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ter\Documents\Box Sync\WDFW Work\Current FB Database\May 2016 Revised FB database\"/>
    </mc:Choice>
  </mc:AlternateContent>
  <bookViews>
    <workbookView xWindow="0" yWindow="0" windowWidth="19200" windowHeight="11295" activeTab="5"/>
  </bookViews>
  <sheets>
    <sheet name="T&amp;NTprop" sheetId="1" r:id="rId1"/>
    <sheet name="Recs--split" sheetId="2" r:id="rId2"/>
    <sheet name="RMPCrecs" sheetId="3" r:id="rId3"/>
    <sheet name="Sheet5" sheetId="5" r:id="rId4"/>
    <sheet name="CTCwiretagcode" sheetId="4" r:id="rId5"/>
    <sheet name="Recs--split(Jan2016)" sheetId="6" r:id="rId6"/>
    <sheet name="RMPCrecs(Jan2016)" sheetId="7" r:id="rId7"/>
    <sheet name="CTCwiretagcode(Jan2016)" sheetId="8" r:id="rId8"/>
  </sheets>
  <calcPr calcId="152511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53" i="6" l="1"/>
  <c r="A1553" i="6" s="1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C1533" i="6"/>
  <c r="A1534" i="6" s="1"/>
  <c r="AG1259" i="6" l="1"/>
  <c r="AG1258" i="6"/>
  <c r="AG1257" i="6"/>
  <c r="AG1256" i="6"/>
  <c r="W1256" i="6" s="1"/>
  <c r="W1549" i="6" s="1"/>
  <c r="AG1255" i="6"/>
  <c r="AG1254" i="6"/>
  <c r="AG1253" i="6"/>
  <c r="AG1252" i="6"/>
  <c r="AG1251" i="6"/>
  <c r="AG1250" i="6"/>
  <c r="AG1249" i="6"/>
  <c r="AG1248" i="6"/>
  <c r="W1248" i="6" s="1"/>
  <c r="W1541" i="6" s="1"/>
  <c r="AG1247" i="6"/>
  <c r="AG1246" i="6"/>
  <c r="AG1245" i="6"/>
  <c r="AG1244" i="6"/>
  <c r="V1244" i="6" s="1"/>
  <c r="V1537" i="6" s="1"/>
  <c r="AG1243" i="6"/>
  <c r="AG1242" i="6"/>
  <c r="AG1241" i="6"/>
  <c r="AG1240" i="6"/>
  <c r="AG1239" i="6"/>
  <c r="AG1238" i="6"/>
  <c r="AG1237" i="6"/>
  <c r="AG1236" i="6"/>
  <c r="W1236" i="6" s="1"/>
  <c r="W1529" i="6" s="1"/>
  <c r="AG1235" i="6"/>
  <c r="AG1234" i="6"/>
  <c r="AG1233" i="6"/>
  <c r="AG1232" i="6"/>
  <c r="W1232" i="6" s="1"/>
  <c r="W1525" i="6" s="1"/>
  <c r="AG1231" i="6"/>
  <c r="AG1230" i="6"/>
  <c r="AG1229" i="6"/>
  <c r="AG1228" i="6"/>
  <c r="V1228" i="6" s="1"/>
  <c r="V1521" i="6" s="1"/>
  <c r="AG1227" i="6"/>
  <c r="AG1226" i="6"/>
  <c r="AG1225" i="6"/>
  <c r="AG1224" i="6"/>
  <c r="AG1223" i="6"/>
  <c r="AG1222" i="6"/>
  <c r="AG1221" i="6"/>
  <c r="AG1220" i="6"/>
  <c r="W1220" i="6" s="1"/>
  <c r="W1513" i="6" s="1"/>
  <c r="AG1219" i="6"/>
  <c r="AG1218" i="6"/>
  <c r="AG1217" i="6"/>
  <c r="AG1216" i="6"/>
  <c r="W1216" i="6" s="1"/>
  <c r="W1509" i="6" s="1"/>
  <c r="AG1215" i="6"/>
  <c r="AG1214" i="6"/>
  <c r="AG1213" i="6"/>
  <c r="AG1212" i="6"/>
  <c r="V1212" i="6" s="1"/>
  <c r="V1505" i="6" s="1"/>
  <c r="AG1211" i="6"/>
  <c r="AG1210" i="6"/>
  <c r="AG1209" i="6"/>
  <c r="AG1208" i="6"/>
  <c r="AG1207" i="6"/>
  <c r="AG1206" i="6"/>
  <c r="AG1205" i="6"/>
  <c r="AG1204" i="6"/>
  <c r="W1204" i="6" s="1"/>
  <c r="W1497" i="6" s="1"/>
  <c r="AG1203" i="6"/>
  <c r="AG1202" i="6"/>
  <c r="AG1201" i="6"/>
  <c r="AG1200" i="6"/>
  <c r="W1200" i="6" s="1"/>
  <c r="W1493" i="6" s="1"/>
  <c r="AG1199" i="6"/>
  <c r="AG1198" i="6"/>
  <c r="AG1197" i="6"/>
  <c r="AG1196" i="6"/>
  <c r="V1196" i="6" s="1"/>
  <c r="V1489" i="6" s="1"/>
  <c r="AG1195" i="6"/>
  <c r="AG1194" i="6"/>
  <c r="AG1193" i="6"/>
  <c r="AG1192" i="6"/>
  <c r="AG1191" i="6"/>
  <c r="AG1190" i="6"/>
  <c r="AG1189" i="6"/>
  <c r="AG1188" i="6"/>
  <c r="W1188" i="6" s="1"/>
  <c r="W1481" i="6" s="1"/>
  <c r="AG1187" i="6"/>
  <c r="AG1186" i="6"/>
  <c r="AG1185" i="6"/>
  <c r="AG1184" i="6"/>
  <c r="W1184" i="6" s="1"/>
  <c r="W1477" i="6" s="1"/>
  <c r="AG1183" i="6"/>
  <c r="AG1182" i="6"/>
  <c r="AG1181" i="6"/>
  <c r="AG1180" i="6"/>
  <c r="V1180" i="6" s="1"/>
  <c r="V1473" i="6" s="1"/>
  <c r="AG1179" i="6"/>
  <c r="AG1178" i="6"/>
  <c r="AG1177" i="6"/>
  <c r="AG1176" i="6"/>
  <c r="AG1175" i="6"/>
  <c r="AG1174" i="6"/>
  <c r="AG1173" i="6"/>
  <c r="AG1172" i="6"/>
  <c r="W1172" i="6" s="1"/>
  <c r="W1465" i="6" s="1"/>
  <c r="AG1171" i="6"/>
  <c r="AG1170" i="6"/>
  <c r="AG1169" i="6"/>
  <c r="AG1168" i="6"/>
  <c r="W1168" i="6" s="1"/>
  <c r="W1461" i="6" s="1"/>
  <c r="AG1167" i="6"/>
  <c r="AG1166" i="6"/>
  <c r="AG1165" i="6"/>
  <c r="AG1164" i="6"/>
  <c r="V1164" i="6" s="1"/>
  <c r="V1457" i="6" s="1"/>
  <c r="AG1163" i="6"/>
  <c r="AG1162" i="6"/>
  <c r="AG1161" i="6"/>
  <c r="AG1160" i="6"/>
  <c r="AG1159" i="6"/>
  <c r="AG1158" i="6"/>
  <c r="AG1157" i="6"/>
  <c r="AG1156" i="6"/>
  <c r="W1156" i="6" s="1"/>
  <c r="W1449" i="6" s="1"/>
  <c r="AG1155" i="6"/>
  <c r="AG1154" i="6"/>
  <c r="AG1153" i="6"/>
  <c r="AG1152" i="6"/>
  <c r="W1152" i="6" s="1"/>
  <c r="W1445" i="6" s="1"/>
  <c r="AG1151" i="6"/>
  <c r="AG1150" i="6"/>
  <c r="AG1149" i="6"/>
  <c r="AG1148" i="6"/>
  <c r="V1148" i="6" s="1"/>
  <c r="V1441" i="6" s="1"/>
  <c r="AG1147" i="6"/>
  <c r="AG1146" i="6"/>
  <c r="AG1145" i="6"/>
  <c r="AG1144" i="6"/>
  <c r="AG1143" i="6"/>
  <c r="AG1142" i="6"/>
  <c r="AG1141" i="6"/>
  <c r="AG1140" i="6"/>
  <c r="W1140" i="6" s="1"/>
  <c r="W1433" i="6" s="1"/>
  <c r="AG1139" i="6"/>
  <c r="AG1138" i="6"/>
  <c r="AG1137" i="6"/>
  <c r="AG1136" i="6"/>
  <c r="W1136" i="6" s="1"/>
  <c r="W1429" i="6" s="1"/>
  <c r="AG1135" i="6"/>
  <c r="AG1134" i="6"/>
  <c r="AG1133" i="6"/>
  <c r="AG1132" i="6"/>
  <c r="V1132" i="6" s="1"/>
  <c r="V1425" i="6" s="1"/>
  <c r="AG1131" i="6"/>
  <c r="AG1130" i="6"/>
  <c r="AG1129" i="6"/>
  <c r="AG1128" i="6"/>
  <c r="AG1127" i="6"/>
  <c r="AG1126" i="6"/>
  <c r="AG1125" i="6"/>
  <c r="AG1124" i="6"/>
  <c r="W1124" i="6" s="1"/>
  <c r="W1417" i="6" s="1"/>
  <c r="AG1123" i="6"/>
  <c r="AG1122" i="6"/>
  <c r="AG1121" i="6"/>
  <c r="AG1120" i="6"/>
  <c r="W1120" i="6" s="1"/>
  <c r="W1413" i="6" s="1"/>
  <c r="AG1119" i="6"/>
  <c r="AG1118" i="6"/>
  <c r="AG1117" i="6"/>
  <c r="AG1116" i="6"/>
  <c r="V1116" i="6" s="1"/>
  <c r="V1409" i="6" s="1"/>
  <c r="AG1115" i="6"/>
  <c r="AG1114" i="6"/>
  <c r="AG1113" i="6"/>
  <c r="AG1112" i="6"/>
  <c r="AG1111" i="6"/>
  <c r="AG1110" i="6"/>
  <c r="AG1109" i="6"/>
  <c r="AG1108" i="6"/>
  <c r="W1108" i="6" s="1"/>
  <c r="W1401" i="6" s="1"/>
  <c r="AG1107" i="6"/>
  <c r="AG1106" i="6"/>
  <c r="AG1105" i="6"/>
  <c r="AG1104" i="6"/>
  <c r="W1104" i="6" s="1"/>
  <c r="W1397" i="6" s="1"/>
  <c r="AG1103" i="6"/>
  <c r="AG1102" i="6"/>
  <c r="AG1101" i="6"/>
  <c r="AG1100" i="6"/>
  <c r="V1100" i="6" s="1"/>
  <c r="V1393" i="6" s="1"/>
  <c r="AG1099" i="6"/>
  <c r="AG1098" i="6"/>
  <c r="AG1097" i="6"/>
  <c r="AG1096" i="6"/>
  <c r="AG1095" i="6"/>
  <c r="AG1094" i="6"/>
  <c r="AG1093" i="6"/>
  <c r="AG1092" i="6"/>
  <c r="W1092" i="6" s="1"/>
  <c r="W1385" i="6" s="1"/>
  <c r="AG1091" i="6"/>
  <c r="AG1090" i="6"/>
  <c r="AG1089" i="6"/>
  <c r="AG1088" i="6"/>
  <c r="W1088" i="6" s="1"/>
  <c r="W1381" i="6" s="1"/>
  <c r="AG1087" i="6"/>
  <c r="AG1086" i="6"/>
  <c r="AG1085" i="6"/>
  <c r="AG1084" i="6"/>
  <c r="V1084" i="6" s="1"/>
  <c r="V1377" i="6" s="1"/>
  <c r="AG1083" i="6"/>
  <c r="AG1082" i="6"/>
  <c r="AG1081" i="6"/>
  <c r="AG1080" i="6"/>
  <c r="AG1079" i="6"/>
  <c r="AG1078" i="6"/>
  <c r="AG1077" i="6"/>
  <c r="AG1076" i="6"/>
  <c r="W1076" i="6" s="1"/>
  <c r="W1369" i="6" s="1"/>
  <c r="AG1075" i="6"/>
  <c r="AG1074" i="6"/>
  <c r="AG1073" i="6"/>
  <c r="AG1072" i="6"/>
  <c r="W1072" i="6" s="1"/>
  <c r="W1365" i="6" s="1"/>
  <c r="AG1071" i="6"/>
  <c r="AG1070" i="6"/>
  <c r="AG1069" i="6"/>
  <c r="AG1068" i="6"/>
  <c r="V1068" i="6" s="1"/>
  <c r="V1361" i="6" s="1"/>
  <c r="AG1067" i="6"/>
  <c r="AG1066" i="6"/>
  <c r="AG1065" i="6"/>
  <c r="AG1064" i="6"/>
  <c r="AG1063" i="6"/>
  <c r="AG1062" i="6"/>
  <c r="AG1061" i="6"/>
  <c r="AG1060" i="6"/>
  <c r="W1060" i="6" s="1"/>
  <c r="W1353" i="6" s="1"/>
  <c r="AG1059" i="6"/>
  <c r="AG1058" i="6"/>
  <c r="AG1057" i="6"/>
  <c r="AG1056" i="6"/>
  <c r="W1056" i="6" s="1"/>
  <c r="W1349" i="6" s="1"/>
  <c r="AG1055" i="6"/>
  <c r="W1055" i="6" s="1"/>
  <c r="W1348" i="6" s="1"/>
  <c r="AG1054" i="6"/>
  <c r="AG1053" i="6"/>
  <c r="AG1052" i="6"/>
  <c r="V1052" i="6" s="1"/>
  <c r="V1345" i="6" s="1"/>
  <c r="AG1051" i="6"/>
  <c r="W1051" i="6" s="1"/>
  <c r="W1344" i="6" s="1"/>
  <c r="AG1050" i="6"/>
  <c r="AG1049" i="6"/>
  <c r="AG1048" i="6"/>
  <c r="AG1047" i="6"/>
  <c r="W1047" i="6" s="1"/>
  <c r="W1340" i="6" s="1"/>
  <c r="AG1046" i="6"/>
  <c r="AG1045" i="6"/>
  <c r="AG1044" i="6"/>
  <c r="W1044" i="6" s="1"/>
  <c r="W1337" i="6" s="1"/>
  <c r="AG1043" i="6"/>
  <c r="V1043" i="6" s="1"/>
  <c r="V1336" i="6" s="1"/>
  <c r="AG1042" i="6"/>
  <c r="AG1041" i="6"/>
  <c r="AG1040" i="6"/>
  <c r="W1040" i="6" s="1"/>
  <c r="W1333" i="6" s="1"/>
  <c r="AG1039" i="6"/>
  <c r="W1039" i="6" s="1"/>
  <c r="W1332" i="6" s="1"/>
  <c r="AG1038" i="6"/>
  <c r="AG1037" i="6"/>
  <c r="AG1036" i="6"/>
  <c r="V1036" i="6" s="1"/>
  <c r="V1329" i="6" s="1"/>
  <c r="AG1035" i="6"/>
  <c r="V1035" i="6" s="1"/>
  <c r="V1328" i="6" s="1"/>
  <c r="AG1034" i="6"/>
  <c r="AG1033" i="6"/>
  <c r="AG1032" i="6"/>
  <c r="AG1031" i="6"/>
  <c r="W1031" i="6" s="1"/>
  <c r="W1324" i="6" s="1"/>
  <c r="AG1030" i="6"/>
  <c r="AG1029" i="6"/>
  <c r="AG1028" i="6"/>
  <c r="W1028" i="6" s="1"/>
  <c r="W1321" i="6" s="1"/>
  <c r="AG1027" i="6"/>
  <c r="V1027" i="6" s="1"/>
  <c r="V1320" i="6" s="1"/>
  <c r="AG1026" i="6"/>
  <c r="AG1025" i="6"/>
  <c r="AG1024" i="6"/>
  <c r="W1024" i="6" s="1"/>
  <c r="W1317" i="6" s="1"/>
  <c r="AG1023" i="6"/>
  <c r="W1023" i="6" s="1"/>
  <c r="W1316" i="6" s="1"/>
  <c r="AG1022" i="6"/>
  <c r="AG1021" i="6"/>
  <c r="AG1020" i="6"/>
  <c r="V1020" i="6" s="1"/>
  <c r="V1313" i="6" s="1"/>
  <c r="AG1019" i="6"/>
  <c r="V1019" i="6" s="1"/>
  <c r="V1312" i="6" s="1"/>
  <c r="AG1018" i="6"/>
  <c r="AG1017" i="6"/>
  <c r="AG1016" i="6"/>
  <c r="AG1015" i="6"/>
  <c r="W1015" i="6" s="1"/>
  <c r="W1308" i="6" s="1"/>
  <c r="AG1014" i="6"/>
  <c r="AG1013" i="6"/>
  <c r="AG1012" i="6"/>
  <c r="W1012" i="6" s="1"/>
  <c r="W1305" i="6" s="1"/>
  <c r="AG1011" i="6"/>
  <c r="V1011" i="6" s="1"/>
  <c r="V1304" i="6" s="1"/>
  <c r="AG1010" i="6"/>
  <c r="AG1009" i="6"/>
  <c r="AG1008" i="6"/>
  <c r="W1008" i="6" s="1"/>
  <c r="W1301" i="6" s="1"/>
  <c r="AG1007" i="6"/>
  <c r="W1007" i="6" s="1"/>
  <c r="W1300" i="6" s="1"/>
  <c r="AG1006" i="6"/>
  <c r="AG1005" i="6"/>
  <c r="AG1004" i="6"/>
  <c r="V1004" i="6" s="1"/>
  <c r="V1297" i="6" s="1"/>
  <c r="AG1003" i="6"/>
  <c r="W1003" i="6" s="1"/>
  <c r="W1296" i="6" s="1"/>
  <c r="AG1002" i="6"/>
  <c r="AG1001" i="6"/>
  <c r="AG1000" i="6"/>
  <c r="AG999" i="6"/>
  <c r="W999" i="6" s="1"/>
  <c r="W1292" i="6" s="1"/>
  <c r="AG998" i="6"/>
  <c r="AG997" i="6"/>
  <c r="AG996" i="6"/>
  <c r="W996" i="6" s="1"/>
  <c r="W1289" i="6" s="1"/>
  <c r="AG995" i="6"/>
  <c r="V995" i="6" s="1"/>
  <c r="V1288" i="6" s="1"/>
  <c r="AG994" i="6"/>
  <c r="AG993" i="6"/>
  <c r="AG992" i="6"/>
  <c r="W992" i="6" s="1"/>
  <c r="W1285" i="6" s="1"/>
  <c r="AG991" i="6"/>
  <c r="W991" i="6" s="1"/>
  <c r="W1284" i="6" s="1"/>
  <c r="AG990" i="6"/>
  <c r="AG989" i="6"/>
  <c r="AG988" i="6"/>
  <c r="V988" i="6" s="1"/>
  <c r="V1281" i="6" s="1"/>
  <c r="AG987" i="6"/>
  <c r="W987" i="6" s="1"/>
  <c r="W1280" i="6" s="1"/>
  <c r="AG986" i="6"/>
  <c r="AG985" i="6"/>
  <c r="AG984" i="6"/>
  <c r="AG983" i="6"/>
  <c r="W983" i="6" s="1"/>
  <c r="W1276" i="6" s="1"/>
  <c r="AG982" i="6"/>
  <c r="AG981" i="6"/>
  <c r="AG980" i="6"/>
  <c r="W980" i="6" s="1"/>
  <c r="W1273" i="6" s="1"/>
  <c r="AG979" i="6"/>
  <c r="V979" i="6" s="1"/>
  <c r="V1272" i="6" s="1"/>
  <c r="AG978" i="6"/>
  <c r="AG977" i="6"/>
  <c r="AG976" i="6"/>
  <c r="W976" i="6" s="1"/>
  <c r="W1269" i="6" s="1"/>
  <c r="AG975" i="6"/>
  <c r="W975" i="6" s="1"/>
  <c r="W1268" i="6" s="1"/>
  <c r="AG974" i="6"/>
  <c r="AG973" i="6"/>
  <c r="AG972" i="6"/>
  <c r="V972" i="6" s="1"/>
  <c r="V1265" i="6" s="1"/>
  <c r="AG971" i="6"/>
  <c r="V971" i="6" s="1"/>
  <c r="V1264" i="6" s="1"/>
  <c r="AG970" i="6"/>
  <c r="AG969" i="6"/>
  <c r="AG968" i="6"/>
  <c r="AG1260" i="6"/>
  <c r="V1257" i="6"/>
  <c r="V1550" i="6" s="1"/>
  <c r="V1253" i="6"/>
  <c r="V1546" i="6" s="1"/>
  <c r="V1249" i="6"/>
  <c r="V1542" i="6" s="1"/>
  <c r="V1245" i="6"/>
  <c r="V1538" i="6" s="1"/>
  <c r="V1241" i="6"/>
  <c r="V1534" i="6" s="1"/>
  <c r="V1237" i="6"/>
  <c r="V1530" i="6" s="1"/>
  <c r="V1233" i="6"/>
  <c r="V1526" i="6" s="1"/>
  <c r="V1229" i="6"/>
  <c r="V1522" i="6" s="1"/>
  <c r="V1225" i="6"/>
  <c r="V1518" i="6" s="1"/>
  <c r="V1221" i="6"/>
  <c r="V1514" i="6" s="1"/>
  <c r="V1217" i="6"/>
  <c r="V1510" i="6" s="1"/>
  <c r="V1213" i="6"/>
  <c r="V1506" i="6" s="1"/>
  <c r="V1209" i="6"/>
  <c r="V1502" i="6" s="1"/>
  <c r="V1205" i="6"/>
  <c r="V1498" i="6" s="1"/>
  <c r="V1201" i="6"/>
  <c r="V1494" i="6" s="1"/>
  <c r="V1197" i="6"/>
  <c r="V1490" i="6" s="1"/>
  <c r="V1193" i="6"/>
  <c r="V1486" i="6" s="1"/>
  <c r="V1189" i="6"/>
  <c r="V1482" i="6" s="1"/>
  <c r="V1185" i="6"/>
  <c r="V1478" i="6" s="1"/>
  <c r="V1181" i="6"/>
  <c r="V1474" i="6" s="1"/>
  <c r="V1177" i="6"/>
  <c r="V1470" i="6" s="1"/>
  <c r="V1173" i="6"/>
  <c r="V1466" i="6" s="1"/>
  <c r="V1169" i="6"/>
  <c r="V1462" i="6" s="1"/>
  <c r="V1165" i="6"/>
  <c r="V1458" i="6" s="1"/>
  <c r="V1161" i="6"/>
  <c r="V1454" i="6" s="1"/>
  <c r="V1157" i="6"/>
  <c r="V1450" i="6" s="1"/>
  <c r="V1153" i="6"/>
  <c r="V1446" i="6" s="1"/>
  <c r="V1149" i="6"/>
  <c r="V1442" i="6" s="1"/>
  <c r="V1145" i="6"/>
  <c r="V1438" i="6" s="1"/>
  <c r="V1141" i="6"/>
  <c r="V1434" i="6" s="1"/>
  <c r="V1137" i="6"/>
  <c r="V1430" i="6" s="1"/>
  <c r="V1133" i="6"/>
  <c r="V1426" i="6" s="1"/>
  <c r="V1129" i="6"/>
  <c r="V1422" i="6" s="1"/>
  <c r="V1125" i="6"/>
  <c r="V1418" i="6" s="1"/>
  <c r="V1121" i="6"/>
  <c r="V1414" i="6" s="1"/>
  <c r="V1117" i="6"/>
  <c r="V1410" i="6" s="1"/>
  <c r="V1113" i="6"/>
  <c r="V1406" i="6" s="1"/>
  <c r="V1109" i="6"/>
  <c r="V1402" i="6" s="1"/>
  <c r="V1105" i="6"/>
  <c r="V1398" i="6" s="1"/>
  <c r="V1101" i="6"/>
  <c r="V1394" i="6" s="1"/>
  <c r="V1097" i="6"/>
  <c r="V1390" i="6" s="1"/>
  <c r="V1093" i="6"/>
  <c r="V1386" i="6" s="1"/>
  <c r="V1089" i="6"/>
  <c r="V1382" i="6" s="1"/>
  <c r="V1085" i="6"/>
  <c r="V1378" i="6" s="1"/>
  <c r="V1081" i="6"/>
  <c r="V1374" i="6" s="1"/>
  <c r="V1077" i="6"/>
  <c r="V1370" i="6" s="1"/>
  <c r="V1073" i="6"/>
  <c r="V1366" i="6" s="1"/>
  <c r="V1069" i="6"/>
  <c r="V1362" i="6" s="1"/>
  <c r="V1065" i="6"/>
  <c r="V1358" i="6" s="1"/>
  <c r="V1061" i="6"/>
  <c r="V1354" i="6" s="1"/>
  <c r="V1057" i="6"/>
  <c r="V1350" i="6" s="1"/>
  <c r="V1053" i="6"/>
  <c r="V1346" i="6" s="1"/>
  <c r="V1049" i="6"/>
  <c r="V1342" i="6" s="1"/>
  <c r="V1045" i="6"/>
  <c r="V1338" i="6" s="1"/>
  <c r="V1041" i="6"/>
  <c r="V1334" i="6" s="1"/>
  <c r="V1037" i="6"/>
  <c r="V1330" i="6" s="1"/>
  <c r="V1033" i="6"/>
  <c r="V1326" i="6" s="1"/>
  <c r="V1029" i="6"/>
  <c r="V1322" i="6" s="1"/>
  <c r="V1025" i="6"/>
  <c r="V1318" i="6" s="1"/>
  <c r="V1021" i="6"/>
  <c r="V1314" i="6" s="1"/>
  <c r="V1017" i="6"/>
  <c r="V1310" i="6" s="1"/>
  <c r="V1013" i="6"/>
  <c r="V1306" i="6" s="1"/>
  <c r="V1009" i="6"/>
  <c r="V1302" i="6" s="1"/>
  <c r="V1005" i="6"/>
  <c r="V1298" i="6" s="1"/>
  <c r="V1001" i="6"/>
  <c r="V1294" i="6" s="1"/>
  <c r="V997" i="6"/>
  <c r="V1290" i="6" s="1"/>
  <c r="V993" i="6"/>
  <c r="V1286" i="6" s="1"/>
  <c r="V989" i="6"/>
  <c r="V1282" i="6" s="1"/>
  <c r="V985" i="6"/>
  <c r="V1278" i="6" s="1"/>
  <c r="V981" i="6"/>
  <c r="V1274" i="6" s="1"/>
  <c r="V977" i="6"/>
  <c r="V1270" i="6" s="1"/>
  <c r="V973" i="6"/>
  <c r="V1266" i="6" s="1"/>
  <c r="V969" i="6"/>
  <c r="V1262" i="6" s="1"/>
  <c r="AD966" i="6"/>
  <c r="AD965" i="6"/>
  <c r="AD964" i="6"/>
  <c r="AD963" i="6"/>
  <c r="AD962" i="6"/>
  <c r="AD961" i="6"/>
  <c r="AD960" i="6"/>
  <c r="AD959" i="6"/>
  <c r="AD958" i="6"/>
  <c r="AD957" i="6"/>
  <c r="AD956" i="6"/>
  <c r="AD955" i="6"/>
  <c r="AD954" i="6"/>
  <c r="AD953" i="6"/>
  <c r="AD952" i="6"/>
  <c r="AD951" i="6"/>
  <c r="AD950" i="6"/>
  <c r="AD949" i="6"/>
  <c r="AD948" i="6"/>
  <c r="AD947" i="6"/>
  <c r="AD946" i="6"/>
  <c r="AD945" i="6"/>
  <c r="AD944" i="6"/>
  <c r="AD943" i="6"/>
  <c r="AD942" i="6"/>
  <c r="AD941" i="6"/>
  <c r="AD940" i="6"/>
  <c r="AD939" i="6"/>
  <c r="AD938" i="6"/>
  <c r="AD937" i="6"/>
  <c r="AD936" i="6"/>
  <c r="AD935" i="6"/>
  <c r="AD934" i="6"/>
  <c r="AD933" i="6"/>
  <c r="AD932" i="6"/>
  <c r="AD931" i="6"/>
  <c r="AD930" i="6"/>
  <c r="AD929" i="6"/>
  <c r="AD928" i="6"/>
  <c r="AD927" i="6"/>
  <c r="AD926" i="6"/>
  <c r="AD925" i="6"/>
  <c r="AD924" i="6"/>
  <c r="AD923" i="6"/>
  <c r="AD922" i="6"/>
  <c r="AD921" i="6"/>
  <c r="AD920" i="6"/>
  <c r="AD919" i="6"/>
  <c r="AD918" i="6"/>
  <c r="AD917" i="6"/>
  <c r="AD916" i="6"/>
  <c r="AD915" i="6"/>
  <c r="AD914" i="6"/>
  <c r="AD913" i="6"/>
  <c r="AD912" i="6"/>
  <c r="AD911" i="6"/>
  <c r="AD910" i="6"/>
  <c r="AD909" i="6"/>
  <c r="AD908" i="6"/>
  <c r="AD907" i="6"/>
  <c r="AD906" i="6"/>
  <c r="AD905" i="6"/>
  <c r="AD904" i="6"/>
  <c r="AD903" i="6"/>
  <c r="AD902" i="6"/>
  <c r="AD901" i="6"/>
  <c r="AD900" i="6"/>
  <c r="AD899" i="6"/>
  <c r="AD898" i="6"/>
  <c r="AD897" i="6"/>
  <c r="AD896" i="6"/>
  <c r="AD895" i="6"/>
  <c r="AD894" i="6"/>
  <c r="AD893" i="6"/>
  <c r="AD892" i="6"/>
  <c r="AD891" i="6"/>
  <c r="AD890" i="6"/>
  <c r="AD889" i="6"/>
  <c r="AD888" i="6"/>
  <c r="AD887" i="6"/>
  <c r="AD886" i="6"/>
  <c r="AD885" i="6"/>
  <c r="AD884" i="6"/>
  <c r="AD883" i="6"/>
  <c r="AD882" i="6"/>
  <c r="AD881" i="6"/>
  <c r="AD880" i="6"/>
  <c r="AD879" i="6"/>
  <c r="AD878" i="6"/>
  <c r="AD877" i="6"/>
  <c r="AD876" i="6"/>
  <c r="AD875" i="6"/>
  <c r="AD874" i="6"/>
  <c r="AD873" i="6"/>
  <c r="AD872" i="6"/>
  <c r="AD871" i="6"/>
  <c r="AD870" i="6"/>
  <c r="AD869" i="6"/>
  <c r="AD868" i="6"/>
  <c r="AD867" i="6"/>
  <c r="AD866" i="6"/>
  <c r="AD865" i="6"/>
  <c r="AD864" i="6"/>
  <c r="AD863" i="6"/>
  <c r="AD862" i="6"/>
  <c r="AD861" i="6"/>
  <c r="AD860" i="6"/>
  <c r="AD859" i="6"/>
  <c r="AD858" i="6"/>
  <c r="AD857" i="6"/>
  <c r="AD856" i="6"/>
  <c r="AD855" i="6"/>
  <c r="AD854" i="6"/>
  <c r="AD853" i="6"/>
  <c r="AD852" i="6"/>
  <c r="AD851" i="6"/>
  <c r="AD850" i="6"/>
  <c r="AD849" i="6"/>
  <c r="AD848" i="6"/>
  <c r="AD847" i="6"/>
  <c r="AD846" i="6"/>
  <c r="AD845" i="6"/>
  <c r="AD844" i="6"/>
  <c r="AD843" i="6"/>
  <c r="AD842" i="6"/>
  <c r="AD841" i="6"/>
  <c r="AD840" i="6"/>
  <c r="AD839" i="6"/>
  <c r="AD838" i="6"/>
  <c r="AD837" i="6"/>
  <c r="AD836" i="6"/>
  <c r="AD835" i="6"/>
  <c r="AD834" i="6"/>
  <c r="AD833" i="6"/>
  <c r="AD832" i="6"/>
  <c r="AD831" i="6"/>
  <c r="AD830" i="6"/>
  <c r="AD829" i="6"/>
  <c r="AD828" i="6"/>
  <c r="AD827" i="6"/>
  <c r="AD826" i="6"/>
  <c r="AD825" i="6"/>
  <c r="AD824" i="6"/>
  <c r="AD823" i="6"/>
  <c r="AD822" i="6"/>
  <c r="AD821" i="6"/>
  <c r="AD820" i="6"/>
  <c r="AD819" i="6"/>
  <c r="AD818" i="6"/>
  <c r="AD817" i="6"/>
  <c r="AD816" i="6"/>
  <c r="AD815" i="6"/>
  <c r="AD814" i="6"/>
  <c r="AD813" i="6"/>
  <c r="AD812" i="6"/>
  <c r="AD811" i="6"/>
  <c r="AD810" i="6"/>
  <c r="AD809" i="6"/>
  <c r="AD808" i="6"/>
  <c r="AD807" i="6"/>
  <c r="AD806" i="6"/>
  <c r="AD805" i="6"/>
  <c r="AD804" i="6"/>
  <c r="AD803" i="6"/>
  <c r="AD802" i="6"/>
  <c r="AD801" i="6"/>
  <c r="AD800" i="6"/>
  <c r="AD799" i="6"/>
  <c r="AD798" i="6"/>
  <c r="AD797" i="6"/>
  <c r="AD796" i="6"/>
  <c r="AD795" i="6"/>
  <c r="AD794" i="6"/>
  <c r="AD793" i="6"/>
  <c r="AD792" i="6"/>
  <c r="AD791" i="6"/>
  <c r="AD790" i="6"/>
  <c r="AD789" i="6"/>
  <c r="AD788" i="6"/>
  <c r="AD787" i="6"/>
  <c r="AD786" i="6"/>
  <c r="AD785" i="6"/>
  <c r="AD784" i="6"/>
  <c r="AD783" i="6"/>
  <c r="AD782" i="6"/>
  <c r="AD781" i="6"/>
  <c r="AD780" i="6"/>
  <c r="AD779" i="6"/>
  <c r="AD778" i="6"/>
  <c r="AD777" i="6"/>
  <c r="AD776" i="6"/>
  <c r="AD775" i="6"/>
  <c r="AD774" i="6"/>
  <c r="AD773" i="6"/>
  <c r="AD772" i="6"/>
  <c r="AD771" i="6"/>
  <c r="AD770" i="6"/>
  <c r="AD769" i="6"/>
  <c r="AD768" i="6"/>
  <c r="AD767" i="6"/>
  <c r="AD766" i="6"/>
  <c r="AD765" i="6"/>
  <c r="AD764" i="6"/>
  <c r="AD763" i="6"/>
  <c r="AD762" i="6"/>
  <c r="AD761" i="6"/>
  <c r="AD760" i="6"/>
  <c r="AD759" i="6"/>
  <c r="AD758" i="6"/>
  <c r="AD757" i="6"/>
  <c r="AD756" i="6"/>
  <c r="AD755" i="6"/>
  <c r="AD754" i="6"/>
  <c r="AD753" i="6"/>
  <c r="AD752" i="6"/>
  <c r="AD751" i="6"/>
  <c r="AD750" i="6"/>
  <c r="AD749" i="6"/>
  <c r="AD748" i="6"/>
  <c r="AD747" i="6"/>
  <c r="AD746" i="6"/>
  <c r="AD745" i="6"/>
  <c r="AD744" i="6"/>
  <c r="AD743" i="6"/>
  <c r="AD742" i="6"/>
  <c r="AD741" i="6"/>
  <c r="AD740" i="6"/>
  <c r="AD739" i="6"/>
  <c r="AD738" i="6"/>
  <c r="AD737" i="6"/>
  <c r="AD736" i="6"/>
  <c r="AD735" i="6"/>
  <c r="AD734" i="6"/>
  <c r="AD733" i="6"/>
  <c r="AD732" i="6"/>
  <c r="AD731" i="6"/>
  <c r="AD730" i="6"/>
  <c r="AD729" i="6"/>
  <c r="AD728" i="6"/>
  <c r="AD727" i="6"/>
  <c r="AD726" i="6"/>
  <c r="AD725" i="6"/>
  <c r="AD724" i="6"/>
  <c r="AD723" i="6"/>
  <c r="AD722" i="6"/>
  <c r="AD721" i="6"/>
  <c r="AD720" i="6"/>
  <c r="AD719" i="6"/>
  <c r="AD718" i="6"/>
  <c r="AD717" i="6"/>
  <c r="AD716" i="6"/>
  <c r="AD715" i="6"/>
  <c r="AD714" i="6"/>
  <c r="AD713" i="6"/>
  <c r="AD712" i="6"/>
  <c r="AD711" i="6"/>
  <c r="AD710" i="6"/>
  <c r="AD709" i="6"/>
  <c r="AD708" i="6"/>
  <c r="AD707" i="6"/>
  <c r="AD706" i="6"/>
  <c r="AD705" i="6"/>
  <c r="AD704" i="6"/>
  <c r="AD703" i="6"/>
  <c r="AD702" i="6"/>
  <c r="AD701" i="6"/>
  <c r="AD700" i="6"/>
  <c r="AD699" i="6"/>
  <c r="AD698" i="6"/>
  <c r="AD697" i="6"/>
  <c r="AD696" i="6"/>
  <c r="AD695" i="6"/>
  <c r="AD694" i="6"/>
  <c r="AD693" i="6"/>
  <c r="AD692" i="6"/>
  <c r="AD691" i="6"/>
  <c r="AD690" i="6"/>
  <c r="AD689" i="6"/>
  <c r="AD688" i="6"/>
  <c r="AD687" i="6"/>
  <c r="AD686" i="6"/>
  <c r="AD685" i="6"/>
  <c r="AD684" i="6"/>
  <c r="AD683" i="6"/>
  <c r="AD682" i="6"/>
  <c r="AD681" i="6"/>
  <c r="AD680" i="6"/>
  <c r="AD679" i="6"/>
  <c r="AD678" i="6"/>
  <c r="AD677" i="6"/>
  <c r="AD676" i="6"/>
  <c r="AD675" i="6"/>
  <c r="AD674" i="6"/>
  <c r="AD673" i="6"/>
  <c r="AD672" i="6"/>
  <c r="AD671" i="6"/>
  <c r="AD670" i="6"/>
  <c r="AD669" i="6"/>
  <c r="AD668" i="6"/>
  <c r="AD667" i="6"/>
  <c r="AD666" i="6"/>
  <c r="AD665" i="6"/>
  <c r="AD664" i="6"/>
  <c r="AD663" i="6"/>
  <c r="AD662" i="6"/>
  <c r="AD661" i="6"/>
  <c r="AD660" i="6"/>
  <c r="AD659" i="6"/>
  <c r="AD658" i="6"/>
  <c r="AD657" i="6"/>
  <c r="AD656" i="6"/>
  <c r="AD655" i="6"/>
  <c r="AD654" i="6"/>
  <c r="AD653" i="6"/>
  <c r="AD652" i="6"/>
  <c r="AD651" i="6"/>
  <c r="AD650" i="6"/>
  <c r="AD649" i="6"/>
  <c r="AD648" i="6"/>
  <c r="AD647" i="6"/>
  <c r="AD646" i="6"/>
  <c r="AD645" i="6"/>
  <c r="AD644" i="6"/>
  <c r="AD643" i="6"/>
  <c r="AD642" i="6"/>
  <c r="AD641" i="6"/>
  <c r="AD640" i="6"/>
  <c r="AD639" i="6"/>
  <c r="AD638" i="6"/>
  <c r="AD637" i="6"/>
  <c r="AD636" i="6"/>
  <c r="AD635" i="6"/>
  <c r="AD634" i="6"/>
  <c r="AD633" i="6"/>
  <c r="AD632" i="6"/>
  <c r="AD631" i="6"/>
  <c r="AD630" i="6"/>
  <c r="AD629" i="6"/>
  <c r="AD628" i="6"/>
  <c r="AD627" i="6"/>
  <c r="AD626" i="6"/>
  <c r="AD625" i="6"/>
  <c r="AD624" i="6"/>
  <c r="AD623" i="6"/>
  <c r="AD622" i="6"/>
  <c r="AD621" i="6"/>
  <c r="AD620" i="6"/>
  <c r="AD619" i="6"/>
  <c r="AD618" i="6"/>
  <c r="AD617" i="6"/>
  <c r="AD616" i="6"/>
  <c r="AD615" i="6"/>
  <c r="AD614" i="6"/>
  <c r="AD613" i="6"/>
  <c r="AD612" i="6"/>
  <c r="AD611" i="6"/>
  <c r="AD610" i="6"/>
  <c r="AD609" i="6"/>
  <c r="AD608" i="6"/>
  <c r="AD607" i="6"/>
  <c r="AD606" i="6"/>
  <c r="AD605" i="6"/>
  <c r="AD604" i="6"/>
  <c r="AD603" i="6"/>
  <c r="AD602" i="6"/>
  <c r="AD601" i="6"/>
  <c r="AD600" i="6"/>
  <c r="AD599" i="6"/>
  <c r="AD598" i="6"/>
  <c r="AD597" i="6"/>
  <c r="AD596" i="6"/>
  <c r="AD595" i="6"/>
  <c r="AD594" i="6"/>
  <c r="AD593" i="6"/>
  <c r="AD592" i="6"/>
  <c r="AD591" i="6"/>
  <c r="AD590" i="6"/>
  <c r="AD589" i="6"/>
  <c r="AD588" i="6"/>
  <c r="AD587" i="6"/>
  <c r="AD586" i="6"/>
  <c r="AD585" i="6"/>
  <c r="AD584" i="6"/>
  <c r="AD583" i="6"/>
  <c r="AD582" i="6"/>
  <c r="AD581" i="6"/>
  <c r="AD580" i="6"/>
  <c r="AD579" i="6"/>
  <c r="AD578" i="6"/>
  <c r="AD577" i="6"/>
  <c r="AD576" i="6"/>
  <c r="AD575" i="6"/>
  <c r="AD574" i="6"/>
  <c r="AD573" i="6"/>
  <c r="AD572" i="6"/>
  <c r="AD571" i="6"/>
  <c r="AD570" i="6"/>
  <c r="AD569" i="6"/>
  <c r="AD568" i="6"/>
  <c r="AD567" i="6"/>
  <c r="AD566" i="6"/>
  <c r="AD565" i="6"/>
  <c r="AD564" i="6"/>
  <c r="AD563" i="6"/>
  <c r="AD562" i="6"/>
  <c r="AD561" i="6"/>
  <c r="AD560" i="6"/>
  <c r="AD559" i="6"/>
  <c r="AD558" i="6"/>
  <c r="AD557" i="6"/>
  <c r="AD556" i="6"/>
  <c r="AD555" i="6"/>
  <c r="AD554" i="6"/>
  <c r="AD553" i="6"/>
  <c r="AD552" i="6"/>
  <c r="AD551" i="6"/>
  <c r="AD550" i="6"/>
  <c r="AD549" i="6"/>
  <c r="AD548" i="6"/>
  <c r="AD547" i="6"/>
  <c r="AD546" i="6"/>
  <c r="AD545" i="6"/>
  <c r="AD544" i="6"/>
  <c r="AD543" i="6"/>
  <c r="AD542" i="6"/>
  <c r="AD541" i="6"/>
  <c r="AD540" i="6"/>
  <c r="AD539" i="6"/>
  <c r="AD538" i="6"/>
  <c r="AD537" i="6"/>
  <c r="AD536" i="6"/>
  <c r="AD535" i="6"/>
  <c r="AD534" i="6"/>
  <c r="AD533" i="6"/>
  <c r="AD532" i="6"/>
  <c r="AD531" i="6"/>
  <c r="AD530" i="6"/>
  <c r="AD529" i="6"/>
  <c r="AD528" i="6"/>
  <c r="AD527" i="6"/>
  <c r="AD526" i="6"/>
  <c r="AD525" i="6"/>
  <c r="AD524" i="6"/>
  <c r="AD523" i="6"/>
  <c r="AD522" i="6"/>
  <c r="AD521" i="6"/>
  <c r="AD520" i="6"/>
  <c r="AD519" i="6"/>
  <c r="AD518" i="6"/>
  <c r="AD517" i="6"/>
  <c r="AD516" i="6"/>
  <c r="AD515" i="6"/>
  <c r="AD514" i="6"/>
  <c r="AD513" i="6"/>
  <c r="AD512" i="6"/>
  <c r="AD511" i="6"/>
  <c r="AD510" i="6"/>
  <c r="AD509" i="6"/>
  <c r="AD508" i="6"/>
  <c r="AD507" i="6"/>
  <c r="AD506" i="6"/>
  <c r="AD505" i="6"/>
  <c r="AD504" i="6"/>
  <c r="AD503" i="6"/>
  <c r="AD502" i="6"/>
  <c r="AD501" i="6"/>
  <c r="AD500" i="6"/>
  <c r="AD499" i="6"/>
  <c r="AD498" i="6"/>
  <c r="AD497" i="6"/>
  <c r="AD496" i="6"/>
  <c r="AD495" i="6"/>
  <c r="AD494" i="6"/>
  <c r="AD493" i="6"/>
  <c r="AD492" i="6"/>
  <c r="AD491" i="6"/>
  <c r="AD490" i="6"/>
  <c r="AD489" i="6"/>
  <c r="AD488" i="6"/>
  <c r="AD487" i="6"/>
  <c r="AD486" i="6"/>
  <c r="AD485" i="6"/>
  <c r="AD484" i="6"/>
  <c r="AD483" i="6"/>
  <c r="AD482" i="6"/>
  <c r="AD481" i="6"/>
  <c r="AD480" i="6"/>
  <c r="AD479" i="6"/>
  <c r="AD478" i="6"/>
  <c r="AD477" i="6"/>
  <c r="AD476" i="6"/>
  <c r="AD475" i="6"/>
  <c r="AD474" i="6"/>
  <c r="AD473" i="6"/>
  <c r="AD472" i="6"/>
  <c r="AD471" i="6"/>
  <c r="AD470" i="6"/>
  <c r="AD469" i="6"/>
  <c r="AD468" i="6"/>
  <c r="AD467" i="6"/>
  <c r="AD466" i="6"/>
  <c r="AD465" i="6"/>
  <c r="AD464" i="6"/>
  <c r="AD463" i="6"/>
  <c r="AD462" i="6"/>
  <c r="AD461" i="6"/>
  <c r="AD460" i="6"/>
  <c r="AD459" i="6"/>
  <c r="AD458" i="6"/>
  <c r="AD457" i="6"/>
  <c r="AD456" i="6"/>
  <c r="AD455" i="6"/>
  <c r="AD454" i="6"/>
  <c r="AD453" i="6"/>
  <c r="AD452" i="6"/>
  <c r="AD451" i="6"/>
  <c r="AD450" i="6"/>
  <c r="AD449" i="6"/>
  <c r="AD448" i="6"/>
  <c r="AD447" i="6"/>
  <c r="AD446" i="6"/>
  <c r="AD445" i="6"/>
  <c r="AD444" i="6"/>
  <c r="AD443" i="6"/>
  <c r="AD442" i="6"/>
  <c r="AD441" i="6"/>
  <c r="AD440" i="6"/>
  <c r="AD439" i="6"/>
  <c r="AD438" i="6"/>
  <c r="AD437" i="6"/>
  <c r="AD436" i="6"/>
  <c r="AD435" i="6"/>
  <c r="AD434" i="6"/>
  <c r="AD433" i="6"/>
  <c r="AD432" i="6"/>
  <c r="AD431" i="6"/>
  <c r="AD430" i="6"/>
  <c r="AD429" i="6"/>
  <c r="AD428" i="6"/>
  <c r="AD427" i="6"/>
  <c r="AD426" i="6"/>
  <c r="AD425" i="6"/>
  <c r="AD424" i="6"/>
  <c r="AD423" i="6"/>
  <c r="AD422" i="6"/>
  <c r="AD421" i="6"/>
  <c r="AD420" i="6"/>
  <c r="AD419" i="6"/>
  <c r="AD418" i="6"/>
  <c r="AD417" i="6"/>
  <c r="AD416" i="6"/>
  <c r="AD415" i="6"/>
  <c r="AD414" i="6"/>
  <c r="AD413" i="6"/>
  <c r="AD412" i="6"/>
  <c r="AD411" i="6"/>
  <c r="AD410" i="6"/>
  <c r="AD409" i="6"/>
  <c r="AD408" i="6"/>
  <c r="AD407" i="6"/>
  <c r="AD406" i="6"/>
  <c r="AD405" i="6"/>
  <c r="AD404" i="6"/>
  <c r="AD403" i="6"/>
  <c r="AD402" i="6"/>
  <c r="AD401" i="6"/>
  <c r="AD400" i="6"/>
  <c r="AD399" i="6"/>
  <c r="AD398" i="6"/>
  <c r="AD397" i="6"/>
  <c r="AD396" i="6"/>
  <c r="AD395" i="6"/>
  <c r="AD394" i="6"/>
  <c r="AD393" i="6"/>
  <c r="AD392" i="6"/>
  <c r="AD391" i="6"/>
  <c r="AD390" i="6"/>
  <c r="AD389" i="6"/>
  <c r="AD388" i="6"/>
  <c r="AD387" i="6"/>
  <c r="AD386" i="6"/>
  <c r="AD385" i="6"/>
  <c r="AD384" i="6"/>
  <c r="AD383" i="6"/>
  <c r="AD382" i="6"/>
  <c r="AD381" i="6"/>
  <c r="AD380" i="6"/>
  <c r="AD379" i="6"/>
  <c r="AD378" i="6"/>
  <c r="AD377" i="6"/>
  <c r="AD376" i="6"/>
  <c r="AD375" i="6"/>
  <c r="AD374" i="6"/>
  <c r="AD373" i="6"/>
  <c r="AD372" i="6"/>
  <c r="AD371" i="6"/>
  <c r="AD370" i="6"/>
  <c r="AD369" i="6"/>
  <c r="AD368" i="6"/>
  <c r="AD367" i="6"/>
  <c r="AD366" i="6"/>
  <c r="AD365" i="6"/>
  <c r="AD364" i="6"/>
  <c r="AD363" i="6"/>
  <c r="AD362" i="6"/>
  <c r="AD361" i="6"/>
  <c r="AD360" i="6"/>
  <c r="AD359" i="6"/>
  <c r="AD358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29" i="6"/>
  <c r="AD328" i="6"/>
  <c r="AD327" i="6"/>
  <c r="AD326" i="6"/>
  <c r="AD325" i="6"/>
  <c r="AD324" i="6"/>
  <c r="AD323" i="6"/>
  <c r="AD322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293" i="6"/>
  <c r="AD292" i="6"/>
  <c r="AD291" i="6"/>
  <c r="AD290" i="6"/>
  <c r="AD289" i="6"/>
  <c r="AD288" i="6"/>
  <c r="AD287" i="6"/>
  <c r="AD286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57" i="6"/>
  <c r="AD256" i="6"/>
  <c r="AD255" i="6"/>
  <c r="AD254" i="6"/>
  <c r="AD253" i="6"/>
  <c r="AD252" i="6"/>
  <c r="AD251" i="6"/>
  <c r="AD250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D3" i="6"/>
  <c r="AD2" i="6"/>
  <c r="AD967" i="6"/>
  <c r="W1260" i="6"/>
  <c r="W1553" i="6" s="1"/>
  <c r="V1260" i="6"/>
  <c r="V1553" i="6" s="1"/>
  <c r="W1259" i="6"/>
  <c r="W1552" i="6" s="1"/>
  <c r="V1259" i="6"/>
  <c r="V1552" i="6" s="1"/>
  <c r="W1258" i="6"/>
  <c r="W1551" i="6" s="1"/>
  <c r="V1258" i="6"/>
  <c r="V1551" i="6" s="1"/>
  <c r="W1255" i="6"/>
  <c r="W1548" i="6" s="1"/>
  <c r="V1255" i="6"/>
  <c r="V1548" i="6" s="1"/>
  <c r="W1254" i="6"/>
  <c r="W1547" i="6" s="1"/>
  <c r="V1254" i="6"/>
  <c r="V1547" i="6" s="1"/>
  <c r="W1252" i="6"/>
  <c r="W1545" i="6" s="1"/>
  <c r="V1252" i="6"/>
  <c r="V1545" i="6" s="1"/>
  <c r="W1251" i="6"/>
  <c r="W1544" i="6" s="1"/>
  <c r="V1251" i="6"/>
  <c r="V1544" i="6" s="1"/>
  <c r="W1250" i="6"/>
  <c r="W1543" i="6" s="1"/>
  <c r="V1250" i="6"/>
  <c r="V1543" i="6" s="1"/>
  <c r="W1247" i="6"/>
  <c r="W1540" i="6" s="1"/>
  <c r="V1247" i="6"/>
  <c r="V1540" i="6" s="1"/>
  <c r="W1246" i="6"/>
  <c r="W1539" i="6" s="1"/>
  <c r="V1246" i="6"/>
  <c r="V1539" i="6" s="1"/>
  <c r="W1245" i="6"/>
  <c r="W1538" i="6" s="1"/>
  <c r="W1244" i="6"/>
  <c r="W1537" i="6" s="1"/>
  <c r="W1243" i="6"/>
  <c r="W1536" i="6" s="1"/>
  <c r="V1243" i="6"/>
  <c r="V1536" i="6" s="1"/>
  <c r="W1242" i="6"/>
  <c r="W1535" i="6" s="1"/>
  <c r="V1242" i="6"/>
  <c r="V1535" i="6" s="1"/>
  <c r="W1241" i="6"/>
  <c r="W1534" i="6" s="1"/>
  <c r="W1240" i="6"/>
  <c r="W1533" i="6" s="1"/>
  <c r="V1240" i="6"/>
  <c r="V1533" i="6" s="1"/>
  <c r="W1239" i="6"/>
  <c r="W1532" i="6" s="1"/>
  <c r="V1239" i="6"/>
  <c r="V1532" i="6" s="1"/>
  <c r="W1238" i="6"/>
  <c r="W1531" i="6" s="1"/>
  <c r="V1238" i="6"/>
  <c r="V1531" i="6" s="1"/>
  <c r="W1237" i="6"/>
  <c r="W1530" i="6" s="1"/>
  <c r="V1236" i="6"/>
  <c r="V1529" i="6" s="1"/>
  <c r="W1235" i="6"/>
  <c r="W1528" i="6" s="1"/>
  <c r="V1235" i="6"/>
  <c r="V1528" i="6" s="1"/>
  <c r="W1234" i="6"/>
  <c r="W1527" i="6" s="1"/>
  <c r="V1234" i="6"/>
  <c r="V1527" i="6" s="1"/>
  <c r="W1233" i="6"/>
  <c r="W1526" i="6" s="1"/>
  <c r="W1231" i="6"/>
  <c r="W1524" i="6" s="1"/>
  <c r="V1231" i="6"/>
  <c r="V1524" i="6" s="1"/>
  <c r="W1230" i="6"/>
  <c r="W1523" i="6" s="1"/>
  <c r="V1230" i="6"/>
  <c r="V1523" i="6" s="1"/>
  <c r="W1229" i="6"/>
  <c r="W1522" i="6" s="1"/>
  <c r="W1228" i="6"/>
  <c r="W1521" i="6" s="1"/>
  <c r="W1227" i="6"/>
  <c r="W1520" i="6" s="1"/>
  <c r="V1227" i="6"/>
  <c r="V1520" i="6" s="1"/>
  <c r="W1226" i="6"/>
  <c r="W1519" i="6" s="1"/>
  <c r="V1226" i="6"/>
  <c r="V1519" i="6" s="1"/>
  <c r="W1225" i="6"/>
  <c r="W1518" i="6" s="1"/>
  <c r="W1224" i="6"/>
  <c r="W1517" i="6" s="1"/>
  <c r="V1224" i="6"/>
  <c r="V1517" i="6" s="1"/>
  <c r="W1223" i="6"/>
  <c r="W1516" i="6" s="1"/>
  <c r="V1223" i="6"/>
  <c r="V1516" i="6" s="1"/>
  <c r="W1222" i="6"/>
  <c r="W1515" i="6" s="1"/>
  <c r="V1222" i="6"/>
  <c r="V1515" i="6" s="1"/>
  <c r="W1221" i="6"/>
  <c r="W1514" i="6" s="1"/>
  <c r="V1220" i="6"/>
  <c r="V1513" i="6" s="1"/>
  <c r="W1219" i="6"/>
  <c r="W1512" i="6" s="1"/>
  <c r="V1219" i="6"/>
  <c r="V1512" i="6" s="1"/>
  <c r="W1218" i="6"/>
  <c r="W1511" i="6" s="1"/>
  <c r="V1218" i="6"/>
  <c r="V1511" i="6" s="1"/>
  <c r="W1217" i="6"/>
  <c r="W1510" i="6" s="1"/>
  <c r="W1215" i="6"/>
  <c r="W1508" i="6" s="1"/>
  <c r="V1215" i="6"/>
  <c r="V1508" i="6" s="1"/>
  <c r="W1214" i="6"/>
  <c r="W1507" i="6" s="1"/>
  <c r="V1214" i="6"/>
  <c r="V1507" i="6" s="1"/>
  <c r="W1213" i="6"/>
  <c r="W1506" i="6" s="1"/>
  <c r="W1212" i="6"/>
  <c r="W1505" i="6" s="1"/>
  <c r="W1211" i="6"/>
  <c r="W1504" i="6" s="1"/>
  <c r="V1211" i="6"/>
  <c r="V1504" i="6" s="1"/>
  <c r="W1210" i="6"/>
  <c r="W1503" i="6" s="1"/>
  <c r="V1210" i="6"/>
  <c r="V1503" i="6" s="1"/>
  <c r="W1209" i="6"/>
  <c r="W1502" i="6" s="1"/>
  <c r="W1208" i="6"/>
  <c r="W1501" i="6" s="1"/>
  <c r="V1208" i="6"/>
  <c r="V1501" i="6" s="1"/>
  <c r="W1207" i="6"/>
  <c r="W1500" i="6" s="1"/>
  <c r="V1207" i="6"/>
  <c r="V1500" i="6" s="1"/>
  <c r="W1206" i="6"/>
  <c r="W1499" i="6" s="1"/>
  <c r="V1206" i="6"/>
  <c r="V1499" i="6" s="1"/>
  <c r="W1205" i="6"/>
  <c r="W1498" i="6" s="1"/>
  <c r="V1204" i="6"/>
  <c r="V1497" i="6" s="1"/>
  <c r="W1203" i="6"/>
  <c r="W1496" i="6" s="1"/>
  <c r="V1203" i="6"/>
  <c r="V1496" i="6" s="1"/>
  <c r="W1202" i="6"/>
  <c r="W1495" i="6" s="1"/>
  <c r="V1202" i="6"/>
  <c r="V1495" i="6" s="1"/>
  <c r="W1201" i="6"/>
  <c r="W1494" i="6" s="1"/>
  <c r="W1199" i="6"/>
  <c r="W1492" i="6" s="1"/>
  <c r="V1199" i="6"/>
  <c r="V1492" i="6" s="1"/>
  <c r="W1198" i="6"/>
  <c r="W1491" i="6" s="1"/>
  <c r="V1198" i="6"/>
  <c r="V1491" i="6" s="1"/>
  <c r="W1197" i="6"/>
  <c r="W1490" i="6" s="1"/>
  <c r="W1196" i="6"/>
  <c r="W1489" i="6" s="1"/>
  <c r="W1195" i="6"/>
  <c r="W1488" i="6" s="1"/>
  <c r="V1195" i="6"/>
  <c r="V1488" i="6" s="1"/>
  <c r="W1194" i="6"/>
  <c r="W1487" i="6" s="1"/>
  <c r="V1194" i="6"/>
  <c r="V1487" i="6" s="1"/>
  <c r="W1193" i="6"/>
  <c r="W1486" i="6" s="1"/>
  <c r="W1192" i="6"/>
  <c r="W1485" i="6" s="1"/>
  <c r="V1192" i="6"/>
  <c r="V1485" i="6" s="1"/>
  <c r="W1191" i="6"/>
  <c r="W1484" i="6" s="1"/>
  <c r="V1191" i="6"/>
  <c r="V1484" i="6" s="1"/>
  <c r="W1190" i="6"/>
  <c r="W1483" i="6" s="1"/>
  <c r="V1190" i="6"/>
  <c r="V1483" i="6" s="1"/>
  <c r="W1189" i="6"/>
  <c r="W1482" i="6" s="1"/>
  <c r="V1188" i="6"/>
  <c r="V1481" i="6" s="1"/>
  <c r="W1187" i="6"/>
  <c r="W1480" i="6" s="1"/>
  <c r="V1187" i="6"/>
  <c r="V1480" i="6" s="1"/>
  <c r="W1186" i="6"/>
  <c r="W1479" i="6" s="1"/>
  <c r="V1186" i="6"/>
  <c r="V1479" i="6" s="1"/>
  <c r="W1185" i="6"/>
  <c r="W1478" i="6" s="1"/>
  <c r="W1183" i="6"/>
  <c r="W1476" i="6" s="1"/>
  <c r="V1183" i="6"/>
  <c r="V1476" i="6" s="1"/>
  <c r="W1182" i="6"/>
  <c r="W1475" i="6" s="1"/>
  <c r="V1182" i="6"/>
  <c r="V1475" i="6" s="1"/>
  <c r="W1181" i="6"/>
  <c r="W1474" i="6" s="1"/>
  <c r="W1180" i="6"/>
  <c r="W1473" i="6" s="1"/>
  <c r="W1179" i="6"/>
  <c r="W1472" i="6" s="1"/>
  <c r="V1179" i="6"/>
  <c r="V1472" i="6" s="1"/>
  <c r="W1178" i="6"/>
  <c r="W1471" i="6" s="1"/>
  <c r="V1178" i="6"/>
  <c r="V1471" i="6" s="1"/>
  <c r="W1177" i="6"/>
  <c r="W1470" i="6" s="1"/>
  <c r="W1176" i="6"/>
  <c r="W1469" i="6" s="1"/>
  <c r="V1176" i="6"/>
  <c r="V1469" i="6" s="1"/>
  <c r="W1175" i="6"/>
  <c r="W1468" i="6" s="1"/>
  <c r="V1175" i="6"/>
  <c r="V1468" i="6" s="1"/>
  <c r="W1174" i="6"/>
  <c r="W1467" i="6" s="1"/>
  <c r="V1174" i="6"/>
  <c r="V1467" i="6" s="1"/>
  <c r="W1173" i="6"/>
  <c r="W1466" i="6" s="1"/>
  <c r="V1172" i="6"/>
  <c r="V1465" i="6" s="1"/>
  <c r="W1171" i="6"/>
  <c r="W1464" i="6" s="1"/>
  <c r="V1171" i="6"/>
  <c r="V1464" i="6" s="1"/>
  <c r="W1170" i="6"/>
  <c r="W1463" i="6" s="1"/>
  <c r="V1170" i="6"/>
  <c r="V1463" i="6" s="1"/>
  <c r="W1169" i="6"/>
  <c r="W1462" i="6" s="1"/>
  <c r="W1167" i="6"/>
  <c r="W1460" i="6" s="1"/>
  <c r="V1167" i="6"/>
  <c r="V1460" i="6" s="1"/>
  <c r="W1166" i="6"/>
  <c r="W1459" i="6" s="1"/>
  <c r="V1166" i="6"/>
  <c r="V1459" i="6" s="1"/>
  <c r="W1165" i="6"/>
  <c r="W1458" i="6" s="1"/>
  <c r="W1164" i="6"/>
  <c r="W1457" i="6" s="1"/>
  <c r="W1163" i="6"/>
  <c r="W1456" i="6" s="1"/>
  <c r="V1163" i="6"/>
  <c r="V1456" i="6" s="1"/>
  <c r="W1162" i="6"/>
  <c r="W1455" i="6" s="1"/>
  <c r="V1162" i="6"/>
  <c r="V1455" i="6" s="1"/>
  <c r="W1161" i="6"/>
  <c r="W1454" i="6" s="1"/>
  <c r="W1160" i="6"/>
  <c r="W1453" i="6" s="1"/>
  <c r="V1160" i="6"/>
  <c r="V1453" i="6" s="1"/>
  <c r="W1159" i="6"/>
  <c r="W1452" i="6" s="1"/>
  <c r="V1159" i="6"/>
  <c r="V1452" i="6" s="1"/>
  <c r="W1158" i="6"/>
  <c r="W1451" i="6" s="1"/>
  <c r="V1158" i="6"/>
  <c r="V1451" i="6" s="1"/>
  <c r="W1157" i="6"/>
  <c r="W1450" i="6" s="1"/>
  <c r="V1156" i="6"/>
  <c r="V1449" i="6" s="1"/>
  <c r="W1155" i="6"/>
  <c r="W1448" i="6" s="1"/>
  <c r="V1155" i="6"/>
  <c r="V1448" i="6" s="1"/>
  <c r="W1154" i="6"/>
  <c r="W1447" i="6" s="1"/>
  <c r="V1154" i="6"/>
  <c r="V1447" i="6" s="1"/>
  <c r="W1153" i="6"/>
  <c r="W1446" i="6" s="1"/>
  <c r="W1151" i="6"/>
  <c r="W1444" i="6" s="1"/>
  <c r="V1151" i="6"/>
  <c r="V1444" i="6" s="1"/>
  <c r="W1150" i="6"/>
  <c r="W1443" i="6" s="1"/>
  <c r="V1150" i="6"/>
  <c r="V1443" i="6" s="1"/>
  <c r="W1149" i="6"/>
  <c r="W1442" i="6" s="1"/>
  <c r="W1148" i="6"/>
  <c r="W1441" i="6" s="1"/>
  <c r="W1147" i="6"/>
  <c r="W1440" i="6" s="1"/>
  <c r="V1147" i="6"/>
  <c r="V1440" i="6" s="1"/>
  <c r="W1146" i="6"/>
  <c r="W1439" i="6" s="1"/>
  <c r="V1146" i="6"/>
  <c r="V1439" i="6" s="1"/>
  <c r="W1145" i="6"/>
  <c r="W1438" i="6" s="1"/>
  <c r="W1144" i="6"/>
  <c r="W1437" i="6" s="1"/>
  <c r="V1144" i="6"/>
  <c r="V1437" i="6" s="1"/>
  <c r="W1143" i="6"/>
  <c r="W1436" i="6" s="1"/>
  <c r="V1143" i="6"/>
  <c r="V1436" i="6" s="1"/>
  <c r="W1142" i="6"/>
  <c r="W1435" i="6" s="1"/>
  <c r="V1142" i="6"/>
  <c r="V1435" i="6" s="1"/>
  <c r="W1141" i="6"/>
  <c r="W1434" i="6" s="1"/>
  <c r="V1140" i="6"/>
  <c r="V1433" i="6" s="1"/>
  <c r="W1139" i="6"/>
  <c r="W1432" i="6" s="1"/>
  <c r="V1139" i="6"/>
  <c r="V1432" i="6" s="1"/>
  <c r="W1138" i="6"/>
  <c r="W1431" i="6" s="1"/>
  <c r="V1138" i="6"/>
  <c r="V1431" i="6" s="1"/>
  <c r="W1137" i="6"/>
  <c r="W1430" i="6" s="1"/>
  <c r="W1135" i="6"/>
  <c r="W1428" i="6" s="1"/>
  <c r="V1135" i="6"/>
  <c r="V1428" i="6" s="1"/>
  <c r="W1134" i="6"/>
  <c r="W1427" i="6" s="1"/>
  <c r="V1134" i="6"/>
  <c r="V1427" i="6" s="1"/>
  <c r="W1133" i="6"/>
  <c r="W1426" i="6" s="1"/>
  <c r="W1132" i="6"/>
  <c r="W1425" i="6" s="1"/>
  <c r="W1131" i="6"/>
  <c r="W1424" i="6" s="1"/>
  <c r="V1131" i="6"/>
  <c r="V1424" i="6" s="1"/>
  <c r="W1130" i="6"/>
  <c r="W1423" i="6" s="1"/>
  <c r="V1130" i="6"/>
  <c r="V1423" i="6" s="1"/>
  <c r="W1129" i="6"/>
  <c r="W1422" i="6" s="1"/>
  <c r="W1128" i="6"/>
  <c r="W1421" i="6" s="1"/>
  <c r="V1128" i="6"/>
  <c r="V1421" i="6" s="1"/>
  <c r="W1127" i="6"/>
  <c r="W1420" i="6" s="1"/>
  <c r="V1127" i="6"/>
  <c r="V1420" i="6" s="1"/>
  <c r="W1126" i="6"/>
  <c r="W1419" i="6" s="1"/>
  <c r="V1126" i="6"/>
  <c r="V1419" i="6" s="1"/>
  <c r="W1125" i="6"/>
  <c r="W1418" i="6" s="1"/>
  <c r="V1124" i="6"/>
  <c r="V1417" i="6" s="1"/>
  <c r="W1123" i="6"/>
  <c r="W1416" i="6" s="1"/>
  <c r="V1123" i="6"/>
  <c r="V1416" i="6" s="1"/>
  <c r="W1122" i="6"/>
  <c r="W1415" i="6" s="1"/>
  <c r="V1122" i="6"/>
  <c r="V1415" i="6" s="1"/>
  <c r="W1121" i="6"/>
  <c r="W1414" i="6" s="1"/>
  <c r="W1119" i="6"/>
  <c r="W1412" i="6" s="1"/>
  <c r="V1119" i="6"/>
  <c r="V1412" i="6" s="1"/>
  <c r="W1118" i="6"/>
  <c r="W1411" i="6" s="1"/>
  <c r="V1118" i="6"/>
  <c r="V1411" i="6" s="1"/>
  <c r="W1117" i="6"/>
  <c r="W1410" i="6" s="1"/>
  <c r="W1116" i="6"/>
  <c r="W1409" i="6" s="1"/>
  <c r="W1115" i="6"/>
  <c r="W1408" i="6" s="1"/>
  <c r="V1115" i="6"/>
  <c r="V1408" i="6" s="1"/>
  <c r="W1114" i="6"/>
  <c r="W1407" i="6" s="1"/>
  <c r="V1114" i="6"/>
  <c r="V1407" i="6" s="1"/>
  <c r="W1113" i="6"/>
  <c r="W1406" i="6" s="1"/>
  <c r="W1112" i="6"/>
  <c r="W1405" i="6" s="1"/>
  <c r="V1112" i="6"/>
  <c r="V1405" i="6" s="1"/>
  <c r="W1111" i="6"/>
  <c r="W1404" i="6" s="1"/>
  <c r="V1111" i="6"/>
  <c r="V1404" i="6" s="1"/>
  <c r="W1110" i="6"/>
  <c r="W1403" i="6" s="1"/>
  <c r="V1110" i="6"/>
  <c r="V1403" i="6" s="1"/>
  <c r="W1109" i="6"/>
  <c r="W1402" i="6" s="1"/>
  <c r="V1108" i="6"/>
  <c r="V1401" i="6" s="1"/>
  <c r="W1107" i="6"/>
  <c r="W1400" i="6" s="1"/>
  <c r="V1107" i="6"/>
  <c r="V1400" i="6" s="1"/>
  <c r="W1106" i="6"/>
  <c r="W1399" i="6" s="1"/>
  <c r="V1106" i="6"/>
  <c r="V1399" i="6" s="1"/>
  <c r="W1105" i="6"/>
  <c r="W1398" i="6" s="1"/>
  <c r="W1103" i="6"/>
  <c r="W1396" i="6" s="1"/>
  <c r="V1103" i="6"/>
  <c r="V1396" i="6" s="1"/>
  <c r="W1102" i="6"/>
  <c r="W1395" i="6" s="1"/>
  <c r="V1102" i="6"/>
  <c r="V1395" i="6" s="1"/>
  <c r="W1101" i="6"/>
  <c r="W1394" i="6" s="1"/>
  <c r="W1100" i="6"/>
  <c r="W1393" i="6" s="1"/>
  <c r="W1099" i="6"/>
  <c r="W1392" i="6" s="1"/>
  <c r="V1099" i="6"/>
  <c r="V1392" i="6" s="1"/>
  <c r="W1098" i="6"/>
  <c r="W1391" i="6" s="1"/>
  <c r="V1098" i="6"/>
  <c r="V1391" i="6" s="1"/>
  <c r="W1097" i="6"/>
  <c r="W1390" i="6" s="1"/>
  <c r="W1096" i="6"/>
  <c r="W1389" i="6" s="1"/>
  <c r="V1096" i="6"/>
  <c r="V1389" i="6" s="1"/>
  <c r="W1095" i="6"/>
  <c r="W1388" i="6" s="1"/>
  <c r="V1095" i="6"/>
  <c r="V1388" i="6" s="1"/>
  <c r="W1094" i="6"/>
  <c r="W1387" i="6" s="1"/>
  <c r="V1094" i="6"/>
  <c r="V1387" i="6" s="1"/>
  <c r="W1093" i="6"/>
  <c r="W1386" i="6" s="1"/>
  <c r="V1092" i="6"/>
  <c r="V1385" i="6" s="1"/>
  <c r="W1091" i="6"/>
  <c r="W1384" i="6" s="1"/>
  <c r="V1091" i="6"/>
  <c r="V1384" i="6" s="1"/>
  <c r="W1090" i="6"/>
  <c r="W1383" i="6" s="1"/>
  <c r="V1090" i="6"/>
  <c r="V1383" i="6" s="1"/>
  <c r="W1089" i="6"/>
  <c r="W1382" i="6" s="1"/>
  <c r="W1087" i="6"/>
  <c r="W1380" i="6" s="1"/>
  <c r="V1087" i="6"/>
  <c r="V1380" i="6" s="1"/>
  <c r="W1086" i="6"/>
  <c r="W1379" i="6" s="1"/>
  <c r="V1086" i="6"/>
  <c r="V1379" i="6" s="1"/>
  <c r="W1085" i="6"/>
  <c r="W1378" i="6" s="1"/>
  <c r="W1084" i="6"/>
  <c r="W1377" i="6" s="1"/>
  <c r="W1083" i="6"/>
  <c r="W1376" i="6" s="1"/>
  <c r="V1083" i="6"/>
  <c r="V1376" i="6" s="1"/>
  <c r="W1082" i="6"/>
  <c r="W1375" i="6" s="1"/>
  <c r="V1082" i="6"/>
  <c r="V1375" i="6" s="1"/>
  <c r="W1081" i="6"/>
  <c r="W1374" i="6" s="1"/>
  <c r="W1080" i="6"/>
  <c r="W1373" i="6" s="1"/>
  <c r="V1080" i="6"/>
  <c r="V1373" i="6" s="1"/>
  <c r="W1079" i="6"/>
  <c r="W1372" i="6" s="1"/>
  <c r="V1079" i="6"/>
  <c r="V1372" i="6" s="1"/>
  <c r="W1078" i="6"/>
  <c r="W1371" i="6" s="1"/>
  <c r="V1078" i="6"/>
  <c r="V1371" i="6" s="1"/>
  <c r="W1077" i="6"/>
  <c r="W1370" i="6" s="1"/>
  <c r="V1076" i="6"/>
  <c r="V1369" i="6" s="1"/>
  <c r="W1075" i="6"/>
  <c r="W1368" i="6" s="1"/>
  <c r="V1075" i="6"/>
  <c r="V1368" i="6" s="1"/>
  <c r="W1074" i="6"/>
  <c r="W1367" i="6" s="1"/>
  <c r="V1074" i="6"/>
  <c r="V1367" i="6" s="1"/>
  <c r="W1073" i="6"/>
  <c r="W1366" i="6" s="1"/>
  <c r="W1071" i="6"/>
  <c r="W1364" i="6" s="1"/>
  <c r="V1071" i="6"/>
  <c r="V1364" i="6" s="1"/>
  <c r="W1070" i="6"/>
  <c r="W1363" i="6" s="1"/>
  <c r="V1070" i="6"/>
  <c r="V1363" i="6" s="1"/>
  <c r="W1069" i="6"/>
  <c r="W1362" i="6" s="1"/>
  <c r="W1068" i="6"/>
  <c r="W1361" i="6" s="1"/>
  <c r="W1067" i="6"/>
  <c r="W1360" i="6" s="1"/>
  <c r="V1067" i="6"/>
  <c r="V1360" i="6" s="1"/>
  <c r="W1066" i="6"/>
  <c r="W1359" i="6" s="1"/>
  <c r="V1066" i="6"/>
  <c r="V1359" i="6" s="1"/>
  <c r="W1065" i="6"/>
  <c r="W1358" i="6" s="1"/>
  <c r="W1064" i="6"/>
  <c r="W1357" i="6" s="1"/>
  <c r="V1064" i="6"/>
  <c r="V1357" i="6" s="1"/>
  <c r="W1063" i="6"/>
  <c r="W1356" i="6" s="1"/>
  <c r="V1063" i="6"/>
  <c r="V1356" i="6" s="1"/>
  <c r="W1062" i="6"/>
  <c r="W1355" i="6" s="1"/>
  <c r="V1062" i="6"/>
  <c r="V1355" i="6" s="1"/>
  <c r="W1061" i="6"/>
  <c r="W1354" i="6" s="1"/>
  <c r="V1060" i="6"/>
  <c r="V1353" i="6" s="1"/>
  <c r="W1059" i="6"/>
  <c r="W1352" i="6" s="1"/>
  <c r="V1059" i="6"/>
  <c r="V1352" i="6" s="1"/>
  <c r="W1058" i="6"/>
  <c r="W1351" i="6" s="1"/>
  <c r="V1058" i="6"/>
  <c r="V1351" i="6" s="1"/>
  <c r="W1057" i="6"/>
  <c r="W1350" i="6" s="1"/>
  <c r="V1055" i="6"/>
  <c r="V1348" i="6" s="1"/>
  <c r="W1054" i="6"/>
  <c r="W1347" i="6" s="1"/>
  <c r="V1054" i="6"/>
  <c r="V1347" i="6" s="1"/>
  <c r="W1053" i="6"/>
  <c r="W1346" i="6" s="1"/>
  <c r="W1052" i="6"/>
  <c r="W1345" i="6" s="1"/>
  <c r="W1050" i="6"/>
  <c r="W1343" i="6" s="1"/>
  <c r="V1050" i="6"/>
  <c r="V1343" i="6" s="1"/>
  <c r="W1049" i="6"/>
  <c r="W1342" i="6" s="1"/>
  <c r="W1048" i="6"/>
  <c r="W1341" i="6" s="1"/>
  <c r="V1048" i="6"/>
  <c r="V1341" i="6" s="1"/>
  <c r="W1046" i="6"/>
  <c r="W1339" i="6" s="1"/>
  <c r="V1046" i="6"/>
  <c r="V1339" i="6" s="1"/>
  <c r="W1045" i="6"/>
  <c r="W1338" i="6" s="1"/>
  <c r="V1044" i="6"/>
  <c r="V1337" i="6" s="1"/>
  <c r="W1043" i="6"/>
  <c r="W1336" i="6" s="1"/>
  <c r="W1042" i="6"/>
  <c r="W1335" i="6" s="1"/>
  <c r="V1042" i="6"/>
  <c r="V1335" i="6" s="1"/>
  <c r="W1041" i="6"/>
  <c r="W1334" i="6" s="1"/>
  <c r="V1039" i="6"/>
  <c r="V1332" i="6" s="1"/>
  <c r="W1038" i="6"/>
  <c r="W1331" i="6" s="1"/>
  <c r="V1038" i="6"/>
  <c r="V1331" i="6" s="1"/>
  <c r="W1037" i="6"/>
  <c r="W1330" i="6" s="1"/>
  <c r="W1036" i="6"/>
  <c r="W1329" i="6" s="1"/>
  <c r="W1034" i="6"/>
  <c r="W1327" i="6" s="1"/>
  <c r="V1034" i="6"/>
  <c r="V1327" i="6" s="1"/>
  <c r="W1033" i="6"/>
  <c r="W1326" i="6" s="1"/>
  <c r="W1032" i="6"/>
  <c r="W1325" i="6" s="1"/>
  <c r="V1032" i="6"/>
  <c r="V1325" i="6" s="1"/>
  <c r="W1030" i="6"/>
  <c r="W1323" i="6" s="1"/>
  <c r="V1030" i="6"/>
  <c r="V1323" i="6" s="1"/>
  <c r="W1029" i="6"/>
  <c r="W1322" i="6" s="1"/>
  <c r="V1028" i="6"/>
  <c r="V1321" i="6" s="1"/>
  <c r="W1027" i="6"/>
  <c r="W1320" i="6" s="1"/>
  <c r="W1026" i="6"/>
  <c r="W1319" i="6" s="1"/>
  <c r="V1026" i="6"/>
  <c r="V1319" i="6" s="1"/>
  <c r="W1025" i="6"/>
  <c r="W1318" i="6" s="1"/>
  <c r="V1023" i="6"/>
  <c r="V1316" i="6" s="1"/>
  <c r="W1022" i="6"/>
  <c r="W1315" i="6" s="1"/>
  <c r="V1022" i="6"/>
  <c r="V1315" i="6" s="1"/>
  <c r="W1021" i="6"/>
  <c r="W1314" i="6" s="1"/>
  <c r="W1020" i="6"/>
  <c r="W1313" i="6" s="1"/>
  <c r="W1018" i="6"/>
  <c r="W1311" i="6" s="1"/>
  <c r="V1018" i="6"/>
  <c r="V1311" i="6" s="1"/>
  <c r="W1017" i="6"/>
  <c r="W1310" i="6" s="1"/>
  <c r="W1016" i="6"/>
  <c r="W1309" i="6" s="1"/>
  <c r="V1016" i="6"/>
  <c r="V1309" i="6" s="1"/>
  <c r="W1014" i="6"/>
  <c r="W1307" i="6" s="1"/>
  <c r="V1014" i="6"/>
  <c r="V1307" i="6" s="1"/>
  <c r="W1013" i="6"/>
  <c r="W1306" i="6" s="1"/>
  <c r="V1012" i="6"/>
  <c r="V1305" i="6" s="1"/>
  <c r="W1011" i="6"/>
  <c r="W1304" i="6" s="1"/>
  <c r="W1010" i="6"/>
  <c r="W1303" i="6" s="1"/>
  <c r="V1010" i="6"/>
  <c r="V1303" i="6" s="1"/>
  <c r="W1009" i="6"/>
  <c r="W1302" i="6" s="1"/>
  <c r="V1007" i="6"/>
  <c r="V1300" i="6" s="1"/>
  <c r="W1006" i="6"/>
  <c r="W1299" i="6" s="1"/>
  <c r="V1006" i="6"/>
  <c r="V1299" i="6" s="1"/>
  <c r="W1005" i="6"/>
  <c r="W1298" i="6" s="1"/>
  <c r="W1004" i="6"/>
  <c r="W1297" i="6" s="1"/>
  <c r="W1002" i="6"/>
  <c r="W1295" i="6" s="1"/>
  <c r="V1002" i="6"/>
  <c r="V1295" i="6" s="1"/>
  <c r="W1001" i="6"/>
  <c r="W1294" i="6" s="1"/>
  <c r="W1000" i="6"/>
  <c r="W1293" i="6" s="1"/>
  <c r="V1000" i="6"/>
  <c r="V1293" i="6" s="1"/>
  <c r="W998" i="6"/>
  <c r="W1291" i="6" s="1"/>
  <c r="V998" i="6"/>
  <c r="V1291" i="6" s="1"/>
  <c r="W997" i="6"/>
  <c r="W1290" i="6" s="1"/>
  <c r="V996" i="6"/>
  <c r="V1289" i="6" s="1"/>
  <c r="W995" i="6"/>
  <c r="W1288" i="6" s="1"/>
  <c r="W994" i="6"/>
  <c r="W1287" i="6" s="1"/>
  <c r="V994" i="6"/>
  <c r="V1287" i="6" s="1"/>
  <c r="W993" i="6"/>
  <c r="W1286" i="6" s="1"/>
  <c r="V991" i="6"/>
  <c r="V1284" i="6" s="1"/>
  <c r="W990" i="6"/>
  <c r="W1283" i="6" s="1"/>
  <c r="V990" i="6"/>
  <c r="V1283" i="6" s="1"/>
  <c r="W989" i="6"/>
  <c r="W1282" i="6" s="1"/>
  <c r="W988" i="6"/>
  <c r="W1281" i="6" s="1"/>
  <c r="W986" i="6"/>
  <c r="W1279" i="6" s="1"/>
  <c r="V986" i="6"/>
  <c r="V1279" i="6" s="1"/>
  <c r="W985" i="6"/>
  <c r="W1278" i="6" s="1"/>
  <c r="W984" i="6"/>
  <c r="W1277" i="6" s="1"/>
  <c r="V984" i="6"/>
  <c r="V1277" i="6" s="1"/>
  <c r="W982" i="6"/>
  <c r="W1275" i="6" s="1"/>
  <c r="V982" i="6"/>
  <c r="V1275" i="6" s="1"/>
  <c r="W981" i="6"/>
  <c r="W1274" i="6" s="1"/>
  <c r="V980" i="6"/>
  <c r="V1273" i="6" s="1"/>
  <c r="W979" i="6"/>
  <c r="W1272" i="6" s="1"/>
  <c r="W978" i="6"/>
  <c r="W1271" i="6" s="1"/>
  <c r="V978" i="6"/>
  <c r="V1271" i="6" s="1"/>
  <c r="W977" i="6"/>
  <c r="W1270" i="6" s="1"/>
  <c r="V975" i="6"/>
  <c r="V1268" i="6" s="1"/>
  <c r="W974" i="6"/>
  <c r="W1267" i="6" s="1"/>
  <c r="V974" i="6"/>
  <c r="V1267" i="6" s="1"/>
  <c r="W973" i="6"/>
  <c r="W1266" i="6" s="1"/>
  <c r="W972" i="6"/>
  <c r="W1265" i="6" s="1"/>
  <c r="W970" i="6"/>
  <c r="W1263" i="6" s="1"/>
  <c r="V970" i="6"/>
  <c r="V1263" i="6" s="1"/>
  <c r="W969" i="6"/>
  <c r="W1262" i="6" s="1"/>
  <c r="W968" i="6"/>
  <c r="W1261" i="6" s="1"/>
  <c r="V968" i="6"/>
  <c r="V1261" i="6" s="1"/>
  <c r="V960" i="2"/>
  <c r="AF1260" i="6"/>
  <c r="AF1259" i="6"/>
  <c r="AF1258" i="6"/>
  <c r="AF1257" i="6"/>
  <c r="AF1256" i="6"/>
  <c r="AF1255" i="6"/>
  <c r="AF1254" i="6"/>
  <c r="AF1253" i="6"/>
  <c r="AF1252" i="6"/>
  <c r="AF1251" i="6"/>
  <c r="AF1250" i="6"/>
  <c r="AF1249" i="6"/>
  <c r="AF1248" i="6"/>
  <c r="AF1247" i="6"/>
  <c r="AF1246" i="6"/>
  <c r="AF1245" i="6"/>
  <c r="AF1244" i="6"/>
  <c r="AF1243" i="6"/>
  <c r="AF1242" i="6"/>
  <c r="AF1241" i="6"/>
  <c r="AF1240" i="6"/>
  <c r="AF1239" i="6"/>
  <c r="AF1238" i="6"/>
  <c r="AF1237" i="6"/>
  <c r="AF1236" i="6"/>
  <c r="AF1235" i="6"/>
  <c r="AF1234" i="6"/>
  <c r="AF1233" i="6"/>
  <c r="AF1232" i="6"/>
  <c r="AF1231" i="6"/>
  <c r="AF1230" i="6"/>
  <c r="AF1229" i="6"/>
  <c r="AF1228" i="6"/>
  <c r="AF1227" i="6"/>
  <c r="AF1226" i="6"/>
  <c r="AF1225" i="6"/>
  <c r="AF1224" i="6"/>
  <c r="AF1223" i="6"/>
  <c r="AF1222" i="6"/>
  <c r="AF1221" i="6"/>
  <c r="AF1220" i="6"/>
  <c r="AF1219" i="6"/>
  <c r="AF1218" i="6"/>
  <c r="AF1217" i="6"/>
  <c r="AF1216" i="6"/>
  <c r="AF1215" i="6"/>
  <c r="AF1214" i="6"/>
  <c r="AF1213" i="6"/>
  <c r="AF1212" i="6"/>
  <c r="AF1211" i="6"/>
  <c r="AF1210" i="6"/>
  <c r="AF1209" i="6"/>
  <c r="AF1208" i="6"/>
  <c r="AF1207" i="6"/>
  <c r="AF1206" i="6"/>
  <c r="AF1205" i="6"/>
  <c r="AF1204" i="6"/>
  <c r="AF1203" i="6"/>
  <c r="AF1202" i="6"/>
  <c r="AF1201" i="6"/>
  <c r="AF1200" i="6"/>
  <c r="AF1199" i="6"/>
  <c r="AF1198" i="6"/>
  <c r="AF1197" i="6"/>
  <c r="AF1196" i="6"/>
  <c r="AF1195" i="6"/>
  <c r="AF1194" i="6"/>
  <c r="AF1193" i="6"/>
  <c r="AF1192" i="6"/>
  <c r="AF1191" i="6"/>
  <c r="AF1190" i="6"/>
  <c r="AF1189" i="6"/>
  <c r="AF1188" i="6"/>
  <c r="AF1187" i="6"/>
  <c r="AF1186" i="6"/>
  <c r="AF1185" i="6"/>
  <c r="AF1184" i="6"/>
  <c r="AF1183" i="6"/>
  <c r="AF1182" i="6"/>
  <c r="AF1181" i="6"/>
  <c r="AF1180" i="6"/>
  <c r="AF1179" i="6"/>
  <c r="AF1178" i="6"/>
  <c r="AF1177" i="6"/>
  <c r="AF1176" i="6"/>
  <c r="AF1175" i="6"/>
  <c r="AF1174" i="6"/>
  <c r="AF1173" i="6"/>
  <c r="AF1172" i="6"/>
  <c r="AF1171" i="6"/>
  <c r="AF1170" i="6"/>
  <c r="AF1169" i="6"/>
  <c r="AF1168" i="6"/>
  <c r="AF1167" i="6"/>
  <c r="AF1166" i="6"/>
  <c r="AF1165" i="6"/>
  <c r="AF1164" i="6"/>
  <c r="AF1163" i="6"/>
  <c r="AF1162" i="6"/>
  <c r="AF1161" i="6"/>
  <c r="AF1160" i="6"/>
  <c r="AF1159" i="6"/>
  <c r="AF1158" i="6"/>
  <c r="AF1157" i="6"/>
  <c r="AF1156" i="6"/>
  <c r="AF1155" i="6"/>
  <c r="AF1154" i="6"/>
  <c r="AF1153" i="6"/>
  <c r="AF1152" i="6"/>
  <c r="AF1151" i="6"/>
  <c r="AF1150" i="6"/>
  <c r="AF1149" i="6"/>
  <c r="AF1148" i="6"/>
  <c r="AF1147" i="6"/>
  <c r="AF1146" i="6"/>
  <c r="AF1145" i="6"/>
  <c r="AF1144" i="6"/>
  <c r="AF1143" i="6"/>
  <c r="AF1142" i="6"/>
  <c r="AF1141" i="6"/>
  <c r="AF1140" i="6"/>
  <c r="AF1139" i="6"/>
  <c r="AF1138" i="6"/>
  <c r="AF1137" i="6"/>
  <c r="AF1136" i="6"/>
  <c r="AF1135" i="6"/>
  <c r="AF1134" i="6"/>
  <c r="AF1133" i="6"/>
  <c r="AF1132" i="6"/>
  <c r="AF1131" i="6"/>
  <c r="AF1130" i="6"/>
  <c r="AF1129" i="6"/>
  <c r="AF1128" i="6"/>
  <c r="AF1127" i="6"/>
  <c r="AF1126" i="6"/>
  <c r="AF1125" i="6"/>
  <c r="AF1124" i="6"/>
  <c r="AF1123" i="6"/>
  <c r="AF1122" i="6"/>
  <c r="AF1121" i="6"/>
  <c r="AF1120" i="6"/>
  <c r="AF1119" i="6"/>
  <c r="AF1118" i="6"/>
  <c r="AF1117" i="6"/>
  <c r="AF1116" i="6"/>
  <c r="AF1115" i="6"/>
  <c r="AF1114" i="6"/>
  <c r="AF1113" i="6"/>
  <c r="AF1112" i="6"/>
  <c r="AF1111" i="6"/>
  <c r="AF1110" i="6"/>
  <c r="AF1109" i="6"/>
  <c r="AF1108" i="6"/>
  <c r="AF1107" i="6"/>
  <c r="AF1106" i="6"/>
  <c r="AF1105" i="6"/>
  <c r="AF1104" i="6"/>
  <c r="AF1103" i="6"/>
  <c r="AF1102" i="6"/>
  <c r="AF1101" i="6"/>
  <c r="AF1100" i="6"/>
  <c r="AF1099" i="6"/>
  <c r="AF1098" i="6"/>
  <c r="AF1097" i="6"/>
  <c r="AF1096" i="6"/>
  <c r="AF1095" i="6"/>
  <c r="AF1094" i="6"/>
  <c r="AF1093" i="6"/>
  <c r="AF1092" i="6"/>
  <c r="AF1091" i="6"/>
  <c r="AF1090" i="6"/>
  <c r="AF1089" i="6"/>
  <c r="AF1088" i="6"/>
  <c r="AF1087" i="6"/>
  <c r="AF1086" i="6"/>
  <c r="AF1085" i="6"/>
  <c r="AF1084" i="6"/>
  <c r="AF1083" i="6"/>
  <c r="AF1082" i="6"/>
  <c r="AF1081" i="6"/>
  <c r="AF1080" i="6"/>
  <c r="AF1079" i="6"/>
  <c r="AF1078" i="6"/>
  <c r="AF1077" i="6"/>
  <c r="AF1076" i="6"/>
  <c r="AF1075" i="6"/>
  <c r="AF1074" i="6"/>
  <c r="AF1073" i="6"/>
  <c r="AF1072" i="6"/>
  <c r="AF1071" i="6"/>
  <c r="AF1070" i="6"/>
  <c r="AF1069" i="6"/>
  <c r="AF1068" i="6"/>
  <c r="AF1067" i="6"/>
  <c r="AF1066" i="6"/>
  <c r="AF1065" i="6"/>
  <c r="AF1064" i="6"/>
  <c r="AF1063" i="6"/>
  <c r="AF1062" i="6"/>
  <c r="AF1061" i="6"/>
  <c r="AF1060" i="6"/>
  <c r="AF1059" i="6"/>
  <c r="AF1058" i="6"/>
  <c r="AF1057" i="6"/>
  <c r="AF1056" i="6"/>
  <c r="AF1055" i="6"/>
  <c r="AF1054" i="6"/>
  <c r="AF1053" i="6"/>
  <c r="AF1052" i="6"/>
  <c r="AF1051" i="6"/>
  <c r="AF1050" i="6"/>
  <c r="AF1049" i="6"/>
  <c r="AF1048" i="6"/>
  <c r="AF1047" i="6"/>
  <c r="AF1046" i="6"/>
  <c r="AF1045" i="6"/>
  <c r="AF1044" i="6"/>
  <c r="AF1043" i="6"/>
  <c r="AF1042" i="6"/>
  <c r="AF1041" i="6"/>
  <c r="AF1040" i="6"/>
  <c r="AF1039" i="6"/>
  <c r="AF1038" i="6"/>
  <c r="AF1037" i="6"/>
  <c r="AF1036" i="6"/>
  <c r="AF1035" i="6"/>
  <c r="AF1034" i="6"/>
  <c r="AF1033" i="6"/>
  <c r="AF1032" i="6"/>
  <c r="AF1031" i="6"/>
  <c r="AF1030" i="6"/>
  <c r="AF1029" i="6"/>
  <c r="AF1028" i="6"/>
  <c r="AF1027" i="6"/>
  <c r="AF1026" i="6"/>
  <c r="AF1025" i="6"/>
  <c r="AF1024" i="6"/>
  <c r="AF1023" i="6"/>
  <c r="AF1022" i="6"/>
  <c r="AF1021" i="6"/>
  <c r="AF1020" i="6"/>
  <c r="AF1019" i="6"/>
  <c r="AF1018" i="6"/>
  <c r="AF1017" i="6"/>
  <c r="AF1016" i="6"/>
  <c r="AF1015" i="6"/>
  <c r="AF1014" i="6"/>
  <c r="AF1013" i="6"/>
  <c r="AF1012" i="6"/>
  <c r="AF1011" i="6"/>
  <c r="AF1010" i="6"/>
  <c r="AF1009" i="6"/>
  <c r="AF1008" i="6"/>
  <c r="AF1007" i="6"/>
  <c r="AF1006" i="6"/>
  <c r="AF1005" i="6"/>
  <c r="AF1004" i="6"/>
  <c r="AF1003" i="6"/>
  <c r="AF1002" i="6"/>
  <c r="AF1001" i="6"/>
  <c r="AF1000" i="6"/>
  <c r="AF999" i="6"/>
  <c r="AF998" i="6"/>
  <c r="AF997" i="6"/>
  <c r="AF996" i="6"/>
  <c r="AF995" i="6"/>
  <c r="AF994" i="6"/>
  <c r="AF993" i="6"/>
  <c r="AF992" i="6"/>
  <c r="AF991" i="6"/>
  <c r="AF990" i="6"/>
  <c r="AF989" i="6"/>
  <c r="AF988" i="6"/>
  <c r="AF987" i="6"/>
  <c r="AF986" i="6"/>
  <c r="AF985" i="6"/>
  <c r="AF984" i="6"/>
  <c r="AF983" i="6"/>
  <c r="AF982" i="6"/>
  <c r="AF981" i="6"/>
  <c r="AF980" i="6"/>
  <c r="AF979" i="6"/>
  <c r="AF978" i="6"/>
  <c r="AF977" i="6"/>
  <c r="AF976" i="6"/>
  <c r="AF975" i="6"/>
  <c r="AF974" i="6"/>
  <c r="AF973" i="6"/>
  <c r="AF972" i="6"/>
  <c r="AF971" i="6"/>
  <c r="AF970" i="6"/>
  <c r="AF969" i="6"/>
  <c r="AF968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47" i="2"/>
  <c r="A1532" i="6"/>
  <c r="A1531" i="6"/>
  <c r="A1530" i="6"/>
  <c r="B1239" i="6"/>
  <c r="B1238" i="6"/>
  <c r="B1237" i="6"/>
  <c r="B1258" i="6"/>
  <c r="B1259" i="6"/>
  <c r="A809" i="6"/>
  <c r="B809" i="6" s="1"/>
  <c r="BE1260" i="7"/>
  <c r="BE1259" i="7"/>
  <c r="BE1258" i="7"/>
  <c r="BE1257" i="7"/>
  <c r="BE1256" i="7"/>
  <c r="BE1255" i="7"/>
  <c r="BE1254" i="7"/>
  <c r="BE1253" i="7"/>
  <c r="BE1252" i="7"/>
  <c r="BE1251" i="7"/>
  <c r="BE1250" i="7"/>
  <c r="BE1249" i="7"/>
  <c r="BE1248" i="7"/>
  <c r="BE1247" i="7"/>
  <c r="BE1246" i="7"/>
  <c r="BE1245" i="7"/>
  <c r="BE1244" i="7"/>
  <c r="BE1243" i="7"/>
  <c r="BE1242" i="7"/>
  <c r="BE1241" i="7"/>
  <c r="BE1240" i="7"/>
  <c r="BE1239" i="7"/>
  <c r="BE1238" i="7"/>
  <c r="BE1237" i="7"/>
  <c r="BE1236" i="7"/>
  <c r="BE1235" i="7"/>
  <c r="BE1234" i="7"/>
  <c r="BE1233" i="7"/>
  <c r="BE1232" i="7"/>
  <c r="BE1231" i="7"/>
  <c r="BE1230" i="7"/>
  <c r="BE1229" i="7"/>
  <c r="BE1228" i="7"/>
  <c r="BE1227" i="7"/>
  <c r="BE1226" i="7"/>
  <c r="BE1225" i="7"/>
  <c r="BE1224" i="7"/>
  <c r="BE1223" i="7"/>
  <c r="BE1222" i="7"/>
  <c r="BE1221" i="7"/>
  <c r="BE1220" i="7"/>
  <c r="BE1219" i="7"/>
  <c r="BE1218" i="7"/>
  <c r="BE1217" i="7"/>
  <c r="BE1216" i="7"/>
  <c r="BE1215" i="7"/>
  <c r="BE1214" i="7"/>
  <c r="BE1213" i="7"/>
  <c r="BE1212" i="7"/>
  <c r="BE1211" i="7"/>
  <c r="BE1210" i="7"/>
  <c r="BE1209" i="7"/>
  <c r="BE1208" i="7"/>
  <c r="BE1207" i="7"/>
  <c r="BE1206" i="7"/>
  <c r="BE1205" i="7"/>
  <c r="BE1204" i="7"/>
  <c r="BE1203" i="7"/>
  <c r="BE1202" i="7"/>
  <c r="BE1201" i="7"/>
  <c r="BE1200" i="7"/>
  <c r="BE1199" i="7"/>
  <c r="BE1198" i="7"/>
  <c r="BE1197" i="7"/>
  <c r="BE1196" i="7"/>
  <c r="BE1195" i="7"/>
  <c r="BE1194" i="7"/>
  <c r="BE1193" i="7"/>
  <c r="BE1192" i="7"/>
  <c r="BE1191" i="7"/>
  <c r="BE1190" i="7"/>
  <c r="BE1189" i="7"/>
  <c r="BE1188" i="7"/>
  <c r="BE1187" i="7"/>
  <c r="BE1186" i="7"/>
  <c r="BE1185" i="7"/>
  <c r="BE1184" i="7"/>
  <c r="BE1183" i="7"/>
  <c r="BE1182" i="7"/>
  <c r="BE1181" i="7"/>
  <c r="BE1180" i="7"/>
  <c r="BE1179" i="7"/>
  <c r="BE1178" i="7"/>
  <c r="BE1177" i="7"/>
  <c r="BE1176" i="7"/>
  <c r="BE1175" i="7"/>
  <c r="BE1174" i="7"/>
  <c r="BE1173" i="7"/>
  <c r="BE1172" i="7"/>
  <c r="BE1171" i="7"/>
  <c r="BE1170" i="7"/>
  <c r="BE1169" i="7"/>
  <c r="BE1168" i="7"/>
  <c r="BE1167" i="7"/>
  <c r="BE1166" i="7"/>
  <c r="BE1165" i="7"/>
  <c r="BE1164" i="7"/>
  <c r="BE1163" i="7"/>
  <c r="BE1162" i="7"/>
  <c r="BE1161" i="7"/>
  <c r="BE1160" i="7"/>
  <c r="BE1159" i="7"/>
  <c r="BE1158" i="7"/>
  <c r="BE1157" i="7"/>
  <c r="BE1156" i="7"/>
  <c r="BE1155" i="7"/>
  <c r="BE1154" i="7"/>
  <c r="BE1153" i="7"/>
  <c r="BE1152" i="7"/>
  <c r="BE1151" i="7"/>
  <c r="BE1150" i="7"/>
  <c r="BE1149" i="7"/>
  <c r="BE1148" i="7"/>
  <c r="BE1147" i="7"/>
  <c r="BE1146" i="7"/>
  <c r="BE1145" i="7"/>
  <c r="BE1144" i="7"/>
  <c r="BE1143" i="7"/>
  <c r="BE1142" i="7"/>
  <c r="BE1141" i="7"/>
  <c r="BE1140" i="7"/>
  <c r="BE1139" i="7"/>
  <c r="BE1138" i="7"/>
  <c r="BE1137" i="7"/>
  <c r="BE1136" i="7"/>
  <c r="BE1135" i="7"/>
  <c r="BE1134" i="7"/>
  <c r="BE1133" i="7"/>
  <c r="BE1132" i="7"/>
  <c r="BE1131" i="7"/>
  <c r="BE1130" i="7"/>
  <c r="BE1129" i="7"/>
  <c r="BE1128" i="7"/>
  <c r="BE1127" i="7"/>
  <c r="BE1126" i="7"/>
  <c r="BE1125" i="7"/>
  <c r="BE1124" i="7"/>
  <c r="BE1123" i="7"/>
  <c r="BE1122" i="7"/>
  <c r="BE1121" i="7"/>
  <c r="BE1120" i="7"/>
  <c r="BE1119" i="7"/>
  <c r="BE1118" i="7"/>
  <c r="BE1117" i="7"/>
  <c r="BE1116" i="7"/>
  <c r="BE1115" i="7"/>
  <c r="BE1114" i="7"/>
  <c r="BE1113" i="7"/>
  <c r="BE1112" i="7"/>
  <c r="BE1111" i="7"/>
  <c r="BE1110" i="7"/>
  <c r="BE1109" i="7"/>
  <c r="BE1108" i="7"/>
  <c r="BE1107" i="7"/>
  <c r="BE1106" i="7"/>
  <c r="BE1105" i="7"/>
  <c r="BE1104" i="7"/>
  <c r="BE1103" i="7"/>
  <c r="BE1102" i="7"/>
  <c r="BE1101" i="7"/>
  <c r="BE1100" i="7"/>
  <c r="BE1099" i="7"/>
  <c r="BE1098" i="7"/>
  <c r="BE1097" i="7"/>
  <c r="BE1096" i="7"/>
  <c r="BE1095" i="7"/>
  <c r="BE1094" i="7"/>
  <c r="BE1093" i="7"/>
  <c r="BE1092" i="7"/>
  <c r="BE1091" i="7"/>
  <c r="BE1090" i="7"/>
  <c r="BE1089" i="7"/>
  <c r="BE1088" i="7"/>
  <c r="BE1087" i="7"/>
  <c r="BE1086" i="7"/>
  <c r="BE1085" i="7"/>
  <c r="BE1084" i="7"/>
  <c r="BE1083" i="7"/>
  <c r="BE1082" i="7"/>
  <c r="BE1081" i="7"/>
  <c r="BE1080" i="7"/>
  <c r="BE1079" i="7"/>
  <c r="BE1078" i="7"/>
  <c r="BE1077" i="7"/>
  <c r="BE1076" i="7"/>
  <c r="BE1075" i="7"/>
  <c r="BE1074" i="7"/>
  <c r="BE1073" i="7"/>
  <c r="BE1072" i="7"/>
  <c r="BE1071" i="7"/>
  <c r="BE1070" i="7"/>
  <c r="BE1069" i="7"/>
  <c r="BE1068" i="7"/>
  <c r="BE1067" i="7"/>
  <c r="BE1066" i="7"/>
  <c r="BE1065" i="7"/>
  <c r="BE1064" i="7"/>
  <c r="BE1063" i="7"/>
  <c r="BE1062" i="7"/>
  <c r="BE1061" i="7"/>
  <c r="BE1060" i="7"/>
  <c r="BE1059" i="7"/>
  <c r="BE1058" i="7"/>
  <c r="BE1057" i="7"/>
  <c r="BE1056" i="7"/>
  <c r="BE1055" i="7"/>
  <c r="BE1054" i="7"/>
  <c r="BE1053" i="7"/>
  <c r="BE1052" i="7"/>
  <c r="BE1051" i="7"/>
  <c r="BE1050" i="7"/>
  <c r="BE1049" i="7"/>
  <c r="BE1048" i="7"/>
  <c r="BE1047" i="7"/>
  <c r="BE1046" i="7"/>
  <c r="BE1045" i="7"/>
  <c r="BE1044" i="7"/>
  <c r="BE1043" i="7"/>
  <c r="BE1042" i="7"/>
  <c r="BE1041" i="7"/>
  <c r="BE1040" i="7"/>
  <c r="BE1039" i="7"/>
  <c r="BE1038" i="7"/>
  <c r="BE1037" i="7"/>
  <c r="BE1036" i="7"/>
  <c r="BE1035" i="7"/>
  <c r="BE1034" i="7"/>
  <c r="BE1033" i="7"/>
  <c r="BE1032" i="7"/>
  <c r="BE1031" i="7"/>
  <c r="BE1030" i="7"/>
  <c r="BE1029" i="7"/>
  <c r="BE1028" i="7"/>
  <c r="BE1027" i="7"/>
  <c r="BE1026" i="7"/>
  <c r="BE1025" i="7"/>
  <c r="BE1024" i="7"/>
  <c r="BE1023" i="7"/>
  <c r="BE1022" i="7"/>
  <c r="BE1021" i="7"/>
  <c r="BE1020" i="7"/>
  <c r="BE1019" i="7"/>
  <c r="BE1018" i="7"/>
  <c r="BE1017" i="7"/>
  <c r="BE1016" i="7"/>
  <c r="BE1015" i="7"/>
  <c r="BE1014" i="7"/>
  <c r="BE1013" i="7"/>
  <c r="BE1012" i="7"/>
  <c r="BE1011" i="7"/>
  <c r="BE1010" i="7"/>
  <c r="BE1009" i="7"/>
  <c r="BE1008" i="7"/>
  <c r="BE1007" i="7"/>
  <c r="BE1006" i="7"/>
  <c r="BE1005" i="7"/>
  <c r="BE1004" i="7"/>
  <c r="BE1003" i="7"/>
  <c r="BE1002" i="7"/>
  <c r="BE1001" i="7"/>
  <c r="BE1000" i="7"/>
  <c r="BE999" i="7"/>
  <c r="BE998" i="7"/>
  <c r="BE997" i="7"/>
  <c r="BE996" i="7"/>
  <c r="BE995" i="7"/>
  <c r="BE994" i="7"/>
  <c r="BE993" i="7"/>
  <c r="BE992" i="7"/>
  <c r="BE991" i="7"/>
  <c r="BE990" i="7"/>
  <c r="BE989" i="7"/>
  <c r="BE988" i="7"/>
  <c r="BE987" i="7"/>
  <c r="BE986" i="7"/>
  <c r="BE985" i="7"/>
  <c r="BE984" i="7"/>
  <c r="BE983" i="7"/>
  <c r="BE982" i="7"/>
  <c r="BE981" i="7"/>
  <c r="BE980" i="7"/>
  <c r="BE979" i="7"/>
  <c r="BE978" i="7"/>
  <c r="BE977" i="7"/>
  <c r="BE976" i="7"/>
  <c r="BE975" i="7"/>
  <c r="BE974" i="7"/>
  <c r="BE973" i="7"/>
  <c r="BE972" i="7"/>
  <c r="BE971" i="7"/>
  <c r="BE970" i="7"/>
  <c r="BE969" i="7"/>
  <c r="BE968" i="7"/>
  <c r="BE967" i="7"/>
  <c r="BE966" i="7"/>
  <c r="BE965" i="7"/>
  <c r="BE964" i="7"/>
  <c r="BE963" i="7"/>
  <c r="BE962" i="7"/>
  <c r="BE961" i="7"/>
  <c r="BE960" i="7"/>
  <c r="BE959" i="7"/>
  <c r="BE958" i="7"/>
  <c r="BE957" i="7"/>
  <c r="BE956" i="7"/>
  <c r="BE955" i="7"/>
  <c r="BE954" i="7"/>
  <c r="BE953" i="7"/>
  <c r="BE952" i="7"/>
  <c r="BE951" i="7"/>
  <c r="BE950" i="7"/>
  <c r="BE949" i="7"/>
  <c r="BE948" i="7"/>
  <c r="BE947" i="7"/>
  <c r="BE946" i="7"/>
  <c r="BE945" i="7"/>
  <c r="BE944" i="7"/>
  <c r="BE943" i="7"/>
  <c r="BE942" i="7"/>
  <c r="BE941" i="7"/>
  <c r="BE940" i="7"/>
  <c r="BE939" i="7"/>
  <c r="BE938" i="7"/>
  <c r="BE937" i="7"/>
  <c r="BE936" i="7"/>
  <c r="BE935" i="7"/>
  <c r="BE934" i="7"/>
  <c r="BE933" i="7"/>
  <c r="BE932" i="7"/>
  <c r="BE931" i="7"/>
  <c r="BE930" i="7"/>
  <c r="BE929" i="7"/>
  <c r="BE928" i="7"/>
  <c r="BE927" i="7"/>
  <c r="BE926" i="7"/>
  <c r="BE925" i="7"/>
  <c r="BE924" i="7"/>
  <c r="BE923" i="7"/>
  <c r="BE922" i="7"/>
  <c r="BE921" i="7"/>
  <c r="BE920" i="7"/>
  <c r="BE919" i="7"/>
  <c r="BE918" i="7"/>
  <c r="BE917" i="7"/>
  <c r="BE916" i="7"/>
  <c r="BE915" i="7"/>
  <c r="BE914" i="7"/>
  <c r="BE913" i="7"/>
  <c r="BE912" i="7"/>
  <c r="BE911" i="7"/>
  <c r="BE910" i="7"/>
  <c r="BE909" i="7"/>
  <c r="BE908" i="7"/>
  <c r="BE907" i="7"/>
  <c r="BE906" i="7"/>
  <c r="BE905" i="7"/>
  <c r="BE904" i="7"/>
  <c r="BE903" i="7"/>
  <c r="BE902" i="7"/>
  <c r="BE901" i="7"/>
  <c r="BE900" i="7"/>
  <c r="BE899" i="7"/>
  <c r="BE898" i="7"/>
  <c r="BE897" i="7"/>
  <c r="BE896" i="7"/>
  <c r="BE895" i="7"/>
  <c r="BE894" i="7"/>
  <c r="BE893" i="7"/>
  <c r="BE892" i="7"/>
  <c r="BE891" i="7"/>
  <c r="BE890" i="7"/>
  <c r="BE889" i="7"/>
  <c r="BE888" i="7"/>
  <c r="BE887" i="7"/>
  <c r="BE886" i="7"/>
  <c r="BE885" i="7"/>
  <c r="BE884" i="7"/>
  <c r="BE883" i="7"/>
  <c r="BE882" i="7"/>
  <c r="BE881" i="7"/>
  <c r="BE880" i="7"/>
  <c r="BE879" i="7"/>
  <c r="BE878" i="7"/>
  <c r="BE877" i="7"/>
  <c r="BE876" i="7"/>
  <c r="BE875" i="7"/>
  <c r="BE874" i="7"/>
  <c r="BE873" i="7"/>
  <c r="BE872" i="7"/>
  <c r="BE871" i="7"/>
  <c r="BE870" i="7"/>
  <c r="BE869" i="7"/>
  <c r="BE868" i="7"/>
  <c r="BE867" i="7"/>
  <c r="BE866" i="7"/>
  <c r="BE865" i="7"/>
  <c r="BE864" i="7"/>
  <c r="BE863" i="7"/>
  <c r="BE862" i="7"/>
  <c r="BE861" i="7"/>
  <c r="BE860" i="7"/>
  <c r="BE859" i="7"/>
  <c r="BE858" i="7"/>
  <c r="BE857" i="7"/>
  <c r="BE856" i="7"/>
  <c r="BE855" i="7"/>
  <c r="BE854" i="7"/>
  <c r="BE853" i="7"/>
  <c r="BE852" i="7"/>
  <c r="BE851" i="7"/>
  <c r="BE850" i="7"/>
  <c r="BE849" i="7"/>
  <c r="BE848" i="7"/>
  <c r="BE847" i="7"/>
  <c r="BE846" i="7"/>
  <c r="BE845" i="7"/>
  <c r="BE844" i="7"/>
  <c r="BE843" i="7"/>
  <c r="BE842" i="7"/>
  <c r="BE841" i="7"/>
  <c r="BE840" i="7"/>
  <c r="BE839" i="7"/>
  <c r="BE838" i="7"/>
  <c r="BE837" i="7"/>
  <c r="BE836" i="7"/>
  <c r="BE835" i="7"/>
  <c r="BE834" i="7"/>
  <c r="BE833" i="7"/>
  <c r="BE832" i="7"/>
  <c r="BE831" i="7"/>
  <c r="BE830" i="7"/>
  <c r="BE829" i="7"/>
  <c r="BE828" i="7"/>
  <c r="BE827" i="7"/>
  <c r="BE826" i="7"/>
  <c r="BE825" i="7"/>
  <c r="BE824" i="7"/>
  <c r="BE823" i="7"/>
  <c r="BE822" i="7"/>
  <c r="BE821" i="7"/>
  <c r="BE820" i="7"/>
  <c r="BE819" i="7"/>
  <c r="BE818" i="7"/>
  <c r="BE817" i="7"/>
  <c r="BE816" i="7"/>
  <c r="BE815" i="7"/>
  <c r="BE814" i="7"/>
  <c r="BE813" i="7"/>
  <c r="BE812" i="7"/>
  <c r="BE811" i="7"/>
  <c r="BE810" i="7"/>
  <c r="BE809" i="7"/>
  <c r="BE808" i="7"/>
  <c r="BE807" i="7"/>
  <c r="BE806" i="7"/>
  <c r="BE805" i="7"/>
  <c r="BE804" i="7"/>
  <c r="BE803" i="7"/>
  <c r="BE802" i="7"/>
  <c r="BE801" i="7"/>
  <c r="BE800" i="7"/>
  <c r="BE799" i="7"/>
  <c r="BE798" i="7"/>
  <c r="BE797" i="7"/>
  <c r="BE796" i="7"/>
  <c r="BE795" i="7"/>
  <c r="BE794" i="7"/>
  <c r="BE793" i="7"/>
  <c r="BE792" i="7"/>
  <c r="BE791" i="7"/>
  <c r="BE790" i="7"/>
  <c r="BE789" i="7"/>
  <c r="BE788" i="7"/>
  <c r="BE787" i="7"/>
  <c r="BE786" i="7"/>
  <c r="BE785" i="7"/>
  <c r="BE784" i="7"/>
  <c r="BE783" i="7"/>
  <c r="BE782" i="7"/>
  <c r="BE781" i="7"/>
  <c r="BE780" i="7"/>
  <c r="BE779" i="7"/>
  <c r="BE778" i="7"/>
  <c r="BE777" i="7"/>
  <c r="BE776" i="7"/>
  <c r="BE775" i="7"/>
  <c r="BE774" i="7"/>
  <c r="BE773" i="7"/>
  <c r="BE772" i="7"/>
  <c r="BE771" i="7"/>
  <c r="BE770" i="7"/>
  <c r="BE769" i="7"/>
  <c r="BE768" i="7"/>
  <c r="BE767" i="7"/>
  <c r="BE766" i="7"/>
  <c r="BE765" i="7"/>
  <c r="BE764" i="7"/>
  <c r="BE763" i="7"/>
  <c r="BE762" i="7"/>
  <c r="BE761" i="7"/>
  <c r="BE760" i="7"/>
  <c r="BE759" i="7"/>
  <c r="BE758" i="7"/>
  <c r="BE757" i="7"/>
  <c r="BE756" i="7"/>
  <c r="BE755" i="7"/>
  <c r="BE754" i="7"/>
  <c r="BE753" i="7"/>
  <c r="BE752" i="7"/>
  <c r="BE751" i="7"/>
  <c r="BE750" i="7"/>
  <c r="BE749" i="7"/>
  <c r="BE748" i="7"/>
  <c r="BE747" i="7"/>
  <c r="BE746" i="7"/>
  <c r="BE745" i="7"/>
  <c r="BE744" i="7"/>
  <c r="BE743" i="7"/>
  <c r="BE742" i="7"/>
  <c r="BE741" i="7"/>
  <c r="BE740" i="7"/>
  <c r="BE739" i="7"/>
  <c r="BE738" i="7"/>
  <c r="BE737" i="7"/>
  <c r="BE736" i="7"/>
  <c r="BE735" i="7"/>
  <c r="BE734" i="7"/>
  <c r="BE733" i="7"/>
  <c r="BE732" i="7"/>
  <c r="BE731" i="7"/>
  <c r="BE730" i="7"/>
  <c r="BE729" i="7"/>
  <c r="BE728" i="7"/>
  <c r="BE727" i="7"/>
  <c r="BE726" i="7"/>
  <c r="BE725" i="7"/>
  <c r="BE724" i="7"/>
  <c r="BE723" i="7"/>
  <c r="BE722" i="7"/>
  <c r="BE721" i="7"/>
  <c r="BE720" i="7"/>
  <c r="BE719" i="7"/>
  <c r="BE718" i="7"/>
  <c r="BE717" i="7"/>
  <c r="BE716" i="7"/>
  <c r="BE715" i="7"/>
  <c r="BE714" i="7"/>
  <c r="BE713" i="7"/>
  <c r="BE712" i="7"/>
  <c r="BE711" i="7"/>
  <c r="BE710" i="7"/>
  <c r="BE709" i="7"/>
  <c r="BE708" i="7"/>
  <c r="BE707" i="7"/>
  <c r="BE706" i="7"/>
  <c r="BE705" i="7"/>
  <c r="BE704" i="7"/>
  <c r="BE703" i="7"/>
  <c r="BE702" i="7"/>
  <c r="BE701" i="7"/>
  <c r="BE700" i="7"/>
  <c r="BE699" i="7"/>
  <c r="BE698" i="7"/>
  <c r="BE697" i="7"/>
  <c r="BE696" i="7"/>
  <c r="BE695" i="7"/>
  <c r="BE694" i="7"/>
  <c r="BE693" i="7"/>
  <c r="BE692" i="7"/>
  <c r="BE691" i="7"/>
  <c r="BE690" i="7"/>
  <c r="BE689" i="7"/>
  <c r="BE688" i="7"/>
  <c r="BE687" i="7"/>
  <c r="BE686" i="7"/>
  <c r="BE685" i="7"/>
  <c r="BE684" i="7"/>
  <c r="BE683" i="7"/>
  <c r="BE682" i="7"/>
  <c r="BE681" i="7"/>
  <c r="BE680" i="7"/>
  <c r="BE679" i="7"/>
  <c r="BE678" i="7"/>
  <c r="BE677" i="7"/>
  <c r="BE676" i="7"/>
  <c r="BE675" i="7"/>
  <c r="BE674" i="7"/>
  <c r="BE673" i="7"/>
  <c r="BE672" i="7"/>
  <c r="BE671" i="7"/>
  <c r="BE670" i="7"/>
  <c r="BE669" i="7"/>
  <c r="BE668" i="7"/>
  <c r="BE667" i="7"/>
  <c r="BE666" i="7"/>
  <c r="BE665" i="7"/>
  <c r="BE664" i="7"/>
  <c r="BE663" i="7"/>
  <c r="BE662" i="7"/>
  <c r="BE661" i="7"/>
  <c r="BE660" i="7"/>
  <c r="BE659" i="7"/>
  <c r="BE658" i="7"/>
  <c r="BE657" i="7"/>
  <c r="BE656" i="7"/>
  <c r="BE655" i="7"/>
  <c r="BE654" i="7"/>
  <c r="BE653" i="7"/>
  <c r="BE652" i="7"/>
  <c r="BE651" i="7"/>
  <c r="BE650" i="7"/>
  <c r="BE649" i="7"/>
  <c r="BE648" i="7"/>
  <c r="BE647" i="7"/>
  <c r="BE646" i="7"/>
  <c r="BE645" i="7"/>
  <c r="BE644" i="7"/>
  <c r="BE643" i="7"/>
  <c r="BE642" i="7"/>
  <c r="BE641" i="7"/>
  <c r="BE640" i="7"/>
  <c r="BE639" i="7"/>
  <c r="BE638" i="7"/>
  <c r="BE637" i="7"/>
  <c r="BE636" i="7"/>
  <c r="BE635" i="7"/>
  <c r="BE634" i="7"/>
  <c r="BE633" i="7"/>
  <c r="BE632" i="7"/>
  <c r="BE631" i="7"/>
  <c r="BE630" i="7"/>
  <c r="BE629" i="7"/>
  <c r="BE628" i="7"/>
  <c r="BE627" i="7"/>
  <c r="BE626" i="7"/>
  <c r="BE625" i="7"/>
  <c r="BE624" i="7"/>
  <c r="BE623" i="7"/>
  <c r="BE622" i="7"/>
  <c r="BE621" i="7"/>
  <c r="BE620" i="7"/>
  <c r="BE619" i="7"/>
  <c r="BE618" i="7"/>
  <c r="BE617" i="7"/>
  <c r="BE616" i="7"/>
  <c r="BE615" i="7"/>
  <c r="BE614" i="7"/>
  <c r="BE613" i="7"/>
  <c r="BE612" i="7"/>
  <c r="BE611" i="7"/>
  <c r="BE610" i="7"/>
  <c r="BE609" i="7"/>
  <c r="BE608" i="7"/>
  <c r="BE607" i="7"/>
  <c r="BE606" i="7"/>
  <c r="BE605" i="7"/>
  <c r="BE604" i="7"/>
  <c r="BE603" i="7"/>
  <c r="BE602" i="7"/>
  <c r="BE601" i="7"/>
  <c r="BE600" i="7"/>
  <c r="BE599" i="7"/>
  <c r="BE598" i="7"/>
  <c r="BE597" i="7"/>
  <c r="BE596" i="7"/>
  <c r="BE595" i="7"/>
  <c r="BE594" i="7"/>
  <c r="BE593" i="7"/>
  <c r="BE592" i="7"/>
  <c r="BE591" i="7"/>
  <c r="BE590" i="7"/>
  <c r="BE589" i="7"/>
  <c r="BE588" i="7"/>
  <c r="BE587" i="7"/>
  <c r="BE586" i="7"/>
  <c r="BE585" i="7"/>
  <c r="BE584" i="7"/>
  <c r="BE583" i="7"/>
  <c r="BE582" i="7"/>
  <c r="BE581" i="7"/>
  <c r="BE580" i="7"/>
  <c r="BE579" i="7"/>
  <c r="BE578" i="7"/>
  <c r="BE577" i="7"/>
  <c r="BE576" i="7"/>
  <c r="BE575" i="7"/>
  <c r="BE574" i="7"/>
  <c r="BE573" i="7"/>
  <c r="BE572" i="7"/>
  <c r="BE571" i="7"/>
  <c r="BE570" i="7"/>
  <c r="BE569" i="7"/>
  <c r="BE568" i="7"/>
  <c r="BE567" i="7"/>
  <c r="BE566" i="7"/>
  <c r="BE565" i="7"/>
  <c r="BE564" i="7"/>
  <c r="BE563" i="7"/>
  <c r="BE562" i="7"/>
  <c r="BE561" i="7"/>
  <c r="BE560" i="7"/>
  <c r="BE559" i="7"/>
  <c r="BE558" i="7"/>
  <c r="BE557" i="7"/>
  <c r="BE556" i="7"/>
  <c r="BE555" i="7"/>
  <c r="BE554" i="7"/>
  <c r="BE553" i="7"/>
  <c r="BE552" i="7"/>
  <c r="BE551" i="7"/>
  <c r="BE550" i="7"/>
  <c r="BE549" i="7"/>
  <c r="BE548" i="7"/>
  <c r="BE547" i="7"/>
  <c r="BE546" i="7"/>
  <c r="BE545" i="7"/>
  <c r="BE544" i="7"/>
  <c r="BE543" i="7"/>
  <c r="BE542" i="7"/>
  <c r="BE541" i="7"/>
  <c r="BE540" i="7"/>
  <c r="BE539" i="7"/>
  <c r="BE538" i="7"/>
  <c r="BE537" i="7"/>
  <c r="BE536" i="7"/>
  <c r="BE535" i="7"/>
  <c r="BE534" i="7"/>
  <c r="BE533" i="7"/>
  <c r="BE532" i="7"/>
  <c r="BE531" i="7"/>
  <c r="BE530" i="7"/>
  <c r="BE529" i="7"/>
  <c r="BE528" i="7"/>
  <c r="BE527" i="7"/>
  <c r="BE526" i="7"/>
  <c r="BE525" i="7"/>
  <c r="BE524" i="7"/>
  <c r="BE523" i="7"/>
  <c r="BE522" i="7"/>
  <c r="BE521" i="7"/>
  <c r="BE520" i="7"/>
  <c r="BE519" i="7"/>
  <c r="BE518" i="7"/>
  <c r="BE517" i="7"/>
  <c r="BE516" i="7"/>
  <c r="BE515" i="7"/>
  <c r="BE514" i="7"/>
  <c r="BE513" i="7"/>
  <c r="BE512" i="7"/>
  <c r="BE511" i="7"/>
  <c r="BE510" i="7"/>
  <c r="BE509" i="7"/>
  <c r="BE508" i="7"/>
  <c r="BE507" i="7"/>
  <c r="BE506" i="7"/>
  <c r="BE505" i="7"/>
  <c r="BE504" i="7"/>
  <c r="BE503" i="7"/>
  <c r="BE502" i="7"/>
  <c r="BE501" i="7"/>
  <c r="BE500" i="7"/>
  <c r="BE499" i="7"/>
  <c r="BE498" i="7"/>
  <c r="BE497" i="7"/>
  <c r="BE496" i="7"/>
  <c r="BE495" i="7"/>
  <c r="BE494" i="7"/>
  <c r="BE493" i="7"/>
  <c r="BE492" i="7"/>
  <c r="BE491" i="7"/>
  <c r="BE490" i="7"/>
  <c r="BE489" i="7"/>
  <c r="BE488" i="7"/>
  <c r="BE487" i="7"/>
  <c r="BE486" i="7"/>
  <c r="BE485" i="7"/>
  <c r="BE484" i="7"/>
  <c r="BE483" i="7"/>
  <c r="BE482" i="7"/>
  <c r="BE481" i="7"/>
  <c r="BE480" i="7"/>
  <c r="BE479" i="7"/>
  <c r="BE478" i="7"/>
  <c r="BE477" i="7"/>
  <c r="BE476" i="7"/>
  <c r="BE475" i="7"/>
  <c r="BE474" i="7"/>
  <c r="BE473" i="7"/>
  <c r="BE472" i="7"/>
  <c r="BE471" i="7"/>
  <c r="BE470" i="7"/>
  <c r="BE469" i="7"/>
  <c r="BE468" i="7"/>
  <c r="BE467" i="7"/>
  <c r="BE466" i="7"/>
  <c r="BE465" i="7"/>
  <c r="BE464" i="7"/>
  <c r="BE463" i="7"/>
  <c r="BE462" i="7"/>
  <c r="BE461" i="7"/>
  <c r="BE460" i="7"/>
  <c r="BE459" i="7"/>
  <c r="BE458" i="7"/>
  <c r="BE457" i="7"/>
  <c r="BE456" i="7"/>
  <c r="BE455" i="7"/>
  <c r="BE454" i="7"/>
  <c r="BE453" i="7"/>
  <c r="BE452" i="7"/>
  <c r="BE451" i="7"/>
  <c r="BE450" i="7"/>
  <c r="BE449" i="7"/>
  <c r="BE448" i="7"/>
  <c r="BE447" i="7"/>
  <c r="BE446" i="7"/>
  <c r="BE445" i="7"/>
  <c r="BE444" i="7"/>
  <c r="BE443" i="7"/>
  <c r="BE442" i="7"/>
  <c r="BE441" i="7"/>
  <c r="BE440" i="7"/>
  <c r="BE439" i="7"/>
  <c r="BE438" i="7"/>
  <c r="BE437" i="7"/>
  <c r="BE436" i="7"/>
  <c r="BE435" i="7"/>
  <c r="BE434" i="7"/>
  <c r="BE433" i="7"/>
  <c r="BE432" i="7"/>
  <c r="BE431" i="7"/>
  <c r="BE430" i="7"/>
  <c r="BE429" i="7"/>
  <c r="BE428" i="7"/>
  <c r="BE427" i="7"/>
  <c r="BE426" i="7"/>
  <c r="BE425" i="7"/>
  <c r="BE424" i="7"/>
  <c r="BE423" i="7"/>
  <c r="BE422" i="7"/>
  <c r="BE421" i="7"/>
  <c r="BE420" i="7"/>
  <c r="BE419" i="7"/>
  <c r="BE418" i="7"/>
  <c r="BE417" i="7"/>
  <c r="BE416" i="7"/>
  <c r="BE415" i="7"/>
  <c r="BE414" i="7"/>
  <c r="BE413" i="7"/>
  <c r="BE412" i="7"/>
  <c r="BE411" i="7"/>
  <c r="BE410" i="7"/>
  <c r="BE409" i="7"/>
  <c r="BE408" i="7"/>
  <c r="BE407" i="7"/>
  <c r="BE406" i="7"/>
  <c r="BE405" i="7"/>
  <c r="BE404" i="7"/>
  <c r="BE403" i="7"/>
  <c r="BE402" i="7"/>
  <c r="BE401" i="7"/>
  <c r="BE400" i="7"/>
  <c r="BE399" i="7"/>
  <c r="BE398" i="7"/>
  <c r="BE397" i="7"/>
  <c r="BE396" i="7"/>
  <c r="BE395" i="7"/>
  <c r="BE394" i="7"/>
  <c r="BE393" i="7"/>
  <c r="BE392" i="7"/>
  <c r="BE391" i="7"/>
  <c r="BE390" i="7"/>
  <c r="BE389" i="7"/>
  <c r="BE388" i="7"/>
  <c r="BE387" i="7"/>
  <c r="BE386" i="7"/>
  <c r="BE385" i="7"/>
  <c r="BE384" i="7"/>
  <c r="BE383" i="7"/>
  <c r="BE382" i="7"/>
  <c r="BE381" i="7"/>
  <c r="BE380" i="7"/>
  <c r="BE379" i="7"/>
  <c r="BE378" i="7"/>
  <c r="BE377" i="7"/>
  <c r="BE376" i="7"/>
  <c r="BE375" i="7"/>
  <c r="BE374" i="7"/>
  <c r="BE373" i="7"/>
  <c r="BE372" i="7"/>
  <c r="BE371" i="7"/>
  <c r="BE370" i="7"/>
  <c r="BE369" i="7"/>
  <c r="BE368" i="7"/>
  <c r="BE367" i="7"/>
  <c r="BE366" i="7"/>
  <c r="BE365" i="7"/>
  <c r="BE364" i="7"/>
  <c r="BE363" i="7"/>
  <c r="BE362" i="7"/>
  <c r="BE361" i="7"/>
  <c r="BE360" i="7"/>
  <c r="BE359" i="7"/>
  <c r="BE358" i="7"/>
  <c r="BE357" i="7"/>
  <c r="BE356" i="7"/>
  <c r="BE355" i="7"/>
  <c r="BE354" i="7"/>
  <c r="BE353" i="7"/>
  <c r="BE352" i="7"/>
  <c r="BE351" i="7"/>
  <c r="BE350" i="7"/>
  <c r="BE349" i="7"/>
  <c r="BE348" i="7"/>
  <c r="BE347" i="7"/>
  <c r="BE346" i="7"/>
  <c r="BE345" i="7"/>
  <c r="BE344" i="7"/>
  <c r="BE343" i="7"/>
  <c r="BE342" i="7"/>
  <c r="BE341" i="7"/>
  <c r="BE340" i="7"/>
  <c r="BE339" i="7"/>
  <c r="BE338" i="7"/>
  <c r="BE337" i="7"/>
  <c r="BE336" i="7"/>
  <c r="BE335" i="7"/>
  <c r="BE334" i="7"/>
  <c r="BE333" i="7"/>
  <c r="BE332" i="7"/>
  <c r="BE331" i="7"/>
  <c r="BE330" i="7"/>
  <c r="BE329" i="7"/>
  <c r="BE328" i="7"/>
  <c r="BE327" i="7"/>
  <c r="BE326" i="7"/>
  <c r="BE325" i="7"/>
  <c r="BE324" i="7"/>
  <c r="BE323" i="7"/>
  <c r="BE322" i="7"/>
  <c r="BE321" i="7"/>
  <c r="BE320" i="7"/>
  <c r="BE319" i="7"/>
  <c r="BE318" i="7"/>
  <c r="BE317" i="7"/>
  <c r="BE316" i="7"/>
  <c r="BE315" i="7"/>
  <c r="BE314" i="7"/>
  <c r="BE313" i="7"/>
  <c r="BE312" i="7"/>
  <c r="BE311" i="7"/>
  <c r="BE310" i="7"/>
  <c r="BE309" i="7"/>
  <c r="BE308" i="7"/>
  <c r="BE307" i="7"/>
  <c r="BE306" i="7"/>
  <c r="BE305" i="7"/>
  <c r="BE304" i="7"/>
  <c r="BE303" i="7"/>
  <c r="BE302" i="7"/>
  <c r="BE301" i="7"/>
  <c r="BE300" i="7"/>
  <c r="BE299" i="7"/>
  <c r="BE298" i="7"/>
  <c r="BE297" i="7"/>
  <c r="BE296" i="7"/>
  <c r="BE295" i="7"/>
  <c r="BE294" i="7"/>
  <c r="BE293" i="7"/>
  <c r="BE292" i="7"/>
  <c r="BE291" i="7"/>
  <c r="BE290" i="7"/>
  <c r="BE289" i="7"/>
  <c r="BE288" i="7"/>
  <c r="BE287" i="7"/>
  <c r="BE286" i="7"/>
  <c r="BE285" i="7"/>
  <c r="BE284" i="7"/>
  <c r="BE283" i="7"/>
  <c r="BE282" i="7"/>
  <c r="BE281" i="7"/>
  <c r="BE280" i="7"/>
  <c r="BE279" i="7"/>
  <c r="BE278" i="7"/>
  <c r="BE277" i="7"/>
  <c r="BE276" i="7"/>
  <c r="BE275" i="7"/>
  <c r="BE274" i="7"/>
  <c r="BE273" i="7"/>
  <c r="BE272" i="7"/>
  <c r="BE271" i="7"/>
  <c r="BE270" i="7"/>
  <c r="BE269" i="7"/>
  <c r="BE268" i="7"/>
  <c r="BE267" i="7"/>
  <c r="BE266" i="7"/>
  <c r="BE265" i="7"/>
  <c r="BE264" i="7"/>
  <c r="BE263" i="7"/>
  <c r="BE262" i="7"/>
  <c r="BE261" i="7"/>
  <c r="BE260" i="7"/>
  <c r="BE259" i="7"/>
  <c r="BE258" i="7"/>
  <c r="BE257" i="7"/>
  <c r="BE256" i="7"/>
  <c r="BE255" i="7"/>
  <c r="BE254" i="7"/>
  <c r="BE253" i="7"/>
  <c r="BE252" i="7"/>
  <c r="BE251" i="7"/>
  <c r="BE250" i="7"/>
  <c r="BE249" i="7"/>
  <c r="BE248" i="7"/>
  <c r="BE247" i="7"/>
  <c r="BE246" i="7"/>
  <c r="BE245" i="7"/>
  <c r="BE244" i="7"/>
  <c r="BE243" i="7"/>
  <c r="BE242" i="7"/>
  <c r="BE241" i="7"/>
  <c r="BE240" i="7"/>
  <c r="BE239" i="7"/>
  <c r="BE238" i="7"/>
  <c r="BE237" i="7"/>
  <c r="BE236" i="7"/>
  <c r="BE235" i="7"/>
  <c r="BE234" i="7"/>
  <c r="BE233" i="7"/>
  <c r="BE232" i="7"/>
  <c r="BE231" i="7"/>
  <c r="BE230" i="7"/>
  <c r="BE229" i="7"/>
  <c r="BE228" i="7"/>
  <c r="BE227" i="7"/>
  <c r="BE226" i="7"/>
  <c r="BE225" i="7"/>
  <c r="BE224" i="7"/>
  <c r="BE223" i="7"/>
  <c r="BE222" i="7"/>
  <c r="BE221" i="7"/>
  <c r="BE220" i="7"/>
  <c r="BE219" i="7"/>
  <c r="BE218" i="7"/>
  <c r="BE217" i="7"/>
  <c r="BE216" i="7"/>
  <c r="BE215" i="7"/>
  <c r="BE214" i="7"/>
  <c r="BE213" i="7"/>
  <c r="BE212" i="7"/>
  <c r="BE211" i="7"/>
  <c r="BE210" i="7"/>
  <c r="BE209" i="7"/>
  <c r="BE208" i="7"/>
  <c r="BE207" i="7"/>
  <c r="BE206" i="7"/>
  <c r="BE205" i="7"/>
  <c r="BE204" i="7"/>
  <c r="BE203" i="7"/>
  <c r="BE202" i="7"/>
  <c r="BE201" i="7"/>
  <c r="BE200" i="7"/>
  <c r="BE199" i="7"/>
  <c r="BE198" i="7"/>
  <c r="BE197" i="7"/>
  <c r="BE196" i="7"/>
  <c r="BE195" i="7"/>
  <c r="BE194" i="7"/>
  <c r="BE193" i="7"/>
  <c r="BE192" i="7"/>
  <c r="BE191" i="7"/>
  <c r="BE190" i="7"/>
  <c r="BE189" i="7"/>
  <c r="BE188" i="7"/>
  <c r="BE187" i="7"/>
  <c r="BE186" i="7"/>
  <c r="BE185" i="7"/>
  <c r="BE184" i="7"/>
  <c r="BE183" i="7"/>
  <c r="BE182" i="7"/>
  <c r="BE181" i="7"/>
  <c r="BE180" i="7"/>
  <c r="BE179" i="7"/>
  <c r="BE178" i="7"/>
  <c r="BE177" i="7"/>
  <c r="BE176" i="7"/>
  <c r="BE175" i="7"/>
  <c r="BE174" i="7"/>
  <c r="BE173" i="7"/>
  <c r="BE172" i="7"/>
  <c r="BE171" i="7"/>
  <c r="BE170" i="7"/>
  <c r="BE169" i="7"/>
  <c r="BE168" i="7"/>
  <c r="BE167" i="7"/>
  <c r="BE166" i="7"/>
  <c r="BE165" i="7"/>
  <c r="BE164" i="7"/>
  <c r="BE163" i="7"/>
  <c r="BE162" i="7"/>
  <c r="BE161" i="7"/>
  <c r="BE160" i="7"/>
  <c r="BE159" i="7"/>
  <c r="BE158" i="7"/>
  <c r="BE157" i="7"/>
  <c r="BE156" i="7"/>
  <c r="BE155" i="7"/>
  <c r="BE154" i="7"/>
  <c r="BE153" i="7"/>
  <c r="BE152" i="7"/>
  <c r="BE151" i="7"/>
  <c r="BE150" i="7"/>
  <c r="BE149" i="7"/>
  <c r="BE148" i="7"/>
  <c r="BE147" i="7"/>
  <c r="BE146" i="7"/>
  <c r="BE145" i="7"/>
  <c r="BE144" i="7"/>
  <c r="BE143" i="7"/>
  <c r="BE142" i="7"/>
  <c r="BE141" i="7"/>
  <c r="BE140" i="7"/>
  <c r="BE139" i="7"/>
  <c r="BE138" i="7"/>
  <c r="BE137" i="7"/>
  <c r="BE136" i="7"/>
  <c r="BE135" i="7"/>
  <c r="BE134" i="7"/>
  <c r="BE133" i="7"/>
  <c r="BE132" i="7"/>
  <c r="BE131" i="7"/>
  <c r="BE130" i="7"/>
  <c r="BE129" i="7"/>
  <c r="BE128" i="7"/>
  <c r="BE127" i="7"/>
  <c r="BE126" i="7"/>
  <c r="BE125" i="7"/>
  <c r="BE124" i="7"/>
  <c r="BE123" i="7"/>
  <c r="BE122" i="7"/>
  <c r="BE121" i="7"/>
  <c r="BE120" i="7"/>
  <c r="BE119" i="7"/>
  <c r="BE118" i="7"/>
  <c r="BE117" i="7"/>
  <c r="BE116" i="7"/>
  <c r="BE115" i="7"/>
  <c r="BE114" i="7"/>
  <c r="BE113" i="7"/>
  <c r="BE112" i="7"/>
  <c r="BE111" i="7"/>
  <c r="BE110" i="7"/>
  <c r="BE109" i="7"/>
  <c r="BE108" i="7"/>
  <c r="BE107" i="7"/>
  <c r="BE106" i="7"/>
  <c r="BE105" i="7"/>
  <c r="BE104" i="7"/>
  <c r="BE103" i="7"/>
  <c r="BE102" i="7"/>
  <c r="BE101" i="7"/>
  <c r="BE100" i="7"/>
  <c r="BE99" i="7"/>
  <c r="BE98" i="7"/>
  <c r="BE97" i="7"/>
  <c r="BE96" i="7"/>
  <c r="BE95" i="7"/>
  <c r="BE94" i="7"/>
  <c r="BE93" i="7"/>
  <c r="BE92" i="7"/>
  <c r="BE91" i="7"/>
  <c r="BE90" i="7"/>
  <c r="BE89" i="7"/>
  <c r="BE88" i="7"/>
  <c r="BE87" i="7"/>
  <c r="BE86" i="7"/>
  <c r="BE85" i="7"/>
  <c r="BE84" i="7"/>
  <c r="BE83" i="7"/>
  <c r="BE82" i="7"/>
  <c r="BE81" i="7"/>
  <c r="BE80" i="7"/>
  <c r="BE79" i="7"/>
  <c r="BE78" i="7"/>
  <c r="BE77" i="7"/>
  <c r="BE76" i="7"/>
  <c r="BE75" i="7"/>
  <c r="BE74" i="7"/>
  <c r="BE73" i="7"/>
  <c r="BE72" i="7"/>
  <c r="BE71" i="7"/>
  <c r="BE70" i="7"/>
  <c r="BE69" i="7"/>
  <c r="BE68" i="7"/>
  <c r="BE67" i="7"/>
  <c r="BE66" i="7"/>
  <c r="BE65" i="7"/>
  <c r="BE64" i="7"/>
  <c r="BE63" i="7"/>
  <c r="BE62" i="7"/>
  <c r="BE61" i="7"/>
  <c r="BE60" i="7"/>
  <c r="BE59" i="7"/>
  <c r="BE58" i="7"/>
  <c r="BE57" i="7"/>
  <c r="BE56" i="7"/>
  <c r="BE55" i="7"/>
  <c r="BE54" i="7"/>
  <c r="BE53" i="7"/>
  <c r="BE52" i="7"/>
  <c r="BE51" i="7"/>
  <c r="BE50" i="7"/>
  <c r="BE49" i="7"/>
  <c r="BE48" i="7"/>
  <c r="BE47" i="7"/>
  <c r="BE46" i="7"/>
  <c r="BE45" i="7"/>
  <c r="BE44" i="7"/>
  <c r="BE43" i="7"/>
  <c r="BE42" i="7"/>
  <c r="BE41" i="7"/>
  <c r="BE40" i="7"/>
  <c r="BE39" i="7"/>
  <c r="BE38" i="7"/>
  <c r="BE37" i="7"/>
  <c r="BE36" i="7"/>
  <c r="BE35" i="7"/>
  <c r="BE34" i="7"/>
  <c r="BE33" i="7"/>
  <c r="BE32" i="7"/>
  <c r="BE31" i="7"/>
  <c r="BE30" i="7"/>
  <c r="BE29" i="7"/>
  <c r="BE28" i="7"/>
  <c r="BE27" i="7"/>
  <c r="BE26" i="7"/>
  <c r="BE25" i="7"/>
  <c r="BE24" i="7"/>
  <c r="BE23" i="7"/>
  <c r="BE22" i="7"/>
  <c r="BE21" i="7"/>
  <c r="BE20" i="7"/>
  <c r="BE19" i="7"/>
  <c r="BE18" i="7"/>
  <c r="BE17" i="7"/>
  <c r="BE16" i="7"/>
  <c r="BE15" i="7"/>
  <c r="BE14" i="7"/>
  <c r="BE13" i="7"/>
  <c r="BE12" i="7"/>
  <c r="BE11" i="7"/>
  <c r="BE10" i="7"/>
  <c r="BE9" i="7"/>
  <c r="BE8" i="7"/>
  <c r="BE7" i="7"/>
  <c r="BE6" i="7"/>
  <c r="BE5" i="7"/>
  <c r="BE4" i="7"/>
  <c r="BE3" i="7"/>
  <c r="A924" i="6"/>
  <c r="B924" i="6" s="1"/>
  <c r="A1237" i="6"/>
  <c r="A965" i="6"/>
  <c r="B965" i="6" s="1"/>
  <c r="A810" i="6"/>
  <c r="B810" i="6" s="1"/>
  <c r="A357" i="6"/>
  <c r="B357" i="6" s="1"/>
  <c r="A1238" i="6"/>
  <c r="A966" i="6"/>
  <c r="B966" i="6" s="1"/>
  <c r="A358" i="6"/>
  <c r="B358" i="6" s="1"/>
  <c r="A811" i="6"/>
  <c r="B811" i="6" s="1"/>
  <c r="A1239" i="6"/>
  <c r="A359" i="6"/>
  <c r="B359" i="6" s="1"/>
  <c r="A812" i="6"/>
  <c r="B812" i="6" s="1"/>
  <c r="A967" i="6"/>
  <c r="B967" i="6" s="1"/>
  <c r="BE2" i="7"/>
  <c r="B923" i="6"/>
  <c r="BD616" i="7"/>
  <c r="BC616" i="7"/>
  <c r="BB616" i="7"/>
  <c r="BB1260" i="7"/>
  <c r="BB1259" i="7"/>
  <c r="BB1258" i="7"/>
  <c r="BB1257" i="7"/>
  <c r="BB1256" i="7"/>
  <c r="BB1255" i="7"/>
  <c r="BB1254" i="7"/>
  <c r="BB1253" i="7"/>
  <c r="BB1252" i="7"/>
  <c r="BB1251" i="7"/>
  <c r="BB1250" i="7"/>
  <c r="BB1249" i="7"/>
  <c r="BB1248" i="7"/>
  <c r="BB1247" i="7"/>
  <c r="BB1246" i="7"/>
  <c r="BB1245" i="7"/>
  <c r="BB1244" i="7"/>
  <c r="BB1243" i="7"/>
  <c r="BB1242" i="7"/>
  <c r="BB1241" i="7"/>
  <c r="BB1240" i="7"/>
  <c r="BB1239" i="7"/>
  <c r="BB1238" i="7"/>
  <c r="BB1237" i="7"/>
  <c r="BB1236" i="7"/>
  <c r="BB1235" i="7"/>
  <c r="BB1234" i="7"/>
  <c r="BB1233" i="7"/>
  <c r="BB1232" i="7"/>
  <c r="BB1231" i="7"/>
  <c r="BB1230" i="7"/>
  <c r="BB1229" i="7"/>
  <c r="BB1228" i="7"/>
  <c r="BB1227" i="7"/>
  <c r="BB1226" i="7"/>
  <c r="BB1225" i="7"/>
  <c r="BB1224" i="7"/>
  <c r="BB1223" i="7"/>
  <c r="BB1222" i="7"/>
  <c r="BB1221" i="7"/>
  <c r="BB1220" i="7"/>
  <c r="BB1219" i="7"/>
  <c r="BB1218" i="7"/>
  <c r="BB1217" i="7"/>
  <c r="BB1216" i="7"/>
  <c r="BB1215" i="7"/>
  <c r="BB1214" i="7"/>
  <c r="BB1213" i="7"/>
  <c r="BB1212" i="7"/>
  <c r="BB1211" i="7"/>
  <c r="BB1210" i="7"/>
  <c r="BB1209" i="7"/>
  <c r="BB1208" i="7"/>
  <c r="BB1207" i="7"/>
  <c r="BB1206" i="7"/>
  <c r="BB1205" i="7"/>
  <c r="BB1204" i="7"/>
  <c r="BB1203" i="7"/>
  <c r="BB1202" i="7"/>
  <c r="BB1201" i="7"/>
  <c r="BB1200" i="7"/>
  <c r="BB1199" i="7"/>
  <c r="BB1198" i="7"/>
  <c r="BB1197" i="7"/>
  <c r="BB1196" i="7"/>
  <c r="BB1195" i="7"/>
  <c r="BB1194" i="7"/>
  <c r="BB1193" i="7"/>
  <c r="BB1192" i="7"/>
  <c r="BB1191" i="7"/>
  <c r="BB1190" i="7"/>
  <c r="BB1189" i="7"/>
  <c r="BB1188" i="7"/>
  <c r="BB1187" i="7"/>
  <c r="BB1186" i="7"/>
  <c r="BB1185" i="7"/>
  <c r="BB1184" i="7"/>
  <c r="BB1183" i="7"/>
  <c r="BB1182" i="7"/>
  <c r="BB1181" i="7"/>
  <c r="BB1180" i="7"/>
  <c r="BB1179" i="7"/>
  <c r="BB1178" i="7"/>
  <c r="BB1177" i="7"/>
  <c r="BB1176" i="7"/>
  <c r="BB1175" i="7"/>
  <c r="BB1174" i="7"/>
  <c r="BB1173" i="7"/>
  <c r="BB1172" i="7"/>
  <c r="BB1171" i="7"/>
  <c r="BB1170" i="7"/>
  <c r="BB1169" i="7"/>
  <c r="BB1168" i="7"/>
  <c r="BB1167" i="7"/>
  <c r="BB1166" i="7"/>
  <c r="BB1165" i="7"/>
  <c r="BB1164" i="7"/>
  <c r="BB1163" i="7"/>
  <c r="BB1162" i="7"/>
  <c r="BB1161" i="7"/>
  <c r="BB1160" i="7"/>
  <c r="BB1159" i="7"/>
  <c r="BB1158" i="7"/>
  <c r="BB1157" i="7"/>
  <c r="BB1156" i="7"/>
  <c r="BB1155" i="7"/>
  <c r="BB1154" i="7"/>
  <c r="BB1153" i="7"/>
  <c r="BB1152" i="7"/>
  <c r="BB1151" i="7"/>
  <c r="BB1150" i="7"/>
  <c r="BB1149" i="7"/>
  <c r="BB1148" i="7"/>
  <c r="BB1147" i="7"/>
  <c r="BB1146" i="7"/>
  <c r="BB1145" i="7"/>
  <c r="BB1144" i="7"/>
  <c r="BB1143" i="7"/>
  <c r="BB1142" i="7"/>
  <c r="BB1141" i="7"/>
  <c r="BB1140" i="7"/>
  <c r="BB1139" i="7"/>
  <c r="BB1138" i="7"/>
  <c r="BB1137" i="7"/>
  <c r="BB1136" i="7"/>
  <c r="BB1135" i="7"/>
  <c r="BB1134" i="7"/>
  <c r="BB1133" i="7"/>
  <c r="BB1132" i="7"/>
  <c r="BB1131" i="7"/>
  <c r="BB1130" i="7"/>
  <c r="BB1129" i="7"/>
  <c r="BB1128" i="7"/>
  <c r="BB1127" i="7"/>
  <c r="BB1126" i="7"/>
  <c r="BB1125" i="7"/>
  <c r="BB1124" i="7"/>
  <c r="BB1123" i="7"/>
  <c r="BB1122" i="7"/>
  <c r="BB1121" i="7"/>
  <c r="BB1120" i="7"/>
  <c r="BB1119" i="7"/>
  <c r="BB1118" i="7"/>
  <c r="BB1117" i="7"/>
  <c r="BB1116" i="7"/>
  <c r="BB1115" i="7"/>
  <c r="BB1114" i="7"/>
  <c r="BB1113" i="7"/>
  <c r="BB1112" i="7"/>
  <c r="BB1111" i="7"/>
  <c r="BB1110" i="7"/>
  <c r="BB1109" i="7"/>
  <c r="BB1108" i="7"/>
  <c r="BB1107" i="7"/>
  <c r="BB1106" i="7"/>
  <c r="BB1105" i="7"/>
  <c r="BB1104" i="7"/>
  <c r="BB1103" i="7"/>
  <c r="BB1102" i="7"/>
  <c r="BB1101" i="7"/>
  <c r="BB1100" i="7"/>
  <c r="BB1099" i="7"/>
  <c r="BB1098" i="7"/>
  <c r="BB1097" i="7"/>
  <c r="BB1096" i="7"/>
  <c r="BB1095" i="7"/>
  <c r="BB1094" i="7"/>
  <c r="BB1093" i="7"/>
  <c r="BB1092" i="7"/>
  <c r="BB1091" i="7"/>
  <c r="BB1090" i="7"/>
  <c r="BB1089" i="7"/>
  <c r="BB1088" i="7"/>
  <c r="BB1087" i="7"/>
  <c r="BB1086" i="7"/>
  <c r="BB1085" i="7"/>
  <c r="BB1084" i="7"/>
  <c r="BB1083" i="7"/>
  <c r="BB1082" i="7"/>
  <c r="BB1081" i="7"/>
  <c r="BB1080" i="7"/>
  <c r="BB1079" i="7"/>
  <c r="BB1078" i="7"/>
  <c r="BB1077" i="7"/>
  <c r="BB1076" i="7"/>
  <c r="BB1075" i="7"/>
  <c r="BB1074" i="7"/>
  <c r="BB1073" i="7"/>
  <c r="BB1072" i="7"/>
  <c r="BB1071" i="7"/>
  <c r="BB1070" i="7"/>
  <c r="BB1069" i="7"/>
  <c r="BB1068" i="7"/>
  <c r="BB1067" i="7"/>
  <c r="BB1066" i="7"/>
  <c r="BB1065" i="7"/>
  <c r="BB1064" i="7"/>
  <c r="BB1063" i="7"/>
  <c r="BB1062" i="7"/>
  <c r="BB1061" i="7"/>
  <c r="BB1060" i="7"/>
  <c r="BB1059" i="7"/>
  <c r="BB1058" i="7"/>
  <c r="BB1057" i="7"/>
  <c r="BB1056" i="7"/>
  <c r="BB1055" i="7"/>
  <c r="BB1054" i="7"/>
  <c r="BB1053" i="7"/>
  <c r="BB1052" i="7"/>
  <c r="BB1051" i="7"/>
  <c r="BB1050" i="7"/>
  <c r="BB1049" i="7"/>
  <c r="BB1048" i="7"/>
  <c r="BB1047" i="7"/>
  <c r="BB1046" i="7"/>
  <c r="BB1045" i="7"/>
  <c r="BB1044" i="7"/>
  <c r="BB1043" i="7"/>
  <c r="BB1042" i="7"/>
  <c r="BB1041" i="7"/>
  <c r="BB1040" i="7"/>
  <c r="BB1039" i="7"/>
  <c r="BB1038" i="7"/>
  <c r="BB1037" i="7"/>
  <c r="BB1036" i="7"/>
  <c r="BB1035" i="7"/>
  <c r="BB1034" i="7"/>
  <c r="BB1033" i="7"/>
  <c r="BB1032" i="7"/>
  <c r="BB1031" i="7"/>
  <c r="BB1030" i="7"/>
  <c r="BB1029" i="7"/>
  <c r="BB1028" i="7"/>
  <c r="BB1027" i="7"/>
  <c r="BB1026" i="7"/>
  <c r="BB1025" i="7"/>
  <c r="BB1024" i="7"/>
  <c r="BB1023" i="7"/>
  <c r="BB1022" i="7"/>
  <c r="BB1021" i="7"/>
  <c r="BB1020" i="7"/>
  <c r="BB1019" i="7"/>
  <c r="BB1018" i="7"/>
  <c r="BB1017" i="7"/>
  <c r="BB1016" i="7"/>
  <c r="BB1015" i="7"/>
  <c r="BB1014" i="7"/>
  <c r="BB1013" i="7"/>
  <c r="BB1012" i="7"/>
  <c r="BB1011" i="7"/>
  <c r="BB1010" i="7"/>
  <c r="BB1009" i="7"/>
  <c r="BB1008" i="7"/>
  <c r="BB1007" i="7"/>
  <c r="BB1006" i="7"/>
  <c r="BB1005" i="7"/>
  <c r="BB1004" i="7"/>
  <c r="BB1003" i="7"/>
  <c r="BB1002" i="7"/>
  <c r="BB1001" i="7"/>
  <c r="BB1000" i="7"/>
  <c r="BB999" i="7"/>
  <c r="BB998" i="7"/>
  <c r="BB997" i="7"/>
  <c r="BB996" i="7"/>
  <c r="BB995" i="7"/>
  <c r="BB994" i="7"/>
  <c r="BB993" i="7"/>
  <c r="BB992" i="7"/>
  <c r="BB991" i="7"/>
  <c r="BB990" i="7"/>
  <c r="BB989" i="7"/>
  <c r="BB988" i="7"/>
  <c r="BB987" i="7"/>
  <c r="BB986" i="7"/>
  <c r="BB985" i="7"/>
  <c r="BB984" i="7"/>
  <c r="BB983" i="7"/>
  <c r="BB982" i="7"/>
  <c r="BB981" i="7"/>
  <c r="BB980" i="7"/>
  <c r="BB979" i="7"/>
  <c r="BB978" i="7"/>
  <c r="BB977" i="7"/>
  <c r="BB976" i="7"/>
  <c r="BB975" i="7"/>
  <c r="BB974" i="7"/>
  <c r="BB973" i="7"/>
  <c r="BB972" i="7"/>
  <c r="BB971" i="7"/>
  <c r="BB970" i="7"/>
  <c r="BB969" i="7"/>
  <c r="BB968" i="7"/>
  <c r="BB967" i="7"/>
  <c r="BB966" i="7"/>
  <c r="BB965" i="7"/>
  <c r="BB964" i="7"/>
  <c r="BB963" i="7"/>
  <c r="BB962" i="7"/>
  <c r="BB961" i="7"/>
  <c r="BB960" i="7"/>
  <c r="BB959" i="7"/>
  <c r="BB958" i="7"/>
  <c r="BB957" i="7"/>
  <c r="BB956" i="7"/>
  <c r="BB955" i="7"/>
  <c r="BB954" i="7"/>
  <c r="BB953" i="7"/>
  <c r="BB952" i="7"/>
  <c r="BB951" i="7"/>
  <c r="BB950" i="7"/>
  <c r="BB949" i="7"/>
  <c r="BB948" i="7"/>
  <c r="BB947" i="7"/>
  <c r="BB946" i="7"/>
  <c r="BB945" i="7"/>
  <c r="BB944" i="7"/>
  <c r="BB943" i="7"/>
  <c r="BB942" i="7"/>
  <c r="BB941" i="7"/>
  <c r="BB940" i="7"/>
  <c r="BB939" i="7"/>
  <c r="BB938" i="7"/>
  <c r="BB937" i="7"/>
  <c r="BB936" i="7"/>
  <c r="BB935" i="7"/>
  <c r="BB934" i="7"/>
  <c r="BB933" i="7"/>
  <c r="BB932" i="7"/>
  <c r="BB931" i="7"/>
  <c r="BB930" i="7"/>
  <c r="BB929" i="7"/>
  <c r="BB928" i="7"/>
  <c r="BB927" i="7"/>
  <c r="BB926" i="7"/>
  <c r="BB925" i="7"/>
  <c r="BB924" i="7"/>
  <c r="BB923" i="7"/>
  <c r="BB922" i="7"/>
  <c r="BB921" i="7"/>
  <c r="BB920" i="7"/>
  <c r="BB919" i="7"/>
  <c r="BB918" i="7"/>
  <c r="BB917" i="7"/>
  <c r="BB916" i="7"/>
  <c r="BB915" i="7"/>
  <c r="BB914" i="7"/>
  <c r="BB913" i="7"/>
  <c r="BB912" i="7"/>
  <c r="BB911" i="7"/>
  <c r="BB910" i="7"/>
  <c r="BB909" i="7"/>
  <c r="BB908" i="7"/>
  <c r="BB907" i="7"/>
  <c r="BB906" i="7"/>
  <c r="BB905" i="7"/>
  <c r="BB904" i="7"/>
  <c r="BB903" i="7"/>
  <c r="BB902" i="7"/>
  <c r="BB901" i="7"/>
  <c r="BB900" i="7"/>
  <c r="BB899" i="7"/>
  <c r="BB898" i="7"/>
  <c r="BB897" i="7"/>
  <c r="BB896" i="7"/>
  <c r="BB895" i="7"/>
  <c r="BB894" i="7"/>
  <c r="BB893" i="7"/>
  <c r="BB892" i="7"/>
  <c r="BB891" i="7"/>
  <c r="BB890" i="7"/>
  <c r="BB889" i="7"/>
  <c r="BB888" i="7"/>
  <c r="BB887" i="7"/>
  <c r="BB886" i="7"/>
  <c r="BB885" i="7"/>
  <c r="BB884" i="7"/>
  <c r="BB883" i="7"/>
  <c r="BB882" i="7"/>
  <c r="BB881" i="7"/>
  <c r="BB880" i="7"/>
  <c r="BB879" i="7"/>
  <c r="BB878" i="7"/>
  <c r="BB877" i="7"/>
  <c r="BB876" i="7"/>
  <c r="BB875" i="7"/>
  <c r="BB874" i="7"/>
  <c r="BB873" i="7"/>
  <c r="BB872" i="7"/>
  <c r="BB871" i="7"/>
  <c r="BB870" i="7"/>
  <c r="BB869" i="7"/>
  <c r="BB868" i="7"/>
  <c r="BB867" i="7"/>
  <c r="BB866" i="7"/>
  <c r="BB865" i="7"/>
  <c r="BB864" i="7"/>
  <c r="BB862" i="7"/>
  <c r="BB861" i="7"/>
  <c r="BB860" i="7"/>
  <c r="BB859" i="7"/>
  <c r="BB858" i="7"/>
  <c r="BB857" i="7"/>
  <c r="BB856" i="7"/>
  <c r="BB855" i="7"/>
  <c r="BB854" i="7"/>
  <c r="BB853" i="7"/>
  <c r="BB852" i="7"/>
  <c r="BB851" i="7"/>
  <c r="BB850" i="7"/>
  <c r="BB849" i="7"/>
  <c r="BB848" i="7"/>
  <c r="BB847" i="7"/>
  <c r="BB846" i="7"/>
  <c r="BB845" i="7"/>
  <c r="BB844" i="7"/>
  <c r="BB843" i="7"/>
  <c r="BB842" i="7"/>
  <c r="BB841" i="7"/>
  <c r="BB840" i="7"/>
  <c r="BB839" i="7"/>
  <c r="BB838" i="7"/>
  <c r="BB837" i="7"/>
  <c r="BB836" i="7"/>
  <c r="BB835" i="7"/>
  <c r="BB834" i="7"/>
  <c r="BB833" i="7"/>
  <c r="BB832" i="7"/>
  <c r="BB831" i="7"/>
  <c r="BB830" i="7"/>
  <c r="BB829" i="7"/>
  <c r="BB828" i="7"/>
  <c r="BB827" i="7"/>
  <c r="BB826" i="7"/>
  <c r="BB825" i="7"/>
  <c r="BB824" i="7"/>
  <c r="BB823" i="7"/>
  <c r="BB822" i="7"/>
  <c r="BB821" i="7"/>
  <c r="BB820" i="7"/>
  <c r="BB819" i="7"/>
  <c r="BB818" i="7"/>
  <c r="BB817" i="7"/>
  <c r="BB816" i="7"/>
  <c r="BB815" i="7"/>
  <c r="BB814" i="7"/>
  <c r="BB813" i="7"/>
  <c r="BB812" i="7"/>
  <c r="BB811" i="7"/>
  <c r="BB810" i="7"/>
  <c r="BB809" i="7"/>
  <c r="BB808" i="7"/>
  <c r="BB807" i="7"/>
  <c r="BB806" i="7"/>
  <c r="BB805" i="7"/>
  <c r="BB804" i="7"/>
  <c r="BB803" i="7"/>
  <c r="BB802" i="7"/>
  <c r="BB801" i="7"/>
  <c r="BB800" i="7"/>
  <c r="BB799" i="7"/>
  <c r="BB798" i="7"/>
  <c r="BB797" i="7"/>
  <c r="BB796" i="7"/>
  <c r="BB795" i="7"/>
  <c r="BB794" i="7"/>
  <c r="BB793" i="7"/>
  <c r="BB792" i="7"/>
  <c r="BB791" i="7"/>
  <c r="BB790" i="7"/>
  <c r="BB789" i="7"/>
  <c r="BB788" i="7"/>
  <c r="BB787" i="7"/>
  <c r="BB786" i="7"/>
  <c r="BB785" i="7"/>
  <c r="BB784" i="7"/>
  <c r="BB783" i="7"/>
  <c r="BB782" i="7"/>
  <c r="BB781" i="7"/>
  <c r="BB780" i="7"/>
  <c r="BB779" i="7"/>
  <c r="BB778" i="7"/>
  <c r="BB777" i="7"/>
  <c r="BB776" i="7"/>
  <c r="BB775" i="7"/>
  <c r="BB774" i="7"/>
  <c r="BB773" i="7"/>
  <c r="BB772" i="7"/>
  <c r="BB771" i="7"/>
  <c r="BB770" i="7"/>
  <c r="BB769" i="7"/>
  <c r="BB768" i="7"/>
  <c r="BB767" i="7"/>
  <c r="BB766" i="7"/>
  <c r="BB765" i="7"/>
  <c r="BB764" i="7"/>
  <c r="BB763" i="7"/>
  <c r="BB762" i="7"/>
  <c r="BB761" i="7"/>
  <c r="BB760" i="7"/>
  <c r="BB759" i="7"/>
  <c r="BB758" i="7"/>
  <c r="BB757" i="7"/>
  <c r="BB756" i="7"/>
  <c r="BB755" i="7"/>
  <c r="BB754" i="7"/>
  <c r="BB753" i="7"/>
  <c r="BB752" i="7"/>
  <c r="BB751" i="7"/>
  <c r="BB750" i="7"/>
  <c r="BB749" i="7"/>
  <c r="BB748" i="7"/>
  <c r="BB747" i="7"/>
  <c r="BB746" i="7"/>
  <c r="BB745" i="7"/>
  <c r="BB744" i="7"/>
  <c r="BB743" i="7"/>
  <c r="BB742" i="7"/>
  <c r="BB741" i="7"/>
  <c r="BB740" i="7"/>
  <c r="BB739" i="7"/>
  <c r="BB738" i="7"/>
  <c r="BB737" i="7"/>
  <c r="BB736" i="7"/>
  <c r="BB735" i="7"/>
  <c r="BB734" i="7"/>
  <c r="BB733" i="7"/>
  <c r="BB732" i="7"/>
  <c r="BB731" i="7"/>
  <c r="BB730" i="7"/>
  <c r="BB729" i="7"/>
  <c r="BB728" i="7"/>
  <c r="BB727" i="7"/>
  <c r="BB726" i="7"/>
  <c r="BB725" i="7"/>
  <c r="BB724" i="7"/>
  <c r="BB723" i="7"/>
  <c r="BB722" i="7"/>
  <c r="BB721" i="7"/>
  <c r="BB720" i="7"/>
  <c r="BB719" i="7"/>
  <c r="BB718" i="7"/>
  <c r="BB717" i="7"/>
  <c r="BB716" i="7"/>
  <c r="BB715" i="7"/>
  <c r="BB714" i="7"/>
  <c r="BB713" i="7"/>
  <c r="BB712" i="7"/>
  <c r="BB711" i="7"/>
  <c r="BB710" i="7"/>
  <c r="BB709" i="7"/>
  <c r="BB708" i="7"/>
  <c r="BB707" i="7"/>
  <c r="BB706" i="7"/>
  <c r="BB705" i="7"/>
  <c r="BB704" i="7"/>
  <c r="BB703" i="7"/>
  <c r="BB702" i="7"/>
  <c r="BB701" i="7"/>
  <c r="BB700" i="7"/>
  <c r="BB699" i="7"/>
  <c r="BB698" i="7"/>
  <c r="BB697" i="7"/>
  <c r="BB696" i="7"/>
  <c r="BB695" i="7"/>
  <c r="BB694" i="7"/>
  <c r="BB693" i="7"/>
  <c r="BB692" i="7"/>
  <c r="BB691" i="7"/>
  <c r="BB690" i="7"/>
  <c r="BB689" i="7"/>
  <c r="BB688" i="7"/>
  <c r="BB687" i="7"/>
  <c r="BB686" i="7"/>
  <c r="BB685" i="7"/>
  <c r="BB684" i="7"/>
  <c r="BB683" i="7"/>
  <c r="BB682" i="7"/>
  <c r="BB681" i="7"/>
  <c r="BB680" i="7"/>
  <c r="BB679" i="7"/>
  <c r="BB678" i="7"/>
  <c r="BB677" i="7"/>
  <c r="BB676" i="7"/>
  <c r="BB675" i="7"/>
  <c r="BB674" i="7"/>
  <c r="BB673" i="7"/>
  <c r="BB672" i="7"/>
  <c r="BB671" i="7"/>
  <c r="BB670" i="7"/>
  <c r="BB669" i="7"/>
  <c r="BB668" i="7"/>
  <c r="BB667" i="7"/>
  <c r="BB666" i="7"/>
  <c r="BB665" i="7"/>
  <c r="BB664" i="7"/>
  <c r="BB663" i="7"/>
  <c r="BB662" i="7"/>
  <c r="BB661" i="7"/>
  <c r="BB660" i="7"/>
  <c r="BB659" i="7"/>
  <c r="BB658" i="7"/>
  <c r="BB657" i="7"/>
  <c r="BB656" i="7"/>
  <c r="BB655" i="7"/>
  <c r="BB654" i="7"/>
  <c r="BB653" i="7"/>
  <c r="BB652" i="7"/>
  <c r="BB651" i="7"/>
  <c r="BB650" i="7"/>
  <c r="BB649" i="7"/>
  <c r="BB648" i="7"/>
  <c r="BB647" i="7"/>
  <c r="BB646" i="7"/>
  <c r="BB645" i="7"/>
  <c r="BB644" i="7"/>
  <c r="BB643" i="7"/>
  <c r="BB642" i="7"/>
  <c r="BB641" i="7"/>
  <c r="BB640" i="7"/>
  <c r="BB639" i="7"/>
  <c r="BB638" i="7"/>
  <c r="BB637" i="7"/>
  <c r="BB636" i="7"/>
  <c r="BB635" i="7"/>
  <c r="BB634" i="7"/>
  <c r="BB633" i="7"/>
  <c r="BB632" i="7"/>
  <c r="BB631" i="7"/>
  <c r="BB630" i="7"/>
  <c r="BB629" i="7"/>
  <c r="BB628" i="7"/>
  <c r="BB627" i="7"/>
  <c r="BB626" i="7"/>
  <c r="BB625" i="7"/>
  <c r="BB624" i="7"/>
  <c r="BB623" i="7"/>
  <c r="BB622" i="7"/>
  <c r="BB621" i="7"/>
  <c r="BB620" i="7"/>
  <c r="BB619" i="7"/>
  <c r="BB618" i="7"/>
  <c r="BB617" i="7"/>
  <c r="BB615" i="7"/>
  <c r="BB614" i="7"/>
  <c r="BB613" i="7"/>
  <c r="BB612" i="7"/>
  <c r="BB611" i="7"/>
  <c r="BB610" i="7"/>
  <c r="BB609" i="7"/>
  <c r="BB608" i="7"/>
  <c r="BB607" i="7"/>
  <c r="BB606" i="7"/>
  <c r="BB605" i="7"/>
  <c r="BB604" i="7"/>
  <c r="BB603" i="7"/>
  <c r="BB602" i="7"/>
  <c r="BB601" i="7"/>
  <c r="BB600" i="7"/>
  <c r="BB599" i="7"/>
  <c r="BB598" i="7"/>
  <c r="BB597" i="7"/>
  <c r="BB596" i="7"/>
  <c r="BB595" i="7"/>
  <c r="BB594" i="7"/>
  <c r="BB593" i="7"/>
  <c r="BB592" i="7"/>
  <c r="BB591" i="7"/>
  <c r="BB590" i="7"/>
  <c r="BB589" i="7"/>
  <c r="BB588" i="7"/>
  <c r="BB587" i="7"/>
  <c r="BB586" i="7"/>
  <c r="BB585" i="7"/>
  <c r="BB584" i="7"/>
  <c r="BB583" i="7"/>
  <c r="BB582" i="7"/>
  <c r="BB581" i="7"/>
  <c r="BB580" i="7"/>
  <c r="BB579" i="7"/>
  <c r="BB578" i="7"/>
  <c r="BB577" i="7"/>
  <c r="BB576" i="7"/>
  <c r="BB575" i="7"/>
  <c r="BB574" i="7"/>
  <c r="BB573" i="7"/>
  <c r="BB572" i="7"/>
  <c r="BB571" i="7"/>
  <c r="BB570" i="7"/>
  <c r="BB569" i="7"/>
  <c r="BB568" i="7"/>
  <c r="BB567" i="7"/>
  <c r="BB566" i="7"/>
  <c r="BB565" i="7"/>
  <c r="BB564" i="7"/>
  <c r="BB563" i="7"/>
  <c r="BB562" i="7"/>
  <c r="BB561" i="7"/>
  <c r="BB560" i="7"/>
  <c r="BB559" i="7"/>
  <c r="BB558" i="7"/>
  <c r="BB557" i="7"/>
  <c r="BB556" i="7"/>
  <c r="BB555" i="7"/>
  <c r="BB554" i="7"/>
  <c r="BB553" i="7"/>
  <c r="BB552" i="7"/>
  <c r="BB551" i="7"/>
  <c r="BB550" i="7"/>
  <c r="BB549" i="7"/>
  <c r="BB548" i="7"/>
  <c r="BB547" i="7"/>
  <c r="BB546" i="7"/>
  <c r="BB545" i="7"/>
  <c r="BB544" i="7"/>
  <c r="BB543" i="7"/>
  <c r="BB542" i="7"/>
  <c r="BB541" i="7"/>
  <c r="BB540" i="7"/>
  <c r="BB539" i="7"/>
  <c r="BB538" i="7"/>
  <c r="BB537" i="7"/>
  <c r="BB536" i="7"/>
  <c r="BB535" i="7"/>
  <c r="BB534" i="7"/>
  <c r="BB533" i="7"/>
  <c r="BB532" i="7"/>
  <c r="BB531" i="7"/>
  <c r="BB530" i="7"/>
  <c r="BB529" i="7"/>
  <c r="BB528" i="7"/>
  <c r="BB527" i="7"/>
  <c r="BB526" i="7"/>
  <c r="BB525" i="7"/>
  <c r="BB524" i="7"/>
  <c r="BB523" i="7"/>
  <c r="BB522" i="7"/>
  <c r="BB521" i="7"/>
  <c r="BB520" i="7"/>
  <c r="BB519" i="7"/>
  <c r="BB518" i="7"/>
  <c r="BB517" i="7"/>
  <c r="BB516" i="7"/>
  <c r="BB515" i="7"/>
  <c r="BB514" i="7"/>
  <c r="BB513" i="7"/>
  <c r="BB512" i="7"/>
  <c r="BB511" i="7"/>
  <c r="BB510" i="7"/>
  <c r="BB509" i="7"/>
  <c r="BB508" i="7"/>
  <c r="BB507" i="7"/>
  <c r="BB506" i="7"/>
  <c r="BB505" i="7"/>
  <c r="BB504" i="7"/>
  <c r="BB503" i="7"/>
  <c r="BB502" i="7"/>
  <c r="BB501" i="7"/>
  <c r="BB500" i="7"/>
  <c r="BB499" i="7"/>
  <c r="BB498" i="7"/>
  <c r="BB497" i="7"/>
  <c r="BB496" i="7"/>
  <c r="BB495" i="7"/>
  <c r="BB494" i="7"/>
  <c r="BB493" i="7"/>
  <c r="BB492" i="7"/>
  <c r="BB491" i="7"/>
  <c r="BB490" i="7"/>
  <c r="BB489" i="7"/>
  <c r="BB488" i="7"/>
  <c r="BB487" i="7"/>
  <c r="BB486" i="7"/>
  <c r="BB485" i="7"/>
  <c r="BB484" i="7"/>
  <c r="BB483" i="7"/>
  <c r="BB482" i="7"/>
  <c r="BB481" i="7"/>
  <c r="BB480" i="7"/>
  <c r="BB479" i="7"/>
  <c r="BB478" i="7"/>
  <c r="BB477" i="7"/>
  <c r="BB476" i="7"/>
  <c r="BB475" i="7"/>
  <c r="BB474" i="7"/>
  <c r="BB473" i="7"/>
  <c r="BB472" i="7"/>
  <c r="BB471" i="7"/>
  <c r="BB470" i="7"/>
  <c r="BB469" i="7"/>
  <c r="BB468" i="7"/>
  <c r="BB467" i="7"/>
  <c r="BB466" i="7"/>
  <c r="BB465" i="7"/>
  <c r="BB464" i="7"/>
  <c r="BB463" i="7"/>
  <c r="BB462" i="7"/>
  <c r="BB461" i="7"/>
  <c r="BB460" i="7"/>
  <c r="BB459" i="7"/>
  <c r="BB458" i="7"/>
  <c r="BB457" i="7"/>
  <c r="BB456" i="7"/>
  <c r="BB455" i="7"/>
  <c r="BB454" i="7"/>
  <c r="BB453" i="7"/>
  <c r="BB452" i="7"/>
  <c r="BB451" i="7"/>
  <c r="BB450" i="7"/>
  <c r="BB449" i="7"/>
  <c r="BB448" i="7"/>
  <c r="BB447" i="7"/>
  <c r="BB446" i="7"/>
  <c r="BB445" i="7"/>
  <c r="BB444" i="7"/>
  <c r="BB443" i="7"/>
  <c r="BB442" i="7"/>
  <c r="BB441" i="7"/>
  <c r="BB440" i="7"/>
  <c r="BB439" i="7"/>
  <c r="BB438" i="7"/>
  <c r="BB437" i="7"/>
  <c r="BB436" i="7"/>
  <c r="BB435" i="7"/>
  <c r="BB434" i="7"/>
  <c r="BB433" i="7"/>
  <c r="BB432" i="7"/>
  <c r="BB431" i="7"/>
  <c r="BB430" i="7"/>
  <c r="BB429" i="7"/>
  <c r="BB428" i="7"/>
  <c r="BB427" i="7"/>
  <c r="BB426" i="7"/>
  <c r="BB425" i="7"/>
  <c r="BB424" i="7"/>
  <c r="BB423" i="7"/>
  <c r="BB422" i="7"/>
  <c r="BB421" i="7"/>
  <c r="BB420" i="7"/>
  <c r="BB419" i="7"/>
  <c r="BB418" i="7"/>
  <c r="BB417" i="7"/>
  <c r="BB416" i="7"/>
  <c r="BB415" i="7"/>
  <c r="BB414" i="7"/>
  <c r="BB413" i="7"/>
  <c r="BB412" i="7"/>
  <c r="BB411" i="7"/>
  <c r="BB410" i="7"/>
  <c r="BB409" i="7"/>
  <c r="BB408" i="7"/>
  <c r="BB407" i="7"/>
  <c r="BB406" i="7"/>
  <c r="BB405" i="7"/>
  <c r="BB404" i="7"/>
  <c r="BB403" i="7"/>
  <c r="BB402" i="7"/>
  <c r="BB401" i="7"/>
  <c r="BB400" i="7"/>
  <c r="BB399" i="7"/>
  <c r="BB398" i="7"/>
  <c r="BB397" i="7"/>
  <c r="BB396" i="7"/>
  <c r="BB395" i="7"/>
  <c r="BB394" i="7"/>
  <c r="BB393" i="7"/>
  <c r="BB392" i="7"/>
  <c r="BB391" i="7"/>
  <c r="BB390" i="7"/>
  <c r="BB389" i="7"/>
  <c r="BB388" i="7"/>
  <c r="BB387" i="7"/>
  <c r="BB386" i="7"/>
  <c r="BB385" i="7"/>
  <c r="BB384" i="7"/>
  <c r="BB383" i="7"/>
  <c r="BB382" i="7"/>
  <c r="BB381" i="7"/>
  <c r="BB380" i="7"/>
  <c r="BB379" i="7"/>
  <c r="BB378" i="7"/>
  <c r="BB377" i="7"/>
  <c r="BB376" i="7"/>
  <c r="BB375" i="7"/>
  <c r="BB374" i="7"/>
  <c r="BB373" i="7"/>
  <c r="BB372" i="7"/>
  <c r="BB371" i="7"/>
  <c r="BB370" i="7"/>
  <c r="BB369" i="7"/>
  <c r="BB368" i="7"/>
  <c r="BB367" i="7"/>
  <c r="BB366" i="7"/>
  <c r="BB365" i="7"/>
  <c r="BB364" i="7"/>
  <c r="BB363" i="7"/>
  <c r="BB362" i="7"/>
  <c r="BB361" i="7"/>
  <c r="BB360" i="7"/>
  <c r="BB359" i="7"/>
  <c r="BB358" i="7"/>
  <c r="BB357" i="7"/>
  <c r="BB356" i="7"/>
  <c r="BB355" i="7"/>
  <c r="BB354" i="7"/>
  <c r="BB353" i="7"/>
  <c r="BB352" i="7"/>
  <c r="BB351" i="7"/>
  <c r="BB350" i="7"/>
  <c r="BB349" i="7"/>
  <c r="BB348" i="7"/>
  <c r="BB347" i="7"/>
  <c r="BB346" i="7"/>
  <c r="BB345" i="7"/>
  <c r="BB344" i="7"/>
  <c r="BB343" i="7"/>
  <c r="BB342" i="7"/>
  <c r="BB341" i="7"/>
  <c r="BB340" i="7"/>
  <c r="BB339" i="7"/>
  <c r="BB338" i="7"/>
  <c r="BB337" i="7"/>
  <c r="BB336" i="7"/>
  <c r="BB335" i="7"/>
  <c r="BB334" i="7"/>
  <c r="BB333" i="7"/>
  <c r="BB332" i="7"/>
  <c r="BB331" i="7"/>
  <c r="BB330" i="7"/>
  <c r="BB329" i="7"/>
  <c r="BB328" i="7"/>
  <c r="BB327" i="7"/>
  <c r="BB326" i="7"/>
  <c r="BB325" i="7"/>
  <c r="BB324" i="7"/>
  <c r="BB323" i="7"/>
  <c r="BB322" i="7"/>
  <c r="BB321" i="7"/>
  <c r="BB320" i="7"/>
  <c r="BB319" i="7"/>
  <c r="BB318" i="7"/>
  <c r="BB317" i="7"/>
  <c r="BB316" i="7"/>
  <c r="BB315" i="7"/>
  <c r="BB314" i="7"/>
  <c r="BB313" i="7"/>
  <c r="BB312" i="7"/>
  <c r="BB311" i="7"/>
  <c r="BB310" i="7"/>
  <c r="BB309" i="7"/>
  <c r="BB308" i="7"/>
  <c r="BB307" i="7"/>
  <c r="BB306" i="7"/>
  <c r="BB305" i="7"/>
  <c r="BB304" i="7"/>
  <c r="BB303" i="7"/>
  <c r="BB302" i="7"/>
  <c r="BB301" i="7"/>
  <c r="BB300" i="7"/>
  <c r="BB299" i="7"/>
  <c r="BB298" i="7"/>
  <c r="BB297" i="7"/>
  <c r="BB296" i="7"/>
  <c r="BB295" i="7"/>
  <c r="BB294" i="7"/>
  <c r="BB293" i="7"/>
  <c r="BB292" i="7"/>
  <c r="BB291" i="7"/>
  <c r="BB290" i="7"/>
  <c r="BB289" i="7"/>
  <c r="BB288" i="7"/>
  <c r="BB287" i="7"/>
  <c r="BB286" i="7"/>
  <c r="BB285" i="7"/>
  <c r="BB284" i="7"/>
  <c r="BB283" i="7"/>
  <c r="BB282" i="7"/>
  <c r="BB281" i="7"/>
  <c r="BB280" i="7"/>
  <c r="BB279" i="7"/>
  <c r="BB278" i="7"/>
  <c r="BB277" i="7"/>
  <c r="BB276" i="7"/>
  <c r="BB275" i="7"/>
  <c r="BB274" i="7"/>
  <c r="BB273" i="7"/>
  <c r="BB272" i="7"/>
  <c r="BB271" i="7"/>
  <c r="BB270" i="7"/>
  <c r="BB269" i="7"/>
  <c r="BB268" i="7"/>
  <c r="BB267" i="7"/>
  <c r="BB266" i="7"/>
  <c r="BB265" i="7"/>
  <c r="BB264" i="7"/>
  <c r="BB263" i="7"/>
  <c r="BB262" i="7"/>
  <c r="BB261" i="7"/>
  <c r="BB260" i="7"/>
  <c r="BB259" i="7"/>
  <c r="BB258" i="7"/>
  <c r="BB257" i="7"/>
  <c r="BB256" i="7"/>
  <c r="BB255" i="7"/>
  <c r="BB254" i="7"/>
  <c r="BB253" i="7"/>
  <c r="BB252" i="7"/>
  <c r="BB251" i="7"/>
  <c r="BB250" i="7"/>
  <c r="BB249" i="7"/>
  <c r="BB248" i="7"/>
  <c r="BB247" i="7"/>
  <c r="BB246" i="7"/>
  <c r="BB245" i="7"/>
  <c r="BB244" i="7"/>
  <c r="BB243" i="7"/>
  <c r="BB242" i="7"/>
  <c r="BB241" i="7"/>
  <c r="BB240" i="7"/>
  <c r="BB239" i="7"/>
  <c r="BB238" i="7"/>
  <c r="BB237" i="7"/>
  <c r="BB236" i="7"/>
  <c r="BB235" i="7"/>
  <c r="BB234" i="7"/>
  <c r="BB233" i="7"/>
  <c r="BB232" i="7"/>
  <c r="BB231" i="7"/>
  <c r="BB230" i="7"/>
  <c r="BB229" i="7"/>
  <c r="BB228" i="7"/>
  <c r="BB227" i="7"/>
  <c r="BB226" i="7"/>
  <c r="BB225" i="7"/>
  <c r="BB224" i="7"/>
  <c r="BB223" i="7"/>
  <c r="BB222" i="7"/>
  <c r="BB221" i="7"/>
  <c r="BB220" i="7"/>
  <c r="BB219" i="7"/>
  <c r="BB218" i="7"/>
  <c r="BB217" i="7"/>
  <c r="BB216" i="7"/>
  <c r="BB215" i="7"/>
  <c r="BB214" i="7"/>
  <c r="BB213" i="7"/>
  <c r="BB212" i="7"/>
  <c r="BB211" i="7"/>
  <c r="BB210" i="7"/>
  <c r="BB209" i="7"/>
  <c r="BB208" i="7"/>
  <c r="BB207" i="7"/>
  <c r="BB206" i="7"/>
  <c r="BB205" i="7"/>
  <c r="BB204" i="7"/>
  <c r="BB203" i="7"/>
  <c r="BB202" i="7"/>
  <c r="BB201" i="7"/>
  <c r="BB200" i="7"/>
  <c r="BB199" i="7"/>
  <c r="BB198" i="7"/>
  <c r="BB197" i="7"/>
  <c r="BB196" i="7"/>
  <c r="BB195" i="7"/>
  <c r="BB194" i="7"/>
  <c r="BB193" i="7"/>
  <c r="BB192" i="7"/>
  <c r="BB191" i="7"/>
  <c r="BB190" i="7"/>
  <c r="BB189" i="7"/>
  <c r="BB188" i="7"/>
  <c r="BB187" i="7"/>
  <c r="BB186" i="7"/>
  <c r="BB185" i="7"/>
  <c r="BB184" i="7"/>
  <c r="BB183" i="7"/>
  <c r="BB182" i="7"/>
  <c r="BB181" i="7"/>
  <c r="BB180" i="7"/>
  <c r="BB179" i="7"/>
  <c r="BB178" i="7"/>
  <c r="BB177" i="7"/>
  <c r="BB176" i="7"/>
  <c r="BB175" i="7"/>
  <c r="BB174" i="7"/>
  <c r="BB173" i="7"/>
  <c r="BB172" i="7"/>
  <c r="BB171" i="7"/>
  <c r="BB170" i="7"/>
  <c r="BB169" i="7"/>
  <c r="BB168" i="7"/>
  <c r="BB167" i="7"/>
  <c r="BB166" i="7"/>
  <c r="BB165" i="7"/>
  <c r="BB164" i="7"/>
  <c r="BB163" i="7"/>
  <c r="BB162" i="7"/>
  <c r="BB161" i="7"/>
  <c r="BB160" i="7"/>
  <c r="BB159" i="7"/>
  <c r="BB158" i="7"/>
  <c r="BB157" i="7"/>
  <c r="BB156" i="7"/>
  <c r="BB155" i="7"/>
  <c r="BB154" i="7"/>
  <c r="BB153" i="7"/>
  <c r="BB152" i="7"/>
  <c r="BB151" i="7"/>
  <c r="BB150" i="7"/>
  <c r="BB149" i="7"/>
  <c r="BB148" i="7"/>
  <c r="BB147" i="7"/>
  <c r="BB146" i="7"/>
  <c r="BB145" i="7"/>
  <c r="BB144" i="7"/>
  <c r="BB143" i="7"/>
  <c r="BB142" i="7"/>
  <c r="BB141" i="7"/>
  <c r="BB140" i="7"/>
  <c r="BB139" i="7"/>
  <c r="BB138" i="7"/>
  <c r="BB137" i="7"/>
  <c r="BB136" i="7"/>
  <c r="BB135" i="7"/>
  <c r="BB134" i="7"/>
  <c r="BB133" i="7"/>
  <c r="BB132" i="7"/>
  <c r="BB131" i="7"/>
  <c r="BB130" i="7"/>
  <c r="BB129" i="7"/>
  <c r="BB128" i="7"/>
  <c r="BB127" i="7"/>
  <c r="BB126" i="7"/>
  <c r="BB125" i="7"/>
  <c r="BB124" i="7"/>
  <c r="BB123" i="7"/>
  <c r="BB122" i="7"/>
  <c r="BB121" i="7"/>
  <c r="BB120" i="7"/>
  <c r="BB119" i="7"/>
  <c r="BB118" i="7"/>
  <c r="BB117" i="7"/>
  <c r="BB116" i="7"/>
  <c r="BB115" i="7"/>
  <c r="BB114" i="7"/>
  <c r="BB113" i="7"/>
  <c r="BB112" i="7"/>
  <c r="BB111" i="7"/>
  <c r="BB110" i="7"/>
  <c r="BB109" i="7"/>
  <c r="BB108" i="7"/>
  <c r="BB107" i="7"/>
  <c r="BB106" i="7"/>
  <c r="BB105" i="7"/>
  <c r="BB104" i="7"/>
  <c r="BB103" i="7"/>
  <c r="BB102" i="7"/>
  <c r="BB101" i="7"/>
  <c r="BB100" i="7"/>
  <c r="BB99" i="7"/>
  <c r="BB98" i="7"/>
  <c r="BB97" i="7"/>
  <c r="BB96" i="7"/>
  <c r="BB95" i="7"/>
  <c r="BB94" i="7"/>
  <c r="BB93" i="7"/>
  <c r="BB92" i="7"/>
  <c r="BB91" i="7"/>
  <c r="BB90" i="7"/>
  <c r="BB89" i="7"/>
  <c r="BB88" i="7"/>
  <c r="BB87" i="7"/>
  <c r="BB86" i="7"/>
  <c r="BB85" i="7"/>
  <c r="BB84" i="7"/>
  <c r="BB83" i="7"/>
  <c r="BB82" i="7"/>
  <c r="BB81" i="7"/>
  <c r="BB80" i="7"/>
  <c r="BB79" i="7"/>
  <c r="BB78" i="7"/>
  <c r="BB77" i="7"/>
  <c r="BB76" i="7"/>
  <c r="BB75" i="7"/>
  <c r="BB74" i="7"/>
  <c r="BB73" i="7"/>
  <c r="BB72" i="7"/>
  <c r="BB71" i="7"/>
  <c r="BB70" i="7"/>
  <c r="BB69" i="7"/>
  <c r="BB68" i="7"/>
  <c r="BB67" i="7"/>
  <c r="BB66" i="7"/>
  <c r="BB65" i="7"/>
  <c r="BB64" i="7"/>
  <c r="BB63" i="7"/>
  <c r="BB62" i="7"/>
  <c r="BB61" i="7"/>
  <c r="BB60" i="7"/>
  <c r="BB59" i="7"/>
  <c r="BB58" i="7"/>
  <c r="BB57" i="7"/>
  <c r="BB56" i="7"/>
  <c r="BB55" i="7"/>
  <c r="BB54" i="7"/>
  <c r="BB53" i="7"/>
  <c r="BB52" i="7"/>
  <c r="BB51" i="7"/>
  <c r="BB50" i="7"/>
  <c r="BB49" i="7"/>
  <c r="BB48" i="7"/>
  <c r="BB47" i="7"/>
  <c r="BB46" i="7"/>
  <c r="BB45" i="7"/>
  <c r="BB44" i="7"/>
  <c r="BB43" i="7"/>
  <c r="BB42" i="7"/>
  <c r="BB41" i="7"/>
  <c r="BB40" i="7"/>
  <c r="BB39" i="7"/>
  <c r="BB38" i="7"/>
  <c r="BB37" i="7"/>
  <c r="BB36" i="7"/>
  <c r="BB35" i="7"/>
  <c r="BB34" i="7"/>
  <c r="BB33" i="7"/>
  <c r="BB32" i="7"/>
  <c r="BB31" i="7"/>
  <c r="BB30" i="7"/>
  <c r="BB29" i="7"/>
  <c r="BB28" i="7"/>
  <c r="BB27" i="7"/>
  <c r="BB26" i="7"/>
  <c r="BB25" i="7"/>
  <c r="BB24" i="7"/>
  <c r="BB23" i="7"/>
  <c r="BB22" i="7"/>
  <c r="BB21" i="7"/>
  <c r="BB20" i="7"/>
  <c r="BB19" i="7"/>
  <c r="BB18" i="7"/>
  <c r="BB17" i="7"/>
  <c r="BB16" i="7"/>
  <c r="BB15" i="7"/>
  <c r="BB14" i="7"/>
  <c r="BB13" i="7"/>
  <c r="BB12" i="7"/>
  <c r="BB11" i="7"/>
  <c r="BB10" i="7"/>
  <c r="BB9" i="7"/>
  <c r="BB8" i="7"/>
  <c r="BB7" i="7"/>
  <c r="BB6" i="7"/>
  <c r="BB5" i="7"/>
  <c r="BB4" i="7"/>
  <c r="BB3" i="7"/>
  <c r="BB2" i="7"/>
  <c r="BB863" i="7"/>
  <c r="B7" i="6"/>
  <c r="B1236" i="6"/>
  <c r="B1235" i="6"/>
  <c r="B1234" i="6"/>
  <c r="B964" i="6"/>
  <c r="B963" i="6"/>
  <c r="B356" i="6"/>
  <c r="B355" i="6"/>
  <c r="B354" i="6"/>
  <c r="B1260" i="6"/>
  <c r="B808" i="6"/>
  <c r="B807" i="6"/>
  <c r="B353" i="6"/>
  <c r="B352" i="6"/>
  <c r="B962" i="6"/>
  <c r="B961" i="6"/>
  <c r="B960" i="6"/>
  <c r="B959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351" i="6"/>
  <c r="B350" i="6"/>
  <c r="B349" i="6"/>
  <c r="B348" i="6"/>
  <c r="B347" i="6"/>
  <c r="B346" i="6"/>
  <c r="B345" i="6"/>
  <c r="B344" i="6"/>
  <c r="B806" i="6"/>
  <c r="B958" i="6"/>
  <c r="B343" i="6"/>
  <c r="B957" i="6"/>
  <c r="B805" i="6"/>
  <c r="B342" i="6"/>
  <c r="B341" i="6"/>
  <c r="B340" i="6"/>
  <c r="B956" i="6"/>
  <c r="B1215" i="6"/>
  <c r="B1214" i="6"/>
  <c r="B339" i="6"/>
  <c r="B338" i="6"/>
  <c r="B337" i="6"/>
  <c r="B336" i="6"/>
  <c r="B804" i="6"/>
  <c r="B803" i="6"/>
  <c r="B802" i="6"/>
  <c r="B801" i="6"/>
  <c r="B800" i="6"/>
  <c r="B799" i="6"/>
  <c r="B798" i="6"/>
  <c r="B797" i="6"/>
  <c r="B1213" i="6"/>
  <c r="B1212" i="6"/>
  <c r="B1211" i="6"/>
  <c r="B1210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796" i="6"/>
  <c r="B795" i="6"/>
  <c r="B955" i="6"/>
  <c r="B954" i="6"/>
  <c r="B953" i="6"/>
  <c r="B1209" i="6"/>
  <c r="B1208" i="6"/>
  <c r="B1207" i="6"/>
  <c r="B1206" i="6"/>
  <c r="B922" i="6"/>
  <c r="B921" i="6"/>
  <c r="B920" i="6"/>
  <c r="B919" i="6"/>
  <c r="B918" i="6"/>
  <c r="B917" i="6"/>
  <c r="B323" i="6"/>
  <c r="B794" i="6"/>
  <c r="B793" i="6"/>
  <c r="B952" i="6"/>
  <c r="B951" i="6"/>
  <c r="B950" i="6"/>
  <c r="B1205" i="6"/>
  <c r="B1204" i="6"/>
  <c r="B1203" i="6"/>
  <c r="B792" i="6"/>
  <c r="B791" i="6"/>
  <c r="B790" i="6"/>
  <c r="B949" i="6"/>
  <c r="B948" i="6"/>
  <c r="B916" i="6"/>
  <c r="B789" i="6"/>
  <c r="B788" i="6"/>
  <c r="B787" i="6"/>
  <c r="B786" i="6"/>
  <c r="B1202" i="6"/>
  <c r="B1201" i="6"/>
  <c r="B1200" i="6"/>
  <c r="B785" i="6"/>
  <c r="B784" i="6"/>
  <c r="B783" i="6"/>
  <c r="B782" i="6"/>
  <c r="B781" i="6"/>
  <c r="B780" i="6"/>
  <c r="B779" i="6"/>
  <c r="B778" i="6"/>
  <c r="B1199" i="6"/>
  <c r="B1198" i="6"/>
  <c r="B1197" i="6"/>
  <c r="B322" i="6"/>
  <c r="B321" i="6"/>
  <c r="B320" i="6"/>
  <c r="B319" i="6"/>
  <c r="B318" i="6"/>
  <c r="B317" i="6"/>
  <c r="B316" i="6"/>
  <c r="B315" i="6"/>
  <c r="B314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777" i="6"/>
  <c r="B776" i="6"/>
  <c r="B775" i="6"/>
  <c r="B774" i="6"/>
  <c r="B313" i="6"/>
  <c r="B312" i="6"/>
  <c r="B311" i="6"/>
  <c r="B310" i="6"/>
  <c r="B309" i="6"/>
  <c r="B308" i="6"/>
  <c r="B307" i="6"/>
  <c r="B1180" i="6"/>
  <c r="B1179" i="6"/>
  <c r="B1178" i="6"/>
  <c r="B1177" i="6"/>
  <c r="B1176" i="6"/>
  <c r="B1175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306" i="6"/>
  <c r="B305" i="6"/>
  <c r="B304" i="6"/>
  <c r="B915" i="6"/>
  <c r="B914" i="6"/>
  <c r="B913" i="6"/>
  <c r="B912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753" i="6"/>
  <c r="B752" i="6"/>
  <c r="B751" i="6"/>
  <c r="B750" i="6"/>
  <c r="B749" i="6"/>
  <c r="B748" i="6"/>
  <c r="B747" i="6"/>
  <c r="B288" i="6"/>
  <c r="B287" i="6"/>
  <c r="B746" i="6"/>
  <c r="B745" i="6"/>
  <c r="B744" i="6"/>
  <c r="B117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1173" i="6"/>
  <c r="B1172" i="6"/>
  <c r="B1171" i="6"/>
  <c r="B1170" i="6"/>
  <c r="B1169" i="6"/>
  <c r="B1168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1167" i="6"/>
  <c r="B1166" i="6"/>
  <c r="B1165" i="6"/>
  <c r="B1164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267" i="6"/>
  <c r="B266" i="6"/>
  <c r="B265" i="6"/>
  <c r="B264" i="6"/>
  <c r="B705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1163" i="6"/>
  <c r="B1162" i="6"/>
  <c r="B1161" i="6"/>
  <c r="B704" i="6"/>
  <c r="B703" i="6"/>
  <c r="B702" i="6"/>
  <c r="B249" i="6"/>
  <c r="B248" i="6"/>
  <c r="B247" i="6"/>
  <c r="B246" i="6"/>
  <c r="B245" i="6"/>
  <c r="B701" i="6"/>
  <c r="B700" i="6"/>
  <c r="B699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1160" i="6"/>
  <c r="B1159" i="6"/>
  <c r="B1158" i="6"/>
  <c r="B698" i="6"/>
  <c r="B697" i="6"/>
  <c r="B231" i="6"/>
  <c r="B230" i="6"/>
  <c r="B229" i="6"/>
  <c r="B228" i="6"/>
  <c r="B227" i="6"/>
  <c r="B696" i="6"/>
  <c r="B226" i="6"/>
  <c r="B695" i="6"/>
  <c r="B694" i="6"/>
  <c r="B693" i="6"/>
  <c r="B225" i="6"/>
  <c r="B692" i="6"/>
  <c r="B691" i="6"/>
  <c r="B224" i="6"/>
  <c r="B223" i="6"/>
  <c r="B222" i="6"/>
  <c r="B221" i="6"/>
  <c r="B220" i="6"/>
  <c r="B219" i="6"/>
  <c r="B1157" i="6"/>
  <c r="B218" i="6"/>
  <c r="B217" i="6"/>
  <c r="B216" i="6"/>
  <c r="B690" i="6"/>
  <c r="B215" i="6"/>
  <c r="B214" i="6"/>
  <c r="B689" i="6"/>
  <c r="B213" i="6"/>
  <c r="B212" i="6"/>
  <c r="B211" i="6"/>
  <c r="B210" i="6"/>
  <c r="B209" i="6"/>
  <c r="B208" i="6"/>
  <c r="B207" i="6"/>
  <c r="B688" i="6"/>
  <c r="B1156" i="6"/>
  <c r="B1155" i="6"/>
  <c r="B1154" i="6"/>
  <c r="B1153" i="6"/>
  <c r="B1152" i="6"/>
  <c r="B687" i="6"/>
  <c r="B686" i="6"/>
  <c r="B685" i="6"/>
  <c r="B684" i="6"/>
  <c r="B683" i="6"/>
  <c r="B682" i="6"/>
  <c r="B206" i="6"/>
  <c r="B681" i="6"/>
  <c r="B1151" i="6"/>
  <c r="B1150" i="6"/>
  <c r="B1149" i="6"/>
  <c r="B1148" i="6"/>
  <c r="B1147" i="6"/>
  <c r="B1146" i="6"/>
  <c r="B1145" i="6"/>
  <c r="B205" i="6"/>
  <c r="B204" i="6"/>
  <c r="B680" i="6"/>
  <c r="B203" i="6"/>
  <c r="B202" i="6"/>
  <c r="B201" i="6"/>
  <c r="B20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199" i="6"/>
  <c r="B198" i="6"/>
  <c r="B197" i="6"/>
  <c r="B196" i="6"/>
  <c r="B195" i="6"/>
  <c r="B194" i="6"/>
  <c r="B193" i="6"/>
  <c r="B192" i="6"/>
  <c r="B191" i="6"/>
  <c r="B190" i="6"/>
  <c r="B666" i="6"/>
  <c r="B665" i="6"/>
  <c r="B664" i="6"/>
  <c r="B663" i="6"/>
  <c r="B662" i="6"/>
  <c r="B661" i="6"/>
  <c r="B660" i="6"/>
  <c r="B1144" i="6"/>
  <c r="B1143" i="6"/>
  <c r="B1142" i="6"/>
  <c r="B1141" i="6"/>
  <c r="B1140" i="6"/>
  <c r="B659" i="6"/>
  <c r="B658" i="6"/>
  <c r="B657" i="6"/>
  <c r="B656" i="6"/>
  <c r="B655" i="6"/>
  <c r="B654" i="6"/>
  <c r="B653" i="6"/>
  <c r="B652" i="6"/>
  <c r="B651" i="6"/>
  <c r="B65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89" i="6"/>
  <c r="B188" i="6"/>
  <c r="B187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649" i="6"/>
  <c r="B648" i="6"/>
  <c r="B647" i="6"/>
  <c r="B646" i="6"/>
  <c r="B645" i="6"/>
  <c r="B644" i="6"/>
  <c r="B643" i="6"/>
  <c r="B186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185" i="6"/>
  <c r="B1104" i="6"/>
  <c r="B627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1103" i="6"/>
  <c r="B1102" i="6"/>
  <c r="B898" i="6"/>
  <c r="B897" i="6"/>
  <c r="B896" i="6"/>
  <c r="B895" i="6"/>
  <c r="B894" i="6"/>
  <c r="B893" i="6"/>
  <c r="B1101" i="6"/>
  <c r="B892" i="6"/>
  <c r="B1100" i="6"/>
  <c r="B891" i="6"/>
  <c r="B1099" i="6"/>
  <c r="B890" i="6"/>
  <c r="B889" i="6"/>
  <c r="B888" i="6"/>
  <c r="B1098" i="6"/>
  <c r="B1097" i="6"/>
  <c r="B626" i="6"/>
  <c r="B625" i="6"/>
  <c r="B624" i="6"/>
  <c r="B623" i="6"/>
  <c r="B622" i="6"/>
  <c r="B621" i="6"/>
  <c r="B620" i="6"/>
  <c r="B619" i="6"/>
  <c r="B618" i="6"/>
  <c r="B617" i="6"/>
  <c r="B887" i="6"/>
  <c r="B616" i="6"/>
  <c r="B886" i="6"/>
  <c r="B885" i="6"/>
  <c r="B884" i="6"/>
  <c r="B883" i="6"/>
  <c r="B882" i="6"/>
  <c r="B615" i="6"/>
  <c r="B881" i="6"/>
  <c r="B880" i="6"/>
  <c r="B879" i="6"/>
  <c r="B878" i="6"/>
  <c r="B877" i="6"/>
  <c r="B876" i="6"/>
  <c r="B875" i="6"/>
  <c r="B874" i="6"/>
  <c r="B873" i="6"/>
  <c r="B184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183" i="6"/>
  <c r="B614" i="6"/>
  <c r="B860" i="6"/>
  <c r="B859" i="6"/>
  <c r="B858" i="6"/>
  <c r="B857" i="6"/>
  <c r="B856" i="6"/>
  <c r="B182" i="6"/>
  <c r="B181" i="6"/>
  <c r="B180" i="6"/>
  <c r="B179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178" i="6"/>
  <c r="B834" i="6"/>
  <c r="B833" i="6"/>
  <c r="B832" i="6"/>
  <c r="B831" i="6"/>
  <c r="B830" i="6"/>
  <c r="B829" i="6"/>
  <c r="B613" i="6"/>
  <c r="B612" i="6"/>
  <c r="B611" i="6"/>
  <c r="B610" i="6"/>
  <c r="B609" i="6"/>
  <c r="B608" i="6"/>
  <c r="B607" i="6"/>
  <c r="B606" i="6"/>
  <c r="B605" i="6"/>
  <c r="B604" i="6"/>
  <c r="B603" i="6"/>
  <c r="B177" i="6"/>
  <c r="B176" i="6"/>
  <c r="B175" i="6"/>
  <c r="B174" i="6"/>
  <c r="B602" i="6"/>
  <c r="B601" i="6"/>
  <c r="B173" i="6"/>
  <c r="B172" i="6"/>
  <c r="B171" i="6"/>
  <c r="B600" i="6"/>
  <c r="B599" i="6"/>
  <c r="B1096" i="6"/>
  <c r="B1095" i="6"/>
  <c r="B1094" i="6"/>
  <c r="B598" i="6"/>
  <c r="B170" i="6"/>
  <c r="B597" i="6"/>
  <c r="B596" i="6"/>
  <c r="B595" i="6"/>
  <c r="B594" i="6"/>
  <c r="B593" i="6"/>
  <c r="B592" i="6"/>
  <c r="B591" i="6"/>
  <c r="B169" i="6"/>
  <c r="B168" i="6"/>
  <c r="B1093" i="6"/>
  <c r="B1092" i="6"/>
  <c r="B1091" i="6"/>
  <c r="B1090" i="6"/>
  <c r="B1089" i="6"/>
  <c r="B1088" i="6"/>
  <c r="B1087" i="6"/>
  <c r="B590" i="6"/>
  <c r="B589" i="6"/>
  <c r="B588" i="6"/>
  <c r="B587" i="6"/>
  <c r="B586" i="6"/>
  <c r="B585" i="6"/>
  <c r="B584" i="6"/>
  <c r="B583" i="6"/>
  <c r="B582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154" i="6"/>
  <c r="B153" i="6"/>
  <c r="B152" i="6"/>
  <c r="B1086" i="6"/>
  <c r="B151" i="6"/>
  <c r="B1085" i="6"/>
  <c r="B150" i="6"/>
  <c r="B149" i="6"/>
  <c r="B1084" i="6"/>
  <c r="B148" i="6"/>
  <c r="B1083" i="6"/>
  <c r="B147" i="6"/>
  <c r="B146" i="6"/>
  <c r="B145" i="6"/>
  <c r="B1082" i="6"/>
  <c r="B144" i="6"/>
  <c r="B1081" i="6"/>
  <c r="B143" i="6"/>
  <c r="B1080" i="6"/>
  <c r="B1079" i="6"/>
  <c r="B142" i="6"/>
  <c r="B1078" i="6"/>
  <c r="B1077" i="6"/>
  <c r="B141" i="6"/>
  <c r="B140" i="6"/>
  <c r="B139" i="6"/>
  <c r="B138" i="6"/>
  <c r="B137" i="6"/>
  <c r="B136" i="6"/>
  <c r="B135" i="6"/>
  <c r="B134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133" i="6"/>
  <c r="B132" i="6"/>
  <c r="B131" i="6"/>
  <c r="B130" i="6"/>
  <c r="B129" i="6"/>
  <c r="B128" i="6"/>
  <c r="B127" i="6"/>
  <c r="B126" i="6"/>
  <c r="B125" i="6"/>
  <c r="B124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1076" i="6"/>
  <c r="B1075" i="6"/>
  <c r="B1074" i="6"/>
  <c r="B1073" i="6"/>
  <c r="B123" i="6"/>
  <c r="B122" i="6"/>
  <c r="B121" i="6"/>
  <c r="B120" i="6"/>
  <c r="B119" i="6"/>
  <c r="B118" i="6"/>
  <c r="B117" i="6"/>
  <c r="B534" i="6"/>
  <c r="B947" i="6"/>
  <c r="B946" i="6"/>
  <c r="B945" i="6"/>
  <c r="B533" i="6"/>
  <c r="B532" i="6"/>
  <c r="B531" i="6"/>
  <c r="B530" i="6"/>
  <c r="B529" i="6"/>
  <c r="B528" i="6"/>
  <c r="B527" i="6"/>
  <c r="B526" i="6"/>
  <c r="B828" i="6"/>
  <c r="B827" i="6"/>
  <c r="B826" i="6"/>
  <c r="B944" i="6"/>
  <c r="B943" i="6"/>
  <c r="B942" i="6"/>
  <c r="B941" i="6"/>
  <c r="B525" i="6"/>
  <c r="B524" i="6"/>
  <c r="B523" i="6"/>
  <c r="B522" i="6"/>
  <c r="B116" i="6"/>
  <c r="B115" i="6"/>
  <c r="B114" i="6"/>
  <c r="B113" i="6"/>
  <c r="B112" i="6"/>
  <c r="B111" i="6"/>
  <c r="B110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109" i="6"/>
  <c r="B108" i="6"/>
  <c r="B107" i="6"/>
  <c r="B106" i="6"/>
  <c r="B105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104" i="6"/>
  <c r="B103" i="6"/>
  <c r="B102" i="6"/>
  <c r="B101" i="6"/>
  <c r="B484" i="6"/>
  <c r="B483" i="6"/>
  <c r="B1072" i="6"/>
  <c r="B940" i="6"/>
  <c r="B1071" i="6"/>
  <c r="B1070" i="6"/>
  <c r="B482" i="6"/>
  <c r="B481" i="6"/>
  <c r="B480" i="6"/>
  <c r="B479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478" i="6"/>
  <c r="B477" i="6"/>
  <c r="B476" i="6"/>
  <c r="B475" i="6"/>
  <c r="B474" i="6"/>
  <c r="B473" i="6"/>
  <c r="B472" i="6"/>
  <c r="B471" i="6"/>
  <c r="B1069" i="6"/>
  <c r="B470" i="6"/>
  <c r="B469" i="6"/>
  <c r="B468" i="6"/>
  <c r="B1068" i="6"/>
  <c r="B1067" i="6"/>
  <c r="B467" i="6"/>
  <c r="B466" i="6"/>
  <c r="B465" i="6"/>
  <c r="B464" i="6"/>
  <c r="B1066" i="6"/>
  <c r="B1065" i="6"/>
  <c r="B1064" i="6"/>
  <c r="B1063" i="6"/>
  <c r="B1062" i="6"/>
  <c r="B1061" i="6"/>
  <c r="B1060" i="6"/>
  <c r="B8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939" i="6"/>
  <c r="B83" i="6"/>
  <c r="B82" i="6"/>
  <c r="B81" i="6"/>
  <c r="B80" i="6"/>
  <c r="B444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443" i="6"/>
  <c r="B442" i="6"/>
  <c r="B1257" i="6"/>
  <c r="B1256" i="6"/>
  <c r="B1255" i="6"/>
  <c r="B1254" i="6"/>
  <c r="B825" i="6"/>
  <c r="B824" i="6"/>
  <c r="B823" i="6"/>
  <c r="B822" i="6"/>
  <c r="B62" i="6"/>
  <c r="B61" i="6"/>
  <c r="B60" i="6"/>
  <c r="B59" i="6"/>
  <c r="B58" i="6"/>
  <c r="B57" i="6"/>
  <c r="B56" i="6"/>
  <c r="B441" i="6"/>
  <c r="B440" i="6"/>
  <c r="B439" i="6"/>
  <c r="B438" i="6"/>
  <c r="B437" i="6"/>
  <c r="B436" i="6"/>
  <c r="B435" i="6"/>
  <c r="B1059" i="6"/>
  <c r="B1058" i="6"/>
  <c r="B1057" i="6"/>
  <c r="B1056" i="6"/>
  <c r="B1055" i="6"/>
  <c r="B1054" i="6"/>
  <c r="B1053" i="6"/>
  <c r="B1052" i="6"/>
  <c r="B55" i="6"/>
  <c r="B1051" i="6"/>
  <c r="B1050" i="6"/>
  <c r="B1049" i="6"/>
  <c r="B1048" i="6"/>
  <c r="B1047" i="6"/>
  <c r="B54" i="6"/>
  <c r="B53" i="6"/>
  <c r="B434" i="6"/>
  <c r="B433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52" i="6"/>
  <c r="B51" i="6"/>
  <c r="B50" i="6"/>
  <c r="B49" i="6"/>
  <c r="B48" i="6"/>
  <c r="B47" i="6"/>
  <c r="B46" i="6"/>
  <c r="B45" i="6"/>
  <c r="B44" i="6"/>
  <c r="B43" i="6"/>
  <c r="B42" i="6"/>
  <c r="B41" i="6"/>
  <c r="B1033" i="6"/>
  <c r="B1032" i="6"/>
  <c r="B1031" i="6"/>
  <c r="B1030" i="6"/>
  <c r="B1029" i="6"/>
  <c r="B1028" i="6"/>
  <c r="B1027" i="6"/>
  <c r="B1026" i="6"/>
  <c r="B40" i="6"/>
  <c r="B39" i="6"/>
  <c r="B38" i="6"/>
  <c r="B37" i="6"/>
  <c r="B1025" i="6"/>
  <c r="B36" i="6"/>
  <c r="B35" i="6"/>
  <c r="B34" i="6"/>
  <c r="B432" i="6"/>
  <c r="B1024" i="6"/>
  <c r="B1023" i="6"/>
  <c r="B1022" i="6"/>
  <c r="B1021" i="6"/>
  <c r="B1020" i="6"/>
  <c r="B1019" i="6"/>
  <c r="B1018" i="6"/>
  <c r="B1017" i="6"/>
  <c r="B1016" i="6"/>
  <c r="B1015" i="6"/>
  <c r="B431" i="6"/>
  <c r="B938" i="6"/>
  <c r="B937" i="6"/>
  <c r="B821" i="6"/>
  <c r="B820" i="6"/>
  <c r="B819" i="6"/>
  <c r="B818" i="6"/>
  <c r="B817" i="6"/>
  <c r="B430" i="6"/>
  <c r="B429" i="6"/>
  <c r="B428" i="6"/>
  <c r="B427" i="6"/>
  <c r="B426" i="6"/>
  <c r="B425" i="6"/>
  <c r="B424" i="6"/>
  <c r="B1014" i="6"/>
  <c r="B1013" i="6"/>
  <c r="B1012" i="6"/>
  <c r="B33" i="6"/>
  <c r="B32" i="6"/>
  <c r="B31" i="6"/>
  <c r="B30" i="6"/>
  <c r="B423" i="6"/>
  <c r="B422" i="6"/>
  <c r="B1011" i="6"/>
  <c r="B1010" i="6"/>
  <c r="B1009" i="6"/>
  <c r="B421" i="6"/>
  <c r="B1008" i="6"/>
  <c r="B29" i="6"/>
  <c r="B28" i="6"/>
  <c r="B27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26" i="6"/>
  <c r="B995" i="6"/>
  <c r="B25" i="6"/>
  <c r="B994" i="6"/>
  <c r="B993" i="6"/>
  <c r="B992" i="6"/>
  <c r="B24" i="6"/>
  <c r="B420" i="6"/>
  <c r="B991" i="6"/>
  <c r="B936" i="6"/>
  <c r="B935" i="6"/>
  <c r="B934" i="6"/>
  <c r="B933" i="6"/>
  <c r="B23" i="6"/>
  <c r="B419" i="6"/>
  <c r="B418" i="6"/>
  <c r="B417" i="6"/>
  <c r="B416" i="6"/>
  <c r="B415" i="6"/>
  <c r="B414" i="6"/>
  <c r="B413" i="6"/>
  <c r="B22" i="6"/>
  <c r="B412" i="6"/>
  <c r="B411" i="6"/>
  <c r="B410" i="6"/>
  <c r="B990" i="6"/>
  <c r="B989" i="6"/>
  <c r="B988" i="6"/>
  <c r="B987" i="6"/>
  <c r="B409" i="6"/>
  <c r="B408" i="6"/>
  <c r="B407" i="6"/>
  <c r="B21" i="6"/>
  <c r="B986" i="6"/>
  <c r="B985" i="6"/>
  <c r="B20" i="6"/>
  <c r="B19" i="6"/>
  <c r="B406" i="6"/>
  <c r="B405" i="6"/>
  <c r="B18" i="6"/>
  <c r="B984" i="6"/>
  <c r="B983" i="6"/>
  <c r="B982" i="6"/>
  <c r="B932" i="6"/>
  <c r="B404" i="6"/>
  <c r="B403" i="6"/>
  <c r="B402" i="6"/>
  <c r="B401" i="6"/>
  <c r="B400" i="6"/>
  <c r="B981" i="6"/>
  <c r="B980" i="6"/>
  <c r="B979" i="6"/>
  <c r="B978" i="6"/>
  <c r="B977" i="6"/>
  <c r="B976" i="6"/>
  <c r="B975" i="6"/>
  <c r="B17" i="6"/>
  <c r="B931" i="6"/>
  <c r="B930" i="6"/>
  <c r="B399" i="6"/>
  <c r="B16" i="6"/>
  <c r="B15" i="6"/>
  <c r="B1253" i="6"/>
  <c r="B1252" i="6"/>
  <c r="B1251" i="6"/>
  <c r="B1250" i="6"/>
  <c r="B398" i="6"/>
  <c r="B397" i="6"/>
  <c r="B974" i="6"/>
  <c r="B396" i="6"/>
  <c r="B395" i="6"/>
  <c r="B973" i="6"/>
  <c r="B394" i="6"/>
  <c r="B972" i="6"/>
  <c r="B393" i="6"/>
  <c r="B392" i="6"/>
  <c r="B1249" i="6"/>
  <c r="B1248" i="6"/>
  <c r="B391" i="6"/>
  <c r="B390" i="6"/>
  <c r="B389" i="6"/>
  <c r="B929" i="6"/>
  <c r="B928" i="6"/>
  <c r="B388" i="6"/>
  <c r="B387" i="6"/>
  <c r="B386" i="6"/>
  <c r="B385" i="6"/>
  <c r="B1247" i="6"/>
  <c r="B14" i="6"/>
  <c r="B13" i="6"/>
  <c r="B12" i="6"/>
  <c r="B384" i="6"/>
  <c r="B383" i="6"/>
  <c r="B382" i="6"/>
  <c r="B381" i="6"/>
  <c r="B380" i="6"/>
  <c r="B379" i="6"/>
  <c r="B378" i="6"/>
  <c r="B377" i="6"/>
  <c r="B1246" i="6"/>
  <c r="B376" i="6"/>
  <c r="B375" i="6"/>
  <c r="B927" i="6"/>
  <c r="B374" i="6"/>
  <c r="B373" i="6"/>
  <c r="B926" i="6"/>
  <c r="B816" i="6"/>
  <c r="B372" i="6"/>
  <c r="B11" i="6"/>
  <c r="B371" i="6"/>
  <c r="B10" i="6"/>
  <c r="B9" i="6"/>
  <c r="B8" i="6"/>
  <c r="B971" i="6"/>
  <c r="B970" i="6"/>
  <c r="B1245" i="6"/>
  <c r="B1244" i="6"/>
  <c r="B1243" i="6"/>
  <c r="B370" i="6"/>
  <c r="B815" i="6"/>
  <c r="B814" i="6"/>
  <c r="B925" i="6"/>
  <c r="B369" i="6"/>
  <c r="B368" i="6"/>
  <c r="B367" i="6"/>
  <c r="B366" i="6"/>
  <c r="B6" i="6"/>
  <c r="B5" i="6"/>
  <c r="B4" i="6"/>
  <c r="B3" i="6"/>
  <c r="B365" i="6"/>
  <c r="B364" i="6"/>
  <c r="B2" i="6"/>
  <c r="B1242" i="6"/>
  <c r="B969" i="6"/>
  <c r="B968" i="6"/>
  <c r="B363" i="6"/>
  <c r="B362" i="6"/>
  <c r="B361" i="6"/>
  <c r="B813" i="6"/>
  <c r="B360" i="6"/>
  <c r="B1241" i="6"/>
  <c r="B1240" i="6"/>
  <c r="B2" i="2"/>
  <c r="BD1260" i="7"/>
  <c r="BC1260" i="7"/>
  <c r="BD1259" i="7"/>
  <c r="BC1259" i="7"/>
  <c r="BD1258" i="7"/>
  <c r="BC1258" i="7"/>
  <c r="BD1257" i="7"/>
  <c r="BC1257" i="7"/>
  <c r="BD1256" i="7"/>
  <c r="BC1256" i="7"/>
  <c r="BD1255" i="7"/>
  <c r="BC1255" i="7"/>
  <c r="BD1254" i="7"/>
  <c r="BC1254" i="7"/>
  <c r="BD1253" i="7"/>
  <c r="BC1253" i="7"/>
  <c r="BD1252" i="7"/>
  <c r="BC1252" i="7"/>
  <c r="BD1251" i="7"/>
  <c r="BC1251" i="7"/>
  <c r="BD1250" i="7"/>
  <c r="BC1250" i="7"/>
  <c r="BD1249" i="7"/>
  <c r="BC1249" i="7"/>
  <c r="BD1248" i="7"/>
  <c r="BC1248" i="7"/>
  <c r="BD1247" i="7"/>
  <c r="BC1247" i="7"/>
  <c r="BD1246" i="7"/>
  <c r="BC1246" i="7"/>
  <c r="BD1245" i="7"/>
  <c r="BC1245" i="7"/>
  <c r="BD1244" i="7"/>
  <c r="BC1244" i="7"/>
  <c r="BD1243" i="7"/>
  <c r="BC1243" i="7"/>
  <c r="BD1242" i="7"/>
  <c r="BC1242" i="7"/>
  <c r="BD1241" i="7"/>
  <c r="BC1241" i="7"/>
  <c r="BD1240" i="7"/>
  <c r="BC1240" i="7"/>
  <c r="BD1239" i="7"/>
  <c r="BC1239" i="7"/>
  <c r="BD1238" i="7"/>
  <c r="BC1238" i="7"/>
  <c r="BD1237" i="7"/>
  <c r="BC1237" i="7"/>
  <c r="BD1236" i="7"/>
  <c r="BC1236" i="7"/>
  <c r="BD1235" i="7"/>
  <c r="BC1235" i="7"/>
  <c r="BD1234" i="7"/>
  <c r="BC1234" i="7"/>
  <c r="BD1233" i="7"/>
  <c r="BC1233" i="7"/>
  <c r="BD1232" i="7"/>
  <c r="BC1232" i="7"/>
  <c r="BD1231" i="7"/>
  <c r="BC1231" i="7"/>
  <c r="BD1230" i="7"/>
  <c r="BC1230" i="7"/>
  <c r="BD1229" i="7"/>
  <c r="BC1229" i="7"/>
  <c r="BD1228" i="7"/>
  <c r="BC1228" i="7"/>
  <c r="BD1227" i="7"/>
  <c r="BC1227" i="7"/>
  <c r="BD1226" i="7"/>
  <c r="BC1226" i="7"/>
  <c r="BD1225" i="7"/>
  <c r="BC1225" i="7"/>
  <c r="BD1224" i="7"/>
  <c r="BC1224" i="7"/>
  <c r="BD1223" i="7"/>
  <c r="BC1223" i="7"/>
  <c r="BD1222" i="7"/>
  <c r="BC1222" i="7"/>
  <c r="BD1221" i="7"/>
  <c r="BC1221" i="7"/>
  <c r="BD1220" i="7"/>
  <c r="BC1220" i="7"/>
  <c r="BD1219" i="7"/>
  <c r="BC1219" i="7"/>
  <c r="BD1218" i="7"/>
  <c r="BC1218" i="7"/>
  <c r="BD1217" i="7"/>
  <c r="BC1217" i="7"/>
  <c r="BD1216" i="7"/>
  <c r="BC1216" i="7"/>
  <c r="BD1215" i="7"/>
  <c r="BC1215" i="7"/>
  <c r="BD1214" i="7"/>
  <c r="BC1214" i="7"/>
  <c r="BD1213" i="7"/>
  <c r="BC1213" i="7"/>
  <c r="BD1212" i="7"/>
  <c r="BC1212" i="7"/>
  <c r="BD1211" i="7"/>
  <c r="BC1211" i="7"/>
  <c r="BD1210" i="7"/>
  <c r="BC1210" i="7"/>
  <c r="BD1209" i="7"/>
  <c r="BC1209" i="7"/>
  <c r="BD1208" i="7"/>
  <c r="BC1208" i="7"/>
  <c r="BD1207" i="7"/>
  <c r="BC1207" i="7"/>
  <c r="BD1206" i="7"/>
  <c r="BC1206" i="7"/>
  <c r="BD1205" i="7"/>
  <c r="BC1205" i="7"/>
  <c r="BD1204" i="7"/>
  <c r="BC1204" i="7"/>
  <c r="BD1203" i="7"/>
  <c r="BC1203" i="7"/>
  <c r="BD1202" i="7"/>
  <c r="BC1202" i="7"/>
  <c r="BD1201" i="7"/>
  <c r="BC1201" i="7"/>
  <c r="BD1200" i="7"/>
  <c r="BC1200" i="7"/>
  <c r="BD1199" i="7"/>
  <c r="BC1199" i="7"/>
  <c r="BD1198" i="7"/>
  <c r="BC1198" i="7"/>
  <c r="BD1197" i="7"/>
  <c r="BC1197" i="7"/>
  <c r="BD1196" i="7"/>
  <c r="BC1196" i="7"/>
  <c r="BD1195" i="7"/>
  <c r="BC1195" i="7"/>
  <c r="BD1194" i="7"/>
  <c r="BC1194" i="7"/>
  <c r="BD1193" i="7"/>
  <c r="BC1193" i="7"/>
  <c r="BD1192" i="7"/>
  <c r="BC1192" i="7"/>
  <c r="BD1191" i="7"/>
  <c r="BC1191" i="7"/>
  <c r="BD1190" i="7"/>
  <c r="BC1190" i="7"/>
  <c r="BD1189" i="7"/>
  <c r="BC1189" i="7"/>
  <c r="BD1188" i="7"/>
  <c r="BC1188" i="7"/>
  <c r="BD1187" i="7"/>
  <c r="BC1187" i="7"/>
  <c r="BD1186" i="7"/>
  <c r="BC1186" i="7"/>
  <c r="BD1185" i="7"/>
  <c r="BC1185" i="7"/>
  <c r="BD1184" i="7"/>
  <c r="BC1184" i="7"/>
  <c r="BD1183" i="7"/>
  <c r="BC1183" i="7"/>
  <c r="BD1182" i="7"/>
  <c r="BC1182" i="7"/>
  <c r="BD1181" i="7"/>
  <c r="BC1181" i="7"/>
  <c r="BD1180" i="7"/>
  <c r="BC1180" i="7"/>
  <c r="BD1179" i="7"/>
  <c r="BC1179" i="7"/>
  <c r="BD1178" i="7"/>
  <c r="BC1178" i="7"/>
  <c r="BD1177" i="7"/>
  <c r="BC1177" i="7"/>
  <c r="BD1176" i="7"/>
  <c r="BC1176" i="7"/>
  <c r="BD1175" i="7"/>
  <c r="BC1175" i="7"/>
  <c r="BD1174" i="7"/>
  <c r="BC1174" i="7"/>
  <c r="BD1173" i="7"/>
  <c r="BC1173" i="7"/>
  <c r="BD1172" i="7"/>
  <c r="BC1172" i="7"/>
  <c r="BD1171" i="7"/>
  <c r="BC1171" i="7"/>
  <c r="BD1170" i="7"/>
  <c r="BC1170" i="7"/>
  <c r="BD1169" i="7"/>
  <c r="BC1169" i="7"/>
  <c r="BD1168" i="7"/>
  <c r="BC1168" i="7"/>
  <c r="BD1167" i="7"/>
  <c r="BC1167" i="7"/>
  <c r="BD1166" i="7"/>
  <c r="BC1166" i="7"/>
  <c r="BD1165" i="7"/>
  <c r="BC1165" i="7"/>
  <c r="BD1164" i="7"/>
  <c r="BC1164" i="7"/>
  <c r="BD1163" i="7"/>
  <c r="BC1163" i="7"/>
  <c r="BD1162" i="7"/>
  <c r="BC1162" i="7"/>
  <c r="BD1161" i="7"/>
  <c r="BC1161" i="7"/>
  <c r="BD1160" i="7"/>
  <c r="BC1160" i="7"/>
  <c r="BD1159" i="7"/>
  <c r="BC1159" i="7"/>
  <c r="BD1158" i="7"/>
  <c r="BC1158" i="7"/>
  <c r="BD1157" i="7"/>
  <c r="BC1157" i="7"/>
  <c r="BD1156" i="7"/>
  <c r="BC1156" i="7"/>
  <c r="BD1155" i="7"/>
  <c r="BC1155" i="7"/>
  <c r="BD1154" i="7"/>
  <c r="BC1154" i="7"/>
  <c r="BD1153" i="7"/>
  <c r="BC1153" i="7"/>
  <c r="BD1152" i="7"/>
  <c r="BC1152" i="7"/>
  <c r="BD1151" i="7"/>
  <c r="BC1151" i="7"/>
  <c r="BD1150" i="7"/>
  <c r="BC1150" i="7"/>
  <c r="BD1149" i="7"/>
  <c r="BC1149" i="7"/>
  <c r="BD1148" i="7"/>
  <c r="BC1148" i="7"/>
  <c r="BD1147" i="7"/>
  <c r="BC1147" i="7"/>
  <c r="BD1146" i="7"/>
  <c r="BC1146" i="7"/>
  <c r="BD1145" i="7"/>
  <c r="BC1145" i="7"/>
  <c r="BD1144" i="7"/>
  <c r="BC1144" i="7"/>
  <c r="BD1143" i="7"/>
  <c r="BC1143" i="7"/>
  <c r="BD1142" i="7"/>
  <c r="BC1142" i="7"/>
  <c r="BD1141" i="7"/>
  <c r="BC1141" i="7"/>
  <c r="BD1140" i="7"/>
  <c r="BC1140" i="7"/>
  <c r="BD1139" i="7"/>
  <c r="BC1139" i="7"/>
  <c r="BD1138" i="7"/>
  <c r="BC1138" i="7"/>
  <c r="BD1137" i="7"/>
  <c r="BC1137" i="7"/>
  <c r="BD1136" i="7"/>
  <c r="BC1136" i="7"/>
  <c r="BD1135" i="7"/>
  <c r="BC1135" i="7"/>
  <c r="BD1134" i="7"/>
  <c r="BC1134" i="7"/>
  <c r="BD1133" i="7"/>
  <c r="BC1133" i="7"/>
  <c r="BD1132" i="7"/>
  <c r="BC1132" i="7"/>
  <c r="BD1131" i="7"/>
  <c r="BC1131" i="7"/>
  <c r="BD1130" i="7"/>
  <c r="BC1130" i="7"/>
  <c r="BD1129" i="7"/>
  <c r="BC1129" i="7"/>
  <c r="BD1128" i="7"/>
  <c r="BC1128" i="7"/>
  <c r="BD1127" i="7"/>
  <c r="BC1127" i="7"/>
  <c r="BD1126" i="7"/>
  <c r="BC1126" i="7"/>
  <c r="BD1125" i="7"/>
  <c r="BC1125" i="7"/>
  <c r="BD1124" i="7"/>
  <c r="BC1124" i="7"/>
  <c r="BD1123" i="7"/>
  <c r="BC1123" i="7"/>
  <c r="BD1122" i="7"/>
  <c r="BC1122" i="7"/>
  <c r="BD1121" i="7"/>
  <c r="BC1121" i="7"/>
  <c r="BD1120" i="7"/>
  <c r="BC1120" i="7"/>
  <c r="BD1119" i="7"/>
  <c r="BC1119" i="7"/>
  <c r="BD1118" i="7"/>
  <c r="BC1118" i="7"/>
  <c r="BD1117" i="7"/>
  <c r="BC1117" i="7"/>
  <c r="BD1116" i="7"/>
  <c r="BC1116" i="7"/>
  <c r="BD1115" i="7"/>
  <c r="BC1115" i="7"/>
  <c r="BD1114" i="7"/>
  <c r="BC1114" i="7"/>
  <c r="BD1113" i="7"/>
  <c r="BC1113" i="7"/>
  <c r="BD1112" i="7"/>
  <c r="BC1112" i="7"/>
  <c r="BD1111" i="7"/>
  <c r="BC1111" i="7"/>
  <c r="BD1110" i="7"/>
  <c r="BC1110" i="7"/>
  <c r="BD1109" i="7"/>
  <c r="BC1109" i="7"/>
  <c r="BD1108" i="7"/>
  <c r="BC1108" i="7"/>
  <c r="BD1107" i="7"/>
  <c r="BC1107" i="7"/>
  <c r="BD1106" i="7"/>
  <c r="BC1106" i="7"/>
  <c r="BD1105" i="7"/>
  <c r="BC1105" i="7"/>
  <c r="BD1104" i="7"/>
  <c r="BC1104" i="7"/>
  <c r="BD1103" i="7"/>
  <c r="BC1103" i="7"/>
  <c r="BD1102" i="7"/>
  <c r="BC1102" i="7"/>
  <c r="BD1101" i="7"/>
  <c r="BC1101" i="7"/>
  <c r="BD1100" i="7"/>
  <c r="BC1100" i="7"/>
  <c r="BD1099" i="7"/>
  <c r="BC1099" i="7"/>
  <c r="BD1098" i="7"/>
  <c r="BC1098" i="7"/>
  <c r="BD1097" i="7"/>
  <c r="BC1097" i="7"/>
  <c r="BD1096" i="7"/>
  <c r="BC1096" i="7"/>
  <c r="BD1095" i="7"/>
  <c r="BC1095" i="7"/>
  <c r="BD1094" i="7"/>
  <c r="BC1094" i="7"/>
  <c r="BD1093" i="7"/>
  <c r="BC1093" i="7"/>
  <c r="BD1092" i="7"/>
  <c r="BC1092" i="7"/>
  <c r="BD1091" i="7"/>
  <c r="BC1091" i="7"/>
  <c r="BD1090" i="7"/>
  <c r="BC1090" i="7"/>
  <c r="BD1089" i="7"/>
  <c r="BC1089" i="7"/>
  <c r="BD1088" i="7"/>
  <c r="BC1088" i="7"/>
  <c r="BD1087" i="7"/>
  <c r="BC1087" i="7"/>
  <c r="BD1086" i="7"/>
  <c r="BC1086" i="7"/>
  <c r="BD1085" i="7"/>
  <c r="BC1085" i="7"/>
  <c r="BD1084" i="7"/>
  <c r="BC1084" i="7"/>
  <c r="BD1083" i="7"/>
  <c r="BC1083" i="7"/>
  <c r="BD1082" i="7"/>
  <c r="BC1082" i="7"/>
  <c r="BD1081" i="7"/>
  <c r="BC1081" i="7"/>
  <c r="BD1080" i="7"/>
  <c r="BC1080" i="7"/>
  <c r="BD1079" i="7"/>
  <c r="BC1079" i="7"/>
  <c r="BD1078" i="7"/>
  <c r="BC1078" i="7"/>
  <c r="BD1077" i="7"/>
  <c r="BC1077" i="7"/>
  <c r="BD1076" i="7"/>
  <c r="BC1076" i="7"/>
  <c r="BD1075" i="7"/>
  <c r="BC1075" i="7"/>
  <c r="BD1074" i="7"/>
  <c r="BC1074" i="7"/>
  <c r="BD1073" i="7"/>
  <c r="BC1073" i="7"/>
  <c r="BD1072" i="7"/>
  <c r="BC1072" i="7"/>
  <c r="BD1071" i="7"/>
  <c r="BC1071" i="7"/>
  <c r="BD1070" i="7"/>
  <c r="BC1070" i="7"/>
  <c r="BD1069" i="7"/>
  <c r="BC1069" i="7"/>
  <c r="BD1068" i="7"/>
  <c r="BC1068" i="7"/>
  <c r="BD1067" i="7"/>
  <c r="BC1067" i="7"/>
  <c r="BD1066" i="7"/>
  <c r="BC1066" i="7"/>
  <c r="BD1065" i="7"/>
  <c r="BC1065" i="7"/>
  <c r="BD1064" i="7"/>
  <c r="BC1064" i="7"/>
  <c r="BD1063" i="7"/>
  <c r="BC1063" i="7"/>
  <c r="BD1062" i="7"/>
  <c r="BC1062" i="7"/>
  <c r="BD1061" i="7"/>
  <c r="BC1061" i="7"/>
  <c r="BD1060" i="7"/>
  <c r="BC1060" i="7"/>
  <c r="BD1059" i="7"/>
  <c r="BC1059" i="7"/>
  <c r="BD1058" i="7"/>
  <c r="BC1058" i="7"/>
  <c r="BD1057" i="7"/>
  <c r="BC1057" i="7"/>
  <c r="BD1056" i="7"/>
  <c r="BC1056" i="7"/>
  <c r="BD1055" i="7"/>
  <c r="BC1055" i="7"/>
  <c r="BD1054" i="7"/>
  <c r="BC1054" i="7"/>
  <c r="BD1053" i="7"/>
  <c r="BC1053" i="7"/>
  <c r="BD1052" i="7"/>
  <c r="BC1052" i="7"/>
  <c r="BD1051" i="7"/>
  <c r="BC1051" i="7"/>
  <c r="BD1050" i="7"/>
  <c r="BC1050" i="7"/>
  <c r="BD1049" i="7"/>
  <c r="BC1049" i="7"/>
  <c r="BD1048" i="7"/>
  <c r="BC1048" i="7"/>
  <c r="BD1047" i="7"/>
  <c r="BC1047" i="7"/>
  <c r="BD1046" i="7"/>
  <c r="BC1046" i="7"/>
  <c r="BD1045" i="7"/>
  <c r="BC1045" i="7"/>
  <c r="BD1044" i="7"/>
  <c r="BC1044" i="7"/>
  <c r="BD1043" i="7"/>
  <c r="BC1043" i="7"/>
  <c r="BD1042" i="7"/>
  <c r="BC1042" i="7"/>
  <c r="BD1041" i="7"/>
  <c r="BC1041" i="7"/>
  <c r="BD1040" i="7"/>
  <c r="BC1040" i="7"/>
  <c r="BD1039" i="7"/>
  <c r="BC1039" i="7"/>
  <c r="BD1038" i="7"/>
  <c r="BC1038" i="7"/>
  <c r="BD1037" i="7"/>
  <c r="BC1037" i="7"/>
  <c r="BD1036" i="7"/>
  <c r="BC1036" i="7"/>
  <c r="BD1035" i="7"/>
  <c r="BC1035" i="7"/>
  <c r="BD1034" i="7"/>
  <c r="BC1034" i="7"/>
  <c r="BD1033" i="7"/>
  <c r="BC1033" i="7"/>
  <c r="BD1032" i="7"/>
  <c r="BC1032" i="7"/>
  <c r="BD1031" i="7"/>
  <c r="BC1031" i="7"/>
  <c r="BD1030" i="7"/>
  <c r="BC1030" i="7"/>
  <c r="BD1029" i="7"/>
  <c r="BC1029" i="7"/>
  <c r="BD1028" i="7"/>
  <c r="BC1028" i="7"/>
  <c r="BD1027" i="7"/>
  <c r="BC1027" i="7"/>
  <c r="BD1026" i="7"/>
  <c r="BC1026" i="7"/>
  <c r="BD1025" i="7"/>
  <c r="BC1025" i="7"/>
  <c r="BD1024" i="7"/>
  <c r="BC1024" i="7"/>
  <c r="BD1023" i="7"/>
  <c r="BC1023" i="7"/>
  <c r="BD1022" i="7"/>
  <c r="BC1022" i="7"/>
  <c r="BD1021" i="7"/>
  <c r="BC1021" i="7"/>
  <c r="BD1020" i="7"/>
  <c r="BC1020" i="7"/>
  <c r="BD1019" i="7"/>
  <c r="BC1019" i="7"/>
  <c r="BD1018" i="7"/>
  <c r="BC1018" i="7"/>
  <c r="BD1017" i="7"/>
  <c r="BC1017" i="7"/>
  <c r="BD1016" i="7"/>
  <c r="BC1016" i="7"/>
  <c r="BD1015" i="7"/>
  <c r="BC1015" i="7"/>
  <c r="BD1014" i="7"/>
  <c r="BC1014" i="7"/>
  <c r="BD1013" i="7"/>
  <c r="BC1013" i="7"/>
  <c r="BD1012" i="7"/>
  <c r="BC1012" i="7"/>
  <c r="BD1011" i="7"/>
  <c r="BC1011" i="7"/>
  <c r="BD1010" i="7"/>
  <c r="BC1010" i="7"/>
  <c r="BD1009" i="7"/>
  <c r="BC1009" i="7"/>
  <c r="BD1008" i="7"/>
  <c r="BC1008" i="7"/>
  <c r="BD1007" i="7"/>
  <c r="BC1007" i="7"/>
  <c r="BD1006" i="7"/>
  <c r="BC1006" i="7"/>
  <c r="BD1005" i="7"/>
  <c r="BC1005" i="7"/>
  <c r="BD1004" i="7"/>
  <c r="BC1004" i="7"/>
  <c r="BD1003" i="7"/>
  <c r="BC1003" i="7"/>
  <c r="BD1002" i="7"/>
  <c r="BC1002" i="7"/>
  <c r="BD1001" i="7"/>
  <c r="BC1001" i="7"/>
  <c r="BD1000" i="7"/>
  <c r="BC1000" i="7"/>
  <c r="BD999" i="7"/>
  <c r="BC999" i="7"/>
  <c r="BD998" i="7"/>
  <c r="BC998" i="7"/>
  <c r="BD997" i="7"/>
  <c r="BC997" i="7"/>
  <c r="BD996" i="7"/>
  <c r="BC996" i="7"/>
  <c r="BD995" i="7"/>
  <c r="BC995" i="7"/>
  <c r="BD994" i="7"/>
  <c r="BC994" i="7"/>
  <c r="BD993" i="7"/>
  <c r="BC993" i="7"/>
  <c r="BD992" i="7"/>
  <c r="BC992" i="7"/>
  <c r="BD991" i="7"/>
  <c r="BC991" i="7"/>
  <c r="BD990" i="7"/>
  <c r="BC990" i="7"/>
  <c r="BD989" i="7"/>
  <c r="BC989" i="7"/>
  <c r="BD988" i="7"/>
  <c r="BC988" i="7"/>
  <c r="BD987" i="7"/>
  <c r="BC987" i="7"/>
  <c r="BD986" i="7"/>
  <c r="BC986" i="7"/>
  <c r="BD985" i="7"/>
  <c r="BC985" i="7"/>
  <c r="BD984" i="7"/>
  <c r="BC984" i="7"/>
  <c r="BD983" i="7"/>
  <c r="BC983" i="7"/>
  <c r="BD982" i="7"/>
  <c r="BC982" i="7"/>
  <c r="BD981" i="7"/>
  <c r="BC981" i="7"/>
  <c r="BD980" i="7"/>
  <c r="BC980" i="7"/>
  <c r="BD979" i="7"/>
  <c r="BC979" i="7"/>
  <c r="BD978" i="7"/>
  <c r="BC978" i="7"/>
  <c r="BD977" i="7"/>
  <c r="BC977" i="7"/>
  <c r="BD976" i="7"/>
  <c r="BC976" i="7"/>
  <c r="BD975" i="7"/>
  <c r="BC975" i="7"/>
  <c r="BD974" i="7"/>
  <c r="BC974" i="7"/>
  <c r="BD973" i="7"/>
  <c r="BC973" i="7"/>
  <c r="BD972" i="7"/>
  <c r="BC972" i="7"/>
  <c r="BD971" i="7"/>
  <c r="BC971" i="7"/>
  <c r="BD970" i="7"/>
  <c r="BC970" i="7"/>
  <c r="BD969" i="7"/>
  <c r="BC969" i="7"/>
  <c r="BD968" i="7"/>
  <c r="BC968" i="7"/>
  <c r="BD967" i="7"/>
  <c r="BC967" i="7"/>
  <c r="BD966" i="7"/>
  <c r="BC966" i="7"/>
  <c r="BD965" i="7"/>
  <c r="BC965" i="7"/>
  <c r="BD964" i="7"/>
  <c r="BC964" i="7"/>
  <c r="BD963" i="7"/>
  <c r="BC963" i="7"/>
  <c r="BD962" i="7"/>
  <c r="BC962" i="7"/>
  <c r="BD961" i="7"/>
  <c r="BC961" i="7"/>
  <c r="BD960" i="7"/>
  <c r="BC960" i="7"/>
  <c r="BD959" i="7"/>
  <c r="BC959" i="7"/>
  <c r="BD958" i="7"/>
  <c r="BC958" i="7"/>
  <c r="BD957" i="7"/>
  <c r="BC957" i="7"/>
  <c r="BD956" i="7"/>
  <c r="BC956" i="7"/>
  <c r="BD955" i="7"/>
  <c r="BC955" i="7"/>
  <c r="BD954" i="7"/>
  <c r="BC954" i="7"/>
  <c r="BD953" i="7"/>
  <c r="BC953" i="7"/>
  <c r="BD952" i="7"/>
  <c r="BC952" i="7"/>
  <c r="BD951" i="7"/>
  <c r="BC951" i="7"/>
  <c r="BD950" i="7"/>
  <c r="BC950" i="7"/>
  <c r="BD949" i="7"/>
  <c r="BC949" i="7"/>
  <c r="BD948" i="7"/>
  <c r="BC948" i="7"/>
  <c r="BD947" i="7"/>
  <c r="BC947" i="7"/>
  <c r="BD946" i="7"/>
  <c r="BC946" i="7"/>
  <c r="BD945" i="7"/>
  <c r="BC945" i="7"/>
  <c r="BD944" i="7"/>
  <c r="BC944" i="7"/>
  <c r="BD943" i="7"/>
  <c r="BC943" i="7"/>
  <c r="BD942" i="7"/>
  <c r="BC942" i="7"/>
  <c r="BD941" i="7"/>
  <c r="BC941" i="7"/>
  <c r="BD940" i="7"/>
  <c r="BC940" i="7"/>
  <c r="BD939" i="7"/>
  <c r="BC939" i="7"/>
  <c r="BD938" i="7"/>
  <c r="BC938" i="7"/>
  <c r="BD937" i="7"/>
  <c r="BC937" i="7"/>
  <c r="BD936" i="7"/>
  <c r="BC936" i="7"/>
  <c r="BD935" i="7"/>
  <c r="BC935" i="7"/>
  <c r="BD934" i="7"/>
  <c r="BC934" i="7"/>
  <c r="BD933" i="7"/>
  <c r="BC933" i="7"/>
  <c r="BD932" i="7"/>
  <c r="BC932" i="7"/>
  <c r="BD931" i="7"/>
  <c r="BC931" i="7"/>
  <c r="BD930" i="7"/>
  <c r="BC930" i="7"/>
  <c r="BD929" i="7"/>
  <c r="BC929" i="7"/>
  <c r="BD928" i="7"/>
  <c r="BC928" i="7"/>
  <c r="BD927" i="7"/>
  <c r="BC927" i="7"/>
  <c r="BD926" i="7"/>
  <c r="BC926" i="7"/>
  <c r="BD925" i="7"/>
  <c r="BC925" i="7"/>
  <c r="BD924" i="7"/>
  <c r="BC924" i="7"/>
  <c r="BD923" i="7"/>
  <c r="BC923" i="7"/>
  <c r="BD922" i="7"/>
  <c r="BC922" i="7"/>
  <c r="BD921" i="7"/>
  <c r="BC921" i="7"/>
  <c r="BD920" i="7"/>
  <c r="BC920" i="7"/>
  <c r="BD919" i="7"/>
  <c r="BC919" i="7"/>
  <c r="BD918" i="7"/>
  <c r="BC918" i="7"/>
  <c r="BD917" i="7"/>
  <c r="BC917" i="7"/>
  <c r="BD916" i="7"/>
  <c r="BC916" i="7"/>
  <c r="BD915" i="7"/>
  <c r="BC915" i="7"/>
  <c r="BD914" i="7"/>
  <c r="BC914" i="7"/>
  <c r="BD913" i="7"/>
  <c r="BC913" i="7"/>
  <c r="BD912" i="7"/>
  <c r="BC912" i="7"/>
  <c r="BD911" i="7"/>
  <c r="BC911" i="7"/>
  <c r="BD910" i="7"/>
  <c r="BC910" i="7"/>
  <c r="BD909" i="7"/>
  <c r="BC909" i="7"/>
  <c r="BD908" i="7"/>
  <c r="BC908" i="7"/>
  <c r="BD907" i="7"/>
  <c r="BC907" i="7"/>
  <c r="BD906" i="7"/>
  <c r="BC906" i="7"/>
  <c r="BD905" i="7"/>
  <c r="BC905" i="7"/>
  <c r="BD904" i="7"/>
  <c r="BC904" i="7"/>
  <c r="BD903" i="7"/>
  <c r="BC903" i="7"/>
  <c r="BD902" i="7"/>
  <c r="BC902" i="7"/>
  <c r="BD901" i="7"/>
  <c r="BC901" i="7"/>
  <c r="BD900" i="7"/>
  <c r="BC900" i="7"/>
  <c r="BD899" i="7"/>
  <c r="BC899" i="7"/>
  <c r="BD898" i="7"/>
  <c r="BC898" i="7"/>
  <c r="BD897" i="7"/>
  <c r="BC897" i="7"/>
  <c r="BD896" i="7"/>
  <c r="BC896" i="7"/>
  <c r="BD895" i="7"/>
  <c r="BC895" i="7"/>
  <c r="BD894" i="7"/>
  <c r="BC894" i="7"/>
  <c r="BD893" i="7"/>
  <c r="BC893" i="7"/>
  <c r="BD892" i="7"/>
  <c r="BC892" i="7"/>
  <c r="BD891" i="7"/>
  <c r="BC891" i="7"/>
  <c r="BD890" i="7"/>
  <c r="BC890" i="7"/>
  <c r="BD889" i="7"/>
  <c r="BC889" i="7"/>
  <c r="BD888" i="7"/>
  <c r="BC888" i="7"/>
  <c r="BD887" i="7"/>
  <c r="BC887" i="7"/>
  <c r="BD886" i="7"/>
  <c r="BC886" i="7"/>
  <c r="BD885" i="7"/>
  <c r="BC885" i="7"/>
  <c r="BD884" i="7"/>
  <c r="BC884" i="7"/>
  <c r="BD883" i="7"/>
  <c r="BC883" i="7"/>
  <c r="BD882" i="7"/>
  <c r="BC882" i="7"/>
  <c r="BD881" i="7"/>
  <c r="BC881" i="7"/>
  <c r="BD880" i="7"/>
  <c r="BC880" i="7"/>
  <c r="BD879" i="7"/>
  <c r="BC879" i="7"/>
  <c r="BD878" i="7"/>
  <c r="BC878" i="7"/>
  <c r="BD877" i="7"/>
  <c r="BC877" i="7"/>
  <c r="BD876" i="7"/>
  <c r="BC876" i="7"/>
  <c r="BD875" i="7"/>
  <c r="BC875" i="7"/>
  <c r="BD874" i="7"/>
  <c r="BC874" i="7"/>
  <c r="BD873" i="7"/>
  <c r="BC873" i="7"/>
  <c r="BD872" i="7"/>
  <c r="BC872" i="7"/>
  <c r="BD871" i="7"/>
  <c r="BC871" i="7"/>
  <c r="BD870" i="7"/>
  <c r="BC870" i="7"/>
  <c r="BD869" i="7"/>
  <c r="BC869" i="7"/>
  <c r="BD868" i="7"/>
  <c r="BC868" i="7"/>
  <c r="BD867" i="7"/>
  <c r="BC867" i="7"/>
  <c r="BD866" i="7"/>
  <c r="BC866" i="7"/>
  <c r="BD865" i="7"/>
  <c r="BC865" i="7"/>
  <c r="BD864" i="7"/>
  <c r="BC864" i="7"/>
  <c r="BD863" i="7"/>
  <c r="BC863" i="7"/>
  <c r="BD862" i="7"/>
  <c r="BC862" i="7"/>
  <c r="BD861" i="7"/>
  <c r="BC861" i="7"/>
  <c r="BD860" i="7"/>
  <c r="BC860" i="7"/>
  <c r="BD859" i="7"/>
  <c r="BC859" i="7"/>
  <c r="BD858" i="7"/>
  <c r="BC858" i="7"/>
  <c r="BD857" i="7"/>
  <c r="BC857" i="7"/>
  <c r="BD856" i="7"/>
  <c r="BC856" i="7"/>
  <c r="BD855" i="7"/>
  <c r="BC855" i="7"/>
  <c r="BD854" i="7"/>
  <c r="BC854" i="7"/>
  <c r="BD853" i="7"/>
  <c r="BC853" i="7"/>
  <c r="BD852" i="7"/>
  <c r="BC852" i="7"/>
  <c r="BD851" i="7"/>
  <c r="BC851" i="7"/>
  <c r="BD850" i="7"/>
  <c r="BC850" i="7"/>
  <c r="BD849" i="7"/>
  <c r="BC849" i="7"/>
  <c r="BD848" i="7"/>
  <c r="BC848" i="7"/>
  <c r="BD847" i="7"/>
  <c r="BC847" i="7"/>
  <c r="BD846" i="7"/>
  <c r="BC846" i="7"/>
  <c r="BD845" i="7"/>
  <c r="BC845" i="7"/>
  <c r="BD844" i="7"/>
  <c r="BC844" i="7"/>
  <c r="BD843" i="7"/>
  <c r="BC843" i="7"/>
  <c r="BD842" i="7"/>
  <c r="BC842" i="7"/>
  <c r="BD841" i="7"/>
  <c r="BC841" i="7"/>
  <c r="BD840" i="7"/>
  <c r="BC840" i="7"/>
  <c r="BD839" i="7"/>
  <c r="BC839" i="7"/>
  <c r="BD838" i="7"/>
  <c r="BC838" i="7"/>
  <c r="BD837" i="7"/>
  <c r="BC837" i="7"/>
  <c r="BD836" i="7"/>
  <c r="BC836" i="7"/>
  <c r="BD835" i="7"/>
  <c r="BC835" i="7"/>
  <c r="BD834" i="7"/>
  <c r="BC834" i="7"/>
  <c r="BD833" i="7"/>
  <c r="BC833" i="7"/>
  <c r="BD832" i="7"/>
  <c r="BC832" i="7"/>
  <c r="BD831" i="7"/>
  <c r="BC831" i="7"/>
  <c r="BD830" i="7"/>
  <c r="BC830" i="7"/>
  <c r="BD829" i="7"/>
  <c r="BC829" i="7"/>
  <c r="BD828" i="7"/>
  <c r="BC828" i="7"/>
  <c r="BD827" i="7"/>
  <c r="BC827" i="7"/>
  <c r="BD826" i="7"/>
  <c r="BC826" i="7"/>
  <c r="BD825" i="7"/>
  <c r="BC825" i="7"/>
  <c r="BD824" i="7"/>
  <c r="BC824" i="7"/>
  <c r="BD823" i="7"/>
  <c r="BC823" i="7"/>
  <c r="BD822" i="7"/>
  <c r="BC822" i="7"/>
  <c r="BD821" i="7"/>
  <c r="BC821" i="7"/>
  <c r="BD820" i="7"/>
  <c r="BC820" i="7"/>
  <c r="BD819" i="7"/>
  <c r="BC819" i="7"/>
  <c r="BD818" i="7"/>
  <c r="BC818" i="7"/>
  <c r="BD817" i="7"/>
  <c r="BC817" i="7"/>
  <c r="BD816" i="7"/>
  <c r="BC816" i="7"/>
  <c r="BD815" i="7"/>
  <c r="BC815" i="7"/>
  <c r="BD814" i="7"/>
  <c r="BC814" i="7"/>
  <c r="BD813" i="7"/>
  <c r="BC813" i="7"/>
  <c r="BD812" i="7"/>
  <c r="BC812" i="7"/>
  <c r="BD811" i="7"/>
  <c r="BC811" i="7"/>
  <c r="BD810" i="7"/>
  <c r="BC810" i="7"/>
  <c r="BD809" i="7"/>
  <c r="BC809" i="7"/>
  <c r="BD808" i="7"/>
  <c r="BC808" i="7"/>
  <c r="BD807" i="7"/>
  <c r="BC807" i="7"/>
  <c r="BD806" i="7"/>
  <c r="BC806" i="7"/>
  <c r="BD805" i="7"/>
  <c r="BC805" i="7"/>
  <c r="BD804" i="7"/>
  <c r="BC804" i="7"/>
  <c r="BD803" i="7"/>
  <c r="BC803" i="7"/>
  <c r="BD802" i="7"/>
  <c r="BC802" i="7"/>
  <c r="BD801" i="7"/>
  <c r="BC801" i="7"/>
  <c r="BD800" i="7"/>
  <c r="BC800" i="7"/>
  <c r="BD799" i="7"/>
  <c r="BC799" i="7"/>
  <c r="BD798" i="7"/>
  <c r="BC798" i="7"/>
  <c r="BD797" i="7"/>
  <c r="BC797" i="7"/>
  <c r="BD796" i="7"/>
  <c r="BC796" i="7"/>
  <c r="BD795" i="7"/>
  <c r="BC795" i="7"/>
  <c r="BD794" i="7"/>
  <c r="BC794" i="7"/>
  <c r="BD793" i="7"/>
  <c r="BC793" i="7"/>
  <c r="BD792" i="7"/>
  <c r="BC792" i="7"/>
  <c r="BD791" i="7"/>
  <c r="BC791" i="7"/>
  <c r="BD790" i="7"/>
  <c r="BC790" i="7"/>
  <c r="BD789" i="7"/>
  <c r="BC789" i="7"/>
  <c r="BD788" i="7"/>
  <c r="BC788" i="7"/>
  <c r="BD787" i="7"/>
  <c r="BC787" i="7"/>
  <c r="BD786" i="7"/>
  <c r="BC786" i="7"/>
  <c r="BD785" i="7"/>
  <c r="BC785" i="7"/>
  <c r="BD784" i="7"/>
  <c r="BC784" i="7"/>
  <c r="BD783" i="7"/>
  <c r="BC783" i="7"/>
  <c r="BD782" i="7"/>
  <c r="BC782" i="7"/>
  <c r="BD781" i="7"/>
  <c r="BC781" i="7"/>
  <c r="BD780" i="7"/>
  <c r="BC780" i="7"/>
  <c r="BD779" i="7"/>
  <c r="BC779" i="7"/>
  <c r="BD778" i="7"/>
  <c r="BC778" i="7"/>
  <c r="BD777" i="7"/>
  <c r="BC777" i="7"/>
  <c r="BD776" i="7"/>
  <c r="BC776" i="7"/>
  <c r="BD775" i="7"/>
  <c r="BC775" i="7"/>
  <c r="BD774" i="7"/>
  <c r="BC774" i="7"/>
  <c r="BD773" i="7"/>
  <c r="BC773" i="7"/>
  <c r="BD772" i="7"/>
  <c r="BC772" i="7"/>
  <c r="BD771" i="7"/>
  <c r="BC771" i="7"/>
  <c r="BD770" i="7"/>
  <c r="BC770" i="7"/>
  <c r="BD769" i="7"/>
  <c r="BC769" i="7"/>
  <c r="BD768" i="7"/>
  <c r="BC768" i="7"/>
  <c r="BD767" i="7"/>
  <c r="BC767" i="7"/>
  <c r="BD766" i="7"/>
  <c r="BC766" i="7"/>
  <c r="BD765" i="7"/>
  <c r="BC765" i="7"/>
  <c r="BD764" i="7"/>
  <c r="BC764" i="7"/>
  <c r="BD763" i="7"/>
  <c r="BC763" i="7"/>
  <c r="BD762" i="7"/>
  <c r="BC762" i="7"/>
  <c r="BD761" i="7"/>
  <c r="BC761" i="7"/>
  <c r="BD760" i="7"/>
  <c r="BC760" i="7"/>
  <c r="BD759" i="7"/>
  <c r="BC759" i="7"/>
  <c r="BD758" i="7"/>
  <c r="BC758" i="7"/>
  <c r="BD757" i="7"/>
  <c r="BC757" i="7"/>
  <c r="BD756" i="7"/>
  <c r="BC756" i="7"/>
  <c r="BD755" i="7"/>
  <c r="BC755" i="7"/>
  <c r="BD754" i="7"/>
  <c r="BC754" i="7"/>
  <c r="BD753" i="7"/>
  <c r="BC753" i="7"/>
  <c r="BD752" i="7"/>
  <c r="BC752" i="7"/>
  <c r="BD751" i="7"/>
  <c r="BC751" i="7"/>
  <c r="BD750" i="7"/>
  <c r="BC750" i="7"/>
  <c r="BD749" i="7"/>
  <c r="BC749" i="7"/>
  <c r="BD748" i="7"/>
  <c r="BC748" i="7"/>
  <c r="BD747" i="7"/>
  <c r="BC747" i="7"/>
  <c r="BD746" i="7"/>
  <c r="BC746" i="7"/>
  <c r="BD745" i="7"/>
  <c r="BC745" i="7"/>
  <c r="BD744" i="7"/>
  <c r="BC744" i="7"/>
  <c r="BD743" i="7"/>
  <c r="BC743" i="7"/>
  <c r="BD742" i="7"/>
  <c r="BC742" i="7"/>
  <c r="BD741" i="7"/>
  <c r="BC741" i="7"/>
  <c r="BD740" i="7"/>
  <c r="BC740" i="7"/>
  <c r="BD739" i="7"/>
  <c r="BC739" i="7"/>
  <c r="BD738" i="7"/>
  <c r="BC738" i="7"/>
  <c r="BD737" i="7"/>
  <c r="BC737" i="7"/>
  <c r="BD736" i="7"/>
  <c r="BC736" i="7"/>
  <c r="BD735" i="7"/>
  <c r="BC735" i="7"/>
  <c r="BD734" i="7"/>
  <c r="BC734" i="7"/>
  <c r="BD733" i="7"/>
  <c r="BC733" i="7"/>
  <c r="BD732" i="7"/>
  <c r="BC732" i="7"/>
  <c r="BD731" i="7"/>
  <c r="BC731" i="7"/>
  <c r="BD730" i="7"/>
  <c r="BC730" i="7"/>
  <c r="BD729" i="7"/>
  <c r="BC729" i="7"/>
  <c r="BD728" i="7"/>
  <c r="BC728" i="7"/>
  <c r="BD727" i="7"/>
  <c r="BC727" i="7"/>
  <c r="BD726" i="7"/>
  <c r="BC726" i="7"/>
  <c r="BD725" i="7"/>
  <c r="BC725" i="7"/>
  <c r="BD724" i="7"/>
  <c r="BC724" i="7"/>
  <c r="BD723" i="7"/>
  <c r="BC723" i="7"/>
  <c r="BD722" i="7"/>
  <c r="BC722" i="7"/>
  <c r="BD721" i="7"/>
  <c r="BC721" i="7"/>
  <c r="BD720" i="7"/>
  <c r="BC720" i="7"/>
  <c r="BD719" i="7"/>
  <c r="BC719" i="7"/>
  <c r="BD718" i="7"/>
  <c r="BC718" i="7"/>
  <c r="BD717" i="7"/>
  <c r="BC717" i="7"/>
  <c r="BD716" i="7"/>
  <c r="BC716" i="7"/>
  <c r="BD715" i="7"/>
  <c r="BC715" i="7"/>
  <c r="BD714" i="7"/>
  <c r="BC714" i="7"/>
  <c r="BD713" i="7"/>
  <c r="BC713" i="7"/>
  <c r="BD712" i="7"/>
  <c r="BC712" i="7"/>
  <c r="BD711" i="7"/>
  <c r="BC711" i="7"/>
  <c r="BD710" i="7"/>
  <c r="BC710" i="7"/>
  <c r="BD709" i="7"/>
  <c r="BC709" i="7"/>
  <c r="BD708" i="7"/>
  <c r="BC708" i="7"/>
  <c r="BD707" i="7"/>
  <c r="BC707" i="7"/>
  <c r="BD706" i="7"/>
  <c r="BC706" i="7"/>
  <c r="BD705" i="7"/>
  <c r="BC705" i="7"/>
  <c r="BD704" i="7"/>
  <c r="BC704" i="7"/>
  <c r="BD703" i="7"/>
  <c r="BC703" i="7"/>
  <c r="BD702" i="7"/>
  <c r="BC702" i="7"/>
  <c r="BD701" i="7"/>
  <c r="BC701" i="7"/>
  <c r="BD700" i="7"/>
  <c r="BC700" i="7"/>
  <c r="BD699" i="7"/>
  <c r="BC699" i="7"/>
  <c r="BD698" i="7"/>
  <c r="BC698" i="7"/>
  <c r="BD697" i="7"/>
  <c r="BC697" i="7"/>
  <c r="BD696" i="7"/>
  <c r="BC696" i="7"/>
  <c r="BD695" i="7"/>
  <c r="BC695" i="7"/>
  <c r="BD694" i="7"/>
  <c r="BC694" i="7"/>
  <c r="BD693" i="7"/>
  <c r="BC693" i="7"/>
  <c r="BD692" i="7"/>
  <c r="BC692" i="7"/>
  <c r="BD691" i="7"/>
  <c r="BC691" i="7"/>
  <c r="BD690" i="7"/>
  <c r="BC690" i="7"/>
  <c r="BD689" i="7"/>
  <c r="BC689" i="7"/>
  <c r="BD688" i="7"/>
  <c r="BC688" i="7"/>
  <c r="BD687" i="7"/>
  <c r="BC687" i="7"/>
  <c r="BD686" i="7"/>
  <c r="BC686" i="7"/>
  <c r="BD685" i="7"/>
  <c r="BC685" i="7"/>
  <c r="BD684" i="7"/>
  <c r="BC684" i="7"/>
  <c r="BD683" i="7"/>
  <c r="BC683" i="7"/>
  <c r="BD682" i="7"/>
  <c r="BC682" i="7"/>
  <c r="BD681" i="7"/>
  <c r="BC681" i="7"/>
  <c r="BD680" i="7"/>
  <c r="BC680" i="7"/>
  <c r="BD679" i="7"/>
  <c r="BC679" i="7"/>
  <c r="BD678" i="7"/>
  <c r="BC678" i="7"/>
  <c r="BD677" i="7"/>
  <c r="BC677" i="7"/>
  <c r="BD676" i="7"/>
  <c r="BC676" i="7"/>
  <c r="BD675" i="7"/>
  <c r="BC675" i="7"/>
  <c r="BD674" i="7"/>
  <c r="BC674" i="7"/>
  <c r="BD673" i="7"/>
  <c r="BC673" i="7"/>
  <c r="BD672" i="7"/>
  <c r="BC672" i="7"/>
  <c r="BD671" i="7"/>
  <c r="BC671" i="7"/>
  <c r="BD670" i="7"/>
  <c r="BC670" i="7"/>
  <c r="BD669" i="7"/>
  <c r="BC669" i="7"/>
  <c r="BD668" i="7"/>
  <c r="BC668" i="7"/>
  <c r="BD667" i="7"/>
  <c r="BC667" i="7"/>
  <c r="BD666" i="7"/>
  <c r="BC666" i="7"/>
  <c r="BD665" i="7"/>
  <c r="BC665" i="7"/>
  <c r="BD664" i="7"/>
  <c r="BC664" i="7"/>
  <c r="BD663" i="7"/>
  <c r="BC663" i="7"/>
  <c r="BD662" i="7"/>
  <c r="BC662" i="7"/>
  <c r="BD661" i="7"/>
  <c r="BC661" i="7"/>
  <c r="BD660" i="7"/>
  <c r="BC660" i="7"/>
  <c r="BD659" i="7"/>
  <c r="BC659" i="7"/>
  <c r="BD658" i="7"/>
  <c r="BC658" i="7"/>
  <c r="BD657" i="7"/>
  <c r="BC657" i="7"/>
  <c r="BD656" i="7"/>
  <c r="BC656" i="7"/>
  <c r="BD655" i="7"/>
  <c r="BC655" i="7"/>
  <c r="BD654" i="7"/>
  <c r="BC654" i="7"/>
  <c r="BD653" i="7"/>
  <c r="BC653" i="7"/>
  <c r="BD652" i="7"/>
  <c r="BC652" i="7"/>
  <c r="BD651" i="7"/>
  <c r="BC651" i="7"/>
  <c r="BD650" i="7"/>
  <c r="BC650" i="7"/>
  <c r="BD649" i="7"/>
  <c r="BC649" i="7"/>
  <c r="BD648" i="7"/>
  <c r="BC648" i="7"/>
  <c r="BD647" i="7"/>
  <c r="BC647" i="7"/>
  <c r="BD646" i="7"/>
  <c r="BC646" i="7"/>
  <c r="BD645" i="7"/>
  <c r="BC645" i="7"/>
  <c r="BD644" i="7"/>
  <c r="BC644" i="7"/>
  <c r="BD643" i="7"/>
  <c r="BC643" i="7"/>
  <c r="BD642" i="7"/>
  <c r="BC642" i="7"/>
  <c r="BD641" i="7"/>
  <c r="BC641" i="7"/>
  <c r="BD640" i="7"/>
  <c r="BC640" i="7"/>
  <c r="BD639" i="7"/>
  <c r="BC639" i="7"/>
  <c r="BD638" i="7"/>
  <c r="BC638" i="7"/>
  <c r="BD637" i="7"/>
  <c r="BC637" i="7"/>
  <c r="BD636" i="7"/>
  <c r="BC636" i="7"/>
  <c r="BD635" i="7"/>
  <c r="BC635" i="7"/>
  <c r="BD634" i="7"/>
  <c r="BC634" i="7"/>
  <c r="BD633" i="7"/>
  <c r="BC633" i="7"/>
  <c r="BD632" i="7"/>
  <c r="BC632" i="7"/>
  <c r="BD631" i="7"/>
  <c r="BC631" i="7"/>
  <c r="BD630" i="7"/>
  <c r="BC630" i="7"/>
  <c r="BD629" i="7"/>
  <c r="BC629" i="7"/>
  <c r="BD628" i="7"/>
  <c r="BC628" i="7"/>
  <c r="BD627" i="7"/>
  <c r="BC627" i="7"/>
  <c r="BD626" i="7"/>
  <c r="BC626" i="7"/>
  <c r="BD625" i="7"/>
  <c r="BC625" i="7"/>
  <c r="BD624" i="7"/>
  <c r="BC624" i="7"/>
  <c r="BD623" i="7"/>
  <c r="BC623" i="7"/>
  <c r="BD622" i="7"/>
  <c r="BC622" i="7"/>
  <c r="BD621" i="7"/>
  <c r="BC621" i="7"/>
  <c r="BD620" i="7"/>
  <c r="BC620" i="7"/>
  <c r="BD619" i="7"/>
  <c r="BC619" i="7"/>
  <c r="BD618" i="7"/>
  <c r="BC618" i="7"/>
  <c r="BD617" i="7"/>
  <c r="BC617" i="7"/>
  <c r="BD615" i="7"/>
  <c r="BC615" i="7"/>
  <c r="BD614" i="7"/>
  <c r="BC614" i="7"/>
  <c r="BD613" i="7"/>
  <c r="BC613" i="7"/>
  <c r="BD612" i="7"/>
  <c r="BC612" i="7"/>
  <c r="BD611" i="7"/>
  <c r="BC611" i="7"/>
  <c r="BD610" i="7"/>
  <c r="BC610" i="7"/>
  <c r="BD609" i="7"/>
  <c r="BC609" i="7"/>
  <c r="BD608" i="7"/>
  <c r="BC608" i="7"/>
  <c r="BD607" i="7"/>
  <c r="BC607" i="7"/>
  <c r="BD606" i="7"/>
  <c r="BC606" i="7"/>
  <c r="BD605" i="7"/>
  <c r="BC605" i="7"/>
  <c r="BD604" i="7"/>
  <c r="BC604" i="7"/>
  <c r="BD603" i="7"/>
  <c r="BC603" i="7"/>
  <c r="BD602" i="7"/>
  <c r="BC602" i="7"/>
  <c r="BD601" i="7"/>
  <c r="BC601" i="7"/>
  <c r="BD600" i="7"/>
  <c r="BC600" i="7"/>
  <c r="BD599" i="7"/>
  <c r="BC599" i="7"/>
  <c r="BD598" i="7"/>
  <c r="BC598" i="7"/>
  <c r="BD597" i="7"/>
  <c r="BC597" i="7"/>
  <c r="BD596" i="7"/>
  <c r="BC596" i="7"/>
  <c r="BD595" i="7"/>
  <c r="BC595" i="7"/>
  <c r="BD594" i="7"/>
  <c r="BC594" i="7"/>
  <c r="BD593" i="7"/>
  <c r="BC593" i="7"/>
  <c r="BD592" i="7"/>
  <c r="BC592" i="7"/>
  <c r="BD591" i="7"/>
  <c r="BC591" i="7"/>
  <c r="BD590" i="7"/>
  <c r="BC590" i="7"/>
  <c r="BD589" i="7"/>
  <c r="BC589" i="7"/>
  <c r="BD588" i="7"/>
  <c r="BC588" i="7"/>
  <c r="BD587" i="7"/>
  <c r="BC587" i="7"/>
  <c r="BD586" i="7"/>
  <c r="BC586" i="7"/>
  <c r="BD585" i="7"/>
  <c r="BC585" i="7"/>
  <c r="BD584" i="7"/>
  <c r="BC584" i="7"/>
  <c r="BD583" i="7"/>
  <c r="BC583" i="7"/>
  <c r="BD582" i="7"/>
  <c r="BC582" i="7"/>
  <c r="BD581" i="7"/>
  <c r="BC581" i="7"/>
  <c r="BD580" i="7"/>
  <c r="BC580" i="7"/>
  <c r="BD579" i="7"/>
  <c r="BC579" i="7"/>
  <c r="BD578" i="7"/>
  <c r="BC578" i="7"/>
  <c r="BD577" i="7"/>
  <c r="BC577" i="7"/>
  <c r="BD576" i="7"/>
  <c r="BC576" i="7"/>
  <c r="BD575" i="7"/>
  <c r="BC575" i="7"/>
  <c r="BD574" i="7"/>
  <c r="BC574" i="7"/>
  <c r="BD573" i="7"/>
  <c r="BC573" i="7"/>
  <c r="BD572" i="7"/>
  <c r="BC572" i="7"/>
  <c r="BD571" i="7"/>
  <c r="BC571" i="7"/>
  <c r="BD570" i="7"/>
  <c r="BC570" i="7"/>
  <c r="BD569" i="7"/>
  <c r="BC569" i="7"/>
  <c r="BD568" i="7"/>
  <c r="BC568" i="7"/>
  <c r="BD567" i="7"/>
  <c r="BC567" i="7"/>
  <c r="BD566" i="7"/>
  <c r="BC566" i="7"/>
  <c r="BD565" i="7"/>
  <c r="BC565" i="7"/>
  <c r="BD564" i="7"/>
  <c r="BC564" i="7"/>
  <c r="BD563" i="7"/>
  <c r="BC563" i="7"/>
  <c r="BD562" i="7"/>
  <c r="BC562" i="7"/>
  <c r="BD561" i="7"/>
  <c r="BC561" i="7"/>
  <c r="BD560" i="7"/>
  <c r="BC560" i="7"/>
  <c r="BD559" i="7"/>
  <c r="BC559" i="7"/>
  <c r="BD558" i="7"/>
  <c r="BC558" i="7"/>
  <c r="BD557" i="7"/>
  <c r="BC557" i="7"/>
  <c r="BD556" i="7"/>
  <c r="BC556" i="7"/>
  <c r="BD555" i="7"/>
  <c r="BC555" i="7"/>
  <c r="BD554" i="7"/>
  <c r="BC554" i="7"/>
  <c r="BD553" i="7"/>
  <c r="BC553" i="7"/>
  <c r="BD552" i="7"/>
  <c r="BC552" i="7"/>
  <c r="BD551" i="7"/>
  <c r="BC551" i="7"/>
  <c r="BD550" i="7"/>
  <c r="BC550" i="7"/>
  <c r="BD549" i="7"/>
  <c r="BC549" i="7"/>
  <c r="BD548" i="7"/>
  <c r="BC548" i="7"/>
  <c r="BD547" i="7"/>
  <c r="BC547" i="7"/>
  <c r="BD546" i="7"/>
  <c r="BC546" i="7"/>
  <c r="BD545" i="7"/>
  <c r="BC545" i="7"/>
  <c r="BD544" i="7"/>
  <c r="BC544" i="7"/>
  <c r="BD543" i="7"/>
  <c r="BC543" i="7"/>
  <c r="BD542" i="7"/>
  <c r="BC542" i="7"/>
  <c r="BD541" i="7"/>
  <c r="BC541" i="7"/>
  <c r="BD540" i="7"/>
  <c r="BC540" i="7"/>
  <c r="BD539" i="7"/>
  <c r="BC539" i="7"/>
  <c r="BD538" i="7"/>
  <c r="BC538" i="7"/>
  <c r="BD537" i="7"/>
  <c r="BC537" i="7"/>
  <c r="BD536" i="7"/>
  <c r="BC536" i="7"/>
  <c r="BD535" i="7"/>
  <c r="BC535" i="7"/>
  <c r="BD534" i="7"/>
  <c r="BC534" i="7"/>
  <c r="BD533" i="7"/>
  <c r="BC533" i="7"/>
  <c r="BD532" i="7"/>
  <c r="BC532" i="7"/>
  <c r="BD531" i="7"/>
  <c r="BC531" i="7"/>
  <c r="BD530" i="7"/>
  <c r="BC530" i="7"/>
  <c r="BD529" i="7"/>
  <c r="BC529" i="7"/>
  <c r="BD528" i="7"/>
  <c r="BC528" i="7"/>
  <c r="BD527" i="7"/>
  <c r="BC527" i="7"/>
  <c r="BD526" i="7"/>
  <c r="BC526" i="7"/>
  <c r="BD525" i="7"/>
  <c r="BC525" i="7"/>
  <c r="BD524" i="7"/>
  <c r="BC524" i="7"/>
  <c r="BD523" i="7"/>
  <c r="BC523" i="7"/>
  <c r="BD522" i="7"/>
  <c r="BC522" i="7"/>
  <c r="BD521" i="7"/>
  <c r="BC521" i="7"/>
  <c r="BD520" i="7"/>
  <c r="BC520" i="7"/>
  <c r="BD519" i="7"/>
  <c r="BC519" i="7"/>
  <c r="BD518" i="7"/>
  <c r="BC518" i="7"/>
  <c r="BD517" i="7"/>
  <c r="BC517" i="7"/>
  <c r="BD516" i="7"/>
  <c r="BC516" i="7"/>
  <c r="BD515" i="7"/>
  <c r="BC515" i="7"/>
  <c r="BD514" i="7"/>
  <c r="BC514" i="7"/>
  <c r="BD513" i="7"/>
  <c r="BC513" i="7"/>
  <c r="BD512" i="7"/>
  <c r="BC512" i="7"/>
  <c r="BD511" i="7"/>
  <c r="BC511" i="7"/>
  <c r="BD510" i="7"/>
  <c r="BC510" i="7"/>
  <c r="BD509" i="7"/>
  <c r="BC509" i="7"/>
  <c r="BD508" i="7"/>
  <c r="BC508" i="7"/>
  <c r="BD507" i="7"/>
  <c r="BC507" i="7"/>
  <c r="BD506" i="7"/>
  <c r="BC506" i="7"/>
  <c r="BD505" i="7"/>
  <c r="BC505" i="7"/>
  <c r="BD504" i="7"/>
  <c r="BC504" i="7"/>
  <c r="BD503" i="7"/>
  <c r="BC503" i="7"/>
  <c r="BD502" i="7"/>
  <c r="BC502" i="7"/>
  <c r="BD501" i="7"/>
  <c r="BC501" i="7"/>
  <c r="BD500" i="7"/>
  <c r="BC500" i="7"/>
  <c r="BD499" i="7"/>
  <c r="BC499" i="7"/>
  <c r="BD498" i="7"/>
  <c r="BC498" i="7"/>
  <c r="BD497" i="7"/>
  <c r="BC497" i="7"/>
  <c r="BD496" i="7"/>
  <c r="BC496" i="7"/>
  <c r="BD495" i="7"/>
  <c r="BC495" i="7"/>
  <c r="BD494" i="7"/>
  <c r="BC494" i="7"/>
  <c r="BD493" i="7"/>
  <c r="BC493" i="7"/>
  <c r="BD492" i="7"/>
  <c r="BC492" i="7"/>
  <c r="BD491" i="7"/>
  <c r="BC491" i="7"/>
  <c r="BD490" i="7"/>
  <c r="BC490" i="7"/>
  <c r="BD489" i="7"/>
  <c r="BC489" i="7"/>
  <c r="BD488" i="7"/>
  <c r="BC488" i="7"/>
  <c r="BD487" i="7"/>
  <c r="BC487" i="7"/>
  <c r="BD486" i="7"/>
  <c r="BC486" i="7"/>
  <c r="BD485" i="7"/>
  <c r="BC485" i="7"/>
  <c r="BD484" i="7"/>
  <c r="BC484" i="7"/>
  <c r="BD483" i="7"/>
  <c r="BC483" i="7"/>
  <c r="BD482" i="7"/>
  <c r="BC482" i="7"/>
  <c r="BD481" i="7"/>
  <c r="BC481" i="7"/>
  <c r="BD480" i="7"/>
  <c r="BC480" i="7"/>
  <c r="BD479" i="7"/>
  <c r="BC479" i="7"/>
  <c r="BD478" i="7"/>
  <c r="BC478" i="7"/>
  <c r="BD477" i="7"/>
  <c r="BC477" i="7"/>
  <c r="BD476" i="7"/>
  <c r="BC476" i="7"/>
  <c r="BD475" i="7"/>
  <c r="BC475" i="7"/>
  <c r="BD474" i="7"/>
  <c r="BC474" i="7"/>
  <c r="BD473" i="7"/>
  <c r="BC473" i="7"/>
  <c r="BD472" i="7"/>
  <c r="BC472" i="7"/>
  <c r="BD471" i="7"/>
  <c r="BC471" i="7"/>
  <c r="BD470" i="7"/>
  <c r="BC470" i="7"/>
  <c r="BD469" i="7"/>
  <c r="BC469" i="7"/>
  <c r="BD468" i="7"/>
  <c r="BC468" i="7"/>
  <c r="BD467" i="7"/>
  <c r="BC467" i="7"/>
  <c r="BD466" i="7"/>
  <c r="BC466" i="7"/>
  <c r="BD465" i="7"/>
  <c r="BC465" i="7"/>
  <c r="BD464" i="7"/>
  <c r="BC464" i="7"/>
  <c r="BD463" i="7"/>
  <c r="BC463" i="7"/>
  <c r="BD462" i="7"/>
  <c r="BC462" i="7"/>
  <c r="BD461" i="7"/>
  <c r="BC461" i="7"/>
  <c r="BD460" i="7"/>
  <c r="BC460" i="7"/>
  <c r="BD459" i="7"/>
  <c r="BC459" i="7"/>
  <c r="BD458" i="7"/>
  <c r="BC458" i="7"/>
  <c r="BD457" i="7"/>
  <c r="BC457" i="7"/>
  <c r="BD456" i="7"/>
  <c r="BC456" i="7"/>
  <c r="BD455" i="7"/>
  <c r="BC455" i="7"/>
  <c r="BD454" i="7"/>
  <c r="BC454" i="7"/>
  <c r="BD453" i="7"/>
  <c r="BC453" i="7"/>
  <c r="BD452" i="7"/>
  <c r="BC452" i="7"/>
  <c r="BD451" i="7"/>
  <c r="BC451" i="7"/>
  <c r="BD450" i="7"/>
  <c r="BC450" i="7"/>
  <c r="BD449" i="7"/>
  <c r="BC449" i="7"/>
  <c r="BD448" i="7"/>
  <c r="BC448" i="7"/>
  <c r="BD447" i="7"/>
  <c r="BC447" i="7"/>
  <c r="BD446" i="7"/>
  <c r="BC446" i="7"/>
  <c r="BD445" i="7"/>
  <c r="BC445" i="7"/>
  <c r="BD444" i="7"/>
  <c r="BC444" i="7"/>
  <c r="BD443" i="7"/>
  <c r="BC443" i="7"/>
  <c r="BD442" i="7"/>
  <c r="BC442" i="7"/>
  <c r="BD441" i="7"/>
  <c r="BC441" i="7"/>
  <c r="BD440" i="7"/>
  <c r="BC440" i="7"/>
  <c r="BD439" i="7"/>
  <c r="BC439" i="7"/>
  <c r="BD438" i="7"/>
  <c r="BC438" i="7"/>
  <c r="BD437" i="7"/>
  <c r="BC437" i="7"/>
  <c r="BD436" i="7"/>
  <c r="BC436" i="7"/>
  <c r="BD435" i="7"/>
  <c r="BC435" i="7"/>
  <c r="BD434" i="7"/>
  <c r="BC434" i="7"/>
  <c r="BD433" i="7"/>
  <c r="BC433" i="7"/>
  <c r="BD432" i="7"/>
  <c r="BC432" i="7"/>
  <c r="BD431" i="7"/>
  <c r="BC431" i="7"/>
  <c r="BD430" i="7"/>
  <c r="BC430" i="7"/>
  <c r="BD429" i="7"/>
  <c r="BC429" i="7"/>
  <c r="BD428" i="7"/>
  <c r="BC428" i="7"/>
  <c r="BD427" i="7"/>
  <c r="BC427" i="7"/>
  <c r="BD426" i="7"/>
  <c r="BC426" i="7"/>
  <c r="BD425" i="7"/>
  <c r="BC425" i="7"/>
  <c r="BD424" i="7"/>
  <c r="BC424" i="7"/>
  <c r="BD423" i="7"/>
  <c r="BC423" i="7"/>
  <c r="BD422" i="7"/>
  <c r="BC422" i="7"/>
  <c r="BD421" i="7"/>
  <c r="BC421" i="7"/>
  <c r="BD420" i="7"/>
  <c r="BC420" i="7"/>
  <c r="BD419" i="7"/>
  <c r="BC419" i="7"/>
  <c r="BD418" i="7"/>
  <c r="BC418" i="7"/>
  <c r="BD417" i="7"/>
  <c r="BC417" i="7"/>
  <c r="BD416" i="7"/>
  <c r="BC416" i="7"/>
  <c r="BD415" i="7"/>
  <c r="BC415" i="7"/>
  <c r="BD414" i="7"/>
  <c r="BC414" i="7"/>
  <c r="BD413" i="7"/>
  <c r="BC413" i="7"/>
  <c r="BD412" i="7"/>
  <c r="BC412" i="7"/>
  <c r="BD411" i="7"/>
  <c r="BC411" i="7"/>
  <c r="BD410" i="7"/>
  <c r="BC410" i="7"/>
  <c r="BD409" i="7"/>
  <c r="BC409" i="7"/>
  <c r="BD408" i="7"/>
  <c r="BC408" i="7"/>
  <c r="BD407" i="7"/>
  <c r="BC407" i="7"/>
  <c r="BD406" i="7"/>
  <c r="BC406" i="7"/>
  <c r="BD405" i="7"/>
  <c r="BC405" i="7"/>
  <c r="BD404" i="7"/>
  <c r="BC404" i="7"/>
  <c r="BD403" i="7"/>
  <c r="BC403" i="7"/>
  <c r="BD402" i="7"/>
  <c r="BC402" i="7"/>
  <c r="BD401" i="7"/>
  <c r="BC401" i="7"/>
  <c r="BD400" i="7"/>
  <c r="BC400" i="7"/>
  <c r="BD399" i="7"/>
  <c r="BC399" i="7"/>
  <c r="BD398" i="7"/>
  <c r="BC398" i="7"/>
  <c r="BD397" i="7"/>
  <c r="BC397" i="7"/>
  <c r="BD396" i="7"/>
  <c r="BC396" i="7"/>
  <c r="BD395" i="7"/>
  <c r="BC395" i="7"/>
  <c r="BD394" i="7"/>
  <c r="BC394" i="7"/>
  <c r="BD393" i="7"/>
  <c r="BC393" i="7"/>
  <c r="BD392" i="7"/>
  <c r="BC392" i="7"/>
  <c r="BD391" i="7"/>
  <c r="BC391" i="7"/>
  <c r="BD390" i="7"/>
  <c r="BC390" i="7"/>
  <c r="BD389" i="7"/>
  <c r="BC389" i="7"/>
  <c r="BD388" i="7"/>
  <c r="BC388" i="7"/>
  <c r="BD387" i="7"/>
  <c r="BC387" i="7"/>
  <c r="BD386" i="7"/>
  <c r="BC386" i="7"/>
  <c r="BD385" i="7"/>
  <c r="BC385" i="7"/>
  <c r="BD384" i="7"/>
  <c r="BC384" i="7"/>
  <c r="BD383" i="7"/>
  <c r="BC383" i="7"/>
  <c r="BD382" i="7"/>
  <c r="BC382" i="7"/>
  <c r="BD381" i="7"/>
  <c r="BC381" i="7"/>
  <c r="BD380" i="7"/>
  <c r="BC380" i="7"/>
  <c r="BD379" i="7"/>
  <c r="BC379" i="7"/>
  <c r="BD378" i="7"/>
  <c r="BC378" i="7"/>
  <c r="BD377" i="7"/>
  <c r="BC377" i="7"/>
  <c r="BD376" i="7"/>
  <c r="BC376" i="7"/>
  <c r="BD375" i="7"/>
  <c r="BC375" i="7"/>
  <c r="BD374" i="7"/>
  <c r="BC374" i="7"/>
  <c r="BD373" i="7"/>
  <c r="BC373" i="7"/>
  <c r="BD372" i="7"/>
  <c r="BC372" i="7"/>
  <c r="BD371" i="7"/>
  <c r="BC371" i="7"/>
  <c r="BD370" i="7"/>
  <c r="BC370" i="7"/>
  <c r="BD369" i="7"/>
  <c r="BC369" i="7"/>
  <c r="BD368" i="7"/>
  <c r="BC368" i="7"/>
  <c r="BD367" i="7"/>
  <c r="BC367" i="7"/>
  <c r="BD366" i="7"/>
  <c r="BC366" i="7"/>
  <c r="BD365" i="7"/>
  <c r="BC365" i="7"/>
  <c r="BD364" i="7"/>
  <c r="BC364" i="7"/>
  <c r="BD363" i="7"/>
  <c r="BC363" i="7"/>
  <c r="BD362" i="7"/>
  <c r="BC362" i="7"/>
  <c r="BD361" i="7"/>
  <c r="BC361" i="7"/>
  <c r="BD360" i="7"/>
  <c r="BC360" i="7"/>
  <c r="BD359" i="7"/>
  <c r="BC359" i="7"/>
  <c r="BD358" i="7"/>
  <c r="BC358" i="7"/>
  <c r="BD357" i="7"/>
  <c r="BC357" i="7"/>
  <c r="BD356" i="7"/>
  <c r="BC356" i="7"/>
  <c r="BD355" i="7"/>
  <c r="BC355" i="7"/>
  <c r="BD354" i="7"/>
  <c r="BC354" i="7"/>
  <c r="BD353" i="7"/>
  <c r="BC353" i="7"/>
  <c r="BD352" i="7"/>
  <c r="BC352" i="7"/>
  <c r="BD351" i="7"/>
  <c r="BC351" i="7"/>
  <c r="BD350" i="7"/>
  <c r="BC350" i="7"/>
  <c r="BD349" i="7"/>
  <c r="BC349" i="7"/>
  <c r="BD348" i="7"/>
  <c r="BC348" i="7"/>
  <c r="BD347" i="7"/>
  <c r="BC347" i="7"/>
  <c r="BD346" i="7"/>
  <c r="BC346" i="7"/>
  <c r="BD345" i="7"/>
  <c r="BC345" i="7"/>
  <c r="BD344" i="7"/>
  <c r="BC344" i="7"/>
  <c r="BD343" i="7"/>
  <c r="BC343" i="7"/>
  <c r="BD342" i="7"/>
  <c r="BC342" i="7"/>
  <c r="BD341" i="7"/>
  <c r="BC341" i="7"/>
  <c r="BD340" i="7"/>
  <c r="BC340" i="7"/>
  <c r="BD339" i="7"/>
  <c r="BC339" i="7"/>
  <c r="BD338" i="7"/>
  <c r="BC338" i="7"/>
  <c r="BD337" i="7"/>
  <c r="BC337" i="7"/>
  <c r="BD336" i="7"/>
  <c r="BC336" i="7"/>
  <c r="BD335" i="7"/>
  <c r="BC335" i="7"/>
  <c r="BD334" i="7"/>
  <c r="BC334" i="7"/>
  <c r="BD333" i="7"/>
  <c r="BC333" i="7"/>
  <c r="BD332" i="7"/>
  <c r="BC332" i="7"/>
  <c r="BD331" i="7"/>
  <c r="BC331" i="7"/>
  <c r="BD330" i="7"/>
  <c r="BC330" i="7"/>
  <c r="BD329" i="7"/>
  <c r="BC329" i="7"/>
  <c r="BD328" i="7"/>
  <c r="BC328" i="7"/>
  <c r="BD327" i="7"/>
  <c r="BC327" i="7"/>
  <c r="BD326" i="7"/>
  <c r="BC326" i="7"/>
  <c r="BD325" i="7"/>
  <c r="BC325" i="7"/>
  <c r="BD324" i="7"/>
  <c r="BC324" i="7"/>
  <c r="BD323" i="7"/>
  <c r="BC323" i="7"/>
  <c r="BD322" i="7"/>
  <c r="BC322" i="7"/>
  <c r="BD321" i="7"/>
  <c r="BC321" i="7"/>
  <c r="BD320" i="7"/>
  <c r="BC320" i="7"/>
  <c r="BD319" i="7"/>
  <c r="BC319" i="7"/>
  <c r="BD318" i="7"/>
  <c r="BC318" i="7"/>
  <c r="BD317" i="7"/>
  <c r="BC317" i="7"/>
  <c r="BD316" i="7"/>
  <c r="BC316" i="7"/>
  <c r="BD315" i="7"/>
  <c r="BC315" i="7"/>
  <c r="BD314" i="7"/>
  <c r="BC314" i="7"/>
  <c r="BD313" i="7"/>
  <c r="BC313" i="7"/>
  <c r="BD312" i="7"/>
  <c r="BC312" i="7"/>
  <c r="BD311" i="7"/>
  <c r="BC311" i="7"/>
  <c r="BD310" i="7"/>
  <c r="BC310" i="7"/>
  <c r="BD309" i="7"/>
  <c r="BC309" i="7"/>
  <c r="BD308" i="7"/>
  <c r="BC308" i="7"/>
  <c r="BD307" i="7"/>
  <c r="BC307" i="7"/>
  <c r="BD306" i="7"/>
  <c r="BC306" i="7"/>
  <c r="BD305" i="7"/>
  <c r="BC305" i="7"/>
  <c r="BD304" i="7"/>
  <c r="BC304" i="7"/>
  <c r="BD303" i="7"/>
  <c r="BC303" i="7"/>
  <c r="BD302" i="7"/>
  <c r="BC302" i="7"/>
  <c r="BD301" i="7"/>
  <c r="BC301" i="7"/>
  <c r="BD300" i="7"/>
  <c r="BC300" i="7"/>
  <c r="BD299" i="7"/>
  <c r="BC299" i="7"/>
  <c r="BD298" i="7"/>
  <c r="BC298" i="7"/>
  <c r="BD297" i="7"/>
  <c r="BC297" i="7"/>
  <c r="BD296" i="7"/>
  <c r="BC296" i="7"/>
  <c r="BD295" i="7"/>
  <c r="BC295" i="7"/>
  <c r="BD294" i="7"/>
  <c r="BC294" i="7"/>
  <c r="BD293" i="7"/>
  <c r="BC293" i="7"/>
  <c r="BD292" i="7"/>
  <c r="BC292" i="7"/>
  <c r="BD291" i="7"/>
  <c r="BC291" i="7"/>
  <c r="BD290" i="7"/>
  <c r="BC290" i="7"/>
  <c r="BD289" i="7"/>
  <c r="BC289" i="7"/>
  <c r="BD288" i="7"/>
  <c r="BC288" i="7"/>
  <c r="BD287" i="7"/>
  <c r="BC287" i="7"/>
  <c r="BD286" i="7"/>
  <c r="BC286" i="7"/>
  <c r="BD285" i="7"/>
  <c r="BC285" i="7"/>
  <c r="BD284" i="7"/>
  <c r="BC284" i="7"/>
  <c r="BD283" i="7"/>
  <c r="BC283" i="7"/>
  <c r="BD282" i="7"/>
  <c r="BC282" i="7"/>
  <c r="BD281" i="7"/>
  <c r="BC281" i="7"/>
  <c r="BD280" i="7"/>
  <c r="BC280" i="7"/>
  <c r="BD279" i="7"/>
  <c r="BC279" i="7"/>
  <c r="BD278" i="7"/>
  <c r="BC278" i="7"/>
  <c r="BD277" i="7"/>
  <c r="BC277" i="7"/>
  <c r="BD276" i="7"/>
  <c r="BC276" i="7"/>
  <c r="BD275" i="7"/>
  <c r="BC275" i="7"/>
  <c r="BD274" i="7"/>
  <c r="BC274" i="7"/>
  <c r="BD273" i="7"/>
  <c r="BC273" i="7"/>
  <c r="BD272" i="7"/>
  <c r="BC272" i="7"/>
  <c r="BD271" i="7"/>
  <c r="BC271" i="7"/>
  <c r="BD270" i="7"/>
  <c r="BC270" i="7"/>
  <c r="BD269" i="7"/>
  <c r="BC269" i="7"/>
  <c r="BD268" i="7"/>
  <c r="BC268" i="7"/>
  <c r="BD267" i="7"/>
  <c r="BC267" i="7"/>
  <c r="BD266" i="7"/>
  <c r="BC266" i="7"/>
  <c r="BD265" i="7"/>
  <c r="BC265" i="7"/>
  <c r="BD264" i="7"/>
  <c r="BC264" i="7"/>
  <c r="BD263" i="7"/>
  <c r="BC263" i="7"/>
  <c r="BD262" i="7"/>
  <c r="BC262" i="7"/>
  <c r="BD261" i="7"/>
  <c r="BC261" i="7"/>
  <c r="BD260" i="7"/>
  <c r="BC260" i="7"/>
  <c r="BD259" i="7"/>
  <c r="BC259" i="7"/>
  <c r="BD258" i="7"/>
  <c r="BC258" i="7"/>
  <c r="BD257" i="7"/>
  <c r="BC257" i="7"/>
  <c r="BD256" i="7"/>
  <c r="BC256" i="7"/>
  <c r="BD255" i="7"/>
  <c r="BC255" i="7"/>
  <c r="BD254" i="7"/>
  <c r="BC254" i="7"/>
  <c r="BD253" i="7"/>
  <c r="BC253" i="7"/>
  <c r="BD252" i="7"/>
  <c r="BC252" i="7"/>
  <c r="BD251" i="7"/>
  <c r="BC251" i="7"/>
  <c r="BD250" i="7"/>
  <c r="BC250" i="7"/>
  <c r="BD249" i="7"/>
  <c r="BC249" i="7"/>
  <c r="BD248" i="7"/>
  <c r="BC248" i="7"/>
  <c r="BD247" i="7"/>
  <c r="BC247" i="7"/>
  <c r="BD246" i="7"/>
  <c r="BC246" i="7"/>
  <c r="BD245" i="7"/>
  <c r="BC245" i="7"/>
  <c r="BD244" i="7"/>
  <c r="BC244" i="7"/>
  <c r="BD243" i="7"/>
  <c r="BC243" i="7"/>
  <c r="BD242" i="7"/>
  <c r="BC242" i="7"/>
  <c r="BD241" i="7"/>
  <c r="BC241" i="7"/>
  <c r="BD240" i="7"/>
  <c r="BC240" i="7"/>
  <c r="BD239" i="7"/>
  <c r="BC239" i="7"/>
  <c r="BD238" i="7"/>
  <c r="BC238" i="7"/>
  <c r="BD237" i="7"/>
  <c r="BC237" i="7"/>
  <c r="BD236" i="7"/>
  <c r="BC236" i="7"/>
  <c r="BD235" i="7"/>
  <c r="BC235" i="7"/>
  <c r="BD234" i="7"/>
  <c r="BC234" i="7"/>
  <c r="BD233" i="7"/>
  <c r="BC233" i="7"/>
  <c r="BD232" i="7"/>
  <c r="BC232" i="7"/>
  <c r="BD231" i="7"/>
  <c r="BC231" i="7"/>
  <c r="BD230" i="7"/>
  <c r="BC230" i="7"/>
  <c r="BD229" i="7"/>
  <c r="BC229" i="7"/>
  <c r="BD228" i="7"/>
  <c r="BC228" i="7"/>
  <c r="BD227" i="7"/>
  <c r="BC227" i="7"/>
  <c r="BD226" i="7"/>
  <c r="BC226" i="7"/>
  <c r="BD225" i="7"/>
  <c r="BC225" i="7"/>
  <c r="BD224" i="7"/>
  <c r="BC224" i="7"/>
  <c r="BD223" i="7"/>
  <c r="BC223" i="7"/>
  <c r="BD222" i="7"/>
  <c r="BC222" i="7"/>
  <c r="BD221" i="7"/>
  <c r="BC221" i="7"/>
  <c r="BD220" i="7"/>
  <c r="BC220" i="7"/>
  <c r="BD219" i="7"/>
  <c r="BC219" i="7"/>
  <c r="BD218" i="7"/>
  <c r="BC218" i="7"/>
  <c r="BD217" i="7"/>
  <c r="BC217" i="7"/>
  <c r="BD216" i="7"/>
  <c r="BC216" i="7"/>
  <c r="BD215" i="7"/>
  <c r="BC215" i="7"/>
  <c r="BD214" i="7"/>
  <c r="BC214" i="7"/>
  <c r="BD213" i="7"/>
  <c r="BC213" i="7"/>
  <c r="BD212" i="7"/>
  <c r="BC212" i="7"/>
  <c r="BD211" i="7"/>
  <c r="BC211" i="7"/>
  <c r="BD210" i="7"/>
  <c r="BC210" i="7"/>
  <c r="BD209" i="7"/>
  <c r="BC209" i="7"/>
  <c r="BD208" i="7"/>
  <c r="BC208" i="7"/>
  <c r="BD207" i="7"/>
  <c r="BC207" i="7"/>
  <c r="BD206" i="7"/>
  <c r="BC206" i="7"/>
  <c r="BD205" i="7"/>
  <c r="BC205" i="7"/>
  <c r="BD204" i="7"/>
  <c r="BC204" i="7"/>
  <c r="BD203" i="7"/>
  <c r="BC203" i="7"/>
  <c r="BD202" i="7"/>
  <c r="BC202" i="7"/>
  <c r="BD201" i="7"/>
  <c r="BC201" i="7"/>
  <c r="BD200" i="7"/>
  <c r="BC200" i="7"/>
  <c r="BD199" i="7"/>
  <c r="BC199" i="7"/>
  <c r="BD198" i="7"/>
  <c r="BC198" i="7"/>
  <c r="BD197" i="7"/>
  <c r="BC197" i="7"/>
  <c r="BD196" i="7"/>
  <c r="BC196" i="7"/>
  <c r="BD195" i="7"/>
  <c r="BC195" i="7"/>
  <c r="BD194" i="7"/>
  <c r="BC194" i="7"/>
  <c r="BD193" i="7"/>
  <c r="BC193" i="7"/>
  <c r="BD192" i="7"/>
  <c r="BC192" i="7"/>
  <c r="BD191" i="7"/>
  <c r="BC191" i="7"/>
  <c r="BD190" i="7"/>
  <c r="BC190" i="7"/>
  <c r="BD189" i="7"/>
  <c r="BC189" i="7"/>
  <c r="BD188" i="7"/>
  <c r="BC188" i="7"/>
  <c r="BD187" i="7"/>
  <c r="BC187" i="7"/>
  <c r="BD186" i="7"/>
  <c r="BC186" i="7"/>
  <c r="BD185" i="7"/>
  <c r="BC185" i="7"/>
  <c r="BD184" i="7"/>
  <c r="BC184" i="7"/>
  <c r="BD183" i="7"/>
  <c r="BC183" i="7"/>
  <c r="BD182" i="7"/>
  <c r="BC182" i="7"/>
  <c r="BD181" i="7"/>
  <c r="BC181" i="7"/>
  <c r="BD180" i="7"/>
  <c r="BC180" i="7"/>
  <c r="BD179" i="7"/>
  <c r="BC179" i="7"/>
  <c r="BD178" i="7"/>
  <c r="BC178" i="7"/>
  <c r="BD177" i="7"/>
  <c r="BC177" i="7"/>
  <c r="BD176" i="7"/>
  <c r="BC176" i="7"/>
  <c r="BD175" i="7"/>
  <c r="BC175" i="7"/>
  <c r="BD174" i="7"/>
  <c r="BC174" i="7"/>
  <c r="BD173" i="7"/>
  <c r="BC173" i="7"/>
  <c r="BD172" i="7"/>
  <c r="BC172" i="7"/>
  <c r="BD171" i="7"/>
  <c r="BC171" i="7"/>
  <c r="BD170" i="7"/>
  <c r="BC170" i="7"/>
  <c r="BD169" i="7"/>
  <c r="BC169" i="7"/>
  <c r="BD168" i="7"/>
  <c r="BC168" i="7"/>
  <c r="BD167" i="7"/>
  <c r="BC167" i="7"/>
  <c r="BD166" i="7"/>
  <c r="BC166" i="7"/>
  <c r="BD165" i="7"/>
  <c r="BC165" i="7"/>
  <c r="BD164" i="7"/>
  <c r="BC164" i="7"/>
  <c r="BD163" i="7"/>
  <c r="BC163" i="7"/>
  <c r="BD162" i="7"/>
  <c r="BC162" i="7"/>
  <c r="BD161" i="7"/>
  <c r="BC161" i="7"/>
  <c r="BD160" i="7"/>
  <c r="BC160" i="7"/>
  <c r="BD159" i="7"/>
  <c r="BC159" i="7"/>
  <c r="BD158" i="7"/>
  <c r="BC158" i="7"/>
  <c r="BD157" i="7"/>
  <c r="BC157" i="7"/>
  <c r="BD156" i="7"/>
  <c r="BC156" i="7"/>
  <c r="BD155" i="7"/>
  <c r="BC155" i="7"/>
  <c r="BD154" i="7"/>
  <c r="BC154" i="7"/>
  <c r="BD153" i="7"/>
  <c r="BC153" i="7"/>
  <c r="BD152" i="7"/>
  <c r="BC152" i="7"/>
  <c r="BD151" i="7"/>
  <c r="BC151" i="7"/>
  <c r="BD150" i="7"/>
  <c r="BC150" i="7"/>
  <c r="BD149" i="7"/>
  <c r="BC149" i="7"/>
  <c r="BD148" i="7"/>
  <c r="BC148" i="7"/>
  <c r="BD147" i="7"/>
  <c r="BC147" i="7"/>
  <c r="BD146" i="7"/>
  <c r="BC146" i="7"/>
  <c r="BD145" i="7"/>
  <c r="BC145" i="7"/>
  <c r="BD144" i="7"/>
  <c r="BC144" i="7"/>
  <c r="BD143" i="7"/>
  <c r="BC143" i="7"/>
  <c r="BD142" i="7"/>
  <c r="BC142" i="7"/>
  <c r="BD141" i="7"/>
  <c r="BC141" i="7"/>
  <c r="BD140" i="7"/>
  <c r="BC140" i="7"/>
  <c r="BD139" i="7"/>
  <c r="BC139" i="7"/>
  <c r="BD138" i="7"/>
  <c r="BC138" i="7"/>
  <c r="BD137" i="7"/>
  <c r="BC137" i="7"/>
  <c r="BD136" i="7"/>
  <c r="BC136" i="7"/>
  <c r="BD135" i="7"/>
  <c r="BC135" i="7"/>
  <c r="BD134" i="7"/>
  <c r="BC134" i="7"/>
  <c r="BD133" i="7"/>
  <c r="BC133" i="7"/>
  <c r="BD132" i="7"/>
  <c r="BC132" i="7"/>
  <c r="BD131" i="7"/>
  <c r="BC131" i="7"/>
  <c r="BD130" i="7"/>
  <c r="BC130" i="7"/>
  <c r="BD129" i="7"/>
  <c r="BC129" i="7"/>
  <c r="BD128" i="7"/>
  <c r="BC128" i="7"/>
  <c r="BD127" i="7"/>
  <c r="BC127" i="7"/>
  <c r="BD126" i="7"/>
  <c r="BC126" i="7"/>
  <c r="BD125" i="7"/>
  <c r="BC125" i="7"/>
  <c r="BD124" i="7"/>
  <c r="BC124" i="7"/>
  <c r="BD123" i="7"/>
  <c r="BC123" i="7"/>
  <c r="BD122" i="7"/>
  <c r="BC122" i="7"/>
  <c r="BD121" i="7"/>
  <c r="BC121" i="7"/>
  <c r="BD120" i="7"/>
  <c r="BC120" i="7"/>
  <c r="BD119" i="7"/>
  <c r="BC119" i="7"/>
  <c r="BD118" i="7"/>
  <c r="BC118" i="7"/>
  <c r="BD117" i="7"/>
  <c r="BC117" i="7"/>
  <c r="BD116" i="7"/>
  <c r="BC116" i="7"/>
  <c r="BD115" i="7"/>
  <c r="BC115" i="7"/>
  <c r="BD114" i="7"/>
  <c r="BC114" i="7"/>
  <c r="BD113" i="7"/>
  <c r="BC113" i="7"/>
  <c r="BD112" i="7"/>
  <c r="BC112" i="7"/>
  <c r="BD111" i="7"/>
  <c r="BC111" i="7"/>
  <c r="BD110" i="7"/>
  <c r="BC110" i="7"/>
  <c r="BD109" i="7"/>
  <c r="BC109" i="7"/>
  <c r="BD108" i="7"/>
  <c r="BC108" i="7"/>
  <c r="BD107" i="7"/>
  <c r="BC107" i="7"/>
  <c r="BD106" i="7"/>
  <c r="BC106" i="7"/>
  <c r="BD105" i="7"/>
  <c r="BC105" i="7"/>
  <c r="BD104" i="7"/>
  <c r="BC104" i="7"/>
  <c r="BD103" i="7"/>
  <c r="BC103" i="7"/>
  <c r="BD102" i="7"/>
  <c r="BC102" i="7"/>
  <c r="BD101" i="7"/>
  <c r="BC101" i="7"/>
  <c r="BD100" i="7"/>
  <c r="BC100" i="7"/>
  <c r="BD99" i="7"/>
  <c r="BC99" i="7"/>
  <c r="BD98" i="7"/>
  <c r="BC98" i="7"/>
  <c r="BD97" i="7"/>
  <c r="BC97" i="7"/>
  <c r="BD96" i="7"/>
  <c r="BC96" i="7"/>
  <c r="BD95" i="7"/>
  <c r="BC95" i="7"/>
  <c r="BD94" i="7"/>
  <c r="BC94" i="7"/>
  <c r="BD93" i="7"/>
  <c r="BC93" i="7"/>
  <c r="BD92" i="7"/>
  <c r="BC92" i="7"/>
  <c r="BD91" i="7"/>
  <c r="BC91" i="7"/>
  <c r="BD90" i="7"/>
  <c r="BC90" i="7"/>
  <c r="BD89" i="7"/>
  <c r="BC89" i="7"/>
  <c r="BD88" i="7"/>
  <c r="BC88" i="7"/>
  <c r="BD87" i="7"/>
  <c r="BC87" i="7"/>
  <c r="BD86" i="7"/>
  <c r="BC86" i="7"/>
  <c r="BD85" i="7"/>
  <c r="BC85" i="7"/>
  <c r="BD84" i="7"/>
  <c r="BC84" i="7"/>
  <c r="BD83" i="7"/>
  <c r="BC83" i="7"/>
  <c r="BD82" i="7"/>
  <c r="BC82" i="7"/>
  <c r="BD81" i="7"/>
  <c r="BC81" i="7"/>
  <c r="BD80" i="7"/>
  <c r="BC80" i="7"/>
  <c r="BD79" i="7"/>
  <c r="BC79" i="7"/>
  <c r="BD78" i="7"/>
  <c r="BC78" i="7"/>
  <c r="BD77" i="7"/>
  <c r="BC77" i="7"/>
  <c r="BD76" i="7"/>
  <c r="BC76" i="7"/>
  <c r="BD75" i="7"/>
  <c r="BC75" i="7"/>
  <c r="BD74" i="7"/>
  <c r="BC74" i="7"/>
  <c r="BD73" i="7"/>
  <c r="BC73" i="7"/>
  <c r="BD72" i="7"/>
  <c r="BC72" i="7"/>
  <c r="BD71" i="7"/>
  <c r="BC71" i="7"/>
  <c r="BD70" i="7"/>
  <c r="BC70" i="7"/>
  <c r="BD69" i="7"/>
  <c r="BC69" i="7"/>
  <c r="BD68" i="7"/>
  <c r="BC68" i="7"/>
  <c r="BD67" i="7"/>
  <c r="BC67" i="7"/>
  <c r="BD66" i="7"/>
  <c r="BC66" i="7"/>
  <c r="BD65" i="7"/>
  <c r="BC65" i="7"/>
  <c r="BD64" i="7"/>
  <c r="BC64" i="7"/>
  <c r="BD63" i="7"/>
  <c r="BC63" i="7"/>
  <c r="BD62" i="7"/>
  <c r="BC62" i="7"/>
  <c r="BD61" i="7"/>
  <c r="BC61" i="7"/>
  <c r="BD60" i="7"/>
  <c r="BC60" i="7"/>
  <c r="BD59" i="7"/>
  <c r="BC59" i="7"/>
  <c r="BD58" i="7"/>
  <c r="BC58" i="7"/>
  <c r="BD57" i="7"/>
  <c r="BC57" i="7"/>
  <c r="BD56" i="7"/>
  <c r="BC56" i="7"/>
  <c r="BD55" i="7"/>
  <c r="BC55" i="7"/>
  <c r="BD54" i="7"/>
  <c r="BC54" i="7"/>
  <c r="BD53" i="7"/>
  <c r="BC53" i="7"/>
  <c r="BD52" i="7"/>
  <c r="BC52" i="7"/>
  <c r="BD51" i="7"/>
  <c r="BC51" i="7"/>
  <c r="BD50" i="7"/>
  <c r="BC50" i="7"/>
  <c r="BD49" i="7"/>
  <c r="BC49" i="7"/>
  <c r="BD48" i="7"/>
  <c r="BC48" i="7"/>
  <c r="BD47" i="7"/>
  <c r="BC47" i="7"/>
  <c r="BD46" i="7"/>
  <c r="BC46" i="7"/>
  <c r="BD45" i="7"/>
  <c r="BC45" i="7"/>
  <c r="BD44" i="7"/>
  <c r="BC44" i="7"/>
  <c r="BD43" i="7"/>
  <c r="BC43" i="7"/>
  <c r="BD42" i="7"/>
  <c r="BC42" i="7"/>
  <c r="BD41" i="7"/>
  <c r="BC41" i="7"/>
  <c r="BD40" i="7"/>
  <c r="BC40" i="7"/>
  <c r="BD39" i="7"/>
  <c r="BC39" i="7"/>
  <c r="BD38" i="7"/>
  <c r="BC38" i="7"/>
  <c r="BD37" i="7"/>
  <c r="BC37" i="7"/>
  <c r="BD36" i="7"/>
  <c r="BC36" i="7"/>
  <c r="BD35" i="7"/>
  <c r="BC35" i="7"/>
  <c r="BD34" i="7"/>
  <c r="BC34" i="7"/>
  <c r="BD33" i="7"/>
  <c r="BC33" i="7"/>
  <c r="BD32" i="7"/>
  <c r="BC32" i="7"/>
  <c r="BD31" i="7"/>
  <c r="BC31" i="7"/>
  <c r="BD30" i="7"/>
  <c r="BC30" i="7"/>
  <c r="BD29" i="7"/>
  <c r="BC29" i="7"/>
  <c r="BD28" i="7"/>
  <c r="BC28" i="7"/>
  <c r="BD27" i="7"/>
  <c r="BC27" i="7"/>
  <c r="BD26" i="7"/>
  <c r="BC26" i="7"/>
  <c r="BD25" i="7"/>
  <c r="BC25" i="7"/>
  <c r="BD24" i="7"/>
  <c r="BC24" i="7"/>
  <c r="BD23" i="7"/>
  <c r="BC23" i="7"/>
  <c r="BD22" i="7"/>
  <c r="BC22" i="7"/>
  <c r="BD21" i="7"/>
  <c r="BC21" i="7"/>
  <c r="BD20" i="7"/>
  <c r="BC20" i="7"/>
  <c r="BD19" i="7"/>
  <c r="BC19" i="7"/>
  <c r="BD18" i="7"/>
  <c r="BC18" i="7"/>
  <c r="BD17" i="7"/>
  <c r="BC17" i="7"/>
  <c r="BD16" i="7"/>
  <c r="BC16" i="7"/>
  <c r="BD15" i="7"/>
  <c r="BC15" i="7"/>
  <c r="BD14" i="7"/>
  <c r="BC14" i="7"/>
  <c r="BD13" i="7"/>
  <c r="BC13" i="7"/>
  <c r="BD12" i="7"/>
  <c r="BC12" i="7"/>
  <c r="BD11" i="7"/>
  <c r="BC11" i="7"/>
  <c r="BD10" i="7"/>
  <c r="BC10" i="7"/>
  <c r="BD9" i="7"/>
  <c r="BC9" i="7"/>
  <c r="BD8" i="7"/>
  <c r="BC8" i="7"/>
  <c r="BD7" i="7"/>
  <c r="BC7" i="7"/>
  <c r="BD6" i="7"/>
  <c r="BC6" i="7"/>
  <c r="BD5" i="7"/>
  <c r="BC5" i="7"/>
  <c r="BD4" i="7"/>
  <c r="BC4" i="7"/>
  <c r="BD3" i="7"/>
  <c r="BC3" i="7"/>
  <c r="BB2" i="3"/>
  <c r="BD2" i="7"/>
  <c r="BC2" i="7"/>
  <c r="BD2" i="3"/>
  <c r="BC2" i="3"/>
  <c r="B952" i="2"/>
  <c r="V1246" i="2"/>
  <c r="V987" i="6" l="1"/>
  <c r="V1280" i="6" s="1"/>
  <c r="V1003" i="6"/>
  <c r="V1296" i="6" s="1"/>
  <c r="V1051" i="6"/>
  <c r="V1344" i="6" s="1"/>
  <c r="W971" i="6"/>
  <c r="W1264" i="6" s="1"/>
  <c r="V976" i="6"/>
  <c r="V1269" i="6" s="1"/>
  <c r="V983" i="6"/>
  <c r="V1276" i="6" s="1"/>
  <c r="V992" i="6"/>
  <c r="V1285" i="6" s="1"/>
  <c r="V999" i="6"/>
  <c r="V1292" i="6" s="1"/>
  <c r="V1008" i="6"/>
  <c r="V1301" i="6" s="1"/>
  <c r="V1015" i="6"/>
  <c r="V1308" i="6" s="1"/>
  <c r="W1019" i="6"/>
  <c r="W1312" i="6" s="1"/>
  <c r="V1024" i="6"/>
  <c r="V1317" i="6" s="1"/>
  <c r="V1031" i="6"/>
  <c r="V1324" i="6" s="1"/>
  <c r="W1035" i="6"/>
  <c r="W1328" i="6" s="1"/>
  <c r="V1040" i="6"/>
  <c r="V1333" i="6" s="1"/>
  <c r="V1047" i="6"/>
  <c r="V1340" i="6" s="1"/>
  <c r="V1056" i="6"/>
  <c r="V1349" i="6" s="1"/>
  <c r="V1072" i="6"/>
  <c r="V1365" i="6" s="1"/>
  <c r="V1088" i="6"/>
  <c r="V1381" i="6" s="1"/>
  <c r="V1104" i="6"/>
  <c r="V1397" i="6" s="1"/>
  <c r="V1120" i="6"/>
  <c r="V1413" i="6" s="1"/>
  <c r="V1136" i="6"/>
  <c r="V1429" i="6" s="1"/>
  <c r="V1152" i="6"/>
  <c r="V1445" i="6" s="1"/>
  <c r="V1168" i="6"/>
  <c r="V1461" i="6" s="1"/>
  <c r="V1184" i="6"/>
  <c r="V1477" i="6" s="1"/>
  <c r="V1200" i="6"/>
  <c r="V1493" i="6" s="1"/>
  <c r="V1216" i="6"/>
  <c r="V1509" i="6" s="1"/>
  <c r="V1232" i="6"/>
  <c r="V1525" i="6" s="1"/>
  <c r="V1248" i="6"/>
  <c r="V1541" i="6" s="1"/>
  <c r="V1256" i="6"/>
  <c r="V1549" i="6" s="1"/>
  <c r="W1257" i="6"/>
  <c r="W1550" i="6" s="1"/>
  <c r="W1253" i="6"/>
  <c r="W1546" i="6" s="1"/>
  <c r="W1249" i="6"/>
  <c r="W1542" i="6" s="1"/>
  <c r="AG1246" i="2"/>
  <c r="V1533" i="2" s="1"/>
  <c r="AG1245" i="2"/>
  <c r="AG1244" i="2"/>
  <c r="AG1243" i="2"/>
  <c r="AG1242" i="2"/>
  <c r="AG1241" i="2"/>
  <c r="W1241" i="2" s="1"/>
  <c r="W1528" i="2" s="1"/>
  <c r="AG1240" i="2"/>
  <c r="AG1239" i="2"/>
  <c r="AG1238" i="2"/>
  <c r="V1238" i="2" s="1"/>
  <c r="V1525" i="2" s="1"/>
  <c r="AG1237" i="2"/>
  <c r="AG1236" i="2"/>
  <c r="W1236" i="2" s="1"/>
  <c r="W1523" i="2" s="1"/>
  <c r="AG1235" i="2"/>
  <c r="AG1234" i="2"/>
  <c r="W1234" i="2" s="1"/>
  <c r="W1521" i="2" s="1"/>
  <c r="AG1233" i="2"/>
  <c r="AG1232" i="2"/>
  <c r="W1232" i="2" s="1"/>
  <c r="W1519" i="2" s="1"/>
  <c r="AG1231" i="2"/>
  <c r="AG1230" i="2"/>
  <c r="W1230" i="2" s="1"/>
  <c r="W1517" i="2" s="1"/>
  <c r="AG1229" i="2"/>
  <c r="AG1228" i="2"/>
  <c r="W1228" i="2" s="1"/>
  <c r="W1515" i="2" s="1"/>
  <c r="AG1227" i="2"/>
  <c r="AG1226" i="2"/>
  <c r="W1226" i="2" s="1"/>
  <c r="W1513" i="2" s="1"/>
  <c r="AG1225" i="2"/>
  <c r="AG1224" i="2"/>
  <c r="W1224" i="2" s="1"/>
  <c r="W1511" i="2" s="1"/>
  <c r="AG1223" i="2"/>
  <c r="AG1222" i="2"/>
  <c r="W1222" i="2" s="1"/>
  <c r="W1509" i="2" s="1"/>
  <c r="AG1221" i="2"/>
  <c r="AG1220" i="2"/>
  <c r="W1220" i="2" s="1"/>
  <c r="W1507" i="2" s="1"/>
  <c r="AG1219" i="2"/>
  <c r="AG1218" i="2"/>
  <c r="W1218" i="2" s="1"/>
  <c r="W1505" i="2" s="1"/>
  <c r="AG1217" i="2"/>
  <c r="AG1216" i="2"/>
  <c r="W1216" i="2" s="1"/>
  <c r="W1503" i="2" s="1"/>
  <c r="AG1215" i="2"/>
  <c r="AG1214" i="2"/>
  <c r="W1214" i="2" s="1"/>
  <c r="W1501" i="2" s="1"/>
  <c r="AG1213" i="2"/>
  <c r="AG1212" i="2"/>
  <c r="W1212" i="2" s="1"/>
  <c r="W1499" i="2" s="1"/>
  <c r="AG1211" i="2"/>
  <c r="AG1210" i="2"/>
  <c r="W1210" i="2" s="1"/>
  <c r="W1497" i="2" s="1"/>
  <c r="AG1209" i="2"/>
  <c r="AG1208" i="2"/>
  <c r="W1208" i="2" s="1"/>
  <c r="W1495" i="2" s="1"/>
  <c r="AG1207" i="2"/>
  <c r="AG1206" i="2"/>
  <c r="W1206" i="2" s="1"/>
  <c r="W1493" i="2" s="1"/>
  <c r="AG1205" i="2"/>
  <c r="AG1204" i="2"/>
  <c r="W1204" i="2" s="1"/>
  <c r="W1491" i="2" s="1"/>
  <c r="AG1203" i="2"/>
  <c r="AG1202" i="2"/>
  <c r="W1202" i="2" s="1"/>
  <c r="W1489" i="2" s="1"/>
  <c r="AG1201" i="2"/>
  <c r="AG1200" i="2"/>
  <c r="W1200" i="2" s="1"/>
  <c r="W1487" i="2" s="1"/>
  <c r="AG1199" i="2"/>
  <c r="AG1198" i="2"/>
  <c r="W1198" i="2" s="1"/>
  <c r="W1485" i="2" s="1"/>
  <c r="AG1197" i="2"/>
  <c r="AG1196" i="2"/>
  <c r="W1196" i="2" s="1"/>
  <c r="W1483" i="2" s="1"/>
  <c r="AG1195" i="2"/>
  <c r="AG1194" i="2"/>
  <c r="W1194" i="2" s="1"/>
  <c r="W1481" i="2" s="1"/>
  <c r="AG1193" i="2"/>
  <c r="AG1192" i="2"/>
  <c r="W1192" i="2" s="1"/>
  <c r="W1479" i="2" s="1"/>
  <c r="AG1191" i="2"/>
  <c r="AG1190" i="2"/>
  <c r="W1190" i="2" s="1"/>
  <c r="W1477" i="2" s="1"/>
  <c r="AG1189" i="2"/>
  <c r="AG1188" i="2"/>
  <c r="W1188" i="2" s="1"/>
  <c r="W1475" i="2" s="1"/>
  <c r="AG1187" i="2"/>
  <c r="AG1186" i="2"/>
  <c r="W1186" i="2" s="1"/>
  <c r="W1473" i="2" s="1"/>
  <c r="AG1185" i="2"/>
  <c r="AG1184" i="2"/>
  <c r="W1184" i="2" s="1"/>
  <c r="W1471" i="2" s="1"/>
  <c r="AG1183" i="2"/>
  <c r="AG1182" i="2"/>
  <c r="W1182" i="2" s="1"/>
  <c r="W1469" i="2" s="1"/>
  <c r="AG1181" i="2"/>
  <c r="AG1180" i="2"/>
  <c r="W1180" i="2" s="1"/>
  <c r="W1467" i="2" s="1"/>
  <c r="AG1179" i="2"/>
  <c r="AG1178" i="2"/>
  <c r="W1178" i="2" s="1"/>
  <c r="W1465" i="2" s="1"/>
  <c r="AG1177" i="2"/>
  <c r="AG1176" i="2"/>
  <c r="W1176" i="2" s="1"/>
  <c r="W1463" i="2" s="1"/>
  <c r="AG1175" i="2"/>
  <c r="AG1174" i="2"/>
  <c r="W1174" i="2" s="1"/>
  <c r="W1461" i="2" s="1"/>
  <c r="AG1173" i="2"/>
  <c r="AG1172" i="2"/>
  <c r="W1172" i="2" s="1"/>
  <c r="W1459" i="2" s="1"/>
  <c r="AG1171" i="2"/>
  <c r="AG1170" i="2"/>
  <c r="W1170" i="2" s="1"/>
  <c r="W1457" i="2" s="1"/>
  <c r="AG1169" i="2"/>
  <c r="AG1168" i="2"/>
  <c r="W1168" i="2" s="1"/>
  <c r="W1455" i="2" s="1"/>
  <c r="AG1167" i="2"/>
  <c r="AG1166" i="2"/>
  <c r="W1166" i="2" s="1"/>
  <c r="W1453" i="2" s="1"/>
  <c r="AG1165" i="2"/>
  <c r="AG1164" i="2"/>
  <c r="W1164" i="2" s="1"/>
  <c r="W1451" i="2" s="1"/>
  <c r="AG1163" i="2"/>
  <c r="AG1162" i="2"/>
  <c r="W1162" i="2" s="1"/>
  <c r="W1449" i="2" s="1"/>
  <c r="AG1161" i="2"/>
  <c r="AG1160" i="2"/>
  <c r="W1160" i="2" s="1"/>
  <c r="W1447" i="2" s="1"/>
  <c r="AG1159" i="2"/>
  <c r="AG1158" i="2"/>
  <c r="W1158" i="2" s="1"/>
  <c r="W1445" i="2" s="1"/>
  <c r="AG1157" i="2"/>
  <c r="AG1156" i="2"/>
  <c r="W1156" i="2" s="1"/>
  <c r="W1443" i="2" s="1"/>
  <c r="AG1155" i="2"/>
  <c r="AG1154" i="2"/>
  <c r="W1154" i="2" s="1"/>
  <c r="W1441" i="2" s="1"/>
  <c r="AG1153" i="2"/>
  <c r="AG1152" i="2"/>
  <c r="W1152" i="2" s="1"/>
  <c r="W1439" i="2" s="1"/>
  <c r="AG1151" i="2"/>
  <c r="AG1150" i="2"/>
  <c r="W1150" i="2" s="1"/>
  <c r="W1437" i="2" s="1"/>
  <c r="AG1149" i="2"/>
  <c r="AG1148" i="2"/>
  <c r="W1148" i="2" s="1"/>
  <c r="W1435" i="2" s="1"/>
  <c r="AG1147" i="2"/>
  <c r="AG1146" i="2"/>
  <c r="W1146" i="2" s="1"/>
  <c r="W1433" i="2" s="1"/>
  <c r="AG1145" i="2"/>
  <c r="AG1144" i="2"/>
  <c r="W1144" i="2" s="1"/>
  <c r="W1431" i="2" s="1"/>
  <c r="AG1143" i="2"/>
  <c r="AG1142" i="2"/>
  <c r="W1142" i="2" s="1"/>
  <c r="W1429" i="2" s="1"/>
  <c r="AG1141" i="2"/>
  <c r="AG1140" i="2"/>
  <c r="W1140" i="2" s="1"/>
  <c r="W1427" i="2" s="1"/>
  <c r="AG1139" i="2"/>
  <c r="AG1138" i="2"/>
  <c r="W1138" i="2" s="1"/>
  <c r="W1425" i="2" s="1"/>
  <c r="AG1137" i="2"/>
  <c r="AG1136" i="2"/>
  <c r="W1136" i="2" s="1"/>
  <c r="W1423" i="2" s="1"/>
  <c r="AG1135" i="2"/>
  <c r="AG1134" i="2"/>
  <c r="W1134" i="2" s="1"/>
  <c r="W1421" i="2" s="1"/>
  <c r="AG1133" i="2"/>
  <c r="AG1132" i="2"/>
  <c r="W1132" i="2" s="1"/>
  <c r="W1419" i="2" s="1"/>
  <c r="AG1131" i="2"/>
  <c r="AG1130" i="2"/>
  <c r="W1130" i="2" s="1"/>
  <c r="W1417" i="2" s="1"/>
  <c r="AG1129" i="2"/>
  <c r="AG1128" i="2"/>
  <c r="W1128" i="2" s="1"/>
  <c r="W1415" i="2" s="1"/>
  <c r="AG1127" i="2"/>
  <c r="AG1126" i="2"/>
  <c r="W1126" i="2" s="1"/>
  <c r="W1413" i="2" s="1"/>
  <c r="AG1125" i="2"/>
  <c r="AG1124" i="2"/>
  <c r="W1124" i="2" s="1"/>
  <c r="W1411" i="2" s="1"/>
  <c r="AG1123" i="2"/>
  <c r="AG1122" i="2"/>
  <c r="W1122" i="2" s="1"/>
  <c r="W1409" i="2" s="1"/>
  <c r="AG1121" i="2"/>
  <c r="AG1120" i="2"/>
  <c r="W1120" i="2" s="1"/>
  <c r="W1407" i="2" s="1"/>
  <c r="AG1119" i="2"/>
  <c r="AG1118" i="2"/>
  <c r="W1118" i="2" s="1"/>
  <c r="W1405" i="2" s="1"/>
  <c r="AG1117" i="2"/>
  <c r="AG1116" i="2"/>
  <c r="W1116" i="2" s="1"/>
  <c r="W1403" i="2" s="1"/>
  <c r="AG1115" i="2"/>
  <c r="AG1114" i="2"/>
  <c r="W1114" i="2" s="1"/>
  <c r="W1401" i="2" s="1"/>
  <c r="AG1113" i="2"/>
  <c r="AG1112" i="2"/>
  <c r="W1112" i="2" s="1"/>
  <c r="W1399" i="2" s="1"/>
  <c r="AG1111" i="2"/>
  <c r="V1111" i="2" s="1"/>
  <c r="V1398" i="2" s="1"/>
  <c r="AG1110" i="2"/>
  <c r="W1110" i="2" s="1"/>
  <c r="W1397" i="2" s="1"/>
  <c r="AG1109" i="2"/>
  <c r="V1109" i="2" s="1"/>
  <c r="V1396" i="2" s="1"/>
  <c r="AG1108" i="2"/>
  <c r="W1108" i="2" s="1"/>
  <c r="W1395" i="2" s="1"/>
  <c r="AG1107" i="2"/>
  <c r="V1107" i="2" s="1"/>
  <c r="V1394" i="2" s="1"/>
  <c r="AG1106" i="2"/>
  <c r="W1106" i="2" s="1"/>
  <c r="W1393" i="2" s="1"/>
  <c r="AG1105" i="2"/>
  <c r="V1105" i="2" s="1"/>
  <c r="V1392" i="2" s="1"/>
  <c r="AG1104" i="2"/>
  <c r="V1104" i="2" s="1"/>
  <c r="V1391" i="2" s="1"/>
  <c r="AG1103" i="2"/>
  <c r="V1103" i="2" s="1"/>
  <c r="V1390" i="2" s="1"/>
  <c r="AG1102" i="2"/>
  <c r="W1102" i="2" s="1"/>
  <c r="W1389" i="2" s="1"/>
  <c r="AG1101" i="2"/>
  <c r="V1101" i="2" s="1"/>
  <c r="V1388" i="2" s="1"/>
  <c r="AG1100" i="2"/>
  <c r="W1100" i="2" s="1"/>
  <c r="W1387" i="2" s="1"/>
  <c r="AG1099" i="2"/>
  <c r="V1099" i="2" s="1"/>
  <c r="V1386" i="2" s="1"/>
  <c r="AG1098" i="2"/>
  <c r="W1098" i="2" s="1"/>
  <c r="W1385" i="2" s="1"/>
  <c r="AG1097" i="2"/>
  <c r="V1097" i="2" s="1"/>
  <c r="V1384" i="2" s="1"/>
  <c r="AG1096" i="2"/>
  <c r="V1096" i="2" s="1"/>
  <c r="V1383" i="2" s="1"/>
  <c r="AG1095" i="2"/>
  <c r="V1095" i="2" s="1"/>
  <c r="V1382" i="2" s="1"/>
  <c r="AG1094" i="2"/>
  <c r="W1094" i="2" s="1"/>
  <c r="W1381" i="2" s="1"/>
  <c r="AG1093" i="2"/>
  <c r="V1093" i="2" s="1"/>
  <c r="V1380" i="2" s="1"/>
  <c r="AG1092" i="2"/>
  <c r="W1092" i="2" s="1"/>
  <c r="W1379" i="2" s="1"/>
  <c r="AG1091" i="2"/>
  <c r="V1091" i="2" s="1"/>
  <c r="V1378" i="2" s="1"/>
  <c r="AG1090" i="2"/>
  <c r="W1090" i="2" s="1"/>
  <c r="W1377" i="2" s="1"/>
  <c r="AG1089" i="2"/>
  <c r="V1089" i="2" s="1"/>
  <c r="V1376" i="2" s="1"/>
  <c r="AG1088" i="2"/>
  <c r="V1088" i="2" s="1"/>
  <c r="V1375" i="2" s="1"/>
  <c r="AG1087" i="2"/>
  <c r="V1087" i="2" s="1"/>
  <c r="V1374" i="2" s="1"/>
  <c r="AG1086" i="2"/>
  <c r="W1086" i="2" s="1"/>
  <c r="W1373" i="2" s="1"/>
  <c r="AG1085" i="2"/>
  <c r="V1085" i="2" s="1"/>
  <c r="V1372" i="2" s="1"/>
  <c r="AG1084" i="2"/>
  <c r="W1084" i="2" s="1"/>
  <c r="W1371" i="2" s="1"/>
  <c r="AG1083" i="2"/>
  <c r="V1083" i="2" s="1"/>
  <c r="V1370" i="2" s="1"/>
  <c r="AG1082" i="2"/>
  <c r="W1082" i="2" s="1"/>
  <c r="W1369" i="2" s="1"/>
  <c r="AG1081" i="2"/>
  <c r="V1081" i="2" s="1"/>
  <c r="V1368" i="2" s="1"/>
  <c r="AG1080" i="2"/>
  <c r="V1080" i="2" s="1"/>
  <c r="V1367" i="2" s="1"/>
  <c r="AG1079" i="2"/>
  <c r="V1079" i="2" s="1"/>
  <c r="V1366" i="2" s="1"/>
  <c r="AG1078" i="2"/>
  <c r="W1078" i="2" s="1"/>
  <c r="W1365" i="2" s="1"/>
  <c r="AG1077" i="2"/>
  <c r="V1077" i="2" s="1"/>
  <c r="V1364" i="2" s="1"/>
  <c r="AG1076" i="2"/>
  <c r="W1076" i="2" s="1"/>
  <c r="W1363" i="2" s="1"/>
  <c r="AG1075" i="2"/>
  <c r="V1075" i="2" s="1"/>
  <c r="V1362" i="2" s="1"/>
  <c r="AG1074" i="2"/>
  <c r="W1074" i="2" s="1"/>
  <c r="W1361" i="2" s="1"/>
  <c r="AG1073" i="2"/>
  <c r="V1073" i="2" s="1"/>
  <c r="V1360" i="2" s="1"/>
  <c r="AG1072" i="2"/>
  <c r="V1072" i="2" s="1"/>
  <c r="V1359" i="2" s="1"/>
  <c r="AG1071" i="2"/>
  <c r="V1071" i="2" s="1"/>
  <c r="V1358" i="2" s="1"/>
  <c r="AG1070" i="2"/>
  <c r="W1070" i="2" s="1"/>
  <c r="W1357" i="2" s="1"/>
  <c r="AG1069" i="2"/>
  <c r="W1069" i="2" s="1"/>
  <c r="W1356" i="2" s="1"/>
  <c r="AG1068" i="2"/>
  <c r="W1068" i="2" s="1"/>
  <c r="W1355" i="2" s="1"/>
  <c r="AG1067" i="2"/>
  <c r="W1067" i="2" s="1"/>
  <c r="W1354" i="2" s="1"/>
  <c r="AG1066" i="2"/>
  <c r="W1066" i="2" s="1"/>
  <c r="W1353" i="2" s="1"/>
  <c r="AG1065" i="2"/>
  <c r="W1065" i="2" s="1"/>
  <c r="W1352" i="2" s="1"/>
  <c r="AG1064" i="2"/>
  <c r="W1064" i="2" s="1"/>
  <c r="W1351" i="2" s="1"/>
  <c r="AG1063" i="2"/>
  <c r="W1063" i="2" s="1"/>
  <c r="W1350" i="2" s="1"/>
  <c r="AG1062" i="2"/>
  <c r="W1062" i="2" s="1"/>
  <c r="W1349" i="2" s="1"/>
  <c r="AG1061" i="2"/>
  <c r="W1061" i="2" s="1"/>
  <c r="W1348" i="2" s="1"/>
  <c r="AG1060" i="2"/>
  <c r="W1060" i="2" s="1"/>
  <c r="W1347" i="2" s="1"/>
  <c r="AG1059" i="2"/>
  <c r="W1059" i="2" s="1"/>
  <c r="W1346" i="2" s="1"/>
  <c r="AG1058" i="2"/>
  <c r="W1058" i="2" s="1"/>
  <c r="W1345" i="2" s="1"/>
  <c r="AG1057" i="2"/>
  <c r="W1057" i="2" s="1"/>
  <c r="W1344" i="2" s="1"/>
  <c r="AG1056" i="2"/>
  <c r="W1056" i="2" s="1"/>
  <c r="W1343" i="2" s="1"/>
  <c r="AG1055" i="2"/>
  <c r="W1055" i="2" s="1"/>
  <c r="W1342" i="2" s="1"/>
  <c r="AG1054" i="2"/>
  <c r="W1054" i="2" s="1"/>
  <c r="W1341" i="2" s="1"/>
  <c r="AG1053" i="2"/>
  <c r="W1053" i="2" s="1"/>
  <c r="W1340" i="2" s="1"/>
  <c r="AG1052" i="2"/>
  <c r="W1052" i="2" s="1"/>
  <c r="W1339" i="2" s="1"/>
  <c r="AG1051" i="2"/>
  <c r="W1051" i="2" s="1"/>
  <c r="W1338" i="2" s="1"/>
  <c r="AG1050" i="2"/>
  <c r="W1050" i="2" s="1"/>
  <c r="W1337" i="2" s="1"/>
  <c r="AG1049" i="2"/>
  <c r="W1049" i="2" s="1"/>
  <c r="W1336" i="2" s="1"/>
  <c r="AG1048" i="2"/>
  <c r="W1048" i="2" s="1"/>
  <c r="W1335" i="2" s="1"/>
  <c r="AG1047" i="2"/>
  <c r="W1047" i="2" s="1"/>
  <c r="W1334" i="2" s="1"/>
  <c r="AG1046" i="2"/>
  <c r="W1046" i="2" s="1"/>
  <c r="W1333" i="2" s="1"/>
  <c r="AG1045" i="2"/>
  <c r="W1045" i="2" s="1"/>
  <c r="W1332" i="2" s="1"/>
  <c r="AG1044" i="2"/>
  <c r="W1044" i="2" s="1"/>
  <c r="W1331" i="2" s="1"/>
  <c r="AG1043" i="2"/>
  <c r="W1043" i="2" s="1"/>
  <c r="W1330" i="2" s="1"/>
  <c r="AG1042" i="2"/>
  <c r="W1042" i="2" s="1"/>
  <c r="W1329" i="2" s="1"/>
  <c r="AG1041" i="2"/>
  <c r="W1041" i="2" s="1"/>
  <c r="W1328" i="2" s="1"/>
  <c r="AG1040" i="2"/>
  <c r="W1040" i="2" s="1"/>
  <c r="W1327" i="2" s="1"/>
  <c r="AG1039" i="2"/>
  <c r="W1039" i="2" s="1"/>
  <c r="W1326" i="2" s="1"/>
  <c r="AG1038" i="2"/>
  <c r="W1038" i="2" s="1"/>
  <c r="W1325" i="2" s="1"/>
  <c r="AG1037" i="2"/>
  <c r="W1037" i="2" s="1"/>
  <c r="W1324" i="2" s="1"/>
  <c r="AG1036" i="2"/>
  <c r="W1036" i="2" s="1"/>
  <c r="W1323" i="2" s="1"/>
  <c r="AG1035" i="2"/>
  <c r="W1035" i="2" s="1"/>
  <c r="W1322" i="2" s="1"/>
  <c r="AG1034" i="2"/>
  <c r="W1034" i="2" s="1"/>
  <c r="W1321" i="2" s="1"/>
  <c r="AG1033" i="2"/>
  <c r="W1033" i="2" s="1"/>
  <c r="W1320" i="2" s="1"/>
  <c r="AG1032" i="2"/>
  <c r="W1032" i="2" s="1"/>
  <c r="W1319" i="2" s="1"/>
  <c r="AG1031" i="2"/>
  <c r="W1031" i="2" s="1"/>
  <c r="W1318" i="2" s="1"/>
  <c r="AG1030" i="2"/>
  <c r="W1030" i="2" s="1"/>
  <c r="W1317" i="2" s="1"/>
  <c r="AG1029" i="2"/>
  <c r="W1029" i="2" s="1"/>
  <c r="W1316" i="2" s="1"/>
  <c r="AG1028" i="2"/>
  <c r="W1028" i="2" s="1"/>
  <c r="W1315" i="2" s="1"/>
  <c r="AG1027" i="2"/>
  <c r="W1027" i="2" s="1"/>
  <c r="W1314" i="2" s="1"/>
  <c r="AG1026" i="2"/>
  <c r="W1026" i="2" s="1"/>
  <c r="W1313" i="2" s="1"/>
  <c r="AG1025" i="2"/>
  <c r="W1025" i="2" s="1"/>
  <c r="W1312" i="2" s="1"/>
  <c r="AG1024" i="2"/>
  <c r="W1024" i="2" s="1"/>
  <c r="W1311" i="2" s="1"/>
  <c r="AG1023" i="2"/>
  <c r="W1023" i="2" s="1"/>
  <c r="W1310" i="2" s="1"/>
  <c r="AG1022" i="2"/>
  <c r="W1022" i="2" s="1"/>
  <c r="W1309" i="2" s="1"/>
  <c r="AG1021" i="2"/>
  <c r="W1021" i="2" s="1"/>
  <c r="W1308" i="2" s="1"/>
  <c r="AG1020" i="2"/>
  <c r="W1020" i="2" s="1"/>
  <c r="W1307" i="2" s="1"/>
  <c r="AG1019" i="2"/>
  <c r="W1019" i="2" s="1"/>
  <c r="W1306" i="2" s="1"/>
  <c r="AG1018" i="2"/>
  <c r="W1018" i="2" s="1"/>
  <c r="W1305" i="2" s="1"/>
  <c r="AG1017" i="2"/>
  <c r="W1017" i="2" s="1"/>
  <c r="W1304" i="2" s="1"/>
  <c r="AG1016" i="2"/>
  <c r="W1016" i="2" s="1"/>
  <c r="W1303" i="2" s="1"/>
  <c r="AG1015" i="2"/>
  <c r="W1015" i="2" s="1"/>
  <c r="W1302" i="2" s="1"/>
  <c r="AG1014" i="2"/>
  <c r="W1014" i="2" s="1"/>
  <c r="W1301" i="2" s="1"/>
  <c r="AG1013" i="2"/>
  <c r="W1013" i="2" s="1"/>
  <c r="W1300" i="2" s="1"/>
  <c r="AG1012" i="2"/>
  <c r="W1012" i="2" s="1"/>
  <c r="W1299" i="2" s="1"/>
  <c r="AG1011" i="2"/>
  <c r="W1011" i="2" s="1"/>
  <c r="W1298" i="2" s="1"/>
  <c r="AG1010" i="2"/>
  <c r="W1010" i="2" s="1"/>
  <c r="W1297" i="2" s="1"/>
  <c r="AG1009" i="2"/>
  <c r="W1009" i="2" s="1"/>
  <c r="W1296" i="2" s="1"/>
  <c r="AG1008" i="2"/>
  <c r="W1008" i="2" s="1"/>
  <c r="W1295" i="2" s="1"/>
  <c r="AG1007" i="2"/>
  <c r="W1007" i="2" s="1"/>
  <c r="W1294" i="2" s="1"/>
  <c r="AG1006" i="2"/>
  <c r="W1006" i="2" s="1"/>
  <c r="W1293" i="2" s="1"/>
  <c r="AG1005" i="2"/>
  <c r="W1005" i="2" s="1"/>
  <c r="W1292" i="2" s="1"/>
  <c r="AG1004" i="2"/>
  <c r="W1004" i="2" s="1"/>
  <c r="W1291" i="2" s="1"/>
  <c r="AG1003" i="2"/>
  <c r="W1003" i="2" s="1"/>
  <c r="W1290" i="2" s="1"/>
  <c r="AG1002" i="2"/>
  <c r="W1002" i="2" s="1"/>
  <c r="W1289" i="2" s="1"/>
  <c r="AG1001" i="2"/>
  <c r="W1001" i="2" s="1"/>
  <c r="W1288" i="2" s="1"/>
  <c r="AG1000" i="2"/>
  <c r="W1000" i="2" s="1"/>
  <c r="W1287" i="2" s="1"/>
  <c r="AG999" i="2"/>
  <c r="W999" i="2" s="1"/>
  <c r="W1286" i="2" s="1"/>
  <c r="AG998" i="2"/>
  <c r="W998" i="2" s="1"/>
  <c r="W1285" i="2" s="1"/>
  <c r="AG997" i="2"/>
  <c r="W997" i="2" s="1"/>
  <c r="W1284" i="2" s="1"/>
  <c r="AG996" i="2"/>
  <c r="W996" i="2" s="1"/>
  <c r="W1283" i="2" s="1"/>
  <c r="AG995" i="2"/>
  <c r="W995" i="2" s="1"/>
  <c r="W1282" i="2" s="1"/>
  <c r="AG994" i="2"/>
  <c r="W994" i="2" s="1"/>
  <c r="W1281" i="2" s="1"/>
  <c r="AG993" i="2"/>
  <c r="W993" i="2" s="1"/>
  <c r="W1280" i="2" s="1"/>
  <c r="AG992" i="2"/>
  <c r="W992" i="2" s="1"/>
  <c r="W1279" i="2" s="1"/>
  <c r="AG991" i="2"/>
  <c r="W991" i="2" s="1"/>
  <c r="W1278" i="2" s="1"/>
  <c r="AG990" i="2"/>
  <c r="W990" i="2" s="1"/>
  <c r="W1277" i="2" s="1"/>
  <c r="AG989" i="2"/>
  <c r="W989" i="2" s="1"/>
  <c r="W1276" i="2" s="1"/>
  <c r="AG988" i="2"/>
  <c r="W988" i="2" s="1"/>
  <c r="W1275" i="2" s="1"/>
  <c r="AG987" i="2"/>
  <c r="W987" i="2" s="1"/>
  <c r="W1274" i="2" s="1"/>
  <c r="AG986" i="2"/>
  <c r="W986" i="2" s="1"/>
  <c r="W1273" i="2" s="1"/>
  <c r="AG985" i="2"/>
  <c r="W985" i="2" s="1"/>
  <c r="W1272" i="2" s="1"/>
  <c r="AG984" i="2"/>
  <c r="W984" i="2" s="1"/>
  <c r="W1271" i="2" s="1"/>
  <c r="AG983" i="2"/>
  <c r="W983" i="2" s="1"/>
  <c r="W1270" i="2" s="1"/>
  <c r="AG982" i="2"/>
  <c r="W982" i="2" s="1"/>
  <c r="W1269" i="2" s="1"/>
  <c r="AG981" i="2"/>
  <c r="W981" i="2" s="1"/>
  <c r="W1268" i="2" s="1"/>
  <c r="AG980" i="2"/>
  <c r="W980" i="2" s="1"/>
  <c r="W1267" i="2" s="1"/>
  <c r="AG979" i="2"/>
  <c r="W979" i="2" s="1"/>
  <c r="W1266" i="2" s="1"/>
  <c r="AG978" i="2"/>
  <c r="W978" i="2" s="1"/>
  <c r="W1265" i="2" s="1"/>
  <c r="AG977" i="2"/>
  <c r="W977" i="2" s="1"/>
  <c r="W1264" i="2" s="1"/>
  <c r="AG976" i="2"/>
  <c r="W976" i="2" s="1"/>
  <c r="W1263" i="2" s="1"/>
  <c r="AG975" i="2"/>
  <c r="W975" i="2" s="1"/>
  <c r="W1262" i="2" s="1"/>
  <c r="AG974" i="2"/>
  <c r="W974" i="2" s="1"/>
  <c r="W1261" i="2" s="1"/>
  <c r="AG973" i="2"/>
  <c r="W973" i="2" s="1"/>
  <c r="W1260" i="2" s="1"/>
  <c r="AG972" i="2"/>
  <c r="W972" i="2" s="1"/>
  <c r="W1259" i="2" s="1"/>
  <c r="AG971" i="2"/>
  <c r="W971" i="2" s="1"/>
  <c r="W1258" i="2" s="1"/>
  <c r="AG970" i="2"/>
  <c r="W970" i="2" s="1"/>
  <c r="W1257" i="2" s="1"/>
  <c r="AG969" i="2"/>
  <c r="W969" i="2" s="1"/>
  <c r="W1256" i="2" s="1"/>
  <c r="AG968" i="2"/>
  <c r="W968" i="2" s="1"/>
  <c r="W1255" i="2" s="1"/>
  <c r="AG967" i="2"/>
  <c r="W967" i="2" s="1"/>
  <c r="W1254" i="2" s="1"/>
  <c r="AG966" i="2"/>
  <c r="W966" i="2" s="1"/>
  <c r="W1253" i="2" s="1"/>
  <c r="AG965" i="2"/>
  <c r="W965" i="2" s="1"/>
  <c r="W1252" i="2" s="1"/>
  <c r="AG964" i="2"/>
  <c r="W964" i="2" s="1"/>
  <c r="W1251" i="2" s="1"/>
  <c r="AG963" i="2"/>
  <c r="W963" i="2" s="1"/>
  <c r="W1250" i="2" s="1"/>
  <c r="AG962" i="2"/>
  <c r="W962" i="2" s="1"/>
  <c r="W1249" i="2" s="1"/>
  <c r="AG961" i="2"/>
  <c r="W961" i="2" s="1"/>
  <c r="W1248" i="2" s="1"/>
  <c r="AG960" i="2"/>
  <c r="V1247" i="2" s="1"/>
  <c r="O35" i="1"/>
  <c r="O34" i="1"/>
  <c r="O33" i="1"/>
  <c r="O32" i="1"/>
  <c r="O31" i="1"/>
  <c r="O30" i="1"/>
  <c r="O29" i="1"/>
  <c r="O28" i="1"/>
  <c r="O38" i="1" s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W29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W12" i="5"/>
  <c r="V30" i="5"/>
  <c r="U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R3" i="5"/>
  <c r="S29" i="5"/>
  <c r="R29" i="5"/>
  <c r="S28" i="5"/>
  <c r="R28" i="5"/>
  <c r="S27" i="5"/>
  <c r="R27" i="5"/>
  <c r="S26" i="5"/>
  <c r="R26" i="5"/>
  <c r="S25" i="5"/>
  <c r="R25" i="5"/>
  <c r="S24" i="5"/>
  <c r="R24" i="5"/>
  <c r="S23" i="5"/>
  <c r="R23" i="5"/>
  <c r="S22" i="5"/>
  <c r="R22" i="5"/>
  <c r="S21" i="5"/>
  <c r="R21" i="5"/>
  <c r="S20" i="5"/>
  <c r="R20" i="5"/>
  <c r="S19" i="5"/>
  <c r="R19" i="5"/>
  <c r="S18" i="5"/>
  <c r="R18" i="5"/>
  <c r="S17" i="5"/>
  <c r="R17" i="5"/>
  <c r="S16" i="5"/>
  <c r="R16" i="5"/>
  <c r="S15" i="5"/>
  <c r="R15" i="5"/>
  <c r="S14" i="5"/>
  <c r="R14" i="5"/>
  <c r="S13" i="5"/>
  <c r="R13" i="5"/>
  <c r="S12" i="5"/>
  <c r="R12" i="5"/>
  <c r="N36" i="5"/>
  <c r="M36" i="5"/>
  <c r="L36" i="5"/>
  <c r="M32" i="5"/>
  <c r="L32" i="5"/>
  <c r="K32" i="5"/>
  <c r="N31" i="5"/>
  <c r="M31" i="5"/>
  <c r="L31" i="5"/>
  <c r="K31" i="5"/>
  <c r="C50" i="5"/>
  <c r="F49" i="5"/>
  <c r="F48" i="5"/>
  <c r="F47" i="5"/>
  <c r="F46" i="5"/>
  <c r="F45" i="5"/>
  <c r="F44" i="5"/>
  <c r="F43" i="5"/>
  <c r="F42" i="5"/>
  <c r="F40" i="5"/>
  <c r="F39" i="5"/>
  <c r="F38" i="5"/>
  <c r="F37" i="5"/>
  <c r="F36" i="5"/>
  <c r="F35" i="5"/>
  <c r="F34" i="5"/>
  <c r="F33" i="5"/>
  <c r="F32" i="5"/>
  <c r="F30" i="5"/>
  <c r="F29" i="5"/>
  <c r="F28" i="5"/>
  <c r="F27" i="5"/>
  <c r="F26" i="5"/>
  <c r="F25" i="5"/>
  <c r="F24" i="5"/>
  <c r="F23" i="5"/>
  <c r="F22" i="5"/>
  <c r="F21" i="5"/>
  <c r="F20" i="5"/>
  <c r="F18" i="5"/>
  <c r="F17" i="5"/>
  <c r="F16" i="5"/>
  <c r="F15" i="5"/>
  <c r="F14" i="5"/>
  <c r="F13" i="5"/>
  <c r="F12" i="5"/>
  <c r="F11" i="5"/>
  <c r="F9" i="5"/>
  <c r="F8" i="5"/>
  <c r="F7" i="5"/>
  <c r="F6" i="5"/>
  <c r="F5" i="5"/>
  <c r="F4" i="5"/>
  <c r="F3" i="5"/>
  <c r="F2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B805" i="2"/>
  <c r="AD805" i="2" s="1"/>
  <c r="B1228" i="2"/>
  <c r="AF1228" i="2" s="1"/>
  <c r="B1227" i="2"/>
  <c r="AF1227" i="2" s="1"/>
  <c r="B1226" i="2"/>
  <c r="AF1226" i="2" s="1"/>
  <c r="B959" i="2"/>
  <c r="AD959" i="2" s="1"/>
  <c r="B958" i="2"/>
  <c r="AD958" i="2" s="1"/>
  <c r="B354" i="2"/>
  <c r="AD354" i="2" s="1"/>
  <c r="B353" i="2"/>
  <c r="AD353" i="2" s="1"/>
  <c r="B352" i="2"/>
  <c r="AD352" i="2" s="1"/>
  <c r="B804" i="2"/>
  <c r="AD804" i="2" s="1"/>
  <c r="B803" i="2"/>
  <c r="AD803" i="2" s="1"/>
  <c r="B802" i="2"/>
  <c r="AD802" i="2" s="1"/>
  <c r="B351" i="2"/>
  <c r="AD351" i="2" s="1"/>
  <c r="B350" i="2"/>
  <c r="AD350" i="2" s="1"/>
  <c r="B957" i="2"/>
  <c r="AD957" i="2" s="1"/>
  <c r="B956" i="2"/>
  <c r="AD956" i="2" s="1"/>
  <c r="B955" i="2"/>
  <c r="AD955" i="2" s="1"/>
  <c r="B954" i="2"/>
  <c r="AD954" i="2" s="1"/>
  <c r="B1225" i="2"/>
  <c r="AF1225" i="2" s="1"/>
  <c r="B1224" i="2"/>
  <c r="AF1224" i="2" s="1"/>
  <c r="B1223" i="2"/>
  <c r="AF1223" i="2" s="1"/>
  <c r="B1222" i="2"/>
  <c r="AF1222" i="2" s="1"/>
  <c r="B1221" i="2"/>
  <c r="AF1221" i="2" s="1"/>
  <c r="B1220" i="2"/>
  <c r="AF1220" i="2" s="1"/>
  <c r="B1219" i="2"/>
  <c r="AF1219" i="2" s="1"/>
  <c r="B1218" i="2"/>
  <c r="AF1218" i="2" s="1"/>
  <c r="B1217" i="2"/>
  <c r="AF1217" i="2" s="1"/>
  <c r="B1216" i="2"/>
  <c r="AF1216" i="2" s="1"/>
  <c r="B1215" i="2"/>
  <c r="AF1215" i="2" s="1"/>
  <c r="B1214" i="2"/>
  <c r="AF1214" i="2" s="1"/>
  <c r="B1213" i="2"/>
  <c r="AF1213" i="2" s="1"/>
  <c r="B1212" i="2"/>
  <c r="AF1212" i="2" s="1"/>
  <c r="B1211" i="2"/>
  <c r="AF1211" i="2" s="1"/>
  <c r="B1210" i="2"/>
  <c r="AF1210" i="2" s="1"/>
  <c r="B1209" i="2"/>
  <c r="AF1209" i="2" s="1"/>
  <c r="B349" i="2"/>
  <c r="AD349" i="2" s="1"/>
  <c r="B1208" i="2"/>
  <c r="AF1208" i="2" s="1"/>
  <c r="B348" i="2"/>
  <c r="AD348" i="2" s="1"/>
  <c r="B801" i="2"/>
  <c r="AD801" i="2" s="1"/>
  <c r="B347" i="2"/>
  <c r="AD347" i="2" s="1"/>
  <c r="B346" i="2"/>
  <c r="AD346" i="2" s="1"/>
  <c r="B345" i="2"/>
  <c r="AD345" i="2" s="1"/>
  <c r="B344" i="2"/>
  <c r="AD344" i="2" s="1"/>
  <c r="B343" i="2"/>
  <c r="AD343" i="2" s="1"/>
  <c r="B342" i="2"/>
  <c r="AD342" i="2" s="1"/>
  <c r="B341" i="2"/>
  <c r="AD341" i="2" s="1"/>
  <c r="B340" i="2"/>
  <c r="AD340" i="2" s="1"/>
  <c r="B339" i="2"/>
  <c r="AD339" i="2" s="1"/>
  <c r="B338" i="2"/>
  <c r="AD338" i="2" s="1"/>
  <c r="B800" i="2"/>
  <c r="AD800" i="2" s="1"/>
  <c r="B953" i="2"/>
  <c r="AD953" i="2" s="1"/>
  <c r="AD952" i="2"/>
  <c r="B951" i="2"/>
  <c r="AD951" i="2" s="1"/>
  <c r="B950" i="2"/>
  <c r="AD950" i="2" s="1"/>
  <c r="B799" i="2"/>
  <c r="AD799" i="2" s="1"/>
  <c r="B337" i="2"/>
  <c r="AD337" i="2" s="1"/>
  <c r="B949" i="2"/>
  <c r="AD949" i="2" s="1"/>
  <c r="B798" i="2"/>
  <c r="AD798" i="2" s="1"/>
  <c r="B336" i="2"/>
  <c r="AD336" i="2" s="1"/>
  <c r="B335" i="2"/>
  <c r="AD335" i="2" s="1"/>
  <c r="B334" i="2"/>
  <c r="AD334" i="2" s="1"/>
  <c r="B948" i="2"/>
  <c r="AD948" i="2" s="1"/>
  <c r="B1207" i="2"/>
  <c r="AF1207" i="2" s="1"/>
  <c r="B797" i="2"/>
  <c r="AD797" i="2" s="1"/>
  <c r="B796" i="2"/>
  <c r="AD796" i="2" s="1"/>
  <c r="B1206" i="2"/>
  <c r="AF1206" i="2" s="1"/>
  <c r="B333" i="2"/>
  <c r="AD333" i="2" s="1"/>
  <c r="B332" i="2"/>
  <c r="AD332" i="2" s="1"/>
  <c r="B331" i="2"/>
  <c r="AD331" i="2" s="1"/>
  <c r="B330" i="2"/>
  <c r="AD330" i="2" s="1"/>
  <c r="B795" i="2"/>
  <c r="AD795" i="2" s="1"/>
  <c r="B794" i="2"/>
  <c r="AD794" i="2" s="1"/>
  <c r="B793" i="2"/>
  <c r="AD793" i="2" s="1"/>
  <c r="B792" i="2"/>
  <c r="AD792" i="2" s="1"/>
  <c r="B791" i="2"/>
  <c r="AD791" i="2" s="1"/>
  <c r="B947" i="2"/>
  <c r="AD947" i="2" s="1"/>
  <c r="B790" i="2"/>
  <c r="AD790" i="2" s="1"/>
  <c r="B789" i="2"/>
  <c r="AD789" i="2" s="1"/>
  <c r="B788" i="2"/>
  <c r="AD788" i="2" s="1"/>
  <c r="B1205" i="2"/>
  <c r="AF1205" i="2" s="1"/>
  <c r="B1204" i="2"/>
  <c r="AF1204" i="2" s="1"/>
  <c r="B1203" i="2"/>
  <c r="AF1203" i="2" s="1"/>
  <c r="B1202" i="2"/>
  <c r="AF1202" i="2" s="1"/>
  <c r="B329" i="2"/>
  <c r="AD329" i="2" s="1"/>
  <c r="B328" i="2"/>
  <c r="AD328" i="2" s="1"/>
  <c r="B327" i="2"/>
  <c r="AD327" i="2" s="1"/>
  <c r="B326" i="2"/>
  <c r="AD326" i="2" s="1"/>
  <c r="B325" i="2"/>
  <c r="AD325" i="2" s="1"/>
  <c r="B324" i="2"/>
  <c r="AD324" i="2" s="1"/>
  <c r="B323" i="2"/>
  <c r="AD323" i="2" s="1"/>
  <c r="B322" i="2"/>
  <c r="AD322" i="2" s="1"/>
  <c r="B321" i="2"/>
  <c r="AD321" i="2" s="1"/>
  <c r="B320" i="2"/>
  <c r="AD320" i="2" s="1"/>
  <c r="B319" i="2"/>
  <c r="AD319" i="2" s="1"/>
  <c r="B318" i="2"/>
  <c r="AD318" i="2" s="1"/>
  <c r="B787" i="2"/>
  <c r="AD787" i="2" s="1"/>
  <c r="B786" i="2"/>
  <c r="AD786" i="2" s="1"/>
  <c r="B946" i="2"/>
  <c r="AD946" i="2" s="1"/>
  <c r="B945" i="2"/>
  <c r="AD945" i="2" s="1"/>
  <c r="B944" i="2"/>
  <c r="AD944" i="2" s="1"/>
  <c r="B1201" i="2"/>
  <c r="AF1201" i="2" s="1"/>
  <c r="B1200" i="2"/>
  <c r="AF1200" i="2" s="1"/>
  <c r="B1199" i="2"/>
  <c r="AF1199" i="2" s="1"/>
  <c r="B1198" i="2"/>
  <c r="AF1198" i="2" s="1"/>
  <c r="B914" i="2"/>
  <c r="AD914" i="2" s="1"/>
  <c r="B913" i="2"/>
  <c r="AD913" i="2" s="1"/>
  <c r="B912" i="2"/>
  <c r="AD912" i="2" s="1"/>
  <c r="B911" i="2"/>
  <c r="AD911" i="2" s="1"/>
  <c r="B910" i="2"/>
  <c r="AD910" i="2" s="1"/>
  <c r="B909" i="2"/>
  <c r="AD909" i="2" s="1"/>
  <c r="B317" i="2"/>
  <c r="AD317" i="2" s="1"/>
  <c r="B785" i="2"/>
  <c r="AD785" i="2" s="1"/>
  <c r="B784" i="2"/>
  <c r="AD784" i="2" s="1"/>
  <c r="B943" i="2"/>
  <c r="AD943" i="2" s="1"/>
  <c r="B942" i="2"/>
  <c r="AD942" i="2" s="1"/>
  <c r="B941" i="2"/>
  <c r="AD941" i="2" s="1"/>
  <c r="B1197" i="2"/>
  <c r="AF1197" i="2" s="1"/>
  <c r="B1196" i="2"/>
  <c r="AF1196" i="2" s="1"/>
  <c r="B1195" i="2"/>
  <c r="AF1195" i="2" s="1"/>
  <c r="B783" i="2"/>
  <c r="AD783" i="2" s="1"/>
  <c r="B782" i="2"/>
  <c r="AD782" i="2" s="1"/>
  <c r="B781" i="2"/>
  <c r="AD781" i="2" s="1"/>
  <c r="B940" i="2"/>
  <c r="AD940" i="2" s="1"/>
  <c r="B939" i="2"/>
  <c r="AD939" i="2" s="1"/>
  <c r="B908" i="2"/>
  <c r="AD908" i="2" s="1"/>
  <c r="B780" i="2"/>
  <c r="AD780" i="2" s="1"/>
  <c r="B779" i="2"/>
  <c r="AD779" i="2" s="1"/>
  <c r="B778" i="2"/>
  <c r="AD778" i="2" s="1"/>
  <c r="B777" i="2"/>
  <c r="AD777" i="2" s="1"/>
  <c r="B1194" i="2"/>
  <c r="AF1194" i="2" s="1"/>
  <c r="B1193" i="2"/>
  <c r="AF1193" i="2" s="1"/>
  <c r="B1192" i="2"/>
  <c r="AF1192" i="2" s="1"/>
  <c r="B776" i="2"/>
  <c r="AD776" i="2" s="1"/>
  <c r="B775" i="2"/>
  <c r="AD775" i="2" s="1"/>
  <c r="B774" i="2"/>
  <c r="AD774" i="2" s="1"/>
  <c r="B773" i="2"/>
  <c r="AD773" i="2" s="1"/>
  <c r="B772" i="2"/>
  <c r="AD772" i="2" s="1"/>
  <c r="B771" i="2"/>
  <c r="AD771" i="2" s="1"/>
  <c r="B770" i="2"/>
  <c r="AD770" i="2" s="1"/>
  <c r="B769" i="2"/>
  <c r="AD769" i="2" s="1"/>
  <c r="B1191" i="2"/>
  <c r="AF1191" i="2" s="1"/>
  <c r="B1190" i="2"/>
  <c r="AF1190" i="2" s="1"/>
  <c r="B1189" i="2"/>
  <c r="AF1189" i="2" s="1"/>
  <c r="B316" i="2"/>
  <c r="AD316" i="2" s="1"/>
  <c r="B315" i="2"/>
  <c r="AD315" i="2" s="1"/>
  <c r="B314" i="2"/>
  <c r="AD314" i="2" s="1"/>
  <c r="B313" i="2"/>
  <c r="AD313" i="2" s="1"/>
  <c r="B312" i="2"/>
  <c r="AD312" i="2" s="1"/>
  <c r="B311" i="2"/>
  <c r="AD311" i="2" s="1"/>
  <c r="B310" i="2"/>
  <c r="AD310" i="2" s="1"/>
  <c r="B309" i="2"/>
  <c r="AD309" i="2" s="1"/>
  <c r="B308" i="2"/>
  <c r="AD308" i="2" s="1"/>
  <c r="B1188" i="2"/>
  <c r="AF1188" i="2" s="1"/>
  <c r="B1187" i="2"/>
  <c r="AF1187" i="2" s="1"/>
  <c r="B1186" i="2"/>
  <c r="AF1186" i="2" s="1"/>
  <c r="B1185" i="2"/>
  <c r="AF1185" i="2" s="1"/>
  <c r="B1184" i="2"/>
  <c r="AF1184" i="2" s="1"/>
  <c r="B1183" i="2"/>
  <c r="AF1183" i="2" s="1"/>
  <c r="B1182" i="2"/>
  <c r="AF1182" i="2" s="1"/>
  <c r="B1181" i="2"/>
  <c r="AF1181" i="2" s="1"/>
  <c r="B1180" i="2"/>
  <c r="AF1180" i="2" s="1"/>
  <c r="B1179" i="2"/>
  <c r="AF1179" i="2" s="1"/>
  <c r="B1178" i="2"/>
  <c r="AF1178" i="2" s="1"/>
  <c r="B1177" i="2"/>
  <c r="AF1177" i="2" s="1"/>
  <c r="B1176" i="2"/>
  <c r="AF1176" i="2" s="1"/>
  <c r="B1175" i="2"/>
  <c r="AF1175" i="2" s="1"/>
  <c r="B1174" i="2"/>
  <c r="AF1174" i="2" s="1"/>
  <c r="B1173" i="2"/>
  <c r="AF1173" i="2" s="1"/>
  <c r="B768" i="2"/>
  <c r="AD768" i="2" s="1"/>
  <c r="B767" i="2"/>
  <c r="AD767" i="2" s="1"/>
  <c r="B766" i="2"/>
  <c r="AD766" i="2" s="1"/>
  <c r="B765" i="2"/>
  <c r="AD765" i="2" s="1"/>
  <c r="B307" i="2"/>
  <c r="AD307" i="2" s="1"/>
  <c r="B306" i="2"/>
  <c r="AD306" i="2" s="1"/>
  <c r="B305" i="2"/>
  <c r="AD305" i="2" s="1"/>
  <c r="B304" i="2"/>
  <c r="AD304" i="2" s="1"/>
  <c r="B303" i="2"/>
  <c r="AD303" i="2" s="1"/>
  <c r="B302" i="2"/>
  <c r="AD302" i="2" s="1"/>
  <c r="B301" i="2"/>
  <c r="AD301" i="2" s="1"/>
  <c r="B1172" i="2"/>
  <c r="AF1172" i="2" s="1"/>
  <c r="B1171" i="2"/>
  <c r="AF1171" i="2" s="1"/>
  <c r="B1170" i="2"/>
  <c r="AF1170" i="2" s="1"/>
  <c r="B1169" i="2"/>
  <c r="AF1169" i="2" s="1"/>
  <c r="B1168" i="2"/>
  <c r="AF1168" i="2" s="1"/>
  <c r="B1167" i="2"/>
  <c r="AF1167" i="2" s="1"/>
  <c r="B764" i="2"/>
  <c r="AD764" i="2" s="1"/>
  <c r="B763" i="2"/>
  <c r="AD763" i="2" s="1"/>
  <c r="B762" i="2"/>
  <c r="AD762" i="2" s="1"/>
  <c r="B761" i="2"/>
  <c r="AD761" i="2" s="1"/>
  <c r="B760" i="2"/>
  <c r="AD760" i="2" s="1"/>
  <c r="B759" i="2"/>
  <c r="AD759" i="2" s="1"/>
  <c r="B758" i="2"/>
  <c r="AD758" i="2" s="1"/>
  <c r="B757" i="2"/>
  <c r="AD757" i="2" s="1"/>
  <c r="B756" i="2"/>
  <c r="AD756" i="2" s="1"/>
  <c r="B755" i="2"/>
  <c r="AD755" i="2" s="1"/>
  <c r="B754" i="2"/>
  <c r="AD754" i="2" s="1"/>
  <c r="B753" i="2"/>
  <c r="AD753" i="2" s="1"/>
  <c r="B752" i="2"/>
  <c r="AD752" i="2" s="1"/>
  <c r="B751" i="2"/>
  <c r="AD751" i="2" s="1"/>
  <c r="B750" i="2"/>
  <c r="AD750" i="2" s="1"/>
  <c r="B749" i="2"/>
  <c r="AD749" i="2" s="1"/>
  <c r="B748" i="2"/>
  <c r="AD748" i="2" s="1"/>
  <c r="B747" i="2"/>
  <c r="AD747" i="2" s="1"/>
  <c r="B746" i="2"/>
  <c r="AD746" i="2" s="1"/>
  <c r="B745" i="2"/>
  <c r="AD745" i="2" s="1"/>
  <c r="B300" i="2"/>
  <c r="AD300" i="2" s="1"/>
  <c r="B299" i="2"/>
  <c r="AD299" i="2" s="1"/>
  <c r="B298" i="2"/>
  <c r="AD298" i="2" s="1"/>
  <c r="B907" i="2"/>
  <c r="AD907" i="2" s="1"/>
  <c r="B906" i="2"/>
  <c r="AD906" i="2" s="1"/>
  <c r="B905" i="2"/>
  <c r="AD905" i="2" s="1"/>
  <c r="B904" i="2"/>
  <c r="AD904" i="2" s="1"/>
  <c r="B297" i="2"/>
  <c r="AD297" i="2" s="1"/>
  <c r="B296" i="2"/>
  <c r="AD296" i="2" s="1"/>
  <c r="B295" i="2"/>
  <c r="AD295" i="2" s="1"/>
  <c r="B294" i="2"/>
  <c r="AD294" i="2" s="1"/>
  <c r="B293" i="2"/>
  <c r="AD293" i="2" s="1"/>
  <c r="B292" i="2"/>
  <c r="AD292" i="2" s="1"/>
  <c r="B291" i="2"/>
  <c r="AD291" i="2" s="1"/>
  <c r="B290" i="2"/>
  <c r="AD290" i="2" s="1"/>
  <c r="B289" i="2"/>
  <c r="AD289" i="2" s="1"/>
  <c r="B288" i="2"/>
  <c r="AD288" i="2" s="1"/>
  <c r="B287" i="2"/>
  <c r="AD287" i="2" s="1"/>
  <c r="B286" i="2"/>
  <c r="AD286" i="2" s="1"/>
  <c r="B285" i="2"/>
  <c r="AD285" i="2" s="1"/>
  <c r="B284" i="2"/>
  <c r="AD284" i="2" s="1"/>
  <c r="B283" i="2"/>
  <c r="AD283" i="2" s="1"/>
  <c r="B744" i="2"/>
  <c r="AD744" i="2" s="1"/>
  <c r="B743" i="2"/>
  <c r="AD743" i="2" s="1"/>
  <c r="B742" i="2"/>
  <c r="AD742" i="2" s="1"/>
  <c r="B741" i="2"/>
  <c r="AD741" i="2" s="1"/>
  <c r="B740" i="2"/>
  <c r="AD740" i="2" s="1"/>
  <c r="B739" i="2"/>
  <c r="AD739" i="2" s="1"/>
  <c r="B738" i="2"/>
  <c r="AD738" i="2" s="1"/>
  <c r="B282" i="2"/>
  <c r="AD282" i="2" s="1"/>
  <c r="B281" i="2"/>
  <c r="AD281" i="2" s="1"/>
  <c r="B737" i="2"/>
  <c r="AD737" i="2" s="1"/>
  <c r="B736" i="2"/>
  <c r="AD736" i="2" s="1"/>
  <c r="B735" i="2"/>
  <c r="AD735" i="2" s="1"/>
  <c r="B1166" i="2"/>
  <c r="AF1166" i="2" s="1"/>
  <c r="B734" i="2"/>
  <c r="AD734" i="2" s="1"/>
  <c r="B733" i="2"/>
  <c r="AD733" i="2" s="1"/>
  <c r="B732" i="2"/>
  <c r="AD732" i="2" s="1"/>
  <c r="B731" i="2"/>
  <c r="AD731" i="2" s="1"/>
  <c r="B730" i="2"/>
  <c r="AD730" i="2" s="1"/>
  <c r="B729" i="2"/>
  <c r="AD729" i="2" s="1"/>
  <c r="B728" i="2"/>
  <c r="AD728" i="2" s="1"/>
  <c r="B727" i="2"/>
  <c r="AD727" i="2" s="1"/>
  <c r="B726" i="2"/>
  <c r="AD726" i="2" s="1"/>
  <c r="B725" i="2"/>
  <c r="AD725" i="2" s="1"/>
  <c r="B724" i="2"/>
  <c r="AD724" i="2" s="1"/>
  <c r="B723" i="2"/>
  <c r="AD723" i="2" s="1"/>
  <c r="B722" i="2"/>
  <c r="AD722" i="2" s="1"/>
  <c r="B721" i="2"/>
  <c r="AD721" i="2" s="1"/>
  <c r="B720" i="2"/>
  <c r="AD720" i="2" s="1"/>
  <c r="B719" i="2"/>
  <c r="AD719" i="2" s="1"/>
  <c r="B718" i="2"/>
  <c r="AD718" i="2" s="1"/>
  <c r="B717" i="2"/>
  <c r="AD717" i="2" s="1"/>
  <c r="B716" i="2"/>
  <c r="AD716" i="2" s="1"/>
  <c r="B715" i="2"/>
  <c r="AD715" i="2" s="1"/>
  <c r="B714" i="2"/>
  <c r="AD714" i="2" s="1"/>
  <c r="B713" i="2"/>
  <c r="AD713" i="2" s="1"/>
  <c r="B712" i="2"/>
  <c r="AD712" i="2" s="1"/>
  <c r="B711" i="2"/>
  <c r="AD711" i="2" s="1"/>
  <c r="B710" i="2"/>
  <c r="AD710" i="2" s="1"/>
  <c r="B1165" i="2"/>
  <c r="AF1165" i="2" s="1"/>
  <c r="B1164" i="2"/>
  <c r="AF1164" i="2" s="1"/>
  <c r="B1163" i="2"/>
  <c r="AF1163" i="2" s="1"/>
  <c r="B1162" i="2"/>
  <c r="AF1162" i="2" s="1"/>
  <c r="B1161" i="2"/>
  <c r="AF1161" i="2" s="1"/>
  <c r="B1160" i="2"/>
  <c r="AF1160" i="2" s="1"/>
  <c r="B280" i="2"/>
  <c r="AD280" i="2" s="1"/>
  <c r="B279" i="2"/>
  <c r="AD279" i="2" s="1"/>
  <c r="B278" i="2"/>
  <c r="AD278" i="2" s="1"/>
  <c r="B277" i="2"/>
  <c r="AD277" i="2" s="1"/>
  <c r="B276" i="2"/>
  <c r="AD276" i="2" s="1"/>
  <c r="B275" i="2"/>
  <c r="AD275" i="2" s="1"/>
  <c r="B274" i="2"/>
  <c r="AD274" i="2" s="1"/>
  <c r="B273" i="2"/>
  <c r="AD273" i="2" s="1"/>
  <c r="B272" i="2"/>
  <c r="AD272" i="2" s="1"/>
  <c r="B271" i="2"/>
  <c r="AD271" i="2" s="1"/>
  <c r="B270" i="2"/>
  <c r="AD270" i="2" s="1"/>
  <c r="B269" i="2"/>
  <c r="AD269" i="2" s="1"/>
  <c r="B268" i="2"/>
  <c r="AD268" i="2" s="1"/>
  <c r="B267" i="2"/>
  <c r="AD267" i="2" s="1"/>
  <c r="B266" i="2"/>
  <c r="AD266" i="2" s="1"/>
  <c r="B265" i="2"/>
  <c r="AD265" i="2" s="1"/>
  <c r="B264" i="2"/>
  <c r="AD264" i="2" s="1"/>
  <c r="B263" i="2"/>
  <c r="AD263" i="2" s="1"/>
  <c r="B262" i="2"/>
  <c r="AD262" i="2" s="1"/>
  <c r="B1159" i="2"/>
  <c r="AF1159" i="2" s="1"/>
  <c r="B1158" i="2"/>
  <c r="AF1158" i="2" s="1"/>
  <c r="B1157" i="2"/>
  <c r="AF1157" i="2" s="1"/>
  <c r="B1156" i="2"/>
  <c r="AF1156" i="2" s="1"/>
  <c r="B709" i="2"/>
  <c r="AD709" i="2" s="1"/>
  <c r="B708" i="2"/>
  <c r="AD708" i="2" s="1"/>
  <c r="B707" i="2"/>
  <c r="AD707" i="2" s="1"/>
  <c r="B706" i="2"/>
  <c r="AD706" i="2" s="1"/>
  <c r="B705" i="2"/>
  <c r="AD705" i="2" s="1"/>
  <c r="B704" i="2"/>
  <c r="AD704" i="2" s="1"/>
  <c r="B703" i="2"/>
  <c r="AD703" i="2" s="1"/>
  <c r="B702" i="2"/>
  <c r="AD702" i="2" s="1"/>
  <c r="B701" i="2"/>
  <c r="AD701" i="2" s="1"/>
  <c r="B700" i="2"/>
  <c r="AD700" i="2" s="1"/>
  <c r="B699" i="2"/>
  <c r="AD699" i="2" s="1"/>
  <c r="B698" i="2"/>
  <c r="AD698" i="2" s="1"/>
  <c r="B697" i="2"/>
  <c r="AD697" i="2" s="1"/>
  <c r="B261" i="2"/>
  <c r="AD261" i="2" s="1"/>
  <c r="B260" i="2"/>
  <c r="AD260" i="2" s="1"/>
  <c r="B259" i="2"/>
  <c r="AD259" i="2" s="1"/>
  <c r="B258" i="2"/>
  <c r="AD258" i="2" s="1"/>
  <c r="B696" i="2"/>
  <c r="AD696" i="2" s="1"/>
  <c r="B257" i="2"/>
  <c r="AD257" i="2" s="1"/>
  <c r="B256" i="2"/>
  <c r="AD256" i="2" s="1"/>
  <c r="B255" i="2"/>
  <c r="AD255" i="2" s="1"/>
  <c r="B254" i="2"/>
  <c r="AD254" i="2" s="1"/>
  <c r="B253" i="2"/>
  <c r="AD253" i="2" s="1"/>
  <c r="B252" i="2"/>
  <c r="AD252" i="2" s="1"/>
  <c r="B251" i="2"/>
  <c r="AD251" i="2" s="1"/>
  <c r="B250" i="2"/>
  <c r="AD250" i="2" s="1"/>
  <c r="B249" i="2"/>
  <c r="AD249" i="2" s="1"/>
  <c r="B248" i="2"/>
  <c r="AD248" i="2" s="1"/>
  <c r="B247" i="2"/>
  <c r="AD247" i="2" s="1"/>
  <c r="B246" i="2"/>
  <c r="AD246" i="2" s="1"/>
  <c r="B245" i="2"/>
  <c r="AD245" i="2" s="1"/>
  <c r="B244" i="2"/>
  <c r="AD244" i="2" s="1"/>
  <c r="B1155" i="2"/>
  <c r="AF1155" i="2" s="1"/>
  <c r="B1154" i="2"/>
  <c r="AF1154" i="2" s="1"/>
  <c r="B1153" i="2"/>
  <c r="AF1153" i="2" s="1"/>
  <c r="B695" i="2"/>
  <c r="AD695" i="2" s="1"/>
  <c r="B694" i="2"/>
  <c r="AD694" i="2" s="1"/>
  <c r="B693" i="2"/>
  <c r="AD693" i="2" s="1"/>
  <c r="B243" i="2"/>
  <c r="AD243" i="2" s="1"/>
  <c r="B242" i="2"/>
  <c r="AD242" i="2" s="1"/>
  <c r="B241" i="2"/>
  <c r="AD241" i="2" s="1"/>
  <c r="B240" i="2"/>
  <c r="AD240" i="2" s="1"/>
  <c r="B239" i="2"/>
  <c r="AD239" i="2" s="1"/>
  <c r="B692" i="2"/>
  <c r="AD692" i="2" s="1"/>
  <c r="B691" i="2"/>
  <c r="AD691" i="2" s="1"/>
  <c r="B690" i="2"/>
  <c r="AD690" i="2" s="1"/>
  <c r="B238" i="2"/>
  <c r="AD238" i="2" s="1"/>
  <c r="B237" i="2"/>
  <c r="AD237" i="2" s="1"/>
  <c r="B236" i="2"/>
  <c r="AD236" i="2" s="1"/>
  <c r="B235" i="2"/>
  <c r="AD235" i="2" s="1"/>
  <c r="B234" i="2"/>
  <c r="AD234" i="2" s="1"/>
  <c r="B233" i="2"/>
  <c r="AD233" i="2" s="1"/>
  <c r="B232" i="2"/>
  <c r="AD232" i="2" s="1"/>
  <c r="B231" i="2"/>
  <c r="AD231" i="2" s="1"/>
  <c r="B230" i="2"/>
  <c r="AD230" i="2" s="1"/>
  <c r="B229" i="2"/>
  <c r="AD229" i="2" s="1"/>
  <c r="B228" i="2"/>
  <c r="AD228" i="2" s="1"/>
  <c r="B227" i="2"/>
  <c r="AD227" i="2" s="1"/>
  <c r="B226" i="2"/>
  <c r="AD226" i="2" s="1"/>
  <c r="B1152" i="2"/>
  <c r="AF1152" i="2" s="1"/>
  <c r="B1151" i="2"/>
  <c r="AF1151" i="2" s="1"/>
  <c r="B1150" i="2"/>
  <c r="AF1150" i="2" s="1"/>
  <c r="B689" i="2"/>
  <c r="AD689" i="2" s="1"/>
  <c r="B688" i="2"/>
  <c r="AD688" i="2" s="1"/>
  <c r="B225" i="2"/>
  <c r="AD225" i="2" s="1"/>
  <c r="B224" i="2"/>
  <c r="AD224" i="2" s="1"/>
  <c r="B223" i="2"/>
  <c r="AD223" i="2" s="1"/>
  <c r="B222" i="2"/>
  <c r="AD222" i="2" s="1"/>
  <c r="B221" i="2"/>
  <c r="AD221" i="2" s="1"/>
  <c r="B687" i="2"/>
  <c r="AD687" i="2" s="1"/>
  <c r="B220" i="2"/>
  <c r="AD220" i="2" s="1"/>
  <c r="B686" i="2"/>
  <c r="AD686" i="2" s="1"/>
  <c r="B685" i="2"/>
  <c r="AD685" i="2" s="1"/>
  <c r="B684" i="2"/>
  <c r="AD684" i="2" s="1"/>
  <c r="B219" i="2"/>
  <c r="AD219" i="2" s="1"/>
  <c r="B683" i="2"/>
  <c r="AD683" i="2" s="1"/>
  <c r="B682" i="2"/>
  <c r="AD682" i="2" s="1"/>
  <c r="B218" i="2"/>
  <c r="AD218" i="2" s="1"/>
  <c r="B217" i="2"/>
  <c r="AD217" i="2" s="1"/>
  <c r="B216" i="2"/>
  <c r="AD216" i="2" s="1"/>
  <c r="B215" i="2"/>
  <c r="AD215" i="2" s="1"/>
  <c r="B214" i="2"/>
  <c r="AD214" i="2" s="1"/>
  <c r="B213" i="2"/>
  <c r="AD213" i="2" s="1"/>
  <c r="B1149" i="2"/>
  <c r="AF1149" i="2" s="1"/>
  <c r="B212" i="2"/>
  <c r="AD212" i="2" s="1"/>
  <c r="B211" i="2"/>
  <c r="AD211" i="2" s="1"/>
  <c r="B210" i="2"/>
  <c r="AD210" i="2" s="1"/>
  <c r="B681" i="2"/>
  <c r="AD681" i="2" s="1"/>
  <c r="B209" i="2"/>
  <c r="AD209" i="2" s="1"/>
  <c r="B208" i="2"/>
  <c r="AD208" i="2" s="1"/>
  <c r="B680" i="2"/>
  <c r="AD680" i="2" s="1"/>
  <c r="B207" i="2"/>
  <c r="AD207" i="2" s="1"/>
  <c r="B206" i="2"/>
  <c r="AD206" i="2" s="1"/>
  <c r="B205" i="2"/>
  <c r="AD205" i="2" s="1"/>
  <c r="B204" i="2"/>
  <c r="AD204" i="2" s="1"/>
  <c r="B203" i="2"/>
  <c r="AD203" i="2" s="1"/>
  <c r="B202" i="2"/>
  <c r="AD202" i="2" s="1"/>
  <c r="B201" i="2"/>
  <c r="AD201" i="2" s="1"/>
  <c r="B679" i="2"/>
  <c r="AD679" i="2" s="1"/>
  <c r="B1148" i="2"/>
  <c r="AF1148" i="2" s="1"/>
  <c r="B1147" i="2"/>
  <c r="AF1147" i="2" s="1"/>
  <c r="B1146" i="2"/>
  <c r="AF1146" i="2" s="1"/>
  <c r="B1145" i="2"/>
  <c r="AF1145" i="2" s="1"/>
  <c r="B1144" i="2"/>
  <c r="AF1144" i="2" s="1"/>
  <c r="B678" i="2"/>
  <c r="AD678" i="2" s="1"/>
  <c r="B677" i="2"/>
  <c r="AD677" i="2" s="1"/>
  <c r="B676" i="2"/>
  <c r="AD676" i="2" s="1"/>
  <c r="B675" i="2"/>
  <c r="AD675" i="2" s="1"/>
  <c r="B674" i="2"/>
  <c r="AD674" i="2" s="1"/>
  <c r="B673" i="2"/>
  <c r="AD673" i="2" s="1"/>
  <c r="B200" i="2"/>
  <c r="AD200" i="2" s="1"/>
  <c r="B672" i="2"/>
  <c r="AD672" i="2" s="1"/>
  <c r="B1143" i="2"/>
  <c r="AF1143" i="2" s="1"/>
  <c r="B1142" i="2"/>
  <c r="AF1142" i="2" s="1"/>
  <c r="B1141" i="2"/>
  <c r="AF1141" i="2" s="1"/>
  <c r="B1140" i="2"/>
  <c r="AF1140" i="2" s="1"/>
  <c r="B1139" i="2"/>
  <c r="AF1139" i="2" s="1"/>
  <c r="B1138" i="2"/>
  <c r="AF1138" i="2" s="1"/>
  <c r="B1137" i="2"/>
  <c r="AF1137" i="2" s="1"/>
  <c r="B199" i="2"/>
  <c r="AD199" i="2" s="1"/>
  <c r="B198" i="2"/>
  <c r="AD198" i="2" s="1"/>
  <c r="B671" i="2"/>
  <c r="AD671" i="2" s="1"/>
  <c r="B197" i="2"/>
  <c r="AD197" i="2" s="1"/>
  <c r="B196" i="2"/>
  <c r="AD196" i="2" s="1"/>
  <c r="B195" i="2"/>
  <c r="AD195" i="2" s="1"/>
  <c r="B194" i="2"/>
  <c r="AD194" i="2" s="1"/>
  <c r="B670" i="2"/>
  <c r="AD670" i="2" s="1"/>
  <c r="B669" i="2"/>
  <c r="AD669" i="2" s="1"/>
  <c r="B668" i="2"/>
  <c r="AD668" i="2" s="1"/>
  <c r="B667" i="2"/>
  <c r="AD667" i="2" s="1"/>
  <c r="B666" i="2"/>
  <c r="AD666" i="2" s="1"/>
  <c r="B665" i="2"/>
  <c r="AD665" i="2" s="1"/>
  <c r="B664" i="2"/>
  <c r="AD664" i="2" s="1"/>
  <c r="B663" i="2"/>
  <c r="AD663" i="2" s="1"/>
  <c r="B662" i="2"/>
  <c r="AD662" i="2" s="1"/>
  <c r="B661" i="2"/>
  <c r="AD661" i="2" s="1"/>
  <c r="B660" i="2"/>
  <c r="AD660" i="2" s="1"/>
  <c r="B659" i="2"/>
  <c r="AD659" i="2" s="1"/>
  <c r="B658" i="2"/>
  <c r="AD658" i="2" s="1"/>
  <c r="B193" i="2"/>
  <c r="AD193" i="2" s="1"/>
  <c r="B192" i="2"/>
  <c r="AD192" i="2" s="1"/>
  <c r="B191" i="2"/>
  <c r="AD191" i="2" s="1"/>
  <c r="B190" i="2"/>
  <c r="AD190" i="2" s="1"/>
  <c r="B189" i="2"/>
  <c r="AD189" i="2" s="1"/>
  <c r="B188" i="2"/>
  <c r="AD188" i="2" s="1"/>
  <c r="B187" i="2"/>
  <c r="AD187" i="2" s="1"/>
  <c r="B186" i="2"/>
  <c r="AD186" i="2" s="1"/>
  <c r="B185" i="2"/>
  <c r="AD185" i="2" s="1"/>
  <c r="B184" i="2"/>
  <c r="AD184" i="2" s="1"/>
  <c r="B657" i="2"/>
  <c r="AD657" i="2" s="1"/>
  <c r="B656" i="2"/>
  <c r="AD656" i="2" s="1"/>
  <c r="B655" i="2"/>
  <c r="AD655" i="2" s="1"/>
  <c r="B654" i="2"/>
  <c r="AD654" i="2" s="1"/>
  <c r="B653" i="2"/>
  <c r="AD653" i="2" s="1"/>
  <c r="B652" i="2"/>
  <c r="AD652" i="2" s="1"/>
  <c r="B651" i="2"/>
  <c r="AD651" i="2" s="1"/>
  <c r="B1136" i="2"/>
  <c r="AF1136" i="2" s="1"/>
  <c r="B1135" i="2"/>
  <c r="AF1135" i="2" s="1"/>
  <c r="B1134" i="2"/>
  <c r="AF1134" i="2" s="1"/>
  <c r="B1133" i="2"/>
  <c r="AF1133" i="2" s="1"/>
  <c r="B1132" i="2"/>
  <c r="AF1132" i="2" s="1"/>
  <c r="B650" i="2"/>
  <c r="AD650" i="2" s="1"/>
  <c r="B649" i="2"/>
  <c r="AD649" i="2" s="1"/>
  <c r="B648" i="2"/>
  <c r="AD648" i="2" s="1"/>
  <c r="B647" i="2"/>
  <c r="AD647" i="2" s="1"/>
  <c r="B646" i="2"/>
  <c r="AD646" i="2" s="1"/>
  <c r="B645" i="2"/>
  <c r="AD645" i="2" s="1"/>
  <c r="B644" i="2"/>
  <c r="AD644" i="2" s="1"/>
  <c r="B643" i="2"/>
  <c r="AD643" i="2" s="1"/>
  <c r="B642" i="2"/>
  <c r="AD642" i="2" s="1"/>
  <c r="B641" i="2"/>
  <c r="AD641" i="2" s="1"/>
  <c r="B1131" i="2"/>
  <c r="AF1131" i="2" s="1"/>
  <c r="B1130" i="2"/>
  <c r="AF1130" i="2" s="1"/>
  <c r="B1129" i="2"/>
  <c r="AF1129" i="2" s="1"/>
  <c r="B1128" i="2"/>
  <c r="AF1128" i="2" s="1"/>
  <c r="B1127" i="2"/>
  <c r="AF1127" i="2" s="1"/>
  <c r="B1126" i="2"/>
  <c r="AF1126" i="2" s="1"/>
  <c r="B1125" i="2"/>
  <c r="AF1125" i="2" s="1"/>
  <c r="B1124" i="2"/>
  <c r="AF1124" i="2" s="1"/>
  <c r="B1123" i="2"/>
  <c r="AF1123" i="2" s="1"/>
  <c r="B1122" i="2"/>
  <c r="AF1122" i="2" s="1"/>
  <c r="B1121" i="2"/>
  <c r="AF1121" i="2" s="1"/>
  <c r="B1120" i="2"/>
  <c r="AF1120" i="2" s="1"/>
  <c r="B1119" i="2"/>
  <c r="AF1119" i="2" s="1"/>
  <c r="B1118" i="2"/>
  <c r="AF1118" i="2" s="1"/>
  <c r="B1117" i="2"/>
  <c r="AF1117" i="2" s="1"/>
  <c r="B1116" i="2"/>
  <c r="AF1116" i="2" s="1"/>
  <c r="B1115" i="2"/>
  <c r="AF1115" i="2" s="1"/>
  <c r="B1114" i="2"/>
  <c r="AF1114" i="2" s="1"/>
  <c r="B1113" i="2"/>
  <c r="AF1113" i="2" s="1"/>
  <c r="B1112" i="2"/>
  <c r="AF1112" i="2" s="1"/>
  <c r="B1111" i="2"/>
  <c r="AF1111" i="2" s="1"/>
  <c r="B183" i="2"/>
  <c r="AD183" i="2" s="1"/>
  <c r="B182" i="2"/>
  <c r="AD182" i="2" s="1"/>
  <c r="B181" i="2"/>
  <c r="AD181" i="2" s="1"/>
  <c r="B1110" i="2"/>
  <c r="AF1110" i="2" s="1"/>
  <c r="B1109" i="2"/>
  <c r="AF1109" i="2" s="1"/>
  <c r="B1108" i="2"/>
  <c r="AF1108" i="2" s="1"/>
  <c r="B1107" i="2"/>
  <c r="AF1107" i="2" s="1"/>
  <c r="B1106" i="2"/>
  <c r="AF1106" i="2" s="1"/>
  <c r="B1105" i="2"/>
  <c r="AF1105" i="2" s="1"/>
  <c r="B1104" i="2"/>
  <c r="AF1104" i="2" s="1"/>
  <c r="B1103" i="2"/>
  <c r="AF1103" i="2" s="1"/>
  <c r="B1102" i="2"/>
  <c r="AF1102" i="2" s="1"/>
  <c r="B1101" i="2"/>
  <c r="AF1101" i="2" s="1"/>
  <c r="B1100" i="2"/>
  <c r="AF1100" i="2" s="1"/>
  <c r="B1099" i="2"/>
  <c r="AF1099" i="2" s="1"/>
  <c r="B1098" i="2"/>
  <c r="AF1098" i="2" s="1"/>
  <c r="B1097" i="2"/>
  <c r="AF1097" i="2" s="1"/>
  <c r="B640" i="2"/>
  <c r="AD640" i="2" s="1"/>
  <c r="B639" i="2"/>
  <c r="AD639" i="2" s="1"/>
  <c r="B638" i="2"/>
  <c r="AD638" i="2" s="1"/>
  <c r="B637" i="2"/>
  <c r="AD637" i="2" s="1"/>
  <c r="B636" i="2"/>
  <c r="AD636" i="2" s="1"/>
  <c r="B635" i="2"/>
  <c r="AD635" i="2" s="1"/>
  <c r="B634" i="2"/>
  <c r="AD634" i="2" s="1"/>
  <c r="B180" i="2"/>
  <c r="AD180" i="2" s="1"/>
  <c r="B633" i="2"/>
  <c r="AD633" i="2" s="1"/>
  <c r="B632" i="2"/>
  <c r="AD632" i="2" s="1"/>
  <c r="B631" i="2"/>
  <c r="AD631" i="2" s="1"/>
  <c r="B630" i="2"/>
  <c r="AD630" i="2" s="1"/>
  <c r="B629" i="2"/>
  <c r="AD629" i="2" s="1"/>
  <c r="B628" i="2"/>
  <c r="AD628" i="2" s="1"/>
  <c r="B627" i="2"/>
  <c r="AD627" i="2" s="1"/>
  <c r="B626" i="2"/>
  <c r="AD626" i="2" s="1"/>
  <c r="B625" i="2"/>
  <c r="AD625" i="2" s="1"/>
  <c r="B624" i="2"/>
  <c r="AD624" i="2" s="1"/>
  <c r="B623" i="2"/>
  <c r="AD623" i="2" s="1"/>
  <c r="B622" i="2"/>
  <c r="AD622" i="2" s="1"/>
  <c r="B621" i="2"/>
  <c r="AD621" i="2" s="1"/>
  <c r="B620" i="2"/>
  <c r="AD620" i="2" s="1"/>
  <c r="B619" i="2"/>
  <c r="AD619" i="2" s="1"/>
  <c r="B179" i="2"/>
  <c r="AD179" i="2" s="1"/>
  <c r="B1096" i="2"/>
  <c r="AF1096" i="2" s="1"/>
  <c r="B618" i="2"/>
  <c r="AD618" i="2" s="1"/>
  <c r="B903" i="2"/>
  <c r="AD903" i="2" s="1"/>
  <c r="B902" i="2"/>
  <c r="AD902" i="2" s="1"/>
  <c r="B901" i="2"/>
  <c r="AD901" i="2" s="1"/>
  <c r="B900" i="2"/>
  <c r="AD900" i="2" s="1"/>
  <c r="B899" i="2"/>
  <c r="AD899" i="2" s="1"/>
  <c r="B898" i="2"/>
  <c r="AD898" i="2" s="1"/>
  <c r="B897" i="2"/>
  <c r="AD897" i="2" s="1"/>
  <c r="B896" i="2"/>
  <c r="AD896" i="2" s="1"/>
  <c r="B895" i="2"/>
  <c r="AD895" i="2" s="1"/>
  <c r="B894" i="2"/>
  <c r="AD894" i="2" s="1"/>
  <c r="B893" i="2"/>
  <c r="AD893" i="2" s="1"/>
  <c r="B892" i="2"/>
  <c r="AD892" i="2" s="1"/>
  <c r="AD915" i="2"/>
  <c r="B891" i="2"/>
  <c r="AD891" i="2" s="1"/>
  <c r="B1095" i="2"/>
  <c r="AF1095" i="2" s="1"/>
  <c r="B1094" i="2"/>
  <c r="AF1094" i="2" s="1"/>
  <c r="B890" i="2"/>
  <c r="AD890" i="2" s="1"/>
  <c r="B889" i="2"/>
  <c r="AD889" i="2" s="1"/>
  <c r="B888" i="2"/>
  <c r="AD888" i="2" s="1"/>
  <c r="B887" i="2"/>
  <c r="AD887" i="2" s="1"/>
  <c r="B886" i="2"/>
  <c r="AD886" i="2" s="1"/>
  <c r="B885" i="2"/>
  <c r="AD885" i="2" s="1"/>
  <c r="B1093" i="2"/>
  <c r="AF1093" i="2" s="1"/>
  <c r="B884" i="2"/>
  <c r="AD884" i="2" s="1"/>
  <c r="B1092" i="2"/>
  <c r="AF1092" i="2" s="1"/>
  <c r="B883" i="2"/>
  <c r="AD883" i="2" s="1"/>
  <c r="B1091" i="2"/>
  <c r="AF1091" i="2" s="1"/>
  <c r="B882" i="2"/>
  <c r="AD882" i="2" s="1"/>
  <c r="B881" i="2"/>
  <c r="AD881" i="2" s="1"/>
  <c r="B880" i="2"/>
  <c r="AD880" i="2" s="1"/>
  <c r="B1090" i="2"/>
  <c r="AF1090" i="2" s="1"/>
  <c r="B1089" i="2"/>
  <c r="AF1089" i="2" s="1"/>
  <c r="B617" i="2"/>
  <c r="AD617" i="2" s="1"/>
  <c r="B616" i="2"/>
  <c r="AD616" i="2" s="1"/>
  <c r="B615" i="2"/>
  <c r="AD615" i="2" s="1"/>
  <c r="B614" i="2"/>
  <c r="AD614" i="2" s="1"/>
  <c r="B613" i="2"/>
  <c r="AD613" i="2" s="1"/>
  <c r="B612" i="2"/>
  <c r="AD612" i="2" s="1"/>
  <c r="B611" i="2"/>
  <c r="AD611" i="2" s="1"/>
  <c r="B610" i="2"/>
  <c r="AD610" i="2" s="1"/>
  <c r="B609" i="2"/>
  <c r="AD609" i="2" s="1"/>
  <c r="B608" i="2"/>
  <c r="AD608" i="2" s="1"/>
  <c r="B879" i="2"/>
  <c r="AD879" i="2" s="1"/>
  <c r="B607" i="2"/>
  <c r="AD607" i="2" s="1"/>
  <c r="B878" i="2"/>
  <c r="AD878" i="2" s="1"/>
  <c r="B877" i="2"/>
  <c r="AD877" i="2" s="1"/>
  <c r="B876" i="2"/>
  <c r="AD876" i="2" s="1"/>
  <c r="B875" i="2"/>
  <c r="AD875" i="2" s="1"/>
  <c r="B874" i="2"/>
  <c r="AD874" i="2" s="1"/>
  <c r="B606" i="2"/>
  <c r="AD606" i="2" s="1"/>
  <c r="B873" i="2"/>
  <c r="AD873" i="2" s="1"/>
  <c r="B872" i="2"/>
  <c r="AD872" i="2" s="1"/>
  <c r="B871" i="2"/>
  <c r="AD871" i="2" s="1"/>
  <c r="B870" i="2"/>
  <c r="AD870" i="2" s="1"/>
  <c r="B869" i="2"/>
  <c r="AD869" i="2" s="1"/>
  <c r="B868" i="2"/>
  <c r="AD868" i="2" s="1"/>
  <c r="B867" i="2"/>
  <c r="AD867" i="2" s="1"/>
  <c r="B866" i="2"/>
  <c r="AD866" i="2" s="1"/>
  <c r="B865" i="2"/>
  <c r="AD865" i="2" s="1"/>
  <c r="B178" i="2"/>
  <c r="AD178" i="2" s="1"/>
  <c r="B864" i="2"/>
  <c r="AD864" i="2" s="1"/>
  <c r="B863" i="2"/>
  <c r="AD863" i="2" s="1"/>
  <c r="B862" i="2"/>
  <c r="AD862" i="2" s="1"/>
  <c r="B861" i="2"/>
  <c r="AD861" i="2" s="1"/>
  <c r="B860" i="2"/>
  <c r="AD860" i="2" s="1"/>
  <c r="B859" i="2"/>
  <c r="AD859" i="2" s="1"/>
  <c r="B858" i="2"/>
  <c r="AD858" i="2" s="1"/>
  <c r="B857" i="2"/>
  <c r="AD857" i="2" s="1"/>
  <c r="B856" i="2"/>
  <c r="AD856" i="2" s="1"/>
  <c r="B855" i="2"/>
  <c r="AD855" i="2" s="1"/>
  <c r="B854" i="2"/>
  <c r="AD854" i="2" s="1"/>
  <c r="B853" i="2"/>
  <c r="AD853" i="2" s="1"/>
  <c r="B177" i="2"/>
  <c r="AD177" i="2" s="1"/>
  <c r="B605" i="2"/>
  <c r="AD605" i="2" s="1"/>
  <c r="B852" i="2"/>
  <c r="AD852" i="2" s="1"/>
  <c r="B851" i="2"/>
  <c r="AD851" i="2" s="1"/>
  <c r="B850" i="2"/>
  <c r="AD850" i="2" s="1"/>
  <c r="B849" i="2"/>
  <c r="AD849" i="2" s="1"/>
  <c r="B848" i="2"/>
  <c r="AD848" i="2" s="1"/>
  <c r="B176" i="2"/>
  <c r="AD176" i="2" s="1"/>
  <c r="B175" i="2"/>
  <c r="AD175" i="2" s="1"/>
  <c r="B174" i="2"/>
  <c r="AD174" i="2" s="1"/>
  <c r="B173" i="2"/>
  <c r="AD173" i="2" s="1"/>
  <c r="B847" i="2"/>
  <c r="AD847" i="2" s="1"/>
  <c r="B846" i="2"/>
  <c r="AD846" i="2" s="1"/>
  <c r="B845" i="2"/>
  <c r="AD845" i="2" s="1"/>
  <c r="B844" i="2"/>
  <c r="AD844" i="2" s="1"/>
  <c r="B843" i="2"/>
  <c r="AD843" i="2" s="1"/>
  <c r="B842" i="2"/>
  <c r="AD842" i="2" s="1"/>
  <c r="B841" i="2"/>
  <c r="AD841" i="2" s="1"/>
  <c r="B840" i="2"/>
  <c r="AD840" i="2" s="1"/>
  <c r="B839" i="2"/>
  <c r="AD839" i="2" s="1"/>
  <c r="B838" i="2"/>
  <c r="AD838" i="2" s="1"/>
  <c r="B837" i="2"/>
  <c r="AD837" i="2" s="1"/>
  <c r="B836" i="2"/>
  <c r="AD836" i="2" s="1"/>
  <c r="B835" i="2"/>
  <c r="AD835" i="2" s="1"/>
  <c r="B834" i="2"/>
  <c r="AD834" i="2" s="1"/>
  <c r="B833" i="2"/>
  <c r="AD833" i="2" s="1"/>
  <c r="B832" i="2"/>
  <c r="AD832" i="2" s="1"/>
  <c r="B831" i="2"/>
  <c r="AD831" i="2" s="1"/>
  <c r="B830" i="2"/>
  <c r="AD830" i="2" s="1"/>
  <c r="B829" i="2"/>
  <c r="AD829" i="2" s="1"/>
  <c r="B828" i="2"/>
  <c r="AD828" i="2" s="1"/>
  <c r="B827" i="2"/>
  <c r="AD827" i="2" s="1"/>
  <c r="B172" i="2"/>
  <c r="AD172" i="2" s="1"/>
  <c r="B826" i="2"/>
  <c r="AD826" i="2" s="1"/>
  <c r="B825" i="2"/>
  <c r="AD825" i="2" s="1"/>
  <c r="B824" i="2"/>
  <c r="AD824" i="2" s="1"/>
  <c r="B823" i="2"/>
  <c r="AD823" i="2" s="1"/>
  <c r="B822" i="2"/>
  <c r="AD822" i="2" s="1"/>
  <c r="B821" i="2"/>
  <c r="AD821" i="2" s="1"/>
  <c r="B604" i="2"/>
  <c r="AD604" i="2" s="1"/>
  <c r="B603" i="2"/>
  <c r="AD603" i="2" s="1"/>
  <c r="B602" i="2"/>
  <c r="AD602" i="2" s="1"/>
  <c r="B601" i="2"/>
  <c r="AD601" i="2" s="1"/>
  <c r="B600" i="2"/>
  <c r="AD600" i="2" s="1"/>
  <c r="B599" i="2"/>
  <c r="AD599" i="2" s="1"/>
  <c r="B598" i="2"/>
  <c r="AD598" i="2" s="1"/>
  <c r="B597" i="2"/>
  <c r="AD597" i="2" s="1"/>
  <c r="B596" i="2"/>
  <c r="AD596" i="2" s="1"/>
  <c r="B595" i="2"/>
  <c r="AD595" i="2" s="1"/>
  <c r="B594" i="2"/>
  <c r="AD594" i="2" s="1"/>
  <c r="B171" i="2"/>
  <c r="AD171" i="2" s="1"/>
  <c r="B170" i="2"/>
  <c r="AD170" i="2" s="1"/>
  <c r="B169" i="2"/>
  <c r="AD169" i="2" s="1"/>
  <c r="B168" i="2"/>
  <c r="AD168" i="2" s="1"/>
  <c r="B593" i="2"/>
  <c r="AD593" i="2" s="1"/>
  <c r="B592" i="2"/>
  <c r="AD592" i="2" s="1"/>
  <c r="B167" i="2"/>
  <c r="AD167" i="2" s="1"/>
  <c r="B166" i="2"/>
  <c r="AD166" i="2" s="1"/>
  <c r="B165" i="2"/>
  <c r="AD165" i="2" s="1"/>
  <c r="B591" i="2"/>
  <c r="AD591" i="2" s="1"/>
  <c r="B590" i="2"/>
  <c r="AD590" i="2" s="1"/>
  <c r="B1088" i="2"/>
  <c r="AF1088" i="2" s="1"/>
  <c r="B1087" i="2"/>
  <c r="AF1087" i="2" s="1"/>
  <c r="B1086" i="2"/>
  <c r="AF1086" i="2" s="1"/>
  <c r="B589" i="2"/>
  <c r="AD589" i="2" s="1"/>
  <c r="B164" i="2"/>
  <c r="AD164" i="2" s="1"/>
  <c r="B588" i="2"/>
  <c r="AD588" i="2" s="1"/>
  <c r="B587" i="2"/>
  <c r="AD587" i="2" s="1"/>
  <c r="B586" i="2"/>
  <c r="AD586" i="2" s="1"/>
  <c r="B585" i="2"/>
  <c r="AD585" i="2" s="1"/>
  <c r="B584" i="2"/>
  <c r="AD584" i="2" s="1"/>
  <c r="B583" i="2"/>
  <c r="AD583" i="2" s="1"/>
  <c r="B582" i="2"/>
  <c r="AD582" i="2" s="1"/>
  <c r="B163" i="2"/>
  <c r="AD163" i="2" s="1"/>
  <c r="B162" i="2"/>
  <c r="AD162" i="2" s="1"/>
  <c r="B1085" i="2"/>
  <c r="AF1085" i="2" s="1"/>
  <c r="B1084" i="2"/>
  <c r="AF1084" i="2" s="1"/>
  <c r="B1083" i="2"/>
  <c r="AF1083" i="2" s="1"/>
  <c r="B1082" i="2"/>
  <c r="AF1082" i="2" s="1"/>
  <c r="B1081" i="2"/>
  <c r="AF1081" i="2" s="1"/>
  <c r="B1080" i="2"/>
  <c r="AF1080" i="2" s="1"/>
  <c r="B1079" i="2"/>
  <c r="AF1079" i="2" s="1"/>
  <c r="B581" i="2"/>
  <c r="AD581" i="2" s="1"/>
  <c r="B580" i="2"/>
  <c r="AD580" i="2" s="1"/>
  <c r="B579" i="2"/>
  <c r="AD579" i="2" s="1"/>
  <c r="B578" i="2"/>
  <c r="AD578" i="2" s="1"/>
  <c r="B577" i="2"/>
  <c r="AD577" i="2" s="1"/>
  <c r="B576" i="2"/>
  <c r="AD576" i="2" s="1"/>
  <c r="B575" i="2"/>
  <c r="AD575" i="2" s="1"/>
  <c r="B574" i="2"/>
  <c r="AD574" i="2" s="1"/>
  <c r="B573" i="2"/>
  <c r="AD573" i="2" s="1"/>
  <c r="B161" i="2"/>
  <c r="AD161" i="2" s="1"/>
  <c r="B160" i="2"/>
  <c r="AD160" i="2" s="1"/>
  <c r="B159" i="2"/>
  <c r="AD159" i="2" s="1"/>
  <c r="B158" i="2"/>
  <c r="AD158" i="2" s="1"/>
  <c r="B157" i="2"/>
  <c r="AD157" i="2" s="1"/>
  <c r="B156" i="2"/>
  <c r="AD156" i="2" s="1"/>
  <c r="B155" i="2"/>
  <c r="AD155" i="2" s="1"/>
  <c r="B154" i="2"/>
  <c r="AD154" i="2" s="1"/>
  <c r="B153" i="2"/>
  <c r="AD153" i="2" s="1"/>
  <c r="B152" i="2"/>
  <c r="AD152" i="2" s="1"/>
  <c r="B151" i="2"/>
  <c r="AD151" i="2" s="1"/>
  <c r="B150" i="2"/>
  <c r="AD150" i="2" s="1"/>
  <c r="B149" i="2"/>
  <c r="AD149" i="2" s="1"/>
  <c r="B572" i="2"/>
  <c r="AD572" i="2" s="1"/>
  <c r="B571" i="2"/>
  <c r="AD571" i="2" s="1"/>
  <c r="B570" i="2"/>
  <c r="AD570" i="2" s="1"/>
  <c r="B569" i="2"/>
  <c r="AD569" i="2" s="1"/>
  <c r="B568" i="2"/>
  <c r="AD568" i="2" s="1"/>
  <c r="B567" i="2"/>
  <c r="AD567" i="2" s="1"/>
  <c r="B566" i="2"/>
  <c r="AD566" i="2" s="1"/>
  <c r="B565" i="2"/>
  <c r="AD565" i="2" s="1"/>
  <c r="B564" i="2"/>
  <c r="AD564" i="2" s="1"/>
  <c r="B563" i="2"/>
  <c r="AD563" i="2" s="1"/>
  <c r="B562" i="2"/>
  <c r="AD562" i="2" s="1"/>
  <c r="B561" i="2"/>
  <c r="AD561" i="2" s="1"/>
  <c r="B560" i="2"/>
  <c r="AD560" i="2" s="1"/>
  <c r="B559" i="2"/>
  <c r="AD559" i="2" s="1"/>
  <c r="B558" i="2"/>
  <c r="AD558" i="2" s="1"/>
  <c r="B557" i="2"/>
  <c r="AD557" i="2" s="1"/>
  <c r="B556" i="2"/>
  <c r="AD556" i="2" s="1"/>
  <c r="B148" i="2"/>
  <c r="AD148" i="2" s="1"/>
  <c r="B147" i="2"/>
  <c r="AD147" i="2" s="1"/>
  <c r="B146" i="2"/>
  <c r="AD146" i="2" s="1"/>
  <c r="B1078" i="2"/>
  <c r="AF1078" i="2" s="1"/>
  <c r="B145" i="2"/>
  <c r="AD145" i="2" s="1"/>
  <c r="B1077" i="2"/>
  <c r="AF1077" i="2" s="1"/>
  <c r="B144" i="2"/>
  <c r="AD144" i="2" s="1"/>
  <c r="B143" i="2"/>
  <c r="AD143" i="2" s="1"/>
  <c r="B1076" i="2"/>
  <c r="AF1076" i="2" s="1"/>
  <c r="B142" i="2"/>
  <c r="AD142" i="2" s="1"/>
  <c r="B1075" i="2"/>
  <c r="AF1075" i="2" s="1"/>
  <c r="B141" i="2"/>
  <c r="AD141" i="2" s="1"/>
  <c r="B140" i="2"/>
  <c r="AD140" i="2" s="1"/>
  <c r="B139" i="2"/>
  <c r="AD139" i="2" s="1"/>
  <c r="B1074" i="2"/>
  <c r="AF1074" i="2" s="1"/>
  <c r="B138" i="2"/>
  <c r="AD138" i="2" s="1"/>
  <c r="B1073" i="2"/>
  <c r="AF1073" i="2" s="1"/>
  <c r="B137" i="2"/>
  <c r="AD137" i="2" s="1"/>
  <c r="B1072" i="2"/>
  <c r="AF1072" i="2" s="1"/>
  <c r="B1071" i="2"/>
  <c r="AF1071" i="2" s="1"/>
  <c r="B136" i="2"/>
  <c r="AD136" i="2" s="1"/>
  <c r="B1070" i="2"/>
  <c r="AF1070" i="2" s="1"/>
  <c r="B1069" i="2"/>
  <c r="AF1069" i="2" s="1"/>
  <c r="B135" i="2"/>
  <c r="AD135" i="2" s="1"/>
  <c r="B134" i="2"/>
  <c r="AD134" i="2" s="1"/>
  <c r="B133" i="2"/>
  <c r="AD133" i="2" s="1"/>
  <c r="B132" i="2"/>
  <c r="AD132" i="2" s="1"/>
  <c r="B131" i="2"/>
  <c r="AD131" i="2" s="1"/>
  <c r="B130" i="2"/>
  <c r="AD130" i="2" s="1"/>
  <c r="B129" i="2"/>
  <c r="AD129" i="2" s="1"/>
  <c r="B128" i="2"/>
  <c r="AD128" i="2" s="1"/>
  <c r="B555" i="2"/>
  <c r="AD555" i="2" s="1"/>
  <c r="B554" i="2"/>
  <c r="AD554" i="2" s="1"/>
  <c r="B553" i="2"/>
  <c r="AD553" i="2" s="1"/>
  <c r="B552" i="2"/>
  <c r="AD552" i="2" s="1"/>
  <c r="B551" i="2"/>
  <c r="AD551" i="2" s="1"/>
  <c r="B550" i="2"/>
  <c r="AD550" i="2" s="1"/>
  <c r="B549" i="2"/>
  <c r="AD549" i="2" s="1"/>
  <c r="B548" i="2"/>
  <c r="AD548" i="2" s="1"/>
  <c r="B547" i="2"/>
  <c r="AD547" i="2" s="1"/>
  <c r="B546" i="2"/>
  <c r="AD546" i="2" s="1"/>
  <c r="B545" i="2"/>
  <c r="AD545" i="2" s="1"/>
  <c r="B544" i="2"/>
  <c r="AD544" i="2" s="1"/>
  <c r="B543" i="2"/>
  <c r="AD543" i="2" s="1"/>
  <c r="B542" i="2"/>
  <c r="AD542" i="2" s="1"/>
  <c r="B541" i="2"/>
  <c r="AD541" i="2" s="1"/>
  <c r="B127" i="2"/>
  <c r="AD127" i="2" s="1"/>
  <c r="B126" i="2"/>
  <c r="AD126" i="2" s="1"/>
  <c r="B125" i="2"/>
  <c r="AD125" i="2" s="1"/>
  <c r="B124" i="2"/>
  <c r="AD124" i="2" s="1"/>
  <c r="B123" i="2"/>
  <c r="AD123" i="2" s="1"/>
  <c r="B122" i="2"/>
  <c r="AD122" i="2" s="1"/>
  <c r="B121" i="2"/>
  <c r="AD121" i="2" s="1"/>
  <c r="B120" i="2"/>
  <c r="AD120" i="2" s="1"/>
  <c r="B119" i="2"/>
  <c r="AD119" i="2" s="1"/>
  <c r="B118" i="2"/>
  <c r="AD118" i="2" s="1"/>
  <c r="B540" i="2"/>
  <c r="AD540" i="2" s="1"/>
  <c r="B539" i="2"/>
  <c r="AD539" i="2" s="1"/>
  <c r="B538" i="2"/>
  <c r="AD538" i="2" s="1"/>
  <c r="B537" i="2"/>
  <c r="AD537" i="2" s="1"/>
  <c r="B536" i="2"/>
  <c r="AD536" i="2" s="1"/>
  <c r="B535" i="2"/>
  <c r="AD535" i="2" s="1"/>
  <c r="B534" i="2"/>
  <c r="AD534" i="2" s="1"/>
  <c r="B533" i="2"/>
  <c r="AD533" i="2" s="1"/>
  <c r="B532" i="2"/>
  <c r="AD532" i="2" s="1"/>
  <c r="B531" i="2"/>
  <c r="AD531" i="2" s="1"/>
  <c r="B530" i="2"/>
  <c r="AD530" i="2" s="1"/>
  <c r="B529" i="2"/>
  <c r="AD529" i="2" s="1"/>
  <c r="B528" i="2"/>
  <c r="AD528" i="2" s="1"/>
  <c r="B527" i="2"/>
  <c r="AD527" i="2" s="1"/>
  <c r="B526" i="2"/>
  <c r="AD526" i="2" s="1"/>
  <c r="B1068" i="2"/>
  <c r="AF1068" i="2" s="1"/>
  <c r="B1067" i="2"/>
  <c r="AF1067" i="2" s="1"/>
  <c r="B1066" i="2"/>
  <c r="AF1066" i="2" s="1"/>
  <c r="B1065" i="2"/>
  <c r="AF1065" i="2" s="1"/>
  <c r="B117" i="2"/>
  <c r="AD117" i="2" s="1"/>
  <c r="B116" i="2"/>
  <c r="AD116" i="2" s="1"/>
  <c r="B115" i="2"/>
  <c r="AD115" i="2" s="1"/>
  <c r="B114" i="2"/>
  <c r="AD114" i="2" s="1"/>
  <c r="B113" i="2"/>
  <c r="AD113" i="2" s="1"/>
  <c r="B112" i="2"/>
  <c r="AD112" i="2" s="1"/>
  <c r="B111" i="2"/>
  <c r="AD111" i="2" s="1"/>
  <c r="B525" i="2"/>
  <c r="AD525" i="2" s="1"/>
  <c r="B938" i="2"/>
  <c r="AD938" i="2" s="1"/>
  <c r="B937" i="2"/>
  <c r="AD937" i="2" s="1"/>
  <c r="B936" i="2"/>
  <c r="AD936" i="2" s="1"/>
  <c r="B524" i="2"/>
  <c r="AD524" i="2" s="1"/>
  <c r="B523" i="2"/>
  <c r="AD523" i="2" s="1"/>
  <c r="B522" i="2"/>
  <c r="AD522" i="2" s="1"/>
  <c r="B521" i="2"/>
  <c r="AD521" i="2" s="1"/>
  <c r="B520" i="2"/>
  <c r="AD520" i="2" s="1"/>
  <c r="B519" i="2"/>
  <c r="AD519" i="2" s="1"/>
  <c r="B518" i="2"/>
  <c r="AD518" i="2" s="1"/>
  <c r="B517" i="2"/>
  <c r="AD517" i="2" s="1"/>
  <c r="B820" i="2"/>
  <c r="AD820" i="2" s="1"/>
  <c r="B819" i="2"/>
  <c r="AD819" i="2" s="1"/>
  <c r="B818" i="2"/>
  <c r="AD818" i="2" s="1"/>
  <c r="B935" i="2"/>
  <c r="AD935" i="2" s="1"/>
  <c r="B934" i="2"/>
  <c r="AD934" i="2" s="1"/>
  <c r="B933" i="2"/>
  <c r="AD933" i="2" s="1"/>
  <c r="B932" i="2"/>
  <c r="AD932" i="2" s="1"/>
  <c r="B516" i="2"/>
  <c r="AD516" i="2" s="1"/>
  <c r="B515" i="2"/>
  <c r="AD515" i="2" s="1"/>
  <c r="B514" i="2"/>
  <c r="AD514" i="2" s="1"/>
  <c r="B513" i="2"/>
  <c r="AD513" i="2" s="1"/>
  <c r="B110" i="2"/>
  <c r="AD110" i="2" s="1"/>
  <c r="B109" i="2"/>
  <c r="AD109" i="2" s="1"/>
  <c r="B108" i="2"/>
  <c r="AD108" i="2" s="1"/>
  <c r="B107" i="2"/>
  <c r="AD107" i="2" s="1"/>
  <c r="B106" i="2"/>
  <c r="AD106" i="2" s="1"/>
  <c r="B105" i="2"/>
  <c r="AD105" i="2" s="1"/>
  <c r="B104" i="2"/>
  <c r="AD104" i="2" s="1"/>
  <c r="B512" i="2"/>
  <c r="AD512" i="2" s="1"/>
  <c r="B511" i="2"/>
  <c r="AD511" i="2" s="1"/>
  <c r="B510" i="2"/>
  <c r="AD510" i="2" s="1"/>
  <c r="B509" i="2"/>
  <c r="AD509" i="2" s="1"/>
  <c r="B508" i="2"/>
  <c r="AD508" i="2" s="1"/>
  <c r="B507" i="2"/>
  <c r="AD507" i="2" s="1"/>
  <c r="B506" i="2"/>
  <c r="AD506" i="2" s="1"/>
  <c r="B505" i="2"/>
  <c r="AD505" i="2" s="1"/>
  <c r="B504" i="2"/>
  <c r="AD504" i="2" s="1"/>
  <c r="B503" i="2"/>
  <c r="AD503" i="2" s="1"/>
  <c r="B502" i="2"/>
  <c r="AD502" i="2" s="1"/>
  <c r="B501" i="2"/>
  <c r="AD501" i="2" s="1"/>
  <c r="B500" i="2"/>
  <c r="AD500" i="2" s="1"/>
  <c r="B499" i="2"/>
  <c r="AD499" i="2" s="1"/>
  <c r="B498" i="2"/>
  <c r="AD498" i="2" s="1"/>
  <c r="B103" i="2"/>
  <c r="AD103" i="2" s="1"/>
  <c r="B102" i="2"/>
  <c r="AD102" i="2" s="1"/>
  <c r="B101" i="2"/>
  <c r="AD101" i="2" s="1"/>
  <c r="B100" i="2"/>
  <c r="AD100" i="2" s="1"/>
  <c r="B99" i="2"/>
  <c r="AD99" i="2" s="1"/>
  <c r="B497" i="2"/>
  <c r="AD497" i="2" s="1"/>
  <c r="B496" i="2"/>
  <c r="AD496" i="2" s="1"/>
  <c r="B495" i="2"/>
  <c r="AD495" i="2" s="1"/>
  <c r="B494" i="2"/>
  <c r="AD494" i="2" s="1"/>
  <c r="B493" i="2"/>
  <c r="AD493" i="2" s="1"/>
  <c r="B492" i="2"/>
  <c r="AD492" i="2" s="1"/>
  <c r="B491" i="2"/>
  <c r="AD491" i="2" s="1"/>
  <c r="B490" i="2"/>
  <c r="AD490" i="2" s="1"/>
  <c r="B489" i="2"/>
  <c r="AD489" i="2" s="1"/>
  <c r="B488" i="2"/>
  <c r="AD488" i="2" s="1"/>
  <c r="B487" i="2"/>
  <c r="AD487" i="2" s="1"/>
  <c r="B486" i="2"/>
  <c r="AD486" i="2" s="1"/>
  <c r="B485" i="2"/>
  <c r="AD485" i="2" s="1"/>
  <c r="B484" i="2"/>
  <c r="AD484" i="2" s="1"/>
  <c r="B483" i="2"/>
  <c r="AD483" i="2" s="1"/>
  <c r="B482" i="2"/>
  <c r="AD482" i="2" s="1"/>
  <c r="B481" i="2"/>
  <c r="AD481" i="2" s="1"/>
  <c r="B480" i="2"/>
  <c r="AD480" i="2" s="1"/>
  <c r="B479" i="2"/>
  <c r="AD479" i="2" s="1"/>
  <c r="B478" i="2"/>
  <c r="AD478" i="2" s="1"/>
  <c r="B477" i="2"/>
  <c r="AD477" i="2" s="1"/>
  <c r="B476" i="2"/>
  <c r="AD476" i="2" s="1"/>
  <c r="B98" i="2"/>
  <c r="AD98" i="2" s="1"/>
  <c r="B97" i="2"/>
  <c r="AD97" i="2" s="1"/>
  <c r="B96" i="2"/>
  <c r="AD96" i="2" s="1"/>
  <c r="B95" i="2"/>
  <c r="AD95" i="2" s="1"/>
  <c r="B475" i="2"/>
  <c r="AD475" i="2" s="1"/>
  <c r="B474" i="2"/>
  <c r="AD474" i="2" s="1"/>
  <c r="B1064" i="2"/>
  <c r="AF1064" i="2" s="1"/>
  <c r="B931" i="2"/>
  <c r="AD931" i="2" s="1"/>
  <c r="B1063" i="2"/>
  <c r="AF1063" i="2" s="1"/>
  <c r="B1062" i="2"/>
  <c r="AF1062" i="2" s="1"/>
  <c r="B473" i="2"/>
  <c r="AD473" i="2" s="1"/>
  <c r="B472" i="2"/>
  <c r="AD472" i="2" s="1"/>
  <c r="B471" i="2"/>
  <c r="AD471" i="2" s="1"/>
  <c r="B470" i="2"/>
  <c r="AD470" i="2" s="1"/>
  <c r="B94" i="2"/>
  <c r="AD94" i="2" s="1"/>
  <c r="B93" i="2"/>
  <c r="AD93" i="2" s="1"/>
  <c r="B92" i="2"/>
  <c r="AD92" i="2" s="1"/>
  <c r="B91" i="2"/>
  <c r="AD91" i="2" s="1"/>
  <c r="B90" i="2"/>
  <c r="AD90" i="2" s="1"/>
  <c r="B89" i="2"/>
  <c r="AD89" i="2" s="1"/>
  <c r="B88" i="2"/>
  <c r="AD88" i="2" s="1"/>
  <c r="B87" i="2"/>
  <c r="AD87" i="2" s="1"/>
  <c r="B86" i="2"/>
  <c r="AD86" i="2" s="1"/>
  <c r="B85" i="2"/>
  <c r="AD85" i="2" s="1"/>
  <c r="B84" i="2"/>
  <c r="AD84" i="2" s="1"/>
  <c r="B83" i="2"/>
  <c r="AD83" i="2" s="1"/>
  <c r="B82" i="2"/>
  <c r="AD82" i="2" s="1"/>
  <c r="B81" i="2"/>
  <c r="AD81" i="2" s="1"/>
  <c r="B80" i="2"/>
  <c r="AD80" i="2" s="1"/>
  <c r="B79" i="2"/>
  <c r="AD79" i="2" s="1"/>
  <c r="B469" i="2"/>
  <c r="AD469" i="2" s="1"/>
  <c r="B468" i="2"/>
  <c r="AD468" i="2" s="1"/>
  <c r="B467" i="2"/>
  <c r="AD467" i="2" s="1"/>
  <c r="B466" i="2"/>
  <c r="AD466" i="2" s="1"/>
  <c r="B465" i="2"/>
  <c r="AD465" i="2" s="1"/>
  <c r="B464" i="2"/>
  <c r="AD464" i="2" s="1"/>
  <c r="B463" i="2"/>
  <c r="AD463" i="2" s="1"/>
  <c r="B462" i="2"/>
  <c r="AD462" i="2" s="1"/>
  <c r="B1061" i="2"/>
  <c r="AF1061" i="2" s="1"/>
  <c r="B461" i="2"/>
  <c r="AD461" i="2" s="1"/>
  <c r="B460" i="2"/>
  <c r="AD460" i="2" s="1"/>
  <c r="B459" i="2"/>
  <c r="AD459" i="2" s="1"/>
  <c r="B1060" i="2"/>
  <c r="AF1060" i="2" s="1"/>
  <c r="B1059" i="2"/>
  <c r="AF1059" i="2" s="1"/>
  <c r="B458" i="2"/>
  <c r="AD458" i="2" s="1"/>
  <c r="B457" i="2"/>
  <c r="AD457" i="2" s="1"/>
  <c r="B456" i="2"/>
  <c r="AD456" i="2" s="1"/>
  <c r="B455" i="2"/>
  <c r="AD455" i="2" s="1"/>
  <c r="B1058" i="2"/>
  <c r="AF1058" i="2" s="1"/>
  <c r="B1057" i="2"/>
  <c r="AF1057" i="2" s="1"/>
  <c r="B1056" i="2"/>
  <c r="AF1056" i="2" s="1"/>
  <c r="B1055" i="2"/>
  <c r="AF1055" i="2" s="1"/>
  <c r="B1054" i="2"/>
  <c r="AF1054" i="2" s="1"/>
  <c r="B1053" i="2"/>
  <c r="AF1053" i="2" s="1"/>
  <c r="B1052" i="2"/>
  <c r="AF1052" i="2" s="1"/>
  <c r="B78" i="2"/>
  <c r="AD78" i="2" s="1"/>
  <c r="B454" i="2"/>
  <c r="AD454" i="2" s="1"/>
  <c r="B453" i="2"/>
  <c r="AD453" i="2" s="1"/>
  <c r="B452" i="2"/>
  <c r="AD452" i="2" s="1"/>
  <c r="B451" i="2"/>
  <c r="AD451" i="2" s="1"/>
  <c r="B450" i="2"/>
  <c r="AD450" i="2" s="1"/>
  <c r="B449" i="2"/>
  <c r="AD449" i="2" s="1"/>
  <c r="B448" i="2"/>
  <c r="AD448" i="2" s="1"/>
  <c r="B447" i="2"/>
  <c r="AD447" i="2" s="1"/>
  <c r="B446" i="2"/>
  <c r="AD446" i="2" s="1"/>
  <c r="B445" i="2"/>
  <c r="AD445" i="2" s="1"/>
  <c r="B444" i="2"/>
  <c r="AD444" i="2" s="1"/>
  <c r="B443" i="2"/>
  <c r="AD443" i="2" s="1"/>
  <c r="B442" i="2"/>
  <c r="AD442" i="2" s="1"/>
  <c r="B441" i="2"/>
  <c r="AD441" i="2" s="1"/>
  <c r="B440" i="2"/>
  <c r="AD440" i="2" s="1"/>
  <c r="B439" i="2"/>
  <c r="AD439" i="2" s="1"/>
  <c r="B438" i="2"/>
  <c r="AD438" i="2" s="1"/>
  <c r="B437" i="2"/>
  <c r="AD437" i="2" s="1"/>
  <c r="B436" i="2"/>
  <c r="AD436" i="2" s="1"/>
  <c r="B930" i="2"/>
  <c r="AD930" i="2" s="1"/>
  <c r="B1246" i="2"/>
  <c r="AF1246" i="2" s="1"/>
  <c r="B1245" i="2"/>
  <c r="AF1245" i="2" s="1"/>
  <c r="B77" i="2"/>
  <c r="AD77" i="2" s="1"/>
  <c r="B76" i="2"/>
  <c r="AD76" i="2" s="1"/>
  <c r="B75" i="2"/>
  <c r="AD75" i="2" s="1"/>
  <c r="B74" i="2"/>
  <c r="AD74" i="2" s="1"/>
  <c r="B435" i="2"/>
  <c r="AD435" i="2" s="1"/>
  <c r="B73" i="2"/>
  <c r="AD73" i="2" s="1"/>
  <c r="B72" i="2"/>
  <c r="AD72" i="2" s="1"/>
  <c r="B71" i="2"/>
  <c r="AD71" i="2" s="1"/>
  <c r="B70" i="2"/>
  <c r="AD70" i="2" s="1"/>
  <c r="B69" i="2"/>
  <c r="AD69" i="2" s="1"/>
  <c r="B68" i="2"/>
  <c r="AD68" i="2" s="1"/>
  <c r="B67" i="2"/>
  <c r="AD67" i="2" s="1"/>
  <c r="B66" i="2"/>
  <c r="AD66" i="2" s="1"/>
  <c r="B65" i="2"/>
  <c r="AD65" i="2" s="1"/>
  <c r="B64" i="2"/>
  <c r="AD64" i="2" s="1"/>
  <c r="B63" i="2"/>
  <c r="AD63" i="2" s="1"/>
  <c r="B62" i="2"/>
  <c r="AD62" i="2" s="1"/>
  <c r="B61" i="2"/>
  <c r="AD61" i="2" s="1"/>
  <c r="B60" i="2"/>
  <c r="AD60" i="2" s="1"/>
  <c r="B59" i="2"/>
  <c r="AD59" i="2" s="1"/>
  <c r="B58" i="2"/>
  <c r="AD58" i="2" s="1"/>
  <c r="B57" i="2"/>
  <c r="AD57" i="2" s="1"/>
  <c r="B434" i="2"/>
  <c r="AD434" i="2" s="1"/>
  <c r="B433" i="2"/>
  <c r="AD433" i="2" s="1"/>
  <c r="B1244" i="2"/>
  <c r="AF1244" i="2" s="1"/>
  <c r="B1243" i="2"/>
  <c r="AF1243" i="2" s="1"/>
  <c r="B1242" i="2"/>
  <c r="AF1242" i="2" s="1"/>
  <c r="B1241" i="2"/>
  <c r="AF1241" i="2" s="1"/>
  <c r="B817" i="2"/>
  <c r="AD817" i="2" s="1"/>
  <c r="B816" i="2"/>
  <c r="AD816" i="2" s="1"/>
  <c r="B815" i="2"/>
  <c r="AD815" i="2" s="1"/>
  <c r="B814" i="2"/>
  <c r="AD814" i="2" s="1"/>
  <c r="B56" i="2"/>
  <c r="AD56" i="2" s="1"/>
  <c r="B55" i="2"/>
  <c r="AD55" i="2" s="1"/>
  <c r="B54" i="2"/>
  <c r="AD54" i="2" s="1"/>
  <c r="B53" i="2"/>
  <c r="AD53" i="2" s="1"/>
  <c r="B52" i="2"/>
  <c r="AD52" i="2" s="1"/>
  <c r="B51" i="2"/>
  <c r="AD51" i="2" s="1"/>
  <c r="B432" i="2"/>
  <c r="AD432" i="2" s="1"/>
  <c r="B431" i="2"/>
  <c r="AD431" i="2" s="1"/>
  <c r="B430" i="2"/>
  <c r="AD430" i="2" s="1"/>
  <c r="B429" i="2"/>
  <c r="AD429" i="2" s="1"/>
  <c r="B428" i="2"/>
  <c r="AD428" i="2" s="1"/>
  <c r="B427" i="2"/>
  <c r="AD427" i="2" s="1"/>
  <c r="B426" i="2"/>
  <c r="AD426" i="2" s="1"/>
  <c r="B1051" i="2"/>
  <c r="AF1051" i="2" s="1"/>
  <c r="B1050" i="2"/>
  <c r="AF1050" i="2" s="1"/>
  <c r="B1049" i="2"/>
  <c r="AF1049" i="2" s="1"/>
  <c r="B1048" i="2"/>
  <c r="AF1048" i="2" s="1"/>
  <c r="B1047" i="2"/>
  <c r="AF1047" i="2" s="1"/>
  <c r="B1046" i="2"/>
  <c r="AF1046" i="2" s="1"/>
  <c r="B1045" i="2"/>
  <c r="AF1045" i="2" s="1"/>
  <c r="B1044" i="2"/>
  <c r="AF1044" i="2" s="1"/>
  <c r="B50" i="2"/>
  <c r="AD50" i="2" s="1"/>
  <c r="B1043" i="2"/>
  <c r="AF1043" i="2" s="1"/>
  <c r="B1042" i="2"/>
  <c r="AF1042" i="2" s="1"/>
  <c r="B1041" i="2"/>
  <c r="AF1041" i="2" s="1"/>
  <c r="B1040" i="2"/>
  <c r="AF1040" i="2" s="1"/>
  <c r="B1039" i="2"/>
  <c r="AF1039" i="2" s="1"/>
  <c r="B49" i="2"/>
  <c r="AD49" i="2" s="1"/>
  <c r="B48" i="2"/>
  <c r="AD48" i="2" s="1"/>
  <c r="B425" i="2"/>
  <c r="AD425" i="2" s="1"/>
  <c r="B424" i="2"/>
  <c r="AD424" i="2" s="1"/>
  <c r="B1038" i="2"/>
  <c r="AF1038" i="2" s="1"/>
  <c r="B1037" i="2"/>
  <c r="AF1037" i="2" s="1"/>
  <c r="B1036" i="2"/>
  <c r="AF1036" i="2" s="1"/>
  <c r="B1035" i="2"/>
  <c r="AF1035" i="2" s="1"/>
  <c r="B1034" i="2"/>
  <c r="AF1034" i="2" s="1"/>
  <c r="B1033" i="2"/>
  <c r="AF1033" i="2" s="1"/>
  <c r="B1032" i="2"/>
  <c r="AF1032" i="2" s="1"/>
  <c r="B1031" i="2"/>
  <c r="AF1031" i="2" s="1"/>
  <c r="B1030" i="2"/>
  <c r="AF1030" i="2" s="1"/>
  <c r="B1029" i="2"/>
  <c r="AF1029" i="2" s="1"/>
  <c r="B1028" i="2"/>
  <c r="AF1028" i="2" s="1"/>
  <c r="B1027" i="2"/>
  <c r="AF1027" i="2" s="1"/>
  <c r="B1026" i="2"/>
  <c r="AF1026" i="2" s="1"/>
  <c r="B47" i="2"/>
  <c r="AD47" i="2" s="1"/>
  <c r="B46" i="2"/>
  <c r="AD46" i="2" s="1"/>
  <c r="B45" i="2"/>
  <c r="AD45" i="2" s="1"/>
  <c r="B44" i="2"/>
  <c r="AD44" i="2" s="1"/>
  <c r="B43" i="2"/>
  <c r="AD43" i="2" s="1"/>
  <c r="B42" i="2"/>
  <c r="AD42" i="2" s="1"/>
  <c r="B41" i="2"/>
  <c r="AD41" i="2" s="1"/>
  <c r="B40" i="2"/>
  <c r="AD40" i="2" s="1"/>
  <c r="B39" i="2"/>
  <c r="AD39" i="2" s="1"/>
  <c r="B38" i="2"/>
  <c r="AD38" i="2" s="1"/>
  <c r="B37" i="2"/>
  <c r="AD37" i="2" s="1"/>
  <c r="B36" i="2"/>
  <c r="AD36" i="2" s="1"/>
  <c r="B1025" i="2"/>
  <c r="AF1025" i="2" s="1"/>
  <c r="B1024" i="2"/>
  <c r="AF1024" i="2" s="1"/>
  <c r="B1023" i="2"/>
  <c r="AF1023" i="2" s="1"/>
  <c r="B1022" i="2"/>
  <c r="AF1022" i="2" s="1"/>
  <c r="B1021" i="2"/>
  <c r="AF1021" i="2" s="1"/>
  <c r="B1020" i="2"/>
  <c r="AF1020" i="2" s="1"/>
  <c r="B1019" i="2"/>
  <c r="AF1019" i="2" s="1"/>
  <c r="B1018" i="2"/>
  <c r="AF1018" i="2" s="1"/>
  <c r="B35" i="2"/>
  <c r="AD35" i="2" s="1"/>
  <c r="B34" i="2"/>
  <c r="AD34" i="2" s="1"/>
  <c r="B33" i="2"/>
  <c r="AD33" i="2" s="1"/>
  <c r="B32" i="2"/>
  <c r="AD32" i="2" s="1"/>
  <c r="B1017" i="2"/>
  <c r="AF1017" i="2" s="1"/>
  <c r="B31" i="2"/>
  <c r="AD31" i="2" s="1"/>
  <c r="B30" i="2"/>
  <c r="AD30" i="2" s="1"/>
  <c r="B29" i="2"/>
  <c r="AD29" i="2" s="1"/>
  <c r="B423" i="2"/>
  <c r="AD423" i="2" s="1"/>
  <c r="B1016" i="2"/>
  <c r="AF1016" i="2" s="1"/>
  <c r="B1015" i="2"/>
  <c r="AF1015" i="2" s="1"/>
  <c r="B1014" i="2"/>
  <c r="AF1014" i="2" s="1"/>
  <c r="B1013" i="2"/>
  <c r="AF1013" i="2" s="1"/>
  <c r="B1012" i="2"/>
  <c r="AF1012" i="2" s="1"/>
  <c r="B1011" i="2"/>
  <c r="AF1011" i="2" s="1"/>
  <c r="B1010" i="2"/>
  <c r="AF1010" i="2" s="1"/>
  <c r="B1009" i="2"/>
  <c r="AF1009" i="2" s="1"/>
  <c r="B1008" i="2"/>
  <c r="AF1008" i="2" s="1"/>
  <c r="B1007" i="2"/>
  <c r="AF1007" i="2" s="1"/>
  <c r="B422" i="2"/>
  <c r="AD422" i="2" s="1"/>
  <c r="B929" i="2"/>
  <c r="AD929" i="2" s="1"/>
  <c r="B928" i="2"/>
  <c r="AD928" i="2" s="1"/>
  <c r="B813" i="2"/>
  <c r="AD813" i="2" s="1"/>
  <c r="B812" i="2"/>
  <c r="AD812" i="2" s="1"/>
  <c r="B811" i="2"/>
  <c r="AD811" i="2" s="1"/>
  <c r="B810" i="2"/>
  <c r="AD810" i="2" s="1"/>
  <c r="B809" i="2"/>
  <c r="AD809" i="2" s="1"/>
  <c r="B421" i="2"/>
  <c r="AD421" i="2" s="1"/>
  <c r="B420" i="2"/>
  <c r="AD420" i="2" s="1"/>
  <c r="B419" i="2"/>
  <c r="AD419" i="2" s="1"/>
  <c r="B418" i="2"/>
  <c r="AD418" i="2" s="1"/>
  <c r="B417" i="2"/>
  <c r="AD417" i="2" s="1"/>
  <c r="B416" i="2"/>
  <c r="AD416" i="2" s="1"/>
  <c r="B415" i="2"/>
  <c r="AD415" i="2" s="1"/>
  <c r="B1006" i="2"/>
  <c r="AF1006" i="2" s="1"/>
  <c r="B1005" i="2"/>
  <c r="AF1005" i="2" s="1"/>
  <c r="B1004" i="2"/>
  <c r="AF1004" i="2" s="1"/>
  <c r="B28" i="2"/>
  <c r="AD28" i="2" s="1"/>
  <c r="B27" i="2"/>
  <c r="AD27" i="2" s="1"/>
  <c r="B26" i="2"/>
  <c r="AD26" i="2" s="1"/>
  <c r="B25" i="2"/>
  <c r="AD25" i="2" s="1"/>
  <c r="B414" i="2"/>
  <c r="AD414" i="2" s="1"/>
  <c r="B413" i="2"/>
  <c r="AD413" i="2" s="1"/>
  <c r="B1003" i="2"/>
  <c r="AF1003" i="2" s="1"/>
  <c r="B1002" i="2"/>
  <c r="AF1002" i="2" s="1"/>
  <c r="B1001" i="2"/>
  <c r="AF1001" i="2" s="1"/>
  <c r="B412" i="2"/>
  <c r="AD412" i="2" s="1"/>
  <c r="B1000" i="2"/>
  <c r="AF1000" i="2" s="1"/>
  <c r="B24" i="2"/>
  <c r="AD24" i="2" s="1"/>
  <c r="B23" i="2"/>
  <c r="AD23" i="2" s="1"/>
  <c r="B22" i="2"/>
  <c r="AD22" i="2" s="1"/>
  <c r="B999" i="2"/>
  <c r="AF999" i="2" s="1"/>
  <c r="B998" i="2"/>
  <c r="AF998" i="2" s="1"/>
  <c r="B997" i="2"/>
  <c r="AF997" i="2" s="1"/>
  <c r="B996" i="2"/>
  <c r="AF996" i="2" s="1"/>
  <c r="B995" i="2"/>
  <c r="AF995" i="2" s="1"/>
  <c r="B994" i="2"/>
  <c r="AF994" i="2" s="1"/>
  <c r="B993" i="2"/>
  <c r="AF993" i="2" s="1"/>
  <c r="B992" i="2"/>
  <c r="AF992" i="2" s="1"/>
  <c r="B991" i="2"/>
  <c r="AF991" i="2" s="1"/>
  <c r="B990" i="2"/>
  <c r="AF990" i="2" s="1"/>
  <c r="B989" i="2"/>
  <c r="AF989" i="2" s="1"/>
  <c r="B988" i="2"/>
  <c r="AF988" i="2" s="1"/>
  <c r="B21" i="2"/>
  <c r="AD21" i="2" s="1"/>
  <c r="B987" i="2"/>
  <c r="AF987" i="2" s="1"/>
  <c r="B20" i="2"/>
  <c r="AD20" i="2" s="1"/>
  <c r="B986" i="2"/>
  <c r="AF986" i="2" s="1"/>
  <c r="B985" i="2"/>
  <c r="AF985" i="2" s="1"/>
  <c r="B984" i="2"/>
  <c r="AF984" i="2" s="1"/>
  <c r="B19" i="2"/>
  <c r="AD19" i="2" s="1"/>
  <c r="B411" i="2"/>
  <c r="AD411" i="2" s="1"/>
  <c r="B983" i="2"/>
  <c r="AF983" i="2" s="1"/>
  <c r="B927" i="2"/>
  <c r="AD927" i="2" s="1"/>
  <c r="B926" i="2"/>
  <c r="AD926" i="2" s="1"/>
  <c r="B925" i="2"/>
  <c r="AD925" i="2" s="1"/>
  <c r="B924" i="2"/>
  <c r="AD924" i="2" s="1"/>
  <c r="B18" i="2"/>
  <c r="AD18" i="2" s="1"/>
  <c r="B410" i="2"/>
  <c r="AD410" i="2" s="1"/>
  <c r="B409" i="2"/>
  <c r="AD409" i="2" s="1"/>
  <c r="B408" i="2"/>
  <c r="AD408" i="2" s="1"/>
  <c r="B407" i="2"/>
  <c r="AD407" i="2" s="1"/>
  <c r="B406" i="2"/>
  <c r="AD406" i="2" s="1"/>
  <c r="B405" i="2"/>
  <c r="AD405" i="2" s="1"/>
  <c r="B404" i="2"/>
  <c r="AD404" i="2" s="1"/>
  <c r="B17" i="2"/>
  <c r="AD17" i="2" s="1"/>
  <c r="B403" i="2"/>
  <c r="AD403" i="2" s="1"/>
  <c r="B402" i="2"/>
  <c r="AD402" i="2" s="1"/>
  <c r="B401" i="2"/>
  <c r="AD401" i="2" s="1"/>
  <c r="B982" i="2"/>
  <c r="AF982" i="2" s="1"/>
  <c r="B981" i="2"/>
  <c r="AF981" i="2" s="1"/>
  <c r="B980" i="2"/>
  <c r="AF980" i="2" s="1"/>
  <c r="B979" i="2"/>
  <c r="AF979" i="2" s="1"/>
  <c r="B400" i="2"/>
  <c r="AD400" i="2" s="1"/>
  <c r="B399" i="2"/>
  <c r="AD399" i="2" s="1"/>
  <c r="B398" i="2"/>
  <c r="AD398" i="2" s="1"/>
  <c r="B16" i="2"/>
  <c r="AD16" i="2" s="1"/>
  <c r="B978" i="2"/>
  <c r="AF978" i="2" s="1"/>
  <c r="B977" i="2"/>
  <c r="AF977" i="2" s="1"/>
  <c r="B15" i="2"/>
  <c r="AD15" i="2" s="1"/>
  <c r="B14" i="2"/>
  <c r="AD14" i="2" s="1"/>
  <c r="B397" i="2"/>
  <c r="AD397" i="2" s="1"/>
  <c r="B396" i="2"/>
  <c r="AD396" i="2" s="1"/>
  <c r="B13" i="2"/>
  <c r="AD13" i="2" s="1"/>
  <c r="B976" i="2"/>
  <c r="AF976" i="2" s="1"/>
  <c r="B975" i="2"/>
  <c r="AF975" i="2" s="1"/>
  <c r="B974" i="2"/>
  <c r="AF974" i="2" s="1"/>
  <c r="B923" i="2"/>
  <c r="AD923" i="2" s="1"/>
  <c r="B395" i="2"/>
  <c r="AD395" i="2" s="1"/>
  <c r="B394" i="2"/>
  <c r="AD394" i="2" s="1"/>
  <c r="B393" i="2"/>
  <c r="AD393" i="2" s="1"/>
  <c r="B392" i="2"/>
  <c r="AD392" i="2" s="1"/>
  <c r="B391" i="2"/>
  <c r="AD391" i="2" s="1"/>
  <c r="B973" i="2"/>
  <c r="AF973" i="2" s="1"/>
  <c r="B972" i="2"/>
  <c r="AF972" i="2" s="1"/>
  <c r="B971" i="2"/>
  <c r="AF971" i="2" s="1"/>
  <c r="B970" i="2"/>
  <c r="AF970" i="2" s="1"/>
  <c r="B969" i="2"/>
  <c r="AF969" i="2" s="1"/>
  <c r="B968" i="2"/>
  <c r="AF968" i="2" s="1"/>
  <c r="B967" i="2"/>
  <c r="AF967" i="2" s="1"/>
  <c r="B12" i="2"/>
  <c r="AD12" i="2" s="1"/>
  <c r="B922" i="2"/>
  <c r="AD922" i="2" s="1"/>
  <c r="B921" i="2"/>
  <c r="AD921" i="2" s="1"/>
  <c r="B390" i="2"/>
  <c r="AD390" i="2" s="1"/>
  <c r="B11" i="2"/>
  <c r="AD11" i="2" s="1"/>
  <c r="B10" i="2"/>
  <c r="AD10" i="2" s="1"/>
  <c r="B1240" i="2"/>
  <c r="AF1240" i="2" s="1"/>
  <c r="B1239" i="2"/>
  <c r="AF1239" i="2" s="1"/>
  <c r="B1238" i="2"/>
  <c r="AF1238" i="2" s="1"/>
  <c r="B1237" i="2"/>
  <c r="AF1237" i="2" s="1"/>
  <c r="B389" i="2"/>
  <c r="AD389" i="2" s="1"/>
  <c r="B388" i="2"/>
  <c r="AD388" i="2" s="1"/>
  <c r="B966" i="2"/>
  <c r="AF966" i="2" s="1"/>
  <c r="B387" i="2"/>
  <c r="AD387" i="2" s="1"/>
  <c r="B386" i="2"/>
  <c r="AD386" i="2" s="1"/>
  <c r="B965" i="2"/>
  <c r="AF965" i="2" s="1"/>
  <c r="B385" i="2"/>
  <c r="AD385" i="2" s="1"/>
  <c r="B964" i="2"/>
  <c r="AF964" i="2" s="1"/>
  <c r="B384" i="2"/>
  <c r="AD384" i="2" s="1"/>
  <c r="B383" i="2"/>
  <c r="AD383" i="2" s="1"/>
  <c r="B1236" i="2"/>
  <c r="AF1236" i="2" s="1"/>
  <c r="B1235" i="2"/>
  <c r="AF1235" i="2" s="1"/>
  <c r="B382" i="2"/>
  <c r="AD382" i="2" s="1"/>
  <c r="B381" i="2"/>
  <c r="AD381" i="2" s="1"/>
  <c r="B380" i="2"/>
  <c r="AD380" i="2" s="1"/>
  <c r="B920" i="2"/>
  <c r="AD920" i="2" s="1"/>
  <c r="B919" i="2"/>
  <c r="AD919" i="2" s="1"/>
  <c r="B379" i="2"/>
  <c r="AD379" i="2" s="1"/>
  <c r="B378" i="2"/>
  <c r="AD378" i="2" s="1"/>
  <c r="B377" i="2"/>
  <c r="AD377" i="2" s="1"/>
  <c r="B376" i="2"/>
  <c r="AD376" i="2" s="1"/>
  <c r="B1234" i="2"/>
  <c r="AF1234" i="2" s="1"/>
  <c r="B9" i="2"/>
  <c r="AD9" i="2" s="1"/>
  <c r="B8" i="2"/>
  <c r="AD8" i="2" s="1"/>
  <c r="B7" i="2"/>
  <c r="AD7" i="2" s="1"/>
  <c r="B375" i="2"/>
  <c r="AD375" i="2" s="1"/>
  <c r="B374" i="2"/>
  <c r="AD374" i="2" s="1"/>
  <c r="B373" i="2"/>
  <c r="AD373" i="2" s="1"/>
  <c r="B372" i="2"/>
  <c r="AD372" i="2" s="1"/>
  <c r="B371" i="2"/>
  <c r="AD371" i="2" s="1"/>
  <c r="B370" i="2"/>
  <c r="AD370" i="2" s="1"/>
  <c r="B369" i="2"/>
  <c r="AD369" i="2" s="1"/>
  <c r="B368" i="2"/>
  <c r="AD368" i="2" s="1"/>
  <c r="B1233" i="2"/>
  <c r="AF1233" i="2" s="1"/>
  <c r="B367" i="2"/>
  <c r="AD367" i="2" s="1"/>
  <c r="B366" i="2"/>
  <c r="AD366" i="2" s="1"/>
  <c r="B918" i="2"/>
  <c r="AD918" i="2" s="1"/>
  <c r="B365" i="2"/>
  <c r="AD365" i="2" s="1"/>
  <c r="B364" i="2"/>
  <c r="AD364" i="2" s="1"/>
  <c r="B917" i="2"/>
  <c r="AD917" i="2" s="1"/>
  <c r="B808" i="2"/>
  <c r="AD808" i="2" s="1"/>
  <c r="B363" i="2"/>
  <c r="AD363" i="2" s="1"/>
  <c r="B6" i="2"/>
  <c r="AD6" i="2" s="1"/>
  <c r="B362" i="2"/>
  <c r="AD362" i="2" s="1"/>
  <c r="B963" i="2"/>
  <c r="AF963" i="2" s="1"/>
  <c r="B962" i="2"/>
  <c r="AF962" i="2" s="1"/>
  <c r="B1232" i="2"/>
  <c r="AF1232" i="2" s="1"/>
  <c r="B1231" i="2"/>
  <c r="AF1231" i="2" s="1"/>
  <c r="B1230" i="2"/>
  <c r="AF1230" i="2" s="1"/>
  <c r="B361" i="2"/>
  <c r="AD361" i="2" s="1"/>
  <c r="B807" i="2"/>
  <c r="AD807" i="2" s="1"/>
  <c r="B806" i="2"/>
  <c r="AD806" i="2" s="1"/>
  <c r="B5" i="2"/>
  <c r="AD5" i="2" s="1"/>
  <c r="B916" i="2"/>
  <c r="AD916" i="2" s="1"/>
  <c r="B360" i="2"/>
  <c r="AD360" i="2" s="1"/>
  <c r="B359" i="2"/>
  <c r="AD359" i="2" s="1"/>
  <c r="B358" i="2"/>
  <c r="AD358" i="2" s="1"/>
  <c r="B357" i="2"/>
  <c r="AD357" i="2" s="1"/>
  <c r="B4" i="2"/>
  <c r="AD4" i="2" s="1"/>
  <c r="B3" i="2"/>
  <c r="AD3" i="2" s="1"/>
  <c r="AD2" i="2"/>
  <c r="B356" i="2"/>
  <c r="AD356" i="2" s="1"/>
  <c r="B355" i="2"/>
  <c r="AD355" i="2" s="1"/>
  <c r="B1229" i="2"/>
  <c r="AF1229" i="2" s="1"/>
  <c r="B961" i="2"/>
  <c r="AF961" i="2" s="1"/>
  <c r="B960" i="2"/>
  <c r="AF960" i="2" s="1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E50" i="5"/>
  <c r="H46" i="5" s="1"/>
  <c r="D50" i="5"/>
  <c r="G49" i="5" s="1"/>
  <c r="H48" i="5"/>
  <c r="H47" i="5"/>
  <c r="H45" i="5"/>
  <c r="H44" i="5"/>
  <c r="H43" i="5"/>
  <c r="H42" i="5"/>
  <c r="G47" i="5"/>
  <c r="G46" i="5"/>
  <c r="G45" i="5"/>
  <c r="G44" i="5"/>
  <c r="G43" i="5"/>
  <c r="G42" i="5"/>
  <c r="H40" i="5"/>
  <c r="H39" i="5"/>
  <c r="H38" i="5"/>
  <c r="H37" i="5"/>
  <c r="H36" i="5"/>
  <c r="H35" i="5"/>
  <c r="H34" i="5"/>
  <c r="H33" i="5"/>
  <c r="H32" i="5"/>
  <c r="G40" i="5"/>
  <c r="G39" i="5"/>
  <c r="G38" i="5"/>
  <c r="G37" i="5"/>
  <c r="G36" i="5"/>
  <c r="G35" i="5"/>
  <c r="G34" i="5"/>
  <c r="G33" i="5"/>
  <c r="G32" i="5"/>
  <c r="G28" i="5"/>
  <c r="H30" i="5"/>
  <c r="H29" i="5"/>
  <c r="H28" i="5"/>
  <c r="H27" i="5"/>
  <c r="H26" i="5"/>
  <c r="H25" i="5"/>
  <c r="H24" i="5"/>
  <c r="H23" i="5"/>
  <c r="H22" i="5"/>
  <c r="H21" i="5"/>
  <c r="H20" i="5"/>
  <c r="G30" i="5"/>
  <c r="G29" i="5"/>
  <c r="G27" i="5"/>
  <c r="G26" i="5"/>
  <c r="G25" i="5"/>
  <c r="G24" i="5"/>
  <c r="G23" i="5"/>
  <c r="G22" i="5"/>
  <c r="G21" i="5"/>
  <c r="G20" i="5"/>
  <c r="H18" i="5"/>
  <c r="H17" i="5"/>
  <c r="H16" i="5"/>
  <c r="H15" i="5"/>
  <c r="H14" i="5"/>
  <c r="H13" i="5"/>
  <c r="H12" i="5"/>
  <c r="H11" i="5"/>
  <c r="G18" i="5"/>
  <c r="G17" i="5"/>
  <c r="G16" i="5"/>
  <c r="G15" i="5"/>
  <c r="G14" i="5"/>
  <c r="G13" i="5"/>
  <c r="G12" i="5"/>
  <c r="G11" i="5"/>
  <c r="H9" i="5"/>
  <c r="H8" i="5"/>
  <c r="H7" i="5"/>
  <c r="H6" i="5"/>
  <c r="H5" i="5"/>
  <c r="H4" i="5"/>
  <c r="H3" i="5"/>
  <c r="H2" i="5"/>
  <c r="G9" i="5"/>
  <c r="G8" i="5"/>
  <c r="G7" i="5"/>
  <c r="G6" i="5"/>
  <c r="G5" i="5"/>
  <c r="G4" i="5"/>
  <c r="G3" i="5"/>
  <c r="G2" i="5"/>
  <c r="CB16" i="3"/>
  <c r="CB15" i="3"/>
  <c r="CB14" i="3"/>
  <c r="CB13" i="3"/>
  <c r="CB12" i="3"/>
  <c r="CB11" i="3"/>
  <c r="BC1245" i="3"/>
  <c r="BC1244" i="3"/>
  <c r="BC1243" i="3"/>
  <c r="BC1242" i="3"/>
  <c r="BC1241" i="3"/>
  <c r="BC1240" i="3"/>
  <c r="BC1239" i="3"/>
  <c r="BC1238" i="3"/>
  <c r="BC1237" i="3"/>
  <c r="BC1236" i="3"/>
  <c r="BC1235" i="3"/>
  <c r="BC1234" i="3"/>
  <c r="BC1233" i="3"/>
  <c r="BC1232" i="3"/>
  <c r="BC1231" i="3"/>
  <c r="BC1230" i="3"/>
  <c r="BC1229" i="3"/>
  <c r="BC1228" i="3"/>
  <c r="BC1227" i="3"/>
  <c r="BC1226" i="3"/>
  <c r="BC1225" i="3"/>
  <c r="BC1224" i="3"/>
  <c r="BC1223" i="3"/>
  <c r="BC1222" i="3"/>
  <c r="BC1221" i="3"/>
  <c r="BC1220" i="3"/>
  <c r="BC1219" i="3"/>
  <c r="BC1218" i="3"/>
  <c r="BC1217" i="3"/>
  <c r="BC1216" i="3"/>
  <c r="BC1215" i="3"/>
  <c r="BC1214" i="3"/>
  <c r="BC1213" i="3"/>
  <c r="BC1212" i="3"/>
  <c r="BC1211" i="3"/>
  <c r="BC1210" i="3"/>
  <c r="BC1209" i="3"/>
  <c r="BC1208" i="3"/>
  <c r="BC1207" i="3"/>
  <c r="BC1206" i="3"/>
  <c r="BC1205" i="3"/>
  <c r="BC1204" i="3"/>
  <c r="BC1203" i="3"/>
  <c r="BC1202" i="3"/>
  <c r="BC1201" i="3"/>
  <c r="BC1200" i="3"/>
  <c r="BC1199" i="3"/>
  <c r="BC1198" i="3"/>
  <c r="BC1197" i="3"/>
  <c r="BC1196" i="3"/>
  <c r="BC1195" i="3"/>
  <c r="BC1194" i="3"/>
  <c r="BC1193" i="3"/>
  <c r="BC1192" i="3"/>
  <c r="BC1191" i="3"/>
  <c r="BC1190" i="3"/>
  <c r="BC1189" i="3"/>
  <c r="BC1188" i="3"/>
  <c r="BC1187" i="3"/>
  <c r="BC1186" i="3"/>
  <c r="BC1185" i="3"/>
  <c r="BC1184" i="3"/>
  <c r="BC1183" i="3"/>
  <c r="BC1182" i="3"/>
  <c r="BC1181" i="3"/>
  <c r="BC1180" i="3"/>
  <c r="BC1179" i="3"/>
  <c r="BC1178" i="3"/>
  <c r="BC1177" i="3"/>
  <c r="BC1176" i="3"/>
  <c r="BC1175" i="3"/>
  <c r="BC1174" i="3"/>
  <c r="BC1173" i="3"/>
  <c r="BC1172" i="3"/>
  <c r="BC1171" i="3"/>
  <c r="BC1170" i="3"/>
  <c r="BC1169" i="3"/>
  <c r="BC1168" i="3"/>
  <c r="BC1167" i="3"/>
  <c r="BC1166" i="3"/>
  <c r="BC1165" i="3"/>
  <c r="BC1164" i="3"/>
  <c r="BC1163" i="3"/>
  <c r="BC1162" i="3"/>
  <c r="BC1161" i="3"/>
  <c r="BC1160" i="3"/>
  <c r="BC1159" i="3"/>
  <c r="BC1158" i="3"/>
  <c r="BC1157" i="3"/>
  <c r="BC1156" i="3"/>
  <c r="BC1155" i="3"/>
  <c r="BC1154" i="3"/>
  <c r="BC1153" i="3"/>
  <c r="BC1152" i="3"/>
  <c r="BC1151" i="3"/>
  <c r="BC1150" i="3"/>
  <c r="BC1149" i="3"/>
  <c r="BC1148" i="3"/>
  <c r="BC1147" i="3"/>
  <c r="BC1146" i="3"/>
  <c r="BC1145" i="3"/>
  <c r="BC1144" i="3"/>
  <c r="BC1143" i="3"/>
  <c r="BC1142" i="3"/>
  <c r="BC1141" i="3"/>
  <c r="BC1140" i="3"/>
  <c r="BC1139" i="3"/>
  <c r="BC1138" i="3"/>
  <c r="BC1137" i="3"/>
  <c r="BC1136" i="3"/>
  <c r="BC1135" i="3"/>
  <c r="BC1134" i="3"/>
  <c r="BC1133" i="3"/>
  <c r="BC1132" i="3"/>
  <c r="BC1131" i="3"/>
  <c r="BC1130" i="3"/>
  <c r="BC1129" i="3"/>
  <c r="BC1128" i="3"/>
  <c r="BC1127" i="3"/>
  <c r="BC1126" i="3"/>
  <c r="BC1125" i="3"/>
  <c r="BC1124" i="3"/>
  <c r="BC1123" i="3"/>
  <c r="BC1122" i="3"/>
  <c r="BC1121" i="3"/>
  <c r="BC1120" i="3"/>
  <c r="BC1119" i="3"/>
  <c r="BC1118" i="3"/>
  <c r="BC1117" i="3"/>
  <c r="BC1116" i="3"/>
  <c r="BC1115" i="3"/>
  <c r="BC1114" i="3"/>
  <c r="BC1113" i="3"/>
  <c r="BC1112" i="3"/>
  <c r="BC1111" i="3"/>
  <c r="BC1110" i="3"/>
  <c r="BC1109" i="3"/>
  <c r="BC1108" i="3"/>
  <c r="BC1107" i="3"/>
  <c r="BC1106" i="3"/>
  <c r="BC1105" i="3"/>
  <c r="BC1104" i="3"/>
  <c r="BC1103" i="3"/>
  <c r="BC1102" i="3"/>
  <c r="BC1101" i="3"/>
  <c r="BC1100" i="3"/>
  <c r="BC1099" i="3"/>
  <c r="BC1098" i="3"/>
  <c r="BC1097" i="3"/>
  <c r="BC1096" i="3"/>
  <c r="BC1095" i="3"/>
  <c r="BC1094" i="3"/>
  <c r="BC1093" i="3"/>
  <c r="BC1092" i="3"/>
  <c r="BC1091" i="3"/>
  <c r="BC1090" i="3"/>
  <c r="BC1089" i="3"/>
  <c r="BC1088" i="3"/>
  <c r="BC1087" i="3"/>
  <c r="BC1086" i="3"/>
  <c r="BC1085" i="3"/>
  <c r="BC1084" i="3"/>
  <c r="BC1083" i="3"/>
  <c r="BC1082" i="3"/>
  <c r="BC1081" i="3"/>
  <c r="BC1080" i="3"/>
  <c r="BC1079" i="3"/>
  <c r="BC1078" i="3"/>
  <c r="BC1077" i="3"/>
  <c r="BC1076" i="3"/>
  <c r="BC1075" i="3"/>
  <c r="BC1074" i="3"/>
  <c r="BC1073" i="3"/>
  <c r="BC1072" i="3"/>
  <c r="BC1071" i="3"/>
  <c r="BC1070" i="3"/>
  <c r="BC1069" i="3"/>
  <c r="BC1068" i="3"/>
  <c r="BC1067" i="3"/>
  <c r="BC1066" i="3"/>
  <c r="BC1065" i="3"/>
  <c r="BC1064" i="3"/>
  <c r="BC1063" i="3"/>
  <c r="BC1062" i="3"/>
  <c r="BC1061" i="3"/>
  <c r="BC1060" i="3"/>
  <c r="BC1059" i="3"/>
  <c r="BC1058" i="3"/>
  <c r="BC1057" i="3"/>
  <c r="BC1056" i="3"/>
  <c r="BC1055" i="3"/>
  <c r="BC1054" i="3"/>
  <c r="BC1053" i="3"/>
  <c r="BC1052" i="3"/>
  <c r="BC1051" i="3"/>
  <c r="BC1050" i="3"/>
  <c r="BC1049" i="3"/>
  <c r="BC1048" i="3"/>
  <c r="BC1047" i="3"/>
  <c r="BC1046" i="3"/>
  <c r="BC1045" i="3"/>
  <c r="BC1044" i="3"/>
  <c r="BC1043" i="3"/>
  <c r="BC1042" i="3"/>
  <c r="BC1041" i="3"/>
  <c r="BC1040" i="3"/>
  <c r="BC1039" i="3"/>
  <c r="BC1038" i="3"/>
  <c r="BC1037" i="3"/>
  <c r="BC1036" i="3"/>
  <c r="BC1035" i="3"/>
  <c r="BC1034" i="3"/>
  <c r="BC1033" i="3"/>
  <c r="BC1032" i="3"/>
  <c r="BC1031" i="3"/>
  <c r="BC1030" i="3"/>
  <c r="BC1029" i="3"/>
  <c r="BC1028" i="3"/>
  <c r="BC1027" i="3"/>
  <c r="BC1026" i="3"/>
  <c r="BC1025" i="3"/>
  <c r="BC1024" i="3"/>
  <c r="BC1023" i="3"/>
  <c r="BC1022" i="3"/>
  <c r="BC1021" i="3"/>
  <c r="BC1020" i="3"/>
  <c r="BC1019" i="3"/>
  <c r="BC1018" i="3"/>
  <c r="BC1017" i="3"/>
  <c r="BC1016" i="3"/>
  <c r="BC1015" i="3"/>
  <c r="BC1014" i="3"/>
  <c r="BC1013" i="3"/>
  <c r="BC1012" i="3"/>
  <c r="BC1011" i="3"/>
  <c r="BC1010" i="3"/>
  <c r="BC1009" i="3"/>
  <c r="BC1008" i="3"/>
  <c r="BC1007" i="3"/>
  <c r="BC1006" i="3"/>
  <c r="BC1005" i="3"/>
  <c r="BC1004" i="3"/>
  <c r="BC1003" i="3"/>
  <c r="BC1002" i="3"/>
  <c r="BC1001" i="3"/>
  <c r="BC1000" i="3"/>
  <c r="BC999" i="3"/>
  <c r="BC998" i="3"/>
  <c r="BC997" i="3"/>
  <c r="BC996" i="3"/>
  <c r="BC995" i="3"/>
  <c r="BC994" i="3"/>
  <c r="BC993" i="3"/>
  <c r="BC992" i="3"/>
  <c r="BC991" i="3"/>
  <c r="BC990" i="3"/>
  <c r="BC989" i="3"/>
  <c r="BC988" i="3"/>
  <c r="BC987" i="3"/>
  <c r="BC986" i="3"/>
  <c r="BC985" i="3"/>
  <c r="BC984" i="3"/>
  <c r="BC983" i="3"/>
  <c r="BC982" i="3"/>
  <c r="BC981" i="3"/>
  <c r="BC980" i="3"/>
  <c r="BC979" i="3"/>
  <c r="BC978" i="3"/>
  <c r="BC977" i="3"/>
  <c r="BC976" i="3"/>
  <c r="BC975" i="3"/>
  <c r="BC974" i="3"/>
  <c r="BC973" i="3"/>
  <c r="BC972" i="3"/>
  <c r="BC971" i="3"/>
  <c r="BC970" i="3"/>
  <c r="BC969" i="3"/>
  <c r="BC968" i="3"/>
  <c r="BC967" i="3"/>
  <c r="BC966" i="3"/>
  <c r="BC965" i="3"/>
  <c r="BC964" i="3"/>
  <c r="BC963" i="3"/>
  <c r="BC962" i="3"/>
  <c r="BC961" i="3"/>
  <c r="BC960" i="3"/>
  <c r="BC959" i="3"/>
  <c r="BC958" i="3"/>
  <c r="BC957" i="3"/>
  <c r="BC956" i="3"/>
  <c r="BC955" i="3"/>
  <c r="BC954" i="3"/>
  <c r="BC953" i="3"/>
  <c r="BC952" i="3"/>
  <c r="BC951" i="3"/>
  <c r="BC950" i="3"/>
  <c r="BC949" i="3"/>
  <c r="BC948" i="3"/>
  <c r="BC947" i="3"/>
  <c r="BC946" i="3"/>
  <c r="BC945" i="3"/>
  <c r="BC944" i="3"/>
  <c r="BC943" i="3"/>
  <c r="BC942" i="3"/>
  <c r="BC941" i="3"/>
  <c r="BC940" i="3"/>
  <c r="BC939" i="3"/>
  <c r="BC938" i="3"/>
  <c r="BC937" i="3"/>
  <c r="BC936" i="3"/>
  <c r="BC935" i="3"/>
  <c r="BC934" i="3"/>
  <c r="BC933" i="3"/>
  <c r="BC932" i="3"/>
  <c r="BC931" i="3"/>
  <c r="BC930" i="3"/>
  <c r="BC929" i="3"/>
  <c r="BC928" i="3"/>
  <c r="BC927" i="3"/>
  <c r="BC926" i="3"/>
  <c r="BC925" i="3"/>
  <c r="BC924" i="3"/>
  <c r="BC923" i="3"/>
  <c r="BC922" i="3"/>
  <c r="BC921" i="3"/>
  <c r="BC920" i="3"/>
  <c r="BC919" i="3"/>
  <c r="BC918" i="3"/>
  <c r="BC917" i="3"/>
  <c r="BC916" i="3"/>
  <c r="BC915" i="3"/>
  <c r="BC914" i="3"/>
  <c r="BC913" i="3"/>
  <c r="BC912" i="3"/>
  <c r="BC911" i="3"/>
  <c r="BC910" i="3"/>
  <c r="BC909" i="3"/>
  <c r="BC908" i="3"/>
  <c r="BC907" i="3"/>
  <c r="BC906" i="3"/>
  <c r="BC905" i="3"/>
  <c r="BC904" i="3"/>
  <c r="BC903" i="3"/>
  <c r="BC902" i="3"/>
  <c r="BC901" i="3"/>
  <c r="BC900" i="3"/>
  <c r="BC899" i="3"/>
  <c r="BC898" i="3"/>
  <c r="BC897" i="3"/>
  <c r="BC896" i="3"/>
  <c r="BC895" i="3"/>
  <c r="BC894" i="3"/>
  <c r="BC893" i="3"/>
  <c r="BC892" i="3"/>
  <c r="BC891" i="3"/>
  <c r="BC890" i="3"/>
  <c r="BC889" i="3"/>
  <c r="BC888" i="3"/>
  <c r="BC887" i="3"/>
  <c r="BC886" i="3"/>
  <c r="BC885" i="3"/>
  <c r="BC884" i="3"/>
  <c r="BC883" i="3"/>
  <c r="BC882" i="3"/>
  <c r="BC881" i="3"/>
  <c r="BC880" i="3"/>
  <c r="BC879" i="3"/>
  <c r="BC878" i="3"/>
  <c r="BC877" i="3"/>
  <c r="BC876" i="3"/>
  <c r="BC875" i="3"/>
  <c r="BC874" i="3"/>
  <c r="BC873" i="3"/>
  <c r="BC872" i="3"/>
  <c r="BC871" i="3"/>
  <c r="BC870" i="3"/>
  <c r="BC869" i="3"/>
  <c r="BC868" i="3"/>
  <c r="BC867" i="3"/>
  <c r="BC866" i="3"/>
  <c r="BC865" i="3"/>
  <c r="BC864" i="3"/>
  <c r="BC863" i="3"/>
  <c r="BC862" i="3"/>
  <c r="BC861" i="3"/>
  <c r="BC860" i="3"/>
  <c r="BC859" i="3"/>
  <c r="BC858" i="3"/>
  <c r="BC857" i="3"/>
  <c r="BC856" i="3"/>
  <c r="BC855" i="3"/>
  <c r="BC854" i="3"/>
  <c r="BC853" i="3"/>
  <c r="BC852" i="3"/>
  <c r="BC851" i="3"/>
  <c r="BC850" i="3"/>
  <c r="BC849" i="3"/>
  <c r="BC848" i="3"/>
  <c r="BC847" i="3"/>
  <c r="BC846" i="3"/>
  <c r="BC845" i="3"/>
  <c r="BC844" i="3"/>
  <c r="BC843" i="3"/>
  <c r="BC842" i="3"/>
  <c r="BC841" i="3"/>
  <c r="BC840" i="3"/>
  <c r="BC839" i="3"/>
  <c r="BC838" i="3"/>
  <c r="BC837" i="3"/>
  <c r="BC836" i="3"/>
  <c r="BC835" i="3"/>
  <c r="BC834" i="3"/>
  <c r="BC833" i="3"/>
  <c r="BC832" i="3"/>
  <c r="BC831" i="3"/>
  <c r="BC830" i="3"/>
  <c r="BC829" i="3"/>
  <c r="BC828" i="3"/>
  <c r="BC827" i="3"/>
  <c r="BC826" i="3"/>
  <c r="BC825" i="3"/>
  <c r="BC824" i="3"/>
  <c r="BC823" i="3"/>
  <c r="BC822" i="3"/>
  <c r="BC821" i="3"/>
  <c r="BC820" i="3"/>
  <c r="BC819" i="3"/>
  <c r="BC818" i="3"/>
  <c r="BC817" i="3"/>
  <c r="BC816" i="3"/>
  <c r="BC815" i="3"/>
  <c r="BC814" i="3"/>
  <c r="BC813" i="3"/>
  <c r="BC812" i="3"/>
  <c r="BC811" i="3"/>
  <c r="BC810" i="3"/>
  <c r="BC809" i="3"/>
  <c r="BC808" i="3"/>
  <c r="BC807" i="3"/>
  <c r="BC806" i="3"/>
  <c r="BC805" i="3"/>
  <c r="BC804" i="3"/>
  <c r="BC803" i="3"/>
  <c r="BC802" i="3"/>
  <c r="BC801" i="3"/>
  <c r="BC800" i="3"/>
  <c r="BC799" i="3"/>
  <c r="BC798" i="3"/>
  <c r="BC797" i="3"/>
  <c r="BC796" i="3"/>
  <c r="BC795" i="3"/>
  <c r="BC794" i="3"/>
  <c r="BC793" i="3"/>
  <c r="BC792" i="3"/>
  <c r="BC791" i="3"/>
  <c r="BC790" i="3"/>
  <c r="BC789" i="3"/>
  <c r="BC788" i="3"/>
  <c r="BC787" i="3"/>
  <c r="BC786" i="3"/>
  <c r="BC785" i="3"/>
  <c r="BC784" i="3"/>
  <c r="BC783" i="3"/>
  <c r="BC782" i="3"/>
  <c r="BC781" i="3"/>
  <c r="BC780" i="3"/>
  <c r="BC779" i="3"/>
  <c r="BC778" i="3"/>
  <c r="BC777" i="3"/>
  <c r="BC776" i="3"/>
  <c r="BC775" i="3"/>
  <c r="BC774" i="3"/>
  <c r="BC773" i="3"/>
  <c r="BC772" i="3"/>
  <c r="BC771" i="3"/>
  <c r="BC770" i="3"/>
  <c r="BC769" i="3"/>
  <c r="BC768" i="3"/>
  <c r="BC767" i="3"/>
  <c r="BC766" i="3"/>
  <c r="BC765" i="3"/>
  <c r="BC764" i="3"/>
  <c r="BC763" i="3"/>
  <c r="BC762" i="3"/>
  <c r="BC761" i="3"/>
  <c r="BC760" i="3"/>
  <c r="BC759" i="3"/>
  <c r="BC758" i="3"/>
  <c r="BC757" i="3"/>
  <c r="BC756" i="3"/>
  <c r="BC755" i="3"/>
  <c r="BC754" i="3"/>
  <c r="BC753" i="3"/>
  <c r="BC752" i="3"/>
  <c r="BC751" i="3"/>
  <c r="BC750" i="3"/>
  <c r="BC749" i="3"/>
  <c r="BC748" i="3"/>
  <c r="BC747" i="3"/>
  <c r="BC746" i="3"/>
  <c r="BC745" i="3"/>
  <c r="BC744" i="3"/>
  <c r="BC743" i="3"/>
  <c r="BC742" i="3"/>
  <c r="BC741" i="3"/>
  <c r="BC740" i="3"/>
  <c r="BC739" i="3"/>
  <c r="BC738" i="3"/>
  <c r="BC737" i="3"/>
  <c r="BC736" i="3"/>
  <c r="BC735" i="3"/>
  <c r="BC734" i="3"/>
  <c r="BC733" i="3"/>
  <c r="BC732" i="3"/>
  <c r="BC731" i="3"/>
  <c r="BC730" i="3"/>
  <c r="BC729" i="3"/>
  <c r="BC728" i="3"/>
  <c r="BC727" i="3"/>
  <c r="BC726" i="3"/>
  <c r="BC725" i="3"/>
  <c r="BC724" i="3"/>
  <c r="BC723" i="3"/>
  <c r="BC722" i="3"/>
  <c r="BC721" i="3"/>
  <c r="BC720" i="3"/>
  <c r="BC719" i="3"/>
  <c r="BC718" i="3"/>
  <c r="BC717" i="3"/>
  <c r="BC716" i="3"/>
  <c r="BC715" i="3"/>
  <c r="BC714" i="3"/>
  <c r="BC713" i="3"/>
  <c r="BC712" i="3"/>
  <c r="BC711" i="3"/>
  <c r="BC710" i="3"/>
  <c r="BC709" i="3"/>
  <c r="BC708" i="3"/>
  <c r="BC707" i="3"/>
  <c r="BC706" i="3"/>
  <c r="BC705" i="3"/>
  <c r="BC704" i="3"/>
  <c r="BC703" i="3"/>
  <c r="BC702" i="3"/>
  <c r="BC701" i="3"/>
  <c r="BC700" i="3"/>
  <c r="BC699" i="3"/>
  <c r="BC698" i="3"/>
  <c r="BC697" i="3"/>
  <c r="BC696" i="3"/>
  <c r="BC695" i="3"/>
  <c r="BC694" i="3"/>
  <c r="BC693" i="3"/>
  <c r="BC692" i="3"/>
  <c r="BC691" i="3"/>
  <c r="BC690" i="3"/>
  <c r="BC689" i="3"/>
  <c r="BC688" i="3"/>
  <c r="BC687" i="3"/>
  <c r="BC686" i="3"/>
  <c r="BC685" i="3"/>
  <c r="BC684" i="3"/>
  <c r="BC683" i="3"/>
  <c r="BC682" i="3"/>
  <c r="BC681" i="3"/>
  <c r="BC680" i="3"/>
  <c r="BC679" i="3"/>
  <c r="BC678" i="3"/>
  <c r="BC677" i="3"/>
  <c r="BC676" i="3"/>
  <c r="BC675" i="3"/>
  <c r="BC674" i="3"/>
  <c r="BC673" i="3"/>
  <c r="BC672" i="3"/>
  <c r="BC671" i="3"/>
  <c r="BC670" i="3"/>
  <c r="BC669" i="3"/>
  <c r="BC668" i="3"/>
  <c r="BC667" i="3"/>
  <c r="BC666" i="3"/>
  <c r="BC665" i="3"/>
  <c r="BC664" i="3"/>
  <c r="BC663" i="3"/>
  <c r="BC662" i="3"/>
  <c r="BC661" i="3"/>
  <c r="BC660" i="3"/>
  <c r="BC659" i="3"/>
  <c r="BC658" i="3"/>
  <c r="BC657" i="3"/>
  <c r="BC656" i="3"/>
  <c r="BC655" i="3"/>
  <c r="BC654" i="3"/>
  <c r="BC653" i="3"/>
  <c r="BC652" i="3"/>
  <c r="BC651" i="3"/>
  <c r="BC650" i="3"/>
  <c r="BC649" i="3"/>
  <c r="BC648" i="3"/>
  <c r="BC647" i="3"/>
  <c r="BC646" i="3"/>
  <c r="BC645" i="3"/>
  <c r="BC644" i="3"/>
  <c r="BC643" i="3"/>
  <c r="BC642" i="3"/>
  <c r="BC641" i="3"/>
  <c r="BC640" i="3"/>
  <c r="BC639" i="3"/>
  <c r="BC638" i="3"/>
  <c r="BC637" i="3"/>
  <c r="BC636" i="3"/>
  <c r="BC635" i="3"/>
  <c r="BC634" i="3"/>
  <c r="BC633" i="3"/>
  <c r="BC632" i="3"/>
  <c r="BC631" i="3"/>
  <c r="BC630" i="3"/>
  <c r="BC629" i="3"/>
  <c r="BC628" i="3"/>
  <c r="BC627" i="3"/>
  <c r="BC626" i="3"/>
  <c r="BC625" i="3"/>
  <c r="BC624" i="3"/>
  <c r="BC623" i="3"/>
  <c r="BC622" i="3"/>
  <c r="BC621" i="3"/>
  <c r="BC620" i="3"/>
  <c r="BC619" i="3"/>
  <c r="BC618" i="3"/>
  <c r="BC617" i="3"/>
  <c r="BC616" i="3"/>
  <c r="BC615" i="3"/>
  <c r="BC614" i="3"/>
  <c r="BC613" i="3"/>
  <c r="BC612" i="3"/>
  <c r="BC611" i="3"/>
  <c r="BC610" i="3"/>
  <c r="BC609" i="3"/>
  <c r="BC608" i="3"/>
  <c r="BC607" i="3"/>
  <c r="BC606" i="3"/>
  <c r="BC605" i="3"/>
  <c r="BC604" i="3"/>
  <c r="BC603" i="3"/>
  <c r="BC602" i="3"/>
  <c r="BC601" i="3"/>
  <c r="BC600" i="3"/>
  <c r="BC599" i="3"/>
  <c r="BC598" i="3"/>
  <c r="BC597" i="3"/>
  <c r="BC596" i="3"/>
  <c r="BC595" i="3"/>
  <c r="BC594" i="3"/>
  <c r="BC593" i="3"/>
  <c r="BC592" i="3"/>
  <c r="BC591" i="3"/>
  <c r="BC590" i="3"/>
  <c r="BC589" i="3"/>
  <c r="BC588" i="3"/>
  <c r="BC587" i="3"/>
  <c r="BC586" i="3"/>
  <c r="BC585" i="3"/>
  <c r="BC584" i="3"/>
  <c r="BC583" i="3"/>
  <c r="BC582" i="3"/>
  <c r="BC581" i="3"/>
  <c r="BC580" i="3"/>
  <c r="BC579" i="3"/>
  <c r="BC578" i="3"/>
  <c r="BC577" i="3"/>
  <c r="BC576" i="3"/>
  <c r="BC575" i="3"/>
  <c r="BC574" i="3"/>
  <c r="BC573" i="3"/>
  <c r="BC572" i="3"/>
  <c r="BC571" i="3"/>
  <c r="BC570" i="3"/>
  <c r="BC569" i="3"/>
  <c r="BC568" i="3"/>
  <c r="BC567" i="3"/>
  <c r="BC566" i="3"/>
  <c r="BC565" i="3"/>
  <c r="BC564" i="3"/>
  <c r="BC563" i="3"/>
  <c r="BC562" i="3"/>
  <c r="BC561" i="3"/>
  <c r="BC560" i="3"/>
  <c r="BC559" i="3"/>
  <c r="BC558" i="3"/>
  <c r="BC557" i="3"/>
  <c r="BC556" i="3"/>
  <c r="BC555" i="3"/>
  <c r="BC554" i="3"/>
  <c r="BC553" i="3"/>
  <c r="BC552" i="3"/>
  <c r="BC551" i="3"/>
  <c r="BC550" i="3"/>
  <c r="BC549" i="3"/>
  <c r="BC548" i="3"/>
  <c r="BC547" i="3"/>
  <c r="BC546" i="3"/>
  <c r="BC545" i="3"/>
  <c r="BC544" i="3"/>
  <c r="BC543" i="3"/>
  <c r="BC542" i="3"/>
  <c r="BC541" i="3"/>
  <c r="BC540" i="3"/>
  <c r="BC539" i="3"/>
  <c r="BC538" i="3"/>
  <c r="BC537" i="3"/>
  <c r="BC536" i="3"/>
  <c r="BC535" i="3"/>
  <c r="BC534" i="3"/>
  <c r="BC533" i="3"/>
  <c r="BC532" i="3"/>
  <c r="BC531" i="3"/>
  <c r="BC530" i="3"/>
  <c r="BC529" i="3"/>
  <c r="BC528" i="3"/>
  <c r="BC527" i="3"/>
  <c r="BC526" i="3"/>
  <c r="BC525" i="3"/>
  <c r="BC524" i="3"/>
  <c r="BC523" i="3"/>
  <c r="BC522" i="3"/>
  <c r="BC521" i="3"/>
  <c r="BC520" i="3"/>
  <c r="BC519" i="3"/>
  <c r="BC518" i="3"/>
  <c r="BC517" i="3"/>
  <c r="BC516" i="3"/>
  <c r="BC515" i="3"/>
  <c r="BC514" i="3"/>
  <c r="BC513" i="3"/>
  <c r="BC512" i="3"/>
  <c r="BC511" i="3"/>
  <c r="BC510" i="3"/>
  <c r="BC509" i="3"/>
  <c r="BC508" i="3"/>
  <c r="BC507" i="3"/>
  <c r="BC506" i="3"/>
  <c r="BC505" i="3"/>
  <c r="BC504" i="3"/>
  <c r="BC503" i="3"/>
  <c r="BC502" i="3"/>
  <c r="BC501" i="3"/>
  <c r="BC500" i="3"/>
  <c r="BC499" i="3"/>
  <c r="BC498" i="3"/>
  <c r="BC497" i="3"/>
  <c r="BC496" i="3"/>
  <c r="BC495" i="3"/>
  <c r="BC494" i="3"/>
  <c r="BC493" i="3"/>
  <c r="BC492" i="3"/>
  <c r="BC491" i="3"/>
  <c r="BC490" i="3"/>
  <c r="BC489" i="3"/>
  <c r="BC488" i="3"/>
  <c r="BC487" i="3"/>
  <c r="BC486" i="3"/>
  <c r="BC485" i="3"/>
  <c r="BC484" i="3"/>
  <c r="BC483" i="3"/>
  <c r="BC482" i="3"/>
  <c r="BC481" i="3"/>
  <c r="BC480" i="3"/>
  <c r="BC479" i="3"/>
  <c r="BC478" i="3"/>
  <c r="BC477" i="3"/>
  <c r="BC476" i="3"/>
  <c r="BC475" i="3"/>
  <c r="BC474" i="3"/>
  <c r="BC473" i="3"/>
  <c r="BC472" i="3"/>
  <c r="BC471" i="3"/>
  <c r="BC470" i="3"/>
  <c r="BC469" i="3"/>
  <c r="BC468" i="3"/>
  <c r="BC467" i="3"/>
  <c r="BC466" i="3"/>
  <c r="BC465" i="3"/>
  <c r="BC464" i="3"/>
  <c r="BC463" i="3"/>
  <c r="BC462" i="3"/>
  <c r="BC461" i="3"/>
  <c r="BC460" i="3"/>
  <c r="BC459" i="3"/>
  <c r="BC458" i="3"/>
  <c r="BC457" i="3"/>
  <c r="BC456" i="3"/>
  <c r="BC455" i="3"/>
  <c r="BC454" i="3"/>
  <c r="BC453" i="3"/>
  <c r="BC452" i="3"/>
  <c r="BC451" i="3"/>
  <c r="BC450" i="3"/>
  <c r="BC449" i="3"/>
  <c r="BC448" i="3"/>
  <c r="BC447" i="3"/>
  <c r="BC446" i="3"/>
  <c r="BC445" i="3"/>
  <c r="BC444" i="3"/>
  <c r="BC443" i="3"/>
  <c r="BC442" i="3"/>
  <c r="BC441" i="3"/>
  <c r="BC440" i="3"/>
  <c r="BC439" i="3"/>
  <c r="BC438" i="3"/>
  <c r="BC437" i="3"/>
  <c r="BC436" i="3"/>
  <c r="BC435" i="3"/>
  <c r="BC434" i="3"/>
  <c r="BC433" i="3"/>
  <c r="BC432" i="3"/>
  <c r="BC431" i="3"/>
  <c r="BC430" i="3"/>
  <c r="BC429" i="3"/>
  <c r="BC428" i="3"/>
  <c r="BC427" i="3"/>
  <c r="BC426" i="3"/>
  <c r="BC425" i="3"/>
  <c r="BC424" i="3"/>
  <c r="BC423" i="3"/>
  <c r="BC422" i="3"/>
  <c r="BC421" i="3"/>
  <c r="BC420" i="3"/>
  <c r="BC419" i="3"/>
  <c r="BC418" i="3"/>
  <c r="BC417" i="3"/>
  <c r="BC416" i="3"/>
  <c r="BC415" i="3"/>
  <c r="BC414" i="3"/>
  <c r="BC413" i="3"/>
  <c r="BC412" i="3"/>
  <c r="BC411" i="3"/>
  <c r="BC410" i="3"/>
  <c r="BC409" i="3"/>
  <c r="BC408" i="3"/>
  <c r="BC407" i="3"/>
  <c r="BC406" i="3"/>
  <c r="BC405" i="3"/>
  <c r="BC404" i="3"/>
  <c r="BC403" i="3"/>
  <c r="BC402" i="3"/>
  <c r="BC401" i="3"/>
  <c r="BC400" i="3"/>
  <c r="BC399" i="3"/>
  <c r="BC398" i="3"/>
  <c r="BC397" i="3"/>
  <c r="BC396" i="3"/>
  <c r="BC395" i="3"/>
  <c r="BC394" i="3"/>
  <c r="BC393" i="3"/>
  <c r="BC392" i="3"/>
  <c r="BC391" i="3"/>
  <c r="BC390" i="3"/>
  <c r="BC389" i="3"/>
  <c r="BC388" i="3"/>
  <c r="BC387" i="3"/>
  <c r="BC386" i="3"/>
  <c r="BC385" i="3"/>
  <c r="BC384" i="3"/>
  <c r="BC383" i="3"/>
  <c r="BC382" i="3"/>
  <c r="BC381" i="3"/>
  <c r="BC380" i="3"/>
  <c r="BC379" i="3"/>
  <c r="BC378" i="3"/>
  <c r="BC377" i="3"/>
  <c r="BC376" i="3"/>
  <c r="BC375" i="3"/>
  <c r="BC374" i="3"/>
  <c r="BC373" i="3"/>
  <c r="BC372" i="3"/>
  <c r="BC371" i="3"/>
  <c r="BC370" i="3"/>
  <c r="BC369" i="3"/>
  <c r="BC368" i="3"/>
  <c r="BC367" i="3"/>
  <c r="BC366" i="3"/>
  <c r="BC365" i="3"/>
  <c r="BC364" i="3"/>
  <c r="BC363" i="3"/>
  <c r="BC362" i="3"/>
  <c r="BC361" i="3"/>
  <c r="BC360" i="3"/>
  <c r="BC359" i="3"/>
  <c r="BC358" i="3"/>
  <c r="BC357" i="3"/>
  <c r="BC356" i="3"/>
  <c r="BC355" i="3"/>
  <c r="BC354" i="3"/>
  <c r="BC353" i="3"/>
  <c r="BC352" i="3"/>
  <c r="BC351" i="3"/>
  <c r="BC350" i="3"/>
  <c r="BC349" i="3"/>
  <c r="BC348" i="3"/>
  <c r="BC347" i="3"/>
  <c r="BC346" i="3"/>
  <c r="BC345" i="3"/>
  <c r="BC344" i="3"/>
  <c r="BC343" i="3"/>
  <c r="BC342" i="3"/>
  <c r="BC341" i="3"/>
  <c r="BC340" i="3"/>
  <c r="BC339" i="3"/>
  <c r="BC338" i="3"/>
  <c r="BC337" i="3"/>
  <c r="BC336" i="3"/>
  <c r="BC335" i="3"/>
  <c r="BC334" i="3"/>
  <c r="BC333" i="3"/>
  <c r="BC332" i="3"/>
  <c r="BC331" i="3"/>
  <c r="BC330" i="3"/>
  <c r="BC329" i="3"/>
  <c r="BC328" i="3"/>
  <c r="BC327" i="3"/>
  <c r="BC326" i="3"/>
  <c r="BC325" i="3"/>
  <c r="BC324" i="3"/>
  <c r="BC323" i="3"/>
  <c r="BC322" i="3"/>
  <c r="BC321" i="3"/>
  <c r="BC320" i="3"/>
  <c r="BC319" i="3"/>
  <c r="BC318" i="3"/>
  <c r="BC317" i="3"/>
  <c r="BC316" i="3"/>
  <c r="BC315" i="3"/>
  <c r="BC314" i="3"/>
  <c r="BC313" i="3"/>
  <c r="BC312" i="3"/>
  <c r="BC311" i="3"/>
  <c r="BC310" i="3"/>
  <c r="BC309" i="3"/>
  <c r="BC308" i="3"/>
  <c r="BC307" i="3"/>
  <c r="BC306" i="3"/>
  <c r="BC305" i="3"/>
  <c r="BC304" i="3"/>
  <c r="BC303" i="3"/>
  <c r="BC302" i="3"/>
  <c r="BC301" i="3"/>
  <c r="BC300" i="3"/>
  <c r="BC299" i="3"/>
  <c r="BC298" i="3"/>
  <c r="BC297" i="3"/>
  <c r="BC296" i="3"/>
  <c r="BC295" i="3"/>
  <c r="BC294" i="3"/>
  <c r="BC293" i="3"/>
  <c r="BC292" i="3"/>
  <c r="BC291" i="3"/>
  <c r="BC290" i="3"/>
  <c r="BC289" i="3"/>
  <c r="BC288" i="3"/>
  <c r="BC287" i="3"/>
  <c r="BC286" i="3"/>
  <c r="BC285" i="3"/>
  <c r="BC284" i="3"/>
  <c r="BC283" i="3"/>
  <c r="BC282" i="3"/>
  <c r="BC281" i="3"/>
  <c r="BC280" i="3"/>
  <c r="BC279" i="3"/>
  <c r="BC278" i="3"/>
  <c r="BC277" i="3"/>
  <c r="BC276" i="3"/>
  <c r="BC275" i="3"/>
  <c r="BC274" i="3"/>
  <c r="BC273" i="3"/>
  <c r="BC272" i="3"/>
  <c r="BC271" i="3"/>
  <c r="BC270" i="3"/>
  <c r="BC269" i="3"/>
  <c r="BC268" i="3"/>
  <c r="BC267" i="3"/>
  <c r="BC266" i="3"/>
  <c r="BC265" i="3"/>
  <c r="BC264" i="3"/>
  <c r="BC263" i="3"/>
  <c r="BC262" i="3"/>
  <c r="BC261" i="3"/>
  <c r="BC260" i="3"/>
  <c r="BC259" i="3"/>
  <c r="BC258" i="3"/>
  <c r="BC257" i="3"/>
  <c r="BC256" i="3"/>
  <c r="BC255" i="3"/>
  <c r="BC254" i="3"/>
  <c r="BC253" i="3"/>
  <c r="BC252" i="3"/>
  <c r="BC251" i="3"/>
  <c r="BC250" i="3"/>
  <c r="BC249" i="3"/>
  <c r="BC248" i="3"/>
  <c r="BC247" i="3"/>
  <c r="BC246" i="3"/>
  <c r="BC245" i="3"/>
  <c r="BC244" i="3"/>
  <c r="BC243" i="3"/>
  <c r="BC242" i="3"/>
  <c r="BC241" i="3"/>
  <c r="BC240" i="3"/>
  <c r="BC239" i="3"/>
  <c r="BC238" i="3"/>
  <c r="BC237" i="3"/>
  <c r="BC236" i="3"/>
  <c r="BC235" i="3"/>
  <c r="BC234" i="3"/>
  <c r="BC233" i="3"/>
  <c r="BC232" i="3"/>
  <c r="BC231" i="3"/>
  <c r="BC230" i="3"/>
  <c r="BC229" i="3"/>
  <c r="BC228" i="3"/>
  <c r="BC227" i="3"/>
  <c r="BC226" i="3"/>
  <c r="BC225" i="3"/>
  <c r="BC224" i="3"/>
  <c r="BC223" i="3"/>
  <c r="BC222" i="3"/>
  <c r="BC221" i="3"/>
  <c r="BC220" i="3"/>
  <c r="BC219" i="3"/>
  <c r="BC218" i="3"/>
  <c r="BC217" i="3"/>
  <c r="BC216" i="3"/>
  <c r="BC215" i="3"/>
  <c r="BC214" i="3"/>
  <c r="BC213" i="3"/>
  <c r="BC212" i="3"/>
  <c r="BC211" i="3"/>
  <c r="BC210" i="3"/>
  <c r="BC209" i="3"/>
  <c r="BC208" i="3"/>
  <c r="BC207" i="3"/>
  <c r="BC206" i="3"/>
  <c r="BC205" i="3"/>
  <c r="BC204" i="3"/>
  <c r="BC203" i="3"/>
  <c r="BC202" i="3"/>
  <c r="BC201" i="3"/>
  <c r="BC200" i="3"/>
  <c r="BC199" i="3"/>
  <c r="BC198" i="3"/>
  <c r="BC197" i="3"/>
  <c r="BC196" i="3"/>
  <c r="BC195" i="3"/>
  <c r="BC194" i="3"/>
  <c r="BC193" i="3"/>
  <c r="BC192" i="3"/>
  <c r="BC191" i="3"/>
  <c r="BC190" i="3"/>
  <c r="BC189" i="3"/>
  <c r="BC188" i="3"/>
  <c r="BC187" i="3"/>
  <c r="BC186" i="3"/>
  <c r="BC185" i="3"/>
  <c r="BC184" i="3"/>
  <c r="BC183" i="3"/>
  <c r="BC182" i="3"/>
  <c r="BC181" i="3"/>
  <c r="BC180" i="3"/>
  <c r="BC179" i="3"/>
  <c r="BC178" i="3"/>
  <c r="BC177" i="3"/>
  <c r="BC176" i="3"/>
  <c r="BC175" i="3"/>
  <c r="BC174" i="3"/>
  <c r="BC173" i="3"/>
  <c r="BC172" i="3"/>
  <c r="BC171" i="3"/>
  <c r="BC170" i="3"/>
  <c r="BC169" i="3"/>
  <c r="BC168" i="3"/>
  <c r="BC167" i="3"/>
  <c r="BC166" i="3"/>
  <c r="BC165" i="3"/>
  <c r="BC164" i="3"/>
  <c r="BC163" i="3"/>
  <c r="BC162" i="3"/>
  <c r="BC161" i="3"/>
  <c r="BC160" i="3"/>
  <c r="BC159" i="3"/>
  <c r="BC158" i="3"/>
  <c r="BC157" i="3"/>
  <c r="BC156" i="3"/>
  <c r="BC155" i="3"/>
  <c r="BC154" i="3"/>
  <c r="BC153" i="3"/>
  <c r="BC152" i="3"/>
  <c r="BC151" i="3"/>
  <c r="BC150" i="3"/>
  <c r="BC149" i="3"/>
  <c r="BC148" i="3"/>
  <c r="BC147" i="3"/>
  <c r="BC146" i="3"/>
  <c r="BC145" i="3"/>
  <c r="BC144" i="3"/>
  <c r="BC143" i="3"/>
  <c r="BC142" i="3"/>
  <c r="BC141" i="3"/>
  <c r="BC140" i="3"/>
  <c r="BC139" i="3"/>
  <c r="BC138" i="3"/>
  <c r="BC137" i="3"/>
  <c r="BC136" i="3"/>
  <c r="BC135" i="3"/>
  <c r="BC134" i="3"/>
  <c r="BC133" i="3"/>
  <c r="BC132" i="3"/>
  <c r="BC131" i="3"/>
  <c r="BC130" i="3"/>
  <c r="BC129" i="3"/>
  <c r="BC128" i="3"/>
  <c r="BC127" i="3"/>
  <c r="BC126" i="3"/>
  <c r="BC125" i="3"/>
  <c r="BC124" i="3"/>
  <c r="BC123" i="3"/>
  <c r="BC122" i="3"/>
  <c r="BC121" i="3"/>
  <c r="BC120" i="3"/>
  <c r="BC119" i="3"/>
  <c r="BC118" i="3"/>
  <c r="BC117" i="3"/>
  <c r="BC116" i="3"/>
  <c r="BC115" i="3"/>
  <c r="BC114" i="3"/>
  <c r="BC113" i="3"/>
  <c r="BC112" i="3"/>
  <c r="BC111" i="3"/>
  <c r="BC110" i="3"/>
  <c r="BC109" i="3"/>
  <c r="BC108" i="3"/>
  <c r="BC107" i="3"/>
  <c r="BC106" i="3"/>
  <c r="BC105" i="3"/>
  <c r="BC104" i="3"/>
  <c r="BC103" i="3"/>
  <c r="BC102" i="3"/>
  <c r="BC101" i="3"/>
  <c r="BC100" i="3"/>
  <c r="BC99" i="3"/>
  <c r="BC98" i="3"/>
  <c r="BC97" i="3"/>
  <c r="BC96" i="3"/>
  <c r="BC95" i="3"/>
  <c r="BC94" i="3"/>
  <c r="BC93" i="3"/>
  <c r="BC92" i="3"/>
  <c r="BC91" i="3"/>
  <c r="BC90" i="3"/>
  <c r="BC89" i="3"/>
  <c r="BC88" i="3"/>
  <c r="BC87" i="3"/>
  <c r="BC86" i="3"/>
  <c r="BC85" i="3"/>
  <c r="BC84" i="3"/>
  <c r="BC83" i="3"/>
  <c r="BC82" i="3"/>
  <c r="BC81" i="3"/>
  <c r="BC80" i="3"/>
  <c r="BC79" i="3"/>
  <c r="BC78" i="3"/>
  <c r="BC77" i="3"/>
  <c r="BC76" i="3"/>
  <c r="BC75" i="3"/>
  <c r="BC74" i="3"/>
  <c r="BC73" i="3"/>
  <c r="BC72" i="3"/>
  <c r="BC71" i="3"/>
  <c r="BC70" i="3"/>
  <c r="BC69" i="3"/>
  <c r="BC68" i="3"/>
  <c r="BC67" i="3"/>
  <c r="BC66" i="3"/>
  <c r="BC65" i="3"/>
  <c r="BC64" i="3"/>
  <c r="BC63" i="3"/>
  <c r="BC62" i="3"/>
  <c r="BC61" i="3"/>
  <c r="BC60" i="3"/>
  <c r="BC59" i="3"/>
  <c r="BC58" i="3"/>
  <c r="BC57" i="3"/>
  <c r="BC56" i="3"/>
  <c r="BC55" i="3"/>
  <c r="BC54" i="3"/>
  <c r="BC53" i="3"/>
  <c r="BC52" i="3"/>
  <c r="BC51" i="3"/>
  <c r="BC50" i="3"/>
  <c r="BC49" i="3"/>
  <c r="BC48" i="3"/>
  <c r="BC47" i="3"/>
  <c r="BC46" i="3"/>
  <c r="BC45" i="3"/>
  <c r="BC44" i="3"/>
  <c r="BC43" i="3"/>
  <c r="BC42" i="3"/>
  <c r="BC41" i="3"/>
  <c r="BC40" i="3"/>
  <c r="BC39" i="3"/>
  <c r="BC38" i="3"/>
  <c r="BC37" i="3"/>
  <c r="BC36" i="3"/>
  <c r="BC35" i="3"/>
  <c r="BC34" i="3"/>
  <c r="BC33" i="3"/>
  <c r="BC32" i="3"/>
  <c r="BC31" i="3"/>
  <c r="BC30" i="3"/>
  <c r="BC29" i="3"/>
  <c r="BC28" i="3"/>
  <c r="BC27" i="3"/>
  <c r="BC26" i="3"/>
  <c r="BC25" i="3"/>
  <c r="BC24" i="3"/>
  <c r="BC23" i="3"/>
  <c r="BC22" i="3"/>
  <c r="BC21" i="3"/>
  <c r="BC20" i="3"/>
  <c r="BC19" i="3"/>
  <c r="BC18" i="3"/>
  <c r="BC17" i="3"/>
  <c r="BC16" i="3"/>
  <c r="BC15" i="3"/>
  <c r="BC14" i="3"/>
  <c r="BC13" i="3"/>
  <c r="BC12" i="3"/>
  <c r="BC11" i="3"/>
  <c r="BC10" i="3"/>
  <c r="BC9" i="3"/>
  <c r="BC8" i="3"/>
  <c r="BC7" i="3"/>
  <c r="BC6" i="3"/>
  <c r="BC5" i="3"/>
  <c r="BC4" i="3"/>
  <c r="BC3" i="3"/>
  <c r="BD1245" i="3"/>
  <c r="BD1244" i="3"/>
  <c r="BD1243" i="3"/>
  <c r="BD1242" i="3"/>
  <c r="BD1241" i="3"/>
  <c r="BD1240" i="3"/>
  <c r="BD1239" i="3"/>
  <c r="BD1238" i="3"/>
  <c r="BD1237" i="3"/>
  <c r="BD1236" i="3"/>
  <c r="BD1235" i="3"/>
  <c r="BD1234" i="3"/>
  <c r="BD1233" i="3"/>
  <c r="BD1232" i="3"/>
  <c r="BD1231" i="3"/>
  <c r="BD1230" i="3"/>
  <c r="BD1229" i="3"/>
  <c r="BD1228" i="3"/>
  <c r="BD1227" i="3"/>
  <c r="BD1226" i="3"/>
  <c r="BD1225" i="3"/>
  <c r="BD1224" i="3"/>
  <c r="BD1223" i="3"/>
  <c r="BD1222" i="3"/>
  <c r="BD1221" i="3"/>
  <c r="BD1220" i="3"/>
  <c r="BD1219" i="3"/>
  <c r="BD1218" i="3"/>
  <c r="BD1217" i="3"/>
  <c r="BD1216" i="3"/>
  <c r="BD1215" i="3"/>
  <c r="BD1214" i="3"/>
  <c r="BD1213" i="3"/>
  <c r="BD1212" i="3"/>
  <c r="BD1211" i="3"/>
  <c r="BD1210" i="3"/>
  <c r="BD1209" i="3"/>
  <c r="BD1208" i="3"/>
  <c r="BD1207" i="3"/>
  <c r="BD1206" i="3"/>
  <c r="BD1205" i="3"/>
  <c r="BD1204" i="3"/>
  <c r="BD1203" i="3"/>
  <c r="BD1202" i="3"/>
  <c r="BD1201" i="3"/>
  <c r="BD1200" i="3"/>
  <c r="BD1199" i="3"/>
  <c r="BD1198" i="3"/>
  <c r="BD1197" i="3"/>
  <c r="BD1196" i="3"/>
  <c r="BD1195" i="3"/>
  <c r="BD1194" i="3"/>
  <c r="BD1193" i="3"/>
  <c r="BD1192" i="3"/>
  <c r="BD1191" i="3"/>
  <c r="BD1190" i="3"/>
  <c r="BD1189" i="3"/>
  <c r="BD1188" i="3"/>
  <c r="BD1187" i="3"/>
  <c r="BD1186" i="3"/>
  <c r="BD1185" i="3"/>
  <c r="BD1184" i="3"/>
  <c r="BD1183" i="3"/>
  <c r="BD1182" i="3"/>
  <c r="BD1181" i="3"/>
  <c r="BD1180" i="3"/>
  <c r="BD1179" i="3"/>
  <c r="BD1178" i="3"/>
  <c r="BD1177" i="3"/>
  <c r="BD1176" i="3"/>
  <c r="BD1175" i="3"/>
  <c r="BD1174" i="3"/>
  <c r="BD1173" i="3"/>
  <c r="BD1172" i="3"/>
  <c r="BD1171" i="3"/>
  <c r="BD1170" i="3"/>
  <c r="BD1169" i="3"/>
  <c r="BD1168" i="3"/>
  <c r="BD1167" i="3"/>
  <c r="BD1166" i="3"/>
  <c r="BD1165" i="3"/>
  <c r="BD1164" i="3"/>
  <c r="BD1163" i="3"/>
  <c r="BD1162" i="3"/>
  <c r="BD1161" i="3"/>
  <c r="BD1160" i="3"/>
  <c r="BD1159" i="3"/>
  <c r="BD1158" i="3"/>
  <c r="BD1157" i="3"/>
  <c r="BD1156" i="3"/>
  <c r="BD1155" i="3"/>
  <c r="BD1154" i="3"/>
  <c r="BD1153" i="3"/>
  <c r="BD1152" i="3"/>
  <c r="BD1151" i="3"/>
  <c r="BD1150" i="3"/>
  <c r="BD1149" i="3"/>
  <c r="BD1148" i="3"/>
  <c r="BD1147" i="3"/>
  <c r="BD1146" i="3"/>
  <c r="BD1145" i="3"/>
  <c r="BD1144" i="3"/>
  <c r="BD1143" i="3"/>
  <c r="BD1142" i="3"/>
  <c r="BD1141" i="3"/>
  <c r="BD1140" i="3"/>
  <c r="BD1139" i="3"/>
  <c r="BD1138" i="3"/>
  <c r="BD1137" i="3"/>
  <c r="BD1136" i="3"/>
  <c r="BD1135" i="3"/>
  <c r="BD1134" i="3"/>
  <c r="BD1133" i="3"/>
  <c r="BD1132" i="3"/>
  <c r="BD1131" i="3"/>
  <c r="BD1130" i="3"/>
  <c r="BD1129" i="3"/>
  <c r="BD1128" i="3"/>
  <c r="BD1127" i="3"/>
  <c r="BD1126" i="3"/>
  <c r="BD1125" i="3"/>
  <c r="BD1124" i="3"/>
  <c r="BD1123" i="3"/>
  <c r="BD1122" i="3"/>
  <c r="BD1121" i="3"/>
  <c r="BD1120" i="3"/>
  <c r="BD1119" i="3"/>
  <c r="BD1118" i="3"/>
  <c r="BD1117" i="3"/>
  <c r="BD1116" i="3"/>
  <c r="BD1115" i="3"/>
  <c r="BD1114" i="3"/>
  <c r="BD1113" i="3"/>
  <c r="BD1112" i="3"/>
  <c r="BD1111" i="3"/>
  <c r="BD1110" i="3"/>
  <c r="BD1109" i="3"/>
  <c r="BD1108" i="3"/>
  <c r="BD1107" i="3"/>
  <c r="BD1106" i="3"/>
  <c r="BD1105" i="3"/>
  <c r="BD1104" i="3"/>
  <c r="BD1103" i="3"/>
  <c r="BD1102" i="3"/>
  <c r="BD1101" i="3"/>
  <c r="BD1100" i="3"/>
  <c r="BD1099" i="3"/>
  <c r="BD1098" i="3"/>
  <c r="BD1097" i="3"/>
  <c r="BD1096" i="3"/>
  <c r="BD1095" i="3"/>
  <c r="BD1094" i="3"/>
  <c r="BD1093" i="3"/>
  <c r="BD1092" i="3"/>
  <c r="BD1091" i="3"/>
  <c r="BD1090" i="3"/>
  <c r="BD1089" i="3"/>
  <c r="BD1088" i="3"/>
  <c r="BD1087" i="3"/>
  <c r="BD1086" i="3"/>
  <c r="BD1085" i="3"/>
  <c r="BD1084" i="3"/>
  <c r="BD1083" i="3"/>
  <c r="BD1082" i="3"/>
  <c r="BD1081" i="3"/>
  <c r="BD1080" i="3"/>
  <c r="BD1079" i="3"/>
  <c r="BD1078" i="3"/>
  <c r="BD1077" i="3"/>
  <c r="BD1076" i="3"/>
  <c r="BD1075" i="3"/>
  <c r="BD1074" i="3"/>
  <c r="BD1073" i="3"/>
  <c r="BD1072" i="3"/>
  <c r="BD1071" i="3"/>
  <c r="BD1070" i="3"/>
  <c r="BD1069" i="3"/>
  <c r="BD1068" i="3"/>
  <c r="BD1067" i="3"/>
  <c r="BD1066" i="3"/>
  <c r="BD1065" i="3"/>
  <c r="BD1064" i="3"/>
  <c r="BD1063" i="3"/>
  <c r="BD1062" i="3"/>
  <c r="BD1061" i="3"/>
  <c r="BD1060" i="3"/>
  <c r="BD1059" i="3"/>
  <c r="BD1058" i="3"/>
  <c r="BD1057" i="3"/>
  <c r="BD1056" i="3"/>
  <c r="BD1055" i="3"/>
  <c r="BD1054" i="3"/>
  <c r="BD1053" i="3"/>
  <c r="BD1052" i="3"/>
  <c r="BD1051" i="3"/>
  <c r="BD1050" i="3"/>
  <c r="BD1049" i="3"/>
  <c r="BD1048" i="3"/>
  <c r="BD1047" i="3"/>
  <c r="BD1046" i="3"/>
  <c r="BD1045" i="3"/>
  <c r="BD1044" i="3"/>
  <c r="BD1043" i="3"/>
  <c r="BD1042" i="3"/>
  <c r="BD1041" i="3"/>
  <c r="BD1040" i="3"/>
  <c r="BD1039" i="3"/>
  <c r="BD1038" i="3"/>
  <c r="BD1037" i="3"/>
  <c r="BD1036" i="3"/>
  <c r="BD1035" i="3"/>
  <c r="BD1034" i="3"/>
  <c r="BD1033" i="3"/>
  <c r="BD1032" i="3"/>
  <c r="BD1031" i="3"/>
  <c r="BD1030" i="3"/>
  <c r="BD1029" i="3"/>
  <c r="BD1028" i="3"/>
  <c r="BD1027" i="3"/>
  <c r="BD1026" i="3"/>
  <c r="BD1025" i="3"/>
  <c r="BD1024" i="3"/>
  <c r="BD1023" i="3"/>
  <c r="BD1022" i="3"/>
  <c r="BD1021" i="3"/>
  <c r="BD1020" i="3"/>
  <c r="BD1019" i="3"/>
  <c r="BD1018" i="3"/>
  <c r="BD1017" i="3"/>
  <c r="BD1016" i="3"/>
  <c r="BD1015" i="3"/>
  <c r="BD1014" i="3"/>
  <c r="BD1013" i="3"/>
  <c r="BD1012" i="3"/>
  <c r="BD1011" i="3"/>
  <c r="BD1010" i="3"/>
  <c r="BD1009" i="3"/>
  <c r="BD1008" i="3"/>
  <c r="BD1007" i="3"/>
  <c r="BD1006" i="3"/>
  <c r="BD1005" i="3"/>
  <c r="BD1004" i="3"/>
  <c r="BD1003" i="3"/>
  <c r="BD1002" i="3"/>
  <c r="BD1001" i="3"/>
  <c r="BD1000" i="3"/>
  <c r="BD999" i="3"/>
  <c r="BD998" i="3"/>
  <c r="BD997" i="3"/>
  <c r="BD996" i="3"/>
  <c r="BD995" i="3"/>
  <c r="BD994" i="3"/>
  <c r="BD993" i="3"/>
  <c r="BD992" i="3"/>
  <c r="BD991" i="3"/>
  <c r="BD990" i="3"/>
  <c r="BD989" i="3"/>
  <c r="BD988" i="3"/>
  <c r="BD987" i="3"/>
  <c r="BD986" i="3"/>
  <c r="BD985" i="3"/>
  <c r="BD984" i="3"/>
  <c r="BD983" i="3"/>
  <c r="BD982" i="3"/>
  <c r="BD981" i="3"/>
  <c r="BD980" i="3"/>
  <c r="BD979" i="3"/>
  <c r="BD978" i="3"/>
  <c r="BD977" i="3"/>
  <c r="BD976" i="3"/>
  <c r="BD975" i="3"/>
  <c r="BD974" i="3"/>
  <c r="BD973" i="3"/>
  <c r="BD972" i="3"/>
  <c r="BD971" i="3"/>
  <c r="BD970" i="3"/>
  <c r="BD969" i="3"/>
  <c r="BD968" i="3"/>
  <c r="BD967" i="3"/>
  <c r="BD966" i="3"/>
  <c r="BD965" i="3"/>
  <c r="BD964" i="3"/>
  <c r="BD963" i="3"/>
  <c r="BD962" i="3"/>
  <c r="BD961" i="3"/>
  <c r="BD960" i="3"/>
  <c r="BD959" i="3"/>
  <c r="BD958" i="3"/>
  <c r="BD957" i="3"/>
  <c r="BD956" i="3"/>
  <c r="BD955" i="3"/>
  <c r="BD954" i="3"/>
  <c r="BD953" i="3"/>
  <c r="BD952" i="3"/>
  <c r="BD951" i="3"/>
  <c r="BD950" i="3"/>
  <c r="BD949" i="3"/>
  <c r="BD948" i="3"/>
  <c r="BD947" i="3"/>
  <c r="BD946" i="3"/>
  <c r="BD945" i="3"/>
  <c r="BD944" i="3"/>
  <c r="BD943" i="3"/>
  <c r="BD942" i="3"/>
  <c r="BD941" i="3"/>
  <c r="BD940" i="3"/>
  <c r="BD939" i="3"/>
  <c r="BD938" i="3"/>
  <c r="BD937" i="3"/>
  <c r="BD936" i="3"/>
  <c r="BD935" i="3"/>
  <c r="BD934" i="3"/>
  <c r="BD933" i="3"/>
  <c r="BD932" i="3"/>
  <c r="BD931" i="3"/>
  <c r="BD930" i="3"/>
  <c r="BD929" i="3"/>
  <c r="BD928" i="3"/>
  <c r="BD927" i="3"/>
  <c r="BD926" i="3"/>
  <c r="BD925" i="3"/>
  <c r="BD924" i="3"/>
  <c r="BD923" i="3"/>
  <c r="BD922" i="3"/>
  <c r="BD921" i="3"/>
  <c r="BD920" i="3"/>
  <c r="BD919" i="3"/>
  <c r="BD918" i="3"/>
  <c r="BD917" i="3"/>
  <c r="BD916" i="3"/>
  <c r="BD915" i="3"/>
  <c r="BD914" i="3"/>
  <c r="BD913" i="3"/>
  <c r="BD912" i="3"/>
  <c r="BD911" i="3"/>
  <c r="BD910" i="3"/>
  <c r="BD909" i="3"/>
  <c r="BD908" i="3"/>
  <c r="BD907" i="3"/>
  <c r="BD906" i="3"/>
  <c r="BD905" i="3"/>
  <c r="BD904" i="3"/>
  <c r="BD903" i="3"/>
  <c r="BD902" i="3"/>
  <c r="BD901" i="3"/>
  <c r="BD900" i="3"/>
  <c r="BD899" i="3"/>
  <c r="BD898" i="3"/>
  <c r="BD897" i="3"/>
  <c r="BD896" i="3"/>
  <c r="BD895" i="3"/>
  <c r="BD894" i="3"/>
  <c r="BD893" i="3"/>
  <c r="BD892" i="3"/>
  <c r="BD891" i="3"/>
  <c r="BD890" i="3"/>
  <c r="BD889" i="3"/>
  <c r="BD888" i="3"/>
  <c r="BD887" i="3"/>
  <c r="BD886" i="3"/>
  <c r="BD885" i="3"/>
  <c r="BD884" i="3"/>
  <c r="BD883" i="3"/>
  <c r="BD882" i="3"/>
  <c r="BD881" i="3"/>
  <c r="BD880" i="3"/>
  <c r="BD879" i="3"/>
  <c r="BD878" i="3"/>
  <c r="BD877" i="3"/>
  <c r="BD876" i="3"/>
  <c r="BD875" i="3"/>
  <c r="BD874" i="3"/>
  <c r="BD873" i="3"/>
  <c r="BD872" i="3"/>
  <c r="BD871" i="3"/>
  <c r="BD870" i="3"/>
  <c r="BD869" i="3"/>
  <c r="BD868" i="3"/>
  <c r="BD867" i="3"/>
  <c r="BD866" i="3"/>
  <c r="BD865" i="3"/>
  <c r="BD864" i="3"/>
  <c r="BD863" i="3"/>
  <c r="BD862" i="3"/>
  <c r="BD861" i="3"/>
  <c r="BD860" i="3"/>
  <c r="BD859" i="3"/>
  <c r="BD858" i="3"/>
  <c r="BD857" i="3"/>
  <c r="BD856" i="3"/>
  <c r="BD855" i="3"/>
  <c r="BD854" i="3"/>
  <c r="BD853" i="3"/>
  <c r="BD852" i="3"/>
  <c r="BD851" i="3"/>
  <c r="BD850" i="3"/>
  <c r="BD849" i="3"/>
  <c r="BD848" i="3"/>
  <c r="BD847" i="3"/>
  <c r="BD846" i="3"/>
  <c r="BD845" i="3"/>
  <c r="BD844" i="3"/>
  <c r="BD843" i="3"/>
  <c r="BD842" i="3"/>
  <c r="BD841" i="3"/>
  <c r="BD840" i="3"/>
  <c r="BD839" i="3"/>
  <c r="BD838" i="3"/>
  <c r="BD837" i="3"/>
  <c r="BD836" i="3"/>
  <c r="BD835" i="3"/>
  <c r="BD834" i="3"/>
  <c r="BD833" i="3"/>
  <c r="BD832" i="3"/>
  <c r="BD831" i="3"/>
  <c r="BD830" i="3"/>
  <c r="BD829" i="3"/>
  <c r="BD828" i="3"/>
  <c r="BD827" i="3"/>
  <c r="BD826" i="3"/>
  <c r="BD825" i="3"/>
  <c r="BD824" i="3"/>
  <c r="BD823" i="3"/>
  <c r="BD822" i="3"/>
  <c r="BD821" i="3"/>
  <c r="BD820" i="3"/>
  <c r="BD819" i="3"/>
  <c r="BD818" i="3"/>
  <c r="BD817" i="3"/>
  <c r="BD816" i="3"/>
  <c r="BD815" i="3"/>
  <c r="BD814" i="3"/>
  <c r="BD813" i="3"/>
  <c r="BD812" i="3"/>
  <c r="BD811" i="3"/>
  <c r="BD810" i="3"/>
  <c r="BD809" i="3"/>
  <c r="BD808" i="3"/>
  <c r="BD807" i="3"/>
  <c r="BD806" i="3"/>
  <c r="BD805" i="3"/>
  <c r="BD804" i="3"/>
  <c r="BD803" i="3"/>
  <c r="BD802" i="3"/>
  <c r="BD801" i="3"/>
  <c r="BD800" i="3"/>
  <c r="BD799" i="3"/>
  <c r="BD798" i="3"/>
  <c r="BD797" i="3"/>
  <c r="BD796" i="3"/>
  <c r="BD795" i="3"/>
  <c r="BD794" i="3"/>
  <c r="BD793" i="3"/>
  <c r="BD792" i="3"/>
  <c r="BD791" i="3"/>
  <c r="BD790" i="3"/>
  <c r="BD789" i="3"/>
  <c r="BD788" i="3"/>
  <c r="BD787" i="3"/>
  <c r="BD786" i="3"/>
  <c r="BD785" i="3"/>
  <c r="BD784" i="3"/>
  <c r="BD783" i="3"/>
  <c r="BD782" i="3"/>
  <c r="BD781" i="3"/>
  <c r="BD780" i="3"/>
  <c r="BD779" i="3"/>
  <c r="BD778" i="3"/>
  <c r="BD777" i="3"/>
  <c r="BD776" i="3"/>
  <c r="BD775" i="3"/>
  <c r="BD774" i="3"/>
  <c r="BD773" i="3"/>
  <c r="BD772" i="3"/>
  <c r="BD771" i="3"/>
  <c r="BD770" i="3"/>
  <c r="BD769" i="3"/>
  <c r="BD768" i="3"/>
  <c r="BD767" i="3"/>
  <c r="BD766" i="3"/>
  <c r="BD765" i="3"/>
  <c r="BD764" i="3"/>
  <c r="BD763" i="3"/>
  <c r="BD762" i="3"/>
  <c r="BD761" i="3"/>
  <c r="BD760" i="3"/>
  <c r="BD759" i="3"/>
  <c r="BD758" i="3"/>
  <c r="BD757" i="3"/>
  <c r="BD756" i="3"/>
  <c r="BD755" i="3"/>
  <c r="BD754" i="3"/>
  <c r="BD753" i="3"/>
  <c r="BD752" i="3"/>
  <c r="BD751" i="3"/>
  <c r="BD750" i="3"/>
  <c r="BD749" i="3"/>
  <c r="BD748" i="3"/>
  <c r="BD747" i="3"/>
  <c r="BD746" i="3"/>
  <c r="BD745" i="3"/>
  <c r="BD744" i="3"/>
  <c r="BD743" i="3"/>
  <c r="BD742" i="3"/>
  <c r="BD741" i="3"/>
  <c r="BD740" i="3"/>
  <c r="BD739" i="3"/>
  <c r="BD738" i="3"/>
  <c r="BD737" i="3"/>
  <c r="BD736" i="3"/>
  <c r="BD735" i="3"/>
  <c r="BD734" i="3"/>
  <c r="BD733" i="3"/>
  <c r="BD732" i="3"/>
  <c r="BD731" i="3"/>
  <c r="BD730" i="3"/>
  <c r="BD729" i="3"/>
  <c r="BD728" i="3"/>
  <c r="BD727" i="3"/>
  <c r="BD726" i="3"/>
  <c r="BD725" i="3"/>
  <c r="BD724" i="3"/>
  <c r="BD723" i="3"/>
  <c r="BD722" i="3"/>
  <c r="BD721" i="3"/>
  <c r="BD720" i="3"/>
  <c r="BD719" i="3"/>
  <c r="BD718" i="3"/>
  <c r="BD717" i="3"/>
  <c r="BD716" i="3"/>
  <c r="BD715" i="3"/>
  <c r="BD714" i="3"/>
  <c r="BD713" i="3"/>
  <c r="BD712" i="3"/>
  <c r="BD711" i="3"/>
  <c r="BD710" i="3"/>
  <c r="BD709" i="3"/>
  <c r="BD708" i="3"/>
  <c r="BD707" i="3"/>
  <c r="BD706" i="3"/>
  <c r="BD705" i="3"/>
  <c r="BD704" i="3"/>
  <c r="BD703" i="3"/>
  <c r="BD702" i="3"/>
  <c r="BD701" i="3"/>
  <c r="BD700" i="3"/>
  <c r="BD699" i="3"/>
  <c r="BD698" i="3"/>
  <c r="BD697" i="3"/>
  <c r="BD696" i="3"/>
  <c r="BD695" i="3"/>
  <c r="BD694" i="3"/>
  <c r="BD693" i="3"/>
  <c r="BD692" i="3"/>
  <c r="BD691" i="3"/>
  <c r="BD690" i="3"/>
  <c r="BD689" i="3"/>
  <c r="BD688" i="3"/>
  <c r="BD687" i="3"/>
  <c r="BD686" i="3"/>
  <c r="BD685" i="3"/>
  <c r="BD684" i="3"/>
  <c r="BD683" i="3"/>
  <c r="BD682" i="3"/>
  <c r="BD681" i="3"/>
  <c r="BD680" i="3"/>
  <c r="BD679" i="3"/>
  <c r="BD678" i="3"/>
  <c r="BD677" i="3"/>
  <c r="BD676" i="3"/>
  <c r="BD675" i="3"/>
  <c r="BD674" i="3"/>
  <c r="BD673" i="3"/>
  <c r="BD672" i="3"/>
  <c r="BD671" i="3"/>
  <c r="BD670" i="3"/>
  <c r="BD669" i="3"/>
  <c r="BD668" i="3"/>
  <c r="BD667" i="3"/>
  <c r="BD666" i="3"/>
  <c r="BD665" i="3"/>
  <c r="BD664" i="3"/>
  <c r="BD663" i="3"/>
  <c r="BD662" i="3"/>
  <c r="BD661" i="3"/>
  <c r="BD660" i="3"/>
  <c r="BD659" i="3"/>
  <c r="BD658" i="3"/>
  <c r="BD657" i="3"/>
  <c r="BD656" i="3"/>
  <c r="BD655" i="3"/>
  <c r="BD654" i="3"/>
  <c r="BD653" i="3"/>
  <c r="BD652" i="3"/>
  <c r="BD651" i="3"/>
  <c r="BD650" i="3"/>
  <c r="BD649" i="3"/>
  <c r="BD648" i="3"/>
  <c r="BD647" i="3"/>
  <c r="BD646" i="3"/>
  <c r="BD645" i="3"/>
  <c r="BD644" i="3"/>
  <c r="BD643" i="3"/>
  <c r="BD642" i="3"/>
  <c r="BD641" i="3"/>
  <c r="BD640" i="3"/>
  <c r="BD639" i="3"/>
  <c r="BD638" i="3"/>
  <c r="BD637" i="3"/>
  <c r="BD636" i="3"/>
  <c r="BD635" i="3"/>
  <c r="BD634" i="3"/>
  <c r="BD633" i="3"/>
  <c r="BD632" i="3"/>
  <c r="BD631" i="3"/>
  <c r="BD630" i="3"/>
  <c r="BD629" i="3"/>
  <c r="BD628" i="3"/>
  <c r="BD627" i="3"/>
  <c r="BD626" i="3"/>
  <c r="BD625" i="3"/>
  <c r="BD624" i="3"/>
  <c r="BD623" i="3"/>
  <c r="BD622" i="3"/>
  <c r="BD621" i="3"/>
  <c r="BD620" i="3"/>
  <c r="BD619" i="3"/>
  <c r="BD618" i="3"/>
  <c r="BD617" i="3"/>
  <c r="BD616" i="3"/>
  <c r="BD615" i="3"/>
  <c r="BD614" i="3"/>
  <c r="BD613" i="3"/>
  <c r="BD612" i="3"/>
  <c r="BD611" i="3"/>
  <c r="BD610" i="3"/>
  <c r="BD609" i="3"/>
  <c r="BD608" i="3"/>
  <c r="BD607" i="3"/>
  <c r="BD606" i="3"/>
  <c r="BD605" i="3"/>
  <c r="BD604" i="3"/>
  <c r="BD603" i="3"/>
  <c r="BD602" i="3"/>
  <c r="BD601" i="3"/>
  <c r="BD600" i="3"/>
  <c r="BD599" i="3"/>
  <c r="BD598" i="3"/>
  <c r="BD597" i="3"/>
  <c r="BD596" i="3"/>
  <c r="BD595" i="3"/>
  <c r="BD594" i="3"/>
  <c r="BD593" i="3"/>
  <c r="BD592" i="3"/>
  <c r="BD591" i="3"/>
  <c r="BD590" i="3"/>
  <c r="BD589" i="3"/>
  <c r="BD588" i="3"/>
  <c r="BD587" i="3"/>
  <c r="BD586" i="3"/>
  <c r="BD585" i="3"/>
  <c r="BD584" i="3"/>
  <c r="BD583" i="3"/>
  <c r="BD582" i="3"/>
  <c r="BD581" i="3"/>
  <c r="BD580" i="3"/>
  <c r="BD579" i="3"/>
  <c r="BD578" i="3"/>
  <c r="BD577" i="3"/>
  <c r="BD576" i="3"/>
  <c r="BD575" i="3"/>
  <c r="BD574" i="3"/>
  <c r="BD573" i="3"/>
  <c r="BD572" i="3"/>
  <c r="BD571" i="3"/>
  <c r="BD570" i="3"/>
  <c r="BD569" i="3"/>
  <c r="BD568" i="3"/>
  <c r="BD567" i="3"/>
  <c r="BD566" i="3"/>
  <c r="BD565" i="3"/>
  <c r="BD564" i="3"/>
  <c r="BD563" i="3"/>
  <c r="BD562" i="3"/>
  <c r="BD561" i="3"/>
  <c r="BD560" i="3"/>
  <c r="BD559" i="3"/>
  <c r="BD558" i="3"/>
  <c r="BD557" i="3"/>
  <c r="BD556" i="3"/>
  <c r="BD555" i="3"/>
  <c r="BD554" i="3"/>
  <c r="BD553" i="3"/>
  <c r="BD552" i="3"/>
  <c r="BD551" i="3"/>
  <c r="BD550" i="3"/>
  <c r="BD549" i="3"/>
  <c r="BD548" i="3"/>
  <c r="BD547" i="3"/>
  <c r="BD546" i="3"/>
  <c r="BD545" i="3"/>
  <c r="BD544" i="3"/>
  <c r="BD543" i="3"/>
  <c r="BD542" i="3"/>
  <c r="BD541" i="3"/>
  <c r="BD540" i="3"/>
  <c r="BD539" i="3"/>
  <c r="BD538" i="3"/>
  <c r="BD537" i="3"/>
  <c r="BD536" i="3"/>
  <c r="BD535" i="3"/>
  <c r="BD534" i="3"/>
  <c r="BD533" i="3"/>
  <c r="BD532" i="3"/>
  <c r="BD531" i="3"/>
  <c r="BD530" i="3"/>
  <c r="BD529" i="3"/>
  <c r="BD528" i="3"/>
  <c r="BD527" i="3"/>
  <c r="BD526" i="3"/>
  <c r="BD525" i="3"/>
  <c r="BD524" i="3"/>
  <c r="BD523" i="3"/>
  <c r="BD522" i="3"/>
  <c r="BD521" i="3"/>
  <c r="BD520" i="3"/>
  <c r="BD519" i="3"/>
  <c r="BD518" i="3"/>
  <c r="BD517" i="3"/>
  <c r="BD516" i="3"/>
  <c r="BD515" i="3"/>
  <c r="BD514" i="3"/>
  <c r="BD513" i="3"/>
  <c r="BD512" i="3"/>
  <c r="BD511" i="3"/>
  <c r="BD510" i="3"/>
  <c r="BD509" i="3"/>
  <c r="BD508" i="3"/>
  <c r="BD507" i="3"/>
  <c r="BD506" i="3"/>
  <c r="BD505" i="3"/>
  <c r="BD504" i="3"/>
  <c r="BD503" i="3"/>
  <c r="BD502" i="3"/>
  <c r="BD501" i="3"/>
  <c r="BD500" i="3"/>
  <c r="BD499" i="3"/>
  <c r="BD498" i="3"/>
  <c r="BD497" i="3"/>
  <c r="BD496" i="3"/>
  <c r="BD495" i="3"/>
  <c r="BD494" i="3"/>
  <c r="BD493" i="3"/>
  <c r="BD492" i="3"/>
  <c r="BD491" i="3"/>
  <c r="BD490" i="3"/>
  <c r="BD489" i="3"/>
  <c r="BD488" i="3"/>
  <c r="BD487" i="3"/>
  <c r="BD486" i="3"/>
  <c r="BD485" i="3"/>
  <c r="BD484" i="3"/>
  <c r="BD483" i="3"/>
  <c r="BD482" i="3"/>
  <c r="BD481" i="3"/>
  <c r="BD480" i="3"/>
  <c r="BD479" i="3"/>
  <c r="BD478" i="3"/>
  <c r="BD477" i="3"/>
  <c r="BD476" i="3"/>
  <c r="BD475" i="3"/>
  <c r="BD474" i="3"/>
  <c r="BD473" i="3"/>
  <c r="BD472" i="3"/>
  <c r="BD471" i="3"/>
  <c r="BD470" i="3"/>
  <c r="BD469" i="3"/>
  <c r="BD468" i="3"/>
  <c r="BD467" i="3"/>
  <c r="BD466" i="3"/>
  <c r="BD465" i="3"/>
  <c r="BD464" i="3"/>
  <c r="BD463" i="3"/>
  <c r="BD462" i="3"/>
  <c r="BD461" i="3"/>
  <c r="BD460" i="3"/>
  <c r="BD459" i="3"/>
  <c r="BD458" i="3"/>
  <c r="BD457" i="3"/>
  <c r="BD456" i="3"/>
  <c r="BD455" i="3"/>
  <c r="BD454" i="3"/>
  <c r="BD453" i="3"/>
  <c r="BD452" i="3"/>
  <c r="BD451" i="3"/>
  <c r="BD450" i="3"/>
  <c r="BD449" i="3"/>
  <c r="BD448" i="3"/>
  <c r="BD447" i="3"/>
  <c r="BD446" i="3"/>
  <c r="BD445" i="3"/>
  <c r="BD444" i="3"/>
  <c r="BD443" i="3"/>
  <c r="BD442" i="3"/>
  <c r="BD441" i="3"/>
  <c r="BD440" i="3"/>
  <c r="BD439" i="3"/>
  <c r="BD438" i="3"/>
  <c r="BD437" i="3"/>
  <c r="BD436" i="3"/>
  <c r="BD435" i="3"/>
  <c r="BD434" i="3"/>
  <c r="BD433" i="3"/>
  <c r="BD432" i="3"/>
  <c r="BD431" i="3"/>
  <c r="BD430" i="3"/>
  <c r="BD429" i="3"/>
  <c r="BD428" i="3"/>
  <c r="BD427" i="3"/>
  <c r="BD426" i="3"/>
  <c r="BD425" i="3"/>
  <c r="BD424" i="3"/>
  <c r="BD423" i="3"/>
  <c r="BD422" i="3"/>
  <c r="BD421" i="3"/>
  <c r="BD420" i="3"/>
  <c r="BD419" i="3"/>
  <c r="BD418" i="3"/>
  <c r="BD417" i="3"/>
  <c r="BD416" i="3"/>
  <c r="BD415" i="3"/>
  <c r="BD414" i="3"/>
  <c r="BD413" i="3"/>
  <c r="BD412" i="3"/>
  <c r="BD411" i="3"/>
  <c r="BD410" i="3"/>
  <c r="BD409" i="3"/>
  <c r="BD408" i="3"/>
  <c r="BD407" i="3"/>
  <c r="BD406" i="3"/>
  <c r="BD405" i="3"/>
  <c r="BD404" i="3"/>
  <c r="BD403" i="3"/>
  <c r="BD402" i="3"/>
  <c r="BD401" i="3"/>
  <c r="BD400" i="3"/>
  <c r="BD399" i="3"/>
  <c r="BD398" i="3"/>
  <c r="BD397" i="3"/>
  <c r="BD396" i="3"/>
  <c r="BD395" i="3"/>
  <c r="BD394" i="3"/>
  <c r="BD393" i="3"/>
  <c r="BD392" i="3"/>
  <c r="BD391" i="3"/>
  <c r="BD390" i="3"/>
  <c r="BD389" i="3"/>
  <c r="BD388" i="3"/>
  <c r="BD387" i="3"/>
  <c r="BD386" i="3"/>
  <c r="BD385" i="3"/>
  <c r="BD384" i="3"/>
  <c r="BD383" i="3"/>
  <c r="BD382" i="3"/>
  <c r="BD381" i="3"/>
  <c r="BD380" i="3"/>
  <c r="BD379" i="3"/>
  <c r="BD378" i="3"/>
  <c r="BD377" i="3"/>
  <c r="BD376" i="3"/>
  <c r="BD375" i="3"/>
  <c r="BD374" i="3"/>
  <c r="BD373" i="3"/>
  <c r="BD372" i="3"/>
  <c r="BD371" i="3"/>
  <c r="BD370" i="3"/>
  <c r="BD369" i="3"/>
  <c r="BD368" i="3"/>
  <c r="BD367" i="3"/>
  <c r="BD366" i="3"/>
  <c r="BD365" i="3"/>
  <c r="BD364" i="3"/>
  <c r="BD363" i="3"/>
  <c r="BD362" i="3"/>
  <c r="BD361" i="3"/>
  <c r="BD360" i="3"/>
  <c r="BD359" i="3"/>
  <c r="BD358" i="3"/>
  <c r="BD357" i="3"/>
  <c r="BD356" i="3"/>
  <c r="BD355" i="3"/>
  <c r="BD354" i="3"/>
  <c r="BD353" i="3"/>
  <c r="BD352" i="3"/>
  <c r="BD351" i="3"/>
  <c r="BD350" i="3"/>
  <c r="BD349" i="3"/>
  <c r="BD348" i="3"/>
  <c r="BD347" i="3"/>
  <c r="BD346" i="3"/>
  <c r="BD345" i="3"/>
  <c r="BD344" i="3"/>
  <c r="BD343" i="3"/>
  <c r="BD342" i="3"/>
  <c r="BD341" i="3"/>
  <c r="BD340" i="3"/>
  <c r="BD339" i="3"/>
  <c r="BD338" i="3"/>
  <c r="BD337" i="3"/>
  <c r="BD336" i="3"/>
  <c r="BD335" i="3"/>
  <c r="BD334" i="3"/>
  <c r="BD333" i="3"/>
  <c r="BD332" i="3"/>
  <c r="BD331" i="3"/>
  <c r="BD330" i="3"/>
  <c r="BD329" i="3"/>
  <c r="BD328" i="3"/>
  <c r="BD327" i="3"/>
  <c r="BD326" i="3"/>
  <c r="BD325" i="3"/>
  <c r="BD324" i="3"/>
  <c r="BD323" i="3"/>
  <c r="BD322" i="3"/>
  <c r="BD321" i="3"/>
  <c r="BD320" i="3"/>
  <c r="BD319" i="3"/>
  <c r="BD318" i="3"/>
  <c r="BD317" i="3"/>
  <c r="BD316" i="3"/>
  <c r="BD315" i="3"/>
  <c r="BD314" i="3"/>
  <c r="BD313" i="3"/>
  <c r="BD312" i="3"/>
  <c r="BD311" i="3"/>
  <c r="BD310" i="3"/>
  <c r="BD309" i="3"/>
  <c r="BD308" i="3"/>
  <c r="BD307" i="3"/>
  <c r="BD306" i="3"/>
  <c r="BD305" i="3"/>
  <c r="BD304" i="3"/>
  <c r="BD303" i="3"/>
  <c r="BD302" i="3"/>
  <c r="BD301" i="3"/>
  <c r="BD300" i="3"/>
  <c r="BD299" i="3"/>
  <c r="BD298" i="3"/>
  <c r="BD297" i="3"/>
  <c r="BD296" i="3"/>
  <c r="BD295" i="3"/>
  <c r="BD294" i="3"/>
  <c r="BD293" i="3"/>
  <c r="BD292" i="3"/>
  <c r="BD291" i="3"/>
  <c r="BD290" i="3"/>
  <c r="BD289" i="3"/>
  <c r="BD288" i="3"/>
  <c r="BD287" i="3"/>
  <c r="BD286" i="3"/>
  <c r="BD285" i="3"/>
  <c r="BD284" i="3"/>
  <c r="BD283" i="3"/>
  <c r="BD282" i="3"/>
  <c r="BD281" i="3"/>
  <c r="BD280" i="3"/>
  <c r="BD279" i="3"/>
  <c r="BD278" i="3"/>
  <c r="BD277" i="3"/>
  <c r="BD276" i="3"/>
  <c r="BD275" i="3"/>
  <c r="BD274" i="3"/>
  <c r="BD273" i="3"/>
  <c r="BD272" i="3"/>
  <c r="BD271" i="3"/>
  <c r="BD270" i="3"/>
  <c r="BD269" i="3"/>
  <c r="BD268" i="3"/>
  <c r="BD267" i="3"/>
  <c r="BD266" i="3"/>
  <c r="BD265" i="3"/>
  <c r="BD264" i="3"/>
  <c r="BD263" i="3"/>
  <c r="BD262" i="3"/>
  <c r="BD261" i="3"/>
  <c r="BD260" i="3"/>
  <c r="BD259" i="3"/>
  <c r="BD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217" i="3"/>
  <c r="BD216" i="3"/>
  <c r="BD215" i="3"/>
  <c r="BD214" i="3"/>
  <c r="BD213" i="3"/>
  <c r="BD212" i="3"/>
  <c r="BD211" i="3"/>
  <c r="BD210" i="3"/>
  <c r="BD209" i="3"/>
  <c r="BD208" i="3"/>
  <c r="BD207" i="3"/>
  <c r="BD206" i="3"/>
  <c r="BD205" i="3"/>
  <c r="BD204" i="3"/>
  <c r="BD203" i="3"/>
  <c r="BD202" i="3"/>
  <c r="BD201" i="3"/>
  <c r="BD200" i="3"/>
  <c r="BD199" i="3"/>
  <c r="BD198" i="3"/>
  <c r="BD197" i="3"/>
  <c r="BD196" i="3"/>
  <c r="BD195" i="3"/>
  <c r="BD194" i="3"/>
  <c r="BD193" i="3"/>
  <c r="BD192" i="3"/>
  <c r="BD191" i="3"/>
  <c r="BD190" i="3"/>
  <c r="BD189" i="3"/>
  <c r="BD188" i="3"/>
  <c r="BD187" i="3"/>
  <c r="BD186" i="3"/>
  <c r="BD185" i="3"/>
  <c r="BD184" i="3"/>
  <c r="BD183" i="3"/>
  <c r="BD182" i="3"/>
  <c r="BD181" i="3"/>
  <c r="BD180" i="3"/>
  <c r="BD179" i="3"/>
  <c r="BD178" i="3"/>
  <c r="BD177" i="3"/>
  <c r="BD176" i="3"/>
  <c r="BD175" i="3"/>
  <c r="BD174" i="3"/>
  <c r="BD173" i="3"/>
  <c r="BD172" i="3"/>
  <c r="BD171" i="3"/>
  <c r="BD170" i="3"/>
  <c r="BD169" i="3"/>
  <c r="BD168" i="3"/>
  <c r="BD167" i="3"/>
  <c r="BD166" i="3"/>
  <c r="BD165" i="3"/>
  <c r="BD164" i="3"/>
  <c r="BD163" i="3"/>
  <c r="BD162" i="3"/>
  <c r="BD161" i="3"/>
  <c r="BD160" i="3"/>
  <c r="BD159" i="3"/>
  <c r="BD158" i="3"/>
  <c r="BD157" i="3"/>
  <c r="BD156" i="3"/>
  <c r="BD155" i="3"/>
  <c r="BD154" i="3"/>
  <c r="BD153" i="3"/>
  <c r="BD152" i="3"/>
  <c r="BD151" i="3"/>
  <c r="BD150" i="3"/>
  <c r="BD149" i="3"/>
  <c r="BD148" i="3"/>
  <c r="BD147" i="3"/>
  <c r="BD146" i="3"/>
  <c r="BD145" i="3"/>
  <c r="BD144" i="3"/>
  <c r="BD143" i="3"/>
  <c r="BD142" i="3"/>
  <c r="BD141" i="3"/>
  <c r="BD140" i="3"/>
  <c r="BD139" i="3"/>
  <c r="BD138" i="3"/>
  <c r="BD137" i="3"/>
  <c r="BD136" i="3"/>
  <c r="BD135" i="3"/>
  <c r="BD134" i="3"/>
  <c r="BD133" i="3"/>
  <c r="BD132" i="3"/>
  <c r="BD131" i="3"/>
  <c r="BD130" i="3"/>
  <c r="BD129" i="3"/>
  <c r="BD128" i="3"/>
  <c r="BD127" i="3"/>
  <c r="BD126" i="3"/>
  <c r="BD125" i="3"/>
  <c r="BD124" i="3"/>
  <c r="BD123" i="3"/>
  <c r="BD122" i="3"/>
  <c r="BD121" i="3"/>
  <c r="BD120" i="3"/>
  <c r="BD119" i="3"/>
  <c r="BD118" i="3"/>
  <c r="BD117" i="3"/>
  <c r="BD116" i="3"/>
  <c r="BD115" i="3"/>
  <c r="BD114" i="3"/>
  <c r="BD113" i="3"/>
  <c r="BD112" i="3"/>
  <c r="BD111" i="3"/>
  <c r="BD110" i="3"/>
  <c r="BD109" i="3"/>
  <c r="BD108" i="3"/>
  <c r="BD107" i="3"/>
  <c r="BD106" i="3"/>
  <c r="BD105" i="3"/>
  <c r="BD104" i="3"/>
  <c r="BD103" i="3"/>
  <c r="BD102" i="3"/>
  <c r="BD101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BD4" i="3"/>
  <c r="BD3" i="3"/>
  <c r="BB1245" i="3"/>
  <c r="BB1244" i="3"/>
  <c r="BB1243" i="3"/>
  <c r="BB1242" i="3"/>
  <c r="BB1241" i="3"/>
  <c r="BB1240" i="3"/>
  <c r="BB1239" i="3"/>
  <c r="BB1238" i="3"/>
  <c r="BB1237" i="3"/>
  <c r="BB1236" i="3"/>
  <c r="BB1235" i="3"/>
  <c r="BB1234" i="3"/>
  <c r="BB1233" i="3"/>
  <c r="BB1232" i="3"/>
  <c r="BB1231" i="3"/>
  <c r="BB1230" i="3"/>
  <c r="BB1229" i="3"/>
  <c r="BB1228" i="3"/>
  <c r="BB1227" i="3"/>
  <c r="BB1226" i="3"/>
  <c r="BB1225" i="3"/>
  <c r="BB1224" i="3"/>
  <c r="BB1223" i="3"/>
  <c r="BB1222" i="3"/>
  <c r="BB1221" i="3"/>
  <c r="BB1220" i="3"/>
  <c r="BB1219" i="3"/>
  <c r="BB1218" i="3"/>
  <c r="BB1217" i="3"/>
  <c r="BB1216" i="3"/>
  <c r="BB1215" i="3"/>
  <c r="BB1214" i="3"/>
  <c r="BB1213" i="3"/>
  <c r="BB1212" i="3"/>
  <c r="BB1211" i="3"/>
  <c r="BB1210" i="3"/>
  <c r="BB1209" i="3"/>
  <c r="BB1208" i="3"/>
  <c r="BB1207" i="3"/>
  <c r="BB1206" i="3"/>
  <c r="BB1205" i="3"/>
  <c r="BB1204" i="3"/>
  <c r="BB1203" i="3"/>
  <c r="BB1202" i="3"/>
  <c r="BB1201" i="3"/>
  <c r="BB1200" i="3"/>
  <c r="BB1199" i="3"/>
  <c r="BB1198" i="3"/>
  <c r="BB1197" i="3"/>
  <c r="BB1196" i="3"/>
  <c r="BB1195" i="3"/>
  <c r="BB1194" i="3"/>
  <c r="BB1193" i="3"/>
  <c r="BB1192" i="3"/>
  <c r="BB1191" i="3"/>
  <c r="BB1190" i="3"/>
  <c r="BB1189" i="3"/>
  <c r="BB1188" i="3"/>
  <c r="BB1187" i="3"/>
  <c r="BB1186" i="3"/>
  <c r="BB1185" i="3"/>
  <c r="BB1184" i="3"/>
  <c r="BB1183" i="3"/>
  <c r="BB1182" i="3"/>
  <c r="BB1181" i="3"/>
  <c r="BB1180" i="3"/>
  <c r="BB1179" i="3"/>
  <c r="BB1178" i="3"/>
  <c r="BB1177" i="3"/>
  <c r="BB1176" i="3"/>
  <c r="BB1175" i="3"/>
  <c r="BB1174" i="3"/>
  <c r="BB1173" i="3"/>
  <c r="BB1172" i="3"/>
  <c r="BB1171" i="3"/>
  <c r="BB1170" i="3"/>
  <c r="BB1169" i="3"/>
  <c r="BB1168" i="3"/>
  <c r="BB1167" i="3"/>
  <c r="BB1166" i="3"/>
  <c r="BB1165" i="3"/>
  <c r="BB1164" i="3"/>
  <c r="BB1163" i="3"/>
  <c r="BB1162" i="3"/>
  <c r="BB1161" i="3"/>
  <c r="BB1160" i="3"/>
  <c r="BB1159" i="3"/>
  <c r="BB1158" i="3"/>
  <c r="BB1157" i="3"/>
  <c r="BB1156" i="3"/>
  <c r="BB1155" i="3"/>
  <c r="BB1154" i="3"/>
  <c r="BB1153" i="3"/>
  <c r="BB1152" i="3"/>
  <c r="BB1151" i="3"/>
  <c r="BB1150" i="3"/>
  <c r="BB1149" i="3"/>
  <c r="BB1148" i="3"/>
  <c r="BB1147" i="3"/>
  <c r="BB1146" i="3"/>
  <c r="BB1145" i="3"/>
  <c r="BB1144" i="3"/>
  <c r="BB1143" i="3"/>
  <c r="BB1142" i="3"/>
  <c r="BB1141" i="3"/>
  <c r="BB1140" i="3"/>
  <c r="BB1139" i="3"/>
  <c r="BB1138" i="3"/>
  <c r="BB1137" i="3"/>
  <c r="BB1136" i="3"/>
  <c r="BB1135" i="3"/>
  <c r="BB1134" i="3"/>
  <c r="BB1133" i="3"/>
  <c r="BB1132" i="3"/>
  <c r="BB1131" i="3"/>
  <c r="BB1130" i="3"/>
  <c r="BB1129" i="3"/>
  <c r="BB1128" i="3"/>
  <c r="BB1127" i="3"/>
  <c r="BB1126" i="3"/>
  <c r="BB1125" i="3"/>
  <c r="BB1124" i="3"/>
  <c r="BB1123" i="3"/>
  <c r="BB1122" i="3"/>
  <c r="BB1121" i="3"/>
  <c r="BB1120" i="3"/>
  <c r="BB1119" i="3"/>
  <c r="BB1118" i="3"/>
  <c r="BB1117" i="3"/>
  <c r="BB1116" i="3"/>
  <c r="BB1115" i="3"/>
  <c r="BB1114" i="3"/>
  <c r="BB1113" i="3"/>
  <c r="BB1112" i="3"/>
  <c r="BB1111" i="3"/>
  <c r="BB1110" i="3"/>
  <c r="BB1109" i="3"/>
  <c r="BB1108" i="3"/>
  <c r="BB1107" i="3"/>
  <c r="BB1106" i="3"/>
  <c r="BB1105" i="3"/>
  <c r="BB1104" i="3"/>
  <c r="BB1103" i="3"/>
  <c r="BB1102" i="3"/>
  <c r="BB1101" i="3"/>
  <c r="BB1100" i="3"/>
  <c r="BB1099" i="3"/>
  <c r="BB1098" i="3"/>
  <c r="BB1097" i="3"/>
  <c r="BB1096" i="3"/>
  <c r="BB1095" i="3"/>
  <c r="BB1094" i="3"/>
  <c r="BB1093" i="3"/>
  <c r="BB1092" i="3"/>
  <c r="BB1091" i="3"/>
  <c r="BB1090" i="3"/>
  <c r="BB1089" i="3"/>
  <c r="BB1088" i="3"/>
  <c r="BB1087" i="3"/>
  <c r="BB1086" i="3"/>
  <c r="BB1085" i="3"/>
  <c r="BB1084" i="3"/>
  <c r="BB1083" i="3"/>
  <c r="BB1082" i="3"/>
  <c r="BB1081" i="3"/>
  <c r="BB1080" i="3"/>
  <c r="BB1079" i="3"/>
  <c r="BB1078" i="3"/>
  <c r="BB1077" i="3"/>
  <c r="BB1076" i="3"/>
  <c r="BB1075" i="3"/>
  <c r="BB1074" i="3"/>
  <c r="BB1073" i="3"/>
  <c r="BB1072" i="3"/>
  <c r="BB1071" i="3"/>
  <c r="BB1070" i="3"/>
  <c r="BB1069" i="3"/>
  <c r="BB1068" i="3"/>
  <c r="BB1067" i="3"/>
  <c r="BB1066" i="3"/>
  <c r="BB1065" i="3"/>
  <c r="BB1064" i="3"/>
  <c r="BB1063" i="3"/>
  <c r="BB1062" i="3"/>
  <c r="BB1061" i="3"/>
  <c r="BB1060" i="3"/>
  <c r="BB1059" i="3"/>
  <c r="BB1058" i="3"/>
  <c r="BB1057" i="3"/>
  <c r="BB1056" i="3"/>
  <c r="BB1055" i="3"/>
  <c r="BB1054" i="3"/>
  <c r="BB1053" i="3"/>
  <c r="BB1052" i="3"/>
  <c r="BB1051" i="3"/>
  <c r="BB1050" i="3"/>
  <c r="BB1049" i="3"/>
  <c r="BB1048" i="3"/>
  <c r="BB1047" i="3"/>
  <c r="BB1046" i="3"/>
  <c r="BB1045" i="3"/>
  <c r="BB1044" i="3"/>
  <c r="BB1043" i="3"/>
  <c r="BB1042" i="3"/>
  <c r="BB1041" i="3"/>
  <c r="BB1040" i="3"/>
  <c r="BB1039" i="3"/>
  <c r="BB1038" i="3"/>
  <c r="BB1037" i="3"/>
  <c r="BB1036" i="3"/>
  <c r="BB1035" i="3"/>
  <c r="BB1034" i="3"/>
  <c r="BB1033" i="3"/>
  <c r="BB1032" i="3"/>
  <c r="BB1031" i="3"/>
  <c r="BB1030" i="3"/>
  <c r="BB1029" i="3"/>
  <c r="BB1028" i="3"/>
  <c r="BB1027" i="3"/>
  <c r="BB1026" i="3"/>
  <c r="BB1025" i="3"/>
  <c r="BB1024" i="3"/>
  <c r="BB1023" i="3"/>
  <c r="BB1022" i="3"/>
  <c r="BB1021" i="3"/>
  <c r="BB1020" i="3"/>
  <c r="BB1019" i="3"/>
  <c r="BB1018" i="3"/>
  <c r="BB1017" i="3"/>
  <c r="BB1016" i="3"/>
  <c r="BB1015" i="3"/>
  <c r="BB1014" i="3"/>
  <c r="BB1013" i="3"/>
  <c r="BB1012" i="3"/>
  <c r="BB1011" i="3"/>
  <c r="BB1010" i="3"/>
  <c r="BB1009" i="3"/>
  <c r="BB1008" i="3"/>
  <c r="BB1007" i="3"/>
  <c r="BB1006" i="3"/>
  <c r="BB1005" i="3"/>
  <c r="BB1004" i="3"/>
  <c r="BB1003" i="3"/>
  <c r="BB1002" i="3"/>
  <c r="BB1001" i="3"/>
  <c r="BB1000" i="3"/>
  <c r="BB999" i="3"/>
  <c r="BB998" i="3"/>
  <c r="BB997" i="3"/>
  <c r="BB996" i="3"/>
  <c r="BB995" i="3"/>
  <c r="BB994" i="3"/>
  <c r="BB993" i="3"/>
  <c r="BB992" i="3"/>
  <c r="BB991" i="3"/>
  <c r="BB990" i="3"/>
  <c r="BB989" i="3"/>
  <c r="BB988" i="3"/>
  <c r="BB987" i="3"/>
  <c r="BB986" i="3"/>
  <c r="BB985" i="3"/>
  <c r="BB984" i="3"/>
  <c r="BB983" i="3"/>
  <c r="BB982" i="3"/>
  <c r="BB981" i="3"/>
  <c r="BB980" i="3"/>
  <c r="BB979" i="3"/>
  <c r="BB978" i="3"/>
  <c r="BB977" i="3"/>
  <c r="BB976" i="3"/>
  <c r="BB975" i="3"/>
  <c r="BB974" i="3"/>
  <c r="BB973" i="3"/>
  <c r="BB972" i="3"/>
  <c r="BB971" i="3"/>
  <c r="BB970" i="3"/>
  <c r="BB969" i="3"/>
  <c r="BB968" i="3"/>
  <c r="BB967" i="3"/>
  <c r="BB966" i="3"/>
  <c r="BB965" i="3"/>
  <c r="BB964" i="3"/>
  <c r="BB963" i="3"/>
  <c r="BB962" i="3"/>
  <c r="BB961" i="3"/>
  <c r="BB960" i="3"/>
  <c r="BB959" i="3"/>
  <c r="BB958" i="3"/>
  <c r="BB957" i="3"/>
  <c r="BB956" i="3"/>
  <c r="BB955" i="3"/>
  <c r="BB954" i="3"/>
  <c r="BB953" i="3"/>
  <c r="BB952" i="3"/>
  <c r="BB951" i="3"/>
  <c r="BB950" i="3"/>
  <c r="BB949" i="3"/>
  <c r="BB948" i="3"/>
  <c r="BB947" i="3"/>
  <c r="BB946" i="3"/>
  <c r="BB945" i="3"/>
  <c r="BB944" i="3"/>
  <c r="BB943" i="3"/>
  <c r="BB942" i="3"/>
  <c r="BB941" i="3"/>
  <c r="BB940" i="3"/>
  <c r="BB939" i="3"/>
  <c r="BB938" i="3"/>
  <c r="BB937" i="3"/>
  <c r="BB936" i="3"/>
  <c r="BB935" i="3"/>
  <c r="BB934" i="3"/>
  <c r="BB933" i="3"/>
  <c r="BB932" i="3"/>
  <c r="BB931" i="3"/>
  <c r="BB930" i="3"/>
  <c r="BB929" i="3"/>
  <c r="BB928" i="3"/>
  <c r="BB927" i="3"/>
  <c r="BB926" i="3"/>
  <c r="BB925" i="3"/>
  <c r="BB924" i="3"/>
  <c r="BB923" i="3"/>
  <c r="BB922" i="3"/>
  <c r="BB921" i="3"/>
  <c r="BB920" i="3"/>
  <c r="BB919" i="3"/>
  <c r="BB918" i="3"/>
  <c r="BB917" i="3"/>
  <c r="BB916" i="3"/>
  <c r="BB915" i="3"/>
  <c r="BB914" i="3"/>
  <c r="BB913" i="3"/>
  <c r="BB912" i="3"/>
  <c r="BB911" i="3"/>
  <c r="BB910" i="3"/>
  <c r="BB909" i="3"/>
  <c r="BB908" i="3"/>
  <c r="BB907" i="3"/>
  <c r="BB906" i="3"/>
  <c r="BB905" i="3"/>
  <c r="BB904" i="3"/>
  <c r="BB903" i="3"/>
  <c r="BB902" i="3"/>
  <c r="BB901" i="3"/>
  <c r="BB900" i="3"/>
  <c r="BB899" i="3"/>
  <c r="BB898" i="3"/>
  <c r="BB897" i="3"/>
  <c r="BB896" i="3"/>
  <c r="BB895" i="3"/>
  <c r="BB894" i="3"/>
  <c r="BB893" i="3"/>
  <c r="BB892" i="3"/>
  <c r="BB891" i="3"/>
  <c r="BB890" i="3"/>
  <c r="BB889" i="3"/>
  <c r="BB888" i="3"/>
  <c r="BB887" i="3"/>
  <c r="BB886" i="3"/>
  <c r="BB885" i="3"/>
  <c r="BB884" i="3"/>
  <c r="BB883" i="3"/>
  <c r="BB882" i="3"/>
  <c r="BB881" i="3"/>
  <c r="BB880" i="3"/>
  <c r="BB879" i="3"/>
  <c r="BB878" i="3"/>
  <c r="BB877" i="3"/>
  <c r="BB876" i="3"/>
  <c r="BB875" i="3"/>
  <c r="BB874" i="3"/>
  <c r="BB873" i="3"/>
  <c r="BB872" i="3"/>
  <c r="BB871" i="3"/>
  <c r="BB870" i="3"/>
  <c r="BB869" i="3"/>
  <c r="BB868" i="3"/>
  <c r="BB867" i="3"/>
  <c r="BB866" i="3"/>
  <c r="BB865" i="3"/>
  <c r="BB864" i="3"/>
  <c r="BB863" i="3"/>
  <c r="BB862" i="3"/>
  <c r="BB861" i="3"/>
  <c r="BB860" i="3"/>
  <c r="BB859" i="3"/>
  <c r="BB858" i="3"/>
  <c r="BB857" i="3"/>
  <c r="BB856" i="3"/>
  <c r="BB855" i="3"/>
  <c r="BB854" i="3"/>
  <c r="BB853" i="3"/>
  <c r="BB852" i="3"/>
  <c r="BB851" i="3"/>
  <c r="BB850" i="3"/>
  <c r="BB849" i="3"/>
  <c r="BB848" i="3"/>
  <c r="BB847" i="3"/>
  <c r="BB846" i="3"/>
  <c r="BB845" i="3"/>
  <c r="BB844" i="3"/>
  <c r="BB843" i="3"/>
  <c r="BB842" i="3"/>
  <c r="BB841" i="3"/>
  <c r="BB840" i="3"/>
  <c r="BB839" i="3"/>
  <c r="BB838" i="3"/>
  <c r="BB837" i="3"/>
  <c r="BB836" i="3"/>
  <c r="BB835" i="3"/>
  <c r="BB834" i="3"/>
  <c r="BB833" i="3"/>
  <c r="BB832" i="3"/>
  <c r="BB831" i="3"/>
  <c r="BB830" i="3"/>
  <c r="BB829" i="3"/>
  <c r="BB828" i="3"/>
  <c r="BB827" i="3"/>
  <c r="BB826" i="3"/>
  <c r="BB825" i="3"/>
  <c r="BB824" i="3"/>
  <c r="BB823" i="3"/>
  <c r="BB822" i="3"/>
  <c r="BB821" i="3"/>
  <c r="BB820" i="3"/>
  <c r="BB819" i="3"/>
  <c r="BB818" i="3"/>
  <c r="BB817" i="3"/>
  <c r="BB816" i="3"/>
  <c r="BB815" i="3"/>
  <c r="BB814" i="3"/>
  <c r="BB813" i="3"/>
  <c r="BB812" i="3"/>
  <c r="BB811" i="3"/>
  <c r="BB810" i="3"/>
  <c r="BB809" i="3"/>
  <c r="BB808" i="3"/>
  <c r="BB807" i="3"/>
  <c r="BB806" i="3"/>
  <c r="BB805" i="3"/>
  <c r="BB804" i="3"/>
  <c r="BB803" i="3"/>
  <c r="BB802" i="3"/>
  <c r="BB801" i="3"/>
  <c r="BB800" i="3"/>
  <c r="BB799" i="3"/>
  <c r="BB798" i="3"/>
  <c r="BB797" i="3"/>
  <c r="BB796" i="3"/>
  <c r="BB795" i="3"/>
  <c r="BB794" i="3"/>
  <c r="BB793" i="3"/>
  <c r="BB792" i="3"/>
  <c r="BB791" i="3"/>
  <c r="BB790" i="3"/>
  <c r="BB789" i="3"/>
  <c r="BB788" i="3"/>
  <c r="BB787" i="3"/>
  <c r="BB786" i="3"/>
  <c r="BB785" i="3"/>
  <c r="BB784" i="3"/>
  <c r="BB783" i="3"/>
  <c r="BB782" i="3"/>
  <c r="BB781" i="3"/>
  <c r="BB780" i="3"/>
  <c r="BB779" i="3"/>
  <c r="BB778" i="3"/>
  <c r="BB777" i="3"/>
  <c r="BB776" i="3"/>
  <c r="BB775" i="3"/>
  <c r="BB774" i="3"/>
  <c r="BB773" i="3"/>
  <c r="BB772" i="3"/>
  <c r="BB771" i="3"/>
  <c r="BB770" i="3"/>
  <c r="BB769" i="3"/>
  <c r="BB768" i="3"/>
  <c r="BB767" i="3"/>
  <c r="BB766" i="3"/>
  <c r="BB765" i="3"/>
  <c r="BB764" i="3"/>
  <c r="BB763" i="3"/>
  <c r="BB762" i="3"/>
  <c r="BB761" i="3"/>
  <c r="BB760" i="3"/>
  <c r="BB759" i="3"/>
  <c r="BB758" i="3"/>
  <c r="BB757" i="3"/>
  <c r="BB756" i="3"/>
  <c r="BB755" i="3"/>
  <c r="BB754" i="3"/>
  <c r="BB753" i="3"/>
  <c r="BB752" i="3"/>
  <c r="BB751" i="3"/>
  <c r="BB750" i="3"/>
  <c r="BB749" i="3"/>
  <c r="BB748" i="3"/>
  <c r="BB747" i="3"/>
  <c r="BB746" i="3"/>
  <c r="BB745" i="3"/>
  <c r="BB744" i="3"/>
  <c r="BB743" i="3"/>
  <c r="BB742" i="3"/>
  <c r="BB741" i="3"/>
  <c r="BB740" i="3"/>
  <c r="BB739" i="3"/>
  <c r="BB738" i="3"/>
  <c r="BB737" i="3"/>
  <c r="BB736" i="3"/>
  <c r="BB735" i="3"/>
  <c r="BB734" i="3"/>
  <c r="BB733" i="3"/>
  <c r="BB732" i="3"/>
  <c r="BB731" i="3"/>
  <c r="BB730" i="3"/>
  <c r="BB729" i="3"/>
  <c r="BB728" i="3"/>
  <c r="BB727" i="3"/>
  <c r="BB726" i="3"/>
  <c r="BB725" i="3"/>
  <c r="BB724" i="3"/>
  <c r="BB723" i="3"/>
  <c r="BB722" i="3"/>
  <c r="BB721" i="3"/>
  <c r="BB720" i="3"/>
  <c r="BB719" i="3"/>
  <c r="BB718" i="3"/>
  <c r="BB717" i="3"/>
  <c r="BB716" i="3"/>
  <c r="BB715" i="3"/>
  <c r="BB714" i="3"/>
  <c r="BB713" i="3"/>
  <c r="BB712" i="3"/>
  <c r="BB711" i="3"/>
  <c r="BB710" i="3"/>
  <c r="BB709" i="3"/>
  <c r="BB708" i="3"/>
  <c r="BB707" i="3"/>
  <c r="BB706" i="3"/>
  <c r="BB705" i="3"/>
  <c r="BB704" i="3"/>
  <c r="BB703" i="3"/>
  <c r="BB702" i="3"/>
  <c r="BB701" i="3"/>
  <c r="BB700" i="3"/>
  <c r="BB699" i="3"/>
  <c r="BB698" i="3"/>
  <c r="BB697" i="3"/>
  <c r="BB696" i="3"/>
  <c r="BB695" i="3"/>
  <c r="BB694" i="3"/>
  <c r="BB693" i="3"/>
  <c r="BB692" i="3"/>
  <c r="BB691" i="3"/>
  <c r="BB690" i="3"/>
  <c r="BB689" i="3"/>
  <c r="BB688" i="3"/>
  <c r="BB687" i="3"/>
  <c r="BB686" i="3"/>
  <c r="BB685" i="3"/>
  <c r="BB684" i="3"/>
  <c r="BB683" i="3"/>
  <c r="BB682" i="3"/>
  <c r="BB681" i="3"/>
  <c r="BB680" i="3"/>
  <c r="BB679" i="3"/>
  <c r="BB678" i="3"/>
  <c r="BB677" i="3"/>
  <c r="BB676" i="3"/>
  <c r="BB675" i="3"/>
  <c r="BB674" i="3"/>
  <c r="BB673" i="3"/>
  <c r="BB672" i="3"/>
  <c r="BB671" i="3"/>
  <c r="BB670" i="3"/>
  <c r="BB669" i="3"/>
  <c r="BB668" i="3"/>
  <c r="BB667" i="3"/>
  <c r="BB666" i="3"/>
  <c r="BB665" i="3"/>
  <c r="BB664" i="3"/>
  <c r="BB663" i="3"/>
  <c r="BB662" i="3"/>
  <c r="BB661" i="3"/>
  <c r="BB660" i="3"/>
  <c r="BB659" i="3"/>
  <c r="BB658" i="3"/>
  <c r="BB657" i="3"/>
  <c r="BB656" i="3"/>
  <c r="BB655" i="3"/>
  <c r="BB654" i="3"/>
  <c r="BB653" i="3"/>
  <c r="BB652" i="3"/>
  <c r="BB651" i="3"/>
  <c r="BB650" i="3"/>
  <c r="BB649" i="3"/>
  <c r="BB648" i="3"/>
  <c r="BB647" i="3"/>
  <c r="BB646" i="3"/>
  <c r="BB645" i="3"/>
  <c r="BB644" i="3"/>
  <c r="BB643" i="3"/>
  <c r="BB642" i="3"/>
  <c r="BB641" i="3"/>
  <c r="BB640" i="3"/>
  <c r="BB639" i="3"/>
  <c r="BB638" i="3"/>
  <c r="BB637" i="3"/>
  <c r="BB636" i="3"/>
  <c r="BB635" i="3"/>
  <c r="BB634" i="3"/>
  <c r="BB633" i="3"/>
  <c r="BB632" i="3"/>
  <c r="BB631" i="3"/>
  <c r="BB630" i="3"/>
  <c r="BB629" i="3"/>
  <c r="BB628" i="3"/>
  <c r="BB627" i="3"/>
  <c r="BB626" i="3"/>
  <c r="BB625" i="3"/>
  <c r="BB624" i="3"/>
  <c r="BB623" i="3"/>
  <c r="BB622" i="3"/>
  <c r="BB621" i="3"/>
  <c r="BB620" i="3"/>
  <c r="BB619" i="3"/>
  <c r="BB618" i="3"/>
  <c r="BB617" i="3"/>
  <c r="BB616" i="3"/>
  <c r="BB615" i="3"/>
  <c r="BB614" i="3"/>
  <c r="BB613" i="3"/>
  <c r="BB612" i="3"/>
  <c r="BB611" i="3"/>
  <c r="BB610" i="3"/>
  <c r="BB609" i="3"/>
  <c r="BB608" i="3"/>
  <c r="BB607" i="3"/>
  <c r="BB606" i="3"/>
  <c r="BB605" i="3"/>
  <c r="BB604" i="3"/>
  <c r="BB603" i="3"/>
  <c r="BB602" i="3"/>
  <c r="BB601" i="3"/>
  <c r="BB600" i="3"/>
  <c r="BB599" i="3"/>
  <c r="BB598" i="3"/>
  <c r="BB597" i="3"/>
  <c r="BB596" i="3"/>
  <c r="BB595" i="3"/>
  <c r="BB594" i="3"/>
  <c r="BB593" i="3"/>
  <c r="BB592" i="3"/>
  <c r="BB591" i="3"/>
  <c r="BB590" i="3"/>
  <c r="BB589" i="3"/>
  <c r="BB588" i="3"/>
  <c r="BB587" i="3"/>
  <c r="BB586" i="3"/>
  <c r="BB585" i="3"/>
  <c r="BB584" i="3"/>
  <c r="BB583" i="3"/>
  <c r="BB582" i="3"/>
  <c r="BB581" i="3"/>
  <c r="BB580" i="3"/>
  <c r="BB579" i="3"/>
  <c r="BB578" i="3"/>
  <c r="BB577" i="3"/>
  <c r="BB576" i="3"/>
  <c r="BB575" i="3"/>
  <c r="BB574" i="3"/>
  <c r="BB573" i="3"/>
  <c r="BB572" i="3"/>
  <c r="BB571" i="3"/>
  <c r="BB570" i="3"/>
  <c r="BB569" i="3"/>
  <c r="BB568" i="3"/>
  <c r="BB567" i="3"/>
  <c r="BB566" i="3"/>
  <c r="BB565" i="3"/>
  <c r="BB564" i="3"/>
  <c r="BB563" i="3"/>
  <c r="BB562" i="3"/>
  <c r="BB561" i="3"/>
  <c r="BB560" i="3"/>
  <c r="BB559" i="3"/>
  <c r="BB558" i="3"/>
  <c r="BB557" i="3"/>
  <c r="BB556" i="3"/>
  <c r="BB555" i="3"/>
  <c r="BB554" i="3"/>
  <c r="BB553" i="3"/>
  <c r="BB552" i="3"/>
  <c r="BB551" i="3"/>
  <c r="BB550" i="3"/>
  <c r="BB549" i="3"/>
  <c r="BB548" i="3"/>
  <c r="BB547" i="3"/>
  <c r="BB546" i="3"/>
  <c r="BB545" i="3"/>
  <c r="BB544" i="3"/>
  <c r="BB543" i="3"/>
  <c r="BB542" i="3"/>
  <c r="BB541" i="3"/>
  <c r="BB540" i="3"/>
  <c r="BB539" i="3"/>
  <c r="BB538" i="3"/>
  <c r="BB537" i="3"/>
  <c r="BB536" i="3"/>
  <c r="BB535" i="3"/>
  <c r="BB534" i="3"/>
  <c r="BB533" i="3"/>
  <c r="BB532" i="3"/>
  <c r="BB531" i="3"/>
  <c r="BB530" i="3"/>
  <c r="BB529" i="3"/>
  <c r="BB528" i="3"/>
  <c r="BB527" i="3"/>
  <c r="BB526" i="3"/>
  <c r="BB525" i="3"/>
  <c r="BB524" i="3"/>
  <c r="BB523" i="3"/>
  <c r="BB522" i="3"/>
  <c r="BB521" i="3"/>
  <c r="BB520" i="3"/>
  <c r="BB519" i="3"/>
  <c r="BB518" i="3"/>
  <c r="BB517" i="3"/>
  <c r="BB516" i="3"/>
  <c r="BB515" i="3"/>
  <c r="BB514" i="3"/>
  <c r="BB513" i="3"/>
  <c r="BB512" i="3"/>
  <c r="BB511" i="3"/>
  <c r="BB510" i="3"/>
  <c r="BB509" i="3"/>
  <c r="BB508" i="3"/>
  <c r="BB507" i="3"/>
  <c r="BB506" i="3"/>
  <c r="BB505" i="3"/>
  <c r="BB504" i="3"/>
  <c r="BB503" i="3"/>
  <c r="BB502" i="3"/>
  <c r="BB501" i="3"/>
  <c r="BB500" i="3"/>
  <c r="BB499" i="3"/>
  <c r="BB498" i="3"/>
  <c r="BB497" i="3"/>
  <c r="BB496" i="3"/>
  <c r="BB495" i="3"/>
  <c r="BB494" i="3"/>
  <c r="BB493" i="3"/>
  <c r="BB492" i="3"/>
  <c r="BB491" i="3"/>
  <c r="BB490" i="3"/>
  <c r="BB489" i="3"/>
  <c r="BB488" i="3"/>
  <c r="BB487" i="3"/>
  <c r="BB486" i="3"/>
  <c r="BB485" i="3"/>
  <c r="BB484" i="3"/>
  <c r="BB483" i="3"/>
  <c r="BB482" i="3"/>
  <c r="BB481" i="3"/>
  <c r="BB480" i="3"/>
  <c r="BB479" i="3"/>
  <c r="BB478" i="3"/>
  <c r="BB477" i="3"/>
  <c r="BB476" i="3"/>
  <c r="BB475" i="3"/>
  <c r="BB474" i="3"/>
  <c r="BB473" i="3"/>
  <c r="BB472" i="3"/>
  <c r="BB471" i="3"/>
  <c r="BB470" i="3"/>
  <c r="BB469" i="3"/>
  <c r="BB468" i="3"/>
  <c r="BB467" i="3"/>
  <c r="BB466" i="3"/>
  <c r="BB465" i="3"/>
  <c r="BB464" i="3"/>
  <c r="BB463" i="3"/>
  <c r="BB462" i="3"/>
  <c r="BB461" i="3"/>
  <c r="BB460" i="3"/>
  <c r="BB459" i="3"/>
  <c r="BB458" i="3"/>
  <c r="BB457" i="3"/>
  <c r="BB456" i="3"/>
  <c r="BB455" i="3"/>
  <c r="BB454" i="3"/>
  <c r="BB453" i="3"/>
  <c r="BB452" i="3"/>
  <c r="BB451" i="3"/>
  <c r="BB450" i="3"/>
  <c r="BB449" i="3"/>
  <c r="BB448" i="3"/>
  <c r="BB447" i="3"/>
  <c r="BB446" i="3"/>
  <c r="BB445" i="3"/>
  <c r="BB444" i="3"/>
  <c r="BB443" i="3"/>
  <c r="BB442" i="3"/>
  <c r="BB441" i="3"/>
  <c r="BB440" i="3"/>
  <c r="BB439" i="3"/>
  <c r="BB438" i="3"/>
  <c r="BB437" i="3"/>
  <c r="BB436" i="3"/>
  <c r="BB435" i="3"/>
  <c r="BB434" i="3"/>
  <c r="BB433" i="3"/>
  <c r="BB432" i="3"/>
  <c r="BB431" i="3"/>
  <c r="BB430" i="3"/>
  <c r="BB429" i="3"/>
  <c r="BB428" i="3"/>
  <c r="BB427" i="3"/>
  <c r="BB426" i="3"/>
  <c r="BB425" i="3"/>
  <c r="BB424" i="3"/>
  <c r="BB423" i="3"/>
  <c r="BB422" i="3"/>
  <c r="BB421" i="3"/>
  <c r="BB420" i="3"/>
  <c r="BB419" i="3"/>
  <c r="BB418" i="3"/>
  <c r="BB417" i="3"/>
  <c r="BB416" i="3"/>
  <c r="BB415" i="3"/>
  <c r="BB414" i="3"/>
  <c r="BB413" i="3"/>
  <c r="BB412" i="3"/>
  <c r="BB411" i="3"/>
  <c r="BB410" i="3"/>
  <c r="BB409" i="3"/>
  <c r="BB408" i="3"/>
  <c r="BB407" i="3"/>
  <c r="BB406" i="3"/>
  <c r="BB405" i="3"/>
  <c r="BB404" i="3"/>
  <c r="BB403" i="3"/>
  <c r="BB402" i="3"/>
  <c r="BB401" i="3"/>
  <c r="BB400" i="3"/>
  <c r="BB399" i="3"/>
  <c r="BB398" i="3"/>
  <c r="BB397" i="3"/>
  <c r="BB396" i="3"/>
  <c r="BB395" i="3"/>
  <c r="BB394" i="3"/>
  <c r="BB393" i="3"/>
  <c r="BB392" i="3"/>
  <c r="BB391" i="3"/>
  <c r="BB390" i="3"/>
  <c r="BB389" i="3"/>
  <c r="BB388" i="3"/>
  <c r="BB387" i="3"/>
  <c r="BB386" i="3"/>
  <c r="BB385" i="3"/>
  <c r="BB384" i="3"/>
  <c r="BB383" i="3"/>
  <c r="BB382" i="3"/>
  <c r="BB381" i="3"/>
  <c r="BB380" i="3"/>
  <c r="BB379" i="3"/>
  <c r="BB378" i="3"/>
  <c r="BB377" i="3"/>
  <c r="BB376" i="3"/>
  <c r="BB375" i="3"/>
  <c r="BB374" i="3"/>
  <c r="BB373" i="3"/>
  <c r="BB372" i="3"/>
  <c r="BB371" i="3"/>
  <c r="BB370" i="3"/>
  <c r="BB369" i="3"/>
  <c r="BB368" i="3"/>
  <c r="BB367" i="3"/>
  <c r="BB366" i="3"/>
  <c r="BB365" i="3"/>
  <c r="BB364" i="3"/>
  <c r="BB363" i="3"/>
  <c r="BB362" i="3"/>
  <c r="BB361" i="3"/>
  <c r="BB360" i="3"/>
  <c r="BB359" i="3"/>
  <c r="BB358" i="3"/>
  <c r="BB357" i="3"/>
  <c r="BB356" i="3"/>
  <c r="BB355" i="3"/>
  <c r="BB354" i="3"/>
  <c r="BB353" i="3"/>
  <c r="BB352" i="3"/>
  <c r="BB351" i="3"/>
  <c r="BB350" i="3"/>
  <c r="BB349" i="3"/>
  <c r="BB348" i="3"/>
  <c r="BB347" i="3"/>
  <c r="BB346" i="3"/>
  <c r="BB345" i="3"/>
  <c r="BB344" i="3"/>
  <c r="BB343" i="3"/>
  <c r="BB342" i="3"/>
  <c r="BB341" i="3"/>
  <c r="BB340" i="3"/>
  <c r="BB339" i="3"/>
  <c r="BB338" i="3"/>
  <c r="BB337" i="3"/>
  <c r="BB336" i="3"/>
  <c r="BB335" i="3"/>
  <c r="BB334" i="3"/>
  <c r="BB333" i="3"/>
  <c r="BB332" i="3"/>
  <c r="BB331" i="3"/>
  <c r="BB330" i="3"/>
  <c r="BB329" i="3"/>
  <c r="BB328" i="3"/>
  <c r="BB327" i="3"/>
  <c r="BB326" i="3"/>
  <c r="BB325" i="3"/>
  <c r="BB324" i="3"/>
  <c r="BB323" i="3"/>
  <c r="BB322" i="3"/>
  <c r="BB321" i="3"/>
  <c r="BB320" i="3"/>
  <c r="BB319" i="3"/>
  <c r="BB318" i="3"/>
  <c r="BB317" i="3"/>
  <c r="BB316" i="3"/>
  <c r="BB315" i="3"/>
  <c r="BB314" i="3"/>
  <c r="BB313" i="3"/>
  <c r="BB312" i="3"/>
  <c r="BB311" i="3"/>
  <c r="BB310" i="3"/>
  <c r="BB309" i="3"/>
  <c r="BB308" i="3"/>
  <c r="BB307" i="3"/>
  <c r="BB306" i="3"/>
  <c r="BB305" i="3"/>
  <c r="BB304" i="3"/>
  <c r="BB303" i="3"/>
  <c r="BB302" i="3"/>
  <c r="BB301" i="3"/>
  <c r="BB300" i="3"/>
  <c r="BB299" i="3"/>
  <c r="BB298" i="3"/>
  <c r="BB297" i="3"/>
  <c r="BB296" i="3"/>
  <c r="BB295" i="3"/>
  <c r="BB294" i="3"/>
  <c r="BB293" i="3"/>
  <c r="BB292" i="3"/>
  <c r="BB291" i="3"/>
  <c r="BB290" i="3"/>
  <c r="BB289" i="3"/>
  <c r="BB288" i="3"/>
  <c r="BB287" i="3"/>
  <c r="BB286" i="3"/>
  <c r="BB285" i="3"/>
  <c r="BB284" i="3"/>
  <c r="BB283" i="3"/>
  <c r="BB282" i="3"/>
  <c r="BB281" i="3"/>
  <c r="BB280" i="3"/>
  <c r="BB279" i="3"/>
  <c r="BB278" i="3"/>
  <c r="BB277" i="3"/>
  <c r="BB276" i="3"/>
  <c r="BB275" i="3"/>
  <c r="BB274" i="3"/>
  <c r="BB273" i="3"/>
  <c r="BB272" i="3"/>
  <c r="BB271" i="3"/>
  <c r="BB270" i="3"/>
  <c r="BB269" i="3"/>
  <c r="BB268" i="3"/>
  <c r="BB267" i="3"/>
  <c r="BB266" i="3"/>
  <c r="BB265" i="3"/>
  <c r="BB264" i="3"/>
  <c r="BB263" i="3"/>
  <c r="BB262" i="3"/>
  <c r="BB261" i="3"/>
  <c r="BB260" i="3"/>
  <c r="BB259" i="3"/>
  <c r="BB258" i="3"/>
  <c r="BB257" i="3"/>
  <c r="BB256" i="3"/>
  <c r="BB255" i="3"/>
  <c r="BB254" i="3"/>
  <c r="BB253" i="3"/>
  <c r="BB252" i="3"/>
  <c r="BB251" i="3"/>
  <c r="BB250" i="3"/>
  <c r="BB249" i="3"/>
  <c r="BB248" i="3"/>
  <c r="BB247" i="3"/>
  <c r="BB246" i="3"/>
  <c r="BB245" i="3"/>
  <c r="BB244" i="3"/>
  <c r="BB243" i="3"/>
  <c r="BB242" i="3"/>
  <c r="BB241" i="3"/>
  <c r="BB240" i="3"/>
  <c r="BB239" i="3"/>
  <c r="BB238" i="3"/>
  <c r="BB237" i="3"/>
  <c r="BB236" i="3"/>
  <c r="BB235" i="3"/>
  <c r="BB234" i="3"/>
  <c r="BB233" i="3"/>
  <c r="BB232" i="3"/>
  <c r="BB231" i="3"/>
  <c r="BB230" i="3"/>
  <c r="BB229" i="3"/>
  <c r="BB228" i="3"/>
  <c r="BB227" i="3"/>
  <c r="BB226" i="3"/>
  <c r="BB225" i="3"/>
  <c r="BB224" i="3"/>
  <c r="BB223" i="3"/>
  <c r="BB222" i="3"/>
  <c r="BB221" i="3"/>
  <c r="BB220" i="3"/>
  <c r="BB219" i="3"/>
  <c r="BB218" i="3"/>
  <c r="BB217" i="3"/>
  <c r="BB216" i="3"/>
  <c r="BB215" i="3"/>
  <c r="BB214" i="3"/>
  <c r="BB213" i="3"/>
  <c r="BB212" i="3"/>
  <c r="BB211" i="3"/>
  <c r="BB210" i="3"/>
  <c r="BB209" i="3"/>
  <c r="BB208" i="3"/>
  <c r="BB207" i="3"/>
  <c r="BB206" i="3"/>
  <c r="BB205" i="3"/>
  <c r="BB204" i="3"/>
  <c r="BB203" i="3"/>
  <c r="BB202" i="3"/>
  <c r="BB201" i="3"/>
  <c r="BB200" i="3"/>
  <c r="BB199" i="3"/>
  <c r="BB198" i="3"/>
  <c r="BB197" i="3"/>
  <c r="BB196" i="3"/>
  <c r="BB195" i="3"/>
  <c r="BB194" i="3"/>
  <c r="BB193" i="3"/>
  <c r="BB192" i="3"/>
  <c r="BB191" i="3"/>
  <c r="BB190" i="3"/>
  <c r="BB189" i="3"/>
  <c r="BB188" i="3"/>
  <c r="BB187" i="3"/>
  <c r="BB186" i="3"/>
  <c r="BB185" i="3"/>
  <c r="BB184" i="3"/>
  <c r="BB183" i="3"/>
  <c r="BB182" i="3"/>
  <c r="BB181" i="3"/>
  <c r="BB180" i="3"/>
  <c r="BB179" i="3"/>
  <c r="BB178" i="3"/>
  <c r="BB177" i="3"/>
  <c r="BB176" i="3"/>
  <c r="BB175" i="3"/>
  <c r="BB174" i="3"/>
  <c r="BB173" i="3"/>
  <c r="BB172" i="3"/>
  <c r="BB171" i="3"/>
  <c r="BB170" i="3"/>
  <c r="BB169" i="3"/>
  <c r="BB168" i="3"/>
  <c r="BB167" i="3"/>
  <c r="BB166" i="3"/>
  <c r="BB165" i="3"/>
  <c r="BB164" i="3"/>
  <c r="BB163" i="3"/>
  <c r="BB162" i="3"/>
  <c r="BB161" i="3"/>
  <c r="BB160" i="3"/>
  <c r="BB159" i="3"/>
  <c r="BB158" i="3"/>
  <c r="BB157" i="3"/>
  <c r="BB156" i="3"/>
  <c r="BB155" i="3"/>
  <c r="BB154" i="3"/>
  <c r="BB153" i="3"/>
  <c r="BB152" i="3"/>
  <c r="BB151" i="3"/>
  <c r="BB150" i="3"/>
  <c r="BB149" i="3"/>
  <c r="BB148" i="3"/>
  <c r="BB147" i="3"/>
  <c r="BB146" i="3"/>
  <c r="BB145" i="3"/>
  <c r="BB144" i="3"/>
  <c r="BB143" i="3"/>
  <c r="BB142" i="3"/>
  <c r="BB141" i="3"/>
  <c r="BB140" i="3"/>
  <c r="BB139" i="3"/>
  <c r="BB138" i="3"/>
  <c r="BB137" i="3"/>
  <c r="BB136" i="3"/>
  <c r="BB135" i="3"/>
  <c r="BB134" i="3"/>
  <c r="BB133" i="3"/>
  <c r="BB132" i="3"/>
  <c r="BB131" i="3"/>
  <c r="BB130" i="3"/>
  <c r="BB129" i="3"/>
  <c r="BB128" i="3"/>
  <c r="BB127" i="3"/>
  <c r="BB126" i="3"/>
  <c r="BB125" i="3"/>
  <c r="BB124" i="3"/>
  <c r="BB123" i="3"/>
  <c r="BB122" i="3"/>
  <c r="BB121" i="3"/>
  <c r="BB120" i="3"/>
  <c r="BB119" i="3"/>
  <c r="BB118" i="3"/>
  <c r="BB117" i="3"/>
  <c r="BB116" i="3"/>
  <c r="BB115" i="3"/>
  <c r="BB114" i="3"/>
  <c r="BB113" i="3"/>
  <c r="BB112" i="3"/>
  <c r="BB111" i="3"/>
  <c r="BB110" i="3"/>
  <c r="BB109" i="3"/>
  <c r="BB108" i="3"/>
  <c r="BB107" i="3"/>
  <c r="BB106" i="3"/>
  <c r="BB105" i="3"/>
  <c r="BB104" i="3"/>
  <c r="BB103" i="3"/>
  <c r="BB102" i="3"/>
  <c r="BB101" i="3"/>
  <c r="BB100" i="3"/>
  <c r="BB99" i="3"/>
  <c r="BB98" i="3"/>
  <c r="BB97" i="3"/>
  <c r="BB96" i="3"/>
  <c r="BB95" i="3"/>
  <c r="BB94" i="3"/>
  <c r="BB93" i="3"/>
  <c r="BB92" i="3"/>
  <c r="BB91" i="3"/>
  <c r="BB90" i="3"/>
  <c r="BB89" i="3"/>
  <c r="BB88" i="3"/>
  <c r="BB87" i="3"/>
  <c r="BB86" i="3"/>
  <c r="BB85" i="3"/>
  <c r="BB84" i="3"/>
  <c r="BB83" i="3"/>
  <c r="BB82" i="3"/>
  <c r="BB81" i="3"/>
  <c r="BB80" i="3"/>
  <c r="BB79" i="3"/>
  <c r="BB78" i="3"/>
  <c r="BB77" i="3"/>
  <c r="BB76" i="3"/>
  <c r="BB75" i="3"/>
  <c r="BB74" i="3"/>
  <c r="BB73" i="3"/>
  <c r="BB72" i="3"/>
  <c r="BB71" i="3"/>
  <c r="BB70" i="3"/>
  <c r="BB69" i="3"/>
  <c r="BB68" i="3"/>
  <c r="BB67" i="3"/>
  <c r="BB66" i="3"/>
  <c r="BB65" i="3"/>
  <c r="BB64" i="3"/>
  <c r="BB63" i="3"/>
  <c r="BB62" i="3"/>
  <c r="BB61" i="3"/>
  <c r="BB60" i="3"/>
  <c r="BB59" i="3"/>
  <c r="BB58" i="3"/>
  <c r="BB57" i="3"/>
  <c r="BB56" i="3"/>
  <c r="BB55" i="3"/>
  <c r="BB54" i="3"/>
  <c r="BB53" i="3"/>
  <c r="BB52" i="3"/>
  <c r="BB51" i="3"/>
  <c r="BB50" i="3"/>
  <c r="BB49" i="3"/>
  <c r="BB48" i="3"/>
  <c r="BB47" i="3"/>
  <c r="BB46" i="3"/>
  <c r="BB45" i="3"/>
  <c r="BB44" i="3"/>
  <c r="BB43" i="3"/>
  <c r="BB42" i="3"/>
  <c r="BB41" i="3"/>
  <c r="BB40" i="3"/>
  <c r="BB39" i="3"/>
  <c r="BB38" i="3"/>
  <c r="BB37" i="3"/>
  <c r="BB36" i="3"/>
  <c r="BB35" i="3"/>
  <c r="BB34" i="3"/>
  <c r="BB33" i="3"/>
  <c r="BB32" i="3"/>
  <c r="BB31" i="3"/>
  <c r="BB30" i="3"/>
  <c r="BB29" i="3"/>
  <c r="BB28" i="3"/>
  <c r="BB27" i="3"/>
  <c r="BB26" i="3"/>
  <c r="BB25" i="3"/>
  <c r="BB24" i="3"/>
  <c r="BB23" i="3"/>
  <c r="BB22" i="3"/>
  <c r="BB21" i="3"/>
  <c r="BB20" i="3"/>
  <c r="BB19" i="3"/>
  <c r="BB18" i="3"/>
  <c r="BB17" i="3"/>
  <c r="BB16" i="3"/>
  <c r="BB15" i="3"/>
  <c r="BB14" i="3"/>
  <c r="BB13" i="3"/>
  <c r="BB12" i="3"/>
  <c r="BB11" i="3"/>
  <c r="BB10" i="3"/>
  <c r="BB9" i="3"/>
  <c r="BB8" i="3"/>
  <c r="BB7" i="3"/>
  <c r="BB6" i="3"/>
  <c r="BB5" i="3"/>
  <c r="BB4" i="3"/>
  <c r="BB3" i="3"/>
  <c r="P38" i="1"/>
  <c r="P39" i="1" s="1"/>
  <c r="P37" i="1"/>
  <c r="V990" i="2" l="1"/>
  <c r="V1277" i="2" s="1"/>
  <c r="V1022" i="2"/>
  <c r="V1309" i="2" s="1"/>
  <c r="V1054" i="2"/>
  <c r="V1341" i="2" s="1"/>
  <c r="V1086" i="2"/>
  <c r="V1373" i="2" s="1"/>
  <c r="V1102" i="2"/>
  <c r="V1389" i="2" s="1"/>
  <c r="V1122" i="2"/>
  <c r="V1409" i="2" s="1"/>
  <c r="V1154" i="2"/>
  <c r="V1441" i="2" s="1"/>
  <c r="V1218" i="2"/>
  <c r="V1505" i="2" s="1"/>
  <c r="V962" i="2"/>
  <c r="V1249" i="2" s="1"/>
  <c r="V978" i="2"/>
  <c r="V1265" i="2" s="1"/>
  <c r="V994" i="2"/>
  <c r="V1281" i="2" s="1"/>
  <c r="V1010" i="2"/>
  <c r="V1297" i="2" s="1"/>
  <c r="V1026" i="2"/>
  <c r="V1313" i="2" s="1"/>
  <c r="V1042" i="2"/>
  <c r="V1329" i="2" s="1"/>
  <c r="V1058" i="2"/>
  <c r="V1345" i="2" s="1"/>
  <c r="W1075" i="2"/>
  <c r="W1362" i="2" s="1"/>
  <c r="W1091" i="2"/>
  <c r="W1378" i="2" s="1"/>
  <c r="W1107" i="2"/>
  <c r="W1394" i="2" s="1"/>
  <c r="V1130" i="2"/>
  <c r="V1417" i="2" s="1"/>
  <c r="V1162" i="2"/>
  <c r="V1449" i="2" s="1"/>
  <c r="V1194" i="2"/>
  <c r="V1481" i="2" s="1"/>
  <c r="V1226" i="2"/>
  <c r="V1513" i="2" s="1"/>
  <c r="V974" i="2"/>
  <c r="V1261" i="2" s="1"/>
  <c r="V1006" i="2"/>
  <c r="V1293" i="2" s="1"/>
  <c r="V1038" i="2"/>
  <c r="V1325" i="2" s="1"/>
  <c r="V1070" i="2"/>
  <c r="V1357" i="2" s="1"/>
  <c r="V1186" i="2"/>
  <c r="V1473" i="2" s="1"/>
  <c r="V966" i="2"/>
  <c r="V1253" i="2" s="1"/>
  <c r="V982" i="2"/>
  <c r="V1269" i="2" s="1"/>
  <c r="V998" i="2"/>
  <c r="V1285" i="2" s="1"/>
  <c r="V1014" i="2"/>
  <c r="V1301" i="2" s="1"/>
  <c r="V1030" i="2"/>
  <c r="V1317" i="2" s="1"/>
  <c r="V1046" i="2"/>
  <c r="V1333" i="2" s="1"/>
  <c r="V1062" i="2"/>
  <c r="V1349" i="2" s="1"/>
  <c r="V1078" i="2"/>
  <c r="V1365" i="2" s="1"/>
  <c r="V1094" i="2"/>
  <c r="V1381" i="2" s="1"/>
  <c r="V1110" i="2"/>
  <c r="V1397" i="2" s="1"/>
  <c r="V1138" i="2"/>
  <c r="V1425" i="2" s="1"/>
  <c r="V1170" i="2"/>
  <c r="V1457" i="2" s="1"/>
  <c r="V1202" i="2"/>
  <c r="V1489" i="2" s="1"/>
  <c r="V1234" i="2"/>
  <c r="V1521" i="2" s="1"/>
  <c r="V970" i="2"/>
  <c r="V1257" i="2" s="1"/>
  <c r="V986" i="2"/>
  <c r="V1273" i="2" s="1"/>
  <c r="V1002" i="2"/>
  <c r="V1289" i="2" s="1"/>
  <c r="V1018" i="2"/>
  <c r="V1305" i="2" s="1"/>
  <c r="V1034" i="2"/>
  <c r="V1321" i="2" s="1"/>
  <c r="V1050" i="2"/>
  <c r="V1337" i="2" s="1"/>
  <c r="V1066" i="2"/>
  <c r="V1353" i="2" s="1"/>
  <c r="W1083" i="2"/>
  <c r="W1370" i="2" s="1"/>
  <c r="W1099" i="2"/>
  <c r="W1386" i="2" s="1"/>
  <c r="V1114" i="2"/>
  <c r="V1401" i="2" s="1"/>
  <c r="V1146" i="2"/>
  <c r="V1433" i="2" s="1"/>
  <c r="V1178" i="2"/>
  <c r="V1465" i="2" s="1"/>
  <c r="V1210" i="2"/>
  <c r="V1497" i="2" s="1"/>
  <c r="W1246" i="2"/>
  <c r="W1533" i="2" s="1"/>
  <c r="V1240" i="2"/>
  <c r="V1527" i="2" s="1"/>
  <c r="W1240" i="2"/>
  <c r="W1527" i="2" s="1"/>
  <c r="V1244" i="2"/>
  <c r="V1531" i="2" s="1"/>
  <c r="W1244" i="2"/>
  <c r="W1531" i="2" s="1"/>
  <c r="W960" i="2"/>
  <c r="W1247" i="2" s="1"/>
  <c r="V964" i="2"/>
  <c r="V1251" i="2" s="1"/>
  <c r="V968" i="2"/>
  <c r="V1255" i="2" s="1"/>
  <c r="V972" i="2"/>
  <c r="V1259" i="2" s="1"/>
  <c r="V976" i="2"/>
  <c r="V1263" i="2" s="1"/>
  <c r="V980" i="2"/>
  <c r="V1267" i="2" s="1"/>
  <c r="V984" i="2"/>
  <c r="V1271" i="2" s="1"/>
  <c r="V988" i="2"/>
  <c r="V1275" i="2" s="1"/>
  <c r="V992" i="2"/>
  <c r="V1279" i="2" s="1"/>
  <c r="V996" i="2"/>
  <c r="V1283" i="2" s="1"/>
  <c r="V1000" i="2"/>
  <c r="V1287" i="2" s="1"/>
  <c r="V1004" i="2"/>
  <c r="V1291" i="2" s="1"/>
  <c r="V1008" i="2"/>
  <c r="V1295" i="2" s="1"/>
  <c r="V1012" i="2"/>
  <c r="V1299" i="2" s="1"/>
  <c r="V1016" i="2"/>
  <c r="V1303" i="2" s="1"/>
  <c r="V1020" i="2"/>
  <c r="V1307" i="2" s="1"/>
  <c r="V1024" i="2"/>
  <c r="V1311" i="2" s="1"/>
  <c r="V1028" i="2"/>
  <c r="V1315" i="2" s="1"/>
  <c r="V1032" i="2"/>
  <c r="V1319" i="2" s="1"/>
  <c r="V1036" i="2"/>
  <c r="V1323" i="2" s="1"/>
  <c r="V1040" i="2"/>
  <c r="V1327" i="2" s="1"/>
  <c r="V1044" i="2"/>
  <c r="V1331" i="2" s="1"/>
  <c r="V1048" i="2"/>
  <c r="V1335" i="2" s="1"/>
  <c r="V1052" i="2"/>
  <c r="V1339" i="2" s="1"/>
  <c r="V1056" i="2"/>
  <c r="V1343" i="2" s="1"/>
  <c r="V1060" i="2"/>
  <c r="V1347" i="2" s="1"/>
  <c r="V1064" i="2"/>
  <c r="V1351" i="2" s="1"/>
  <c r="V1068" i="2"/>
  <c r="V1355" i="2" s="1"/>
  <c r="W1072" i="2"/>
  <c r="W1359" i="2" s="1"/>
  <c r="W1080" i="2"/>
  <c r="W1367" i="2" s="1"/>
  <c r="W1088" i="2"/>
  <c r="W1375" i="2" s="1"/>
  <c r="W1096" i="2"/>
  <c r="W1383" i="2" s="1"/>
  <c r="W1104" i="2"/>
  <c r="W1391" i="2" s="1"/>
  <c r="W1113" i="2"/>
  <c r="W1400" i="2" s="1"/>
  <c r="V1113" i="2"/>
  <c r="V1400" i="2" s="1"/>
  <c r="W1117" i="2"/>
  <c r="W1404" i="2" s="1"/>
  <c r="V1117" i="2"/>
  <c r="V1404" i="2" s="1"/>
  <c r="W1121" i="2"/>
  <c r="W1408" i="2" s="1"/>
  <c r="V1121" i="2"/>
  <c r="V1408" i="2" s="1"/>
  <c r="W1125" i="2"/>
  <c r="W1412" i="2" s="1"/>
  <c r="V1125" i="2"/>
  <c r="V1412" i="2" s="1"/>
  <c r="W1129" i="2"/>
  <c r="W1416" i="2" s="1"/>
  <c r="V1129" i="2"/>
  <c r="V1416" i="2" s="1"/>
  <c r="W1133" i="2"/>
  <c r="W1420" i="2" s="1"/>
  <c r="V1133" i="2"/>
  <c r="V1420" i="2" s="1"/>
  <c r="W1137" i="2"/>
  <c r="W1424" i="2" s="1"/>
  <c r="V1137" i="2"/>
  <c r="V1424" i="2" s="1"/>
  <c r="W1141" i="2"/>
  <c r="W1428" i="2" s="1"/>
  <c r="V1141" i="2"/>
  <c r="V1428" i="2" s="1"/>
  <c r="W1145" i="2"/>
  <c r="W1432" i="2" s="1"/>
  <c r="V1145" i="2"/>
  <c r="V1432" i="2" s="1"/>
  <c r="W1149" i="2"/>
  <c r="W1436" i="2" s="1"/>
  <c r="V1149" i="2"/>
  <c r="V1436" i="2" s="1"/>
  <c r="W1153" i="2"/>
  <c r="W1440" i="2" s="1"/>
  <c r="V1153" i="2"/>
  <c r="V1440" i="2" s="1"/>
  <c r="W1157" i="2"/>
  <c r="W1444" i="2" s="1"/>
  <c r="V1157" i="2"/>
  <c r="V1444" i="2" s="1"/>
  <c r="W1161" i="2"/>
  <c r="W1448" i="2" s="1"/>
  <c r="V1161" i="2"/>
  <c r="V1448" i="2" s="1"/>
  <c r="W1165" i="2"/>
  <c r="W1452" i="2" s="1"/>
  <c r="V1165" i="2"/>
  <c r="V1452" i="2" s="1"/>
  <c r="W1169" i="2"/>
  <c r="W1456" i="2" s="1"/>
  <c r="V1169" i="2"/>
  <c r="V1456" i="2" s="1"/>
  <c r="W1173" i="2"/>
  <c r="W1460" i="2" s="1"/>
  <c r="V1173" i="2"/>
  <c r="V1460" i="2" s="1"/>
  <c r="W1177" i="2"/>
  <c r="W1464" i="2" s="1"/>
  <c r="V1177" i="2"/>
  <c r="V1464" i="2" s="1"/>
  <c r="W1181" i="2"/>
  <c r="W1468" i="2" s="1"/>
  <c r="V1181" i="2"/>
  <c r="V1468" i="2" s="1"/>
  <c r="W1185" i="2"/>
  <c r="W1472" i="2" s="1"/>
  <c r="V1185" i="2"/>
  <c r="V1472" i="2" s="1"/>
  <c r="W1189" i="2"/>
  <c r="W1476" i="2" s="1"/>
  <c r="V1189" i="2"/>
  <c r="V1476" i="2" s="1"/>
  <c r="W1193" i="2"/>
  <c r="W1480" i="2" s="1"/>
  <c r="V1193" i="2"/>
  <c r="V1480" i="2" s="1"/>
  <c r="W1197" i="2"/>
  <c r="W1484" i="2" s="1"/>
  <c r="V1197" i="2"/>
  <c r="V1484" i="2" s="1"/>
  <c r="W1201" i="2"/>
  <c r="W1488" i="2" s="1"/>
  <c r="V1201" i="2"/>
  <c r="V1488" i="2" s="1"/>
  <c r="W1205" i="2"/>
  <c r="W1492" i="2" s="1"/>
  <c r="V1205" i="2"/>
  <c r="V1492" i="2" s="1"/>
  <c r="W1209" i="2"/>
  <c r="W1496" i="2" s="1"/>
  <c r="V1209" i="2"/>
  <c r="V1496" i="2" s="1"/>
  <c r="W1213" i="2"/>
  <c r="W1500" i="2" s="1"/>
  <c r="V1213" i="2"/>
  <c r="V1500" i="2" s="1"/>
  <c r="W1217" i="2"/>
  <c r="W1504" i="2" s="1"/>
  <c r="V1217" i="2"/>
  <c r="V1504" i="2" s="1"/>
  <c r="W1221" i="2"/>
  <c r="W1508" i="2" s="1"/>
  <c r="V1221" i="2"/>
  <c r="V1508" i="2" s="1"/>
  <c r="W1225" i="2"/>
  <c r="W1512" i="2" s="1"/>
  <c r="V1225" i="2"/>
  <c r="V1512" i="2" s="1"/>
  <c r="W1229" i="2"/>
  <c r="W1516" i="2" s="1"/>
  <c r="V1229" i="2"/>
  <c r="V1516" i="2" s="1"/>
  <c r="W1233" i="2"/>
  <c r="W1520" i="2" s="1"/>
  <c r="V1233" i="2"/>
  <c r="V1520" i="2" s="1"/>
  <c r="W1237" i="2"/>
  <c r="W1524" i="2" s="1"/>
  <c r="V1237" i="2"/>
  <c r="V1524" i="2" s="1"/>
  <c r="W1245" i="2"/>
  <c r="W1532" i="2" s="1"/>
  <c r="V1245" i="2"/>
  <c r="V1532" i="2" s="1"/>
  <c r="W1073" i="2"/>
  <c r="W1360" i="2" s="1"/>
  <c r="V1076" i="2"/>
  <c r="V1363" i="2" s="1"/>
  <c r="W1081" i="2"/>
  <c r="W1368" i="2" s="1"/>
  <c r="V1084" i="2"/>
  <c r="V1371" i="2" s="1"/>
  <c r="W1089" i="2"/>
  <c r="W1376" i="2" s="1"/>
  <c r="V1092" i="2"/>
  <c r="V1379" i="2" s="1"/>
  <c r="W1097" i="2"/>
  <c r="W1384" i="2" s="1"/>
  <c r="V1100" i="2"/>
  <c r="V1387" i="2" s="1"/>
  <c r="W1105" i="2"/>
  <c r="W1392" i="2" s="1"/>
  <c r="V1108" i="2"/>
  <c r="V1395" i="2" s="1"/>
  <c r="V1116" i="2"/>
  <c r="V1403" i="2" s="1"/>
  <c r="V1124" i="2"/>
  <c r="V1411" i="2" s="1"/>
  <c r="V1132" i="2"/>
  <c r="V1419" i="2" s="1"/>
  <c r="V1140" i="2"/>
  <c r="V1427" i="2" s="1"/>
  <c r="V1148" i="2"/>
  <c r="V1435" i="2" s="1"/>
  <c r="V1156" i="2"/>
  <c r="V1443" i="2" s="1"/>
  <c r="V1164" i="2"/>
  <c r="V1451" i="2" s="1"/>
  <c r="V1172" i="2"/>
  <c r="V1459" i="2" s="1"/>
  <c r="V1180" i="2"/>
  <c r="V1467" i="2" s="1"/>
  <c r="V1188" i="2"/>
  <c r="V1475" i="2" s="1"/>
  <c r="V1196" i="2"/>
  <c r="V1483" i="2" s="1"/>
  <c r="V1204" i="2"/>
  <c r="V1491" i="2" s="1"/>
  <c r="V1212" i="2"/>
  <c r="V1499" i="2" s="1"/>
  <c r="V1220" i="2"/>
  <c r="V1507" i="2" s="1"/>
  <c r="V1228" i="2"/>
  <c r="V1515" i="2" s="1"/>
  <c r="V1236" i="2"/>
  <c r="V1523" i="2" s="1"/>
  <c r="V1242" i="2"/>
  <c r="V1529" i="2" s="1"/>
  <c r="W1242" i="2"/>
  <c r="W1529" i="2" s="1"/>
  <c r="V961" i="2"/>
  <c r="V1248" i="2" s="1"/>
  <c r="V963" i="2"/>
  <c r="V1250" i="2" s="1"/>
  <c r="V965" i="2"/>
  <c r="V1252" i="2" s="1"/>
  <c r="V967" i="2"/>
  <c r="V1254" i="2" s="1"/>
  <c r="V969" i="2"/>
  <c r="V1256" i="2" s="1"/>
  <c r="V971" i="2"/>
  <c r="V1258" i="2" s="1"/>
  <c r="V973" i="2"/>
  <c r="V1260" i="2" s="1"/>
  <c r="V975" i="2"/>
  <c r="V1262" i="2" s="1"/>
  <c r="V977" i="2"/>
  <c r="V1264" i="2" s="1"/>
  <c r="V979" i="2"/>
  <c r="V1266" i="2" s="1"/>
  <c r="V981" i="2"/>
  <c r="V1268" i="2" s="1"/>
  <c r="V983" i="2"/>
  <c r="V1270" i="2" s="1"/>
  <c r="V985" i="2"/>
  <c r="V1272" i="2" s="1"/>
  <c r="V987" i="2"/>
  <c r="V1274" i="2" s="1"/>
  <c r="V989" i="2"/>
  <c r="V1276" i="2" s="1"/>
  <c r="V991" i="2"/>
  <c r="V1278" i="2" s="1"/>
  <c r="V993" i="2"/>
  <c r="V1280" i="2" s="1"/>
  <c r="V995" i="2"/>
  <c r="V1282" i="2" s="1"/>
  <c r="V997" i="2"/>
  <c r="V1284" i="2" s="1"/>
  <c r="V999" i="2"/>
  <c r="V1286" i="2" s="1"/>
  <c r="V1001" i="2"/>
  <c r="V1288" i="2" s="1"/>
  <c r="V1003" i="2"/>
  <c r="V1290" i="2" s="1"/>
  <c r="V1005" i="2"/>
  <c r="V1292" i="2" s="1"/>
  <c r="V1007" i="2"/>
  <c r="V1294" i="2" s="1"/>
  <c r="V1009" i="2"/>
  <c r="V1296" i="2" s="1"/>
  <c r="V1011" i="2"/>
  <c r="V1298" i="2" s="1"/>
  <c r="V1013" i="2"/>
  <c r="V1300" i="2" s="1"/>
  <c r="V1015" i="2"/>
  <c r="V1302" i="2" s="1"/>
  <c r="V1017" i="2"/>
  <c r="V1304" i="2" s="1"/>
  <c r="V1019" i="2"/>
  <c r="V1306" i="2" s="1"/>
  <c r="V1021" i="2"/>
  <c r="V1308" i="2" s="1"/>
  <c r="V1023" i="2"/>
  <c r="V1310" i="2" s="1"/>
  <c r="V1025" i="2"/>
  <c r="V1312" i="2" s="1"/>
  <c r="V1027" i="2"/>
  <c r="V1314" i="2" s="1"/>
  <c r="V1029" i="2"/>
  <c r="V1316" i="2" s="1"/>
  <c r="V1031" i="2"/>
  <c r="V1318" i="2" s="1"/>
  <c r="V1033" i="2"/>
  <c r="V1320" i="2" s="1"/>
  <c r="V1035" i="2"/>
  <c r="V1322" i="2" s="1"/>
  <c r="V1037" i="2"/>
  <c r="V1324" i="2" s="1"/>
  <c r="V1039" i="2"/>
  <c r="V1326" i="2" s="1"/>
  <c r="V1041" i="2"/>
  <c r="V1328" i="2" s="1"/>
  <c r="V1043" i="2"/>
  <c r="V1330" i="2" s="1"/>
  <c r="V1045" i="2"/>
  <c r="V1332" i="2" s="1"/>
  <c r="V1047" i="2"/>
  <c r="V1334" i="2" s="1"/>
  <c r="V1049" i="2"/>
  <c r="V1336" i="2" s="1"/>
  <c r="V1051" i="2"/>
  <c r="V1338" i="2" s="1"/>
  <c r="V1053" i="2"/>
  <c r="V1340" i="2" s="1"/>
  <c r="V1055" i="2"/>
  <c r="V1342" i="2" s="1"/>
  <c r="V1057" i="2"/>
  <c r="V1344" i="2" s="1"/>
  <c r="V1059" i="2"/>
  <c r="V1346" i="2" s="1"/>
  <c r="V1061" i="2"/>
  <c r="V1348" i="2" s="1"/>
  <c r="V1063" i="2"/>
  <c r="V1350" i="2" s="1"/>
  <c r="V1065" i="2"/>
  <c r="V1352" i="2" s="1"/>
  <c r="V1067" i="2"/>
  <c r="V1354" i="2" s="1"/>
  <c r="V1069" i="2"/>
  <c r="V1356" i="2" s="1"/>
  <c r="W1071" i="2"/>
  <c r="W1358" i="2" s="1"/>
  <c r="V1074" i="2"/>
  <c r="V1361" i="2" s="1"/>
  <c r="W1079" i="2"/>
  <c r="W1366" i="2" s="1"/>
  <c r="V1082" i="2"/>
  <c r="V1369" i="2" s="1"/>
  <c r="W1087" i="2"/>
  <c r="W1374" i="2" s="1"/>
  <c r="V1090" i="2"/>
  <c r="V1377" i="2" s="1"/>
  <c r="W1095" i="2"/>
  <c r="W1382" i="2" s="1"/>
  <c r="V1098" i="2"/>
  <c r="V1385" i="2" s="1"/>
  <c r="W1103" i="2"/>
  <c r="W1390" i="2" s="1"/>
  <c r="V1106" i="2"/>
  <c r="V1393" i="2" s="1"/>
  <c r="W1111" i="2"/>
  <c r="W1398" i="2" s="1"/>
  <c r="V1118" i="2"/>
  <c r="V1405" i="2" s="1"/>
  <c r="V1126" i="2"/>
  <c r="V1413" i="2" s="1"/>
  <c r="V1134" i="2"/>
  <c r="V1421" i="2" s="1"/>
  <c r="V1142" i="2"/>
  <c r="V1429" i="2" s="1"/>
  <c r="V1150" i="2"/>
  <c r="V1437" i="2" s="1"/>
  <c r="V1158" i="2"/>
  <c r="V1445" i="2" s="1"/>
  <c r="V1166" i="2"/>
  <c r="V1453" i="2" s="1"/>
  <c r="V1174" i="2"/>
  <c r="V1461" i="2" s="1"/>
  <c r="V1182" i="2"/>
  <c r="V1469" i="2" s="1"/>
  <c r="V1190" i="2"/>
  <c r="V1477" i="2" s="1"/>
  <c r="V1198" i="2"/>
  <c r="V1485" i="2" s="1"/>
  <c r="V1206" i="2"/>
  <c r="V1493" i="2" s="1"/>
  <c r="V1214" i="2"/>
  <c r="V1501" i="2" s="1"/>
  <c r="V1222" i="2"/>
  <c r="V1509" i="2" s="1"/>
  <c r="V1230" i="2"/>
  <c r="V1517" i="2" s="1"/>
  <c r="W1238" i="2"/>
  <c r="W1525" i="2" s="1"/>
  <c r="W1115" i="2"/>
  <c r="W1402" i="2" s="1"/>
  <c r="V1115" i="2"/>
  <c r="V1402" i="2" s="1"/>
  <c r="W1119" i="2"/>
  <c r="W1406" i="2" s="1"/>
  <c r="V1119" i="2"/>
  <c r="V1406" i="2" s="1"/>
  <c r="W1123" i="2"/>
  <c r="W1410" i="2" s="1"/>
  <c r="V1123" i="2"/>
  <c r="V1410" i="2" s="1"/>
  <c r="W1127" i="2"/>
  <c r="W1414" i="2" s="1"/>
  <c r="V1127" i="2"/>
  <c r="V1414" i="2" s="1"/>
  <c r="W1131" i="2"/>
  <c r="W1418" i="2" s="1"/>
  <c r="V1131" i="2"/>
  <c r="V1418" i="2" s="1"/>
  <c r="W1135" i="2"/>
  <c r="W1422" i="2" s="1"/>
  <c r="V1135" i="2"/>
  <c r="V1422" i="2" s="1"/>
  <c r="W1139" i="2"/>
  <c r="W1426" i="2" s="1"/>
  <c r="V1139" i="2"/>
  <c r="V1426" i="2" s="1"/>
  <c r="W1143" i="2"/>
  <c r="W1430" i="2" s="1"/>
  <c r="V1143" i="2"/>
  <c r="V1430" i="2" s="1"/>
  <c r="W1147" i="2"/>
  <c r="W1434" i="2" s="1"/>
  <c r="V1147" i="2"/>
  <c r="V1434" i="2" s="1"/>
  <c r="W1151" i="2"/>
  <c r="W1438" i="2" s="1"/>
  <c r="V1151" i="2"/>
  <c r="V1438" i="2" s="1"/>
  <c r="W1155" i="2"/>
  <c r="W1442" i="2" s="1"/>
  <c r="V1155" i="2"/>
  <c r="V1442" i="2" s="1"/>
  <c r="W1159" i="2"/>
  <c r="W1446" i="2" s="1"/>
  <c r="V1159" i="2"/>
  <c r="V1446" i="2" s="1"/>
  <c r="W1163" i="2"/>
  <c r="W1450" i="2" s="1"/>
  <c r="V1163" i="2"/>
  <c r="V1450" i="2" s="1"/>
  <c r="W1167" i="2"/>
  <c r="W1454" i="2" s="1"/>
  <c r="V1167" i="2"/>
  <c r="V1454" i="2" s="1"/>
  <c r="W1171" i="2"/>
  <c r="W1458" i="2" s="1"/>
  <c r="V1171" i="2"/>
  <c r="V1458" i="2" s="1"/>
  <c r="W1175" i="2"/>
  <c r="W1462" i="2" s="1"/>
  <c r="V1175" i="2"/>
  <c r="V1462" i="2" s="1"/>
  <c r="W1179" i="2"/>
  <c r="W1466" i="2" s="1"/>
  <c r="V1179" i="2"/>
  <c r="V1466" i="2" s="1"/>
  <c r="W1183" i="2"/>
  <c r="W1470" i="2" s="1"/>
  <c r="V1183" i="2"/>
  <c r="V1470" i="2" s="1"/>
  <c r="W1187" i="2"/>
  <c r="W1474" i="2" s="1"/>
  <c r="V1187" i="2"/>
  <c r="V1474" i="2" s="1"/>
  <c r="W1191" i="2"/>
  <c r="W1478" i="2" s="1"/>
  <c r="V1191" i="2"/>
  <c r="V1478" i="2" s="1"/>
  <c r="W1195" i="2"/>
  <c r="W1482" i="2" s="1"/>
  <c r="V1195" i="2"/>
  <c r="V1482" i="2" s="1"/>
  <c r="W1199" i="2"/>
  <c r="W1486" i="2" s="1"/>
  <c r="V1199" i="2"/>
  <c r="V1486" i="2" s="1"/>
  <c r="W1203" i="2"/>
  <c r="W1490" i="2" s="1"/>
  <c r="V1203" i="2"/>
  <c r="V1490" i="2" s="1"/>
  <c r="W1207" i="2"/>
  <c r="W1494" i="2" s="1"/>
  <c r="V1207" i="2"/>
  <c r="V1494" i="2" s="1"/>
  <c r="W1211" i="2"/>
  <c r="W1498" i="2" s="1"/>
  <c r="V1211" i="2"/>
  <c r="V1498" i="2" s="1"/>
  <c r="W1215" i="2"/>
  <c r="W1502" i="2" s="1"/>
  <c r="V1215" i="2"/>
  <c r="V1502" i="2" s="1"/>
  <c r="W1219" i="2"/>
  <c r="W1506" i="2" s="1"/>
  <c r="V1219" i="2"/>
  <c r="V1506" i="2" s="1"/>
  <c r="W1223" i="2"/>
  <c r="W1510" i="2" s="1"/>
  <c r="V1223" i="2"/>
  <c r="V1510" i="2" s="1"/>
  <c r="W1227" i="2"/>
  <c r="W1514" i="2" s="1"/>
  <c r="V1227" i="2"/>
  <c r="V1514" i="2" s="1"/>
  <c r="W1231" i="2"/>
  <c r="W1518" i="2" s="1"/>
  <c r="V1231" i="2"/>
  <c r="V1518" i="2" s="1"/>
  <c r="W1235" i="2"/>
  <c r="W1522" i="2" s="1"/>
  <c r="V1235" i="2"/>
  <c r="V1522" i="2" s="1"/>
  <c r="W1239" i="2"/>
  <c r="W1526" i="2" s="1"/>
  <c r="V1239" i="2"/>
  <c r="V1526" i="2" s="1"/>
  <c r="W1243" i="2"/>
  <c r="W1530" i="2" s="1"/>
  <c r="V1243" i="2"/>
  <c r="V1530" i="2" s="1"/>
  <c r="W1077" i="2"/>
  <c r="W1364" i="2" s="1"/>
  <c r="W1085" i="2"/>
  <c r="W1372" i="2" s="1"/>
  <c r="W1093" i="2"/>
  <c r="W1380" i="2" s="1"/>
  <c r="W1101" i="2"/>
  <c r="W1388" i="2" s="1"/>
  <c r="W1109" i="2"/>
  <c r="W1396" i="2" s="1"/>
  <c r="V1112" i="2"/>
  <c r="V1399" i="2" s="1"/>
  <c r="V1120" i="2"/>
  <c r="V1407" i="2" s="1"/>
  <c r="V1128" i="2"/>
  <c r="V1415" i="2" s="1"/>
  <c r="V1136" i="2"/>
  <c r="V1423" i="2" s="1"/>
  <c r="V1144" i="2"/>
  <c r="V1431" i="2" s="1"/>
  <c r="V1152" i="2"/>
  <c r="V1439" i="2" s="1"/>
  <c r="V1160" i="2"/>
  <c r="V1447" i="2" s="1"/>
  <c r="V1168" i="2"/>
  <c r="V1455" i="2" s="1"/>
  <c r="V1176" i="2"/>
  <c r="V1463" i="2" s="1"/>
  <c r="V1184" i="2"/>
  <c r="V1471" i="2" s="1"/>
  <c r="V1192" i="2"/>
  <c r="V1479" i="2" s="1"/>
  <c r="V1200" i="2"/>
  <c r="V1487" i="2" s="1"/>
  <c r="V1208" i="2"/>
  <c r="V1495" i="2" s="1"/>
  <c r="V1216" i="2"/>
  <c r="V1503" i="2" s="1"/>
  <c r="V1224" i="2"/>
  <c r="V1511" i="2" s="1"/>
  <c r="V1232" i="2"/>
  <c r="V1519" i="2" s="1"/>
  <c r="V1241" i="2"/>
  <c r="V1528" i="2" s="1"/>
  <c r="O37" i="1"/>
  <c r="O39" i="1" s="1"/>
  <c r="H49" i="5"/>
  <c r="G48" i="5"/>
</calcChain>
</file>

<file path=xl/comments1.xml><?xml version="1.0" encoding="utf-8"?>
<comments xmlns="http://schemas.openxmlformats.org/spreadsheetml/2006/main">
  <authors>
    <author>Peter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parsing Bham into T/NT portions entailed the following:
(1) adding a new field to the CAS database 'CWDBRecovery' table called Tr_NT; this takes two values (Tr, NT).
(2) apportioning a fraction of 'mixed' indistinguishable recoveries to NT and Tr fisher types; this was done based on the catch fraction during that run year;
(3) adding code to the FRAMBuilder rules that puts the Bham Bay recs into the respective Tr/NT fisheries based on the new field.
Inelegant, yes, but it gets the job done. Unfortunately, there really wasn't a more efficient solution that I could perceive short of overhauling the code majorly and/or adding a new table or two to the database.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this is matched from the original full recovery info from RMIS, so we can discriminate within CAS database...</t>
        </r>
      </text>
    </comment>
    <comment ref="C1247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these all get a new recovery ID that looks just like the original mixed one, plus the 'sp' implyling split; the Tr portion retains original ID...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parsing Bham into T/NT portions entailed the following:
(1) adding a new field to the CAS database 'CWDBRecovery' table called Tr_NT; this takes two values (Tr, NT).
(2) apportioning a fraction of 'mixed' indistinguishable recoveries to NT and Tr fisher types; this was done based on the catch fraction during that run year;
(3) adding code to the FRAMBuilder rules that puts the Bham Bay recs into the respective Tr/NT fisheries based on the new field.
Inelegant, yes, but it gets the job done. Unfortunately, there really wasn't a more efficient solution that I could perceive short of overhauling the code majorly and/or adding a new table or two to the database.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this is matched from the original full recovery info from RMIS, so we can discriminate within CAS database...</t>
        </r>
      </text>
    </comment>
    <comment ref="P923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Is a dummy code for LCN stock…
real code is 634385</t>
        </r>
      </text>
    </comment>
    <comment ref="C1261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these all get a new recovery ID that looks just like the original mixed one, plus the 'sp' implyling split; the Tr portion retains original ID...</t>
        </r>
      </text>
    </comment>
    <comment ref="C1533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had to drop p from appended code to fit into db.</t>
        </r>
      </text>
    </comment>
    <comment ref="C1553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had to drop p from appended code to fit into db.</t>
        </r>
      </text>
    </comment>
  </commentList>
</comments>
</file>

<file path=xl/sharedStrings.xml><?xml version="1.0" encoding="utf-8"?>
<sst xmlns="http://schemas.openxmlformats.org/spreadsheetml/2006/main" count="116001" uniqueCount="1989">
  <si>
    <t>7B/C/D</t>
  </si>
  <si>
    <t>Year</t>
  </si>
  <si>
    <t>TS 2</t>
  </si>
  <si>
    <t>TS 3</t>
  </si>
  <si>
    <t>TS 4</t>
  </si>
  <si>
    <t>Total</t>
  </si>
  <si>
    <t>PPN TS 3</t>
  </si>
  <si>
    <t>PPN TS 4</t>
  </si>
  <si>
    <t>Treaty</t>
  </si>
  <si>
    <t>Non-Treaty</t>
  </si>
  <si>
    <t>mean 07-14 % Treaty</t>
  </si>
  <si>
    <t>SD</t>
  </si>
  <si>
    <t>CV</t>
  </si>
  <si>
    <t>RecoveryId</t>
  </si>
  <si>
    <t>Agency</t>
  </si>
  <si>
    <t>RunYear</t>
  </si>
  <si>
    <t>RecoverySite</t>
  </si>
  <si>
    <t>RecoveryDate</t>
  </si>
  <si>
    <t>Species</t>
  </si>
  <si>
    <t>CWDBFishery</t>
  </si>
  <si>
    <t>Fishery</t>
  </si>
  <si>
    <t>Sex</t>
  </si>
  <si>
    <t>Length</t>
  </si>
  <si>
    <t>LengthCode</t>
  </si>
  <si>
    <t>Age</t>
  </si>
  <si>
    <t>TagStatus</t>
  </si>
  <si>
    <t>TagCode</t>
  </si>
  <si>
    <t>DetectionMethod</t>
  </si>
  <si>
    <t>RecordedMark</t>
  </si>
  <si>
    <t>SampleType</t>
  </si>
  <si>
    <t>SamplingPeriodType</t>
  </si>
  <si>
    <t>SamplingPeriodNumber</t>
  </si>
  <si>
    <t>EstimatedNumber</t>
  </si>
  <si>
    <t>AdjustedEstimatedNumber</t>
  </si>
  <si>
    <t>EstimationLevel</t>
  </si>
  <si>
    <t>CatchSampleId</t>
  </si>
  <si>
    <t>Extrapolated</t>
  </si>
  <si>
    <t>ExtrapolatedRecoveryId</t>
  </si>
  <si>
    <t>Auxiliary</t>
  </si>
  <si>
    <t>finalFmap</t>
  </si>
  <si>
    <t>1886131</t>
  </si>
  <si>
    <t>WDFW</t>
  </si>
  <si>
    <t>3M10107  B</t>
  </si>
  <si>
    <t>1</t>
  </si>
  <si>
    <t>23</t>
  </si>
  <si>
    <t>M</t>
  </si>
  <si>
    <t>0</t>
  </si>
  <si>
    <t>185811</t>
  </si>
  <si>
    <t>E</t>
  </si>
  <si>
    <t>5000</t>
  </si>
  <si>
    <t>6</t>
  </si>
  <si>
    <t>38</t>
  </si>
  <si>
    <t>5</t>
  </si>
  <si>
    <t>103515</t>
  </si>
  <si>
    <t/>
  </si>
  <si>
    <t>1886615</t>
  </si>
  <si>
    <t>185812</t>
  </si>
  <si>
    <t>1892032</t>
  </si>
  <si>
    <t>185032</t>
  </si>
  <si>
    <t>0000</t>
  </si>
  <si>
    <t>37</t>
  </si>
  <si>
    <t>103514</t>
  </si>
  <si>
    <t>1898681</t>
  </si>
  <si>
    <t>1899168</t>
  </si>
  <si>
    <t>40</t>
  </si>
  <si>
    <t>103517</t>
  </si>
  <si>
    <t>1899398</t>
  </si>
  <si>
    <t>3M10107  C</t>
  </si>
  <si>
    <t>633369</t>
  </si>
  <si>
    <t>35</t>
  </si>
  <si>
    <t>104498</t>
  </si>
  <si>
    <t>1913183</t>
  </si>
  <si>
    <t>36</t>
  </si>
  <si>
    <t>104499</t>
  </si>
  <si>
    <t>1913187</t>
  </si>
  <si>
    <t>1913318</t>
  </si>
  <si>
    <t>184422</t>
  </si>
  <si>
    <t>1913322</t>
  </si>
  <si>
    <t>1913453</t>
  </si>
  <si>
    <t>41</t>
  </si>
  <si>
    <t>103518</t>
  </si>
  <si>
    <t>1913589</t>
  </si>
  <si>
    <t>39</t>
  </si>
  <si>
    <t>103516</t>
  </si>
  <si>
    <t>1913621</t>
  </si>
  <si>
    <t>33</t>
  </si>
  <si>
    <t>103522</t>
  </si>
  <si>
    <t>1913730</t>
  </si>
  <si>
    <t>1913901</t>
  </si>
  <si>
    <t>1927733</t>
  </si>
  <si>
    <t>1928112</t>
  </si>
  <si>
    <t>1928626</t>
  </si>
  <si>
    <t>1928629</t>
  </si>
  <si>
    <t>1928632</t>
  </si>
  <si>
    <t>1941681</t>
  </si>
  <si>
    <t>1941684</t>
  </si>
  <si>
    <t>1942188</t>
  </si>
  <si>
    <t>1942278</t>
  </si>
  <si>
    <t>34</t>
  </si>
  <si>
    <t>103511</t>
  </si>
  <si>
    <t>1942379</t>
  </si>
  <si>
    <t>103513</t>
  </si>
  <si>
    <t>1942538</t>
  </si>
  <si>
    <t>1954097</t>
  </si>
  <si>
    <t>210571</t>
  </si>
  <si>
    <t>104500</t>
  </si>
  <si>
    <t>1973862</t>
  </si>
  <si>
    <t>105991</t>
  </si>
  <si>
    <t>1973866</t>
  </si>
  <si>
    <t>1973869</t>
  </si>
  <si>
    <t>F</t>
  </si>
  <si>
    <t>1976368</t>
  </si>
  <si>
    <t>105879</t>
  </si>
  <si>
    <t>1976372</t>
  </si>
  <si>
    <t>1977325</t>
  </si>
  <si>
    <t>105990</t>
  </si>
  <si>
    <t>1977364</t>
  </si>
  <si>
    <t>105875</t>
  </si>
  <si>
    <t>1977367</t>
  </si>
  <si>
    <t>1977389</t>
  </si>
  <si>
    <t>1977425</t>
  </si>
  <si>
    <t>1977433</t>
  </si>
  <si>
    <t>1977437</t>
  </si>
  <si>
    <t>1977445</t>
  </si>
  <si>
    <t>1978059</t>
  </si>
  <si>
    <t>1978062</t>
  </si>
  <si>
    <t>1978067</t>
  </si>
  <si>
    <t>1978071</t>
  </si>
  <si>
    <t>1978595</t>
  </si>
  <si>
    <t>1978598</t>
  </si>
  <si>
    <t>1979793</t>
  </si>
  <si>
    <t>105993</t>
  </si>
  <si>
    <t>1979801</t>
  </si>
  <si>
    <t>1979819</t>
  </si>
  <si>
    <t>1980755</t>
  </si>
  <si>
    <t>105989</t>
  </si>
  <si>
    <t>1980759</t>
  </si>
  <si>
    <t>185301</t>
  </si>
  <si>
    <t>1982762</t>
  </si>
  <si>
    <t>1982774</t>
  </si>
  <si>
    <t>1982782</t>
  </si>
  <si>
    <t>1983364</t>
  </si>
  <si>
    <t>1983368</t>
  </si>
  <si>
    <t>1983416</t>
  </si>
  <si>
    <t>1983428</t>
  </si>
  <si>
    <t>1983440</t>
  </si>
  <si>
    <t>025650</t>
  </si>
  <si>
    <t>1983444</t>
  </si>
  <si>
    <t>105877</t>
  </si>
  <si>
    <t>1983447</t>
  </si>
  <si>
    <t>185238</t>
  </si>
  <si>
    <t>1983448</t>
  </si>
  <si>
    <t>1983460</t>
  </si>
  <si>
    <t>1983461</t>
  </si>
  <si>
    <t>1983463</t>
  </si>
  <si>
    <t>1983474</t>
  </si>
  <si>
    <t>105876</t>
  </si>
  <si>
    <t>1983489</t>
  </si>
  <si>
    <t>1983501</t>
  </si>
  <si>
    <t>1983504</t>
  </si>
  <si>
    <t>1983532</t>
  </si>
  <si>
    <t>1983558</t>
  </si>
  <si>
    <t>1983886</t>
  </si>
  <si>
    <t>1983992</t>
  </si>
  <si>
    <t>1984451</t>
  </si>
  <si>
    <t>633364</t>
  </si>
  <si>
    <t>105992</t>
  </si>
  <si>
    <t>1984461</t>
  </si>
  <si>
    <t>105878</t>
  </si>
  <si>
    <t>1985410</t>
  </si>
  <si>
    <t>1985416</t>
  </si>
  <si>
    <t>1985428</t>
  </si>
  <si>
    <t>1985432</t>
  </si>
  <si>
    <t>1985436</t>
  </si>
  <si>
    <t>1985440</t>
  </si>
  <si>
    <t>1985447</t>
  </si>
  <si>
    <t>1985459</t>
  </si>
  <si>
    <t>1985462</t>
  </si>
  <si>
    <t>1985466</t>
  </si>
  <si>
    <t>1985473</t>
  </si>
  <si>
    <t>1985481</t>
  </si>
  <si>
    <t>1985497</t>
  </si>
  <si>
    <t>1986385</t>
  </si>
  <si>
    <t>1986557</t>
  </si>
  <si>
    <t>1986561</t>
  </si>
  <si>
    <t>1986565</t>
  </si>
  <si>
    <t>1986569</t>
  </si>
  <si>
    <t>1986573</t>
  </si>
  <si>
    <t>1986577</t>
  </si>
  <si>
    <t>1986593</t>
  </si>
  <si>
    <t>1986689</t>
  </si>
  <si>
    <t>1986706</t>
  </si>
  <si>
    <t>1986721</t>
  </si>
  <si>
    <t>1987941</t>
  </si>
  <si>
    <t>1987956</t>
  </si>
  <si>
    <t>105952</t>
  </si>
  <si>
    <t>1988280</t>
  </si>
  <si>
    <t>1988287</t>
  </si>
  <si>
    <t>1988306</t>
  </si>
  <si>
    <t>1988314</t>
  </si>
  <si>
    <t>1988322</t>
  </si>
  <si>
    <t>1988330</t>
  </si>
  <si>
    <t>1988335</t>
  </si>
  <si>
    <t>1988339</t>
  </si>
  <si>
    <t>1988354</t>
  </si>
  <si>
    <t>1988374</t>
  </si>
  <si>
    <t>1988455</t>
  </si>
  <si>
    <t>1988463</t>
  </si>
  <si>
    <t>1988475</t>
  </si>
  <si>
    <t>1988479</t>
  </si>
  <si>
    <t>1988487</t>
  </si>
  <si>
    <t>1988494</t>
  </si>
  <si>
    <t>1988497</t>
  </si>
  <si>
    <t>1988838</t>
  </si>
  <si>
    <t>1988843</t>
  </si>
  <si>
    <t>1988859</t>
  </si>
  <si>
    <t>1988864</t>
  </si>
  <si>
    <t>1988868</t>
  </si>
  <si>
    <t>1989255</t>
  </si>
  <si>
    <t>1989415</t>
  </si>
  <si>
    <t>1989451</t>
  </si>
  <si>
    <t>633286</t>
  </si>
  <si>
    <t>1990545</t>
  </si>
  <si>
    <t>186035</t>
  </si>
  <si>
    <t>1990551</t>
  </si>
  <si>
    <t>1990559</t>
  </si>
  <si>
    <t>1990580</t>
  </si>
  <si>
    <t>1990582</t>
  </si>
  <si>
    <t>1990584</t>
  </si>
  <si>
    <t>1990586</t>
  </si>
  <si>
    <t>1990605</t>
  </si>
  <si>
    <t>1991592</t>
  </si>
  <si>
    <t>1991595</t>
  </si>
  <si>
    <t>1991602</t>
  </si>
  <si>
    <t>1991610</t>
  </si>
  <si>
    <t>1991617</t>
  </si>
  <si>
    <t>1991621</t>
  </si>
  <si>
    <t>1991624</t>
  </si>
  <si>
    <t>1991642</t>
  </si>
  <si>
    <t>1991650</t>
  </si>
  <si>
    <t>1991654</t>
  </si>
  <si>
    <t>1992250</t>
  </si>
  <si>
    <t>1992278</t>
  </si>
  <si>
    <t>1992281</t>
  </si>
  <si>
    <t>1993255</t>
  </si>
  <si>
    <t>1993291</t>
  </si>
  <si>
    <t>1993315</t>
  </si>
  <si>
    <t>9009</t>
  </si>
  <si>
    <t>1993330</t>
  </si>
  <si>
    <t>1993344</t>
  </si>
  <si>
    <t>1993478</t>
  </si>
  <si>
    <t>1993490</t>
  </si>
  <si>
    <t>1994007</t>
  </si>
  <si>
    <t>1994051</t>
  </si>
  <si>
    <t>32</t>
  </si>
  <si>
    <t>105874</t>
  </si>
  <si>
    <t>1994054</t>
  </si>
  <si>
    <t>1994327</t>
  </si>
  <si>
    <t>1994540</t>
  </si>
  <si>
    <t>1998534</t>
  </si>
  <si>
    <t>1998545</t>
  </si>
  <si>
    <t>1998560</t>
  </si>
  <si>
    <t>1998566</t>
  </si>
  <si>
    <t>1998568</t>
  </si>
  <si>
    <t>1998572</t>
  </si>
  <si>
    <t>185030</t>
  </si>
  <si>
    <t>1998689</t>
  </si>
  <si>
    <t>1998693</t>
  </si>
  <si>
    <t>1998696</t>
  </si>
  <si>
    <t>1998700</t>
  </si>
  <si>
    <t>1998712</t>
  </si>
  <si>
    <t>1998717</t>
  </si>
  <si>
    <t>1998723</t>
  </si>
  <si>
    <t>1998727</t>
  </si>
  <si>
    <t>1999273</t>
  </si>
  <si>
    <t>186037</t>
  </si>
  <si>
    <t>1999280</t>
  </si>
  <si>
    <t>1999485</t>
  </si>
  <si>
    <t>2001160</t>
  </si>
  <si>
    <t>2001164</t>
  </si>
  <si>
    <t>2001168</t>
  </si>
  <si>
    <t>2001186</t>
  </si>
  <si>
    <t>2001199</t>
  </si>
  <si>
    <t>2001206</t>
  </si>
  <si>
    <t>2001210</t>
  </si>
  <si>
    <t>2001539</t>
  </si>
  <si>
    <t>2001543</t>
  </si>
  <si>
    <t>185820</t>
  </si>
  <si>
    <t>2001559</t>
  </si>
  <si>
    <t>2001823</t>
  </si>
  <si>
    <t>2001829</t>
  </si>
  <si>
    <t>2001846</t>
  </si>
  <si>
    <t>2001850</t>
  </si>
  <si>
    <t>2001857</t>
  </si>
  <si>
    <t>2001859</t>
  </si>
  <si>
    <t>2001861</t>
  </si>
  <si>
    <t>2001864</t>
  </si>
  <si>
    <t>2001868</t>
  </si>
  <si>
    <t>2001870</t>
  </si>
  <si>
    <t>2001874</t>
  </si>
  <si>
    <t>2001886</t>
  </si>
  <si>
    <t>2001890</t>
  </si>
  <si>
    <t>2001898</t>
  </si>
  <si>
    <t>2001906</t>
  </si>
  <si>
    <t>2001913</t>
  </si>
  <si>
    <t>2001921</t>
  </si>
  <si>
    <t>2002274</t>
  </si>
  <si>
    <t>2002277</t>
  </si>
  <si>
    <t>2002281</t>
  </si>
  <si>
    <t>2002286</t>
  </si>
  <si>
    <t>2002289</t>
  </si>
  <si>
    <t>2002290</t>
  </si>
  <si>
    <t>2002293</t>
  </si>
  <si>
    <t>185240</t>
  </si>
  <si>
    <t>2002313</t>
  </si>
  <si>
    <t>2002317</t>
  </si>
  <si>
    <t>2005662</t>
  </si>
  <si>
    <t>2005681</t>
  </si>
  <si>
    <t>2005701</t>
  </si>
  <si>
    <t>2005712</t>
  </si>
  <si>
    <t>2005826</t>
  </si>
  <si>
    <t>2005838</t>
  </si>
  <si>
    <t>2005842</t>
  </si>
  <si>
    <t>2005845</t>
  </si>
  <si>
    <t>2005858</t>
  </si>
  <si>
    <t>2005861</t>
  </si>
  <si>
    <t>2005866</t>
  </si>
  <si>
    <t>2006474</t>
  </si>
  <si>
    <t>2006478</t>
  </si>
  <si>
    <t>2006482</t>
  </si>
  <si>
    <t>2006491</t>
  </si>
  <si>
    <t>2006495</t>
  </si>
  <si>
    <t>2006498</t>
  </si>
  <si>
    <t>2006510</t>
  </si>
  <si>
    <t>2009740</t>
  </si>
  <si>
    <t>2009755</t>
  </si>
  <si>
    <t>2009939</t>
  </si>
  <si>
    <t>2010099</t>
  </si>
  <si>
    <t>2010112</t>
  </si>
  <si>
    <t>2010116</t>
  </si>
  <si>
    <t>2010120</t>
  </si>
  <si>
    <t>2010123</t>
  </si>
  <si>
    <t>2010131</t>
  </si>
  <si>
    <t>2010135</t>
  </si>
  <si>
    <t>2010139</t>
  </si>
  <si>
    <t>2010144</t>
  </si>
  <si>
    <t>2010163</t>
  </si>
  <si>
    <t>2010167</t>
  </si>
  <si>
    <t>2010171</t>
  </si>
  <si>
    <t>2010175</t>
  </si>
  <si>
    <t>2014614</t>
  </si>
  <si>
    <t>2014622</t>
  </si>
  <si>
    <t>2014634</t>
  </si>
  <si>
    <t>2014638</t>
  </si>
  <si>
    <t>2014661</t>
  </si>
  <si>
    <t>2014665</t>
  </si>
  <si>
    <t>2014913</t>
  </si>
  <si>
    <t>2018286</t>
  </si>
  <si>
    <t>2018290</t>
  </si>
  <si>
    <t>634080</t>
  </si>
  <si>
    <t>2018307</t>
  </si>
  <si>
    <t>2018314</t>
  </si>
  <si>
    <t>2018318</t>
  </si>
  <si>
    <t>2018325</t>
  </si>
  <si>
    <t>2018848</t>
  </si>
  <si>
    <t>2018859</t>
  </si>
  <si>
    <t>2018867</t>
  </si>
  <si>
    <t>2018871</t>
  </si>
  <si>
    <t>2019237</t>
  </si>
  <si>
    <t>2019258</t>
  </si>
  <si>
    <t>2019262</t>
  </si>
  <si>
    <t>2019270</t>
  </si>
  <si>
    <t>2022363</t>
  </si>
  <si>
    <t>2022897</t>
  </si>
  <si>
    <t>2024191</t>
  </si>
  <si>
    <t>2024194</t>
  </si>
  <si>
    <t>2024197</t>
  </si>
  <si>
    <t>2024222</t>
  </si>
  <si>
    <t>2024238</t>
  </si>
  <si>
    <t>2024311</t>
  </si>
  <si>
    <t>2024554</t>
  </si>
  <si>
    <t>2024558</t>
  </si>
  <si>
    <t>2024562</t>
  </si>
  <si>
    <t>2024569</t>
  </si>
  <si>
    <t>2024581</t>
  </si>
  <si>
    <t>2024584</t>
  </si>
  <si>
    <t>2024814</t>
  </si>
  <si>
    <t>2024818</t>
  </si>
  <si>
    <t>2024824</t>
  </si>
  <si>
    <t>2024834</t>
  </si>
  <si>
    <t>2024847</t>
  </si>
  <si>
    <t>2026538</t>
  </si>
  <si>
    <t>185818</t>
  </si>
  <si>
    <t>2027055</t>
  </si>
  <si>
    <t>2029142</t>
  </si>
  <si>
    <t>2029257</t>
  </si>
  <si>
    <t>2029260</t>
  </si>
  <si>
    <t>2031646</t>
  </si>
  <si>
    <t>2031648</t>
  </si>
  <si>
    <t>2062028</t>
  </si>
  <si>
    <t>633968</t>
  </si>
  <si>
    <t>108874</t>
  </si>
  <si>
    <t>2063891</t>
  </si>
  <si>
    <t>108875</t>
  </si>
  <si>
    <t>2063895</t>
  </si>
  <si>
    <t>633389</t>
  </si>
  <si>
    <t>2063896</t>
  </si>
  <si>
    <t>2063898</t>
  </si>
  <si>
    <t>2063900</t>
  </si>
  <si>
    <t>2063901</t>
  </si>
  <si>
    <t>2063903</t>
  </si>
  <si>
    <t>2063909</t>
  </si>
  <si>
    <t>2063911</t>
  </si>
  <si>
    <t>2063913</t>
  </si>
  <si>
    <t>108887</t>
  </si>
  <si>
    <t>2063916</t>
  </si>
  <si>
    <t>2063919</t>
  </si>
  <si>
    <t>2063929</t>
  </si>
  <si>
    <t>2063937</t>
  </si>
  <si>
    <t>2063939</t>
  </si>
  <si>
    <t>2063941</t>
  </si>
  <si>
    <t>2063943</t>
  </si>
  <si>
    <t>2063957</t>
  </si>
  <si>
    <t>2064032</t>
  </si>
  <si>
    <t>108876</t>
  </si>
  <si>
    <t>2064135</t>
  </si>
  <si>
    <t>2064138</t>
  </si>
  <si>
    <t>108877</t>
  </si>
  <si>
    <t>2064139</t>
  </si>
  <si>
    <t>2064140</t>
  </si>
  <si>
    <t>2064141</t>
  </si>
  <si>
    <t>2064142</t>
  </si>
  <si>
    <t>2064143</t>
  </si>
  <si>
    <t>634272</t>
  </si>
  <si>
    <t>2064147</t>
  </si>
  <si>
    <t>186219</t>
  </si>
  <si>
    <t>2064150</t>
  </si>
  <si>
    <t>2064159</t>
  </si>
  <si>
    <t>2064161</t>
  </si>
  <si>
    <t>2064165</t>
  </si>
  <si>
    <t>185814</t>
  </si>
  <si>
    <t>2064199</t>
  </si>
  <si>
    <t>2064200</t>
  </si>
  <si>
    <t>2064321</t>
  </si>
  <si>
    <t>2064323</t>
  </si>
  <si>
    <t>2064324</t>
  </si>
  <si>
    <t>108888</t>
  </si>
  <si>
    <t>2064337</t>
  </si>
  <si>
    <t>108878</t>
  </si>
  <si>
    <t>2064338</t>
  </si>
  <si>
    <t>2064351</t>
  </si>
  <si>
    <t>2064352</t>
  </si>
  <si>
    <t>186240</t>
  </si>
  <si>
    <t>2065268</t>
  </si>
  <si>
    <t>2065281</t>
  </si>
  <si>
    <t>634583</t>
  </si>
  <si>
    <t>2065286</t>
  </si>
  <si>
    <t>2065287</t>
  </si>
  <si>
    <t>2065288</t>
  </si>
  <si>
    <t>186226</t>
  </si>
  <si>
    <t>2065429</t>
  </si>
  <si>
    <t>108885</t>
  </si>
  <si>
    <t>2065430</t>
  </si>
  <si>
    <t>2065434</t>
  </si>
  <si>
    <t>2065436</t>
  </si>
  <si>
    <t>2065437</t>
  </si>
  <si>
    <t>2065438</t>
  </si>
  <si>
    <t>2065439</t>
  </si>
  <si>
    <t>2065442</t>
  </si>
  <si>
    <t>2065445</t>
  </si>
  <si>
    <t>2065446</t>
  </si>
  <si>
    <t>2065453</t>
  </si>
  <si>
    <t>2065456</t>
  </si>
  <si>
    <t>2065457</t>
  </si>
  <si>
    <t>2065458</t>
  </si>
  <si>
    <t>2065460</t>
  </si>
  <si>
    <t>2065462</t>
  </si>
  <si>
    <t>2065550</t>
  </si>
  <si>
    <t>2065554</t>
  </si>
  <si>
    <t>2065559</t>
  </si>
  <si>
    <t>2065561</t>
  </si>
  <si>
    <t>2065634</t>
  </si>
  <si>
    <t>2065638</t>
  </si>
  <si>
    <t>2065639</t>
  </si>
  <si>
    <t>2065640</t>
  </si>
  <si>
    <t>2065645</t>
  </si>
  <si>
    <t>2065648</t>
  </si>
  <si>
    <t>2065654</t>
  </si>
  <si>
    <t>2065655</t>
  </si>
  <si>
    <t>2065659</t>
  </si>
  <si>
    <t>2065662</t>
  </si>
  <si>
    <t>2065986</t>
  </si>
  <si>
    <t>2065990</t>
  </si>
  <si>
    <t>2065992</t>
  </si>
  <si>
    <t>2065993</t>
  </si>
  <si>
    <t>2065995</t>
  </si>
  <si>
    <t>2065997</t>
  </si>
  <si>
    <t>2065999</t>
  </si>
  <si>
    <t>2066001</t>
  </si>
  <si>
    <t>2066004</t>
  </si>
  <si>
    <t>2066005</t>
  </si>
  <si>
    <t>2066009</t>
  </si>
  <si>
    <t>2066013</t>
  </si>
  <si>
    <t>2066014</t>
  </si>
  <si>
    <t>2066015</t>
  </si>
  <si>
    <t>2066020</t>
  </si>
  <si>
    <t>2066023</t>
  </si>
  <si>
    <t>2066024</t>
  </si>
  <si>
    <t>2066025</t>
  </si>
  <si>
    <t>2066026</t>
  </si>
  <si>
    <t>2066029</t>
  </si>
  <si>
    <t>2066031</t>
  </si>
  <si>
    <t>2066033</t>
  </si>
  <si>
    <t>2066037</t>
  </si>
  <si>
    <t>2066038</t>
  </si>
  <si>
    <t>2066040</t>
  </si>
  <si>
    <t>2066046</t>
  </si>
  <si>
    <t>2066048</t>
  </si>
  <si>
    <t>2066056</t>
  </si>
  <si>
    <t>2066057</t>
  </si>
  <si>
    <t>2066058</t>
  </si>
  <si>
    <t>2066060</t>
  </si>
  <si>
    <t>2066066</t>
  </si>
  <si>
    <t>2066067</t>
  </si>
  <si>
    <t>2066068</t>
  </si>
  <si>
    <t>2066070</t>
  </si>
  <si>
    <t>108884</t>
  </si>
  <si>
    <t>2066073</t>
  </si>
  <si>
    <t>2066074</t>
  </si>
  <si>
    <t>2066075</t>
  </si>
  <si>
    <t>2066076</t>
  </si>
  <si>
    <t>2066077</t>
  </si>
  <si>
    <t>2066078</t>
  </si>
  <si>
    <t>2066080</t>
  </si>
  <si>
    <t>2066083</t>
  </si>
  <si>
    <t>2066084</t>
  </si>
  <si>
    <t>2066086</t>
  </si>
  <si>
    <t>2066088</t>
  </si>
  <si>
    <t>2066090</t>
  </si>
  <si>
    <t>2066092</t>
  </si>
  <si>
    <t>2066093</t>
  </si>
  <si>
    <t>2066166</t>
  </si>
  <si>
    <t>2066167</t>
  </si>
  <si>
    <t>2066170</t>
  </si>
  <si>
    <t>108873</t>
  </si>
  <si>
    <t>2066171</t>
  </si>
  <si>
    <t>2066269</t>
  </si>
  <si>
    <t>2066270</t>
  </si>
  <si>
    <t>2066271</t>
  </si>
  <si>
    <t>2066272</t>
  </si>
  <si>
    <t>2066274</t>
  </si>
  <si>
    <t>2066275</t>
  </si>
  <si>
    <t>2066276</t>
  </si>
  <si>
    <t>2066280</t>
  </si>
  <si>
    <t>2066282</t>
  </si>
  <si>
    <t>2066284</t>
  </si>
  <si>
    <t>2066290</t>
  </si>
  <si>
    <t>2066293</t>
  </si>
  <si>
    <t>2066295</t>
  </si>
  <si>
    <t>2066300</t>
  </si>
  <si>
    <t>2066301</t>
  </si>
  <si>
    <t>2066302</t>
  </si>
  <si>
    <t>2066303</t>
  </si>
  <si>
    <t>2066304</t>
  </si>
  <si>
    <t>2066332</t>
  </si>
  <si>
    <t>2066338</t>
  </si>
  <si>
    <t>2066339</t>
  </si>
  <si>
    <t>2066377</t>
  </si>
  <si>
    <t>2066391</t>
  </si>
  <si>
    <t>2066395</t>
  </si>
  <si>
    <t>2066404</t>
  </si>
  <si>
    <t>2066408</t>
  </si>
  <si>
    <t>2066410</t>
  </si>
  <si>
    <t>2066412</t>
  </si>
  <si>
    <t>186220</t>
  </si>
  <si>
    <t>2066515</t>
  </si>
  <si>
    <t>186227</t>
  </si>
  <si>
    <t>2066517</t>
  </si>
  <si>
    <t>185359</t>
  </si>
  <si>
    <t>108879</t>
  </si>
  <si>
    <t>2066657</t>
  </si>
  <si>
    <t>2066660</t>
  </si>
  <si>
    <t>2066661</t>
  </si>
  <si>
    <t>633391</t>
  </si>
  <si>
    <t>2066662</t>
  </si>
  <si>
    <t>2066668</t>
  </si>
  <si>
    <t>2066669</t>
  </si>
  <si>
    <t>2066670</t>
  </si>
  <si>
    <t>2066672</t>
  </si>
  <si>
    <t>2066673</t>
  </si>
  <si>
    <t>2066676</t>
  </si>
  <si>
    <t>2066833</t>
  </si>
  <si>
    <t>2066837</t>
  </si>
  <si>
    <t>2066839</t>
  </si>
  <si>
    <t>2066842</t>
  </si>
  <si>
    <t>2066843</t>
  </si>
  <si>
    <t>2066847</t>
  </si>
  <si>
    <t>2066848</t>
  </si>
  <si>
    <t>2066849</t>
  </si>
  <si>
    <t>2066850</t>
  </si>
  <si>
    <t>2066851</t>
  </si>
  <si>
    <t>2066852</t>
  </si>
  <si>
    <t>2066853</t>
  </si>
  <si>
    <t>2066856</t>
  </si>
  <si>
    <t>2066857</t>
  </si>
  <si>
    <t>2066859</t>
  </si>
  <si>
    <t>2067583</t>
  </si>
  <si>
    <t>185355</t>
  </si>
  <si>
    <t>2067586</t>
  </si>
  <si>
    <t>2067589</t>
  </si>
  <si>
    <t>2067594</t>
  </si>
  <si>
    <t>2067595</t>
  </si>
  <si>
    <t>2067597</t>
  </si>
  <si>
    <t>2067960</t>
  </si>
  <si>
    <t>2067962</t>
  </si>
  <si>
    <t>2067963</t>
  </si>
  <si>
    <t>2067964</t>
  </si>
  <si>
    <t>2067970</t>
  </si>
  <si>
    <t>2067971</t>
  </si>
  <si>
    <t>2067972</t>
  </si>
  <si>
    <t>2068470</t>
  </si>
  <si>
    <t>108880</t>
  </si>
  <si>
    <t>2068471</t>
  </si>
  <si>
    <t>185745</t>
  </si>
  <si>
    <t>42</t>
  </si>
  <si>
    <t>108882</t>
  </si>
  <si>
    <t>2068573</t>
  </si>
  <si>
    <t>2068575</t>
  </si>
  <si>
    <t>2068578</t>
  </si>
  <si>
    <t>2068579</t>
  </si>
  <si>
    <t>2068580</t>
  </si>
  <si>
    <t>2068581</t>
  </si>
  <si>
    <t>2068584</t>
  </si>
  <si>
    <t>2068585</t>
  </si>
  <si>
    <t>2068589</t>
  </si>
  <si>
    <t>2068590</t>
  </si>
  <si>
    <t>2068591</t>
  </si>
  <si>
    <t>2068592</t>
  </si>
  <si>
    <t>2068593</t>
  </si>
  <si>
    <t>2068594</t>
  </si>
  <si>
    <t>2068595</t>
  </si>
  <si>
    <t>2068596</t>
  </si>
  <si>
    <t>2068597</t>
  </si>
  <si>
    <t>2068598</t>
  </si>
  <si>
    <t>2068600</t>
  </si>
  <si>
    <t>2068603</t>
  </si>
  <si>
    <t>2068604</t>
  </si>
  <si>
    <t>2068605</t>
  </si>
  <si>
    <t>2068607</t>
  </si>
  <si>
    <t>2068609</t>
  </si>
  <si>
    <t>2068614</t>
  </si>
  <si>
    <t>2068619</t>
  </si>
  <si>
    <t>2068621</t>
  </si>
  <si>
    <t>2068624</t>
  </si>
  <si>
    <t>2068625</t>
  </si>
  <si>
    <t>2068629</t>
  </si>
  <si>
    <t>2068630</t>
  </si>
  <si>
    <t>2071453</t>
  </si>
  <si>
    <t>2071460</t>
  </si>
  <si>
    <t>2071466</t>
  </si>
  <si>
    <t>2071476</t>
  </si>
  <si>
    <t>2071478</t>
  </si>
  <si>
    <t>2071480</t>
  </si>
  <si>
    <t>2071481</t>
  </si>
  <si>
    <t>2071486</t>
  </si>
  <si>
    <t>2071488</t>
  </si>
  <si>
    <t>2071489</t>
  </si>
  <si>
    <t>2071490</t>
  </si>
  <si>
    <t>2071498</t>
  </si>
  <si>
    <t>2071500</t>
  </si>
  <si>
    <t>2071507</t>
  </si>
  <si>
    <t>2071510</t>
  </si>
  <si>
    <t>2071511</t>
  </si>
  <si>
    <t>2071518</t>
  </si>
  <si>
    <t>2071536</t>
  </si>
  <si>
    <t>210685</t>
  </si>
  <si>
    <t>2071538</t>
  </si>
  <si>
    <t>2071541</t>
  </si>
  <si>
    <t>2071542</t>
  </si>
  <si>
    <t>2071554</t>
  </si>
  <si>
    <t>2071558</t>
  </si>
  <si>
    <t>2071573</t>
  </si>
  <si>
    <t>2071584</t>
  </si>
  <si>
    <t>2071585</t>
  </si>
  <si>
    <t>2071593</t>
  </si>
  <si>
    <t>2071599</t>
  </si>
  <si>
    <t>2071618</t>
  </si>
  <si>
    <t>2071620</t>
  </si>
  <si>
    <t>2074990</t>
  </si>
  <si>
    <t>2074995</t>
  </si>
  <si>
    <t>2075003</t>
  </si>
  <si>
    <t>2075005</t>
  </si>
  <si>
    <t>2075022</t>
  </si>
  <si>
    <t>2075023</t>
  </si>
  <si>
    <t>2075026</t>
  </si>
  <si>
    <t>2075027</t>
  </si>
  <si>
    <t>2075030</t>
  </si>
  <si>
    <t>2076706</t>
  </si>
  <si>
    <t>2076707</t>
  </si>
  <si>
    <t>2076709</t>
  </si>
  <si>
    <t>2076711</t>
  </si>
  <si>
    <t>2076712</t>
  </si>
  <si>
    <t>2076713</t>
  </si>
  <si>
    <t>2076751</t>
  </si>
  <si>
    <t>2076764</t>
  </si>
  <si>
    <t>2076765</t>
  </si>
  <si>
    <t>2076787</t>
  </si>
  <si>
    <t>2076802</t>
  </si>
  <si>
    <t>2076814</t>
  </si>
  <si>
    <t>2076816</t>
  </si>
  <si>
    <t>2076817</t>
  </si>
  <si>
    <t>2076818</t>
  </si>
  <si>
    <t>2076820</t>
  </si>
  <si>
    <t>2137709</t>
  </si>
  <si>
    <t>112790</t>
  </si>
  <si>
    <t>2137715</t>
  </si>
  <si>
    <t>112778</t>
  </si>
  <si>
    <t>2137722</t>
  </si>
  <si>
    <t>2137725</t>
  </si>
  <si>
    <t>2137726</t>
  </si>
  <si>
    <t>2137732</t>
  </si>
  <si>
    <t>634274</t>
  </si>
  <si>
    <t>112775</t>
  </si>
  <si>
    <t>2137733</t>
  </si>
  <si>
    <t>186354</t>
  </si>
  <si>
    <t>2137776</t>
  </si>
  <si>
    <t>112776</t>
  </si>
  <si>
    <t>2137778</t>
  </si>
  <si>
    <t>2137780</t>
  </si>
  <si>
    <t>2137784</t>
  </si>
  <si>
    <t>185358</t>
  </si>
  <si>
    <t>2137788</t>
  </si>
  <si>
    <t>112777</t>
  </si>
  <si>
    <t>2137815</t>
  </si>
  <si>
    <t>186353</t>
  </si>
  <si>
    <t>2137816</t>
  </si>
  <si>
    <t>2137818</t>
  </si>
  <si>
    <t>2137820</t>
  </si>
  <si>
    <t>2163267</t>
  </si>
  <si>
    <t>112791</t>
  </si>
  <si>
    <t>2163268</t>
  </si>
  <si>
    <t>2165282</t>
  </si>
  <si>
    <t>2165284</t>
  </si>
  <si>
    <t>2165285</t>
  </si>
  <si>
    <t>2165286</t>
  </si>
  <si>
    <t>2165290</t>
  </si>
  <si>
    <t>2165291</t>
  </si>
  <si>
    <t>2165292</t>
  </si>
  <si>
    <t>2165293</t>
  </si>
  <si>
    <t>2165294</t>
  </si>
  <si>
    <t>2165310</t>
  </si>
  <si>
    <t>112779</t>
  </si>
  <si>
    <t>2165312</t>
  </si>
  <si>
    <t>2165315</t>
  </si>
  <si>
    <t>2165318</t>
  </si>
  <si>
    <t>2165322</t>
  </si>
  <si>
    <t>185357</t>
  </si>
  <si>
    <t>2165324</t>
  </si>
  <si>
    <t>2165327</t>
  </si>
  <si>
    <t>2165330</t>
  </si>
  <si>
    <t>2165331</t>
  </si>
  <si>
    <t>2165335</t>
  </si>
  <si>
    <t>2165339</t>
  </si>
  <si>
    <t>2165342</t>
  </si>
  <si>
    <t>634296</t>
  </si>
  <si>
    <t>2165343</t>
  </si>
  <si>
    <t>2165344</t>
  </si>
  <si>
    <t>2165345</t>
  </si>
  <si>
    <t>2165358</t>
  </si>
  <si>
    <t>2165361</t>
  </si>
  <si>
    <t>635081</t>
  </si>
  <si>
    <t>2165374</t>
  </si>
  <si>
    <t>2165381</t>
  </si>
  <si>
    <t>2165386</t>
  </si>
  <si>
    <t>2165396</t>
  </si>
  <si>
    <t>2165397</t>
  </si>
  <si>
    <t>2165399</t>
  </si>
  <si>
    <t>2165407</t>
  </si>
  <si>
    <t>186242</t>
  </si>
  <si>
    <t>2165411</t>
  </si>
  <si>
    <t>2165412</t>
  </si>
  <si>
    <t>2165413</t>
  </si>
  <si>
    <t>2165417</t>
  </si>
  <si>
    <t>2165430</t>
  </si>
  <si>
    <t>2165437</t>
  </si>
  <si>
    <t>2165440</t>
  </si>
  <si>
    <t>2165442</t>
  </si>
  <si>
    <t>2165449</t>
  </si>
  <si>
    <t>2165453</t>
  </si>
  <si>
    <t>2165457</t>
  </si>
  <si>
    <t>2165459</t>
  </si>
  <si>
    <t>2165464</t>
  </si>
  <si>
    <t>2165469</t>
  </si>
  <si>
    <t>2165470</t>
  </si>
  <si>
    <t>2165471</t>
  </si>
  <si>
    <t>2165473</t>
  </si>
  <si>
    <t>2165475</t>
  </si>
  <si>
    <t>2165479</t>
  </si>
  <si>
    <t>2165481</t>
  </si>
  <si>
    <t>2165489</t>
  </si>
  <si>
    <t>2165501</t>
  </si>
  <si>
    <t>2165503</t>
  </si>
  <si>
    <t>2165504</t>
  </si>
  <si>
    <t>186312</t>
  </si>
  <si>
    <t>2165506</t>
  </si>
  <si>
    <t>2165508</t>
  </si>
  <si>
    <t>2165511</t>
  </si>
  <si>
    <t>2165532</t>
  </si>
  <si>
    <t>2165577</t>
  </si>
  <si>
    <t>2165580</t>
  </si>
  <si>
    <t>2165582</t>
  </si>
  <si>
    <t>2165584</t>
  </si>
  <si>
    <t>2165593</t>
  </si>
  <si>
    <t>185821</t>
  </si>
  <si>
    <t>2165598</t>
  </si>
  <si>
    <t>2165600</t>
  </si>
  <si>
    <t>2165603</t>
  </si>
  <si>
    <t>2165605</t>
  </si>
  <si>
    <t>2165628</t>
  </si>
  <si>
    <t>2165629</t>
  </si>
  <si>
    <t>180480</t>
  </si>
  <si>
    <t>2165632</t>
  </si>
  <si>
    <t>2165633</t>
  </si>
  <si>
    <t>180470</t>
  </si>
  <si>
    <t>2165636</t>
  </si>
  <si>
    <t>2165637</t>
  </si>
  <si>
    <t>2165645</t>
  </si>
  <si>
    <t>2165650</t>
  </si>
  <si>
    <t>2165653</t>
  </si>
  <si>
    <t>2165655</t>
  </si>
  <si>
    <t>2165657</t>
  </si>
  <si>
    <t>2165665</t>
  </si>
  <si>
    <t>2165666</t>
  </si>
  <si>
    <t>2165667</t>
  </si>
  <si>
    <t>2165670</t>
  </si>
  <si>
    <t>2165671</t>
  </si>
  <si>
    <t>2165672</t>
  </si>
  <si>
    <t>2165673</t>
  </si>
  <si>
    <t>2165678</t>
  </si>
  <si>
    <t>2165680</t>
  </si>
  <si>
    <t>2165681</t>
  </si>
  <si>
    <t>2165685</t>
  </si>
  <si>
    <t>2165687</t>
  </si>
  <si>
    <t>2165688</t>
  </si>
  <si>
    <t>2165690</t>
  </si>
  <si>
    <t>2165691</t>
  </si>
  <si>
    <t>2165692</t>
  </si>
  <si>
    <t>2165693</t>
  </si>
  <si>
    <t>2165694</t>
  </si>
  <si>
    <t>2165696</t>
  </si>
  <si>
    <t>2165698</t>
  </si>
  <si>
    <t>2165700</t>
  </si>
  <si>
    <t>2165702</t>
  </si>
  <si>
    <t>2165703</t>
  </si>
  <si>
    <t>2165704</t>
  </si>
  <si>
    <t>2165707</t>
  </si>
  <si>
    <t>2165711</t>
  </si>
  <si>
    <t>634385</t>
  </si>
  <si>
    <t>112780</t>
  </si>
  <si>
    <t>999982</t>
  </si>
  <si>
    <t>2165713</t>
  </si>
  <si>
    <t>2165714</t>
  </si>
  <si>
    <t>2165716</t>
  </si>
  <si>
    <t>2165718</t>
  </si>
  <si>
    <t>2165720</t>
  </si>
  <si>
    <t>185558</t>
  </si>
  <si>
    <t>2165722</t>
  </si>
  <si>
    <t>2165724</t>
  </si>
  <si>
    <t>2165725</t>
  </si>
  <si>
    <t>2165735</t>
  </si>
  <si>
    <t>2165736</t>
  </si>
  <si>
    <t>2165738</t>
  </si>
  <si>
    <t>2165747</t>
  </si>
  <si>
    <t>2165891</t>
  </si>
  <si>
    <t>2165894</t>
  </si>
  <si>
    <t>2165907</t>
  </si>
  <si>
    <t>2165909</t>
  </si>
  <si>
    <t>2165911</t>
  </si>
  <si>
    <t>2165912</t>
  </si>
  <si>
    <t>2165916</t>
  </si>
  <si>
    <t>2165918</t>
  </si>
  <si>
    <t>2165919</t>
  </si>
  <si>
    <t>2165921</t>
  </si>
  <si>
    <t>2165922</t>
  </si>
  <si>
    <t>2165972</t>
  </si>
  <si>
    <t>2165973</t>
  </si>
  <si>
    <t>2165979</t>
  </si>
  <si>
    <t>2165982</t>
  </si>
  <si>
    <t>2165987</t>
  </si>
  <si>
    <t>2165994</t>
  </si>
  <si>
    <t>2165998</t>
  </si>
  <si>
    <t>2166028</t>
  </si>
  <si>
    <t>2166031</t>
  </si>
  <si>
    <t>2166033</t>
  </si>
  <si>
    <t>186015</t>
  </si>
  <si>
    <t>2166034</t>
  </si>
  <si>
    <t>2166035</t>
  </si>
  <si>
    <t>2166040</t>
  </si>
  <si>
    <t>2166041</t>
  </si>
  <si>
    <t>2166048</t>
  </si>
  <si>
    <t>2166051</t>
  </si>
  <si>
    <t>2166053</t>
  </si>
  <si>
    <t>2166057</t>
  </si>
  <si>
    <t>2166059</t>
  </si>
  <si>
    <t>2166063</t>
  </si>
  <si>
    <t>2166067</t>
  </si>
  <si>
    <t>2166069</t>
  </si>
  <si>
    <t>2166071</t>
  </si>
  <si>
    <t>2166074</t>
  </si>
  <si>
    <t>2166076</t>
  </si>
  <si>
    <t>2166078</t>
  </si>
  <si>
    <t>2166080</t>
  </si>
  <si>
    <t>2166086</t>
  </si>
  <si>
    <t>2166087</t>
  </si>
  <si>
    <t>2166088</t>
  </si>
  <si>
    <t>112782</t>
  </si>
  <si>
    <t>2166091</t>
  </si>
  <si>
    <t>2166260</t>
  </si>
  <si>
    <t>112781</t>
  </si>
  <si>
    <t>2166264</t>
  </si>
  <si>
    <t>2166265</t>
  </si>
  <si>
    <t>2166269</t>
  </si>
  <si>
    <t>2166270</t>
  </si>
  <si>
    <t>2166271</t>
  </si>
  <si>
    <t>2166275</t>
  </si>
  <si>
    <t>2166285</t>
  </si>
  <si>
    <t>2166300</t>
  </si>
  <si>
    <t>180471</t>
  </si>
  <si>
    <t>2166316</t>
  </si>
  <si>
    <t>2166319</t>
  </si>
  <si>
    <t>2166322</t>
  </si>
  <si>
    <t>2166323</t>
  </si>
  <si>
    <t>2166324</t>
  </si>
  <si>
    <t>2166330</t>
  </si>
  <si>
    <t>2166331</t>
  </si>
  <si>
    <t>2166340</t>
  </si>
  <si>
    <t>2166341</t>
  </si>
  <si>
    <t>2166353</t>
  </si>
  <si>
    <t>2166355</t>
  </si>
  <si>
    <t>2166356</t>
  </si>
  <si>
    <t>2166370</t>
  </si>
  <si>
    <t>2166376</t>
  </si>
  <si>
    <t>2166378</t>
  </si>
  <si>
    <t>2166380</t>
  </si>
  <si>
    <t>2166381</t>
  </si>
  <si>
    <t>2166382</t>
  </si>
  <si>
    <t>2166383</t>
  </si>
  <si>
    <t>2166384</t>
  </si>
  <si>
    <t>2166385</t>
  </si>
  <si>
    <t>2166407</t>
  </si>
  <si>
    <t>2166408</t>
  </si>
  <si>
    <t>2166770</t>
  </si>
  <si>
    <t>180473</t>
  </si>
  <si>
    <t>2168367</t>
  </si>
  <si>
    <t>2168368</t>
  </si>
  <si>
    <t>2168369</t>
  </si>
  <si>
    <t>634841</t>
  </si>
  <si>
    <t>2168370</t>
  </si>
  <si>
    <t>2168373</t>
  </si>
  <si>
    <t>112792</t>
  </si>
  <si>
    <t>2168374</t>
  </si>
  <si>
    <t>2168375</t>
  </si>
  <si>
    <t>2168376</t>
  </si>
  <si>
    <t>2168381</t>
  </si>
  <si>
    <t>2168382</t>
  </si>
  <si>
    <t>2168384</t>
  </si>
  <si>
    <t>2168388</t>
  </si>
  <si>
    <t>2168389</t>
  </si>
  <si>
    <t>2168390</t>
  </si>
  <si>
    <t>2168393</t>
  </si>
  <si>
    <t>2168394</t>
  </si>
  <si>
    <t>2168395</t>
  </si>
  <si>
    <t>2168397</t>
  </si>
  <si>
    <t>2168399</t>
  </si>
  <si>
    <t>2168400</t>
  </si>
  <si>
    <t>2168401</t>
  </si>
  <si>
    <t>2168403</t>
  </si>
  <si>
    <t>2168404</t>
  </si>
  <si>
    <t>2168405</t>
  </si>
  <si>
    <t>2168406</t>
  </si>
  <si>
    <t>2168407</t>
  </si>
  <si>
    <t>2168408</t>
  </si>
  <si>
    <t>2168409</t>
  </si>
  <si>
    <t>186345</t>
  </si>
  <si>
    <t>2168413</t>
  </si>
  <si>
    <t>2168414</t>
  </si>
  <si>
    <t>2168415</t>
  </si>
  <si>
    <t>2168416</t>
  </si>
  <si>
    <t>2168420</t>
  </si>
  <si>
    <t>112789</t>
  </si>
  <si>
    <t>2168421</t>
  </si>
  <si>
    <t>2168422</t>
  </si>
  <si>
    <t>2168423</t>
  </si>
  <si>
    <t>2168424</t>
  </si>
  <si>
    <t>2168425</t>
  </si>
  <si>
    <t>2168427</t>
  </si>
  <si>
    <t>2168429</t>
  </si>
  <si>
    <t>2168432</t>
  </si>
  <si>
    <t>2168433</t>
  </si>
  <si>
    <t>2168435</t>
  </si>
  <si>
    <t>2168436</t>
  </si>
  <si>
    <t>2168437</t>
  </si>
  <si>
    <t>2168439</t>
  </si>
  <si>
    <t>2168441</t>
  </si>
  <si>
    <t>2168442</t>
  </si>
  <si>
    <t>2168446</t>
  </si>
  <si>
    <t>2168448</t>
  </si>
  <si>
    <t>2168452</t>
  </si>
  <si>
    <t>2168453</t>
  </si>
  <si>
    <t>2168454</t>
  </si>
  <si>
    <t>2168455</t>
  </si>
  <si>
    <t>2168456</t>
  </si>
  <si>
    <t>2168461</t>
  </si>
  <si>
    <t>2232466</t>
  </si>
  <si>
    <t>210831</t>
  </si>
  <si>
    <t>4</t>
  </si>
  <si>
    <t>117396</t>
  </si>
  <si>
    <t>2232467</t>
  </si>
  <si>
    <t>210789</t>
  </si>
  <si>
    <t>2232468</t>
  </si>
  <si>
    <t>2232469</t>
  </si>
  <si>
    <t>2232470</t>
  </si>
  <si>
    <t>2232574</t>
  </si>
  <si>
    <t>117398</t>
  </si>
  <si>
    <t>2232575</t>
  </si>
  <si>
    <t>2232580</t>
  </si>
  <si>
    <t>117397</t>
  </si>
  <si>
    <t>2232583</t>
  </si>
  <si>
    <t>2232585</t>
  </si>
  <si>
    <t>2232589</t>
  </si>
  <si>
    <t>2232590</t>
  </si>
  <si>
    <t>2232618</t>
  </si>
  <si>
    <t>2232620</t>
  </si>
  <si>
    <t>117399</t>
  </si>
  <si>
    <t>2232624</t>
  </si>
  <si>
    <t>2232625</t>
  </si>
  <si>
    <t>2232626</t>
  </si>
  <si>
    <t>2232629</t>
  </si>
  <si>
    <t>2232630</t>
  </si>
  <si>
    <t>2232631</t>
  </si>
  <si>
    <t>180395</t>
  </si>
  <si>
    <t>2232766</t>
  </si>
  <si>
    <t>180482</t>
  </si>
  <si>
    <t>2232825</t>
  </si>
  <si>
    <t>2232826</t>
  </si>
  <si>
    <t>2232830</t>
  </si>
  <si>
    <t>2232836</t>
  </si>
  <si>
    <t>2232864</t>
  </si>
  <si>
    <t>2232865</t>
  </si>
  <si>
    <t>2232899</t>
  </si>
  <si>
    <t>117394</t>
  </si>
  <si>
    <t>2232900</t>
  </si>
  <si>
    <t>2232901</t>
  </si>
  <si>
    <t>2232904</t>
  </si>
  <si>
    <t>2232906</t>
  </si>
  <si>
    <t>2232909</t>
  </si>
  <si>
    <t>2232912</t>
  </si>
  <si>
    <t>117395</t>
  </si>
  <si>
    <t>2232929</t>
  </si>
  <si>
    <t>2232930</t>
  </si>
  <si>
    <t>2232931</t>
  </si>
  <si>
    <t>2232932</t>
  </si>
  <si>
    <t>2232933</t>
  </si>
  <si>
    <t>2232934</t>
  </si>
  <si>
    <t>2232937</t>
  </si>
  <si>
    <t>2232938</t>
  </si>
  <si>
    <t>2232939</t>
  </si>
  <si>
    <t>2232942</t>
  </si>
  <si>
    <t>2232945</t>
  </si>
  <si>
    <t>2232946</t>
  </si>
  <si>
    <t>2232947</t>
  </si>
  <si>
    <t>2232949</t>
  </si>
  <si>
    <t>2232951</t>
  </si>
  <si>
    <t>2232952</t>
  </si>
  <si>
    <t>2232954</t>
  </si>
  <si>
    <t>2232956</t>
  </si>
  <si>
    <t>2232957</t>
  </si>
  <si>
    <t>2232960</t>
  </si>
  <si>
    <t>2232964</t>
  </si>
  <si>
    <t>2232967</t>
  </si>
  <si>
    <t>2232968</t>
  </si>
  <si>
    <t>2232969</t>
  </si>
  <si>
    <t>2232971</t>
  </si>
  <si>
    <t>2232972</t>
  </si>
  <si>
    <t>2232973</t>
  </si>
  <si>
    <t>2232974</t>
  </si>
  <si>
    <t>2232977</t>
  </si>
  <si>
    <t>2232978</t>
  </si>
  <si>
    <t>2232979</t>
  </si>
  <si>
    <t>2232980</t>
  </si>
  <si>
    <t>2232982</t>
  </si>
  <si>
    <t>2232983</t>
  </si>
  <si>
    <t>2232984</t>
  </si>
  <si>
    <t>2232985</t>
  </si>
  <si>
    <t>2232987</t>
  </si>
  <si>
    <t>2232988</t>
  </si>
  <si>
    <t>2232995</t>
  </si>
  <si>
    <t>2232996</t>
  </si>
  <si>
    <t>2232998</t>
  </si>
  <si>
    <t>2232999</t>
  </si>
  <si>
    <t>2233002</t>
  </si>
  <si>
    <t>2233003</t>
  </si>
  <si>
    <t>2233005</t>
  </si>
  <si>
    <t>2233006</t>
  </si>
  <si>
    <t>2233007</t>
  </si>
  <si>
    <t>2233008</t>
  </si>
  <si>
    <t>2233010</t>
  </si>
  <si>
    <t>2233011</t>
  </si>
  <si>
    <t>2233013</t>
  </si>
  <si>
    <t>2233014</t>
  </si>
  <si>
    <t>2233015</t>
  </si>
  <si>
    <t>633965</t>
  </si>
  <si>
    <t>2233016</t>
  </si>
  <si>
    <t>2233018</t>
  </si>
  <si>
    <t>2233022</t>
  </si>
  <si>
    <t>2233024</t>
  </si>
  <si>
    <t>2233315</t>
  </si>
  <si>
    <t>2233319</t>
  </si>
  <si>
    <t>2233320</t>
  </si>
  <si>
    <t>2233323</t>
  </si>
  <si>
    <t>2233324</t>
  </si>
  <si>
    <t>2233325</t>
  </si>
  <si>
    <t>2233326</t>
  </si>
  <si>
    <t>2233327</t>
  </si>
  <si>
    <t>2233335</t>
  </si>
  <si>
    <t>2233381</t>
  </si>
  <si>
    <t>2233384</t>
  </si>
  <si>
    <t>2233387</t>
  </si>
  <si>
    <t>2233388</t>
  </si>
  <si>
    <t>2233457</t>
  </si>
  <si>
    <t>2233459</t>
  </si>
  <si>
    <t>2233461</t>
  </si>
  <si>
    <t>2233462</t>
  </si>
  <si>
    <t>2233464</t>
  </si>
  <si>
    <t>2233465</t>
  </si>
  <si>
    <t>2233469</t>
  </si>
  <si>
    <t>2233477</t>
  </si>
  <si>
    <t>2233478</t>
  </si>
  <si>
    <t>2233519</t>
  </si>
  <si>
    <t>117400</t>
  </si>
  <si>
    <t>2233520</t>
  </si>
  <si>
    <t>186318</t>
  </si>
  <si>
    <t>2233561</t>
  </si>
  <si>
    <t>2233564</t>
  </si>
  <si>
    <t>2233566</t>
  </si>
  <si>
    <t>185958</t>
  </si>
  <si>
    <t>2233570</t>
  </si>
  <si>
    <t>2233572</t>
  </si>
  <si>
    <t>2233573</t>
  </si>
  <si>
    <t>2233576</t>
  </si>
  <si>
    <t>2233577</t>
  </si>
  <si>
    <t>2233579</t>
  </si>
  <si>
    <t>2233580</t>
  </si>
  <si>
    <t>210278</t>
  </si>
  <si>
    <t>2233741</t>
  </si>
  <si>
    <t>2233744</t>
  </si>
  <si>
    <t>2233745</t>
  </si>
  <si>
    <t>2233746</t>
  </si>
  <si>
    <t>2233747</t>
  </si>
  <si>
    <t>2233748</t>
  </si>
  <si>
    <t>2233749</t>
  </si>
  <si>
    <t>2233750</t>
  </si>
  <si>
    <t>2233754</t>
  </si>
  <si>
    <t>2233758</t>
  </si>
  <si>
    <t>2233759</t>
  </si>
  <si>
    <t>2233816</t>
  </si>
  <si>
    <t>2233819</t>
  </si>
  <si>
    <t>2233823</t>
  </si>
  <si>
    <t>2233824</t>
  </si>
  <si>
    <t>2233825</t>
  </si>
  <si>
    <t>2233827</t>
  </si>
  <si>
    <t>185707</t>
  </si>
  <si>
    <t>2233830</t>
  </si>
  <si>
    <t>2233833</t>
  </si>
  <si>
    <t>2233834</t>
  </si>
  <si>
    <t>2233835</t>
  </si>
  <si>
    <t>2233838</t>
  </si>
  <si>
    <t>2233841</t>
  </si>
  <si>
    <t>2233844</t>
  </si>
  <si>
    <t>2233845</t>
  </si>
  <si>
    <t>2233847</t>
  </si>
  <si>
    <t>2233850</t>
  </si>
  <si>
    <t>2233851</t>
  </si>
  <si>
    <t>2233854</t>
  </si>
  <si>
    <t>2233860</t>
  </si>
  <si>
    <t>2233861</t>
  </si>
  <si>
    <t>2233863</t>
  </si>
  <si>
    <t>2233864</t>
  </si>
  <si>
    <t>2233970</t>
  </si>
  <si>
    <t>2233977</t>
  </si>
  <si>
    <t>2233978</t>
  </si>
  <si>
    <t>2233982</t>
  </si>
  <si>
    <t>2233983</t>
  </si>
  <si>
    <t>2233984</t>
  </si>
  <si>
    <t>2234014</t>
  </si>
  <si>
    <t>2234015</t>
  </si>
  <si>
    <t>2234016</t>
  </si>
  <si>
    <t>2234017</t>
  </si>
  <si>
    <t>2234020</t>
  </si>
  <si>
    <t>2234021</t>
  </si>
  <si>
    <t>2234022</t>
  </si>
  <si>
    <t>2234041</t>
  </si>
  <si>
    <t>2234042</t>
  </si>
  <si>
    <t>2234043</t>
  </si>
  <si>
    <t>2234236</t>
  </si>
  <si>
    <t>2234237</t>
  </si>
  <si>
    <t>2234241</t>
  </si>
  <si>
    <t>2234243</t>
  </si>
  <si>
    <t>2234246</t>
  </si>
  <si>
    <t>2234247</t>
  </si>
  <si>
    <t>2234248</t>
  </si>
  <si>
    <t>2234250</t>
  </si>
  <si>
    <t>2234251</t>
  </si>
  <si>
    <t>2234256</t>
  </si>
  <si>
    <t>634769</t>
  </si>
  <si>
    <t>2234259</t>
  </si>
  <si>
    <t>2234268</t>
  </si>
  <si>
    <t>2236446</t>
  </si>
  <si>
    <t>2236448</t>
  </si>
  <si>
    <t>2236449</t>
  </si>
  <si>
    <t>2236450</t>
  </si>
  <si>
    <t>2250620</t>
  </si>
  <si>
    <t>186313</t>
  </si>
  <si>
    <t>2250622</t>
  </si>
  <si>
    <t>2251052</t>
  </si>
  <si>
    <t>117401</t>
  </si>
  <si>
    <t>2251080</t>
  </si>
  <si>
    <t>2251083</t>
  </si>
  <si>
    <t>2251085</t>
  </si>
  <si>
    <t>2251086</t>
  </si>
  <si>
    <t>2251093</t>
  </si>
  <si>
    <t>2251095</t>
  </si>
  <si>
    <t>2251096</t>
  </si>
  <si>
    <t>2251097</t>
  </si>
  <si>
    <t>2251098</t>
  </si>
  <si>
    <t>2251103</t>
  </si>
  <si>
    <t>2251106</t>
  </si>
  <si>
    <t>2251108</t>
  </si>
  <si>
    <t>2251111</t>
  </si>
  <si>
    <t>2251115</t>
  </si>
  <si>
    <t>2251116</t>
  </si>
  <si>
    <t>2252807</t>
  </si>
  <si>
    <t>180472</t>
  </si>
  <si>
    <t>2252808</t>
  </si>
  <si>
    <t>2252812</t>
  </si>
  <si>
    <t>2252816</t>
  </si>
  <si>
    <t>2252819</t>
  </si>
  <si>
    <t>2252827</t>
  </si>
  <si>
    <t>2252832</t>
  </si>
  <si>
    <t>2252856</t>
  </si>
  <si>
    <t>2252857</t>
  </si>
  <si>
    <t>2252858</t>
  </si>
  <si>
    <t>2252861</t>
  </si>
  <si>
    <t>2252863</t>
  </si>
  <si>
    <t>2252865</t>
  </si>
  <si>
    <t>2252866</t>
  </si>
  <si>
    <t>2252867</t>
  </si>
  <si>
    <t>186347</t>
  </si>
  <si>
    <t>2252868</t>
  </si>
  <si>
    <t>2252869</t>
  </si>
  <si>
    <t>186315</t>
  </si>
  <si>
    <t>2252871</t>
  </si>
  <si>
    <t>2252909</t>
  </si>
  <si>
    <t>2252912</t>
  </si>
  <si>
    <t>2252913</t>
  </si>
  <si>
    <t>2252916</t>
  </si>
  <si>
    <t>2252917</t>
  </si>
  <si>
    <t>2252919</t>
  </si>
  <si>
    <t>2252920</t>
  </si>
  <si>
    <t>2252921</t>
  </si>
  <si>
    <t>2252922</t>
  </si>
  <si>
    <t>2252923</t>
  </si>
  <si>
    <t>2252925</t>
  </si>
  <si>
    <t>2252926</t>
  </si>
  <si>
    <t>2252929</t>
  </si>
  <si>
    <t>2252930</t>
  </si>
  <si>
    <t>2252931</t>
  </si>
  <si>
    <t>2252932</t>
  </si>
  <si>
    <t>2252933</t>
  </si>
  <si>
    <t>2252934</t>
  </si>
  <si>
    <t>2252935</t>
  </si>
  <si>
    <t>2252936</t>
  </si>
  <si>
    <t>2302310</t>
  </si>
  <si>
    <t>2302311</t>
  </si>
  <si>
    <t>2302312</t>
  </si>
  <si>
    <t>2302314</t>
  </si>
  <si>
    <t>2302316</t>
  </si>
  <si>
    <t>2302327</t>
  </si>
  <si>
    <t>2302329</t>
  </si>
  <si>
    <t>2302330</t>
  </si>
  <si>
    <t>2302331</t>
  </si>
  <si>
    <t>2323541</t>
  </si>
  <si>
    <t>121461</t>
  </si>
  <si>
    <t>2323547</t>
  </si>
  <si>
    <t>2323549</t>
  </si>
  <si>
    <t>2323553</t>
  </si>
  <si>
    <t>121462</t>
  </si>
  <si>
    <t>2326080</t>
  </si>
  <si>
    <t>121460</t>
  </si>
  <si>
    <t>2326082</t>
  </si>
  <si>
    <t>2326088</t>
  </si>
  <si>
    <t>2326111</t>
  </si>
  <si>
    <t>2326118</t>
  </si>
  <si>
    <t>2326120</t>
  </si>
  <si>
    <t>2326131</t>
  </si>
  <si>
    <t>2326139</t>
  </si>
  <si>
    <t>2326142</t>
  </si>
  <si>
    <t>2326145</t>
  </si>
  <si>
    <t>2326157</t>
  </si>
  <si>
    <t>2326164</t>
  </si>
  <si>
    <t>2326168</t>
  </si>
  <si>
    <t>2326170</t>
  </si>
  <si>
    <t>2326173</t>
  </si>
  <si>
    <t>185344</t>
  </si>
  <si>
    <t>2326185</t>
  </si>
  <si>
    <t>2326189</t>
  </si>
  <si>
    <t>2326200</t>
  </si>
  <si>
    <t>2326203</t>
  </si>
  <si>
    <t>2326204</t>
  </si>
  <si>
    <t>2326214</t>
  </si>
  <si>
    <t>185345</t>
  </si>
  <si>
    <t>2326223</t>
  </si>
  <si>
    <t>2326228</t>
  </si>
  <si>
    <t>2326278</t>
  </si>
  <si>
    <t>121459</t>
  </si>
  <si>
    <t>2326292</t>
  </si>
  <si>
    <t>2326293</t>
  </si>
  <si>
    <t>2326299</t>
  </si>
  <si>
    <t>2326301</t>
  </si>
  <si>
    <t>2326309</t>
  </si>
  <si>
    <t>2326315</t>
  </si>
  <si>
    <t>2326316</t>
  </si>
  <si>
    <t>2326319</t>
  </si>
  <si>
    <t>2326320</t>
  </si>
  <si>
    <t>2326321</t>
  </si>
  <si>
    <t>2326322</t>
  </si>
  <si>
    <t>2326328</t>
  </si>
  <si>
    <t>2326329</t>
  </si>
  <si>
    <t>2326331</t>
  </si>
  <si>
    <t>2326336</t>
  </si>
  <si>
    <t>2326351</t>
  </si>
  <si>
    <t>2326352</t>
  </si>
  <si>
    <t>2326355</t>
  </si>
  <si>
    <t>2326375</t>
  </si>
  <si>
    <t>2326378</t>
  </si>
  <si>
    <t>2326384</t>
  </si>
  <si>
    <t>2326386</t>
  </si>
  <si>
    <t>2326388</t>
  </si>
  <si>
    <t>186311</t>
  </si>
  <si>
    <t>2326394</t>
  </si>
  <si>
    <t>2326395</t>
  </si>
  <si>
    <t>2326403</t>
  </si>
  <si>
    <t>2326409</t>
  </si>
  <si>
    <t>2326414</t>
  </si>
  <si>
    <t>2326418</t>
  </si>
  <si>
    <t>2326425</t>
  </si>
  <si>
    <t>2326443</t>
  </si>
  <si>
    <t>2326448</t>
  </si>
  <si>
    <t>2327448</t>
  </si>
  <si>
    <t>2327459</t>
  </si>
  <si>
    <t>2327462</t>
  </si>
  <si>
    <t>2327463</t>
  </si>
  <si>
    <t>2327482</t>
  </si>
  <si>
    <t>2327483</t>
  </si>
  <si>
    <t>2327491</t>
  </si>
  <si>
    <t>2327528</t>
  </si>
  <si>
    <t>2327532</t>
  </si>
  <si>
    <t>2327535</t>
  </si>
  <si>
    <t>2327536</t>
  </si>
  <si>
    <t>2327544</t>
  </si>
  <si>
    <t>2327551</t>
  </si>
  <si>
    <t>2327573</t>
  </si>
  <si>
    <t>2327581</t>
  </si>
  <si>
    <t>2327584</t>
  </si>
  <si>
    <t>2327585</t>
  </si>
  <si>
    <t>2334259</t>
  </si>
  <si>
    <t>121458</t>
  </si>
  <si>
    <t>2334266</t>
  </si>
  <si>
    <t>2334267</t>
  </si>
  <si>
    <t>2334378</t>
  </si>
  <si>
    <t>2334388</t>
  </si>
  <si>
    <t>2334411</t>
  </si>
  <si>
    <t>2334418</t>
  </si>
  <si>
    <t>2334420</t>
  </si>
  <si>
    <t>2334440</t>
  </si>
  <si>
    <t>121463</t>
  </si>
  <si>
    <t>2334456</t>
  </si>
  <si>
    <t>2334458</t>
  </si>
  <si>
    <t>2334474</t>
  </si>
  <si>
    <t>2334477</t>
  </si>
  <si>
    <t>2334490</t>
  </si>
  <si>
    <t>2334493</t>
  </si>
  <si>
    <t>2334495</t>
  </si>
  <si>
    <t>2344966</t>
  </si>
  <si>
    <t>121464</t>
  </si>
  <si>
    <t>2351767</t>
  </si>
  <si>
    <t>2351770</t>
  </si>
  <si>
    <t>634395</t>
  </si>
  <si>
    <t>2351785</t>
  </si>
  <si>
    <t>2351796</t>
  </si>
  <si>
    <t>2351798</t>
  </si>
  <si>
    <t>2351815</t>
  </si>
  <si>
    <t>2351821</t>
  </si>
  <si>
    <t>2351843</t>
  </si>
  <si>
    <t>2351844</t>
  </si>
  <si>
    <t>2351849</t>
  </si>
  <si>
    <t>2351857</t>
  </si>
  <si>
    <t>2351858</t>
  </si>
  <si>
    <t>2351865</t>
  </si>
  <si>
    <t>2351868</t>
  </si>
  <si>
    <t>2351881</t>
  </si>
  <si>
    <t>2351883</t>
  </si>
  <si>
    <t>2354244</t>
  </si>
  <si>
    <t>2354256</t>
  </si>
  <si>
    <t>2354257</t>
  </si>
  <si>
    <t>2354272</t>
  </si>
  <si>
    <t>2354284</t>
  </si>
  <si>
    <t>2354291</t>
  </si>
  <si>
    <t>2354300</t>
  </si>
  <si>
    <t>2354305</t>
  </si>
  <si>
    <t>2354317</t>
  </si>
  <si>
    <t>186314</t>
  </si>
  <si>
    <t>2354324</t>
  </si>
  <si>
    <t>2354335</t>
  </si>
  <si>
    <t>2354338</t>
  </si>
  <si>
    <t>2354343</t>
  </si>
  <si>
    <t>2354361</t>
  </si>
  <si>
    <t>2354363</t>
  </si>
  <si>
    <t>2354701</t>
  </si>
  <si>
    <t>2354705</t>
  </si>
  <si>
    <t>2354722</t>
  </si>
  <si>
    <t>185040</t>
  </si>
  <si>
    <t>2354724</t>
  </si>
  <si>
    <t>2354726</t>
  </si>
  <si>
    <t>2354732</t>
  </si>
  <si>
    <t>2355535</t>
  </si>
  <si>
    <t>2355546</t>
  </si>
  <si>
    <t>2356522</t>
  </si>
  <si>
    <t>2376404</t>
  </si>
  <si>
    <t>2376408</t>
  </si>
  <si>
    <t>2376410</t>
  </si>
  <si>
    <t>2377844</t>
  </si>
  <si>
    <t>2377863</t>
  </si>
  <si>
    <t>2377875</t>
  </si>
  <si>
    <t>2377882</t>
  </si>
  <si>
    <t>2464986</t>
  </si>
  <si>
    <t>185705</t>
  </si>
  <si>
    <t>125385</t>
  </si>
  <si>
    <t>record_code</t>
  </si>
  <si>
    <t>format_version</t>
  </si>
  <si>
    <t>submission_date</t>
  </si>
  <si>
    <t>reporting_agency</t>
  </si>
  <si>
    <t>sampling_agency</t>
  </si>
  <si>
    <t>recovery_id</t>
  </si>
  <si>
    <t>species</t>
  </si>
  <si>
    <t>run_year</t>
  </si>
  <si>
    <t>recovery_date</t>
  </si>
  <si>
    <t>recovery_date_type</t>
  </si>
  <si>
    <t>period_type</t>
  </si>
  <si>
    <t>period</t>
  </si>
  <si>
    <t>fishery</t>
  </si>
  <si>
    <t>gear</t>
  </si>
  <si>
    <t>adclip_selective_fishery</t>
  </si>
  <si>
    <t>estimation_level</t>
  </si>
  <si>
    <t>recovery_location_code</t>
  </si>
  <si>
    <t>sampling_site</t>
  </si>
  <si>
    <t>recorded_mark</t>
  </si>
  <si>
    <t>sex</t>
  </si>
  <si>
    <t>weight</t>
  </si>
  <si>
    <t>weight_code</t>
  </si>
  <si>
    <t>weight_type</t>
  </si>
  <si>
    <t>length</t>
  </si>
  <si>
    <t>length_code</t>
  </si>
  <si>
    <t>length_type</t>
  </si>
  <si>
    <t>detection_method</t>
  </si>
  <si>
    <t>tag_status</t>
  </si>
  <si>
    <t>tag_code</t>
  </si>
  <si>
    <t>tag_type</t>
  </si>
  <si>
    <t>sequential_number</t>
  </si>
  <si>
    <t>sequential_column_number</t>
  </si>
  <si>
    <t>sequential_row_number</t>
  </si>
  <si>
    <t>catch_sample_id</t>
  </si>
  <si>
    <t>sample_type</t>
  </si>
  <si>
    <t>sampled_maturity</t>
  </si>
  <si>
    <t>sampled_run</t>
  </si>
  <si>
    <t>sampled_length_range</t>
  </si>
  <si>
    <t>sampled_sex</t>
  </si>
  <si>
    <t>sampled_mark</t>
  </si>
  <si>
    <t>estimated_number</t>
  </si>
  <si>
    <t>recovery_location_name</t>
  </si>
  <si>
    <t>record_origin</t>
  </si>
  <si>
    <t>release_location_state</t>
  </si>
  <si>
    <t>release_location_rmis_region</t>
  </si>
  <si>
    <t>release_location_rmis_basin</t>
  </si>
  <si>
    <t>hatchery_location_name</t>
  </si>
  <si>
    <t>stock_location_name</t>
  </si>
  <si>
    <t>brood_year</t>
  </si>
  <si>
    <t>run</t>
  </si>
  <si>
    <t>hatchery_location_code</t>
  </si>
  <si>
    <t>stock_location_code</t>
  </si>
  <si>
    <t>last_release_date_year</t>
  </si>
  <si>
    <t>R</t>
  </si>
  <si>
    <t>N</t>
  </si>
  <si>
    <t>3M10107 B</t>
  </si>
  <si>
    <t>BELLINGHAM BAY 7B</t>
  </si>
  <si>
    <t>BC</t>
  </si>
  <si>
    <t>FRTH</t>
  </si>
  <si>
    <t>LWFR</t>
  </si>
  <si>
    <t>H-Chehalis River H</t>
  </si>
  <si>
    <t>S-Harrison R</t>
  </si>
  <si>
    <t>2FS LWFRH0154</t>
  </si>
  <si>
    <t>2FS LWFRS0229</t>
  </si>
  <si>
    <t>GST</t>
  </si>
  <si>
    <t>GSVI</t>
  </si>
  <si>
    <t>H-Cowichan River H</t>
  </si>
  <si>
    <t>S-Cowichan R</t>
  </si>
  <si>
    <t>2FS GSVIH0118</t>
  </si>
  <si>
    <t>2FS GSVIS0118</t>
  </si>
  <si>
    <t>3M10107 C</t>
  </si>
  <si>
    <t>SAMISH BAY 7C</t>
  </si>
  <si>
    <t>H-Chilliwack River H</t>
  </si>
  <si>
    <t>S-Chilliwack R</t>
  </si>
  <si>
    <t>2FS LWFRH0107</t>
  </si>
  <si>
    <t>2FS LWFRS0107</t>
  </si>
  <si>
    <t>H-Big Qualicum River H</t>
  </si>
  <si>
    <t>S-Big Qualicum R</t>
  </si>
  <si>
    <t>2FS GSVIH0100</t>
  </si>
  <si>
    <t>2FS GSVIS0100</t>
  </si>
  <si>
    <t>WCVI</t>
  </si>
  <si>
    <t>SWVI</t>
  </si>
  <si>
    <t>H-Robertson Creek H</t>
  </si>
  <si>
    <t>S-Robertson Cr</t>
  </si>
  <si>
    <t>2FS SWVIH0104</t>
  </si>
  <si>
    <t>2FS SWVIS0104</t>
  </si>
  <si>
    <t>TOMF</t>
  </si>
  <si>
    <t>H-Shuswap River, Middle,</t>
  </si>
  <si>
    <t>S-Shuswap R Low</t>
  </si>
  <si>
    <t>2FS TOMFH1958</t>
  </si>
  <si>
    <t>2FS TOMFS0161</t>
  </si>
  <si>
    <t>LUMM</t>
  </si>
  <si>
    <t>WA</t>
  </si>
  <si>
    <t>SKAG</t>
  </si>
  <si>
    <t>SKAGG</t>
  </si>
  <si>
    <t>MARBLEMOUNT HATCHERY</t>
  </si>
  <si>
    <t>SKAGIT R 03.0176</t>
  </si>
  <si>
    <t>3F10208 031421 H</t>
  </si>
  <si>
    <t>3F10208 030176 S</t>
  </si>
  <si>
    <t>NPS</t>
  </si>
  <si>
    <t>SNOH</t>
  </si>
  <si>
    <t>BERNIE GOBIN HATCH</t>
  </si>
  <si>
    <t>SKYKOMISH R 07.0012</t>
  </si>
  <si>
    <t>3F10308 070001 H</t>
  </si>
  <si>
    <t>3F10308 070012 S02</t>
  </si>
  <si>
    <t>COUNTY LINE PONDS</t>
  </si>
  <si>
    <t>3F10208 031853AH</t>
  </si>
  <si>
    <t>SPS</t>
  </si>
  <si>
    <t>NISQ</t>
  </si>
  <si>
    <t>CLEAR CREEK HATCHERY</t>
  </si>
  <si>
    <t>CLEAR CR 11.0013C</t>
  </si>
  <si>
    <t>3F10513 110013CH</t>
  </si>
  <si>
    <t>3F10513 110013CS</t>
  </si>
  <si>
    <t>UPSK</t>
  </si>
  <si>
    <t>NOWA</t>
  </si>
  <si>
    <t>BESA</t>
  </si>
  <si>
    <t>SAMISH HATCHERY</t>
  </si>
  <si>
    <t>SAMISH (FRIDAY CR)</t>
  </si>
  <si>
    <t>3F10107 030017 H</t>
  </si>
  <si>
    <t>3F10107 030017 S</t>
  </si>
  <si>
    <t>HOOD</t>
  </si>
  <si>
    <t>SKDO</t>
  </si>
  <si>
    <t>RICKS PD (LLTK)</t>
  </si>
  <si>
    <t>GEORGE ADAMS (PURDY)</t>
  </si>
  <si>
    <t>3F10412 160001 H05</t>
  </si>
  <si>
    <t>3F10412 160005 S</t>
  </si>
  <si>
    <t>CHAM</t>
  </si>
  <si>
    <t>GARRISON HATCHERY</t>
  </si>
  <si>
    <t>CHAMBERS CR 12.0007</t>
  </si>
  <si>
    <t>3F10513 120007 H01</t>
  </si>
  <si>
    <t>3F10513 120007 S</t>
  </si>
  <si>
    <t>SJUA</t>
  </si>
  <si>
    <t>GLENWOOD SPRINGS</t>
  </si>
  <si>
    <t>3F10707 020065 H</t>
  </si>
  <si>
    <t>NOOK</t>
  </si>
  <si>
    <t>KENDALL CR HATCHERY</t>
  </si>
  <si>
    <t>NOOKSACK R 01.0120</t>
  </si>
  <si>
    <t>3F10107 010406 H</t>
  </si>
  <si>
    <t>3F10107 010120 S</t>
  </si>
  <si>
    <t>WALLACE R HATCHERY</t>
  </si>
  <si>
    <t>3F10308 070943 H</t>
  </si>
  <si>
    <t>LOCR</t>
  </si>
  <si>
    <t>SAWA</t>
  </si>
  <si>
    <t>WASHOUGAL HATCHERY</t>
  </si>
  <si>
    <t>WASHOUGAL R 28.0159</t>
  </si>
  <si>
    <t>3F42001 280159 H</t>
  </si>
  <si>
    <t>3F42001 280159 S</t>
  </si>
  <si>
    <t>Stock</t>
  </si>
  <si>
    <t>BroodYear</t>
  </si>
  <si>
    <t>HatcherySite</t>
  </si>
  <si>
    <t>ReleaseSite</t>
  </si>
  <si>
    <t>Run</t>
  </si>
  <si>
    <t>FirstReleaseDate</t>
  </si>
  <si>
    <t>LastReleaseDate</t>
  </si>
  <si>
    <t>CWTMark1</t>
  </si>
  <si>
    <t>CWTMark1Count</t>
  </si>
  <si>
    <t>CWTMark2</t>
  </si>
  <si>
    <t>CWTMark2Count</t>
  </si>
  <si>
    <t>NonCWTMark1</t>
  </si>
  <si>
    <t>NonCWTMark1Count</t>
  </si>
  <si>
    <t>NonCWTMark2</t>
  </si>
  <si>
    <t>NonCWTMark2Count</t>
  </si>
  <si>
    <t>RelatedGroupType</t>
  </si>
  <si>
    <t>RelatedGroupID</t>
  </si>
  <si>
    <t>FRAM_BP</t>
  </si>
  <si>
    <t>BP_Stk</t>
  </si>
  <si>
    <t>BP_Notes</t>
  </si>
  <si>
    <t>HAR</t>
  </si>
  <si>
    <t>2FS  LWFRH0154</t>
  </si>
  <si>
    <t>2FS  LWFRR0229</t>
  </si>
  <si>
    <t>3</t>
  </si>
  <si>
    <t>SHU</t>
  </si>
  <si>
    <t>2FS  TOMFH1958</t>
  </si>
  <si>
    <t>2FS  TOMFR0161</t>
  </si>
  <si>
    <t>2</t>
  </si>
  <si>
    <t>SAC</t>
  </si>
  <si>
    <t>6FCSABAT CNFH</t>
  </si>
  <si>
    <t>6FCSAFEA FRFH</t>
  </si>
  <si>
    <t>6FCSASBF WSAC</t>
  </si>
  <si>
    <t>SPR</t>
  </si>
  <si>
    <t>3F42001  290159 H</t>
  </si>
  <si>
    <t>3F42001  290159 R</t>
  </si>
  <si>
    <t>D</t>
  </si>
  <si>
    <t>072008Marc</t>
  </si>
  <si>
    <t>SOO</t>
  </si>
  <si>
    <t>3F21704  200015 H</t>
  </si>
  <si>
    <t>3F21704  200015 R</t>
  </si>
  <si>
    <t>QN2</t>
  </si>
  <si>
    <t>3F21702  210429 H</t>
  </si>
  <si>
    <t>3F21702  210429 R</t>
  </si>
  <si>
    <t>072007SCFC</t>
  </si>
  <si>
    <t>072006SCFC</t>
  </si>
  <si>
    <t>072008May</t>
  </si>
  <si>
    <t>072008Apri</t>
  </si>
  <si>
    <t>072009Apri</t>
  </si>
  <si>
    <t>072009May</t>
  </si>
  <si>
    <t>PPS</t>
  </si>
  <si>
    <t>2MS  GSVIH5679</t>
  </si>
  <si>
    <t>2MS  GSVIR5679</t>
  </si>
  <si>
    <t>2FS  GSVIH0105</t>
  </si>
  <si>
    <t>2FS  GSVIR0105</t>
  </si>
  <si>
    <t>ELK</t>
  </si>
  <si>
    <t>5F22209  H9     21</t>
  </si>
  <si>
    <t>5F222    1700130000</t>
  </si>
  <si>
    <t>WSH</t>
  </si>
  <si>
    <t>5F33319  H19    21</t>
  </si>
  <si>
    <t>5F333    0200700000</t>
  </si>
  <si>
    <t>5500</t>
  </si>
  <si>
    <t>0500</t>
  </si>
  <si>
    <t>5F33316  H16    21</t>
  </si>
  <si>
    <t>5F333    0201000000</t>
  </si>
  <si>
    <t>5F33307  H7     21</t>
  </si>
  <si>
    <t>5F332    0300300000</t>
  </si>
  <si>
    <t>5F333    0300200000</t>
  </si>
  <si>
    <t>5F33317  H17    21</t>
  </si>
  <si>
    <t>5F333    0201500000</t>
  </si>
  <si>
    <t>O</t>
  </si>
  <si>
    <t>052008C006</t>
  </si>
  <si>
    <t>5F333    0270200000</t>
  </si>
  <si>
    <t>052009C003</t>
  </si>
  <si>
    <t>052009C002</t>
  </si>
  <si>
    <t>5F33328  H28    21</t>
  </si>
  <si>
    <t>5F333    0201200000</t>
  </si>
  <si>
    <t>5F33334  H34    21</t>
  </si>
  <si>
    <t>5F333    0200300000</t>
  </si>
  <si>
    <t>LRH</t>
  </si>
  <si>
    <t>5F33202  H2     21</t>
  </si>
  <si>
    <t>5F332    0100205000</t>
  </si>
  <si>
    <t>052010C002</t>
  </si>
  <si>
    <t>052010C003</t>
  </si>
  <si>
    <t>052009C004</t>
  </si>
  <si>
    <t>052007C006</t>
  </si>
  <si>
    <t>052007C001</t>
  </si>
  <si>
    <t>0001</t>
  </si>
  <si>
    <t>5F333    0200310000</t>
  </si>
  <si>
    <t>SRH</t>
  </si>
  <si>
    <t>5F22225  H25    21</t>
  </si>
  <si>
    <t>5F222    1800160000</t>
  </si>
  <si>
    <t>URB</t>
  </si>
  <si>
    <t>3F42001  360001 H04</t>
  </si>
  <si>
    <t>3F42001         R</t>
  </si>
  <si>
    <t>052007C004</t>
  </si>
  <si>
    <t>5F33315  H15    21</t>
  </si>
  <si>
    <t>052008C001</t>
  </si>
  <si>
    <t>052008C002</t>
  </si>
  <si>
    <t>NIC</t>
  </si>
  <si>
    <t>2FS  TOMMH0160</t>
  </si>
  <si>
    <t>2FS  TOMMR0253</t>
  </si>
  <si>
    <t>BQR</t>
  </si>
  <si>
    <t>2FS  GSVIH0100</t>
  </si>
  <si>
    <t>2FS  GSVIR0100</t>
  </si>
  <si>
    <t>COW</t>
  </si>
  <si>
    <t>2FS  GSVIH0118</t>
  </si>
  <si>
    <t>2FS  GSVIR0118</t>
  </si>
  <si>
    <t>RBT</t>
  </si>
  <si>
    <t>2FS  SWVIH0104</t>
  </si>
  <si>
    <t>2FS  SWVIR0104</t>
  </si>
  <si>
    <t>CHI</t>
  </si>
  <si>
    <t>2FS  LWFRH0107</t>
  </si>
  <si>
    <t>2FS  LWFRR0107</t>
  </si>
  <si>
    <t>032009H000</t>
  </si>
  <si>
    <t>2FS  GSVIR0324</t>
  </si>
  <si>
    <t>032006H000</t>
  </si>
  <si>
    <t>032007H000</t>
  </si>
  <si>
    <t>2FS  GSVIR0335</t>
  </si>
  <si>
    <t>032008H000</t>
  </si>
  <si>
    <t>QUE</t>
  </si>
  <si>
    <t>3F21703  210139 H</t>
  </si>
  <si>
    <t>3F21703  210139 R</t>
  </si>
  <si>
    <t>SSF</t>
  </si>
  <si>
    <t>3F10208  031421 H</t>
  </si>
  <si>
    <t>3F10208  030435 R</t>
  </si>
  <si>
    <t>QNT</t>
  </si>
  <si>
    <t>3F21702  210398 H</t>
  </si>
  <si>
    <t>3F21702  210398 R02</t>
  </si>
  <si>
    <t>HOK</t>
  </si>
  <si>
    <t>3F10805  190148 H</t>
  </si>
  <si>
    <t>3F10805  190148 R</t>
  </si>
  <si>
    <t>TUL</t>
  </si>
  <si>
    <t>3F10308  070001 H</t>
  </si>
  <si>
    <t>3F10308  070001 R</t>
  </si>
  <si>
    <t>142005DI07</t>
  </si>
  <si>
    <t>NIS</t>
  </si>
  <si>
    <t>3F10513  110017AH</t>
  </si>
  <si>
    <t>3F10513  110017AR</t>
  </si>
  <si>
    <t>3F10208  031853AH</t>
  </si>
  <si>
    <t>3F10208  030176 R</t>
  </si>
  <si>
    <t>3F21703  210139 R02</t>
  </si>
  <si>
    <t>142006DI06</t>
  </si>
  <si>
    <t>STL</t>
  </si>
  <si>
    <t>3F10308  050254AH</t>
  </si>
  <si>
    <t>3F10308  050254AR</t>
  </si>
  <si>
    <t>142007DI00</t>
  </si>
  <si>
    <t>3F10208  032363 R</t>
  </si>
  <si>
    <t>142008quin</t>
  </si>
  <si>
    <t>3F10805  190148 R03</t>
  </si>
  <si>
    <t>3F10513  110013CH</t>
  </si>
  <si>
    <t>3F10513  110013CR</t>
  </si>
  <si>
    <t>142008DI00</t>
  </si>
  <si>
    <t>GRO</t>
  </si>
  <si>
    <t>3F10510  150299 H</t>
  </si>
  <si>
    <t>142008D002</t>
  </si>
  <si>
    <t>142009suq0</t>
  </si>
  <si>
    <t>142008nisq</t>
  </si>
  <si>
    <t>3F10208  031853BR</t>
  </si>
  <si>
    <t>142009quin</t>
  </si>
  <si>
    <t>HAN</t>
  </si>
  <si>
    <t>3F42001  360001 R04</t>
  </si>
  <si>
    <t>8</t>
  </si>
  <si>
    <t>1520090001</t>
  </si>
  <si>
    <t>SPY</t>
  </si>
  <si>
    <t>3F10513  120007 H03</t>
  </si>
  <si>
    <t>3F10513  120007 R</t>
  </si>
  <si>
    <t>GHR</t>
  </si>
  <si>
    <t>3F21802  220004 H</t>
  </si>
  <si>
    <t>3F21802  220064 R</t>
  </si>
  <si>
    <t>CWS</t>
  </si>
  <si>
    <t>3F42001  270168 H</t>
  </si>
  <si>
    <t>3F42001  270168 R01</t>
  </si>
  <si>
    <t>WAS</t>
  </si>
  <si>
    <t>3F42001  280159 H</t>
  </si>
  <si>
    <t>3F42001  280159 R</t>
  </si>
  <si>
    <t>KAL</t>
  </si>
  <si>
    <t>3F42001  270002 H</t>
  </si>
  <si>
    <t>3F42001  270002 R</t>
  </si>
  <si>
    <t>3F10513  120007 H01</t>
  </si>
  <si>
    <t>LRW</t>
  </si>
  <si>
    <t>3F42001  270168 R</t>
  </si>
  <si>
    <t>NSF</t>
  </si>
  <si>
    <t>3F10107  010406 H</t>
  </si>
  <si>
    <t>3F10107  010120 R02</t>
  </si>
  <si>
    <t>0420060000</t>
  </si>
  <si>
    <t>3F42001  360126 H</t>
  </si>
  <si>
    <t>SKS</t>
  </si>
  <si>
    <t>3F10208  031411 R</t>
  </si>
  <si>
    <t>0420070000</t>
  </si>
  <si>
    <t>3F10510  150299 R</t>
  </si>
  <si>
    <t>142006DI01</t>
  </si>
  <si>
    <t>142006DI02</t>
  </si>
  <si>
    <t>CWF</t>
  </si>
  <si>
    <t>3F42001  260002 H02</t>
  </si>
  <si>
    <t>3F42001  260002 R</t>
  </si>
  <si>
    <t>3F10513  130029 H</t>
  </si>
  <si>
    <t>3F10513  130028 R01</t>
  </si>
  <si>
    <t>SUM</t>
  </si>
  <si>
    <t>3F42001  470001 H02</t>
  </si>
  <si>
    <t>SKF</t>
  </si>
  <si>
    <t>GAD</t>
  </si>
  <si>
    <t>3F10412  160005 H</t>
  </si>
  <si>
    <t>3F10412  160005 R</t>
  </si>
  <si>
    <t>WPA</t>
  </si>
  <si>
    <t>3F21902  240543 H</t>
  </si>
  <si>
    <t>3F21902  240543 R</t>
  </si>
  <si>
    <t>SAM</t>
  </si>
  <si>
    <t>3F10107  030017 H</t>
  </si>
  <si>
    <t>3F10107  030017 R</t>
  </si>
  <si>
    <t>GRN</t>
  </si>
  <si>
    <t>3F10510  090072 H</t>
  </si>
  <si>
    <t>3F10510  090072 R</t>
  </si>
  <si>
    <t>PUY</t>
  </si>
  <si>
    <t>3F10511  100414 H</t>
  </si>
  <si>
    <t>3F10511  100414 R</t>
  </si>
  <si>
    <t>3F21902  240460 H</t>
  </si>
  <si>
    <t>3F21902  240460 R</t>
  </si>
  <si>
    <t>3F21902  240356 H</t>
  </si>
  <si>
    <t>3F21902  240356 R</t>
  </si>
  <si>
    <t>SKY</t>
  </si>
  <si>
    <t>3F10308  070943 H</t>
  </si>
  <si>
    <t>3F10308  070940 R</t>
  </si>
  <si>
    <t>HDF</t>
  </si>
  <si>
    <t>3F10412  160222 H</t>
  </si>
  <si>
    <t>3F10412  160222 R</t>
  </si>
  <si>
    <t>ISS</t>
  </si>
  <si>
    <t>3F10510  080178 H</t>
  </si>
  <si>
    <t>3F10510  080178 R</t>
  </si>
  <si>
    <t>0420080000</t>
  </si>
  <si>
    <t>3F42001  270017 H</t>
  </si>
  <si>
    <t>3F42001  270017 R</t>
  </si>
  <si>
    <t>3F10510  090125 H</t>
  </si>
  <si>
    <t>3F10510  090001 R02</t>
  </si>
  <si>
    <t>SNY</t>
  </si>
  <si>
    <t>HDY</t>
  </si>
  <si>
    <t>3F10412  160001 H05</t>
  </si>
  <si>
    <t>3F10412  160001 R</t>
  </si>
  <si>
    <t>3F10513  130028 H02</t>
  </si>
  <si>
    <t>3F10513  130028 R</t>
  </si>
  <si>
    <t>LYF</t>
  </si>
  <si>
    <t>3F42001  330002 H01</t>
  </si>
  <si>
    <t>3F42001  330002 R</t>
  </si>
  <si>
    <t>GLH</t>
  </si>
  <si>
    <t>3F10707  020065 H</t>
  </si>
  <si>
    <t>3M10707  E      R01</t>
  </si>
  <si>
    <t>LYY</t>
  </si>
  <si>
    <t>5205</t>
  </si>
  <si>
    <t>0420090000</t>
  </si>
  <si>
    <t>3F42001  470001 R04</t>
  </si>
  <si>
    <t>LCW</t>
  </si>
  <si>
    <t>3F42001  360126 R</t>
  </si>
  <si>
    <t>3F42001  352147 R</t>
  </si>
  <si>
    <t>3F42001  330002 R01</t>
  </si>
  <si>
    <t>0420100000</t>
  </si>
  <si>
    <t>3F10510  090125 R</t>
  </si>
  <si>
    <t>LCN</t>
  </si>
  <si>
    <t>TS</t>
  </si>
  <si>
    <t>Ftype</t>
  </si>
  <si>
    <t>mix</t>
  </si>
  <si>
    <t>NT</t>
  </si>
  <si>
    <t>Tr</t>
  </si>
  <si>
    <t>FT</t>
  </si>
  <si>
    <t>Row Labels</t>
  </si>
  <si>
    <t>Grand Total</t>
  </si>
  <si>
    <t>Column Labels</t>
  </si>
  <si>
    <t>Sum of estimated_number</t>
  </si>
  <si>
    <t>2008 Total</t>
  </si>
  <si>
    <t>2009 Total</t>
  </si>
  <si>
    <t>2010 Total</t>
  </si>
  <si>
    <t>2011 Total</t>
  </si>
  <si>
    <t>% NT</t>
  </si>
  <si>
    <t>% Tr</t>
  </si>
  <si>
    <t>% mix</t>
  </si>
  <si>
    <t>For 2008-2012 years (core years with lots of recs, leaves out fringe 07 and 13)</t>
  </si>
  <si>
    <t>% by NT</t>
  </si>
  <si>
    <t>% by Tr</t>
  </si>
  <si>
    <t>% by mix</t>
  </si>
  <si>
    <t>tot cat</t>
  </si>
  <si>
    <t>tags/cat</t>
  </si>
  <si>
    <t>&lt;&lt; if mixed is assumed to be Tr primarily…</t>
  </si>
  <si>
    <t>Tr assuming mix recs are Tr</t>
  </si>
  <si>
    <t>if mix assumed to be Tr</t>
  </si>
  <si>
    <t>if mix apportioned by cat prop</t>
  </si>
  <si>
    <t>run yr</t>
  </si>
  <si>
    <t>&lt;&lt;&lt; catch proportions</t>
  </si>
  <si>
    <t>(08-12 mean)</t>
  </si>
  <si>
    <t>Gear</t>
  </si>
  <si>
    <t>Tr_NT</t>
  </si>
  <si>
    <t>2165711z</t>
  </si>
  <si>
    <t>these are the specs used to parse these mixed recs in Tr/NT components</t>
  </si>
  <si>
    <t>mixed dup/split starts here</t>
  </si>
  <si>
    <t>(Tr portion)</t>
  </si>
  <si>
    <t>(NT below)</t>
  </si>
  <si>
    <t>NT portion</t>
  </si>
  <si>
    <t>XXXX</t>
  </si>
  <si>
    <t>scroll down for</t>
  </si>
  <si>
    <t>VVVVVVVVVVVV</t>
  </si>
  <si>
    <t>splitting details</t>
  </si>
  <si>
    <t>170380000</t>
  </si>
  <si>
    <t>633039</t>
  </si>
  <si>
    <t>V</t>
  </si>
  <si>
    <t>376753</t>
  </si>
  <si>
    <t>1717239</t>
  </si>
  <si>
    <t>185533</t>
  </si>
  <si>
    <t>95737</t>
  </si>
  <si>
    <t>1753537</t>
  </si>
  <si>
    <t>185535</t>
  </si>
  <si>
    <t>95736</t>
  </si>
  <si>
    <t>1794869</t>
  </si>
  <si>
    <t>95738</t>
  </si>
  <si>
    <t>1816178</t>
  </si>
  <si>
    <t>185161</t>
  </si>
  <si>
    <t>101248</t>
  </si>
  <si>
    <t>1844LC6</t>
  </si>
  <si>
    <t>1849810</t>
  </si>
  <si>
    <t>631780</t>
  </si>
  <si>
    <t>101260</t>
  </si>
  <si>
    <t>1850304</t>
  </si>
  <si>
    <t>210484</t>
  </si>
  <si>
    <t>1898677</t>
  </si>
  <si>
    <t>1899444</t>
  </si>
  <si>
    <t>632888</t>
  </si>
  <si>
    <t>1942092</t>
  </si>
  <si>
    <t>632385</t>
  </si>
  <si>
    <t>103573</t>
  </si>
  <si>
    <t>1942123</t>
  </si>
  <si>
    <t>632274</t>
  </si>
  <si>
    <t>1942140</t>
  </si>
  <si>
    <t>185028</t>
  </si>
  <si>
    <t>2018322</t>
  </si>
  <si>
    <t>632972</t>
  </si>
  <si>
    <t>237290001</t>
  </si>
  <si>
    <t>3M10107X1  X7B</t>
  </si>
  <si>
    <t>633435</t>
  </si>
  <si>
    <t>370937</t>
  </si>
  <si>
    <t>2377845</t>
  </si>
  <si>
    <t>JUAN</t>
  </si>
  <si>
    <t>ELDU</t>
  </si>
  <si>
    <t>ELWHA HATCHERY</t>
  </si>
  <si>
    <t>ELWHA R 18.0272</t>
  </si>
  <si>
    <t>3F10806 180272 H</t>
  </si>
  <si>
    <t>3F10806 180272 S</t>
  </si>
  <si>
    <t>3M10107X1 X7B</t>
  </si>
  <si>
    <t>BELLINGHAM BAY&amp;NOOKS</t>
  </si>
  <si>
    <t>MPS</t>
  </si>
  <si>
    <t>PUYA</t>
  </si>
  <si>
    <t>VOIGHTS CR HATCHERY</t>
  </si>
  <si>
    <t>VOIGHT CR 10.0414</t>
  </si>
  <si>
    <t>3F10511 100414 H</t>
  </si>
  <si>
    <t>3F10511 100414 S</t>
  </si>
  <si>
    <t>LAKW</t>
  </si>
  <si>
    <t>ISSAQUAH HATCHERY</t>
  </si>
  <si>
    <t>ISSAQUAH CR 08.0178</t>
  </si>
  <si>
    <t>3F10510 080178 H</t>
  </si>
  <si>
    <t>3F10510 080178 S</t>
  </si>
  <si>
    <t>FRAM_OOB</t>
  </si>
  <si>
    <t>Omitted due to collapse years</t>
  </si>
  <si>
    <t>6FCSAAMN NBFH</t>
  </si>
  <si>
    <t>6FCSAAMN</t>
  </si>
  <si>
    <t>6FCSASBF DSPK</t>
  </si>
  <si>
    <t>6FCSAAMN SUN</t>
  </si>
  <si>
    <t>2FS  LWFRR0154</t>
  </si>
  <si>
    <t>Codes for OOB SPS Fishery Method</t>
  </si>
  <si>
    <t>032005H000</t>
  </si>
  <si>
    <t>032004H000</t>
  </si>
  <si>
    <t>032003H000</t>
  </si>
  <si>
    <t>142003DI01</t>
  </si>
  <si>
    <t>142003DI02</t>
  </si>
  <si>
    <t>142003DI03</t>
  </si>
  <si>
    <t>3F10511  100027 H01</t>
  </si>
  <si>
    <t>142004DI02</t>
  </si>
  <si>
    <t>142005DI01</t>
  </si>
  <si>
    <t>ELW</t>
  </si>
  <si>
    <t>3F10806  180274 H</t>
  </si>
  <si>
    <t>3F10806  180272 R</t>
  </si>
  <si>
    <t>Candidate OOB codes</t>
  </si>
  <si>
    <t>WRF</t>
  </si>
  <si>
    <t>3F10511  100031 H01</t>
  </si>
  <si>
    <t>3F10511  100031 R</t>
  </si>
  <si>
    <t>WRY</t>
  </si>
  <si>
    <t>0420040000</t>
  </si>
  <si>
    <t>0420030000</t>
  </si>
  <si>
    <t>3F10513  150048 H</t>
  </si>
  <si>
    <t>3F10513  150048 R</t>
  </si>
  <si>
    <t>3F10513  120007 H02</t>
  </si>
  <si>
    <t>0420050000</t>
  </si>
  <si>
    <t>142004DI01</t>
  </si>
  <si>
    <t>3F10510  150216 H</t>
  </si>
  <si>
    <t>3F10510  150216 R</t>
  </si>
  <si>
    <t>142005DI02</t>
  </si>
  <si>
    <t>3F10806  180272 H</t>
  </si>
  <si>
    <t>6348413M10107  B2012760</t>
  </si>
  <si>
    <t>3M10107    B</t>
  </si>
  <si>
    <t>scroll down for split 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</si>
</sst>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dd\-mmm\-yy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70C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color rgb="FF000000"/>
      <name val="Verdan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8" fillId="0" borderId="0"/>
    <xf numFmtId="0" fontId="8" fillId="0" borderId="0"/>
    <xf numFmtId="0" fontId="14" fillId="7" borderId="0" applyNumberFormat="0" applyBorder="0" applyAlignment="0" applyProtection="0"/>
    <xf numFmtId="0" fontId="15" fillId="8" borderId="0" applyNumberFormat="0" applyBorder="0" applyAlignment="0" applyProtection="0"/>
    <xf numFmtId="0" fontId="8" fillId="0" borderId="0"/>
    <xf numFmtId="0" fontId="8" fillId="0" borderId="0"/>
  </cellStyleXfs>
  <cellXfs count="61">
    <xf numFmtId="0" fontId="0" fillId="0" borderId="0" xfId="0"/>
    <xf numFmtId="0" fontId="4" fillId="0" borderId="0" xfId="0" applyFont="1" applyAlignment="1">
      <alignment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9" fontId="0" fillId="0" borderId="0" xfId="1" applyFont="1"/>
    <xf numFmtId="164" fontId="0" fillId="0" borderId="0" xfId="1" applyNumberFormat="1" applyFont="1"/>
    <xf numFmtId="0" fontId="5" fillId="4" borderId="0" xfId="0" applyFont="1" applyFill="1" applyAlignment="1">
      <alignment horizontal="center" vertical="center"/>
    </xf>
    <xf numFmtId="164" fontId="0" fillId="0" borderId="0" xfId="0" applyNumberFormat="1"/>
    <xf numFmtId="0" fontId="7" fillId="5" borderId="3" xfId="2" applyFont="1" applyFill="1" applyBorder="1" applyAlignment="1">
      <alignment horizontal="center"/>
    </xf>
    <xf numFmtId="0" fontId="7" fillId="0" borderId="4" xfId="2" applyFont="1" applyFill="1" applyBorder="1" applyAlignment="1"/>
    <xf numFmtId="0" fontId="7" fillId="0" borderId="4" xfId="2" applyFont="1" applyFill="1" applyBorder="1" applyAlignment="1">
      <alignment horizontal="right"/>
    </xf>
    <xf numFmtId="165" fontId="7" fillId="0" borderId="4" xfId="2" applyNumberFormat="1" applyFont="1" applyFill="1" applyBorder="1" applyAlignment="1">
      <alignment horizontal="right"/>
    </xf>
    <xf numFmtId="0" fontId="2" fillId="0" borderId="0" xfId="0" applyFont="1"/>
    <xf numFmtId="0" fontId="9" fillId="0" borderId="5" xfId="0" applyFont="1" applyBorder="1" applyAlignment="1">
      <alignment vertical="center"/>
    </xf>
    <xf numFmtId="0" fontId="10" fillId="5" borderId="3" xfId="3" applyFont="1" applyFill="1" applyBorder="1" applyAlignment="1">
      <alignment horizontal="center"/>
    </xf>
    <xf numFmtId="0" fontId="10" fillId="0" borderId="4" xfId="3" applyFont="1" applyFill="1" applyBorder="1" applyAlignment="1"/>
    <xf numFmtId="0" fontId="10" fillId="0" borderId="4" xfId="3" applyFont="1" applyFill="1" applyBorder="1" applyAlignment="1">
      <alignment horizontal="right"/>
    </xf>
    <xf numFmtId="165" fontId="10" fillId="0" borderId="4" xfId="3" applyNumberFormat="1" applyFont="1" applyFill="1" applyBorder="1" applyAlignment="1">
      <alignment horizontal="right"/>
    </xf>
    <xf numFmtId="0" fontId="11" fillId="0" borderId="0" xfId="3" applyFont="1" applyAlignment="1"/>
    <xf numFmtId="0" fontId="10" fillId="0" borderId="4" xfId="3" applyNumberFormat="1" applyFont="1" applyFill="1" applyBorder="1" applyAlignment="1"/>
    <xf numFmtId="0" fontId="9" fillId="0" borderId="6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6" borderId="7" xfId="0" applyFont="1" applyFill="1" applyBorder="1"/>
    <xf numFmtId="0" fontId="0" fillId="0" borderId="0" xfId="0" applyNumberFormat="1"/>
    <xf numFmtId="9" fontId="0" fillId="0" borderId="0" xfId="1" applyNumberFormat="1" applyFont="1"/>
    <xf numFmtId="10" fontId="0" fillId="0" borderId="0" xfId="0" applyNumberFormat="1"/>
    <xf numFmtId="0" fontId="9" fillId="0" borderId="0" xfId="0" applyFont="1" applyFill="1" applyBorder="1" applyAlignment="1">
      <alignment horizontal="center" vertical="center"/>
    </xf>
    <xf numFmtId="0" fontId="2" fillId="0" borderId="7" xfId="0" applyFont="1" applyBorder="1"/>
    <xf numFmtId="0" fontId="2" fillId="0" borderId="8" xfId="0" applyFont="1" applyBorder="1"/>
    <xf numFmtId="0" fontId="2" fillId="0" borderId="8" xfId="0" applyNumberFormat="1" applyFont="1" applyBorder="1"/>
    <xf numFmtId="0" fontId="2" fillId="6" borderId="0" xfId="0" applyFont="1" applyFill="1" applyBorder="1"/>
    <xf numFmtId="0" fontId="2" fillId="6" borderId="0" xfId="0" applyFont="1" applyFill="1" applyBorder="1" applyAlignment="1">
      <alignment horizontal="center"/>
    </xf>
    <xf numFmtId="1" fontId="0" fillId="0" borderId="0" xfId="1" applyNumberFormat="1" applyFont="1"/>
    <xf numFmtId="166" fontId="0" fillId="0" borderId="0" xfId="0" applyNumberFormat="1"/>
    <xf numFmtId="0" fontId="7" fillId="5" borderId="9" xfId="2" applyFont="1" applyFill="1" applyBorder="1" applyAlignment="1">
      <alignment horizontal="center"/>
    </xf>
    <xf numFmtId="0" fontId="7" fillId="0" borderId="0" xfId="2" applyFont="1" applyFill="1" applyBorder="1" applyAlignment="1">
      <alignment horizontal="right"/>
    </xf>
    <xf numFmtId="0" fontId="7" fillId="4" borderId="4" xfId="2" applyFont="1" applyFill="1" applyBorder="1" applyAlignment="1"/>
    <xf numFmtId="0" fontId="0" fillId="4" borderId="0" xfId="0" applyFill="1"/>
    <xf numFmtId="0" fontId="7" fillId="4" borderId="4" xfId="2" applyFont="1" applyFill="1" applyBorder="1" applyAlignment="1">
      <alignment horizontal="right"/>
    </xf>
    <xf numFmtId="0" fontId="7" fillId="5" borderId="3" xfId="6" applyFont="1" applyFill="1" applyBorder="1" applyAlignment="1">
      <alignment horizontal="center"/>
    </xf>
    <xf numFmtId="0" fontId="7" fillId="0" borderId="4" xfId="6" applyFont="1" applyFill="1" applyBorder="1" applyAlignment="1"/>
    <xf numFmtId="0" fontId="7" fillId="0" borderId="4" xfId="6" applyFont="1" applyFill="1" applyBorder="1" applyAlignment="1">
      <alignment horizontal="right"/>
    </xf>
    <xf numFmtId="165" fontId="7" fillId="0" borderId="4" xfId="6" applyNumberFormat="1" applyFont="1" applyFill="1" applyBorder="1" applyAlignment="1">
      <alignment horizontal="right"/>
    </xf>
    <xf numFmtId="0" fontId="14" fillId="7" borderId="0" xfId="4"/>
    <xf numFmtId="0" fontId="7" fillId="5" borderId="3" xfId="7" applyFont="1" applyFill="1" applyBorder="1" applyAlignment="1">
      <alignment horizontal="center"/>
    </xf>
    <xf numFmtId="0" fontId="7" fillId="0" borderId="4" xfId="7" applyFont="1" applyFill="1" applyBorder="1" applyAlignment="1"/>
    <xf numFmtId="0" fontId="7" fillId="0" borderId="4" xfId="7" applyFont="1" applyFill="1" applyBorder="1" applyAlignment="1">
      <alignment horizontal="right"/>
    </xf>
    <xf numFmtId="165" fontId="7" fillId="0" borderId="4" xfId="7" applyNumberFormat="1" applyFont="1" applyFill="1" applyBorder="1" applyAlignment="1">
      <alignment horizontal="right"/>
    </xf>
    <xf numFmtId="0" fontId="8" fillId="0" borderId="0" xfId="7" applyAlignment="1"/>
    <xf numFmtId="0" fontId="7" fillId="0" borderId="4" xfId="7" applyNumberFormat="1" applyFont="1" applyFill="1" applyBorder="1" applyAlignment="1"/>
    <xf numFmtId="0" fontId="15" fillId="8" borderId="5" xfId="5" applyBorder="1" applyAlignment="1">
      <alignment vertical="center"/>
    </xf>
    <xf numFmtId="0" fontId="15" fillId="8" borderId="0" xfId="5"/>
    <xf numFmtId="0" fontId="15" fillId="8" borderId="4" xfId="5" applyBorder="1" applyAlignment="1">
      <alignment horizontal="right"/>
    </xf>
    <xf numFmtId="0" fontId="7" fillId="4" borderId="4" xfId="6" applyFont="1" applyFill="1" applyBorder="1" applyAlignment="1"/>
  </cellXfs>
  <cellStyles count="8">
    <cellStyle name="Bad" xfId="5" builtinId="27"/>
    <cellStyle name="Good" xfId="4" builtinId="26"/>
    <cellStyle name="Normal" xfId="0" builtinId="0"/>
    <cellStyle name="Normal_CTCwiretagcode(Jan2016)" xfId="7"/>
    <cellStyle name="Normal_Recs--split(Jan2016)" xfId="6"/>
    <cellStyle name="Normal_Sheet2" xfId="2"/>
    <cellStyle name="Normal_Sheet4" xfId="3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ter" refreshedDate="42166.401895023148" createdVersion="5" refreshedVersion="5" minRefreshableVersion="3" recordCount="1244">
  <cacheSource type="worksheet">
    <worksheetSource ref="A1:BD1245" sheet="RMPCrecs"/>
  </cacheSource>
  <cacheFields count="56">
    <cacheField name="record_code" numFmtId="0">
      <sharedItems/>
    </cacheField>
    <cacheField name="format_version" numFmtId="0">
      <sharedItems containsSemiMixedTypes="0" containsString="0" containsNumber="1" minValue="4.0999999999999996" maxValue="4.0999999999999996"/>
    </cacheField>
    <cacheField name="submission_date" numFmtId="0">
      <sharedItems containsSemiMixedTypes="0" containsString="0" containsNumber="1" containsInteger="1" minValue="20120725" maxValue="20150424"/>
    </cacheField>
    <cacheField name="reporting_agency" numFmtId="0">
      <sharedItems/>
    </cacheField>
    <cacheField name="sampling_agency" numFmtId="0">
      <sharedItems/>
    </cacheField>
    <cacheField name="recovery_id" numFmtId="0">
      <sharedItems containsSemiMixedTypes="0" containsString="0" containsNumber="1" containsInteger="1" minValue="1886131" maxValue="2464986"/>
    </cacheField>
    <cacheField name="species" numFmtId="0">
      <sharedItems containsSemiMixedTypes="0" containsString="0" containsNumber="1" containsInteger="1" minValue="1" maxValue="1"/>
    </cacheField>
    <cacheField name="run_year" numFmtId="0">
      <sharedItems containsSemiMixedTypes="0" containsString="0" containsNumber="1" containsInteger="1" minValue="2007" maxValue="2013" count="7">
        <n v="2008"/>
        <n v="2011"/>
        <n v="2010"/>
        <n v="2012"/>
        <n v="2007"/>
        <n v="2009"/>
        <n v="2013"/>
      </sharedItems>
    </cacheField>
    <cacheField name="recovery_date" numFmtId="0">
      <sharedItems containsSemiMixedTypes="0" containsString="0" containsNumber="1" containsInteger="1" minValue="20070815" maxValue="20130923"/>
    </cacheField>
    <cacheField name="recovery_date_type" numFmtId="0">
      <sharedItems/>
    </cacheField>
    <cacheField name="period_type" numFmtId="0">
      <sharedItems containsSemiMixedTypes="0" containsString="0" containsNumber="1" containsInteger="1" minValue="6" maxValue="6"/>
    </cacheField>
    <cacheField name="period" numFmtId="0">
      <sharedItems containsSemiMixedTypes="0" containsString="0" containsNumber="1" containsInteger="1" minValue="32" maxValue="42"/>
    </cacheField>
    <cacheField name="fishery" numFmtId="0">
      <sharedItems containsSemiMixedTypes="0" containsString="0" containsNumber="1" containsInteger="1" minValue="23" maxValue="23"/>
    </cacheField>
    <cacheField name="gear" numFmtId="0">
      <sharedItems containsSemiMixedTypes="0" containsString="0" containsNumber="1" containsInteger="1" minValue="14" maxValue="52"/>
    </cacheField>
    <cacheField name="adclip_selective_fishery" numFmtId="0">
      <sharedItems/>
    </cacheField>
    <cacheField name="estimation_level" numFmtId="0">
      <sharedItems containsSemiMixedTypes="0" containsString="0" containsNumber="1" containsInteger="1" minValue="4" maxValue="5"/>
    </cacheField>
    <cacheField name="recovery_location_code" numFmtId="0">
      <sharedItems/>
    </cacheField>
    <cacheField name="sampling_site" numFmtId="0">
      <sharedItems containsNonDate="0" containsString="0" containsBlank="1"/>
    </cacheField>
    <cacheField name="recorded_mark" numFmtId="0">
      <sharedItems containsSemiMixedTypes="0" containsString="0" containsNumber="1" containsInteger="1" minValue="0" maxValue="9009"/>
    </cacheField>
    <cacheField name="sex" numFmtId="0">
      <sharedItems containsBlank="1"/>
    </cacheField>
    <cacheField name="weight" numFmtId="0">
      <sharedItems containsNonDate="0" containsString="0" containsBlank="1"/>
    </cacheField>
    <cacheField name="weight_code" numFmtId="0">
      <sharedItems containsNonDate="0" containsString="0" containsBlank="1"/>
    </cacheField>
    <cacheField name="weight_type" numFmtId="0">
      <sharedItems containsNonDate="0" containsString="0" containsBlank="1"/>
    </cacheField>
    <cacheField name="length" numFmtId="0">
      <sharedItems containsSemiMixedTypes="0" containsString="0" containsNumber="1" containsInteger="1" minValue="450" maxValue="990"/>
    </cacheField>
    <cacheField name="length_code" numFmtId="0">
      <sharedItems containsSemiMixedTypes="0" containsString="0" containsNumber="1" containsInteger="1" minValue="0" maxValue="0"/>
    </cacheField>
    <cacheField name="length_type" numFmtId="0">
      <sharedItems containsSemiMixedTypes="0" containsString="0" containsNumber="1" containsInteger="1" minValue="1" maxValue="1"/>
    </cacheField>
    <cacheField name="detection_method" numFmtId="0">
      <sharedItems/>
    </cacheField>
    <cacheField name="tag_status" numFmtId="0">
      <sharedItems containsSemiMixedTypes="0" containsString="0" containsNumber="1" containsInteger="1" minValue="1" maxValue="1"/>
    </cacheField>
    <cacheField name="tag_code" numFmtId="0">
      <sharedItems containsSemiMixedTypes="0" containsString="0" containsNumber="1" containsInteger="1" minValue="25650" maxValue="635081"/>
    </cacheField>
    <cacheField name="tag_type" numFmtId="0">
      <sharedItems containsSemiMixedTypes="0" containsString="0" containsNumber="1" containsInteger="1" minValue="0" maxValue="12"/>
    </cacheField>
    <cacheField name="sequential_number" numFmtId="0">
      <sharedItems containsNonDate="0" containsString="0" containsBlank="1"/>
    </cacheField>
    <cacheField name="sequential_column_number" numFmtId="0">
      <sharedItems containsNonDate="0" containsString="0" containsBlank="1"/>
    </cacheField>
    <cacheField name="sequential_row_number" numFmtId="0">
      <sharedItems containsNonDate="0" containsString="0" containsBlank="1"/>
    </cacheField>
    <cacheField name="catch_sample_id" numFmtId="0">
      <sharedItems containsSemiMixedTypes="0" containsString="0" containsNumber="1" containsInteger="1" minValue="103511" maxValue="125385"/>
    </cacheField>
    <cacheField name="sample_type" numFmtId="0">
      <sharedItems containsSemiMixedTypes="0" containsString="0" containsNumber="1" containsInteger="1" minValue="1" maxValue="1"/>
    </cacheField>
    <cacheField name="sampled_maturity" numFmtId="0">
      <sharedItems containsNonDate="0" containsString="0" containsBlank="1"/>
    </cacheField>
    <cacheField name="sampled_run" numFmtId="0">
      <sharedItems containsNonDate="0" containsString="0" containsBlank="1"/>
    </cacheField>
    <cacheField name="sampled_length_range" numFmtId="0">
      <sharedItems containsNonDate="0" containsString="0" containsBlank="1"/>
    </cacheField>
    <cacheField name="sampled_sex" numFmtId="0">
      <sharedItems containsNonDate="0" containsString="0" containsBlank="1"/>
    </cacheField>
    <cacheField name="sampled_mark" numFmtId="0">
      <sharedItems containsNonDate="0" containsString="0" containsBlank="1"/>
    </cacheField>
    <cacheField name="estimated_number" numFmtId="0">
      <sharedItems containsSemiMixedTypes="0" containsString="0" containsNumber="1" minValue="1" maxValue="12.93"/>
    </cacheField>
    <cacheField name="recovery_location_name" numFmtId="0">
      <sharedItems/>
    </cacheField>
    <cacheField name="record_origin" numFmtId="0">
      <sharedItems/>
    </cacheField>
    <cacheField name="release_location_state" numFmtId="0">
      <sharedItems/>
    </cacheField>
    <cacheField name="release_location_rmis_region" numFmtId="0">
      <sharedItems/>
    </cacheField>
    <cacheField name="release_location_rmis_basin" numFmtId="0">
      <sharedItems/>
    </cacheField>
    <cacheField name="hatchery_location_name" numFmtId="0">
      <sharedItems/>
    </cacheField>
    <cacheField name="stock_location_name" numFmtId="0">
      <sharedItems/>
    </cacheField>
    <cacheField name="brood_year" numFmtId="0">
      <sharedItems containsSemiMixedTypes="0" containsString="0" containsNumber="1" containsInteger="1" minValue="2005" maxValue="2008"/>
    </cacheField>
    <cacheField name="run" numFmtId="0">
      <sharedItems containsSemiMixedTypes="0" containsString="0" containsNumber="1" containsInteger="1" minValue="1" maxValue="3"/>
    </cacheField>
    <cacheField name="hatchery_location_code" numFmtId="0">
      <sharedItems/>
    </cacheField>
    <cacheField name="stock_location_code" numFmtId="0">
      <sharedItems/>
    </cacheField>
    <cacheField name="last_release_date_year" numFmtId="0">
      <sharedItems containsSemiMixedTypes="0" containsString="0" containsNumber="1" containsInteger="1" minValue="2006" maxValue="2010"/>
    </cacheField>
    <cacheField name="Stock" numFmtId="0">
      <sharedItems count="18">
        <s v="HAR"/>
        <s v="COW"/>
        <s v="CHI"/>
        <s v="BQR"/>
        <s v="RBT"/>
        <s v="SHU"/>
        <s v="SSF"/>
        <s v="TUL"/>
        <s v="NIS"/>
        <s v="SKF"/>
        <s v="SAM"/>
        <s v="GAD"/>
        <s v="SPS"/>
        <s v="GLH"/>
        <s v="NSF"/>
        <s v="SNY"/>
        <s v="LCW"/>
        <s v="SKS"/>
      </sharedItems>
    </cacheField>
    <cacheField name="Ftype" numFmtId="0">
      <sharedItems count="3">
        <s v="mix"/>
        <s v="NT"/>
        <s v="Tr"/>
      </sharedItems>
    </cacheField>
    <cacheField name="TS" numFmtId="0">
      <sharedItems containsSemiMixedTypes="0" containsString="0" containsNumber="1" containsInteger="1" minValue="3" maxValue="4" count="2"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4">
  <r>
    <s v="R"/>
    <n v="4.0999999999999996"/>
    <n v="20120731"/>
    <s v="WDFW"/>
    <s v="WDFW"/>
    <n v="1983440"/>
    <n v="1"/>
    <x v="0"/>
    <n v="20080910"/>
    <s v="R"/>
    <n v="6"/>
    <n v="37"/>
    <n v="23"/>
    <n v="49"/>
    <s v="N"/>
    <n v="5"/>
    <s v="3M10107 B"/>
    <m/>
    <n v="5000"/>
    <s v="M"/>
    <m/>
    <m/>
    <m/>
    <n v="730"/>
    <n v="0"/>
    <n v="1"/>
    <s v="E"/>
    <n v="1"/>
    <n v="25650"/>
    <n v="0"/>
    <m/>
    <m/>
    <m/>
    <n v="105879"/>
    <n v="1"/>
    <m/>
    <m/>
    <m/>
    <m/>
    <m/>
    <n v="3.01"/>
    <s v="BELLINGHAM BAY 7B"/>
    <s v="N"/>
    <s v="BC"/>
    <s v="FRTH"/>
    <s v="LWFR"/>
    <s v="H-Chehalis River H"/>
    <s v="S-Harrison R"/>
    <n v="2005"/>
    <n v="3"/>
    <s v="2FS LWFRH0154"/>
    <s v="2FS LWFRS0229"/>
    <n v="2006"/>
    <x v="0"/>
    <x v="0"/>
    <x v="0"/>
  </r>
  <r>
    <s v="R"/>
    <n v="4.0999999999999996"/>
    <n v="20140313"/>
    <s v="WDFW"/>
    <s v="WDFW"/>
    <n v="2232631"/>
    <n v="1"/>
    <x v="1"/>
    <n v="20110909"/>
    <s v="R"/>
    <n v="6"/>
    <n v="37"/>
    <n v="23"/>
    <n v="14"/>
    <s v="N"/>
    <n v="4"/>
    <s v="3M10107 B"/>
    <m/>
    <n v="5000"/>
    <s v="F"/>
    <m/>
    <m/>
    <m/>
    <n v="680"/>
    <n v="0"/>
    <n v="1"/>
    <s v="E"/>
    <n v="1"/>
    <n v="180395"/>
    <n v="12"/>
    <m/>
    <m/>
    <m/>
    <n v="117398"/>
    <n v="1"/>
    <m/>
    <m/>
    <m/>
    <m/>
    <m/>
    <n v="5.66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40306"/>
    <s v="WDFW"/>
    <s v="WDFW"/>
    <n v="2165736"/>
    <n v="1"/>
    <x v="2"/>
    <n v="20100922"/>
    <s v="R"/>
    <n v="6"/>
    <n v="39"/>
    <n v="23"/>
    <n v="19"/>
    <s v="N"/>
    <n v="5"/>
    <s v="3M10107 B"/>
    <m/>
    <n v="5000"/>
    <s v="M"/>
    <m/>
    <m/>
    <m/>
    <n v="480"/>
    <n v="0"/>
    <n v="1"/>
    <s v="E"/>
    <n v="1"/>
    <n v="180470"/>
    <n v="12"/>
    <m/>
    <m/>
    <m/>
    <n v="112780"/>
    <n v="1"/>
    <m/>
    <m/>
    <m/>
    <m/>
    <m/>
    <n v="3.2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40306"/>
    <s v="WDFW"/>
    <s v="WDFW"/>
    <n v="2165633"/>
    <n v="1"/>
    <x v="2"/>
    <n v="20100916"/>
    <s v="R"/>
    <n v="6"/>
    <n v="38"/>
    <n v="23"/>
    <n v="19"/>
    <s v="N"/>
    <n v="5"/>
    <s v="3M10107 B"/>
    <m/>
    <n v="5000"/>
    <s v="M"/>
    <m/>
    <m/>
    <m/>
    <n v="590"/>
    <n v="0"/>
    <n v="1"/>
    <s v="E"/>
    <n v="1"/>
    <n v="180470"/>
    <n v="12"/>
    <m/>
    <m/>
    <m/>
    <n v="112779"/>
    <n v="1"/>
    <m/>
    <m/>
    <m/>
    <m/>
    <m/>
    <n v="2.95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50424"/>
    <s v="WDFW"/>
    <s v="WDFW"/>
    <n v="2326203"/>
    <n v="1"/>
    <x v="3"/>
    <n v="20120906"/>
    <s v="R"/>
    <n v="6"/>
    <n v="37"/>
    <n v="23"/>
    <n v="17"/>
    <s v="N"/>
    <n v="4"/>
    <s v="3M10107 B"/>
    <m/>
    <n v="5000"/>
    <s v="F"/>
    <m/>
    <m/>
    <m/>
    <n v="790"/>
    <n v="0"/>
    <n v="1"/>
    <s v="E"/>
    <n v="1"/>
    <n v="180470"/>
    <n v="12"/>
    <m/>
    <m/>
    <m/>
    <n v="121461"/>
    <n v="1"/>
    <m/>
    <m/>
    <m/>
    <m/>
    <m/>
    <n v="2.92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50424"/>
    <s v="WDFW"/>
    <s v="WDFW"/>
    <n v="2351868"/>
    <n v="1"/>
    <x v="3"/>
    <n v="20120911"/>
    <s v="R"/>
    <n v="6"/>
    <n v="38"/>
    <n v="23"/>
    <n v="14"/>
    <s v="N"/>
    <n v="4"/>
    <s v="3M10107 C"/>
    <m/>
    <n v="5000"/>
    <s v="F"/>
    <m/>
    <m/>
    <m/>
    <n v="840"/>
    <n v="0"/>
    <n v="1"/>
    <s v="E"/>
    <n v="1"/>
    <n v="180470"/>
    <n v="12"/>
    <m/>
    <m/>
    <m/>
    <n v="121462"/>
    <n v="1"/>
    <m/>
    <m/>
    <m/>
    <m/>
    <m/>
    <n v="1.79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40306"/>
    <s v="WDFW"/>
    <s v="WDFW"/>
    <n v="2166300"/>
    <n v="1"/>
    <x v="2"/>
    <n v="20101001"/>
    <s v="R"/>
    <n v="6"/>
    <n v="40"/>
    <n v="23"/>
    <n v="49"/>
    <s v="N"/>
    <n v="5"/>
    <s v="3M10107 B"/>
    <m/>
    <n v="5000"/>
    <s v="M"/>
    <m/>
    <m/>
    <m/>
    <n v="600"/>
    <n v="0"/>
    <n v="1"/>
    <s v="E"/>
    <n v="1"/>
    <n v="180471"/>
    <n v="12"/>
    <m/>
    <m/>
    <m/>
    <n v="112781"/>
    <n v="1"/>
    <m/>
    <m/>
    <m/>
    <m/>
    <m/>
    <n v="10.92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0"/>
    <x v="1"/>
  </r>
  <r>
    <s v="R"/>
    <n v="4.0999999999999996"/>
    <n v="20150424"/>
    <s v="WDFW"/>
    <s v="WDFW"/>
    <n v="2326168"/>
    <n v="1"/>
    <x v="3"/>
    <n v="20120830"/>
    <s v="R"/>
    <n v="6"/>
    <n v="36"/>
    <n v="23"/>
    <n v="17"/>
    <s v="N"/>
    <n v="4"/>
    <s v="3M10107 C"/>
    <m/>
    <n v="5000"/>
    <s v="F"/>
    <m/>
    <m/>
    <m/>
    <n v="840"/>
    <n v="0"/>
    <n v="1"/>
    <s v="E"/>
    <n v="1"/>
    <n v="180471"/>
    <n v="12"/>
    <m/>
    <m/>
    <m/>
    <n v="121460"/>
    <n v="1"/>
    <m/>
    <m/>
    <m/>
    <m/>
    <m/>
    <n v="2.2999999999999998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40313"/>
    <s v="WDFW"/>
    <s v="WDFW"/>
    <n v="2252807"/>
    <n v="1"/>
    <x v="1"/>
    <n v="20110906"/>
    <s v="R"/>
    <n v="6"/>
    <n v="37"/>
    <n v="23"/>
    <n v="17"/>
    <s v="N"/>
    <n v="4"/>
    <s v="3M10107 B"/>
    <m/>
    <n v="5000"/>
    <s v="F"/>
    <m/>
    <m/>
    <m/>
    <n v="650"/>
    <n v="0"/>
    <n v="1"/>
    <s v="E"/>
    <n v="1"/>
    <n v="180472"/>
    <n v="12"/>
    <m/>
    <m/>
    <m/>
    <n v="117398"/>
    <n v="1"/>
    <m/>
    <m/>
    <m/>
    <m/>
    <m/>
    <n v="5.66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50424"/>
    <s v="WDFW"/>
    <s v="WDFW"/>
    <n v="2326394"/>
    <n v="1"/>
    <x v="3"/>
    <n v="20120904"/>
    <s v="R"/>
    <n v="6"/>
    <n v="37"/>
    <n v="23"/>
    <n v="14"/>
    <s v="N"/>
    <n v="4"/>
    <s v="3M10107 C"/>
    <m/>
    <n v="5000"/>
    <s v="F"/>
    <m/>
    <m/>
    <m/>
    <n v="850"/>
    <n v="0"/>
    <n v="1"/>
    <s v="E"/>
    <n v="1"/>
    <n v="180472"/>
    <n v="12"/>
    <m/>
    <m/>
    <m/>
    <n v="121461"/>
    <n v="1"/>
    <m/>
    <m/>
    <m/>
    <m/>
    <m/>
    <n v="2.92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40306"/>
    <s v="WDFW"/>
    <s v="WDFW"/>
    <n v="2166770"/>
    <n v="1"/>
    <x v="2"/>
    <n v="20101005"/>
    <s v="R"/>
    <n v="6"/>
    <n v="41"/>
    <n v="23"/>
    <n v="49"/>
    <s v="N"/>
    <n v="5"/>
    <s v="3M10107 B"/>
    <m/>
    <n v="5000"/>
    <s v="M"/>
    <m/>
    <m/>
    <m/>
    <n v="470"/>
    <n v="0"/>
    <n v="1"/>
    <s v="E"/>
    <n v="1"/>
    <n v="180473"/>
    <n v="12"/>
    <m/>
    <m/>
    <m/>
    <n v="112782"/>
    <n v="1"/>
    <m/>
    <m/>
    <m/>
    <m/>
    <m/>
    <n v="2.4700000000000002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0"/>
    <x v="1"/>
  </r>
  <r>
    <s v="R"/>
    <n v="4.0999999999999996"/>
    <n v="20140313"/>
    <s v="WDFW"/>
    <s v="WDFW"/>
    <n v="2233014"/>
    <n v="1"/>
    <x v="1"/>
    <n v="20110823"/>
    <s v="R"/>
    <n v="6"/>
    <n v="35"/>
    <n v="23"/>
    <n v="14"/>
    <s v="N"/>
    <n v="4"/>
    <s v="3M10107 C"/>
    <m/>
    <n v="5000"/>
    <s v="F"/>
    <m/>
    <m/>
    <m/>
    <n v="770"/>
    <n v="0"/>
    <n v="1"/>
    <s v="E"/>
    <n v="1"/>
    <n v="180473"/>
    <n v="12"/>
    <m/>
    <m/>
    <m/>
    <n v="117396"/>
    <n v="1"/>
    <m/>
    <m/>
    <m/>
    <m/>
    <m/>
    <n v="2.38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40306"/>
    <s v="WDFW"/>
    <s v="WDFW"/>
    <n v="2165629"/>
    <n v="1"/>
    <x v="2"/>
    <n v="20100916"/>
    <s v="R"/>
    <n v="6"/>
    <n v="38"/>
    <n v="23"/>
    <n v="19"/>
    <s v="N"/>
    <n v="5"/>
    <s v="3M10107 B"/>
    <m/>
    <n v="5000"/>
    <s v="M"/>
    <m/>
    <m/>
    <m/>
    <n v="520"/>
    <n v="0"/>
    <n v="1"/>
    <s v="E"/>
    <n v="1"/>
    <n v="180480"/>
    <n v="12"/>
    <m/>
    <m/>
    <m/>
    <n v="112779"/>
    <n v="1"/>
    <m/>
    <m/>
    <m/>
    <m/>
    <m/>
    <n v="2.95"/>
    <s v="BELLINGHAM BAY 7B"/>
    <s v="N"/>
    <s v="BC"/>
    <s v="FRTH"/>
    <s v="LWFR"/>
    <s v="H-Chilliwack River H"/>
    <s v="S-Chilliwack R"/>
    <n v="2008"/>
    <n v="3"/>
    <s v="2FS LWFRH0107"/>
    <s v="2FS LWFRS0107"/>
    <n v="2009"/>
    <x v="2"/>
    <x v="1"/>
    <x v="0"/>
  </r>
  <r>
    <s v="R"/>
    <n v="4.0999999999999996"/>
    <n v="20140313"/>
    <s v="WDFW"/>
    <s v="WDFW"/>
    <n v="2233457"/>
    <n v="1"/>
    <x v="1"/>
    <n v="20110906"/>
    <s v="R"/>
    <n v="6"/>
    <n v="37"/>
    <n v="23"/>
    <n v="49"/>
    <s v="N"/>
    <n v="4"/>
    <s v="3M10107 B"/>
    <m/>
    <n v="5000"/>
    <s v="M"/>
    <m/>
    <m/>
    <m/>
    <n v="810"/>
    <n v="0"/>
    <n v="1"/>
    <s v="E"/>
    <n v="1"/>
    <n v="180480"/>
    <n v="12"/>
    <m/>
    <m/>
    <m/>
    <n v="117398"/>
    <n v="1"/>
    <m/>
    <m/>
    <m/>
    <m/>
    <m/>
    <n v="5.66"/>
    <s v="BELLINGHAM BAY 7B"/>
    <s v="N"/>
    <s v="BC"/>
    <s v="FRTH"/>
    <s v="LWFR"/>
    <s v="H-Chilliwack River H"/>
    <s v="S-Chilliwack R"/>
    <n v="2008"/>
    <n v="3"/>
    <s v="2FS LWFRH0107"/>
    <s v="2FS LWFRS0107"/>
    <n v="2009"/>
    <x v="2"/>
    <x v="0"/>
    <x v="0"/>
  </r>
  <r>
    <s v="R"/>
    <n v="4.0999999999999996"/>
    <n v="20150424"/>
    <s v="WDFW"/>
    <s v="WDFW"/>
    <n v="2326200"/>
    <n v="1"/>
    <x v="3"/>
    <n v="20120906"/>
    <s v="R"/>
    <n v="6"/>
    <n v="37"/>
    <n v="23"/>
    <n v="17"/>
    <s v="N"/>
    <n v="4"/>
    <s v="3M10107 B"/>
    <m/>
    <n v="5000"/>
    <s v="F"/>
    <m/>
    <m/>
    <m/>
    <n v="820"/>
    <n v="0"/>
    <n v="1"/>
    <s v="E"/>
    <n v="1"/>
    <n v="180480"/>
    <n v="12"/>
    <m/>
    <m/>
    <m/>
    <n v="121461"/>
    <n v="1"/>
    <m/>
    <m/>
    <m/>
    <m/>
    <m/>
    <n v="2.92"/>
    <s v="BELLINGHAM BAY 7B"/>
    <s v="N"/>
    <s v="BC"/>
    <s v="FRTH"/>
    <s v="LWFR"/>
    <s v="H-Chilliwack River H"/>
    <s v="S-Chilliwack R"/>
    <n v="2008"/>
    <n v="3"/>
    <s v="2FS LWFRH0107"/>
    <s v="2FS LWFRS0107"/>
    <n v="2009"/>
    <x v="2"/>
    <x v="2"/>
    <x v="0"/>
  </r>
  <r>
    <s v="R"/>
    <n v="4.0999999999999996"/>
    <n v="20150424"/>
    <s v="WDFW"/>
    <s v="WDFW"/>
    <n v="2351815"/>
    <n v="1"/>
    <x v="3"/>
    <n v="20120820"/>
    <s v="R"/>
    <n v="6"/>
    <n v="35"/>
    <n v="23"/>
    <n v="14"/>
    <s v="N"/>
    <n v="4"/>
    <s v="3M10107 C"/>
    <m/>
    <n v="5000"/>
    <s v="F"/>
    <m/>
    <m/>
    <m/>
    <n v="790"/>
    <n v="0"/>
    <n v="1"/>
    <s v="E"/>
    <n v="1"/>
    <n v="180480"/>
    <n v="12"/>
    <m/>
    <m/>
    <m/>
    <n v="121459"/>
    <n v="1"/>
    <m/>
    <m/>
    <m/>
    <m/>
    <m/>
    <n v="2.15"/>
    <s v="SAMISH BAY 7C"/>
    <s v="N"/>
    <s v="BC"/>
    <s v="FRTH"/>
    <s v="LWFR"/>
    <s v="H-Chilliwack River H"/>
    <s v="S-Chilliwack R"/>
    <n v="2008"/>
    <n v="3"/>
    <s v="2FS LWFRH0107"/>
    <s v="2FS LWFRS0107"/>
    <n v="2009"/>
    <x v="2"/>
    <x v="1"/>
    <x v="0"/>
  </r>
  <r>
    <s v="R"/>
    <n v="4.0999999999999996"/>
    <n v="20140313"/>
    <s v="WDFW"/>
    <s v="WDFW"/>
    <n v="2232766"/>
    <n v="1"/>
    <x v="1"/>
    <n v="20110901"/>
    <s v="R"/>
    <n v="6"/>
    <n v="36"/>
    <n v="23"/>
    <n v="49"/>
    <s v="N"/>
    <n v="4"/>
    <s v="3M10107 B"/>
    <m/>
    <n v="5000"/>
    <s v="M"/>
    <m/>
    <m/>
    <m/>
    <n v="780"/>
    <n v="0"/>
    <n v="1"/>
    <s v="E"/>
    <n v="1"/>
    <n v="180482"/>
    <n v="12"/>
    <m/>
    <m/>
    <m/>
    <n v="117397"/>
    <n v="1"/>
    <m/>
    <m/>
    <m/>
    <m/>
    <m/>
    <n v="2.8"/>
    <s v="BELLINGHAM BAY 7B"/>
    <s v="N"/>
    <s v="BC"/>
    <s v="FRTH"/>
    <s v="LWFR"/>
    <s v="H-Chilliwack River H"/>
    <s v="S-Chilliwack R"/>
    <n v="2008"/>
    <n v="3"/>
    <s v="2FS LWFRH0107"/>
    <s v="2FS LWFRS0107"/>
    <n v="2009"/>
    <x v="2"/>
    <x v="0"/>
    <x v="0"/>
  </r>
  <r>
    <s v="R"/>
    <n v="4.0999999999999996"/>
    <n v="20140313"/>
    <s v="WDFW"/>
    <s v="WDFW"/>
    <n v="2252861"/>
    <n v="1"/>
    <x v="1"/>
    <n v="20110907"/>
    <s v="R"/>
    <n v="6"/>
    <n v="37"/>
    <n v="23"/>
    <n v="49"/>
    <s v="N"/>
    <n v="4"/>
    <s v="3M10107 B"/>
    <m/>
    <n v="5000"/>
    <s v="M"/>
    <m/>
    <m/>
    <m/>
    <n v="640"/>
    <n v="0"/>
    <n v="1"/>
    <s v="E"/>
    <n v="1"/>
    <n v="180482"/>
    <n v="12"/>
    <m/>
    <m/>
    <m/>
    <n v="117398"/>
    <n v="1"/>
    <m/>
    <m/>
    <m/>
    <m/>
    <m/>
    <n v="5.66"/>
    <s v="BELLINGHAM BAY 7B"/>
    <s v="N"/>
    <s v="BC"/>
    <s v="FRTH"/>
    <s v="LWFR"/>
    <s v="H-Chilliwack River H"/>
    <s v="S-Chilliwack R"/>
    <n v="2008"/>
    <n v="3"/>
    <s v="2FS LWFRH0107"/>
    <s v="2FS LWFRS0107"/>
    <n v="2009"/>
    <x v="2"/>
    <x v="0"/>
    <x v="0"/>
  </r>
  <r>
    <s v="R"/>
    <n v="4.0999999999999996"/>
    <n v="20150424"/>
    <s v="WDFW"/>
    <s v="WDFW"/>
    <n v="2351865"/>
    <n v="1"/>
    <x v="3"/>
    <n v="20120919"/>
    <s v="R"/>
    <n v="6"/>
    <n v="39"/>
    <n v="23"/>
    <n v="49"/>
    <s v="N"/>
    <n v="4"/>
    <s v="3M10107 B"/>
    <m/>
    <n v="5000"/>
    <s v="F"/>
    <m/>
    <m/>
    <m/>
    <n v="840"/>
    <n v="0"/>
    <n v="1"/>
    <s v="E"/>
    <n v="1"/>
    <n v="180482"/>
    <n v="12"/>
    <m/>
    <m/>
    <m/>
    <n v="121463"/>
    <n v="1"/>
    <m/>
    <m/>
    <m/>
    <m/>
    <m/>
    <n v="3.24"/>
    <s v="BELLINGHAM BAY 7B"/>
    <s v="N"/>
    <s v="BC"/>
    <s v="FRTH"/>
    <s v="LWFR"/>
    <s v="H-Chilliwack River H"/>
    <s v="S-Chilliwack R"/>
    <n v="2008"/>
    <n v="3"/>
    <s v="2FS LWFRH0107"/>
    <s v="2FS LWFRS0107"/>
    <n v="2009"/>
    <x v="2"/>
    <x v="0"/>
    <x v="0"/>
  </r>
  <r>
    <s v="R"/>
    <n v="4.0999999999999996"/>
    <n v="20120725"/>
    <s v="WDFW"/>
    <s v="WDFW"/>
    <n v="1913318"/>
    <n v="1"/>
    <x v="4"/>
    <n v="20070918"/>
    <s v="R"/>
    <n v="6"/>
    <n v="38"/>
    <n v="23"/>
    <n v="17"/>
    <s v="N"/>
    <n v="5"/>
    <s v="3M10107 B"/>
    <m/>
    <n v="5000"/>
    <s v="M"/>
    <m/>
    <m/>
    <m/>
    <n v="500"/>
    <n v="0"/>
    <n v="1"/>
    <s v="E"/>
    <n v="1"/>
    <n v="184422"/>
    <n v="12"/>
    <m/>
    <m/>
    <m/>
    <n v="103515"/>
    <n v="1"/>
    <m/>
    <m/>
    <m/>
    <m/>
    <m/>
    <n v="1.43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0"/>
  </r>
  <r>
    <s v="R"/>
    <n v="4.0999999999999996"/>
    <n v="20120731"/>
    <s v="WDFW"/>
    <s v="WDFW"/>
    <n v="2027055"/>
    <n v="1"/>
    <x v="0"/>
    <n v="20080919"/>
    <s v="R"/>
    <n v="6"/>
    <n v="38"/>
    <n v="23"/>
    <n v="14"/>
    <s v="N"/>
    <n v="5"/>
    <s v="3M10107 B"/>
    <m/>
    <n v="5000"/>
    <s v="M"/>
    <m/>
    <m/>
    <m/>
    <n v="770"/>
    <n v="0"/>
    <n v="1"/>
    <s v="E"/>
    <n v="1"/>
    <n v="184422"/>
    <n v="12"/>
    <m/>
    <m/>
    <m/>
    <n v="105952"/>
    <n v="1"/>
    <m/>
    <m/>
    <m/>
    <m/>
    <m/>
    <n v="2.4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1"/>
    <x v="0"/>
  </r>
  <r>
    <s v="R"/>
    <n v="4.0999999999999996"/>
    <n v="20120731"/>
    <s v="WDFW"/>
    <s v="WDFW"/>
    <n v="2002290"/>
    <n v="1"/>
    <x v="0"/>
    <n v="20080819"/>
    <s v="R"/>
    <n v="6"/>
    <n v="34"/>
    <n v="23"/>
    <n v="14"/>
    <s v="N"/>
    <n v="5"/>
    <s v="3M10107 C"/>
    <m/>
    <n v="5000"/>
    <s v="M"/>
    <m/>
    <m/>
    <m/>
    <n v="730"/>
    <n v="0"/>
    <n v="1"/>
    <s v="E"/>
    <n v="1"/>
    <n v="185030"/>
    <n v="12"/>
    <m/>
    <m/>
    <m/>
    <n v="105990"/>
    <n v="1"/>
    <m/>
    <m/>
    <m/>
    <m/>
    <m/>
    <n v="2.41"/>
    <s v="SAMISH BAY 7C"/>
    <s v="N"/>
    <s v="BC"/>
    <s v="FRTH"/>
    <s v="LWFR"/>
    <s v="H-Chilliwack River H"/>
    <s v="S-Chilliwack R"/>
    <n v="2005"/>
    <n v="3"/>
    <s v="2FS LWFRH0107"/>
    <s v="2FS LWFRS0107"/>
    <n v="2006"/>
    <x v="2"/>
    <x v="1"/>
    <x v="0"/>
  </r>
  <r>
    <s v="R"/>
    <n v="4.0999999999999996"/>
    <n v="20120731"/>
    <s v="WDFW"/>
    <s v="WDFW"/>
    <n v="1998572"/>
    <n v="1"/>
    <x v="0"/>
    <n v="20080827"/>
    <s v="R"/>
    <n v="6"/>
    <n v="35"/>
    <n v="23"/>
    <n v="17"/>
    <s v="N"/>
    <n v="5"/>
    <s v="3M10107 C"/>
    <m/>
    <n v="5000"/>
    <s v="M"/>
    <m/>
    <m/>
    <m/>
    <n v="700"/>
    <n v="0"/>
    <n v="1"/>
    <s v="E"/>
    <n v="1"/>
    <n v="185030"/>
    <n v="12"/>
    <m/>
    <m/>
    <m/>
    <n v="105991"/>
    <n v="1"/>
    <m/>
    <m/>
    <m/>
    <m/>
    <m/>
    <n v="2.89"/>
    <s v="SAMISH BAY 7C"/>
    <s v="N"/>
    <s v="BC"/>
    <s v="FRTH"/>
    <s v="LWFR"/>
    <s v="H-Chilliwack River H"/>
    <s v="S-Chilliwack R"/>
    <n v="2005"/>
    <n v="3"/>
    <s v="2FS LWFRH0107"/>
    <s v="2FS LWFRS0107"/>
    <n v="2006"/>
    <x v="2"/>
    <x v="2"/>
    <x v="0"/>
  </r>
  <r>
    <s v="R"/>
    <n v="4.0999999999999996"/>
    <n v="20130329"/>
    <s v="WDFW"/>
    <s v="WDFW"/>
    <n v="2066033"/>
    <n v="1"/>
    <x v="5"/>
    <n v="20090827"/>
    <s v="R"/>
    <n v="6"/>
    <n v="35"/>
    <n v="23"/>
    <n v="17"/>
    <s v="N"/>
    <n v="5"/>
    <s v="3M10107 C"/>
    <m/>
    <n v="5000"/>
    <s v="M"/>
    <m/>
    <m/>
    <m/>
    <n v="840"/>
    <n v="0"/>
    <n v="1"/>
    <s v="E"/>
    <n v="1"/>
    <n v="185030"/>
    <n v="12"/>
    <m/>
    <m/>
    <m/>
    <n v="108885"/>
    <n v="1"/>
    <m/>
    <m/>
    <m/>
    <m/>
    <m/>
    <n v="1.67"/>
    <s v="SAMISH BAY 7C"/>
    <s v="N"/>
    <s v="BC"/>
    <s v="FRTH"/>
    <s v="LWFR"/>
    <s v="H-Chilliwack River H"/>
    <s v="S-Chilliwack R"/>
    <n v="2005"/>
    <n v="3"/>
    <s v="2FS LWFRH0107"/>
    <s v="2FS LWFRS0107"/>
    <n v="2006"/>
    <x v="2"/>
    <x v="2"/>
    <x v="0"/>
  </r>
  <r>
    <s v="R"/>
    <n v="4.0999999999999996"/>
    <n v="20120725"/>
    <s v="WDFW"/>
    <s v="WDFW"/>
    <n v="1892032"/>
    <n v="1"/>
    <x v="4"/>
    <n v="20070913"/>
    <s v="R"/>
    <n v="6"/>
    <n v="37"/>
    <n v="23"/>
    <n v="52"/>
    <s v="N"/>
    <n v="5"/>
    <s v="3M10107 B"/>
    <m/>
    <n v="0"/>
    <s v="M"/>
    <m/>
    <m/>
    <m/>
    <n v="540"/>
    <n v="0"/>
    <n v="1"/>
    <s v="E"/>
    <n v="1"/>
    <n v="185032"/>
    <n v="12"/>
    <m/>
    <m/>
    <m/>
    <n v="103514"/>
    <n v="1"/>
    <m/>
    <m/>
    <m/>
    <m/>
    <m/>
    <n v="2.79"/>
    <s v="BELLINGHAM BAY 7B"/>
    <s v="N"/>
    <s v="BC"/>
    <s v="FRTH"/>
    <s v="LWFR"/>
    <s v="H-Chilliwack River H"/>
    <s v="S-Chilliwack R"/>
    <n v="2005"/>
    <n v="3"/>
    <s v="2FS LWFRH0107"/>
    <s v="2FS LWFRS0107"/>
    <n v="2006"/>
    <x v="2"/>
    <x v="0"/>
    <x v="0"/>
  </r>
  <r>
    <s v="R"/>
    <n v="4.0999999999999996"/>
    <n v="20120731"/>
    <s v="WDFW"/>
    <s v="WDFW"/>
    <n v="2010123"/>
    <n v="1"/>
    <x v="0"/>
    <n v="20080905"/>
    <s v="R"/>
    <n v="6"/>
    <n v="36"/>
    <n v="23"/>
    <n v="14"/>
    <s v="N"/>
    <n v="5"/>
    <s v="3M10107 B"/>
    <m/>
    <n v="5000"/>
    <s v="M"/>
    <m/>
    <m/>
    <m/>
    <n v="730"/>
    <n v="0"/>
    <n v="1"/>
    <s v="E"/>
    <n v="1"/>
    <n v="185032"/>
    <n v="12"/>
    <m/>
    <m/>
    <m/>
    <n v="105878"/>
    <n v="1"/>
    <m/>
    <m/>
    <m/>
    <m/>
    <m/>
    <n v="1.56"/>
    <s v="BELLINGHAM BAY 7B"/>
    <s v="N"/>
    <s v="BC"/>
    <s v="FRTH"/>
    <s v="LWFR"/>
    <s v="H-Chilliwack River H"/>
    <s v="S-Chilliwack R"/>
    <n v="2005"/>
    <n v="3"/>
    <s v="2FS LWFRH0107"/>
    <s v="2FS LWFRS0107"/>
    <n v="2006"/>
    <x v="2"/>
    <x v="1"/>
    <x v="0"/>
  </r>
  <r>
    <s v="R"/>
    <n v="4.0999999999999996"/>
    <n v="20150424"/>
    <s v="WDFW"/>
    <s v="WDFW"/>
    <n v="2354722"/>
    <n v="1"/>
    <x v="3"/>
    <n v="20120827"/>
    <s v="R"/>
    <n v="6"/>
    <n v="36"/>
    <n v="23"/>
    <n v="29"/>
    <s v="N"/>
    <n v="4"/>
    <s v="3M10107 C"/>
    <m/>
    <n v="5000"/>
    <s v="F"/>
    <m/>
    <m/>
    <m/>
    <n v="970"/>
    <n v="0"/>
    <n v="1"/>
    <s v="E"/>
    <n v="1"/>
    <n v="185040"/>
    <n v="12"/>
    <m/>
    <m/>
    <m/>
    <n v="121460"/>
    <n v="1"/>
    <m/>
    <m/>
    <m/>
    <m/>
    <m/>
    <n v="2.2999999999999998"/>
    <s v="SAMISH BAY 7C"/>
    <s v="N"/>
    <s v="BC"/>
    <s v="FRTH"/>
    <s v="LWFR"/>
    <s v="H-Chehalis River H"/>
    <s v="S-Harrison R"/>
    <n v="2007"/>
    <n v="3"/>
    <s v="2FS LWFRH0154"/>
    <s v="2FS LWFRS0229"/>
    <n v="2008"/>
    <x v="0"/>
    <x v="2"/>
    <x v="0"/>
  </r>
  <r>
    <s v="R"/>
    <n v="4.0999999999999996"/>
    <n v="20120731"/>
    <s v="WDFW"/>
    <s v="WDFW"/>
    <n v="1983461"/>
    <n v="1"/>
    <x v="0"/>
    <n v="20080910"/>
    <s v="R"/>
    <n v="6"/>
    <n v="37"/>
    <n v="23"/>
    <n v="49"/>
    <s v="N"/>
    <n v="5"/>
    <s v="3M10107 B"/>
    <m/>
    <n v="5000"/>
    <s v="F"/>
    <m/>
    <m/>
    <m/>
    <n v="810"/>
    <n v="0"/>
    <n v="1"/>
    <s v="E"/>
    <n v="1"/>
    <n v="185238"/>
    <n v="12"/>
    <m/>
    <m/>
    <m/>
    <n v="105879"/>
    <n v="1"/>
    <m/>
    <m/>
    <m/>
    <m/>
    <m/>
    <n v="3.01"/>
    <s v="BELLINGHAM BAY 7B"/>
    <s v="N"/>
    <s v="BC"/>
    <s v="FRTH"/>
    <s v="LWFR"/>
    <s v="H-Chilliwack River H"/>
    <s v="S-Chilliwack R"/>
    <n v="2005"/>
    <n v="3"/>
    <s v="2FS LWFRH0107"/>
    <s v="2FS LWFRS0107"/>
    <n v="2006"/>
    <x v="2"/>
    <x v="0"/>
    <x v="0"/>
  </r>
  <r>
    <s v="R"/>
    <n v="4.0999999999999996"/>
    <n v="20120731"/>
    <s v="WDFW"/>
    <s v="WDFW"/>
    <n v="1983447"/>
    <n v="1"/>
    <x v="0"/>
    <n v="20080910"/>
    <s v="R"/>
    <n v="6"/>
    <n v="37"/>
    <n v="23"/>
    <n v="49"/>
    <s v="N"/>
    <n v="5"/>
    <s v="3M10107 B"/>
    <m/>
    <n v="5000"/>
    <s v="F"/>
    <m/>
    <m/>
    <m/>
    <n v="780"/>
    <n v="0"/>
    <n v="1"/>
    <s v="E"/>
    <n v="1"/>
    <n v="185238"/>
    <n v="12"/>
    <m/>
    <m/>
    <m/>
    <n v="105879"/>
    <n v="1"/>
    <m/>
    <m/>
    <m/>
    <m/>
    <m/>
    <n v="3.01"/>
    <s v="BELLINGHAM BAY 7B"/>
    <s v="N"/>
    <s v="BC"/>
    <s v="FRTH"/>
    <s v="LWFR"/>
    <s v="H-Chilliwack River H"/>
    <s v="S-Chilliwack R"/>
    <n v="2005"/>
    <n v="3"/>
    <s v="2FS LWFRH0107"/>
    <s v="2FS LWFRS0107"/>
    <n v="2006"/>
    <x v="2"/>
    <x v="0"/>
    <x v="0"/>
  </r>
  <r>
    <s v="R"/>
    <n v="4.0999999999999996"/>
    <n v="20120731"/>
    <s v="WDFW"/>
    <s v="WDFW"/>
    <n v="2024834"/>
    <n v="1"/>
    <x v="0"/>
    <n v="20080829"/>
    <s v="R"/>
    <n v="6"/>
    <n v="35"/>
    <n v="23"/>
    <n v="14"/>
    <s v="N"/>
    <n v="5"/>
    <s v="3M10107 C"/>
    <m/>
    <n v="5000"/>
    <s v="M"/>
    <m/>
    <m/>
    <m/>
    <n v="840"/>
    <n v="0"/>
    <n v="1"/>
    <s v="E"/>
    <n v="1"/>
    <n v="185238"/>
    <n v="12"/>
    <m/>
    <m/>
    <m/>
    <n v="105991"/>
    <n v="1"/>
    <m/>
    <m/>
    <m/>
    <m/>
    <m/>
    <n v="2.89"/>
    <s v="SAMISH BAY 7C"/>
    <s v="N"/>
    <s v="BC"/>
    <s v="FRTH"/>
    <s v="LWFR"/>
    <s v="H-Chilliwack River H"/>
    <s v="S-Chilliwack R"/>
    <n v="2005"/>
    <n v="3"/>
    <s v="2FS LWFRH0107"/>
    <s v="2FS LWFRS0107"/>
    <n v="2006"/>
    <x v="2"/>
    <x v="1"/>
    <x v="0"/>
  </r>
  <r>
    <s v="R"/>
    <n v="4.0999999999999996"/>
    <n v="20120731"/>
    <s v="WDFW"/>
    <s v="WDFW"/>
    <n v="2002293"/>
    <n v="1"/>
    <x v="0"/>
    <n v="20080819"/>
    <s v="R"/>
    <n v="6"/>
    <n v="34"/>
    <n v="23"/>
    <n v="14"/>
    <s v="N"/>
    <n v="5"/>
    <s v="3M10107 C"/>
    <m/>
    <n v="5000"/>
    <s v="M"/>
    <m/>
    <m/>
    <m/>
    <n v="780"/>
    <n v="0"/>
    <n v="1"/>
    <s v="E"/>
    <n v="1"/>
    <n v="185240"/>
    <n v="12"/>
    <m/>
    <m/>
    <m/>
    <n v="105990"/>
    <n v="1"/>
    <m/>
    <m/>
    <m/>
    <m/>
    <m/>
    <n v="2.41"/>
    <s v="SAMISH BAY 7C"/>
    <s v="N"/>
    <s v="BC"/>
    <s v="FRTH"/>
    <s v="LWFR"/>
    <s v="H-Chilliwack River H"/>
    <s v="S-Chilliwack R"/>
    <n v="2005"/>
    <n v="3"/>
    <s v="2FS LWFRH0107"/>
    <s v="2FS LWFRS0107"/>
    <n v="2006"/>
    <x v="2"/>
    <x v="1"/>
    <x v="0"/>
  </r>
  <r>
    <s v="R"/>
    <n v="4.0999999999999996"/>
    <n v="20120731"/>
    <s v="WDFW"/>
    <s v="WDFW"/>
    <n v="1980759"/>
    <n v="1"/>
    <x v="0"/>
    <n v="20080815"/>
    <s v="R"/>
    <n v="6"/>
    <n v="33"/>
    <n v="23"/>
    <n v="29"/>
    <s v="N"/>
    <n v="5"/>
    <s v="3M10107 C"/>
    <m/>
    <n v="5000"/>
    <s v="F"/>
    <m/>
    <m/>
    <m/>
    <n v="720"/>
    <n v="0"/>
    <n v="1"/>
    <s v="E"/>
    <n v="1"/>
    <n v="185301"/>
    <n v="12"/>
    <m/>
    <m/>
    <m/>
    <n v="105989"/>
    <n v="1"/>
    <m/>
    <m/>
    <m/>
    <m/>
    <m/>
    <n v="4.28"/>
    <s v="SAMISH BAY 7C"/>
    <s v="N"/>
    <s v="BC"/>
    <s v="GST"/>
    <s v="GSVI"/>
    <s v="H-Big Qualicum River H"/>
    <s v="S-Big Qualicum R"/>
    <n v="2005"/>
    <n v="3"/>
    <s v="2FS GSVIH0100"/>
    <s v="2FS GSVIS0100"/>
    <n v="2006"/>
    <x v="3"/>
    <x v="2"/>
    <x v="0"/>
  </r>
  <r>
    <s v="R"/>
    <n v="4.0999999999999996"/>
    <n v="20150424"/>
    <s v="WDFW"/>
    <s v="WDFW"/>
    <n v="2326173"/>
    <n v="1"/>
    <x v="3"/>
    <n v="20120912"/>
    <s v="R"/>
    <n v="6"/>
    <n v="38"/>
    <n v="23"/>
    <n v="19"/>
    <s v="N"/>
    <n v="4"/>
    <s v="3M10107 B"/>
    <m/>
    <n v="5000"/>
    <s v="M"/>
    <m/>
    <m/>
    <m/>
    <n v="800"/>
    <n v="0"/>
    <n v="1"/>
    <s v="E"/>
    <n v="1"/>
    <n v="185344"/>
    <n v="12"/>
    <m/>
    <m/>
    <m/>
    <n v="121462"/>
    <n v="1"/>
    <m/>
    <m/>
    <m/>
    <m/>
    <m/>
    <n v="1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50424"/>
    <s v="WDFW"/>
    <s v="WDFW"/>
    <n v="2326214"/>
    <n v="1"/>
    <x v="3"/>
    <n v="20120911"/>
    <s v="R"/>
    <n v="6"/>
    <n v="38"/>
    <n v="23"/>
    <n v="49"/>
    <s v="N"/>
    <n v="4"/>
    <s v="3M10107 B"/>
    <m/>
    <n v="5000"/>
    <s v="M"/>
    <m/>
    <m/>
    <m/>
    <n v="720"/>
    <n v="0"/>
    <n v="1"/>
    <s v="E"/>
    <n v="1"/>
    <n v="185345"/>
    <n v="12"/>
    <m/>
    <m/>
    <m/>
    <n v="121462"/>
    <n v="1"/>
    <m/>
    <m/>
    <m/>
    <m/>
    <m/>
    <n v="1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0"/>
    <x v="0"/>
  </r>
  <r>
    <s v="R"/>
    <n v="4.0999999999999996"/>
    <n v="20130329"/>
    <s v="WDFW"/>
    <s v="WDFW"/>
    <n v="2068470"/>
    <n v="1"/>
    <x v="5"/>
    <n v="20090929"/>
    <s v="R"/>
    <n v="6"/>
    <n v="40"/>
    <n v="23"/>
    <n v="17"/>
    <s v="N"/>
    <n v="5"/>
    <s v="3M10107 B"/>
    <m/>
    <n v="5000"/>
    <s v="M"/>
    <m/>
    <m/>
    <m/>
    <n v="550"/>
    <n v="0"/>
    <n v="1"/>
    <s v="E"/>
    <n v="1"/>
    <n v="185355"/>
    <n v="12"/>
    <m/>
    <m/>
    <m/>
    <n v="108880"/>
    <n v="1"/>
    <m/>
    <m/>
    <m/>
    <m/>
    <m/>
    <n v="4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30329"/>
    <s v="WDFW"/>
    <s v="WDFW"/>
    <n v="2067583"/>
    <n v="1"/>
    <x v="5"/>
    <n v="20090908"/>
    <s v="R"/>
    <n v="6"/>
    <n v="37"/>
    <n v="23"/>
    <n v="17"/>
    <s v="N"/>
    <n v="5"/>
    <s v="3M10107 B"/>
    <m/>
    <n v="5000"/>
    <s v="M"/>
    <m/>
    <m/>
    <m/>
    <n v="570"/>
    <n v="0"/>
    <n v="1"/>
    <s v="E"/>
    <n v="1"/>
    <n v="185355"/>
    <n v="12"/>
    <m/>
    <m/>
    <m/>
    <n v="108877"/>
    <n v="1"/>
    <m/>
    <m/>
    <m/>
    <m/>
    <m/>
    <n v="2.17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30329"/>
    <s v="WDFW"/>
    <s v="WDFW"/>
    <n v="2076765"/>
    <n v="1"/>
    <x v="5"/>
    <n v="20090921"/>
    <s v="R"/>
    <n v="6"/>
    <n v="39"/>
    <n v="23"/>
    <n v="14"/>
    <s v="N"/>
    <n v="5"/>
    <s v="3M10107 B"/>
    <m/>
    <n v="5000"/>
    <s v="M"/>
    <m/>
    <m/>
    <m/>
    <n v="650"/>
    <n v="0"/>
    <n v="1"/>
    <s v="E"/>
    <n v="1"/>
    <n v="185355"/>
    <n v="12"/>
    <m/>
    <m/>
    <m/>
    <n v="108879"/>
    <n v="1"/>
    <m/>
    <m/>
    <m/>
    <m/>
    <m/>
    <n v="1.28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0"/>
  </r>
  <r>
    <s v="R"/>
    <n v="4.0999999999999996"/>
    <n v="20140306"/>
    <s v="WDFW"/>
    <s v="WDFW"/>
    <n v="2165681"/>
    <n v="1"/>
    <x v="2"/>
    <n v="20100909"/>
    <s v="R"/>
    <n v="6"/>
    <n v="37"/>
    <n v="23"/>
    <n v="19"/>
    <s v="N"/>
    <n v="5"/>
    <s v="3M10107 B"/>
    <m/>
    <n v="5000"/>
    <s v="M"/>
    <m/>
    <m/>
    <m/>
    <n v="760"/>
    <n v="0"/>
    <n v="1"/>
    <s v="E"/>
    <n v="1"/>
    <n v="185355"/>
    <n v="12"/>
    <m/>
    <m/>
    <m/>
    <n v="112778"/>
    <n v="1"/>
    <m/>
    <m/>
    <m/>
    <m/>
    <m/>
    <n v="6.04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0"/>
  </r>
  <r>
    <s v="R"/>
    <n v="4.0999999999999996"/>
    <n v="20140306"/>
    <s v="WDFW"/>
    <s v="WDFW"/>
    <n v="2165322"/>
    <n v="1"/>
    <x v="2"/>
    <n v="20100914"/>
    <s v="R"/>
    <n v="6"/>
    <n v="38"/>
    <n v="23"/>
    <n v="19"/>
    <s v="N"/>
    <n v="5"/>
    <s v="3M10107 B"/>
    <m/>
    <n v="5000"/>
    <s v="M"/>
    <m/>
    <m/>
    <m/>
    <n v="780"/>
    <n v="0"/>
    <n v="1"/>
    <s v="E"/>
    <n v="1"/>
    <n v="185357"/>
    <n v="12"/>
    <m/>
    <m/>
    <m/>
    <n v="112779"/>
    <n v="1"/>
    <m/>
    <m/>
    <m/>
    <m/>
    <m/>
    <n v="2.95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0"/>
  </r>
  <r>
    <s v="R"/>
    <n v="4.0999999999999996"/>
    <n v="20140306"/>
    <s v="WDFW"/>
    <s v="WDFW"/>
    <n v="2165411"/>
    <n v="1"/>
    <x v="2"/>
    <n v="20100914"/>
    <s v="R"/>
    <n v="6"/>
    <n v="38"/>
    <n v="23"/>
    <n v="19"/>
    <s v="N"/>
    <n v="5"/>
    <s v="3M10107 B"/>
    <m/>
    <n v="5000"/>
    <s v="F"/>
    <m/>
    <m/>
    <m/>
    <n v="830"/>
    <n v="0"/>
    <n v="1"/>
    <s v="E"/>
    <n v="1"/>
    <n v="185358"/>
    <n v="12"/>
    <m/>
    <m/>
    <m/>
    <n v="112779"/>
    <n v="1"/>
    <m/>
    <m/>
    <m/>
    <m/>
    <m/>
    <n v="2.95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0"/>
  </r>
  <r>
    <s v="R"/>
    <n v="4.0999999999999996"/>
    <n v="20140306"/>
    <s v="WDFW"/>
    <s v="WDFW"/>
    <n v="2137784"/>
    <n v="1"/>
    <x v="2"/>
    <n v="20100827"/>
    <s v="R"/>
    <n v="6"/>
    <n v="35"/>
    <n v="23"/>
    <n v="17"/>
    <s v="N"/>
    <n v="5"/>
    <s v="3M10107 B"/>
    <m/>
    <n v="5000"/>
    <s v="F"/>
    <m/>
    <m/>
    <m/>
    <n v="720"/>
    <n v="0"/>
    <n v="1"/>
    <s v="E"/>
    <n v="1"/>
    <n v="185358"/>
    <n v="12"/>
    <m/>
    <m/>
    <m/>
    <n v="112776"/>
    <n v="1"/>
    <m/>
    <m/>
    <m/>
    <m/>
    <m/>
    <n v="3.32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30329"/>
    <s v="WDFW"/>
    <s v="WDFW"/>
    <n v="2076709"/>
    <n v="1"/>
    <x v="5"/>
    <n v="20090909"/>
    <s v="R"/>
    <n v="6"/>
    <n v="37"/>
    <n v="23"/>
    <n v="49"/>
    <s v="N"/>
    <n v="5"/>
    <s v="3M10107 B"/>
    <m/>
    <n v="5000"/>
    <s v="M"/>
    <m/>
    <m/>
    <m/>
    <n v="540"/>
    <n v="0"/>
    <n v="1"/>
    <s v="E"/>
    <n v="1"/>
    <n v="185359"/>
    <n v="12"/>
    <m/>
    <m/>
    <m/>
    <n v="108877"/>
    <n v="1"/>
    <m/>
    <m/>
    <m/>
    <m/>
    <m/>
    <n v="2.17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30329"/>
    <s v="WDFW"/>
    <s v="WDFW"/>
    <n v="2066517"/>
    <n v="1"/>
    <x v="5"/>
    <n v="20090925"/>
    <s v="R"/>
    <n v="6"/>
    <n v="39"/>
    <n v="23"/>
    <n v="49"/>
    <s v="N"/>
    <n v="5"/>
    <s v="3M10107 B"/>
    <m/>
    <n v="5000"/>
    <s v="M"/>
    <m/>
    <m/>
    <m/>
    <n v="570"/>
    <n v="0"/>
    <n v="1"/>
    <s v="E"/>
    <n v="1"/>
    <n v="185359"/>
    <n v="12"/>
    <m/>
    <m/>
    <m/>
    <n v="108879"/>
    <n v="1"/>
    <m/>
    <m/>
    <m/>
    <m/>
    <m/>
    <n v="1.28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40306"/>
    <s v="WDFW"/>
    <s v="WDFW"/>
    <n v="2165982"/>
    <n v="1"/>
    <x v="2"/>
    <n v="20100903"/>
    <s v="R"/>
    <n v="6"/>
    <n v="36"/>
    <n v="23"/>
    <n v="17"/>
    <s v="N"/>
    <n v="5"/>
    <s v="3M10107 B"/>
    <m/>
    <n v="5000"/>
    <s v="M"/>
    <m/>
    <m/>
    <m/>
    <n v="790"/>
    <n v="0"/>
    <n v="1"/>
    <s v="E"/>
    <n v="1"/>
    <n v="185359"/>
    <n v="12"/>
    <m/>
    <m/>
    <m/>
    <n v="112777"/>
    <n v="1"/>
    <m/>
    <m/>
    <m/>
    <m/>
    <m/>
    <n v="3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40306"/>
    <s v="WDFW"/>
    <s v="WDFW"/>
    <n v="2165678"/>
    <n v="1"/>
    <x v="2"/>
    <n v="20100902"/>
    <s v="R"/>
    <n v="6"/>
    <n v="36"/>
    <n v="23"/>
    <n v="49"/>
    <s v="N"/>
    <n v="5"/>
    <s v="3M10107 C"/>
    <m/>
    <n v="5000"/>
    <s v="F"/>
    <m/>
    <m/>
    <m/>
    <n v="760"/>
    <n v="0"/>
    <n v="1"/>
    <s v="E"/>
    <n v="1"/>
    <n v="185359"/>
    <n v="12"/>
    <m/>
    <m/>
    <m/>
    <n v="112791"/>
    <n v="1"/>
    <m/>
    <m/>
    <m/>
    <m/>
    <m/>
    <n v="2.2400000000000002"/>
    <s v="SAMISH BAY 7C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40306"/>
    <s v="WDFW"/>
    <s v="WDFW"/>
    <n v="2165310"/>
    <n v="1"/>
    <x v="2"/>
    <n v="20100914"/>
    <s v="R"/>
    <n v="6"/>
    <n v="38"/>
    <n v="23"/>
    <n v="19"/>
    <s v="N"/>
    <n v="5"/>
    <s v="3M10107 B"/>
    <m/>
    <n v="5000"/>
    <s v="F"/>
    <m/>
    <m/>
    <m/>
    <n v="810"/>
    <n v="0"/>
    <n v="1"/>
    <s v="E"/>
    <n v="1"/>
    <n v="185359"/>
    <n v="12"/>
    <m/>
    <m/>
    <m/>
    <n v="112779"/>
    <n v="1"/>
    <m/>
    <m/>
    <m/>
    <m/>
    <m/>
    <n v="2.95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0"/>
  </r>
  <r>
    <s v="R"/>
    <n v="4.0999999999999996"/>
    <n v="20140313"/>
    <s v="WDFW"/>
    <s v="WDFW"/>
    <n v="2233851"/>
    <n v="1"/>
    <x v="1"/>
    <n v="20110916"/>
    <s v="R"/>
    <n v="6"/>
    <n v="38"/>
    <n v="23"/>
    <n v="17"/>
    <s v="N"/>
    <n v="4"/>
    <s v="3M10107 B"/>
    <m/>
    <n v="5000"/>
    <s v="F"/>
    <m/>
    <m/>
    <m/>
    <n v="760"/>
    <n v="0"/>
    <n v="1"/>
    <s v="E"/>
    <n v="1"/>
    <n v="185359"/>
    <n v="12"/>
    <m/>
    <m/>
    <m/>
    <n v="117399"/>
    <n v="1"/>
    <m/>
    <m/>
    <m/>
    <m/>
    <m/>
    <n v="2.98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40306"/>
    <s v="WDFW"/>
    <s v="WDFW"/>
    <n v="2165720"/>
    <n v="1"/>
    <x v="2"/>
    <n v="20100922"/>
    <s v="R"/>
    <n v="6"/>
    <n v="39"/>
    <n v="23"/>
    <n v="19"/>
    <s v="N"/>
    <n v="5"/>
    <s v="3M10107 B"/>
    <m/>
    <n v="5000"/>
    <s v="F"/>
    <m/>
    <m/>
    <m/>
    <n v="800"/>
    <n v="0"/>
    <n v="1"/>
    <s v="E"/>
    <n v="1"/>
    <n v="185558"/>
    <n v="12"/>
    <m/>
    <m/>
    <m/>
    <n v="112780"/>
    <n v="1"/>
    <m/>
    <m/>
    <m/>
    <m/>
    <m/>
    <n v="3.2"/>
    <s v="BELLINGHAM BAY 7B"/>
    <s v="N"/>
    <s v="BC"/>
    <s v="FRTH"/>
    <s v="LWFR"/>
    <s v="H-Chehalis River H"/>
    <s v="S-Harrison R"/>
    <n v="2007"/>
    <n v="3"/>
    <s v="2FS LWFRH0154"/>
    <s v="2FS LWFRS0229"/>
    <n v="2008"/>
    <x v="0"/>
    <x v="1"/>
    <x v="0"/>
  </r>
  <r>
    <s v="R"/>
    <n v="4.0999999999999996"/>
    <n v="20150331"/>
    <s v="WDFW"/>
    <s v="WDFW"/>
    <n v="2464986"/>
    <n v="1"/>
    <x v="6"/>
    <n v="20130923"/>
    <s v="R"/>
    <n v="6"/>
    <n v="39"/>
    <n v="23"/>
    <n v="17"/>
    <s v="N"/>
    <n v="4"/>
    <s v="3M10107 B"/>
    <m/>
    <n v="5000"/>
    <s v="F"/>
    <m/>
    <m/>
    <m/>
    <n v="880"/>
    <n v="0"/>
    <n v="1"/>
    <s v="E"/>
    <n v="1"/>
    <n v="185705"/>
    <n v="12"/>
    <m/>
    <m/>
    <m/>
    <n v="125385"/>
    <n v="1"/>
    <m/>
    <m/>
    <m/>
    <m/>
    <m/>
    <n v="1.72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40313"/>
    <s v="WDFW"/>
    <s v="WDFW"/>
    <n v="2233827"/>
    <n v="1"/>
    <x v="1"/>
    <n v="20110915"/>
    <s v="R"/>
    <n v="6"/>
    <n v="38"/>
    <n v="23"/>
    <n v="17"/>
    <s v="N"/>
    <n v="4"/>
    <s v="3M10107 B"/>
    <m/>
    <n v="5000"/>
    <s v="F"/>
    <m/>
    <m/>
    <m/>
    <n v="920"/>
    <n v="0"/>
    <n v="1"/>
    <s v="E"/>
    <n v="1"/>
    <n v="185707"/>
    <n v="12"/>
    <m/>
    <m/>
    <m/>
    <n v="117399"/>
    <n v="1"/>
    <m/>
    <m/>
    <m/>
    <m/>
    <m/>
    <n v="2.98"/>
    <s v="BELLINGHAM BAY 7B"/>
    <s v="N"/>
    <s v="BC"/>
    <s v="FRTH"/>
    <s v="LWFR"/>
    <s v="H-Chehalis River H"/>
    <s v="S-Harrison R"/>
    <n v="2007"/>
    <n v="3"/>
    <s v="2FS LWFRH0154"/>
    <s v="2FS LWFRS0229"/>
    <n v="2008"/>
    <x v="0"/>
    <x v="2"/>
    <x v="0"/>
  </r>
  <r>
    <s v="R"/>
    <n v="4.0999999999999996"/>
    <n v="20130329"/>
    <s v="WDFW"/>
    <s v="WDFW"/>
    <n v="2068471"/>
    <n v="1"/>
    <x v="5"/>
    <n v="20091014"/>
    <s v="R"/>
    <n v="6"/>
    <n v="42"/>
    <n v="23"/>
    <n v="17"/>
    <s v="N"/>
    <n v="5"/>
    <s v="3M10107 B"/>
    <m/>
    <n v="5000"/>
    <s v="M"/>
    <m/>
    <m/>
    <m/>
    <n v="670"/>
    <n v="0"/>
    <n v="1"/>
    <s v="E"/>
    <n v="1"/>
    <n v="185745"/>
    <n v="12"/>
    <m/>
    <m/>
    <m/>
    <n v="108882"/>
    <n v="1"/>
    <m/>
    <m/>
    <m/>
    <m/>
    <m/>
    <n v="1.5"/>
    <s v="BELLINGHAM BAY 7B"/>
    <s v="N"/>
    <s v="BC"/>
    <s v="GST"/>
    <s v="GSVI"/>
    <s v="H-Big Qualicum River H"/>
    <s v="S-Big Qualicum R"/>
    <n v="2006"/>
    <n v="3"/>
    <s v="2FS GSVIH0100"/>
    <s v="2FS GSVIS0100"/>
    <n v="2007"/>
    <x v="3"/>
    <x v="2"/>
    <x v="1"/>
  </r>
  <r>
    <s v="R"/>
    <n v="4.0999999999999996"/>
    <n v="20120725"/>
    <s v="WDFW"/>
    <s v="WDFW"/>
    <n v="1899168"/>
    <n v="1"/>
    <x v="4"/>
    <n v="20071002"/>
    <s v="R"/>
    <n v="6"/>
    <n v="40"/>
    <n v="23"/>
    <n v="17"/>
    <s v="N"/>
    <n v="5"/>
    <s v="3M10107 B"/>
    <m/>
    <n v="5000"/>
    <s v="M"/>
    <m/>
    <m/>
    <m/>
    <n v="530"/>
    <n v="0"/>
    <n v="1"/>
    <s v="E"/>
    <n v="1"/>
    <n v="185811"/>
    <n v="12"/>
    <m/>
    <m/>
    <m/>
    <n v="103517"/>
    <n v="1"/>
    <m/>
    <m/>
    <m/>
    <m/>
    <m/>
    <n v="1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1"/>
  </r>
  <r>
    <s v="R"/>
    <n v="4.0999999999999996"/>
    <n v="20120725"/>
    <s v="WDFW"/>
    <s v="WDFW"/>
    <n v="1913453"/>
    <n v="1"/>
    <x v="4"/>
    <n v="20071009"/>
    <s v="R"/>
    <n v="6"/>
    <n v="41"/>
    <n v="23"/>
    <n v="17"/>
    <s v="N"/>
    <n v="5"/>
    <s v="3M10107 B"/>
    <m/>
    <n v="5000"/>
    <s v="M"/>
    <m/>
    <m/>
    <m/>
    <n v="650"/>
    <n v="0"/>
    <n v="1"/>
    <s v="E"/>
    <n v="1"/>
    <n v="185811"/>
    <n v="12"/>
    <m/>
    <m/>
    <m/>
    <n v="103518"/>
    <n v="1"/>
    <m/>
    <m/>
    <m/>
    <m/>
    <m/>
    <n v="1.56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1"/>
  </r>
  <r>
    <s v="R"/>
    <n v="4.0999999999999996"/>
    <n v="20120725"/>
    <s v="WDFW"/>
    <s v="WDFW"/>
    <n v="1942188"/>
    <n v="1"/>
    <x v="4"/>
    <n v="20070917"/>
    <s v="R"/>
    <n v="6"/>
    <n v="38"/>
    <n v="23"/>
    <n v="17"/>
    <s v="N"/>
    <n v="5"/>
    <s v="3M10107 B"/>
    <m/>
    <n v="5000"/>
    <s v="M"/>
    <m/>
    <m/>
    <m/>
    <n v="510"/>
    <n v="0"/>
    <n v="1"/>
    <s v="E"/>
    <n v="1"/>
    <n v="185811"/>
    <n v="12"/>
    <m/>
    <m/>
    <m/>
    <n v="103515"/>
    <n v="1"/>
    <m/>
    <m/>
    <m/>
    <m/>
    <m/>
    <n v="1.43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0"/>
  </r>
  <r>
    <s v="R"/>
    <n v="4.0999999999999996"/>
    <n v="20120725"/>
    <s v="WDFW"/>
    <s v="WDFW"/>
    <n v="1886131"/>
    <n v="1"/>
    <x v="4"/>
    <n v="20070918"/>
    <s v="R"/>
    <n v="6"/>
    <n v="38"/>
    <n v="23"/>
    <n v="49"/>
    <s v="N"/>
    <n v="5"/>
    <s v="3M10107 B"/>
    <m/>
    <n v="5000"/>
    <s v="M"/>
    <m/>
    <m/>
    <m/>
    <n v="590"/>
    <n v="0"/>
    <n v="1"/>
    <s v="E"/>
    <n v="1"/>
    <n v="185811"/>
    <n v="12"/>
    <m/>
    <m/>
    <m/>
    <n v="103515"/>
    <n v="1"/>
    <m/>
    <m/>
    <m/>
    <m/>
    <m/>
    <n v="1.43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0"/>
    <x v="0"/>
  </r>
  <r>
    <s v="R"/>
    <n v="4.0999999999999996"/>
    <n v="20120725"/>
    <s v="WDFW"/>
    <s v="WDFW"/>
    <n v="1913322"/>
    <n v="1"/>
    <x v="4"/>
    <n v="20070918"/>
    <s v="R"/>
    <n v="6"/>
    <n v="38"/>
    <n v="23"/>
    <n v="17"/>
    <s v="N"/>
    <n v="5"/>
    <s v="3M10107 B"/>
    <m/>
    <n v="5000"/>
    <s v="M"/>
    <m/>
    <m/>
    <m/>
    <n v="630"/>
    <n v="0"/>
    <n v="1"/>
    <s v="E"/>
    <n v="1"/>
    <n v="185811"/>
    <n v="12"/>
    <m/>
    <m/>
    <m/>
    <n v="103515"/>
    <n v="1"/>
    <m/>
    <m/>
    <m/>
    <m/>
    <m/>
    <n v="1.43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0"/>
  </r>
  <r>
    <s v="R"/>
    <n v="4.0999999999999996"/>
    <n v="20120731"/>
    <s v="WDFW"/>
    <s v="WDFW"/>
    <n v="2018286"/>
    <n v="1"/>
    <x v="0"/>
    <n v="20080908"/>
    <s v="R"/>
    <n v="6"/>
    <n v="37"/>
    <n v="23"/>
    <n v="14"/>
    <s v="N"/>
    <n v="5"/>
    <s v="3M10107 B"/>
    <m/>
    <n v="5000"/>
    <s v="F"/>
    <m/>
    <m/>
    <m/>
    <n v="740"/>
    <n v="0"/>
    <n v="1"/>
    <s v="E"/>
    <n v="1"/>
    <n v="185811"/>
    <n v="12"/>
    <m/>
    <m/>
    <m/>
    <n v="105879"/>
    <n v="1"/>
    <m/>
    <m/>
    <m/>
    <m/>
    <m/>
    <n v="3.01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1"/>
    <x v="0"/>
  </r>
  <r>
    <s v="R"/>
    <n v="4.0999999999999996"/>
    <n v="20120725"/>
    <s v="WDFW"/>
    <s v="WDFW"/>
    <n v="1898681"/>
    <n v="1"/>
    <x v="4"/>
    <n v="20070912"/>
    <s v="R"/>
    <n v="6"/>
    <n v="37"/>
    <n v="23"/>
    <n v="17"/>
    <s v="N"/>
    <n v="5"/>
    <s v="3M10107 B"/>
    <m/>
    <n v="5000"/>
    <s v="M"/>
    <m/>
    <m/>
    <m/>
    <n v="560"/>
    <n v="0"/>
    <n v="1"/>
    <s v="E"/>
    <n v="1"/>
    <n v="185812"/>
    <n v="12"/>
    <m/>
    <m/>
    <m/>
    <n v="103514"/>
    <n v="1"/>
    <m/>
    <m/>
    <m/>
    <m/>
    <m/>
    <n v="2.79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0"/>
  </r>
  <r>
    <s v="R"/>
    <n v="4.0999999999999996"/>
    <n v="20120725"/>
    <s v="WDFW"/>
    <s v="WDFW"/>
    <n v="1886615"/>
    <n v="1"/>
    <x v="4"/>
    <n v="20070918"/>
    <s v="R"/>
    <n v="6"/>
    <n v="38"/>
    <n v="23"/>
    <n v="49"/>
    <s v="N"/>
    <n v="5"/>
    <s v="3M10107 B"/>
    <m/>
    <n v="5000"/>
    <s v="M"/>
    <m/>
    <m/>
    <m/>
    <n v="550"/>
    <n v="0"/>
    <n v="1"/>
    <s v="E"/>
    <n v="1"/>
    <n v="185812"/>
    <n v="12"/>
    <m/>
    <m/>
    <m/>
    <n v="103515"/>
    <n v="1"/>
    <m/>
    <m/>
    <m/>
    <m/>
    <m/>
    <n v="1.43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0"/>
    <x v="0"/>
  </r>
  <r>
    <s v="R"/>
    <n v="4.0999999999999996"/>
    <n v="20130329"/>
    <s v="WDFW"/>
    <s v="WDFW"/>
    <n v="2064165"/>
    <n v="1"/>
    <x v="5"/>
    <n v="20090825"/>
    <s v="R"/>
    <n v="6"/>
    <n v="35"/>
    <n v="23"/>
    <n v="17"/>
    <s v="N"/>
    <n v="5"/>
    <s v="3M10107 B"/>
    <m/>
    <n v="5000"/>
    <s v="M"/>
    <m/>
    <m/>
    <m/>
    <n v="700"/>
    <n v="0"/>
    <n v="1"/>
    <s v="E"/>
    <n v="1"/>
    <n v="185814"/>
    <n v="12"/>
    <m/>
    <m/>
    <m/>
    <n v="108875"/>
    <n v="1"/>
    <m/>
    <m/>
    <m/>
    <m/>
    <m/>
    <n v="1.01"/>
    <s v="BELLINGHAM BAY 7B"/>
    <s v="N"/>
    <s v="BC"/>
    <s v="GST"/>
    <s v="GSVI"/>
    <s v="H-Big Qualicum River H"/>
    <s v="S-Big Qualicum R"/>
    <n v="2006"/>
    <n v="3"/>
    <s v="2FS GSVIH0100"/>
    <s v="2FS GSVIS0100"/>
    <n v="2007"/>
    <x v="3"/>
    <x v="2"/>
    <x v="0"/>
  </r>
  <r>
    <s v="R"/>
    <n v="4.0999999999999996"/>
    <n v="20120731"/>
    <s v="WDFW"/>
    <s v="WDFW"/>
    <n v="2026538"/>
    <n v="1"/>
    <x v="0"/>
    <n v="20080915"/>
    <s v="R"/>
    <n v="6"/>
    <n v="38"/>
    <n v="23"/>
    <n v="17"/>
    <s v="N"/>
    <n v="5"/>
    <s v="3M10107 B"/>
    <m/>
    <n v="5000"/>
    <s v="M"/>
    <m/>
    <m/>
    <m/>
    <n v="650"/>
    <n v="0"/>
    <n v="1"/>
    <s v="E"/>
    <n v="1"/>
    <n v="185818"/>
    <n v="12"/>
    <m/>
    <m/>
    <m/>
    <n v="105952"/>
    <n v="1"/>
    <m/>
    <m/>
    <m/>
    <m/>
    <m/>
    <n v="2.4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2"/>
    <x v="0"/>
  </r>
  <r>
    <s v="R"/>
    <n v="4.0999999999999996"/>
    <n v="20120731"/>
    <s v="WDFW"/>
    <s v="WDFW"/>
    <n v="2001543"/>
    <n v="1"/>
    <x v="0"/>
    <n v="20080905"/>
    <s v="R"/>
    <n v="6"/>
    <n v="36"/>
    <n v="23"/>
    <n v="49"/>
    <s v="N"/>
    <n v="5"/>
    <s v="3M10107 B"/>
    <m/>
    <n v="5000"/>
    <s v="F"/>
    <m/>
    <m/>
    <m/>
    <n v="780"/>
    <n v="0"/>
    <n v="1"/>
    <s v="E"/>
    <n v="1"/>
    <n v="185820"/>
    <n v="12"/>
    <m/>
    <m/>
    <m/>
    <n v="105878"/>
    <n v="1"/>
    <m/>
    <m/>
    <m/>
    <m/>
    <m/>
    <n v="1.56"/>
    <s v="BELLINGHAM BAY 7B"/>
    <s v="N"/>
    <s v="BC"/>
    <s v="GST"/>
    <s v="GSVI"/>
    <s v="H-Cowichan River H"/>
    <s v="S-Cowichan R"/>
    <n v="2005"/>
    <n v="3"/>
    <s v="2FS GSVIH0118"/>
    <s v="2FS GSVIS0118"/>
    <n v="2006"/>
    <x v="1"/>
    <x v="0"/>
    <x v="0"/>
  </r>
  <r>
    <s v="R"/>
    <n v="4.0999999999999996"/>
    <n v="20140306"/>
    <s v="WDFW"/>
    <s v="WDFW"/>
    <n v="2165593"/>
    <n v="1"/>
    <x v="2"/>
    <n v="20100902"/>
    <s v="R"/>
    <n v="6"/>
    <n v="36"/>
    <n v="23"/>
    <n v="19"/>
    <s v="N"/>
    <n v="5"/>
    <s v="3M10107 C"/>
    <m/>
    <n v="5000"/>
    <s v="F"/>
    <m/>
    <m/>
    <m/>
    <n v="770"/>
    <n v="0"/>
    <n v="1"/>
    <s v="E"/>
    <n v="1"/>
    <n v="185821"/>
    <n v="12"/>
    <m/>
    <m/>
    <m/>
    <n v="112791"/>
    <n v="1"/>
    <m/>
    <m/>
    <m/>
    <m/>
    <m/>
    <n v="2.2400000000000002"/>
    <s v="SAMISH BAY 7C"/>
    <s v="N"/>
    <s v="BC"/>
    <s v="WCVI"/>
    <s v="SWVI"/>
    <s v="H-Robertson Creek H"/>
    <s v="S-Robertson Cr"/>
    <n v="2006"/>
    <n v="3"/>
    <s v="2FS SWVIH0104"/>
    <s v="2FS SWVIS0104"/>
    <n v="2007"/>
    <x v="4"/>
    <x v="1"/>
    <x v="0"/>
  </r>
  <r>
    <s v="R"/>
    <n v="4.0999999999999996"/>
    <n v="20140313"/>
    <s v="WDFW"/>
    <s v="WDFW"/>
    <n v="2233566"/>
    <n v="1"/>
    <x v="1"/>
    <n v="20110831"/>
    <s v="R"/>
    <n v="6"/>
    <n v="36"/>
    <n v="23"/>
    <n v="14"/>
    <s v="N"/>
    <n v="4"/>
    <s v="3M10107 B"/>
    <m/>
    <n v="5000"/>
    <s v="M"/>
    <m/>
    <m/>
    <m/>
    <n v="700"/>
    <n v="0"/>
    <n v="1"/>
    <s v="E"/>
    <n v="1"/>
    <n v="185958"/>
    <n v="12"/>
    <m/>
    <m/>
    <m/>
    <n v="117397"/>
    <n v="1"/>
    <m/>
    <m/>
    <m/>
    <m/>
    <m/>
    <n v="2.8"/>
    <s v="BELLINGHAM BAY 7B"/>
    <s v="N"/>
    <s v="BC"/>
    <s v="GST"/>
    <s v="GSVI"/>
    <s v="H-Big Qualicum River H"/>
    <s v="S-Big Qualicum R"/>
    <n v="2008"/>
    <n v="3"/>
    <s v="2FS GSVIH0100"/>
    <s v="2FS GSVIS0100"/>
    <n v="2009"/>
    <x v="3"/>
    <x v="1"/>
    <x v="0"/>
  </r>
  <r>
    <s v="R"/>
    <n v="4.0999999999999996"/>
    <n v="20140306"/>
    <s v="WDFW"/>
    <s v="WDFW"/>
    <n v="2166033"/>
    <n v="1"/>
    <x v="2"/>
    <n v="20100831"/>
    <s v="R"/>
    <n v="6"/>
    <n v="36"/>
    <n v="23"/>
    <n v="17"/>
    <s v="N"/>
    <n v="5"/>
    <s v="3M10107 C"/>
    <m/>
    <n v="5000"/>
    <s v="M"/>
    <m/>
    <m/>
    <m/>
    <n v="860"/>
    <n v="0"/>
    <n v="1"/>
    <s v="E"/>
    <n v="1"/>
    <n v="186015"/>
    <n v="12"/>
    <m/>
    <m/>
    <m/>
    <n v="112791"/>
    <n v="1"/>
    <m/>
    <m/>
    <m/>
    <m/>
    <m/>
    <n v="2.2400000000000002"/>
    <s v="SAMISH BAY 7C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20731"/>
    <s v="WDFW"/>
    <s v="WDFW"/>
    <n v="1990545"/>
    <n v="1"/>
    <x v="0"/>
    <n v="20080919"/>
    <s v="R"/>
    <n v="6"/>
    <n v="38"/>
    <n v="23"/>
    <n v="49"/>
    <s v="N"/>
    <n v="5"/>
    <s v="3M10107 B"/>
    <m/>
    <n v="5000"/>
    <s v="M"/>
    <m/>
    <m/>
    <m/>
    <n v="490"/>
    <n v="0"/>
    <n v="1"/>
    <s v="E"/>
    <n v="1"/>
    <n v="186035"/>
    <n v="12"/>
    <m/>
    <m/>
    <m/>
    <n v="105952"/>
    <n v="1"/>
    <m/>
    <m/>
    <m/>
    <m/>
    <m/>
    <n v="2.4"/>
    <s v="BELLINGHAM BAY 7B"/>
    <s v="N"/>
    <s v="BC"/>
    <s v="GST"/>
    <s v="GSVI"/>
    <s v="H-Cowichan River H"/>
    <s v="S-Cowichan R"/>
    <n v="2006"/>
    <n v="3"/>
    <s v="2FS GSVIH0118"/>
    <s v="2FS GSVIS0118"/>
    <n v="2007"/>
    <x v="1"/>
    <x v="0"/>
    <x v="0"/>
  </r>
  <r>
    <s v="R"/>
    <n v="4.0999999999999996"/>
    <n v="20130329"/>
    <s v="WDFW"/>
    <s v="WDFW"/>
    <n v="2064199"/>
    <n v="1"/>
    <x v="5"/>
    <n v="20090910"/>
    <s v="R"/>
    <n v="6"/>
    <n v="37"/>
    <n v="23"/>
    <n v="49"/>
    <s v="N"/>
    <n v="5"/>
    <s v="3M10107 B"/>
    <m/>
    <n v="5000"/>
    <s v="F"/>
    <m/>
    <m/>
    <m/>
    <n v="700"/>
    <n v="0"/>
    <n v="1"/>
    <s v="E"/>
    <n v="1"/>
    <n v="186035"/>
    <n v="12"/>
    <m/>
    <m/>
    <m/>
    <n v="108877"/>
    <n v="1"/>
    <m/>
    <m/>
    <m/>
    <m/>
    <m/>
    <n v="2.17"/>
    <s v="BELLINGHAM BAY 7B"/>
    <s v="N"/>
    <s v="BC"/>
    <s v="GST"/>
    <s v="GSVI"/>
    <s v="H-Cowichan River H"/>
    <s v="S-Cowichan R"/>
    <n v="2006"/>
    <n v="3"/>
    <s v="2FS GSVIH0118"/>
    <s v="2FS GSVIS0118"/>
    <n v="2007"/>
    <x v="1"/>
    <x v="0"/>
    <x v="0"/>
  </r>
  <r>
    <s v="R"/>
    <n v="4.0999999999999996"/>
    <n v="20120731"/>
    <s v="WDFW"/>
    <s v="WDFW"/>
    <n v="1999273"/>
    <n v="1"/>
    <x v="0"/>
    <n v="20080910"/>
    <s v="R"/>
    <n v="6"/>
    <n v="37"/>
    <n v="23"/>
    <n v="29"/>
    <s v="N"/>
    <n v="5"/>
    <s v="3M10107 B"/>
    <m/>
    <n v="5000"/>
    <s v="M"/>
    <m/>
    <m/>
    <m/>
    <n v="540"/>
    <n v="0"/>
    <n v="1"/>
    <s v="E"/>
    <n v="1"/>
    <n v="186037"/>
    <n v="12"/>
    <m/>
    <m/>
    <m/>
    <n v="105879"/>
    <n v="1"/>
    <m/>
    <m/>
    <m/>
    <m/>
    <m/>
    <n v="3.01"/>
    <s v="BELLINGHAM BAY 7B"/>
    <s v="N"/>
    <s v="BC"/>
    <s v="GST"/>
    <s v="GSVI"/>
    <s v="H-Cowichan River H"/>
    <s v="S-Cowichan R"/>
    <n v="2006"/>
    <n v="3"/>
    <s v="2FS GSVIH0118"/>
    <s v="2FS GSVIS0118"/>
    <n v="2007"/>
    <x v="1"/>
    <x v="2"/>
    <x v="0"/>
  </r>
  <r>
    <s v="R"/>
    <n v="4.0999999999999996"/>
    <n v="20130329"/>
    <s v="WDFW"/>
    <s v="WDFW"/>
    <n v="2076712"/>
    <n v="1"/>
    <x v="5"/>
    <n v="20090909"/>
    <s v="R"/>
    <n v="6"/>
    <n v="37"/>
    <n v="23"/>
    <n v="49"/>
    <s v="N"/>
    <n v="5"/>
    <s v="3M10107 B"/>
    <m/>
    <n v="5000"/>
    <s v="M"/>
    <m/>
    <m/>
    <m/>
    <n v="690"/>
    <n v="0"/>
    <n v="1"/>
    <s v="E"/>
    <n v="1"/>
    <n v="186037"/>
    <n v="12"/>
    <m/>
    <m/>
    <m/>
    <n v="108877"/>
    <n v="1"/>
    <m/>
    <m/>
    <m/>
    <m/>
    <m/>
    <n v="2.17"/>
    <s v="BELLINGHAM BAY 7B"/>
    <s v="N"/>
    <s v="BC"/>
    <s v="GST"/>
    <s v="GSVI"/>
    <s v="H-Cowichan River H"/>
    <s v="S-Cowichan R"/>
    <n v="2006"/>
    <n v="3"/>
    <s v="2FS GSVIH0118"/>
    <s v="2FS GSVIS0118"/>
    <n v="2007"/>
    <x v="1"/>
    <x v="0"/>
    <x v="0"/>
  </r>
  <r>
    <s v="R"/>
    <n v="4.0999999999999996"/>
    <n v="20130329"/>
    <s v="WDFW"/>
    <s v="WDFW"/>
    <n v="2064147"/>
    <n v="1"/>
    <x v="5"/>
    <n v="20090908"/>
    <s v="R"/>
    <n v="6"/>
    <n v="37"/>
    <n v="23"/>
    <n v="49"/>
    <s v="N"/>
    <n v="5"/>
    <s v="3M10107 B"/>
    <m/>
    <n v="5000"/>
    <s v="M"/>
    <m/>
    <m/>
    <m/>
    <n v="550"/>
    <n v="0"/>
    <n v="1"/>
    <s v="E"/>
    <n v="1"/>
    <n v="186219"/>
    <n v="12"/>
    <m/>
    <m/>
    <m/>
    <n v="108877"/>
    <n v="1"/>
    <m/>
    <m/>
    <m/>
    <m/>
    <m/>
    <n v="2.17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40306"/>
    <s v="WDFW"/>
    <s v="WDFW"/>
    <n v="2165894"/>
    <n v="1"/>
    <x v="2"/>
    <n v="20100920"/>
    <s v="R"/>
    <n v="6"/>
    <n v="39"/>
    <n v="23"/>
    <n v="49"/>
    <s v="N"/>
    <n v="5"/>
    <s v="3M10107 B"/>
    <m/>
    <n v="5000"/>
    <s v="M"/>
    <m/>
    <m/>
    <m/>
    <n v="630"/>
    <n v="0"/>
    <n v="1"/>
    <s v="E"/>
    <n v="1"/>
    <n v="186219"/>
    <n v="12"/>
    <m/>
    <m/>
    <m/>
    <n v="112780"/>
    <n v="1"/>
    <m/>
    <m/>
    <m/>
    <m/>
    <m/>
    <n v="3.2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30329"/>
    <s v="WDFW"/>
    <s v="WDFW"/>
    <n v="2066412"/>
    <n v="1"/>
    <x v="5"/>
    <n v="20090902"/>
    <s v="R"/>
    <n v="6"/>
    <n v="36"/>
    <n v="23"/>
    <n v="49"/>
    <s v="N"/>
    <n v="5"/>
    <s v="3M10107 B"/>
    <m/>
    <n v="5000"/>
    <s v="M"/>
    <m/>
    <m/>
    <m/>
    <n v="500"/>
    <n v="0"/>
    <n v="1"/>
    <s v="E"/>
    <n v="1"/>
    <n v="186220"/>
    <n v="12"/>
    <m/>
    <m/>
    <m/>
    <n v="108876"/>
    <n v="1"/>
    <m/>
    <m/>
    <m/>
    <m/>
    <m/>
    <n v="3.66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40306"/>
    <s v="WDFW"/>
    <s v="WDFW"/>
    <n v="2166088"/>
    <n v="1"/>
    <x v="2"/>
    <n v="20101004"/>
    <s v="R"/>
    <n v="6"/>
    <n v="41"/>
    <n v="23"/>
    <n v="14"/>
    <s v="N"/>
    <n v="5"/>
    <s v="3M10107 B"/>
    <m/>
    <n v="5000"/>
    <s v="F"/>
    <m/>
    <m/>
    <m/>
    <n v="750"/>
    <n v="0"/>
    <n v="1"/>
    <s v="E"/>
    <n v="1"/>
    <n v="186220"/>
    <n v="12"/>
    <m/>
    <m/>
    <m/>
    <n v="112782"/>
    <n v="1"/>
    <m/>
    <m/>
    <m/>
    <m/>
    <m/>
    <n v="2.4700000000000002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1"/>
  </r>
  <r>
    <s v="R"/>
    <n v="4.0999999999999996"/>
    <n v="20140306"/>
    <s v="WDFW"/>
    <s v="WDFW"/>
    <n v="2165694"/>
    <n v="1"/>
    <x v="2"/>
    <n v="20100909"/>
    <s v="R"/>
    <n v="6"/>
    <n v="37"/>
    <n v="23"/>
    <n v="19"/>
    <s v="N"/>
    <n v="5"/>
    <s v="3M10107 B"/>
    <m/>
    <n v="5000"/>
    <s v="F"/>
    <m/>
    <m/>
    <m/>
    <n v="760"/>
    <n v="0"/>
    <n v="1"/>
    <s v="E"/>
    <n v="1"/>
    <n v="186220"/>
    <n v="12"/>
    <m/>
    <m/>
    <m/>
    <n v="112778"/>
    <n v="1"/>
    <m/>
    <m/>
    <m/>
    <m/>
    <m/>
    <n v="6.04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1"/>
    <x v="0"/>
  </r>
  <r>
    <s v="R"/>
    <n v="4.0999999999999996"/>
    <n v="20130329"/>
    <s v="WDFW"/>
    <s v="WDFW"/>
    <n v="2065288"/>
    <n v="1"/>
    <x v="5"/>
    <n v="20090908"/>
    <s v="R"/>
    <n v="6"/>
    <n v="37"/>
    <n v="23"/>
    <n v="17"/>
    <s v="N"/>
    <n v="5"/>
    <s v="3M10107 B"/>
    <m/>
    <n v="5000"/>
    <s v="M"/>
    <m/>
    <m/>
    <m/>
    <n v="530"/>
    <n v="0"/>
    <n v="1"/>
    <s v="E"/>
    <n v="1"/>
    <n v="186226"/>
    <n v="12"/>
    <m/>
    <m/>
    <m/>
    <n v="108877"/>
    <n v="1"/>
    <m/>
    <m/>
    <m/>
    <m/>
    <m/>
    <n v="2.17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40306"/>
    <s v="WDFW"/>
    <s v="WDFW"/>
    <n v="2168453"/>
    <n v="1"/>
    <x v="2"/>
    <n v="20100827"/>
    <s v="R"/>
    <n v="6"/>
    <n v="35"/>
    <n v="23"/>
    <n v="17"/>
    <s v="N"/>
    <n v="5"/>
    <s v="3M10107 B"/>
    <m/>
    <n v="5000"/>
    <s v="F"/>
    <m/>
    <m/>
    <m/>
    <n v="720"/>
    <n v="0"/>
    <n v="1"/>
    <s v="E"/>
    <n v="1"/>
    <n v="186226"/>
    <n v="12"/>
    <m/>
    <m/>
    <m/>
    <n v="112776"/>
    <n v="1"/>
    <m/>
    <m/>
    <m/>
    <m/>
    <m/>
    <n v="3.32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2"/>
    <x v="0"/>
  </r>
  <r>
    <s v="R"/>
    <n v="4.0999999999999996"/>
    <n v="20140306"/>
    <s v="WDFW"/>
    <s v="WDFW"/>
    <n v="2165704"/>
    <n v="1"/>
    <x v="2"/>
    <n v="20100902"/>
    <s v="R"/>
    <n v="6"/>
    <n v="36"/>
    <n v="23"/>
    <n v="49"/>
    <s v="N"/>
    <n v="5"/>
    <s v="3M10107 C"/>
    <m/>
    <n v="5000"/>
    <s v="M"/>
    <m/>
    <m/>
    <m/>
    <n v="750"/>
    <n v="0"/>
    <n v="1"/>
    <s v="E"/>
    <n v="1"/>
    <n v="186226"/>
    <n v="12"/>
    <m/>
    <m/>
    <m/>
    <n v="112791"/>
    <n v="1"/>
    <m/>
    <m/>
    <m/>
    <m/>
    <m/>
    <n v="2.2400000000000002"/>
    <s v="SAMISH BAY 7C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30329"/>
    <s v="WDFW"/>
    <s v="WDFW"/>
    <n v="2066515"/>
    <n v="1"/>
    <x v="5"/>
    <n v="20090914"/>
    <s v="R"/>
    <n v="6"/>
    <n v="38"/>
    <n v="23"/>
    <n v="49"/>
    <s v="N"/>
    <n v="5"/>
    <s v="3M10107 B"/>
    <m/>
    <n v="5000"/>
    <s v="M"/>
    <m/>
    <m/>
    <m/>
    <n v="480"/>
    <n v="0"/>
    <n v="1"/>
    <s v="E"/>
    <n v="1"/>
    <n v="186227"/>
    <n v="12"/>
    <m/>
    <m/>
    <m/>
    <n v="108878"/>
    <n v="1"/>
    <m/>
    <m/>
    <m/>
    <m/>
    <m/>
    <n v="2.73"/>
    <s v="BELLINGHAM BAY 7B"/>
    <s v="N"/>
    <s v="BC"/>
    <s v="GST"/>
    <s v="GSVI"/>
    <s v="H-Cowichan River H"/>
    <s v="S-Cowichan R"/>
    <n v="2007"/>
    <n v="3"/>
    <s v="2FS GSVIH0118"/>
    <s v="2FS GSVIS0118"/>
    <n v="2008"/>
    <x v="1"/>
    <x v="0"/>
    <x v="0"/>
  </r>
  <r>
    <s v="R"/>
    <n v="4.0999999999999996"/>
    <n v="20130329"/>
    <s v="WDFW"/>
    <s v="WDFW"/>
    <n v="2065286"/>
    <n v="1"/>
    <x v="5"/>
    <n v="20090908"/>
    <s v="R"/>
    <n v="6"/>
    <n v="37"/>
    <n v="23"/>
    <n v="17"/>
    <s v="N"/>
    <n v="5"/>
    <s v="3M10107 B"/>
    <m/>
    <n v="5000"/>
    <s v="M"/>
    <m/>
    <m/>
    <m/>
    <n v="540"/>
    <n v="0"/>
    <n v="1"/>
    <s v="E"/>
    <n v="1"/>
    <n v="186240"/>
    <n v="12"/>
    <m/>
    <m/>
    <m/>
    <n v="108877"/>
    <n v="1"/>
    <m/>
    <m/>
    <m/>
    <m/>
    <m/>
    <n v="2.17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2"/>
    <x v="0"/>
  </r>
  <r>
    <s v="R"/>
    <n v="4.0999999999999996"/>
    <n v="20130329"/>
    <s v="WDFW"/>
    <s v="WDFW"/>
    <n v="2064352"/>
    <n v="1"/>
    <x v="5"/>
    <n v="20090910"/>
    <s v="R"/>
    <n v="6"/>
    <n v="37"/>
    <n v="23"/>
    <n v="17"/>
    <s v="N"/>
    <n v="5"/>
    <s v="3M10107 B"/>
    <m/>
    <n v="5000"/>
    <s v="M"/>
    <m/>
    <m/>
    <m/>
    <n v="520"/>
    <n v="0"/>
    <n v="1"/>
    <s v="E"/>
    <n v="1"/>
    <n v="186240"/>
    <n v="12"/>
    <m/>
    <m/>
    <m/>
    <n v="108877"/>
    <n v="1"/>
    <m/>
    <m/>
    <m/>
    <m/>
    <m/>
    <n v="2.17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2"/>
    <x v="0"/>
  </r>
  <r>
    <s v="R"/>
    <n v="4.0999999999999996"/>
    <n v="20140306"/>
    <s v="WDFW"/>
    <s v="WDFW"/>
    <n v="2165386"/>
    <n v="1"/>
    <x v="2"/>
    <n v="20100914"/>
    <s v="R"/>
    <n v="6"/>
    <n v="38"/>
    <n v="23"/>
    <n v="19"/>
    <s v="N"/>
    <n v="5"/>
    <s v="3M10107 B"/>
    <m/>
    <n v="5000"/>
    <s v="F"/>
    <m/>
    <m/>
    <m/>
    <n v="770"/>
    <n v="0"/>
    <n v="1"/>
    <s v="E"/>
    <n v="1"/>
    <n v="186240"/>
    <n v="12"/>
    <m/>
    <m/>
    <m/>
    <n v="112779"/>
    <n v="1"/>
    <m/>
    <m/>
    <m/>
    <m/>
    <m/>
    <n v="2.95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5580"/>
    <n v="1"/>
    <x v="2"/>
    <n v="20100902"/>
    <s v="R"/>
    <n v="6"/>
    <n v="36"/>
    <n v="23"/>
    <n v="19"/>
    <s v="N"/>
    <n v="5"/>
    <s v="3M10107 C"/>
    <m/>
    <n v="5000"/>
    <s v="M"/>
    <m/>
    <m/>
    <m/>
    <n v="760"/>
    <n v="0"/>
    <n v="1"/>
    <s v="E"/>
    <n v="1"/>
    <n v="186240"/>
    <n v="12"/>
    <m/>
    <m/>
    <m/>
    <n v="112791"/>
    <n v="1"/>
    <m/>
    <m/>
    <m/>
    <m/>
    <m/>
    <n v="2.2400000000000002"/>
    <s v="SAMISH BAY 7C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5584"/>
    <n v="1"/>
    <x v="2"/>
    <n v="20100902"/>
    <s v="R"/>
    <n v="6"/>
    <n v="36"/>
    <n v="23"/>
    <n v="19"/>
    <s v="N"/>
    <n v="5"/>
    <s v="3M10107 C"/>
    <m/>
    <n v="5000"/>
    <s v="M"/>
    <m/>
    <m/>
    <m/>
    <n v="750"/>
    <n v="0"/>
    <n v="1"/>
    <s v="E"/>
    <n v="1"/>
    <n v="186240"/>
    <n v="12"/>
    <m/>
    <m/>
    <m/>
    <n v="112791"/>
    <n v="1"/>
    <m/>
    <m/>
    <m/>
    <m/>
    <m/>
    <n v="2.2400000000000002"/>
    <s v="SAMISH BAY 7C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6407"/>
    <n v="1"/>
    <x v="2"/>
    <n v="20100915"/>
    <s v="R"/>
    <n v="6"/>
    <n v="38"/>
    <n v="23"/>
    <n v="17"/>
    <s v="N"/>
    <n v="5"/>
    <s v="3M10107 B"/>
    <m/>
    <n v="5000"/>
    <s v="M"/>
    <m/>
    <m/>
    <m/>
    <n v="870"/>
    <n v="0"/>
    <n v="1"/>
    <s v="E"/>
    <n v="1"/>
    <n v="186240"/>
    <n v="12"/>
    <m/>
    <m/>
    <m/>
    <n v="112779"/>
    <n v="1"/>
    <m/>
    <m/>
    <m/>
    <m/>
    <m/>
    <n v="2.95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2"/>
    <x v="0"/>
  </r>
  <r>
    <s v="R"/>
    <n v="4.0999999999999996"/>
    <n v="20140313"/>
    <s v="WDFW"/>
    <s v="WDFW"/>
    <n v="2236450"/>
    <n v="1"/>
    <x v="1"/>
    <n v="20110908"/>
    <s v="R"/>
    <n v="6"/>
    <n v="37"/>
    <n v="23"/>
    <n v="19"/>
    <s v="N"/>
    <n v="4"/>
    <s v="3M10107 C"/>
    <m/>
    <n v="5000"/>
    <s v="F"/>
    <m/>
    <m/>
    <m/>
    <n v="910"/>
    <n v="0"/>
    <n v="1"/>
    <s v="E"/>
    <n v="1"/>
    <n v="186240"/>
    <n v="12"/>
    <m/>
    <m/>
    <m/>
    <n v="117398"/>
    <n v="1"/>
    <m/>
    <m/>
    <m/>
    <m/>
    <m/>
    <n v="5.66"/>
    <s v="SAMISH BAY 7C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5407"/>
    <n v="1"/>
    <x v="2"/>
    <n v="20100914"/>
    <s v="R"/>
    <n v="6"/>
    <n v="38"/>
    <n v="23"/>
    <n v="19"/>
    <s v="N"/>
    <n v="5"/>
    <s v="3M10107 B"/>
    <m/>
    <n v="0"/>
    <s v="F"/>
    <m/>
    <m/>
    <m/>
    <n v="700"/>
    <n v="0"/>
    <n v="1"/>
    <s v="E"/>
    <n v="1"/>
    <n v="186242"/>
    <n v="12"/>
    <m/>
    <m/>
    <m/>
    <n v="112779"/>
    <n v="1"/>
    <m/>
    <m/>
    <m/>
    <m/>
    <m/>
    <n v="2.95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5453"/>
    <n v="1"/>
    <x v="2"/>
    <n v="20100914"/>
    <s v="R"/>
    <n v="6"/>
    <n v="38"/>
    <n v="23"/>
    <n v="19"/>
    <s v="N"/>
    <n v="5"/>
    <s v="3M10107 B"/>
    <m/>
    <n v="5000"/>
    <s v="F"/>
    <m/>
    <m/>
    <m/>
    <n v="770"/>
    <n v="0"/>
    <n v="1"/>
    <s v="E"/>
    <n v="1"/>
    <n v="186242"/>
    <n v="12"/>
    <m/>
    <m/>
    <m/>
    <n v="112779"/>
    <n v="1"/>
    <m/>
    <m/>
    <m/>
    <m/>
    <m/>
    <n v="2.95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5598"/>
    <n v="1"/>
    <x v="2"/>
    <n v="20100902"/>
    <s v="R"/>
    <n v="6"/>
    <n v="36"/>
    <n v="23"/>
    <n v="19"/>
    <s v="N"/>
    <n v="5"/>
    <s v="3M10107 C"/>
    <m/>
    <n v="5000"/>
    <s v="F"/>
    <m/>
    <m/>
    <m/>
    <n v="780"/>
    <n v="0"/>
    <n v="1"/>
    <s v="E"/>
    <n v="1"/>
    <n v="186242"/>
    <n v="12"/>
    <m/>
    <m/>
    <m/>
    <n v="112791"/>
    <n v="1"/>
    <m/>
    <m/>
    <m/>
    <m/>
    <m/>
    <n v="2.2400000000000002"/>
    <s v="SAMISH BAY 7C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06"/>
    <s v="WDFW"/>
    <s v="WDFW"/>
    <n v="2165457"/>
    <n v="1"/>
    <x v="2"/>
    <n v="20100914"/>
    <s v="R"/>
    <n v="6"/>
    <n v="38"/>
    <n v="23"/>
    <n v="19"/>
    <s v="N"/>
    <n v="5"/>
    <s v="3M10107 B"/>
    <m/>
    <n v="5000"/>
    <s v="M"/>
    <m/>
    <m/>
    <m/>
    <n v="710"/>
    <n v="0"/>
    <n v="1"/>
    <s v="E"/>
    <n v="1"/>
    <n v="186242"/>
    <n v="12"/>
    <m/>
    <m/>
    <m/>
    <n v="112779"/>
    <n v="1"/>
    <m/>
    <m/>
    <m/>
    <m/>
    <m/>
    <n v="2.95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13"/>
    <s v="WDFW"/>
    <s v="WDFW"/>
    <n v="2232836"/>
    <n v="1"/>
    <x v="1"/>
    <n v="20110908"/>
    <s v="R"/>
    <n v="6"/>
    <n v="37"/>
    <n v="23"/>
    <n v="14"/>
    <s v="N"/>
    <n v="4"/>
    <s v="3M10107 B"/>
    <m/>
    <n v="5000"/>
    <s v="F"/>
    <m/>
    <m/>
    <m/>
    <n v="850"/>
    <n v="0"/>
    <n v="1"/>
    <s v="E"/>
    <n v="1"/>
    <n v="186242"/>
    <n v="12"/>
    <m/>
    <m/>
    <m/>
    <n v="117398"/>
    <n v="1"/>
    <m/>
    <m/>
    <m/>
    <m/>
    <m/>
    <n v="5.66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40313"/>
    <s v="WDFW"/>
    <s v="WDFW"/>
    <n v="2232865"/>
    <n v="1"/>
    <x v="1"/>
    <n v="20110909"/>
    <s v="R"/>
    <n v="6"/>
    <n v="37"/>
    <n v="23"/>
    <n v="14"/>
    <s v="N"/>
    <n v="4"/>
    <s v="3M10107 B"/>
    <m/>
    <n v="5000"/>
    <s v="F"/>
    <m/>
    <m/>
    <m/>
    <n v="850"/>
    <n v="0"/>
    <n v="1"/>
    <s v="E"/>
    <n v="1"/>
    <n v="186242"/>
    <n v="12"/>
    <m/>
    <m/>
    <m/>
    <n v="117398"/>
    <n v="1"/>
    <m/>
    <m/>
    <m/>
    <m/>
    <m/>
    <n v="5.66"/>
    <s v="BELLINGHAM BAY 7B"/>
    <s v="N"/>
    <s v="BC"/>
    <s v="FRTH"/>
    <s v="LWFR"/>
    <s v="H-Chilliwack River H"/>
    <s v="S-Chilliwack R"/>
    <n v="2007"/>
    <n v="3"/>
    <s v="2FS LWFRH0107"/>
    <s v="2FS LWFRS0107"/>
    <n v="2008"/>
    <x v="2"/>
    <x v="1"/>
    <x v="0"/>
  </r>
  <r>
    <s v="R"/>
    <n v="4.0999999999999996"/>
    <n v="20150424"/>
    <s v="WDFW"/>
    <s v="WDFW"/>
    <n v="2326388"/>
    <n v="1"/>
    <x v="3"/>
    <n v="20120904"/>
    <s v="R"/>
    <n v="6"/>
    <n v="37"/>
    <n v="23"/>
    <n v="14"/>
    <s v="N"/>
    <n v="4"/>
    <s v="3M10107 C"/>
    <m/>
    <n v="5000"/>
    <s v="F"/>
    <m/>
    <m/>
    <m/>
    <n v="710"/>
    <n v="0"/>
    <n v="1"/>
    <s v="E"/>
    <n v="1"/>
    <n v="186311"/>
    <n v="12"/>
    <m/>
    <m/>
    <m/>
    <n v="121461"/>
    <n v="1"/>
    <m/>
    <m/>
    <m/>
    <m/>
    <m/>
    <n v="2.92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40306"/>
    <s v="WDFW"/>
    <s v="WDFW"/>
    <n v="2165504"/>
    <n v="1"/>
    <x v="2"/>
    <n v="20100914"/>
    <s v="R"/>
    <n v="6"/>
    <n v="38"/>
    <n v="23"/>
    <n v="19"/>
    <s v="N"/>
    <n v="5"/>
    <s v="3M10107 B"/>
    <m/>
    <n v="5000"/>
    <s v="M"/>
    <m/>
    <m/>
    <m/>
    <n v="510"/>
    <n v="0"/>
    <n v="1"/>
    <s v="E"/>
    <n v="1"/>
    <n v="186312"/>
    <n v="12"/>
    <m/>
    <m/>
    <m/>
    <n v="112779"/>
    <n v="1"/>
    <m/>
    <m/>
    <m/>
    <m/>
    <m/>
    <n v="2.95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50424"/>
    <s v="WDFW"/>
    <s v="WDFW"/>
    <n v="2354291"/>
    <n v="1"/>
    <x v="3"/>
    <n v="20120913"/>
    <s v="R"/>
    <n v="6"/>
    <n v="38"/>
    <n v="23"/>
    <n v="49"/>
    <s v="N"/>
    <n v="4"/>
    <s v="3M10107 B"/>
    <m/>
    <n v="5000"/>
    <s v="F"/>
    <m/>
    <m/>
    <m/>
    <n v="790"/>
    <n v="0"/>
    <n v="1"/>
    <s v="E"/>
    <n v="1"/>
    <n v="186312"/>
    <n v="12"/>
    <m/>
    <m/>
    <m/>
    <n v="121462"/>
    <n v="1"/>
    <m/>
    <m/>
    <m/>
    <m/>
    <m/>
    <n v="1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0"/>
    <x v="0"/>
  </r>
  <r>
    <s v="R"/>
    <n v="4.0999999999999996"/>
    <n v="20150424"/>
    <s v="WDFW"/>
    <s v="WDFW"/>
    <n v="2326351"/>
    <n v="1"/>
    <x v="3"/>
    <n v="20120824"/>
    <s v="R"/>
    <n v="6"/>
    <n v="35"/>
    <n v="23"/>
    <n v="29"/>
    <s v="N"/>
    <n v="4"/>
    <s v="3M10107 C"/>
    <m/>
    <n v="5000"/>
    <s v="F"/>
    <m/>
    <m/>
    <m/>
    <n v="720"/>
    <n v="0"/>
    <n v="1"/>
    <s v="E"/>
    <n v="1"/>
    <n v="186312"/>
    <n v="12"/>
    <m/>
    <m/>
    <m/>
    <n v="121459"/>
    <n v="1"/>
    <m/>
    <m/>
    <m/>
    <m/>
    <m/>
    <n v="2.15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50424"/>
    <s v="WDFW"/>
    <s v="WDFW"/>
    <n v="2354343"/>
    <n v="1"/>
    <x v="3"/>
    <n v="20120913"/>
    <s v="R"/>
    <n v="6"/>
    <n v="38"/>
    <n v="23"/>
    <n v="49"/>
    <s v="N"/>
    <n v="4"/>
    <s v="3M10107 B"/>
    <m/>
    <n v="5000"/>
    <s v="F"/>
    <m/>
    <m/>
    <m/>
    <n v="750"/>
    <n v="0"/>
    <n v="1"/>
    <s v="E"/>
    <n v="1"/>
    <n v="186312"/>
    <n v="12"/>
    <m/>
    <m/>
    <m/>
    <n v="121462"/>
    <n v="1"/>
    <m/>
    <m/>
    <m/>
    <m/>
    <m/>
    <n v="1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0"/>
    <x v="0"/>
  </r>
  <r>
    <s v="R"/>
    <n v="4.0999999999999996"/>
    <n v="20150424"/>
    <s v="WDFW"/>
    <s v="WDFW"/>
    <n v="2344966"/>
    <n v="1"/>
    <x v="3"/>
    <n v="20120927"/>
    <s v="R"/>
    <n v="6"/>
    <n v="40"/>
    <n v="23"/>
    <n v="17"/>
    <s v="N"/>
    <n v="4"/>
    <s v="3M10107 B"/>
    <m/>
    <n v="5000"/>
    <s v="F"/>
    <m/>
    <m/>
    <m/>
    <n v="770"/>
    <n v="0"/>
    <n v="1"/>
    <s v="E"/>
    <n v="1"/>
    <n v="186312"/>
    <n v="12"/>
    <m/>
    <m/>
    <m/>
    <n v="121464"/>
    <n v="1"/>
    <m/>
    <m/>
    <m/>
    <m/>
    <m/>
    <n v="3.71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40313"/>
    <s v="WDFW"/>
    <s v="WDFW"/>
    <n v="2251085"/>
    <n v="1"/>
    <x v="1"/>
    <n v="20110913"/>
    <s v="R"/>
    <n v="6"/>
    <n v="38"/>
    <n v="23"/>
    <n v="17"/>
    <s v="N"/>
    <n v="4"/>
    <s v="3M10107 B"/>
    <m/>
    <n v="5000"/>
    <s v="F"/>
    <m/>
    <m/>
    <m/>
    <n v="700"/>
    <n v="0"/>
    <n v="1"/>
    <s v="E"/>
    <n v="1"/>
    <n v="186313"/>
    <n v="12"/>
    <m/>
    <m/>
    <m/>
    <n v="117399"/>
    <n v="1"/>
    <m/>
    <m/>
    <m/>
    <m/>
    <m/>
    <n v="2.98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40313"/>
    <s v="WDFW"/>
    <s v="WDFW"/>
    <n v="2250620"/>
    <n v="1"/>
    <x v="1"/>
    <n v="20110922"/>
    <s v="R"/>
    <n v="6"/>
    <n v="39"/>
    <n v="23"/>
    <n v="14"/>
    <s v="N"/>
    <n v="4"/>
    <s v="3M10107 B"/>
    <m/>
    <n v="5000"/>
    <s v="M"/>
    <m/>
    <m/>
    <m/>
    <n v="550"/>
    <n v="0"/>
    <n v="1"/>
    <s v="E"/>
    <n v="1"/>
    <n v="186313"/>
    <n v="12"/>
    <m/>
    <m/>
    <m/>
    <n v="117400"/>
    <n v="1"/>
    <m/>
    <m/>
    <m/>
    <m/>
    <m/>
    <n v="3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50424"/>
    <s v="WDFW"/>
    <s v="WDFW"/>
    <n v="2354317"/>
    <n v="1"/>
    <x v="3"/>
    <n v="20120913"/>
    <s v="R"/>
    <n v="6"/>
    <n v="38"/>
    <n v="23"/>
    <n v="49"/>
    <s v="N"/>
    <n v="4"/>
    <s v="3M10107 B"/>
    <m/>
    <n v="5000"/>
    <s v="F"/>
    <m/>
    <m/>
    <m/>
    <n v="830"/>
    <n v="0"/>
    <n v="1"/>
    <s v="E"/>
    <n v="1"/>
    <n v="186314"/>
    <n v="12"/>
    <m/>
    <m/>
    <m/>
    <n v="121462"/>
    <n v="1"/>
    <m/>
    <m/>
    <m/>
    <m/>
    <m/>
    <n v="1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0"/>
    <x v="0"/>
  </r>
  <r>
    <s v="R"/>
    <n v="4.0999999999999996"/>
    <n v="20140313"/>
    <s v="WDFW"/>
    <s v="WDFW"/>
    <n v="2252869"/>
    <n v="1"/>
    <x v="1"/>
    <n v="20110912"/>
    <s v="R"/>
    <n v="6"/>
    <n v="38"/>
    <n v="23"/>
    <n v="14"/>
    <s v="N"/>
    <n v="4"/>
    <s v="3M10107 B"/>
    <m/>
    <n v="5000"/>
    <s v="M"/>
    <m/>
    <m/>
    <m/>
    <n v="640"/>
    <n v="0"/>
    <n v="1"/>
    <s v="E"/>
    <n v="1"/>
    <n v="186315"/>
    <n v="12"/>
    <m/>
    <m/>
    <m/>
    <n v="117399"/>
    <n v="1"/>
    <m/>
    <m/>
    <m/>
    <m/>
    <m/>
    <n v="2.98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50424"/>
    <s v="WDFW"/>
    <s v="WDFW"/>
    <n v="2326118"/>
    <n v="1"/>
    <x v="3"/>
    <n v="20120828"/>
    <s v="R"/>
    <n v="6"/>
    <n v="36"/>
    <n v="23"/>
    <n v="17"/>
    <s v="N"/>
    <n v="4"/>
    <s v="3M10107 C"/>
    <m/>
    <n v="5000"/>
    <s v="F"/>
    <m/>
    <m/>
    <m/>
    <n v="790"/>
    <n v="0"/>
    <n v="1"/>
    <s v="E"/>
    <n v="1"/>
    <n v="186315"/>
    <n v="12"/>
    <m/>
    <m/>
    <m/>
    <n v="121460"/>
    <n v="1"/>
    <m/>
    <m/>
    <m/>
    <m/>
    <m/>
    <n v="2.2999999999999998"/>
    <s v="SAMISH BAY 7C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40313"/>
    <s v="WDFW"/>
    <s v="WDFW"/>
    <n v="2233520"/>
    <n v="1"/>
    <x v="1"/>
    <n v="20110920"/>
    <s v="R"/>
    <n v="6"/>
    <n v="39"/>
    <n v="23"/>
    <n v="14"/>
    <s v="N"/>
    <n v="4"/>
    <s v="3M10107 B"/>
    <m/>
    <n v="5000"/>
    <s v="M"/>
    <m/>
    <m/>
    <m/>
    <n v="670"/>
    <n v="0"/>
    <n v="1"/>
    <s v="E"/>
    <n v="1"/>
    <n v="186318"/>
    <n v="12"/>
    <m/>
    <m/>
    <m/>
    <n v="117400"/>
    <n v="1"/>
    <m/>
    <m/>
    <m/>
    <m/>
    <m/>
    <n v="3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1"/>
    <x v="0"/>
  </r>
  <r>
    <s v="R"/>
    <n v="4.0999999999999996"/>
    <n v="20150424"/>
    <s v="WDFW"/>
    <s v="WDFW"/>
    <n v="2334388"/>
    <n v="1"/>
    <x v="3"/>
    <n v="20120913"/>
    <s v="R"/>
    <n v="6"/>
    <n v="38"/>
    <n v="23"/>
    <n v="29"/>
    <s v="N"/>
    <n v="4"/>
    <s v="3M10107 B"/>
    <m/>
    <n v="5000"/>
    <s v="F"/>
    <m/>
    <m/>
    <m/>
    <n v="700"/>
    <n v="0"/>
    <n v="1"/>
    <s v="E"/>
    <n v="1"/>
    <n v="186318"/>
    <n v="12"/>
    <m/>
    <m/>
    <m/>
    <n v="121462"/>
    <n v="1"/>
    <m/>
    <m/>
    <m/>
    <m/>
    <m/>
    <n v="1.79"/>
    <s v="BELLINGHAM BAY 7B"/>
    <s v="N"/>
    <s v="BC"/>
    <s v="GST"/>
    <s v="GSVI"/>
    <s v="H-Cowichan River H"/>
    <s v="S-Cowichan R"/>
    <n v="2008"/>
    <n v="3"/>
    <s v="2FS GSVIH0118"/>
    <s v="2FS GSVIS0118"/>
    <n v="2009"/>
    <x v="1"/>
    <x v="2"/>
    <x v="0"/>
  </r>
  <r>
    <s v="R"/>
    <n v="4.0999999999999996"/>
    <n v="20140306"/>
    <s v="WDFW"/>
    <s v="WDFW"/>
    <n v="2168409"/>
    <n v="1"/>
    <x v="2"/>
    <n v="20100830"/>
    <s v="R"/>
    <n v="6"/>
    <n v="36"/>
    <n v="23"/>
    <n v="17"/>
    <s v="N"/>
    <n v="5"/>
    <s v="3M10107 B"/>
    <m/>
    <n v="5000"/>
    <s v="M"/>
    <m/>
    <m/>
    <m/>
    <n v="640"/>
    <n v="0"/>
    <n v="1"/>
    <s v="E"/>
    <n v="1"/>
    <n v="186345"/>
    <n v="12"/>
    <m/>
    <m/>
    <m/>
    <n v="112777"/>
    <n v="1"/>
    <m/>
    <m/>
    <m/>
    <m/>
    <m/>
    <n v="3"/>
    <s v="BELLINGHAM BAY 7B"/>
    <s v="N"/>
    <s v="BC"/>
    <s v="GST"/>
    <s v="GSVI"/>
    <s v="H-Big Qualicum River H"/>
    <s v="S-Big Qualicum R"/>
    <n v="2007"/>
    <n v="3"/>
    <s v="2FS GSVIH0100"/>
    <s v="2FS GSVIS0100"/>
    <n v="2008"/>
    <x v="3"/>
    <x v="2"/>
    <x v="0"/>
  </r>
  <r>
    <s v="R"/>
    <n v="4.0999999999999996"/>
    <n v="20140313"/>
    <s v="WDFW"/>
    <s v="WDFW"/>
    <n v="2252867"/>
    <n v="1"/>
    <x v="1"/>
    <n v="20110912"/>
    <s v="R"/>
    <n v="6"/>
    <n v="38"/>
    <n v="23"/>
    <n v="14"/>
    <s v="N"/>
    <n v="4"/>
    <s v="3M10107 B"/>
    <m/>
    <n v="5000"/>
    <s v="F"/>
    <m/>
    <m/>
    <m/>
    <n v="870"/>
    <n v="0"/>
    <n v="1"/>
    <s v="E"/>
    <n v="1"/>
    <n v="186347"/>
    <n v="12"/>
    <m/>
    <m/>
    <m/>
    <n v="117399"/>
    <n v="1"/>
    <m/>
    <m/>
    <m/>
    <m/>
    <m/>
    <n v="2.98"/>
    <s v="BELLINGHAM BAY 7B"/>
    <s v="N"/>
    <s v="BC"/>
    <s v="GST"/>
    <s v="GSVI"/>
    <s v="H-Big Qualicum River H"/>
    <s v="S-Big Qualicum R"/>
    <n v="2007"/>
    <n v="3"/>
    <s v="2FS GSVIH0100"/>
    <s v="2FS GSVIS0100"/>
    <n v="2008"/>
    <x v="3"/>
    <x v="1"/>
    <x v="0"/>
  </r>
  <r>
    <s v="R"/>
    <n v="4.0999999999999996"/>
    <n v="20140306"/>
    <s v="WDFW"/>
    <s v="WDFW"/>
    <n v="2137815"/>
    <n v="1"/>
    <x v="2"/>
    <n v="20100823"/>
    <s v="R"/>
    <n v="6"/>
    <n v="35"/>
    <n v="23"/>
    <n v="14"/>
    <s v="N"/>
    <n v="5"/>
    <s v="3M10107 C"/>
    <m/>
    <n v="5000"/>
    <s v="F"/>
    <m/>
    <m/>
    <m/>
    <n v="730"/>
    <n v="0"/>
    <n v="1"/>
    <s v="E"/>
    <n v="1"/>
    <n v="186353"/>
    <n v="12"/>
    <m/>
    <m/>
    <m/>
    <n v="112790"/>
    <n v="1"/>
    <m/>
    <m/>
    <m/>
    <m/>
    <m/>
    <n v="3.81"/>
    <s v="SAMISH BAY 7C"/>
    <s v="N"/>
    <s v="BC"/>
    <s v="FRTH"/>
    <s v="TOMF"/>
    <s v="H-Shuswap River, Middle,"/>
    <s v="S-Shuswap R Low"/>
    <n v="2007"/>
    <n v="2"/>
    <s v="2FS TOMFH1958"/>
    <s v="2FS TOMFS0161"/>
    <n v="2008"/>
    <x v="5"/>
    <x v="1"/>
    <x v="0"/>
  </r>
  <r>
    <s v="R"/>
    <n v="4.0999999999999996"/>
    <n v="20140306"/>
    <s v="WDFW"/>
    <s v="WDFW"/>
    <n v="2137733"/>
    <n v="1"/>
    <x v="2"/>
    <n v="20100820"/>
    <s v="R"/>
    <n v="6"/>
    <n v="34"/>
    <n v="23"/>
    <n v="17"/>
    <s v="N"/>
    <n v="5"/>
    <s v="3M10107 B"/>
    <m/>
    <n v="5000"/>
    <s v="M"/>
    <m/>
    <m/>
    <m/>
    <n v="680"/>
    <n v="0"/>
    <n v="1"/>
    <s v="E"/>
    <n v="1"/>
    <n v="186354"/>
    <n v="12"/>
    <m/>
    <m/>
    <m/>
    <n v="112775"/>
    <n v="1"/>
    <m/>
    <m/>
    <m/>
    <m/>
    <m/>
    <n v="1.77"/>
    <s v="BELLINGHAM BAY 7B"/>
    <s v="N"/>
    <s v="BC"/>
    <s v="FRTH"/>
    <s v="TOMF"/>
    <s v="H-Shuswap River, Middle,"/>
    <s v="S-Shuswap R Low"/>
    <n v="2007"/>
    <n v="2"/>
    <s v="2FS TOMFH1958"/>
    <s v="2FS TOMFS0161"/>
    <n v="2008"/>
    <x v="5"/>
    <x v="2"/>
    <x v="0"/>
  </r>
  <r>
    <s v="R"/>
    <n v="4.0999999999999996"/>
    <n v="20140313"/>
    <s v="WDFW"/>
    <s v="LUMM"/>
    <n v="2302311"/>
    <n v="1"/>
    <x v="1"/>
    <n v="20110818"/>
    <s v="R"/>
    <n v="6"/>
    <n v="34"/>
    <n v="23"/>
    <n v="14"/>
    <s v="N"/>
    <n v="4"/>
    <s v="3M10107 C"/>
    <m/>
    <n v="5000"/>
    <s v="M"/>
    <m/>
    <m/>
    <m/>
    <n v="760"/>
    <n v="0"/>
    <n v="1"/>
    <s v="E"/>
    <n v="1"/>
    <n v="210278"/>
    <n v="12"/>
    <m/>
    <m/>
    <m/>
    <n v="117395"/>
    <n v="1"/>
    <m/>
    <m/>
    <m/>
    <m/>
    <m/>
    <n v="3.54"/>
    <s v="SAMISH BAY 7C"/>
    <s v="N"/>
    <s v="WA"/>
    <s v="SKAG"/>
    <s v="SKAGG"/>
    <s v="MARBLEMOUNT HATCHERY"/>
    <s v="SKAGIT R 03.0176"/>
    <n v="2007"/>
    <n v="3"/>
    <s v="3F10208 031421 H"/>
    <s v="3F10208 030176 S"/>
    <n v="2008"/>
    <x v="6"/>
    <x v="1"/>
    <x v="0"/>
  </r>
  <r>
    <s v="R"/>
    <n v="4.0999999999999996"/>
    <n v="20140313"/>
    <s v="WDFW"/>
    <s v="WDFW"/>
    <n v="2233580"/>
    <n v="1"/>
    <x v="1"/>
    <n v="20110831"/>
    <s v="R"/>
    <n v="6"/>
    <n v="36"/>
    <n v="23"/>
    <n v="14"/>
    <s v="N"/>
    <n v="4"/>
    <s v="3M10107 C"/>
    <m/>
    <n v="5000"/>
    <s v="F"/>
    <m/>
    <m/>
    <m/>
    <n v="830"/>
    <n v="0"/>
    <n v="1"/>
    <s v="E"/>
    <n v="1"/>
    <n v="210278"/>
    <n v="12"/>
    <m/>
    <m/>
    <m/>
    <n v="117397"/>
    <n v="1"/>
    <m/>
    <m/>
    <m/>
    <m/>
    <m/>
    <n v="2.8"/>
    <s v="SAMISH BAY 7C"/>
    <s v="N"/>
    <s v="WA"/>
    <s v="SKAG"/>
    <s v="SKAGG"/>
    <s v="MARBLEMOUNT HATCHERY"/>
    <s v="SKAGIT R 03.0176"/>
    <n v="2007"/>
    <n v="3"/>
    <s v="3F10208 031421 H"/>
    <s v="3F10208 030176 S"/>
    <n v="2008"/>
    <x v="6"/>
    <x v="1"/>
    <x v="0"/>
  </r>
  <r>
    <s v="R"/>
    <n v="4.0999999999999996"/>
    <n v="20120725"/>
    <s v="WDFW"/>
    <s v="WDFW"/>
    <n v="1954097"/>
    <n v="1"/>
    <x v="4"/>
    <n v="20070911"/>
    <s v="R"/>
    <n v="6"/>
    <n v="37"/>
    <n v="23"/>
    <n v="29"/>
    <s v="N"/>
    <n v="5"/>
    <s v="3M10107 C"/>
    <m/>
    <n v="5000"/>
    <s v="M"/>
    <m/>
    <m/>
    <m/>
    <n v="520"/>
    <n v="0"/>
    <n v="1"/>
    <s v="E"/>
    <n v="1"/>
    <n v="210571"/>
    <n v="12"/>
    <m/>
    <m/>
    <m/>
    <n v="104500"/>
    <n v="1"/>
    <m/>
    <m/>
    <m/>
    <m/>
    <m/>
    <n v="5.41"/>
    <s v="SAMISH BAY 7C"/>
    <s v="N"/>
    <s v="WA"/>
    <s v="NPS"/>
    <s v="SNOH"/>
    <s v="BERNIE GOBIN HATCH"/>
    <s v="SKYKOMISH R 07.0012"/>
    <n v="2005"/>
    <n v="2"/>
    <s v="3F10308 070001 H"/>
    <s v="3F10308 070012 S02"/>
    <n v="2006"/>
    <x v="7"/>
    <x v="2"/>
    <x v="0"/>
  </r>
  <r>
    <s v="R"/>
    <n v="4.0999999999999996"/>
    <n v="20130329"/>
    <s v="WDFW"/>
    <s v="WDFW"/>
    <n v="2071536"/>
    <n v="1"/>
    <x v="5"/>
    <n v="20090826"/>
    <s v="R"/>
    <n v="6"/>
    <n v="35"/>
    <n v="23"/>
    <n v="14"/>
    <s v="N"/>
    <n v="5"/>
    <s v="3M10107 C"/>
    <m/>
    <n v="5000"/>
    <s v="F"/>
    <m/>
    <m/>
    <m/>
    <n v="850"/>
    <n v="0"/>
    <n v="1"/>
    <s v="E"/>
    <n v="1"/>
    <n v="210685"/>
    <n v="12"/>
    <m/>
    <m/>
    <m/>
    <n v="108885"/>
    <n v="1"/>
    <m/>
    <m/>
    <m/>
    <m/>
    <m/>
    <n v="1.67"/>
    <s v="SAMISH BAY 7C"/>
    <s v="N"/>
    <s v="WA"/>
    <s v="SKAG"/>
    <s v="SKAGG"/>
    <s v="MARBLEMOUNT HATCHERY"/>
    <s v="SKAGIT R 03.0176"/>
    <n v="2005"/>
    <n v="3"/>
    <s v="3F10208 031421 H"/>
    <s v="3F10208 030176 S"/>
    <n v="2006"/>
    <x v="6"/>
    <x v="1"/>
    <x v="0"/>
  </r>
  <r>
    <s v="R"/>
    <n v="4.0999999999999996"/>
    <n v="20130329"/>
    <s v="WDFW"/>
    <s v="WDFW"/>
    <n v="2071541"/>
    <n v="1"/>
    <x v="5"/>
    <n v="20090826"/>
    <s v="R"/>
    <n v="6"/>
    <n v="35"/>
    <n v="23"/>
    <n v="14"/>
    <s v="N"/>
    <n v="5"/>
    <s v="3M10107 C"/>
    <m/>
    <n v="5000"/>
    <s v="F"/>
    <m/>
    <m/>
    <m/>
    <n v="940"/>
    <n v="0"/>
    <n v="1"/>
    <s v="E"/>
    <n v="1"/>
    <n v="210685"/>
    <n v="12"/>
    <m/>
    <m/>
    <m/>
    <n v="108885"/>
    <n v="1"/>
    <m/>
    <m/>
    <m/>
    <m/>
    <m/>
    <n v="1.67"/>
    <s v="SAMISH BAY 7C"/>
    <s v="N"/>
    <s v="WA"/>
    <s v="SKAG"/>
    <s v="SKAGG"/>
    <s v="MARBLEMOUNT HATCHERY"/>
    <s v="SKAGIT R 03.0176"/>
    <n v="2005"/>
    <n v="3"/>
    <s v="3F10208 031421 H"/>
    <s v="3F10208 030176 S"/>
    <n v="2006"/>
    <x v="6"/>
    <x v="1"/>
    <x v="0"/>
  </r>
  <r>
    <s v="R"/>
    <n v="4.0999999999999996"/>
    <n v="20140313"/>
    <s v="WDFW"/>
    <s v="WDFW"/>
    <n v="2232467"/>
    <n v="1"/>
    <x v="1"/>
    <n v="20110824"/>
    <s v="R"/>
    <n v="6"/>
    <n v="35"/>
    <n v="23"/>
    <n v="49"/>
    <s v="N"/>
    <n v="4"/>
    <s v="3M10107 C"/>
    <m/>
    <n v="5000"/>
    <s v="F"/>
    <m/>
    <m/>
    <m/>
    <n v="600"/>
    <n v="0"/>
    <n v="1"/>
    <s v="E"/>
    <n v="1"/>
    <n v="210789"/>
    <n v="12"/>
    <m/>
    <m/>
    <m/>
    <n v="117396"/>
    <n v="1"/>
    <m/>
    <m/>
    <m/>
    <m/>
    <m/>
    <n v="2.38"/>
    <s v="SAMISH BAY 7C"/>
    <s v="N"/>
    <s v="WA"/>
    <s v="SKAG"/>
    <s v="SKAGG"/>
    <s v="COUNTY LINE PONDS"/>
    <s v="SKAGIT R 03.0176"/>
    <n v="2007"/>
    <n v="2"/>
    <s v="3F10208 031853AH"/>
    <s v="3F10208 030176 S"/>
    <n v="2008"/>
    <x v="6"/>
    <x v="0"/>
    <x v="0"/>
  </r>
  <r>
    <s v="R"/>
    <n v="4.0999999999999996"/>
    <n v="20140313"/>
    <s v="WDFW"/>
    <s v="WDFW"/>
    <n v="2232468"/>
    <n v="1"/>
    <x v="1"/>
    <n v="20110824"/>
    <s v="R"/>
    <n v="6"/>
    <n v="35"/>
    <n v="23"/>
    <n v="49"/>
    <s v="N"/>
    <n v="4"/>
    <s v="3M10107 C"/>
    <m/>
    <n v="5000"/>
    <s v="F"/>
    <m/>
    <m/>
    <m/>
    <n v="850"/>
    <n v="0"/>
    <n v="1"/>
    <s v="E"/>
    <n v="1"/>
    <n v="210789"/>
    <n v="12"/>
    <m/>
    <m/>
    <m/>
    <n v="117396"/>
    <n v="1"/>
    <m/>
    <m/>
    <m/>
    <m/>
    <m/>
    <n v="2.38"/>
    <s v="SAMISH BAY 7C"/>
    <s v="N"/>
    <s v="WA"/>
    <s v="SKAG"/>
    <s v="SKAGG"/>
    <s v="COUNTY LINE PONDS"/>
    <s v="SKAGIT R 03.0176"/>
    <n v="2007"/>
    <n v="2"/>
    <s v="3F10208 031853AH"/>
    <s v="3F10208 030176 S"/>
    <n v="2008"/>
    <x v="6"/>
    <x v="0"/>
    <x v="0"/>
  </r>
  <r>
    <s v="R"/>
    <n v="4.0999999999999996"/>
    <n v="20140313"/>
    <s v="WDFW"/>
    <s v="WDFW"/>
    <n v="2232900"/>
    <n v="1"/>
    <x v="1"/>
    <n v="20110823"/>
    <s v="R"/>
    <n v="6"/>
    <n v="35"/>
    <n v="23"/>
    <n v="17"/>
    <s v="N"/>
    <n v="4"/>
    <s v="3M10107 B"/>
    <m/>
    <n v="5000"/>
    <s v="F"/>
    <m/>
    <m/>
    <m/>
    <n v="920"/>
    <n v="0"/>
    <n v="1"/>
    <s v="E"/>
    <n v="1"/>
    <n v="210789"/>
    <n v="12"/>
    <m/>
    <m/>
    <m/>
    <n v="117396"/>
    <n v="1"/>
    <m/>
    <m/>
    <m/>
    <m/>
    <m/>
    <n v="2.38"/>
    <s v="BELLINGHAM BAY 7B"/>
    <s v="N"/>
    <s v="WA"/>
    <s v="SKAG"/>
    <s v="SKAGG"/>
    <s v="COUNTY LINE PONDS"/>
    <s v="SKAGIT R 03.0176"/>
    <n v="2007"/>
    <n v="2"/>
    <s v="3F10208 031853AH"/>
    <s v="3F10208 030176 S"/>
    <n v="2008"/>
    <x v="6"/>
    <x v="2"/>
    <x v="0"/>
  </r>
  <r>
    <s v="R"/>
    <n v="4.0999999999999996"/>
    <n v="20140313"/>
    <s v="WDFW"/>
    <s v="WDFW"/>
    <n v="2232466"/>
    <n v="1"/>
    <x v="1"/>
    <n v="20110824"/>
    <s v="R"/>
    <n v="6"/>
    <n v="35"/>
    <n v="23"/>
    <n v="49"/>
    <s v="N"/>
    <n v="4"/>
    <s v="3M10107 C"/>
    <m/>
    <n v="5000"/>
    <s v="M"/>
    <m/>
    <m/>
    <m/>
    <n v="650"/>
    <n v="0"/>
    <n v="1"/>
    <s v="E"/>
    <n v="1"/>
    <n v="210831"/>
    <n v="12"/>
    <m/>
    <m/>
    <m/>
    <n v="117396"/>
    <n v="1"/>
    <m/>
    <m/>
    <m/>
    <m/>
    <m/>
    <n v="2.38"/>
    <s v="SAMISH BAY 7C"/>
    <s v="N"/>
    <s v="WA"/>
    <s v="SKAG"/>
    <s v="SKAGG"/>
    <s v="MARBLEMOUNT HATCHERY"/>
    <s v="SKAGIT R 03.0176"/>
    <n v="2008"/>
    <n v="3"/>
    <s v="3F10208 031421 H"/>
    <s v="3F10208 030176 S"/>
    <n v="2009"/>
    <x v="6"/>
    <x v="0"/>
    <x v="0"/>
  </r>
  <r>
    <s v="R"/>
    <n v="4.0999999999999996"/>
    <n v="20140313"/>
    <s v="WDFW"/>
    <s v="WDFW"/>
    <n v="2232469"/>
    <n v="1"/>
    <x v="1"/>
    <n v="20110824"/>
    <s v="R"/>
    <n v="6"/>
    <n v="35"/>
    <n v="23"/>
    <n v="49"/>
    <s v="N"/>
    <n v="4"/>
    <s v="3M10107 C"/>
    <m/>
    <n v="5000"/>
    <s v="M"/>
    <m/>
    <m/>
    <m/>
    <n v="710"/>
    <n v="0"/>
    <n v="1"/>
    <s v="E"/>
    <n v="1"/>
    <n v="210831"/>
    <n v="12"/>
    <m/>
    <m/>
    <m/>
    <n v="117396"/>
    <n v="1"/>
    <m/>
    <m/>
    <m/>
    <m/>
    <m/>
    <n v="2.38"/>
    <s v="SAMISH BAY 7C"/>
    <s v="N"/>
    <s v="WA"/>
    <s v="SKAG"/>
    <s v="SKAGG"/>
    <s v="MARBLEMOUNT HATCHERY"/>
    <s v="SKAGIT R 03.0176"/>
    <n v="2008"/>
    <n v="3"/>
    <s v="3F10208 031421 H"/>
    <s v="3F10208 030176 S"/>
    <n v="2009"/>
    <x v="6"/>
    <x v="0"/>
    <x v="0"/>
  </r>
  <r>
    <s v="R"/>
    <n v="4.0999999999999996"/>
    <n v="20140313"/>
    <s v="WDFW"/>
    <s v="WDFW"/>
    <n v="2232470"/>
    <n v="1"/>
    <x v="1"/>
    <n v="20110824"/>
    <s v="R"/>
    <n v="6"/>
    <n v="35"/>
    <n v="23"/>
    <n v="49"/>
    <s v="N"/>
    <n v="4"/>
    <s v="3M10107 C"/>
    <m/>
    <n v="5000"/>
    <s v="M"/>
    <m/>
    <m/>
    <m/>
    <n v="690"/>
    <n v="0"/>
    <n v="1"/>
    <s v="E"/>
    <n v="1"/>
    <n v="210831"/>
    <n v="12"/>
    <m/>
    <m/>
    <m/>
    <n v="117396"/>
    <n v="1"/>
    <m/>
    <m/>
    <m/>
    <m/>
    <m/>
    <n v="2.38"/>
    <s v="SAMISH BAY 7C"/>
    <s v="N"/>
    <s v="WA"/>
    <s v="SKAG"/>
    <s v="SKAGG"/>
    <s v="MARBLEMOUNT HATCHERY"/>
    <s v="SKAGIT R 03.0176"/>
    <n v="2008"/>
    <n v="3"/>
    <s v="3F10208 031421 H"/>
    <s v="3F10208 030176 S"/>
    <n v="2009"/>
    <x v="6"/>
    <x v="0"/>
    <x v="0"/>
  </r>
  <r>
    <s v="R"/>
    <n v="4.0999999999999996"/>
    <n v="20150424"/>
    <s v="WDFW"/>
    <s v="WDFW"/>
    <n v="2376410"/>
    <n v="1"/>
    <x v="3"/>
    <n v="20120831"/>
    <s v="R"/>
    <n v="6"/>
    <n v="36"/>
    <n v="23"/>
    <n v="14"/>
    <s v="N"/>
    <n v="4"/>
    <s v="3M10107 B"/>
    <m/>
    <n v="5000"/>
    <s v="F"/>
    <m/>
    <m/>
    <m/>
    <n v="820"/>
    <n v="0"/>
    <n v="1"/>
    <s v="E"/>
    <n v="1"/>
    <n v="210831"/>
    <n v="12"/>
    <m/>
    <m/>
    <m/>
    <n v="121460"/>
    <n v="1"/>
    <m/>
    <m/>
    <m/>
    <m/>
    <m/>
    <n v="2.2999999999999998"/>
    <s v="BELLINGHAM BAY 7B"/>
    <s v="N"/>
    <s v="WA"/>
    <s v="SKAG"/>
    <s v="SKAGG"/>
    <s v="MARBLEMOUNT HATCHERY"/>
    <s v="SKAGIT R 03.0176"/>
    <n v="2008"/>
    <n v="3"/>
    <s v="3F10208 031421 H"/>
    <s v="3F10208 030176 S"/>
    <n v="2009"/>
    <x v="6"/>
    <x v="1"/>
    <x v="0"/>
  </r>
  <r>
    <s v="R"/>
    <n v="4.0999999999999996"/>
    <n v="20150424"/>
    <s v="WDFW"/>
    <s v="WDFW"/>
    <n v="2354726"/>
    <n v="1"/>
    <x v="3"/>
    <n v="20120905"/>
    <s v="R"/>
    <n v="6"/>
    <n v="37"/>
    <n v="23"/>
    <n v="14"/>
    <s v="N"/>
    <n v="4"/>
    <s v="3M10107 C"/>
    <m/>
    <n v="5000"/>
    <s v="F"/>
    <m/>
    <m/>
    <m/>
    <n v="830"/>
    <n v="0"/>
    <n v="1"/>
    <s v="E"/>
    <n v="1"/>
    <n v="210831"/>
    <n v="12"/>
    <m/>
    <m/>
    <m/>
    <n v="121461"/>
    <n v="1"/>
    <m/>
    <m/>
    <m/>
    <m/>
    <m/>
    <n v="2.92"/>
    <s v="SAMISH BAY 7C"/>
    <s v="N"/>
    <s v="WA"/>
    <s v="SKAG"/>
    <s v="SKAGG"/>
    <s v="MARBLEMOUNT HATCHERY"/>
    <s v="SKAGIT R 03.0176"/>
    <n v="2008"/>
    <n v="3"/>
    <s v="3F10208 031421 H"/>
    <s v="3F10208 030176 S"/>
    <n v="2009"/>
    <x v="6"/>
    <x v="1"/>
    <x v="0"/>
  </r>
  <r>
    <s v="R"/>
    <n v="4.0999999999999996"/>
    <n v="20120731"/>
    <s v="WDFW"/>
    <s v="WDFW"/>
    <n v="1989451"/>
    <n v="1"/>
    <x v="0"/>
    <n v="20080917"/>
    <s v="R"/>
    <n v="6"/>
    <n v="38"/>
    <n v="23"/>
    <n v="14"/>
    <s v="N"/>
    <n v="5"/>
    <s v="3M10107 B"/>
    <m/>
    <n v="0"/>
    <s v="M"/>
    <m/>
    <m/>
    <m/>
    <n v="700"/>
    <n v="0"/>
    <n v="1"/>
    <s v="E"/>
    <n v="1"/>
    <n v="633286"/>
    <n v="12"/>
    <m/>
    <m/>
    <m/>
    <n v="105952"/>
    <n v="1"/>
    <m/>
    <m/>
    <m/>
    <m/>
    <m/>
    <n v="2.4"/>
    <s v="BELLINGHAM BAY 7B"/>
    <s v="N"/>
    <s v="WA"/>
    <s v="SPS"/>
    <s v="NISQ"/>
    <s v="CLEAR CREEK HATCHERY"/>
    <s v="CLEAR CR 11.0013C"/>
    <n v="2005"/>
    <n v="3"/>
    <s v="3F10513 110013CH"/>
    <s v="3F10513 110013CS"/>
    <n v="2006"/>
    <x v="8"/>
    <x v="1"/>
    <x v="0"/>
  </r>
  <r>
    <s v="R"/>
    <n v="4.0999999999999996"/>
    <n v="20120731"/>
    <s v="WDFW"/>
    <s v="WDFW"/>
    <n v="1984451"/>
    <n v="1"/>
    <x v="0"/>
    <n v="20080903"/>
    <s v="R"/>
    <n v="6"/>
    <n v="36"/>
    <n v="23"/>
    <n v="29"/>
    <s v="N"/>
    <n v="5"/>
    <s v="3M10107 C"/>
    <m/>
    <n v="5000"/>
    <s v="M"/>
    <m/>
    <m/>
    <m/>
    <n v="680"/>
    <n v="0"/>
    <n v="1"/>
    <s v="E"/>
    <n v="1"/>
    <n v="633364"/>
    <n v="12"/>
    <m/>
    <m/>
    <m/>
    <n v="105992"/>
    <n v="1"/>
    <m/>
    <m/>
    <m/>
    <m/>
    <m/>
    <n v="12.93"/>
    <s v="SAMISH BAY 7C"/>
    <s v="N"/>
    <s v="WA"/>
    <s v="SKAG"/>
    <s v="UPSK"/>
    <s v="MARBLEMOUNT HATCHERY"/>
    <s v="SKAGIT R 03.0176"/>
    <n v="2005"/>
    <n v="1"/>
    <s v="3F10208 031421 H"/>
    <s v="3F10208 030176 S"/>
    <n v="2006"/>
    <x v="9"/>
    <x v="2"/>
    <x v="0"/>
  </r>
  <r>
    <s v="R"/>
    <n v="4.0999999999999996"/>
    <n v="20120731"/>
    <s v="WDFW"/>
    <s v="WDFW"/>
    <n v="2029260"/>
    <n v="1"/>
    <x v="0"/>
    <n v="20080819"/>
    <s v="R"/>
    <n v="6"/>
    <n v="34"/>
    <n v="23"/>
    <n v="14"/>
    <s v="N"/>
    <n v="5"/>
    <s v="3M10107 B"/>
    <m/>
    <n v="5000"/>
    <s v="M"/>
    <m/>
    <m/>
    <m/>
    <n v="690"/>
    <n v="0"/>
    <n v="1"/>
    <s v="E"/>
    <n v="1"/>
    <n v="633364"/>
    <n v="12"/>
    <m/>
    <m/>
    <m/>
    <n v="105876"/>
    <n v="1"/>
    <m/>
    <m/>
    <m/>
    <m/>
    <m/>
    <n v="2.75"/>
    <s v="BELLINGHAM BAY 7B"/>
    <s v="N"/>
    <s v="WA"/>
    <s v="SKAG"/>
    <s v="UPSK"/>
    <s v="MARBLEMOUNT HATCHERY"/>
    <s v="SKAGIT R 03.0176"/>
    <n v="2005"/>
    <n v="1"/>
    <s v="3F10208 031421 H"/>
    <s v="3F10208 030176 S"/>
    <n v="2006"/>
    <x v="9"/>
    <x v="1"/>
    <x v="0"/>
  </r>
  <r>
    <s v="R"/>
    <n v="4.0999999999999996"/>
    <n v="20120725"/>
    <s v="WDFW"/>
    <s v="WDFW"/>
    <n v="1913730"/>
    <n v="1"/>
    <x v="4"/>
    <n v="20070924"/>
    <s v="R"/>
    <n v="6"/>
    <n v="39"/>
    <n v="23"/>
    <n v="14"/>
    <s v="N"/>
    <n v="5"/>
    <s v="3M10107 B"/>
    <m/>
    <n v="5000"/>
    <s v="M"/>
    <m/>
    <m/>
    <m/>
    <n v="530"/>
    <n v="0"/>
    <n v="1"/>
    <s v="E"/>
    <n v="1"/>
    <n v="633369"/>
    <n v="12"/>
    <m/>
    <m/>
    <m/>
    <n v="103516"/>
    <n v="1"/>
    <m/>
    <m/>
    <m/>
    <m/>
    <m/>
    <n v="1.6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13589"/>
    <n v="1"/>
    <x v="4"/>
    <n v="20070925"/>
    <s v="R"/>
    <n v="6"/>
    <n v="39"/>
    <n v="23"/>
    <n v="17"/>
    <s v="N"/>
    <n v="5"/>
    <s v="3M10107 B"/>
    <m/>
    <n v="5000"/>
    <s v="M"/>
    <m/>
    <m/>
    <m/>
    <n v="530"/>
    <n v="0"/>
    <n v="1"/>
    <s v="E"/>
    <n v="1"/>
    <n v="633369"/>
    <n v="12"/>
    <m/>
    <m/>
    <m/>
    <n v="103516"/>
    <n v="1"/>
    <m/>
    <m/>
    <m/>
    <m/>
    <m/>
    <n v="1.6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25"/>
    <s v="WDFW"/>
    <s v="WDFW"/>
    <n v="1913621"/>
    <n v="1"/>
    <x v="4"/>
    <n v="20070815"/>
    <s v="R"/>
    <n v="6"/>
    <n v="33"/>
    <n v="23"/>
    <n v="29"/>
    <s v="N"/>
    <n v="5"/>
    <s v="3M10107 C"/>
    <m/>
    <n v="5000"/>
    <s v="M"/>
    <m/>
    <m/>
    <m/>
    <n v="550"/>
    <n v="0"/>
    <n v="1"/>
    <s v="E"/>
    <n v="1"/>
    <n v="633369"/>
    <n v="12"/>
    <m/>
    <m/>
    <m/>
    <n v="103522"/>
    <n v="1"/>
    <m/>
    <m/>
    <m/>
    <m/>
    <m/>
    <n v="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25"/>
    <s v="WDFW"/>
    <s v="WDFW"/>
    <n v="1899398"/>
    <n v="1"/>
    <x v="4"/>
    <n v="20070827"/>
    <s v="R"/>
    <n v="6"/>
    <n v="35"/>
    <n v="23"/>
    <n v="14"/>
    <s v="N"/>
    <n v="5"/>
    <s v="3M10107 C"/>
    <m/>
    <n v="5000"/>
    <s v="M"/>
    <m/>
    <m/>
    <m/>
    <n v="500"/>
    <n v="0"/>
    <n v="1"/>
    <s v="E"/>
    <n v="1"/>
    <n v="633369"/>
    <n v="12"/>
    <m/>
    <m/>
    <m/>
    <n v="104498"/>
    <n v="1"/>
    <m/>
    <m/>
    <m/>
    <m/>
    <m/>
    <n v="2.33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13183"/>
    <n v="1"/>
    <x v="4"/>
    <n v="20070905"/>
    <s v="R"/>
    <n v="6"/>
    <n v="36"/>
    <n v="23"/>
    <n v="14"/>
    <s v="N"/>
    <n v="5"/>
    <s v="3M10107 C"/>
    <m/>
    <n v="5000"/>
    <s v="M"/>
    <m/>
    <m/>
    <m/>
    <n v="620"/>
    <n v="0"/>
    <n v="1"/>
    <s v="E"/>
    <n v="1"/>
    <n v="633369"/>
    <n v="12"/>
    <m/>
    <m/>
    <m/>
    <n v="104499"/>
    <n v="1"/>
    <m/>
    <m/>
    <m/>
    <m/>
    <m/>
    <n v="1.2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13187"/>
    <n v="1"/>
    <x v="4"/>
    <n v="20070905"/>
    <s v="R"/>
    <n v="6"/>
    <n v="36"/>
    <n v="23"/>
    <n v="14"/>
    <s v="N"/>
    <n v="5"/>
    <s v="3M10107 C"/>
    <m/>
    <n v="5000"/>
    <s v="M"/>
    <m/>
    <m/>
    <m/>
    <n v="600"/>
    <n v="0"/>
    <n v="1"/>
    <s v="E"/>
    <n v="1"/>
    <n v="633369"/>
    <n v="12"/>
    <m/>
    <m/>
    <m/>
    <n v="104499"/>
    <n v="1"/>
    <m/>
    <m/>
    <m/>
    <m/>
    <m/>
    <n v="1.2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42538"/>
    <n v="1"/>
    <x v="4"/>
    <n v="20070906"/>
    <s v="R"/>
    <n v="6"/>
    <n v="36"/>
    <n v="23"/>
    <n v="19"/>
    <s v="N"/>
    <n v="5"/>
    <s v="3M10107 C"/>
    <m/>
    <n v="5000"/>
    <s v="M"/>
    <m/>
    <m/>
    <m/>
    <n v="520"/>
    <n v="0"/>
    <n v="1"/>
    <s v="E"/>
    <n v="1"/>
    <n v="633369"/>
    <n v="12"/>
    <m/>
    <m/>
    <m/>
    <n v="104499"/>
    <n v="1"/>
    <m/>
    <m/>
    <m/>
    <m/>
    <m/>
    <n v="1.2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13901"/>
    <n v="1"/>
    <x v="4"/>
    <n v="20070906"/>
    <s v="R"/>
    <n v="6"/>
    <n v="36"/>
    <n v="23"/>
    <n v="19"/>
    <s v="N"/>
    <n v="5"/>
    <s v="3M10107 C"/>
    <m/>
    <n v="5000"/>
    <s v="M"/>
    <m/>
    <m/>
    <m/>
    <n v="580"/>
    <n v="0"/>
    <n v="1"/>
    <s v="E"/>
    <n v="1"/>
    <n v="633369"/>
    <n v="12"/>
    <m/>
    <m/>
    <m/>
    <n v="104499"/>
    <n v="1"/>
    <m/>
    <m/>
    <m/>
    <m/>
    <m/>
    <n v="1.2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42278"/>
    <n v="1"/>
    <x v="4"/>
    <n v="20070822"/>
    <s v="R"/>
    <n v="6"/>
    <n v="34"/>
    <n v="23"/>
    <n v="14"/>
    <s v="N"/>
    <n v="5"/>
    <s v="3M10107 B"/>
    <m/>
    <n v="5000"/>
    <s v="M"/>
    <m/>
    <m/>
    <m/>
    <n v="550"/>
    <n v="0"/>
    <n v="1"/>
    <s v="E"/>
    <n v="1"/>
    <n v="633369"/>
    <n v="12"/>
    <m/>
    <m/>
    <m/>
    <n v="103511"/>
    <n v="1"/>
    <m/>
    <m/>
    <m/>
    <m/>
    <m/>
    <n v="7.0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42379"/>
    <n v="1"/>
    <x v="4"/>
    <n v="20070907"/>
    <s v="R"/>
    <n v="6"/>
    <n v="36"/>
    <n v="23"/>
    <n v="17"/>
    <s v="N"/>
    <n v="5"/>
    <s v="3M10107 B"/>
    <m/>
    <n v="5000"/>
    <s v="M"/>
    <m/>
    <m/>
    <m/>
    <n v="490"/>
    <n v="0"/>
    <n v="1"/>
    <s v="E"/>
    <n v="1"/>
    <n v="633369"/>
    <n v="12"/>
    <m/>
    <m/>
    <m/>
    <n v="103513"/>
    <n v="1"/>
    <m/>
    <m/>
    <m/>
    <m/>
    <m/>
    <n v="3.29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25"/>
    <s v="WDFW"/>
    <s v="WDFW"/>
    <n v="1928626"/>
    <n v="1"/>
    <x v="4"/>
    <n v="20070911"/>
    <s v="R"/>
    <n v="6"/>
    <n v="37"/>
    <n v="23"/>
    <n v="52"/>
    <s v="N"/>
    <n v="5"/>
    <s v="3M10107 B"/>
    <m/>
    <n v="5000"/>
    <s v="M"/>
    <m/>
    <m/>
    <m/>
    <n v="590"/>
    <n v="0"/>
    <n v="1"/>
    <s v="E"/>
    <n v="1"/>
    <n v="633369"/>
    <n v="12"/>
    <m/>
    <m/>
    <m/>
    <n v="103514"/>
    <n v="1"/>
    <m/>
    <m/>
    <m/>
    <m/>
    <m/>
    <n v="2.79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25"/>
    <s v="WDFW"/>
    <s v="WDFW"/>
    <n v="1928629"/>
    <n v="1"/>
    <x v="4"/>
    <n v="20070911"/>
    <s v="R"/>
    <n v="6"/>
    <n v="37"/>
    <n v="23"/>
    <n v="52"/>
    <s v="N"/>
    <n v="5"/>
    <s v="3M10107 B"/>
    <m/>
    <n v="5000"/>
    <s v="M"/>
    <m/>
    <m/>
    <m/>
    <n v="520"/>
    <n v="0"/>
    <n v="1"/>
    <s v="E"/>
    <n v="1"/>
    <n v="633369"/>
    <n v="12"/>
    <m/>
    <m/>
    <m/>
    <n v="103514"/>
    <n v="1"/>
    <m/>
    <m/>
    <m/>
    <m/>
    <m/>
    <n v="2.79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25"/>
    <s v="WDFW"/>
    <s v="WDFW"/>
    <n v="1928632"/>
    <n v="1"/>
    <x v="4"/>
    <n v="20070911"/>
    <s v="R"/>
    <n v="6"/>
    <n v="37"/>
    <n v="23"/>
    <n v="52"/>
    <s v="N"/>
    <n v="5"/>
    <s v="3M10107 B"/>
    <m/>
    <n v="5000"/>
    <s v="M"/>
    <m/>
    <m/>
    <m/>
    <n v="590"/>
    <n v="0"/>
    <n v="1"/>
    <s v="E"/>
    <n v="1"/>
    <n v="633369"/>
    <n v="12"/>
    <m/>
    <m/>
    <m/>
    <n v="103514"/>
    <n v="1"/>
    <m/>
    <m/>
    <m/>
    <m/>
    <m/>
    <n v="2.79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25"/>
    <s v="WDFW"/>
    <s v="WDFW"/>
    <n v="1927733"/>
    <n v="1"/>
    <x v="4"/>
    <n v="20070913"/>
    <s v="R"/>
    <n v="6"/>
    <n v="37"/>
    <n v="23"/>
    <n v="19"/>
    <s v="N"/>
    <n v="5"/>
    <s v="3M10107 B"/>
    <m/>
    <n v="5000"/>
    <s v="M"/>
    <m/>
    <m/>
    <m/>
    <n v="510"/>
    <n v="0"/>
    <n v="1"/>
    <s v="E"/>
    <n v="1"/>
    <n v="633369"/>
    <n v="12"/>
    <m/>
    <m/>
    <m/>
    <n v="103514"/>
    <n v="1"/>
    <m/>
    <m/>
    <m/>
    <m/>
    <m/>
    <n v="2.79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25"/>
    <s v="WDFW"/>
    <s v="WDFW"/>
    <n v="1928112"/>
    <n v="1"/>
    <x v="4"/>
    <n v="20070913"/>
    <s v="R"/>
    <n v="6"/>
    <n v="37"/>
    <n v="23"/>
    <n v="17"/>
    <s v="N"/>
    <n v="5"/>
    <s v="3M10107 B"/>
    <m/>
    <n v="5000"/>
    <s v="M"/>
    <m/>
    <m/>
    <m/>
    <n v="550"/>
    <n v="0"/>
    <n v="1"/>
    <s v="E"/>
    <n v="1"/>
    <n v="633369"/>
    <n v="12"/>
    <m/>
    <m/>
    <m/>
    <n v="103514"/>
    <n v="1"/>
    <m/>
    <m/>
    <m/>
    <m/>
    <m/>
    <n v="2.79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25"/>
    <s v="WDFW"/>
    <s v="WDFW"/>
    <n v="1941681"/>
    <n v="1"/>
    <x v="4"/>
    <n v="20070917"/>
    <s v="R"/>
    <n v="6"/>
    <n v="38"/>
    <n v="23"/>
    <n v="49"/>
    <s v="N"/>
    <n v="5"/>
    <s v="3M10107 B"/>
    <m/>
    <n v="5000"/>
    <s v="M"/>
    <m/>
    <m/>
    <m/>
    <n v="560"/>
    <n v="0"/>
    <n v="1"/>
    <s v="E"/>
    <n v="1"/>
    <n v="633369"/>
    <n v="12"/>
    <m/>
    <m/>
    <m/>
    <n v="103515"/>
    <n v="1"/>
    <m/>
    <m/>
    <m/>
    <m/>
    <m/>
    <n v="1.43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25"/>
    <s v="WDFW"/>
    <s v="WDFW"/>
    <n v="1941684"/>
    <n v="1"/>
    <x v="4"/>
    <n v="20070917"/>
    <s v="R"/>
    <n v="6"/>
    <n v="38"/>
    <n v="23"/>
    <n v="49"/>
    <s v="N"/>
    <n v="5"/>
    <s v="3M10107 B"/>
    <m/>
    <n v="5000"/>
    <s v="M"/>
    <m/>
    <m/>
    <m/>
    <n v="550"/>
    <n v="0"/>
    <n v="1"/>
    <s v="E"/>
    <n v="1"/>
    <n v="633369"/>
    <n v="12"/>
    <m/>
    <m/>
    <m/>
    <n v="103515"/>
    <n v="1"/>
    <m/>
    <m/>
    <m/>
    <m/>
    <m/>
    <n v="1.43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63"/>
    <n v="1"/>
    <x v="0"/>
    <n v="20080902"/>
    <s v="R"/>
    <n v="6"/>
    <n v="36"/>
    <n v="23"/>
    <n v="49"/>
    <s v="N"/>
    <n v="5"/>
    <s v="3M10107 B"/>
    <m/>
    <n v="5000"/>
    <s v="M"/>
    <m/>
    <m/>
    <m/>
    <n v="71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67"/>
    <n v="1"/>
    <x v="0"/>
    <n v="20080902"/>
    <s v="R"/>
    <n v="6"/>
    <n v="36"/>
    <n v="23"/>
    <n v="49"/>
    <s v="N"/>
    <n v="5"/>
    <s v="3M10107 B"/>
    <m/>
    <n v="5000"/>
    <s v="F"/>
    <m/>
    <m/>
    <m/>
    <n v="78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12"/>
    <n v="1"/>
    <x v="0"/>
    <n v="20080902"/>
    <s v="R"/>
    <n v="6"/>
    <n v="36"/>
    <n v="23"/>
    <n v="49"/>
    <s v="N"/>
    <n v="5"/>
    <s v="3M10107 B"/>
    <m/>
    <n v="5000"/>
    <s v="M"/>
    <m/>
    <m/>
    <m/>
    <n v="77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16"/>
    <n v="1"/>
    <x v="0"/>
    <n v="20080902"/>
    <s v="R"/>
    <n v="6"/>
    <n v="36"/>
    <n v="23"/>
    <n v="49"/>
    <s v="N"/>
    <n v="5"/>
    <s v="3M10107 B"/>
    <m/>
    <n v="5000"/>
    <s v="M"/>
    <m/>
    <m/>
    <m/>
    <n v="71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31648"/>
    <n v="1"/>
    <x v="0"/>
    <n v="20080903"/>
    <s v="R"/>
    <n v="6"/>
    <n v="36"/>
    <n v="23"/>
    <n v="52"/>
    <s v="N"/>
    <n v="5"/>
    <s v="3M10107 B"/>
    <m/>
    <n v="0"/>
    <s v="M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9258"/>
    <n v="1"/>
    <x v="0"/>
    <n v="20080903"/>
    <s v="R"/>
    <n v="6"/>
    <n v="36"/>
    <n v="23"/>
    <n v="52"/>
    <s v="N"/>
    <n v="5"/>
    <s v="3M10107 B"/>
    <m/>
    <n v="5000"/>
    <s v="M"/>
    <m/>
    <m/>
    <m/>
    <n v="78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9262"/>
    <n v="1"/>
    <x v="0"/>
    <n v="20080903"/>
    <s v="R"/>
    <n v="6"/>
    <n v="36"/>
    <n v="23"/>
    <n v="52"/>
    <s v="N"/>
    <n v="5"/>
    <s v="3M10107 B"/>
    <m/>
    <n v="5000"/>
    <s v="M"/>
    <m/>
    <m/>
    <m/>
    <n v="72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9270"/>
    <n v="1"/>
    <x v="0"/>
    <n v="20080903"/>
    <s v="R"/>
    <n v="6"/>
    <n v="36"/>
    <n v="23"/>
    <n v="52"/>
    <s v="N"/>
    <n v="5"/>
    <s v="3M10107 B"/>
    <m/>
    <n v="5000"/>
    <s v="M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4007"/>
    <n v="1"/>
    <x v="0"/>
    <n v="20080903"/>
    <s v="R"/>
    <n v="6"/>
    <n v="36"/>
    <n v="23"/>
    <n v="14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8838"/>
    <n v="1"/>
    <x v="0"/>
    <n v="20080903"/>
    <s v="R"/>
    <n v="6"/>
    <n v="36"/>
    <n v="23"/>
    <n v="14"/>
    <s v="N"/>
    <n v="5"/>
    <s v="3M10107 B"/>
    <m/>
    <n v="5000"/>
    <s v="F"/>
    <m/>
    <m/>
    <m/>
    <n v="80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2897"/>
    <n v="1"/>
    <x v="0"/>
    <n v="20080903"/>
    <s v="R"/>
    <n v="6"/>
    <n v="36"/>
    <n v="23"/>
    <n v="17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3291"/>
    <n v="1"/>
    <x v="0"/>
    <n v="20080904"/>
    <s v="R"/>
    <n v="6"/>
    <n v="36"/>
    <n v="23"/>
    <n v="17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614"/>
    <n v="1"/>
    <x v="0"/>
    <n v="20080904"/>
    <s v="R"/>
    <n v="6"/>
    <n v="36"/>
    <n v="23"/>
    <n v="17"/>
    <s v="N"/>
    <n v="5"/>
    <s v="3M10107 B"/>
    <m/>
    <n v="5000"/>
    <s v="M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622"/>
    <n v="1"/>
    <x v="0"/>
    <n v="20080904"/>
    <s v="R"/>
    <n v="6"/>
    <n v="36"/>
    <n v="23"/>
    <n v="17"/>
    <s v="N"/>
    <n v="5"/>
    <s v="3M10107 B"/>
    <m/>
    <n v="5000"/>
    <s v="F"/>
    <m/>
    <m/>
    <m/>
    <n v="6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634"/>
    <n v="1"/>
    <x v="0"/>
    <n v="20080904"/>
    <s v="R"/>
    <n v="6"/>
    <n v="36"/>
    <n v="23"/>
    <n v="17"/>
    <s v="N"/>
    <n v="5"/>
    <s v="3M10107 B"/>
    <m/>
    <n v="5000"/>
    <s v="F"/>
    <m/>
    <m/>
    <m/>
    <n v="73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661"/>
    <n v="1"/>
    <x v="0"/>
    <n v="20080904"/>
    <s v="R"/>
    <n v="6"/>
    <n v="36"/>
    <n v="23"/>
    <n v="17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665"/>
    <n v="1"/>
    <x v="0"/>
    <n v="20080904"/>
    <s v="R"/>
    <n v="6"/>
    <n v="36"/>
    <n v="23"/>
    <n v="17"/>
    <s v="N"/>
    <n v="5"/>
    <s v="3M10107 B"/>
    <m/>
    <n v="5000"/>
    <s v="M"/>
    <m/>
    <m/>
    <m/>
    <n v="6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913"/>
    <n v="1"/>
    <x v="0"/>
    <n v="20080904"/>
    <s v="R"/>
    <n v="6"/>
    <n v="36"/>
    <n v="23"/>
    <n v="17"/>
    <s v="N"/>
    <n v="5"/>
    <s v="3M10107 B"/>
    <m/>
    <n v="5000"/>
    <s v="M"/>
    <m/>
    <m/>
    <m/>
    <n v="70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4638"/>
    <n v="1"/>
    <x v="0"/>
    <n v="20080904"/>
    <s v="R"/>
    <n v="6"/>
    <n v="36"/>
    <n v="23"/>
    <n v="17"/>
    <s v="N"/>
    <n v="5"/>
    <s v="3M10107 B"/>
    <m/>
    <n v="5000"/>
    <s v="F"/>
    <m/>
    <m/>
    <m/>
    <n v="70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01539"/>
    <n v="1"/>
    <x v="0"/>
    <n v="20080905"/>
    <s v="R"/>
    <n v="6"/>
    <n v="36"/>
    <n v="23"/>
    <n v="4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559"/>
    <n v="1"/>
    <x v="0"/>
    <n v="20080905"/>
    <s v="R"/>
    <n v="6"/>
    <n v="36"/>
    <n v="23"/>
    <n v="49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857"/>
    <n v="1"/>
    <x v="0"/>
    <n v="20080905"/>
    <s v="R"/>
    <n v="6"/>
    <n v="36"/>
    <n v="23"/>
    <n v="49"/>
    <s v="N"/>
    <n v="5"/>
    <s v="3M10107 B"/>
    <m/>
    <n v="5000"/>
    <s v="M"/>
    <m/>
    <m/>
    <m/>
    <n v="82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870"/>
    <n v="1"/>
    <x v="0"/>
    <n v="20080905"/>
    <s v="R"/>
    <n v="6"/>
    <n v="36"/>
    <n v="23"/>
    <n v="49"/>
    <s v="N"/>
    <n v="5"/>
    <s v="3M10107 B"/>
    <m/>
    <n v="5000"/>
    <s v="M"/>
    <m/>
    <m/>
    <m/>
    <n v="84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874"/>
    <n v="1"/>
    <x v="0"/>
    <n v="20080905"/>
    <s v="R"/>
    <n v="6"/>
    <n v="36"/>
    <n v="23"/>
    <n v="49"/>
    <s v="N"/>
    <n v="5"/>
    <s v="3M10107 B"/>
    <m/>
    <n v="5000"/>
    <s v="M"/>
    <m/>
    <m/>
    <m/>
    <n v="80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886"/>
    <n v="1"/>
    <x v="0"/>
    <n v="20080905"/>
    <s v="R"/>
    <n v="6"/>
    <n v="36"/>
    <n v="23"/>
    <n v="49"/>
    <s v="N"/>
    <n v="5"/>
    <s v="3M10107 B"/>
    <m/>
    <n v="5000"/>
    <s v="M"/>
    <m/>
    <m/>
    <m/>
    <n v="80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890"/>
    <n v="1"/>
    <x v="0"/>
    <n v="20080905"/>
    <s v="R"/>
    <n v="6"/>
    <n v="36"/>
    <n v="23"/>
    <n v="49"/>
    <s v="N"/>
    <n v="5"/>
    <s v="3M10107 B"/>
    <m/>
    <n v="5000"/>
    <s v="F"/>
    <m/>
    <m/>
    <m/>
    <n v="71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898"/>
    <n v="1"/>
    <x v="0"/>
    <n v="20080905"/>
    <s v="R"/>
    <n v="6"/>
    <n v="36"/>
    <n v="23"/>
    <n v="49"/>
    <s v="N"/>
    <n v="5"/>
    <s v="3M10107 B"/>
    <m/>
    <n v="5000"/>
    <s v="M"/>
    <m/>
    <m/>
    <m/>
    <n v="81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906"/>
    <n v="1"/>
    <x v="0"/>
    <n v="20080905"/>
    <s v="R"/>
    <n v="6"/>
    <n v="36"/>
    <n v="23"/>
    <n v="49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913"/>
    <n v="1"/>
    <x v="0"/>
    <n v="20080905"/>
    <s v="R"/>
    <n v="6"/>
    <n v="36"/>
    <n v="23"/>
    <n v="4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921"/>
    <n v="1"/>
    <x v="0"/>
    <n v="20080905"/>
    <s v="R"/>
    <n v="6"/>
    <n v="36"/>
    <n v="23"/>
    <n v="4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9740"/>
    <n v="1"/>
    <x v="0"/>
    <n v="20080905"/>
    <s v="R"/>
    <n v="6"/>
    <n v="36"/>
    <n v="23"/>
    <n v="14"/>
    <s v="N"/>
    <n v="5"/>
    <s v="3M10107 B"/>
    <m/>
    <n v="5000"/>
    <s v="F"/>
    <m/>
    <m/>
    <m/>
    <n v="83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9755"/>
    <n v="1"/>
    <x v="0"/>
    <n v="20080905"/>
    <s v="R"/>
    <n v="6"/>
    <n v="36"/>
    <n v="23"/>
    <n v="14"/>
    <s v="N"/>
    <n v="5"/>
    <s v="3M10107 B"/>
    <m/>
    <n v="5000"/>
    <s v="F"/>
    <m/>
    <m/>
    <m/>
    <n v="83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4461"/>
    <n v="1"/>
    <x v="0"/>
    <n v="20080906"/>
    <s v="R"/>
    <n v="6"/>
    <n v="36"/>
    <n v="23"/>
    <n v="29"/>
    <s v="N"/>
    <n v="5"/>
    <s v="3M10107 B"/>
    <m/>
    <n v="5000"/>
    <s v="F"/>
    <m/>
    <m/>
    <m/>
    <n v="79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6368"/>
    <n v="1"/>
    <x v="0"/>
    <n v="20080908"/>
    <s v="R"/>
    <n v="6"/>
    <n v="37"/>
    <n v="23"/>
    <n v="17"/>
    <s v="N"/>
    <n v="5"/>
    <s v="3M10107 B"/>
    <m/>
    <n v="0"/>
    <s v="F"/>
    <m/>
    <m/>
    <m/>
    <n v="73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6372"/>
    <n v="1"/>
    <x v="0"/>
    <n v="20080908"/>
    <s v="R"/>
    <n v="6"/>
    <n v="37"/>
    <n v="23"/>
    <n v="17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4327"/>
    <n v="1"/>
    <x v="0"/>
    <n v="20080908"/>
    <s v="R"/>
    <n v="6"/>
    <n v="37"/>
    <n v="23"/>
    <n v="14"/>
    <s v="N"/>
    <n v="5"/>
    <s v="3M10107 B"/>
    <m/>
    <n v="5000"/>
    <s v="M"/>
    <m/>
    <m/>
    <m/>
    <n v="70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0755"/>
    <n v="1"/>
    <x v="0"/>
    <n v="20080815"/>
    <s v="R"/>
    <n v="6"/>
    <n v="33"/>
    <n v="23"/>
    <n v="29"/>
    <s v="N"/>
    <n v="5"/>
    <s v="3M10107 C"/>
    <m/>
    <n v="5000"/>
    <s v="F"/>
    <m/>
    <m/>
    <m/>
    <n v="780"/>
    <n v="0"/>
    <n v="1"/>
    <s v="E"/>
    <n v="1"/>
    <n v="633369"/>
    <n v="12"/>
    <m/>
    <m/>
    <m/>
    <n v="105989"/>
    <n v="1"/>
    <m/>
    <m/>
    <m/>
    <m/>
    <m/>
    <n v="4.2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7425"/>
    <n v="1"/>
    <x v="0"/>
    <n v="20080818"/>
    <s v="R"/>
    <n v="6"/>
    <n v="34"/>
    <n v="23"/>
    <n v="17"/>
    <s v="N"/>
    <n v="5"/>
    <s v="3M10107 C"/>
    <m/>
    <n v="5000"/>
    <s v="F"/>
    <m/>
    <m/>
    <m/>
    <n v="75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7433"/>
    <n v="1"/>
    <x v="0"/>
    <n v="20080818"/>
    <s v="R"/>
    <n v="6"/>
    <n v="34"/>
    <n v="23"/>
    <n v="17"/>
    <s v="N"/>
    <n v="5"/>
    <s v="3M10107 C"/>
    <m/>
    <n v="5000"/>
    <s v="M"/>
    <m/>
    <m/>
    <m/>
    <n v="7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7437"/>
    <n v="1"/>
    <x v="0"/>
    <n v="20080818"/>
    <s v="R"/>
    <n v="6"/>
    <n v="34"/>
    <n v="23"/>
    <n v="17"/>
    <s v="N"/>
    <n v="5"/>
    <s v="3M10107 C"/>
    <m/>
    <n v="5000"/>
    <s v="F"/>
    <m/>
    <m/>
    <m/>
    <n v="76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7445"/>
    <n v="1"/>
    <x v="0"/>
    <n v="20080818"/>
    <s v="R"/>
    <n v="6"/>
    <n v="34"/>
    <n v="23"/>
    <n v="17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2762"/>
    <n v="1"/>
    <x v="0"/>
    <n v="20080818"/>
    <s v="R"/>
    <n v="6"/>
    <n v="34"/>
    <n v="23"/>
    <n v="17"/>
    <s v="N"/>
    <n v="5"/>
    <s v="3M10107 C"/>
    <m/>
    <n v="5000"/>
    <s v="M"/>
    <m/>
    <m/>
    <m/>
    <n v="75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22363"/>
    <n v="1"/>
    <x v="0"/>
    <n v="20080818"/>
    <s v="R"/>
    <n v="6"/>
    <n v="34"/>
    <n v="23"/>
    <n v="17"/>
    <s v="N"/>
    <n v="5"/>
    <s v="3M10107 C"/>
    <m/>
    <n v="5000"/>
    <s v="F"/>
    <m/>
    <m/>
    <m/>
    <n v="7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8595"/>
    <n v="1"/>
    <x v="0"/>
    <n v="20080819"/>
    <s v="R"/>
    <n v="6"/>
    <n v="34"/>
    <n v="23"/>
    <n v="52"/>
    <s v="N"/>
    <n v="5"/>
    <s v="3M10107 C"/>
    <m/>
    <n v="5000"/>
    <s v="M"/>
    <m/>
    <m/>
    <m/>
    <n v="71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3364"/>
    <n v="1"/>
    <x v="0"/>
    <n v="20080819"/>
    <s v="R"/>
    <n v="6"/>
    <n v="34"/>
    <n v="23"/>
    <n v="52"/>
    <s v="N"/>
    <n v="5"/>
    <s v="3M10107 C"/>
    <m/>
    <n v="5000"/>
    <s v="F"/>
    <m/>
    <m/>
    <m/>
    <n v="65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3368"/>
    <n v="1"/>
    <x v="0"/>
    <n v="20080819"/>
    <s v="R"/>
    <n v="6"/>
    <n v="34"/>
    <n v="23"/>
    <n v="52"/>
    <s v="N"/>
    <n v="5"/>
    <s v="3M10107 C"/>
    <m/>
    <n v="5000"/>
    <s v="F"/>
    <m/>
    <m/>
    <m/>
    <n v="6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77325"/>
    <n v="1"/>
    <x v="0"/>
    <n v="20080819"/>
    <s v="R"/>
    <n v="6"/>
    <n v="34"/>
    <n v="23"/>
    <n v="52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78062"/>
    <n v="1"/>
    <x v="0"/>
    <n v="20080819"/>
    <s v="R"/>
    <n v="6"/>
    <n v="34"/>
    <n v="23"/>
    <n v="14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78067"/>
    <n v="1"/>
    <x v="0"/>
    <n v="20080819"/>
    <s v="R"/>
    <n v="6"/>
    <n v="34"/>
    <n v="23"/>
    <n v="14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78071"/>
    <n v="1"/>
    <x v="0"/>
    <n v="20080819"/>
    <s v="R"/>
    <n v="6"/>
    <n v="34"/>
    <n v="23"/>
    <n v="14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2286"/>
    <n v="1"/>
    <x v="0"/>
    <n v="20080819"/>
    <s v="R"/>
    <n v="6"/>
    <n v="34"/>
    <n v="23"/>
    <n v="14"/>
    <s v="N"/>
    <n v="5"/>
    <s v="3M10107 C"/>
    <m/>
    <n v="5000"/>
    <s v="F"/>
    <m/>
    <m/>
    <m/>
    <n v="7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29"/>
    <n v="1"/>
    <x v="0"/>
    <n v="20080819"/>
    <s v="R"/>
    <n v="6"/>
    <n v="34"/>
    <n v="23"/>
    <n v="14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61"/>
    <n v="1"/>
    <x v="0"/>
    <n v="20080819"/>
    <s v="R"/>
    <n v="6"/>
    <n v="34"/>
    <n v="23"/>
    <n v="14"/>
    <s v="N"/>
    <n v="5"/>
    <s v="3M10107 C"/>
    <m/>
    <n v="5000"/>
    <s v="F"/>
    <m/>
    <m/>
    <m/>
    <n v="7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64"/>
    <n v="1"/>
    <x v="0"/>
    <n v="20080819"/>
    <s v="R"/>
    <n v="6"/>
    <n v="34"/>
    <n v="23"/>
    <n v="14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68"/>
    <n v="1"/>
    <x v="0"/>
    <n v="20080819"/>
    <s v="R"/>
    <n v="6"/>
    <n v="34"/>
    <n v="23"/>
    <n v="14"/>
    <s v="N"/>
    <n v="5"/>
    <s v="3M10107 C"/>
    <m/>
    <n v="5000"/>
    <s v="M"/>
    <m/>
    <m/>
    <m/>
    <n v="67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59"/>
    <n v="1"/>
    <x v="0"/>
    <n v="20080819"/>
    <s v="R"/>
    <n v="6"/>
    <n v="34"/>
    <n v="23"/>
    <n v="14"/>
    <s v="N"/>
    <n v="5"/>
    <s v="3M10107 C"/>
    <m/>
    <n v="5000"/>
    <s v="F"/>
    <m/>
    <m/>
    <m/>
    <n v="77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3489"/>
    <n v="1"/>
    <x v="0"/>
    <n v="20080822"/>
    <s v="R"/>
    <n v="6"/>
    <n v="34"/>
    <n v="23"/>
    <n v="52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3463"/>
    <n v="1"/>
    <x v="0"/>
    <n v="20080825"/>
    <s v="R"/>
    <n v="6"/>
    <n v="35"/>
    <n v="23"/>
    <n v="17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280"/>
    <n v="1"/>
    <x v="0"/>
    <n v="20080825"/>
    <s v="R"/>
    <n v="6"/>
    <n v="35"/>
    <n v="23"/>
    <n v="17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287"/>
    <n v="1"/>
    <x v="0"/>
    <n v="20080825"/>
    <s v="R"/>
    <n v="6"/>
    <n v="35"/>
    <n v="23"/>
    <n v="17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444"/>
    <n v="1"/>
    <x v="0"/>
    <n v="20080825"/>
    <s v="R"/>
    <n v="6"/>
    <n v="35"/>
    <n v="23"/>
    <n v="17"/>
    <s v="N"/>
    <n v="5"/>
    <s v="3M10107 B"/>
    <m/>
    <n v="5000"/>
    <s v="M"/>
    <m/>
    <m/>
    <m/>
    <n v="80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448"/>
    <n v="1"/>
    <x v="0"/>
    <n v="20080825"/>
    <s v="R"/>
    <n v="6"/>
    <n v="35"/>
    <n v="23"/>
    <n v="17"/>
    <s v="N"/>
    <n v="5"/>
    <s v="3M10107 B"/>
    <m/>
    <n v="5000"/>
    <s v="M"/>
    <m/>
    <m/>
    <m/>
    <n v="70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460"/>
    <n v="1"/>
    <x v="0"/>
    <n v="20080825"/>
    <s v="R"/>
    <n v="6"/>
    <n v="35"/>
    <n v="23"/>
    <n v="17"/>
    <s v="N"/>
    <n v="5"/>
    <s v="3M10107 B"/>
    <m/>
    <n v="5000"/>
    <s v="M"/>
    <m/>
    <m/>
    <m/>
    <n v="76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306"/>
    <n v="1"/>
    <x v="0"/>
    <n v="20080826"/>
    <s v="R"/>
    <n v="6"/>
    <n v="35"/>
    <n v="23"/>
    <n v="49"/>
    <s v="N"/>
    <n v="5"/>
    <s v="3M10107 B"/>
    <m/>
    <n v="5000"/>
    <s v="F"/>
    <m/>
    <m/>
    <m/>
    <n v="71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8314"/>
    <n v="1"/>
    <x v="0"/>
    <n v="20080826"/>
    <s v="R"/>
    <n v="6"/>
    <n v="35"/>
    <n v="23"/>
    <n v="49"/>
    <s v="N"/>
    <n v="5"/>
    <s v="3M10107 B"/>
    <m/>
    <n v="5000"/>
    <s v="M"/>
    <m/>
    <m/>
    <m/>
    <n v="69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8322"/>
    <n v="1"/>
    <x v="0"/>
    <n v="20080826"/>
    <s v="R"/>
    <n v="6"/>
    <n v="35"/>
    <n v="23"/>
    <n v="49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8330"/>
    <n v="1"/>
    <x v="0"/>
    <n v="20080826"/>
    <s v="R"/>
    <n v="6"/>
    <n v="35"/>
    <n v="23"/>
    <n v="49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20"/>
    <n v="1"/>
    <x v="0"/>
    <n v="20080902"/>
    <s v="R"/>
    <n v="6"/>
    <n v="36"/>
    <n v="23"/>
    <n v="4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39"/>
    <n v="1"/>
    <x v="0"/>
    <n v="20080902"/>
    <s v="R"/>
    <n v="6"/>
    <n v="36"/>
    <n v="23"/>
    <n v="49"/>
    <s v="N"/>
    <n v="5"/>
    <s v="3M10107 B"/>
    <m/>
    <n v="5000"/>
    <s v="M"/>
    <m/>
    <m/>
    <m/>
    <n v="72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71"/>
    <n v="1"/>
    <x v="0"/>
    <n v="20080902"/>
    <s v="R"/>
    <n v="6"/>
    <n v="36"/>
    <n v="23"/>
    <n v="4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75"/>
    <n v="1"/>
    <x v="0"/>
    <n v="20080902"/>
    <s v="R"/>
    <n v="6"/>
    <n v="36"/>
    <n v="23"/>
    <n v="49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2277"/>
    <n v="1"/>
    <x v="0"/>
    <n v="20080819"/>
    <s v="R"/>
    <n v="6"/>
    <n v="34"/>
    <n v="23"/>
    <n v="14"/>
    <s v="N"/>
    <n v="5"/>
    <s v="3M10107 C"/>
    <m/>
    <n v="5000"/>
    <s v="F"/>
    <m/>
    <m/>
    <m/>
    <n v="71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2281"/>
    <n v="1"/>
    <x v="0"/>
    <n v="20080819"/>
    <s v="R"/>
    <n v="6"/>
    <n v="34"/>
    <n v="23"/>
    <n v="14"/>
    <s v="N"/>
    <n v="5"/>
    <s v="3M10107 C"/>
    <m/>
    <n v="5000"/>
    <s v="F"/>
    <m/>
    <m/>
    <m/>
    <n v="76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2289"/>
    <n v="1"/>
    <x v="0"/>
    <n v="20080819"/>
    <s v="R"/>
    <n v="6"/>
    <n v="34"/>
    <n v="23"/>
    <n v="14"/>
    <s v="N"/>
    <n v="5"/>
    <s v="3M10107 C"/>
    <m/>
    <n v="5000"/>
    <s v="F"/>
    <m/>
    <m/>
    <m/>
    <n v="65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191"/>
    <n v="1"/>
    <x v="0"/>
    <n v="20080819"/>
    <s v="R"/>
    <n v="6"/>
    <n v="34"/>
    <n v="23"/>
    <n v="14"/>
    <s v="N"/>
    <n v="5"/>
    <s v="3M10107 C"/>
    <m/>
    <n v="5000"/>
    <s v="M"/>
    <m/>
    <m/>
    <m/>
    <n v="66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194"/>
    <n v="1"/>
    <x v="0"/>
    <n v="20080819"/>
    <s v="R"/>
    <n v="6"/>
    <n v="34"/>
    <n v="23"/>
    <n v="14"/>
    <s v="N"/>
    <n v="5"/>
    <s v="3M10107 C"/>
    <m/>
    <n v="5000"/>
    <s v="F"/>
    <m/>
    <m/>
    <m/>
    <n v="74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197"/>
    <n v="1"/>
    <x v="0"/>
    <n v="20080819"/>
    <s v="R"/>
    <n v="6"/>
    <n v="34"/>
    <n v="23"/>
    <n v="14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2313"/>
    <n v="1"/>
    <x v="0"/>
    <n v="20080819"/>
    <s v="R"/>
    <n v="6"/>
    <n v="34"/>
    <n v="23"/>
    <n v="14"/>
    <s v="N"/>
    <n v="5"/>
    <s v="3M10107 C"/>
    <m/>
    <n v="5000"/>
    <s v="M"/>
    <m/>
    <m/>
    <m/>
    <n v="75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2317"/>
    <n v="1"/>
    <x v="0"/>
    <n v="20080819"/>
    <s v="R"/>
    <n v="6"/>
    <n v="34"/>
    <n v="23"/>
    <n v="14"/>
    <s v="N"/>
    <n v="5"/>
    <s v="3M10107 C"/>
    <m/>
    <n v="5000"/>
    <s v="M"/>
    <m/>
    <m/>
    <m/>
    <n v="69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2274"/>
    <n v="1"/>
    <x v="0"/>
    <n v="20080819"/>
    <s v="R"/>
    <n v="6"/>
    <n v="34"/>
    <n v="23"/>
    <n v="14"/>
    <s v="N"/>
    <n v="5"/>
    <s v="3M10107 C"/>
    <m/>
    <n v="5000"/>
    <s v="F"/>
    <m/>
    <m/>
    <m/>
    <n v="71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5410"/>
    <n v="1"/>
    <x v="0"/>
    <n v="20080820"/>
    <s v="R"/>
    <n v="6"/>
    <n v="34"/>
    <n v="23"/>
    <n v="14"/>
    <s v="N"/>
    <n v="5"/>
    <s v="3M10107 C"/>
    <m/>
    <n v="5000"/>
    <s v="M"/>
    <m/>
    <m/>
    <m/>
    <n v="6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6569"/>
    <n v="1"/>
    <x v="0"/>
    <n v="20080820"/>
    <s v="R"/>
    <n v="6"/>
    <n v="34"/>
    <n v="23"/>
    <n v="14"/>
    <s v="N"/>
    <n v="5"/>
    <s v="3M10107 C"/>
    <m/>
    <n v="5000"/>
    <s v="F"/>
    <m/>
    <m/>
    <m/>
    <n v="77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569"/>
    <n v="1"/>
    <x v="0"/>
    <n v="20080820"/>
    <s v="R"/>
    <n v="6"/>
    <n v="34"/>
    <n v="23"/>
    <n v="14"/>
    <s v="N"/>
    <n v="5"/>
    <s v="3M10107 C"/>
    <m/>
    <n v="5000"/>
    <s v="M"/>
    <m/>
    <m/>
    <m/>
    <n v="79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581"/>
    <n v="1"/>
    <x v="0"/>
    <n v="20080820"/>
    <s v="R"/>
    <n v="6"/>
    <n v="34"/>
    <n v="23"/>
    <n v="14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584"/>
    <n v="1"/>
    <x v="0"/>
    <n v="20080820"/>
    <s v="R"/>
    <n v="6"/>
    <n v="34"/>
    <n v="23"/>
    <n v="14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238"/>
    <n v="1"/>
    <x v="0"/>
    <n v="20080820"/>
    <s v="R"/>
    <n v="6"/>
    <n v="34"/>
    <n v="23"/>
    <n v="14"/>
    <s v="N"/>
    <n v="5"/>
    <s v="3M10107 C"/>
    <m/>
    <n v="5000"/>
    <s v="M"/>
    <m/>
    <m/>
    <m/>
    <n v="75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311"/>
    <n v="1"/>
    <x v="0"/>
    <n v="20080820"/>
    <s v="R"/>
    <n v="6"/>
    <n v="34"/>
    <n v="23"/>
    <n v="14"/>
    <s v="N"/>
    <n v="5"/>
    <s v="3M10107 C"/>
    <m/>
    <n v="5000"/>
    <s v="M"/>
    <m/>
    <m/>
    <m/>
    <n v="74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554"/>
    <n v="1"/>
    <x v="0"/>
    <n v="20080820"/>
    <s v="R"/>
    <n v="6"/>
    <n v="34"/>
    <n v="23"/>
    <n v="14"/>
    <s v="N"/>
    <n v="5"/>
    <s v="3M10107 C"/>
    <m/>
    <n v="5000"/>
    <s v="M"/>
    <m/>
    <m/>
    <m/>
    <n v="6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4540"/>
    <n v="1"/>
    <x v="0"/>
    <n v="20080822"/>
    <s v="R"/>
    <n v="6"/>
    <n v="34"/>
    <n v="23"/>
    <n v="49"/>
    <s v="N"/>
    <n v="5"/>
    <s v="3M10107 C"/>
    <m/>
    <n v="5000"/>
    <s v="M"/>
    <m/>
    <m/>
    <m/>
    <n v="7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160"/>
    <n v="1"/>
    <x v="0"/>
    <n v="20080822"/>
    <s v="R"/>
    <n v="6"/>
    <n v="34"/>
    <n v="23"/>
    <n v="49"/>
    <s v="N"/>
    <n v="5"/>
    <s v="3M10107 C"/>
    <m/>
    <n v="5000"/>
    <s v="M"/>
    <m/>
    <m/>
    <m/>
    <n v="74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164"/>
    <n v="1"/>
    <x v="0"/>
    <n v="20080822"/>
    <s v="R"/>
    <n v="6"/>
    <n v="34"/>
    <n v="23"/>
    <n v="49"/>
    <s v="N"/>
    <n v="5"/>
    <s v="3M10107 C"/>
    <m/>
    <n v="5000"/>
    <s v="M"/>
    <m/>
    <m/>
    <m/>
    <n v="77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168"/>
    <n v="1"/>
    <x v="0"/>
    <n v="20080822"/>
    <s v="R"/>
    <n v="6"/>
    <n v="34"/>
    <n v="23"/>
    <n v="49"/>
    <s v="N"/>
    <n v="5"/>
    <s v="3M10107 C"/>
    <m/>
    <n v="5000"/>
    <s v="F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6689"/>
    <n v="1"/>
    <x v="0"/>
    <n v="20080822"/>
    <s v="R"/>
    <n v="6"/>
    <n v="34"/>
    <n v="23"/>
    <n v="14"/>
    <s v="N"/>
    <n v="5"/>
    <s v="3M10107 C"/>
    <m/>
    <n v="5000"/>
    <s v="F"/>
    <m/>
    <m/>
    <m/>
    <n v="73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77389"/>
    <n v="1"/>
    <x v="0"/>
    <n v="20080825"/>
    <s v="R"/>
    <n v="6"/>
    <n v="35"/>
    <n v="23"/>
    <n v="17"/>
    <s v="N"/>
    <n v="5"/>
    <s v="3M10107 C"/>
    <m/>
    <n v="5000"/>
    <s v="F"/>
    <m/>
    <m/>
    <m/>
    <n v="73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8598"/>
    <n v="1"/>
    <x v="0"/>
    <n v="20080825"/>
    <s v="R"/>
    <n v="6"/>
    <n v="35"/>
    <n v="23"/>
    <n v="17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416"/>
    <n v="1"/>
    <x v="0"/>
    <n v="20080825"/>
    <s v="R"/>
    <n v="6"/>
    <n v="35"/>
    <n v="23"/>
    <n v="17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428"/>
    <n v="1"/>
    <x v="0"/>
    <n v="20080825"/>
    <s v="R"/>
    <n v="6"/>
    <n v="35"/>
    <n v="23"/>
    <n v="17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2774"/>
    <n v="1"/>
    <x v="0"/>
    <n v="20080825"/>
    <s v="R"/>
    <n v="6"/>
    <n v="35"/>
    <n v="23"/>
    <n v="17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2782"/>
    <n v="1"/>
    <x v="0"/>
    <n v="20080825"/>
    <s v="R"/>
    <n v="6"/>
    <n v="35"/>
    <n v="23"/>
    <n v="17"/>
    <s v="N"/>
    <n v="5"/>
    <s v="3M10107 C"/>
    <m/>
    <n v="5000"/>
    <s v="M"/>
    <m/>
    <m/>
    <m/>
    <n v="66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335"/>
    <n v="1"/>
    <x v="0"/>
    <n v="20080825"/>
    <s v="R"/>
    <n v="6"/>
    <n v="35"/>
    <n v="23"/>
    <n v="17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09939"/>
    <n v="1"/>
    <x v="0"/>
    <n v="20080902"/>
    <s v="R"/>
    <n v="6"/>
    <n v="36"/>
    <n v="23"/>
    <n v="49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099"/>
    <n v="1"/>
    <x v="0"/>
    <n v="20080902"/>
    <s v="R"/>
    <n v="6"/>
    <n v="36"/>
    <n v="23"/>
    <n v="49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9237"/>
    <n v="1"/>
    <x v="0"/>
    <n v="20080903"/>
    <s v="R"/>
    <n v="6"/>
    <n v="36"/>
    <n v="23"/>
    <n v="52"/>
    <s v="N"/>
    <n v="5"/>
    <s v="3M10107 B"/>
    <m/>
    <n v="5000"/>
    <s v="M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31646"/>
    <n v="1"/>
    <x v="0"/>
    <n v="20080903"/>
    <s v="R"/>
    <n v="6"/>
    <n v="36"/>
    <n v="23"/>
    <n v="52"/>
    <s v="N"/>
    <n v="5"/>
    <s v="3M10107 B"/>
    <m/>
    <n v="5000"/>
    <s v="M"/>
    <m/>
    <m/>
    <m/>
    <n v="6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8307"/>
    <n v="1"/>
    <x v="0"/>
    <n v="20080910"/>
    <s v="R"/>
    <n v="6"/>
    <n v="37"/>
    <n v="23"/>
    <n v="14"/>
    <s v="N"/>
    <n v="5"/>
    <s v="3M10107 B"/>
    <m/>
    <n v="5000"/>
    <s v="F"/>
    <m/>
    <m/>
    <m/>
    <n v="70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18314"/>
    <n v="1"/>
    <x v="0"/>
    <n v="20080910"/>
    <s v="R"/>
    <n v="6"/>
    <n v="37"/>
    <n v="23"/>
    <n v="14"/>
    <s v="N"/>
    <n v="5"/>
    <s v="3M10107 B"/>
    <m/>
    <n v="5000"/>
    <s v="M"/>
    <m/>
    <m/>
    <m/>
    <n v="74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18318"/>
    <n v="1"/>
    <x v="0"/>
    <n v="20080910"/>
    <s v="R"/>
    <n v="6"/>
    <n v="37"/>
    <n v="23"/>
    <n v="14"/>
    <s v="N"/>
    <n v="5"/>
    <s v="3M10107 B"/>
    <m/>
    <n v="5000"/>
    <s v="F"/>
    <m/>
    <m/>
    <m/>
    <n v="69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18325"/>
    <n v="1"/>
    <x v="0"/>
    <n v="20080910"/>
    <s v="R"/>
    <n v="6"/>
    <n v="37"/>
    <n v="23"/>
    <n v="14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9415"/>
    <n v="1"/>
    <x v="0"/>
    <n v="20080910"/>
    <s v="R"/>
    <n v="6"/>
    <n v="37"/>
    <n v="23"/>
    <n v="17"/>
    <s v="N"/>
    <n v="5"/>
    <s v="3M10107 B"/>
    <m/>
    <n v="5000"/>
    <s v="M"/>
    <m/>
    <m/>
    <m/>
    <n v="67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9280"/>
    <n v="1"/>
    <x v="0"/>
    <n v="20080910"/>
    <s v="R"/>
    <n v="6"/>
    <n v="37"/>
    <n v="23"/>
    <n v="2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9"/>
    <n v="1"/>
    <m/>
    <m/>
    <m/>
    <m/>
    <m/>
    <n v="3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7956"/>
    <n v="1"/>
    <x v="0"/>
    <n v="20080916"/>
    <s v="R"/>
    <n v="6"/>
    <n v="38"/>
    <n v="23"/>
    <n v="17"/>
    <s v="N"/>
    <n v="5"/>
    <s v="3M10107 B"/>
    <m/>
    <n v="5000"/>
    <s v="M"/>
    <m/>
    <m/>
    <m/>
    <n v="730"/>
    <n v="0"/>
    <n v="1"/>
    <s v="E"/>
    <n v="1"/>
    <n v="633369"/>
    <n v="12"/>
    <m/>
    <m/>
    <m/>
    <n v="105952"/>
    <n v="1"/>
    <m/>
    <m/>
    <m/>
    <m/>
    <m/>
    <n v="2.4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9485"/>
    <n v="1"/>
    <x v="0"/>
    <n v="20080919"/>
    <s v="R"/>
    <n v="6"/>
    <n v="38"/>
    <n v="23"/>
    <n v="17"/>
    <s v="N"/>
    <n v="5"/>
    <s v="3M10107 B"/>
    <m/>
    <n v="5000"/>
    <s v="F"/>
    <m/>
    <m/>
    <m/>
    <n v="770"/>
    <n v="0"/>
    <n v="1"/>
    <s v="E"/>
    <n v="1"/>
    <n v="633369"/>
    <n v="12"/>
    <m/>
    <m/>
    <m/>
    <n v="105952"/>
    <n v="1"/>
    <m/>
    <m/>
    <m/>
    <m/>
    <m/>
    <n v="2.4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24558"/>
    <n v="1"/>
    <x v="0"/>
    <n v="20080820"/>
    <s v="R"/>
    <n v="6"/>
    <n v="34"/>
    <n v="23"/>
    <n v="14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562"/>
    <n v="1"/>
    <x v="0"/>
    <n v="20080820"/>
    <s v="R"/>
    <n v="6"/>
    <n v="34"/>
    <n v="23"/>
    <n v="14"/>
    <s v="N"/>
    <n v="5"/>
    <s v="3M10107 C"/>
    <m/>
    <n v="5000"/>
    <s v="M"/>
    <m/>
    <m/>
    <m/>
    <n v="76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222"/>
    <n v="1"/>
    <x v="0"/>
    <n v="20080820"/>
    <s v="R"/>
    <n v="6"/>
    <n v="34"/>
    <n v="23"/>
    <n v="14"/>
    <s v="N"/>
    <n v="5"/>
    <s v="3M10107 C"/>
    <m/>
    <n v="5000"/>
    <s v="F"/>
    <m/>
    <m/>
    <m/>
    <n v="74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5416"/>
    <n v="1"/>
    <x v="0"/>
    <n v="20080822"/>
    <s v="R"/>
    <n v="6"/>
    <n v="34"/>
    <n v="23"/>
    <n v="49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5428"/>
    <n v="1"/>
    <x v="0"/>
    <n v="20080822"/>
    <s v="R"/>
    <n v="6"/>
    <n v="34"/>
    <n v="23"/>
    <n v="49"/>
    <s v="N"/>
    <n v="5"/>
    <s v="3M10107 C"/>
    <m/>
    <n v="5000"/>
    <s v="M"/>
    <m/>
    <m/>
    <m/>
    <n v="71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5432"/>
    <n v="1"/>
    <x v="0"/>
    <n v="20080822"/>
    <s v="R"/>
    <n v="6"/>
    <n v="34"/>
    <n v="23"/>
    <n v="49"/>
    <s v="N"/>
    <n v="5"/>
    <s v="3M10107 C"/>
    <m/>
    <n v="5000"/>
    <s v="M"/>
    <m/>
    <m/>
    <m/>
    <n v="68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5436"/>
    <n v="1"/>
    <x v="0"/>
    <n v="20080822"/>
    <s v="R"/>
    <n v="6"/>
    <n v="34"/>
    <n v="23"/>
    <n v="49"/>
    <s v="N"/>
    <n v="5"/>
    <s v="3M10107 C"/>
    <m/>
    <n v="5000"/>
    <s v="F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5440"/>
    <n v="1"/>
    <x v="0"/>
    <n v="20080822"/>
    <s v="R"/>
    <n v="6"/>
    <n v="34"/>
    <n v="23"/>
    <n v="49"/>
    <s v="N"/>
    <n v="5"/>
    <s v="3M10107 C"/>
    <m/>
    <n v="5000"/>
    <s v="F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0582"/>
    <n v="1"/>
    <x v="0"/>
    <n v="20080822"/>
    <s v="R"/>
    <n v="6"/>
    <n v="34"/>
    <n v="23"/>
    <n v="49"/>
    <s v="N"/>
    <n v="5"/>
    <s v="3M10107 C"/>
    <m/>
    <n v="5000"/>
    <s v="M"/>
    <m/>
    <m/>
    <m/>
    <n v="66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0586"/>
    <n v="1"/>
    <x v="0"/>
    <n v="20080822"/>
    <s v="R"/>
    <n v="6"/>
    <n v="34"/>
    <n v="23"/>
    <n v="49"/>
    <s v="N"/>
    <n v="5"/>
    <s v="3M10107 C"/>
    <m/>
    <n v="5000"/>
    <s v="F"/>
    <m/>
    <m/>
    <m/>
    <n v="79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0605"/>
    <n v="1"/>
    <x v="0"/>
    <n v="20080822"/>
    <s v="R"/>
    <n v="6"/>
    <n v="34"/>
    <n v="23"/>
    <n v="49"/>
    <s v="N"/>
    <n v="5"/>
    <s v="3M10107 C"/>
    <m/>
    <n v="5000"/>
    <s v="M"/>
    <m/>
    <m/>
    <m/>
    <n v="69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5447"/>
    <n v="1"/>
    <x v="0"/>
    <n v="20080822"/>
    <s v="R"/>
    <n v="6"/>
    <n v="34"/>
    <n v="23"/>
    <n v="49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5459"/>
    <n v="1"/>
    <x v="0"/>
    <n v="20080822"/>
    <s v="R"/>
    <n v="6"/>
    <n v="34"/>
    <n v="23"/>
    <n v="49"/>
    <s v="N"/>
    <n v="5"/>
    <s v="3M10107 C"/>
    <m/>
    <n v="5000"/>
    <s v="F"/>
    <m/>
    <m/>
    <m/>
    <n v="74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0551"/>
    <n v="1"/>
    <x v="0"/>
    <n v="20080822"/>
    <s v="R"/>
    <n v="6"/>
    <n v="34"/>
    <n v="23"/>
    <n v="49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0559"/>
    <n v="1"/>
    <x v="0"/>
    <n v="20080822"/>
    <s v="R"/>
    <n v="6"/>
    <n v="34"/>
    <n v="23"/>
    <n v="49"/>
    <s v="N"/>
    <n v="5"/>
    <s v="3M10107 C"/>
    <m/>
    <n v="5000"/>
    <s v="F"/>
    <m/>
    <m/>
    <m/>
    <n v="740"/>
    <n v="0"/>
    <n v="1"/>
    <s v="E"/>
    <n v="1"/>
    <n v="633369"/>
    <n v="12"/>
    <m/>
    <m/>
    <m/>
    <n v="105990"/>
    <n v="1"/>
    <m/>
    <m/>
    <m/>
    <m/>
    <m/>
    <n v="2.41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45"/>
    <n v="1"/>
    <x v="0"/>
    <n v="20080826"/>
    <s v="R"/>
    <n v="6"/>
    <n v="35"/>
    <n v="23"/>
    <n v="49"/>
    <s v="N"/>
    <n v="5"/>
    <s v="3M10107 C"/>
    <m/>
    <n v="5000"/>
    <s v="F"/>
    <m/>
    <m/>
    <m/>
    <n v="74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61"/>
    <n v="1"/>
    <x v="0"/>
    <n v="20080826"/>
    <s v="R"/>
    <n v="6"/>
    <n v="35"/>
    <n v="23"/>
    <n v="49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42"/>
    <n v="1"/>
    <x v="0"/>
    <n v="20080826"/>
    <s v="R"/>
    <n v="6"/>
    <n v="35"/>
    <n v="23"/>
    <n v="49"/>
    <s v="N"/>
    <n v="5"/>
    <s v="3M10107 C"/>
    <m/>
    <n v="5000"/>
    <s v="F"/>
    <m/>
    <m/>
    <m/>
    <n v="78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50"/>
    <n v="1"/>
    <x v="0"/>
    <n v="20080826"/>
    <s v="R"/>
    <n v="6"/>
    <n v="35"/>
    <n v="23"/>
    <n v="49"/>
    <s v="N"/>
    <n v="5"/>
    <s v="3M10107 C"/>
    <m/>
    <n v="5000"/>
    <s v="M"/>
    <m/>
    <m/>
    <m/>
    <n v="78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54"/>
    <n v="1"/>
    <x v="0"/>
    <n v="20080826"/>
    <s v="R"/>
    <n v="6"/>
    <n v="35"/>
    <n v="23"/>
    <n v="49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8339"/>
    <n v="1"/>
    <x v="0"/>
    <n v="20080825"/>
    <s v="R"/>
    <n v="6"/>
    <n v="35"/>
    <n v="23"/>
    <n v="17"/>
    <s v="N"/>
    <n v="5"/>
    <s v="3M10107 C"/>
    <m/>
    <n v="5000"/>
    <s v="M"/>
    <m/>
    <m/>
    <m/>
    <n v="71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354"/>
    <n v="1"/>
    <x v="0"/>
    <n v="20080825"/>
    <s v="R"/>
    <n v="6"/>
    <n v="35"/>
    <n v="23"/>
    <n v="17"/>
    <s v="N"/>
    <n v="5"/>
    <s v="3M10107 C"/>
    <m/>
    <n v="5000"/>
    <s v="M"/>
    <m/>
    <m/>
    <m/>
    <n v="71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3862"/>
    <n v="1"/>
    <x v="0"/>
    <n v="20080825"/>
    <s v="R"/>
    <n v="6"/>
    <n v="35"/>
    <n v="23"/>
    <n v="17"/>
    <s v="N"/>
    <n v="5"/>
    <s v="3M10107 C"/>
    <m/>
    <n v="5000"/>
    <s v="M"/>
    <m/>
    <m/>
    <m/>
    <n v="69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3866"/>
    <n v="1"/>
    <x v="0"/>
    <n v="20080825"/>
    <s v="R"/>
    <n v="6"/>
    <n v="35"/>
    <n v="23"/>
    <n v="17"/>
    <s v="N"/>
    <n v="5"/>
    <s v="3M10107 C"/>
    <m/>
    <n v="5000"/>
    <s v="M"/>
    <m/>
    <m/>
    <m/>
    <n v="79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8534"/>
    <n v="1"/>
    <x v="0"/>
    <n v="20080826"/>
    <s v="R"/>
    <n v="6"/>
    <n v="35"/>
    <n v="23"/>
    <n v="49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8545"/>
    <n v="1"/>
    <x v="0"/>
    <n v="20080826"/>
    <s v="R"/>
    <n v="6"/>
    <n v="35"/>
    <n v="23"/>
    <n v="49"/>
    <s v="N"/>
    <n v="5"/>
    <s v="3M10107 C"/>
    <m/>
    <n v="5000"/>
    <s v="M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6593"/>
    <n v="1"/>
    <x v="0"/>
    <n v="20080826"/>
    <s v="R"/>
    <n v="6"/>
    <n v="35"/>
    <n v="23"/>
    <n v="14"/>
    <s v="N"/>
    <n v="5"/>
    <s v="3M10107 C"/>
    <m/>
    <n v="5000"/>
    <s v="F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2250"/>
    <n v="1"/>
    <x v="0"/>
    <n v="20080826"/>
    <s v="R"/>
    <n v="6"/>
    <n v="35"/>
    <n v="23"/>
    <n v="14"/>
    <s v="N"/>
    <n v="5"/>
    <s v="3M10107 C"/>
    <m/>
    <n v="5000"/>
    <s v="M"/>
    <m/>
    <m/>
    <m/>
    <n v="71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2278"/>
    <n v="1"/>
    <x v="0"/>
    <n v="20080826"/>
    <s v="R"/>
    <n v="6"/>
    <n v="35"/>
    <n v="23"/>
    <n v="14"/>
    <s v="N"/>
    <n v="5"/>
    <s v="3M10107 C"/>
    <m/>
    <n v="5000"/>
    <s v="F"/>
    <m/>
    <m/>
    <m/>
    <n v="7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2281"/>
    <n v="1"/>
    <x v="0"/>
    <n v="20080826"/>
    <s v="R"/>
    <n v="6"/>
    <n v="35"/>
    <n v="23"/>
    <n v="14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6706"/>
    <n v="1"/>
    <x v="0"/>
    <n v="20080826"/>
    <s v="R"/>
    <n v="6"/>
    <n v="35"/>
    <n v="23"/>
    <n v="49"/>
    <s v="N"/>
    <n v="5"/>
    <s v="3M10107 C"/>
    <m/>
    <n v="5000"/>
    <s v="M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38"/>
    <n v="1"/>
    <x v="0"/>
    <n v="20080826"/>
    <s v="R"/>
    <n v="6"/>
    <n v="35"/>
    <n v="23"/>
    <n v="49"/>
    <s v="N"/>
    <n v="5"/>
    <s v="3M10107 C"/>
    <m/>
    <n v="5000"/>
    <s v="M"/>
    <m/>
    <m/>
    <m/>
    <n v="78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42"/>
    <n v="1"/>
    <x v="0"/>
    <n v="20080826"/>
    <s v="R"/>
    <n v="6"/>
    <n v="35"/>
    <n v="23"/>
    <n v="49"/>
    <s v="N"/>
    <n v="5"/>
    <s v="3M10107 C"/>
    <m/>
    <n v="5000"/>
    <s v="F"/>
    <m/>
    <m/>
    <m/>
    <n v="76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58"/>
    <n v="1"/>
    <x v="0"/>
    <n v="20080826"/>
    <s v="R"/>
    <n v="6"/>
    <n v="35"/>
    <n v="23"/>
    <n v="49"/>
    <s v="N"/>
    <n v="5"/>
    <s v="3M10107 C"/>
    <m/>
    <n v="5000"/>
    <s v="F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66"/>
    <n v="1"/>
    <x v="0"/>
    <n v="20080826"/>
    <s v="R"/>
    <n v="6"/>
    <n v="35"/>
    <n v="23"/>
    <n v="49"/>
    <s v="N"/>
    <n v="5"/>
    <s v="3M10107 C"/>
    <m/>
    <n v="5000"/>
    <s v="M"/>
    <m/>
    <m/>
    <m/>
    <n v="68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17"/>
    <n v="1"/>
    <x v="0"/>
    <n v="20080826"/>
    <s v="R"/>
    <n v="6"/>
    <n v="35"/>
    <n v="23"/>
    <n v="49"/>
    <s v="N"/>
    <n v="5"/>
    <s v="3M10107 C"/>
    <m/>
    <n v="5000"/>
    <s v="M"/>
    <m/>
    <m/>
    <m/>
    <n v="81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21"/>
    <n v="1"/>
    <x v="0"/>
    <n v="20080826"/>
    <s v="R"/>
    <n v="6"/>
    <n v="35"/>
    <n v="23"/>
    <n v="49"/>
    <s v="N"/>
    <n v="5"/>
    <s v="3M10107 C"/>
    <m/>
    <n v="5000"/>
    <s v="M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24"/>
    <n v="1"/>
    <x v="0"/>
    <n v="20080826"/>
    <s v="R"/>
    <n v="6"/>
    <n v="35"/>
    <n v="23"/>
    <n v="49"/>
    <s v="N"/>
    <n v="5"/>
    <s v="3M10107 C"/>
    <m/>
    <n v="5000"/>
    <s v="F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6721"/>
    <n v="1"/>
    <x v="0"/>
    <n v="20080826"/>
    <s v="R"/>
    <n v="6"/>
    <n v="35"/>
    <n v="23"/>
    <n v="49"/>
    <s v="N"/>
    <n v="5"/>
    <s v="3M10107 C"/>
    <m/>
    <n v="5000"/>
    <s v="F"/>
    <m/>
    <m/>
    <m/>
    <n v="8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9255"/>
    <n v="1"/>
    <x v="0"/>
    <n v="20080826"/>
    <s v="R"/>
    <n v="6"/>
    <n v="35"/>
    <n v="23"/>
    <n v="49"/>
    <s v="N"/>
    <n v="5"/>
    <s v="3M10107 C"/>
    <m/>
    <n v="5000"/>
    <s v="M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592"/>
    <n v="1"/>
    <x v="0"/>
    <n v="20080826"/>
    <s v="R"/>
    <n v="6"/>
    <n v="35"/>
    <n v="23"/>
    <n v="49"/>
    <s v="N"/>
    <n v="5"/>
    <s v="3M10107 C"/>
    <m/>
    <n v="5000"/>
    <s v="M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595"/>
    <n v="1"/>
    <x v="0"/>
    <n v="20080826"/>
    <s v="R"/>
    <n v="6"/>
    <n v="35"/>
    <n v="23"/>
    <n v="49"/>
    <s v="N"/>
    <n v="5"/>
    <s v="3M10107 C"/>
    <m/>
    <n v="5000"/>
    <s v="M"/>
    <m/>
    <m/>
    <m/>
    <n v="79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02"/>
    <n v="1"/>
    <x v="0"/>
    <n v="20080826"/>
    <s v="R"/>
    <n v="6"/>
    <n v="35"/>
    <n v="23"/>
    <n v="49"/>
    <s v="N"/>
    <n v="5"/>
    <s v="3M10107 C"/>
    <m/>
    <n v="5000"/>
    <s v="M"/>
    <m/>
    <m/>
    <m/>
    <n v="73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1610"/>
    <n v="1"/>
    <x v="0"/>
    <n v="20080826"/>
    <s v="R"/>
    <n v="6"/>
    <n v="35"/>
    <n v="23"/>
    <n v="49"/>
    <s v="N"/>
    <n v="5"/>
    <s v="3M10107 C"/>
    <m/>
    <n v="5000"/>
    <s v="M"/>
    <m/>
    <m/>
    <m/>
    <n v="6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826"/>
    <n v="1"/>
    <x v="0"/>
    <n v="20080826"/>
    <s v="R"/>
    <n v="6"/>
    <n v="35"/>
    <n v="23"/>
    <n v="49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5662"/>
    <n v="1"/>
    <x v="0"/>
    <n v="20080826"/>
    <s v="R"/>
    <n v="6"/>
    <n v="35"/>
    <n v="23"/>
    <n v="14"/>
    <s v="N"/>
    <n v="5"/>
    <s v="3M10107 C"/>
    <m/>
    <n v="5000"/>
    <s v="M"/>
    <m/>
    <m/>
    <m/>
    <n v="76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5701"/>
    <n v="1"/>
    <x v="0"/>
    <n v="20080826"/>
    <s v="R"/>
    <n v="6"/>
    <n v="35"/>
    <n v="23"/>
    <n v="14"/>
    <s v="N"/>
    <n v="5"/>
    <s v="3M10107 C"/>
    <m/>
    <n v="0"/>
    <s v="M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5681"/>
    <n v="1"/>
    <x v="0"/>
    <n v="20080826"/>
    <s v="R"/>
    <n v="6"/>
    <n v="35"/>
    <n v="23"/>
    <n v="14"/>
    <s v="N"/>
    <n v="5"/>
    <s v="3M10107 C"/>
    <m/>
    <n v="5000"/>
    <s v="M"/>
    <m/>
    <m/>
    <m/>
    <n v="76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73869"/>
    <n v="1"/>
    <x v="0"/>
    <n v="20080826"/>
    <s v="R"/>
    <n v="6"/>
    <n v="35"/>
    <n v="23"/>
    <n v="29"/>
    <s v="N"/>
    <n v="5"/>
    <s v="3M10107 C"/>
    <m/>
    <n v="5000"/>
    <s v="F"/>
    <m/>
    <m/>
    <m/>
    <n v="73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886"/>
    <n v="1"/>
    <x v="0"/>
    <n v="20080826"/>
    <s v="R"/>
    <n v="6"/>
    <n v="35"/>
    <n v="23"/>
    <n v="14"/>
    <s v="N"/>
    <n v="5"/>
    <s v="3M10107 C"/>
    <m/>
    <n v="5000"/>
    <s v="M"/>
    <m/>
    <m/>
    <m/>
    <n v="78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3558"/>
    <n v="1"/>
    <x v="0"/>
    <n v="20080826"/>
    <s v="R"/>
    <n v="6"/>
    <n v="35"/>
    <n v="23"/>
    <n v="14"/>
    <s v="N"/>
    <n v="5"/>
    <s v="3M10107 C"/>
    <m/>
    <n v="5000"/>
    <s v="F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8560"/>
    <n v="1"/>
    <x v="0"/>
    <n v="20080827"/>
    <s v="R"/>
    <n v="6"/>
    <n v="35"/>
    <n v="23"/>
    <n v="17"/>
    <s v="N"/>
    <n v="5"/>
    <s v="3M10107 C"/>
    <m/>
    <n v="5000"/>
    <s v="M"/>
    <m/>
    <m/>
    <m/>
    <n v="69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8566"/>
    <n v="1"/>
    <x v="0"/>
    <n v="20080827"/>
    <s v="R"/>
    <n v="6"/>
    <n v="35"/>
    <n v="23"/>
    <n v="17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8568"/>
    <n v="1"/>
    <x v="0"/>
    <n v="20080827"/>
    <s v="R"/>
    <n v="6"/>
    <n v="35"/>
    <n v="23"/>
    <n v="17"/>
    <s v="N"/>
    <n v="5"/>
    <s v="3M10107 C"/>
    <m/>
    <n v="5000"/>
    <s v="M"/>
    <m/>
    <m/>
    <m/>
    <n v="71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8689"/>
    <n v="1"/>
    <x v="0"/>
    <n v="20080827"/>
    <s v="R"/>
    <n v="6"/>
    <n v="35"/>
    <n v="23"/>
    <n v="17"/>
    <s v="N"/>
    <n v="5"/>
    <s v="3M10107 C"/>
    <m/>
    <n v="5000"/>
    <s v="F"/>
    <m/>
    <m/>
    <m/>
    <n v="74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8693"/>
    <n v="1"/>
    <x v="0"/>
    <n v="20080827"/>
    <s v="R"/>
    <n v="6"/>
    <n v="35"/>
    <n v="23"/>
    <n v="17"/>
    <s v="N"/>
    <n v="5"/>
    <s v="3M10107 C"/>
    <m/>
    <n v="5000"/>
    <s v="F"/>
    <m/>
    <m/>
    <m/>
    <n v="7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8696"/>
    <n v="1"/>
    <x v="0"/>
    <n v="20080827"/>
    <s v="R"/>
    <n v="6"/>
    <n v="35"/>
    <n v="23"/>
    <n v="17"/>
    <s v="N"/>
    <n v="5"/>
    <s v="3M10107 C"/>
    <m/>
    <n v="5000"/>
    <s v="F"/>
    <m/>
    <m/>
    <m/>
    <n v="71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6385"/>
    <n v="1"/>
    <x v="0"/>
    <n v="20080827"/>
    <s v="R"/>
    <n v="6"/>
    <n v="35"/>
    <n v="23"/>
    <n v="29"/>
    <s v="N"/>
    <n v="5"/>
    <s v="3M10107 C"/>
    <m/>
    <n v="5000"/>
    <s v="M"/>
    <m/>
    <m/>
    <m/>
    <n v="8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05712"/>
    <n v="1"/>
    <x v="0"/>
    <n v="20080827"/>
    <s v="R"/>
    <n v="6"/>
    <n v="35"/>
    <n v="23"/>
    <n v="49"/>
    <s v="N"/>
    <n v="5"/>
    <s v="3M10107 C"/>
    <m/>
    <n v="5000"/>
    <s v="M"/>
    <m/>
    <m/>
    <m/>
    <n v="79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8700"/>
    <n v="1"/>
    <x v="0"/>
    <n v="20080828"/>
    <s v="R"/>
    <n v="6"/>
    <n v="35"/>
    <n v="23"/>
    <n v="19"/>
    <s v="N"/>
    <n v="5"/>
    <s v="3M10107 C"/>
    <m/>
    <n v="5000"/>
    <s v="F"/>
    <m/>
    <m/>
    <m/>
    <n v="86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8712"/>
    <n v="1"/>
    <x v="0"/>
    <n v="20080828"/>
    <s v="R"/>
    <n v="6"/>
    <n v="35"/>
    <n v="23"/>
    <n v="19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8717"/>
    <n v="1"/>
    <x v="0"/>
    <n v="20080828"/>
    <s v="R"/>
    <n v="6"/>
    <n v="35"/>
    <n v="23"/>
    <n v="19"/>
    <s v="N"/>
    <n v="5"/>
    <s v="3M10107 C"/>
    <m/>
    <n v="5000"/>
    <s v="F"/>
    <m/>
    <m/>
    <m/>
    <n v="8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8723"/>
    <n v="1"/>
    <x v="0"/>
    <n v="20080828"/>
    <s v="R"/>
    <n v="6"/>
    <n v="35"/>
    <n v="23"/>
    <n v="19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8727"/>
    <n v="1"/>
    <x v="0"/>
    <n v="20080828"/>
    <s v="R"/>
    <n v="6"/>
    <n v="35"/>
    <n v="23"/>
    <n v="19"/>
    <s v="N"/>
    <n v="5"/>
    <s v="3M10107 C"/>
    <m/>
    <n v="5000"/>
    <s v="F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814"/>
    <n v="1"/>
    <x v="0"/>
    <n v="20080829"/>
    <s v="R"/>
    <n v="6"/>
    <n v="35"/>
    <n v="23"/>
    <n v="14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818"/>
    <n v="1"/>
    <x v="0"/>
    <n v="20080829"/>
    <s v="R"/>
    <n v="6"/>
    <n v="35"/>
    <n v="23"/>
    <n v="14"/>
    <s v="N"/>
    <n v="5"/>
    <s v="3M10107 C"/>
    <m/>
    <n v="5000"/>
    <s v="F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4824"/>
    <n v="1"/>
    <x v="0"/>
    <n v="20080829"/>
    <s v="R"/>
    <n v="6"/>
    <n v="35"/>
    <n v="23"/>
    <n v="14"/>
    <s v="N"/>
    <n v="5"/>
    <s v="3M10107 C"/>
    <m/>
    <n v="5000"/>
    <s v="M"/>
    <m/>
    <m/>
    <m/>
    <n v="70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6474"/>
    <n v="1"/>
    <x v="0"/>
    <n v="20080829"/>
    <s v="R"/>
    <n v="6"/>
    <n v="35"/>
    <n v="23"/>
    <n v="49"/>
    <s v="N"/>
    <n v="5"/>
    <s v="3M10107 C"/>
    <m/>
    <n v="5000"/>
    <s v="M"/>
    <m/>
    <m/>
    <m/>
    <n v="7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6478"/>
    <n v="1"/>
    <x v="0"/>
    <n v="20080829"/>
    <s v="R"/>
    <n v="6"/>
    <n v="35"/>
    <n v="23"/>
    <n v="49"/>
    <s v="N"/>
    <n v="5"/>
    <s v="3M10107 C"/>
    <m/>
    <n v="5000"/>
    <s v="M"/>
    <m/>
    <m/>
    <m/>
    <n v="68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6482"/>
    <n v="1"/>
    <x v="0"/>
    <n v="20080829"/>
    <s v="R"/>
    <n v="6"/>
    <n v="35"/>
    <n v="23"/>
    <n v="49"/>
    <s v="N"/>
    <n v="5"/>
    <s v="3M10107 C"/>
    <m/>
    <n v="5000"/>
    <s v="M"/>
    <m/>
    <m/>
    <m/>
    <n v="82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6491"/>
    <n v="1"/>
    <x v="0"/>
    <n v="20080829"/>
    <s v="R"/>
    <n v="6"/>
    <n v="35"/>
    <n v="23"/>
    <n v="49"/>
    <s v="N"/>
    <n v="5"/>
    <s v="3M10107 C"/>
    <m/>
    <n v="5000"/>
    <s v="F"/>
    <m/>
    <m/>
    <m/>
    <n v="77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6495"/>
    <n v="1"/>
    <x v="0"/>
    <n v="20080829"/>
    <s v="R"/>
    <n v="6"/>
    <n v="35"/>
    <n v="23"/>
    <n v="49"/>
    <s v="N"/>
    <n v="5"/>
    <s v="3M10107 C"/>
    <m/>
    <n v="5000"/>
    <s v="M"/>
    <m/>
    <m/>
    <m/>
    <n v="850"/>
    <n v="0"/>
    <n v="1"/>
    <s v="E"/>
    <n v="1"/>
    <n v="633369"/>
    <n v="12"/>
    <m/>
    <m/>
    <m/>
    <n v="105991"/>
    <n v="1"/>
    <m/>
    <m/>
    <m/>
    <m/>
    <m/>
    <n v="2.89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24847"/>
    <n v="1"/>
    <x v="0"/>
    <n v="20080905"/>
    <s v="R"/>
    <n v="6"/>
    <n v="36"/>
    <n v="23"/>
    <n v="14"/>
    <s v="N"/>
    <n v="5"/>
    <s v="3M10107 C"/>
    <m/>
    <n v="5000"/>
    <s v="F"/>
    <m/>
    <m/>
    <m/>
    <n v="760"/>
    <n v="0"/>
    <n v="1"/>
    <s v="E"/>
    <n v="1"/>
    <n v="633369"/>
    <n v="12"/>
    <m/>
    <m/>
    <m/>
    <n v="105992"/>
    <n v="1"/>
    <m/>
    <m/>
    <m/>
    <m/>
    <m/>
    <n v="12.93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6498"/>
    <n v="1"/>
    <x v="0"/>
    <n v="20080905"/>
    <s v="R"/>
    <n v="6"/>
    <n v="36"/>
    <n v="23"/>
    <n v="17"/>
    <s v="N"/>
    <n v="5"/>
    <s v="3M10107 C"/>
    <m/>
    <n v="5000"/>
    <s v="M"/>
    <m/>
    <m/>
    <m/>
    <n v="790"/>
    <n v="0"/>
    <n v="1"/>
    <s v="E"/>
    <n v="1"/>
    <n v="633369"/>
    <n v="12"/>
    <m/>
    <m/>
    <m/>
    <n v="105992"/>
    <n v="1"/>
    <m/>
    <m/>
    <m/>
    <m/>
    <m/>
    <n v="12.93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9819"/>
    <n v="1"/>
    <x v="0"/>
    <n v="20080909"/>
    <s v="R"/>
    <n v="6"/>
    <n v="37"/>
    <n v="23"/>
    <n v="17"/>
    <s v="N"/>
    <n v="5"/>
    <s v="3M10107 C"/>
    <m/>
    <n v="5000"/>
    <s v="F"/>
    <m/>
    <m/>
    <m/>
    <n v="82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992"/>
    <n v="1"/>
    <x v="0"/>
    <n v="20080909"/>
    <s v="R"/>
    <n v="6"/>
    <n v="37"/>
    <n v="23"/>
    <n v="17"/>
    <s v="N"/>
    <n v="5"/>
    <s v="3M10107 C"/>
    <m/>
    <n v="5000"/>
    <s v="M"/>
    <m/>
    <m/>
    <m/>
    <n v="76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5462"/>
    <n v="1"/>
    <x v="0"/>
    <n v="20080909"/>
    <s v="R"/>
    <n v="6"/>
    <n v="37"/>
    <n v="23"/>
    <n v="17"/>
    <s v="N"/>
    <n v="5"/>
    <s v="3M10107 C"/>
    <m/>
    <n v="5000"/>
    <s v="M"/>
    <m/>
    <m/>
    <m/>
    <n v="72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5466"/>
    <n v="1"/>
    <x v="0"/>
    <n v="20080909"/>
    <s v="R"/>
    <n v="6"/>
    <n v="37"/>
    <n v="23"/>
    <n v="17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5473"/>
    <n v="1"/>
    <x v="0"/>
    <n v="20080909"/>
    <s v="R"/>
    <n v="6"/>
    <n v="37"/>
    <n v="23"/>
    <n v="17"/>
    <s v="N"/>
    <n v="5"/>
    <s v="3M10107 C"/>
    <m/>
    <n v="5000"/>
    <s v="M"/>
    <m/>
    <m/>
    <m/>
    <n v="77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9793"/>
    <n v="1"/>
    <x v="0"/>
    <n v="20080909"/>
    <s v="R"/>
    <n v="6"/>
    <n v="37"/>
    <n v="23"/>
    <n v="17"/>
    <s v="N"/>
    <n v="5"/>
    <s v="3M10107 C"/>
    <m/>
    <n v="5000"/>
    <s v="M"/>
    <m/>
    <m/>
    <m/>
    <n v="68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9801"/>
    <n v="1"/>
    <x v="0"/>
    <n v="20080909"/>
    <s v="R"/>
    <n v="6"/>
    <n v="37"/>
    <n v="23"/>
    <n v="17"/>
    <s v="N"/>
    <n v="5"/>
    <s v="3M10107 C"/>
    <m/>
    <n v="5000"/>
    <s v="M"/>
    <m/>
    <m/>
    <m/>
    <n v="77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5497"/>
    <n v="1"/>
    <x v="0"/>
    <n v="20080910"/>
    <s v="R"/>
    <n v="6"/>
    <n v="37"/>
    <n v="23"/>
    <n v="17"/>
    <s v="N"/>
    <n v="5"/>
    <s v="3M10107 C"/>
    <m/>
    <n v="5000"/>
    <s v="F"/>
    <m/>
    <m/>
    <m/>
    <n v="79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5481"/>
    <n v="1"/>
    <x v="0"/>
    <n v="20080910"/>
    <s v="R"/>
    <n v="6"/>
    <n v="37"/>
    <n v="23"/>
    <n v="17"/>
    <s v="N"/>
    <n v="5"/>
    <s v="3M10107 C"/>
    <m/>
    <n v="5000"/>
    <s v="F"/>
    <m/>
    <m/>
    <m/>
    <n v="720"/>
    <n v="0"/>
    <n v="1"/>
    <s v="E"/>
    <n v="1"/>
    <n v="633369"/>
    <n v="12"/>
    <m/>
    <m/>
    <m/>
    <n v="105993"/>
    <n v="1"/>
    <m/>
    <m/>
    <m/>
    <m/>
    <m/>
    <n v="1.65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4051"/>
    <n v="1"/>
    <x v="0"/>
    <n v="20080810"/>
    <s v="R"/>
    <n v="6"/>
    <n v="32"/>
    <n v="23"/>
    <n v="14"/>
    <s v="N"/>
    <n v="5"/>
    <s v="3M10107 B"/>
    <m/>
    <n v="5000"/>
    <s v="M"/>
    <m/>
    <m/>
    <m/>
    <n v="660"/>
    <n v="0"/>
    <n v="1"/>
    <s v="E"/>
    <n v="1"/>
    <n v="633369"/>
    <n v="12"/>
    <m/>
    <m/>
    <m/>
    <n v="105874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4054"/>
    <n v="1"/>
    <x v="0"/>
    <n v="20080810"/>
    <s v="R"/>
    <n v="6"/>
    <n v="32"/>
    <n v="23"/>
    <n v="14"/>
    <s v="N"/>
    <n v="5"/>
    <s v="3M10107 B"/>
    <m/>
    <n v="5000"/>
    <s v="M"/>
    <m/>
    <m/>
    <m/>
    <n v="770"/>
    <n v="0"/>
    <n v="1"/>
    <s v="E"/>
    <n v="1"/>
    <n v="633369"/>
    <n v="12"/>
    <m/>
    <m/>
    <m/>
    <n v="105874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77364"/>
    <n v="1"/>
    <x v="0"/>
    <n v="20080811"/>
    <s v="R"/>
    <n v="6"/>
    <n v="33"/>
    <n v="23"/>
    <n v="17"/>
    <s v="N"/>
    <n v="5"/>
    <s v="3M10107 B"/>
    <m/>
    <n v="5000"/>
    <s v="M"/>
    <m/>
    <m/>
    <m/>
    <n v="780"/>
    <n v="0"/>
    <n v="1"/>
    <s v="E"/>
    <n v="1"/>
    <n v="633369"/>
    <n v="12"/>
    <m/>
    <m/>
    <m/>
    <n v="105875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77367"/>
    <n v="1"/>
    <x v="0"/>
    <n v="20080811"/>
    <s v="R"/>
    <n v="6"/>
    <n v="33"/>
    <n v="23"/>
    <n v="17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5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01846"/>
    <n v="1"/>
    <x v="0"/>
    <n v="20080811"/>
    <s v="R"/>
    <n v="6"/>
    <n v="33"/>
    <n v="23"/>
    <n v="14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5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50"/>
    <n v="1"/>
    <x v="0"/>
    <n v="20080811"/>
    <s v="R"/>
    <n v="6"/>
    <n v="33"/>
    <n v="23"/>
    <n v="14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5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78059"/>
    <n v="1"/>
    <x v="0"/>
    <n v="20080814"/>
    <s v="R"/>
    <n v="6"/>
    <n v="33"/>
    <n v="23"/>
    <n v="17"/>
    <s v="N"/>
    <n v="5"/>
    <s v="3M10107 B"/>
    <m/>
    <n v="5000"/>
    <s v="F"/>
    <m/>
    <m/>
    <m/>
    <n v="820"/>
    <n v="0"/>
    <n v="1"/>
    <s v="E"/>
    <n v="1"/>
    <n v="633369"/>
    <n v="12"/>
    <m/>
    <m/>
    <m/>
    <n v="105875"/>
    <n v="1"/>
    <m/>
    <m/>
    <m/>
    <m/>
    <m/>
    <n v="3.12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29142"/>
    <n v="1"/>
    <x v="0"/>
    <n v="20080819"/>
    <s v="R"/>
    <n v="6"/>
    <n v="34"/>
    <n v="23"/>
    <n v="14"/>
    <s v="N"/>
    <n v="5"/>
    <s v="3M10107 B"/>
    <m/>
    <n v="5000"/>
    <s v="M"/>
    <m/>
    <m/>
    <m/>
    <n v="82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29257"/>
    <n v="1"/>
    <x v="0"/>
    <n v="20080819"/>
    <s v="R"/>
    <n v="6"/>
    <n v="34"/>
    <n v="23"/>
    <n v="14"/>
    <s v="N"/>
    <n v="5"/>
    <s v="3M10107 B"/>
    <m/>
    <n v="5000"/>
    <s v="F"/>
    <m/>
    <m/>
    <m/>
    <n v="71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01823"/>
    <n v="1"/>
    <x v="0"/>
    <n v="20080819"/>
    <s v="R"/>
    <n v="6"/>
    <n v="34"/>
    <n v="23"/>
    <n v="17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2018848"/>
    <n v="1"/>
    <x v="0"/>
    <n v="20080821"/>
    <s v="R"/>
    <n v="6"/>
    <n v="34"/>
    <n v="23"/>
    <n v="19"/>
    <s v="N"/>
    <n v="5"/>
    <s v="3M10107 B"/>
    <m/>
    <n v="5000"/>
    <s v="M"/>
    <m/>
    <m/>
    <m/>
    <n v="70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18859"/>
    <n v="1"/>
    <x v="0"/>
    <n v="20080821"/>
    <s v="R"/>
    <n v="6"/>
    <n v="34"/>
    <n v="23"/>
    <n v="19"/>
    <s v="N"/>
    <n v="5"/>
    <s v="3M10107 B"/>
    <m/>
    <n v="5000"/>
    <s v="M"/>
    <m/>
    <m/>
    <m/>
    <n v="72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18867"/>
    <n v="1"/>
    <x v="0"/>
    <n v="20080821"/>
    <s v="R"/>
    <n v="6"/>
    <n v="34"/>
    <n v="23"/>
    <n v="19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2018871"/>
    <n v="1"/>
    <x v="0"/>
    <n v="20080821"/>
    <s v="R"/>
    <n v="6"/>
    <n v="34"/>
    <n v="23"/>
    <n v="19"/>
    <s v="N"/>
    <n v="5"/>
    <s v="3M10107 B"/>
    <m/>
    <n v="5000"/>
    <s v="F"/>
    <m/>
    <m/>
    <m/>
    <n v="72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6573"/>
    <n v="1"/>
    <x v="0"/>
    <n v="20080821"/>
    <s v="R"/>
    <n v="6"/>
    <n v="34"/>
    <n v="23"/>
    <n v="17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6577"/>
    <n v="1"/>
    <x v="0"/>
    <n v="20080821"/>
    <s v="R"/>
    <n v="6"/>
    <n v="34"/>
    <n v="23"/>
    <n v="17"/>
    <s v="N"/>
    <n v="5"/>
    <s v="3M10107 B"/>
    <m/>
    <n v="5000"/>
    <s v="F"/>
    <m/>
    <m/>
    <m/>
    <n v="73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474"/>
    <n v="1"/>
    <x v="0"/>
    <n v="20080821"/>
    <s v="R"/>
    <n v="6"/>
    <n v="34"/>
    <n v="23"/>
    <n v="17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3501"/>
    <n v="1"/>
    <x v="0"/>
    <n v="20080822"/>
    <s v="R"/>
    <n v="6"/>
    <n v="34"/>
    <n v="23"/>
    <n v="52"/>
    <s v="N"/>
    <n v="5"/>
    <s v="3M10107 B"/>
    <m/>
    <n v="5000"/>
    <s v="M"/>
    <m/>
    <m/>
    <m/>
    <n v="74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3504"/>
    <n v="1"/>
    <x v="0"/>
    <n v="20080822"/>
    <s v="R"/>
    <n v="6"/>
    <n v="34"/>
    <n v="23"/>
    <n v="52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3532"/>
    <n v="1"/>
    <x v="0"/>
    <n v="20080822"/>
    <s v="R"/>
    <n v="6"/>
    <n v="34"/>
    <n v="23"/>
    <n v="52"/>
    <s v="N"/>
    <n v="5"/>
    <s v="3M10107 B"/>
    <m/>
    <n v="5000"/>
    <s v="F"/>
    <m/>
    <m/>
    <m/>
    <n v="640"/>
    <n v="0"/>
    <n v="1"/>
    <s v="E"/>
    <n v="1"/>
    <n v="633369"/>
    <n v="12"/>
    <m/>
    <m/>
    <m/>
    <n v="105876"/>
    <n v="1"/>
    <m/>
    <m/>
    <m/>
    <m/>
    <m/>
    <n v="2.75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3255"/>
    <n v="1"/>
    <x v="0"/>
    <n v="20080826"/>
    <s v="R"/>
    <n v="6"/>
    <n v="35"/>
    <n v="23"/>
    <n v="49"/>
    <s v="N"/>
    <n v="5"/>
    <s v="3M10107 B"/>
    <m/>
    <n v="5000"/>
    <s v="F"/>
    <m/>
    <m/>
    <m/>
    <n v="70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8843"/>
    <n v="1"/>
    <x v="0"/>
    <n v="20080826"/>
    <s v="R"/>
    <n v="6"/>
    <n v="35"/>
    <n v="23"/>
    <n v="29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859"/>
    <n v="1"/>
    <x v="0"/>
    <n v="20080826"/>
    <s v="R"/>
    <n v="6"/>
    <n v="35"/>
    <n v="23"/>
    <n v="29"/>
    <s v="N"/>
    <n v="5"/>
    <s v="3M10107 B"/>
    <m/>
    <n v="5000"/>
    <s v="M"/>
    <m/>
    <m/>
    <m/>
    <n v="69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864"/>
    <n v="1"/>
    <x v="0"/>
    <n v="20080826"/>
    <s v="R"/>
    <n v="6"/>
    <n v="35"/>
    <n v="23"/>
    <n v="29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868"/>
    <n v="1"/>
    <x v="0"/>
    <n v="20080826"/>
    <s v="R"/>
    <n v="6"/>
    <n v="35"/>
    <n v="23"/>
    <n v="29"/>
    <s v="N"/>
    <n v="5"/>
    <s v="3M10107 B"/>
    <m/>
    <n v="5000"/>
    <s v="M"/>
    <m/>
    <m/>
    <m/>
    <n v="74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7941"/>
    <n v="1"/>
    <x v="0"/>
    <n v="20080826"/>
    <s v="R"/>
    <n v="6"/>
    <n v="35"/>
    <n v="23"/>
    <n v="14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0580"/>
    <n v="1"/>
    <x v="0"/>
    <n v="20080827"/>
    <s v="R"/>
    <n v="6"/>
    <n v="35"/>
    <n v="23"/>
    <n v="14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0584"/>
    <n v="1"/>
    <x v="0"/>
    <n v="20080827"/>
    <s v="R"/>
    <n v="6"/>
    <n v="35"/>
    <n v="23"/>
    <n v="14"/>
    <s v="N"/>
    <n v="5"/>
    <s v="3M10107 B"/>
    <m/>
    <n v="5000"/>
    <s v="M"/>
    <m/>
    <m/>
    <m/>
    <n v="75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88455"/>
    <n v="1"/>
    <x v="0"/>
    <n v="20080827"/>
    <s v="R"/>
    <n v="6"/>
    <n v="35"/>
    <n v="23"/>
    <n v="17"/>
    <s v="N"/>
    <n v="5"/>
    <s v="3M10107 B"/>
    <m/>
    <n v="5000"/>
    <s v="M"/>
    <m/>
    <m/>
    <m/>
    <n v="76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463"/>
    <n v="1"/>
    <x v="0"/>
    <n v="20080827"/>
    <s v="R"/>
    <n v="6"/>
    <n v="35"/>
    <n v="23"/>
    <n v="17"/>
    <s v="N"/>
    <n v="5"/>
    <s v="3M10107 B"/>
    <m/>
    <n v="5000"/>
    <s v="F"/>
    <m/>
    <m/>
    <m/>
    <n v="78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494"/>
    <n v="1"/>
    <x v="0"/>
    <n v="20080827"/>
    <s v="R"/>
    <n v="6"/>
    <n v="35"/>
    <n v="23"/>
    <n v="17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497"/>
    <n v="1"/>
    <x v="0"/>
    <n v="20080827"/>
    <s v="R"/>
    <n v="6"/>
    <n v="35"/>
    <n v="23"/>
    <n v="17"/>
    <s v="N"/>
    <n v="5"/>
    <s v="3M10107 B"/>
    <m/>
    <n v="5000"/>
    <s v="F"/>
    <m/>
    <m/>
    <m/>
    <n v="68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3478"/>
    <n v="1"/>
    <x v="0"/>
    <n v="20080827"/>
    <s v="R"/>
    <n v="6"/>
    <n v="35"/>
    <n v="23"/>
    <n v="17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93490"/>
    <n v="1"/>
    <x v="0"/>
    <n v="20080827"/>
    <s v="R"/>
    <n v="6"/>
    <n v="35"/>
    <n v="23"/>
    <n v="17"/>
    <s v="N"/>
    <n v="5"/>
    <s v="3M10107 B"/>
    <m/>
    <n v="5000"/>
    <s v="F"/>
    <m/>
    <m/>
    <m/>
    <n v="70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475"/>
    <n v="1"/>
    <x v="0"/>
    <n v="20080827"/>
    <s v="R"/>
    <n v="6"/>
    <n v="35"/>
    <n v="23"/>
    <n v="17"/>
    <s v="N"/>
    <n v="5"/>
    <s v="3M10107 B"/>
    <m/>
    <n v="5000"/>
    <s v="F"/>
    <m/>
    <m/>
    <m/>
    <n v="72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479"/>
    <n v="1"/>
    <x v="0"/>
    <n v="20080827"/>
    <s v="R"/>
    <n v="6"/>
    <n v="35"/>
    <n v="23"/>
    <n v="17"/>
    <s v="N"/>
    <n v="5"/>
    <s v="3M10107 B"/>
    <m/>
    <n v="5000"/>
    <s v="F"/>
    <m/>
    <m/>
    <m/>
    <n v="67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487"/>
    <n v="1"/>
    <x v="0"/>
    <n v="20080827"/>
    <s v="R"/>
    <n v="6"/>
    <n v="35"/>
    <n v="23"/>
    <n v="17"/>
    <s v="N"/>
    <n v="5"/>
    <s v="3M10107 B"/>
    <m/>
    <n v="5000"/>
    <s v="M"/>
    <m/>
    <m/>
    <m/>
    <n v="69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6557"/>
    <n v="1"/>
    <x v="0"/>
    <n v="20080828"/>
    <s v="R"/>
    <n v="6"/>
    <n v="35"/>
    <n v="23"/>
    <n v="49"/>
    <s v="N"/>
    <n v="5"/>
    <s v="3M10107 B"/>
    <m/>
    <n v="5000"/>
    <s v="F"/>
    <m/>
    <m/>
    <m/>
    <n v="68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6561"/>
    <n v="1"/>
    <x v="0"/>
    <n v="20080828"/>
    <s v="R"/>
    <n v="6"/>
    <n v="35"/>
    <n v="23"/>
    <n v="49"/>
    <s v="N"/>
    <n v="5"/>
    <s v="3M10107 B"/>
    <m/>
    <n v="5000"/>
    <s v="F"/>
    <m/>
    <m/>
    <m/>
    <n v="78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86565"/>
    <n v="1"/>
    <x v="0"/>
    <n v="20080828"/>
    <s v="R"/>
    <n v="6"/>
    <n v="35"/>
    <n v="23"/>
    <n v="49"/>
    <s v="N"/>
    <n v="5"/>
    <s v="3M10107 B"/>
    <m/>
    <n v="5000"/>
    <s v="F"/>
    <m/>
    <m/>
    <m/>
    <n v="83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186"/>
    <n v="1"/>
    <x v="0"/>
    <n v="20080829"/>
    <s v="R"/>
    <n v="6"/>
    <n v="35"/>
    <n v="23"/>
    <n v="49"/>
    <s v="N"/>
    <n v="5"/>
    <s v="3M10107 B"/>
    <m/>
    <n v="5000"/>
    <s v="F"/>
    <m/>
    <m/>
    <m/>
    <n v="76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199"/>
    <n v="1"/>
    <x v="0"/>
    <n v="20080829"/>
    <s v="R"/>
    <n v="6"/>
    <n v="35"/>
    <n v="23"/>
    <n v="49"/>
    <s v="N"/>
    <n v="5"/>
    <s v="3M10107 B"/>
    <m/>
    <n v="5000"/>
    <s v="M"/>
    <m/>
    <m/>
    <m/>
    <n v="80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206"/>
    <n v="1"/>
    <x v="0"/>
    <n v="20080829"/>
    <s v="R"/>
    <n v="6"/>
    <n v="35"/>
    <n v="23"/>
    <n v="49"/>
    <s v="N"/>
    <n v="5"/>
    <s v="3M10107 B"/>
    <m/>
    <n v="5000"/>
    <s v="F"/>
    <m/>
    <m/>
    <m/>
    <n v="67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1210"/>
    <n v="1"/>
    <x v="0"/>
    <n v="20080829"/>
    <s v="R"/>
    <n v="6"/>
    <n v="35"/>
    <n v="23"/>
    <n v="49"/>
    <s v="N"/>
    <n v="5"/>
    <s v="3M10107 B"/>
    <m/>
    <n v="5000"/>
    <s v="F"/>
    <m/>
    <m/>
    <m/>
    <n v="73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06510"/>
    <n v="1"/>
    <x v="0"/>
    <n v="20080829"/>
    <s v="R"/>
    <n v="6"/>
    <n v="35"/>
    <n v="23"/>
    <n v="17"/>
    <s v="N"/>
    <n v="5"/>
    <s v="3M10107 B"/>
    <m/>
    <n v="5000"/>
    <s v="F"/>
    <m/>
    <m/>
    <m/>
    <n v="740"/>
    <n v="0"/>
    <n v="1"/>
    <s v="E"/>
    <n v="1"/>
    <n v="633369"/>
    <n v="12"/>
    <m/>
    <m/>
    <m/>
    <n v="105877"/>
    <n v="1"/>
    <m/>
    <m/>
    <m/>
    <m/>
    <m/>
    <n v="1.9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20731"/>
    <s v="WDFW"/>
    <s v="WDFW"/>
    <n v="1988374"/>
    <n v="1"/>
    <x v="0"/>
    <n v="20080902"/>
    <s v="R"/>
    <n v="6"/>
    <n v="36"/>
    <n v="23"/>
    <n v="14"/>
    <s v="N"/>
    <n v="5"/>
    <s v="3M10107 B"/>
    <m/>
    <n v="5000"/>
    <s v="M"/>
    <m/>
    <m/>
    <m/>
    <n v="73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20731"/>
    <s v="WDFW"/>
    <s v="WDFW"/>
    <n v="1993344"/>
    <n v="1"/>
    <x v="0"/>
    <n v="20080902"/>
    <s v="R"/>
    <n v="6"/>
    <n v="36"/>
    <n v="23"/>
    <n v="49"/>
    <s v="N"/>
    <n v="5"/>
    <s v="3M10107 B"/>
    <m/>
    <n v="5000"/>
    <s v="M"/>
    <m/>
    <m/>
    <m/>
    <n v="6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3315"/>
    <n v="1"/>
    <x v="0"/>
    <n v="20080902"/>
    <s v="R"/>
    <n v="6"/>
    <n v="36"/>
    <n v="23"/>
    <n v="49"/>
    <s v="N"/>
    <n v="5"/>
    <s v="3M10107 B"/>
    <m/>
    <n v="9009"/>
    <s v="F"/>
    <m/>
    <m/>
    <m/>
    <n v="79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1993330"/>
    <n v="1"/>
    <x v="0"/>
    <n v="20080902"/>
    <s v="R"/>
    <n v="6"/>
    <n v="36"/>
    <n v="23"/>
    <n v="49"/>
    <s v="N"/>
    <n v="5"/>
    <s v="3M10107 B"/>
    <m/>
    <n v="0"/>
    <s v="F"/>
    <m/>
    <m/>
    <m/>
    <n v="79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31"/>
    <n v="1"/>
    <x v="0"/>
    <n v="20080902"/>
    <s v="R"/>
    <n v="6"/>
    <n v="36"/>
    <n v="23"/>
    <n v="49"/>
    <s v="N"/>
    <n v="5"/>
    <s v="3M10107 B"/>
    <m/>
    <n v="5000"/>
    <s v="F"/>
    <m/>
    <m/>
    <m/>
    <n v="75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35"/>
    <n v="1"/>
    <x v="0"/>
    <n v="20080902"/>
    <s v="R"/>
    <n v="6"/>
    <n v="36"/>
    <n v="23"/>
    <n v="49"/>
    <s v="N"/>
    <n v="5"/>
    <s v="3M10107 B"/>
    <m/>
    <n v="5000"/>
    <s v="M"/>
    <m/>
    <m/>
    <m/>
    <n v="74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20731"/>
    <s v="WDFW"/>
    <s v="WDFW"/>
    <n v="2010144"/>
    <n v="1"/>
    <x v="0"/>
    <n v="20080902"/>
    <s v="R"/>
    <n v="6"/>
    <n v="36"/>
    <n v="23"/>
    <n v="49"/>
    <s v="N"/>
    <n v="5"/>
    <s v="3M10107 B"/>
    <m/>
    <n v="5000"/>
    <s v="M"/>
    <m/>
    <m/>
    <m/>
    <n v="760"/>
    <n v="0"/>
    <n v="1"/>
    <s v="E"/>
    <n v="1"/>
    <n v="633369"/>
    <n v="12"/>
    <m/>
    <m/>
    <m/>
    <n v="105878"/>
    <n v="1"/>
    <m/>
    <m/>
    <m/>
    <m/>
    <m/>
    <n v="1.5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6290"/>
    <n v="1"/>
    <x v="5"/>
    <n v="20090811"/>
    <s v="R"/>
    <n v="6"/>
    <n v="33"/>
    <n v="23"/>
    <n v="17"/>
    <s v="N"/>
    <n v="5"/>
    <s v="3M10107 B"/>
    <m/>
    <n v="5000"/>
    <s v="F"/>
    <m/>
    <m/>
    <m/>
    <n v="85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93"/>
    <n v="1"/>
    <x v="5"/>
    <n v="20090811"/>
    <s v="R"/>
    <n v="6"/>
    <n v="33"/>
    <n v="23"/>
    <n v="17"/>
    <s v="N"/>
    <n v="5"/>
    <s v="3M10107 B"/>
    <m/>
    <n v="5000"/>
    <s v="F"/>
    <m/>
    <m/>
    <m/>
    <n v="87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95"/>
    <n v="1"/>
    <x v="5"/>
    <n v="20090811"/>
    <s v="R"/>
    <n v="6"/>
    <n v="33"/>
    <n v="23"/>
    <n v="17"/>
    <s v="N"/>
    <n v="5"/>
    <s v="3M10107 B"/>
    <m/>
    <n v="5000"/>
    <s v="F"/>
    <m/>
    <m/>
    <m/>
    <n v="86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00"/>
    <n v="1"/>
    <x v="5"/>
    <n v="20090811"/>
    <s v="R"/>
    <n v="6"/>
    <n v="33"/>
    <n v="23"/>
    <n v="17"/>
    <s v="N"/>
    <n v="5"/>
    <s v="3M10107 B"/>
    <m/>
    <n v="5000"/>
    <s v="M"/>
    <m/>
    <m/>
    <m/>
    <n v="80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01"/>
    <n v="1"/>
    <x v="5"/>
    <n v="20090811"/>
    <s v="R"/>
    <n v="6"/>
    <n v="33"/>
    <n v="23"/>
    <n v="17"/>
    <s v="N"/>
    <n v="5"/>
    <s v="3M10107 B"/>
    <m/>
    <n v="5000"/>
    <s v="F"/>
    <m/>
    <m/>
    <m/>
    <n v="85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80"/>
    <n v="1"/>
    <x v="5"/>
    <n v="20090812"/>
    <s v="R"/>
    <n v="6"/>
    <n v="33"/>
    <n v="23"/>
    <n v="17"/>
    <s v="N"/>
    <n v="5"/>
    <s v="3M10107 B"/>
    <m/>
    <n v="5000"/>
    <s v="M"/>
    <m/>
    <m/>
    <m/>
    <n v="76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82"/>
    <n v="1"/>
    <x v="5"/>
    <n v="20090812"/>
    <s v="R"/>
    <n v="6"/>
    <n v="33"/>
    <n v="23"/>
    <n v="17"/>
    <s v="N"/>
    <n v="5"/>
    <s v="3M10107 B"/>
    <m/>
    <n v="5000"/>
    <s v="M"/>
    <m/>
    <m/>
    <m/>
    <n v="86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84"/>
    <n v="1"/>
    <x v="5"/>
    <n v="20090812"/>
    <s v="R"/>
    <n v="6"/>
    <n v="33"/>
    <n v="23"/>
    <n v="17"/>
    <s v="N"/>
    <n v="5"/>
    <s v="3M10107 B"/>
    <m/>
    <n v="5000"/>
    <s v="M"/>
    <m/>
    <m/>
    <m/>
    <n v="86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170"/>
    <n v="1"/>
    <x v="5"/>
    <n v="20090813"/>
    <s v="R"/>
    <n v="6"/>
    <n v="33"/>
    <n v="23"/>
    <n v="17"/>
    <s v="N"/>
    <n v="5"/>
    <s v="3M10107 B"/>
    <m/>
    <n v="5000"/>
    <s v="F"/>
    <m/>
    <m/>
    <m/>
    <n v="86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171"/>
    <n v="1"/>
    <x v="5"/>
    <n v="20090813"/>
    <s v="R"/>
    <n v="6"/>
    <n v="33"/>
    <n v="23"/>
    <n v="17"/>
    <s v="N"/>
    <n v="5"/>
    <s v="3M10107 B"/>
    <m/>
    <n v="5000"/>
    <s v="F"/>
    <m/>
    <m/>
    <m/>
    <n v="85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74"/>
    <n v="1"/>
    <x v="5"/>
    <n v="20090813"/>
    <s v="R"/>
    <n v="6"/>
    <n v="33"/>
    <n v="23"/>
    <n v="19"/>
    <s v="N"/>
    <n v="5"/>
    <s v="3M10107 B"/>
    <m/>
    <n v="5000"/>
    <s v="F"/>
    <m/>
    <m/>
    <m/>
    <n v="82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275"/>
    <n v="1"/>
    <x v="5"/>
    <n v="20090813"/>
    <s v="R"/>
    <n v="6"/>
    <n v="33"/>
    <n v="23"/>
    <n v="19"/>
    <s v="N"/>
    <n v="5"/>
    <s v="3M10107 B"/>
    <m/>
    <n v="0"/>
    <s v="F"/>
    <m/>
    <m/>
    <m/>
    <n v="77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276"/>
    <n v="1"/>
    <x v="5"/>
    <n v="20090813"/>
    <s v="R"/>
    <n v="6"/>
    <n v="33"/>
    <n v="23"/>
    <n v="19"/>
    <s v="N"/>
    <n v="5"/>
    <s v="3M10107 B"/>
    <m/>
    <n v="5000"/>
    <s v="F"/>
    <m/>
    <m/>
    <m/>
    <n v="80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6820"/>
    <n v="1"/>
    <x v="5"/>
    <n v="20090814"/>
    <s v="R"/>
    <n v="6"/>
    <n v="33"/>
    <n v="23"/>
    <n v="17"/>
    <s v="N"/>
    <n v="5"/>
    <s v="3M10107 B"/>
    <m/>
    <n v="5000"/>
    <s v="M"/>
    <m/>
    <m/>
    <m/>
    <n v="89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02"/>
    <n v="1"/>
    <x v="5"/>
    <n v="20090814"/>
    <s v="R"/>
    <n v="6"/>
    <n v="33"/>
    <n v="23"/>
    <n v="29"/>
    <s v="N"/>
    <n v="5"/>
    <s v="3M10107 B"/>
    <m/>
    <n v="5000"/>
    <s v="M"/>
    <m/>
    <m/>
    <m/>
    <n v="80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04"/>
    <n v="1"/>
    <x v="5"/>
    <n v="20090814"/>
    <s v="R"/>
    <n v="6"/>
    <n v="33"/>
    <n v="23"/>
    <n v="29"/>
    <s v="N"/>
    <n v="5"/>
    <s v="3M10107 B"/>
    <m/>
    <n v="5000"/>
    <s v="F"/>
    <m/>
    <m/>
    <m/>
    <n v="960"/>
    <n v="0"/>
    <n v="1"/>
    <s v="E"/>
    <n v="1"/>
    <n v="63336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6816"/>
    <n v="1"/>
    <x v="5"/>
    <n v="20090817"/>
    <s v="R"/>
    <n v="6"/>
    <n v="34"/>
    <n v="23"/>
    <n v="17"/>
    <s v="N"/>
    <n v="5"/>
    <s v="3M10107 B"/>
    <m/>
    <n v="5000"/>
    <s v="F"/>
    <m/>
    <m/>
    <m/>
    <n v="76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896"/>
    <n v="1"/>
    <x v="5"/>
    <n v="20090825"/>
    <s v="R"/>
    <n v="6"/>
    <n v="35"/>
    <n v="23"/>
    <n v="17"/>
    <s v="N"/>
    <n v="5"/>
    <s v="3M10107 B"/>
    <m/>
    <n v="5000"/>
    <s v="F"/>
    <m/>
    <m/>
    <m/>
    <n v="82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898"/>
    <n v="1"/>
    <x v="5"/>
    <n v="20090825"/>
    <s v="R"/>
    <n v="6"/>
    <n v="35"/>
    <n v="23"/>
    <n v="17"/>
    <s v="N"/>
    <n v="5"/>
    <s v="3M10107 B"/>
    <m/>
    <n v="5000"/>
    <s v="M"/>
    <m/>
    <m/>
    <m/>
    <n v="9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00"/>
    <n v="1"/>
    <x v="5"/>
    <n v="20090825"/>
    <s v="R"/>
    <n v="6"/>
    <n v="35"/>
    <n v="23"/>
    <n v="17"/>
    <s v="N"/>
    <n v="5"/>
    <s v="3M10107 B"/>
    <m/>
    <n v="5000"/>
    <s v="M"/>
    <m/>
    <m/>
    <m/>
    <n v="82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01"/>
    <n v="1"/>
    <x v="5"/>
    <n v="20090825"/>
    <s v="R"/>
    <n v="6"/>
    <n v="35"/>
    <n v="23"/>
    <n v="17"/>
    <s v="N"/>
    <n v="5"/>
    <s v="3M10107 B"/>
    <m/>
    <n v="5000"/>
    <s v="M"/>
    <m/>
    <m/>
    <m/>
    <n v="8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09"/>
    <n v="1"/>
    <x v="5"/>
    <n v="20090825"/>
    <s v="R"/>
    <n v="6"/>
    <n v="35"/>
    <n v="23"/>
    <n v="17"/>
    <s v="N"/>
    <n v="5"/>
    <s v="3M10107 B"/>
    <m/>
    <n v="5000"/>
    <s v="M"/>
    <m/>
    <m/>
    <m/>
    <n v="74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11"/>
    <n v="1"/>
    <x v="5"/>
    <n v="20090825"/>
    <s v="R"/>
    <n v="6"/>
    <n v="35"/>
    <n v="23"/>
    <n v="17"/>
    <s v="N"/>
    <n v="5"/>
    <s v="3M10107 B"/>
    <m/>
    <n v="5000"/>
    <s v="M"/>
    <m/>
    <m/>
    <m/>
    <n v="88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4150"/>
    <n v="1"/>
    <x v="5"/>
    <n v="20090826"/>
    <s v="R"/>
    <n v="6"/>
    <n v="35"/>
    <n v="23"/>
    <n v="17"/>
    <s v="N"/>
    <n v="5"/>
    <s v="3M10107 B"/>
    <m/>
    <n v="5000"/>
    <s v="F"/>
    <m/>
    <m/>
    <m/>
    <n v="84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32"/>
    <n v="1"/>
    <x v="5"/>
    <n v="20090901"/>
    <s v="R"/>
    <n v="6"/>
    <n v="36"/>
    <n v="23"/>
    <n v="17"/>
    <s v="N"/>
    <n v="5"/>
    <s v="3M10107 B"/>
    <m/>
    <n v="5000"/>
    <s v="F"/>
    <m/>
    <m/>
    <m/>
    <n v="790"/>
    <n v="0"/>
    <n v="1"/>
    <s v="E"/>
    <n v="1"/>
    <n v="633369"/>
    <n v="12"/>
    <m/>
    <m/>
    <m/>
    <n v="108876"/>
    <n v="1"/>
    <m/>
    <m/>
    <m/>
    <m/>
    <m/>
    <n v="3.6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95"/>
    <n v="1"/>
    <x v="5"/>
    <n v="20090819"/>
    <s v="R"/>
    <n v="6"/>
    <n v="34"/>
    <n v="23"/>
    <n v="14"/>
    <s v="N"/>
    <n v="5"/>
    <s v="3M10107 C"/>
    <m/>
    <n v="5000"/>
    <s v="F"/>
    <m/>
    <m/>
    <m/>
    <n v="79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404"/>
    <n v="1"/>
    <x v="5"/>
    <n v="20090819"/>
    <s v="R"/>
    <n v="6"/>
    <n v="34"/>
    <n v="23"/>
    <n v="14"/>
    <s v="N"/>
    <n v="5"/>
    <s v="3M10107 C"/>
    <m/>
    <n v="5000"/>
    <s v="F"/>
    <m/>
    <m/>
    <m/>
    <n v="8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408"/>
    <n v="1"/>
    <x v="5"/>
    <n v="20090819"/>
    <s v="R"/>
    <n v="6"/>
    <n v="34"/>
    <n v="23"/>
    <n v="14"/>
    <s v="N"/>
    <n v="5"/>
    <s v="3M10107 C"/>
    <m/>
    <n v="5000"/>
    <s v="F"/>
    <m/>
    <m/>
    <m/>
    <n v="79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73"/>
    <n v="1"/>
    <x v="5"/>
    <n v="20090819"/>
    <s v="R"/>
    <n v="6"/>
    <n v="34"/>
    <n v="23"/>
    <n v="14"/>
    <s v="N"/>
    <n v="5"/>
    <s v="3M10107 C"/>
    <m/>
    <n v="5000"/>
    <s v="M"/>
    <m/>
    <m/>
    <m/>
    <n v="9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75"/>
    <n v="1"/>
    <x v="5"/>
    <n v="20090819"/>
    <s v="R"/>
    <n v="6"/>
    <n v="34"/>
    <n v="23"/>
    <n v="14"/>
    <s v="N"/>
    <n v="5"/>
    <s v="3M10107 C"/>
    <m/>
    <n v="5000"/>
    <s v="M"/>
    <m/>
    <m/>
    <m/>
    <n v="75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78"/>
    <n v="1"/>
    <x v="5"/>
    <n v="20090819"/>
    <s v="R"/>
    <n v="6"/>
    <n v="34"/>
    <n v="23"/>
    <n v="14"/>
    <s v="N"/>
    <n v="5"/>
    <s v="3M10107 C"/>
    <m/>
    <n v="5000"/>
    <s v="M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79"/>
    <n v="1"/>
    <x v="5"/>
    <n v="20090819"/>
    <s v="R"/>
    <n v="6"/>
    <n v="34"/>
    <n v="23"/>
    <n v="14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80"/>
    <n v="1"/>
    <x v="5"/>
    <n v="20090819"/>
    <s v="R"/>
    <n v="6"/>
    <n v="34"/>
    <n v="23"/>
    <n v="14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81"/>
    <n v="1"/>
    <x v="5"/>
    <n v="20090819"/>
    <s v="R"/>
    <n v="6"/>
    <n v="34"/>
    <n v="23"/>
    <n v="14"/>
    <s v="N"/>
    <n v="5"/>
    <s v="3M10107 C"/>
    <m/>
    <n v="5000"/>
    <s v="F"/>
    <m/>
    <m/>
    <m/>
    <n v="86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84"/>
    <n v="1"/>
    <x v="5"/>
    <n v="20090819"/>
    <s v="R"/>
    <n v="6"/>
    <n v="34"/>
    <n v="23"/>
    <n v="14"/>
    <s v="N"/>
    <n v="5"/>
    <s v="3M10107 C"/>
    <m/>
    <n v="5000"/>
    <s v="F"/>
    <m/>
    <m/>
    <m/>
    <n v="77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85"/>
    <n v="1"/>
    <x v="5"/>
    <n v="20090819"/>
    <s v="R"/>
    <n v="6"/>
    <n v="34"/>
    <n v="23"/>
    <n v="14"/>
    <s v="N"/>
    <n v="5"/>
    <s v="3M10107 C"/>
    <m/>
    <n v="5000"/>
    <s v="F"/>
    <m/>
    <m/>
    <m/>
    <n v="79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91"/>
    <n v="1"/>
    <x v="5"/>
    <n v="20090819"/>
    <s v="R"/>
    <n v="6"/>
    <n v="34"/>
    <n v="23"/>
    <n v="14"/>
    <s v="N"/>
    <n v="5"/>
    <s v="3M10107 C"/>
    <m/>
    <n v="5000"/>
    <s v="F"/>
    <m/>
    <m/>
    <m/>
    <n v="74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94"/>
    <n v="1"/>
    <x v="5"/>
    <n v="20090819"/>
    <s v="R"/>
    <n v="6"/>
    <n v="34"/>
    <n v="23"/>
    <n v="14"/>
    <s v="N"/>
    <n v="5"/>
    <s v="3M10107 C"/>
    <m/>
    <n v="5000"/>
    <s v="M"/>
    <m/>
    <m/>
    <m/>
    <n v="86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96"/>
    <n v="1"/>
    <x v="5"/>
    <n v="20090819"/>
    <s v="R"/>
    <n v="6"/>
    <n v="34"/>
    <n v="23"/>
    <n v="14"/>
    <s v="N"/>
    <n v="5"/>
    <s v="3M10107 C"/>
    <m/>
    <n v="5000"/>
    <s v="F"/>
    <m/>
    <m/>
    <m/>
    <n v="87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598"/>
    <n v="1"/>
    <x v="5"/>
    <n v="20090819"/>
    <s v="R"/>
    <n v="6"/>
    <n v="34"/>
    <n v="23"/>
    <n v="14"/>
    <s v="N"/>
    <n v="5"/>
    <s v="3M10107 C"/>
    <m/>
    <n v="5000"/>
    <s v="F"/>
    <m/>
    <m/>
    <m/>
    <n v="81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00"/>
    <n v="1"/>
    <x v="5"/>
    <n v="20090819"/>
    <s v="R"/>
    <n v="6"/>
    <n v="34"/>
    <n v="23"/>
    <n v="14"/>
    <s v="N"/>
    <n v="5"/>
    <s v="3M10107 C"/>
    <m/>
    <n v="5000"/>
    <s v="M"/>
    <m/>
    <m/>
    <m/>
    <n v="86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03"/>
    <n v="1"/>
    <x v="5"/>
    <n v="20090819"/>
    <s v="R"/>
    <n v="6"/>
    <n v="34"/>
    <n v="23"/>
    <n v="14"/>
    <s v="N"/>
    <n v="5"/>
    <s v="3M10107 C"/>
    <m/>
    <n v="5000"/>
    <s v="M"/>
    <m/>
    <m/>
    <m/>
    <n v="92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05"/>
    <n v="1"/>
    <x v="5"/>
    <n v="20090819"/>
    <s v="R"/>
    <n v="6"/>
    <n v="34"/>
    <n v="23"/>
    <n v="14"/>
    <s v="N"/>
    <n v="5"/>
    <s v="3M10107 C"/>
    <m/>
    <n v="5000"/>
    <s v="M"/>
    <m/>
    <m/>
    <m/>
    <n v="88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558"/>
    <n v="1"/>
    <x v="5"/>
    <n v="20090826"/>
    <s v="R"/>
    <n v="6"/>
    <n v="35"/>
    <n v="23"/>
    <n v="14"/>
    <s v="N"/>
    <n v="5"/>
    <s v="3M10107 C"/>
    <m/>
    <n v="5000"/>
    <s v="M"/>
    <m/>
    <m/>
    <m/>
    <n v="88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573"/>
    <n v="1"/>
    <x v="5"/>
    <n v="20090826"/>
    <s v="R"/>
    <n v="6"/>
    <n v="35"/>
    <n v="23"/>
    <n v="14"/>
    <s v="N"/>
    <n v="5"/>
    <s v="3M10107 C"/>
    <m/>
    <n v="0"/>
    <s v="M"/>
    <m/>
    <m/>
    <m/>
    <n v="8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584"/>
    <n v="1"/>
    <x v="5"/>
    <n v="20090826"/>
    <s v="R"/>
    <n v="6"/>
    <n v="35"/>
    <n v="23"/>
    <n v="14"/>
    <s v="N"/>
    <n v="5"/>
    <s v="3M10107 C"/>
    <m/>
    <n v="5000"/>
    <s v="M"/>
    <m/>
    <m/>
    <m/>
    <n v="77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585"/>
    <n v="1"/>
    <x v="5"/>
    <n v="20090826"/>
    <s v="R"/>
    <n v="6"/>
    <n v="35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593"/>
    <n v="1"/>
    <x v="5"/>
    <n v="20090826"/>
    <s v="R"/>
    <n v="6"/>
    <n v="35"/>
    <n v="23"/>
    <n v="14"/>
    <s v="N"/>
    <n v="5"/>
    <s v="3M10107 C"/>
    <m/>
    <n v="9009"/>
    <s v="M"/>
    <m/>
    <m/>
    <m/>
    <n v="9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599"/>
    <n v="1"/>
    <x v="5"/>
    <n v="20090826"/>
    <s v="R"/>
    <n v="6"/>
    <n v="35"/>
    <n v="23"/>
    <n v="14"/>
    <s v="N"/>
    <n v="5"/>
    <s v="3M10107 C"/>
    <m/>
    <n v="5000"/>
    <s v="F"/>
    <m/>
    <m/>
    <m/>
    <n v="88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618"/>
    <n v="1"/>
    <x v="5"/>
    <n v="20090826"/>
    <s v="R"/>
    <n v="6"/>
    <n v="35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620"/>
    <n v="1"/>
    <x v="5"/>
    <n v="20090826"/>
    <s v="R"/>
    <n v="6"/>
    <n v="35"/>
    <n v="23"/>
    <n v="14"/>
    <s v="N"/>
    <n v="5"/>
    <s v="3M10107 C"/>
    <m/>
    <n v="5000"/>
    <s v="M"/>
    <m/>
    <m/>
    <m/>
    <n v="8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3939"/>
    <n v="1"/>
    <x v="5"/>
    <n v="20090831"/>
    <s v="R"/>
    <n v="6"/>
    <n v="36"/>
    <n v="23"/>
    <n v="17"/>
    <s v="N"/>
    <n v="5"/>
    <s v="3M10107 C"/>
    <m/>
    <n v="5000"/>
    <s v="M"/>
    <m/>
    <m/>
    <m/>
    <n v="82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41"/>
    <n v="1"/>
    <x v="5"/>
    <n v="20090831"/>
    <s v="R"/>
    <n v="6"/>
    <n v="36"/>
    <n v="23"/>
    <n v="17"/>
    <s v="N"/>
    <n v="5"/>
    <s v="3M10107 C"/>
    <m/>
    <n v="5000"/>
    <s v="F"/>
    <m/>
    <m/>
    <m/>
    <n v="83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43"/>
    <n v="1"/>
    <x v="5"/>
    <n v="20090831"/>
    <s v="R"/>
    <n v="6"/>
    <n v="36"/>
    <n v="23"/>
    <n v="17"/>
    <s v="N"/>
    <n v="5"/>
    <s v="3M10107 C"/>
    <m/>
    <n v="5000"/>
    <s v="F"/>
    <m/>
    <m/>
    <m/>
    <n v="77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57"/>
    <n v="1"/>
    <x v="5"/>
    <n v="20090831"/>
    <s v="R"/>
    <n v="6"/>
    <n v="36"/>
    <n v="23"/>
    <n v="17"/>
    <s v="N"/>
    <n v="5"/>
    <s v="3M10107 C"/>
    <m/>
    <n v="5000"/>
    <s v="F"/>
    <m/>
    <m/>
    <m/>
    <n v="82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73"/>
    <n v="1"/>
    <x v="5"/>
    <n v="20090901"/>
    <s v="R"/>
    <n v="6"/>
    <n v="36"/>
    <n v="23"/>
    <n v="17"/>
    <s v="N"/>
    <n v="5"/>
    <s v="3M10107 C"/>
    <m/>
    <n v="5000"/>
    <s v="F"/>
    <m/>
    <m/>
    <m/>
    <n v="87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74"/>
    <n v="1"/>
    <x v="5"/>
    <n v="20090901"/>
    <s v="R"/>
    <n v="6"/>
    <n v="36"/>
    <n v="23"/>
    <n v="17"/>
    <s v="N"/>
    <n v="5"/>
    <s v="3M10107 C"/>
    <m/>
    <n v="5000"/>
    <s v="F"/>
    <m/>
    <m/>
    <m/>
    <n v="98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76"/>
    <n v="1"/>
    <x v="5"/>
    <n v="20090901"/>
    <s v="R"/>
    <n v="6"/>
    <n v="36"/>
    <n v="23"/>
    <n v="17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80"/>
    <n v="1"/>
    <x v="5"/>
    <n v="20090901"/>
    <s v="R"/>
    <n v="6"/>
    <n v="36"/>
    <n v="23"/>
    <n v="17"/>
    <s v="N"/>
    <n v="5"/>
    <s v="3M10107 C"/>
    <m/>
    <n v="5000"/>
    <s v="M"/>
    <m/>
    <m/>
    <m/>
    <n v="88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986"/>
    <n v="1"/>
    <x v="5"/>
    <n v="20090901"/>
    <s v="R"/>
    <n v="6"/>
    <n v="36"/>
    <n v="23"/>
    <n v="17"/>
    <s v="N"/>
    <n v="5"/>
    <s v="3M10107 C"/>
    <m/>
    <n v="5000"/>
    <s v="F"/>
    <m/>
    <m/>
    <m/>
    <n v="83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990"/>
    <n v="1"/>
    <x v="5"/>
    <n v="20090901"/>
    <s v="R"/>
    <n v="6"/>
    <n v="36"/>
    <n v="23"/>
    <n v="17"/>
    <s v="N"/>
    <n v="5"/>
    <s v="3M10107 C"/>
    <m/>
    <n v="5000"/>
    <s v="M"/>
    <m/>
    <m/>
    <m/>
    <n v="84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992"/>
    <n v="1"/>
    <x v="5"/>
    <n v="20090901"/>
    <s v="R"/>
    <n v="6"/>
    <n v="36"/>
    <n v="23"/>
    <n v="17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993"/>
    <n v="1"/>
    <x v="5"/>
    <n v="20090901"/>
    <s v="R"/>
    <n v="6"/>
    <n v="36"/>
    <n v="23"/>
    <n v="17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849"/>
    <n v="1"/>
    <x v="5"/>
    <n v="20090821"/>
    <s v="R"/>
    <n v="6"/>
    <n v="34"/>
    <n v="23"/>
    <n v="14"/>
    <s v="N"/>
    <n v="5"/>
    <s v="3M10107 C"/>
    <m/>
    <n v="5000"/>
    <s v="M"/>
    <m/>
    <m/>
    <m/>
    <n v="92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0"/>
    <n v="1"/>
    <x v="5"/>
    <n v="20090821"/>
    <s v="R"/>
    <n v="6"/>
    <n v="34"/>
    <n v="23"/>
    <n v="14"/>
    <s v="N"/>
    <n v="5"/>
    <s v="3M10107 C"/>
    <m/>
    <n v="5000"/>
    <s v="F"/>
    <m/>
    <m/>
    <m/>
    <n v="89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1"/>
    <n v="1"/>
    <x v="5"/>
    <n v="20090821"/>
    <s v="R"/>
    <n v="6"/>
    <n v="34"/>
    <n v="23"/>
    <n v="14"/>
    <s v="N"/>
    <n v="5"/>
    <s v="3M10107 C"/>
    <m/>
    <n v="5000"/>
    <s v="M"/>
    <m/>
    <m/>
    <m/>
    <n v="91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2"/>
    <n v="1"/>
    <x v="5"/>
    <n v="20090821"/>
    <s v="R"/>
    <n v="6"/>
    <n v="34"/>
    <n v="23"/>
    <n v="14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3"/>
    <n v="1"/>
    <x v="5"/>
    <n v="20090821"/>
    <s v="R"/>
    <n v="6"/>
    <n v="34"/>
    <n v="23"/>
    <n v="14"/>
    <s v="N"/>
    <n v="5"/>
    <s v="3M10107 C"/>
    <m/>
    <n v="5000"/>
    <s v="F"/>
    <m/>
    <m/>
    <m/>
    <n v="77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6"/>
    <n v="1"/>
    <x v="5"/>
    <n v="20090821"/>
    <s v="R"/>
    <n v="6"/>
    <n v="34"/>
    <n v="23"/>
    <n v="14"/>
    <s v="N"/>
    <n v="5"/>
    <s v="3M10107 C"/>
    <m/>
    <n v="5000"/>
    <s v="M"/>
    <m/>
    <m/>
    <m/>
    <n v="77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7"/>
    <n v="1"/>
    <x v="5"/>
    <n v="20090821"/>
    <s v="R"/>
    <n v="6"/>
    <n v="34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59"/>
    <n v="1"/>
    <x v="5"/>
    <n v="20090821"/>
    <s v="R"/>
    <n v="6"/>
    <n v="34"/>
    <n v="23"/>
    <n v="14"/>
    <s v="N"/>
    <n v="5"/>
    <s v="3M10107 C"/>
    <m/>
    <n v="5000"/>
    <s v="M"/>
    <m/>
    <m/>
    <m/>
    <n v="84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33"/>
    <n v="1"/>
    <x v="5"/>
    <n v="20090824"/>
    <s v="R"/>
    <n v="6"/>
    <n v="35"/>
    <n v="23"/>
    <n v="17"/>
    <s v="N"/>
    <n v="5"/>
    <s v="3M10107 C"/>
    <m/>
    <n v="9009"/>
    <s v="M"/>
    <m/>
    <m/>
    <m/>
    <n v="82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837"/>
    <n v="1"/>
    <x v="5"/>
    <n v="20090824"/>
    <s v="R"/>
    <n v="6"/>
    <n v="35"/>
    <n v="23"/>
    <n v="17"/>
    <s v="N"/>
    <n v="5"/>
    <s v="3M10107 C"/>
    <m/>
    <n v="5000"/>
    <s v="M"/>
    <m/>
    <m/>
    <m/>
    <n v="88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839"/>
    <n v="1"/>
    <x v="5"/>
    <n v="20090824"/>
    <s v="R"/>
    <n v="6"/>
    <n v="35"/>
    <n v="23"/>
    <n v="17"/>
    <s v="N"/>
    <n v="5"/>
    <s v="3M10107 C"/>
    <m/>
    <n v="5000"/>
    <s v="F"/>
    <m/>
    <m/>
    <m/>
    <n v="81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842"/>
    <n v="1"/>
    <x v="5"/>
    <n v="20090824"/>
    <s v="R"/>
    <n v="6"/>
    <n v="35"/>
    <n v="23"/>
    <n v="17"/>
    <s v="N"/>
    <n v="5"/>
    <s v="3M10107 C"/>
    <m/>
    <n v="5000"/>
    <s v="F"/>
    <m/>
    <m/>
    <m/>
    <n v="79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429"/>
    <n v="1"/>
    <x v="5"/>
    <n v="20090825"/>
    <s v="R"/>
    <n v="6"/>
    <n v="35"/>
    <n v="23"/>
    <n v="14"/>
    <s v="N"/>
    <n v="5"/>
    <s v="3M10107 C"/>
    <m/>
    <n v="5000"/>
    <s v="F"/>
    <m/>
    <m/>
    <m/>
    <n v="82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30"/>
    <n v="1"/>
    <x v="5"/>
    <n v="20090825"/>
    <s v="R"/>
    <n v="6"/>
    <n v="35"/>
    <n v="23"/>
    <n v="14"/>
    <s v="N"/>
    <n v="5"/>
    <s v="3M10107 C"/>
    <m/>
    <n v="5000"/>
    <s v="M"/>
    <m/>
    <m/>
    <m/>
    <n v="73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36"/>
    <n v="1"/>
    <x v="5"/>
    <n v="20090825"/>
    <s v="R"/>
    <n v="6"/>
    <n v="35"/>
    <n v="23"/>
    <n v="14"/>
    <s v="N"/>
    <n v="5"/>
    <s v="3M10107 C"/>
    <m/>
    <n v="5000"/>
    <s v="M"/>
    <m/>
    <m/>
    <m/>
    <n v="7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37"/>
    <n v="1"/>
    <x v="5"/>
    <n v="20090825"/>
    <s v="R"/>
    <n v="6"/>
    <n v="35"/>
    <n v="23"/>
    <n v="14"/>
    <s v="N"/>
    <n v="5"/>
    <s v="3M10107 C"/>
    <m/>
    <n v="5000"/>
    <s v="M"/>
    <m/>
    <m/>
    <m/>
    <n v="8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39"/>
    <n v="1"/>
    <x v="5"/>
    <n v="20090825"/>
    <s v="R"/>
    <n v="6"/>
    <n v="35"/>
    <n v="23"/>
    <n v="14"/>
    <s v="N"/>
    <n v="5"/>
    <s v="3M10107 C"/>
    <m/>
    <n v="5000"/>
    <s v="F"/>
    <m/>
    <m/>
    <m/>
    <n v="7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42"/>
    <n v="1"/>
    <x v="5"/>
    <n v="20090825"/>
    <s v="R"/>
    <n v="6"/>
    <n v="35"/>
    <n v="23"/>
    <n v="14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46"/>
    <n v="1"/>
    <x v="5"/>
    <n v="20090825"/>
    <s v="R"/>
    <n v="6"/>
    <n v="35"/>
    <n v="23"/>
    <n v="14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53"/>
    <n v="1"/>
    <x v="5"/>
    <n v="20090825"/>
    <s v="R"/>
    <n v="6"/>
    <n v="35"/>
    <n v="23"/>
    <n v="14"/>
    <s v="N"/>
    <n v="5"/>
    <s v="3M10107 C"/>
    <m/>
    <n v="5000"/>
    <s v="M"/>
    <m/>
    <m/>
    <m/>
    <n v="93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56"/>
    <n v="1"/>
    <x v="5"/>
    <n v="20090825"/>
    <s v="R"/>
    <n v="6"/>
    <n v="35"/>
    <n v="23"/>
    <n v="14"/>
    <s v="N"/>
    <n v="5"/>
    <s v="3M10107 C"/>
    <m/>
    <n v="5000"/>
    <s v="F"/>
    <m/>
    <m/>
    <m/>
    <n v="86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57"/>
    <n v="1"/>
    <x v="5"/>
    <n v="20090825"/>
    <s v="R"/>
    <n v="6"/>
    <n v="35"/>
    <n v="23"/>
    <n v="14"/>
    <s v="N"/>
    <n v="5"/>
    <s v="3M10107 C"/>
    <m/>
    <n v="5000"/>
    <s v="F"/>
    <m/>
    <m/>
    <m/>
    <n v="86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58"/>
    <n v="1"/>
    <x v="5"/>
    <n v="20090825"/>
    <s v="R"/>
    <n v="6"/>
    <n v="35"/>
    <n v="23"/>
    <n v="14"/>
    <s v="N"/>
    <n v="5"/>
    <s v="3M10107 C"/>
    <m/>
    <n v="5000"/>
    <s v="M"/>
    <m/>
    <m/>
    <m/>
    <n v="79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60"/>
    <n v="1"/>
    <x v="5"/>
    <n v="20090825"/>
    <s v="R"/>
    <n v="6"/>
    <n v="35"/>
    <n v="23"/>
    <n v="14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462"/>
    <n v="1"/>
    <x v="5"/>
    <n v="20090825"/>
    <s v="R"/>
    <n v="6"/>
    <n v="35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66"/>
    <n v="1"/>
    <x v="5"/>
    <n v="20090826"/>
    <s v="R"/>
    <n v="6"/>
    <n v="35"/>
    <n v="23"/>
    <n v="17"/>
    <s v="N"/>
    <n v="5"/>
    <s v="3M10107 C"/>
    <m/>
    <n v="5000"/>
    <s v="F"/>
    <m/>
    <m/>
    <m/>
    <n v="78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68"/>
    <n v="1"/>
    <x v="5"/>
    <n v="20090826"/>
    <s v="R"/>
    <n v="6"/>
    <n v="35"/>
    <n v="23"/>
    <n v="17"/>
    <s v="N"/>
    <n v="5"/>
    <s v="3M10107 C"/>
    <m/>
    <n v="5000"/>
    <s v="M"/>
    <m/>
    <m/>
    <m/>
    <n v="8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542"/>
    <n v="1"/>
    <x v="5"/>
    <n v="20090826"/>
    <s v="R"/>
    <n v="6"/>
    <n v="35"/>
    <n v="23"/>
    <n v="14"/>
    <s v="N"/>
    <n v="5"/>
    <s v="3M10107 C"/>
    <m/>
    <n v="5000"/>
    <s v="M"/>
    <m/>
    <m/>
    <m/>
    <n v="89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6814"/>
    <n v="1"/>
    <x v="5"/>
    <n v="20090817"/>
    <s v="R"/>
    <n v="6"/>
    <n v="34"/>
    <n v="23"/>
    <n v="17"/>
    <s v="N"/>
    <n v="5"/>
    <s v="3M10107 C"/>
    <m/>
    <n v="5000"/>
    <s v="M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77"/>
    <n v="1"/>
    <x v="5"/>
    <n v="20090818"/>
    <s v="R"/>
    <n v="6"/>
    <n v="34"/>
    <n v="23"/>
    <n v="14"/>
    <s v="N"/>
    <n v="5"/>
    <s v="3M10107 C"/>
    <m/>
    <n v="5000"/>
    <s v="F"/>
    <m/>
    <m/>
    <m/>
    <n v="9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6818"/>
    <n v="1"/>
    <x v="5"/>
    <n v="20090818"/>
    <s v="R"/>
    <n v="6"/>
    <n v="34"/>
    <n v="23"/>
    <n v="17"/>
    <s v="N"/>
    <n v="5"/>
    <s v="3M10107 C"/>
    <m/>
    <n v="5000"/>
    <s v="M"/>
    <m/>
    <m/>
    <m/>
    <n v="84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83"/>
    <n v="1"/>
    <x v="5"/>
    <n v="20090818"/>
    <s v="R"/>
    <n v="6"/>
    <n v="34"/>
    <n v="23"/>
    <n v="14"/>
    <s v="N"/>
    <n v="5"/>
    <s v="3M10107 C"/>
    <m/>
    <n v="5000"/>
    <s v="F"/>
    <m/>
    <m/>
    <m/>
    <n v="7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84"/>
    <n v="1"/>
    <x v="5"/>
    <n v="20090818"/>
    <s v="R"/>
    <n v="6"/>
    <n v="34"/>
    <n v="23"/>
    <n v="14"/>
    <s v="N"/>
    <n v="5"/>
    <s v="3M10107 C"/>
    <m/>
    <n v="5000"/>
    <s v="M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86"/>
    <n v="1"/>
    <x v="5"/>
    <n v="20090818"/>
    <s v="R"/>
    <n v="6"/>
    <n v="34"/>
    <n v="23"/>
    <n v="14"/>
    <s v="N"/>
    <n v="5"/>
    <s v="3M10107 C"/>
    <m/>
    <n v="5000"/>
    <s v="M"/>
    <m/>
    <m/>
    <m/>
    <n v="82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88"/>
    <n v="1"/>
    <x v="5"/>
    <n v="20090818"/>
    <s v="R"/>
    <n v="6"/>
    <n v="34"/>
    <n v="23"/>
    <n v="14"/>
    <s v="N"/>
    <n v="5"/>
    <s v="3M10107 C"/>
    <m/>
    <n v="5000"/>
    <s v="F"/>
    <m/>
    <m/>
    <m/>
    <n v="77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90"/>
    <n v="1"/>
    <x v="5"/>
    <n v="20090818"/>
    <s v="R"/>
    <n v="6"/>
    <n v="34"/>
    <n v="23"/>
    <n v="14"/>
    <s v="N"/>
    <n v="5"/>
    <s v="3M10107 C"/>
    <m/>
    <n v="5000"/>
    <m/>
    <m/>
    <m/>
    <m/>
    <n v="85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92"/>
    <n v="1"/>
    <x v="5"/>
    <n v="20090818"/>
    <s v="R"/>
    <n v="6"/>
    <n v="34"/>
    <n v="23"/>
    <n v="14"/>
    <s v="N"/>
    <n v="5"/>
    <s v="3M10107 C"/>
    <m/>
    <n v="5000"/>
    <s v="M"/>
    <m/>
    <m/>
    <m/>
    <n v="8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93"/>
    <n v="1"/>
    <x v="5"/>
    <n v="20090818"/>
    <s v="R"/>
    <n v="6"/>
    <n v="34"/>
    <n v="23"/>
    <n v="14"/>
    <s v="N"/>
    <n v="5"/>
    <s v="3M10107 C"/>
    <m/>
    <n v="5000"/>
    <s v="M"/>
    <m/>
    <m/>
    <m/>
    <n v="76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70"/>
    <n v="1"/>
    <x v="5"/>
    <n v="20090818"/>
    <s v="R"/>
    <n v="6"/>
    <n v="34"/>
    <n v="23"/>
    <n v="17"/>
    <s v="N"/>
    <n v="5"/>
    <s v="3M10107 C"/>
    <m/>
    <n v="5000"/>
    <s v="M"/>
    <m/>
    <m/>
    <m/>
    <n v="9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7960"/>
    <n v="1"/>
    <x v="5"/>
    <n v="20090826"/>
    <s v="R"/>
    <n v="6"/>
    <n v="35"/>
    <n v="23"/>
    <n v="17"/>
    <s v="N"/>
    <n v="5"/>
    <s v="3M10107 C"/>
    <m/>
    <n v="5000"/>
    <s v="M"/>
    <m/>
    <m/>
    <m/>
    <n v="9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7962"/>
    <n v="1"/>
    <x v="5"/>
    <n v="20090826"/>
    <s v="R"/>
    <n v="6"/>
    <n v="35"/>
    <n v="23"/>
    <n v="17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7963"/>
    <n v="1"/>
    <x v="5"/>
    <n v="20090826"/>
    <s v="R"/>
    <n v="6"/>
    <n v="35"/>
    <n v="23"/>
    <n v="17"/>
    <s v="N"/>
    <n v="5"/>
    <s v="3M10107 C"/>
    <m/>
    <n v="5000"/>
    <s v="F"/>
    <m/>
    <m/>
    <m/>
    <n v="96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7971"/>
    <n v="1"/>
    <x v="5"/>
    <n v="20090826"/>
    <s v="R"/>
    <n v="6"/>
    <n v="35"/>
    <n v="23"/>
    <n v="17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7972"/>
    <n v="1"/>
    <x v="5"/>
    <n v="20090826"/>
    <s v="R"/>
    <n v="6"/>
    <n v="35"/>
    <n v="23"/>
    <n v="17"/>
    <s v="N"/>
    <n v="5"/>
    <s v="3M10107 C"/>
    <m/>
    <n v="5000"/>
    <s v="F"/>
    <m/>
    <m/>
    <m/>
    <n v="86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13"/>
    <n v="1"/>
    <x v="5"/>
    <n v="20090827"/>
    <s v="R"/>
    <n v="6"/>
    <n v="35"/>
    <n v="23"/>
    <n v="17"/>
    <s v="N"/>
    <n v="5"/>
    <s v="3M10107 C"/>
    <m/>
    <n v="5000"/>
    <s v="F"/>
    <m/>
    <m/>
    <m/>
    <n v="87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14"/>
    <n v="1"/>
    <x v="5"/>
    <n v="20090827"/>
    <s v="R"/>
    <n v="6"/>
    <n v="35"/>
    <n v="23"/>
    <n v="17"/>
    <s v="N"/>
    <n v="5"/>
    <s v="3M10107 C"/>
    <m/>
    <n v="5000"/>
    <s v="F"/>
    <m/>
    <m/>
    <m/>
    <n v="81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20"/>
    <n v="1"/>
    <x v="5"/>
    <n v="20090827"/>
    <s v="R"/>
    <n v="6"/>
    <n v="35"/>
    <n v="23"/>
    <n v="17"/>
    <s v="N"/>
    <n v="5"/>
    <s v="3M10107 C"/>
    <m/>
    <n v="5000"/>
    <s v="F"/>
    <m/>
    <m/>
    <m/>
    <n v="76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23"/>
    <n v="1"/>
    <x v="5"/>
    <n v="20090827"/>
    <s v="R"/>
    <n v="6"/>
    <n v="35"/>
    <n v="23"/>
    <n v="17"/>
    <s v="N"/>
    <n v="5"/>
    <s v="3M10107 C"/>
    <m/>
    <n v="5000"/>
    <s v="M"/>
    <m/>
    <m/>
    <m/>
    <n v="9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24"/>
    <n v="1"/>
    <x v="5"/>
    <n v="20090827"/>
    <s v="R"/>
    <n v="6"/>
    <n v="35"/>
    <n v="23"/>
    <n v="17"/>
    <s v="N"/>
    <n v="5"/>
    <s v="3M10107 C"/>
    <m/>
    <n v="5000"/>
    <s v="F"/>
    <m/>
    <m/>
    <m/>
    <n v="9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25"/>
    <n v="1"/>
    <x v="5"/>
    <n v="20090827"/>
    <s v="R"/>
    <n v="6"/>
    <n v="35"/>
    <n v="23"/>
    <n v="17"/>
    <s v="N"/>
    <n v="5"/>
    <s v="3M10107 C"/>
    <m/>
    <n v="5000"/>
    <s v="F"/>
    <m/>
    <m/>
    <m/>
    <n v="93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26"/>
    <n v="1"/>
    <x v="5"/>
    <n v="20090827"/>
    <s v="R"/>
    <n v="6"/>
    <n v="35"/>
    <n v="23"/>
    <n v="17"/>
    <s v="N"/>
    <n v="5"/>
    <s v="3M10107 C"/>
    <m/>
    <n v="5000"/>
    <s v="M"/>
    <m/>
    <m/>
    <m/>
    <n v="89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29"/>
    <n v="1"/>
    <x v="5"/>
    <n v="20090827"/>
    <s v="R"/>
    <n v="6"/>
    <n v="35"/>
    <n v="23"/>
    <n v="17"/>
    <s v="N"/>
    <n v="5"/>
    <s v="3M10107 C"/>
    <m/>
    <n v="5000"/>
    <s v="F"/>
    <m/>
    <m/>
    <m/>
    <n v="7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31"/>
    <n v="1"/>
    <x v="5"/>
    <n v="20090827"/>
    <s v="R"/>
    <n v="6"/>
    <n v="35"/>
    <n v="23"/>
    <n v="17"/>
    <s v="N"/>
    <n v="5"/>
    <s v="3M10107 C"/>
    <m/>
    <n v="5000"/>
    <s v="F"/>
    <m/>
    <m/>
    <m/>
    <n v="9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654"/>
    <n v="1"/>
    <x v="5"/>
    <n v="20090828"/>
    <s v="R"/>
    <n v="6"/>
    <n v="35"/>
    <n v="23"/>
    <n v="14"/>
    <s v="N"/>
    <n v="5"/>
    <s v="3M10107 C"/>
    <m/>
    <n v="0"/>
    <s v="M"/>
    <m/>
    <m/>
    <m/>
    <n v="81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655"/>
    <n v="1"/>
    <x v="5"/>
    <n v="20090828"/>
    <s v="R"/>
    <n v="6"/>
    <n v="35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659"/>
    <n v="1"/>
    <x v="5"/>
    <n v="20090828"/>
    <s v="R"/>
    <n v="6"/>
    <n v="35"/>
    <n v="23"/>
    <n v="14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5662"/>
    <n v="1"/>
    <x v="5"/>
    <n v="20090828"/>
    <s v="R"/>
    <n v="6"/>
    <n v="35"/>
    <n v="23"/>
    <n v="14"/>
    <s v="N"/>
    <n v="5"/>
    <s v="3M10107 C"/>
    <m/>
    <n v="5000"/>
    <s v="F"/>
    <m/>
    <m/>
    <m/>
    <n v="82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4995"/>
    <n v="1"/>
    <x v="5"/>
    <n v="20090828"/>
    <s v="R"/>
    <n v="6"/>
    <n v="35"/>
    <n v="23"/>
    <n v="17"/>
    <s v="N"/>
    <n v="5"/>
    <s v="3M10107 C"/>
    <m/>
    <n v="5000"/>
    <s v="M"/>
    <m/>
    <m/>
    <m/>
    <n v="8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5003"/>
    <n v="1"/>
    <x v="5"/>
    <n v="20090828"/>
    <s v="R"/>
    <n v="6"/>
    <n v="35"/>
    <n v="23"/>
    <n v="17"/>
    <s v="N"/>
    <n v="5"/>
    <s v="3M10107 C"/>
    <m/>
    <n v="5000"/>
    <s v="F"/>
    <m/>
    <m/>
    <m/>
    <n v="73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997"/>
    <n v="1"/>
    <x v="5"/>
    <n v="20090901"/>
    <s v="R"/>
    <n v="6"/>
    <n v="36"/>
    <n v="23"/>
    <n v="17"/>
    <s v="N"/>
    <n v="5"/>
    <s v="3M10107 C"/>
    <m/>
    <n v="5000"/>
    <s v="F"/>
    <m/>
    <m/>
    <m/>
    <n v="79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01"/>
    <n v="1"/>
    <x v="5"/>
    <n v="20090901"/>
    <s v="R"/>
    <n v="6"/>
    <n v="36"/>
    <n v="23"/>
    <n v="17"/>
    <s v="N"/>
    <n v="5"/>
    <s v="3M10107 C"/>
    <m/>
    <n v="5000"/>
    <s v="F"/>
    <m/>
    <m/>
    <m/>
    <n v="90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04"/>
    <n v="1"/>
    <x v="5"/>
    <n v="20090901"/>
    <s v="R"/>
    <n v="6"/>
    <n v="36"/>
    <n v="23"/>
    <n v="17"/>
    <s v="N"/>
    <n v="5"/>
    <s v="3M10107 C"/>
    <m/>
    <n v="5000"/>
    <s v="F"/>
    <m/>
    <m/>
    <m/>
    <n v="83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05"/>
    <n v="1"/>
    <x v="5"/>
    <n v="20090901"/>
    <s v="R"/>
    <n v="6"/>
    <n v="36"/>
    <n v="23"/>
    <n v="17"/>
    <s v="N"/>
    <n v="5"/>
    <s v="3M10107 C"/>
    <m/>
    <n v="5000"/>
    <s v="M"/>
    <m/>
    <m/>
    <m/>
    <n v="78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09"/>
    <n v="1"/>
    <x v="5"/>
    <n v="20090901"/>
    <s v="R"/>
    <n v="6"/>
    <n v="36"/>
    <n v="23"/>
    <n v="17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37"/>
    <n v="1"/>
    <x v="5"/>
    <n v="20090901"/>
    <s v="R"/>
    <n v="6"/>
    <n v="36"/>
    <n v="23"/>
    <n v="14"/>
    <s v="N"/>
    <n v="5"/>
    <s v="3M10107 C"/>
    <m/>
    <n v="5000"/>
    <s v="F"/>
    <m/>
    <m/>
    <m/>
    <n v="86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40"/>
    <n v="1"/>
    <x v="5"/>
    <n v="20090901"/>
    <s v="R"/>
    <n v="6"/>
    <n v="36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048"/>
    <n v="1"/>
    <x v="5"/>
    <n v="20090901"/>
    <s v="R"/>
    <n v="6"/>
    <n v="36"/>
    <n v="23"/>
    <n v="14"/>
    <s v="N"/>
    <n v="5"/>
    <s v="3M10107 C"/>
    <m/>
    <n v="5000"/>
    <s v="F"/>
    <m/>
    <m/>
    <m/>
    <n v="83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5022"/>
    <n v="1"/>
    <x v="5"/>
    <n v="20090828"/>
    <s v="R"/>
    <n v="6"/>
    <n v="35"/>
    <n v="23"/>
    <n v="17"/>
    <s v="N"/>
    <n v="5"/>
    <s v="3M10107 C"/>
    <m/>
    <n v="5000"/>
    <s v="F"/>
    <m/>
    <m/>
    <m/>
    <n v="87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5026"/>
    <n v="1"/>
    <x v="5"/>
    <n v="20090828"/>
    <s v="R"/>
    <n v="6"/>
    <n v="35"/>
    <n v="23"/>
    <n v="17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5030"/>
    <n v="1"/>
    <x v="5"/>
    <n v="20090828"/>
    <s v="R"/>
    <n v="6"/>
    <n v="35"/>
    <n v="23"/>
    <n v="17"/>
    <s v="N"/>
    <n v="5"/>
    <s v="3M10107 C"/>
    <m/>
    <n v="5000"/>
    <s v="F"/>
    <m/>
    <m/>
    <m/>
    <n v="800"/>
    <n v="0"/>
    <n v="1"/>
    <s v="E"/>
    <n v="1"/>
    <n v="63336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554"/>
    <n v="1"/>
    <x v="5"/>
    <n v="20090831"/>
    <s v="R"/>
    <n v="6"/>
    <n v="36"/>
    <n v="23"/>
    <n v="17"/>
    <s v="N"/>
    <n v="5"/>
    <s v="3M10107 C"/>
    <m/>
    <n v="5000"/>
    <s v="M"/>
    <m/>
    <m/>
    <m/>
    <n v="71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916"/>
    <n v="1"/>
    <x v="5"/>
    <n v="20090831"/>
    <s v="R"/>
    <n v="6"/>
    <n v="36"/>
    <n v="23"/>
    <n v="17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56"/>
    <n v="1"/>
    <x v="5"/>
    <n v="20090902"/>
    <s v="R"/>
    <n v="6"/>
    <n v="36"/>
    <n v="23"/>
    <n v="17"/>
    <s v="N"/>
    <n v="5"/>
    <s v="3M10107 C"/>
    <m/>
    <n v="5000"/>
    <s v="F"/>
    <m/>
    <m/>
    <m/>
    <n v="83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060"/>
    <n v="1"/>
    <x v="5"/>
    <n v="20090902"/>
    <s v="R"/>
    <n v="6"/>
    <n v="36"/>
    <n v="23"/>
    <n v="17"/>
    <s v="N"/>
    <n v="5"/>
    <s v="3M10107 C"/>
    <m/>
    <n v="5000"/>
    <s v="F"/>
    <m/>
    <m/>
    <m/>
    <n v="81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4323"/>
    <n v="1"/>
    <x v="5"/>
    <n v="20090903"/>
    <s v="R"/>
    <n v="6"/>
    <n v="36"/>
    <n v="23"/>
    <n v="17"/>
    <s v="N"/>
    <n v="5"/>
    <s v="3M10107 C"/>
    <m/>
    <n v="5000"/>
    <s v="F"/>
    <m/>
    <m/>
    <m/>
    <n v="82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8590"/>
    <n v="1"/>
    <x v="5"/>
    <n v="20090904"/>
    <s v="R"/>
    <n v="6"/>
    <n v="36"/>
    <n v="23"/>
    <n v="49"/>
    <s v="N"/>
    <n v="5"/>
    <s v="3M10107 C"/>
    <m/>
    <n v="5000"/>
    <s v="M"/>
    <m/>
    <m/>
    <m/>
    <n v="85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8595"/>
    <n v="1"/>
    <x v="5"/>
    <n v="20090904"/>
    <s v="R"/>
    <n v="6"/>
    <n v="36"/>
    <n v="23"/>
    <n v="49"/>
    <s v="N"/>
    <n v="5"/>
    <s v="3M10107 C"/>
    <m/>
    <n v="5000"/>
    <s v="F"/>
    <m/>
    <m/>
    <m/>
    <n v="84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8607"/>
    <n v="1"/>
    <x v="5"/>
    <n v="20090904"/>
    <s v="R"/>
    <n v="6"/>
    <n v="36"/>
    <n v="23"/>
    <n v="49"/>
    <s v="N"/>
    <n v="5"/>
    <s v="3M10107 C"/>
    <m/>
    <n v="5000"/>
    <s v="M"/>
    <m/>
    <m/>
    <m/>
    <n v="85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8619"/>
    <n v="1"/>
    <x v="5"/>
    <n v="20090904"/>
    <s v="R"/>
    <n v="6"/>
    <n v="36"/>
    <n v="23"/>
    <n v="49"/>
    <s v="N"/>
    <n v="5"/>
    <s v="3M10107 C"/>
    <m/>
    <n v="5000"/>
    <s v="M"/>
    <m/>
    <m/>
    <m/>
    <n v="87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8624"/>
    <n v="1"/>
    <x v="5"/>
    <n v="20090904"/>
    <s v="R"/>
    <n v="6"/>
    <n v="36"/>
    <n v="23"/>
    <n v="49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5634"/>
    <n v="1"/>
    <x v="5"/>
    <n v="20090909"/>
    <s v="R"/>
    <n v="6"/>
    <n v="37"/>
    <n v="23"/>
    <n v="49"/>
    <s v="N"/>
    <n v="5"/>
    <s v="3M10107 C"/>
    <m/>
    <n v="5000"/>
    <s v="F"/>
    <m/>
    <m/>
    <m/>
    <n v="760"/>
    <n v="0"/>
    <n v="1"/>
    <s v="E"/>
    <n v="1"/>
    <n v="633369"/>
    <n v="12"/>
    <m/>
    <m/>
    <m/>
    <n v="108888"/>
    <n v="1"/>
    <m/>
    <m/>
    <m/>
    <m/>
    <m/>
    <n v="3.54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6669"/>
    <n v="1"/>
    <x v="5"/>
    <n v="20090824"/>
    <s v="R"/>
    <n v="6"/>
    <n v="35"/>
    <n v="23"/>
    <n v="17"/>
    <s v="N"/>
    <n v="5"/>
    <s v="3M10107 B"/>
    <m/>
    <n v="5000"/>
    <s v="F"/>
    <m/>
    <m/>
    <m/>
    <n v="78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670"/>
    <n v="1"/>
    <x v="5"/>
    <n v="20090824"/>
    <s v="R"/>
    <n v="6"/>
    <n v="35"/>
    <n v="23"/>
    <n v="17"/>
    <s v="N"/>
    <n v="5"/>
    <s v="3M10107 B"/>
    <m/>
    <n v="5000"/>
    <s v="F"/>
    <m/>
    <m/>
    <m/>
    <n v="8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672"/>
    <n v="1"/>
    <x v="5"/>
    <n v="20090824"/>
    <s v="R"/>
    <n v="6"/>
    <n v="35"/>
    <n v="23"/>
    <n v="17"/>
    <s v="N"/>
    <n v="5"/>
    <s v="3M10107 B"/>
    <m/>
    <n v="5000"/>
    <s v="F"/>
    <m/>
    <m/>
    <m/>
    <n v="82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676"/>
    <n v="1"/>
    <x v="5"/>
    <n v="20090824"/>
    <s v="R"/>
    <n v="6"/>
    <n v="35"/>
    <n v="23"/>
    <n v="17"/>
    <s v="N"/>
    <n v="5"/>
    <s v="3M10107 B"/>
    <m/>
    <n v="5000"/>
    <s v="M"/>
    <m/>
    <m/>
    <m/>
    <n v="78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645"/>
    <n v="1"/>
    <x v="5"/>
    <n v="20090824"/>
    <s v="R"/>
    <n v="6"/>
    <n v="35"/>
    <n v="23"/>
    <n v="17"/>
    <s v="N"/>
    <n v="5"/>
    <s v="3M10107 B"/>
    <m/>
    <n v="5000"/>
    <s v="F"/>
    <m/>
    <m/>
    <m/>
    <n v="87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53"/>
    <n v="1"/>
    <x v="5"/>
    <n v="20090825"/>
    <s v="R"/>
    <n v="6"/>
    <n v="35"/>
    <n v="23"/>
    <n v="17"/>
    <s v="N"/>
    <n v="5"/>
    <s v="3M10107 B"/>
    <m/>
    <n v="5000"/>
    <s v="M"/>
    <m/>
    <m/>
    <m/>
    <n v="89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66"/>
    <n v="1"/>
    <x v="5"/>
    <n v="20090825"/>
    <s v="R"/>
    <n v="6"/>
    <n v="35"/>
    <n v="23"/>
    <n v="17"/>
    <s v="N"/>
    <n v="5"/>
    <s v="3M10107 B"/>
    <m/>
    <n v="5000"/>
    <s v="F"/>
    <m/>
    <m/>
    <m/>
    <n v="90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76"/>
    <n v="1"/>
    <x v="5"/>
    <n v="20090825"/>
    <s v="R"/>
    <n v="6"/>
    <n v="35"/>
    <n v="23"/>
    <n v="17"/>
    <s v="N"/>
    <n v="5"/>
    <s v="3M10107 B"/>
    <m/>
    <n v="5000"/>
    <s v="F"/>
    <m/>
    <m/>
    <m/>
    <n v="80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78"/>
    <n v="1"/>
    <x v="5"/>
    <n v="20090825"/>
    <s v="R"/>
    <n v="6"/>
    <n v="35"/>
    <n v="23"/>
    <n v="17"/>
    <s v="N"/>
    <n v="5"/>
    <s v="3M10107 B"/>
    <m/>
    <n v="5000"/>
    <s v="F"/>
    <m/>
    <m/>
    <m/>
    <n v="8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80"/>
    <n v="1"/>
    <x v="5"/>
    <n v="20090825"/>
    <s v="R"/>
    <n v="6"/>
    <n v="35"/>
    <n v="23"/>
    <n v="17"/>
    <s v="N"/>
    <n v="5"/>
    <s v="3M10107 B"/>
    <m/>
    <n v="5000"/>
    <s v="F"/>
    <m/>
    <m/>
    <m/>
    <n v="9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89"/>
    <n v="1"/>
    <x v="5"/>
    <n v="20090825"/>
    <s v="R"/>
    <n v="6"/>
    <n v="35"/>
    <n v="23"/>
    <n v="17"/>
    <s v="N"/>
    <n v="5"/>
    <s v="3M10107 B"/>
    <m/>
    <n v="5000"/>
    <s v="M"/>
    <m/>
    <m/>
    <m/>
    <n v="8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490"/>
    <n v="1"/>
    <x v="5"/>
    <n v="20090825"/>
    <s v="R"/>
    <n v="6"/>
    <n v="35"/>
    <n v="23"/>
    <n v="17"/>
    <s v="N"/>
    <n v="5"/>
    <s v="3M10107 B"/>
    <m/>
    <n v="5000"/>
    <s v="F"/>
    <m/>
    <m/>
    <m/>
    <n v="92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69"/>
    <n v="1"/>
    <x v="5"/>
    <n v="20090818"/>
    <s v="R"/>
    <n v="6"/>
    <n v="34"/>
    <n v="23"/>
    <n v="29"/>
    <s v="N"/>
    <n v="5"/>
    <s v="3M10107 B"/>
    <m/>
    <n v="5000"/>
    <s v="F"/>
    <m/>
    <m/>
    <m/>
    <n v="83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70"/>
    <n v="1"/>
    <x v="5"/>
    <n v="20090818"/>
    <s v="R"/>
    <n v="6"/>
    <n v="34"/>
    <n v="23"/>
    <n v="29"/>
    <s v="N"/>
    <n v="5"/>
    <s v="3M10107 B"/>
    <m/>
    <n v="5000"/>
    <s v="M"/>
    <m/>
    <m/>
    <m/>
    <n v="80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71"/>
    <n v="1"/>
    <x v="5"/>
    <n v="20090818"/>
    <s v="R"/>
    <n v="6"/>
    <n v="34"/>
    <n v="23"/>
    <n v="29"/>
    <s v="N"/>
    <n v="5"/>
    <s v="3M10107 B"/>
    <m/>
    <n v="5000"/>
    <s v="F"/>
    <m/>
    <m/>
    <m/>
    <n v="85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272"/>
    <n v="1"/>
    <x v="5"/>
    <n v="20090818"/>
    <s v="R"/>
    <n v="6"/>
    <n v="34"/>
    <n v="23"/>
    <n v="29"/>
    <s v="N"/>
    <n v="5"/>
    <s v="3M10107 B"/>
    <m/>
    <n v="5000"/>
    <s v="F"/>
    <m/>
    <m/>
    <m/>
    <n v="82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6802"/>
    <n v="1"/>
    <x v="5"/>
    <n v="20090819"/>
    <s v="R"/>
    <n v="6"/>
    <n v="34"/>
    <n v="23"/>
    <n v="17"/>
    <s v="N"/>
    <n v="5"/>
    <s v="3M10107 B"/>
    <m/>
    <n v="5000"/>
    <s v="F"/>
    <m/>
    <m/>
    <m/>
    <n v="81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6787"/>
    <n v="1"/>
    <x v="5"/>
    <n v="20090820"/>
    <s v="R"/>
    <n v="6"/>
    <n v="34"/>
    <n v="23"/>
    <n v="17"/>
    <s v="N"/>
    <n v="5"/>
    <s v="3M10107 B"/>
    <m/>
    <n v="5000"/>
    <s v="F"/>
    <m/>
    <m/>
    <m/>
    <n v="87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657"/>
    <n v="1"/>
    <x v="5"/>
    <n v="20090820"/>
    <s v="R"/>
    <n v="6"/>
    <n v="34"/>
    <n v="23"/>
    <n v="17"/>
    <s v="N"/>
    <n v="5"/>
    <s v="3M10107 B"/>
    <m/>
    <n v="5000"/>
    <s v="F"/>
    <m/>
    <m/>
    <m/>
    <n v="93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660"/>
    <n v="1"/>
    <x v="5"/>
    <n v="20090820"/>
    <s v="R"/>
    <n v="6"/>
    <n v="34"/>
    <n v="23"/>
    <n v="17"/>
    <s v="N"/>
    <n v="5"/>
    <s v="3M10107 B"/>
    <m/>
    <n v="5000"/>
    <s v="M"/>
    <m/>
    <m/>
    <m/>
    <n v="70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662"/>
    <n v="1"/>
    <x v="5"/>
    <n v="20090820"/>
    <s v="R"/>
    <n v="6"/>
    <n v="34"/>
    <n v="23"/>
    <n v="17"/>
    <s v="N"/>
    <n v="5"/>
    <s v="3M10107 B"/>
    <m/>
    <n v="5000"/>
    <s v="F"/>
    <m/>
    <m/>
    <m/>
    <n v="84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166"/>
    <n v="1"/>
    <x v="5"/>
    <n v="20090820"/>
    <s v="R"/>
    <n v="6"/>
    <n v="34"/>
    <n v="23"/>
    <n v="17"/>
    <s v="N"/>
    <n v="5"/>
    <s v="3M10107 B"/>
    <m/>
    <n v="5000"/>
    <s v="F"/>
    <m/>
    <m/>
    <m/>
    <n v="89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639"/>
    <n v="1"/>
    <x v="5"/>
    <n v="20090821"/>
    <s v="R"/>
    <n v="6"/>
    <n v="34"/>
    <n v="23"/>
    <n v="29"/>
    <s v="N"/>
    <n v="5"/>
    <s v="3M10107 B"/>
    <m/>
    <n v="5000"/>
    <s v="F"/>
    <m/>
    <m/>
    <m/>
    <n v="830"/>
    <n v="0"/>
    <n v="1"/>
    <s v="E"/>
    <n v="1"/>
    <n v="63336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4032"/>
    <n v="1"/>
    <x v="5"/>
    <n v="20090901"/>
    <s v="R"/>
    <n v="6"/>
    <n v="36"/>
    <n v="23"/>
    <n v="17"/>
    <s v="N"/>
    <n v="5"/>
    <s v="3M10107 B"/>
    <m/>
    <n v="5000"/>
    <s v="F"/>
    <m/>
    <m/>
    <m/>
    <n v="760"/>
    <n v="0"/>
    <n v="1"/>
    <s v="E"/>
    <n v="1"/>
    <n v="633369"/>
    <n v="12"/>
    <m/>
    <m/>
    <m/>
    <n v="108876"/>
    <n v="1"/>
    <m/>
    <m/>
    <m/>
    <m/>
    <m/>
    <n v="3.6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410"/>
    <n v="1"/>
    <x v="5"/>
    <n v="20090902"/>
    <s v="R"/>
    <n v="6"/>
    <n v="36"/>
    <n v="23"/>
    <n v="49"/>
    <s v="N"/>
    <n v="5"/>
    <s v="3M10107 B"/>
    <m/>
    <n v="5000"/>
    <s v="M"/>
    <m/>
    <m/>
    <m/>
    <n v="830"/>
    <n v="0"/>
    <n v="1"/>
    <s v="E"/>
    <n v="1"/>
    <n v="633369"/>
    <n v="12"/>
    <m/>
    <m/>
    <m/>
    <n v="108876"/>
    <n v="1"/>
    <m/>
    <m/>
    <m/>
    <m/>
    <m/>
    <n v="3.66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7594"/>
    <n v="1"/>
    <x v="5"/>
    <n v="20090908"/>
    <s v="R"/>
    <n v="6"/>
    <n v="37"/>
    <n v="23"/>
    <n v="17"/>
    <s v="N"/>
    <n v="5"/>
    <s v="3M10107 B"/>
    <m/>
    <n v="5000"/>
    <s v="F"/>
    <m/>
    <m/>
    <m/>
    <n v="840"/>
    <n v="0"/>
    <n v="1"/>
    <s v="E"/>
    <n v="1"/>
    <n v="63336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6707"/>
    <n v="1"/>
    <x v="5"/>
    <n v="20090909"/>
    <s v="R"/>
    <n v="6"/>
    <n v="37"/>
    <n v="23"/>
    <n v="49"/>
    <s v="N"/>
    <n v="5"/>
    <s v="3M10107 B"/>
    <m/>
    <n v="5000"/>
    <s v="F"/>
    <m/>
    <m/>
    <m/>
    <n v="830"/>
    <n v="0"/>
    <n v="1"/>
    <s v="E"/>
    <n v="1"/>
    <n v="63336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4138"/>
    <n v="1"/>
    <x v="5"/>
    <n v="20090910"/>
    <s v="R"/>
    <n v="6"/>
    <n v="37"/>
    <n v="23"/>
    <n v="49"/>
    <s v="N"/>
    <n v="5"/>
    <s v="3M10107 B"/>
    <m/>
    <n v="5000"/>
    <s v="F"/>
    <m/>
    <m/>
    <m/>
    <n v="720"/>
    <n v="0"/>
    <n v="1"/>
    <s v="E"/>
    <n v="1"/>
    <n v="63336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4140"/>
    <n v="1"/>
    <x v="5"/>
    <n v="20090910"/>
    <s v="R"/>
    <n v="6"/>
    <n v="37"/>
    <n v="23"/>
    <n v="49"/>
    <s v="N"/>
    <n v="5"/>
    <s v="3M10107 B"/>
    <m/>
    <n v="5000"/>
    <s v="F"/>
    <m/>
    <m/>
    <m/>
    <n v="800"/>
    <n v="0"/>
    <n v="1"/>
    <s v="E"/>
    <n v="1"/>
    <n v="63336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4141"/>
    <n v="1"/>
    <x v="5"/>
    <n v="20090910"/>
    <s v="R"/>
    <n v="6"/>
    <n v="37"/>
    <n v="23"/>
    <n v="49"/>
    <s v="N"/>
    <n v="5"/>
    <s v="3M10107 B"/>
    <m/>
    <n v="5000"/>
    <s v="F"/>
    <m/>
    <m/>
    <m/>
    <n v="860"/>
    <n v="0"/>
    <n v="1"/>
    <s v="E"/>
    <n v="1"/>
    <n v="63336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4142"/>
    <n v="1"/>
    <x v="5"/>
    <n v="20090910"/>
    <s v="R"/>
    <n v="6"/>
    <n v="37"/>
    <n v="23"/>
    <n v="49"/>
    <s v="N"/>
    <n v="5"/>
    <s v="3M10107 B"/>
    <m/>
    <n v="5000"/>
    <s v="F"/>
    <m/>
    <m/>
    <m/>
    <n v="830"/>
    <n v="0"/>
    <n v="1"/>
    <s v="E"/>
    <n v="1"/>
    <n v="63336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0"/>
    <x v="0"/>
  </r>
  <r>
    <s v="R"/>
    <n v="4.0999999999999996"/>
    <n v="20130329"/>
    <s v="WDFW"/>
    <s v="WDFW"/>
    <n v="2068609"/>
    <n v="1"/>
    <x v="5"/>
    <n v="20090819"/>
    <s v="R"/>
    <n v="6"/>
    <n v="34"/>
    <n v="23"/>
    <n v="14"/>
    <s v="N"/>
    <n v="5"/>
    <s v="3M10107 C"/>
    <m/>
    <n v="5000"/>
    <s v="F"/>
    <m/>
    <m/>
    <m/>
    <n v="86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14"/>
    <n v="1"/>
    <x v="5"/>
    <n v="20090819"/>
    <s v="R"/>
    <n v="6"/>
    <n v="34"/>
    <n v="23"/>
    <n v="14"/>
    <s v="N"/>
    <n v="5"/>
    <s v="3M10107 C"/>
    <m/>
    <n v="5000"/>
    <s v="M"/>
    <m/>
    <m/>
    <m/>
    <n v="81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25"/>
    <n v="1"/>
    <x v="5"/>
    <n v="20090819"/>
    <s v="R"/>
    <n v="6"/>
    <n v="34"/>
    <n v="23"/>
    <n v="14"/>
    <s v="N"/>
    <n v="5"/>
    <s v="3M10107 C"/>
    <m/>
    <n v="5000"/>
    <s v="F"/>
    <m/>
    <m/>
    <m/>
    <n v="85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29"/>
    <n v="1"/>
    <x v="5"/>
    <n v="20090819"/>
    <s v="R"/>
    <n v="6"/>
    <n v="34"/>
    <n v="23"/>
    <n v="14"/>
    <s v="N"/>
    <n v="5"/>
    <s v="3M10107 C"/>
    <m/>
    <n v="0"/>
    <s v="M"/>
    <m/>
    <m/>
    <m/>
    <n v="80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8630"/>
    <n v="1"/>
    <x v="5"/>
    <n v="20090819"/>
    <s v="R"/>
    <n v="6"/>
    <n v="34"/>
    <n v="23"/>
    <n v="14"/>
    <s v="N"/>
    <n v="5"/>
    <s v="3M10107 C"/>
    <m/>
    <n v="5000"/>
    <s v="M"/>
    <m/>
    <m/>
    <m/>
    <n v="94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338"/>
    <n v="1"/>
    <x v="5"/>
    <n v="20090821"/>
    <s v="R"/>
    <n v="6"/>
    <n v="34"/>
    <n v="23"/>
    <n v="14"/>
    <s v="N"/>
    <n v="5"/>
    <s v="3M10107 C"/>
    <m/>
    <n v="5000"/>
    <s v="M"/>
    <m/>
    <m/>
    <m/>
    <n v="78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339"/>
    <n v="1"/>
    <x v="5"/>
    <n v="20090821"/>
    <s v="R"/>
    <n v="6"/>
    <n v="34"/>
    <n v="23"/>
    <n v="14"/>
    <s v="N"/>
    <n v="5"/>
    <s v="3M10107 C"/>
    <m/>
    <n v="5000"/>
    <s v="M"/>
    <m/>
    <m/>
    <m/>
    <n v="8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47"/>
    <n v="1"/>
    <x v="5"/>
    <n v="20090821"/>
    <s v="R"/>
    <n v="6"/>
    <n v="34"/>
    <n v="23"/>
    <n v="14"/>
    <s v="N"/>
    <n v="5"/>
    <s v="3M10107 C"/>
    <m/>
    <n v="5000"/>
    <s v="M"/>
    <m/>
    <m/>
    <m/>
    <n v="75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66848"/>
    <n v="1"/>
    <x v="5"/>
    <n v="20090821"/>
    <s v="R"/>
    <n v="6"/>
    <n v="34"/>
    <n v="23"/>
    <n v="14"/>
    <s v="N"/>
    <n v="5"/>
    <s v="3M10107 C"/>
    <m/>
    <n v="5000"/>
    <s v="F"/>
    <m/>
    <m/>
    <m/>
    <n v="730"/>
    <n v="0"/>
    <n v="1"/>
    <s v="E"/>
    <n v="1"/>
    <n v="63336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5"/>
    <n v="3"/>
    <s v="3F10107 030017 H"/>
    <s v="3F10107 030017 S"/>
    <n v="2006"/>
    <x v="10"/>
    <x v="1"/>
    <x v="0"/>
  </r>
  <r>
    <s v="R"/>
    <n v="4.0999999999999996"/>
    <n v="20130329"/>
    <s v="WDFW"/>
    <s v="WDFW"/>
    <n v="2071498"/>
    <n v="1"/>
    <x v="5"/>
    <n v="20090825"/>
    <s v="R"/>
    <n v="6"/>
    <n v="35"/>
    <n v="23"/>
    <n v="17"/>
    <s v="N"/>
    <n v="5"/>
    <s v="3M10107 B"/>
    <m/>
    <n v="5000"/>
    <s v="F"/>
    <m/>
    <m/>
    <m/>
    <n v="97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507"/>
    <n v="1"/>
    <x v="5"/>
    <n v="20090825"/>
    <s v="R"/>
    <n v="6"/>
    <n v="35"/>
    <n v="23"/>
    <n v="17"/>
    <s v="N"/>
    <n v="5"/>
    <s v="3M10107 B"/>
    <m/>
    <n v="5000"/>
    <s v="F"/>
    <m/>
    <m/>
    <m/>
    <n v="83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510"/>
    <n v="1"/>
    <x v="5"/>
    <n v="20090825"/>
    <s v="R"/>
    <n v="6"/>
    <n v="35"/>
    <n v="23"/>
    <n v="17"/>
    <s v="N"/>
    <n v="5"/>
    <s v="3M10107 B"/>
    <m/>
    <n v="5000"/>
    <s v="F"/>
    <m/>
    <m/>
    <m/>
    <n v="88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511"/>
    <n v="1"/>
    <x v="5"/>
    <n v="20090825"/>
    <s v="R"/>
    <n v="6"/>
    <n v="35"/>
    <n v="23"/>
    <n v="17"/>
    <s v="N"/>
    <n v="5"/>
    <s v="3M10107 B"/>
    <m/>
    <n v="5000"/>
    <s v="F"/>
    <m/>
    <m/>
    <m/>
    <n v="84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71518"/>
    <n v="1"/>
    <x v="5"/>
    <n v="20090825"/>
    <s v="R"/>
    <n v="6"/>
    <n v="35"/>
    <n v="23"/>
    <n v="17"/>
    <s v="N"/>
    <n v="5"/>
    <s v="3M10107 B"/>
    <m/>
    <n v="5000"/>
    <s v="F"/>
    <m/>
    <m/>
    <m/>
    <n v="87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4161"/>
    <n v="1"/>
    <x v="5"/>
    <n v="20090825"/>
    <s v="R"/>
    <n v="6"/>
    <n v="35"/>
    <n v="23"/>
    <n v="17"/>
    <s v="N"/>
    <n v="5"/>
    <s v="3M10107 B"/>
    <m/>
    <n v="5000"/>
    <s v="M"/>
    <m/>
    <m/>
    <m/>
    <n v="78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5648"/>
    <n v="1"/>
    <x v="5"/>
    <n v="20090825"/>
    <s v="R"/>
    <n v="6"/>
    <n v="35"/>
    <n v="23"/>
    <n v="17"/>
    <s v="N"/>
    <n v="5"/>
    <s v="3M10107 B"/>
    <m/>
    <n v="5000"/>
    <s v="M"/>
    <m/>
    <m/>
    <m/>
    <n v="83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3891"/>
    <n v="1"/>
    <x v="5"/>
    <n v="20090825"/>
    <s v="R"/>
    <n v="6"/>
    <n v="35"/>
    <n v="23"/>
    <n v="17"/>
    <s v="N"/>
    <n v="5"/>
    <s v="3M10107 B"/>
    <m/>
    <n v="5000"/>
    <s v="M"/>
    <m/>
    <m/>
    <m/>
    <n v="810"/>
    <n v="0"/>
    <n v="1"/>
    <s v="E"/>
    <n v="1"/>
    <n v="63336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5"/>
    <n v="3"/>
    <s v="3F10107 030017 H"/>
    <s v="3F10107 030017 S"/>
    <n v="2006"/>
    <x v="10"/>
    <x v="2"/>
    <x v="0"/>
  </r>
  <r>
    <s v="R"/>
    <n v="4.0999999999999996"/>
    <n v="20130329"/>
    <s v="WDFW"/>
    <s v="WDFW"/>
    <n v="2066303"/>
    <n v="1"/>
    <x v="5"/>
    <n v="20090814"/>
    <s v="R"/>
    <n v="6"/>
    <n v="33"/>
    <n v="23"/>
    <n v="29"/>
    <s v="N"/>
    <n v="5"/>
    <s v="3M10107 B"/>
    <m/>
    <n v="5000"/>
    <s v="F"/>
    <m/>
    <m/>
    <m/>
    <n v="700"/>
    <n v="0"/>
    <n v="1"/>
    <s v="E"/>
    <n v="1"/>
    <n v="633389"/>
    <n v="12"/>
    <m/>
    <m/>
    <m/>
    <n v="108873"/>
    <n v="1"/>
    <m/>
    <m/>
    <m/>
    <m/>
    <m/>
    <n v="1.48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3903"/>
    <n v="1"/>
    <x v="5"/>
    <n v="20090825"/>
    <s v="R"/>
    <n v="6"/>
    <n v="35"/>
    <n v="23"/>
    <n v="17"/>
    <s v="N"/>
    <n v="5"/>
    <s v="3M10107 B"/>
    <m/>
    <n v="5000"/>
    <s v="M"/>
    <m/>
    <m/>
    <m/>
    <n v="67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3919"/>
    <n v="1"/>
    <x v="5"/>
    <n v="20090825"/>
    <s v="R"/>
    <n v="6"/>
    <n v="35"/>
    <n v="23"/>
    <n v="17"/>
    <s v="N"/>
    <n v="5"/>
    <s v="3M10107 B"/>
    <m/>
    <n v="5000"/>
    <s v="M"/>
    <m/>
    <m/>
    <m/>
    <n v="70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1554"/>
    <n v="1"/>
    <x v="5"/>
    <n v="20090826"/>
    <s v="R"/>
    <n v="6"/>
    <n v="35"/>
    <n v="23"/>
    <n v="14"/>
    <s v="N"/>
    <n v="5"/>
    <s v="3M10107 C"/>
    <m/>
    <n v="5000"/>
    <s v="M"/>
    <m/>
    <m/>
    <m/>
    <n v="72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63937"/>
    <n v="1"/>
    <x v="5"/>
    <n v="20090831"/>
    <s v="R"/>
    <n v="6"/>
    <n v="36"/>
    <n v="23"/>
    <n v="17"/>
    <s v="N"/>
    <n v="5"/>
    <s v="3M10107 C"/>
    <m/>
    <n v="5000"/>
    <s v="F"/>
    <m/>
    <m/>
    <m/>
    <n v="72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75"/>
    <n v="1"/>
    <x v="5"/>
    <n v="20090901"/>
    <s v="R"/>
    <n v="6"/>
    <n v="36"/>
    <n v="23"/>
    <n v="17"/>
    <s v="N"/>
    <n v="5"/>
    <s v="3M10107 C"/>
    <m/>
    <n v="5000"/>
    <s v="F"/>
    <m/>
    <m/>
    <m/>
    <n v="73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77"/>
    <n v="1"/>
    <x v="5"/>
    <n v="20090901"/>
    <s v="R"/>
    <n v="6"/>
    <n v="36"/>
    <n v="23"/>
    <n v="17"/>
    <s v="N"/>
    <n v="5"/>
    <s v="3M10107 C"/>
    <m/>
    <n v="5000"/>
    <s v="M"/>
    <m/>
    <m/>
    <m/>
    <n v="73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78"/>
    <n v="1"/>
    <x v="5"/>
    <n v="20090901"/>
    <s v="R"/>
    <n v="6"/>
    <n v="36"/>
    <n v="23"/>
    <n v="17"/>
    <s v="N"/>
    <n v="5"/>
    <s v="3M10107 C"/>
    <m/>
    <n v="5000"/>
    <s v="M"/>
    <m/>
    <m/>
    <m/>
    <n v="74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5995"/>
    <n v="1"/>
    <x v="5"/>
    <n v="20090901"/>
    <s v="R"/>
    <n v="6"/>
    <n v="36"/>
    <n v="23"/>
    <n v="17"/>
    <s v="N"/>
    <n v="5"/>
    <s v="3M10107 C"/>
    <m/>
    <n v="5000"/>
    <s v="M"/>
    <m/>
    <m/>
    <m/>
    <n v="68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5434"/>
    <n v="1"/>
    <x v="5"/>
    <n v="20090825"/>
    <s v="R"/>
    <n v="6"/>
    <n v="35"/>
    <n v="23"/>
    <n v="14"/>
    <s v="N"/>
    <n v="5"/>
    <s v="3M10107 C"/>
    <m/>
    <n v="5000"/>
    <s v="M"/>
    <m/>
    <m/>
    <m/>
    <n v="74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65438"/>
    <n v="1"/>
    <x v="5"/>
    <n v="20090825"/>
    <s v="R"/>
    <n v="6"/>
    <n v="35"/>
    <n v="23"/>
    <n v="14"/>
    <s v="N"/>
    <n v="5"/>
    <s v="3M10107 C"/>
    <m/>
    <n v="5000"/>
    <s v="M"/>
    <m/>
    <m/>
    <m/>
    <n v="73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66067"/>
    <n v="1"/>
    <x v="5"/>
    <n v="20090826"/>
    <s v="R"/>
    <n v="6"/>
    <n v="35"/>
    <n v="23"/>
    <n v="17"/>
    <s v="N"/>
    <n v="5"/>
    <s v="3M10107 C"/>
    <m/>
    <n v="5000"/>
    <s v="M"/>
    <m/>
    <m/>
    <m/>
    <n v="79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1538"/>
    <n v="1"/>
    <x v="5"/>
    <n v="20090826"/>
    <s v="R"/>
    <n v="6"/>
    <n v="35"/>
    <n v="23"/>
    <n v="14"/>
    <s v="N"/>
    <n v="5"/>
    <s v="3M10107 C"/>
    <m/>
    <n v="5000"/>
    <s v="M"/>
    <m/>
    <m/>
    <m/>
    <n v="66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66391"/>
    <n v="1"/>
    <x v="5"/>
    <n v="20090818"/>
    <s v="R"/>
    <n v="6"/>
    <n v="34"/>
    <n v="23"/>
    <n v="14"/>
    <s v="N"/>
    <n v="5"/>
    <s v="3M10107 C"/>
    <m/>
    <n v="5000"/>
    <s v="M"/>
    <m/>
    <m/>
    <m/>
    <n v="740"/>
    <n v="0"/>
    <n v="1"/>
    <s v="E"/>
    <n v="1"/>
    <n v="63338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67964"/>
    <n v="1"/>
    <x v="5"/>
    <n v="20090826"/>
    <s v="R"/>
    <n v="6"/>
    <n v="35"/>
    <n v="23"/>
    <n v="17"/>
    <s v="N"/>
    <n v="5"/>
    <s v="3M10107 C"/>
    <m/>
    <n v="5000"/>
    <s v="M"/>
    <m/>
    <m/>
    <m/>
    <n v="72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7970"/>
    <n v="1"/>
    <x v="5"/>
    <n v="20090826"/>
    <s v="R"/>
    <n v="6"/>
    <n v="35"/>
    <n v="23"/>
    <n v="17"/>
    <s v="N"/>
    <n v="5"/>
    <s v="3M10107 C"/>
    <m/>
    <n v="5000"/>
    <s v="M"/>
    <m/>
    <m/>
    <m/>
    <n v="68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15"/>
    <n v="1"/>
    <x v="5"/>
    <n v="20090827"/>
    <s v="R"/>
    <n v="6"/>
    <n v="35"/>
    <n v="23"/>
    <n v="17"/>
    <s v="N"/>
    <n v="5"/>
    <s v="3M10107 C"/>
    <m/>
    <n v="5000"/>
    <s v="M"/>
    <m/>
    <m/>
    <m/>
    <n v="76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4990"/>
    <n v="1"/>
    <x v="5"/>
    <n v="20090828"/>
    <s v="R"/>
    <n v="6"/>
    <n v="35"/>
    <n v="23"/>
    <n v="17"/>
    <s v="N"/>
    <n v="5"/>
    <s v="3M10107 C"/>
    <m/>
    <n v="5000"/>
    <s v="M"/>
    <m/>
    <m/>
    <m/>
    <n v="77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5005"/>
    <n v="1"/>
    <x v="5"/>
    <n v="20090828"/>
    <s v="R"/>
    <n v="6"/>
    <n v="35"/>
    <n v="23"/>
    <n v="17"/>
    <s v="N"/>
    <n v="5"/>
    <s v="3M10107 C"/>
    <m/>
    <n v="5000"/>
    <s v="F"/>
    <m/>
    <m/>
    <m/>
    <n v="70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5999"/>
    <n v="1"/>
    <x v="5"/>
    <n v="20090901"/>
    <s v="R"/>
    <n v="6"/>
    <n v="36"/>
    <n v="23"/>
    <n v="17"/>
    <s v="N"/>
    <n v="5"/>
    <s v="3M10107 C"/>
    <m/>
    <n v="5000"/>
    <s v="F"/>
    <m/>
    <m/>
    <m/>
    <n v="73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38"/>
    <n v="1"/>
    <x v="5"/>
    <n v="20090901"/>
    <s v="R"/>
    <n v="6"/>
    <n v="36"/>
    <n v="23"/>
    <n v="14"/>
    <s v="N"/>
    <n v="5"/>
    <s v="3M10107 C"/>
    <m/>
    <n v="5000"/>
    <s v="M"/>
    <m/>
    <m/>
    <m/>
    <n v="80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75023"/>
    <n v="1"/>
    <x v="5"/>
    <n v="20090828"/>
    <s v="R"/>
    <n v="6"/>
    <n v="35"/>
    <n v="23"/>
    <n v="17"/>
    <s v="N"/>
    <n v="5"/>
    <s v="3M10107 C"/>
    <m/>
    <n v="5000"/>
    <s v="M"/>
    <m/>
    <m/>
    <m/>
    <n v="77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5027"/>
    <n v="1"/>
    <x v="5"/>
    <n v="20090828"/>
    <s v="R"/>
    <n v="6"/>
    <n v="35"/>
    <n v="23"/>
    <n v="17"/>
    <s v="N"/>
    <n v="5"/>
    <s v="3M10107 C"/>
    <m/>
    <n v="5000"/>
    <s v="F"/>
    <m/>
    <m/>
    <m/>
    <n v="790"/>
    <n v="0"/>
    <n v="1"/>
    <s v="E"/>
    <n v="1"/>
    <n v="633389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5550"/>
    <n v="1"/>
    <x v="5"/>
    <n v="20090831"/>
    <s v="R"/>
    <n v="6"/>
    <n v="36"/>
    <n v="23"/>
    <n v="17"/>
    <s v="N"/>
    <n v="5"/>
    <s v="3M10107 C"/>
    <m/>
    <n v="5000"/>
    <s v="M"/>
    <m/>
    <m/>
    <m/>
    <n v="70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5559"/>
    <n v="1"/>
    <x v="5"/>
    <n v="20090831"/>
    <s v="R"/>
    <n v="6"/>
    <n v="36"/>
    <n v="23"/>
    <n v="17"/>
    <s v="N"/>
    <n v="5"/>
    <s v="3M10107 C"/>
    <m/>
    <n v="5000"/>
    <s v="M"/>
    <m/>
    <m/>
    <m/>
    <n v="70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5561"/>
    <n v="1"/>
    <x v="5"/>
    <n v="20090831"/>
    <s v="R"/>
    <n v="6"/>
    <n v="36"/>
    <n v="23"/>
    <n v="17"/>
    <s v="N"/>
    <n v="5"/>
    <s v="3M10107 C"/>
    <m/>
    <n v="5000"/>
    <s v="M"/>
    <m/>
    <m/>
    <m/>
    <n v="70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3913"/>
    <n v="1"/>
    <x v="5"/>
    <n v="20090831"/>
    <s v="R"/>
    <n v="6"/>
    <n v="36"/>
    <n v="23"/>
    <n v="17"/>
    <s v="N"/>
    <n v="5"/>
    <s v="3M10107 C"/>
    <m/>
    <n v="5000"/>
    <s v="M"/>
    <m/>
    <m/>
    <m/>
    <n v="70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3929"/>
    <n v="1"/>
    <x v="5"/>
    <n v="20090831"/>
    <s v="R"/>
    <n v="6"/>
    <n v="36"/>
    <n v="23"/>
    <n v="17"/>
    <s v="N"/>
    <n v="5"/>
    <s v="3M10107 C"/>
    <m/>
    <n v="5000"/>
    <s v="M"/>
    <m/>
    <m/>
    <m/>
    <n v="74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57"/>
    <n v="1"/>
    <x v="5"/>
    <n v="20090902"/>
    <s v="R"/>
    <n v="6"/>
    <n v="36"/>
    <n v="23"/>
    <n v="17"/>
    <s v="N"/>
    <n v="5"/>
    <s v="3M10107 C"/>
    <m/>
    <n v="5000"/>
    <s v="M"/>
    <m/>
    <m/>
    <m/>
    <n v="71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058"/>
    <n v="1"/>
    <x v="5"/>
    <n v="20090902"/>
    <s v="R"/>
    <n v="6"/>
    <n v="36"/>
    <n v="23"/>
    <n v="17"/>
    <s v="N"/>
    <n v="5"/>
    <s v="3M10107 C"/>
    <m/>
    <n v="5000"/>
    <s v="M"/>
    <m/>
    <m/>
    <m/>
    <n v="70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8589"/>
    <n v="1"/>
    <x v="5"/>
    <n v="20090904"/>
    <s v="R"/>
    <n v="6"/>
    <n v="36"/>
    <n v="23"/>
    <n v="49"/>
    <s v="N"/>
    <n v="5"/>
    <s v="3M10107 C"/>
    <m/>
    <n v="5000"/>
    <s v="M"/>
    <m/>
    <m/>
    <m/>
    <n v="73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8592"/>
    <n v="1"/>
    <x v="5"/>
    <n v="20090904"/>
    <s v="R"/>
    <n v="6"/>
    <n v="36"/>
    <n v="23"/>
    <n v="49"/>
    <s v="N"/>
    <n v="5"/>
    <s v="3M10107 C"/>
    <m/>
    <n v="5000"/>
    <s v="M"/>
    <m/>
    <m/>
    <m/>
    <n v="71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8593"/>
    <n v="1"/>
    <x v="5"/>
    <n v="20090904"/>
    <s v="R"/>
    <n v="6"/>
    <n v="36"/>
    <n v="23"/>
    <n v="49"/>
    <s v="N"/>
    <n v="5"/>
    <s v="3M10107 C"/>
    <m/>
    <n v="5000"/>
    <s v="F"/>
    <m/>
    <m/>
    <m/>
    <n v="72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8597"/>
    <n v="1"/>
    <x v="5"/>
    <n v="20090904"/>
    <s v="R"/>
    <n v="6"/>
    <n v="36"/>
    <n v="23"/>
    <n v="49"/>
    <s v="N"/>
    <n v="5"/>
    <s v="3M10107 C"/>
    <m/>
    <n v="5000"/>
    <s v="M"/>
    <m/>
    <m/>
    <m/>
    <n v="75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8604"/>
    <n v="1"/>
    <x v="5"/>
    <n v="20090904"/>
    <s v="R"/>
    <n v="6"/>
    <n v="36"/>
    <n v="23"/>
    <n v="49"/>
    <s v="N"/>
    <n v="5"/>
    <s v="3M10107 C"/>
    <m/>
    <n v="5000"/>
    <s v="F"/>
    <m/>
    <m/>
    <m/>
    <n v="760"/>
    <n v="0"/>
    <n v="1"/>
    <s v="E"/>
    <n v="1"/>
    <n v="633389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5640"/>
    <n v="1"/>
    <x v="5"/>
    <n v="20090909"/>
    <s v="R"/>
    <n v="6"/>
    <n v="37"/>
    <n v="23"/>
    <n v="49"/>
    <s v="N"/>
    <n v="5"/>
    <s v="3M10107 C"/>
    <m/>
    <n v="5000"/>
    <s v="M"/>
    <m/>
    <m/>
    <m/>
    <n v="800"/>
    <n v="0"/>
    <n v="1"/>
    <s v="E"/>
    <n v="1"/>
    <n v="633389"/>
    <n v="12"/>
    <m/>
    <m/>
    <m/>
    <n v="108888"/>
    <n v="1"/>
    <m/>
    <m/>
    <m/>
    <m/>
    <m/>
    <n v="3.54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4324"/>
    <n v="1"/>
    <x v="5"/>
    <n v="20090910"/>
    <s v="R"/>
    <n v="6"/>
    <n v="37"/>
    <n v="23"/>
    <n v="17"/>
    <s v="N"/>
    <n v="5"/>
    <s v="3M10107 C"/>
    <m/>
    <n v="5000"/>
    <s v="M"/>
    <m/>
    <m/>
    <m/>
    <n v="710"/>
    <n v="0"/>
    <n v="1"/>
    <s v="E"/>
    <n v="1"/>
    <n v="633389"/>
    <n v="12"/>
    <m/>
    <m/>
    <m/>
    <n v="108888"/>
    <n v="1"/>
    <m/>
    <m/>
    <m/>
    <m/>
    <m/>
    <n v="3.54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668"/>
    <n v="1"/>
    <x v="5"/>
    <n v="20090824"/>
    <s v="R"/>
    <n v="6"/>
    <n v="35"/>
    <n v="23"/>
    <n v="17"/>
    <s v="N"/>
    <n v="5"/>
    <s v="3M10107 B"/>
    <m/>
    <n v="5000"/>
    <s v="M"/>
    <m/>
    <m/>
    <m/>
    <n v="78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673"/>
    <n v="1"/>
    <x v="5"/>
    <n v="20090824"/>
    <s v="R"/>
    <n v="6"/>
    <n v="35"/>
    <n v="23"/>
    <n v="17"/>
    <s v="N"/>
    <n v="5"/>
    <s v="3M10107 B"/>
    <m/>
    <n v="5000"/>
    <s v="M"/>
    <m/>
    <m/>
    <m/>
    <n v="73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1460"/>
    <n v="1"/>
    <x v="5"/>
    <n v="20090825"/>
    <s v="R"/>
    <n v="6"/>
    <n v="35"/>
    <n v="23"/>
    <n v="17"/>
    <s v="N"/>
    <n v="5"/>
    <s v="3M10107 B"/>
    <m/>
    <n v="5000"/>
    <s v="M"/>
    <m/>
    <m/>
    <m/>
    <n v="78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1481"/>
    <n v="1"/>
    <x v="5"/>
    <n v="20090825"/>
    <s v="R"/>
    <n v="6"/>
    <n v="35"/>
    <n v="23"/>
    <n v="17"/>
    <s v="N"/>
    <n v="5"/>
    <s v="3M10107 B"/>
    <m/>
    <n v="5000"/>
    <s v="M"/>
    <m/>
    <m/>
    <m/>
    <n v="83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1486"/>
    <n v="1"/>
    <x v="5"/>
    <n v="20090825"/>
    <s v="R"/>
    <n v="6"/>
    <n v="35"/>
    <n v="23"/>
    <n v="17"/>
    <s v="N"/>
    <n v="5"/>
    <s v="3M10107 B"/>
    <m/>
    <n v="5000"/>
    <s v="M"/>
    <m/>
    <m/>
    <m/>
    <n v="71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1488"/>
    <n v="1"/>
    <x v="5"/>
    <n v="20090825"/>
    <s v="R"/>
    <n v="6"/>
    <n v="35"/>
    <n v="23"/>
    <n v="17"/>
    <s v="N"/>
    <n v="5"/>
    <s v="3M10107 B"/>
    <m/>
    <n v="5000"/>
    <s v="M"/>
    <m/>
    <m/>
    <m/>
    <n v="75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6817"/>
    <n v="1"/>
    <x v="5"/>
    <n v="20090817"/>
    <s v="R"/>
    <n v="6"/>
    <n v="34"/>
    <n v="23"/>
    <n v="17"/>
    <s v="N"/>
    <n v="5"/>
    <s v="3M10107 B"/>
    <m/>
    <n v="5000"/>
    <s v="M"/>
    <m/>
    <m/>
    <m/>
    <n v="760"/>
    <n v="0"/>
    <n v="1"/>
    <s v="E"/>
    <n v="1"/>
    <n v="63338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167"/>
    <n v="1"/>
    <x v="5"/>
    <n v="20090820"/>
    <s v="R"/>
    <n v="6"/>
    <n v="34"/>
    <n v="23"/>
    <n v="17"/>
    <s v="N"/>
    <n v="5"/>
    <s v="3M10107 B"/>
    <m/>
    <n v="5000"/>
    <s v="F"/>
    <m/>
    <m/>
    <m/>
    <n v="720"/>
    <n v="0"/>
    <n v="1"/>
    <s v="E"/>
    <n v="1"/>
    <n v="633389"/>
    <n v="12"/>
    <m/>
    <m/>
    <m/>
    <n v="108874"/>
    <n v="1"/>
    <m/>
    <m/>
    <m/>
    <m/>
    <m/>
    <n v="2.88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7586"/>
    <n v="1"/>
    <x v="5"/>
    <n v="20090908"/>
    <s v="R"/>
    <n v="6"/>
    <n v="37"/>
    <n v="23"/>
    <n v="17"/>
    <s v="N"/>
    <n v="5"/>
    <s v="3M10107 B"/>
    <m/>
    <n v="5000"/>
    <s v="M"/>
    <m/>
    <m/>
    <m/>
    <n v="87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7589"/>
    <n v="1"/>
    <x v="5"/>
    <n v="20090908"/>
    <s v="R"/>
    <n v="6"/>
    <n v="37"/>
    <n v="23"/>
    <n v="17"/>
    <s v="N"/>
    <n v="5"/>
    <s v="3M10107 B"/>
    <m/>
    <n v="5000"/>
    <s v="M"/>
    <m/>
    <m/>
    <m/>
    <n v="73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7595"/>
    <n v="1"/>
    <x v="5"/>
    <n v="20090908"/>
    <s v="R"/>
    <n v="6"/>
    <n v="37"/>
    <n v="23"/>
    <n v="17"/>
    <s v="N"/>
    <n v="5"/>
    <s v="3M10107 B"/>
    <m/>
    <n v="5000"/>
    <s v="M"/>
    <m/>
    <m/>
    <m/>
    <n v="69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7597"/>
    <n v="1"/>
    <x v="5"/>
    <n v="20090908"/>
    <s v="R"/>
    <n v="6"/>
    <n v="37"/>
    <n v="23"/>
    <n v="17"/>
    <s v="N"/>
    <n v="5"/>
    <s v="3M10107 B"/>
    <m/>
    <n v="5000"/>
    <s v="M"/>
    <m/>
    <m/>
    <m/>
    <n v="75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76706"/>
    <n v="1"/>
    <x v="5"/>
    <n v="20090909"/>
    <s v="R"/>
    <n v="6"/>
    <n v="37"/>
    <n v="23"/>
    <n v="49"/>
    <s v="N"/>
    <n v="5"/>
    <s v="3M10107 B"/>
    <m/>
    <n v="5000"/>
    <s v="F"/>
    <m/>
    <m/>
    <m/>
    <n v="71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76711"/>
    <n v="1"/>
    <x v="5"/>
    <n v="20090909"/>
    <s v="R"/>
    <n v="6"/>
    <n v="37"/>
    <n v="23"/>
    <n v="49"/>
    <s v="N"/>
    <n v="5"/>
    <s v="3M10107 B"/>
    <m/>
    <n v="5000"/>
    <s v="M"/>
    <m/>
    <m/>
    <m/>
    <n v="69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4351"/>
    <n v="1"/>
    <x v="5"/>
    <n v="20090910"/>
    <s v="R"/>
    <n v="6"/>
    <n v="37"/>
    <n v="23"/>
    <n v="17"/>
    <s v="N"/>
    <n v="5"/>
    <s v="3M10107 B"/>
    <m/>
    <n v="5000"/>
    <s v="M"/>
    <m/>
    <m/>
    <m/>
    <n v="65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4139"/>
    <n v="1"/>
    <x v="5"/>
    <n v="20090910"/>
    <s v="R"/>
    <n v="6"/>
    <n v="37"/>
    <n v="23"/>
    <n v="49"/>
    <s v="N"/>
    <n v="5"/>
    <s v="3M10107 B"/>
    <m/>
    <n v="5000"/>
    <s v="F"/>
    <m/>
    <m/>
    <m/>
    <n v="740"/>
    <n v="0"/>
    <n v="1"/>
    <s v="E"/>
    <n v="1"/>
    <n v="633389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30329"/>
    <s v="WDFW"/>
    <s v="WDFW"/>
    <n v="2068621"/>
    <n v="1"/>
    <x v="5"/>
    <n v="20090819"/>
    <s v="R"/>
    <n v="6"/>
    <n v="34"/>
    <n v="23"/>
    <n v="14"/>
    <s v="N"/>
    <n v="5"/>
    <s v="3M10107 C"/>
    <m/>
    <n v="5000"/>
    <s v="F"/>
    <m/>
    <m/>
    <m/>
    <n v="690"/>
    <n v="0"/>
    <n v="1"/>
    <s v="E"/>
    <n v="1"/>
    <n v="633389"/>
    <n v="12"/>
    <m/>
    <m/>
    <m/>
    <n v="108884"/>
    <n v="1"/>
    <m/>
    <m/>
    <m/>
    <m/>
    <m/>
    <n v="2.06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40306"/>
    <s v="WDFW"/>
    <s v="WDFW"/>
    <n v="2165987"/>
    <n v="1"/>
    <x v="2"/>
    <n v="20100903"/>
    <s v="R"/>
    <n v="6"/>
    <n v="36"/>
    <n v="23"/>
    <n v="17"/>
    <s v="N"/>
    <n v="5"/>
    <s v="3M10107 B"/>
    <m/>
    <n v="5000"/>
    <s v="F"/>
    <m/>
    <m/>
    <m/>
    <n v="900"/>
    <n v="0"/>
    <n v="1"/>
    <s v="E"/>
    <n v="1"/>
    <n v="633389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8439"/>
    <n v="1"/>
    <x v="2"/>
    <n v="20100908"/>
    <s v="R"/>
    <n v="6"/>
    <n v="37"/>
    <n v="23"/>
    <n v="49"/>
    <s v="N"/>
    <n v="5"/>
    <s v="3M10107 B"/>
    <m/>
    <n v="5000"/>
    <s v="F"/>
    <m/>
    <m/>
    <m/>
    <n v="730"/>
    <n v="0"/>
    <n v="1"/>
    <s v="E"/>
    <n v="1"/>
    <n v="633389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68442"/>
    <n v="1"/>
    <x v="2"/>
    <n v="20100908"/>
    <s v="R"/>
    <n v="6"/>
    <n v="37"/>
    <n v="23"/>
    <n v="49"/>
    <s v="N"/>
    <n v="5"/>
    <s v="3M10107 B"/>
    <m/>
    <n v="5000"/>
    <s v="F"/>
    <m/>
    <m/>
    <m/>
    <n v="780"/>
    <n v="0"/>
    <n v="1"/>
    <s v="E"/>
    <n v="1"/>
    <n v="633389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66048"/>
    <n v="1"/>
    <x v="2"/>
    <n v="20100830"/>
    <s v="R"/>
    <n v="6"/>
    <n v="36"/>
    <n v="23"/>
    <n v="17"/>
    <s v="N"/>
    <n v="5"/>
    <s v="3M10107 C"/>
    <m/>
    <n v="5000"/>
    <s v="M"/>
    <m/>
    <m/>
    <m/>
    <n v="780"/>
    <n v="0"/>
    <n v="1"/>
    <s v="E"/>
    <n v="1"/>
    <n v="633389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5430"/>
    <n v="1"/>
    <x v="2"/>
    <n v="20100901"/>
    <s v="R"/>
    <n v="6"/>
    <n v="36"/>
    <n v="23"/>
    <n v="14"/>
    <s v="N"/>
    <n v="5"/>
    <s v="3M10107 C"/>
    <m/>
    <n v="5000"/>
    <s v="F"/>
    <m/>
    <m/>
    <m/>
    <n v="730"/>
    <n v="0"/>
    <n v="1"/>
    <s v="E"/>
    <n v="1"/>
    <n v="633389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40306"/>
    <s v="WDFW"/>
    <s v="WDFW"/>
    <n v="2166051"/>
    <n v="1"/>
    <x v="2"/>
    <n v="20100902"/>
    <s v="R"/>
    <n v="6"/>
    <n v="36"/>
    <n v="23"/>
    <n v="49"/>
    <s v="N"/>
    <n v="5"/>
    <s v="3M10107 C"/>
    <m/>
    <n v="5000"/>
    <s v="F"/>
    <m/>
    <m/>
    <m/>
    <n v="720"/>
    <n v="0"/>
    <n v="1"/>
    <s v="E"/>
    <n v="1"/>
    <n v="633389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66057"/>
    <n v="1"/>
    <x v="2"/>
    <n v="20100902"/>
    <s v="R"/>
    <n v="6"/>
    <n v="36"/>
    <n v="23"/>
    <n v="49"/>
    <s v="N"/>
    <n v="5"/>
    <s v="3M10107 C"/>
    <m/>
    <n v="5000"/>
    <s v="F"/>
    <m/>
    <m/>
    <m/>
    <n v="880"/>
    <n v="0"/>
    <n v="1"/>
    <s v="E"/>
    <n v="1"/>
    <n v="633389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37722"/>
    <n v="1"/>
    <x v="2"/>
    <n v="20100825"/>
    <s v="R"/>
    <n v="6"/>
    <n v="35"/>
    <n v="23"/>
    <n v="49"/>
    <s v="N"/>
    <n v="5"/>
    <s v="3M10107 C"/>
    <m/>
    <n v="5000"/>
    <s v="F"/>
    <m/>
    <m/>
    <m/>
    <n v="780"/>
    <n v="0"/>
    <n v="1"/>
    <s v="E"/>
    <n v="1"/>
    <n v="633389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66323"/>
    <n v="1"/>
    <x v="2"/>
    <n v="20100825"/>
    <s v="R"/>
    <n v="6"/>
    <n v="35"/>
    <n v="23"/>
    <n v="49"/>
    <s v="N"/>
    <n v="5"/>
    <s v="3M10107 C"/>
    <m/>
    <n v="5000"/>
    <s v="M"/>
    <m/>
    <m/>
    <m/>
    <n v="840"/>
    <n v="0"/>
    <n v="1"/>
    <s v="E"/>
    <n v="1"/>
    <n v="633389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66080"/>
    <n v="1"/>
    <x v="2"/>
    <n v="20100902"/>
    <s v="R"/>
    <n v="6"/>
    <n v="36"/>
    <n v="23"/>
    <n v="49"/>
    <s v="N"/>
    <n v="5"/>
    <s v="3M10107 C"/>
    <m/>
    <n v="5000"/>
    <s v="F"/>
    <m/>
    <m/>
    <m/>
    <n v="910"/>
    <n v="0"/>
    <n v="1"/>
    <s v="E"/>
    <n v="1"/>
    <n v="633389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0"/>
    <x v="0"/>
  </r>
  <r>
    <s v="R"/>
    <n v="4.0999999999999996"/>
    <n v="20140306"/>
    <s v="WDFW"/>
    <s v="WDFW"/>
    <n v="2168406"/>
    <n v="1"/>
    <x v="2"/>
    <n v="20100830"/>
    <s v="R"/>
    <n v="6"/>
    <n v="36"/>
    <n v="23"/>
    <n v="17"/>
    <s v="N"/>
    <n v="5"/>
    <s v="3M10107 B"/>
    <m/>
    <n v="5000"/>
    <s v="M"/>
    <m/>
    <m/>
    <m/>
    <n v="980"/>
    <n v="0"/>
    <n v="1"/>
    <s v="E"/>
    <n v="1"/>
    <n v="633389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8408"/>
    <n v="1"/>
    <x v="2"/>
    <n v="20100830"/>
    <s v="R"/>
    <n v="6"/>
    <n v="36"/>
    <n v="23"/>
    <n v="17"/>
    <s v="N"/>
    <n v="5"/>
    <s v="3M10107 B"/>
    <m/>
    <n v="5000"/>
    <s v="F"/>
    <m/>
    <m/>
    <m/>
    <n v="850"/>
    <n v="0"/>
    <n v="1"/>
    <s v="E"/>
    <n v="1"/>
    <n v="633389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5503"/>
    <n v="1"/>
    <x v="2"/>
    <n v="20100914"/>
    <s v="R"/>
    <n v="6"/>
    <n v="38"/>
    <n v="23"/>
    <n v="19"/>
    <s v="N"/>
    <n v="5"/>
    <s v="3M10107 B"/>
    <m/>
    <n v="5000"/>
    <s v="F"/>
    <m/>
    <m/>
    <m/>
    <n v="870"/>
    <n v="0"/>
    <n v="1"/>
    <s v="E"/>
    <n v="1"/>
    <n v="633389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1"/>
    <x v="0"/>
  </r>
  <r>
    <s v="R"/>
    <n v="4.0999999999999996"/>
    <n v="20130329"/>
    <s v="WDFW"/>
    <s v="WDFW"/>
    <n v="2064159"/>
    <n v="1"/>
    <x v="5"/>
    <n v="20090825"/>
    <s v="R"/>
    <n v="6"/>
    <n v="35"/>
    <n v="23"/>
    <n v="17"/>
    <s v="N"/>
    <n v="5"/>
    <s v="3M10107 B"/>
    <m/>
    <n v="5000"/>
    <s v="F"/>
    <m/>
    <m/>
    <m/>
    <n v="71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3895"/>
    <n v="1"/>
    <x v="5"/>
    <n v="20090825"/>
    <s v="R"/>
    <n v="6"/>
    <n v="35"/>
    <n v="23"/>
    <n v="17"/>
    <s v="N"/>
    <n v="5"/>
    <s v="3M10107 B"/>
    <m/>
    <n v="5000"/>
    <s v="F"/>
    <m/>
    <m/>
    <m/>
    <n v="740"/>
    <n v="0"/>
    <n v="1"/>
    <s v="E"/>
    <n v="1"/>
    <n v="633389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5645"/>
    <n v="1"/>
    <x v="2"/>
    <n v="20100824"/>
    <s v="R"/>
    <n v="6"/>
    <n v="35"/>
    <n v="23"/>
    <n v="17"/>
    <s v="N"/>
    <n v="5"/>
    <s v="3M10107 C"/>
    <m/>
    <n v="5000"/>
    <s v="F"/>
    <m/>
    <m/>
    <m/>
    <n v="840"/>
    <n v="0"/>
    <n v="1"/>
    <s v="E"/>
    <n v="1"/>
    <n v="633389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5665"/>
    <n v="1"/>
    <x v="2"/>
    <n v="20100824"/>
    <s v="R"/>
    <n v="6"/>
    <n v="35"/>
    <n v="23"/>
    <n v="17"/>
    <s v="N"/>
    <n v="5"/>
    <s v="3M10107 C"/>
    <m/>
    <n v="5000"/>
    <s v="M"/>
    <m/>
    <m/>
    <m/>
    <n v="810"/>
    <n v="0"/>
    <n v="1"/>
    <s v="E"/>
    <n v="1"/>
    <n v="633389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5284"/>
    <n v="1"/>
    <x v="2"/>
    <n v="20100826"/>
    <s v="R"/>
    <n v="6"/>
    <n v="35"/>
    <n v="23"/>
    <n v="17"/>
    <s v="N"/>
    <n v="5"/>
    <s v="3M10107 C"/>
    <m/>
    <n v="5000"/>
    <s v="F"/>
    <m/>
    <m/>
    <m/>
    <n v="870"/>
    <n v="0"/>
    <n v="1"/>
    <s v="E"/>
    <n v="1"/>
    <n v="633389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5286"/>
    <n v="1"/>
    <x v="2"/>
    <n v="20100826"/>
    <s v="R"/>
    <n v="6"/>
    <n v="35"/>
    <n v="23"/>
    <n v="17"/>
    <s v="N"/>
    <n v="5"/>
    <s v="3M10107 C"/>
    <m/>
    <n v="5000"/>
    <s v="M"/>
    <m/>
    <m/>
    <m/>
    <n v="900"/>
    <n v="0"/>
    <n v="1"/>
    <s v="E"/>
    <n v="1"/>
    <n v="633389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06"/>
    <s v="WDFW"/>
    <s v="WDFW"/>
    <n v="2163268"/>
    <n v="1"/>
    <x v="2"/>
    <n v="20100830"/>
    <s v="R"/>
    <n v="6"/>
    <n v="36"/>
    <n v="23"/>
    <n v="17"/>
    <s v="N"/>
    <n v="5"/>
    <s v="3M10107 C"/>
    <m/>
    <n v="5000"/>
    <s v="F"/>
    <m/>
    <m/>
    <m/>
    <n v="820"/>
    <n v="0"/>
    <n v="1"/>
    <s v="E"/>
    <n v="1"/>
    <n v="633389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40313"/>
    <s v="WDFW"/>
    <s v="WDFW"/>
    <n v="2232620"/>
    <n v="1"/>
    <x v="1"/>
    <n v="20110913"/>
    <s v="R"/>
    <n v="6"/>
    <n v="38"/>
    <n v="23"/>
    <n v="17"/>
    <s v="N"/>
    <n v="4"/>
    <s v="3M10107 B"/>
    <m/>
    <n v="5000"/>
    <s v="F"/>
    <m/>
    <m/>
    <m/>
    <n v="830"/>
    <n v="0"/>
    <n v="1"/>
    <s v="E"/>
    <n v="1"/>
    <n v="633389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6"/>
    <n v="3"/>
    <s v="3F10107 030017 H"/>
    <s v="3F10107 030017 S"/>
    <n v="2007"/>
    <x v="10"/>
    <x v="2"/>
    <x v="0"/>
  </r>
  <r>
    <s v="R"/>
    <n v="4.0999999999999996"/>
    <n v="20130329"/>
    <s v="WDFW"/>
    <s v="WDFW"/>
    <n v="2066661"/>
    <n v="1"/>
    <x v="5"/>
    <n v="20090820"/>
    <s v="R"/>
    <n v="6"/>
    <n v="34"/>
    <n v="23"/>
    <n v="17"/>
    <s v="N"/>
    <n v="5"/>
    <s v="3M10107 B"/>
    <m/>
    <n v="5000"/>
    <s v="M"/>
    <m/>
    <m/>
    <m/>
    <n v="720"/>
    <n v="0"/>
    <n v="1"/>
    <s v="E"/>
    <n v="1"/>
    <n v="633391"/>
    <n v="12"/>
    <m/>
    <m/>
    <m/>
    <n v="108874"/>
    <n v="1"/>
    <m/>
    <m/>
    <m/>
    <m/>
    <m/>
    <n v="2.88"/>
    <s v="BELLINGHAM BAY 7B"/>
    <s v="N"/>
    <s v="WA"/>
    <s v="SPS"/>
    <s v="NISQ"/>
    <s v="CLEAR CREEK HATCHERY"/>
    <s v="CLEAR CR 11.0013C"/>
    <n v="2006"/>
    <n v="3"/>
    <s v="3F10513 110013CH"/>
    <s v="3F10513 110013CS"/>
    <n v="2007"/>
    <x v="8"/>
    <x v="2"/>
    <x v="0"/>
  </r>
  <r>
    <s v="R"/>
    <n v="4.0999999999999996"/>
    <n v="20140313"/>
    <s v="WDFW"/>
    <s v="WDFW"/>
    <n v="2233015"/>
    <n v="1"/>
    <x v="1"/>
    <n v="20110808"/>
    <s v="R"/>
    <n v="6"/>
    <n v="33"/>
    <n v="23"/>
    <n v="17"/>
    <s v="N"/>
    <n v="4"/>
    <s v="3M10107 C"/>
    <m/>
    <n v="5000"/>
    <s v="F"/>
    <m/>
    <m/>
    <m/>
    <n v="800"/>
    <n v="0"/>
    <n v="1"/>
    <s v="E"/>
    <n v="1"/>
    <n v="633965"/>
    <n v="12"/>
    <m/>
    <m/>
    <m/>
    <n v="117394"/>
    <n v="1"/>
    <m/>
    <m/>
    <m/>
    <m/>
    <m/>
    <n v="2.85"/>
    <s v="SAMISH BAY 7C"/>
    <s v="N"/>
    <s v="WA"/>
    <s v="HOOD"/>
    <s v="SKDO"/>
    <s v="RICKS PD (LLTK)"/>
    <s v="GEORGE ADAMS (PURDY)"/>
    <n v="2006"/>
    <n v="3"/>
    <s v="3F10412 160001 H05"/>
    <s v="3F10412 160005 S"/>
    <n v="2008"/>
    <x v="11"/>
    <x v="2"/>
    <x v="0"/>
  </r>
  <r>
    <s v="R"/>
    <n v="4.0999999999999996"/>
    <n v="20130329"/>
    <s v="WDFW"/>
    <s v="WDFW"/>
    <n v="2062028"/>
    <n v="1"/>
    <x v="5"/>
    <n v="20090819"/>
    <s v="R"/>
    <n v="6"/>
    <n v="34"/>
    <n v="23"/>
    <n v="29"/>
    <s v="N"/>
    <n v="5"/>
    <s v="3M10107 B"/>
    <m/>
    <n v="5000"/>
    <s v="M"/>
    <m/>
    <m/>
    <m/>
    <n v="600"/>
    <n v="0"/>
    <n v="1"/>
    <s v="E"/>
    <n v="1"/>
    <n v="633968"/>
    <n v="12"/>
    <m/>
    <m/>
    <m/>
    <n v="108874"/>
    <n v="1"/>
    <m/>
    <m/>
    <m/>
    <m/>
    <m/>
    <n v="2.88"/>
    <s v="BELLINGHAM BAY 7B"/>
    <s v="N"/>
    <s v="WA"/>
    <s v="SPS"/>
    <s v="CHAM"/>
    <s v="GARRISON HATCHERY"/>
    <s v="CHAMBERS CR 12.0007"/>
    <n v="2006"/>
    <n v="3"/>
    <s v="3F10513 120007 H01"/>
    <s v="3F10513 120007 S"/>
    <n v="2007"/>
    <x v="12"/>
    <x v="2"/>
    <x v="0"/>
  </r>
  <r>
    <s v="R"/>
    <n v="4.0999999999999996"/>
    <n v="20120731"/>
    <s v="WDFW"/>
    <s v="WDFW"/>
    <n v="2018290"/>
    <n v="1"/>
    <x v="0"/>
    <n v="20080908"/>
    <s v="R"/>
    <n v="6"/>
    <n v="37"/>
    <n v="23"/>
    <n v="14"/>
    <s v="N"/>
    <n v="5"/>
    <s v="3M10107 B"/>
    <m/>
    <n v="5000"/>
    <s v="M"/>
    <m/>
    <m/>
    <m/>
    <n v="480"/>
    <n v="0"/>
    <n v="1"/>
    <s v="E"/>
    <n v="1"/>
    <n v="634080"/>
    <n v="12"/>
    <m/>
    <m/>
    <m/>
    <n v="105879"/>
    <n v="1"/>
    <m/>
    <m/>
    <m/>
    <m/>
    <m/>
    <n v="3.01"/>
    <s v="BELLINGHAM BAY 7B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30329"/>
    <s v="WDFW"/>
    <s v="WDFW"/>
    <n v="2065445"/>
    <n v="1"/>
    <x v="5"/>
    <n v="20090825"/>
    <s v="R"/>
    <n v="6"/>
    <n v="35"/>
    <n v="23"/>
    <n v="14"/>
    <s v="N"/>
    <n v="5"/>
    <s v="3M10107 C"/>
    <m/>
    <n v="5000"/>
    <s v="M"/>
    <m/>
    <m/>
    <m/>
    <n v="760"/>
    <n v="0"/>
    <n v="1"/>
    <s v="E"/>
    <n v="1"/>
    <n v="634080"/>
    <n v="12"/>
    <m/>
    <m/>
    <m/>
    <n v="108885"/>
    <n v="1"/>
    <m/>
    <m/>
    <m/>
    <m/>
    <m/>
    <n v="1.67"/>
    <s v="SAMISH BAY 7C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30329"/>
    <s v="WDFW"/>
    <s v="WDFW"/>
    <n v="2066046"/>
    <n v="1"/>
    <x v="5"/>
    <n v="20090901"/>
    <s v="R"/>
    <n v="6"/>
    <n v="36"/>
    <n v="23"/>
    <n v="14"/>
    <s v="N"/>
    <n v="5"/>
    <s v="3M10107 C"/>
    <m/>
    <n v="5000"/>
    <s v="M"/>
    <m/>
    <m/>
    <m/>
    <n v="780"/>
    <n v="0"/>
    <n v="1"/>
    <s v="E"/>
    <n v="1"/>
    <n v="634080"/>
    <n v="12"/>
    <m/>
    <m/>
    <m/>
    <n v="108887"/>
    <n v="1"/>
    <m/>
    <m/>
    <m/>
    <m/>
    <m/>
    <n v="2.2599999999999998"/>
    <s v="SAMISH BAY 7C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30329"/>
    <s v="WDFW"/>
    <s v="WDFW"/>
    <n v="2064135"/>
    <n v="1"/>
    <x v="5"/>
    <n v="20090903"/>
    <s v="R"/>
    <n v="6"/>
    <n v="36"/>
    <n v="23"/>
    <n v="14"/>
    <s v="N"/>
    <n v="5"/>
    <s v="3M10107 C"/>
    <m/>
    <n v="5000"/>
    <s v="M"/>
    <m/>
    <m/>
    <m/>
    <n v="710"/>
    <n v="0"/>
    <n v="1"/>
    <s v="E"/>
    <n v="1"/>
    <n v="634080"/>
    <n v="12"/>
    <m/>
    <m/>
    <m/>
    <n v="108887"/>
    <n v="1"/>
    <m/>
    <m/>
    <m/>
    <m/>
    <m/>
    <n v="2.2599999999999998"/>
    <s v="SAMISH BAY 7C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30329"/>
    <s v="WDFW"/>
    <s v="WDFW"/>
    <n v="2064338"/>
    <n v="1"/>
    <x v="5"/>
    <n v="20090915"/>
    <s v="R"/>
    <n v="6"/>
    <n v="38"/>
    <n v="23"/>
    <n v="17"/>
    <s v="N"/>
    <n v="5"/>
    <s v="3M10107 B"/>
    <m/>
    <n v="5000"/>
    <s v="M"/>
    <m/>
    <m/>
    <m/>
    <n v="720"/>
    <n v="0"/>
    <n v="1"/>
    <s v="E"/>
    <n v="1"/>
    <n v="634080"/>
    <n v="12"/>
    <m/>
    <m/>
    <m/>
    <n v="108878"/>
    <n v="1"/>
    <m/>
    <m/>
    <m/>
    <m/>
    <m/>
    <n v="2.73"/>
    <s v="BELLINGHAM BAY 7B"/>
    <s v="N"/>
    <s v="WA"/>
    <s v="NOWA"/>
    <s v="SJUA"/>
    <s v="GLENWOOD SPRINGS"/>
    <s v="SAMISH (FRIDAY CR)"/>
    <n v="2006"/>
    <n v="3"/>
    <s v="3F10707 020065 H"/>
    <s v="3F10107 030017 S"/>
    <n v="2007"/>
    <x v="13"/>
    <x v="2"/>
    <x v="0"/>
  </r>
  <r>
    <s v="R"/>
    <n v="4.0999999999999996"/>
    <n v="20130329"/>
    <s v="WDFW"/>
    <s v="WDFW"/>
    <n v="2076764"/>
    <n v="1"/>
    <x v="5"/>
    <n v="20090921"/>
    <s v="R"/>
    <n v="6"/>
    <n v="39"/>
    <n v="23"/>
    <n v="14"/>
    <s v="N"/>
    <n v="5"/>
    <s v="3M10107 B"/>
    <m/>
    <n v="5000"/>
    <s v="M"/>
    <m/>
    <m/>
    <m/>
    <n v="650"/>
    <n v="0"/>
    <n v="1"/>
    <s v="E"/>
    <n v="1"/>
    <n v="634080"/>
    <n v="12"/>
    <m/>
    <m/>
    <m/>
    <n v="108879"/>
    <n v="1"/>
    <m/>
    <m/>
    <m/>
    <m/>
    <m/>
    <n v="1.28"/>
    <s v="BELLINGHAM BAY 7B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40306"/>
    <s v="WDFW"/>
    <s v="WDFW"/>
    <n v="2168448"/>
    <n v="1"/>
    <x v="2"/>
    <n v="20100910"/>
    <s v="R"/>
    <n v="6"/>
    <n v="37"/>
    <n v="23"/>
    <n v="14"/>
    <s v="N"/>
    <n v="5"/>
    <s v="3M10107 B"/>
    <m/>
    <n v="5000"/>
    <s v="F"/>
    <m/>
    <m/>
    <m/>
    <n v="830"/>
    <n v="0"/>
    <n v="1"/>
    <s v="E"/>
    <n v="1"/>
    <n v="634080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40306"/>
    <s v="WDFW"/>
    <s v="WDFW"/>
    <n v="2168432"/>
    <n v="1"/>
    <x v="2"/>
    <n v="20100819"/>
    <s v="R"/>
    <n v="6"/>
    <n v="34"/>
    <n v="23"/>
    <n v="14"/>
    <s v="N"/>
    <n v="5"/>
    <s v="3M10107 C"/>
    <m/>
    <n v="5000"/>
    <s v="F"/>
    <m/>
    <m/>
    <m/>
    <n v="900"/>
    <n v="0"/>
    <n v="1"/>
    <s v="E"/>
    <n v="1"/>
    <n v="634080"/>
    <n v="12"/>
    <m/>
    <m/>
    <m/>
    <n v="112789"/>
    <n v="1"/>
    <m/>
    <m/>
    <m/>
    <m/>
    <m/>
    <n v="3.8"/>
    <s v="SAMISH BAY 7C"/>
    <s v="N"/>
    <s v="WA"/>
    <s v="NOWA"/>
    <s v="SJUA"/>
    <s v="GLENWOOD SPRINGS"/>
    <s v="SAMISH (FRIDAY CR)"/>
    <n v="2006"/>
    <n v="3"/>
    <s v="3F10707 020065 H"/>
    <s v="3F10107 030017 S"/>
    <n v="2007"/>
    <x v="13"/>
    <x v="1"/>
    <x v="0"/>
  </r>
  <r>
    <s v="R"/>
    <n v="4.0999999999999996"/>
    <n v="20130329"/>
    <s v="WDFW"/>
    <s v="WDFW"/>
    <n v="2066843"/>
    <n v="1"/>
    <x v="5"/>
    <n v="20090824"/>
    <s v="R"/>
    <n v="6"/>
    <n v="35"/>
    <n v="23"/>
    <n v="17"/>
    <s v="N"/>
    <n v="5"/>
    <s v="3M10107 C"/>
    <m/>
    <n v="5000"/>
    <s v="M"/>
    <m/>
    <m/>
    <m/>
    <n v="530"/>
    <n v="0"/>
    <n v="1"/>
    <s v="E"/>
    <n v="1"/>
    <n v="634272"/>
    <n v="12"/>
    <m/>
    <m/>
    <m/>
    <n v="108885"/>
    <n v="1"/>
    <m/>
    <m/>
    <m/>
    <m/>
    <m/>
    <n v="1.67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30329"/>
    <s v="WDFW"/>
    <s v="WDFW"/>
    <n v="2064321"/>
    <n v="1"/>
    <x v="5"/>
    <n v="20090903"/>
    <s v="R"/>
    <n v="6"/>
    <n v="36"/>
    <n v="23"/>
    <n v="17"/>
    <s v="N"/>
    <n v="5"/>
    <s v="3M10107 C"/>
    <m/>
    <n v="5000"/>
    <s v="M"/>
    <m/>
    <m/>
    <m/>
    <n v="540"/>
    <n v="0"/>
    <n v="1"/>
    <s v="E"/>
    <n v="1"/>
    <n v="634272"/>
    <n v="12"/>
    <m/>
    <m/>
    <m/>
    <n v="108887"/>
    <n v="1"/>
    <m/>
    <m/>
    <m/>
    <m/>
    <m/>
    <n v="2.259999999999999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30329"/>
    <s v="WDFW"/>
    <s v="WDFW"/>
    <n v="2065638"/>
    <n v="1"/>
    <x v="5"/>
    <n v="20090909"/>
    <s v="R"/>
    <n v="6"/>
    <n v="37"/>
    <n v="23"/>
    <n v="49"/>
    <s v="N"/>
    <n v="5"/>
    <s v="3M10107 C"/>
    <m/>
    <n v="5000"/>
    <s v="M"/>
    <m/>
    <m/>
    <m/>
    <n v="530"/>
    <n v="0"/>
    <n v="1"/>
    <s v="E"/>
    <n v="1"/>
    <n v="634272"/>
    <n v="12"/>
    <m/>
    <m/>
    <m/>
    <n v="108888"/>
    <n v="1"/>
    <m/>
    <m/>
    <m/>
    <m/>
    <m/>
    <n v="3.54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30329"/>
    <s v="WDFW"/>
    <s v="WDFW"/>
    <n v="2065268"/>
    <n v="1"/>
    <x v="5"/>
    <n v="20090908"/>
    <s v="R"/>
    <n v="6"/>
    <n v="37"/>
    <n v="23"/>
    <n v="17"/>
    <s v="N"/>
    <n v="5"/>
    <s v="3M10107 B"/>
    <m/>
    <n v="5000"/>
    <s v="M"/>
    <m/>
    <m/>
    <m/>
    <n v="530"/>
    <n v="0"/>
    <n v="1"/>
    <s v="E"/>
    <n v="1"/>
    <n v="634272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30329"/>
    <s v="WDFW"/>
    <s v="WDFW"/>
    <n v="2065287"/>
    <n v="1"/>
    <x v="5"/>
    <n v="20090908"/>
    <s v="R"/>
    <n v="6"/>
    <n v="37"/>
    <n v="23"/>
    <n v="17"/>
    <s v="N"/>
    <n v="5"/>
    <s v="3M10107 B"/>
    <m/>
    <n v="5000"/>
    <s v="M"/>
    <m/>
    <m/>
    <m/>
    <n v="510"/>
    <n v="0"/>
    <n v="1"/>
    <s v="E"/>
    <n v="1"/>
    <n v="634272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30329"/>
    <s v="WDFW"/>
    <s v="WDFW"/>
    <n v="2076713"/>
    <n v="1"/>
    <x v="5"/>
    <n v="20090909"/>
    <s v="R"/>
    <n v="6"/>
    <n v="37"/>
    <n v="23"/>
    <n v="49"/>
    <s v="N"/>
    <n v="5"/>
    <s v="3M10107 B"/>
    <m/>
    <n v="5000"/>
    <s v="M"/>
    <m/>
    <m/>
    <m/>
    <n v="450"/>
    <n v="0"/>
    <n v="1"/>
    <s v="E"/>
    <n v="1"/>
    <n v="634272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30329"/>
    <s v="WDFW"/>
    <s v="WDFW"/>
    <n v="2064143"/>
    <n v="1"/>
    <x v="5"/>
    <n v="20090910"/>
    <s v="R"/>
    <n v="6"/>
    <n v="37"/>
    <n v="23"/>
    <n v="49"/>
    <s v="N"/>
    <n v="5"/>
    <s v="3M10107 B"/>
    <m/>
    <n v="5000"/>
    <s v="M"/>
    <m/>
    <m/>
    <m/>
    <n v="470"/>
    <n v="0"/>
    <n v="1"/>
    <s v="E"/>
    <n v="1"/>
    <n v="634272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30329"/>
    <s v="WDFW"/>
    <s v="WDFW"/>
    <n v="2064200"/>
    <n v="1"/>
    <x v="5"/>
    <n v="20090910"/>
    <s v="R"/>
    <n v="6"/>
    <n v="37"/>
    <n v="23"/>
    <n v="49"/>
    <s v="N"/>
    <n v="5"/>
    <s v="3M10107 B"/>
    <m/>
    <n v="5000"/>
    <s v="M"/>
    <m/>
    <m/>
    <m/>
    <n v="570"/>
    <n v="0"/>
    <n v="1"/>
    <s v="E"/>
    <n v="1"/>
    <n v="634272"/>
    <n v="12"/>
    <m/>
    <m/>
    <m/>
    <n v="108877"/>
    <n v="1"/>
    <m/>
    <m/>
    <m/>
    <m/>
    <m/>
    <n v="2.1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30329"/>
    <s v="WDFW"/>
    <s v="WDFW"/>
    <n v="2064337"/>
    <n v="1"/>
    <x v="5"/>
    <n v="20090916"/>
    <s v="R"/>
    <n v="6"/>
    <n v="38"/>
    <n v="23"/>
    <n v="49"/>
    <s v="N"/>
    <n v="5"/>
    <s v="3M10107 B"/>
    <m/>
    <n v="5000"/>
    <s v="M"/>
    <m/>
    <m/>
    <m/>
    <n v="570"/>
    <n v="0"/>
    <n v="1"/>
    <s v="E"/>
    <n v="1"/>
    <n v="634272"/>
    <n v="12"/>
    <m/>
    <m/>
    <m/>
    <n v="108878"/>
    <n v="1"/>
    <m/>
    <m/>
    <m/>
    <m/>
    <m/>
    <n v="2.7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30329"/>
    <s v="WDFW"/>
    <s v="WDFW"/>
    <n v="2076751"/>
    <n v="1"/>
    <x v="5"/>
    <n v="20090923"/>
    <s v="R"/>
    <n v="6"/>
    <n v="39"/>
    <n v="23"/>
    <n v="49"/>
    <s v="N"/>
    <n v="5"/>
    <s v="3M10107 B"/>
    <m/>
    <n v="5000"/>
    <s v="M"/>
    <m/>
    <m/>
    <m/>
    <n v="570"/>
    <n v="0"/>
    <n v="1"/>
    <s v="E"/>
    <n v="1"/>
    <n v="634272"/>
    <n v="12"/>
    <m/>
    <m/>
    <m/>
    <n v="108879"/>
    <n v="1"/>
    <m/>
    <m/>
    <m/>
    <m/>
    <m/>
    <n v="1.2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918"/>
    <n v="1"/>
    <x v="2"/>
    <n v="20100902"/>
    <s v="R"/>
    <n v="6"/>
    <n v="36"/>
    <n v="23"/>
    <n v="17"/>
    <s v="N"/>
    <n v="5"/>
    <s v="3M10107 B"/>
    <m/>
    <n v="5000"/>
    <s v="M"/>
    <m/>
    <m/>
    <m/>
    <n v="72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922"/>
    <n v="1"/>
    <x v="2"/>
    <n v="20100902"/>
    <s v="R"/>
    <n v="6"/>
    <n v="36"/>
    <n v="23"/>
    <n v="17"/>
    <s v="N"/>
    <n v="5"/>
    <s v="3M10107 B"/>
    <m/>
    <n v="5000"/>
    <s v="M"/>
    <m/>
    <m/>
    <m/>
    <n v="77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88"/>
    <n v="1"/>
    <x v="2"/>
    <n v="20100823"/>
    <s v="R"/>
    <n v="6"/>
    <n v="35"/>
    <n v="23"/>
    <n v="14"/>
    <s v="N"/>
    <n v="5"/>
    <s v="3M10107 B"/>
    <m/>
    <n v="5000"/>
    <s v="M"/>
    <m/>
    <m/>
    <m/>
    <n v="76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89"/>
    <n v="1"/>
    <x v="2"/>
    <n v="20100823"/>
    <s v="R"/>
    <n v="6"/>
    <n v="35"/>
    <n v="23"/>
    <n v="14"/>
    <s v="N"/>
    <n v="5"/>
    <s v="3M10107 B"/>
    <m/>
    <n v="5000"/>
    <s v="M"/>
    <m/>
    <m/>
    <m/>
    <n v="72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90"/>
    <n v="1"/>
    <x v="2"/>
    <n v="20100823"/>
    <s v="R"/>
    <n v="6"/>
    <n v="35"/>
    <n v="23"/>
    <n v="14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93"/>
    <n v="1"/>
    <x v="2"/>
    <n v="20100823"/>
    <s v="R"/>
    <n v="6"/>
    <n v="35"/>
    <n v="23"/>
    <n v="14"/>
    <s v="N"/>
    <n v="5"/>
    <s v="3M10107 B"/>
    <m/>
    <n v="5000"/>
    <s v="M"/>
    <m/>
    <m/>
    <m/>
    <n v="71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94"/>
    <n v="1"/>
    <x v="2"/>
    <n v="20100823"/>
    <s v="R"/>
    <n v="6"/>
    <n v="35"/>
    <n v="23"/>
    <n v="14"/>
    <s v="N"/>
    <n v="5"/>
    <s v="3M10107 B"/>
    <m/>
    <n v="5000"/>
    <s v="M"/>
    <m/>
    <m/>
    <m/>
    <n v="64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95"/>
    <n v="1"/>
    <x v="2"/>
    <n v="20100823"/>
    <s v="R"/>
    <n v="6"/>
    <n v="35"/>
    <n v="23"/>
    <n v="14"/>
    <s v="N"/>
    <n v="5"/>
    <s v="3M10107 B"/>
    <m/>
    <n v="5000"/>
    <s v="M"/>
    <m/>
    <m/>
    <m/>
    <n v="65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97"/>
    <n v="1"/>
    <x v="2"/>
    <n v="20100823"/>
    <s v="R"/>
    <n v="6"/>
    <n v="35"/>
    <n v="23"/>
    <n v="14"/>
    <s v="N"/>
    <n v="5"/>
    <s v="3M10107 B"/>
    <m/>
    <n v="5000"/>
    <s v="M"/>
    <m/>
    <m/>
    <m/>
    <n v="79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399"/>
    <n v="1"/>
    <x v="2"/>
    <n v="20100823"/>
    <s v="R"/>
    <n v="6"/>
    <n v="35"/>
    <n v="23"/>
    <n v="14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00"/>
    <n v="1"/>
    <x v="2"/>
    <n v="20100823"/>
    <s v="R"/>
    <n v="6"/>
    <n v="35"/>
    <n v="23"/>
    <n v="14"/>
    <s v="N"/>
    <n v="5"/>
    <s v="3M10107 B"/>
    <m/>
    <n v="5000"/>
    <s v="M"/>
    <m/>
    <m/>
    <m/>
    <n v="66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37776"/>
    <n v="1"/>
    <x v="2"/>
    <n v="20100824"/>
    <s v="R"/>
    <n v="6"/>
    <n v="35"/>
    <n v="23"/>
    <n v="14"/>
    <s v="N"/>
    <n v="5"/>
    <s v="3M10107 B"/>
    <m/>
    <n v="5000"/>
    <s v="F"/>
    <m/>
    <m/>
    <m/>
    <n v="80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37778"/>
    <n v="1"/>
    <x v="2"/>
    <n v="20100824"/>
    <s v="R"/>
    <n v="6"/>
    <n v="35"/>
    <n v="23"/>
    <n v="14"/>
    <s v="N"/>
    <n v="5"/>
    <s v="3M10107 B"/>
    <m/>
    <n v="5000"/>
    <s v="M"/>
    <m/>
    <m/>
    <m/>
    <n v="79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56"/>
    <n v="1"/>
    <x v="2"/>
    <n v="20100827"/>
    <s v="R"/>
    <n v="6"/>
    <n v="35"/>
    <n v="23"/>
    <n v="17"/>
    <s v="N"/>
    <n v="5"/>
    <s v="3M10107 B"/>
    <m/>
    <n v="5000"/>
    <s v="M"/>
    <m/>
    <m/>
    <m/>
    <n v="800"/>
    <n v="0"/>
    <n v="1"/>
    <s v="E"/>
    <n v="1"/>
    <n v="634272"/>
    <n v="12"/>
    <m/>
    <m/>
    <m/>
    <n v="112776"/>
    <n v="1"/>
    <m/>
    <m/>
    <m/>
    <m/>
    <m/>
    <n v="3.3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998"/>
    <n v="1"/>
    <x v="2"/>
    <n v="20100903"/>
    <s v="R"/>
    <n v="6"/>
    <n v="36"/>
    <n v="23"/>
    <n v="17"/>
    <s v="N"/>
    <n v="5"/>
    <s v="3M10107 B"/>
    <m/>
    <n v="5000"/>
    <s v="M"/>
    <m/>
    <m/>
    <m/>
    <n v="83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33"/>
    <n v="1"/>
    <x v="2"/>
    <n v="20100908"/>
    <s v="R"/>
    <n v="6"/>
    <n v="37"/>
    <n v="23"/>
    <n v="49"/>
    <s v="N"/>
    <n v="5"/>
    <s v="3M10107 B"/>
    <m/>
    <n v="5000"/>
    <s v="F"/>
    <m/>
    <m/>
    <m/>
    <n v="80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435"/>
    <n v="1"/>
    <x v="2"/>
    <n v="20100908"/>
    <s v="R"/>
    <n v="6"/>
    <n v="37"/>
    <n v="23"/>
    <n v="49"/>
    <s v="N"/>
    <n v="5"/>
    <s v="3M10107 B"/>
    <m/>
    <n v="5000"/>
    <s v="M"/>
    <m/>
    <m/>
    <m/>
    <n v="79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436"/>
    <n v="1"/>
    <x v="2"/>
    <n v="20100908"/>
    <s v="R"/>
    <n v="6"/>
    <n v="37"/>
    <n v="23"/>
    <n v="49"/>
    <s v="N"/>
    <n v="5"/>
    <s v="3M10107 B"/>
    <m/>
    <n v="5000"/>
    <s v="M"/>
    <m/>
    <m/>
    <m/>
    <n v="66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437"/>
    <n v="1"/>
    <x v="2"/>
    <n v="20100908"/>
    <s v="R"/>
    <n v="6"/>
    <n v="37"/>
    <n v="23"/>
    <n v="49"/>
    <s v="N"/>
    <n v="5"/>
    <s v="3M10107 B"/>
    <m/>
    <n v="5000"/>
    <s v="M"/>
    <m/>
    <m/>
    <m/>
    <n v="78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441"/>
    <n v="1"/>
    <x v="2"/>
    <n v="20100908"/>
    <s v="R"/>
    <n v="6"/>
    <n v="37"/>
    <n v="23"/>
    <n v="49"/>
    <s v="N"/>
    <n v="5"/>
    <s v="3M10107 B"/>
    <m/>
    <n v="5000"/>
    <s v="M"/>
    <m/>
    <m/>
    <m/>
    <n v="72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972"/>
    <n v="1"/>
    <x v="2"/>
    <n v="20100908"/>
    <s v="R"/>
    <n v="6"/>
    <n v="37"/>
    <n v="23"/>
    <n v="17"/>
    <s v="N"/>
    <n v="5"/>
    <s v="3M10107 B"/>
    <m/>
    <n v="5000"/>
    <s v="M"/>
    <m/>
    <m/>
    <m/>
    <n v="68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891"/>
    <n v="1"/>
    <x v="2"/>
    <n v="20100922"/>
    <s v="R"/>
    <n v="6"/>
    <n v="39"/>
    <n v="23"/>
    <n v="17"/>
    <s v="N"/>
    <n v="5"/>
    <s v="3M10107 B"/>
    <m/>
    <n v="5000"/>
    <s v="F"/>
    <m/>
    <m/>
    <m/>
    <n v="690"/>
    <n v="0"/>
    <n v="1"/>
    <s v="E"/>
    <n v="1"/>
    <n v="634272"/>
    <n v="12"/>
    <m/>
    <m/>
    <m/>
    <n v="112780"/>
    <n v="1"/>
    <m/>
    <m/>
    <m/>
    <m/>
    <m/>
    <n v="3.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714"/>
    <n v="1"/>
    <x v="2"/>
    <n v="20100922"/>
    <s v="R"/>
    <n v="6"/>
    <n v="39"/>
    <n v="23"/>
    <n v="19"/>
    <s v="N"/>
    <n v="5"/>
    <s v="3M10107 B"/>
    <m/>
    <n v="5000"/>
    <s v="M"/>
    <m/>
    <m/>
    <m/>
    <n v="770"/>
    <n v="0"/>
    <n v="1"/>
    <s v="E"/>
    <n v="1"/>
    <n v="634272"/>
    <n v="12"/>
    <m/>
    <m/>
    <m/>
    <n v="112780"/>
    <n v="1"/>
    <m/>
    <m/>
    <m/>
    <m/>
    <m/>
    <n v="3.2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21"/>
    <n v="1"/>
    <x v="2"/>
    <n v="20100817"/>
    <s v="R"/>
    <n v="6"/>
    <n v="34"/>
    <n v="23"/>
    <n v="17"/>
    <s v="N"/>
    <n v="5"/>
    <s v="3M10107 C"/>
    <m/>
    <n v="5000"/>
    <s v="M"/>
    <m/>
    <m/>
    <m/>
    <n v="750"/>
    <n v="0"/>
    <n v="1"/>
    <s v="E"/>
    <n v="1"/>
    <n v="634272"/>
    <n v="12"/>
    <m/>
    <m/>
    <m/>
    <n v="112789"/>
    <n v="1"/>
    <m/>
    <m/>
    <m/>
    <m/>
    <m/>
    <n v="3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327"/>
    <n v="1"/>
    <x v="2"/>
    <n v="20100830"/>
    <s v="R"/>
    <n v="6"/>
    <n v="36"/>
    <n v="23"/>
    <n v="14"/>
    <s v="N"/>
    <n v="5"/>
    <s v="3M10107 C"/>
    <m/>
    <n v="5000"/>
    <s v="M"/>
    <m/>
    <m/>
    <m/>
    <n v="75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6376"/>
    <n v="1"/>
    <x v="2"/>
    <n v="20100831"/>
    <s v="R"/>
    <n v="6"/>
    <n v="36"/>
    <n v="23"/>
    <n v="17"/>
    <s v="N"/>
    <n v="5"/>
    <s v="3M10107 C"/>
    <m/>
    <n v="5000"/>
    <s v="M"/>
    <m/>
    <m/>
    <m/>
    <n v="65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78"/>
    <n v="1"/>
    <x v="2"/>
    <n v="20100831"/>
    <s v="R"/>
    <n v="6"/>
    <n v="36"/>
    <n v="23"/>
    <n v="17"/>
    <s v="N"/>
    <n v="5"/>
    <s v="3M10107 C"/>
    <m/>
    <n v="5000"/>
    <s v="F"/>
    <m/>
    <m/>
    <m/>
    <n v="79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80"/>
    <n v="1"/>
    <x v="2"/>
    <n v="20100831"/>
    <s v="R"/>
    <n v="6"/>
    <n v="36"/>
    <n v="23"/>
    <n v="17"/>
    <s v="N"/>
    <n v="5"/>
    <s v="3M10107 C"/>
    <m/>
    <n v="5000"/>
    <s v="M"/>
    <m/>
    <m/>
    <m/>
    <n v="77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81"/>
    <n v="1"/>
    <x v="2"/>
    <n v="20100831"/>
    <s v="R"/>
    <n v="6"/>
    <n v="36"/>
    <n v="23"/>
    <n v="17"/>
    <s v="N"/>
    <n v="5"/>
    <s v="3M10107 C"/>
    <m/>
    <n v="5000"/>
    <s v="M"/>
    <m/>
    <m/>
    <m/>
    <n v="65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82"/>
    <n v="1"/>
    <x v="2"/>
    <n v="20100831"/>
    <s v="R"/>
    <n v="6"/>
    <n v="36"/>
    <n v="23"/>
    <n v="17"/>
    <s v="N"/>
    <n v="5"/>
    <s v="3M10107 C"/>
    <m/>
    <n v="5000"/>
    <s v="M"/>
    <m/>
    <m/>
    <m/>
    <n v="76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83"/>
    <n v="1"/>
    <x v="2"/>
    <n v="20100831"/>
    <s v="R"/>
    <n v="6"/>
    <n v="36"/>
    <n v="23"/>
    <n v="17"/>
    <s v="N"/>
    <n v="5"/>
    <s v="3M10107 C"/>
    <m/>
    <n v="5000"/>
    <s v="F"/>
    <m/>
    <m/>
    <m/>
    <n v="70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84"/>
    <n v="1"/>
    <x v="2"/>
    <n v="20100831"/>
    <s v="R"/>
    <n v="6"/>
    <n v="36"/>
    <n v="23"/>
    <n v="17"/>
    <s v="N"/>
    <n v="5"/>
    <s v="3M10107 C"/>
    <m/>
    <n v="5000"/>
    <s v="F"/>
    <m/>
    <m/>
    <m/>
    <n v="72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85"/>
    <n v="1"/>
    <x v="2"/>
    <n v="20100831"/>
    <s v="R"/>
    <n v="6"/>
    <n v="36"/>
    <n v="23"/>
    <n v="17"/>
    <s v="N"/>
    <n v="5"/>
    <s v="3M10107 C"/>
    <m/>
    <n v="5000"/>
    <s v="M"/>
    <m/>
    <m/>
    <m/>
    <n v="79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034"/>
    <n v="1"/>
    <x v="2"/>
    <n v="20100901"/>
    <s v="R"/>
    <n v="6"/>
    <n v="36"/>
    <n v="23"/>
    <n v="17"/>
    <s v="N"/>
    <n v="5"/>
    <s v="3M10107 C"/>
    <m/>
    <n v="5000"/>
    <s v="M"/>
    <m/>
    <m/>
    <m/>
    <n v="6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035"/>
    <n v="1"/>
    <x v="2"/>
    <n v="20100901"/>
    <s v="R"/>
    <n v="6"/>
    <n v="36"/>
    <n v="23"/>
    <n v="17"/>
    <s v="N"/>
    <n v="5"/>
    <s v="3M10107 C"/>
    <m/>
    <n v="5000"/>
    <s v="F"/>
    <m/>
    <m/>
    <m/>
    <n v="73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88"/>
    <n v="1"/>
    <x v="2"/>
    <n v="20100902"/>
    <s v="R"/>
    <n v="6"/>
    <n v="36"/>
    <n v="23"/>
    <n v="49"/>
    <s v="N"/>
    <n v="5"/>
    <s v="3M10107 C"/>
    <m/>
    <n v="5000"/>
    <s v="M"/>
    <m/>
    <m/>
    <m/>
    <n v="70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691"/>
    <n v="1"/>
    <x v="2"/>
    <n v="20100902"/>
    <s v="R"/>
    <n v="6"/>
    <n v="36"/>
    <n v="23"/>
    <n v="49"/>
    <s v="N"/>
    <n v="5"/>
    <s v="3M10107 C"/>
    <m/>
    <n v="5000"/>
    <s v="M"/>
    <m/>
    <m/>
    <m/>
    <n v="7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693"/>
    <n v="1"/>
    <x v="2"/>
    <n v="20100902"/>
    <s v="R"/>
    <n v="6"/>
    <n v="36"/>
    <n v="23"/>
    <n v="49"/>
    <s v="N"/>
    <n v="5"/>
    <s v="3M10107 C"/>
    <m/>
    <n v="5000"/>
    <s v="F"/>
    <m/>
    <m/>
    <m/>
    <n v="75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707"/>
    <n v="1"/>
    <x v="2"/>
    <n v="20100902"/>
    <s v="R"/>
    <n v="6"/>
    <n v="36"/>
    <n v="23"/>
    <n v="49"/>
    <s v="N"/>
    <n v="5"/>
    <s v="3M10107 C"/>
    <m/>
    <n v="5000"/>
    <s v="M"/>
    <m/>
    <m/>
    <m/>
    <n v="7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330"/>
    <n v="1"/>
    <x v="2"/>
    <n v="20100914"/>
    <s v="R"/>
    <n v="6"/>
    <n v="38"/>
    <n v="23"/>
    <n v="19"/>
    <s v="N"/>
    <n v="5"/>
    <s v="3M10107 B"/>
    <m/>
    <n v="5000"/>
    <s v="M"/>
    <m/>
    <m/>
    <m/>
    <n v="77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345"/>
    <n v="1"/>
    <x v="2"/>
    <n v="20100914"/>
    <s v="R"/>
    <n v="6"/>
    <n v="38"/>
    <n v="23"/>
    <n v="19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397"/>
    <n v="1"/>
    <x v="2"/>
    <n v="20100914"/>
    <s v="R"/>
    <n v="6"/>
    <n v="38"/>
    <n v="23"/>
    <n v="19"/>
    <s v="N"/>
    <n v="5"/>
    <s v="3M10107 B"/>
    <m/>
    <n v="5000"/>
    <s v="M"/>
    <m/>
    <m/>
    <m/>
    <n v="77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412"/>
    <n v="1"/>
    <x v="2"/>
    <n v="20100914"/>
    <s v="R"/>
    <n v="6"/>
    <n v="38"/>
    <n v="23"/>
    <n v="19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666"/>
    <n v="1"/>
    <x v="2"/>
    <n v="20100824"/>
    <s v="R"/>
    <n v="6"/>
    <n v="35"/>
    <n v="23"/>
    <n v="17"/>
    <s v="N"/>
    <n v="5"/>
    <s v="3M10107 C"/>
    <m/>
    <n v="5000"/>
    <s v="M"/>
    <m/>
    <m/>
    <m/>
    <n v="81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67"/>
    <n v="1"/>
    <x v="2"/>
    <n v="20100824"/>
    <s v="R"/>
    <n v="6"/>
    <n v="35"/>
    <n v="23"/>
    <n v="17"/>
    <s v="N"/>
    <n v="5"/>
    <s v="3M10107 C"/>
    <m/>
    <n v="5000"/>
    <s v="M"/>
    <m/>
    <m/>
    <m/>
    <n v="66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70"/>
    <n v="1"/>
    <x v="2"/>
    <n v="20100824"/>
    <s v="R"/>
    <n v="6"/>
    <n v="35"/>
    <n v="23"/>
    <n v="17"/>
    <s v="N"/>
    <n v="5"/>
    <s v="3M10107 C"/>
    <m/>
    <n v="5000"/>
    <s v="F"/>
    <m/>
    <m/>
    <m/>
    <n v="81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053"/>
    <n v="1"/>
    <x v="2"/>
    <n v="20100902"/>
    <s v="R"/>
    <n v="6"/>
    <n v="36"/>
    <n v="23"/>
    <n v="49"/>
    <s v="N"/>
    <n v="5"/>
    <s v="3M10107 C"/>
    <m/>
    <n v="5000"/>
    <s v="M"/>
    <m/>
    <m/>
    <m/>
    <n v="80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59"/>
    <n v="1"/>
    <x v="2"/>
    <n v="20100902"/>
    <s v="R"/>
    <n v="6"/>
    <n v="36"/>
    <n v="23"/>
    <n v="49"/>
    <s v="N"/>
    <n v="5"/>
    <s v="3M10107 C"/>
    <m/>
    <n v="5000"/>
    <s v="M"/>
    <m/>
    <m/>
    <m/>
    <n v="86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63"/>
    <n v="1"/>
    <x v="2"/>
    <n v="20100902"/>
    <s v="R"/>
    <n v="6"/>
    <n v="36"/>
    <n v="23"/>
    <n v="49"/>
    <s v="N"/>
    <n v="5"/>
    <s v="3M10107 C"/>
    <m/>
    <n v="5000"/>
    <s v="F"/>
    <m/>
    <m/>
    <m/>
    <n v="75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671"/>
    <n v="1"/>
    <x v="2"/>
    <n v="20100824"/>
    <s v="R"/>
    <n v="6"/>
    <n v="35"/>
    <n v="23"/>
    <n v="17"/>
    <s v="N"/>
    <n v="5"/>
    <s v="3M10107 C"/>
    <m/>
    <n v="5000"/>
    <s v="M"/>
    <m/>
    <m/>
    <m/>
    <n v="81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72"/>
    <n v="1"/>
    <x v="2"/>
    <n v="20100824"/>
    <s v="R"/>
    <n v="6"/>
    <n v="35"/>
    <n v="23"/>
    <n v="17"/>
    <s v="N"/>
    <n v="5"/>
    <s v="3M10107 C"/>
    <m/>
    <n v="5000"/>
    <s v="F"/>
    <m/>
    <m/>
    <m/>
    <n v="71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73"/>
    <n v="1"/>
    <x v="2"/>
    <n v="20100824"/>
    <s v="R"/>
    <n v="6"/>
    <n v="35"/>
    <n v="23"/>
    <n v="17"/>
    <s v="N"/>
    <n v="5"/>
    <s v="3M10107 C"/>
    <m/>
    <n v="5000"/>
    <s v="F"/>
    <m/>
    <m/>
    <m/>
    <n v="74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37725"/>
    <n v="1"/>
    <x v="2"/>
    <n v="20100825"/>
    <s v="R"/>
    <n v="6"/>
    <n v="35"/>
    <n v="23"/>
    <n v="49"/>
    <s v="N"/>
    <n v="5"/>
    <s v="3M10107 C"/>
    <m/>
    <n v="5000"/>
    <s v="M"/>
    <m/>
    <m/>
    <m/>
    <n v="68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37726"/>
    <n v="1"/>
    <x v="2"/>
    <n v="20100825"/>
    <s v="R"/>
    <n v="6"/>
    <n v="35"/>
    <n v="23"/>
    <n v="49"/>
    <s v="N"/>
    <n v="5"/>
    <s v="3M10107 C"/>
    <m/>
    <n v="5000"/>
    <s v="F"/>
    <m/>
    <m/>
    <m/>
    <n v="70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16"/>
    <n v="1"/>
    <x v="2"/>
    <n v="20100825"/>
    <s v="R"/>
    <n v="6"/>
    <n v="35"/>
    <n v="23"/>
    <n v="49"/>
    <s v="N"/>
    <n v="5"/>
    <s v="3M10107 C"/>
    <m/>
    <n v="5000"/>
    <s v="M"/>
    <m/>
    <m/>
    <m/>
    <n v="76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19"/>
    <n v="1"/>
    <x v="2"/>
    <n v="20100825"/>
    <s v="R"/>
    <n v="6"/>
    <n v="35"/>
    <n v="23"/>
    <n v="49"/>
    <s v="N"/>
    <n v="5"/>
    <s v="3M10107 C"/>
    <m/>
    <n v="5000"/>
    <s v="F"/>
    <m/>
    <m/>
    <m/>
    <n v="72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22"/>
    <n v="1"/>
    <x v="2"/>
    <n v="20100825"/>
    <s v="R"/>
    <n v="6"/>
    <n v="35"/>
    <n v="23"/>
    <n v="49"/>
    <s v="N"/>
    <n v="5"/>
    <s v="3M10107 C"/>
    <m/>
    <n v="5000"/>
    <s v="M"/>
    <m/>
    <m/>
    <m/>
    <n v="67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24"/>
    <n v="1"/>
    <x v="2"/>
    <n v="20100825"/>
    <s v="R"/>
    <n v="6"/>
    <n v="35"/>
    <n v="23"/>
    <n v="49"/>
    <s v="N"/>
    <n v="5"/>
    <s v="3M10107 C"/>
    <m/>
    <n v="5000"/>
    <s v="F"/>
    <m/>
    <m/>
    <m/>
    <n v="75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30"/>
    <n v="1"/>
    <x v="2"/>
    <n v="20100825"/>
    <s v="R"/>
    <n v="6"/>
    <n v="35"/>
    <n v="23"/>
    <n v="49"/>
    <s v="N"/>
    <n v="5"/>
    <s v="3M10107 C"/>
    <m/>
    <n v="5000"/>
    <s v="M"/>
    <m/>
    <m/>
    <m/>
    <n v="72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31"/>
    <n v="1"/>
    <x v="2"/>
    <n v="20100825"/>
    <s v="R"/>
    <n v="6"/>
    <n v="35"/>
    <n v="23"/>
    <n v="49"/>
    <s v="N"/>
    <n v="5"/>
    <s v="3M10107 C"/>
    <m/>
    <n v="5000"/>
    <s v="F"/>
    <m/>
    <m/>
    <m/>
    <n v="80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40"/>
    <n v="1"/>
    <x v="2"/>
    <n v="20100825"/>
    <s v="R"/>
    <n v="6"/>
    <n v="35"/>
    <n v="23"/>
    <n v="49"/>
    <s v="N"/>
    <n v="5"/>
    <s v="3M10107 C"/>
    <m/>
    <n v="5000"/>
    <s v="M"/>
    <m/>
    <m/>
    <m/>
    <n v="80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437"/>
    <n v="1"/>
    <x v="2"/>
    <n v="20100901"/>
    <s v="R"/>
    <n v="6"/>
    <n v="36"/>
    <n v="23"/>
    <n v="14"/>
    <s v="N"/>
    <n v="5"/>
    <s v="3M10107 C"/>
    <m/>
    <n v="5000"/>
    <s v="M"/>
    <m/>
    <m/>
    <m/>
    <n v="8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440"/>
    <n v="1"/>
    <x v="2"/>
    <n v="20100901"/>
    <s v="R"/>
    <n v="6"/>
    <n v="36"/>
    <n v="23"/>
    <n v="14"/>
    <s v="N"/>
    <n v="5"/>
    <s v="3M10107 C"/>
    <m/>
    <n v="5000"/>
    <s v="M"/>
    <m/>
    <m/>
    <m/>
    <n v="83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442"/>
    <n v="1"/>
    <x v="2"/>
    <n v="20100901"/>
    <s v="R"/>
    <n v="6"/>
    <n v="36"/>
    <n v="23"/>
    <n v="14"/>
    <s v="N"/>
    <n v="5"/>
    <s v="3M10107 C"/>
    <m/>
    <n v="5000"/>
    <s v="M"/>
    <m/>
    <m/>
    <m/>
    <n v="82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6264"/>
    <n v="1"/>
    <x v="2"/>
    <n v="20100901"/>
    <s v="R"/>
    <n v="6"/>
    <n v="36"/>
    <n v="23"/>
    <n v="49"/>
    <s v="N"/>
    <n v="5"/>
    <s v="3M10107 C"/>
    <m/>
    <n v="5000"/>
    <s v="F"/>
    <m/>
    <m/>
    <m/>
    <n v="69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265"/>
    <n v="1"/>
    <x v="2"/>
    <n v="20100901"/>
    <s v="R"/>
    <n v="6"/>
    <n v="36"/>
    <n v="23"/>
    <n v="49"/>
    <s v="N"/>
    <n v="5"/>
    <s v="3M10107 C"/>
    <m/>
    <n v="5000"/>
    <s v="M"/>
    <m/>
    <m/>
    <m/>
    <n v="8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269"/>
    <n v="1"/>
    <x v="2"/>
    <n v="20100901"/>
    <s v="R"/>
    <n v="6"/>
    <n v="36"/>
    <n v="23"/>
    <n v="49"/>
    <s v="N"/>
    <n v="5"/>
    <s v="3M10107 C"/>
    <m/>
    <n v="5000"/>
    <s v="M"/>
    <m/>
    <m/>
    <m/>
    <n v="7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270"/>
    <n v="1"/>
    <x v="2"/>
    <n v="20100901"/>
    <s v="R"/>
    <n v="6"/>
    <n v="36"/>
    <n v="23"/>
    <n v="49"/>
    <s v="N"/>
    <n v="5"/>
    <s v="3M10107 C"/>
    <m/>
    <n v="5000"/>
    <s v="F"/>
    <m/>
    <m/>
    <m/>
    <n v="72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271"/>
    <n v="1"/>
    <x v="2"/>
    <n v="20100901"/>
    <s v="R"/>
    <n v="6"/>
    <n v="36"/>
    <n v="23"/>
    <n v="49"/>
    <s v="N"/>
    <n v="5"/>
    <s v="3M10107 C"/>
    <m/>
    <n v="5000"/>
    <s v="M"/>
    <m/>
    <m/>
    <m/>
    <n v="8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275"/>
    <n v="1"/>
    <x v="2"/>
    <n v="20100901"/>
    <s v="R"/>
    <n v="6"/>
    <n v="36"/>
    <n v="23"/>
    <n v="49"/>
    <s v="N"/>
    <n v="5"/>
    <s v="3M10107 C"/>
    <m/>
    <n v="5000"/>
    <s v="F"/>
    <m/>
    <m/>
    <m/>
    <n v="8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285"/>
    <n v="1"/>
    <x v="2"/>
    <n v="20100901"/>
    <s v="R"/>
    <n v="6"/>
    <n v="36"/>
    <n v="23"/>
    <n v="49"/>
    <s v="N"/>
    <n v="5"/>
    <s v="3M10107 C"/>
    <m/>
    <n v="5000"/>
    <s v="M"/>
    <m/>
    <m/>
    <m/>
    <n v="7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532"/>
    <n v="1"/>
    <x v="2"/>
    <n v="20100901"/>
    <s v="R"/>
    <n v="6"/>
    <n v="36"/>
    <n v="23"/>
    <n v="14"/>
    <s v="N"/>
    <n v="5"/>
    <s v="3M10107 C"/>
    <m/>
    <n v="5000"/>
    <s v="M"/>
    <m/>
    <m/>
    <m/>
    <n v="78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6028"/>
    <n v="1"/>
    <x v="2"/>
    <n v="20100901"/>
    <s v="R"/>
    <n v="6"/>
    <n v="36"/>
    <n v="23"/>
    <n v="14"/>
    <s v="N"/>
    <n v="5"/>
    <s v="3M10107 C"/>
    <m/>
    <n v="5000"/>
    <s v="F"/>
    <m/>
    <m/>
    <m/>
    <n v="8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469"/>
    <n v="1"/>
    <x v="2"/>
    <n v="20100902"/>
    <s v="R"/>
    <n v="6"/>
    <n v="36"/>
    <n v="23"/>
    <n v="17"/>
    <s v="N"/>
    <n v="5"/>
    <s v="3M10107 C"/>
    <m/>
    <n v="5000"/>
    <s v="F"/>
    <m/>
    <m/>
    <m/>
    <n v="70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577"/>
    <n v="1"/>
    <x v="2"/>
    <n v="20100902"/>
    <s v="R"/>
    <n v="6"/>
    <n v="36"/>
    <n v="23"/>
    <n v="19"/>
    <s v="N"/>
    <n v="5"/>
    <s v="3M10107 C"/>
    <m/>
    <n v="5000"/>
    <s v="M"/>
    <m/>
    <m/>
    <m/>
    <n v="78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600"/>
    <n v="1"/>
    <x v="2"/>
    <n v="20100902"/>
    <s v="R"/>
    <n v="6"/>
    <n v="36"/>
    <n v="23"/>
    <n v="19"/>
    <s v="N"/>
    <n v="5"/>
    <s v="3M10107 C"/>
    <m/>
    <n v="5000"/>
    <s v="M"/>
    <m/>
    <m/>
    <m/>
    <n v="7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680"/>
    <n v="1"/>
    <x v="2"/>
    <n v="20100902"/>
    <s v="R"/>
    <n v="6"/>
    <n v="36"/>
    <n v="23"/>
    <n v="49"/>
    <s v="N"/>
    <n v="5"/>
    <s v="3M10107 C"/>
    <m/>
    <n v="5000"/>
    <s v="F"/>
    <m/>
    <m/>
    <m/>
    <n v="76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67"/>
    <n v="1"/>
    <x v="2"/>
    <n v="20100902"/>
    <s v="R"/>
    <n v="6"/>
    <n v="36"/>
    <n v="23"/>
    <n v="49"/>
    <s v="N"/>
    <n v="5"/>
    <s v="3M10107 C"/>
    <m/>
    <n v="5000"/>
    <s v="M"/>
    <m/>
    <m/>
    <m/>
    <n v="84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69"/>
    <n v="1"/>
    <x v="2"/>
    <n v="20100902"/>
    <s v="R"/>
    <n v="6"/>
    <n v="36"/>
    <n v="23"/>
    <n v="49"/>
    <s v="N"/>
    <n v="5"/>
    <s v="3M10107 C"/>
    <m/>
    <n v="5000"/>
    <s v="M"/>
    <m/>
    <m/>
    <m/>
    <n v="67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71"/>
    <n v="1"/>
    <x v="2"/>
    <n v="20100902"/>
    <s v="R"/>
    <n v="6"/>
    <n v="36"/>
    <n v="23"/>
    <n v="49"/>
    <s v="N"/>
    <n v="5"/>
    <s v="3M10107 C"/>
    <m/>
    <n v="5000"/>
    <s v="M"/>
    <m/>
    <m/>
    <m/>
    <n v="80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74"/>
    <n v="1"/>
    <x v="2"/>
    <n v="20100902"/>
    <s v="R"/>
    <n v="6"/>
    <n v="36"/>
    <n v="23"/>
    <n v="49"/>
    <s v="N"/>
    <n v="5"/>
    <s v="3M10107 C"/>
    <m/>
    <n v="5000"/>
    <s v="M"/>
    <m/>
    <m/>
    <m/>
    <n v="73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76"/>
    <n v="1"/>
    <x v="2"/>
    <n v="20100902"/>
    <s v="R"/>
    <n v="6"/>
    <n v="36"/>
    <n v="23"/>
    <n v="49"/>
    <s v="N"/>
    <n v="5"/>
    <s v="3M10107 C"/>
    <m/>
    <n v="5000"/>
    <s v="M"/>
    <m/>
    <m/>
    <m/>
    <n v="7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78"/>
    <n v="1"/>
    <x v="2"/>
    <n v="20100902"/>
    <s v="R"/>
    <n v="6"/>
    <n v="36"/>
    <n v="23"/>
    <n v="49"/>
    <s v="N"/>
    <n v="5"/>
    <s v="3M10107 C"/>
    <m/>
    <n v="5000"/>
    <s v="F"/>
    <m/>
    <m/>
    <m/>
    <n v="73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86"/>
    <n v="1"/>
    <x v="2"/>
    <n v="20100902"/>
    <s v="R"/>
    <n v="6"/>
    <n v="36"/>
    <n v="23"/>
    <n v="49"/>
    <s v="N"/>
    <n v="5"/>
    <s v="3M10107 C"/>
    <m/>
    <n v="5000"/>
    <s v="M"/>
    <m/>
    <m/>
    <m/>
    <n v="68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087"/>
    <n v="1"/>
    <x v="2"/>
    <n v="20100902"/>
    <s v="R"/>
    <n v="6"/>
    <n v="36"/>
    <n v="23"/>
    <n v="49"/>
    <s v="N"/>
    <n v="5"/>
    <s v="3M10107 C"/>
    <m/>
    <n v="5000"/>
    <s v="M"/>
    <m/>
    <m/>
    <m/>
    <n v="68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373"/>
    <n v="1"/>
    <x v="2"/>
    <n v="20100909"/>
    <s v="R"/>
    <n v="6"/>
    <n v="37"/>
    <n v="23"/>
    <n v="17"/>
    <s v="N"/>
    <n v="5"/>
    <s v="3M10107 C"/>
    <m/>
    <n v="5000"/>
    <s v="M"/>
    <m/>
    <m/>
    <m/>
    <n v="800"/>
    <n v="0"/>
    <n v="1"/>
    <s v="E"/>
    <n v="1"/>
    <n v="634272"/>
    <n v="12"/>
    <m/>
    <m/>
    <m/>
    <n v="112792"/>
    <n v="1"/>
    <m/>
    <m/>
    <m/>
    <m/>
    <m/>
    <n v="5.4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74"/>
    <n v="1"/>
    <x v="2"/>
    <n v="20100909"/>
    <s v="R"/>
    <n v="6"/>
    <n v="37"/>
    <n v="23"/>
    <n v="17"/>
    <s v="N"/>
    <n v="5"/>
    <s v="3M10107 C"/>
    <m/>
    <n v="5000"/>
    <s v="M"/>
    <m/>
    <m/>
    <m/>
    <n v="750"/>
    <n v="0"/>
    <n v="1"/>
    <s v="E"/>
    <n v="1"/>
    <n v="634272"/>
    <n v="12"/>
    <m/>
    <m/>
    <m/>
    <n v="112792"/>
    <n v="1"/>
    <m/>
    <m/>
    <m/>
    <m/>
    <m/>
    <n v="5.4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75"/>
    <n v="1"/>
    <x v="2"/>
    <n v="20100909"/>
    <s v="R"/>
    <n v="6"/>
    <n v="37"/>
    <n v="23"/>
    <n v="17"/>
    <s v="N"/>
    <n v="5"/>
    <s v="3M10107 C"/>
    <m/>
    <n v="5000"/>
    <s v="F"/>
    <m/>
    <m/>
    <m/>
    <n v="720"/>
    <n v="0"/>
    <n v="1"/>
    <s v="E"/>
    <n v="1"/>
    <n v="634272"/>
    <n v="12"/>
    <m/>
    <m/>
    <m/>
    <n v="112792"/>
    <n v="1"/>
    <m/>
    <m/>
    <m/>
    <m/>
    <m/>
    <n v="5.4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76"/>
    <n v="1"/>
    <x v="2"/>
    <n v="20100909"/>
    <s v="R"/>
    <n v="6"/>
    <n v="37"/>
    <n v="23"/>
    <n v="17"/>
    <s v="N"/>
    <n v="5"/>
    <s v="3M10107 C"/>
    <m/>
    <n v="5000"/>
    <s v="F"/>
    <m/>
    <m/>
    <m/>
    <n v="720"/>
    <n v="0"/>
    <n v="1"/>
    <s v="E"/>
    <n v="1"/>
    <n v="634272"/>
    <n v="12"/>
    <m/>
    <m/>
    <m/>
    <n v="112792"/>
    <n v="1"/>
    <m/>
    <m/>
    <m/>
    <m/>
    <m/>
    <n v="5.4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81"/>
    <n v="1"/>
    <x v="2"/>
    <n v="20100909"/>
    <s v="R"/>
    <n v="6"/>
    <n v="37"/>
    <n v="23"/>
    <n v="17"/>
    <s v="N"/>
    <n v="5"/>
    <s v="3M10107 C"/>
    <m/>
    <n v="5000"/>
    <s v="M"/>
    <m/>
    <m/>
    <m/>
    <n v="740"/>
    <n v="0"/>
    <n v="1"/>
    <s v="E"/>
    <n v="1"/>
    <n v="634272"/>
    <n v="12"/>
    <m/>
    <m/>
    <m/>
    <n v="112792"/>
    <n v="1"/>
    <m/>
    <m/>
    <m/>
    <m/>
    <m/>
    <n v="5.4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84"/>
    <n v="1"/>
    <x v="2"/>
    <n v="20100909"/>
    <s v="R"/>
    <n v="6"/>
    <n v="37"/>
    <n v="23"/>
    <n v="17"/>
    <s v="N"/>
    <n v="5"/>
    <s v="3M10107 C"/>
    <m/>
    <n v="5000"/>
    <s v="M"/>
    <m/>
    <m/>
    <m/>
    <n v="860"/>
    <n v="0"/>
    <n v="1"/>
    <s v="E"/>
    <n v="1"/>
    <n v="634272"/>
    <n v="12"/>
    <m/>
    <m/>
    <m/>
    <n v="112792"/>
    <n v="1"/>
    <m/>
    <m/>
    <m/>
    <m/>
    <m/>
    <n v="5.4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22"/>
    <n v="1"/>
    <x v="2"/>
    <n v="20100816"/>
    <s v="R"/>
    <n v="6"/>
    <n v="34"/>
    <n v="23"/>
    <n v="14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5"/>
    <n v="1"/>
    <m/>
    <m/>
    <m/>
    <m/>
    <m/>
    <n v="1.7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23"/>
    <n v="1"/>
    <x v="2"/>
    <n v="20100816"/>
    <s v="R"/>
    <n v="6"/>
    <n v="34"/>
    <n v="23"/>
    <n v="14"/>
    <s v="N"/>
    <n v="5"/>
    <s v="3M10107 B"/>
    <m/>
    <n v="5000"/>
    <s v="M"/>
    <m/>
    <m/>
    <m/>
    <n v="720"/>
    <n v="0"/>
    <n v="1"/>
    <s v="E"/>
    <n v="1"/>
    <n v="634272"/>
    <n v="12"/>
    <m/>
    <m/>
    <m/>
    <n v="112775"/>
    <n v="1"/>
    <m/>
    <m/>
    <m/>
    <m/>
    <m/>
    <n v="1.7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24"/>
    <n v="1"/>
    <x v="2"/>
    <n v="20100816"/>
    <s v="R"/>
    <n v="6"/>
    <n v="34"/>
    <n v="23"/>
    <n v="14"/>
    <s v="N"/>
    <n v="5"/>
    <s v="3M10107 B"/>
    <m/>
    <n v="5000"/>
    <s v="F"/>
    <m/>
    <m/>
    <m/>
    <n v="780"/>
    <n v="0"/>
    <n v="1"/>
    <s v="E"/>
    <n v="1"/>
    <n v="634272"/>
    <n v="12"/>
    <m/>
    <m/>
    <m/>
    <n v="112775"/>
    <n v="1"/>
    <m/>
    <m/>
    <m/>
    <m/>
    <m/>
    <n v="1.7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25"/>
    <n v="1"/>
    <x v="2"/>
    <n v="20100816"/>
    <s v="R"/>
    <n v="6"/>
    <n v="34"/>
    <n v="23"/>
    <n v="14"/>
    <s v="N"/>
    <n v="5"/>
    <s v="3M10107 B"/>
    <m/>
    <n v="5000"/>
    <s v="M"/>
    <m/>
    <m/>
    <m/>
    <n v="760"/>
    <n v="0"/>
    <n v="1"/>
    <s v="E"/>
    <n v="1"/>
    <n v="634272"/>
    <n v="12"/>
    <m/>
    <m/>
    <m/>
    <n v="112775"/>
    <n v="1"/>
    <m/>
    <m/>
    <m/>
    <m/>
    <m/>
    <n v="1.7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27"/>
    <n v="1"/>
    <x v="2"/>
    <n v="20100816"/>
    <s v="R"/>
    <n v="6"/>
    <n v="34"/>
    <n v="23"/>
    <n v="17"/>
    <s v="N"/>
    <n v="5"/>
    <s v="3M10107 B"/>
    <m/>
    <n v="5000"/>
    <s v="M"/>
    <m/>
    <m/>
    <m/>
    <n v="770"/>
    <n v="0"/>
    <n v="1"/>
    <s v="E"/>
    <n v="1"/>
    <n v="634272"/>
    <n v="12"/>
    <m/>
    <m/>
    <m/>
    <n v="112775"/>
    <n v="1"/>
    <m/>
    <m/>
    <m/>
    <m/>
    <m/>
    <n v="1.7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70"/>
    <n v="1"/>
    <x v="2"/>
    <n v="20100820"/>
    <s v="R"/>
    <n v="6"/>
    <n v="34"/>
    <n v="23"/>
    <n v="49"/>
    <s v="N"/>
    <n v="5"/>
    <s v="3M10107 B"/>
    <m/>
    <n v="5000"/>
    <s v="M"/>
    <m/>
    <m/>
    <m/>
    <n v="770"/>
    <n v="0"/>
    <n v="1"/>
    <s v="E"/>
    <n v="1"/>
    <n v="634272"/>
    <n v="12"/>
    <m/>
    <m/>
    <m/>
    <n v="112775"/>
    <n v="1"/>
    <m/>
    <m/>
    <m/>
    <m/>
    <m/>
    <n v="1.77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37788"/>
    <n v="1"/>
    <x v="2"/>
    <n v="20100830"/>
    <s v="R"/>
    <n v="6"/>
    <n v="36"/>
    <n v="23"/>
    <n v="17"/>
    <s v="N"/>
    <n v="5"/>
    <s v="3M10107 B"/>
    <m/>
    <n v="5000"/>
    <s v="M"/>
    <m/>
    <m/>
    <m/>
    <n v="66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03"/>
    <n v="1"/>
    <x v="2"/>
    <n v="20100830"/>
    <s v="R"/>
    <n v="6"/>
    <n v="36"/>
    <n v="23"/>
    <n v="17"/>
    <s v="N"/>
    <n v="5"/>
    <s v="3M10107 B"/>
    <m/>
    <n v="5000"/>
    <s v="M"/>
    <m/>
    <m/>
    <m/>
    <n v="80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04"/>
    <n v="1"/>
    <x v="2"/>
    <n v="20100830"/>
    <s v="R"/>
    <n v="6"/>
    <n v="36"/>
    <n v="23"/>
    <n v="17"/>
    <s v="N"/>
    <n v="5"/>
    <s v="3M10107 B"/>
    <m/>
    <n v="5000"/>
    <s v="M"/>
    <m/>
    <m/>
    <m/>
    <n v="81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05"/>
    <n v="1"/>
    <x v="2"/>
    <n v="20100830"/>
    <s v="R"/>
    <n v="6"/>
    <n v="36"/>
    <n v="23"/>
    <n v="17"/>
    <s v="N"/>
    <n v="5"/>
    <s v="3M10107 B"/>
    <m/>
    <n v="5000"/>
    <s v="M"/>
    <m/>
    <m/>
    <m/>
    <n v="85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07"/>
    <n v="1"/>
    <x v="2"/>
    <n v="20100830"/>
    <s v="R"/>
    <n v="6"/>
    <n v="36"/>
    <n v="23"/>
    <n v="17"/>
    <s v="N"/>
    <n v="5"/>
    <s v="3M10107 B"/>
    <m/>
    <n v="5000"/>
    <m/>
    <m/>
    <m/>
    <m/>
    <n v="77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13"/>
    <n v="1"/>
    <x v="2"/>
    <n v="20100830"/>
    <s v="R"/>
    <n v="6"/>
    <n v="36"/>
    <n v="23"/>
    <n v="17"/>
    <s v="N"/>
    <n v="5"/>
    <s v="3M10107 B"/>
    <m/>
    <n v="5000"/>
    <s v="F"/>
    <m/>
    <m/>
    <m/>
    <n v="81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414"/>
    <n v="1"/>
    <x v="2"/>
    <n v="20100830"/>
    <s v="R"/>
    <n v="6"/>
    <n v="36"/>
    <n v="23"/>
    <n v="17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470"/>
    <n v="1"/>
    <x v="2"/>
    <n v="20100901"/>
    <s v="R"/>
    <n v="6"/>
    <n v="36"/>
    <n v="23"/>
    <n v="14"/>
    <s v="N"/>
    <n v="5"/>
    <s v="3M10107 B"/>
    <m/>
    <n v="5000"/>
    <s v="M"/>
    <m/>
    <m/>
    <m/>
    <n v="840"/>
    <n v="0"/>
    <n v="1"/>
    <s v="E"/>
    <n v="1"/>
    <n v="634272"/>
    <n v="12"/>
    <m/>
    <m/>
    <m/>
    <n v="112777"/>
    <n v="1"/>
    <m/>
    <m/>
    <m/>
    <m/>
    <m/>
    <n v="3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685"/>
    <n v="1"/>
    <x v="2"/>
    <n v="20100909"/>
    <s v="R"/>
    <n v="6"/>
    <n v="37"/>
    <n v="23"/>
    <n v="19"/>
    <s v="N"/>
    <n v="5"/>
    <s v="3M10107 B"/>
    <m/>
    <n v="5000"/>
    <s v="F"/>
    <m/>
    <m/>
    <m/>
    <n v="76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690"/>
    <n v="1"/>
    <x v="2"/>
    <n v="20100909"/>
    <s v="R"/>
    <n v="6"/>
    <n v="37"/>
    <n v="23"/>
    <n v="19"/>
    <s v="N"/>
    <n v="5"/>
    <s v="3M10107 B"/>
    <m/>
    <n v="5000"/>
    <s v="M"/>
    <m/>
    <m/>
    <m/>
    <n v="68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700"/>
    <n v="1"/>
    <x v="2"/>
    <n v="20100909"/>
    <s v="R"/>
    <n v="6"/>
    <n v="37"/>
    <n v="23"/>
    <n v="19"/>
    <s v="N"/>
    <n v="5"/>
    <s v="3M10107 B"/>
    <m/>
    <n v="5000"/>
    <s v="F"/>
    <m/>
    <m/>
    <m/>
    <n v="80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37715"/>
    <n v="1"/>
    <x v="2"/>
    <n v="20100910"/>
    <s v="R"/>
    <n v="6"/>
    <n v="37"/>
    <n v="23"/>
    <n v="17"/>
    <s v="N"/>
    <n v="5"/>
    <s v="3M10107 B"/>
    <m/>
    <n v="5000"/>
    <s v="F"/>
    <m/>
    <m/>
    <m/>
    <n v="75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8368"/>
    <n v="1"/>
    <x v="2"/>
    <n v="20100910"/>
    <s v="R"/>
    <n v="6"/>
    <n v="37"/>
    <n v="23"/>
    <n v="49"/>
    <s v="N"/>
    <n v="5"/>
    <s v="3M10107 B"/>
    <m/>
    <n v="5000"/>
    <s v="F"/>
    <m/>
    <m/>
    <m/>
    <n v="79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370"/>
    <n v="1"/>
    <x v="2"/>
    <n v="20100910"/>
    <s v="R"/>
    <n v="6"/>
    <n v="37"/>
    <n v="23"/>
    <n v="49"/>
    <s v="N"/>
    <n v="5"/>
    <s v="3M10107 B"/>
    <m/>
    <n v="5000"/>
    <s v="M"/>
    <m/>
    <m/>
    <m/>
    <n v="820"/>
    <n v="0"/>
    <n v="1"/>
    <s v="E"/>
    <n v="1"/>
    <n v="634272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5909"/>
    <n v="1"/>
    <x v="2"/>
    <n v="20100914"/>
    <s v="R"/>
    <n v="6"/>
    <n v="38"/>
    <n v="23"/>
    <n v="17"/>
    <s v="N"/>
    <n v="5"/>
    <s v="3M10107 B"/>
    <m/>
    <n v="5000"/>
    <s v="M"/>
    <m/>
    <m/>
    <m/>
    <n v="71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911"/>
    <n v="1"/>
    <x v="2"/>
    <n v="20100914"/>
    <s v="R"/>
    <n v="6"/>
    <n v="38"/>
    <n v="23"/>
    <n v="17"/>
    <s v="N"/>
    <n v="5"/>
    <s v="3M10107 B"/>
    <m/>
    <n v="5000"/>
    <s v="F"/>
    <m/>
    <m/>
    <m/>
    <n v="80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459"/>
    <n v="1"/>
    <x v="2"/>
    <n v="20100914"/>
    <s v="R"/>
    <n v="6"/>
    <n v="38"/>
    <n v="23"/>
    <n v="19"/>
    <s v="N"/>
    <n v="5"/>
    <s v="3M10107 B"/>
    <m/>
    <n v="5000"/>
    <s v="F"/>
    <m/>
    <m/>
    <m/>
    <n v="73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479"/>
    <n v="1"/>
    <x v="2"/>
    <n v="20100914"/>
    <s v="R"/>
    <n v="6"/>
    <n v="38"/>
    <n v="23"/>
    <n v="19"/>
    <s v="N"/>
    <n v="5"/>
    <s v="3M10107 B"/>
    <m/>
    <n v="5000"/>
    <s v="M"/>
    <m/>
    <m/>
    <m/>
    <n v="83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511"/>
    <n v="1"/>
    <x v="2"/>
    <n v="20100914"/>
    <s v="R"/>
    <n v="6"/>
    <n v="38"/>
    <n v="23"/>
    <n v="19"/>
    <s v="N"/>
    <n v="5"/>
    <s v="3M10107 B"/>
    <m/>
    <n v="5000"/>
    <s v="M"/>
    <m/>
    <m/>
    <m/>
    <n v="79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6408"/>
    <n v="1"/>
    <x v="2"/>
    <n v="20100915"/>
    <s v="R"/>
    <n v="6"/>
    <n v="38"/>
    <n v="23"/>
    <n v="17"/>
    <s v="N"/>
    <n v="5"/>
    <s v="3M10107 B"/>
    <m/>
    <n v="5000"/>
    <s v="F"/>
    <m/>
    <m/>
    <m/>
    <n v="72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36"/>
    <n v="1"/>
    <x v="2"/>
    <n v="20100916"/>
    <s v="R"/>
    <n v="6"/>
    <n v="38"/>
    <n v="23"/>
    <n v="19"/>
    <s v="N"/>
    <n v="5"/>
    <s v="3M10107 B"/>
    <m/>
    <n v="5000"/>
    <s v="M"/>
    <m/>
    <m/>
    <m/>
    <n v="70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8446"/>
    <n v="1"/>
    <x v="2"/>
    <n v="20100917"/>
    <s v="R"/>
    <n v="6"/>
    <n v="38"/>
    <n v="23"/>
    <n v="17"/>
    <s v="N"/>
    <n v="5"/>
    <s v="3M10107 B"/>
    <m/>
    <n v="5000"/>
    <s v="F"/>
    <m/>
    <m/>
    <m/>
    <n v="790"/>
    <n v="0"/>
    <n v="1"/>
    <s v="E"/>
    <n v="1"/>
    <n v="634272"/>
    <n v="12"/>
    <m/>
    <m/>
    <m/>
    <n v="112779"/>
    <n v="1"/>
    <m/>
    <m/>
    <m/>
    <m/>
    <m/>
    <n v="2.95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30329"/>
    <s v="WDFW"/>
    <s v="WDFW"/>
    <n v="2071500"/>
    <n v="1"/>
    <x v="5"/>
    <n v="20090825"/>
    <s v="R"/>
    <n v="6"/>
    <n v="35"/>
    <n v="23"/>
    <n v="17"/>
    <s v="N"/>
    <n v="5"/>
    <s v="3M10107 B"/>
    <m/>
    <n v="5000"/>
    <s v="M"/>
    <m/>
    <m/>
    <m/>
    <n v="540"/>
    <n v="0"/>
    <n v="1"/>
    <s v="E"/>
    <n v="1"/>
    <n v="634272"/>
    <n v="12"/>
    <m/>
    <m/>
    <m/>
    <n v="108875"/>
    <n v="1"/>
    <m/>
    <m/>
    <m/>
    <m/>
    <m/>
    <n v="1.01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37818"/>
    <n v="1"/>
    <x v="2"/>
    <n v="20100823"/>
    <s v="R"/>
    <n v="6"/>
    <n v="35"/>
    <n v="23"/>
    <n v="14"/>
    <s v="N"/>
    <n v="5"/>
    <s v="3M10107 C"/>
    <m/>
    <n v="5000"/>
    <s v="M"/>
    <m/>
    <m/>
    <m/>
    <n v="84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37820"/>
    <n v="1"/>
    <x v="2"/>
    <n v="20100823"/>
    <s v="R"/>
    <n v="6"/>
    <n v="35"/>
    <n v="23"/>
    <n v="14"/>
    <s v="N"/>
    <n v="5"/>
    <s v="3M10107 C"/>
    <m/>
    <n v="5000"/>
    <s v="M"/>
    <m/>
    <m/>
    <m/>
    <n v="65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628"/>
    <n v="1"/>
    <x v="2"/>
    <n v="20100824"/>
    <s v="R"/>
    <n v="6"/>
    <n v="35"/>
    <n v="23"/>
    <n v="17"/>
    <s v="N"/>
    <n v="5"/>
    <s v="3M10107 C"/>
    <m/>
    <n v="5000"/>
    <s v="M"/>
    <m/>
    <m/>
    <m/>
    <n v="78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53"/>
    <n v="1"/>
    <x v="2"/>
    <n v="20100824"/>
    <s v="R"/>
    <n v="6"/>
    <n v="35"/>
    <n v="23"/>
    <n v="17"/>
    <s v="N"/>
    <n v="5"/>
    <s v="3M10107 C"/>
    <m/>
    <n v="5000"/>
    <s v="M"/>
    <m/>
    <m/>
    <m/>
    <n v="72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55"/>
    <n v="1"/>
    <x v="2"/>
    <n v="20100824"/>
    <s v="R"/>
    <n v="6"/>
    <n v="35"/>
    <n v="23"/>
    <n v="17"/>
    <s v="N"/>
    <n v="5"/>
    <s v="3M10107 C"/>
    <m/>
    <n v="5000"/>
    <s v="M"/>
    <m/>
    <m/>
    <m/>
    <n v="77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657"/>
    <n v="1"/>
    <x v="2"/>
    <n v="20100824"/>
    <s v="R"/>
    <n v="6"/>
    <n v="35"/>
    <n v="23"/>
    <n v="17"/>
    <s v="N"/>
    <n v="5"/>
    <s v="3M10107 C"/>
    <m/>
    <n v="5000"/>
    <s v="M"/>
    <m/>
    <m/>
    <m/>
    <n v="76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341"/>
    <n v="1"/>
    <x v="2"/>
    <n v="20100825"/>
    <s v="R"/>
    <n v="6"/>
    <n v="35"/>
    <n v="23"/>
    <n v="49"/>
    <s v="N"/>
    <n v="5"/>
    <s v="3M10107 C"/>
    <m/>
    <n v="5000"/>
    <s v="F"/>
    <m/>
    <m/>
    <m/>
    <n v="74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55"/>
    <n v="1"/>
    <x v="2"/>
    <n v="20100825"/>
    <s v="R"/>
    <n v="6"/>
    <n v="35"/>
    <n v="23"/>
    <n v="49"/>
    <s v="N"/>
    <n v="5"/>
    <s v="3M10107 C"/>
    <m/>
    <n v="5000"/>
    <s v="M"/>
    <m/>
    <m/>
    <m/>
    <n v="60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6356"/>
    <n v="1"/>
    <x v="2"/>
    <n v="20100825"/>
    <s v="R"/>
    <n v="6"/>
    <n v="35"/>
    <n v="23"/>
    <n v="49"/>
    <s v="N"/>
    <n v="5"/>
    <s v="3M10107 C"/>
    <m/>
    <n v="5000"/>
    <s v="M"/>
    <m/>
    <m/>
    <m/>
    <n v="72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68401"/>
    <n v="1"/>
    <x v="2"/>
    <n v="20100826"/>
    <s v="R"/>
    <n v="6"/>
    <n v="35"/>
    <n v="23"/>
    <n v="14"/>
    <s v="N"/>
    <n v="5"/>
    <s v="3M10107 C"/>
    <m/>
    <n v="5000"/>
    <s v="F"/>
    <m/>
    <m/>
    <m/>
    <n v="80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5282"/>
    <n v="1"/>
    <x v="2"/>
    <n v="20100826"/>
    <s v="R"/>
    <n v="6"/>
    <n v="35"/>
    <n v="23"/>
    <n v="17"/>
    <s v="N"/>
    <n v="5"/>
    <s v="3M10107 C"/>
    <m/>
    <n v="5000"/>
    <s v="M"/>
    <m/>
    <m/>
    <m/>
    <n v="72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285"/>
    <n v="1"/>
    <x v="2"/>
    <n v="20100826"/>
    <s v="R"/>
    <n v="6"/>
    <n v="35"/>
    <n v="23"/>
    <n v="17"/>
    <s v="N"/>
    <n v="5"/>
    <s v="3M10107 C"/>
    <m/>
    <n v="5000"/>
    <s v="M"/>
    <m/>
    <m/>
    <m/>
    <n v="80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291"/>
    <n v="1"/>
    <x v="2"/>
    <n v="20100826"/>
    <s v="R"/>
    <n v="6"/>
    <n v="35"/>
    <n v="23"/>
    <n v="17"/>
    <s v="N"/>
    <n v="5"/>
    <s v="3M10107 C"/>
    <m/>
    <n v="5000"/>
    <s v="M"/>
    <m/>
    <m/>
    <m/>
    <n v="76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292"/>
    <n v="1"/>
    <x v="2"/>
    <n v="20100826"/>
    <s v="R"/>
    <n v="6"/>
    <n v="35"/>
    <n v="23"/>
    <n v="17"/>
    <s v="N"/>
    <n v="5"/>
    <s v="3M10107 C"/>
    <m/>
    <n v="5000"/>
    <s v="F"/>
    <m/>
    <m/>
    <m/>
    <n v="75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293"/>
    <n v="1"/>
    <x v="2"/>
    <n v="20100826"/>
    <s v="R"/>
    <n v="6"/>
    <n v="35"/>
    <n v="23"/>
    <n v="17"/>
    <s v="N"/>
    <n v="5"/>
    <s v="3M10107 C"/>
    <m/>
    <n v="5000"/>
    <s v="M"/>
    <m/>
    <m/>
    <m/>
    <n v="62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5294"/>
    <n v="1"/>
    <x v="2"/>
    <n v="20100826"/>
    <s v="R"/>
    <n v="6"/>
    <n v="35"/>
    <n v="23"/>
    <n v="17"/>
    <s v="N"/>
    <n v="5"/>
    <s v="3M10107 C"/>
    <m/>
    <n v="5000"/>
    <s v="M"/>
    <m/>
    <m/>
    <m/>
    <n v="67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37709"/>
    <n v="1"/>
    <x v="2"/>
    <n v="20100827"/>
    <s v="R"/>
    <n v="6"/>
    <n v="35"/>
    <n v="23"/>
    <n v="14"/>
    <s v="N"/>
    <n v="5"/>
    <s v="3M10107 C"/>
    <m/>
    <n v="5000"/>
    <s v="F"/>
    <m/>
    <m/>
    <m/>
    <n v="760"/>
    <n v="0"/>
    <n v="1"/>
    <s v="E"/>
    <n v="1"/>
    <n v="634272"/>
    <n v="12"/>
    <m/>
    <m/>
    <m/>
    <n v="112790"/>
    <n v="1"/>
    <m/>
    <m/>
    <m/>
    <m/>
    <m/>
    <n v="3.81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06"/>
    <s v="WDFW"/>
    <s v="WDFW"/>
    <n v="2163267"/>
    <n v="1"/>
    <x v="2"/>
    <n v="20100830"/>
    <s v="R"/>
    <n v="6"/>
    <n v="36"/>
    <n v="23"/>
    <n v="17"/>
    <s v="N"/>
    <n v="5"/>
    <s v="3M10107 C"/>
    <m/>
    <n v="5000"/>
    <s v="M"/>
    <m/>
    <m/>
    <m/>
    <n v="81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040"/>
    <n v="1"/>
    <x v="2"/>
    <n v="20100830"/>
    <s v="R"/>
    <n v="6"/>
    <n v="36"/>
    <n v="23"/>
    <n v="17"/>
    <s v="N"/>
    <n v="5"/>
    <s v="3M10107 C"/>
    <m/>
    <n v="5000"/>
    <s v="M"/>
    <m/>
    <m/>
    <m/>
    <n v="78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06"/>
    <s v="WDFW"/>
    <s v="WDFW"/>
    <n v="2166041"/>
    <n v="1"/>
    <x v="2"/>
    <n v="20100830"/>
    <s v="R"/>
    <n v="6"/>
    <n v="36"/>
    <n v="23"/>
    <n v="17"/>
    <s v="N"/>
    <n v="5"/>
    <s v="3M10107 C"/>
    <m/>
    <n v="5000"/>
    <s v="M"/>
    <m/>
    <m/>
    <m/>
    <n v="730"/>
    <n v="0"/>
    <n v="1"/>
    <s v="E"/>
    <n v="1"/>
    <n v="634272"/>
    <n v="12"/>
    <m/>
    <m/>
    <m/>
    <n v="112791"/>
    <n v="1"/>
    <m/>
    <m/>
    <m/>
    <m/>
    <m/>
    <n v="2.240000000000000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44"/>
    <n v="1"/>
    <x v="1"/>
    <n v="20110916"/>
    <s v="R"/>
    <n v="6"/>
    <n v="38"/>
    <n v="23"/>
    <n v="17"/>
    <s v="N"/>
    <n v="4"/>
    <s v="3M10107 B"/>
    <m/>
    <n v="5000"/>
    <s v="F"/>
    <m/>
    <m/>
    <m/>
    <n v="76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2917"/>
    <n v="1"/>
    <x v="1"/>
    <n v="20110822"/>
    <s v="R"/>
    <n v="6"/>
    <n v="35"/>
    <n v="23"/>
    <n v="49"/>
    <s v="N"/>
    <n v="4"/>
    <s v="3M10107 C"/>
    <m/>
    <n v="5000"/>
    <s v="M"/>
    <m/>
    <m/>
    <m/>
    <n v="76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21"/>
    <n v="1"/>
    <x v="1"/>
    <n v="20110822"/>
    <s v="R"/>
    <n v="6"/>
    <n v="35"/>
    <n v="23"/>
    <n v="49"/>
    <s v="N"/>
    <n v="4"/>
    <s v="3M10107 C"/>
    <m/>
    <n v="5000"/>
    <s v="F"/>
    <m/>
    <m/>
    <m/>
    <n v="86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22"/>
    <n v="1"/>
    <x v="1"/>
    <n v="20110822"/>
    <s v="R"/>
    <n v="6"/>
    <n v="35"/>
    <n v="23"/>
    <n v="49"/>
    <s v="N"/>
    <n v="4"/>
    <s v="3M10107 C"/>
    <m/>
    <n v="5000"/>
    <s v="F"/>
    <m/>
    <m/>
    <m/>
    <n v="85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23"/>
    <n v="1"/>
    <x v="1"/>
    <n v="20110822"/>
    <s v="R"/>
    <n v="6"/>
    <n v="35"/>
    <n v="23"/>
    <n v="49"/>
    <s v="N"/>
    <n v="4"/>
    <s v="3M10107 C"/>
    <m/>
    <n v="5000"/>
    <s v="F"/>
    <m/>
    <m/>
    <m/>
    <n v="82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29"/>
    <n v="1"/>
    <x v="1"/>
    <n v="20110822"/>
    <s v="R"/>
    <n v="6"/>
    <n v="35"/>
    <n v="23"/>
    <n v="49"/>
    <s v="N"/>
    <n v="4"/>
    <s v="3M10107 C"/>
    <m/>
    <n v="5000"/>
    <s v="M"/>
    <m/>
    <m/>
    <m/>
    <n v="75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31"/>
    <n v="1"/>
    <x v="1"/>
    <n v="20110822"/>
    <s v="R"/>
    <n v="6"/>
    <n v="35"/>
    <n v="23"/>
    <n v="49"/>
    <s v="N"/>
    <n v="4"/>
    <s v="3M10107 C"/>
    <m/>
    <n v="5000"/>
    <s v="F"/>
    <m/>
    <m/>
    <m/>
    <n v="82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32"/>
    <n v="1"/>
    <x v="1"/>
    <n v="20110822"/>
    <s v="R"/>
    <n v="6"/>
    <n v="35"/>
    <n v="23"/>
    <n v="49"/>
    <s v="N"/>
    <n v="4"/>
    <s v="3M10107 C"/>
    <m/>
    <n v="5000"/>
    <s v="M"/>
    <m/>
    <m/>
    <m/>
    <n v="89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33"/>
    <n v="1"/>
    <x v="1"/>
    <n v="20110822"/>
    <s v="R"/>
    <n v="6"/>
    <n v="35"/>
    <n v="23"/>
    <n v="49"/>
    <s v="N"/>
    <n v="4"/>
    <s v="3M10107 C"/>
    <m/>
    <n v="5000"/>
    <s v="F"/>
    <m/>
    <m/>
    <m/>
    <n v="83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935"/>
    <n v="1"/>
    <x v="1"/>
    <n v="20110822"/>
    <s v="R"/>
    <n v="6"/>
    <n v="35"/>
    <n v="23"/>
    <n v="49"/>
    <s v="N"/>
    <n v="4"/>
    <s v="3M10107 C"/>
    <m/>
    <n v="5000"/>
    <s v="M"/>
    <m/>
    <m/>
    <m/>
    <n v="78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3016"/>
    <n v="1"/>
    <x v="1"/>
    <n v="20110822"/>
    <s v="R"/>
    <n v="6"/>
    <n v="35"/>
    <n v="23"/>
    <n v="14"/>
    <s v="N"/>
    <n v="4"/>
    <s v="3M10107 C"/>
    <m/>
    <n v="5000"/>
    <s v="F"/>
    <m/>
    <m/>
    <m/>
    <n v="88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3018"/>
    <n v="1"/>
    <x v="1"/>
    <n v="20110822"/>
    <s v="R"/>
    <n v="6"/>
    <n v="35"/>
    <n v="23"/>
    <n v="14"/>
    <s v="N"/>
    <n v="4"/>
    <s v="3M10107 C"/>
    <m/>
    <n v="5000"/>
    <s v="F"/>
    <m/>
    <m/>
    <m/>
    <n v="80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3022"/>
    <n v="1"/>
    <x v="1"/>
    <n v="20110822"/>
    <s v="R"/>
    <n v="6"/>
    <n v="35"/>
    <n v="23"/>
    <n v="14"/>
    <s v="N"/>
    <n v="4"/>
    <s v="3M10107 C"/>
    <m/>
    <n v="5000"/>
    <s v="M"/>
    <m/>
    <m/>
    <m/>
    <n v="78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38"/>
    <n v="1"/>
    <x v="1"/>
    <n v="20110825"/>
    <s v="R"/>
    <n v="6"/>
    <n v="35"/>
    <n v="23"/>
    <n v="17"/>
    <s v="N"/>
    <n v="4"/>
    <s v="3M10107 C"/>
    <m/>
    <n v="5000"/>
    <s v="M"/>
    <m/>
    <m/>
    <m/>
    <n v="99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758"/>
    <n v="1"/>
    <x v="1"/>
    <n v="20110826"/>
    <s v="R"/>
    <n v="6"/>
    <n v="35"/>
    <n v="23"/>
    <n v="17"/>
    <s v="N"/>
    <n v="4"/>
    <s v="3M10107 C"/>
    <m/>
    <n v="5000"/>
    <s v="M"/>
    <m/>
    <m/>
    <m/>
    <n v="80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746"/>
    <n v="1"/>
    <x v="1"/>
    <n v="20110829"/>
    <s v="R"/>
    <n v="6"/>
    <n v="36"/>
    <n v="23"/>
    <n v="49"/>
    <s v="N"/>
    <n v="4"/>
    <s v="3M10107 C"/>
    <m/>
    <n v="5000"/>
    <s v="F"/>
    <m/>
    <m/>
    <m/>
    <n v="80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3747"/>
    <n v="1"/>
    <x v="1"/>
    <n v="20110829"/>
    <s v="R"/>
    <n v="6"/>
    <n v="36"/>
    <n v="23"/>
    <n v="49"/>
    <s v="N"/>
    <n v="4"/>
    <s v="3M10107 C"/>
    <m/>
    <n v="5000"/>
    <s v="F"/>
    <m/>
    <m/>
    <m/>
    <n v="84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3748"/>
    <n v="1"/>
    <x v="1"/>
    <n v="20110829"/>
    <s v="R"/>
    <n v="6"/>
    <n v="36"/>
    <n v="23"/>
    <n v="49"/>
    <s v="N"/>
    <n v="4"/>
    <s v="3M10107 C"/>
    <m/>
    <n v="5000"/>
    <s v="F"/>
    <m/>
    <m/>
    <m/>
    <n v="79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3750"/>
    <n v="1"/>
    <x v="1"/>
    <n v="20110829"/>
    <s v="R"/>
    <n v="6"/>
    <n v="36"/>
    <n v="23"/>
    <n v="49"/>
    <s v="N"/>
    <n v="4"/>
    <s v="3M10107 C"/>
    <m/>
    <n v="5000"/>
    <s v="M"/>
    <m/>
    <m/>
    <m/>
    <n v="75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2583"/>
    <n v="1"/>
    <x v="1"/>
    <n v="20110829"/>
    <s v="R"/>
    <n v="6"/>
    <n v="36"/>
    <n v="23"/>
    <n v="14"/>
    <s v="N"/>
    <n v="4"/>
    <s v="3M10107 C"/>
    <m/>
    <n v="5000"/>
    <s v="M"/>
    <m/>
    <m/>
    <m/>
    <n v="84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52916"/>
    <n v="1"/>
    <x v="1"/>
    <n v="20110831"/>
    <s v="R"/>
    <n v="6"/>
    <n v="36"/>
    <n v="23"/>
    <n v="17"/>
    <s v="N"/>
    <n v="4"/>
    <s v="3M10107 B"/>
    <m/>
    <n v="5000"/>
    <s v="F"/>
    <m/>
    <m/>
    <m/>
    <n v="97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464"/>
    <n v="1"/>
    <x v="1"/>
    <n v="20110831"/>
    <s v="R"/>
    <n v="6"/>
    <n v="36"/>
    <n v="23"/>
    <n v="14"/>
    <s v="N"/>
    <n v="4"/>
    <s v="3M10107 B"/>
    <m/>
    <n v="5000"/>
    <s v="M"/>
    <m/>
    <m/>
    <m/>
    <n v="75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3564"/>
    <n v="1"/>
    <x v="1"/>
    <n v="20110831"/>
    <s v="R"/>
    <n v="6"/>
    <n v="36"/>
    <n v="23"/>
    <n v="14"/>
    <s v="N"/>
    <n v="4"/>
    <s v="3M10107 B"/>
    <m/>
    <n v="5000"/>
    <s v="F"/>
    <m/>
    <m/>
    <m/>
    <n v="89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3570"/>
    <n v="1"/>
    <x v="1"/>
    <n v="20110831"/>
    <s v="R"/>
    <n v="6"/>
    <n v="36"/>
    <n v="23"/>
    <n v="14"/>
    <s v="N"/>
    <n v="4"/>
    <s v="3M10107 B"/>
    <m/>
    <n v="5000"/>
    <s v="F"/>
    <m/>
    <m/>
    <m/>
    <n v="80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4015"/>
    <n v="1"/>
    <x v="1"/>
    <n v="20110912"/>
    <s v="R"/>
    <n v="6"/>
    <n v="38"/>
    <n v="23"/>
    <n v="17"/>
    <s v="N"/>
    <n v="4"/>
    <s v="3M10107 B"/>
    <m/>
    <n v="5000"/>
    <s v="M"/>
    <m/>
    <m/>
    <m/>
    <n v="68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4016"/>
    <n v="1"/>
    <x v="1"/>
    <n v="20110912"/>
    <s v="R"/>
    <n v="6"/>
    <n v="38"/>
    <n v="23"/>
    <n v="17"/>
    <s v="N"/>
    <n v="4"/>
    <s v="3M10107 B"/>
    <m/>
    <n v="5000"/>
    <s v="F"/>
    <m/>
    <m/>
    <m/>
    <n v="76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4020"/>
    <n v="1"/>
    <x v="1"/>
    <n v="20110912"/>
    <s v="R"/>
    <n v="6"/>
    <n v="38"/>
    <n v="23"/>
    <n v="17"/>
    <s v="N"/>
    <n v="4"/>
    <s v="3M10107 B"/>
    <m/>
    <n v="5000"/>
    <s v="F"/>
    <m/>
    <m/>
    <m/>
    <n v="72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4022"/>
    <n v="1"/>
    <x v="1"/>
    <n v="20110912"/>
    <s v="R"/>
    <n v="6"/>
    <n v="38"/>
    <n v="23"/>
    <n v="17"/>
    <s v="N"/>
    <n v="4"/>
    <s v="3M10107 B"/>
    <m/>
    <n v="5000"/>
    <s v="M"/>
    <m/>
    <m/>
    <m/>
    <n v="76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25"/>
    <n v="1"/>
    <x v="1"/>
    <n v="20110915"/>
    <s v="R"/>
    <n v="6"/>
    <n v="38"/>
    <n v="23"/>
    <n v="17"/>
    <s v="N"/>
    <n v="4"/>
    <s v="3M10107 B"/>
    <m/>
    <n v="5000"/>
    <s v="F"/>
    <m/>
    <m/>
    <m/>
    <n v="80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30"/>
    <n v="1"/>
    <x v="1"/>
    <n v="20110915"/>
    <s v="R"/>
    <n v="6"/>
    <n v="38"/>
    <n v="23"/>
    <n v="17"/>
    <s v="N"/>
    <n v="4"/>
    <s v="3M10107 B"/>
    <m/>
    <n v="5000"/>
    <s v="M"/>
    <m/>
    <m/>
    <m/>
    <n v="83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34"/>
    <n v="1"/>
    <x v="1"/>
    <n v="20110915"/>
    <s v="R"/>
    <n v="6"/>
    <n v="38"/>
    <n v="23"/>
    <n v="17"/>
    <s v="N"/>
    <n v="4"/>
    <s v="3M10107 B"/>
    <m/>
    <n v="5000"/>
    <s v="M"/>
    <m/>
    <m/>
    <m/>
    <n v="73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35"/>
    <n v="1"/>
    <x v="1"/>
    <n v="20110915"/>
    <s v="R"/>
    <n v="6"/>
    <n v="38"/>
    <n v="23"/>
    <n v="17"/>
    <s v="N"/>
    <n v="4"/>
    <s v="3M10107 B"/>
    <m/>
    <n v="5000"/>
    <s v="F"/>
    <m/>
    <m/>
    <m/>
    <n v="88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315"/>
    <n v="1"/>
    <x v="1"/>
    <n v="20110902"/>
    <s v="R"/>
    <n v="6"/>
    <n v="36"/>
    <n v="23"/>
    <n v="17"/>
    <s v="N"/>
    <n v="4"/>
    <s v="3M10107 B"/>
    <m/>
    <n v="5000"/>
    <s v="F"/>
    <m/>
    <m/>
    <m/>
    <n v="79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320"/>
    <n v="1"/>
    <x v="1"/>
    <n v="20110902"/>
    <s v="R"/>
    <n v="6"/>
    <n v="36"/>
    <n v="23"/>
    <n v="17"/>
    <s v="N"/>
    <n v="4"/>
    <s v="3M10107 B"/>
    <m/>
    <n v="5000"/>
    <s v="F"/>
    <m/>
    <m/>
    <m/>
    <n v="79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323"/>
    <n v="1"/>
    <x v="1"/>
    <n v="20110902"/>
    <s v="R"/>
    <n v="6"/>
    <n v="36"/>
    <n v="23"/>
    <n v="17"/>
    <s v="N"/>
    <n v="4"/>
    <s v="3M10107 B"/>
    <m/>
    <n v="5000"/>
    <s v="F"/>
    <m/>
    <m/>
    <m/>
    <n v="88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326"/>
    <n v="1"/>
    <x v="1"/>
    <n v="20110902"/>
    <s v="R"/>
    <n v="6"/>
    <n v="36"/>
    <n v="23"/>
    <n v="17"/>
    <s v="N"/>
    <n v="4"/>
    <s v="3M10107 B"/>
    <m/>
    <n v="5000"/>
    <s v="F"/>
    <m/>
    <m/>
    <m/>
    <n v="74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327"/>
    <n v="1"/>
    <x v="1"/>
    <n v="20110902"/>
    <s v="R"/>
    <n v="6"/>
    <n v="36"/>
    <n v="23"/>
    <n v="17"/>
    <s v="N"/>
    <n v="4"/>
    <s v="3M10107 B"/>
    <m/>
    <n v="5000"/>
    <s v="F"/>
    <m/>
    <m/>
    <m/>
    <n v="82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461"/>
    <n v="1"/>
    <x v="1"/>
    <n v="20110906"/>
    <s v="R"/>
    <n v="6"/>
    <n v="37"/>
    <n v="23"/>
    <n v="49"/>
    <s v="N"/>
    <n v="4"/>
    <s v="3M10107 B"/>
    <m/>
    <n v="5000"/>
    <s v="F"/>
    <m/>
    <m/>
    <m/>
    <n v="820"/>
    <n v="0"/>
    <n v="1"/>
    <s v="E"/>
    <n v="1"/>
    <n v="634272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3462"/>
    <n v="1"/>
    <x v="1"/>
    <n v="20110906"/>
    <s v="R"/>
    <n v="6"/>
    <n v="37"/>
    <n v="23"/>
    <n v="49"/>
    <s v="N"/>
    <n v="4"/>
    <s v="3M10107 B"/>
    <m/>
    <n v="5000"/>
    <s v="M"/>
    <m/>
    <m/>
    <m/>
    <n v="960"/>
    <n v="0"/>
    <n v="1"/>
    <s v="E"/>
    <n v="1"/>
    <n v="634272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858"/>
    <n v="1"/>
    <x v="1"/>
    <n v="20110907"/>
    <s v="R"/>
    <n v="6"/>
    <n v="37"/>
    <n v="23"/>
    <n v="49"/>
    <s v="N"/>
    <n v="4"/>
    <s v="3M10107 B"/>
    <m/>
    <n v="5000"/>
    <s v="M"/>
    <m/>
    <m/>
    <m/>
    <n v="810"/>
    <n v="0"/>
    <n v="1"/>
    <s v="E"/>
    <n v="1"/>
    <n v="634272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52816"/>
    <n v="1"/>
    <x v="1"/>
    <n v="20110907"/>
    <s v="R"/>
    <n v="6"/>
    <n v="37"/>
    <n v="23"/>
    <n v="17"/>
    <s v="N"/>
    <n v="4"/>
    <s v="3M10107 B"/>
    <m/>
    <n v="5000"/>
    <s v="F"/>
    <m/>
    <m/>
    <m/>
    <n v="830"/>
    <n v="0"/>
    <n v="1"/>
    <s v="E"/>
    <n v="1"/>
    <n v="634272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2819"/>
    <n v="1"/>
    <x v="1"/>
    <n v="20110907"/>
    <s v="R"/>
    <n v="6"/>
    <n v="37"/>
    <n v="23"/>
    <n v="17"/>
    <s v="N"/>
    <n v="4"/>
    <s v="3M10107 B"/>
    <m/>
    <n v="5000"/>
    <s v="F"/>
    <m/>
    <m/>
    <m/>
    <n v="800"/>
    <n v="0"/>
    <n v="1"/>
    <s v="E"/>
    <n v="1"/>
    <n v="634272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574"/>
    <n v="1"/>
    <x v="1"/>
    <n v="20110908"/>
    <s v="R"/>
    <n v="6"/>
    <n v="37"/>
    <n v="23"/>
    <n v="17"/>
    <s v="N"/>
    <n v="4"/>
    <s v="3M10107 B"/>
    <m/>
    <n v="5000"/>
    <s v="F"/>
    <m/>
    <m/>
    <m/>
    <n v="910"/>
    <n v="0"/>
    <n v="1"/>
    <s v="E"/>
    <n v="1"/>
    <n v="634272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2871"/>
    <n v="1"/>
    <x v="1"/>
    <n v="20110912"/>
    <s v="R"/>
    <n v="6"/>
    <n v="38"/>
    <n v="23"/>
    <n v="14"/>
    <s v="N"/>
    <n v="4"/>
    <s v="3M10107 B"/>
    <m/>
    <n v="5000"/>
    <s v="F"/>
    <m/>
    <m/>
    <m/>
    <n v="79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51080"/>
    <n v="1"/>
    <x v="1"/>
    <n v="20110913"/>
    <s v="R"/>
    <n v="6"/>
    <n v="38"/>
    <n v="23"/>
    <n v="17"/>
    <s v="N"/>
    <n v="4"/>
    <s v="3M10107 B"/>
    <m/>
    <n v="5000"/>
    <s v="F"/>
    <m/>
    <m/>
    <m/>
    <n v="76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083"/>
    <n v="1"/>
    <x v="1"/>
    <n v="20110913"/>
    <s v="R"/>
    <n v="6"/>
    <n v="38"/>
    <n v="23"/>
    <n v="17"/>
    <s v="N"/>
    <n v="4"/>
    <s v="3M10107 B"/>
    <m/>
    <n v="5000"/>
    <s v="F"/>
    <m/>
    <m/>
    <m/>
    <n v="75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095"/>
    <n v="1"/>
    <x v="1"/>
    <n v="20110913"/>
    <s v="R"/>
    <n v="6"/>
    <n v="38"/>
    <n v="23"/>
    <n v="17"/>
    <s v="N"/>
    <n v="4"/>
    <s v="3M10107 B"/>
    <m/>
    <n v="5000"/>
    <s v="F"/>
    <m/>
    <m/>
    <m/>
    <n v="82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097"/>
    <n v="1"/>
    <x v="1"/>
    <n v="20110913"/>
    <s v="R"/>
    <n v="6"/>
    <n v="38"/>
    <n v="23"/>
    <n v="17"/>
    <s v="N"/>
    <n v="4"/>
    <s v="3M10107 B"/>
    <m/>
    <n v="5000"/>
    <s v="F"/>
    <m/>
    <m/>
    <m/>
    <n v="75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103"/>
    <n v="1"/>
    <x v="1"/>
    <n v="20110913"/>
    <s v="R"/>
    <n v="6"/>
    <n v="38"/>
    <n v="23"/>
    <n v="17"/>
    <s v="N"/>
    <n v="4"/>
    <s v="3M10107 B"/>
    <m/>
    <n v="5000"/>
    <s v="F"/>
    <m/>
    <m/>
    <m/>
    <n v="83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106"/>
    <n v="1"/>
    <x v="1"/>
    <n v="20110913"/>
    <s v="R"/>
    <n v="6"/>
    <n v="38"/>
    <n v="23"/>
    <n v="17"/>
    <s v="N"/>
    <n v="4"/>
    <s v="3M10107 B"/>
    <m/>
    <n v="5000"/>
    <s v="M"/>
    <m/>
    <m/>
    <m/>
    <n v="94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111"/>
    <n v="1"/>
    <x v="1"/>
    <n v="20110913"/>
    <s v="R"/>
    <n v="6"/>
    <n v="38"/>
    <n v="23"/>
    <n v="17"/>
    <s v="N"/>
    <n v="4"/>
    <s v="3M10107 B"/>
    <m/>
    <n v="5000"/>
    <s v="F"/>
    <m/>
    <m/>
    <m/>
    <n v="81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115"/>
    <n v="1"/>
    <x v="1"/>
    <n v="20110913"/>
    <s v="R"/>
    <n v="6"/>
    <n v="38"/>
    <n v="23"/>
    <n v="17"/>
    <s v="N"/>
    <n v="4"/>
    <s v="3M10107 B"/>
    <m/>
    <n v="5000"/>
    <s v="M"/>
    <m/>
    <m/>
    <m/>
    <n v="79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51116"/>
    <n v="1"/>
    <x v="1"/>
    <n v="20110913"/>
    <s v="R"/>
    <n v="6"/>
    <n v="38"/>
    <n v="23"/>
    <n v="17"/>
    <s v="N"/>
    <n v="4"/>
    <s v="3M10107 B"/>
    <m/>
    <n v="5000"/>
    <s v="F"/>
    <m/>
    <m/>
    <m/>
    <n v="89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982"/>
    <n v="1"/>
    <x v="1"/>
    <n v="20110914"/>
    <s v="R"/>
    <n v="6"/>
    <n v="38"/>
    <n v="23"/>
    <n v="17"/>
    <s v="N"/>
    <n v="4"/>
    <s v="3M10107 B"/>
    <m/>
    <n v="5000"/>
    <s v="F"/>
    <m/>
    <m/>
    <m/>
    <n v="82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23"/>
    <n v="1"/>
    <x v="1"/>
    <n v="20110915"/>
    <s v="R"/>
    <n v="6"/>
    <n v="38"/>
    <n v="23"/>
    <n v="17"/>
    <s v="N"/>
    <n v="4"/>
    <s v="3M10107 B"/>
    <m/>
    <n v="5000"/>
    <s v="F"/>
    <m/>
    <m/>
    <m/>
    <n v="89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24"/>
    <n v="1"/>
    <x v="1"/>
    <n v="20110915"/>
    <s v="R"/>
    <n v="6"/>
    <n v="38"/>
    <n v="23"/>
    <n v="17"/>
    <s v="N"/>
    <n v="4"/>
    <s v="3M10107 B"/>
    <m/>
    <n v="5000"/>
    <s v="M"/>
    <m/>
    <m/>
    <m/>
    <n v="83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54"/>
    <n v="1"/>
    <x v="1"/>
    <n v="20110916"/>
    <s v="R"/>
    <n v="6"/>
    <n v="38"/>
    <n v="23"/>
    <n v="17"/>
    <s v="N"/>
    <n v="4"/>
    <s v="3M10107 B"/>
    <m/>
    <n v="5000"/>
    <s v="F"/>
    <m/>
    <m/>
    <m/>
    <n v="88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60"/>
    <n v="1"/>
    <x v="1"/>
    <n v="20110916"/>
    <s v="R"/>
    <n v="6"/>
    <n v="38"/>
    <n v="23"/>
    <n v="17"/>
    <s v="N"/>
    <n v="4"/>
    <s v="3M10107 B"/>
    <m/>
    <n v="5000"/>
    <s v="F"/>
    <m/>
    <m/>
    <m/>
    <n v="78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63"/>
    <n v="1"/>
    <x v="1"/>
    <n v="20110916"/>
    <s v="R"/>
    <n v="6"/>
    <n v="38"/>
    <n v="23"/>
    <n v="17"/>
    <s v="N"/>
    <n v="4"/>
    <s v="3M10107 B"/>
    <m/>
    <n v="5000"/>
    <s v="F"/>
    <m/>
    <m/>
    <m/>
    <n v="74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864"/>
    <n v="1"/>
    <x v="1"/>
    <n v="20110916"/>
    <s v="R"/>
    <n v="6"/>
    <n v="38"/>
    <n v="23"/>
    <n v="17"/>
    <s v="N"/>
    <n v="4"/>
    <s v="3M10107 B"/>
    <m/>
    <n v="5000"/>
    <s v="F"/>
    <m/>
    <m/>
    <m/>
    <n v="730"/>
    <n v="0"/>
    <n v="1"/>
    <s v="E"/>
    <n v="1"/>
    <n v="634272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4042"/>
    <n v="1"/>
    <x v="1"/>
    <n v="20110919"/>
    <s v="R"/>
    <n v="6"/>
    <n v="39"/>
    <n v="23"/>
    <n v="14"/>
    <s v="N"/>
    <n v="4"/>
    <s v="3M10107 B"/>
    <m/>
    <n v="5000"/>
    <s v="F"/>
    <m/>
    <m/>
    <m/>
    <n v="850"/>
    <n v="0"/>
    <n v="1"/>
    <s v="E"/>
    <n v="1"/>
    <n v="634272"/>
    <n v="12"/>
    <m/>
    <m/>
    <m/>
    <n v="117400"/>
    <n v="1"/>
    <m/>
    <m/>
    <m/>
    <m/>
    <m/>
    <n v="3.79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84"/>
    <n v="1"/>
    <x v="1"/>
    <n v="20110809"/>
    <s v="R"/>
    <n v="6"/>
    <n v="33"/>
    <n v="23"/>
    <n v="17"/>
    <s v="N"/>
    <n v="4"/>
    <s v="3M10107 C"/>
    <m/>
    <n v="5000"/>
    <s v="M"/>
    <m/>
    <m/>
    <m/>
    <n v="790"/>
    <n v="0"/>
    <n v="1"/>
    <s v="E"/>
    <n v="1"/>
    <n v="634272"/>
    <n v="12"/>
    <m/>
    <m/>
    <m/>
    <n v="117394"/>
    <n v="1"/>
    <m/>
    <m/>
    <m/>
    <m/>
    <m/>
    <n v="2.85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978"/>
    <n v="1"/>
    <x v="1"/>
    <n v="20110817"/>
    <s v="R"/>
    <n v="6"/>
    <n v="34"/>
    <n v="23"/>
    <n v="14"/>
    <s v="N"/>
    <n v="4"/>
    <s v="3M10107 C"/>
    <m/>
    <n v="5000"/>
    <s v="F"/>
    <m/>
    <m/>
    <m/>
    <n v="840"/>
    <n v="0"/>
    <n v="1"/>
    <s v="E"/>
    <n v="1"/>
    <n v="634272"/>
    <n v="12"/>
    <m/>
    <m/>
    <m/>
    <n v="117395"/>
    <n v="1"/>
    <m/>
    <m/>
    <m/>
    <m/>
    <m/>
    <n v="3.54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85"/>
    <n v="1"/>
    <x v="1"/>
    <n v="20110817"/>
    <s v="R"/>
    <n v="6"/>
    <n v="34"/>
    <n v="23"/>
    <n v="49"/>
    <s v="N"/>
    <n v="4"/>
    <s v="3M10107 C"/>
    <m/>
    <n v="0"/>
    <s v="F"/>
    <m/>
    <m/>
    <m/>
    <n v="870"/>
    <n v="0"/>
    <n v="1"/>
    <s v="E"/>
    <n v="1"/>
    <n v="634272"/>
    <n v="12"/>
    <m/>
    <m/>
    <m/>
    <n v="117395"/>
    <n v="1"/>
    <m/>
    <m/>
    <m/>
    <m/>
    <m/>
    <n v="3.54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2987"/>
    <n v="1"/>
    <x v="1"/>
    <n v="20110817"/>
    <s v="R"/>
    <n v="6"/>
    <n v="34"/>
    <n v="23"/>
    <n v="49"/>
    <s v="N"/>
    <n v="4"/>
    <s v="3M10107 C"/>
    <m/>
    <n v="5000"/>
    <s v="F"/>
    <m/>
    <m/>
    <m/>
    <n v="770"/>
    <n v="0"/>
    <n v="1"/>
    <s v="E"/>
    <n v="1"/>
    <n v="634272"/>
    <n v="12"/>
    <m/>
    <m/>
    <m/>
    <n v="117395"/>
    <n v="1"/>
    <m/>
    <m/>
    <m/>
    <m/>
    <m/>
    <n v="3.54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2998"/>
    <n v="1"/>
    <x v="1"/>
    <n v="20110818"/>
    <s v="R"/>
    <n v="6"/>
    <n v="34"/>
    <n v="23"/>
    <n v="14"/>
    <s v="N"/>
    <n v="4"/>
    <s v="3M10107 C"/>
    <m/>
    <n v="5000"/>
    <s v="M"/>
    <m/>
    <m/>
    <m/>
    <n v="920"/>
    <n v="0"/>
    <n v="1"/>
    <s v="E"/>
    <n v="1"/>
    <n v="634272"/>
    <n v="12"/>
    <m/>
    <m/>
    <m/>
    <n v="117395"/>
    <n v="1"/>
    <m/>
    <m/>
    <m/>
    <m/>
    <m/>
    <n v="3.54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3002"/>
    <n v="1"/>
    <x v="1"/>
    <n v="20110823"/>
    <s v="R"/>
    <n v="6"/>
    <n v="35"/>
    <n v="23"/>
    <n v="14"/>
    <s v="N"/>
    <n v="4"/>
    <s v="3M10107 C"/>
    <m/>
    <n v="5000"/>
    <s v="F"/>
    <m/>
    <m/>
    <m/>
    <n v="83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52827"/>
    <n v="1"/>
    <x v="1"/>
    <n v="20110824"/>
    <s v="R"/>
    <n v="6"/>
    <n v="35"/>
    <n v="23"/>
    <n v="49"/>
    <s v="N"/>
    <n v="4"/>
    <s v="3M10107 C"/>
    <m/>
    <n v="5000"/>
    <s v="M"/>
    <m/>
    <m/>
    <m/>
    <n v="92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4241"/>
    <n v="1"/>
    <x v="1"/>
    <n v="20110824"/>
    <s v="R"/>
    <n v="6"/>
    <n v="35"/>
    <n v="23"/>
    <n v="14"/>
    <s v="N"/>
    <n v="4"/>
    <s v="3M10107 C"/>
    <m/>
    <n v="5000"/>
    <s v="F"/>
    <m/>
    <m/>
    <m/>
    <n v="93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4248"/>
    <n v="1"/>
    <x v="1"/>
    <n v="20110824"/>
    <s v="R"/>
    <n v="6"/>
    <n v="35"/>
    <n v="23"/>
    <n v="14"/>
    <s v="N"/>
    <n v="4"/>
    <s v="3M10107 C"/>
    <m/>
    <n v="5000"/>
    <s v="M"/>
    <m/>
    <m/>
    <m/>
    <n v="78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4268"/>
    <n v="1"/>
    <x v="1"/>
    <n v="20110824"/>
    <s v="R"/>
    <n v="6"/>
    <n v="35"/>
    <n v="23"/>
    <n v="14"/>
    <s v="N"/>
    <n v="4"/>
    <s v="3M10107 C"/>
    <m/>
    <n v="5000"/>
    <s v="M"/>
    <m/>
    <m/>
    <m/>
    <n v="66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68"/>
    <n v="1"/>
    <x v="1"/>
    <n v="20110824"/>
    <s v="R"/>
    <n v="6"/>
    <n v="35"/>
    <n v="23"/>
    <n v="14"/>
    <s v="N"/>
    <n v="4"/>
    <s v="3M10107 C"/>
    <m/>
    <n v="5000"/>
    <s v="F"/>
    <m/>
    <m/>
    <m/>
    <n v="85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96"/>
    <n v="1"/>
    <x v="1"/>
    <n v="20110824"/>
    <s v="R"/>
    <n v="6"/>
    <n v="35"/>
    <n v="23"/>
    <n v="14"/>
    <s v="N"/>
    <n v="4"/>
    <s v="3M10107 C"/>
    <m/>
    <n v="5000"/>
    <s v="F"/>
    <m/>
    <m/>
    <m/>
    <n v="87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71"/>
    <n v="1"/>
    <x v="1"/>
    <n v="20110825"/>
    <s v="R"/>
    <n v="6"/>
    <n v="35"/>
    <n v="23"/>
    <n v="17"/>
    <s v="N"/>
    <n v="4"/>
    <s v="3M10107 C"/>
    <m/>
    <n v="5000"/>
    <s v="M"/>
    <m/>
    <m/>
    <m/>
    <n v="81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972"/>
    <n v="1"/>
    <x v="1"/>
    <n v="20110825"/>
    <s v="R"/>
    <n v="6"/>
    <n v="35"/>
    <n v="23"/>
    <n v="17"/>
    <s v="N"/>
    <n v="4"/>
    <s v="3M10107 C"/>
    <m/>
    <n v="5000"/>
    <s v="F"/>
    <m/>
    <m/>
    <m/>
    <n v="76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973"/>
    <n v="1"/>
    <x v="1"/>
    <n v="20110825"/>
    <s v="R"/>
    <n v="6"/>
    <n v="35"/>
    <n v="23"/>
    <n v="17"/>
    <s v="N"/>
    <n v="4"/>
    <s v="3M10107 C"/>
    <m/>
    <n v="5000"/>
    <s v="F"/>
    <m/>
    <m/>
    <m/>
    <n v="800"/>
    <n v="0"/>
    <n v="1"/>
    <s v="E"/>
    <n v="1"/>
    <n v="634272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590"/>
    <n v="1"/>
    <x v="1"/>
    <n v="20110829"/>
    <s v="R"/>
    <n v="6"/>
    <n v="36"/>
    <n v="23"/>
    <n v="14"/>
    <s v="N"/>
    <n v="4"/>
    <s v="3M10107 C"/>
    <m/>
    <n v="5000"/>
    <s v="F"/>
    <m/>
    <m/>
    <m/>
    <n v="80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46"/>
    <n v="1"/>
    <x v="1"/>
    <n v="20110829"/>
    <s v="R"/>
    <n v="6"/>
    <n v="36"/>
    <n v="23"/>
    <n v="14"/>
    <s v="N"/>
    <n v="4"/>
    <s v="3M10107 C"/>
    <m/>
    <n v="5000"/>
    <s v="F"/>
    <m/>
    <m/>
    <m/>
    <n v="83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67"/>
    <n v="1"/>
    <x v="1"/>
    <n v="20110829"/>
    <s v="R"/>
    <n v="6"/>
    <n v="36"/>
    <n v="23"/>
    <n v="14"/>
    <s v="N"/>
    <n v="4"/>
    <s v="3M10107 C"/>
    <m/>
    <n v="5000"/>
    <s v="F"/>
    <m/>
    <m/>
    <m/>
    <n v="77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54"/>
    <n v="1"/>
    <x v="1"/>
    <n v="20110829"/>
    <s v="R"/>
    <n v="6"/>
    <n v="36"/>
    <n v="23"/>
    <n v="14"/>
    <s v="N"/>
    <n v="4"/>
    <s v="3M10107 C"/>
    <m/>
    <n v="5000"/>
    <s v="F"/>
    <m/>
    <m/>
    <m/>
    <n v="74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56"/>
    <n v="1"/>
    <x v="1"/>
    <n v="20110829"/>
    <s v="R"/>
    <n v="6"/>
    <n v="36"/>
    <n v="23"/>
    <n v="14"/>
    <s v="N"/>
    <n v="4"/>
    <s v="3M10107 C"/>
    <m/>
    <n v="0"/>
    <s v="F"/>
    <m/>
    <m/>
    <m/>
    <n v="81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52832"/>
    <n v="1"/>
    <x v="1"/>
    <n v="20110831"/>
    <s v="R"/>
    <n v="6"/>
    <n v="36"/>
    <n v="23"/>
    <n v="49"/>
    <s v="N"/>
    <n v="4"/>
    <s v="3M10107 C"/>
    <m/>
    <n v="5000"/>
    <s v="F"/>
    <m/>
    <m/>
    <m/>
    <n v="82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2939"/>
    <n v="1"/>
    <x v="1"/>
    <n v="20110901"/>
    <s v="R"/>
    <n v="6"/>
    <n v="36"/>
    <n v="23"/>
    <n v="49"/>
    <s v="N"/>
    <n v="4"/>
    <s v="3M10107 C"/>
    <m/>
    <n v="5000"/>
    <s v="F"/>
    <m/>
    <m/>
    <m/>
    <n v="86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2942"/>
    <n v="1"/>
    <x v="1"/>
    <n v="20110901"/>
    <s v="R"/>
    <n v="6"/>
    <n v="36"/>
    <n v="23"/>
    <n v="49"/>
    <s v="N"/>
    <n v="4"/>
    <s v="3M10107 C"/>
    <m/>
    <n v="5000"/>
    <s v="M"/>
    <m/>
    <m/>
    <m/>
    <n v="77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2945"/>
    <n v="1"/>
    <x v="1"/>
    <n v="20110901"/>
    <s v="R"/>
    <n v="6"/>
    <n v="36"/>
    <n v="23"/>
    <n v="49"/>
    <s v="N"/>
    <n v="4"/>
    <s v="3M10107 C"/>
    <m/>
    <n v="5000"/>
    <s v="M"/>
    <m/>
    <m/>
    <m/>
    <n v="850"/>
    <n v="0"/>
    <n v="1"/>
    <s v="E"/>
    <n v="1"/>
    <n v="634272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13"/>
    <s v="WDFW"/>
    <s v="WDFW"/>
    <n v="2236449"/>
    <n v="1"/>
    <x v="1"/>
    <n v="20110908"/>
    <s v="R"/>
    <n v="6"/>
    <n v="37"/>
    <n v="23"/>
    <n v="19"/>
    <s v="N"/>
    <n v="4"/>
    <s v="3M10107 C"/>
    <m/>
    <n v="5000"/>
    <s v="M"/>
    <m/>
    <m/>
    <m/>
    <n v="670"/>
    <n v="0"/>
    <n v="1"/>
    <s v="E"/>
    <n v="1"/>
    <n v="634272"/>
    <n v="12"/>
    <m/>
    <m/>
    <m/>
    <n v="117398"/>
    <n v="1"/>
    <m/>
    <m/>
    <m/>
    <m/>
    <m/>
    <n v="5.66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3384"/>
    <n v="1"/>
    <x v="1"/>
    <n v="20110913"/>
    <s v="R"/>
    <n v="6"/>
    <n v="38"/>
    <n v="23"/>
    <n v="17"/>
    <s v="N"/>
    <n v="4"/>
    <s v="3M10107 C"/>
    <m/>
    <n v="5000"/>
    <s v="M"/>
    <m/>
    <m/>
    <m/>
    <n v="880"/>
    <n v="0"/>
    <n v="1"/>
    <s v="E"/>
    <n v="1"/>
    <n v="634272"/>
    <n v="12"/>
    <m/>
    <m/>
    <m/>
    <n v="117399"/>
    <n v="1"/>
    <m/>
    <m/>
    <m/>
    <m/>
    <m/>
    <n v="2.9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388"/>
    <n v="1"/>
    <x v="1"/>
    <n v="20110913"/>
    <s v="R"/>
    <n v="6"/>
    <n v="38"/>
    <n v="23"/>
    <n v="17"/>
    <s v="N"/>
    <n v="4"/>
    <s v="3M10107 C"/>
    <m/>
    <n v="5000"/>
    <s v="F"/>
    <m/>
    <m/>
    <m/>
    <n v="830"/>
    <n v="0"/>
    <n v="1"/>
    <s v="E"/>
    <n v="1"/>
    <n v="634272"/>
    <n v="12"/>
    <m/>
    <m/>
    <m/>
    <n v="117399"/>
    <n v="1"/>
    <m/>
    <m/>
    <m/>
    <m/>
    <m/>
    <n v="2.9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3754"/>
    <n v="1"/>
    <x v="1"/>
    <n v="20110914"/>
    <s v="R"/>
    <n v="6"/>
    <n v="38"/>
    <n v="23"/>
    <n v="17"/>
    <s v="N"/>
    <n v="4"/>
    <s v="3M10107 C"/>
    <m/>
    <n v="5000"/>
    <s v="F"/>
    <m/>
    <m/>
    <m/>
    <n v="770"/>
    <n v="0"/>
    <n v="1"/>
    <s v="E"/>
    <n v="1"/>
    <n v="634272"/>
    <n v="12"/>
    <m/>
    <m/>
    <m/>
    <n v="117399"/>
    <n v="1"/>
    <m/>
    <m/>
    <m/>
    <m/>
    <m/>
    <n v="2.98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912"/>
    <n v="1"/>
    <x v="1"/>
    <n v="20110818"/>
    <s v="R"/>
    <n v="6"/>
    <n v="34"/>
    <n v="23"/>
    <n v="14"/>
    <s v="N"/>
    <n v="4"/>
    <s v="3M10107 B"/>
    <m/>
    <n v="5000"/>
    <s v="F"/>
    <m/>
    <m/>
    <m/>
    <n v="730"/>
    <n v="0"/>
    <n v="1"/>
    <s v="E"/>
    <n v="1"/>
    <n v="634272"/>
    <n v="12"/>
    <m/>
    <m/>
    <m/>
    <n v="117395"/>
    <n v="1"/>
    <m/>
    <m/>
    <m/>
    <m/>
    <m/>
    <n v="3.54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30"/>
    <n v="1"/>
    <x v="1"/>
    <n v="20110822"/>
    <s v="R"/>
    <n v="6"/>
    <n v="35"/>
    <n v="23"/>
    <n v="14"/>
    <s v="N"/>
    <n v="4"/>
    <s v="3M10107 B"/>
    <m/>
    <n v="5000"/>
    <s v="F"/>
    <m/>
    <m/>
    <m/>
    <n v="750"/>
    <n v="0"/>
    <n v="1"/>
    <s v="E"/>
    <n v="1"/>
    <n v="634272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31"/>
    <n v="1"/>
    <x v="1"/>
    <n v="20110822"/>
    <s v="R"/>
    <n v="6"/>
    <n v="35"/>
    <n v="23"/>
    <n v="14"/>
    <s v="N"/>
    <n v="4"/>
    <s v="3M10107 B"/>
    <m/>
    <n v="5000"/>
    <s v="M"/>
    <m/>
    <m/>
    <m/>
    <n v="840"/>
    <n v="0"/>
    <n v="1"/>
    <s v="E"/>
    <n v="1"/>
    <n v="634272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34"/>
    <n v="1"/>
    <x v="1"/>
    <n v="20110822"/>
    <s v="R"/>
    <n v="6"/>
    <n v="35"/>
    <n v="23"/>
    <n v="14"/>
    <s v="N"/>
    <n v="4"/>
    <s v="3M10107 B"/>
    <m/>
    <n v="5000"/>
    <s v="M"/>
    <m/>
    <m/>
    <m/>
    <n v="780"/>
    <n v="0"/>
    <n v="1"/>
    <s v="E"/>
    <n v="1"/>
    <n v="634272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32904"/>
    <n v="1"/>
    <x v="1"/>
    <n v="20110824"/>
    <s v="R"/>
    <n v="6"/>
    <n v="35"/>
    <n v="23"/>
    <n v="17"/>
    <s v="N"/>
    <n v="4"/>
    <s v="3M10107 B"/>
    <m/>
    <n v="5000"/>
    <s v="F"/>
    <m/>
    <m/>
    <m/>
    <n v="880"/>
    <n v="0"/>
    <n v="1"/>
    <s v="E"/>
    <n v="1"/>
    <n v="634272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40313"/>
    <s v="WDFW"/>
    <s v="WDFW"/>
    <n v="2232575"/>
    <n v="1"/>
    <x v="1"/>
    <n v="20110825"/>
    <s v="R"/>
    <n v="6"/>
    <n v="35"/>
    <n v="23"/>
    <n v="14"/>
    <s v="N"/>
    <n v="4"/>
    <s v="3M10107 B"/>
    <m/>
    <n v="5000"/>
    <s v="F"/>
    <m/>
    <m/>
    <m/>
    <n v="850"/>
    <n v="0"/>
    <n v="1"/>
    <s v="E"/>
    <n v="1"/>
    <n v="634272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1"/>
    <x v="0"/>
  </r>
  <r>
    <s v="R"/>
    <n v="4.0999999999999996"/>
    <n v="20140313"/>
    <s v="WDFW"/>
    <s v="WDFW"/>
    <n v="2252909"/>
    <n v="1"/>
    <x v="1"/>
    <n v="20110831"/>
    <s v="R"/>
    <n v="6"/>
    <n v="36"/>
    <n v="23"/>
    <n v="17"/>
    <s v="N"/>
    <n v="4"/>
    <s v="3M10107 B"/>
    <m/>
    <n v="5000"/>
    <s v="M"/>
    <m/>
    <m/>
    <m/>
    <n v="750"/>
    <n v="0"/>
    <n v="1"/>
    <s v="E"/>
    <n v="1"/>
    <n v="634272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7"/>
    <n v="3"/>
    <s v="3F10107 030017 H"/>
    <s v="3F10107 030017 S"/>
    <n v="2008"/>
    <x v="10"/>
    <x v="2"/>
    <x v="0"/>
  </r>
  <r>
    <s v="R"/>
    <n v="4.0999999999999996"/>
    <n v="20150424"/>
    <s v="WDFW"/>
    <s v="WDFW"/>
    <n v="2326145"/>
    <n v="1"/>
    <x v="3"/>
    <n v="20120904"/>
    <s v="R"/>
    <n v="6"/>
    <n v="37"/>
    <n v="23"/>
    <n v="49"/>
    <s v="N"/>
    <n v="4"/>
    <s v="3M10107 C"/>
    <m/>
    <n v="5000"/>
    <s v="F"/>
    <m/>
    <m/>
    <m/>
    <n v="830"/>
    <n v="0"/>
    <n v="1"/>
    <s v="E"/>
    <n v="1"/>
    <n v="634272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7"/>
    <n v="3"/>
    <s v="3F10107 030017 H"/>
    <s v="3F10107 030017 S"/>
    <n v="2008"/>
    <x v="10"/>
    <x v="0"/>
    <x v="0"/>
  </r>
  <r>
    <s v="R"/>
    <n v="4.0999999999999996"/>
    <n v="20140306"/>
    <s v="WDFW"/>
    <s v="WDFW"/>
    <n v="2137732"/>
    <n v="1"/>
    <x v="2"/>
    <n v="20100820"/>
    <s v="R"/>
    <n v="6"/>
    <n v="34"/>
    <n v="23"/>
    <n v="17"/>
    <s v="N"/>
    <n v="5"/>
    <s v="3M10107 B"/>
    <m/>
    <n v="5000"/>
    <s v="M"/>
    <m/>
    <m/>
    <m/>
    <n v="760"/>
    <n v="0"/>
    <n v="1"/>
    <s v="E"/>
    <n v="1"/>
    <n v="634274"/>
    <n v="12"/>
    <m/>
    <m/>
    <m/>
    <n v="112775"/>
    <n v="1"/>
    <m/>
    <m/>
    <m/>
    <m/>
    <m/>
    <n v="1.77"/>
    <s v="BELLINGHAM BAY 7B"/>
    <s v="N"/>
    <s v="WA"/>
    <s v="NOWA"/>
    <s v="NOOK"/>
    <s v="KENDALL CR HATCHERY"/>
    <s v="NOOKSACK R 01.0120"/>
    <n v="2007"/>
    <n v="1"/>
    <s v="3F10107 010406 H"/>
    <s v="3F10107 010120 S"/>
    <n v="2008"/>
    <x v="14"/>
    <x v="2"/>
    <x v="0"/>
  </r>
  <r>
    <s v="R"/>
    <n v="4.0999999999999996"/>
    <n v="20140306"/>
    <s v="WDFW"/>
    <s v="WDFW"/>
    <n v="2165342"/>
    <n v="1"/>
    <x v="2"/>
    <n v="20100914"/>
    <s v="R"/>
    <n v="6"/>
    <n v="38"/>
    <n v="23"/>
    <n v="19"/>
    <s v="N"/>
    <n v="5"/>
    <s v="3M10107 B"/>
    <m/>
    <n v="5000"/>
    <s v="M"/>
    <m/>
    <m/>
    <m/>
    <n v="580"/>
    <n v="0"/>
    <n v="1"/>
    <s v="E"/>
    <n v="1"/>
    <n v="634296"/>
    <n v="12"/>
    <m/>
    <m/>
    <m/>
    <n v="112779"/>
    <n v="1"/>
    <m/>
    <m/>
    <m/>
    <m/>
    <m/>
    <n v="2.95"/>
    <s v="BELLINGHAM BAY 7B"/>
    <s v="N"/>
    <s v="WA"/>
    <s v="NPS"/>
    <s v="SNOH"/>
    <s v="WALLACE R HATCHERY"/>
    <s v="SKYKOMISH R 07.0012"/>
    <n v="2007"/>
    <n v="2"/>
    <s v="3F10308 070943 H"/>
    <s v="3F10308 070012 S02"/>
    <n v="2009"/>
    <x v="15"/>
    <x v="1"/>
    <x v="0"/>
  </r>
  <r>
    <s v="R"/>
    <n v="4.0999999999999996"/>
    <n v="20140306"/>
    <s v="WDFW"/>
    <s v="WDFW"/>
    <n v="2165711"/>
    <n v="1"/>
    <x v="2"/>
    <n v="20100922"/>
    <s v="R"/>
    <n v="6"/>
    <n v="39"/>
    <n v="23"/>
    <n v="19"/>
    <s v="N"/>
    <n v="5"/>
    <s v="3M10107 B"/>
    <m/>
    <n v="5000"/>
    <s v="M"/>
    <m/>
    <m/>
    <m/>
    <n v="730"/>
    <n v="0"/>
    <n v="1"/>
    <s v="E"/>
    <n v="1"/>
    <n v="634385"/>
    <n v="12"/>
    <m/>
    <m/>
    <m/>
    <n v="112780"/>
    <n v="1"/>
    <m/>
    <m/>
    <m/>
    <m/>
    <m/>
    <n v="3.2"/>
    <s v="BELLINGHAM BAY 7B"/>
    <s v="N"/>
    <s v="WA"/>
    <s v="LOCR"/>
    <s v="SAWA"/>
    <s v="WASHOUGAL HATCHERY"/>
    <s v="WASHOUGAL R 28.0159"/>
    <n v="2008"/>
    <n v="3"/>
    <s v="3F42001 280159 H"/>
    <s v="3F42001 280159 S"/>
    <n v="2009"/>
    <x v="16"/>
    <x v="1"/>
    <x v="0"/>
  </r>
  <r>
    <s v="R"/>
    <n v="4.0999999999999996"/>
    <n v="20150424"/>
    <s v="WDFW"/>
    <s v="WDFW"/>
    <n v="2351770"/>
    <n v="1"/>
    <x v="3"/>
    <n v="20120821"/>
    <s v="R"/>
    <n v="6"/>
    <n v="35"/>
    <n v="23"/>
    <n v="14"/>
    <s v="N"/>
    <n v="4"/>
    <s v="3M10107 C"/>
    <m/>
    <n v="5000"/>
    <s v="M"/>
    <m/>
    <m/>
    <m/>
    <n v="790"/>
    <n v="0"/>
    <n v="1"/>
    <s v="E"/>
    <n v="1"/>
    <n v="634395"/>
    <n v="12"/>
    <m/>
    <m/>
    <m/>
    <n v="121459"/>
    <n v="1"/>
    <m/>
    <m/>
    <m/>
    <m/>
    <m/>
    <n v="2.15"/>
    <s v="SAMISH BAY 7C"/>
    <s v="N"/>
    <s v="WA"/>
    <s v="SKAG"/>
    <s v="UPSK"/>
    <s v="MARBLEMOUNT HATCHERY"/>
    <s v="SKAGIT R 03.0176"/>
    <n v="2008"/>
    <n v="1"/>
    <s v="3F10208 031421 H"/>
    <s v="3F10208 030176 S"/>
    <n v="2009"/>
    <x v="9"/>
    <x v="1"/>
    <x v="0"/>
  </r>
  <r>
    <s v="R"/>
    <n v="4.0999999999999996"/>
    <n v="20130329"/>
    <s v="WDFW"/>
    <s v="WDFW"/>
    <n v="2065281"/>
    <n v="1"/>
    <x v="5"/>
    <n v="20090908"/>
    <s v="R"/>
    <n v="6"/>
    <n v="37"/>
    <n v="23"/>
    <n v="17"/>
    <s v="N"/>
    <n v="5"/>
    <s v="3M10107 B"/>
    <m/>
    <n v="5000"/>
    <s v="M"/>
    <m/>
    <m/>
    <m/>
    <n v="620"/>
    <n v="0"/>
    <n v="1"/>
    <s v="E"/>
    <n v="1"/>
    <n v="634583"/>
    <n v="12"/>
    <m/>
    <m/>
    <m/>
    <n v="108877"/>
    <n v="1"/>
    <m/>
    <m/>
    <m/>
    <m/>
    <m/>
    <n v="2.17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19"/>
    <n v="1"/>
    <x v="2"/>
    <n v="20100902"/>
    <s v="R"/>
    <n v="6"/>
    <n v="36"/>
    <n v="23"/>
    <n v="17"/>
    <s v="N"/>
    <n v="5"/>
    <s v="3M10107 B"/>
    <m/>
    <n v="5000"/>
    <s v="M"/>
    <m/>
    <m/>
    <m/>
    <n v="72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21"/>
    <n v="1"/>
    <x v="2"/>
    <n v="20100902"/>
    <s v="R"/>
    <n v="6"/>
    <n v="36"/>
    <n v="23"/>
    <n v="17"/>
    <s v="N"/>
    <n v="5"/>
    <s v="3M10107 B"/>
    <m/>
    <n v="5000"/>
    <s v="M"/>
    <m/>
    <m/>
    <m/>
    <n v="76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79"/>
    <n v="1"/>
    <x v="2"/>
    <n v="20100903"/>
    <s v="R"/>
    <n v="6"/>
    <n v="36"/>
    <n v="23"/>
    <n v="17"/>
    <s v="N"/>
    <n v="5"/>
    <s v="3M10107 B"/>
    <m/>
    <n v="5000"/>
    <s v="F"/>
    <m/>
    <m/>
    <m/>
    <n v="73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94"/>
    <n v="1"/>
    <x v="2"/>
    <n v="20100903"/>
    <s v="R"/>
    <n v="6"/>
    <n v="36"/>
    <n v="23"/>
    <n v="17"/>
    <s v="N"/>
    <n v="5"/>
    <s v="3M10107 B"/>
    <m/>
    <n v="5000"/>
    <s v="M"/>
    <m/>
    <m/>
    <m/>
    <n v="76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37780"/>
    <n v="1"/>
    <x v="2"/>
    <n v="20100824"/>
    <s v="R"/>
    <n v="6"/>
    <n v="35"/>
    <n v="23"/>
    <n v="14"/>
    <s v="N"/>
    <n v="5"/>
    <s v="3M10107 B"/>
    <m/>
    <n v="5000"/>
    <s v="M"/>
    <m/>
    <m/>
    <m/>
    <n v="840"/>
    <n v="0"/>
    <n v="1"/>
    <s v="E"/>
    <n v="1"/>
    <n v="634583"/>
    <n v="12"/>
    <m/>
    <m/>
    <m/>
    <n v="112776"/>
    <n v="1"/>
    <m/>
    <m/>
    <m/>
    <m/>
    <m/>
    <n v="3.3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8452"/>
    <n v="1"/>
    <x v="2"/>
    <n v="20100827"/>
    <s v="R"/>
    <n v="6"/>
    <n v="35"/>
    <n v="23"/>
    <n v="17"/>
    <s v="N"/>
    <n v="5"/>
    <s v="3M10107 B"/>
    <m/>
    <n v="5000"/>
    <s v="M"/>
    <m/>
    <m/>
    <m/>
    <n v="770"/>
    <n v="0"/>
    <n v="1"/>
    <s v="E"/>
    <n v="1"/>
    <n v="634583"/>
    <n v="12"/>
    <m/>
    <m/>
    <m/>
    <n v="112776"/>
    <n v="1"/>
    <m/>
    <m/>
    <m/>
    <m/>
    <m/>
    <n v="3.3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8454"/>
    <n v="1"/>
    <x v="2"/>
    <n v="20100827"/>
    <s v="R"/>
    <n v="6"/>
    <n v="35"/>
    <n v="23"/>
    <n v="17"/>
    <s v="N"/>
    <n v="5"/>
    <s v="3M10107 B"/>
    <m/>
    <n v="5000"/>
    <s v="M"/>
    <m/>
    <m/>
    <m/>
    <n v="740"/>
    <n v="0"/>
    <n v="1"/>
    <s v="E"/>
    <n v="1"/>
    <n v="634583"/>
    <n v="12"/>
    <m/>
    <m/>
    <m/>
    <n v="112776"/>
    <n v="1"/>
    <m/>
    <m/>
    <m/>
    <m/>
    <m/>
    <n v="3.3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8455"/>
    <n v="1"/>
    <x v="2"/>
    <n v="20100827"/>
    <s v="R"/>
    <n v="6"/>
    <n v="35"/>
    <n v="23"/>
    <n v="17"/>
    <s v="N"/>
    <n v="5"/>
    <s v="3M10107 B"/>
    <m/>
    <n v="5000"/>
    <s v="M"/>
    <m/>
    <m/>
    <m/>
    <n v="770"/>
    <n v="0"/>
    <n v="1"/>
    <s v="E"/>
    <n v="1"/>
    <n v="634583"/>
    <n v="12"/>
    <m/>
    <m/>
    <m/>
    <n v="112776"/>
    <n v="1"/>
    <m/>
    <m/>
    <m/>
    <m/>
    <m/>
    <n v="3.3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73"/>
    <n v="1"/>
    <x v="2"/>
    <n v="20100908"/>
    <s v="R"/>
    <n v="6"/>
    <n v="37"/>
    <n v="23"/>
    <n v="17"/>
    <s v="N"/>
    <n v="5"/>
    <s v="3M10107 B"/>
    <m/>
    <n v="5000"/>
    <s v="F"/>
    <m/>
    <m/>
    <m/>
    <n v="85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650"/>
    <n v="1"/>
    <x v="2"/>
    <n v="20100909"/>
    <s v="R"/>
    <n v="6"/>
    <n v="37"/>
    <n v="23"/>
    <n v="19"/>
    <s v="N"/>
    <n v="5"/>
    <s v="3M10107 B"/>
    <m/>
    <n v="5000"/>
    <s v="M"/>
    <m/>
    <m/>
    <m/>
    <n v="74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13"/>
    <n v="1"/>
    <x v="2"/>
    <n v="20100922"/>
    <s v="R"/>
    <n v="6"/>
    <n v="39"/>
    <n v="23"/>
    <n v="19"/>
    <s v="N"/>
    <n v="5"/>
    <s v="3M10107 B"/>
    <m/>
    <n v="5000"/>
    <s v="F"/>
    <m/>
    <m/>
    <m/>
    <n v="73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16"/>
    <n v="1"/>
    <x v="2"/>
    <n v="20100922"/>
    <s v="R"/>
    <n v="6"/>
    <n v="39"/>
    <n v="23"/>
    <n v="19"/>
    <s v="N"/>
    <n v="5"/>
    <s v="3M10107 B"/>
    <m/>
    <n v="5000"/>
    <s v="M"/>
    <m/>
    <m/>
    <m/>
    <n v="77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18"/>
    <n v="1"/>
    <x v="2"/>
    <n v="20100922"/>
    <s v="R"/>
    <n v="6"/>
    <n v="39"/>
    <n v="23"/>
    <n v="19"/>
    <s v="N"/>
    <n v="5"/>
    <s v="3M10107 B"/>
    <m/>
    <n v="5000"/>
    <s v="F"/>
    <m/>
    <m/>
    <m/>
    <n v="70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22"/>
    <n v="1"/>
    <x v="2"/>
    <n v="20100922"/>
    <s v="R"/>
    <n v="6"/>
    <n v="39"/>
    <n v="23"/>
    <n v="19"/>
    <s v="N"/>
    <n v="5"/>
    <s v="3M10107 B"/>
    <m/>
    <n v="5000"/>
    <s v="F"/>
    <m/>
    <m/>
    <m/>
    <n v="74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24"/>
    <n v="1"/>
    <x v="2"/>
    <n v="20100922"/>
    <s v="R"/>
    <n v="6"/>
    <n v="39"/>
    <n v="23"/>
    <n v="19"/>
    <s v="N"/>
    <n v="5"/>
    <s v="3M10107 B"/>
    <m/>
    <n v="5000"/>
    <s v="F"/>
    <m/>
    <m/>
    <m/>
    <n v="74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25"/>
    <n v="1"/>
    <x v="2"/>
    <n v="20100922"/>
    <s v="R"/>
    <n v="6"/>
    <n v="39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35"/>
    <n v="1"/>
    <x v="2"/>
    <n v="20100922"/>
    <s v="R"/>
    <n v="6"/>
    <n v="39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38"/>
    <n v="1"/>
    <x v="2"/>
    <n v="20100922"/>
    <s v="R"/>
    <n v="6"/>
    <n v="39"/>
    <n v="23"/>
    <n v="19"/>
    <s v="N"/>
    <n v="5"/>
    <s v="3M10107 B"/>
    <m/>
    <n v="5000"/>
    <s v="M"/>
    <m/>
    <m/>
    <m/>
    <n v="710"/>
    <n v="0"/>
    <n v="1"/>
    <s v="E"/>
    <n v="1"/>
    <n v="634583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6260"/>
    <n v="1"/>
    <x v="2"/>
    <n v="20100930"/>
    <s v="R"/>
    <n v="6"/>
    <n v="40"/>
    <n v="23"/>
    <n v="14"/>
    <s v="N"/>
    <n v="5"/>
    <s v="3M10107 B"/>
    <m/>
    <n v="0"/>
    <s v="F"/>
    <m/>
    <m/>
    <m/>
    <n v="780"/>
    <n v="0"/>
    <n v="1"/>
    <s v="E"/>
    <n v="1"/>
    <n v="634583"/>
    <n v="12"/>
    <m/>
    <m/>
    <m/>
    <n v="112781"/>
    <n v="1"/>
    <m/>
    <m/>
    <m/>
    <m/>
    <m/>
    <n v="10.9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8420"/>
    <n v="1"/>
    <x v="2"/>
    <n v="20100817"/>
    <s v="R"/>
    <n v="6"/>
    <n v="34"/>
    <n v="23"/>
    <n v="17"/>
    <s v="N"/>
    <n v="5"/>
    <s v="3M10107 C"/>
    <m/>
    <n v="5000"/>
    <s v="M"/>
    <m/>
    <m/>
    <m/>
    <n v="770"/>
    <n v="0"/>
    <n v="1"/>
    <s v="E"/>
    <n v="1"/>
    <n v="634583"/>
    <n v="12"/>
    <m/>
    <m/>
    <m/>
    <n v="112789"/>
    <n v="1"/>
    <m/>
    <m/>
    <m/>
    <m/>
    <m/>
    <n v="3.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6031"/>
    <n v="1"/>
    <x v="2"/>
    <n v="20100831"/>
    <s v="R"/>
    <n v="6"/>
    <n v="36"/>
    <n v="23"/>
    <n v="17"/>
    <s v="N"/>
    <n v="5"/>
    <s v="3M10107 C"/>
    <m/>
    <n v="5000"/>
    <s v="F"/>
    <m/>
    <m/>
    <m/>
    <n v="710"/>
    <n v="0"/>
    <n v="1"/>
    <s v="E"/>
    <n v="1"/>
    <n v="634583"/>
    <n v="12"/>
    <m/>
    <m/>
    <m/>
    <n v="112791"/>
    <n v="1"/>
    <m/>
    <m/>
    <m/>
    <m/>
    <m/>
    <n v="2.2400000000000002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331"/>
    <n v="1"/>
    <x v="2"/>
    <n v="20100914"/>
    <s v="R"/>
    <n v="6"/>
    <n v="38"/>
    <n v="23"/>
    <n v="19"/>
    <s v="N"/>
    <n v="5"/>
    <s v="3M10107 B"/>
    <m/>
    <n v="5000"/>
    <s v="M"/>
    <m/>
    <m/>
    <m/>
    <n v="80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35"/>
    <n v="1"/>
    <x v="2"/>
    <n v="20100914"/>
    <s v="R"/>
    <n v="6"/>
    <n v="38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39"/>
    <n v="1"/>
    <x v="2"/>
    <n v="20100914"/>
    <s v="R"/>
    <n v="6"/>
    <n v="38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43"/>
    <n v="1"/>
    <x v="2"/>
    <n v="20100914"/>
    <s v="R"/>
    <n v="6"/>
    <n v="38"/>
    <n v="23"/>
    <n v="19"/>
    <s v="N"/>
    <n v="5"/>
    <s v="3M10107 B"/>
    <m/>
    <n v="5000"/>
    <s v="M"/>
    <m/>
    <m/>
    <m/>
    <n v="76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44"/>
    <n v="1"/>
    <x v="2"/>
    <n v="20100914"/>
    <s v="R"/>
    <n v="6"/>
    <n v="38"/>
    <n v="23"/>
    <n v="19"/>
    <s v="N"/>
    <n v="5"/>
    <s v="3M10107 B"/>
    <m/>
    <n v="5000"/>
    <s v="F"/>
    <m/>
    <m/>
    <m/>
    <n v="71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58"/>
    <n v="1"/>
    <x v="2"/>
    <n v="20100914"/>
    <s v="R"/>
    <n v="6"/>
    <n v="38"/>
    <n v="23"/>
    <n v="19"/>
    <s v="N"/>
    <n v="5"/>
    <s v="3M10107 B"/>
    <m/>
    <n v="5000"/>
    <s v="M"/>
    <m/>
    <m/>
    <m/>
    <n v="73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74"/>
    <n v="1"/>
    <x v="2"/>
    <n v="20100914"/>
    <s v="R"/>
    <n v="6"/>
    <n v="38"/>
    <n v="23"/>
    <n v="19"/>
    <s v="N"/>
    <n v="5"/>
    <s v="3M10107 B"/>
    <m/>
    <n v="0"/>
    <s v="M"/>
    <m/>
    <m/>
    <m/>
    <n v="79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81"/>
    <n v="1"/>
    <x v="2"/>
    <n v="20100914"/>
    <s v="R"/>
    <n v="6"/>
    <n v="38"/>
    <n v="23"/>
    <n v="19"/>
    <s v="N"/>
    <n v="5"/>
    <s v="3M10107 B"/>
    <m/>
    <n v="5000"/>
    <s v="F"/>
    <m/>
    <m/>
    <m/>
    <n v="74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96"/>
    <n v="1"/>
    <x v="2"/>
    <n v="20100914"/>
    <s v="R"/>
    <n v="6"/>
    <n v="38"/>
    <n v="23"/>
    <n v="19"/>
    <s v="N"/>
    <n v="5"/>
    <s v="3M10107 B"/>
    <m/>
    <n v="5000"/>
    <s v="M"/>
    <m/>
    <m/>
    <m/>
    <n v="75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99"/>
    <n v="1"/>
    <x v="2"/>
    <n v="20100914"/>
    <s v="R"/>
    <n v="6"/>
    <n v="38"/>
    <n v="23"/>
    <n v="19"/>
    <s v="N"/>
    <n v="5"/>
    <s v="3M10107 B"/>
    <m/>
    <n v="5000"/>
    <s v="M"/>
    <m/>
    <m/>
    <m/>
    <n v="73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13"/>
    <n v="1"/>
    <x v="2"/>
    <n v="20100914"/>
    <s v="R"/>
    <n v="6"/>
    <n v="38"/>
    <n v="23"/>
    <n v="19"/>
    <s v="N"/>
    <n v="5"/>
    <s v="3M10107 B"/>
    <m/>
    <n v="5000"/>
    <s v="M"/>
    <m/>
    <m/>
    <m/>
    <n v="74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17"/>
    <n v="1"/>
    <x v="2"/>
    <n v="20100914"/>
    <s v="R"/>
    <n v="6"/>
    <n v="38"/>
    <n v="23"/>
    <n v="19"/>
    <s v="N"/>
    <n v="5"/>
    <s v="3M10107 B"/>
    <m/>
    <n v="5000"/>
    <s v="M"/>
    <m/>
    <m/>
    <m/>
    <n v="75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49"/>
    <n v="1"/>
    <x v="2"/>
    <n v="20100914"/>
    <s v="R"/>
    <n v="6"/>
    <n v="38"/>
    <n v="23"/>
    <n v="19"/>
    <s v="N"/>
    <n v="5"/>
    <s v="3M10107 B"/>
    <m/>
    <n v="0"/>
    <s v="F"/>
    <m/>
    <m/>
    <m/>
    <n v="87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582"/>
    <n v="1"/>
    <x v="2"/>
    <n v="20100902"/>
    <s v="R"/>
    <n v="6"/>
    <n v="36"/>
    <n v="23"/>
    <n v="19"/>
    <s v="N"/>
    <n v="5"/>
    <s v="3M10107 C"/>
    <m/>
    <n v="5000"/>
    <s v="M"/>
    <m/>
    <m/>
    <m/>
    <n v="760"/>
    <n v="0"/>
    <n v="1"/>
    <s v="E"/>
    <n v="1"/>
    <n v="634583"/>
    <n v="12"/>
    <m/>
    <m/>
    <m/>
    <n v="112791"/>
    <n v="1"/>
    <m/>
    <m/>
    <m/>
    <m/>
    <m/>
    <n v="2.2400000000000002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03"/>
    <n v="1"/>
    <x v="2"/>
    <n v="20100902"/>
    <s v="R"/>
    <n v="6"/>
    <n v="36"/>
    <n v="23"/>
    <n v="19"/>
    <s v="N"/>
    <n v="5"/>
    <s v="3M10107 C"/>
    <m/>
    <n v="5000"/>
    <s v="M"/>
    <m/>
    <m/>
    <m/>
    <n v="660"/>
    <n v="0"/>
    <n v="1"/>
    <s v="E"/>
    <n v="1"/>
    <n v="634583"/>
    <n v="12"/>
    <m/>
    <m/>
    <m/>
    <n v="112791"/>
    <n v="1"/>
    <m/>
    <m/>
    <m/>
    <m/>
    <m/>
    <n v="2.2400000000000002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05"/>
    <n v="1"/>
    <x v="2"/>
    <n v="20100902"/>
    <s v="R"/>
    <n v="6"/>
    <n v="36"/>
    <n v="23"/>
    <n v="19"/>
    <s v="N"/>
    <n v="5"/>
    <s v="3M10107 C"/>
    <m/>
    <n v="5000"/>
    <s v="M"/>
    <m/>
    <m/>
    <m/>
    <n v="720"/>
    <n v="0"/>
    <n v="1"/>
    <s v="E"/>
    <n v="1"/>
    <n v="634583"/>
    <n v="12"/>
    <m/>
    <m/>
    <m/>
    <n v="112791"/>
    <n v="1"/>
    <m/>
    <m/>
    <m/>
    <m/>
    <m/>
    <n v="2.2400000000000002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8382"/>
    <n v="1"/>
    <x v="2"/>
    <n v="20100909"/>
    <s v="R"/>
    <n v="6"/>
    <n v="37"/>
    <n v="23"/>
    <n v="17"/>
    <s v="N"/>
    <n v="5"/>
    <s v="3M10107 C"/>
    <m/>
    <n v="5000"/>
    <s v="F"/>
    <m/>
    <m/>
    <m/>
    <n v="720"/>
    <n v="0"/>
    <n v="1"/>
    <s v="E"/>
    <n v="1"/>
    <n v="634583"/>
    <n v="12"/>
    <m/>
    <m/>
    <m/>
    <n v="112792"/>
    <n v="1"/>
    <m/>
    <m/>
    <m/>
    <m/>
    <m/>
    <n v="5.45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8461"/>
    <n v="1"/>
    <x v="2"/>
    <n v="20100827"/>
    <s v="R"/>
    <n v="6"/>
    <n v="35"/>
    <n v="23"/>
    <n v="17"/>
    <s v="N"/>
    <n v="5"/>
    <s v="3M10107 B"/>
    <m/>
    <n v="5000"/>
    <s v="M"/>
    <m/>
    <m/>
    <m/>
    <n v="680"/>
    <n v="0"/>
    <n v="1"/>
    <s v="E"/>
    <n v="1"/>
    <n v="634583"/>
    <n v="12"/>
    <m/>
    <m/>
    <m/>
    <n v="112776"/>
    <n v="1"/>
    <m/>
    <m/>
    <m/>
    <m/>
    <m/>
    <n v="3.32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8415"/>
    <n v="1"/>
    <x v="2"/>
    <n v="20100830"/>
    <s v="R"/>
    <n v="6"/>
    <n v="36"/>
    <n v="23"/>
    <n v="17"/>
    <s v="N"/>
    <n v="5"/>
    <s v="3M10107 B"/>
    <m/>
    <n v="5000"/>
    <s v="M"/>
    <m/>
    <m/>
    <m/>
    <n v="82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8416"/>
    <n v="1"/>
    <x v="2"/>
    <n v="20100830"/>
    <s v="R"/>
    <n v="6"/>
    <n v="36"/>
    <n v="23"/>
    <n v="17"/>
    <s v="N"/>
    <n v="5"/>
    <s v="3M10107 B"/>
    <m/>
    <n v="5000"/>
    <s v="M"/>
    <m/>
    <m/>
    <m/>
    <n v="81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12"/>
    <n v="1"/>
    <x v="2"/>
    <n v="20100831"/>
    <s v="R"/>
    <n v="6"/>
    <n v="36"/>
    <n v="23"/>
    <n v="17"/>
    <s v="N"/>
    <n v="5"/>
    <s v="3M10107 B"/>
    <m/>
    <n v="5000"/>
    <s v="M"/>
    <m/>
    <m/>
    <m/>
    <n v="71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5916"/>
    <n v="1"/>
    <x v="2"/>
    <n v="20100831"/>
    <s v="R"/>
    <n v="6"/>
    <n v="36"/>
    <n v="23"/>
    <n v="17"/>
    <s v="N"/>
    <n v="5"/>
    <s v="3M10107 B"/>
    <m/>
    <n v="5000"/>
    <s v="M"/>
    <m/>
    <m/>
    <m/>
    <n v="73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06"/>
    <s v="WDFW"/>
    <s v="WDFW"/>
    <n v="2166091"/>
    <n v="1"/>
    <x v="2"/>
    <n v="20100902"/>
    <s v="R"/>
    <n v="6"/>
    <n v="36"/>
    <n v="23"/>
    <n v="14"/>
    <s v="N"/>
    <n v="5"/>
    <s v="3M10107 B"/>
    <m/>
    <n v="5000"/>
    <s v="F"/>
    <m/>
    <m/>
    <m/>
    <n v="830"/>
    <n v="0"/>
    <n v="1"/>
    <s v="E"/>
    <n v="1"/>
    <n v="634583"/>
    <n v="12"/>
    <m/>
    <m/>
    <m/>
    <n v="112777"/>
    <n v="1"/>
    <m/>
    <m/>
    <m/>
    <m/>
    <m/>
    <n v="3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92"/>
    <n v="1"/>
    <x v="2"/>
    <n v="20100909"/>
    <s v="R"/>
    <n v="6"/>
    <n v="37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96"/>
    <n v="1"/>
    <x v="2"/>
    <n v="20100909"/>
    <s v="R"/>
    <n v="6"/>
    <n v="37"/>
    <n v="23"/>
    <n v="19"/>
    <s v="N"/>
    <n v="5"/>
    <s v="3M10107 B"/>
    <m/>
    <n v="5000"/>
    <s v="M"/>
    <m/>
    <m/>
    <m/>
    <n v="71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98"/>
    <n v="1"/>
    <x v="2"/>
    <n v="20100909"/>
    <s v="R"/>
    <n v="6"/>
    <n v="37"/>
    <n v="23"/>
    <n v="19"/>
    <s v="N"/>
    <n v="5"/>
    <s v="3M10107 B"/>
    <m/>
    <n v="5000"/>
    <s v="F"/>
    <m/>
    <m/>
    <m/>
    <n v="71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02"/>
    <n v="1"/>
    <x v="2"/>
    <n v="20100909"/>
    <s v="R"/>
    <n v="6"/>
    <n v="37"/>
    <n v="23"/>
    <n v="19"/>
    <s v="N"/>
    <n v="5"/>
    <s v="3M10107 B"/>
    <m/>
    <n v="5000"/>
    <s v="M"/>
    <m/>
    <m/>
    <m/>
    <n v="79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703"/>
    <n v="1"/>
    <x v="2"/>
    <n v="20100909"/>
    <s v="R"/>
    <n v="6"/>
    <n v="37"/>
    <n v="23"/>
    <n v="19"/>
    <s v="N"/>
    <n v="5"/>
    <s v="3M10107 B"/>
    <m/>
    <n v="5000"/>
    <s v="M"/>
    <m/>
    <m/>
    <m/>
    <n v="58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8367"/>
    <n v="1"/>
    <x v="2"/>
    <n v="20100910"/>
    <s v="R"/>
    <n v="6"/>
    <n v="37"/>
    <n v="23"/>
    <n v="49"/>
    <s v="N"/>
    <n v="5"/>
    <s v="3M10107 B"/>
    <m/>
    <n v="0"/>
    <s v="M"/>
    <m/>
    <m/>
    <m/>
    <n v="720"/>
    <n v="0"/>
    <n v="1"/>
    <s v="E"/>
    <n v="1"/>
    <n v="634583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0"/>
    <x v="0"/>
  </r>
  <r>
    <s v="R"/>
    <n v="4.0999999999999996"/>
    <n v="20140306"/>
    <s v="WDFW"/>
    <s v="WDFW"/>
    <n v="2165312"/>
    <n v="1"/>
    <x v="2"/>
    <n v="20100914"/>
    <s v="R"/>
    <n v="6"/>
    <n v="38"/>
    <n v="23"/>
    <n v="19"/>
    <s v="N"/>
    <n v="5"/>
    <s v="3M10107 B"/>
    <m/>
    <n v="5000"/>
    <s v="F"/>
    <m/>
    <m/>
    <m/>
    <n v="80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15"/>
    <n v="1"/>
    <x v="2"/>
    <n v="20100914"/>
    <s v="R"/>
    <n v="6"/>
    <n v="38"/>
    <n v="23"/>
    <n v="19"/>
    <s v="N"/>
    <n v="5"/>
    <s v="3M10107 B"/>
    <m/>
    <n v="5000"/>
    <s v="F"/>
    <m/>
    <m/>
    <m/>
    <n v="75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18"/>
    <n v="1"/>
    <x v="2"/>
    <n v="20100914"/>
    <s v="R"/>
    <n v="6"/>
    <n v="38"/>
    <n v="23"/>
    <n v="19"/>
    <s v="N"/>
    <n v="5"/>
    <s v="3M10107 B"/>
    <m/>
    <n v="5000"/>
    <s v="M"/>
    <m/>
    <m/>
    <m/>
    <n v="69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324"/>
    <n v="1"/>
    <x v="2"/>
    <n v="20100914"/>
    <s v="R"/>
    <n v="6"/>
    <n v="38"/>
    <n v="23"/>
    <n v="19"/>
    <s v="N"/>
    <n v="5"/>
    <s v="3M10107 B"/>
    <m/>
    <n v="5000"/>
    <s v="M"/>
    <m/>
    <m/>
    <m/>
    <n v="83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64"/>
    <n v="1"/>
    <x v="2"/>
    <n v="20100914"/>
    <s v="R"/>
    <n v="6"/>
    <n v="38"/>
    <n v="23"/>
    <n v="19"/>
    <s v="N"/>
    <n v="5"/>
    <s v="3M10107 B"/>
    <m/>
    <n v="5000"/>
    <s v="M"/>
    <m/>
    <m/>
    <m/>
    <n v="79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71"/>
    <n v="1"/>
    <x v="2"/>
    <n v="20100914"/>
    <s v="R"/>
    <n v="6"/>
    <n v="38"/>
    <n v="23"/>
    <n v="19"/>
    <s v="N"/>
    <n v="5"/>
    <s v="3M10107 B"/>
    <m/>
    <n v="0"/>
    <s v="M"/>
    <m/>
    <m/>
    <m/>
    <n v="69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73"/>
    <n v="1"/>
    <x v="2"/>
    <n v="20100914"/>
    <s v="R"/>
    <n v="6"/>
    <n v="38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75"/>
    <n v="1"/>
    <x v="2"/>
    <n v="20100914"/>
    <s v="R"/>
    <n v="6"/>
    <n v="38"/>
    <n v="23"/>
    <n v="19"/>
    <s v="N"/>
    <n v="5"/>
    <s v="3M10107 B"/>
    <m/>
    <n v="5000"/>
    <s v="F"/>
    <m/>
    <m/>
    <m/>
    <n v="80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81"/>
    <n v="1"/>
    <x v="2"/>
    <n v="20100914"/>
    <s v="R"/>
    <n v="6"/>
    <n v="38"/>
    <n v="23"/>
    <n v="19"/>
    <s v="N"/>
    <n v="5"/>
    <s v="3M10107 B"/>
    <m/>
    <n v="5000"/>
    <s v="M"/>
    <m/>
    <m/>
    <m/>
    <n v="72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489"/>
    <n v="1"/>
    <x v="2"/>
    <n v="20100914"/>
    <s v="R"/>
    <n v="6"/>
    <n v="38"/>
    <n v="23"/>
    <n v="19"/>
    <s v="N"/>
    <n v="5"/>
    <s v="3M10107 B"/>
    <m/>
    <n v="0"/>
    <s v="M"/>
    <m/>
    <m/>
    <m/>
    <n v="76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501"/>
    <n v="1"/>
    <x v="2"/>
    <n v="20100914"/>
    <s v="R"/>
    <n v="6"/>
    <n v="38"/>
    <n v="23"/>
    <n v="19"/>
    <s v="N"/>
    <n v="5"/>
    <s v="3M10107 B"/>
    <m/>
    <n v="5000"/>
    <s v="M"/>
    <m/>
    <m/>
    <m/>
    <n v="76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506"/>
    <n v="1"/>
    <x v="2"/>
    <n v="20100914"/>
    <s v="R"/>
    <n v="6"/>
    <n v="38"/>
    <n v="23"/>
    <n v="19"/>
    <s v="N"/>
    <n v="5"/>
    <s v="3M10107 B"/>
    <m/>
    <n v="5000"/>
    <s v="M"/>
    <m/>
    <m/>
    <m/>
    <n v="64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508"/>
    <n v="1"/>
    <x v="2"/>
    <n v="20100914"/>
    <s v="R"/>
    <n v="6"/>
    <n v="38"/>
    <n v="23"/>
    <n v="19"/>
    <s v="N"/>
    <n v="5"/>
    <s v="3M10107 B"/>
    <m/>
    <n v="5000"/>
    <s v="M"/>
    <m/>
    <m/>
    <m/>
    <n v="78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32"/>
    <n v="1"/>
    <x v="2"/>
    <n v="20100916"/>
    <s v="R"/>
    <n v="6"/>
    <n v="38"/>
    <n v="23"/>
    <n v="19"/>
    <s v="N"/>
    <n v="5"/>
    <s v="3M10107 B"/>
    <m/>
    <n v="5000"/>
    <s v="M"/>
    <m/>
    <m/>
    <m/>
    <n v="77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5637"/>
    <n v="1"/>
    <x v="2"/>
    <n v="20100916"/>
    <s v="R"/>
    <n v="6"/>
    <n v="38"/>
    <n v="23"/>
    <n v="19"/>
    <s v="N"/>
    <n v="5"/>
    <s v="3M10107 B"/>
    <m/>
    <n v="5000"/>
    <s v="M"/>
    <m/>
    <m/>
    <m/>
    <n v="710"/>
    <n v="0"/>
    <n v="1"/>
    <s v="E"/>
    <n v="1"/>
    <n v="634583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8429"/>
    <n v="1"/>
    <x v="2"/>
    <n v="20100819"/>
    <s v="R"/>
    <n v="6"/>
    <n v="34"/>
    <n v="23"/>
    <n v="14"/>
    <s v="N"/>
    <n v="5"/>
    <s v="3M10107 C"/>
    <m/>
    <n v="5000"/>
    <s v="F"/>
    <m/>
    <m/>
    <m/>
    <n v="740"/>
    <n v="0"/>
    <n v="1"/>
    <s v="E"/>
    <n v="1"/>
    <n v="634583"/>
    <n v="12"/>
    <m/>
    <m/>
    <m/>
    <n v="112789"/>
    <n v="1"/>
    <m/>
    <m/>
    <m/>
    <m/>
    <m/>
    <n v="3.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37816"/>
    <n v="1"/>
    <x v="2"/>
    <n v="20100823"/>
    <s v="R"/>
    <n v="6"/>
    <n v="35"/>
    <n v="23"/>
    <n v="14"/>
    <s v="N"/>
    <n v="5"/>
    <s v="3M10107 C"/>
    <m/>
    <n v="5000"/>
    <s v="M"/>
    <m/>
    <m/>
    <m/>
    <n v="830"/>
    <n v="0"/>
    <n v="1"/>
    <s v="E"/>
    <n v="1"/>
    <n v="634583"/>
    <n v="12"/>
    <m/>
    <m/>
    <m/>
    <n v="112790"/>
    <n v="1"/>
    <m/>
    <m/>
    <m/>
    <m/>
    <m/>
    <n v="3.81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06"/>
    <s v="WDFW"/>
    <s v="WDFW"/>
    <n v="2166353"/>
    <n v="1"/>
    <x v="2"/>
    <n v="20100825"/>
    <s v="R"/>
    <n v="6"/>
    <n v="35"/>
    <n v="23"/>
    <n v="49"/>
    <s v="N"/>
    <n v="5"/>
    <s v="3M10107 C"/>
    <m/>
    <n v="0"/>
    <s v="M"/>
    <m/>
    <m/>
    <m/>
    <n v="750"/>
    <n v="0"/>
    <n v="1"/>
    <s v="E"/>
    <n v="1"/>
    <n v="634583"/>
    <n v="12"/>
    <m/>
    <m/>
    <m/>
    <n v="112790"/>
    <n v="1"/>
    <m/>
    <m/>
    <m/>
    <m/>
    <m/>
    <n v="3.81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0"/>
    <x v="0"/>
  </r>
  <r>
    <s v="R"/>
    <n v="4.0999999999999996"/>
    <n v="20140306"/>
    <s v="WDFW"/>
    <s v="WDFW"/>
    <n v="2165290"/>
    <n v="1"/>
    <x v="2"/>
    <n v="20100826"/>
    <s v="R"/>
    <n v="6"/>
    <n v="35"/>
    <n v="23"/>
    <n v="17"/>
    <s v="N"/>
    <n v="5"/>
    <s v="3M10107 C"/>
    <m/>
    <n v="5000"/>
    <s v="M"/>
    <m/>
    <m/>
    <m/>
    <n v="640"/>
    <n v="0"/>
    <n v="1"/>
    <s v="E"/>
    <n v="1"/>
    <n v="634583"/>
    <n v="12"/>
    <m/>
    <m/>
    <m/>
    <n v="112790"/>
    <n v="1"/>
    <m/>
    <m/>
    <m/>
    <m/>
    <m/>
    <n v="3.81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13"/>
    <s v="WDFW"/>
    <s v="WDFW"/>
    <n v="2252919"/>
    <n v="1"/>
    <x v="1"/>
    <n v="20110822"/>
    <s v="R"/>
    <n v="6"/>
    <n v="35"/>
    <n v="23"/>
    <n v="49"/>
    <s v="N"/>
    <n v="4"/>
    <s v="3M10107 C"/>
    <m/>
    <n v="5000"/>
    <s v="M"/>
    <m/>
    <m/>
    <m/>
    <n v="72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0"/>
    <x v="0"/>
  </r>
  <r>
    <s v="R"/>
    <n v="4.0999999999999996"/>
    <n v="20140313"/>
    <s v="WDFW"/>
    <s v="WDFW"/>
    <n v="2252930"/>
    <n v="1"/>
    <x v="1"/>
    <n v="20110822"/>
    <s v="R"/>
    <n v="6"/>
    <n v="35"/>
    <n v="23"/>
    <n v="49"/>
    <s v="N"/>
    <n v="4"/>
    <s v="3M10107 C"/>
    <m/>
    <n v="5000"/>
    <s v="F"/>
    <m/>
    <m/>
    <m/>
    <n v="88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0"/>
    <x v="0"/>
  </r>
  <r>
    <s v="R"/>
    <n v="4.0999999999999996"/>
    <n v="20140313"/>
    <s v="WDFW"/>
    <s v="LUMM"/>
    <n v="2302314"/>
    <n v="1"/>
    <x v="1"/>
    <n v="20110822"/>
    <s v="R"/>
    <n v="6"/>
    <n v="35"/>
    <n v="23"/>
    <n v="14"/>
    <s v="N"/>
    <n v="4"/>
    <s v="3M10107 C"/>
    <m/>
    <n v="5000"/>
    <s v="F"/>
    <m/>
    <m/>
    <m/>
    <n v="83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825"/>
    <n v="1"/>
    <x v="1"/>
    <n v="20110901"/>
    <s v="R"/>
    <n v="6"/>
    <n v="36"/>
    <n v="23"/>
    <n v="14"/>
    <s v="N"/>
    <n v="4"/>
    <s v="3M10107 B"/>
    <m/>
    <n v="5000"/>
    <s v="M"/>
    <m/>
    <m/>
    <m/>
    <n v="780"/>
    <n v="0"/>
    <n v="1"/>
    <s v="E"/>
    <n v="1"/>
    <n v="634583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52868"/>
    <n v="1"/>
    <x v="1"/>
    <n v="20110912"/>
    <s v="R"/>
    <n v="6"/>
    <n v="38"/>
    <n v="23"/>
    <n v="14"/>
    <s v="N"/>
    <n v="4"/>
    <s v="3M10107 B"/>
    <m/>
    <n v="5000"/>
    <s v="F"/>
    <m/>
    <m/>
    <m/>
    <n v="830"/>
    <n v="0"/>
    <n v="1"/>
    <s v="E"/>
    <n v="1"/>
    <n v="634583"/>
    <n v="12"/>
    <m/>
    <m/>
    <m/>
    <n v="117399"/>
    <n v="1"/>
    <m/>
    <m/>
    <m/>
    <m/>
    <m/>
    <n v="2.9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3477"/>
    <n v="1"/>
    <x v="1"/>
    <n v="20110915"/>
    <s v="R"/>
    <n v="6"/>
    <n v="38"/>
    <n v="23"/>
    <n v="14"/>
    <s v="N"/>
    <n v="4"/>
    <s v="3M10107 B"/>
    <m/>
    <n v="5000"/>
    <s v="F"/>
    <m/>
    <m/>
    <m/>
    <n v="540"/>
    <n v="0"/>
    <n v="1"/>
    <s v="E"/>
    <n v="1"/>
    <n v="634583"/>
    <n v="12"/>
    <m/>
    <m/>
    <m/>
    <n v="117399"/>
    <n v="1"/>
    <m/>
    <m/>
    <m/>
    <m/>
    <m/>
    <n v="2.9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3478"/>
    <n v="1"/>
    <x v="1"/>
    <n v="20110915"/>
    <s v="R"/>
    <n v="6"/>
    <n v="38"/>
    <n v="23"/>
    <n v="14"/>
    <s v="N"/>
    <n v="4"/>
    <s v="3M10107 B"/>
    <m/>
    <n v="5000"/>
    <s v="F"/>
    <m/>
    <m/>
    <m/>
    <n v="870"/>
    <n v="0"/>
    <n v="1"/>
    <s v="E"/>
    <n v="1"/>
    <n v="634583"/>
    <n v="12"/>
    <m/>
    <m/>
    <m/>
    <n v="117399"/>
    <n v="1"/>
    <m/>
    <m/>
    <m/>
    <m/>
    <m/>
    <n v="2.9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3319"/>
    <n v="1"/>
    <x v="1"/>
    <n v="20110902"/>
    <s v="R"/>
    <n v="6"/>
    <n v="36"/>
    <n v="23"/>
    <n v="17"/>
    <s v="N"/>
    <n v="4"/>
    <s v="3M10107 B"/>
    <m/>
    <n v="5000"/>
    <s v="F"/>
    <m/>
    <m/>
    <m/>
    <n v="840"/>
    <n v="0"/>
    <n v="1"/>
    <s v="E"/>
    <n v="1"/>
    <n v="634583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13"/>
    <s v="WDFW"/>
    <s v="WDFW"/>
    <n v="2233741"/>
    <n v="1"/>
    <x v="1"/>
    <n v="20110906"/>
    <s v="R"/>
    <n v="6"/>
    <n v="37"/>
    <n v="23"/>
    <n v="14"/>
    <s v="N"/>
    <n v="4"/>
    <s v="3M10107 B"/>
    <m/>
    <n v="5000"/>
    <s v="F"/>
    <m/>
    <m/>
    <m/>
    <n v="780"/>
    <n v="0"/>
    <n v="1"/>
    <s v="E"/>
    <n v="1"/>
    <n v="634583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52808"/>
    <n v="1"/>
    <x v="1"/>
    <n v="20110906"/>
    <s v="R"/>
    <n v="6"/>
    <n v="37"/>
    <n v="23"/>
    <n v="17"/>
    <s v="N"/>
    <n v="4"/>
    <s v="3M10107 B"/>
    <m/>
    <n v="5000"/>
    <s v="M"/>
    <m/>
    <m/>
    <m/>
    <n v="720"/>
    <n v="0"/>
    <n v="1"/>
    <s v="E"/>
    <n v="1"/>
    <n v="634583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13"/>
    <s v="WDFW"/>
    <s v="WDFW"/>
    <n v="2252812"/>
    <n v="1"/>
    <x v="1"/>
    <n v="20110906"/>
    <s v="R"/>
    <n v="6"/>
    <n v="37"/>
    <n v="23"/>
    <n v="17"/>
    <s v="N"/>
    <n v="4"/>
    <s v="3M10107 B"/>
    <m/>
    <n v="5000"/>
    <s v="M"/>
    <m/>
    <m/>
    <m/>
    <n v="850"/>
    <n v="0"/>
    <n v="1"/>
    <s v="E"/>
    <n v="1"/>
    <n v="634583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13"/>
    <s v="WDFW"/>
    <s v="WDFW"/>
    <n v="2233983"/>
    <n v="1"/>
    <x v="1"/>
    <n v="20110920"/>
    <s v="R"/>
    <n v="6"/>
    <n v="39"/>
    <n v="23"/>
    <n v="14"/>
    <s v="N"/>
    <n v="4"/>
    <s v="3M10107 B"/>
    <m/>
    <n v="5000"/>
    <s v="F"/>
    <m/>
    <m/>
    <m/>
    <n v="710"/>
    <n v="0"/>
    <n v="1"/>
    <s v="E"/>
    <n v="1"/>
    <n v="634583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51052"/>
    <n v="1"/>
    <x v="1"/>
    <n v="20110928"/>
    <s v="R"/>
    <n v="6"/>
    <n v="40"/>
    <n v="23"/>
    <n v="14"/>
    <s v="N"/>
    <n v="4"/>
    <s v="3M10107 B"/>
    <m/>
    <n v="5000"/>
    <s v="F"/>
    <m/>
    <m/>
    <m/>
    <n v="840"/>
    <n v="0"/>
    <n v="1"/>
    <s v="E"/>
    <n v="1"/>
    <n v="634583"/>
    <n v="12"/>
    <m/>
    <m/>
    <m/>
    <n v="117401"/>
    <n v="1"/>
    <m/>
    <m/>
    <m/>
    <m/>
    <m/>
    <n v="1.75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988"/>
    <n v="1"/>
    <x v="1"/>
    <n v="20110817"/>
    <s v="R"/>
    <n v="6"/>
    <n v="34"/>
    <n v="23"/>
    <n v="49"/>
    <s v="N"/>
    <n v="4"/>
    <s v="3M10107 C"/>
    <m/>
    <n v="5000"/>
    <s v="M"/>
    <m/>
    <m/>
    <m/>
    <n v="770"/>
    <n v="0"/>
    <n v="1"/>
    <s v="E"/>
    <n v="1"/>
    <n v="634583"/>
    <n v="12"/>
    <m/>
    <m/>
    <m/>
    <n v="117395"/>
    <n v="1"/>
    <m/>
    <m/>
    <m/>
    <m/>
    <m/>
    <n v="3.54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0"/>
    <x v="0"/>
  </r>
  <r>
    <s v="R"/>
    <n v="4.0999999999999996"/>
    <n v="20140313"/>
    <s v="WDFW"/>
    <s v="WDFW"/>
    <n v="2233008"/>
    <n v="1"/>
    <x v="1"/>
    <n v="20110823"/>
    <s v="R"/>
    <n v="6"/>
    <n v="35"/>
    <n v="23"/>
    <n v="14"/>
    <s v="N"/>
    <n v="4"/>
    <s v="3M10107 C"/>
    <m/>
    <n v="5000"/>
    <s v="M"/>
    <m/>
    <m/>
    <m/>
    <n v="87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4246"/>
    <n v="1"/>
    <x v="1"/>
    <n v="20110824"/>
    <s v="R"/>
    <n v="6"/>
    <n v="35"/>
    <n v="23"/>
    <n v="14"/>
    <s v="N"/>
    <n v="4"/>
    <s v="3M10107 C"/>
    <m/>
    <n v="5000"/>
    <s v="M"/>
    <m/>
    <m/>
    <m/>
    <n v="85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4250"/>
    <n v="1"/>
    <x v="1"/>
    <n v="20110824"/>
    <s v="R"/>
    <n v="6"/>
    <n v="35"/>
    <n v="23"/>
    <n v="14"/>
    <s v="N"/>
    <n v="4"/>
    <s v="3M10107 C"/>
    <m/>
    <n v="0"/>
    <s v="F"/>
    <m/>
    <m/>
    <m/>
    <n v="77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4259"/>
    <n v="1"/>
    <x v="1"/>
    <n v="20110824"/>
    <s v="R"/>
    <n v="6"/>
    <n v="35"/>
    <n v="23"/>
    <n v="14"/>
    <s v="N"/>
    <n v="4"/>
    <s v="3M10107 C"/>
    <m/>
    <n v="5000"/>
    <s v="M"/>
    <m/>
    <m/>
    <m/>
    <n v="75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995"/>
    <n v="1"/>
    <x v="1"/>
    <n v="20110824"/>
    <s v="R"/>
    <n v="6"/>
    <n v="35"/>
    <n v="23"/>
    <n v="14"/>
    <s v="N"/>
    <n v="4"/>
    <s v="3M10107 C"/>
    <m/>
    <n v="5000"/>
    <s v="F"/>
    <m/>
    <m/>
    <m/>
    <n v="820"/>
    <n v="0"/>
    <n v="1"/>
    <s v="E"/>
    <n v="1"/>
    <n v="634583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952"/>
    <n v="1"/>
    <x v="1"/>
    <n v="20110829"/>
    <s v="R"/>
    <n v="6"/>
    <n v="36"/>
    <n v="23"/>
    <n v="14"/>
    <s v="N"/>
    <n v="4"/>
    <s v="3M10107 C"/>
    <m/>
    <n v="0"/>
    <s v="F"/>
    <m/>
    <m/>
    <m/>
    <n v="840"/>
    <n v="0"/>
    <n v="1"/>
    <s v="E"/>
    <n v="1"/>
    <n v="634583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3577"/>
    <n v="1"/>
    <x v="1"/>
    <n v="20110831"/>
    <s v="R"/>
    <n v="6"/>
    <n v="36"/>
    <n v="23"/>
    <n v="14"/>
    <s v="N"/>
    <n v="4"/>
    <s v="3M10107 C"/>
    <m/>
    <n v="5000"/>
    <s v="F"/>
    <m/>
    <m/>
    <m/>
    <n v="730"/>
    <n v="0"/>
    <n v="1"/>
    <s v="E"/>
    <n v="1"/>
    <n v="634583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909"/>
    <n v="1"/>
    <x v="1"/>
    <n v="20110822"/>
    <s v="R"/>
    <n v="6"/>
    <n v="35"/>
    <n v="23"/>
    <n v="17"/>
    <s v="N"/>
    <n v="4"/>
    <s v="3M10107 B"/>
    <m/>
    <n v="5000"/>
    <s v="M"/>
    <m/>
    <m/>
    <m/>
    <n v="720"/>
    <n v="0"/>
    <n v="1"/>
    <s v="E"/>
    <n v="1"/>
    <n v="634583"/>
    <n v="12"/>
    <m/>
    <m/>
    <m/>
    <n v="117396"/>
    <n v="1"/>
    <m/>
    <m/>
    <m/>
    <m/>
    <m/>
    <n v="2.3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2"/>
    <x v="0"/>
  </r>
  <r>
    <s v="R"/>
    <n v="4.0999999999999996"/>
    <n v="20140313"/>
    <s v="WDFW"/>
    <s v="LUMM"/>
    <n v="2302316"/>
    <n v="1"/>
    <x v="1"/>
    <n v="20110825"/>
    <s v="R"/>
    <n v="6"/>
    <n v="35"/>
    <n v="23"/>
    <n v="14"/>
    <s v="N"/>
    <n v="4"/>
    <s v="3M10107 B"/>
    <m/>
    <n v="5000"/>
    <s v="F"/>
    <m/>
    <m/>
    <m/>
    <n v="810"/>
    <n v="0"/>
    <n v="1"/>
    <s v="E"/>
    <n v="1"/>
    <n v="634583"/>
    <n v="12"/>
    <m/>
    <m/>
    <m/>
    <n v="117396"/>
    <n v="1"/>
    <m/>
    <m/>
    <m/>
    <m/>
    <m/>
    <n v="2.3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624"/>
    <n v="1"/>
    <x v="1"/>
    <n v="20110829"/>
    <s v="R"/>
    <n v="6"/>
    <n v="36"/>
    <n v="23"/>
    <n v="14"/>
    <s v="N"/>
    <n v="4"/>
    <s v="3M10107 B"/>
    <m/>
    <n v="5000"/>
    <s v="F"/>
    <m/>
    <m/>
    <m/>
    <n v="830"/>
    <n v="0"/>
    <n v="1"/>
    <s v="E"/>
    <n v="1"/>
    <n v="634583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40313"/>
    <s v="WDFW"/>
    <s v="WDFW"/>
    <n v="2232625"/>
    <n v="1"/>
    <x v="1"/>
    <n v="20110829"/>
    <s v="R"/>
    <n v="6"/>
    <n v="36"/>
    <n v="23"/>
    <n v="14"/>
    <s v="N"/>
    <n v="4"/>
    <s v="3M10107 B"/>
    <m/>
    <n v="5000"/>
    <s v="M"/>
    <m/>
    <m/>
    <m/>
    <n v="780"/>
    <n v="0"/>
    <n v="1"/>
    <s v="E"/>
    <n v="1"/>
    <n v="634583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50424"/>
    <s v="WDFW"/>
    <s v="WDFW"/>
    <n v="2351843"/>
    <n v="1"/>
    <x v="3"/>
    <n v="20120822"/>
    <s v="R"/>
    <n v="6"/>
    <n v="35"/>
    <n v="23"/>
    <n v="14"/>
    <s v="N"/>
    <n v="4"/>
    <s v="3M10107 C"/>
    <m/>
    <n v="5000"/>
    <s v="F"/>
    <m/>
    <m/>
    <m/>
    <n v="760"/>
    <n v="0"/>
    <n v="1"/>
    <s v="E"/>
    <n v="1"/>
    <n v="634583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7"/>
    <n v="3"/>
    <s v="3F10707 020065 H"/>
    <s v="3F10107 030017 S"/>
    <n v="2008"/>
    <x v="13"/>
    <x v="1"/>
    <x v="0"/>
  </r>
  <r>
    <s v="R"/>
    <n v="4.0999999999999996"/>
    <n v="20150424"/>
    <s v="WDFW"/>
    <s v="WDFW"/>
    <n v="2351883"/>
    <n v="1"/>
    <x v="3"/>
    <n v="20120914"/>
    <s v="R"/>
    <n v="6"/>
    <n v="38"/>
    <n v="23"/>
    <n v="49"/>
    <s v="N"/>
    <n v="4"/>
    <s v="3M10107 B"/>
    <m/>
    <n v="5000"/>
    <s v="F"/>
    <m/>
    <m/>
    <m/>
    <n v="810"/>
    <n v="0"/>
    <n v="1"/>
    <s v="E"/>
    <n v="1"/>
    <n v="634583"/>
    <n v="12"/>
    <m/>
    <m/>
    <m/>
    <n v="121462"/>
    <n v="1"/>
    <m/>
    <m/>
    <m/>
    <m/>
    <m/>
    <n v="1.79"/>
    <s v="BELLINGHAM BAY 7B"/>
    <s v="N"/>
    <s v="WA"/>
    <s v="NOWA"/>
    <s v="SJUA"/>
    <s v="GLENWOOD SPRINGS"/>
    <s v="SAMISH (FRIDAY CR)"/>
    <n v="2007"/>
    <n v="3"/>
    <s v="3F10707 020065 H"/>
    <s v="3F10107 030017 S"/>
    <n v="2008"/>
    <x v="13"/>
    <x v="0"/>
    <x v="0"/>
  </r>
  <r>
    <s v="R"/>
    <n v="4.0999999999999996"/>
    <n v="20140313"/>
    <s v="WDFW"/>
    <s v="WDFW"/>
    <n v="2234256"/>
    <n v="1"/>
    <x v="1"/>
    <n v="20110824"/>
    <s v="R"/>
    <n v="6"/>
    <n v="35"/>
    <n v="23"/>
    <n v="14"/>
    <s v="N"/>
    <n v="4"/>
    <s v="3M10107 C"/>
    <m/>
    <n v="5000"/>
    <s v="F"/>
    <m/>
    <m/>
    <m/>
    <n v="680"/>
    <n v="0"/>
    <n v="1"/>
    <s v="E"/>
    <n v="1"/>
    <n v="634769"/>
    <n v="12"/>
    <m/>
    <m/>
    <m/>
    <n v="117396"/>
    <n v="1"/>
    <m/>
    <m/>
    <m/>
    <m/>
    <m/>
    <n v="2.38"/>
    <s v="SAMISH BAY 7C"/>
    <s v="N"/>
    <s v="WA"/>
    <s v="SKAG"/>
    <s v="UPSK"/>
    <s v="MARBLEMOUNT HATCHERY"/>
    <s v="SKAGIT R 03.0176"/>
    <n v="2008"/>
    <n v="1"/>
    <s v="3F10208 031421 H"/>
    <s v="3F10208 030176 S"/>
    <n v="2010"/>
    <x v="17"/>
    <x v="1"/>
    <x v="0"/>
  </r>
  <r>
    <s v="R"/>
    <n v="4.0999999999999996"/>
    <n v="20150424"/>
    <s v="WDFW"/>
    <s v="WDFW"/>
    <n v="2334490"/>
    <n v="1"/>
    <x v="3"/>
    <n v="20120821"/>
    <s v="R"/>
    <n v="6"/>
    <n v="35"/>
    <n v="23"/>
    <n v="29"/>
    <s v="N"/>
    <n v="4"/>
    <s v="3M10107 C"/>
    <m/>
    <n v="5000"/>
    <s v="F"/>
    <m/>
    <m/>
    <m/>
    <n v="800"/>
    <n v="0"/>
    <n v="1"/>
    <s v="E"/>
    <n v="1"/>
    <n v="634769"/>
    <n v="12"/>
    <m/>
    <m/>
    <m/>
    <n v="121459"/>
    <n v="1"/>
    <m/>
    <m/>
    <m/>
    <m/>
    <m/>
    <n v="2.15"/>
    <s v="SAMISH BAY 7C"/>
    <s v="N"/>
    <s v="WA"/>
    <s v="SKAG"/>
    <s v="UPSK"/>
    <s v="MARBLEMOUNT HATCHERY"/>
    <s v="SKAGIT R 03.0176"/>
    <n v="2008"/>
    <n v="1"/>
    <s v="3F10208 031421 H"/>
    <s v="3F10208 030176 S"/>
    <n v="2010"/>
    <x v="17"/>
    <x v="2"/>
    <x v="0"/>
  </r>
  <r>
    <s v="R"/>
    <n v="4.0999999999999996"/>
    <n v="20140306"/>
    <s v="WDFW"/>
    <s v="WDFW"/>
    <n v="2168369"/>
    <n v="1"/>
    <x v="2"/>
    <n v="20100910"/>
    <s v="R"/>
    <n v="6"/>
    <n v="37"/>
    <n v="23"/>
    <n v="49"/>
    <s v="N"/>
    <n v="5"/>
    <s v="3M10107 B"/>
    <m/>
    <n v="5000"/>
    <s v="M"/>
    <m/>
    <m/>
    <m/>
    <n v="490"/>
    <n v="0"/>
    <n v="1"/>
    <s v="E"/>
    <n v="1"/>
    <n v="634841"/>
    <n v="12"/>
    <m/>
    <m/>
    <m/>
    <n v="112778"/>
    <n v="1"/>
    <m/>
    <m/>
    <m/>
    <m/>
    <m/>
    <n v="6.04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40313"/>
    <s v="WDFW"/>
    <s v="WDFW"/>
    <n v="2233838"/>
    <n v="1"/>
    <x v="1"/>
    <n v="20110916"/>
    <s v="R"/>
    <n v="6"/>
    <n v="38"/>
    <n v="23"/>
    <n v="17"/>
    <s v="N"/>
    <n v="4"/>
    <s v="3M10107 B"/>
    <m/>
    <n v="5000"/>
    <s v="M"/>
    <m/>
    <m/>
    <m/>
    <n v="75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841"/>
    <n v="1"/>
    <x v="1"/>
    <n v="20110916"/>
    <s v="R"/>
    <n v="6"/>
    <n v="38"/>
    <n v="23"/>
    <n v="17"/>
    <s v="N"/>
    <n v="4"/>
    <s v="3M10107 B"/>
    <m/>
    <n v="5000"/>
    <s v="M"/>
    <m/>
    <m/>
    <m/>
    <n v="68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845"/>
    <n v="1"/>
    <x v="1"/>
    <n v="20110916"/>
    <s v="R"/>
    <n v="6"/>
    <n v="38"/>
    <n v="23"/>
    <n v="17"/>
    <s v="N"/>
    <n v="4"/>
    <s v="3M10107 B"/>
    <m/>
    <n v="5000"/>
    <s v="M"/>
    <m/>
    <m/>
    <m/>
    <n v="85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847"/>
    <n v="1"/>
    <x v="1"/>
    <n v="20110916"/>
    <s v="R"/>
    <n v="6"/>
    <n v="38"/>
    <n v="23"/>
    <n v="17"/>
    <s v="N"/>
    <n v="4"/>
    <s v="3M10107 B"/>
    <m/>
    <n v="5000"/>
    <s v="F"/>
    <m/>
    <m/>
    <m/>
    <n v="78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2920"/>
    <n v="1"/>
    <x v="1"/>
    <n v="20110822"/>
    <s v="R"/>
    <n v="6"/>
    <n v="35"/>
    <n v="23"/>
    <n v="49"/>
    <s v="N"/>
    <n v="4"/>
    <s v="3M10107 C"/>
    <m/>
    <n v="5000"/>
    <s v="M"/>
    <m/>
    <m/>
    <m/>
    <n v="71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40313"/>
    <s v="WDFW"/>
    <s v="WDFW"/>
    <n v="2252925"/>
    <n v="1"/>
    <x v="1"/>
    <n v="20110822"/>
    <s v="R"/>
    <n v="6"/>
    <n v="35"/>
    <n v="23"/>
    <n v="49"/>
    <s v="N"/>
    <n v="4"/>
    <s v="3M10107 C"/>
    <m/>
    <n v="5000"/>
    <s v="M"/>
    <m/>
    <m/>
    <m/>
    <n v="74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40313"/>
    <s v="WDFW"/>
    <s v="WDFW"/>
    <n v="2233745"/>
    <n v="1"/>
    <x v="1"/>
    <n v="20110829"/>
    <s v="R"/>
    <n v="6"/>
    <n v="36"/>
    <n v="23"/>
    <n v="49"/>
    <s v="N"/>
    <n v="4"/>
    <s v="3M10107 C"/>
    <m/>
    <n v="5000"/>
    <s v="M"/>
    <m/>
    <m/>
    <m/>
    <n v="81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40313"/>
    <s v="WDFW"/>
    <s v="WDFW"/>
    <n v="2233749"/>
    <n v="1"/>
    <x v="1"/>
    <n v="20110829"/>
    <s v="R"/>
    <n v="6"/>
    <n v="36"/>
    <n v="23"/>
    <n v="49"/>
    <s v="N"/>
    <n v="4"/>
    <s v="3M10107 C"/>
    <m/>
    <n v="5000"/>
    <s v="M"/>
    <m/>
    <m/>
    <m/>
    <n v="72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40313"/>
    <s v="WDFW"/>
    <s v="WDFW"/>
    <n v="2252913"/>
    <n v="1"/>
    <x v="1"/>
    <n v="20110831"/>
    <s v="R"/>
    <n v="6"/>
    <n v="36"/>
    <n v="23"/>
    <n v="17"/>
    <s v="N"/>
    <n v="4"/>
    <s v="3M10107 B"/>
    <m/>
    <n v="5000"/>
    <s v="F"/>
    <m/>
    <m/>
    <m/>
    <n v="76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561"/>
    <n v="1"/>
    <x v="1"/>
    <n v="20110831"/>
    <s v="R"/>
    <n v="6"/>
    <n v="36"/>
    <n v="23"/>
    <n v="14"/>
    <s v="N"/>
    <n v="4"/>
    <s v="3M10107 B"/>
    <m/>
    <n v="5000"/>
    <s v="M"/>
    <m/>
    <m/>
    <m/>
    <n v="72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572"/>
    <n v="1"/>
    <x v="1"/>
    <n v="20110831"/>
    <s v="R"/>
    <n v="6"/>
    <n v="36"/>
    <n v="23"/>
    <n v="14"/>
    <s v="N"/>
    <n v="4"/>
    <s v="3M10107 B"/>
    <m/>
    <n v="5000"/>
    <s v="F"/>
    <m/>
    <m/>
    <m/>
    <n v="74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573"/>
    <n v="1"/>
    <x v="1"/>
    <n v="20110831"/>
    <s v="R"/>
    <n v="6"/>
    <n v="36"/>
    <n v="23"/>
    <n v="14"/>
    <s v="N"/>
    <n v="4"/>
    <s v="3M10107 B"/>
    <m/>
    <n v="5000"/>
    <s v="M"/>
    <m/>
    <m/>
    <m/>
    <n v="69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576"/>
    <n v="1"/>
    <x v="1"/>
    <n v="20110831"/>
    <s v="R"/>
    <n v="6"/>
    <n v="36"/>
    <n v="23"/>
    <n v="14"/>
    <s v="N"/>
    <n v="4"/>
    <s v="3M10107 B"/>
    <m/>
    <n v="5000"/>
    <s v="F"/>
    <m/>
    <m/>
    <m/>
    <n v="64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4014"/>
    <n v="1"/>
    <x v="1"/>
    <n v="20110912"/>
    <s v="R"/>
    <n v="6"/>
    <n v="38"/>
    <n v="23"/>
    <n v="17"/>
    <s v="N"/>
    <n v="4"/>
    <s v="3M10107 B"/>
    <m/>
    <n v="5000"/>
    <s v="M"/>
    <m/>
    <m/>
    <m/>
    <n v="70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4017"/>
    <n v="1"/>
    <x v="1"/>
    <n v="20110912"/>
    <s v="R"/>
    <n v="6"/>
    <n v="38"/>
    <n v="23"/>
    <n v="17"/>
    <s v="N"/>
    <n v="4"/>
    <s v="3M10107 B"/>
    <m/>
    <n v="5000"/>
    <s v="F"/>
    <m/>
    <m/>
    <m/>
    <n v="77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4021"/>
    <n v="1"/>
    <x v="1"/>
    <n v="20110912"/>
    <s v="R"/>
    <n v="6"/>
    <n v="38"/>
    <n v="23"/>
    <n v="17"/>
    <s v="N"/>
    <n v="4"/>
    <s v="3M10107 B"/>
    <m/>
    <n v="5000"/>
    <s v="M"/>
    <m/>
    <m/>
    <m/>
    <n v="76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2866"/>
    <n v="1"/>
    <x v="1"/>
    <n v="20110912"/>
    <s v="R"/>
    <n v="6"/>
    <n v="38"/>
    <n v="23"/>
    <n v="14"/>
    <s v="N"/>
    <n v="4"/>
    <s v="3M10107 B"/>
    <m/>
    <n v="5000"/>
    <s v="F"/>
    <m/>
    <m/>
    <m/>
    <n v="84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833"/>
    <n v="1"/>
    <x v="1"/>
    <n v="20110915"/>
    <s v="R"/>
    <n v="6"/>
    <n v="38"/>
    <n v="23"/>
    <n v="17"/>
    <s v="N"/>
    <n v="4"/>
    <s v="3M10107 B"/>
    <m/>
    <n v="5000"/>
    <s v="F"/>
    <m/>
    <m/>
    <m/>
    <n v="76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2826"/>
    <n v="1"/>
    <x v="1"/>
    <n v="20110901"/>
    <s v="R"/>
    <n v="6"/>
    <n v="36"/>
    <n v="23"/>
    <n v="14"/>
    <s v="N"/>
    <n v="4"/>
    <s v="3M10107 B"/>
    <m/>
    <n v="5000"/>
    <s v="M"/>
    <m/>
    <m/>
    <m/>
    <n v="70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324"/>
    <n v="1"/>
    <x v="1"/>
    <n v="20110902"/>
    <s v="R"/>
    <n v="6"/>
    <n v="36"/>
    <n v="23"/>
    <n v="17"/>
    <s v="N"/>
    <n v="4"/>
    <s v="3M10107 B"/>
    <m/>
    <n v="5000"/>
    <s v="M"/>
    <m/>
    <m/>
    <m/>
    <n v="680"/>
    <n v="0"/>
    <n v="1"/>
    <s v="E"/>
    <n v="1"/>
    <n v="634841"/>
    <n v="12"/>
    <m/>
    <m/>
    <m/>
    <n v="117397"/>
    <n v="1"/>
    <m/>
    <m/>
    <m/>
    <m/>
    <m/>
    <n v="2.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2856"/>
    <n v="1"/>
    <x v="1"/>
    <n v="20110907"/>
    <s v="R"/>
    <n v="6"/>
    <n v="37"/>
    <n v="23"/>
    <n v="49"/>
    <s v="N"/>
    <n v="4"/>
    <s v="3M10107 B"/>
    <m/>
    <n v="5000"/>
    <s v="M"/>
    <m/>
    <m/>
    <m/>
    <n v="730"/>
    <n v="0"/>
    <n v="1"/>
    <s v="E"/>
    <n v="1"/>
    <n v="634841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40313"/>
    <s v="WDFW"/>
    <s v="WDFW"/>
    <n v="2232864"/>
    <n v="1"/>
    <x v="1"/>
    <n v="20110909"/>
    <s v="R"/>
    <n v="6"/>
    <n v="37"/>
    <n v="23"/>
    <n v="14"/>
    <s v="N"/>
    <n v="4"/>
    <s v="3M10107 B"/>
    <m/>
    <n v="5000"/>
    <s v="F"/>
    <m/>
    <m/>
    <m/>
    <n v="750"/>
    <n v="0"/>
    <n v="1"/>
    <s v="E"/>
    <n v="1"/>
    <n v="634841"/>
    <n v="12"/>
    <m/>
    <m/>
    <m/>
    <n v="117398"/>
    <n v="1"/>
    <m/>
    <m/>
    <m/>
    <m/>
    <m/>
    <n v="5.66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51086"/>
    <n v="1"/>
    <x v="1"/>
    <n v="20110913"/>
    <s v="R"/>
    <n v="6"/>
    <n v="38"/>
    <n v="23"/>
    <n v="17"/>
    <s v="N"/>
    <n v="4"/>
    <s v="3M10107 B"/>
    <m/>
    <n v="5000"/>
    <s v="M"/>
    <m/>
    <m/>
    <m/>
    <n v="69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1093"/>
    <n v="1"/>
    <x v="1"/>
    <n v="20110913"/>
    <s v="R"/>
    <n v="6"/>
    <n v="38"/>
    <n v="23"/>
    <n v="17"/>
    <s v="N"/>
    <n v="4"/>
    <s v="3M10107 B"/>
    <m/>
    <n v="5000"/>
    <s v="M"/>
    <m/>
    <m/>
    <m/>
    <n v="71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1096"/>
    <n v="1"/>
    <x v="1"/>
    <n v="20110913"/>
    <s v="R"/>
    <n v="6"/>
    <n v="38"/>
    <n v="23"/>
    <n v="17"/>
    <s v="N"/>
    <n v="4"/>
    <s v="3M10107 B"/>
    <m/>
    <n v="5000"/>
    <s v="M"/>
    <m/>
    <m/>
    <m/>
    <n v="85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1098"/>
    <n v="1"/>
    <x v="1"/>
    <n v="20110913"/>
    <s v="R"/>
    <n v="6"/>
    <n v="38"/>
    <n v="23"/>
    <n v="17"/>
    <s v="N"/>
    <n v="4"/>
    <s v="3M10107 B"/>
    <m/>
    <n v="5000"/>
    <s v="F"/>
    <m/>
    <m/>
    <m/>
    <n v="69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51108"/>
    <n v="1"/>
    <x v="1"/>
    <n v="20110913"/>
    <s v="R"/>
    <n v="6"/>
    <n v="38"/>
    <n v="23"/>
    <n v="17"/>
    <s v="N"/>
    <n v="4"/>
    <s v="3M10107 B"/>
    <m/>
    <n v="5000"/>
    <s v="F"/>
    <m/>
    <m/>
    <m/>
    <n v="71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744"/>
    <n v="1"/>
    <x v="1"/>
    <n v="20110914"/>
    <s v="R"/>
    <n v="6"/>
    <n v="38"/>
    <n v="23"/>
    <n v="14"/>
    <s v="N"/>
    <n v="4"/>
    <s v="3M10107 B"/>
    <m/>
    <n v="5000"/>
    <s v="M"/>
    <m/>
    <m/>
    <m/>
    <n v="81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816"/>
    <n v="1"/>
    <x v="1"/>
    <n v="20110915"/>
    <s v="R"/>
    <n v="6"/>
    <n v="38"/>
    <n v="23"/>
    <n v="17"/>
    <s v="N"/>
    <n v="4"/>
    <s v="3M10107 B"/>
    <m/>
    <n v="5000"/>
    <s v="M"/>
    <m/>
    <m/>
    <m/>
    <n v="68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819"/>
    <n v="1"/>
    <x v="1"/>
    <n v="20110915"/>
    <s v="R"/>
    <n v="6"/>
    <n v="38"/>
    <n v="23"/>
    <n v="17"/>
    <s v="N"/>
    <n v="4"/>
    <s v="3M10107 B"/>
    <m/>
    <n v="5000"/>
    <s v="M"/>
    <m/>
    <m/>
    <m/>
    <n v="66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850"/>
    <n v="1"/>
    <x v="1"/>
    <n v="20110916"/>
    <s v="R"/>
    <n v="6"/>
    <n v="38"/>
    <n v="23"/>
    <n v="17"/>
    <s v="N"/>
    <n v="4"/>
    <s v="3M10107 B"/>
    <m/>
    <n v="5000"/>
    <s v="F"/>
    <m/>
    <m/>
    <m/>
    <n v="78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861"/>
    <n v="1"/>
    <x v="1"/>
    <n v="20110916"/>
    <s v="R"/>
    <n v="6"/>
    <n v="38"/>
    <n v="23"/>
    <n v="17"/>
    <s v="N"/>
    <n v="4"/>
    <s v="3M10107 B"/>
    <m/>
    <n v="5000"/>
    <s v="F"/>
    <m/>
    <m/>
    <m/>
    <n v="700"/>
    <n v="0"/>
    <n v="1"/>
    <s v="E"/>
    <n v="1"/>
    <n v="634841"/>
    <n v="12"/>
    <m/>
    <m/>
    <m/>
    <n v="117399"/>
    <n v="1"/>
    <m/>
    <m/>
    <m/>
    <m/>
    <m/>
    <n v="2.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977"/>
    <n v="1"/>
    <x v="1"/>
    <n v="20110920"/>
    <s v="R"/>
    <n v="6"/>
    <n v="39"/>
    <n v="23"/>
    <n v="17"/>
    <s v="N"/>
    <n v="4"/>
    <s v="3M10107 B"/>
    <m/>
    <n v="5000"/>
    <s v="M"/>
    <m/>
    <m/>
    <m/>
    <n v="690"/>
    <n v="0"/>
    <n v="1"/>
    <s v="E"/>
    <n v="1"/>
    <n v="634841"/>
    <n v="12"/>
    <m/>
    <m/>
    <m/>
    <n v="117400"/>
    <n v="1"/>
    <m/>
    <m/>
    <m/>
    <m/>
    <m/>
    <n v="3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2977"/>
    <n v="1"/>
    <x v="1"/>
    <n v="20110815"/>
    <s v="R"/>
    <n v="6"/>
    <n v="34"/>
    <n v="23"/>
    <n v="14"/>
    <s v="N"/>
    <n v="4"/>
    <s v="3M10107 C"/>
    <m/>
    <n v="5000"/>
    <s v="M"/>
    <m/>
    <m/>
    <m/>
    <n v="710"/>
    <n v="0"/>
    <n v="1"/>
    <s v="E"/>
    <n v="1"/>
    <n v="634841"/>
    <n v="12"/>
    <m/>
    <m/>
    <m/>
    <n v="117395"/>
    <n v="1"/>
    <m/>
    <m/>
    <m/>
    <m/>
    <m/>
    <n v="3.54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024"/>
    <n v="1"/>
    <x v="1"/>
    <n v="20110822"/>
    <s v="R"/>
    <n v="6"/>
    <n v="35"/>
    <n v="23"/>
    <n v="14"/>
    <s v="N"/>
    <n v="4"/>
    <s v="3M10107 C"/>
    <m/>
    <n v="5000"/>
    <s v="F"/>
    <m/>
    <m/>
    <m/>
    <n v="66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006"/>
    <n v="1"/>
    <x v="1"/>
    <n v="20110823"/>
    <s v="R"/>
    <n v="6"/>
    <n v="35"/>
    <n v="23"/>
    <n v="14"/>
    <s v="N"/>
    <n v="4"/>
    <s v="3M10107 C"/>
    <m/>
    <n v="5000"/>
    <s v="M"/>
    <m/>
    <m/>
    <m/>
    <n v="74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007"/>
    <n v="1"/>
    <x v="1"/>
    <n v="20110823"/>
    <s v="R"/>
    <n v="6"/>
    <n v="35"/>
    <n v="23"/>
    <n v="14"/>
    <s v="N"/>
    <n v="4"/>
    <s v="3M10107 C"/>
    <m/>
    <n v="5000"/>
    <s v="F"/>
    <m/>
    <m/>
    <m/>
    <n v="70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010"/>
    <n v="1"/>
    <x v="1"/>
    <n v="20110823"/>
    <s v="R"/>
    <n v="6"/>
    <n v="35"/>
    <n v="23"/>
    <n v="14"/>
    <s v="N"/>
    <n v="4"/>
    <s v="3M10107 C"/>
    <m/>
    <n v="5000"/>
    <s v="M"/>
    <m/>
    <m/>
    <m/>
    <n v="69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013"/>
    <n v="1"/>
    <x v="1"/>
    <n v="20110823"/>
    <s v="R"/>
    <n v="6"/>
    <n v="35"/>
    <n v="23"/>
    <n v="14"/>
    <s v="N"/>
    <n v="4"/>
    <s v="3M10107 C"/>
    <m/>
    <n v="5000"/>
    <s v="M"/>
    <m/>
    <m/>
    <m/>
    <n v="66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4236"/>
    <n v="1"/>
    <x v="1"/>
    <n v="20110824"/>
    <s v="R"/>
    <n v="6"/>
    <n v="35"/>
    <n v="23"/>
    <n v="14"/>
    <s v="N"/>
    <n v="4"/>
    <s v="3M10107 C"/>
    <m/>
    <n v="5000"/>
    <s v="F"/>
    <m/>
    <m/>
    <m/>
    <n v="77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4243"/>
    <n v="1"/>
    <x v="1"/>
    <n v="20110824"/>
    <s v="R"/>
    <n v="6"/>
    <n v="35"/>
    <n v="23"/>
    <n v="14"/>
    <s v="N"/>
    <n v="4"/>
    <s v="3M10107 C"/>
    <m/>
    <n v="5000"/>
    <s v="M"/>
    <m/>
    <m/>
    <m/>
    <n v="83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4247"/>
    <n v="1"/>
    <x v="1"/>
    <n v="20110824"/>
    <s v="R"/>
    <n v="6"/>
    <n v="35"/>
    <n v="23"/>
    <n v="14"/>
    <s v="N"/>
    <n v="4"/>
    <s v="3M10107 C"/>
    <m/>
    <n v="5000"/>
    <s v="M"/>
    <m/>
    <m/>
    <m/>
    <n v="70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69"/>
    <n v="1"/>
    <x v="1"/>
    <n v="20110824"/>
    <s v="R"/>
    <n v="6"/>
    <n v="35"/>
    <n v="23"/>
    <n v="14"/>
    <s v="N"/>
    <n v="4"/>
    <s v="3M10107 C"/>
    <m/>
    <n v="5000"/>
    <s v="M"/>
    <m/>
    <m/>
    <m/>
    <n v="860"/>
    <n v="0"/>
    <n v="1"/>
    <s v="E"/>
    <n v="1"/>
    <n v="634841"/>
    <n v="12"/>
    <m/>
    <m/>
    <m/>
    <n v="117396"/>
    <n v="1"/>
    <m/>
    <m/>
    <m/>
    <m/>
    <m/>
    <n v="2.3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47"/>
    <n v="1"/>
    <x v="1"/>
    <n v="20110829"/>
    <s v="R"/>
    <n v="6"/>
    <n v="36"/>
    <n v="23"/>
    <n v="14"/>
    <s v="N"/>
    <n v="4"/>
    <s v="3M10107 C"/>
    <m/>
    <n v="5000"/>
    <s v="M"/>
    <m/>
    <m/>
    <m/>
    <n v="70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49"/>
    <n v="1"/>
    <x v="1"/>
    <n v="20110829"/>
    <s v="R"/>
    <n v="6"/>
    <n v="36"/>
    <n v="23"/>
    <n v="14"/>
    <s v="N"/>
    <n v="4"/>
    <s v="3M10107 C"/>
    <m/>
    <n v="5000"/>
    <s v="M"/>
    <m/>
    <m/>
    <m/>
    <n v="67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51"/>
    <n v="1"/>
    <x v="1"/>
    <n v="20110829"/>
    <s v="R"/>
    <n v="6"/>
    <n v="36"/>
    <n v="23"/>
    <n v="14"/>
    <s v="N"/>
    <n v="4"/>
    <s v="3M10107 C"/>
    <m/>
    <n v="5000"/>
    <s v="M"/>
    <m/>
    <m/>
    <m/>
    <n v="64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60"/>
    <n v="1"/>
    <x v="1"/>
    <n v="20110829"/>
    <s v="R"/>
    <n v="6"/>
    <n v="36"/>
    <n v="23"/>
    <n v="14"/>
    <s v="N"/>
    <n v="4"/>
    <s v="3M10107 C"/>
    <m/>
    <n v="5000"/>
    <s v="M"/>
    <m/>
    <m/>
    <m/>
    <n v="78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579"/>
    <n v="1"/>
    <x v="1"/>
    <n v="20110831"/>
    <s v="R"/>
    <n v="6"/>
    <n v="36"/>
    <n v="23"/>
    <n v="14"/>
    <s v="N"/>
    <n v="4"/>
    <s v="3M10107 C"/>
    <m/>
    <n v="5000"/>
    <s v="M"/>
    <m/>
    <m/>
    <m/>
    <n v="690"/>
    <n v="0"/>
    <n v="1"/>
    <s v="E"/>
    <n v="1"/>
    <n v="634841"/>
    <n v="12"/>
    <m/>
    <m/>
    <m/>
    <n v="117397"/>
    <n v="1"/>
    <m/>
    <m/>
    <m/>
    <m/>
    <m/>
    <n v="2.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3381"/>
    <n v="1"/>
    <x v="1"/>
    <n v="20110913"/>
    <s v="R"/>
    <n v="6"/>
    <n v="38"/>
    <n v="23"/>
    <n v="17"/>
    <s v="N"/>
    <n v="4"/>
    <s v="3M10107 C"/>
    <m/>
    <n v="5000"/>
    <s v="M"/>
    <m/>
    <m/>
    <m/>
    <n v="700"/>
    <n v="0"/>
    <n v="1"/>
    <s v="E"/>
    <n v="1"/>
    <n v="634841"/>
    <n v="12"/>
    <m/>
    <m/>
    <m/>
    <n v="117399"/>
    <n v="1"/>
    <m/>
    <m/>
    <m/>
    <m/>
    <m/>
    <n v="2.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3387"/>
    <n v="1"/>
    <x v="1"/>
    <n v="20110913"/>
    <s v="R"/>
    <n v="6"/>
    <n v="38"/>
    <n v="23"/>
    <n v="17"/>
    <s v="N"/>
    <n v="4"/>
    <s v="3M10107 C"/>
    <m/>
    <n v="5000"/>
    <s v="M"/>
    <m/>
    <m/>
    <m/>
    <n v="670"/>
    <n v="0"/>
    <n v="1"/>
    <s v="E"/>
    <n v="1"/>
    <n v="634841"/>
    <n v="12"/>
    <m/>
    <m/>
    <m/>
    <n v="117399"/>
    <n v="1"/>
    <m/>
    <m/>
    <m/>
    <m/>
    <m/>
    <n v="2.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LUMM"/>
    <n v="2302310"/>
    <n v="1"/>
    <x v="1"/>
    <n v="20110816"/>
    <s v="R"/>
    <n v="6"/>
    <n v="34"/>
    <n v="23"/>
    <n v="14"/>
    <s v="N"/>
    <n v="4"/>
    <s v="3M10107 B"/>
    <m/>
    <n v="5000"/>
    <s v="M"/>
    <m/>
    <m/>
    <m/>
    <n v="740"/>
    <n v="0"/>
    <n v="1"/>
    <s v="E"/>
    <n v="1"/>
    <n v="634841"/>
    <n v="12"/>
    <m/>
    <m/>
    <m/>
    <n v="117395"/>
    <n v="1"/>
    <m/>
    <m/>
    <m/>
    <m/>
    <m/>
    <n v="3.54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29"/>
    <n v="1"/>
    <x v="1"/>
    <n v="20110818"/>
    <s v="R"/>
    <n v="6"/>
    <n v="34"/>
    <n v="23"/>
    <n v="17"/>
    <s v="N"/>
    <n v="4"/>
    <s v="3M10107 B"/>
    <m/>
    <n v="5000"/>
    <s v="M"/>
    <m/>
    <m/>
    <m/>
    <n v="710"/>
    <n v="0"/>
    <n v="1"/>
    <s v="E"/>
    <n v="1"/>
    <n v="634841"/>
    <n v="12"/>
    <m/>
    <m/>
    <m/>
    <n v="117395"/>
    <n v="1"/>
    <m/>
    <m/>
    <m/>
    <m/>
    <m/>
    <n v="3.54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13"/>
    <s v="WDFW"/>
    <s v="WDFW"/>
    <n v="2232932"/>
    <n v="1"/>
    <x v="1"/>
    <n v="20110822"/>
    <s v="R"/>
    <n v="6"/>
    <n v="35"/>
    <n v="23"/>
    <n v="14"/>
    <s v="N"/>
    <n v="4"/>
    <s v="3M10107 B"/>
    <m/>
    <n v="5000"/>
    <s v="M"/>
    <m/>
    <m/>
    <m/>
    <n v="640"/>
    <n v="0"/>
    <n v="1"/>
    <s v="E"/>
    <n v="1"/>
    <n v="634841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40313"/>
    <s v="WDFW"/>
    <s v="WDFW"/>
    <n v="2232906"/>
    <n v="1"/>
    <x v="1"/>
    <n v="20110824"/>
    <s v="R"/>
    <n v="6"/>
    <n v="35"/>
    <n v="23"/>
    <n v="17"/>
    <s v="N"/>
    <n v="4"/>
    <s v="3M10107 B"/>
    <m/>
    <n v="5000"/>
    <s v="M"/>
    <m/>
    <m/>
    <m/>
    <n v="750"/>
    <n v="0"/>
    <n v="1"/>
    <s v="E"/>
    <n v="1"/>
    <n v="634841"/>
    <n v="12"/>
    <m/>
    <m/>
    <m/>
    <n v="117396"/>
    <n v="1"/>
    <m/>
    <m/>
    <m/>
    <m/>
    <m/>
    <n v="2.3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378"/>
    <n v="1"/>
    <x v="3"/>
    <n v="20120829"/>
    <s v="R"/>
    <n v="6"/>
    <n v="36"/>
    <n v="23"/>
    <n v="17"/>
    <s v="N"/>
    <n v="4"/>
    <s v="3M10107 B"/>
    <m/>
    <n v="5000"/>
    <s v="M"/>
    <m/>
    <m/>
    <m/>
    <n v="810"/>
    <n v="0"/>
    <n v="1"/>
    <s v="E"/>
    <n v="1"/>
    <n v="634841"/>
    <n v="12"/>
    <m/>
    <m/>
    <m/>
    <n v="121460"/>
    <n v="1"/>
    <m/>
    <m/>
    <m/>
    <m/>
    <m/>
    <n v="2.29999999999999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315"/>
    <n v="1"/>
    <x v="3"/>
    <n v="20120830"/>
    <s v="R"/>
    <n v="6"/>
    <n v="36"/>
    <n v="23"/>
    <n v="19"/>
    <s v="N"/>
    <n v="4"/>
    <s v="3M10107 B"/>
    <m/>
    <n v="5000"/>
    <s v="F"/>
    <m/>
    <m/>
    <m/>
    <n v="770"/>
    <n v="0"/>
    <n v="1"/>
    <s v="E"/>
    <n v="1"/>
    <n v="634841"/>
    <n v="12"/>
    <m/>
    <m/>
    <m/>
    <n v="121460"/>
    <n v="1"/>
    <m/>
    <m/>
    <m/>
    <m/>
    <m/>
    <n v="2.29999999999999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319"/>
    <n v="1"/>
    <x v="3"/>
    <n v="20120830"/>
    <s v="R"/>
    <n v="6"/>
    <n v="36"/>
    <n v="23"/>
    <n v="19"/>
    <s v="N"/>
    <n v="4"/>
    <s v="3M10107 B"/>
    <m/>
    <n v="5000"/>
    <s v="F"/>
    <m/>
    <m/>
    <m/>
    <n v="740"/>
    <n v="0"/>
    <n v="1"/>
    <s v="E"/>
    <n v="1"/>
    <n v="634841"/>
    <n v="12"/>
    <m/>
    <m/>
    <m/>
    <n v="121460"/>
    <n v="1"/>
    <m/>
    <m/>
    <m/>
    <m/>
    <m/>
    <n v="2.29999999999999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3541"/>
    <n v="1"/>
    <x v="3"/>
    <n v="20120906"/>
    <s v="R"/>
    <n v="6"/>
    <n v="37"/>
    <n v="23"/>
    <n v="49"/>
    <s v="N"/>
    <n v="4"/>
    <s v="3M10107 B"/>
    <m/>
    <n v="5000"/>
    <s v="F"/>
    <m/>
    <m/>
    <m/>
    <n v="88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3547"/>
    <n v="1"/>
    <x v="3"/>
    <n v="20120906"/>
    <s v="R"/>
    <n v="6"/>
    <n v="37"/>
    <n v="23"/>
    <n v="49"/>
    <s v="N"/>
    <n v="4"/>
    <s v="3M10107 B"/>
    <m/>
    <n v="5000"/>
    <s v="F"/>
    <m/>
    <m/>
    <m/>
    <n v="74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3549"/>
    <n v="1"/>
    <x v="3"/>
    <n v="20120906"/>
    <s v="R"/>
    <n v="6"/>
    <n v="37"/>
    <n v="23"/>
    <n v="49"/>
    <s v="N"/>
    <n v="4"/>
    <s v="3M10107 B"/>
    <m/>
    <n v="0"/>
    <s v="M"/>
    <m/>
    <m/>
    <m/>
    <n v="81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300"/>
    <n v="1"/>
    <x v="3"/>
    <n v="20120913"/>
    <s v="R"/>
    <n v="6"/>
    <n v="38"/>
    <n v="23"/>
    <n v="49"/>
    <s v="N"/>
    <n v="4"/>
    <s v="3M10107 B"/>
    <m/>
    <n v="5000"/>
    <s v="F"/>
    <m/>
    <m/>
    <m/>
    <n v="75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305"/>
    <n v="1"/>
    <x v="3"/>
    <n v="20120913"/>
    <s v="R"/>
    <n v="6"/>
    <n v="38"/>
    <n v="23"/>
    <n v="49"/>
    <s v="N"/>
    <n v="4"/>
    <s v="3M10107 B"/>
    <m/>
    <n v="5000"/>
    <s v="F"/>
    <m/>
    <m/>
    <m/>
    <n v="70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34440"/>
    <n v="1"/>
    <x v="3"/>
    <n v="20120921"/>
    <s v="R"/>
    <n v="6"/>
    <n v="39"/>
    <n v="23"/>
    <n v="17"/>
    <s v="N"/>
    <n v="4"/>
    <s v="3M10107 B"/>
    <m/>
    <n v="5000"/>
    <s v="F"/>
    <m/>
    <m/>
    <m/>
    <n v="830"/>
    <n v="0"/>
    <n v="1"/>
    <s v="E"/>
    <n v="1"/>
    <n v="634841"/>
    <n v="12"/>
    <m/>
    <m/>
    <m/>
    <n v="121463"/>
    <n v="1"/>
    <m/>
    <m/>
    <m/>
    <m/>
    <m/>
    <n v="3.24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1821"/>
    <n v="1"/>
    <x v="3"/>
    <n v="20120820"/>
    <s v="R"/>
    <n v="6"/>
    <n v="35"/>
    <n v="23"/>
    <n v="14"/>
    <s v="N"/>
    <n v="4"/>
    <s v="3M10107 C"/>
    <m/>
    <n v="5000"/>
    <s v="F"/>
    <m/>
    <m/>
    <m/>
    <n v="84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51796"/>
    <n v="1"/>
    <x v="3"/>
    <n v="20120821"/>
    <s v="R"/>
    <n v="6"/>
    <n v="35"/>
    <n v="23"/>
    <n v="14"/>
    <s v="N"/>
    <n v="4"/>
    <s v="3M10107 C"/>
    <m/>
    <n v="5000"/>
    <s v="M"/>
    <m/>
    <m/>
    <m/>
    <n v="80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51798"/>
    <n v="1"/>
    <x v="3"/>
    <n v="20120821"/>
    <s v="R"/>
    <n v="6"/>
    <n v="35"/>
    <n v="23"/>
    <n v="14"/>
    <s v="N"/>
    <n v="4"/>
    <s v="3M10107 C"/>
    <m/>
    <n v="5000"/>
    <s v="F"/>
    <m/>
    <m/>
    <m/>
    <n v="70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77863"/>
    <n v="1"/>
    <x v="3"/>
    <n v="20120821"/>
    <s v="R"/>
    <n v="6"/>
    <n v="35"/>
    <n v="23"/>
    <n v="49"/>
    <s v="N"/>
    <n v="4"/>
    <s v="3M10107 C"/>
    <m/>
    <n v="5000"/>
    <s v="M"/>
    <m/>
    <m/>
    <m/>
    <n v="76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292"/>
    <n v="1"/>
    <x v="3"/>
    <n v="20120823"/>
    <s v="R"/>
    <n v="6"/>
    <n v="35"/>
    <n v="23"/>
    <n v="29"/>
    <s v="N"/>
    <n v="4"/>
    <s v="3M10107 C"/>
    <m/>
    <n v="5000"/>
    <s v="F"/>
    <m/>
    <m/>
    <m/>
    <n v="71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34411"/>
    <n v="1"/>
    <x v="3"/>
    <n v="20120823"/>
    <s v="R"/>
    <n v="6"/>
    <n v="35"/>
    <n v="23"/>
    <n v="14"/>
    <s v="N"/>
    <n v="4"/>
    <s v="3M10107 C"/>
    <m/>
    <n v="5000"/>
    <s v="F"/>
    <m/>
    <m/>
    <m/>
    <n v="83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54244"/>
    <n v="1"/>
    <x v="3"/>
    <n v="20120827"/>
    <s v="R"/>
    <n v="6"/>
    <n v="36"/>
    <n v="23"/>
    <n v="49"/>
    <s v="N"/>
    <n v="4"/>
    <s v="3M10107 C"/>
    <m/>
    <n v="5000"/>
    <s v="M"/>
    <m/>
    <m/>
    <m/>
    <n v="82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256"/>
    <n v="1"/>
    <x v="3"/>
    <n v="20120827"/>
    <s v="R"/>
    <n v="6"/>
    <n v="36"/>
    <n v="23"/>
    <n v="49"/>
    <s v="N"/>
    <n v="4"/>
    <s v="3M10107 C"/>
    <m/>
    <n v="5000"/>
    <s v="F"/>
    <m/>
    <m/>
    <m/>
    <n v="77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257"/>
    <n v="1"/>
    <x v="3"/>
    <n v="20120827"/>
    <s v="R"/>
    <n v="6"/>
    <n v="36"/>
    <n v="23"/>
    <n v="49"/>
    <s v="N"/>
    <n v="4"/>
    <s v="3M10107 C"/>
    <m/>
    <n v="5000"/>
    <s v="M"/>
    <m/>
    <m/>
    <m/>
    <n v="76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111"/>
    <n v="1"/>
    <x v="3"/>
    <n v="20120828"/>
    <s v="R"/>
    <n v="6"/>
    <n v="36"/>
    <n v="23"/>
    <n v="17"/>
    <s v="N"/>
    <n v="4"/>
    <s v="3M10107 C"/>
    <m/>
    <n v="5000"/>
    <s v="M"/>
    <m/>
    <m/>
    <m/>
    <n v="81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459"/>
    <n v="1"/>
    <x v="3"/>
    <n v="20120830"/>
    <s v="R"/>
    <n v="6"/>
    <n v="36"/>
    <n v="23"/>
    <n v="49"/>
    <s v="N"/>
    <n v="4"/>
    <s v="3M10107 C"/>
    <m/>
    <n v="5000"/>
    <s v="F"/>
    <m/>
    <m/>
    <m/>
    <n v="77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7462"/>
    <n v="1"/>
    <x v="3"/>
    <n v="20120830"/>
    <s v="R"/>
    <n v="6"/>
    <n v="36"/>
    <n v="23"/>
    <n v="49"/>
    <s v="N"/>
    <n v="4"/>
    <s v="3M10107 C"/>
    <m/>
    <n v="5000"/>
    <s v="F"/>
    <m/>
    <m/>
    <m/>
    <n v="88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7463"/>
    <n v="1"/>
    <x v="3"/>
    <n v="20120830"/>
    <s v="R"/>
    <n v="6"/>
    <n v="36"/>
    <n v="23"/>
    <n v="49"/>
    <s v="N"/>
    <n v="4"/>
    <s v="3M10107 C"/>
    <m/>
    <n v="5000"/>
    <s v="F"/>
    <m/>
    <m/>
    <m/>
    <n v="70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384"/>
    <n v="1"/>
    <x v="3"/>
    <n v="20120904"/>
    <s v="R"/>
    <n v="6"/>
    <n v="37"/>
    <n v="23"/>
    <n v="14"/>
    <s v="N"/>
    <n v="4"/>
    <s v="3M10107 C"/>
    <m/>
    <n v="5000"/>
    <s v="F"/>
    <m/>
    <m/>
    <m/>
    <n v="80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395"/>
    <n v="1"/>
    <x v="3"/>
    <n v="20120904"/>
    <s v="R"/>
    <n v="6"/>
    <n v="37"/>
    <n v="23"/>
    <n v="14"/>
    <s v="N"/>
    <n v="4"/>
    <s v="3M10107 C"/>
    <m/>
    <n v="5000"/>
    <s v="F"/>
    <m/>
    <m/>
    <m/>
    <n v="75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403"/>
    <n v="1"/>
    <x v="3"/>
    <n v="20120904"/>
    <s v="R"/>
    <n v="6"/>
    <n v="37"/>
    <n v="23"/>
    <n v="14"/>
    <s v="N"/>
    <n v="4"/>
    <s v="3M10107 C"/>
    <m/>
    <n v="5000"/>
    <s v="F"/>
    <m/>
    <m/>
    <m/>
    <n v="92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409"/>
    <n v="1"/>
    <x v="3"/>
    <n v="20120904"/>
    <s v="R"/>
    <n v="6"/>
    <n v="37"/>
    <n v="23"/>
    <n v="14"/>
    <s v="N"/>
    <n v="4"/>
    <s v="3M10107 C"/>
    <m/>
    <n v="5000"/>
    <s v="M"/>
    <m/>
    <m/>
    <m/>
    <n v="77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LUMM"/>
    <n v="2355546"/>
    <n v="1"/>
    <x v="3"/>
    <n v="20120910"/>
    <s v="R"/>
    <n v="6"/>
    <n v="38"/>
    <n v="23"/>
    <n v="17"/>
    <s v="N"/>
    <n v="4"/>
    <s v="3M10107 C"/>
    <m/>
    <n v="5000"/>
    <s v="F"/>
    <m/>
    <m/>
    <m/>
    <n v="740"/>
    <n v="0"/>
    <n v="1"/>
    <s v="E"/>
    <n v="1"/>
    <n v="634841"/>
    <n v="12"/>
    <m/>
    <m/>
    <m/>
    <n v="121462"/>
    <n v="1"/>
    <m/>
    <m/>
    <m/>
    <m/>
    <m/>
    <n v="1.79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1849"/>
    <n v="1"/>
    <x v="3"/>
    <n v="20120911"/>
    <s v="R"/>
    <n v="6"/>
    <n v="38"/>
    <n v="23"/>
    <n v="14"/>
    <s v="N"/>
    <n v="4"/>
    <s v="3M10107 C"/>
    <m/>
    <n v="5000"/>
    <s v="F"/>
    <m/>
    <m/>
    <m/>
    <n v="780"/>
    <n v="0"/>
    <n v="1"/>
    <s v="E"/>
    <n v="1"/>
    <n v="634841"/>
    <n v="12"/>
    <m/>
    <m/>
    <m/>
    <n v="121462"/>
    <n v="1"/>
    <m/>
    <m/>
    <m/>
    <m/>
    <m/>
    <n v="1.79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51857"/>
    <n v="1"/>
    <x v="3"/>
    <n v="20120914"/>
    <s v="R"/>
    <n v="6"/>
    <n v="38"/>
    <n v="23"/>
    <n v="17"/>
    <s v="N"/>
    <n v="4"/>
    <s v="3M10107 C"/>
    <m/>
    <n v="5000"/>
    <s v="F"/>
    <m/>
    <m/>
    <m/>
    <n v="770"/>
    <n v="0"/>
    <n v="1"/>
    <s v="E"/>
    <n v="1"/>
    <n v="634841"/>
    <n v="12"/>
    <m/>
    <m/>
    <m/>
    <n v="121462"/>
    <n v="1"/>
    <m/>
    <m/>
    <m/>
    <m/>
    <m/>
    <n v="1.79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34267"/>
    <n v="1"/>
    <x v="3"/>
    <n v="20120821"/>
    <s v="R"/>
    <n v="6"/>
    <n v="35"/>
    <n v="23"/>
    <n v="17"/>
    <s v="N"/>
    <n v="4"/>
    <s v="3M10107 B"/>
    <m/>
    <n v="5000"/>
    <s v="F"/>
    <m/>
    <m/>
    <m/>
    <n v="830"/>
    <n v="0"/>
    <n v="1"/>
    <s v="E"/>
    <n v="1"/>
    <n v="634841"/>
    <n v="12"/>
    <m/>
    <m/>
    <m/>
    <n v="121459"/>
    <n v="1"/>
    <m/>
    <m/>
    <m/>
    <m/>
    <m/>
    <n v="2.15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LUMM"/>
    <n v="2356522"/>
    <n v="1"/>
    <x v="3"/>
    <n v="20120821"/>
    <s v="R"/>
    <n v="6"/>
    <n v="35"/>
    <n v="23"/>
    <n v="17"/>
    <s v="N"/>
    <n v="4"/>
    <s v="3M10107 B"/>
    <m/>
    <n v="5000"/>
    <s v="M"/>
    <m/>
    <m/>
    <m/>
    <n v="810"/>
    <n v="0"/>
    <n v="1"/>
    <s v="E"/>
    <n v="1"/>
    <n v="634841"/>
    <n v="12"/>
    <m/>
    <m/>
    <m/>
    <n v="121459"/>
    <n v="1"/>
    <m/>
    <m/>
    <m/>
    <m/>
    <m/>
    <n v="2.15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77882"/>
    <n v="1"/>
    <x v="3"/>
    <n v="20120821"/>
    <s v="R"/>
    <n v="6"/>
    <n v="35"/>
    <n v="23"/>
    <n v="49"/>
    <s v="N"/>
    <n v="4"/>
    <s v="3M10107 C"/>
    <m/>
    <n v="5000"/>
    <s v="F"/>
    <m/>
    <m/>
    <m/>
    <n v="85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77844"/>
    <n v="1"/>
    <x v="3"/>
    <n v="20120822"/>
    <s v="R"/>
    <n v="6"/>
    <n v="35"/>
    <n v="23"/>
    <n v="29"/>
    <s v="N"/>
    <n v="4"/>
    <s v="3M10107 C"/>
    <m/>
    <n v="5000"/>
    <s v="F"/>
    <m/>
    <m/>
    <m/>
    <n v="70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1844"/>
    <n v="1"/>
    <x v="3"/>
    <n v="20120822"/>
    <s v="R"/>
    <n v="6"/>
    <n v="35"/>
    <n v="23"/>
    <n v="14"/>
    <s v="N"/>
    <n v="4"/>
    <s v="3M10107 C"/>
    <m/>
    <n v="5000"/>
    <s v="F"/>
    <m/>
    <m/>
    <m/>
    <n v="80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355"/>
    <n v="1"/>
    <x v="3"/>
    <n v="20120824"/>
    <s v="R"/>
    <n v="6"/>
    <n v="35"/>
    <n v="23"/>
    <n v="29"/>
    <s v="N"/>
    <n v="4"/>
    <s v="3M10107 C"/>
    <m/>
    <n v="5000"/>
    <s v="F"/>
    <m/>
    <m/>
    <m/>
    <n v="88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301"/>
    <n v="1"/>
    <x v="3"/>
    <n v="20120827"/>
    <s v="R"/>
    <n v="6"/>
    <n v="36"/>
    <n v="23"/>
    <n v="17"/>
    <s v="N"/>
    <n v="4"/>
    <s v="3M10107 C"/>
    <m/>
    <n v="5000"/>
    <s v="F"/>
    <m/>
    <m/>
    <m/>
    <n v="70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4701"/>
    <n v="1"/>
    <x v="3"/>
    <n v="20120827"/>
    <s v="R"/>
    <n v="6"/>
    <n v="36"/>
    <n v="23"/>
    <n v="29"/>
    <s v="N"/>
    <n v="4"/>
    <s v="3M10107 C"/>
    <m/>
    <n v="5000"/>
    <s v="F"/>
    <m/>
    <m/>
    <m/>
    <n v="78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4705"/>
    <n v="1"/>
    <x v="3"/>
    <n v="20120827"/>
    <s v="R"/>
    <n v="6"/>
    <n v="36"/>
    <n v="23"/>
    <n v="29"/>
    <s v="N"/>
    <n v="4"/>
    <s v="3M10107 C"/>
    <m/>
    <n v="5000"/>
    <s v="F"/>
    <m/>
    <m/>
    <m/>
    <n v="74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4724"/>
    <n v="1"/>
    <x v="3"/>
    <n v="20120827"/>
    <s v="R"/>
    <n v="6"/>
    <n v="36"/>
    <n v="23"/>
    <n v="29"/>
    <s v="N"/>
    <n v="4"/>
    <s v="3M10107 C"/>
    <m/>
    <n v="5000"/>
    <s v="F"/>
    <m/>
    <m/>
    <m/>
    <n v="81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443"/>
    <n v="1"/>
    <x v="3"/>
    <n v="20120827"/>
    <s v="R"/>
    <n v="6"/>
    <n v="36"/>
    <n v="23"/>
    <n v="14"/>
    <s v="N"/>
    <n v="4"/>
    <s v="3M10107 C"/>
    <m/>
    <n v="5000"/>
    <s v="M"/>
    <m/>
    <m/>
    <m/>
    <n v="69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7528"/>
    <n v="1"/>
    <x v="3"/>
    <n v="20120828"/>
    <s v="R"/>
    <n v="6"/>
    <n v="36"/>
    <n v="23"/>
    <n v="29"/>
    <s v="N"/>
    <n v="4"/>
    <s v="3M10107 B"/>
    <m/>
    <n v="5000"/>
    <s v="F"/>
    <m/>
    <m/>
    <m/>
    <n v="760"/>
    <n v="0"/>
    <n v="1"/>
    <s v="E"/>
    <n v="1"/>
    <n v="634841"/>
    <n v="12"/>
    <m/>
    <m/>
    <m/>
    <n v="121460"/>
    <n v="1"/>
    <m/>
    <m/>
    <m/>
    <m/>
    <m/>
    <n v="2.29999999999999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54284"/>
    <n v="1"/>
    <x v="3"/>
    <n v="20120827"/>
    <s v="R"/>
    <n v="6"/>
    <n v="36"/>
    <n v="23"/>
    <n v="49"/>
    <s v="N"/>
    <n v="4"/>
    <s v="3M10107 C"/>
    <m/>
    <n v="5000"/>
    <s v="F"/>
    <m/>
    <m/>
    <m/>
    <n v="72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080"/>
    <n v="1"/>
    <x v="3"/>
    <n v="20120828"/>
    <s v="R"/>
    <n v="6"/>
    <n v="36"/>
    <n v="23"/>
    <n v="17"/>
    <s v="N"/>
    <n v="4"/>
    <s v="3M10107 C"/>
    <m/>
    <n v="5000"/>
    <s v="M"/>
    <m/>
    <m/>
    <m/>
    <n v="75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082"/>
    <n v="1"/>
    <x v="3"/>
    <n v="20120828"/>
    <s v="R"/>
    <n v="6"/>
    <n v="36"/>
    <n v="23"/>
    <n v="17"/>
    <s v="N"/>
    <n v="4"/>
    <s v="3M10107 C"/>
    <m/>
    <n v="5000"/>
    <s v="F"/>
    <m/>
    <m/>
    <m/>
    <n v="79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088"/>
    <n v="1"/>
    <x v="3"/>
    <n v="20120828"/>
    <s v="R"/>
    <n v="6"/>
    <n v="36"/>
    <n v="23"/>
    <n v="17"/>
    <s v="N"/>
    <n v="4"/>
    <s v="3M10107 C"/>
    <m/>
    <n v="5000"/>
    <s v="F"/>
    <m/>
    <m/>
    <m/>
    <n v="72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573"/>
    <n v="1"/>
    <x v="3"/>
    <n v="20120829"/>
    <s v="R"/>
    <n v="6"/>
    <n v="36"/>
    <n v="23"/>
    <n v="14"/>
    <s v="N"/>
    <n v="4"/>
    <s v="3M10107 C"/>
    <m/>
    <n v="5000"/>
    <s v="M"/>
    <m/>
    <m/>
    <m/>
    <n v="75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7584"/>
    <n v="1"/>
    <x v="3"/>
    <n v="20120829"/>
    <s v="R"/>
    <n v="6"/>
    <n v="36"/>
    <n v="23"/>
    <n v="14"/>
    <s v="N"/>
    <n v="4"/>
    <s v="3M10107 C"/>
    <m/>
    <n v="5000"/>
    <s v="M"/>
    <m/>
    <m/>
    <m/>
    <n v="80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7585"/>
    <n v="1"/>
    <x v="3"/>
    <n v="20120829"/>
    <s v="R"/>
    <n v="6"/>
    <n v="36"/>
    <n v="23"/>
    <n v="14"/>
    <s v="N"/>
    <n v="4"/>
    <s v="3M10107 C"/>
    <m/>
    <n v="5000"/>
    <s v="M"/>
    <m/>
    <m/>
    <m/>
    <n v="80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189"/>
    <n v="1"/>
    <x v="3"/>
    <n v="20120829"/>
    <s v="R"/>
    <n v="6"/>
    <n v="36"/>
    <n v="23"/>
    <n v="29"/>
    <s v="N"/>
    <n v="4"/>
    <s v="3M10107 C"/>
    <m/>
    <n v="5000"/>
    <s v="F"/>
    <m/>
    <m/>
    <m/>
    <n v="83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LUMM"/>
    <n v="2355535"/>
    <n v="1"/>
    <x v="3"/>
    <n v="20120830"/>
    <s v="R"/>
    <n v="6"/>
    <n v="36"/>
    <n v="23"/>
    <n v="17"/>
    <s v="N"/>
    <n v="4"/>
    <s v="3M10107 C"/>
    <m/>
    <n v="5000"/>
    <s v="F"/>
    <m/>
    <m/>
    <m/>
    <n v="75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448"/>
    <n v="1"/>
    <x v="3"/>
    <n v="20120830"/>
    <s v="R"/>
    <n v="6"/>
    <n v="36"/>
    <n v="23"/>
    <n v="49"/>
    <s v="N"/>
    <n v="4"/>
    <s v="3M10107 C"/>
    <m/>
    <n v="5000"/>
    <s v="F"/>
    <m/>
    <m/>
    <m/>
    <n v="740"/>
    <n v="0"/>
    <n v="1"/>
    <s v="E"/>
    <n v="1"/>
    <n v="634841"/>
    <n v="12"/>
    <m/>
    <m/>
    <m/>
    <n v="121460"/>
    <n v="1"/>
    <m/>
    <m/>
    <m/>
    <m/>
    <m/>
    <n v="2.299999999999999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76404"/>
    <n v="1"/>
    <x v="3"/>
    <n v="20120831"/>
    <s v="R"/>
    <n v="6"/>
    <n v="36"/>
    <n v="23"/>
    <n v="14"/>
    <s v="N"/>
    <n v="4"/>
    <s v="3M10107 B"/>
    <m/>
    <n v="5000"/>
    <s v="F"/>
    <m/>
    <m/>
    <m/>
    <n v="770"/>
    <n v="0"/>
    <n v="1"/>
    <s v="E"/>
    <n v="1"/>
    <n v="634841"/>
    <n v="12"/>
    <m/>
    <m/>
    <m/>
    <n v="121460"/>
    <n v="1"/>
    <m/>
    <m/>
    <m/>
    <m/>
    <m/>
    <n v="2.2999999999999998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7532"/>
    <n v="1"/>
    <x v="3"/>
    <n v="20120904"/>
    <s v="R"/>
    <n v="6"/>
    <n v="37"/>
    <n v="23"/>
    <n v="17"/>
    <s v="N"/>
    <n v="4"/>
    <s v="3M10107 B"/>
    <m/>
    <n v="5000"/>
    <s v="M"/>
    <m/>
    <m/>
    <m/>
    <n v="80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544"/>
    <n v="1"/>
    <x v="3"/>
    <n v="20120904"/>
    <s v="R"/>
    <n v="6"/>
    <n v="37"/>
    <n v="23"/>
    <n v="17"/>
    <s v="N"/>
    <n v="4"/>
    <s v="3M10107 B"/>
    <m/>
    <n v="5000"/>
    <s v="F"/>
    <m/>
    <m/>
    <m/>
    <n v="90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482"/>
    <n v="1"/>
    <x v="3"/>
    <n v="20120905"/>
    <s v="R"/>
    <n v="6"/>
    <n v="37"/>
    <n v="23"/>
    <n v="17"/>
    <s v="N"/>
    <n v="4"/>
    <s v="3M10107 B"/>
    <m/>
    <n v="5000"/>
    <s v="F"/>
    <m/>
    <m/>
    <m/>
    <n v="74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483"/>
    <n v="1"/>
    <x v="3"/>
    <n v="20120905"/>
    <s v="R"/>
    <n v="6"/>
    <n v="37"/>
    <n v="23"/>
    <n v="17"/>
    <s v="N"/>
    <n v="4"/>
    <s v="3M10107 B"/>
    <m/>
    <n v="5000"/>
    <s v="M"/>
    <m/>
    <m/>
    <m/>
    <n v="77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7491"/>
    <n v="1"/>
    <x v="3"/>
    <n v="20120905"/>
    <s v="R"/>
    <n v="6"/>
    <n v="37"/>
    <n v="23"/>
    <n v="17"/>
    <s v="N"/>
    <n v="4"/>
    <s v="3M10107 B"/>
    <m/>
    <n v="5000"/>
    <s v="F"/>
    <m/>
    <m/>
    <m/>
    <n v="75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164"/>
    <n v="1"/>
    <x v="3"/>
    <n v="20120907"/>
    <s v="R"/>
    <n v="6"/>
    <n v="37"/>
    <n v="23"/>
    <n v="17"/>
    <s v="N"/>
    <n v="4"/>
    <s v="3M10107 B"/>
    <m/>
    <n v="5000"/>
    <s v="F"/>
    <m/>
    <m/>
    <m/>
    <n v="710"/>
    <n v="0"/>
    <n v="1"/>
    <s v="E"/>
    <n v="1"/>
    <n v="634841"/>
    <n v="12"/>
    <m/>
    <m/>
    <m/>
    <n v="121461"/>
    <n v="1"/>
    <m/>
    <m/>
    <m/>
    <m/>
    <m/>
    <n v="2.92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228"/>
    <n v="1"/>
    <x v="3"/>
    <n v="20120911"/>
    <s v="R"/>
    <n v="6"/>
    <n v="38"/>
    <n v="23"/>
    <n v="49"/>
    <s v="N"/>
    <n v="4"/>
    <s v="3M10107 B"/>
    <m/>
    <n v="5000"/>
    <s v="F"/>
    <m/>
    <m/>
    <m/>
    <n v="85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328"/>
    <n v="1"/>
    <x v="3"/>
    <n v="20120912"/>
    <s v="R"/>
    <n v="6"/>
    <n v="38"/>
    <n v="23"/>
    <n v="49"/>
    <s v="N"/>
    <n v="4"/>
    <s v="3M10107 B"/>
    <m/>
    <n v="5000"/>
    <s v="F"/>
    <m/>
    <m/>
    <m/>
    <n v="75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331"/>
    <n v="1"/>
    <x v="3"/>
    <n v="20120912"/>
    <s v="R"/>
    <n v="6"/>
    <n v="38"/>
    <n v="23"/>
    <n v="49"/>
    <s v="N"/>
    <n v="4"/>
    <s v="3M10107 B"/>
    <m/>
    <n v="5000"/>
    <s v="M"/>
    <m/>
    <m/>
    <m/>
    <n v="66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336"/>
    <n v="1"/>
    <x v="3"/>
    <n v="20120912"/>
    <s v="R"/>
    <n v="6"/>
    <n v="38"/>
    <n v="23"/>
    <n v="49"/>
    <s v="N"/>
    <n v="4"/>
    <s v="3M10107 B"/>
    <m/>
    <n v="5000"/>
    <s v="M"/>
    <m/>
    <m/>
    <m/>
    <n v="79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3553"/>
    <n v="1"/>
    <x v="3"/>
    <n v="20120912"/>
    <s v="R"/>
    <n v="6"/>
    <n v="38"/>
    <n v="23"/>
    <n v="17"/>
    <s v="N"/>
    <n v="4"/>
    <s v="3M10107 B"/>
    <m/>
    <n v="5000"/>
    <s v="F"/>
    <m/>
    <m/>
    <m/>
    <n v="72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418"/>
    <n v="1"/>
    <x v="3"/>
    <n v="20120904"/>
    <s v="R"/>
    <n v="6"/>
    <n v="37"/>
    <n v="23"/>
    <n v="14"/>
    <s v="N"/>
    <n v="4"/>
    <s v="3M10107 C"/>
    <m/>
    <n v="5000"/>
    <s v="F"/>
    <m/>
    <m/>
    <m/>
    <n v="78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26425"/>
    <n v="1"/>
    <x v="3"/>
    <n v="20120904"/>
    <s v="R"/>
    <n v="6"/>
    <n v="37"/>
    <n v="23"/>
    <n v="14"/>
    <s v="N"/>
    <n v="4"/>
    <s v="3M10107 C"/>
    <m/>
    <n v="5000"/>
    <s v="F"/>
    <m/>
    <m/>
    <m/>
    <n v="80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54324"/>
    <n v="1"/>
    <x v="3"/>
    <n v="20120913"/>
    <s v="R"/>
    <n v="6"/>
    <n v="38"/>
    <n v="23"/>
    <n v="49"/>
    <s v="N"/>
    <n v="4"/>
    <s v="3M10107 B"/>
    <m/>
    <n v="5000"/>
    <s v="F"/>
    <m/>
    <m/>
    <m/>
    <n v="80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335"/>
    <n v="1"/>
    <x v="3"/>
    <n v="20120913"/>
    <s v="R"/>
    <n v="6"/>
    <n v="38"/>
    <n v="23"/>
    <n v="49"/>
    <s v="N"/>
    <n v="4"/>
    <s v="3M10107 B"/>
    <m/>
    <n v="5000"/>
    <s v="F"/>
    <m/>
    <m/>
    <m/>
    <n v="75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338"/>
    <n v="1"/>
    <x v="3"/>
    <n v="20120913"/>
    <s v="R"/>
    <n v="6"/>
    <n v="38"/>
    <n v="23"/>
    <n v="49"/>
    <s v="N"/>
    <n v="4"/>
    <s v="3M10107 B"/>
    <m/>
    <n v="5000"/>
    <s v="F"/>
    <m/>
    <m/>
    <m/>
    <n v="77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361"/>
    <n v="1"/>
    <x v="3"/>
    <n v="20120913"/>
    <s v="R"/>
    <n v="6"/>
    <n v="38"/>
    <n v="23"/>
    <n v="49"/>
    <s v="N"/>
    <n v="4"/>
    <s v="3M10107 B"/>
    <m/>
    <n v="5000"/>
    <s v="F"/>
    <m/>
    <m/>
    <m/>
    <n v="96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363"/>
    <n v="1"/>
    <x v="3"/>
    <n v="20120913"/>
    <s v="R"/>
    <n v="6"/>
    <n v="38"/>
    <n v="23"/>
    <n v="49"/>
    <s v="N"/>
    <n v="4"/>
    <s v="3M10107 B"/>
    <m/>
    <n v="5000"/>
    <s v="F"/>
    <m/>
    <m/>
    <m/>
    <n v="83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1881"/>
    <n v="1"/>
    <x v="3"/>
    <n v="20120914"/>
    <s v="R"/>
    <n v="6"/>
    <n v="38"/>
    <n v="23"/>
    <n v="49"/>
    <s v="N"/>
    <n v="4"/>
    <s v="3M10107 B"/>
    <m/>
    <n v="5000"/>
    <s v="F"/>
    <m/>
    <m/>
    <m/>
    <n v="870"/>
    <n v="0"/>
    <n v="1"/>
    <s v="E"/>
    <n v="1"/>
    <n v="634841"/>
    <n v="12"/>
    <m/>
    <m/>
    <m/>
    <n v="121462"/>
    <n v="1"/>
    <m/>
    <m/>
    <m/>
    <m/>
    <m/>
    <n v="1.79"/>
    <s v="BELLINGHAM BAY 7B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26131"/>
    <n v="1"/>
    <x v="3"/>
    <n v="20120904"/>
    <s v="R"/>
    <n v="6"/>
    <n v="37"/>
    <n v="23"/>
    <n v="17"/>
    <s v="N"/>
    <n v="4"/>
    <s v="3M10107 C"/>
    <m/>
    <n v="5000"/>
    <s v="F"/>
    <m/>
    <m/>
    <m/>
    <n v="86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26142"/>
    <n v="1"/>
    <x v="3"/>
    <n v="20120904"/>
    <s v="R"/>
    <n v="6"/>
    <n v="37"/>
    <n v="23"/>
    <n v="49"/>
    <s v="N"/>
    <n v="4"/>
    <s v="3M10107 C"/>
    <m/>
    <n v="5000"/>
    <s v="F"/>
    <m/>
    <m/>
    <m/>
    <n v="83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54732"/>
    <n v="1"/>
    <x v="3"/>
    <n v="20120905"/>
    <s v="R"/>
    <n v="6"/>
    <n v="37"/>
    <n v="23"/>
    <n v="14"/>
    <s v="N"/>
    <n v="4"/>
    <s v="3M10107 C"/>
    <m/>
    <n v="5000"/>
    <s v="M"/>
    <m/>
    <m/>
    <m/>
    <n v="790"/>
    <n v="0"/>
    <n v="1"/>
    <s v="E"/>
    <n v="1"/>
    <n v="634841"/>
    <n v="12"/>
    <m/>
    <m/>
    <m/>
    <n v="121461"/>
    <n v="1"/>
    <m/>
    <m/>
    <m/>
    <m/>
    <m/>
    <n v="2.92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34458"/>
    <n v="1"/>
    <x v="3"/>
    <n v="20120813"/>
    <s v="R"/>
    <n v="6"/>
    <n v="34"/>
    <n v="23"/>
    <n v="14"/>
    <s v="N"/>
    <n v="4"/>
    <s v="3M10107 C"/>
    <m/>
    <n v="5000"/>
    <s v="F"/>
    <m/>
    <m/>
    <m/>
    <n v="780"/>
    <n v="0"/>
    <n v="1"/>
    <s v="E"/>
    <n v="1"/>
    <n v="634841"/>
    <n v="12"/>
    <m/>
    <m/>
    <m/>
    <n v="121458"/>
    <n v="1"/>
    <m/>
    <m/>
    <m/>
    <m/>
    <m/>
    <n v="2.0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1"/>
    <x v="0"/>
  </r>
  <r>
    <s v="R"/>
    <n v="4.0999999999999996"/>
    <n v="20150424"/>
    <s v="WDFW"/>
    <s v="WDFW"/>
    <n v="2334378"/>
    <n v="1"/>
    <x v="3"/>
    <n v="20120815"/>
    <s v="R"/>
    <n v="6"/>
    <n v="34"/>
    <n v="23"/>
    <n v="49"/>
    <s v="N"/>
    <n v="4"/>
    <s v="3M10107 C"/>
    <m/>
    <n v="5000"/>
    <s v="F"/>
    <m/>
    <m/>
    <m/>
    <n v="710"/>
    <n v="0"/>
    <n v="1"/>
    <s v="E"/>
    <n v="1"/>
    <n v="634841"/>
    <n v="12"/>
    <m/>
    <m/>
    <m/>
    <n v="121458"/>
    <n v="1"/>
    <m/>
    <m/>
    <m/>
    <m/>
    <m/>
    <n v="2.0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0"/>
    <x v="0"/>
  </r>
  <r>
    <s v="R"/>
    <n v="4.0999999999999996"/>
    <n v="20150424"/>
    <s v="WDFW"/>
    <s v="WDFW"/>
    <n v="2334477"/>
    <n v="1"/>
    <x v="3"/>
    <n v="20120817"/>
    <s v="R"/>
    <n v="6"/>
    <n v="34"/>
    <n v="23"/>
    <n v="29"/>
    <s v="N"/>
    <n v="4"/>
    <s v="3M10107 C"/>
    <m/>
    <n v="5000"/>
    <s v="F"/>
    <m/>
    <m/>
    <m/>
    <n v="840"/>
    <n v="0"/>
    <n v="1"/>
    <s v="E"/>
    <n v="1"/>
    <n v="634841"/>
    <n v="12"/>
    <m/>
    <m/>
    <m/>
    <n v="121458"/>
    <n v="1"/>
    <m/>
    <m/>
    <m/>
    <m/>
    <m/>
    <n v="2.08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34493"/>
    <n v="1"/>
    <x v="3"/>
    <n v="20120821"/>
    <s v="R"/>
    <n v="6"/>
    <n v="35"/>
    <n v="23"/>
    <n v="29"/>
    <s v="N"/>
    <n v="4"/>
    <s v="3M10107 C"/>
    <m/>
    <n v="5000"/>
    <s v="M"/>
    <m/>
    <m/>
    <m/>
    <n v="80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50424"/>
    <s v="WDFW"/>
    <s v="WDFW"/>
    <n v="2334495"/>
    <n v="1"/>
    <x v="3"/>
    <n v="20120821"/>
    <s v="R"/>
    <n v="6"/>
    <n v="35"/>
    <n v="23"/>
    <n v="29"/>
    <s v="N"/>
    <n v="4"/>
    <s v="3M10107 C"/>
    <m/>
    <n v="5000"/>
    <s v="F"/>
    <m/>
    <m/>
    <m/>
    <n v="810"/>
    <n v="0"/>
    <n v="1"/>
    <s v="E"/>
    <n v="1"/>
    <n v="634841"/>
    <n v="12"/>
    <m/>
    <m/>
    <m/>
    <n v="121459"/>
    <n v="1"/>
    <m/>
    <m/>
    <m/>
    <m/>
    <m/>
    <n v="2.15"/>
    <s v="SAMISH BAY 7C"/>
    <s v="N"/>
    <s v="WA"/>
    <s v="NOWA"/>
    <s v="BESA"/>
    <s v="SAMISH HATCHERY"/>
    <s v="SAMISH (FRIDAY CR)"/>
    <n v="2008"/>
    <n v="3"/>
    <s v="3F10107 030017 H"/>
    <s v="3F10107 030017 S"/>
    <n v="2009"/>
    <x v="10"/>
    <x v="2"/>
    <x v="0"/>
  </r>
  <r>
    <s v="R"/>
    <n v="4.0999999999999996"/>
    <n v="20140306"/>
    <s v="WDFW"/>
    <s v="WDFW"/>
    <n v="2165747"/>
    <n v="1"/>
    <x v="2"/>
    <n v="20100922"/>
    <s v="R"/>
    <n v="6"/>
    <n v="39"/>
    <n v="23"/>
    <n v="19"/>
    <s v="N"/>
    <n v="5"/>
    <s v="3M10107 B"/>
    <m/>
    <n v="0"/>
    <s v="M"/>
    <m/>
    <m/>
    <m/>
    <n v="550"/>
    <n v="0"/>
    <n v="1"/>
    <s v="E"/>
    <n v="1"/>
    <n v="635081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06"/>
    <s v="WDFW"/>
    <s v="WDFW"/>
    <n v="2165361"/>
    <n v="1"/>
    <x v="2"/>
    <n v="20100914"/>
    <s v="R"/>
    <n v="6"/>
    <n v="38"/>
    <n v="23"/>
    <n v="19"/>
    <s v="N"/>
    <n v="5"/>
    <s v="3M10107 B"/>
    <m/>
    <n v="5000"/>
    <s v="M"/>
    <m/>
    <m/>
    <m/>
    <n v="530"/>
    <n v="0"/>
    <n v="1"/>
    <s v="E"/>
    <n v="1"/>
    <n v="635081"/>
    <n v="12"/>
    <m/>
    <m/>
    <m/>
    <n v="112779"/>
    <n v="1"/>
    <m/>
    <m/>
    <m/>
    <m/>
    <m/>
    <n v="2.95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06"/>
    <s v="WDFW"/>
    <s v="WDFW"/>
    <n v="2165687"/>
    <n v="1"/>
    <x v="2"/>
    <n v="20100909"/>
    <s v="R"/>
    <n v="6"/>
    <n v="37"/>
    <n v="23"/>
    <n v="19"/>
    <s v="N"/>
    <n v="5"/>
    <s v="3M10107 B"/>
    <m/>
    <n v="5000"/>
    <s v="M"/>
    <m/>
    <m/>
    <m/>
    <n v="530"/>
    <n v="0"/>
    <n v="1"/>
    <s v="E"/>
    <n v="1"/>
    <n v="635081"/>
    <n v="12"/>
    <m/>
    <m/>
    <m/>
    <n v="112778"/>
    <n v="1"/>
    <m/>
    <m/>
    <m/>
    <m/>
    <m/>
    <n v="6.04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06"/>
    <s v="WDFW"/>
    <s v="WDFW"/>
    <n v="2165907"/>
    <n v="1"/>
    <x v="2"/>
    <n v="20100920"/>
    <s v="R"/>
    <n v="6"/>
    <n v="39"/>
    <n v="23"/>
    <n v="14"/>
    <s v="N"/>
    <n v="5"/>
    <s v="3M10107 B"/>
    <m/>
    <n v="5000"/>
    <s v="M"/>
    <m/>
    <m/>
    <m/>
    <n v="510"/>
    <n v="0"/>
    <n v="1"/>
    <s v="E"/>
    <n v="1"/>
    <n v="635081"/>
    <n v="12"/>
    <m/>
    <m/>
    <m/>
    <n v="112780"/>
    <n v="1"/>
    <m/>
    <m/>
    <m/>
    <m/>
    <m/>
    <n v="3.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52926"/>
    <n v="1"/>
    <x v="1"/>
    <n v="20110822"/>
    <s v="R"/>
    <n v="6"/>
    <n v="35"/>
    <n v="23"/>
    <n v="49"/>
    <s v="N"/>
    <n v="4"/>
    <s v="3M10107 C"/>
    <m/>
    <n v="0"/>
    <s v="M"/>
    <m/>
    <m/>
    <m/>
    <n v="66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40313"/>
    <s v="WDFW"/>
    <s v="WDFW"/>
    <n v="2252934"/>
    <n v="1"/>
    <x v="1"/>
    <n v="20110822"/>
    <s v="R"/>
    <n v="6"/>
    <n v="35"/>
    <n v="23"/>
    <n v="49"/>
    <s v="N"/>
    <n v="4"/>
    <s v="3M10107 C"/>
    <m/>
    <n v="0"/>
    <s v="M"/>
    <m/>
    <m/>
    <m/>
    <n v="80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40313"/>
    <s v="WDFW"/>
    <s v="WDFW"/>
    <n v="2252936"/>
    <n v="1"/>
    <x v="1"/>
    <n v="20110822"/>
    <s v="R"/>
    <n v="6"/>
    <n v="35"/>
    <n v="23"/>
    <n v="49"/>
    <s v="N"/>
    <n v="4"/>
    <s v="3M10107 C"/>
    <m/>
    <n v="5000"/>
    <s v="M"/>
    <m/>
    <m/>
    <m/>
    <n v="60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40313"/>
    <s v="WDFW"/>
    <s v="WDFW"/>
    <n v="2232974"/>
    <n v="1"/>
    <x v="1"/>
    <n v="20110825"/>
    <s v="R"/>
    <n v="6"/>
    <n v="35"/>
    <n v="23"/>
    <n v="14"/>
    <s v="N"/>
    <n v="4"/>
    <s v="3M10107 C"/>
    <m/>
    <n v="5000"/>
    <s v="M"/>
    <m/>
    <m/>
    <m/>
    <n v="80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759"/>
    <n v="1"/>
    <x v="1"/>
    <n v="20110826"/>
    <s v="R"/>
    <n v="6"/>
    <n v="35"/>
    <n v="23"/>
    <n v="17"/>
    <s v="N"/>
    <n v="4"/>
    <s v="3M10107 C"/>
    <m/>
    <n v="0"/>
    <s v="M"/>
    <m/>
    <m/>
    <m/>
    <n v="66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32580"/>
    <n v="1"/>
    <x v="1"/>
    <n v="20110829"/>
    <s v="R"/>
    <n v="6"/>
    <n v="36"/>
    <n v="23"/>
    <n v="14"/>
    <s v="N"/>
    <n v="4"/>
    <s v="3M10107 C"/>
    <m/>
    <n v="5000"/>
    <s v="F"/>
    <m/>
    <m/>
    <m/>
    <n v="720"/>
    <n v="0"/>
    <n v="1"/>
    <s v="E"/>
    <n v="1"/>
    <n v="635081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585"/>
    <n v="1"/>
    <x v="1"/>
    <n v="20110829"/>
    <s v="R"/>
    <n v="6"/>
    <n v="36"/>
    <n v="23"/>
    <n v="14"/>
    <s v="N"/>
    <n v="4"/>
    <s v="3M10107 C"/>
    <m/>
    <n v="5000"/>
    <s v="M"/>
    <m/>
    <m/>
    <m/>
    <n v="730"/>
    <n v="0"/>
    <n v="1"/>
    <s v="E"/>
    <n v="1"/>
    <n v="635081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589"/>
    <n v="1"/>
    <x v="1"/>
    <n v="20110829"/>
    <s v="R"/>
    <n v="6"/>
    <n v="36"/>
    <n v="23"/>
    <n v="14"/>
    <s v="N"/>
    <n v="4"/>
    <s v="3M10107 C"/>
    <m/>
    <n v="5000"/>
    <s v="M"/>
    <m/>
    <m/>
    <m/>
    <n v="690"/>
    <n v="0"/>
    <n v="1"/>
    <s v="E"/>
    <n v="1"/>
    <n v="635081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52912"/>
    <n v="1"/>
    <x v="1"/>
    <n v="20110831"/>
    <s v="R"/>
    <n v="6"/>
    <n v="36"/>
    <n v="23"/>
    <n v="17"/>
    <s v="N"/>
    <n v="4"/>
    <s v="3M10107 B"/>
    <m/>
    <n v="5000"/>
    <s v="M"/>
    <m/>
    <m/>
    <m/>
    <n v="780"/>
    <n v="0"/>
    <n v="1"/>
    <s v="E"/>
    <n v="1"/>
    <n v="635081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33465"/>
    <n v="1"/>
    <x v="1"/>
    <n v="20110831"/>
    <s v="R"/>
    <n v="6"/>
    <n v="36"/>
    <n v="23"/>
    <n v="14"/>
    <s v="N"/>
    <n v="4"/>
    <s v="3M10107 B"/>
    <m/>
    <n v="5000"/>
    <s v="F"/>
    <m/>
    <m/>
    <m/>
    <n v="730"/>
    <n v="0"/>
    <n v="1"/>
    <s v="E"/>
    <n v="1"/>
    <n v="635081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469"/>
    <n v="1"/>
    <x v="1"/>
    <n v="20110831"/>
    <s v="R"/>
    <n v="6"/>
    <n v="36"/>
    <n v="23"/>
    <n v="14"/>
    <s v="N"/>
    <n v="4"/>
    <s v="3M10107 B"/>
    <m/>
    <n v="5000"/>
    <s v="M"/>
    <m/>
    <m/>
    <m/>
    <n v="660"/>
    <n v="0"/>
    <n v="1"/>
    <s v="E"/>
    <n v="1"/>
    <n v="635081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629"/>
    <n v="1"/>
    <x v="1"/>
    <n v="20110909"/>
    <s v="R"/>
    <n v="6"/>
    <n v="37"/>
    <n v="23"/>
    <n v="14"/>
    <s v="N"/>
    <n v="4"/>
    <s v="3M10107 B"/>
    <m/>
    <n v="5000"/>
    <s v="M"/>
    <m/>
    <m/>
    <m/>
    <n v="74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630"/>
    <n v="1"/>
    <x v="1"/>
    <n v="20110909"/>
    <s v="R"/>
    <n v="6"/>
    <n v="37"/>
    <n v="23"/>
    <n v="14"/>
    <s v="N"/>
    <n v="4"/>
    <s v="3M10107 B"/>
    <m/>
    <n v="5000"/>
    <s v="F"/>
    <m/>
    <m/>
    <m/>
    <n v="71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LUMM"/>
    <n v="2302327"/>
    <n v="1"/>
    <x v="1"/>
    <n v="20110909"/>
    <s v="R"/>
    <n v="6"/>
    <n v="37"/>
    <n v="23"/>
    <n v="14"/>
    <s v="N"/>
    <n v="4"/>
    <s v="3M10107 B"/>
    <m/>
    <n v="5000"/>
    <s v="F"/>
    <m/>
    <m/>
    <m/>
    <n v="73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LUMM"/>
    <n v="2302329"/>
    <n v="1"/>
    <x v="1"/>
    <n v="20110909"/>
    <s v="R"/>
    <n v="6"/>
    <n v="37"/>
    <n v="23"/>
    <n v="14"/>
    <s v="N"/>
    <n v="4"/>
    <s v="3M10107 B"/>
    <m/>
    <n v="0"/>
    <s v="M"/>
    <m/>
    <m/>
    <m/>
    <n v="86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LUMM"/>
    <n v="2302330"/>
    <n v="1"/>
    <x v="1"/>
    <n v="20110909"/>
    <s v="R"/>
    <n v="6"/>
    <n v="37"/>
    <n v="23"/>
    <n v="14"/>
    <s v="N"/>
    <n v="4"/>
    <s v="3M10107 B"/>
    <m/>
    <n v="5000"/>
    <s v="F"/>
    <m/>
    <m/>
    <m/>
    <n v="70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LUMM"/>
    <n v="2302331"/>
    <n v="1"/>
    <x v="1"/>
    <n v="20110909"/>
    <s v="R"/>
    <n v="6"/>
    <n v="37"/>
    <n v="23"/>
    <n v="14"/>
    <s v="N"/>
    <n v="4"/>
    <s v="3M10107 B"/>
    <m/>
    <n v="5000"/>
    <s v="M"/>
    <m/>
    <m/>
    <m/>
    <n v="72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335"/>
    <n v="1"/>
    <x v="1"/>
    <n v="20110912"/>
    <s v="R"/>
    <n v="6"/>
    <n v="38"/>
    <n v="23"/>
    <n v="17"/>
    <s v="N"/>
    <n v="4"/>
    <s v="3M10107 B"/>
    <m/>
    <n v="5000"/>
    <s v="M"/>
    <m/>
    <m/>
    <m/>
    <n v="690"/>
    <n v="0"/>
    <n v="1"/>
    <s v="E"/>
    <n v="1"/>
    <n v="635081"/>
    <n v="12"/>
    <m/>
    <m/>
    <m/>
    <n v="117399"/>
    <n v="1"/>
    <m/>
    <m/>
    <m/>
    <m/>
    <m/>
    <n v="2.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52865"/>
    <n v="1"/>
    <x v="1"/>
    <n v="20110912"/>
    <s v="R"/>
    <n v="6"/>
    <n v="38"/>
    <n v="23"/>
    <n v="14"/>
    <s v="N"/>
    <n v="4"/>
    <s v="3M10107 B"/>
    <m/>
    <n v="5000"/>
    <s v="M"/>
    <m/>
    <m/>
    <m/>
    <n v="780"/>
    <n v="0"/>
    <n v="1"/>
    <s v="E"/>
    <n v="1"/>
    <n v="635081"/>
    <n v="12"/>
    <m/>
    <m/>
    <m/>
    <n v="117399"/>
    <n v="1"/>
    <m/>
    <m/>
    <m/>
    <m/>
    <m/>
    <n v="2.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830"/>
    <n v="1"/>
    <x v="1"/>
    <n v="20110901"/>
    <s v="R"/>
    <n v="6"/>
    <n v="36"/>
    <n v="23"/>
    <n v="14"/>
    <s v="N"/>
    <n v="4"/>
    <s v="3M10107 B"/>
    <m/>
    <n v="5000"/>
    <s v="M"/>
    <m/>
    <m/>
    <m/>
    <n v="940"/>
    <n v="0"/>
    <n v="1"/>
    <s v="E"/>
    <n v="1"/>
    <n v="635081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325"/>
    <n v="1"/>
    <x v="1"/>
    <n v="20110902"/>
    <s v="R"/>
    <n v="6"/>
    <n v="36"/>
    <n v="23"/>
    <n v="17"/>
    <s v="N"/>
    <n v="4"/>
    <s v="3M10107 B"/>
    <m/>
    <n v="5000"/>
    <s v="F"/>
    <m/>
    <m/>
    <m/>
    <n v="740"/>
    <n v="0"/>
    <n v="1"/>
    <s v="E"/>
    <n v="1"/>
    <n v="635081"/>
    <n v="12"/>
    <m/>
    <m/>
    <m/>
    <n v="117397"/>
    <n v="1"/>
    <m/>
    <m/>
    <m/>
    <m/>
    <m/>
    <n v="2.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33459"/>
    <n v="1"/>
    <x v="1"/>
    <n v="20110906"/>
    <s v="R"/>
    <n v="6"/>
    <n v="37"/>
    <n v="23"/>
    <n v="49"/>
    <s v="N"/>
    <n v="4"/>
    <s v="3M10107 B"/>
    <m/>
    <n v="5000"/>
    <s v="M"/>
    <m/>
    <m/>
    <m/>
    <n v="67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40313"/>
    <s v="WDFW"/>
    <s v="WDFW"/>
    <n v="2252857"/>
    <n v="1"/>
    <x v="1"/>
    <n v="20110907"/>
    <s v="R"/>
    <n v="6"/>
    <n v="37"/>
    <n v="23"/>
    <n v="49"/>
    <s v="N"/>
    <n v="4"/>
    <s v="3M10107 B"/>
    <m/>
    <n v="5000"/>
    <s v="F"/>
    <m/>
    <m/>
    <m/>
    <n v="78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40313"/>
    <s v="WDFW"/>
    <s v="WDFW"/>
    <n v="2252863"/>
    <n v="1"/>
    <x v="1"/>
    <n v="20110908"/>
    <s v="R"/>
    <n v="6"/>
    <n v="37"/>
    <n v="23"/>
    <n v="14"/>
    <s v="N"/>
    <n v="4"/>
    <s v="3M10107 B"/>
    <m/>
    <n v="5000"/>
    <s v="F"/>
    <m/>
    <m/>
    <m/>
    <n v="740"/>
    <n v="0"/>
    <n v="1"/>
    <s v="E"/>
    <n v="1"/>
    <n v="635081"/>
    <n v="12"/>
    <m/>
    <m/>
    <m/>
    <n v="117398"/>
    <n v="1"/>
    <m/>
    <m/>
    <m/>
    <m/>
    <m/>
    <n v="5.66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970"/>
    <n v="1"/>
    <x v="1"/>
    <n v="20110913"/>
    <s v="R"/>
    <n v="6"/>
    <n v="38"/>
    <n v="23"/>
    <n v="49"/>
    <s v="N"/>
    <n v="4"/>
    <s v="3M10107 B"/>
    <m/>
    <n v="5000"/>
    <s v="M"/>
    <m/>
    <m/>
    <m/>
    <n v="700"/>
    <n v="0"/>
    <n v="1"/>
    <s v="E"/>
    <n v="1"/>
    <n v="635081"/>
    <n v="12"/>
    <m/>
    <m/>
    <m/>
    <n v="117399"/>
    <n v="1"/>
    <m/>
    <m/>
    <m/>
    <m/>
    <m/>
    <n v="2.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40313"/>
    <s v="WDFW"/>
    <s v="WDFW"/>
    <n v="2234041"/>
    <n v="1"/>
    <x v="1"/>
    <n v="20110919"/>
    <s v="R"/>
    <n v="6"/>
    <n v="39"/>
    <n v="23"/>
    <n v="14"/>
    <s v="N"/>
    <n v="4"/>
    <s v="3M10107 B"/>
    <m/>
    <n v="5000"/>
    <s v="F"/>
    <m/>
    <m/>
    <m/>
    <n v="730"/>
    <n v="0"/>
    <n v="1"/>
    <s v="E"/>
    <n v="1"/>
    <n v="635081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4043"/>
    <n v="1"/>
    <x v="1"/>
    <n v="20110919"/>
    <s v="R"/>
    <n v="6"/>
    <n v="39"/>
    <n v="23"/>
    <n v="14"/>
    <s v="N"/>
    <n v="4"/>
    <s v="3M10107 B"/>
    <m/>
    <n v="0"/>
    <s v="F"/>
    <m/>
    <m/>
    <m/>
    <n v="700"/>
    <n v="0"/>
    <n v="1"/>
    <s v="E"/>
    <n v="1"/>
    <n v="635081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984"/>
    <n v="1"/>
    <x v="1"/>
    <n v="20110920"/>
    <s v="R"/>
    <n v="6"/>
    <n v="39"/>
    <n v="23"/>
    <n v="14"/>
    <s v="N"/>
    <n v="4"/>
    <s v="3M10107 B"/>
    <m/>
    <n v="5000"/>
    <s v="F"/>
    <m/>
    <m/>
    <m/>
    <n v="700"/>
    <n v="0"/>
    <n v="1"/>
    <s v="E"/>
    <n v="1"/>
    <n v="635081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519"/>
    <n v="1"/>
    <x v="1"/>
    <n v="20110920"/>
    <s v="R"/>
    <n v="6"/>
    <n v="39"/>
    <n v="23"/>
    <n v="14"/>
    <s v="N"/>
    <n v="4"/>
    <s v="3M10107 B"/>
    <m/>
    <n v="5000"/>
    <s v="M"/>
    <m/>
    <m/>
    <m/>
    <n v="770"/>
    <n v="0"/>
    <n v="1"/>
    <s v="E"/>
    <n v="1"/>
    <n v="635081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978"/>
    <n v="1"/>
    <x v="1"/>
    <n v="20110920"/>
    <s v="R"/>
    <n v="6"/>
    <n v="39"/>
    <n v="23"/>
    <n v="17"/>
    <s v="N"/>
    <n v="4"/>
    <s v="3M10107 B"/>
    <m/>
    <n v="5000"/>
    <s v="F"/>
    <m/>
    <m/>
    <m/>
    <n v="740"/>
    <n v="0"/>
    <n v="1"/>
    <s v="E"/>
    <n v="1"/>
    <n v="635081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50622"/>
    <n v="1"/>
    <x v="1"/>
    <n v="20110922"/>
    <s v="R"/>
    <n v="6"/>
    <n v="39"/>
    <n v="23"/>
    <n v="14"/>
    <s v="N"/>
    <n v="4"/>
    <s v="3M10107 B"/>
    <m/>
    <n v="5000"/>
    <s v="M"/>
    <m/>
    <m/>
    <m/>
    <n v="720"/>
    <n v="0"/>
    <n v="1"/>
    <s v="E"/>
    <n v="1"/>
    <n v="635081"/>
    <n v="12"/>
    <m/>
    <m/>
    <m/>
    <n v="117400"/>
    <n v="1"/>
    <m/>
    <m/>
    <m/>
    <m/>
    <m/>
    <n v="3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82"/>
    <n v="1"/>
    <x v="1"/>
    <n v="20110817"/>
    <s v="R"/>
    <n v="6"/>
    <n v="34"/>
    <n v="23"/>
    <n v="17"/>
    <s v="N"/>
    <n v="4"/>
    <s v="3M10107 C"/>
    <m/>
    <n v="5000"/>
    <s v="M"/>
    <m/>
    <m/>
    <m/>
    <n v="720"/>
    <n v="0"/>
    <n v="1"/>
    <s v="E"/>
    <n v="1"/>
    <n v="635081"/>
    <n v="12"/>
    <m/>
    <m/>
    <m/>
    <n v="117395"/>
    <n v="1"/>
    <m/>
    <m/>
    <m/>
    <m/>
    <m/>
    <n v="3.54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32983"/>
    <n v="1"/>
    <x v="1"/>
    <n v="20110817"/>
    <s v="R"/>
    <n v="6"/>
    <n v="34"/>
    <n v="23"/>
    <n v="17"/>
    <s v="N"/>
    <n v="4"/>
    <s v="3M10107 C"/>
    <m/>
    <n v="5000"/>
    <s v="M"/>
    <m/>
    <m/>
    <m/>
    <n v="650"/>
    <n v="0"/>
    <n v="1"/>
    <s v="E"/>
    <n v="1"/>
    <n v="635081"/>
    <n v="12"/>
    <m/>
    <m/>
    <m/>
    <n v="117395"/>
    <n v="1"/>
    <m/>
    <m/>
    <m/>
    <m/>
    <m/>
    <n v="3.54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32979"/>
    <n v="1"/>
    <x v="1"/>
    <n v="20110817"/>
    <s v="R"/>
    <n v="6"/>
    <n v="34"/>
    <n v="23"/>
    <n v="14"/>
    <s v="N"/>
    <n v="4"/>
    <s v="3M10107 C"/>
    <m/>
    <n v="5000"/>
    <s v="M"/>
    <m/>
    <m/>
    <m/>
    <n v="670"/>
    <n v="0"/>
    <n v="1"/>
    <s v="E"/>
    <n v="1"/>
    <n v="635081"/>
    <n v="12"/>
    <m/>
    <m/>
    <m/>
    <n v="117395"/>
    <n v="1"/>
    <m/>
    <m/>
    <m/>
    <m/>
    <m/>
    <n v="3.54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80"/>
    <n v="1"/>
    <x v="1"/>
    <n v="20110817"/>
    <s v="R"/>
    <n v="6"/>
    <n v="34"/>
    <n v="23"/>
    <n v="14"/>
    <s v="N"/>
    <n v="4"/>
    <s v="3M10107 C"/>
    <m/>
    <n v="5000"/>
    <s v="F"/>
    <m/>
    <m/>
    <m/>
    <n v="730"/>
    <n v="0"/>
    <n v="1"/>
    <s v="E"/>
    <n v="1"/>
    <n v="635081"/>
    <n v="12"/>
    <m/>
    <m/>
    <m/>
    <n v="117395"/>
    <n v="1"/>
    <m/>
    <m/>
    <m/>
    <m/>
    <m/>
    <n v="3.54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99"/>
    <n v="1"/>
    <x v="1"/>
    <n v="20110823"/>
    <s v="R"/>
    <n v="6"/>
    <n v="35"/>
    <n v="23"/>
    <n v="14"/>
    <s v="N"/>
    <n v="4"/>
    <s v="3M10107 C"/>
    <m/>
    <n v="5000"/>
    <s v="F"/>
    <m/>
    <m/>
    <m/>
    <n v="73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003"/>
    <n v="1"/>
    <x v="1"/>
    <n v="20110823"/>
    <s v="R"/>
    <n v="6"/>
    <n v="35"/>
    <n v="23"/>
    <n v="14"/>
    <s v="N"/>
    <n v="4"/>
    <s v="3M10107 C"/>
    <m/>
    <n v="0"/>
    <s v="F"/>
    <m/>
    <m/>
    <m/>
    <n v="81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005"/>
    <n v="1"/>
    <x v="1"/>
    <n v="20110823"/>
    <s v="R"/>
    <n v="6"/>
    <n v="35"/>
    <n v="23"/>
    <n v="14"/>
    <s v="N"/>
    <n v="4"/>
    <s v="3M10107 C"/>
    <m/>
    <n v="5000"/>
    <s v="M"/>
    <m/>
    <m/>
    <m/>
    <n v="68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3011"/>
    <n v="1"/>
    <x v="1"/>
    <n v="20110823"/>
    <s v="R"/>
    <n v="6"/>
    <n v="35"/>
    <n v="23"/>
    <n v="14"/>
    <s v="N"/>
    <n v="4"/>
    <s v="3M10107 C"/>
    <m/>
    <n v="5000"/>
    <s v="M"/>
    <m/>
    <m/>
    <m/>
    <n v="76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4237"/>
    <n v="1"/>
    <x v="1"/>
    <n v="20110824"/>
    <s v="R"/>
    <n v="6"/>
    <n v="35"/>
    <n v="23"/>
    <n v="14"/>
    <s v="N"/>
    <n v="4"/>
    <s v="3M10107 C"/>
    <m/>
    <n v="5000"/>
    <s v="M"/>
    <m/>
    <m/>
    <m/>
    <n v="71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4251"/>
    <n v="1"/>
    <x v="1"/>
    <n v="20110824"/>
    <s v="R"/>
    <n v="6"/>
    <n v="35"/>
    <n v="23"/>
    <n v="14"/>
    <s v="N"/>
    <n v="4"/>
    <s v="3M10107 C"/>
    <m/>
    <n v="5000"/>
    <s v="M"/>
    <m/>
    <m/>
    <m/>
    <n v="74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37"/>
    <n v="1"/>
    <x v="1"/>
    <n v="20110825"/>
    <s v="R"/>
    <n v="6"/>
    <n v="35"/>
    <n v="23"/>
    <n v="17"/>
    <s v="N"/>
    <n v="4"/>
    <s v="3M10107 C"/>
    <m/>
    <n v="5000"/>
    <s v="M"/>
    <m/>
    <m/>
    <m/>
    <n v="600"/>
    <n v="0"/>
    <n v="1"/>
    <s v="E"/>
    <n v="1"/>
    <n v="635081"/>
    <n v="12"/>
    <m/>
    <m/>
    <m/>
    <n v="117396"/>
    <n v="1"/>
    <m/>
    <m/>
    <m/>
    <m/>
    <m/>
    <n v="2.3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WDFW"/>
    <n v="2232957"/>
    <n v="1"/>
    <x v="1"/>
    <n v="20110829"/>
    <s v="R"/>
    <n v="6"/>
    <n v="36"/>
    <n v="23"/>
    <n v="14"/>
    <s v="N"/>
    <n v="4"/>
    <s v="3M10107 C"/>
    <m/>
    <n v="5000"/>
    <s v="M"/>
    <m/>
    <m/>
    <m/>
    <n v="860"/>
    <n v="0"/>
    <n v="1"/>
    <s v="E"/>
    <n v="1"/>
    <n v="635081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64"/>
    <n v="1"/>
    <x v="1"/>
    <n v="20110829"/>
    <s v="R"/>
    <n v="6"/>
    <n v="36"/>
    <n v="23"/>
    <n v="14"/>
    <s v="N"/>
    <n v="4"/>
    <s v="3M10107 C"/>
    <m/>
    <n v="5000"/>
    <s v="M"/>
    <m/>
    <m/>
    <m/>
    <n v="860"/>
    <n v="0"/>
    <n v="1"/>
    <s v="E"/>
    <n v="1"/>
    <n v="635081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618"/>
    <n v="1"/>
    <x v="1"/>
    <n v="20110831"/>
    <s v="R"/>
    <n v="6"/>
    <n v="36"/>
    <n v="23"/>
    <n v="14"/>
    <s v="N"/>
    <n v="4"/>
    <s v="3M10107 C"/>
    <m/>
    <n v="5000"/>
    <s v="M"/>
    <m/>
    <m/>
    <m/>
    <n v="680"/>
    <n v="0"/>
    <n v="1"/>
    <s v="E"/>
    <n v="1"/>
    <n v="635081"/>
    <n v="12"/>
    <m/>
    <m/>
    <m/>
    <n v="117397"/>
    <n v="1"/>
    <m/>
    <m/>
    <m/>
    <m/>
    <m/>
    <n v="2.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6446"/>
    <n v="1"/>
    <x v="1"/>
    <n v="20110908"/>
    <s v="R"/>
    <n v="6"/>
    <n v="37"/>
    <n v="23"/>
    <n v="19"/>
    <s v="N"/>
    <n v="4"/>
    <s v="3M10107 C"/>
    <m/>
    <n v="5000"/>
    <s v="M"/>
    <m/>
    <m/>
    <m/>
    <n v="860"/>
    <n v="0"/>
    <n v="1"/>
    <s v="E"/>
    <n v="1"/>
    <n v="635081"/>
    <n v="12"/>
    <m/>
    <m/>
    <m/>
    <n v="117398"/>
    <n v="1"/>
    <m/>
    <m/>
    <m/>
    <m/>
    <m/>
    <n v="5.66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6448"/>
    <n v="1"/>
    <x v="1"/>
    <n v="20110908"/>
    <s v="R"/>
    <n v="6"/>
    <n v="37"/>
    <n v="23"/>
    <n v="19"/>
    <s v="N"/>
    <n v="4"/>
    <s v="3M10107 C"/>
    <m/>
    <n v="5000"/>
    <s v="M"/>
    <m/>
    <m/>
    <m/>
    <n v="680"/>
    <n v="0"/>
    <n v="1"/>
    <s v="E"/>
    <n v="1"/>
    <n v="635081"/>
    <n v="12"/>
    <m/>
    <m/>
    <m/>
    <n v="117398"/>
    <n v="1"/>
    <m/>
    <m/>
    <m/>
    <m/>
    <m/>
    <n v="5.66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899"/>
    <n v="1"/>
    <x v="1"/>
    <n v="20110812"/>
    <s v="R"/>
    <n v="6"/>
    <n v="33"/>
    <n v="23"/>
    <n v="17"/>
    <s v="N"/>
    <n v="4"/>
    <s v="3M10107 B"/>
    <m/>
    <n v="5000"/>
    <s v="M"/>
    <m/>
    <m/>
    <m/>
    <n v="650"/>
    <n v="0"/>
    <n v="1"/>
    <s v="E"/>
    <n v="1"/>
    <n v="635081"/>
    <n v="12"/>
    <m/>
    <m/>
    <m/>
    <n v="117394"/>
    <n v="1"/>
    <m/>
    <m/>
    <m/>
    <m/>
    <m/>
    <n v="2.85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40313"/>
    <s v="WDFW"/>
    <s v="LUMM"/>
    <n v="2302312"/>
    <n v="1"/>
    <x v="1"/>
    <n v="20110819"/>
    <s v="R"/>
    <n v="6"/>
    <n v="34"/>
    <n v="23"/>
    <n v="14"/>
    <s v="N"/>
    <n v="4"/>
    <s v="3M10107 B"/>
    <m/>
    <n v="5000"/>
    <s v="M"/>
    <m/>
    <m/>
    <m/>
    <n v="830"/>
    <n v="0"/>
    <n v="1"/>
    <s v="E"/>
    <n v="1"/>
    <n v="635081"/>
    <n v="12"/>
    <m/>
    <m/>
    <m/>
    <n v="117395"/>
    <n v="1"/>
    <m/>
    <m/>
    <m/>
    <m/>
    <m/>
    <n v="3.54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33"/>
    <n v="1"/>
    <x v="1"/>
    <n v="20110822"/>
    <s v="R"/>
    <n v="6"/>
    <n v="35"/>
    <n v="23"/>
    <n v="14"/>
    <s v="N"/>
    <n v="4"/>
    <s v="3M10107 B"/>
    <m/>
    <n v="5000"/>
    <s v="M"/>
    <m/>
    <m/>
    <m/>
    <n v="770"/>
    <n v="0"/>
    <n v="1"/>
    <s v="E"/>
    <n v="1"/>
    <n v="635081"/>
    <n v="12"/>
    <m/>
    <m/>
    <m/>
    <n v="117396"/>
    <n v="1"/>
    <m/>
    <m/>
    <m/>
    <m/>
    <m/>
    <n v="2.3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901"/>
    <n v="1"/>
    <x v="1"/>
    <n v="20110823"/>
    <s v="R"/>
    <n v="6"/>
    <n v="35"/>
    <n v="23"/>
    <n v="14"/>
    <s v="N"/>
    <n v="4"/>
    <s v="3M10107 B"/>
    <m/>
    <n v="5000"/>
    <s v="F"/>
    <m/>
    <m/>
    <m/>
    <n v="720"/>
    <n v="0"/>
    <n v="1"/>
    <s v="E"/>
    <n v="1"/>
    <n v="635081"/>
    <n v="12"/>
    <m/>
    <m/>
    <m/>
    <n v="117396"/>
    <n v="1"/>
    <m/>
    <m/>
    <m/>
    <m/>
    <m/>
    <n v="2.3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40313"/>
    <s v="WDFW"/>
    <s v="WDFW"/>
    <n v="2232626"/>
    <n v="1"/>
    <x v="1"/>
    <n v="20110825"/>
    <s v="R"/>
    <n v="6"/>
    <n v="35"/>
    <n v="23"/>
    <n v="17"/>
    <s v="N"/>
    <n v="4"/>
    <s v="3M10107 B"/>
    <m/>
    <n v="5000"/>
    <s v="F"/>
    <m/>
    <m/>
    <m/>
    <n v="820"/>
    <n v="0"/>
    <n v="1"/>
    <s v="E"/>
    <n v="1"/>
    <n v="635081"/>
    <n v="12"/>
    <m/>
    <m/>
    <m/>
    <n v="117396"/>
    <n v="1"/>
    <m/>
    <m/>
    <m/>
    <m/>
    <m/>
    <n v="2.3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375"/>
    <n v="1"/>
    <x v="3"/>
    <n v="20120829"/>
    <s v="R"/>
    <n v="6"/>
    <n v="36"/>
    <n v="23"/>
    <n v="17"/>
    <s v="N"/>
    <n v="4"/>
    <s v="3M10107 B"/>
    <m/>
    <n v="5000"/>
    <s v="M"/>
    <m/>
    <m/>
    <m/>
    <n v="850"/>
    <n v="0"/>
    <n v="1"/>
    <s v="E"/>
    <n v="1"/>
    <n v="635081"/>
    <n v="12"/>
    <m/>
    <m/>
    <m/>
    <n v="121460"/>
    <n v="1"/>
    <m/>
    <m/>
    <m/>
    <m/>
    <m/>
    <n v="2.29999999999999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316"/>
    <n v="1"/>
    <x v="3"/>
    <n v="20120830"/>
    <s v="R"/>
    <n v="6"/>
    <n v="36"/>
    <n v="23"/>
    <n v="19"/>
    <s v="N"/>
    <n v="4"/>
    <s v="3M10107 B"/>
    <m/>
    <n v="5000"/>
    <s v="M"/>
    <m/>
    <m/>
    <m/>
    <n v="760"/>
    <n v="0"/>
    <n v="1"/>
    <s v="E"/>
    <n v="1"/>
    <n v="635081"/>
    <n v="12"/>
    <m/>
    <m/>
    <m/>
    <n v="121460"/>
    <n v="1"/>
    <m/>
    <m/>
    <m/>
    <m/>
    <m/>
    <n v="2.29999999999999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320"/>
    <n v="1"/>
    <x v="3"/>
    <n v="20120830"/>
    <s v="R"/>
    <n v="6"/>
    <n v="36"/>
    <n v="23"/>
    <n v="19"/>
    <s v="N"/>
    <n v="4"/>
    <s v="3M10107 B"/>
    <m/>
    <n v="5000"/>
    <s v="F"/>
    <m/>
    <m/>
    <m/>
    <n v="750"/>
    <n v="0"/>
    <n v="1"/>
    <s v="E"/>
    <n v="1"/>
    <n v="635081"/>
    <n v="12"/>
    <m/>
    <m/>
    <m/>
    <n v="121460"/>
    <n v="1"/>
    <m/>
    <m/>
    <m/>
    <m/>
    <m/>
    <n v="2.29999999999999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321"/>
    <n v="1"/>
    <x v="3"/>
    <n v="20120830"/>
    <s v="R"/>
    <n v="6"/>
    <n v="36"/>
    <n v="23"/>
    <n v="19"/>
    <s v="N"/>
    <n v="4"/>
    <s v="3M10107 B"/>
    <m/>
    <n v="5000"/>
    <s v="F"/>
    <m/>
    <m/>
    <m/>
    <n v="770"/>
    <n v="0"/>
    <n v="1"/>
    <s v="E"/>
    <n v="1"/>
    <n v="635081"/>
    <n v="12"/>
    <m/>
    <m/>
    <m/>
    <n v="121460"/>
    <n v="1"/>
    <m/>
    <m/>
    <m/>
    <m/>
    <m/>
    <n v="2.29999999999999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204"/>
    <n v="1"/>
    <x v="3"/>
    <n v="20120906"/>
    <s v="R"/>
    <n v="6"/>
    <n v="37"/>
    <n v="23"/>
    <n v="17"/>
    <s v="N"/>
    <n v="4"/>
    <s v="3M10107 B"/>
    <m/>
    <n v="5000"/>
    <s v="F"/>
    <m/>
    <m/>
    <m/>
    <n v="860"/>
    <n v="0"/>
    <n v="1"/>
    <s v="E"/>
    <n v="1"/>
    <n v="635081"/>
    <n v="12"/>
    <m/>
    <m/>
    <m/>
    <n v="121461"/>
    <n v="1"/>
    <m/>
    <m/>
    <m/>
    <m/>
    <m/>
    <n v="2.9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157"/>
    <n v="1"/>
    <x v="3"/>
    <n v="20120907"/>
    <s v="R"/>
    <n v="6"/>
    <n v="37"/>
    <n v="23"/>
    <n v="17"/>
    <s v="N"/>
    <n v="4"/>
    <s v="3M10107 B"/>
    <m/>
    <n v="5000"/>
    <s v="F"/>
    <m/>
    <m/>
    <m/>
    <n v="700"/>
    <n v="0"/>
    <n v="1"/>
    <s v="E"/>
    <n v="1"/>
    <n v="635081"/>
    <n v="12"/>
    <m/>
    <m/>
    <m/>
    <n v="121461"/>
    <n v="1"/>
    <m/>
    <m/>
    <m/>
    <m/>
    <m/>
    <n v="2.9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51785"/>
    <n v="1"/>
    <x v="3"/>
    <n v="20120821"/>
    <s v="R"/>
    <n v="6"/>
    <n v="35"/>
    <n v="23"/>
    <n v="14"/>
    <s v="N"/>
    <n v="4"/>
    <s v="3M10107 C"/>
    <m/>
    <n v="5000"/>
    <s v="F"/>
    <m/>
    <m/>
    <m/>
    <n v="77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77875"/>
    <n v="1"/>
    <x v="3"/>
    <n v="20120821"/>
    <s v="R"/>
    <n v="6"/>
    <n v="35"/>
    <n v="23"/>
    <n v="49"/>
    <s v="N"/>
    <n v="4"/>
    <s v="3M10107 C"/>
    <m/>
    <n v="5000"/>
    <s v="F"/>
    <m/>
    <m/>
    <m/>
    <n v="87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50424"/>
    <s v="WDFW"/>
    <s v="WDFW"/>
    <n v="2326293"/>
    <n v="1"/>
    <x v="3"/>
    <n v="20120823"/>
    <s v="R"/>
    <n v="6"/>
    <n v="35"/>
    <n v="23"/>
    <n v="29"/>
    <s v="N"/>
    <n v="4"/>
    <s v="3M10107 C"/>
    <m/>
    <n v="5000"/>
    <s v="M"/>
    <m/>
    <m/>
    <m/>
    <n v="87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34418"/>
    <n v="1"/>
    <x v="3"/>
    <n v="20120823"/>
    <s v="R"/>
    <n v="6"/>
    <n v="35"/>
    <n v="23"/>
    <n v="14"/>
    <s v="N"/>
    <n v="4"/>
    <s v="3M10107 C"/>
    <m/>
    <n v="0"/>
    <s v="F"/>
    <m/>
    <m/>
    <m/>
    <n v="80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34420"/>
    <n v="1"/>
    <x v="3"/>
    <n v="20120823"/>
    <s v="R"/>
    <n v="6"/>
    <n v="35"/>
    <n v="23"/>
    <n v="14"/>
    <s v="N"/>
    <n v="4"/>
    <s v="3M10107 C"/>
    <m/>
    <n v="5000"/>
    <s v="M"/>
    <m/>
    <m/>
    <m/>
    <n v="85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299"/>
    <n v="1"/>
    <x v="3"/>
    <n v="20120824"/>
    <s v="R"/>
    <n v="6"/>
    <n v="35"/>
    <n v="23"/>
    <n v="17"/>
    <s v="N"/>
    <n v="4"/>
    <s v="3M10107 C"/>
    <m/>
    <n v="5000"/>
    <s v="F"/>
    <m/>
    <m/>
    <m/>
    <n v="77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352"/>
    <n v="1"/>
    <x v="3"/>
    <n v="20120824"/>
    <s v="R"/>
    <n v="6"/>
    <n v="35"/>
    <n v="23"/>
    <n v="29"/>
    <s v="N"/>
    <n v="4"/>
    <s v="3M10107 C"/>
    <m/>
    <n v="5000"/>
    <s v="F"/>
    <m/>
    <m/>
    <m/>
    <n v="74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120"/>
    <n v="1"/>
    <x v="3"/>
    <n v="20120828"/>
    <s v="R"/>
    <n v="6"/>
    <n v="36"/>
    <n v="23"/>
    <n v="17"/>
    <s v="N"/>
    <n v="4"/>
    <s v="3M10107 C"/>
    <m/>
    <n v="5000"/>
    <s v="F"/>
    <m/>
    <m/>
    <m/>
    <n v="81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386"/>
    <n v="1"/>
    <x v="3"/>
    <n v="20120904"/>
    <s v="R"/>
    <n v="6"/>
    <n v="37"/>
    <n v="23"/>
    <n v="14"/>
    <s v="N"/>
    <n v="4"/>
    <s v="3M10107 C"/>
    <m/>
    <n v="5000"/>
    <s v="F"/>
    <m/>
    <m/>
    <m/>
    <n v="810"/>
    <n v="0"/>
    <n v="1"/>
    <s v="E"/>
    <n v="1"/>
    <n v="635081"/>
    <n v="12"/>
    <m/>
    <m/>
    <m/>
    <n v="121461"/>
    <n v="1"/>
    <m/>
    <m/>
    <m/>
    <m/>
    <m/>
    <n v="2.92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51858"/>
    <n v="1"/>
    <x v="3"/>
    <n v="20120911"/>
    <s v="R"/>
    <n v="6"/>
    <n v="38"/>
    <n v="23"/>
    <n v="14"/>
    <s v="N"/>
    <n v="4"/>
    <s v="3M10107 C"/>
    <m/>
    <n v="0"/>
    <s v="M"/>
    <m/>
    <m/>
    <m/>
    <n v="850"/>
    <n v="0"/>
    <n v="1"/>
    <s v="E"/>
    <n v="1"/>
    <n v="635081"/>
    <n v="12"/>
    <m/>
    <m/>
    <m/>
    <n v="121462"/>
    <n v="1"/>
    <m/>
    <m/>
    <m/>
    <m/>
    <m/>
    <n v="1.79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34266"/>
    <n v="1"/>
    <x v="3"/>
    <n v="20120821"/>
    <s v="R"/>
    <n v="6"/>
    <n v="35"/>
    <n v="23"/>
    <n v="17"/>
    <s v="N"/>
    <n v="4"/>
    <s v="3M10107 B"/>
    <m/>
    <n v="5000"/>
    <s v="F"/>
    <m/>
    <m/>
    <m/>
    <n v="770"/>
    <n v="0"/>
    <n v="1"/>
    <s v="E"/>
    <n v="1"/>
    <n v="635081"/>
    <n v="12"/>
    <m/>
    <m/>
    <m/>
    <n v="121459"/>
    <n v="1"/>
    <m/>
    <m/>
    <m/>
    <m/>
    <m/>
    <n v="2.15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77845"/>
    <n v="1"/>
    <x v="3"/>
    <n v="20120822"/>
    <s v="R"/>
    <n v="6"/>
    <n v="35"/>
    <n v="23"/>
    <n v="29"/>
    <s v="N"/>
    <n v="4"/>
    <s v="3M10107 C"/>
    <m/>
    <n v="5000"/>
    <s v="M"/>
    <m/>
    <m/>
    <m/>
    <n v="78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278"/>
    <n v="1"/>
    <x v="3"/>
    <n v="20120823"/>
    <s v="R"/>
    <n v="6"/>
    <n v="35"/>
    <n v="23"/>
    <n v="29"/>
    <s v="N"/>
    <n v="4"/>
    <s v="3M10107 C"/>
    <m/>
    <n v="5000"/>
    <s v="F"/>
    <m/>
    <m/>
    <m/>
    <n v="89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448"/>
    <n v="1"/>
    <x v="3"/>
    <n v="20120827"/>
    <s v="R"/>
    <n v="6"/>
    <n v="36"/>
    <n v="23"/>
    <n v="14"/>
    <s v="N"/>
    <n v="4"/>
    <s v="3M10107 C"/>
    <m/>
    <n v="5000"/>
    <s v="M"/>
    <m/>
    <m/>
    <m/>
    <n v="86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54272"/>
    <n v="1"/>
    <x v="3"/>
    <n v="20120827"/>
    <s v="R"/>
    <n v="6"/>
    <n v="36"/>
    <n v="23"/>
    <n v="49"/>
    <s v="N"/>
    <n v="4"/>
    <s v="3M10107 C"/>
    <m/>
    <n v="5000"/>
    <s v="F"/>
    <m/>
    <m/>
    <m/>
    <n v="75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50424"/>
    <s v="WDFW"/>
    <s v="WDFW"/>
    <n v="2327581"/>
    <n v="1"/>
    <x v="3"/>
    <n v="20120829"/>
    <s v="R"/>
    <n v="6"/>
    <n v="36"/>
    <n v="23"/>
    <n v="14"/>
    <s v="N"/>
    <n v="4"/>
    <s v="3M10107 C"/>
    <m/>
    <n v="5000"/>
    <s v="F"/>
    <m/>
    <m/>
    <m/>
    <n v="85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185"/>
    <n v="1"/>
    <x v="3"/>
    <n v="20120829"/>
    <s v="R"/>
    <n v="6"/>
    <n v="36"/>
    <n v="23"/>
    <n v="29"/>
    <s v="N"/>
    <n v="4"/>
    <s v="3M10107 C"/>
    <m/>
    <n v="5000"/>
    <s v="F"/>
    <m/>
    <m/>
    <m/>
    <n v="73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309"/>
    <n v="1"/>
    <x v="3"/>
    <n v="20120830"/>
    <s v="R"/>
    <n v="6"/>
    <n v="36"/>
    <n v="23"/>
    <n v="14"/>
    <s v="N"/>
    <n v="4"/>
    <s v="3M10107 C"/>
    <m/>
    <n v="5000"/>
    <s v="F"/>
    <m/>
    <m/>
    <m/>
    <n v="88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170"/>
    <n v="1"/>
    <x v="3"/>
    <n v="20120830"/>
    <s v="R"/>
    <n v="6"/>
    <n v="36"/>
    <n v="23"/>
    <n v="17"/>
    <s v="N"/>
    <n v="4"/>
    <s v="3M10107 C"/>
    <m/>
    <n v="0"/>
    <s v="M"/>
    <m/>
    <m/>
    <m/>
    <n v="740"/>
    <n v="0"/>
    <n v="1"/>
    <s v="E"/>
    <n v="1"/>
    <n v="635081"/>
    <n v="12"/>
    <m/>
    <m/>
    <m/>
    <n v="121460"/>
    <n v="1"/>
    <m/>
    <m/>
    <m/>
    <m/>
    <m/>
    <n v="2.299999999999999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322"/>
    <n v="1"/>
    <x v="3"/>
    <n v="20120830"/>
    <s v="R"/>
    <n v="6"/>
    <n v="36"/>
    <n v="23"/>
    <n v="19"/>
    <s v="N"/>
    <n v="4"/>
    <s v="3M10107 B"/>
    <m/>
    <n v="5000"/>
    <s v="F"/>
    <m/>
    <m/>
    <m/>
    <n v="800"/>
    <n v="0"/>
    <n v="1"/>
    <s v="E"/>
    <n v="1"/>
    <n v="635081"/>
    <n v="12"/>
    <m/>
    <m/>
    <m/>
    <n v="121460"/>
    <n v="1"/>
    <m/>
    <m/>
    <m/>
    <m/>
    <m/>
    <n v="2.29999999999999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76408"/>
    <n v="1"/>
    <x v="3"/>
    <n v="20120831"/>
    <s v="R"/>
    <n v="6"/>
    <n v="36"/>
    <n v="23"/>
    <n v="14"/>
    <s v="N"/>
    <n v="4"/>
    <s v="3M10107 B"/>
    <m/>
    <n v="5000"/>
    <s v="F"/>
    <m/>
    <m/>
    <m/>
    <n v="750"/>
    <n v="0"/>
    <n v="1"/>
    <s v="E"/>
    <n v="1"/>
    <n v="635081"/>
    <n v="12"/>
    <m/>
    <m/>
    <m/>
    <n v="121460"/>
    <n v="1"/>
    <m/>
    <m/>
    <m/>
    <m/>
    <m/>
    <n v="2.2999999999999998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7535"/>
    <n v="1"/>
    <x v="3"/>
    <n v="20120904"/>
    <s v="R"/>
    <n v="6"/>
    <n v="37"/>
    <n v="23"/>
    <n v="17"/>
    <s v="N"/>
    <n v="4"/>
    <s v="3M10107 B"/>
    <m/>
    <n v="0"/>
    <s v="M"/>
    <m/>
    <m/>
    <m/>
    <n v="720"/>
    <n v="0"/>
    <n v="1"/>
    <s v="E"/>
    <n v="1"/>
    <n v="635081"/>
    <n v="12"/>
    <m/>
    <m/>
    <m/>
    <n v="121461"/>
    <n v="1"/>
    <m/>
    <m/>
    <m/>
    <m/>
    <m/>
    <n v="2.9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7536"/>
    <n v="1"/>
    <x v="3"/>
    <n v="20120904"/>
    <s v="R"/>
    <n v="6"/>
    <n v="37"/>
    <n v="23"/>
    <n v="17"/>
    <s v="N"/>
    <n v="4"/>
    <s v="3M10107 B"/>
    <m/>
    <n v="5000"/>
    <s v="M"/>
    <m/>
    <m/>
    <m/>
    <n v="770"/>
    <n v="0"/>
    <n v="1"/>
    <s v="E"/>
    <n v="1"/>
    <n v="635081"/>
    <n v="12"/>
    <m/>
    <m/>
    <m/>
    <n v="121461"/>
    <n v="1"/>
    <m/>
    <m/>
    <m/>
    <m/>
    <m/>
    <n v="2.9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7551"/>
    <n v="1"/>
    <x v="3"/>
    <n v="20120904"/>
    <s v="R"/>
    <n v="6"/>
    <n v="37"/>
    <n v="23"/>
    <n v="17"/>
    <s v="N"/>
    <n v="4"/>
    <s v="3M10107 B"/>
    <m/>
    <n v="5000"/>
    <s v="M"/>
    <m/>
    <m/>
    <m/>
    <n v="840"/>
    <n v="0"/>
    <n v="1"/>
    <s v="E"/>
    <n v="1"/>
    <n v="635081"/>
    <n v="12"/>
    <m/>
    <m/>
    <m/>
    <n v="121461"/>
    <n v="1"/>
    <m/>
    <m/>
    <m/>
    <m/>
    <m/>
    <n v="2.92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26223"/>
    <n v="1"/>
    <x v="3"/>
    <n v="20120911"/>
    <s v="R"/>
    <n v="6"/>
    <n v="38"/>
    <n v="23"/>
    <n v="49"/>
    <s v="N"/>
    <n v="4"/>
    <s v="3M10107 B"/>
    <m/>
    <n v="5000"/>
    <s v="F"/>
    <m/>
    <m/>
    <m/>
    <n v="750"/>
    <n v="0"/>
    <n v="1"/>
    <s v="E"/>
    <n v="1"/>
    <n v="635081"/>
    <n v="12"/>
    <m/>
    <m/>
    <m/>
    <n v="121462"/>
    <n v="1"/>
    <m/>
    <m/>
    <m/>
    <m/>
    <m/>
    <n v="1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50424"/>
    <s v="WDFW"/>
    <s v="WDFW"/>
    <n v="2326329"/>
    <n v="1"/>
    <x v="3"/>
    <n v="20120912"/>
    <s v="R"/>
    <n v="6"/>
    <n v="38"/>
    <n v="23"/>
    <n v="49"/>
    <s v="N"/>
    <n v="4"/>
    <s v="3M10107 B"/>
    <m/>
    <n v="5000"/>
    <s v="F"/>
    <m/>
    <m/>
    <m/>
    <n v="830"/>
    <n v="0"/>
    <n v="1"/>
    <s v="E"/>
    <n v="1"/>
    <n v="635081"/>
    <n v="12"/>
    <m/>
    <m/>
    <m/>
    <n v="121462"/>
    <n v="1"/>
    <m/>
    <m/>
    <m/>
    <m/>
    <m/>
    <n v="1.79"/>
    <s v="BELLINGHAM BAY 7B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50424"/>
    <s v="WDFW"/>
    <s v="WDFW"/>
    <n v="2326414"/>
    <n v="1"/>
    <x v="3"/>
    <n v="20120904"/>
    <s v="R"/>
    <n v="6"/>
    <n v="37"/>
    <n v="23"/>
    <n v="14"/>
    <s v="N"/>
    <n v="4"/>
    <s v="3M10107 C"/>
    <m/>
    <n v="5000"/>
    <s v="F"/>
    <m/>
    <m/>
    <m/>
    <n v="800"/>
    <n v="0"/>
    <n v="1"/>
    <s v="E"/>
    <n v="1"/>
    <n v="635081"/>
    <n v="12"/>
    <m/>
    <m/>
    <m/>
    <n v="121461"/>
    <n v="1"/>
    <m/>
    <m/>
    <m/>
    <m/>
    <m/>
    <n v="2.92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  <r>
    <s v="R"/>
    <n v="4.0999999999999996"/>
    <n v="20150424"/>
    <s v="WDFW"/>
    <s v="WDFW"/>
    <n v="2326139"/>
    <n v="1"/>
    <x v="3"/>
    <n v="20120904"/>
    <s v="R"/>
    <n v="6"/>
    <n v="37"/>
    <n v="23"/>
    <n v="49"/>
    <s v="N"/>
    <n v="4"/>
    <s v="3M10107 C"/>
    <m/>
    <n v="0"/>
    <s v="F"/>
    <m/>
    <m/>
    <m/>
    <n v="820"/>
    <n v="0"/>
    <n v="1"/>
    <s v="E"/>
    <n v="1"/>
    <n v="635081"/>
    <n v="12"/>
    <m/>
    <m/>
    <m/>
    <n v="121461"/>
    <n v="1"/>
    <m/>
    <m/>
    <m/>
    <m/>
    <m/>
    <n v="2.92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50424"/>
    <s v="WDFW"/>
    <s v="WDFW"/>
    <n v="2334259"/>
    <n v="1"/>
    <x v="3"/>
    <n v="20120815"/>
    <s v="R"/>
    <n v="6"/>
    <n v="34"/>
    <n v="23"/>
    <n v="49"/>
    <s v="N"/>
    <n v="4"/>
    <s v="3M10107 C"/>
    <m/>
    <n v="5000"/>
    <s v="F"/>
    <m/>
    <m/>
    <m/>
    <n v="820"/>
    <n v="0"/>
    <n v="1"/>
    <s v="E"/>
    <n v="1"/>
    <n v="635081"/>
    <n v="12"/>
    <m/>
    <m/>
    <m/>
    <n v="121458"/>
    <n v="1"/>
    <m/>
    <m/>
    <m/>
    <m/>
    <m/>
    <n v="2.0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0"/>
    <x v="0"/>
  </r>
  <r>
    <s v="R"/>
    <n v="4.0999999999999996"/>
    <n v="20150424"/>
    <s v="WDFW"/>
    <s v="WDFW"/>
    <n v="2334456"/>
    <n v="1"/>
    <x v="3"/>
    <n v="20120817"/>
    <s v="R"/>
    <n v="6"/>
    <n v="34"/>
    <n v="23"/>
    <n v="29"/>
    <s v="N"/>
    <n v="4"/>
    <s v="3M10107 C"/>
    <m/>
    <n v="5000"/>
    <s v="F"/>
    <m/>
    <m/>
    <m/>
    <n v="730"/>
    <n v="0"/>
    <n v="1"/>
    <s v="E"/>
    <n v="1"/>
    <n v="635081"/>
    <n v="12"/>
    <m/>
    <m/>
    <m/>
    <n v="121458"/>
    <n v="1"/>
    <m/>
    <m/>
    <m/>
    <m/>
    <m/>
    <n v="2.08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34474"/>
    <n v="1"/>
    <x v="3"/>
    <n v="20120820"/>
    <s v="R"/>
    <n v="6"/>
    <n v="35"/>
    <n v="23"/>
    <n v="17"/>
    <s v="N"/>
    <n v="4"/>
    <s v="3M10107 C"/>
    <m/>
    <n v="0"/>
    <s v="M"/>
    <m/>
    <m/>
    <m/>
    <n v="76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2"/>
    <x v="0"/>
  </r>
  <r>
    <s v="R"/>
    <n v="4.0999999999999996"/>
    <n v="20150424"/>
    <s v="WDFW"/>
    <s v="WDFW"/>
    <n v="2351767"/>
    <n v="1"/>
    <x v="3"/>
    <n v="20120821"/>
    <s v="R"/>
    <n v="6"/>
    <n v="35"/>
    <n v="23"/>
    <n v="14"/>
    <s v="N"/>
    <n v="4"/>
    <s v="3M10107 C"/>
    <m/>
    <n v="5000"/>
    <s v="F"/>
    <m/>
    <m/>
    <m/>
    <n v="700"/>
    <n v="0"/>
    <n v="1"/>
    <s v="E"/>
    <n v="1"/>
    <n v="635081"/>
    <n v="12"/>
    <m/>
    <m/>
    <m/>
    <n v="121459"/>
    <n v="1"/>
    <m/>
    <m/>
    <m/>
    <m/>
    <m/>
    <n v="2.15"/>
    <s v="SAMISH BAY 7C"/>
    <s v="N"/>
    <s v="WA"/>
    <s v="NOWA"/>
    <s v="SJUA"/>
    <s v="GLENWOOD SPRINGS"/>
    <s v="SAMISH (FRIDAY CR)"/>
    <n v="2008"/>
    <n v="3"/>
    <s v="3F10707 020065 H"/>
    <s v="3F10107 030017 S"/>
    <n v="2009"/>
    <x v="1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I3:BL10" firstHeaderRow="1" firstDataRow="2" firstDataCol="1"/>
  <pivotFields count="56"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4"/>
        <item x="0"/>
        <item x="5"/>
        <item x="2"/>
        <item x="1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3">
        <item h="1" x="0"/>
        <item x="1"/>
        <item x="2"/>
      </items>
    </pivotField>
    <pivotField showAll="0" defaultSubtotal="0">
      <items count="2">
        <item x="0"/>
        <item x="1"/>
      </items>
    </pivotField>
  </pivotFields>
  <rowFields count="1">
    <field x="7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54"/>
  </colFields>
  <colItems count="3">
    <i>
      <x v="1"/>
    </i>
    <i>
      <x v="2"/>
    </i>
    <i t="grand">
      <x/>
    </i>
  </colItems>
  <dataFields count="1">
    <dataField name="Sum of estimated_number" fld="40" showDataAs="percentOfRow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BI14:BM34" firstHeaderRow="1" firstDataRow="2" firstDataCol="1"/>
  <pivotFields count="5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h="1" x="4"/>
        <item x="0"/>
        <item x="5"/>
        <item x="2"/>
        <item x="1"/>
        <item x="3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9">
        <item x="3"/>
        <item x="2"/>
        <item x="1"/>
        <item x="11"/>
        <item x="13"/>
        <item x="0"/>
        <item x="16"/>
        <item x="8"/>
        <item x="14"/>
        <item x="4"/>
        <item x="10"/>
        <item x="5"/>
        <item x="9"/>
        <item x="17"/>
        <item x="15"/>
        <item x="12"/>
        <item x="6"/>
        <item x="7"/>
        <item t="default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>
      <items count="2">
        <item x="0"/>
        <item x="1"/>
      </items>
    </pivotField>
  </pivotFields>
  <rowFields count="1">
    <field x="5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54"/>
  </colFields>
  <colItems count="4">
    <i>
      <x/>
    </i>
    <i>
      <x v="1"/>
    </i>
    <i>
      <x v="2"/>
    </i>
    <i t="grand">
      <x/>
    </i>
  </colItems>
  <dataFields count="1">
    <dataField name="Sum of estimated_number" fld="40" baseField="5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opLeftCell="A2" workbookViewId="0">
      <selection activeCell="I28" sqref="I28:O35"/>
    </sheetView>
  </sheetViews>
  <sheetFormatPr defaultRowHeight="15" x14ac:dyDescent="0.25"/>
  <cols>
    <col min="15" max="15" width="10.28515625" customWidth="1"/>
  </cols>
  <sheetData>
    <row r="1" spans="1:16" x14ac:dyDescent="0.25">
      <c r="A1" t="s">
        <v>8</v>
      </c>
      <c r="I1" t="s">
        <v>9</v>
      </c>
    </row>
    <row r="2" spans="1:16" x14ac:dyDescent="0.25">
      <c r="A2" s="1" t="s">
        <v>0</v>
      </c>
      <c r="B2" s="2"/>
      <c r="C2" s="2"/>
      <c r="D2" s="2"/>
      <c r="E2" s="2"/>
      <c r="F2" s="2"/>
      <c r="G2" s="2"/>
      <c r="H2" s="2"/>
      <c r="I2" s="1" t="s">
        <v>0</v>
      </c>
      <c r="J2" s="2"/>
      <c r="K2" s="2"/>
      <c r="L2" s="2"/>
      <c r="M2" s="2"/>
    </row>
    <row r="3" spans="1:16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2"/>
      <c r="I3" s="3" t="s">
        <v>1</v>
      </c>
      <c r="J3" s="3" t="s">
        <v>2</v>
      </c>
      <c r="K3" s="3" t="s">
        <v>3</v>
      </c>
      <c r="L3" s="3" t="s">
        <v>4</v>
      </c>
      <c r="M3" s="3" t="s">
        <v>5</v>
      </c>
    </row>
    <row r="4" spans="1:16" x14ac:dyDescent="0.25">
      <c r="A4" s="4">
        <v>1983</v>
      </c>
      <c r="B4" s="4">
        <v>0</v>
      </c>
      <c r="C4" s="4">
        <v>27866</v>
      </c>
      <c r="D4" s="4">
        <v>337</v>
      </c>
      <c r="E4" s="5">
        <v>28203</v>
      </c>
      <c r="F4" s="6">
        <v>0.98799999999999999</v>
      </c>
      <c r="G4" s="7">
        <v>1.2E-2</v>
      </c>
      <c r="H4" s="2"/>
      <c r="I4" s="4">
        <v>1983</v>
      </c>
      <c r="J4" s="4">
        <v>0</v>
      </c>
      <c r="K4" s="4">
        <v>17867</v>
      </c>
      <c r="L4" s="4">
        <v>851</v>
      </c>
      <c r="M4" s="5">
        <v>18718</v>
      </c>
      <c r="O4" s="11">
        <f>(C4+D4)/(K4+C4+D4+L4)</f>
        <v>0.60107414590481878</v>
      </c>
      <c r="P4" s="11"/>
    </row>
    <row r="5" spans="1:16" x14ac:dyDescent="0.25">
      <c r="A5" s="4">
        <v>1984</v>
      </c>
      <c r="B5" s="4">
        <v>0</v>
      </c>
      <c r="C5" s="4">
        <v>54604</v>
      </c>
      <c r="D5" s="4">
        <v>676</v>
      </c>
      <c r="E5" s="5">
        <v>55280</v>
      </c>
      <c r="F5" s="6">
        <v>0.98799999999999999</v>
      </c>
      <c r="G5" s="7">
        <v>1.2E-2</v>
      </c>
      <c r="H5" s="2"/>
      <c r="I5" s="4">
        <v>1984</v>
      </c>
      <c r="J5" s="4">
        <v>0</v>
      </c>
      <c r="K5" s="4">
        <v>35848</v>
      </c>
      <c r="L5" s="4">
        <v>673</v>
      </c>
      <c r="M5" s="5">
        <v>36521</v>
      </c>
      <c r="O5" s="11">
        <f t="shared" ref="O5:O35" si="0">(C5+D5)/(K5+C5+D5+L5)</f>
        <v>0.60217208962865332</v>
      </c>
      <c r="P5" s="11"/>
    </row>
    <row r="6" spans="1:16" x14ac:dyDescent="0.25">
      <c r="A6" s="4">
        <v>1985</v>
      </c>
      <c r="B6" s="4">
        <v>0</v>
      </c>
      <c r="C6" s="4">
        <v>56224</v>
      </c>
      <c r="D6" s="4">
        <v>446</v>
      </c>
      <c r="E6" s="5">
        <v>56670</v>
      </c>
      <c r="F6" s="6">
        <v>0.99199999999999999</v>
      </c>
      <c r="G6" s="7">
        <v>8.0000000000000002E-3</v>
      </c>
      <c r="H6" s="2"/>
      <c r="I6" s="4">
        <v>1985</v>
      </c>
      <c r="J6" s="4">
        <v>0</v>
      </c>
      <c r="K6" s="4">
        <v>43164</v>
      </c>
      <c r="L6" s="4">
        <v>596</v>
      </c>
      <c r="M6" s="5">
        <v>43760</v>
      </c>
      <c r="O6" s="11">
        <f t="shared" si="0"/>
        <v>0.56427362341929699</v>
      </c>
      <c r="P6" s="11"/>
    </row>
    <row r="7" spans="1:16" x14ac:dyDescent="0.25">
      <c r="A7" s="4">
        <v>1986</v>
      </c>
      <c r="B7" s="4">
        <v>0</v>
      </c>
      <c r="C7" s="4">
        <v>35715</v>
      </c>
      <c r="D7" s="4">
        <v>288</v>
      </c>
      <c r="E7" s="5">
        <v>36003</v>
      </c>
      <c r="F7" s="6">
        <v>0.99199999999999999</v>
      </c>
      <c r="G7" s="7">
        <v>8.0000000000000002E-3</v>
      </c>
      <c r="H7" s="2"/>
      <c r="I7" s="4">
        <v>1986</v>
      </c>
      <c r="J7" s="4">
        <v>0</v>
      </c>
      <c r="K7" s="4">
        <v>47543</v>
      </c>
      <c r="L7" s="4">
        <v>372</v>
      </c>
      <c r="M7" s="5">
        <v>47915</v>
      </c>
      <c r="O7" s="11">
        <f t="shared" si="0"/>
        <v>0.42902595390738579</v>
      </c>
      <c r="P7" s="11"/>
    </row>
    <row r="8" spans="1:16" x14ac:dyDescent="0.25">
      <c r="A8" s="4">
        <v>1987</v>
      </c>
      <c r="B8" s="4">
        <v>0</v>
      </c>
      <c r="C8" s="4">
        <v>22480</v>
      </c>
      <c r="D8" s="4">
        <v>425</v>
      </c>
      <c r="E8" s="5">
        <v>22905</v>
      </c>
      <c r="F8" s="6">
        <v>0.98099999999999998</v>
      </c>
      <c r="G8" s="7">
        <v>1.9E-2</v>
      </c>
      <c r="H8" s="2"/>
      <c r="I8" s="4">
        <v>1987</v>
      </c>
      <c r="J8" s="4">
        <v>0</v>
      </c>
      <c r="K8" s="4">
        <v>27416</v>
      </c>
      <c r="L8" s="4">
        <v>253</v>
      </c>
      <c r="M8" s="5">
        <v>27669</v>
      </c>
      <c r="O8" s="11">
        <f t="shared" si="0"/>
        <v>0.45290069996440857</v>
      </c>
      <c r="P8" s="11"/>
    </row>
    <row r="9" spans="1:16" x14ac:dyDescent="0.25">
      <c r="A9" s="4">
        <v>1988</v>
      </c>
      <c r="B9" s="4">
        <v>0</v>
      </c>
      <c r="C9" s="4">
        <v>22965</v>
      </c>
      <c r="D9" s="4">
        <v>211</v>
      </c>
      <c r="E9" s="5">
        <v>23176</v>
      </c>
      <c r="F9" s="6">
        <v>0.99099999999999999</v>
      </c>
      <c r="G9" s="7">
        <v>8.9999999999999993E-3</v>
      </c>
      <c r="H9" s="2"/>
      <c r="I9" s="4">
        <v>1988</v>
      </c>
      <c r="J9" s="4">
        <v>0</v>
      </c>
      <c r="K9" s="4">
        <v>9547</v>
      </c>
      <c r="L9" s="4">
        <v>253</v>
      </c>
      <c r="M9" s="5">
        <v>9800</v>
      </c>
      <c r="O9" s="11">
        <f t="shared" si="0"/>
        <v>0.7028141678796701</v>
      </c>
      <c r="P9" s="11"/>
    </row>
    <row r="10" spans="1:16" x14ac:dyDescent="0.25">
      <c r="A10" s="4">
        <v>1989</v>
      </c>
      <c r="B10" s="4">
        <v>0</v>
      </c>
      <c r="C10" s="4">
        <v>16788</v>
      </c>
      <c r="D10" s="4">
        <v>412</v>
      </c>
      <c r="E10" s="5">
        <v>17200</v>
      </c>
      <c r="F10" s="6">
        <v>0.97599999999999998</v>
      </c>
      <c r="G10" s="7">
        <v>2.4E-2</v>
      </c>
      <c r="H10" s="2"/>
      <c r="I10" s="4">
        <v>1989</v>
      </c>
      <c r="J10" s="4">
        <v>0</v>
      </c>
      <c r="K10" s="4">
        <v>30745</v>
      </c>
      <c r="L10" s="4">
        <v>56</v>
      </c>
      <c r="M10" s="5">
        <v>30801</v>
      </c>
      <c r="O10" s="11">
        <f t="shared" si="0"/>
        <v>0.35832586821107892</v>
      </c>
      <c r="P10" s="11"/>
    </row>
    <row r="11" spans="1:16" x14ac:dyDescent="0.25">
      <c r="A11" s="4">
        <v>1990</v>
      </c>
      <c r="B11" s="4">
        <v>0</v>
      </c>
      <c r="C11" s="4">
        <v>38457</v>
      </c>
      <c r="D11" s="4">
        <v>195</v>
      </c>
      <c r="E11" s="5">
        <v>38652</v>
      </c>
      <c r="F11" s="6">
        <v>0.995</v>
      </c>
      <c r="G11" s="7">
        <v>5.0000000000000001E-3</v>
      </c>
      <c r="H11" s="2"/>
      <c r="I11" s="4">
        <v>1990</v>
      </c>
      <c r="J11" s="4">
        <v>0</v>
      </c>
      <c r="K11" s="4">
        <v>37210</v>
      </c>
      <c r="L11" s="4">
        <v>153</v>
      </c>
      <c r="M11" s="5">
        <v>37363</v>
      </c>
      <c r="O11" s="11">
        <f t="shared" si="0"/>
        <v>0.50847858975202265</v>
      </c>
      <c r="P11" s="11"/>
    </row>
    <row r="12" spans="1:16" x14ac:dyDescent="0.25">
      <c r="A12" s="4">
        <v>1991</v>
      </c>
      <c r="B12" s="4">
        <v>0</v>
      </c>
      <c r="C12" s="4">
        <v>16562</v>
      </c>
      <c r="D12" s="4">
        <v>177</v>
      </c>
      <c r="E12" s="5">
        <v>16739</v>
      </c>
      <c r="F12" s="6">
        <v>0.98899999999999999</v>
      </c>
      <c r="G12" s="7">
        <v>1.0999999999999999E-2</v>
      </c>
      <c r="H12" s="2"/>
      <c r="I12" s="4">
        <v>1991</v>
      </c>
      <c r="J12" s="4">
        <v>0</v>
      </c>
      <c r="K12" s="4">
        <v>9885</v>
      </c>
      <c r="L12" s="4">
        <v>169</v>
      </c>
      <c r="M12" s="5">
        <v>10054</v>
      </c>
      <c r="O12" s="11">
        <f t="shared" si="0"/>
        <v>0.62475273392303965</v>
      </c>
      <c r="P12" s="11"/>
    </row>
    <row r="13" spans="1:16" x14ac:dyDescent="0.25">
      <c r="A13" s="4">
        <v>1992</v>
      </c>
      <c r="B13" s="4">
        <v>0</v>
      </c>
      <c r="C13" s="4">
        <v>8402</v>
      </c>
      <c r="D13" s="4">
        <v>86</v>
      </c>
      <c r="E13" s="5">
        <v>8488</v>
      </c>
      <c r="F13" s="6">
        <v>0.99</v>
      </c>
      <c r="G13" s="7">
        <v>0.01</v>
      </c>
      <c r="H13" s="2"/>
      <c r="I13" s="4">
        <v>1992</v>
      </c>
      <c r="J13" s="4">
        <v>0</v>
      </c>
      <c r="K13" s="4">
        <v>6596</v>
      </c>
      <c r="L13" s="4">
        <v>79</v>
      </c>
      <c r="M13" s="5">
        <v>6675</v>
      </c>
      <c r="O13" s="11">
        <f t="shared" si="0"/>
        <v>0.55978368396755263</v>
      </c>
      <c r="P13" s="11"/>
    </row>
    <row r="14" spans="1:16" x14ac:dyDescent="0.25">
      <c r="A14" s="4">
        <v>1993</v>
      </c>
      <c r="B14" s="4">
        <v>0</v>
      </c>
      <c r="C14" s="4">
        <v>10250</v>
      </c>
      <c r="D14" s="4">
        <v>553</v>
      </c>
      <c r="E14" s="5">
        <v>10803</v>
      </c>
      <c r="F14" s="6">
        <v>0.94899999999999995</v>
      </c>
      <c r="G14" s="7">
        <v>5.0999999999999997E-2</v>
      </c>
      <c r="H14" s="2"/>
      <c r="I14" s="4">
        <v>1993</v>
      </c>
      <c r="J14" s="4">
        <v>0</v>
      </c>
      <c r="K14" s="4">
        <v>8989</v>
      </c>
      <c r="L14" s="4">
        <v>116</v>
      </c>
      <c r="M14" s="5">
        <v>9105</v>
      </c>
      <c r="O14" s="11">
        <f t="shared" si="0"/>
        <v>0.54264617239300783</v>
      </c>
      <c r="P14" s="11"/>
    </row>
    <row r="15" spans="1:16" x14ac:dyDescent="0.25">
      <c r="A15" s="4">
        <v>1994</v>
      </c>
      <c r="B15" s="4">
        <v>0</v>
      </c>
      <c r="C15" s="4">
        <v>9657</v>
      </c>
      <c r="D15" s="4">
        <v>307</v>
      </c>
      <c r="E15" s="5">
        <v>9964</v>
      </c>
      <c r="F15" s="6">
        <v>0.96899999999999997</v>
      </c>
      <c r="G15" s="7">
        <v>3.1E-2</v>
      </c>
      <c r="H15" s="2"/>
      <c r="I15" s="4">
        <v>1994</v>
      </c>
      <c r="J15" s="4">
        <v>0</v>
      </c>
      <c r="K15" s="4">
        <v>9521</v>
      </c>
      <c r="L15" s="4">
        <v>72</v>
      </c>
      <c r="M15" s="5">
        <v>9593</v>
      </c>
      <c r="O15" s="11">
        <f t="shared" si="0"/>
        <v>0.50948509485094851</v>
      </c>
      <c r="P15" s="11"/>
    </row>
    <row r="16" spans="1:16" x14ac:dyDescent="0.25">
      <c r="A16" s="8">
        <v>1995</v>
      </c>
      <c r="B16" s="4">
        <v>0</v>
      </c>
      <c r="C16" s="4">
        <v>7814</v>
      </c>
      <c r="D16" s="4">
        <v>377</v>
      </c>
      <c r="E16" s="5">
        <v>8191</v>
      </c>
      <c r="F16" s="6">
        <v>0.95399999999999996</v>
      </c>
      <c r="G16" s="7">
        <v>4.5999999999999999E-2</v>
      </c>
      <c r="H16" s="2"/>
      <c r="I16" s="4">
        <v>1995</v>
      </c>
      <c r="J16" s="4">
        <v>0</v>
      </c>
      <c r="K16" s="4">
        <v>3429</v>
      </c>
      <c r="L16" s="4">
        <v>103</v>
      </c>
      <c r="M16" s="5">
        <v>3532</v>
      </c>
      <c r="O16" s="11">
        <f t="shared" si="0"/>
        <v>0.69871193380533991</v>
      </c>
      <c r="P16" s="11"/>
    </row>
    <row r="17" spans="1:16" x14ac:dyDescent="0.25">
      <c r="A17" s="8">
        <v>1996</v>
      </c>
      <c r="B17" s="4">
        <v>0</v>
      </c>
      <c r="C17" s="4">
        <v>10036</v>
      </c>
      <c r="D17" s="4">
        <v>196</v>
      </c>
      <c r="E17" s="5">
        <v>10232</v>
      </c>
      <c r="F17" s="6">
        <v>0.98099999999999998</v>
      </c>
      <c r="G17" s="7">
        <v>1.9E-2</v>
      </c>
      <c r="H17" s="2"/>
      <c r="I17" s="4">
        <v>1996</v>
      </c>
      <c r="J17" s="4">
        <v>0</v>
      </c>
      <c r="K17" s="4">
        <v>7573</v>
      </c>
      <c r="L17" s="4">
        <v>56</v>
      </c>
      <c r="M17" s="5">
        <v>7629</v>
      </c>
      <c r="O17" s="11">
        <f t="shared" si="0"/>
        <v>0.57286826045574157</v>
      </c>
      <c r="P17" s="11"/>
    </row>
    <row r="18" spans="1:16" x14ac:dyDescent="0.25">
      <c r="A18" s="8">
        <v>1997</v>
      </c>
      <c r="B18" s="4">
        <v>0</v>
      </c>
      <c r="C18" s="4">
        <v>8925</v>
      </c>
      <c r="D18" s="4">
        <v>116</v>
      </c>
      <c r="E18" s="5">
        <v>9041</v>
      </c>
      <c r="F18" s="6">
        <v>0.98699999999999999</v>
      </c>
      <c r="G18" s="7">
        <v>1.2999999999999999E-2</v>
      </c>
      <c r="H18" s="2"/>
      <c r="I18" s="4">
        <v>1997</v>
      </c>
      <c r="J18" s="4">
        <v>0</v>
      </c>
      <c r="K18" s="4">
        <v>10678</v>
      </c>
      <c r="L18" s="4">
        <v>12</v>
      </c>
      <c r="M18" s="5">
        <v>10690</v>
      </c>
      <c r="O18" s="11">
        <f t="shared" si="0"/>
        <v>0.45821296437078707</v>
      </c>
      <c r="P18" s="11"/>
    </row>
    <row r="19" spans="1:16" x14ac:dyDescent="0.25">
      <c r="A19" s="8">
        <v>1998</v>
      </c>
      <c r="B19" s="4">
        <v>0</v>
      </c>
      <c r="C19" s="4">
        <v>9324</v>
      </c>
      <c r="D19" s="4">
        <v>269</v>
      </c>
      <c r="E19" s="5">
        <v>9593</v>
      </c>
      <c r="F19" s="6">
        <v>0.97199999999999998</v>
      </c>
      <c r="G19" s="7">
        <v>2.8000000000000001E-2</v>
      </c>
      <c r="H19" s="2"/>
      <c r="I19" s="4">
        <v>1998</v>
      </c>
      <c r="J19" s="4">
        <v>0</v>
      </c>
      <c r="K19" s="4">
        <v>11458</v>
      </c>
      <c r="L19" s="4">
        <v>452</v>
      </c>
      <c r="M19" s="5">
        <v>11910</v>
      </c>
      <c r="O19" s="11">
        <f t="shared" si="0"/>
        <v>0.44612379667953311</v>
      </c>
      <c r="P19" s="11"/>
    </row>
    <row r="20" spans="1:16" x14ac:dyDescent="0.25">
      <c r="A20" s="8">
        <v>1999</v>
      </c>
      <c r="B20" s="4">
        <v>0</v>
      </c>
      <c r="C20" s="4">
        <v>21218</v>
      </c>
      <c r="D20" s="4">
        <v>1437</v>
      </c>
      <c r="E20" s="5">
        <v>22655</v>
      </c>
      <c r="F20" s="6">
        <v>0.93700000000000006</v>
      </c>
      <c r="G20" s="7">
        <v>6.3E-2</v>
      </c>
      <c r="H20" s="2"/>
      <c r="I20" s="4">
        <v>1999</v>
      </c>
      <c r="J20" s="4">
        <v>0</v>
      </c>
      <c r="K20" s="4">
        <v>8998</v>
      </c>
      <c r="L20" s="4">
        <v>245</v>
      </c>
      <c r="M20" s="5">
        <v>9243</v>
      </c>
      <c r="O20" s="11">
        <f t="shared" si="0"/>
        <v>0.71023261646498215</v>
      </c>
      <c r="P20" s="11"/>
    </row>
    <row r="21" spans="1:16" x14ac:dyDescent="0.25">
      <c r="A21" s="8">
        <v>2000</v>
      </c>
      <c r="B21" s="4">
        <v>0</v>
      </c>
      <c r="C21" s="4">
        <v>17171</v>
      </c>
      <c r="D21" s="4">
        <v>474</v>
      </c>
      <c r="E21" s="5">
        <v>17645</v>
      </c>
      <c r="F21" s="6">
        <v>0.97299999999999998</v>
      </c>
      <c r="G21" s="7">
        <v>2.7E-2</v>
      </c>
      <c r="H21" s="2"/>
      <c r="I21" s="4">
        <v>2000</v>
      </c>
      <c r="J21" s="4">
        <v>0</v>
      </c>
      <c r="K21" s="4">
        <v>11259</v>
      </c>
      <c r="L21" s="4">
        <v>110</v>
      </c>
      <c r="M21" s="5">
        <v>11369</v>
      </c>
      <c r="O21" s="11">
        <f t="shared" si="0"/>
        <v>0.6081546839456814</v>
      </c>
      <c r="P21" s="11"/>
    </row>
    <row r="22" spans="1:16" x14ac:dyDescent="0.25">
      <c r="A22" s="8">
        <v>2001</v>
      </c>
      <c r="B22" s="4">
        <v>0</v>
      </c>
      <c r="C22" s="4">
        <v>30566</v>
      </c>
      <c r="D22" s="4">
        <v>329</v>
      </c>
      <c r="E22" s="5">
        <v>30895</v>
      </c>
      <c r="F22" s="6">
        <v>0.98899999999999999</v>
      </c>
      <c r="G22" s="7">
        <v>1.0999999999999999E-2</v>
      </c>
      <c r="H22" s="2"/>
      <c r="I22" s="4">
        <v>2001</v>
      </c>
      <c r="J22" s="4">
        <v>0</v>
      </c>
      <c r="K22" s="4">
        <v>17884</v>
      </c>
      <c r="L22" s="4">
        <v>118</v>
      </c>
      <c r="M22" s="5">
        <v>18002</v>
      </c>
      <c r="O22" s="11">
        <f t="shared" si="0"/>
        <v>0.631838354091253</v>
      </c>
      <c r="P22" s="11"/>
    </row>
    <row r="23" spans="1:16" x14ac:dyDescent="0.25">
      <c r="A23" s="8">
        <v>2002</v>
      </c>
      <c r="B23" s="4">
        <v>0</v>
      </c>
      <c r="C23" s="4">
        <v>20609</v>
      </c>
      <c r="D23" s="4">
        <v>93</v>
      </c>
      <c r="E23" s="5">
        <v>20702</v>
      </c>
      <c r="F23" s="6">
        <v>0.996</v>
      </c>
      <c r="G23" s="7">
        <v>4.0000000000000001E-3</v>
      </c>
      <c r="H23" s="2"/>
      <c r="I23" s="4">
        <v>2002</v>
      </c>
      <c r="J23" s="4">
        <v>0</v>
      </c>
      <c r="K23" s="4">
        <v>17531</v>
      </c>
      <c r="L23" s="4">
        <v>33</v>
      </c>
      <c r="M23" s="5">
        <v>17564</v>
      </c>
      <c r="O23" s="11">
        <f t="shared" si="0"/>
        <v>0.54100245648878897</v>
      </c>
      <c r="P23" s="11"/>
    </row>
    <row r="24" spans="1:16" x14ac:dyDescent="0.25">
      <c r="A24" s="8">
        <v>2003</v>
      </c>
      <c r="B24" s="4">
        <v>0</v>
      </c>
      <c r="C24" s="4">
        <v>9623</v>
      </c>
      <c r="D24" s="4">
        <v>120</v>
      </c>
      <c r="E24" s="5">
        <v>9743</v>
      </c>
      <c r="F24" s="6">
        <v>0.98799999999999999</v>
      </c>
      <c r="G24" s="7">
        <v>1.2E-2</v>
      </c>
      <c r="H24" s="2"/>
      <c r="I24" s="4">
        <v>2003</v>
      </c>
      <c r="J24" s="4">
        <v>0</v>
      </c>
      <c r="K24" s="4">
        <v>8312</v>
      </c>
      <c r="L24" s="4">
        <v>94</v>
      </c>
      <c r="M24" s="5">
        <v>8406</v>
      </c>
      <c r="O24" s="11">
        <f t="shared" si="0"/>
        <v>0.53683398534354509</v>
      </c>
      <c r="P24" s="11"/>
    </row>
    <row r="25" spans="1:16" x14ac:dyDescent="0.25">
      <c r="A25" s="8">
        <v>2004</v>
      </c>
      <c r="B25" s="4">
        <v>0</v>
      </c>
      <c r="C25" s="4">
        <v>5289</v>
      </c>
      <c r="D25" s="4">
        <v>42</v>
      </c>
      <c r="E25" s="5">
        <v>5331</v>
      </c>
      <c r="F25" s="6">
        <v>0.99199999999999999</v>
      </c>
      <c r="G25" s="7">
        <v>8.0000000000000002E-3</v>
      </c>
      <c r="H25" s="2"/>
      <c r="I25" s="4">
        <v>2004</v>
      </c>
      <c r="J25" s="4">
        <v>0</v>
      </c>
      <c r="K25" s="4">
        <v>4989</v>
      </c>
      <c r="L25" s="4">
        <v>19</v>
      </c>
      <c r="M25" s="5">
        <v>5008</v>
      </c>
      <c r="O25" s="11">
        <f t="shared" si="0"/>
        <v>0.51562046619595703</v>
      </c>
      <c r="P25" s="11"/>
    </row>
    <row r="26" spans="1:16" x14ac:dyDescent="0.25">
      <c r="A26" s="8">
        <v>2005</v>
      </c>
      <c r="B26" s="4">
        <v>0</v>
      </c>
      <c r="C26" s="4">
        <v>5687</v>
      </c>
      <c r="D26" s="4">
        <v>399</v>
      </c>
      <c r="E26" s="5">
        <v>6086</v>
      </c>
      <c r="F26" s="6">
        <v>0.93400000000000005</v>
      </c>
      <c r="G26" s="7">
        <v>6.6000000000000003E-2</v>
      </c>
      <c r="H26" s="2"/>
      <c r="I26" s="4">
        <v>2005</v>
      </c>
      <c r="J26" s="4">
        <v>0</v>
      </c>
      <c r="K26" s="4">
        <v>6047</v>
      </c>
      <c r="L26" s="4">
        <v>17</v>
      </c>
      <c r="M26" s="5">
        <v>6064</v>
      </c>
      <c r="O26" s="11">
        <f t="shared" si="0"/>
        <v>0.50090534979423873</v>
      </c>
      <c r="P26" s="11"/>
    </row>
    <row r="27" spans="1:16" x14ac:dyDescent="0.25">
      <c r="A27" s="8">
        <v>2006</v>
      </c>
      <c r="B27" s="4">
        <v>0</v>
      </c>
      <c r="C27" s="4">
        <v>11463</v>
      </c>
      <c r="D27" s="4">
        <v>438</v>
      </c>
      <c r="E27" s="5">
        <v>11901</v>
      </c>
      <c r="F27" s="6">
        <v>0.96299999999999997</v>
      </c>
      <c r="G27" s="7">
        <v>3.6999999999999998E-2</v>
      </c>
      <c r="H27" s="2"/>
      <c r="I27" s="4">
        <v>2006</v>
      </c>
      <c r="J27" s="4">
        <v>0</v>
      </c>
      <c r="K27" s="4">
        <v>13092</v>
      </c>
      <c r="L27" s="4">
        <v>59</v>
      </c>
      <c r="M27" s="5">
        <v>13151</v>
      </c>
      <c r="O27" s="11">
        <f t="shared" si="0"/>
        <v>0.47505189206450582</v>
      </c>
      <c r="P27" s="11"/>
    </row>
    <row r="28" spans="1:16" x14ac:dyDescent="0.25">
      <c r="A28" s="8">
        <v>2007</v>
      </c>
      <c r="B28" s="4">
        <v>0</v>
      </c>
      <c r="C28" s="4">
        <v>9906</v>
      </c>
      <c r="D28" s="4">
        <v>344</v>
      </c>
      <c r="E28" s="5">
        <v>10250</v>
      </c>
      <c r="F28" s="6">
        <v>0.96599999999999997</v>
      </c>
      <c r="G28" s="7">
        <v>3.4000000000000002E-2</v>
      </c>
      <c r="H28" s="2"/>
      <c r="I28" s="12">
        <v>2007</v>
      </c>
      <c r="J28" s="4">
        <v>0</v>
      </c>
      <c r="K28" s="4">
        <v>6764</v>
      </c>
      <c r="L28" s="4">
        <v>17</v>
      </c>
      <c r="M28" s="5">
        <v>6781</v>
      </c>
      <c r="O28" s="11">
        <f t="shared" si="0"/>
        <v>0.6018436967882097</v>
      </c>
      <c r="P28" s="11"/>
    </row>
    <row r="29" spans="1:16" x14ac:dyDescent="0.25">
      <c r="A29" s="8">
        <v>2008</v>
      </c>
      <c r="B29" s="4">
        <v>0</v>
      </c>
      <c r="C29" s="4">
        <v>11652</v>
      </c>
      <c r="D29" s="4">
        <v>261</v>
      </c>
      <c r="E29" s="5">
        <v>11913</v>
      </c>
      <c r="F29" s="6">
        <v>0.97799999999999998</v>
      </c>
      <c r="G29" s="7">
        <v>2.1999999999999999E-2</v>
      </c>
      <c r="H29" s="2"/>
      <c r="I29" s="12">
        <v>2008</v>
      </c>
      <c r="J29" s="4">
        <v>0</v>
      </c>
      <c r="K29" s="4">
        <v>6083</v>
      </c>
      <c r="L29" s="4">
        <v>1</v>
      </c>
      <c r="M29" s="5">
        <v>6084</v>
      </c>
      <c r="O29" s="11">
        <f t="shared" si="0"/>
        <v>0.66194365727621274</v>
      </c>
      <c r="P29" s="11"/>
    </row>
    <row r="30" spans="1:16" x14ac:dyDescent="0.25">
      <c r="A30" s="8">
        <v>2009</v>
      </c>
      <c r="B30" s="4">
        <v>0</v>
      </c>
      <c r="C30" s="4">
        <v>8012</v>
      </c>
      <c r="D30" s="4">
        <v>73</v>
      </c>
      <c r="E30" s="5">
        <v>8085</v>
      </c>
      <c r="F30" s="6">
        <v>0.99099999999999999</v>
      </c>
      <c r="G30" s="7">
        <v>8.9999999999999993E-3</v>
      </c>
      <c r="H30" s="2"/>
      <c r="I30" s="12">
        <v>2009</v>
      </c>
      <c r="J30" s="4">
        <v>0</v>
      </c>
      <c r="K30" s="4">
        <v>2687</v>
      </c>
      <c r="L30" s="4">
        <v>1</v>
      </c>
      <c r="M30" s="5">
        <v>2688</v>
      </c>
      <c r="O30" s="11">
        <f t="shared" si="0"/>
        <v>0.75048732943469787</v>
      </c>
      <c r="P30" s="11"/>
    </row>
    <row r="31" spans="1:16" x14ac:dyDescent="0.25">
      <c r="A31" s="9">
        <v>2010</v>
      </c>
      <c r="B31" s="4">
        <v>0</v>
      </c>
      <c r="C31" s="4">
        <v>10539</v>
      </c>
      <c r="D31" s="4">
        <v>83</v>
      </c>
      <c r="E31" s="5">
        <v>10622</v>
      </c>
      <c r="F31" s="6">
        <v>0.99199999999999999</v>
      </c>
      <c r="G31" s="7">
        <v>8.0000000000000002E-3</v>
      </c>
      <c r="H31" s="2"/>
      <c r="I31" s="12">
        <v>2010</v>
      </c>
      <c r="J31" s="4">
        <v>0</v>
      </c>
      <c r="K31" s="4">
        <v>7547</v>
      </c>
      <c r="L31" s="4">
        <v>33</v>
      </c>
      <c r="M31" s="5">
        <v>7580</v>
      </c>
      <c r="O31" s="11">
        <f t="shared" si="0"/>
        <v>0.5835622459070432</v>
      </c>
      <c r="P31" s="11"/>
    </row>
    <row r="32" spans="1:16" x14ac:dyDescent="0.25">
      <c r="A32" s="9">
        <v>2011</v>
      </c>
      <c r="B32" s="4">
        <v>0</v>
      </c>
      <c r="C32" s="4">
        <v>12943</v>
      </c>
      <c r="D32" s="4">
        <v>154</v>
      </c>
      <c r="E32" s="5">
        <v>13097</v>
      </c>
      <c r="F32" s="6">
        <v>0.98799999999999999</v>
      </c>
      <c r="G32" s="7">
        <v>1.2E-2</v>
      </c>
      <c r="H32" s="2"/>
      <c r="I32" s="12">
        <v>2011</v>
      </c>
      <c r="J32" s="4">
        <v>0</v>
      </c>
      <c r="K32" s="4">
        <v>10167</v>
      </c>
      <c r="L32" s="4">
        <v>0</v>
      </c>
      <c r="M32" s="5">
        <v>10167</v>
      </c>
      <c r="O32" s="11">
        <f t="shared" si="0"/>
        <v>0.56297283356258598</v>
      </c>
      <c r="P32" s="11"/>
    </row>
    <row r="33" spans="1:17" x14ac:dyDescent="0.25">
      <c r="A33" s="9">
        <v>2012</v>
      </c>
      <c r="B33" s="4">
        <v>5</v>
      </c>
      <c r="C33" s="4">
        <v>15655</v>
      </c>
      <c r="D33" s="4">
        <v>26</v>
      </c>
      <c r="E33" s="5">
        <v>15686</v>
      </c>
      <c r="F33" s="6">
        <v>0.998</v>
      </c>
      <c r="G33" s="7">
        <v>2E-3</v>
      </c>
      <c r="H33" s="2"/>
      <c r="I33" s="12">
        <v>2012</v>
      </c>
      <c r="J33" s="4">
        <v>0</v>
      </c>
      <c r="K33" s="4">
        <v>9018</v>
      </c>
      <c r="L33" s="4">
        <v>7</v>
      </c>
      <c r="M33" s="5">
        <v>9025</v>
      </c>
      <c r="O33" s="11">
        <f t="shared" si="0"/>
        <v>0.63470412045656921</v>
      </c>
      <c r="P33" s="11"/>
    </row>
    <row r="34" spans="1:17" x14ac:dyDescent="0.25">
      <c r="A34" s="9">
        <v>2013</v>
      </c>
      <c r="B34" s="4">
        <v>5</v>
      </c>
      <c r="C34" s="4">
        <v>12920</v>
      </c>
      <c r="D34" s="4">
        <v>17</v>
      </c>
      <c r="E34" s="5">
        <v>12942</v>
      </c>
      <c r="F34" s="6">
        <v>0.999</v>
      </c>
      <c r="G34" s="7">
        <v>1E-3</v>
      </c>
      <c r="H34" s="2"/>
      <c r="I34" s="12">
        <v>2013</v>
      </c>
      <c r="J34" s="4">
        <v>0</v>
      </c>
      <c r="K34" s="4">
        <v>9019</v>
      </c>
      <c r="L34" s="4">
        <v>2</v>
      </c>
      <c r="M34" s="5">
        <v>9021</v>
      </c>
      <c r="O34" s="11">
        <f t="shared" si="0"/>
        <v>0.58917023408324987</v>
      </c>
      <c r="P34" s="11"/>
    </row>
    <row r="35" spans="1:17" x14ac:dyDescent="0.25">
      <c r="A35" s="9">
        <v>2014</v>
      </c>
      <c r="B35" s="4">
        <v>0</v>
      </c>
      <c r="C35" s="4">
        <v>7247</v>
      </c>
      <c r="D35" s="4">
        <v>10</v>
      </c>
      <c r="E35" s="5">
        <v>7257</v>
      </c>
      <c r="F35" s="6">
        <v>0.999</v>
      </c>
      <c r="G35" s="7">
        <v>1E-3</v>
      </c>
      <c r="H35" s="2"/>
      <c r="I35" s="12">
        <v>2014</v>
      </c>
      <c r="J35" s="4">
        <v>0</v>
      </c>
      <c r="K35" s="4">
        <v>4177</v>
      </c>
      <c r="L35" s="4">
        <v>0</v>
      </c>
      <c r="M35" s="5">
        <v>4177</v>
      </c>
      <c r="O35" s="11">
        <f t="shared" si="0"/>
        <v>0.63468602413853414</v>
      </c>
      <c r="P35" s="11"/>
    </row>
    <row r="37" spans="1:17" x14ac:dyDescent="0.25">
      <c r="O37" s="13">
        <f>AVERAGE(O28:O35)</f>
        <v>0.6274212677058878</v>
      </c>
      <c r="P37" s="13" t="e">
        <f>AVERAGE(P28:P35)</f>
        <v>#DIV/0!</v>
      </c>
      <c r="Q37" t="s">
        <v>10</v>
      </c>
    </row>
    <row r="38" spans="1:17" x14ac:dyDescent="0.25">
      <c r="O38" s="10">
        <f>STDEV(O28:O35)</f>
        <v>5.9326500613400203E-2</v>
      </c>
      <c r="P38" s="10" t="e">
        <f>STDEV(P28:P35)</f>
        <v>#DIV/0!</v>
      </c>
      <c r="Q38" t="s">
        <v>11</v>
      </c>
    </row>
    <row r="39" spans="1:17" x14ac:dyDescent="0.25">
      <c r="O39" s="13">
        <f>O38/O37</f>
        <v>9.4556088017740417E-2</v>
      </c>
      <c r="P39" s="13" t="e">
        <f>P38/P37</f>
        <v>#DIV/0!</v>
      </c>
      <c r="Q39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533"/>
  <sheetViews>
    <sheetView topLeftCell="O935" workbookViewId="0">
      <selection activeCell="AD959" sqref="AD959"/>
    </sheetView>
  </sheetViews>
  <sheetFormatPr defaultRowHeight="15" x14ac:dyDescent="0.25"/>
  <cols>
    <col min="1" max="1" width="16.28515625" customWidth="1"/>
    <col min="3" max="3" width="11.28515625" customWidth="1"/>
    <col min="7" max="7" width="13.42578125" bestFit="1" customWidth="1"/>
  </cols>
  <sheetData>
    <row r="1" spans="1:37" x14ac:dyDescent="0.25">
      <c r="A1" s="44" t="s">
        <v>1890</v>
      </c>
      <c r="B1" s="44" t="s">
        <v>1881</v>
      </c>
      <c r="C1" s="14" t="s">
        <v>13</v>
      </c>
      <c r="D1" s="14" t="s">
        <v>14</v>
      </c>
      <c r="E1" s="14" t="s">
        <v>15</v>
      </c>
      <c r="F1" s="14" t="s">
        <v>16</v>
      </c>
      <c r="G1" s="14" t="s">
        <v>17</v>
      </c>
      <c r="H1" s="14" t="s">
        <v>18</v>
      </c>
      <c r="I1" s="14" t="s">
        <v>19</v>
      </c>
      <c r="J1" s="14" t="s">
        <v>20</v>
      </c>
      <c r="K1" s="14" t="s">
        <v>21</v>
      </c>
      <c r="L1" s="14" t="s">
        <v>22</v>
      </c>
      <c r="M1" s="14" t="s">
        <v>23</v>
      </c>
      <c r="N1" s="14" t="s">
        <v>24</v>
      </c>
      <c r="O1" s="14" t="s">
        <v>25</v>
      </c>
      <c r="P1" s="14" t="s">
        <v>26</v>
      </c>
      <c r="Q1" s="14" t="s">
        <v>27</v>
      </c>
      <c r="R1" s="14" t="s">
        <v>28</v>
      </c>
      <c r="S1" s="14" t="s">
        <v>29</v>
      </c>
      <c r="T1" s="14" t="s">
        <v>30</v>
      </c>
      <c r="U1" s="14" t="s">
        <v>31</v>
      </c>
      <c r="V1" s="14" t="s">
        <v>32</v>
      </c>
      <c r="W1" s="14" t="s">
        <v>33</v>
      </c>
      <c r="X1" s="14" t="s">
        <v>34</v>
      </c>
      <c r="Y1" s="14" t="s">
        <v>35</v>
      </c>
      <c r="Z1" s="14" t="s">
        <v>36</v>
      </c>
      <c r="AA1" s="14" t="s">
        <v>37</v>
      </c>
      <c r="AB1" s="14" t="s">
        <v>38</v>
      </c>
      <c r="AC1" s="14" t="s">
        <v>39</v>
      </c>
      <c r="AD1" s="41" t="s">
        <v>1882</v>
      </c>
      <c r="AG1" s="14" t="s">
        <v>26</v>
      </c>
      <c r="AI1" s="14" t="s">
        <v>16</v>
      </c>
      <c r="AK1" s="14" t="s">
        <v>19</v>
      </c>
    </row>
    <row r="2" spans="1:37" x14ac:dyDescent="0.25">
      <c r="A2" s="44" t="s">
        <v>1892</v>
      </c>
      <c r="B2">
        <f>VLOOKUP(C2*1,RMPCrecs!F$2:N$1245,9,FALSE)</f>
        <v>14</v>
      </c>
      <c r="C2" s="15" t="s">
        <v>66</v>
      </c>
      <c r="D2" s="15" t="s">
        <v>41</v>
      </c>
      <c r="E2" s="16">
        <v>2007</v>
      </c>
      <c r="F2" s="15" t="s">
        <v>67</v>
      </c>
      <c r="G2" s="17">
        <v>39321</v>
      </c>
      <c r="H2" s="15" t="s">
        <v>43</v>
      </c>
      <c r="I2" s="15" t="s">
        <v>44</v>
      </c>
      <c r="J2" s="16">
        <v>3008</v>
      </c>
      <c r="K2" s="15" t="s">
        <v>45</v>
      </c>
      <c r="L2" s="16">
        <v>500</v>
      </c>
      <c r="M2" s="15" t="s">
        <v>46</v>
      </c>
      <c r="N2" s="16">
        <v>2</v>
      </c>
      <c r="O2" s="15" t="s">
        <v>43</v>
      </c>
      <c r="P2" s="15" t="s">
        <v>68</v>
      </c>
      <c r="Q2" s="15" t="s">
        <v>48</v>
      </c>
      <c r="R2" s="15" t="s">
        <v>49</v>
      </c>
      <c r="S2" s="15" t="s">
        <v>43</v>
      </c>
      <c r="T2" s="15" t="s">
        <v>50</v>
      </c>
      <c r="U2" s="15" t="s">
        <v>69</v>
      </c>
      <c r="V2" s="16">
        <v>2.33</v>
      </c>
      <c r="W2" s="16">
        <v>2.33</v>
      </c>
      <c r="X2" s="15" t="s">
        <v>52</v>
      </c>
      <c r="Y2" s="15" t="s">
        <v>70</v>
      </c>
      <c r="Z2" s="16" t="b">
        <v>0</v>
      </c>
      <c r="AA2" s="15" t="s">
        <v>54</v>
      </c>
      <c r="AB2" s="16" t="b">
        <v>0</v>
      </c>
      <c r="AC2" s="16">
        <v>39</v>
      </c>
      <c r="AD2" t="str">
        <f>IF(OR(B2=14,B2=19),"NT",IF(B2&gt;=49,"mix","Tr"))</f>
        <v>NT</v>
      </c>
      <c r="AG2" s="15" t="s">
        <v>146</v>
      </c>
      <c r="AI2" s="15" t="s">
        <v>42</v>
      </c>
      <c r="AK2" s="15" t="s">
        <v>44</v>
      </c>
    </row>
    <row r="3" spans="1:37" x14ac:dyDescent="0.25">
      <c r="A3" t="s">
        <v>1891</v>
      </c>
      <c r="B3">
        <f>VLOOKUP(C3*1,RMPCrecs!F$2:N$1245,9,FALSE)</f>
        <v>14</v>
      </c>
      <c r="C3" s="15" t="s">
        <v>71</v>
      </c>
      <c r="D3" s="15" t="s">
        <v>41</v>
      </c>
      <c r="E3" s="16">
        <v>2007</v>
      </c>
      <c r="F3" s="15" t="s">
        <v>67</v>
      </c>
      <c r="G3" s="17">
        <v>39330</v>
      </c>
      <c r="H3" s="15" t="s">
        <v>43</v>
      </c>
      <c r="I3" s="15" t="s">
        <v>44</v>
      </c>
      <c r="J3" s="16">
        <v>3008</v>
      </c>
      <c r="K3" s="15" t="s">
        <v>45</v>
      </c>
      <c r="L3" s="16">
        <v>620</v>
      </c>
      <c r="M3" s="15" t="s">
        <v>46</v>
      </c>
      <c r="N3" s="16">
        <v>2</v>
      </c>
      <c r="O3" s="15" t="s">
        <v>43</v>
      </c>
      <c r="P3" s="15" t="s">
        <v>68</v>
      </c>
      <c r="Q3" s="15" t="s">
        <v>48</v>
      </c>
      <c r="R3" s="15" t="s">
        <v>49</v>
      </c>
      <c r="S3" s="15" t="s">
        <v>43</v>
      </c>
      <c r="T3" s="15" t="s">
        <v>50</v>
      </c>
      <c r="U3" s="15" t="s">
        <v>72</v>
      </c>
      <c r="V3" s="16">
        <v>1.25</v>
      </c>
      <c r="W3" s="16">
        <v>1.25</v>
      </c>
      <c r="X3" s="15" t="s">
        <v>52</v>
      </c>
      <c r="Y3" s="15" t="s">
        <v>73</v>
      </c>
      <c r="Z3" s="16" t="b">
        <v>0</v>
      </c>
      <c r="AA3" s="15" t="s">
        <v>54</v>
      </c>
      <c r="AB3" s="16" t="b">
        <v>0</v>
      </c>
      <c r="AC3" s="16">
        <v>39</v>
      </c>
      <c r="AD3" t="str">
        <f t="shared" ref="AD3:AD66" si="0">IF(OR(B3=14,B3=19),"NT",IF(B3&gt;=49,"mix","Tr"))</f>
        <v>NT</v>
      </c>
      <c r="AG3" s="15" t="s">
        <v>1040</v>
      </c>
      <c r="AI3" s="15" t="s">
        <v>67</v>
      </c>
    </row>
    <row r="4" spans="1:37" x14ac:dyDescent="0.25">
      <c r="A4" t="s">
        <v>1891</v>
      </c>
      <c r="B4">
        <f>VLOOKUP(C4*1,RMPCrecs!F$2:N$1245,9,FALSE)</f>
        <v>14</v>
      </c>
      <c r="C4" s="15" t="s">
        <v>74</v>
      </c>
      <c r="D4" s="15" t="s">
        <v>41</v>
      </c>
      <c r="E4" s="16">
        <v>2007</v>
      </c>
      <c r="F4" s="15" t="s">
        <v>67</v>
      </c>
      <c r="G4" s="17">
        <v>39330</v>
      </c>
      <c r="H4" s="15" t="s">
        <v>43</v>
      </c>
      <c r="I4" s="15" t="s">
        <v>44</v>
      </c>
      <c r="J4" s="16">
        <v>3008</v>
      </c>
      <c r="K4" s="15" t="s">
        <v>45</v>
      </c>
      <c r="L4" s="16">
        <v>600</v>
      </c>
      <c r="M4" s="15" t="s">
        <v>46</v>
      </c>
      <c r="N4" s="16">
        <v>2</v>
      </c>
      <c r="O4" s="15" t="s">
        <v>43</v>
      </c>
      <c r="P4" s="15" t="s">
        <v>68</v>
      </c>
      <c r="Q4" s="15" t="s">
        <v>48</v>
      </c>
      <c r="R4" s="15" t="s">
        <v>49</v>
      </c>
      <c r="S4" s="15" t="s">
        <v>43</v>
      </c>
      <c r="T4" s="15" t="s">
        <v>50</v>
      </c>
      <c r="U4" s="15" t="s">
        <v>72</v>
      </c>
      <c r="V4" s="16">
        <v>1.25</v>
      </c>
      <c r="W4" s="16">
        <v>1.25</v>
      </c>
      <c r="X4" s="15" t="s">
        <v>52</v>
      </c>
      <c r="Y4" s="15" t="s">
        <v>73</v>
      </c>
      <c r="Z4" s="16" t="b">
        <v>0</v>
      </c>
      <c r="AA4" s="15" t="s">
        <v>54</v>
      </c>
      <c r="AB4" s="16" t="b">
        <v>0</v>
      </c>
      <c r="AC4" s="16">
        <v>39</v>
      </c>
      <c r="AD4" t="str">
        <f t="shared" si="0"/>
        <v>NT</v>
      </c>
      <c r="AG4" s="15" t="s">
        <v>823</v>
      </c>
      <c r="AI4" s="16" t="s">
        <v>54</v>
      </c>
    </row>
    <row r="5" spans="1:37" x14ac:dyDescent="0.25">
      <c r="B5">
        <f>VLOOKUP(C5*1,RMPCrecs!F$2:N$1245,9,FALSE)</f>
        <v>14</v>
      </c>
      <c r="C5" s="15" t="s">
        <v>87</v>
      </c>
      <c r="D5" s="15" t="s">
        <v>41</v>
      </c>
      <c r="E5" s="16">
        <v>2007</v>
      </c>
      <c r="F5" s="15" t="s">
        <v>42</v>
      </c>
      <c r="G5" s="17">
        <v>39349</v>
      </c>
      <c r="H5" s="15" t="s">
        <v>43</v>
      </c>
      <c r="I5" s="15" t="s">
        <v>44</v>
      </c>
      <c r="J5" s="16">
        <v>3008</v>
      </c>
      <c r="K5" s="15" t="s">
        <v>45</v>
      </c>
      <c r="L5" s="16">
        <v>530</v>
      </c>
      <c r="M5" s="15" t="s">
        <v>46</v>
      </c>
      <c r="N5" s="16">
        <v>2</v>
      </c>
      <c r="O5" s="15" t="s">
        <v>43</v>
      </c>
      <c r="P5" s="15" t="s">
        <v>68</v>
      </c>
      <c r="Q5" s="15" t="s">
        <v>48</v>
      </c>
      <c r="R5" s="15" t="s">
        <v>49</v>
      </c>
      <c r="S5" s="15" t="s">
        <v>43</v>
      </c>
      <c r="T5" s="15" t="s">
        <v>50</v>
      </c>
      <c r="U5" s="15" t="s">
        <v>82</v>
      </c>
      <c r="V5" s="16">
        <v>1.62</v>
      </c>
      <c r="W5" s="16">
        <v>1.62</v>
      </c>
      <c r="X5" s="15" t="s">
        <v>52</v>
      </c>
      <c r="Y5" s="15" t="s">
        <v>83</v>
      </c>
      <c r="Z5" s="16" t="b">
        <v>0</v>
      </c>
      <c r="AA5" s="15" t="s">
        <v>54</v>
      </c>
      <c r="AB5" s="16" t="b">
        <v>0</v>
      </c>
      <c r="AC5" s="16">
        <v>39</v>
      </c>
      <c r="AD5" t="str">
        <f t="shared" si="0"/>
        <v>NT</v>
      </c>
      <c r="AG5" s="15" t="s">
        <v>927</v>
      </c>
    </row>
    <row r="6" spans="1:37" x14ac:dyDescent="0.25">
      <c r="B6">
        <f>VLOOKUP(C6*1,RMPCrecs!F$2:N$1245,9,FALSE)</f>
        <v>14</v>
      </c>
      <c r="C6" s="15" t="s">
        <v>97</v>
      </c>
      <c r="D6" s="15" t="s">
        <v>41</v>
      </c>
      <c r="E6" s="16">
        <v>2007</v>
      </c>
      <c r="F6" s="15" t="s">
        <v>42</v>
      </c>
      <c r="G6" s="17">
        <v>39316</v>
      </c>
      <c r="H6" s="15" t="s">
        <v>43</v>
      </c>
      <c r="I6" s="15" t="s">
        <v>44</v>
      </c>
      <c r="J6" s="16">
        <v>3008</v>
      </c>
      <c r="K6" s="15" t="s">
        <v>45</v>
      </c>
      <c r="L6" s="16">
        <v>550</v>
      </c>
      <c r="M6" s="15" t="s">
        <v>46</v>
      </c>
      <c r="N6" s="16">
        <v>2</v>
      </c>
      <c r="O6" s="15" t="s">
        <v>43</v>
      </c>
      <c r="P6" s="15" t="s">
        <v>68</v>
      </c>
      <c r="Q6" s="15" t="s">
        <v>48</v>
      </c>
      <c r="R6" s="15" t="s">
        <v>49</v>
      </c>
      <c r="S6" s="15" t="s">
        <v>43</v>
      </c>
      <c r="T6" s="15" t="s">
        <v>50</v>
      </c>
      <c r="U6" s="15" t="s">
        <v>98</v>
      </c>
      <c r="V6" s="16">
        <v>7.08</v>
      </c>
      <c r="W6" s="16">
        <v>7.08</v>
      </c>
      <c r="X6" s="15" t="s">
        <v>52</v>
      </c>
      <c r="Y6" s="15" t="s">
        <v>99</v>
      </c>
      <c r="Z6" s="16" t="b">
        <v>0</v>
      </c>
      <c r="AA6" s="15" t="s">
        <v>54</v>
      </c>
      <c r="AB6" s="16" t="b">
        <v>0</v>
      </c>
      <c r="AC6" s="16">
        <v>39</v>
      </c>
      <c r="AD6" t="str">
        <f t="shared" si="0"/>
        <v>NT</v>
      </c>
      <c r="AG6" s="15" t="s">
        <v>1242</v>
      </c>
    </row>
    <row r="7" spans="1:37" x14ac:dyDescent="0.25">
      <c r="B7">
        <f>VLOOKUP(C7*1,RMPCrecs!F$2:N$1245,9,FALSE)</f>
        <v>14</v>
      </c>
      <c r="C7" s="15" t="s">
        <v>125</v>
      </c>
      <c r="D7" s="15" t="s">
        <v>41</v>
      </c>
      <c r="E7" s="16">
        <v>2008</v>
      </c>
      <c r="F7" s="15" t="s">
        <v>67</v>
      </c>
      <c r="G7" s="17">
        <v>39679</v>
      </c>
      <c r="H7" s="15" t="s">
        <v>43</v>
      </c>
      <c r="I7" s="15" t="s">
        <v>44</v>
      </c>
      <c r="J7" s="16">
        <v>3008</v>
      </c>
      <c r="K7" s="15" t="s">
        <v>45</v>
      </c>
      <c r="L7" s="16">
        <v>700</v>
      </c>
      <c r="M7" s="15" t="s">
        <v>46</v>
      </c>
      <c r="N7" s="16">
        <v>3</v>
      </c>
      <c r="O7" s="15" t="s">
        <v>43</v>
      </c>
      <c r="P7" s="15" t="s">
        <v>68</v>
      </c>
      <c r="Q7" s="15" t="s">
        <v>48</v>
      </c>
      <c r="R7" s="15" t="s">
        <v>49</v>
      </c>
      <c r="S7" s="15" t="s">
        <v>43</v>
      </c>
      <c r="T7" s="15" t="s">
        <v>50</v>
      </c>
      <c r="U7" s="15" t="s">
        <v>98</v>
      </c>
      <c r="V7" s="16">
        <v>2.41</v>
      </c>
      <c r="W7" s="16">
        <v>2.41</v>
      </c>
      <c r="X7" s="15" t="s">
        <v>52</v>
      </c>
      <c r="Y7" s="15" t="s">
        <v>115</v>
      </c>
      <c r="Z7" s="16" t="b">
        <v>0</v>
      </c>
      <c r="AA7" s="15" t="s">
        <v>54</v>
      </c>
      <c r="AB7" s="16" t="b">
        <v>0</v>
      </c>
      <c r="AC7" s="16">
        <v>39</v>
      </c>
      <c r="AD7" t="str">
        <f t="shared" si="0"/>
        <v>NT</v>
      </c>
      <c r="AG7" s="15" t="s">
        <v>952</v>
      </c>
    </row>
    <row r="8" spans="1:37" x14ac:dyDescent="0.25">
      <c r="B8">
        <f>VLOOKUP(C8*1,RMPCrecs!F$2:N$1245,9,FALSE)</f>
        <v>14</v>
      </c>
      <c r="C8" s="15" t="s">
        <v>126</v>
      </c>
      <c r="D8" s="15" t="s">
        <v>41</v>
      </c>
      <c r="E8" s="16">
        <v>2008</v>
      </c>
      <c r="F8" s="15" t="s">
        <v>67</v>
      </c>
      <c r="G8" s="17">
        <v>39679</v>
      </c>
      <c r="H8" s="15" t="s">
        <v>43</v>
      </c>
      <c r="I8" s="15" t="s">
        <v>44</v>
      </c>
      <c r="J8" s="16">
        <v>3008</v>
      </c>
      <c r="K8" s="15" t="s">
        <v>45</v>
      </c>
      <c r="L8" s="16">
        <v>730</v>
      </c>
      <c r="M8" s="15" t="s">
        <v>46</v>
      </c>
      <c r="N8" s="16">
        <v>3</v>
      </c>
      <c r="O8" s="15" t="s">
        <v>43</v>
      </c>
      <c r="P8" s="15" t="s">
        <v>68</v>
      </c>
      <c r="Q8" s="15" t="s">
        <v>48</v>
      </c>
      <c r="R8" s="15" t="s">
        <v>49</v>
      </c>
      <c r="S8" s="15" t="s">
        <v>43</v>
      </c>
      <c r="T8" s="15" t="s">
        <v>50</v>
      </c>
      <c r="U8" s="15" t="s">
        <v>98</v>
      </c>
      <c r="V8" s="16">
        <v>2.41</v>
      </c>
      <c r="W8" s="16">
        <v>2.41</v>
      </c>
      <c r="X8" s="15" t="s">
        <v>52</v>
      </c>
      <c r="Y8" s="15" t="s">
        <v>115</v>
      </c>
      <c r="Z8" s="16" t="b">
        <v>0</v>
      </c>
      <c r="AA8" s="15" t="s">
        <v>54</v>
      </c>
      <c r="AB8" s="16" t="b">
        <v>0</v>
      </c>
      <c r="AC8" s="16">
        <v>39</v>
      </c>
      <c r="AD8" t="str">
        <f t="shared" si="0"/>
        <v>NT</v>
      </c>
      <c r="AG8" s="15" t="s">
        <v>820</v>
      </c>
    </row>
    <row r="9" spans="1:37" x14ac:dyDescent="0.25">
      <c r="B9">
        <f>VLOOKUP(C9*1,RMPCrecs!F$2:N$1245,9,FALSE)</f>
        <v>14</v>
      </c>
      <c r="C9" s="15" t="s">
        <v>127</v>
      </c>
      <c r="D9" s="15" t="s">
        <v>41</v>
      </c>
      <c r="E9" s="16">
        <v>2008</v>
      </c>
      <c r="F9" s="15" t="s">
        <v>67</v>
      </c>
      <c r="G9" s="17">
        <v>39679</v>
      </c>
      <c r="H9" s="15" t="s">
        <v>43</v>
      </c>
      <c r="I9" s="15" t="s">
        <v>44</v>
      </c>
      <c r="J9" s="16">
        <v>3008</v>
      </c>
      <c r="K9" s="15" t="s">
        <v>45</v>
      </c>
      <c r="L9" s="16">
        <v>720</v>
      </c>
      <c r="M9" s="15" t="s">
        <v>46</v>
      </c>
      <c r="N9" s="16">
        <v>3</v>
      </c>
      <c r="O9" s="15" t="s">
        <v>43</v>
      </c>
      <c r="P9" s="15" t="s">
        <v>68</v>
      </c>
      <c r="Q9" s="15" t="s">
        <v>48</v>
      </c>
      <c r="R9" s="15" t="s">
        <v>49</v>
      </c>
      <c r="S9" s="15" t="s">
        <v>43</v>
      </c>
      <c r="T9" s="15" t="s">
        <v>50</v>
      </c>
      <c r="U9" s="15" t="s">
        <v>98</v>
      </c>
      <c r="V9" s="16">
        <v>2.41</v>
      </c>
      <c r="W9" s="16">
        <v>2.41</v>
      </c>
      <c r="X9" s="15" t="s">
        <v>52</v>
      </c>
      <c r="Y9" s="15" t="s">
        <v>115</v>
      </c>
      <c r="Z9" s="16" t="b">
        <v>0</v>
      </c>
      <c r="AA9" s="15" t="s">
        <v>54</v>
      </c>
      <c r="AB9" s="16" t="b">
        <v>0</v>
      </c>
      <c r="AC9" s="16">
        <v>39</v>
      </c>
      <c r="AD9" t="str">
        <f t="shared" si="0"/>
        <v>NT</v>
      </c>
      <c r="AG9" s="15" t="s">
        <v>1042</v>
      </c>
    </row>
    <row r="10" spans="1:37" x14ac:dyDescent="0.25">
      <c r="B10">
        <f>VLOOKUP(C10*1,RMPCrecs!F$2:N$1245,9,FALSE)</f>
        <v>14</v>
      </c>
      <c r="C10" s="15" t="s">
        <v>161</v>
      </c>
      <c r="D10" s="15" t="s">
        <v>41</v>
      </c>
      <c r="E10" s="16">
        <v>2008</v>
      </c>
      <c r="F10" s="15" t="s">
        <v>67</v>
      </c>
      <c r="G10" s="17">
        <v>39686</v>
      </c>
      <c r="H10" s="15" t="s">
        <v>43</v>
      </c>
      <c r="I10" s="15" t="s">
        <v>44</v>
      </c>
      <c r="J10" s="16">
        <v>3008</v>
      </c>
      <c r="K10" s="15" t="s">
        <v>110</v>
      </c>
      <c r="L10" s="16">
        <v>750</v>
      </c>
      <c r="M10" s="15" t="s">
        <v>46</v>
      </c>
      <c r="N10" s="16">
        <v>3</v>
      </c>
      <c r="O10" s="15" t="s">
        <v>43</v>
      </c>
      <c r="P10" s="15" t="s">
        <v>68</v>
      </c>
      <c r="Q10" s="15" t="s">
        <v>48</v>
      </c>
      <c r="R10" s="15" t="s">
        <v>49</v>
      </c>
      <c r="S10" s="15" t="s">
        <v>43</v>
      </c>
      <c r="T10" s="15" t="s">
        <v>50</v>
      </c>
      <c r="U10" s="15" t="s">
        <v>69</v>
      </c>
      <c r="V10" s="16">
        <v>2.89</v>
      </c>
      <c r="W10" s="16">
        <v>2.89</v>
      </c>
      <c r="X10" s="15" t="s">
        <v>52</v>
      </c>
      <c r="Y10" s="15" t="s">
        <v>107</v>
      </c>
      <c r="Z10" s="16" t="b">
        <v>0</v>
      </c>
      <c r="AA10" s="15" t="s">
        <v>54</v>
      </c>
      <c r="AB10" s="16" t="b">
        <v>0</v>
      </c>
      <c r="AC10" s="16">
        <v>39</v>
      </c>
      <c r="AD10" t="str">
        <f t="shared" si="0"/>
        <v>NT</v>
      </c>
      <c r="AG10" s="15" t="s">
        <v>76</v>
      </c>
    </row>
    <row r="11" spans="1:37" x14ac:dyDescent="0.25">
      <c r="B11">
        <f>VLOOKUP(C11*1,RMPCrecs!F$2:N$1245,9,FALSE)</f>
        <v>14</v>
      </c>
      <c r="C11" s="15" t="s">
        <v>162</v>
      </c>
      <c r="D11" s="15" t="s">
        <v>41</v>
      </c>
      <c r="E11" s="16">
        <v>2008</v>
      </c>
      <c r="F11" s="15" t="s">
        <v>67</v>
      </c>
      <c r="G11" s="17">
        <v>39686</v>
      </c>
      <c r="H11" s="15" t="s">
        <v>43</v>
      </c>
      <c r="I11" s="15" t="s">
        <v>44</v>
      </c>
      <c r="J11" s="16">
        <v>3008</v>
      </c>
      <c r="K11" s="15" t="s">
        <v>45</v>
      </c>
      <c r="L11" s="16">
        <v>780</v>
      </c>
      <c r="M11" s="15" t="s">
        <v>46</v>
      </c>
      <c r="N11" s="16">
        <v>3</v>
      </c>
      <c r="O11" s="15" t="s">
        <v>43</v>
      </c>
      <c r="P11" s="15" t="s">
        <v>68</v>
      </c>
      <c r="Q11" s="15" t="s">
        <v>48</v>
      </c>
      <c r="R11" s="15" t="s">
        <v>49</v>
      </c>
      <c r="S11" s="15" t="s">
        <v>43</v>
      </c>
      <c r="T11" s="15" t="s">
        <v>50</v>
      </c>
      <c r="U11" s="15" t="s">
        <v>69</v>
      </c>
      <c r="V11" s="16">
        <v>2.89</v>
      </c>
      <c r="W11" s="16">
        <v>2.89</v>
      </c>
      <c r="X11" s="15" t="s">
        <v>52</v>
      </c>
      <c r="Y11" s="15" t="s">
        <v>107</v>
      </c>
      <c r="Z11" s="16" t="b">
        <v>0</v>
      </c>
      <c r="AA11" s="15" t="s">
        <v>54</v>
      </c>
      <c r="AB11" s="16" t="b">
        <v>0</v>
      </c>
      <c r="AC11" s="16">
        <v>39</v>
      </c>
      <c r="AD11" t="str">
        <f t="shared" si="0"/>
        <v>NT</v>
      </c>
      <c r="AG11" s="15" t="s">
        <v>265</v>
      </c>
    </row>
    <row r="12" spans="1:37" x14ac:dyDescent="0.25">
      <c r="B12">
        <f>VLOOKUP(C12*1,RMPCrecs!F$2:N$1245,9,FALSE)</f>
        <v>14</v>
      </c>
      <c r="C12" s="15" t="s">
        <v>169</v>
      </c>
      <c r="D12" s="15" t="s">
        <v>41</v>
      </c>
      <c r="E12" s="16">
        <v>2008</v>
      </c>
      <c r="F12" s="15" t="s">
        <v>67</v>
      </c>
      <c r="G12" s="17">
        <v>39680</v>
      </c>
      <c r="H12" s="15" t="s">
        <v>43</v>
      </c>
      <c r="I12" s="15" t="s">
        <v>44</v>
      </c>
      <c r="J12" s="16">
        <v>3008</v>
      </c>
      <c r="K12" s="15" t="s">
        <v>45</v>
      </c>
      <c r="L12" s="16">
        <v>680</v>
      </c>
      <c r="M12" s="15" t="s">
        <v>46</v>
      </c>
      <c r="N12" s="16">
        <v>3</v>
      </c>
      <c r="O12" s="15" t="s">
        <v>43</v>
      </c>
      <c r="P12" s="15" t="s">
        <v>68</v>
      </c>
      <c r="Q12" s="15" t="s">
        <v>48</v>
      </c>
      <c r="R12" s="15" t="s">
        <v>49</v>
      </c>
      <c r="S12" s="15" t="s">
        <v>43</v>
      </c>
      <c r="T12" s="15" t="s">
        <v>50</v>
      </c>
      <c r="U12" s="15" t="s">
        <v>98</v>
      </c>
      <c r="V12" s="16">
        <v>2.41</v>
      </c>
      <c r="W12" s="16">
        <v>2.41</v>
      </c>
      <c r="X12" s="15" t="s">
        <v>52</v>
      </c>
      <c r="Y12" s="15" t="s">
        <v>115</v>
      </c>
      <c r="Z12" s="16" t="b">
        <v>0</v>
      </c>
      <c r="AA12" s="15" t="s">
        <v>54</v>
      </c>
      <c r="AB12" s="16" t="b">
        <v>0</v>
      </c>
      <c r="AC12" s="16">
        <v>39</v>
      </c>
      <c r="AD12" t="str">
        <f t="shared" si="0"/>
        <v>NT</v>
      </c>
      <c r="AG12" s="15" t="s">
        <v>58</v>
      </c>
    </row>
    <row r="13" spans="1:37" x14ac:dyDescent="0.25">
      <c r="B13">
        <f>VLOOKUP(C13*1,RMPCrecs!F$2:N$1245,9,FALSE)</f>
        <v>14</v>
      </c>
      <c r="C13" s="15" t="s">
        <v>186</v>
      </c>
      <c r="D13" s="15" t="s">
        <v>41</v>
      </c>
      <c r="E13" s="16">
        <v>2008</v>
      </c>
      <c r="F13" s="15" t="s">
        <v>67</v>
      </c>
      <c r="G13" s="17">
        <v>39680</v>
      </c>
      <c r="H13" s="15" t="s">
        <v>43</v>
      </c>
      <c r="I13" s="15" t="s">
        <v>44</v>
      </c>
      <c r="J13" s="16">
        <v>3008</v>
      </c>
      <c r="K13" s="15" t="s">
        <v>110</v>
      </c>
      <c r="L13" s="16">
        <v>770</v>
      </c>
      <c r="M13" s="15" t="s">
        <v>46</v>
      </c>
      <c r="N13" s="16">
        <v>3</v>
      </c>
      <c r="O13" s="15" t="s">
        <v>43</v>
      </c>
      <c r="P13" s="15" t="s">
        <v>68</v>
      </c>
      <c r="Q13" s="15" t="s">
        <v>48</v>
      </c>
      <c r="R13" s="15" t="s">
        <v>49</v>
      </c>
      <c r="S13" s="15" t="s">
        <v>43</v>
      </c>
      <c r="T13" s="15" t="s">
        <v>50</v>
      </c>
      <c r="U13" s="15" t="s">
        <v>98</v>
      </c>
      <c r="V13" s="16">
        <v>2.41</v>
      </c>
      <c r="W13" s="16">
        <v>2.41</v>
      </c>
      <c r="X13" s="15" t="s">
        <v>52</v>
      </c>
      <c r="Y13" s="15" t="s">
        <v>115</v>
      </c>
      <c r="Z13" s="16" t="b">
        <v>0</v>
      </c>
      <c r="AA13" s="15" t="s">
        <v>54</v>
      </c>
      <c r="AB13" s="16" t="b">
        <v>0</v>
      </c>
      <c r="AC13" s="16">
        <v>39</v>
      </c>
      <c r="AD13" t="str">
        <f t="shared" si="0"/>
        <v>NT</v>
      </c>
      <c r="AG13" s="15" t="s">
        <v>1431</v>
      </c>
    </row>
    <row r="14" spans="1:37" x14ac:dyDescent="0.25">
      <c r="B14">
        <f>VLOOKUP(C14*1,RMPCrecs!F$2:N$1245,9,FALSE)</f>
        <v>14</v>
      </c>
      <c r="C14" s="15" t="s">
        <v>189</v>
      </c>
      <c r="D14" s="15" t="s">
        <v>41</v>
      </c>
      <c r="E14" s="16">
        <v>2008</v>
      </c>
      <c r="F14" s="15" t="s">
        <v>67</v>
      </c>
      <c r="G14" s="17">
        <v>39686</v>
      </c>
      <c r="H14" s="15" t="s">
        <v>43</v>
      </c>
      <c r="I14" s="15" t="s">
        <v>44</v>
      </c>
      <c r="J14" s="16">
        <v>3008</v>
      </c>
      <c r="K14" s="15" t="s">
        <v>110</v>
      </c>
      <c r="L14" s="16">
        <v>750</v>
      </c>
      <c r="M14" s="15" t="s">
        <v>46</v>
      </c>
      <c r="N14" s="16">
        <v>3</v>
      </c>
      <c r="O14" s="15" t="s">
        <v>43</v>
      </c>
      <c r="P14" s="15" t="s">
        <v>68</v>
      </c>
      <c r="Q14" s="15" t="s">
        <v>48</v>
      </c>
      <c r="R14" s="15" t="s">
        <v>49</v>
      </c>
      <c r="S14" s="15" t="s">
        <v>43</v>
      </c>
      <c r="T14" s="15" t="s">
        <v>50</v>
      </c>
      <c r="U14" s="15" t="s">
        <v>69</v>
      </c>
      <c r="V14" s="16">
        <v>2.89</v>
      </c>
      <c r="W14" s="16">
        <v>2.89</v>
      </c>
      <c r="X14" s="15" t="s">
        <v>52</v>
      </c>
      <c r="Y14" s="15" t="s">
        <v>107</v>
      </c>
      <c r="Z14" s="16" t="b">
        <v>0</v>
      </c>
      <c r="AA14" s="15" t="s">
        <v>54</v>
      </c>
      <c r="AB14" s="16" t="b">
        <v>0</v>
      </c>
      <c r="AC14" s="16">
        <v>39</v>
      </c>
      <c r="AD14" t="str">
        <f t="shared" si="0"/>
        <v>NT</v>
      </c>
      <c r="AG14" s="15" t="s">
        <v>150</v>
      </c>
    </row>
    <row r="15" spans="1:37" x14ac:dyDescent="0.25">
      <c r="B15">
        <f>VLOOKUP(C15*1,RMPCrecs!F$2:N$1245,9,FALSE)</f>
        <v>14</v>
      </c>
      <c r="C15" s="15" t="s">
        <v>190</v>
      </c>
      <c r="D15" s="15" t="s">
        <v>41</v>
      </c>
      <c r="E15" s="16">
        <v>2008</v>
      </c>
      <c r="F15" s="15" t="s">
        <v>67</v>
      </c>
      <c r="G15" s="17">
        <v>39682</v>
      </c>
      <c r="H15" s="15" t="s">
        <v>43</v>
      </c>
      <c r="I15" s="15" t="s">
        <v>44</v>
      </c>
      <c r="J15" s="16">
        <v>3008</v>
      </c>
      <c r="K15" s="15" t="s">
        <v>110</v>
      </c>
      <c r="L15" s="16">
        <v>730</v>
      </c>
      <c r="M15" s="15" t="s">
        <v>46</v>
      </c>
      <c r="N15" s="16">
        <v>3</v>
      </c>
      <c r="O15" s="15" t="s">
        <v>43</v>
      </c>
      <c r="P15" s="15" t="s">
        <v>68</v>
      </c>
      <c r="Q15" s="15" t="s">
        <v>48</v>
      </c>
      <c r="R15" s="15" t="s">
        <v>49</v>
      </c>
      <c r="S15" s="15" t="s">
        <v>43</v>
      </c>
      <c r="T15" s="15" t="s">
        <v>50</v>
      </c>
      <c r="U15" s="15" t="s">
        <v>98</v>
      </c>
      <c r="V15" s="16">
        <v>2.41</v>
      </c>
      <c r="W15" s="16">
        <v>2.41</v>
      </c>
      <c r="X15" s="15" t="s">
        <v>52</v>
      </c>
      <c r="Y15" s="15" t="s">
        <v>115</v>
      </c>
      <c r="Z15" s="16" t="b">
        <v>0</v>
      </c>
      <c r="AA15" s="15" t="s">
        <v>54</v>
      </c>
      <c r="AB15" s="16" t="b">
        <v>0</v>
      </c>
      <c r="AC15" s="16">
        <v>39</v>
      </c>
      <c r="AD15" t="str">
        <f t="shared" si="0"/>
        <v>NT</v>
      </c>
      <c r="AG15" s="15" t="s">
        <v>313</v>
      </c>
    </row>
    <row r="16" spans="1:37" x14ac:dyDescent="0.25">
      <c r="B16">
        <f>VLOOKUP(C16*1,RMPCrecs!F$2:N$1245,9,FALSE)</f>
        <v>14</v>
      </c>
      <c r="C16" s="15" t="s">
        <v>193</v>
      </c>
      <c r="D16" s="15" t="s">
        <v>41</v>
      </c>
      <c r="E16" s="16">
        <v>2008</v>
      </c>
      <c r="F16" s="15" t="s">
        <v>42</v>
      </c>
      <c r="G16" s="17">
        <v>39686</v>
      </c>
      <c r="H16" s="15" t="s">
        <v>43</v>
      </c>
      <c r="I16" s="15" t="s">
        <v>44</v>
      </c>
      <c r="J16" s="16">
        <v>3008</v>
      </c>
      <c r="K16" s="15" t="s">
        <v>110</v>
      </c>
      <c r="L16" s="16">
        <v>750</v>
      </c>
      <c r="M16" s="15" t="s">
        <v>46</v>
      </c>
      <c r="N16" s="16">
        <v>3</v>
      </c>
      <c r="O16" s="15" t="s">
        <v>43</v>
      </c>
      <c r="P16" s="15" t="s">
        <v>68</v>
      </c>
      <c r="Q16" s="15" t="s">
        <v>48</v>
      </c>
      <c r="R16" s="15" t="s">
        <v>49</v>
      </c>
      <c r="S16" s="15" t="s">
        <v>43</v>
      </c>
      <c r="T16" s="15" t="s">
        <v>50</v>
      </c>
      <c r="U16" s="15" t="s">
        <v>69</v>
      </c>
      <c r="V16" s="16">
        <v>1.91</v>
      </c>
      <c r="W16" s="16">
        <v>1.91</v>
      </c>
      <c r="X16" s="15" t="s">
        <v>52</v>
      </c>
      <c r="Y16" s="15" t="s">
        <v>148</v>
      </c>
      <c r="Z16" s="16" t="b">
        <v>0</v>
      </c>
      <c r="AA16" s="15" t="s">
        <v>54</v>
      </c>
      <c r="AB16" s="16" t="b">
        <v>0</v>
      </c>
      <c r="AC16" s="16">
        <v>39</v>
      </c>
      <c r="AD16" t="str">
        <f t="shared" si="0"/>
        <v>NT</v>
      </c>
      <c r="AG16" s="15" t="s">
        <v>137</v>
      </c>
    </row>
    <row r="17" spans="2:33" x14ac:dyDescent="0.25">
      <c r="B17">
        <f>VLOOKUP(C17*1,RMPCrecs!F$2:N$1245,9,FALSE)</f>
        <v>14</v>
      </c>
      <c r="C17" s="15" t="s">
        <v>205</v>
      </c>
      <c r="D17" s="15" t="s">
        <v>41</v>
      </c>
      <c r="E17" s="16">
        <v>2008</v>
      </c>
      <c r="F17" s="15" t="s">
        <v>42</v>
      </c>
      <c r="G17" s="17">
        <v>39693</v>
      </c>
      <c r="H17" s="15" t="s">
        <v>43</v>
      </c>
      <c r="I17" s="15" t="s">
        <v>44</v>
      </c>
      <c r="J17" s="16">
        <v>3008</v>
      </c>
      <c r="K17" s="15" t="s">
        <v>45</v>
      </c>
      <c r="L17" s="16">
        <v>730</v>
      </c>
      <c r="M17" s="15" t="s">
        <v>46</v>
      </c>
      <c r="N17" s="16">
        <v>3</v>
      </c>
      <c r="O17" s="15" t="s">
        <v>43</v>
      </c>
      <c r="P17" s="15" t="s">
        <v>68</v>
      </c>
      <c r="Q17" s="15" t="s">
        <v>48</v>
      </c>
      <c r="R17" s="15" t="s">
        <v>49</v>
      </c>
      <c r="S17" s="15" t="s">
        <v>43</v>
      </c>
      <c r="T17" s="15" t="s">
        <v>50</v>
      </c>
      <c r="U17" s="15" t="s">
        <v>72</v>
      </c>
      <c r="V17" s="16">
        <v>1.56</v>
      </c>
      <c r="W17" s="16">
        <v>1.56</v>
      </c>
      <c r="X17" s="15" t="s">
        <v>52</v>
      </c>
      <c r="Y17" s="15" t="s">
        <v>168</v>
      </c>
      <c r="Z17" s="16" t="b">
        <v>0</v>
      </c>
      <c r="AA17" s="15" t="s">
        <v>54</v>
      </c>
      <c r="AB17" s="16" t="b">
        <v>0</v>
      </c>
      <c r="AC17" s="16">
        <v>39</v>
      </c>
      <c r="AD17" t="str">
        <f t="shared" si="0"/>
        <v>NT</v>
      </c>
      <c r="AG17" s="15" t="s">
        <v>1313</v>
      </c>
    </row>
    <row r="18" spans="2:33" x14ac:dyDescent="0.25">
      <c r="B18">
        <f>VLOOKUP(C18*1,RMPCrecs!F$2:N$1245,9,FALSE)</f>
        <v>14</v>
      </c>
      <c r="C18" s="15" t="s">
        <v>213</v>
      </c>
      <c r="D18" s="15" t="s">
        <v>41</v>
      </c>
      <c r="E18" s="16">
        <v>2008</v>
      </c>
      <c r="F18" s="15" t="s">
        <v>42</v>
      </c>
      <c r="G18" s="17">
        <v>39694</v>
      </c>
      <c r="H18" s="15" t="s">
        <v>43</v>
      </c>
      <c r="I18" s="15" t="s">
        <v>44</v>
      </c>
      <c r="J18" s="16">
        <v>3008</v>
      </c>
      <c r="K18" s="15" t="s">
        <v>110</v>
      </c>
      <c r="L18" s="16">
        <v>800</v>
      </c>
      <c r="M18" s="15" t="s">
        <v>46</v>
      </c>
      <c r="N18" s="16">
        <v>3</v>
      </c>
      <c r="O18" s="15" t="s">
        <v>43</v>
      </c>
      <c r="P18" s="15" t="s">
        <v>68</v>
      </c>
      <c r="Q18" s="15" t="s">
        <v>48</v>
      </c>
      <c r="R18" s="15" t="s">
        <v>49</v>
      </c>
      <c r="S18" s="15" t="s">
        <v>43</v>
      </c>
      <c r="T18" s="15" t="s">
        <v>50</v>
      </c>
      <c r="U18" s="15" t="s">
        <v>72</v>
      </c>
      <c r="V18" s="16">
        <v>1.56</v>
      </c>
      <c r="W18" s="16">
        <v>1.56</v>
      </c>
      <c r="X18" s="15" t="s">
        <v>52</v>
      </c>
      <c r="Y18" s="15" t="s">
        <v>168</v>
      </c>
      <c r="Z18" s="16" t="b">
        <v>0</v>
      </c>
      <c r="AA18" s="15" t="s">
        <v>54</v>
      </c>
      <c r="AB18" s="16" t="b">
        <v>0</v>
      </c>
      <c r="AC18" s="16">
        <v>39</v>
      </c>
      <c r="AD18" t="str">
        <f t="shared" si="0"/>
        <v>NT</v>
      </c>
      <c r="AG18" s="15" t="s">
        <v>1320</v>
      </c>
    </row>
    <row r="19" spans="2:33" x14ac:dyDescent="0.25">
      <c r="B19">
        <f>VLOOKUP(C19*1,RMPCrecs!F$2:N$1245,9,FALSE)</f>
        <v>14</v>
      </c>
      <c r="C19" s="15" t="s">
        <v>220</v>
      </c>
      <c r="D19" s="15" t="s">
        <v>41</v>
      </c>
      <c r="E19" s="16">
        <v>2008</v>
      </c>
      <c r="F19" s="15" t="s">
        <v>42</v>
      </c>
      <c r="G19" s="17">
        <v>39708</v>
      </c>
      <c r="H19" s="15" t="s">
        <v>43</v>
      </c>
      <c r="I19" s="15" t="s">
        <v>44</v>
      </c>
      <c r="J19" s="16">
        <v>3008</v>
      </c>
      <c r="K19" s="15" t="s">
        <v>45</v>
      </c>
      <c r="L19" s="16">
        <v>700</v>
      </c>
      <c r="M19" s="15" t="s">
        <v>46</v>
      </c>
      <c r="N19" s="16">
        <v>3</v>
      </c>
      <c r="O19" s="15" t="s">
        <v>43</v>
      </c>
      <c r="P19" s="15" t="s">
        <v>221</v>
      </c>
      <c r="Q19" s="15" t="s">
        <v>48</v>
      </c>
      <c r="R19" s="15" t="s">
        <v>59</v>
      </c>
      <c r="S19" s="15" t="s">
        <v>43</v>
      </c>
      <c r="T19" s="15" t="s">
        <v>50</v>
      </c>
      <c r="U19" s="15" t="s">
        <v>51</v>
      </c>
      <c r="V19" s="16">
        <v>2.4</v>
      </c>
      <c r="W19" s="16">
        <v>2.4</v>
      </c>
      <c r="X19" s="15" t="s">
        <v>52</v>
      </c>
      <c r="Y19" s="15" t="s">
        <v>195</v>
      </c>
      <c r="Z19" s="16" t="b">
        <v>0</v>
      </c>
      <c r="AA19" s="15" t="s">
        <v>54</v>
      </c>
      <c r="AB19" s="16" t="b">
        <v>0</v>
      </c>
      <c r="AC19" s="16">
        <v>39</v>
      </c>
      <c r="AD19" t="str">
        <f t="shared" si="0"/>
        <v>NT</v>
      </c>
      <c r="AG19" s="15" t="s">
        <v>607</v>
      </c>
    </row>
    <row r="20" spans="2:33" x14ac:dyDescent="0.25">
      <c r="B20">
        <f>VLOOKUP(C20*1,RMPCrecs!F$2:N$1245,9,FALSE)</f>
        <v>14</v>
      </c>
      <c r="C20" s="15" t="s">
        <v>226</v>
      </c>
      <c r="D20" s="15" t="s">
        <v>41</v>
      </c>
      <c r="E20" s="16">
        <v>2008</v>
      </c>
      <c r="F20" s="15" t="s">
        <v>42</v>
      </c>
      <c r="G20" s="17">
        <v>39687</v>
      </c>
      <c r="H20" s="15" t="s">
        <v>43</v>
      </c>
      <c r="I20" s="15" t="s">
        <v>44</v>
      </c>
      <c r="J20" s="16">
        <v>3008</v>
      </c>
      <c r="K20" s="15" t="s">
        <v>110</v>
      </c>
      <c r="L20" s="16">
        <v>760</v>
      </c>
      <c r="M20" s="15" t="s">
        <v>46</v>
      </c>
      <c r="N20" s="16">
        <v>3</v>
      </c>
      <c r="O20" s="15" t="s">
        <v>43</v>
      </c>
      <c r="P20" s="15" t="s">
        <v>68</v>
      </c>
      <c r="Q20" s="15" t="s">
        <v>48</v>
      </c>
      <c r="R20" s="15" t="s">
        <v>49</v>
      </c>
      <c r="S20" s="15" t="s">
        <v>43</v>
      </c>
      <c r="T20" s="15" t="s">
        <v>50</v>
      </c>
      <c r="U20" s="15" t="s">
        <v>69</v>
      </c>
      <c r="V20" s="16">
        <v>1.91</v>
      </c>
      <c r="W20" s="16">
        <v>1.91</v>
      </c>
      <c r="X20" s="15" t="s">
        <v>52</v>
      </c>
      <c r="Y20" s="15" t="s">
        <v>148</v>
      </c>
      <c r="Z20" s="16" t="b">
        <v>0</v>
      </c>
      <c r="AA20" s="15" t="s">
        <v>54</v>
      </c>
      <c r="AB20" s="16" t="b">
        <v>0</v>
      </c>
      <c r="AC20" s="16">
        <v>39</v>
      </c>
      <c r="AD20" t="str">
        <f t="shared" si="0"/>
        <v>NT</v>
      </c>
      <c r="AG20" s="15" t="s">
        <v>756</v>
      </c>
    </row>
    <row r="21" spans="2:33" x14ac:dyDescent="0.25">
      <c r="B21">
        <f>VLOOKUP(C21*1,RMPCrecs!F$2:N$1245,9,FALSE)</f>
        <v>14</v>
      </c>
      <c r="C21" s="15" t="s">
        <v>228</v>
      </c>
      <c r="D21" s="15" t="s">
        <v>41</v>
      </c>
      <c r="E21" s="16">
        <v>2008</v>
      </c>
      <c r="F21" s="15" t="s">
        <v>42</v>
      </c>
      <c r="G21" s="17">
        <v>39687</v>
      </c>
      <c r="H21" s="15" t="s">
        <v>43</v>
      </c>
      <c r="I21" s="15" t="s">
        <v>44</v>
      </c>
      <c r="J21" s="16">
        <v>3008</v>
      </c>
      <c r="K21" s="15" t="s">
        <v>45</v>
      </c>
      <c r="L21" s="16">
        <v>750</v>
      </c>
      <c r="M21" s="15" t="s">
        <v>46</v>
      </c>
      <c r="N21" s="16">
        <v>3</v>
      </c>
      <c r="O21" s="15" t="s">
        <v>43</v>
      </c>
      <c r="P21" s="15" t="s">
        <v>68</v>
      </c>
      <c r="Q21" s="15" t="s">
        <v>48</v>
      </c>
      <c r="R21" s="15" t="s">
        <v>49</v>
      </c>
      <c r="S21" s="15" t="s">
        <v>43</v>
      </c>
      <c r="T21" s="15" t="s">
        <v>50</v>
      </c>
      <c r="U21" s="15" t="s">
        <v>69</v>
      </c>
      <c r="V21" s="16">
        <v>1.91</v>
      </c>
      <c r="W21" s="16">
        <v>1.91</v>
      </c>
      <c r="X21" s="15" t="s">
        <v>52</v>
      </c>
      <c r="Y21" s="15" t="s">
        <v>148</v>
      </c>
      <c r="Z21" s="16" t="b">
        <v>0</v>
      </c>
      <c r="AA21" s="15" t="s">
        <v>54</v>
      </c>
      <c r="AB21" s="16" t="b">
        <v>0</v>
      </c>
      <c r="AC21" s="16">
        <v>39</v>
      </c>
      <c r="AD21" t="str">
        <f t="shared" si="0"/>
        <v>NT</v>
      </c>
      <c r="AG21" s="15" t="s">
        <v>730</v>
      </c>
    </row>
    <row r="22" spans="2:33" x14ac:dyDescent="0.25">
      <c r="B22">
        <f>VLOOKUP(C22*1,RMPCrecs!F$2:N$1245,9,FALSE)</f>
        <v>14</v>
      </c>
      <c r="C22" s="15" t="s">
        <v>241</v>
      </c>
      <c r="D22" s="15" t="s">
        <v>41</v>
      </c>
      <c r="E22" s="16">
        <v>2008</v>
      </c>
      <c r="F22" s="15" t="s">
        <v>67</v>
      </c>
      <c r="G22" s="17">
        <v>39686</v>
      </c>
      <c r="H22" s="15" t="s">
        <v>43</v>
      </c>
      <c r="I22" s="15" t="s">
        <v>44</v>
      </c>
      <c r="J22" s="16">
        <v>3008</v>
      </c>
      <c r="K22" s="15" t="s">
        <v>45</v>
      </c>
      <c r="L22" s="16">
        <v>710</v>
      </c>
      <c r="M22" s="15" t="s">
        <v>46</v>
      </c>
      <c r="N22" s="16">
        <v>3</v>
      </c>
      <c r="O22" s="15" t="s">
        <v>43</v>
      </c>
      <c r="P22" s="15" t="s">
        <v>68</v>
      </c>
      <c r="Q22" s="15" t="s">
        <v>48</v>
      </c>
      <c r="R22" s="15" t="s">
        <v>49</v>
      </c>
      <c r="S22" s="15" t="s">
        <v>43</v>
      </c>
      <c r="T22" s="15" t="s">
        <v>50</v>
      </c>
      <c r="U22" s="15" t="s">
        <v>69</v>
      </c>
      <c r="V22" s="16">
        <v>2.89</v>
      </c>
      <c r="W22" s="16">
        <v>2.89</v>
      </c>
      <c r="X22" s="15" t="s">
        <v>52</v>
      </c>
      <c r="Y22" s="15" t="s">
        <v>107</v>
      </c>
      <c r="Z22" s="16" t="b">
        <v>0</v>
      </c>
      <c r="AA22" s="15" t="s">
        <v>54</v>
      </c>
      <c r="AB22" s="16" t="b">
        <v>0</v>
      </c>
      <c r="AC22" s="16">
        <v>39</v>
      </c>
      <c r="AD22" t="str">
        <f t="shared" si="0"/>
        <v>NT</v>
      </c>
      <c r="AG22" s="15" t="s">
        <v>578</v>
      </c>
    </row>
    <row r="23" spans="2:33" x14ac:dyDescent="0.25">
      <c r="B23">
        <f>VLOOKUP(C23*1,RMPCrecs!F$2:N$1245,9,FALSE)</f>
        <v>14</v>
      </c>
      <c r="C23" s="15" t="s">
        <v>242</v>
      </c>
      <c r="D23" s="15" t="s">
        <v>41</v>
      </c>
      <c r="E23" s="16">
        <v>2008</v>
      </c>
      <c r="F23" s="15" t="s">
        <v>67</v>
      </c>
      <c r="G23" s="17">
        <v>39686</v>
      </c>
      <c r="H23" s="15" t="s">
        <v>43</v>
      </c>
      <c r="I23" s="15" t="s">
        <v>44</v>
      </c>
      <c r="J23" s="16">
        <v>3008</v>
      </c>
      <c r="K23" s="15" t="s">
        <v>110</v>
      </c>
      <c r="L23" s="16">
        <v>700</v>
      </c>
      <c r="M23" s="15" t="s">
        <v>46</v>
      </c>
      <c r="N23" s="16">
        <v>3</v>
      </c>
      <c r="O23" s="15" t="s">
        <v>43</v>
      </c>
      <c r="P23" s="15" t="s">
        <v>68</v>
      </c>
      <c r="Q23" s="15" t="s">
        <v>48</v>
      </c>
      <c r="R23" s="15" t="s">
        <v>49</v>
      </c>
      <c r="S23" s="15" t="s">
        <v>43</v>
      </c>
      <c r="T23" s="15" t="s">
        <v>50</v>
      </c>
      <c r="U23" s="15" t="s">
        <v>69</v>
      </c>
      <c r="V23" s="16">
        <v>2.89</v>
      </c>
      <c r="W23" s="16">
        <v>2.89</v>
      </c>
      <c r="X23" s="15" t="s">
        <v>52</v>
      </c>
      <c r="Y23" s="15" t="s">
        <v>107</v>
      </c>
      <c r="Z23" s="16" t="b">
        <v>0</v>
      </c>
      <c r="AA23" s="15" t="s">
        <v>54</v>
      </c>
      <c r="AB23" s="16" t="b">
        <v>0</v>
      </c>
      <c r="AC23" s="16">
        <v>39</v>
      </c>
      <c r="AD23" t="str">
        <f t="shared" si="0"/>
        <v>NT</v>
      </c>
      <c r="AG23" s="15" t="s">
        <v>865</v>
      </c>
    </row>
    <row r="24" spans="2:33" x14ac:dyDescent="0.25">
      <c r="B24">
        <f>VLOOKUP(C24*1,RMPCrecs!F$2:N$1245,9,FALSE)</f>
        <v>14</v>
      </c>
      <c r="C24" s="15" t="s">
        <v>243</v>
      </c>
      <c r="D24" s="15" t="s">
        <v>41</v>
      </c>
      <c r="E24" s="16">
        <v>2008</v>
      </c>
      <c r="F24" s="15" t="s">
        <v>67</v>
      </c>
      <c r="G24" s="17">
        <v>39686</v>
      </c>
      <c r="H24" s="15" t="s">
        <v>43</v>
      </c>
      <c r="I24" s="15" t="s">
        <v>44</v>
      </c>
      <c r="J24" s="16">
        <v>3008</v>
      </c>
      <c r="K24" s="15" t="s">
        <v>45</v>
      </c>
      <c r="L24" s="16">
        <v>720</v>
      </c>
      <c r="M24" s="15" t="s">
        <v>46</v>
      </c>
      <c r="N24" s="16">
        <v>3</v>
      </c>
      <c r="O24" s="15" t="s">
        <v>43</v>
      </c>
      <c r="P24" s="15" t="s">
        <v>68</v>
      </c>
      <c r="Q24" s="15" t="s">
        <v>48</v>
      </c>
      <c r="R24" s="15" t="s">
        <v>49</v>
      </c>
      <c r="S24" s="15" t="s">
        <v>43</v>
      </c>
      <c r="T24" s="15" t="s">
        <v>50</v>
      </c>
      <c r="U24" s="15" t="s">
        <v>69</v>
      </c>
      <c r="V24" s="16">
        <v>2.89</v>
      </c>
      <c r="W24" s="16">
        <v>2.89</v>
      </c>
      <c r="X24" s="15" t="s">
        <v>52</v>
      </c>
      <c r="Y24" s="15" t="s">
        <v>107</v>
      </c>
      <c r="Z24" s="16" t="b">
        <v>0</v>
      </c>
      <c r="AA24" s="15" t="s">
        <v>54</v>
      </c>
      <c r="AB24" s="16" t="b">
        <v>0</v>
      </c>
      <c r="AC24" s="16">
        <v>39</v>
      </c>
      <c r="AD24" t="str">
        <f t="shared" si="0"/>
        <v>NT</v>
      </c>
      <c r="AG24" s="15" t="s">
        <v>1446</v>
      </c>
    </row>
    <row r="25" spans="2:33" x14ac:dyDescent="0.25">
      <c r="B25">
        <f>VLOOKUP(C25*1,RMPCrecs!F$2:N$1245,9,FALSE)</f>
        <v>14</v>
      </c>
      <c r="C25" s="15" t="s">
        <v>252</v>
      </c>
      <c r="D25" s="15" t="s">
        <v>41</v>
      </c>
      <c r="E25" s="16">
        <v>2008</v>
      </c>
      <c r="F25" s="15" t="s">
        <v>42</v>
      </c>
      <c r="G25" s="17">
        <v>39694</v>
      </c>
      <c r="H25" s="15" t="s">
        <v>43</v>
      </c>
      <c r="I25" s="15" t="s">
        <v>44</v>
      </c>
      <c r="J25" s="16">
        <v>3008</v>
      </c>
      <c r="K25" s="15" t="s">
        <v>110</v>
      </c>
      <c r="L25" s="16">
        <v>740</v>
      </c>
      <c r="M25" s="15" t="s">
        <v>46</v>
      </c>
      <c r="N25" s="16">
        <v>3</v>
      </c>
      <c r="O25" s="15" t="s">
        <v>43</v>
      </c>
      <c r="P25" s="15" t="s">
        <v>68</v>
      </c>
      <c r="Q25" s="15" t="s">
        <v>48</v>
      </c>
      <c r="R25" s="15" t="s">
        <v>49</v>
      </c>
      <c r="S25" s="15" t="s">
        <v>43</v>
      </c>
      <c r="T25" s="15" t="s">
        <v>50</v>
      </c>
      <c r="U25" s="15" t="s">
        <v>72</v>
      </c>
      <c r="V25" s="16">
        <v>1.56</v>
      </c>
      <c r="W25" s="16">
        <v>1.56</v>
      </c>
      <c r="X25" s="15" t="s">
        <v>52</v>
      </c>
      <c r="Y25" s="15" t="s">
        <v>168</v>
      </c>
      <c r="Z25" s="16" t="b">
        <v>0</v>
      </c>
      <c r="AA25" s="15" t="s">
        <v>54</v>
      </c>
      <c r="AB25" s="16" t="b">
        <v>0</v>
      </c>
      <c r="AC25" s="16">
        <v>39</v>
      </c>
      <c r="AD25" t="str">
        <f t="shared" si="0"/>
        <v>NT</v>
      </c>
      <c r="AG25" s="15" t="s">
        <v>1171</v>
      </c>
    </row>
    <row r="26" spans="2:33" x14ac:dyDescent="0.25">
      <c r="B26">
        <f>VLOOKUP(C26*1,RMPCrecs!F$2:N$1245,9,FALSE)</f>
        <v>14</v>
      </c>
      <c r="C26" s="15" t="s">
        <v>253</v>
      </c>
      <c r="D26" s="15" t="s">
        <v>41</v>
      </c>
      <c r="E26" s="16">
        <v>2008</v>
      </c>
      <c r="F26" s="15" t="s">
        <v>42</v>
      </c>
      <c r="G26" s="17">
        <v>39670</v>
      </c>
      <c r="H26" s="15" t="s">
        <v>43</v>
      </c>
      <c r="I26" s="15" t="s">
        <v>44</v>
      </c>
      <c r="J26" s="16">
        <v>3008</v>
      </c>
      <c r="K26" s="15" t="s">
        <v>45</v>
      </c>
      <c r="L26" s="16">
        <v>660</v>
      </c>
      <c r="M26" s="15" t="s">
        <v>46</v>
      </c>
      <c r="N26" s="16">
        <v>3</v>
      </c>
      <c r="O26" s="15" t="s">
        <v>43</v>
      </c>
      <c r="P26" s="15" t="s">
        <v>68</v>
      </c>
      <c r="Q26" s="15" t="s">
        <v>48</v>
      </c>
      <c r="R26" s="15" t="s">
        <v>49</v>
      </c>
      <c r="S26" s="15" t="s">
        <v>43</v>
      </c>
      <c r="T26" s="15" t="s">
        <v>50</v>
      </c>
      <c r="U26" s="15" t="s">
        <v>254</v>
      </c>
      <c r="V26" s="16">
        <v>3.12</v>
      </c>
      <c r="W26" s="16">
        <v>3.12</v>
      </c>
      <c r="X26" s="15" t="s">
        <v>52</v>
      </c>
      <c r="Y26" s="15" t="s">
        <v>255</v>
      </c>
      <c r="Z26" s="16" t="b">
        <v>0</v>
      </c>
      <c r="AA26" s="15" t="s">
        <v>54</v>
      </c>
      <c r="AB26" s="16" t="b">
        <v>0</v>
      </c>
      <c r="AC26" s="16">
        <v>39</v>
      </c>
      <c r="AD26" t="str">
        <f t="shared" si="0"/>
        <v>NT</v>
      </c>
      <c r="AG26" s="15" t="s">
        <v>623</v>
      </c>
    </row>
    <row r="27" spans="2:33" x14ac:dyDescent="0.25">
      <c r="B27">
        <f>VLOOKUP(C27*1,RMPCrecs!F$2:N$1245,9,FALSE)</f>
        <v>14</v>
      </c>
      <c r="C27" s="15" t="s">
        <v>256</v>
      </c>
      <c r="D27" s="15" t="s">
        <v>41</v>
      </c>
      <c r="E27" s="16">
        <v>2008</v>
      </c>
      <c r="F27" s="15" t="s">
        <v>42</v>
      </c>
      <c r="G27" s="17">
        <v>39670</v>
      </c>
      <c r="H27" s="15" t="s">
        <v>43</v>
      </c>
      <c r="I27" s="15" t="s">
        <v>44</v>
      </c>
      <c r="J27" s="16">
        <v>3008</v>
      </c>
      <c r="K27" s="15" t="s">
        <v>45</v>
      </c>
      <c r="L27" s="16">
        <v>770</v>
      </c>
      <c r="M27" s="15" t="s">
        <v>46</v>
      </c>
      <c r="N27" s="16">
        <v>3</v>
      </c>
      <c r="O27" s="15" t="s">
        <v>43</v>
      </c>
      <c r="P27" s="15" t="s">
        <v>68</v>
      </c>
      <c r="Q27" s="15" t="s">
        <v>48</v>
      </c>
      <c r="R27" s="15" t="s">
        <v>49</v>
      </c>
      <c r="S27" s="15" t="s">
        <v>43</v>
      </c>
      <c r="T27" s="15" t="s">
        <v>50</v>
      </c>
      <c r="U27" s="15" t="s">
        <v>254</v>
      </c>
      <c r="V27" s="16">
        <v>3.12</v>
      </c>
      <c r="W27" s="16">
        <v>3.12</v>
      </c>
      <c r="X27" s="15" t="s">
        <v>52</v>
      </c>
      <c r="Y27" s="15" t="s">
        <v>255</v>
      </c>
      <c r="Z27" s="16" t="b">
        <v>0</v>
      </c>
      <c r="AA27" s="15" t="s">
        <v>54</v>
      </c>
      <c r="AB27" s="16" t="b">
        <v>0</v>
      </c>
      <c r="AC27" s="16">
        <v>39</v>
      </c>
      <c r="AD27" t="str">
        <f t="shared" si="0"/>
        <v>NT</v>
      </c>
      <c r="AG27" s="15" t="s">
        <v>47</v>
      </c>
    </row>
    <row r="28" spans="2:33" x14ac:dyDescent="0.25">
      <c r="B28">
        <f>VLOOKUP(C28*1,RMPCrecs!F$2:N$1245,9,FALSE)</f>
        <v>14</v>
      </c>
      <c r="C28" s="15" t="s">
        <v>257</v>
      </c>
      <c r="D28" s="15" t="s">
        <v>41</v>
      </c>
      <c r="E28" s="16">
        <v>2008</v>
      </c>
      <c r="F28" s="15" t="s">
        <v>42</v>
      </c>
      <c r="G28" s="17">
        <v>39699</v>
      </c>
      <c r="H28" s="15" t="s">
        <v>43</v>
      </c>
      <c r="I28" s="15" t="s">
        <v>44</v>
      </c>
      <c r="J28" s="16">
        <v>3008</v>
      </c>
      <c r="K28" s="15" t="s">
        <v>45</v>
      </c>
      <c r="L28" s="16">
        <v>700</v>
      </c>
      <c r="M28" s="15" t="s">
        <v>46</v>
      </c>
      <c r="N28" s="16">
        <v>3</v>
      </c>
      <c r="O28" s="15" t="s">
        <v>43</v>
      </c>
      <c r="P28" s="15" t="s">
        <v>68</v>
      </c>
      <c r="Q28" s="15" t="s">
        <v>48</v>
      </c>
      <c r="R28" s="15" t="s">
        <v>49</v>
      </c>
      <c r="S28" s="15" t="s">
        <v>43</v>
      </c>
      <c r="T28" s="15" t="s">
        <v>50</v>
      </c>
      <c r="U28" s="15" t="s">
        <v>60</v>
      </c>
      <c r="V28" s="16">
        <v>3.01</v>
      </c>
      <c r="W28" s="16">
        <v>3.01</v>
      </c>
      <c r="X28" s="15" t="s">
        <v>52</v>
      </c>
      <c r="Y28" s="15" t="s">
        <v>112</v>
      </c>
      <c r="Z28" s="16" t="b">
        <v>0</v>
      </c>
      <c r="AA28" s="15" t="s">
        <v>54</v>
      </c>
      <c r="AB28" s="16" t="b">
        <v>0</v>
      </c>
      <c r="AC28" s="16">
        <v>39</v>
      </c>
      <c r="AD28" t="str">
        <f t="shared" si="0"/>
        <v>NT</v>
      </c>
      <c r="AG28" s="15" t="s">
        <v>56</v>
      </c>
    </row>
    <row r="29" spans="2:33" x14ac:dyDescent="0.25">
      <c r="B29">
        <f>VLOOKUP(C29*1,RMPCrecs!F$2:N$1245,9,FALSE)</f>
        <v>14</v>
      </c>
      <c r="C29" s="15" t="s">
        <v>290</v>
      </c>
      <c r="D29" s="15" t="s">
        <v>41</v>
      </c>
      <c r="E29" s="16">
        <v>2008</v>
      </c>
      <c r="F29" s="15" t="s">
        <v>67</v>
      </c>
      <c r="G29" s="17">
        <v>39679</v>
      </c>
      <c r="H29" s="15" t="s">
        <v>43</v>
      </c>
      <c r="I29" s="15" t="s">
        <v>44</v>
      </c>
      <c r="J29" s="16">
        <v>3008</v>
      </c>
      <c r="K29" s="15" t="s">
        <v>45</v>
      </c>
      <c r="L29" s="16">
        <v>700</v>
      </c>
      <c r="M29" s="15" t="s">
        <v>46</v>
      </c>
      <c r="N29" s="16">
        <v>3</v>
      </c>
      <c r="O29" s="15" t="s">
        <v>43</v>
      </c>
      <c r="P29" s="15" t="s">
        <v>68</v>
      </c>
      <c r="Q29" s="15" t="s">
        <v>48</v>
      </c>
      <c r="R29" s="15" t="s">
        <v>49</v>
      </c>
      <c r="S29" s="15" t="s">
        <v>43</v>
      </c>
      <c r="T29" s="15" t="s">
        <v>50</v>
      </c>
      <c r="U29" s="15" t="s">
        <v>98</v>
      </c>
      <c r="V29" s="16">
        <v>2.41</v>
      </c>
      <c r="W29" s="16">
        <v>2.41</v>
      </c>
      <c r="X29" s="15" t="s">
        <v>52</v>
      </c>
      <c r="Y29" s="15" t="s">
        <v>115</v>
      </c>
      <c r="Z29" s="16" t="b">
        <v>0</v>
      </c>
      <c r="AA29" s="15" t="s">
        <v>54</v>
      </c>
      <c r="AB29" s="16" t="b">
        <v>0</v>
      </c>
      <c r="AC29" s="16">
        <v>39</v>
      </c>
      <c r="AD29" t="str">
        <f t="shared" si="0"/>
        <v>NT</v>
      </c>
      <c r="AG29" s="15" t="s">
        <v>440</v>
      </c>
    </row>
    <row r="30" spans="2:33" x14ac:dyDescent="0.25">
      <c r="B30">
        <f>VLOOKUP(C30*1,RMPCrecs!F$2:N$1245,9,FALSE)</f>
        <v>14</v>
      </c>
      <c r="C30" s="15" t="s">
        <v>291</v>
      </c>
      <c r="D30" s="15" t="s">
        <v>41</v>
      </c>
      <c r="E30" s="16">
        <v>2008</v>
      </c>
      <c r="F30" s="15" t="s">
        <v>42</v>
      </c>
      <c r="G30" s="17">
        <v>39671</v>
      </c>
      <c r="H30" s="15" t="s">
        <v>43</v>
      </c>
      <c r="I30" s="15" t="s">
        <v>44</v>
      </c>
      <c r="J30" s="16">
        <v>3008</v>
      </c>
      <c r="K30" s="15" t="s">
        <v>45</v>
      </c>
      <c r="L30" s="16">
        <v>750</v>
      </c>
      <c r="M30" s="15" t="s">
        <v>46</v>
      </c>
      <c r="N30" s="16">
        <v>3</v>
      </c>
      <c r="O30" s="15" t="s">
        <v>43</v>
      </c>
      <c r="P30" s="15" t="s">
        <v>68</v>
      </c>
      <c r="Q30" s="15" t="s">
        <v>48</v>
      </c>
      <c r="R30" s="15" t="s">
        <v>49</v>
      </c>
      <c r="S30" s="15" t="s">
        <v>43</v>
      </c>
      <c r="T30" s="15" t="s">
        <v>50</v>
      </c>
      <c r="U30" s="15" t="s">
        <v>85</v>
      </c>
      <c r="V30" s="16">
        <v>3.12</v>
      </c>
      <c r="W30" s="16">
        <v>3.12</v>
      </c>
      <c r="X30" s="15" t="s">
        <v>52</v>
      </c>
      <c r="Y30" s="15" t="s">
        <v>117</v>
      </c>
      <c r="Z30" s="16" t="b">
        <v>0</v>
      </c>
      <c r="AA30" s="15" t="s">
        <v>54</v>
      </c>
      <c r="AB30" s="16" t="b">
        <v>0</v>
      </c>
      <c r="AC30" s="16">
        <v>39</v>
      </c>
      <c r="AD30" t="str">
        <f t="shared" si="0"/>
        <v>NT</v>
      </c>
      <c r="AG30" s="15" t="s">
        <v>392</v>
      </c>
    </row>
    <row r="31" spans="2:33" x14ac:dyDescent="0.25">
      <c r="B31">
        <f>VLOOKUP(C31*1,RMPCrecs!F$2:N$1245,9,FALSE)</f>
        <v>14</v>
      </c>
      <c r="C31" s="15" t="s">
        <v>292</v>
      </c>
      <c r="D31" s="15" t="s">
        <v>41</v>
      </c>
      <c r="E31" s="16">
        <v>2008</v>
      </c>
      <c r="F31" s="15" t="s">
        <v>42</v>
      </c>
      <c r="G31" s="17">
        <v>39671</v>
      </c>
      <c r="H31" s="15" t="s">
        <v>43</v>
      </c>
      <c r="I31" s="15" t="s">
        <v>44</v>
      </c>
      <c r="J31" s="16">
        <v>3008</v>
      </c>
      <c r="K31" s="15" t="s">
        <v>45</v>
      </c>
      <c r="L31" s="16">
        <v>730</v>
      </c>
      <c r="M31" s="15" t="s">
        <v>46</v>
      </c>
      <c r="N31" s="16">
        <v>3</v>
      </c>
      <c r="O31" s="15" t="s">
        <v>43</v>
      </c>
      <c r="P31" s="15" t="s">
        <v>68</v>
      </c>
      <c r="Q31" s="15" t="s">
        <v>48</v>
      </c>
      <c r="R31" s="15" t="s">
        <v>49</v>
      </c>
      <c r="S31" s="15" t="s">
        <v>43</v>
      </c>
      <c r="T31" s="15" t="s">
        <v>50</v>
      </c>
      <c r="U31" s="15" t="s">
        <v>85</v>
      </c>
      <c r="V31" s="16">
        <v>3.12</v>
      </c>
      <c r="W31" s="16">
        <v>3.12</v>
      </c>
      <c r="X31" s="15" t="s">
        <v>52</v>
      </c>
      <c r="Y31" s="15" t="s">
        <v>117</v>
      </c>
      <c r="Z31" s="16" t="b">
        <v>0</v>
      </c>
      <c r="AA31" s="15" t="s">
        <v>54</v>
      </c>
      <c r="AB31" s="16" t="b">
        <v>0</v>
      </c>
      <c r="AC31" s="16">
        <v>39</v>
      </c>
      <c r="AD31" t="str">
        <f t="shared" si="0"/>
        <v>NT</v>
      </c>
      <c r="AG31" s="15" t="s">
        <v>287</v>
      </c>
    </row>
    <row r="32" spans="2:33" x14ac:dyDescent="0.25">
      <c r="B32">
        <f>VLOOKUP(C32*1,RMPCrecs!F$2:N$1245,9,FALSE)</f>
        <v>14</v>
      </c>
      <c r="C32" s="15" t="s">
        <v>294</v>
      </c>
      <c r="D32" s="15" t="s">
        <v>41</v>
      </c>
      <c r="E32" s="16">
        <v>2008</v>
      </c>
      <c r="F32" s="15" t="s">
        <v>67</v>
      </c>
      <c r="G32" s="17">
        <v>39679</v>
      </c>
      <c r="H32" s="15" t="s">
        <v>43</v>
      </c>
      <c r="I32" s="15" t="s">
        <v>44</v>
      </c>
      <c r="J32" s="16">
        <v>3008</v>
      </c>
      <c r="K32" s="15" t="s">
        <v>110</v>
      </c>
      <c r="L32" s="16">
        <v>770</v>
      </c>
      <c r="M32" s="15" t="s">
        <v>46</v>
      </c>
      <c r="N32" s="16">
        <v>3</v>
      </c>
      <c r="O32" s="15" t="s">
        <v>43</v>
      </c>
      <c r="P32" s="15" t="s">
        <v>68</v>
      </c>
      <c r="Q32" s="15" t="s">
        <v>48</v>
      </c>
      <c r="R32" s="15" t="s">
        <v>49</v>
      </c>
      <c r="S32" s="15" t="s">
        <v>43</v>
      </c>
      <c r="T32" s="15" t="s">
        <v>50</v>
      </c>
      <c r="U32" s="15" t="s">
        <v>98</v>
      </c>
      <c r="V32" s="16">
        <v>2.41</v>
      </c>
      <c r="W32" s="16">
        <v>2.41</v>
      </c>
      <c r="X32" s="15" t="s">
        <v>52</v>
      </c>
      <c r="Y32" s="15" t="s">
        <v>115</v>
      </c>
      <c r="Z32" s="16" t="b">
        <v>0</v>
      </c>
      <c r="AA32" s="15" t="s">
        <v>54</v>
      </c>
      <c r="AB32" s="16" t="b">
        <v>0</v>
      </c>
      <c r="AC32" s="16">
        <v>39</v>
      </c>
      <c r="AD32" t="str">
        <f t="shared" si="0"/>
        <v>NT</v>
      </c>
      <c r="AG32" s="15" t="s">
        <v>813</v>
      </c>
    </row>
    <row r="33" spans="2:33" x14ac:dyDescent="0.25">
      <c r="B33">
        <f>VLOOKUP(C33*1,RMPCrecs!F$2:N$1245,9,FALSE)</f>
        <v>14</v>
      </c>
      <c r="C33" s="15" t="s">
        <v>295</v>
      </c>
      <c r="D33" s="15" t="s">
        <v>41</v>
      </c>
      <c r="E33" s="16">
        <v>2008</v>
      </c>
      <c r="F33" s="15" t="s">
        <v>67</v>
      </c>
      <c r="G33" s="17">
        <v>39679</v>
      </c>
      <c r="H33" s="15" t="s">
        <v>43</v>
      </c>
      <c r="I33" s="15" t="s">
        <v>44</v>
      </c>
      <c r="J33" s="16">
        <v>3008</v>
      </c>
      <c r="K33" s="15" t="s">
        <v>110</v>
      </c>
      <c r="L33" s="16">
        <v>780</v>
      </c>
      <c r="M33" s="15" t="s">
        <v>46</v>
      </c>
      <c r="N33" s="16">
        <v>3</v>
      </c>
      <c r="O33" s="15" t="s">
        <v>43</v>
      </c>
      <c r="P33" s="15" t="s">
        <v>68</v>
      </c>
      <c r="Q33" s="15" t="s">
        <v>48</v>
      </c>
      <c r="R33" s="15" t="s">
        <v>49</v>
      </c>
      <c r="S33" s="15" t="s">
        <v>43</v>
      </c>
      <c r="T33" s="15" t="s">
        <v>50</v>
      </c>
      <c r="U33" s="15" t="s">
        <v>98</v>
      </c>
      <c r="V33" s="16">
        <v>2.41</v>
      </c>
      <c r="W33" s="16">
        <v>2.41</v>
      </c>
      <c r="X33" s="15" t="s">
        <v>52</v>
      </c>
      <c r="Y33" s="15" t="s">
        <v>115</v>
      </c>
      <c r="Z33" s="16" t="b">
        <v>0</v>
      </c>
      <c r="AA33" s="15" t="s">
        <v>54</v>
      </c>
      <c r="AB33" s="16" t="b">
        <v>0</v>
      </c>
      <c r="AC33" s="16">
        <v>39</v>
      </c>
      <c r="AD33" t="str">
        <f t="shared" si="0"/>
        <v>NT</v>
      </c>
      <c r="AG33" s="15" t="s">
        <v>1145</v>
      </c>
    </row>
    <row r="34" spans="2:33" x14ac:dyDescent="0.25">
      <c r="B34">
        <f>VLOOKUP(C34*1,RMPCrecs!F$2:N$1245,9,FALSE)</f>
        <v>14</v>
      </c>
      <c r="C34" s="15" t="s">
        <v>296</v>
      </c>
      <c r="D34" s="15" t="s">
        <v>41</v>
      </c>
      <c r="E34" s="16">
        <v>2008</v>
      </c>
      <c r="F34" s="15" t="s">
        <v>67</v>
      </c>
      <c r="G34" s="17">
        <v>39679</v>
      </c>
      <c r="H34" s="15" t="s">
        <v>43</v>
      </c>
      <c r="I34" s="15" t="s">
        <v>44</v>
      </c>
      <c r="J34" s="16">
        <v>3008</v>
      </c>
      <c r="K34" s="15" t="s">
        <v>45</v>
      </c>
      <c r="L34" s="16">
        <v>730</v>
      </c>
      <c r="M34" s="15" t="s">
        <v>46</v>
      </c>
      <c r="N34" s="16">
        <v>3</v>
      </c>
      <c r="O34" s="15" t="s">
        <v>43</v>
      </c>
      <c r="P34" s="15" t="s">
        <v>68</v>
      </c>
      <c r="Q34" s="15" t="s">
        <v>48</v>
      </c>
      <c r="R34" s="15" t="s">
        <v>49</v>
      </c>
      <c r="S34" s="15" t="s">
        <v>43</v>
      </c>
      <c r="T34" s="15" t="s">
        <v>50</v>
      </c>
      <c r="U34" s="15" t="s">
        <v>98</v>
      </c>
      <c r="V34" s="16">
        <v>2.41</v>
      </c>
      <c r="W34" s="16">
        <v>2.41</v>
      </c>
      <c r="X34" s="15" t="s">
        <v>52</v>
      </c>
      <c r="Y34" s="15" t="s">
        <v>115</v>
      </c>
      <c r="Z34" s="16" t="b">
        <v>0</v>
      </c>
      <c r="AA34" s="15" t="s">
        <v>54</v>
      </c>
      <c r="AB34" s="16" t="b">
        <v>0</v>
      </c>
      <c r="AC34" s="16">
        <v>39</v>
      </c>
      <c r="AD34" t="str">
        <f t="shared" si="0"/>
        <v>NT</v>
      </c>
      <c r="AG34" s="15" t="s">
        <v>894</v>
      </c>
    </row>
    <row r="35" spans="2:33" x14ac:dyDescent="0.25">
      <c r="B35">
        <f>VLOOKUP(C35*1,RMPCrecs!F$2:N$1245,9,FALSE)</f>
        <v>14</v>
      </c>
      <c r="C35" s="15" t="s">
        <v>297</v>
      </c>
      <c r="D35" s="15" t="s">
        <v>41</v>
      </c>
      <c r="E35" s="16">
        <v>2008</v>
      </c>
      <c r="F35" s="15" t="s">
        <v>67</v>
      </c>
      <c r="G35" s="17">
        <v>39679</v>
      </c>
      <c r="H35" s="15" t="s">
        <v>43</v>
      </c>
      <c r="I35" s="15" t="s">
        <v>44</v>
      </c>
      <c r="J35" s="16">
        <v>3008</v>
      </c>
      <c r="K35" s="15" t="s">
        <v>45</v>
      </c>
      <c r="L35" s="16">
        <v>670</v>
      </c>
      <c r="M35" s="15" t="s">
        <v>46</v>
      </c>
      <c r="N35" s="16">
        <v>3</v>
      </c>
      <c r="O35" s="15" t="s">
        <v>43</v>
      </c>
      <c r="P35" s="15" t="s">
        <v>68</v>
      </c>
      <c r="Q35" s="15" t="s">
        <v>48</v>
      </c>
      <c r="R35" s="15" t="s">
        <v>49</v>
      </c>
      <c r="S35" s="15" t="s">
        <v>43</v>
      </c>
      <c r="T35" s="15" t="s">
        <v>50</v>
      </c>
      <c r="U35" s="15" t="s">
        <v>98</v>
      </c>
      <c r="V35" s="16">
        <v>2.41</v>
      </c>
      <c r="W35" s="16">
        <v>2.41</v>
      </c>
      <c r="X35" s="15" t="s">
        <v>52</v>
      </c>
      <c r="Y35" s="15" t="s">
        <v>115</v>
      </c>
      <c r="Z35" s="16" t="b">
        <v>0</v>
      </c>
      <c r="AA35" s="15" t="s">
        <v>54</v>
      </c>
      <c r="AB35" s="16" t="b">
        <v>0</v>
      </c>
      <c r="AC35" s="16">
        <v>39</v>
      </c>
      <c r="AD35" t="str">
        <f t="shared" si="0"/>
        <v>NT</v>
      </c>
      <c r="AG35" s="15" t="s">
        <v>223</v>
      </c>
    </row>
    <row r="36" spans="2:33" x14ac:dyDescent="0.25">
      <c r="B36">
        <f>VLOOKUP(C36*1,RMPCrecs!F$2:N$1245,9,FALSE)</f>
        <v>14</v>
      </c>
      <c r="C36" s="15" t="s">
        <v>306</v>
      </c>
      <c r="D36" s="15" t="s">
        <v>41</v>
      </c>
      <c r="E36" s="16">
        <v>2008</v>
      </c>
      <c r="F36" s="15" t="s">
        <v>67</v>
      </c>
      <c r="G36" s="17">
        <v>39679</v>
      </c>
      <c r="H36" s="15" t="s">
        <v>43</v>
      </c>
      <c r="I36" s="15" t="s">
        <v>44</v>
      </c>
      <c r="J36" s="16">
        <v>3008</v>
      </c>
      <c r="K36" s="15" t="s">
        <v>110</v>
      </c>
      <c r="L36" s="16">
        <v>710</v>
      </c>
      <c r="M36" s="15" t="s">
        <v>46</v>
      </c>
      <c r="N36" s="16">
        <v>3</v>
      </c>
      <c r="O36" s="15" t="s">
        <v>43</v>
      </c>
      <c r="P36" s="15" t="s">
        <v>68</v>
      </c>
      <c r="Q36" s="15" t="s">
        <v>48</v>
      </c>
      <c r="R36" s="15" t="s">
        <v>49</v>
      </c>
      <c r="S36" s="15" t="s">
        <v>43</v>
      </c>
      <c r="T36" s="15" t="s">
        <v>50</v>
      </c>
      <c r="U36" s="15" t="s">
        <v>98</v>
      </c>
      <c r="V36" s="16">
        <v>2.41</v>
      </c>
      <c r="W36" s="16">
        <v>2.41</v>
      </c>
      <c r="X36" s="15" t="s">
        <v>52</v>
      </c>
      <c r="Y36" s="15" t="s">
        <v>115</v>
      </c>
      <c r="Z36" s="16" t="b">
        <v>0</v>
      </c>
      <c r="AA36" s="15" t="s">
        <v>54</v>
      </c>
      <c r="AB36" s="16" t="b">
        <v>0</v>
      </c>
      <c r="AC36" s="16">
        <v>39</v>
      </c>
      <c r="AD36" t="str">
        <f t="shared" si="0"/>
        <v>NT</v>
      </c>
      <c r="AG36" s="15" t="s">
        <v>275</v>
      </c>
    </row>
    <row r="37" spans="2:33" x14ac:dyDescent="0.25">
      <c r="B37">
        <f>VLOOKUP(C37*1,RMPCrecs!F$2:N$1245,9,FALSE)</f>
        <v>14</v>
      </c>
      <c r="C37" s="15" t="s">
        <v>307</v>
      </c>
      <c r="D37" s="15" t="s">
        <v>41</v>
      </c>
      <c r="E37" s="16">
        <v>2008</v>
      </c>
      <c r="F37" s="15" t="s">
        <v>67</v>
      </c>
      <c r="G37" s="17">
        <v>39679</v>
      </c>
      <c r="H37" s="15" t="s">
        <v>43</v>
      </c>
      <c r="I37" s="15" t="s">
        <v>44</v>
      </c>
      <c r="J37" s="16">
        <v>3008</v>
      </c>
      <c r="K37" s="15" t="s">
        <v>110</v>
      </c>
      <c r="L37" s="16">
        <v>710</v>
      </c>
      <c r="M37" s="15" t="s">
        <v>46</v>
      </c>
      <c r="N37" s="16">
        <v>3</v>
      </c>
      <c r="O37" s="15" t="s">
        <v>43</v>
      </c>
      <c r="P37" s="15" t="s">
        <v>68</v>
      </c>
      <c r="Q37" s="15" t="s">
        <v>48</v>
      </c>
      <c r="R37" s="15" t="s">
        <v>49</v>
      </c>
      <c r="S37" s="15" t="s">
        <v>43</v>
      </c>
      <c r="T37" s="15" t="s">
        <v>50</v>
      </c>
      <c r="U37" s="15" t="s">
        <v>98</v>
      </c>
      <c r="V37" s="16">
        <v>2.41</v>
      </c>
      <c r="W37" s="16">
        <v>2.41</v>
      </c>
      <c r="X37" s="15" t="s">
        <v>52</v>
      </c>
      <c r="Y37" s="15" t="s">
        <v>115</v>
      </c>
      <c r="Z37" s="16" t="b">
        <v>0</v>
      </c>
      <c r="AA37" s="15" t="s">
        <v>54</v>
      </c>
      <c r="AB37" s="16" t="b">
        <v>0</v>
      </c>
      <c r="AC37" s="16">
        <v>39</v>
      </c>
      <c r="AD37" t="str">
        <f t="shared" si="0"/>
        <v>NT</v>
      </c>
      <c r="AG37" s="15" t="s">
        <v>435</v>
      </c>
    </row>
    <row r="38" spans="2:33" x14ac:dyDescent="0.25">
      <c r="B38">
        <f>VLOOKUP(C38*1,RMPCrecs!F$2:N$1245,9,FALSE)</f>
        <v>14</v>
      </c>
      <c r="C38" s="15" t="s">
        <v>308</v>
      </c>
      <c r="D38" s="15" t="s">
        <v>41</v>
      </c>
      <c r="E38" s="16">
        <v>2008</v>
      </c>
      <c r="F38" s="15" t="s">
        <v>67</v>
      </c>
      <c r="G38" s="17">
        <v>39679</v>
      </c>
      <c r="H38" s="15" t="s">
        <v>43</v>
      </c>
      <c r="I38" s="15" t="s">
        <v>44</v>
      </c>
      <c r="J38" s="16">
        <v>3008</v>
      </c>
      <c r="K38" s="15" t="s">
        <v>110</v>
      </c>
      <c r="L38" s="16">
        <v>760</v>
      </c>
      <c r="M38" s="15" t="s">
        <v>46</v>
      </c>
      <c r="N38" s="16">
        <v>3</v>
      </c>
      <c r="O38" s="15" t="s">
        <v>43</v>
      </c>
      <c r="P38" s="15" t="s">
        <v>68</v>
      </c>
      <c r="Q38" s="15" t="s">
        <v>48</v>
      </c>
      <c r="R38" s="15" t="s">
        <v>49</v>
      </c>
      <c r="S38" s="15" t="s">
        <v>43</v>
      </c>
      <c r="T38" s="15" t="s">
        <v>50</v>
      </c>
      <c r="U38" s="15" t="s">
        <v>98</v>
      </c>
      <c r="V38" s="16">
        <v>2.41</v>
      </c>
      <c r="W38" s="16">
        <v>2.41</v>
      </c>
      <c r="X38" s="15" t="s">
        <v>52</v>
      </c>
      <c r="Y38" s="15" t="s">
        <v>115</v>
      </c>
      <c r="Z38" s="16" t="b">
        <v>0</v>
      </c>
      <c r="AA38" s="15" t="s">
        <v>54</v>
      </c>
      <c r="AB38" s="16" t="b">
        <v>0</v>
      </c>
      <c r="AC38" s="16">
        <v>39</v>
      </c>
      <c r="AD38" t="str">
        <f t="shared" si="0"/>
        <v>NT</v>
      </c>
      <c r="AG38" s="15" t="s">
        <v>574</v>
      </c>
    </row>
    <row r="39" spans="2:33" x14ac:dyDescent="0.25">
      <c r="B39">
        <f>VLOOKUP(C39*1,RMPCrecs!F$2:N$1245,9,FALSE)</f>
        <v>14</v>
      </c>
      <c r="C39" s="15" t="s">
        <v>309</v>
      </c>
      <c r="D39" s="15" t="s">
        <v>41</v>
      </c>
      <c r="E39" s="16">
        <v>2008</v>
      </c>
      <c r="F39" s="15" t="s">
        <v>67</v>
      </c>
      <c r="G39" s="17">
        <v>39679</v>
      </c>
      <c r="H39" s="15" t="s">
        <v>43</v>
      </c>
      <c r="I39" s="15" t="s">
        <v>44</v>
      </c>
      <c r="J39" s="16">
        <v>3008</v>
      </c>
      <c r="K39" s="15" t="s">
        <v>110</v>
      </c>
      <c r="L39" s="16">
        <v>780</v>
      </c>
      <c r="M39" s="15" t="s">
        <v>46</v>
      </c>
      <c r="N39" s="16">
        <v>3</v>
      </c>
      <c r="O39" s="15" t="s">
        <v>43</v>
      </c>
      <c r="P39" s="15" t="s">
        <v>68</v>
      </c>
      <c r="Q39" s="15" t="s">
        <v>48</v>
      </c>
      <c r="R39" s="15" t="s">
        <v>49</v>
      </c>
      <c r="S39" s="15" t="s">
        <v>43</v>
      </c>
      <c r="T39" s="15" t="s">
        <v>50</v>
      </c>
      <c r="U39" s="15" t="s">
        <v>98</v>
      </c>
      <c r="V39" s="16">
        <v>2.41</v>
      </c>
      <c r="W39" s="16">
        <v>2.41</v>
      </c>
      <c r="X39" s="15" t="s">
        <v>52</v>
      </c>
      <c r="Y39" s="15" t="s">
        <v>115</v>
      </c>
      <c r="Z39" s="16" t="b">
        <v>0</v>
      </c>
      <c r="AA39" s="15" t="s">
        <v>54</v>
      </c>
      <c r="AB39" s="16" t="b">
        <v>0</v>
      </c>
      <c r="AC39" s="16">
        <v>39</v>
      </c>
      <c r="AD39" t="str">
        <f t="shared" si="0"/>
        <v>NT</v>
      </c>
      <c r="AG39" s="15" t="s">
        <v>459</v>
      </c>
    </row>
    <row r="40" spans="2:33" x14ac:dyDescent="0.25">
      <c r="B40">
        <f>VLOOKUP(C40*1,RMPCrecs!F$2:N$1245,9,FALSE)</f>
        <v>14</v>
      </c>
      <c r="C40" s="15" t="s">
        <v>310</v>
      </c>
      <c r="D40" s="15" t="s">
        <v>41</v>
      </c>
      <c r="E40" s="16">
        <v>2008</v>
      </c>
      <c r="F40" s="15" t="s">
        <v>67</v>
      </c>
      <c r="G40" s="17">
        <v>39679</v>
      </c>
      <c r="H40" s="15" t="s">
        <v>43</v>
      </c>
      <c r="I40" s="15" t="s">
        <v>44</v>
      </c>
      <c r="J40" s="16">
        <v>3008</v>
      </c>
      <c r="K40" s="15" t="s">
        <v>110</v>
      </c>
      <c r="L40" s="16">
        <v>650</v>
      </c>
      <c r="M40" s="15" t="s">
        <v>46</v>
      </c>
      <c r="N40" s="16">
        <v>3</v>
      </c>
      <c r="O40" s="15" t="s">
        <v>43</v>
      </c>
      <c r="P40" s="15" t="s">
        <v>68</v>
      </c>
      <c r="Q40" s="15" t="s">
        <v>48</v>
      </c>
      <c r="R40" s="15" t="s">
        <v>49</v>
      </c>
      <c r="S40" s="15" t="s">
        <v>43</v>
      </c>
      <c r="T40" s="15" t="s">
        <v>50</v>
      </c>
      <c r="U40" s="15" t="s">
        <v>98</v>
      </c>
      <c r="V40" s="16">
        <v>2.41</v>
      </c>
      <c r="W40" s="16">
        <v>2.41</v>
      </c>
      <c r="X40" s="15" t="s">
        <v>52</v>
      </c>
      <c r="Y40" s="15" t="s">
        <v>115</v>
      </c>
      <c r="Z40" s="16" t="b">
        <v>0</v>
      </c>
      <c r="AA40" s="15" t="s">
        <v>54</v>
      </c>
      <c r="AB40" s="16" t="b">
        <v>0</v>
      </c>
      <c r="AC40" s="16">
        <v>39</v>
      </c>
      <c r="AD40" t="str">
        <f t="shared" si="0"/>
        <v>NT</v>
      </c>
      <c r="AG40" s="15" t="s">
        <v>576</v>
      </c>
    </row>
    <row r="41" spans="2:33" x14ac:dyDescent="0.25">
      <c r="B41">
        <f>VLOOKUP(C41*1,RMPCrecs!F$2:N$1245,9,FALSE)</f>
        <v>14</v>
      </c>
      <c r="C41" s="15" t="s">
        <v>311</v>
      </c>
      <c r="D41" s="15" t="s">
        <v>41</v>
      </c>
      <c r="E41" s="16">
        <v>2008</v>
      </c>
      <c r="F41" s="15" t="s">
        <v>67</v>
      </c>
      <c r="G41" s="17">
        <v>39679</v>
      </c>
      <c r="H41" s="15" t="s">
        <v>43</v>
      </c>
      <c r="I41" s="15" t="s">
        <v>44</v>
      </c>
      <c r="J41" s="16">
        <v>3008</v>
      </c>
      <c r="K41" s="15" t="s">
        <v>45</v>
      </c>
      <c r="L41" s="16">
        <v>730</v>
      </c>
      <c r="M41" s="15" t="s">
        <v>46</v>
      </c>
      <c r="N41" s="16">
        <v>3</v>
      </c>
      <c r="O41" s="15" t="s">
        <v>43</v>
      </c>
      <c r="P41" s="15" t="s">
        <v>265</v>
      </c>
      <c r="Q41" s="15" t="s">
        <v>48</v>
      </c>
      <c r="R41" s="15" t="s">
        <v>49</v>
      </c>
      <c r="S41" s="15" t="s">
        <v>43</v>
      </c>
      <c r="T41" s="15" t="s">
        <v>50</v>
      </c>
      <c r="U41" s="15" t="s">
        <v>98</v>
      </c>
      <c r="V41" s="16">
        <v>2.41</v>
      </c>
      <c r="W41" s="16">
        <v>2.41</v>
      </c>
      <c r="X41" s="15" t="s">
        <v>52</v>
      </c>
      <c r="Y41" s="15" t="s">
        <v>115</v>
      </c>
      <c r="Z41" s="16" t="b">
        <v>0</v>
      </c>
      <c r="AA41" s="15" t="s">
        <v>54</v>
      </c>
      <c r="AB41" s="16" t="b">
        <v>0</v>
      </c>
      <c r="AC41" s="16">
        <v>39</v>
      </c>
      <c r="AD41" t="str">
        <f t="shared" si="0"/>
        <v>NT</v>
      </c>
      <c r="AG41" s="15" t="s">
        <v>452</v>
      </c>
    </row>
    <row r="42" spans="2:33" x14ac:dyDescent="0.25">
      <c r="B42">
        <f>VLOOKUP(C42*1,RMPCrecs!F$2:N$1245,9,FALSE)</f>
        <v>14</v>
      </c>
      <c r="C42" s="15" t="s">
        <v>312</v>
      </c>
      <c r="D42" s="15" t="s">
        <v>41</v>
      </c>
      <c r="E42" s="16">
        <v>2008</v>
      </c>
      <c r="F42" s="15" t="s">
        <v>67</v>
      </c>
      <c r="G42" s="17">
        <v>39679</v>
      </c>
      <c r="H42" s="15" t="s">
        <v>43</v>
      </c>
      <c r="I42" s="15" t="s">
        <v>44</v>
      </c>
      <c r="J42" s="16">
        <v>3008</v>
      </c>
      <c r="K42" s="15" t="s">
        <v>45</v>
      </c>
      <c r="L42" s="16">
        <v>780</v>
      </c>
      <c r="M42" s="15" t="s">
        <v>46</v>
      </c>
      <c r="N42" s="16">
        <v>3</v>
      </c>
      <c r="O42" s="15" t="s">
        <v>43</v>
      </c>
      <c r="P42" s="15" t="s">
        <v>313</v>
      </c>
      <c r="Q42" s="15" t="s">
        <v>48</v>
      </c>
      <c r="R42" s="15" t="s">
        <v>49</v>
      </c>
      <c r="S42" s="15" t="s">
        <v>43</v>
      </c>
      <c r="T42" s="15" t="s">
        <v>50</v>
      </c>
      <c r="U42" s="15" t="s">
        <v>98</v>
      </c>
      <c r="V42" s="16">
        <v>2.41</v>
      </c>
      <c r="W42" s="16">
        <v>2.41</v>
      </c>
      <c r="X42" s="15" t="s">
        <v>52</v>
      </c>
      <c r="Y42" s="15" t="s">
        <v>115</v>
      </c>
      <c r="Z42" s="16" t="b">
        <v>0</v>
      </c>
      <c r="AA42" s="15" t="s">
        <v>54</v>
      </c>
      <c r="AB42" s="16" t="b">
        <v>0</v>
      </c>
      <c r="AC42" s="16">
        <v>39</v>
      </c>
      <c r="AD42" t="str">
        <f t="shared" si="0"/>
        <v>NT</v>
      </c>
      <c r="AG42" s="15" t="s">
        <v>778</v>
      </c>
    </row>
    <row r="43" spans="2:33" x14ac:dyDescent="0.25">
      <c r="B43">
        <f>VLOOKUP(C43*1,RMPCrecs!F$2:N$1245,9,FALSE)</f>
        <v>14</v>
      </c>
      <c r="C43" s="15" t="s">
        <v>314</v>
      </c>
      <c r="D43" s="15" t="s">
        <v>41</v>
      </c>
      <c r="E43" s="16">
        <v>2008</v>
      </c>
      <c r="F43" s="15" t="s">
        <v>67</v>
      </c>
      <c r="G43" s="17">
        <v>39679</v>
      </c>
      <c r="H43" s="15" t="s">
        <v>43</v>
      </c>
      <c r="I43" s="15" t="s">
        <v>44</v>
      </c>
      <c r="J43" s="16">
        <v>3008</v>
      </c>
      <c r="K43" s="15" t="s">
        <v>45</v>
      </c>
      <c r="L43" s="16">
        <v>750</v>
      </c>
      <c r="M43" s="15" t="s">
        <v>46</v>
      </c>
      <c r="N43" s="16">
        <v>3</v>
      </c>
      <c r="O43" s="15" t="s">
        <v>43</v>
      </c>
      <c r="P43" s="15" t="s">
        <v>68</v>
      </c>
      <c r="Q43" s="15" t="s">
        <v>48</v>
      </c>
      <c r="R43" s="15" t="s">
        <v>49</v>
      </c>
      <c r="S43" s="15" t="s">
        <v>43</v>
      </c>
      <c r="T43" s="15" t="s">
        <v>50</v>
      </c>
      <c r="U43" s="15" t="s">
        <v>98</v>
      </c>
      <c r="V43" s="16">
        <v>2.41</v>
      </c>
      <c r="W43" s="16">
        <v>2.41</v>
      </c>
      <c r="X43" s="15" t="s">
        <v>52</v>
      </c>
      <c r="Y43" s="15" t="s">
        <v>115</v>
      </c>
      <c r="Z43" s="16" t="b">
        <v>0</v>
      </c>
      <c r="AA43" s="15" t="s">
        <v>54</v>
      </c>
      <c r="AB43" s="16" t="b">
        <v>0</v>
      </c>
      <c r="AC43" s="16">
        <v>39</v>
      </c>
      <c r="AD43" t="str">
        <f t="shared" si="0"/>
        <v>NT</v>
      </c>
      <c r="AG43" s="15" t="s">
        <v>1348</v>
      </c>
    </row>
    <row r="44" spans="2:33" x14ac:dyDescent="0.25">
      <c r="B44">
        <f>VLOOKUP(C44*1,RMPCrecs!F$2:N$1245,9,FALSE)</f>
        <v>14</v>
      </c>
      <c r="C44" s="15" t="s">
        <v>315</v>
      </c>
      <c r="D44" s="15" t="s">
        <v>41</v>
      </c>
      <c r="E44" s="16">
        <v>2008</v>
      </c>
      <c r="F44" s="15" t="s">
        <v>67</v>
      </c>
      <c r="G44" s="17">
        <v>39679</v>
      </c>
      <c r="H44" s="15" t="s">
        <v>43</v>
      </c>
      <c r="I44" s="15" t="s">
        <v>44</v>
      </c>
      <c r="J44" s="16">
        <v>3008</v>
      </c>
      <c r="K44" s="15" t="s">
        <v>45</v>
      </c>
      <c r="L44" s="16">
        <v>690</v>
      </c>
      <c r="M44" s="15" t="s">
        <v>46</v>
      </c>
      <c r="N44" s="16">
        <v>3</v>
      </c>
      <c r="O44" s="15" t="s">
        <v>43</v>
      </c>
      <c r="P44" s="15" t="s">
        <v>68</v>
      </c>
      <c r="Q44" s="15" t="s">
        <v>48</v>
      </c>
      <c r="R44" s="15" t="s">
        <v>49</v>
      </c>
      <c r="S44" s="15" t="s">
        <v>43</v>
      </c>
      <c r="T44" s="15" t="s">
        <v>50</v>
      </c>
      <c r="U44" s="15" t="s">
        <v>98</v>
      </c>
      <c r="V44" s="16">
        <v>2.41</v>
      </c>
      <c r="W44" s="16">
        <v>2.41</v>
      </c>
      <c r="X44" s="15" t="s">
        <v>52</v>
      </c>
      <c r="Y44" s="15" t="s">
        <v>115</v>
      </c>
      <c r="Z44" s="16" t="b">
        <v>0</v>
      </c>
      <c r="AA44" s="15" t="s">
        <v>54</v>
      </c>
      <c r="AB44" s="16" t="b">
        <v>0</v>
      </c>
      <c r="AC44" s="16">
        <v>39</v>
      </c>
      <c r="AD44" t="str">
        <f t="shared" si="0"/>
        <v>NT</v>
      </c>
      <c r="AG44" s="15" t="s">
        <v>803</v>
      </c>
    </row>
    <row r="45" spans="2:33" x14ac:dyDescent="0.25">
      <c r="B45">
        <f>VLOOKUP(C45*1,RMPCrecs!F$2:N$1245,9,FALSE)</f>
        <v>14</v>
      </c>
      <c r="C45" s="15" t="s">
        <v>316</v>
      </c>
      <c r="D45" s="15" t="s">
        <v>41</v>
      </c>
      <c r="E45" s="16">
        <v>2008</v>
      </c>
      <c r="F45" s="15" t="s">
        <v>67</v>
      </c>
      <c r="G45" s="17">
        <v>39686</v>
      </c>
      <c r="H45" s="15" t="s">
        <v>43</v>
      </c>
      <c r="I45" s="15" t="s">
        <v>44</v>
      </c>
      <c r="J45" s="16">
        <v>3008</v>
      </c>
      <c r="K45" s="15" t="s">
        <v>45</v>
      </c>
      <c r="L45" s="16">
        <v>760</v>
      </c>
      <c r="M45" s="15" t="s">
        <v>46</v>
      </c>
      <c r="N45" s="16">
        <v>3</v>
      </c>
      <c r="O45" s="15" t="s">
        <v>43</v>
      </c>
      <c r="P45" s="15" t="s">
        <v>68</v>
      </c>
      <c r="Q45" s="15" t="s">
        <v>48</v>
      </c>
      <c r="R45" s="15" t="s">
        <v>49</v>
      </c>
      <c r="S45" s="15" t="s">
        <v>43</v>
      </c>
      <c r="T45" s="15" t="s">
        <v>50</v>
      </c>
      <c r="U45" s="15" t="s">
        <v>69</v>
      </c>
      <c r="V45" s="16">
        <v>2.89</v>
      </c>
      <c r="W45" s="16">
        <v>2.89</v>
      </c>
      <c r="X45" s="15" t="s">
        <v>52</v>
      </c>
      <c r="Y45" s="15" t="s">
        <v>107</v>
      </c>
      <c r="Z45" s="16" t="b">
        <v>0</v>
      </c>
      <c r="AA45" s="15" t="s">
        <v>54</v>
      </c>
      <c r="AB45" s="16" t="b">
        <v>0</v>
      </c>
      <c r="AC45" s="16">
        <v>39</v>
      </c>
      <c r="AD45" t="str">
        <f t="shared" si="0"/>
        <v>NT</v>
      </c>
      <c r="AG45" s="15" t="s">
        <v>1222</v>
      </c>
    </row>
    <row r="46" spans="2:33" x14ac:dyDescent="0.25">
      <c r="B46">
        <f>VLOOKUP(C46*1,RMPCrecs!F$2:N$1245,9,FALSE)</f>
        <v>14</v>
      </c>
      <c r="C46" s="15" t="s">
        <v>317</v>
      </c>
      <c r="D46" s="15" t="s">
        <v>41</v>
      </c>
      <c r="E46" s="16">
        <v>2008</v>
      </c>
      <c r="F46" s="15" t="s">
        <v>67</v>
      </c>
      <c r="G46" s="17">
        <v>39686</v>
      </c>
      <c r="H46" s="15" t="s">
        <v>43</v>
      </c>
      <c r="I46" s="15" t="s">
        <v>44</v>
      </c>
      <c r="J46" s="16">
        <v>3008</v>
      </c>
      <c r="K46" s="15" t="s">
        <v>45</v>
      </c>
      <c r="L46" s="16">
        <v>760</v>
      </c>
      <c r="M46" s="15" t="s">
        <v>46</v>
      </c>
      <c r="N46" s="16">
        <v>3</v>
      </c>
      <c r="O46" s="15" t="s">
        <v>43</v>
      </c>
      <c r="P46" s="15" t="s">
        <v>68</v>
      </c>
      <c r="Q46" s="15" t="s">
        <v>48</v>
      </c>
      <c r="R46" s="15" t="s">
        <v>49</v>
      </c>
      <c r="S46" s="15" t="s">
        <v>43</v>
      </c>
      <c r="T46" s="15" t="s">
        <v>50</v>
      </c>
      <c r="U46" s="15" t="s">
        <v>69</v>
      </c>
      <c r="V46" s="16">
        <v>2.89</v>
      </c>
      <c r="W46" s="16">
        <v>2.89</v>
      </c>
      <c r="X46" s="15" t="s">
        <v>52</v>
      </c>
      <c r="Y46" s="15" t="s">
        <v>107</v>
      </c>
      <c r="Z46" s="16" t="b">
        <v>0</v>
      </c>
      <c r="AA46" s="15" t="s">
        <v>54</v>
      </c>
      <c r="AB46" s="16" t="b">
        <v>0</v>
      </c>
      <c r="AC46" s="16">
        <v>39</v>
      </c>
      <c r="AD46" t="str">
        <f t="shared" si="0"/>
        <v>NT</v>
      </c>
      <c r="AG46" s="15" t="s">
        <v>1421</v>
      </c>
    </row>
    <row r="47" spans="2:33" x14ac:dyDescent="0.25">
      <c r="B47">
        <f>VLOOKUP(C47*1,RMPCrecs!F$2:N$1245,9,FALSE)</f>
        <v>14</v>
      </c>
      <c r="C47" s="15" t="s">
        <v>318</v>
      </c>
      <c r="D47" s="15" t="s">
        <v>41</v>
      </c>
      <c r="E47" s="16">
        <v>2008</v>
      </c>
      <c r="F47" s="15" t="s">
        <v>67</v>
      </c>
      <c r="G47" s="17">
        <v>39686</v>
      </c>
      <c r="H47" s="15" t="s">
        <v>43</v>
      </c>
      <c r="I47" s="15" t="s">
        <v>44</v>
      </c>
      <c r="J47" s="16">
        <v>3008</v>
      </c>
      <c r="K47" s="15" t="s">
        <v>45</v>
      </c>
      <c r="L47" s="16">
        <v>750</v>
      </c>
      <c r="M47" s="15" t="s">
        <v>46</v>
      </c>
      <c r="N47" s="16">
        <v>3</v>
      </c>
      <c r="O47" s="15" t="s">
        <v>43</v>
      </c>
      <c r="P47" s="15" t="s">
        <v>68</v>
      </c>
      <c r="Q47" s="15" t="s">
        <v>48</v>
      </c>
      <c r="R47" s="15" t="s">
        <v>59</v>
      </c>
      <c r="S47" s="15" t="s">
        <v>43</v>
      </c>
      <c r="T47" s="15" t="s">
        <v>50</v>
      </c>
      <c r="U47" s="15" t="s">
        <v>69</v>
      </c>
      <c r="V47" s="16">
        <v>2.89</v>
      </c>
      <c r="W47" s="16">
        <v>2.89</v>
      </c>
      <c r="X47" s="15" t="s">
        <v>52</v>
      </c>
      <c r="Y47" s="15" t="s">
        <v>107</v>
      </c>
      <c r="Z47" s="16" t="b">
        <v>0</v>
      </c>
      <c r="AA47" s="15" t="s">
        <v>54</v>
      </c>
      <c r="AB47" s="16" t="b">
        <v>0</v>
      </c>
      <c r="AC47" s="16">
        <v>39</v>
      </c>
      <c r="AD47" t="str">
        <f t="shared" si="0"/>
        <v>NT</v>
      </c>
      <c r="AG47" s="15" t="s">
        <v>1260</v>
      </c>
    </row>
    <row r="48" spans="2:33" x14ac:dyDescent="0.25">
      <c r="B48">
        <f>VLOOKUP(C48*1,RMPCrecs!F$2:N$1245,9,FALSE)</f>
        <v>14</v>
      </c>
      <c r="C48" s="15" t="s">
        <v>334</v>
      </c>
      <c r="D48" s="15" t="s">
        <v>41</v>
      </c>
      <c r="E48" s="16">
        <v>2008</v>
      </c>
      <c r="F48" s="15" t="s">
        <v>42</v>
      </c>
      <c r="G48" s="17">
        <v>39696</v>
      </c>
      <c r="H48" s="15" t="s">
        <v>43</v>
      </c>
      <c r="I48" s="15" t="s">
        <v>44</v>
      </c>
      <c r="J48" s="16">
        <v>3008</v>
      </c>
      <c r="K48" s="15" t="s">
        <v>110</v>
      </c>
      <c r="L48" s="16">
        <v>830</v>
      </c>
      <c r="M48" s="15" t="s">
        <v>46</v>
      </c>
      <c r="N48" s="16">
        <v>3</v>
      </c>
      <c r="O48" s="15" t="s">
        <v>43</v>
      </c>
      <c r="P48" s="15" t="s">
        <v>68</v>
      </c>
      <c r="Q48" s="15" t="s">
        <v>48</v>
      </c>
      <c r="R48" s="15" t="s">
        <v>49</v>
      </c>
      <c r="S48" s="15" t="s">
        <v>43</v>
      </c>
      <c r="T48" s="15" t="s">
        <v>50</v>
      </c>
      <c r="U48" s="15" t="s">
        <v>72</v>
      </c>
      <c r="V48" s="16">
        <v>1.56</v>
      </c>
      <c r="W48" s="16">
        <v>1.56</v>
      </c>
      <c r="X48" s="15" t="s">
        <v>52</v>
      </c>
      <c r="Y48" s="15" t="s">
        <v>168</v>
      </c>
      <c r="Z48" s="16" t="b">
        <v>0</v>
      </c>
      <c r="AA48" s="15" t="s">
        <v>54</v>
      </c>
      <c r="AB48" s="16" t="b">
        <v>0</v>
      </c>
      <c r="AC48" s="16">
        <v>39</v>
      </c>
      <c r="AD48" t="str">
        <f t="shared" si="0"/>
        <v>NT</v>
      </c>
      <c r="AG48" s="15" t="s">
        <v>1141</v>
      </c>
    </row>
    <row r="49" spans="2:33" x14ac:dyDescent="0.25">
      <c r="B49">
        <f>VLOOKUP(C49*1,RMPCrecs!F$2:N$1245,9,FALSE)</f>
        <v>14</v>
      </c>
      <c r="C49" s="15" t="s">
        <v>335</v>
      </c>
      <c r="D49" s="15" t="s">
        <v>41</v>
      </c>
      <c r="E49" s="16">
        <v>2008</v>
      </c>
      <c r="F49" s="15" t="s">
        <v>42</v>
      </c>
      <c r="G49" s="17">
        <v>39696</v>
      </c>
      <c r="H49" s="15" t="s">
        <v>43</v>
      </c>
      <c r="I49" s="15" t="s">
        <v>44</v>
      </c>
      <c r="J49" s="16">
        <v>3008</v>
      </c>
      <c r="K49" s="15" t="s">
        <v>110</v>
      </c>
      <c r="L49" s="16">
        <v>830</v>
      </c>
      <c r="M49" s="15" t="s">
        <v>46</v>
      </c>
      <c r="N49" s="16">
        <v>3</v>
      </c>
      <c r="O49" s="15" t="s">
        <v>43</v>
      </c>
      <c r="P49" s="15" t="s">
        <v>68</v>
      </c>
      <c r="Q49" s="15" t="s">
        <v>48</v>
      </c>
      <c r="R49" s="15" t="s">
        <v>49</v>
      </c>
      <c r="S49" s="15" t="s">
        <v>43</v>
      </c>
      <c r="T49" s="15" t="s">
        <v>50</v>
      </c>
      <c r="U49" s="15" t="s">
        <v>72</v>
      </c>
      <c r="V49" s="16">
        <v>1.56</v>
      </c>
      <c r="W49" s="16">
        <v>1.56</v>
      </c>
      <c r="X49" s="15" t="s">
        <v>52</v>
      </c>
      <c r="Y49" s="15" t="s">
        <v>168</v>
      </c>
      <c r="Z49" s="16" t="b">
        <v>0</v>
      </c>
      <c r="AA49" s="15" t="s">
        <v>54</v>
      </c>
      <c r="AB49" s="16" t="b">
        <v>0</v>
      </c>
      <c r="AC49" s="16">
        <v>39</v>
      </c>
      <c r="AD49" t="str">
        <f t="shared" si="0"/>
        <v>NT</v>
      </c>
      <c r="AG49" s="15" t="s">
        <v>983</v>
      </c>
    </row>
    <row r="50" spans="2:33" x14ac:dyDescent="0.25">
      <c r="B50">
        <f>VLOOKUP(C50*1,RMPCrecs!F$2:N$1245,9,FALSE)</f>
        <v>14</v>
      </c>
      <c r="C50" s="15" t="s">
        <v>341</v>
      </c>
      <c r="D50" s="15" t="s">
        <v>41</v>
      </c>
      <c r="E50" s="16">
        <v>2008</v>
      </c>
      <c r="F50" s="15" t="s">
        <v>42</v>
      </c>
      <c r="G50" s="17">
        <v>39696</v>
      </c>
      <c r="H50" s="15" t="s">
        <v>43</v>
      </c>
      <c r="I50" s="15" t="s">
        <v>44</v>
      </c>
      <c r="J50" s="16">
        <v>3008</v>
      </c>
      <c r="K50" s="15" t="s">
        <v>45</v>
      </c>
      <c r="L50" s="16">
        <v>730</v>
      </c>
      <c r="M50" s="15" t="s">
        <v>46</v>
      </c>
      <c r="N50" s="16">
        <v>3</v>
      </c>
      <c r="O50" s="15" t="s">
        <v>43</v>
      </c>
      <c r="P50" s="15" t="s">
        <v>58</v>
      </c>
      <c r="Q50" s="15" t="s">
        <v>48</v>
      </c>
      <c r="R50" s="15" t="s">
        <v>49</v>
      </c>
      <c r="S50" s="15" t="s">
        <v>43</v>
      </c>
      <c r="T50" s="15" t="s">
        <v>50</v>
      </c>
      <c r="U50" s="15" t="s">
        <v>72</v>
      </c>
      <c r="V50" s="16">
        <v>1.56</v>
      </c>
      <c r="W50" s="16">
        <v>1.56</v>
      </c>
      <c r="X50" s="15" t="s">
        <v>52</v>
      </c>
      <c r="Y50" s="15" t="s">
        <v>168</v>
      </c>
      <c r="Z50" s="16" t="b">
        <v>0</v>
      </c>
      <c r="AA50" s="15" t="s">
        <v>54</v>
      </c>
      <c r="AB50" s="16" t="b">
        <v>0</v>
      </c>
      <c r="AC50" s="16">
        <v>39</v>
      </c>
      <c r="AD50" t="str">
        <f t="shared" si="0"/>
        <v>NT</v>
      </c>
      <c r="AG50" s="15" t="s">
        <v>1257</v>
      </c>
    </row>
    <row r="51" spans="2:33" x14ac:dyDescent="0.25">
      <c r="B51">
        <f>VLOOKUP(C51*1,RMPCrecs!F$2:N$1245,9,FALSE)</f>
        <v>14</v>
      </c>
      <c r="C51" s="15" t="s">
        <v>357</v>
      </c>
      <c r="D51" s="15" t="s">
        <v>41</v>
      </c>
      <c r="E51" s="16">
        <v>2008</v>
      </c>
      <c r="F51" s="15" t="s">
        <v>42</v>
      </c>
      <c r="G51" s="17">
        <v>39699</v>
      </c>
      <c r="H51" s="15" t="s">
        <v>43</v>
      </c>
      <c r="I51" s="15" t="s">
        <v>44</v>
      </c>
      <c r="J51" s="16">
        <v>3008</v>
      </c>
      <c r="K51" s="15" t="s">
        <v>110</v>
      </c>
      <c r="L51" s="16">
        <v>740</v>
      </c>
      <c r="M51" s="15" t="s">
        <v>46</v>
      </c>
      <c r="N51" s="16">
        <v>3</v>
      </c>
      <c r="O51" s="15" t="s">
        <v>43</v>
      </c>
      <c r="P51" s="15" t="s">
        <v>47</v>
      </c>
      <c r="Q51" s="15" t="s">
        <v>48</v>
      </c>
      <c r="R51" s="15" t="s">
        <v>49</v>
      </c>
      <c r="S51" s="15" t="s">
        <v>43</v>
      </c>
      <c r="T51" s="15" t="s">
        <v>50</v>
      </c>
      <c r="U51" s="15" t="s">
        <v>60</v>
      </c>
      <c r="V51" s="16">
        <v>3.01</v>
      </c>
      <c r="W51" s="16">
        <v>3.01</v>
      </c>
      <c r="X51" s="15" t="s">
        <v>52</v>
      </c>
      <c r="Y51" s="15" t="s">
        <v>112</v>
      </c>
      <c r="Z51" s="16" t="b">
        <v>0</v>
      </c>
      <c r="AA51" s="15" t="s">
        <v>54</v>
      </c>
      <c r="AB51" s="16" t="b">
        <v>0</v>
      </c>
      <c r="AC51" s="16">
        <v>39</v>
      </c>
      <c r="AD51" t="str">
        <f t="shared" si="0"/>
        <v>NT</v>
      </c>
      <c r="AG51" s="15" t="s">
        <v>734</v>
      </c>
    </row>
    <row r="52" spans="2:33" x14ac:dyDescent="0.25">
      <c r="B52">
        <f>VLOOKUP(C52*1,RMPCrecs!F$2:N$1245,9,FALSE)</f>
        <v>14</v>
      </c>
      <c r="C52" s="15" t="s">
        <v>358</v>
      </c>
      <c r="D52" s="15" t="s">
        <v>41</v>
      </c>
      <c r="E52" s="16">
        <v>2008</v>
      </c>
      <c r="F52" s="15" t="s">
        <v>42</v>
      </c>
      <c r="G52" s="17">
        <v>39699</v>
      </c>
      <c r="H52" s="15" t="s">
        <v>43</v>
      </c>
      <c r="I52" s="15" t="s">
        <v>44</v>
      </c>
      <c r="J52" s="16">
        <v>3008</v>
      </c>
      <c r="K52" s="15" t="s">
        <v>45</v>
      </c>
      <c r="L52" s="16">
        <v>480</v>
      </c>
      <c r="M52" s="15" t="s">
        <v>46</v>
      </c>
      <c r="N52" s="16">
        <v>2</v>
      </c>
      <c r="O52" s="15" t="s">
        <v>43</v>
      </c>
      <c r="P52" s="15" t="s">
        <v>359</v>
      </c>
      <c r="Q52" s="15" t="s">
        <v>48</v>
      </c>
      <c r="R52" s="15" t="s">
        <v>49</v>
      </c>
      <c r="S52" s="15" t="s">
        <v>43</v>
      </c>
      <c r="T52" s="15" t="s">
        <v>50</v>
      </c>
      <c r="U52" s="15" t="s">
        <v>60</v>
      </c>
      <c r="V52" s="16">
        <v>3.01</v>
      </c>
      <c r="W52" s="16">
        <v>3.01</v>
      </c>
      <c r="X52" s="15" t="s">
        <v>52</v>
      </c>
      <c r="Y52" s="15" t="s">
        <v>112</v>
      </c>
      <c r="Z52" s="16" t="b">
        <v>0</v>
      </c>
      <c r="AA52" s="15" t="s">
        <v>54</v>
      </c>
      <c r="AB52" s="16" t="b">
        <v>0</v>
      </c>
      <c r="AC52" s="16">
        <v>39</v>
      </c>
      <c r="AD52" t="str">
        <f t="shared" si="0"/>
        <v>NT</v>
      </c>
      <c r="AG52" s="15" t="s">
        <v>724</v>
      </c>
    </row>
    <row r="53" spans="2:33" x14ac:dyDescent="0.25">
      <c r="B53">
        <f>VLOOKUP(C53*1,RMPCrecs!F$2:N$1245,9,FALSE)</f>
        <v>14</v>
      </c>
      <c r="C53" s="15" t="s">
        <v>360</v>
      </c>
      <c r="D53" s="15" t="s">
        <v>41</v>
      </c>
      <c r="E53" s="16">
        <v>2008</v>
      </c>
      <c r="F53" s="15" t="s">
        <v>42</v>
      </c>
      <c r="G53" s="17">
        <v>39701</v>
      </c>
      <c r="H53" s="15" t="s">
        <v>43</v>
      </c>
      <c r="I53" s="15" t="s">
        <v>44</v>
      </c>
      <c r="J53" s="16">
        <v>3008</v>
      </c>
      <c r="K53" s="15" t="s">
        <v>110</v>
      </c>
      <c r="L53" s="16">
        <v>700</v>
      </c>
      <c r="M53" s="15" t="s">
        <v>46</v>
      </c>
      <c r="N53" s="16">
        <v>3</v>
      </c>
      <c r="O53" s="15" t="s">
        <v>43</v>
      </c>
      <c r="P53" s="15" t="s">
        <v>68</v>
      </c>
      <c r="Q53" s="15" t="s">
        <v>48</v>
      </c>
      <c r="R53" s="15" t="s">
        <v>49</v>
      </c>
      <c r="S53" s="15" t="s">
        <v>43</v>
      </c>
      <c r="T53" s="15" t="s">
        <v>50</v>
      </c>
      <c r="U53" s="15" t="s">
        <v>60</v>
      </c>
      <c r="V53" s="16">
        <v>3.01</v>
      </c>
      <c r="W53" s="16">
        <v>3.01</v>
      </c>
      <c r="X53" s="15" t="s">
        <v>52</v>
      </c>
      <c r="Y53" s="15" t="s">
        <v>112</v>
      </c>
      <c r="Z53" s="16" t="b">
        <v>0</v>
      </c>
      <c r="AA53" s="15" t="s">
        <v>54</v>
      </c>
      <c r="AB53" s="16" t="b">
        <v>0</v>
      </c>
      <c r="AC53" s="16">
        <v>39</v>
      </c>
      <c r="AD53" t="str">
        <f t="shared" si="0"/>
        <v>NT</v>
      </c>
      <c r="AG53" s="15" t="s">
        <v>1153</v>
      </c>
    </row>
    <row r="54" spans="2:33" x14ac:dyDescent="0.25">
      <c r="B54">
        <f>VLOOKUP(C54*1,RMPCrecs!F$2:N$1245,9,FALSE)</f>
        <v>14</v>
      </c>
      <c r="C54" s="15" t="s">
        <v>361</v>
      </c>
      <c r="D54" s="15" t="s">
        <v>41</v>
      </c>
      <c r="E54" s="16">
        <v>2008</v>
      </c>
      <c r="F54" s="15" t="s">
        <v>42</v>
      </c>
      <c r="G54" s="17">
        <v>39701</v>
      </c>
      <c r="H54" s="15" t="s">
        <v>43</v>
      </c>
      <c r="I54" s="15" t="s">
        <v>44</v>
      </c>
      <c r="J54" s="16">
        <v>3008</v>
      </c>
      <c r="K54" s="15" t="s">
        <v>45</v>
      </c>
      <c r="L54" s="16">
        <v>740</v>
      </c>
      <c r="M54" s="15" t="s">
        <v>46</v>
      </c>
      <c r="N54" s="16">
        <v>3</v>
      </c>
      <c r="O54" s="15" t="s">
        <v>43</v>
      </c>
      <c r="P54" s="15" t="s">
        <v>68</v>
      </c>
      <c r="Q54" s="15" t="s">
        <v>48</v>
      </c>
      <c r="R54" s="15" t="s">
        <v>49</v>
      </c>
      <c r="S54" s="15" t="s">
        <v>43</v>
      </c>
      <c r="T54" s="15" t="s">
        <v>50</v>
      </c>
      <c r="U54" s="15" t="s">
        <v>60</v>
      </c>
      <c r="V54" s="16">
        <v>3.01</v>
      </c>
      <c r="W54" s="16">
        <v>3.01</v>
      </c>
      <c r="X54" s="15" t="s">
        <v>52</v>
      </c>
      <c r="Y54" s="15" t="s">
        <v>112</v>
      </c>
      <c r="Z54" s="16" t="b">
        <v>0</v>
      </c>
      <c r="AA54" s="15" t="s">
        <v>54</v>
      </c>
      <c r="AB54" s="16" t="b">
        <v>0</v>
      </c>
      <c r="AC54" s="16">
        <v>39</v>
      </c>
      <c r="AD54" t="str">
        <f t="shared" si="0"/>
        <v>NT</v>
      </c>
      <c r="AG54" s="15" t="s">
        <v>104</v>
      </c>
    </row>
    <row r="55" spans="2:33" x14ac:dyDescent="0.25">
      <c r="B55">
        <f>VLOOKUP(C55*1,RMPCrecs!F$2:N$1245,9,FALSE)</f>
        <v>14</v>
      </c>
      <c r="C55" s="15" t="s">
        <v>362</v>
      </c>
      <c r="D55" s="15" t="s">
        <v>41</v>
      </c>
      <c r="E55" s="16">
        <v>2008</v>
      </c>
      <c r="F55" s="15" t="s">
        <v>42</v>
      </c>
      <c r="G55" s="17">
        <v>39701</v>
      </c>
      <c r="H55" s="15" t="s">
        <v>43</v>
      </c>
      <c r="I55" s="15" t="s">
        <v>44</v>
      </c>
      <c r="J55" s="16">
        <v>3008</v>
      </c>
      <c r="K55" s="15" t="s">
        <v>110</v>
      </c>
      <c r="L55" s="16">
        <v>690</v>
      </c>
      <c r="M55" s="15" t="s">
        <v>46</v>
      </c>
      <c r="N55" s="16">
        <v>3</v>
      </c>
      <c r="O55" s="15" t="s">
        <v>43</v>
      </c>
      <c r="P55" s="15" t="s">
        <v>68</v>
      </c>
      <c r="Q55" s="15" t="s">
        <v>48</v>
      </c>
      <c r="R55" s="15" t="s">
        <v>49</v>
      </c>
      <c r="S55" s="15" t="s">
        <v>43</v>
      </c>
      <c r="T55" s="15" t="s">
        <v>50</v>
      </c>
      <c r="U55" s="15" t="s">
        <v>60</v>
      </c>
      <c r="V55" s="16">
        <v>3.01</v>
      </c>
      <c r="W55" s="16">
        <v>3.01</v>
      </c>
      <c r="X55" s="15" t="s">
        <v>52</v>
      </c>
      <c r="Y55" s="15" t="s">
        <v>112</v>
      </c>
      <c r="Z55" s="16" t="b">
        <v>0</v>
      </c>
      <c r="AA55" s="15" t="s">
        <v>54</v>
      </c>
      <c r="AB55" s="16" t="b">
        <v>0</v>
      </c>
      <c r="AC55" s="16">
        <v>39</v>
      </c>
      <c r="AD55" t="str">
        <f t="shared" si="0"/>
        <v>NT</v>
      </c>
      <c r="AG55" s="15" t="s">
        <v>675</v>
      </c>
    </row>
    <row r="56" spans="2:33" x14ac:dyDescent="0.25">
      <c r="B56">
        <f>VLOOKUP(C56*1,RMPCrecs!F$2:N$1245,9,FALSE)</f>
        <v>14</v>
      </c>
      <c r="C56" s="15" t="s">
        <v>363</v>
      </c>
      <c r="D56" s="15" t="s">
        <v>41</v>
      </c>
      <c r="E56" s="16">
        <v>2008</v>
      </c>
      <c r="F56" s="15" t="s">
        <v>42</v>
      </c>
      <c r="G56" s="17">
        <v>39701</v>
      </c>
      <c r="H56" s="15" t="s">
        <v>43</v>
      </c>
      <c r="I56" s="15" t="s">
        <v>44</v>
      </c>
      <c r="J56" s="16">
        <v>3008</v>
      </c>
      <c r="K56" s="15" t="s">
        <v>110</v>
      </c>
      <c r="L56" s="16">
        <v>750</v>
      </c>
      <c r="M56" s="15" t="s">
        <v>46</v>
      </c>
      <c r="N56" s="16">
        <v>3</v>
      </c>
      <c r="O56" s="15" t="s">
        <v>43</v>
      </c>
      <c r="P56" s="15" t="s">
        <v>68</v>
      </c>
      <c r="Q56" s="15" t="s">
        <v>48</v>
      </c>
      <c r="R56" s="15" t="s">
        <v>49</v>
      </c>
      <c r="S56" s="15" t="s">
        <v>43</v>
      </c>
      <c r="T56" s="15" t="s">
        <v>50</v>
      </c>
      <c r="U56" s="15" t="s">
        <v>60</v>
      </c>
      <c r="V56" s="16">
        <v>3.01</v>
      </c>
      <c r="W56" s="16">
        <v>3.01</v>
      </c>
      <c r="X56" s="15" t="s">
        <v>52</v>
      </c>
      <c r="Y56" s="15" t="s">
        <v>112</v>
      </c>
      <c r="Z56" s="16" t="b">
        <v>0</v>
      </c>
      <c r="AA56" s="15" t="s">
        <v>54</v>
      </c>
      <c r="AB56" s="16" t="b">
        <v>0</v>
      </c>
      <c r="AC56" s="16">
        <v>39</v>
      </c>
      <c r="AD56" t="str">
        <f t="shared" si="0"/>
        <v>NT</v>
      </c>
      <c r="AG56" s="15" t="s">
        <v>1018</v>
      </c>
    </row>
    <row r="57" spans="2:33" x14ac:dyDescent="0.25">
      <c r="B57">
        <f>VLOOKUP(C57*1,RMPCrecs!F$2:N$1245,9,FALSE)</f>
        <v>14</v>
      </c>
      <c r="C57" s="15" t="s">
        <v>374</v>
      </c>
      <c r="D57" s="15" t="s">
        <v>41</v>
      </c>
      <c r="E57" s="16">
        <v>2008</v>
      </c>
      <c r="F57" s="15" t="s">
        <v>67</v>
      </c>
      <c r="G57" s="17">
        <v>39679</v>
      </c>
      <c r="H57" s="15" t="s">
        <v>43</v>
      </c>
      <c r="I57" s="15" t="s">
        <v>44</v>
      </c>
      <c r="J57" s="16">
        <v>3008</v>
      </c>
      <c r="K57" s="15" t="s">
        <v>45</v>
      </c>
      <c r="L57" s="16">
        <v>660</v>
      </c>
      <c r="M57" s="15" t="s">
        <v>46</v>
      </c>
      <c r="N57" s="16">
        <v>3</v>
      </c>
      <c r="O57" s="15" t="s">
        <v>43</v>
      </c>
      <c r="P57" s="15" t="s">
        <v>68</v>
      </c>
      <c r="Q57" s="15" t="s">
        <v>48</v>
      </c>
      <c r="R57" s="15" t="s">
        <v>49</v>
      </c>
      <c r="S57" s="15" t="s">
        <v>43</v>
      </c>
      <c r="T57" s="15" t="s">
        <v>50</v>
      </c>
      <c r="U57" s="15" t="s">
        <v>98</v>
      </c>
      <c r="V57" s="16">
        <v>2.41</v>
      </c>
      <c r="W57" s="16">
        <v>2.41</v>
      </c>
      <c r="X57" s="15" t="s">
        <v>52</v>
      </c>
      <c r="Y57" s="15" t="s">
        <v>115</v>
      </c>
      <c r="Z57" s="16" t="b">
        <v>0</v>
      </c>
      <c r="AA57" s="15" t="s">
        <v>54</v>
      </c>
      <c r="AB57" s="16" t="b">
        <v>0</v>
      </c>
      <c r="AC57" s="16">
        <v>39</v>
      </c>
      <c r="AD57" t="str">
        <f t="shared" si="0"/>
        <v>NT</v>
      </c>
      <c r="AG57" s="15" t="s">
        <v>1014</v>
      </c>
    </row>
    <row r="58" spans="2:33" x14ac:dyDescent="0.25">
      <c r="B58">
        <f>VLOOKUP(C58*1,RMPCrecs!F$2:N$1245,9,FALSE)</f>
        <v>14</v>
      </c>
      <c r="C58" s="15" t="s">
        <v>375</v>
      </c>
      <c r="D58" s="15" t="s">
        <v>41</v>
      </c>
      <c r="E58" s="16">
        <v>2008</v>
      </c>
      <c r="F58" s="15" t="s">
        <v>67</v>
      </c>
      <c r="G58" s="17">
        <v>39679</v>
      </c>
      <c r="H58" s="15" t="s">
        <v>43</v>
      </c>
      <c r="I58" s="15" t="s">
        <v>44</v>
      </c>
      <c r="J58" s="16">
        <v>3008</v>
      </c>
      <c r="K58" s="15" t="s">
        <v>110</v>
      </c>
      <c r="L58" s="16">
        <v>740</v>
      </c>
      <c r="M58" s="15" t="s">
        <v>46</v>
      </c>
      <c r="N58" s="16">
        <v>3</v>
      </c>
      <c r="O58" s="15" t="s">
        <v>43</v>
      </c>
      <c r="P58" s="15" t="s">
        <v>68</v>
      </c>
      <c r="Q58" s="15" t="s">
        <v>48</v>
      </c>
      <c r="R58" s="15" t="s">
        <v>49</v>
      </c>
      <c r="S58" s="15" t="s">
        <v>43</v>
      </c>
      <c r="T58" s="15" t="s">
        <v>50</v>
      </c>
      <c r="U58" s="15" t="s">
        <v>98</v>
      </c>
      <c r="V58" s="16">
        <v>2.41</v>
      </c>
      <c r="W58" s="16">
        <v>2.41</v>
      </c>
      <c r="X58" s="15" t="s">
        <v>52</v>
      </c>
      <c r="Y58" s="15" t="s">
        <v>115</v>
      </c>
      <c r="Z58" s="16" t="b">
        <v>0</v>
      </c>
      <c r="AA58" s="15" t="s">
        <v>54</v>
      </c>
      <c r="AB58" s="16" t="b">
        <v>0</v>
      </c>
      <c r="AC58" s="16">
        <v>39</v>
      </c>
      <c r="AD58" t="str">
        <f t="shared" si="0"/>
        <v>NT</v>
      </c>
      <c r="AG58" s="15" t="s">
        <v>221</v>
      </c>
    </row>
    <row r="59" spans="2:33" x14ac:dyDescent="0.25">
      <c r="B59">
        <f>VLOOKUP(C59*1,RMPCrecs!F$2:N$1245,9,FALSE)</f>
        <v>14</v>
      </c>
      <c r="C59" s="15" t="s">
        <v>376</v>
      </c>
      <c r="D59" s="15" t="s">
        <v>41</v>
      </c>
      <c r="E59" s="16">
        <v>2008</v>
      </c>
      <c r="F59" s="15" t="s">
        <v>67</v>
      </c>
      <c r="G59" s="17">
        <v>39679</v>
      </c>
      <c r="H59" s="15" t="s">
        <v>43</v>
      </c>
      <c r="I59" s="15" t="s">
        <v>44</v>
      </c>
      <c r="J59" s="16">
        <v>3008</v>
      </c>
      <c r="K59" s="15" t="s">
        <v>110</v>
      </c>
      <c r="L59" s="16">
        <v>720</v>
      </c>
      <c r="M59" s="15" t="s">
        <v>46</v>
      </c>
      <c r="N59" s="16">
        <v>3</v>
      </c>
      <c r="O59" s="15" t="s">
        <v>43</v>
      </c>
      <c r="P59" s="15" t="s">
        <v>68</v>
      </c>
      <c r="Q59" s="15" t="s">
        <v>48</v>
      </c>
      <c r="R59" s="15" t="s">
        <v>49</v>
      </c>
      <c r="S59" s="15" t="s">
        <v>43</v>
      </c>
      <c r="T59" s="15" t="s">
        <v>50</v>
      </c>
      <c r="U59" s="15" t="s">
        <v>98</v>
      </c>
      <c r="V59" s="16">
        <v>2.41</v>
      </c>
      <c r="W59" s="16">
        <v>2.41</v>
      </c>
      <c r="X59" s="15" t="s">
        <v>52</v>
      </c>
      <c r="Y59" s="15" t="s">
        <v>115</v>
      </c>
      <c r="Z59" s="16" t="b">
        <v>0</v>
      </c>
      <c r="AA59" s="15" t="s">
        <v>54</v>
      </c>
      <c r="AB59" s="16" t="b">
        <v>0</v>
      </c>
      <c r="AC59" s="16">
        <v>39</v>
      </c>
      <c r="AD59" t="str">
        <f t="shared" si="0"/>
        <v>NT</v>
      </c>
      <c r="AG59" s="15" t="s">
        <v>165</v>
      </c>
    </row>
    <row r="60" spans="2:33" x14ac:dyDescent="0.25">
      <c r="B60">
        <f>VLOOKUP(C60*1,RMPCrecs!F$2:N$1245,9,FALSE)</f>
        <v>14</v>
      </c>
      <c r="C60" s="15" t="s">
        <v>377</v>
      </c>
      <c r="D60" s="15" t="s">
        <v>41</v>
      </c>
      <c r="E60" s="16">
        <v>2008</v>
      </c>
      <c r="F60" s="15" t="s">
        <v>67</v>
      </c>
      <c r="G60" s="17">
        <v>39680</v>
      </c>
      <c r="H60" s="15" t="s">
        <v>43</v>
      </c>
      <c r="I60" s="15" t="s">
        <v>44</v>
      </c>
      <c r="J60" s="16">
        <v>3008</v>
      </c>
      <c r="K60" s="15" t="s">
        <v>110</v>
      </c>
      <c r="L60" s="16">
        <v>740</v>
      </c>
      <c r="M60" s="15" t="s">
        <v>46</v>
      </c>
      <c r="N60" s="16">
        <v>3</v>
      </c>
      <c r="O60" s="15" t="s">
        <v>43</v>
      </c>
      <c r="P60" s="15" t="s">
        <v>68</v>
      </c>
      <c r="Q60" s="15" t="s">
        <v>48</v>
      </c>
      <c r="R60" s="15" t="s">
        <v>49</v>
      </c>
      <c r="S60" s="15" t="s">
        <v>43</v>
      </c>
      <c r="T60" s="15" t="s">
        <v>50</v>
      </c>
      <c r="U60" s="15" t="s">
        <v>98</v>
      </c>
      <c r="V60" s="16">
        <v>2.41</v>
      </c>
      <c r="W60" s="16">
        <v>2.41</v>
      </c>
      <c r="X60" s="15" t="s">
        <v>52</v>
      </c>
      <c r="Y60" s="15" t="s">
        <v>115</v>
      </c>
      <c r="Z60" s="16" t="b">
        <v>0</v>
      </c>
      <c r="AA60" s="15" t="s">
        <v>54</v>
      </c>
      <c r="AB60" s="16" t="b">
        <v>0</v>
      </c>
      <c r="AC60" s="16">
        <v>39</v>
      </c>
      <c r="AD60" t="str">
        <f t="shared" si="0"/>
        <v>NT</v>
      </c>
      <c r="AG60" s="15" t="s">
        <v>68</v>
      </c>
    </row>
    <row r="61" spans="2:33" x14ac:dyDescent="0.25">
      <c r="B61">
        <f>VLOOKUP(C61*1,RMPCrecs!F$2:N$1245,9,FALSE)</f>
        <v>14</v>
      </c>
      <c r="C61" s="15" t="s">
        <v>378</v>
      </c>
      <c r="D61" s="15" t="s">
        <v>41</v>
      </c>
      <c r="E61" s="16">
        <v>2008</v>
      </c>
      <c r="F61" s="15" t="s">
        <v>67</v>
      </c>
      <c r="G61" s="17">
        <v>39680</v>
      </c>
      <c r="H61" s="15" t="s">
        <v>43</v>
      </c>
      <c r="I61" s="15" t="s">
        <v>44</v>
      </c>
      <c r="J61" s="16">
        <v>3008</v>
      </c>
      <c r="K61" s="15" t="s">
        <v>45</v>
      </c>
      <c r="L61" s="16">
        <v>750</v>
      </c>
      <c r="M61" s="15" t="s">
        <v>46</v>
      </c>
      <c r="N61" s="16">
        <v>3</v>
      </c>
      <c r="O61" s="15" t="s">
        <v>43</v>
      </c>
      <c r="P61" s="15" t="s">
        <v>68</v>
      </c>
      <c r="Q61" s="15" t="s">
        <v>48</v>
      </c>
      <c r="R61" s="15" t="s">
        <v>49</v>
      </c>
      <c r="S61" s="15" t="s">
        <v>43</v>
      </c>
      <c r="T61" s="15" t="s">
        <v>50</v>
      </c>
      <c r="U61" s="15" t="s">
        <v>98</v>
      </c>
      <c r="V61" s="16">
        <v>2.41</v>
      </c>
      <c r="W61" s="16">
        <v>2.41</v>
      </c>
      <c r="X61" s="15" t="s">
        <v>52</v>
      </c>
      <c r="Y61" s="15" t="s">
        <v>115</v>
      </c>
      <c r="Z61" s="16" t="b">
        <v>0</v>
      </c>
      <c r="AA61" s="15" t="s">
        <v>54</v>
      </c>
      <c r="AB61" s="16" t="b">
        <v>0</v>
      </c>
      <c r="AC61" s="16">
        <v>39</v>
      </c>
      <c r="AD61" t="str">
        <f t="shared" si="0"/>
        <v>NT</v>
      </c>
      <c r="AG61" s="15" t="s">
        <v>405</v>
      </c>
    </row>
    <row r="62" spans="2:33" x14ac:dyDescent="0.25">
      <c r="B62">
        <f>VLOOKUP(C62*1,RMPCrecs!F$2:N$1245,9,FALSE)</f>
        <v>14</v>
      </c>
      <c r="C62" s="15" t="s">
        <v>379</v>
      </c>
      <c r="D62" s="15" t="s">
        <v>41</v>
      </c>
      <c r="E62" s="16">
        <v>2008</v>
      </c>
      <c r="F62" s="15" t="s">
        <v>67</v>
      </c>
      <c r="G62" s="17">
        <v>39680</v>
      </c>
      <c r="H62" s="15" t="s">
        <v>43</v>
      </c>
      <c r="I62" s="15" t="s">
        <v>44</v>
      </c>
      <c r="J62" s="16">
        <v>3008</v>
      </c>
      <c r="K62" s="15" t="s">
        <v>45</v>
      </c>
      <c r="L62" s="16">
        <v>740</v>
      </c>
      <c r="M62" s="15" t="s">
        <v>46</v>
      </c>
      <c r="N62" s="16">
        <v>3</v>
      </c>
      <c r="O62" s="15" t="s">
        <v>43</v>
      </c>
      <c r="P62" s="15" t="s">
        <v>68</v>
      </c>
      <c r="Q62" s="15" t="s">
        <v>48</v>
      </c>
      <c r="R62" s="15" t="s">
        <v>49</v>
      </c>
      <c r="S62" s="15" t="s">
        <v>43</v>
      </c>
      <c r="T62" s="15" t="s">
        <v>50</v>
      </c>
      <c r="U62" s="15" t="s">
        <v>98</v>
      </c>
      <c r="V62" s="16">
        <v>2.41</v>
      </c>
      <c r="W62" s="16">
        <v>2.41</v>
      </c>
      <c r="X62" s="15" t="s">
        <v>52</v>
      </c>
      <c r="Y62" s="15" t="s">
        <v>115</v>
      </c>
      <c r="Z62" s="16" t="b">
        <v>0</v>
      </c>
      <c r="AA62" s="15" t="s">
        <v>54</v>
      </c>
      <c r="AB62" s="16" t="b">
        <v>0</v>
      </c>
      <c r="AC62" s="16">
        <v>39</v>
      </c>
      <c r="AD62" t="str">
        <f t="shared" si="0"/>
        <v>NT</v>
      </c>
      <c r="AG62" s="15" t="s">
        <v>583</v>
      </c>
    </row>
    <row r="63" spans="2:33" x14ac:dyDescent="0.25">
      <c r="B63">
        <f>VLOOKUP(C63*1,RMPCrecs!F$2:N$1245,9,FALSE)</f>
        <v>14</v>
      </c>
      <c r="C63" s="15" t="s">
        <v>380</v>
      </c>
      <c r="D63" s="15" t="s">
        <v>41</v>
      </c>
      <c r="E63" s="16">
        <v>2008</v>
      </c>
      <c r="F63" s="15" t="s">
        <v>67</v>
      </c>
      <c r="G63" s="17">
        <v>39680</v>
      </c>
      <c r="H63" s="15" t="s">
        <v>43</v>
      </c>
      <c r="I63" s="15" t="s">
        <v>44</v>
      </c>
      <c r="J63" s="16">
        <v>3008</v>
      </c>
      <c r="K63" s="15" t="s">
        <v>45</v>
      </c>
      <c r="L63" s="16">
        <v>620</v>
      </c>
      <c r="M63" s="15" t="s">
        <v>46</v>
      </c>
      <c r="N63" s="16">
        <v>3</v>
      </c>
      <c r="O63" s="15" t="s">
        <v>43</v>
      </c>
      <c r="P63" s="15" t="s">
        <v>68</v>
      </c>
      <c r="Q63" s="15" t="s">
        <v>48</v>
      </c>
      <c r="R63" s="15" t="s">
        <v>49</v>
      </c>
      <c r="S63" s="15" t="s">
        <v>43</v>
      </c>
      <c r="T63" s="15" t="s">
        <v>50</v>
      </c>
      <c r="U63" s="15" t="s">
        <v>98</v>
      </c>
      <c r="V63" s="16">
        <v>2.41</v>
      </c>
      <c r="W63" s="16">
        <v>2.41</v>
      </c>
      <c r="X63" s="15" t="s">
        <v>52</v>
      </c>
      <c r="Y63" s="15" t="s">
        <v>115</v>
      </c>
      <c r="Z63" s="16" t="b">
        <v>0</v>
      </c>
      <c r="AA63" s="15" t="s">
        <v>54</v>
      </c>
      <c r="AB63" s="16" t="b">
        <v>0</v>
      </c>
      <c r="AC63" s="16">
        <v>39</v>
      </c>
      <c r="AD63" t="str">
        <f t="shared" si="0"/>
        <v>NT</v>
      </c>
      <c r="AG63" s="15" t="s">
        <v>1111</v>
      </c>
    </row>
    <row r="64" spans="2:33" x14ac:dyDescent="0.25">
      <c r="B64">
        <f>VLOOKUP(C64*1,RMPCrecs!F$2:N$1245,9,FALSE)</f>
        <v>14</v>
      </c>
      <c r="C64" s="15" t="s">
        <v>381</v>
      </c>
      <c r="D64" s="15" t="s">
        <v>41</v>
      </c>
      <c r="E64" s="16">
        <v>2008</v>
      </c>
      <c r="F64" s="15" t="s">
        <v>67</v>
      </c>
      <c r="G64" s="17">
        <v>39680</v>
      </c>
      <c r="H64" s="15" t="s">
        <v>43</v>
      </c>
      <c r="I64" s="15" t="s">
        <v>44</v>
      </c>
      <c r="J64" s="16">
        <v>3008</v>
      </c>
      <c r="K64" s="15" t="s">
        <v>45</v>
      </c>
      <c r="L64" s="16">
        <v>730</v>
      </c>
      <c r="M64" s="15" t="s">
        <v>46</v>
      </c>
      <c r="N64" s="16">
        <v>3</v>
      </c>
      <c r="O64" s="15" t="s">
        <v>43</v>
      </c>
      <c r="P64" s="15" t="s">
        <v>68</v>
      </c>
      <c r="Q64" s="15" t="s">
        <v>48</v>
      </c>
      <c r="R64" s="15" t="s">
        <v>49</v>
      </c>
      <c r="S64" s="15" t="s">
        <v>43</v>
      </c>
      <c r="T64" s="15" t="s">
        <v>50</v>
      </c>
      <c r="U64" s="15" t="s">
        <v>98</v>
      </c>
      <c r="V64" s="16">
        <v>2.41</v>
      </c>
      <c r="W64" s="16">
        <v>2.41</v>
      </c>
      <c r="X64" s="15" t="s">
        <v>52</v>
      </c>
      <c r="Y64" s="15" t="s">
        <v>115</v>
      </c>
      <c r="Z64" s="16" t="b">
        <v>0</v>
      </c>
      <c r="AA64" s="15" t="s">
        <v>54</v>
      </c>
      <c r="AB64" s="16" t="b">
        <v>0</v>
      </c>
      <c r="AC64" s="16">
        <v>39</v>
      </c>
      <c r="AD64" t="str">
        <f t="shared" si="0"/>
        <v>NT</v>
      </c>
      <c r="AG64" s="15" t="s">
        <v>400</v>
      </c>
    </row>
    <row r="65" spans="2:33" x14ac:dyDescent="0.25">
      <c r="B65">
        <f>VLOOKUP(C65*1,RMPCrecs!F$2:N$1245,9,FALSE)</f>
        <v>14</v>
      </c>
      <c r="C65" s="15" t="s">
        <v>382</v>
      </c>
      <c r="D65" s="15" t="s">
        <v>41</v>
      </c>
      <c r="E65" s="16">
        <v>2008</v>
      </c>
      <c r="F65" s="15" t="s">
        <v>67</v>
      </c>
      <c r="G65" s="17">
        <v>39680</v>
      </c>
      <c r="H65" s="15" t="s">
        <v>43</v>
      </c>
      <c r="I65" s="15" t="s">
        <v>44</v>
      </c>
      <c r="J65" s="16">
        <v>3008</v>
      </c>
      <c r="K65" s="15" t="s">
        <v>45</v>
      </c>
      <c r="L65" s="16">
        <v>760</v>
      </c>
      <c r="M65" s="15" t="s">
        <v>46</v>
      </c>
      <c r="N65" s="16">
        <v>3</v>
      </c>
      <c r="O65" s="15" t="s">
        <v>43</v>
      </c>
      <c r="P65" s="15" t="s">
        <v>68</v>
      </c>
      <c r="Q65" s="15" t="s">
        <v>48</v>
      </c>
      <c r="R65" s="15" t="s">
        <v>49</v>
      </c>
      <c r="S65" s="15" t="s">
        <v>43</v>
      </c>
      <c r="T65" s="15" t="s">
        <v>50</v>
      </c>
      <c r="U65" s="15" t="s">
        <v>98</v>
      </c>
      <c r="V65" s="16">
        <v>2.41</v>
      </c>
      <c r="W65" s="16">
        <v>2.41</v>
      </c>
      <c r="X65" s="15" t="s">
        <v>52</v>
      </c>
      <c r="Y65" s="15" t="s">
        <v>115</v>
      </c>
      <c r="Z65" s="16" t="b">
        <v>0</v>
      </c>
      <c r="AA65" s="15" t="s">
        <v>54</v>
      </c>
      <c r="AB65" s="16" t="b">
        <v>0</v>
      </c>
      <c r="AC65" s="16">
        <v>39</v>
      </c>
      <c r="AD65" t="str">
        <f t="shared" si="0"/>
        <v>NT</v>
      </c>
      <c r="AG65" s="15" t="s">
        <v>359</v>
      </c>
    </row>
    <row r="66" spans="2:33" x14ac:dyDescent="0.25">
      <c r="B66">
        <f>VLOOKUP(C66*1,RMPCrecs!F$2:N$1245,9,FALSE)</f>
        <v>14</v>
      </c>
      <c r="C66" s="15" t="s">
        <v>383</v>
      </c>
      <c r="D66" s="15" t="s">
        <v>41</v>
      </c>
      <c r="E66" s="16">
        <v>2008</v>
      </c>
      <c r="F66" s="15" t="s">
        <v>67</v>
      </c>
      <c r="G66" s="17">
        <v>39680</v>
      </c>
      <c r="H66" s="15" t="s">
        <v>43</v>
      </c>
      <c r="I66" s="15" t="s">
        <v>44</v>
      </c>
      <c r="J66" s="16">
        <v>3008</v>
      </c>
      <c r="K66" s="15" t="s">
        <v>45</v>
      </c>
      <c r="L66" s="16">
        <v>790</v>
      </c>
      <c r="M66" s="15" t="s">
        <v>46</v>
      </c>
      <c r="N66" s="16">
        <v>3</v>
      </c>
      <c r="O66" s="15" t="s">
        <v>43</v>
      </c>
      <c r="P66" s="15" t="s">
        <v>68</v>
      </c>
      <c r="Q66" s="15" t="s">
        <v>48</v>
      </c>
      <c r="R66" s="15" t="s">
        <v>49</v>
      </c>
      <c r="S66" s="15" t="s">
        <v>43</v>
      </c>
      <c r="T66" s="15" t="s">
        <v>50</v>
      </c>
      <c r="U66" s="15" t="s">
        <v>98</v>
      </c>
      <c r="V66" s="16">
        <v>2.41</v>
      </c>
      <c r="W66" s="16">
        <v>2.41</v>
      </c>
      <c r="X66" s="15" t="s">
        <v>52</v>
      </c>
      <c r="Y66" s="15" t="s">
        <v>115</v>
      </c>
      <c r="Z66" s="16" t="b">
        <v>0</v>
      </c>
      <c r="AA66" s="15" t="s">
        <v>54</v>
      </c>
      <c r="AB66" s="16" t="b">
        <v>0</v>
      </c>
      <c r="AC66" s="16">
        <v>39</v>
      </c>
      <c r="AD66" t="str">
        <f t="shared" si="0"/>
        <v>NT</v>
      </c>
      <c r="AG66" s="15" t="s">
        <v>433</v>
      </c>
    </row>
    <row r="67" spans="2:33" x14ac:dyDescent="0.25">
      <c r="B67">
        <f>VLOOKUP(C67*1,RMPCrecs!F$2:N$1245,9,FALSE)</f>
        <v>14</v>
      </c>
      <c r="C67" s="15" t="s">
        <v>384</v>
      </c>
      <c r="D67" s="15" t="s">
        <v>41</v>
      </c>
      <c r="E67" s="16">
        <v>2008</v>
      </c>
      <c r="F67" s="15" t="s">
        <v>67</v>
      </c>
      <c r="G67" s="17">
        <v>39680</v>
      </c>
      <c r="H67" s="15" t="s">
        <v>43</v>
      </c>
      <c r="I67" s="15" t="s">
        <v>44</v>
      </c>
      <c r="J67" s="16">
        <v>3008</v>
      </c>
      <c r="K67" s="15" t="s">
        <v>45</v>
      </c>
      <c r="L67" s="16">
        <v>720</v>
      </c>
      <c r="M67" s="15" t="s">
        <v>46</v>
      </c>
      <c r="N67" s="16">
        <v>3</v>
      </c>
      <c r="O67" s="15" t="s">
        <v>43</v>
      </c>
      <c r="P67" s="15" t="s">
        <v>68</v>
      </c>
      <c r="Q67" s="15" t="s">
        <v>48</v>
      </c>
      <c r="R67" s="15" t="s">
        <v>49</v>
      </c>
      <c r="S67" s="15" t="s">
        <v>43</v>
      </c>
      <c r="T67" s="15" t="s">
        <v>50</v>
      </c>
      <c r="U67" s="15" t="s">
        <v>98</v>
      </c>
      <c r="V67" s="16">
        <v>2.41</v>
      </c>
      <c r="W67" s="16">
        <v>2.41</v>
      </c>
      <c r="X67" s="15" t="s">
        <v>52</v>
      </c>
      <c r="Y67" s="15" t="s">
        <v>115</v>
      </c>
      <c r="Z67" s="16" t="b">
        <v>0</v>
      </c>
      <c r="AA67" s="15" t="s">
        <v>54</v>
      </c>
      <c r="AB67" s="16" t="b">
        <v>0</v>
      </c>
      <c r="AC67" s="16">
        <v>39</v>
      </c>
      <c r="AD67" t="str">
        <f t="shared" ref="AD67:AD130" si="1">IF(OR(B67=14,B67=19),"NT",IF(B67&gt;=49,"mix","Tr"))</f>
        <v>NT</v>
      </c>
      <c r="AG67" s="15" t="s">
        <v>721</v>
      </c>
    </row>
    <row r="68" spans="2:33" x14ac:dyDescent="0.25">
      <c r="B68">
        <f>VLOOKUP(C68*1,RMPCrecs!F$2:N$1245,9,FALSE)</f>
        <v>14</v>
      </c>
      <c r="C68" s="15" t="s">
        <v>385</v>
      </c>
      <c r="D68" s="15" t="s">
        <v>41</v>
      </c>
      <c r="E68" s="16">
        <v>2008</v>
      </c>
      <c r="F68" s="15" t="s">
        <v>67</v>
      </c>
      <c r="G68" s="17">
        <v>39680</v>
      </c>
      <c r="H68" s="15" t="s">
        <v>43</v>
      </c>
      <c r="I68" s="15" t="s">
        <v>44</v>
      </c>
      <c r="J68" s="16">
        <v>3008</v>
      </c>
      <c r="K68" s="15" t="s">
        <v>45</v>
      </c>
      <c r="L68" s="16">
        <v>700</v>
      </c>
      <c r="M68" s="15" t="s">
        <v>46</v>
      </c>
      <c r="N68" s="16">
        <v>3</v>
      </c>
      <c r="O68" s="15" t="s">
        <v>43</v>
      </c>
      <c r="P68" s="15" t="s">
        <v>68</v>
      </c>
      <c r="Q68" s="15" t="s">
        <v>48</v>
      </c>
      <c r="R68" s="15" t="s">
        <v>49</v>
      </c>
      <c r="S68" s="15" t="s">
        <v>43</v>
      </c>
      <c r="T68" s="15" t="s">
        <v>50</v>
      </c>
      <c r="U68" s="15" t="s">
        <v>98</v>
      </c>
      <c r="V68" s="16">
        <v>2.41</v>
      </c>
      <c r="W68" s="16">
        <v>2.41</v>
      </c>
      <c r="X68" s="15" t="s">
        <v>52</v>
      </c>
      <c r="Y68" s="15" t="s">
        <v>115</v>
      </c>
      <c r="Z68" s="16" t="b">
        <v>0</v>
      </c>
      <c r="AA68" s="15" t="s">
        <v>54</v>
      </c>
      <c r="AB68" s="16" t="b">
        <v>0</v>
      </c>
      <c r="AC68" s="16">
        <v>39</v>
      </c>
      <c r="AD68" t="str">
        <f t="shared" si="1"/>
        <v>NT</v>
      </c>
      <c r="AG68" s="15" t="s">
        <v>764</v>
      </c>
    </row>
    <row r="69" spans="2:33" x14ac:dyDescent="0.25">
      <c r="B69">
        <f>VLOOKUP(C69*1,RMPCrecs!F$2:N$1245,9,FALSE)</f>
        <v>14</v>
      </c>
      <c r="C69" s="15" t="s">
        <v>386</v>
      </c>
      <c r="D69" s="15" t="s">
        <v>41</v>
      </c>
      <c r="E69" s="16">
        <v>2008</v>
      </c>
      <c r="F69" s="15" t="s">
        <v>67</v>
      </c>
      <c r="G69" s="17">
        <v>39689</v>
      </c>
      <c r="H69" s="15" t="s">
        <v>43</v>
      </c>
      <c r="I69" s="15" t="s">
        <v>44</v>
      </c>
      <c r="J69" s="16">
        <v>3008</v>
      </c>
      <c r="K69" s="15" t="s">
        <v>45</v>
      </c>
      <c r="L69" s="16">
        <v>720</v>
      </c>
      <c r="M69" s="15" t="s">
        <v>46</v>
      </c>
      <c r="N69" s="16">
        <v>3</v>
      </c>
      <c r="O69" s="15" t="s">
        <v>43</v>
      </c>
      <c r="P69" s="15" t="s">
        <v>68</v>
      </c>
      <c r="Q69" s="15" t="s">
        <v>48</v>
      </c>
      <c r="R69" s="15" t="s">
        <v>49</v>
      </c>
      <c r="S69" s="15" t="s">
        <v>43</v>
      </c>
      <c r="T69" s="15" t="s">
        <v>50</v>
      </c>
      <c r="U69" s="15" t="s">
        <v>69</v>
      </c>
      <c r="V69" s="16">
        <v>2.89</v>
      </c>
      <c r="W69" s="16">
        <v>2.89</v>
      </c>
      <c r="X69" s="15" t="s">
        <v>52</v>
      </c>
      <c r="Y69" s="15" t="s">
        <v>107</v>
      </c>
      <c r="Z69" s="16" t="b">
        <v>0</v>
      </c>
      <c r="AA69" s="15" t="s">
        <v>54</v>
      </c>
      <c r="AB69" s="16" t="b">
        <v>0</v>
      </c>
      <c r="AC69" s="16">
        <v>39</v>
      </c>
      <c r="AD69" t="str">
        <f t="shared" si="1"/>
        <v>NT</v>
      </c>
      <c r="AG69" s="15" t="s">
        <v>857</v>
      </c>
    </row>
    <row r="70" spans="2:33" x14ac:dyDescent="0.25">
      <c r="B70">
        <f>VLOOKUP(C70*1,RMPCrecs!F$2:N$1245,9,FALSE)</f>
        <v>14</v>
      </c>
      <c r="C70" s="15" t="s">
        <v>387</v>
      </c>
      <c r="D70" s="15" t="s">
        <v>41</v>
      </c>
      <c r="E70" s="16">
        <v>2008</v>
      </c>
      <c r="F70" s="15" t="s">
        <v>67</v>
      </c>
      <c r="G70" s="17">
        <v>39689</v>
      </c>
      <c r="H70" s="15" t="s">
        <v>43</v>
      </c>
      <c r="I70" s="15" t="s">
        <v>44</v>
      </c>
      <c r="J70" s="16">
        <v>3008</v>
      </c>
      <c r="K70" s="15" t="s">
        <v>110</v>
      </c>
      <c r="L70" s="16">
        <v>750</v>
      </c>
      <c r="M70" s="15" t="s">
        <v>46</v>
      </c>
      <c r="N70" s="16">
        <v>3</v>
      </c>
      <c r="O70" s="15" t="s">
        <v>43</v>
      </c>
      <c r="P70" s="15" t="s">
        <v>68</v>
      </c>
      <c r="Q70" s="15" t="s">
        <v>48</v>
      </c>
      <c r="R70" s="15" t="s">
        <v>49</v>
      </c>
      <c r="S70" s="15" t="s">
        <v>43</v>
      </c>
      <c r="T70" s="15" t="s">
        <v>50</v>
      </c>
      <c r="U70" s="15" t="s">
        <v>69</v>
      </c>
      <c r="V70" s="16">
        <v>2.89</v>
      </c>
      <c r="W70" s="16">
        <v>2.89</v>
      </c>
      <c r="X70" s="15" t="s">
        <v>52</v>
      </c>
      <c r="Y70" s="15" t="s">
        <v>107</v>
      </c>
      <c r="Z70" s="16" t="b">
        <v>0</v>
      </c>
      <c r="AA70" s="15" t="s">
        <v>54</v>
      </c>
      <c r="AB70" s="16" t="b">
        <v>0</v>
      </c>
      <c r="AC70" s="16">
        <v>39</v>
      </c>
      <c r="AD70" t="str">
        <f t="shared" si="1"/>
        <v>NT</v>
      </c>
      <c r="AG70" s="15" t="s">
        <v>1397</v>
      </c>
    </row>
    <row r="71" spans="2:33" x14ac:dyDescent="0.25">
      <c r="B71">
        <f>VLOOKUP(C71*1,RMPCrecs!F$2:N$1245,9,FALSE)</f>
        <v>14</v>
      </c>
      <c r="C71" s="15" t="s">
        <v>388</v>
      </c>
      <c r="D71" s="15" t="s">
        <v>41</v>
      </c>
      <c r="E71" s="16">
        <v>2008</v>
      </c>
      <c r="F71" s="15" t="s">
        <v>67</v>
      </c>
      <c r="G71" s="17">
        <v>39689</v>
      </c>
      <c r="H71" s="15" t="s">
        <v>43</v>
      </c>
      <c r="I71" s="15" t="s">
        <v>44</v>
      </c>
      <c r="J71" s="16">
        <v>3008</v>
      </c>
      <c r="K71" s="15" t="s">
        <v>45</v>
      </c>
      <c r="L71" s="16">
        <v>700</v>
      </c>
      <c r="M71" s="15" t="s">
        <v>46</v>
      </c>
      <c r="N71" s="16">
        <v>3</v>
      </c>
      <c r="O71" s="15" t="s">
        <v>43</v>
      </c>
      <c r="P71" s="15" t="s">
        <v>68</v>
      </c>
      <c r="Q71" s="15" t="s">
        <v>48</v>
      </c>
      <c r="R71" s="15" t="s">
        <v>49</v>
      </c>
      <c r="S71" s="15" t="s">
        <v>43</v>
      </c>
      <c r="T71" s="15" t="s">
        <v>50</v>
      </c>
      <c r="U71" s="15" t="s">
        <v>69</v>
      </c>
      <c r="V71" s="16">
        <v>2.89</v>
      </c>
      <c r="W71" s="16">
        <v>2.89</v>
      </c>
      <c r="X71" s="15" t="s">
        <v>52</v>
      </c>
      <c r="Y71" s="15" t="s">
        <v>107</v>
      </c>
      <c r="Z71" s="16" t="b">
        <v>0</v>
      </c>
      <c r="AA71" s="15" t="s">
        <v>54</v>
      </c>
      <c r="AB71" s="16" t="b">
        <v>0</v>
      </c>
      <c r="AC71" s="16">
        <v>39</v>
      </c>
      <c r="AD71" t="str">
        <f t="shared" si="1"/>
        <v>NT</v>
      </c>
      <c r="AG71" s="15" t="s">
        <v>455</v>
      </c>
    </row>
    <row r="72" spans="2:33" x14ac:dyDescent="0.25">
      <c r="B72">
        <f>VLOOKUP(C72*1,RMPCrecs!F$2:N$1245,9,FALSE)</f>
        <v>14</v>
      </c>
      <c r="C72" s="15" t="s">
        <v>389</v>
      </c>
      <c r="D72" s="15" t="s">
        <v>41</v>
      </c>
      <c r="E72" s="16">
        <v>2008</v>
      </c>
      <c r="F72" s="15" t="s">
        <v>67</v>
      </c>
      <c r="G72" s="17">
        <v>39689</v>
      </c>
      <c r="H72" s="15" t="s">
        <v>43</v>
      </c>
      <c r="I72" s="15" t="s">
        <v>44</v>
      </c>
      <c r="J72" s="16">
        <v>3008</v>
      </c>
      <c r="K72" s="15" t="s">
        <v>45</v>
      </c>
      <c r="L72" s="16">
        <v>840</v>
      </c>
      <c r="M72" s="15" t="s">
        <v>46</v>
      </c>
      <c r="N72" s="16">
        <v>3</v>
      </c>
      <c r="O72" s="15" t="s">
        <v>43</v>
      </c>
      <c r="P72" s="15" t="s">
        <v>150</v>
      </c>
      <c r="Q72" s="15" t="s">
        <v>48</v>
      </c>
      <c r="R72" s="15" t="s">
        <v>49</v>
      </c>
      <c r="S72" s="15" t="s">
        <v>43</v>
      </c>
      <c r="T72" s="15" t="s">
        <v>50</v>
      </c>
      <c r="U72" s="15" t="s">
        <v>69</v>
      </c>
      <c r="V72" s="16">
        <v>2.89</v>
      </c>
      <c r="W72" s="16">
        <v>2.89</v>
      </c>
      <c r="X72" s="15" t="s">
        <v>52</v>
      </c>
      <c r="Y72" s="15" t="s">
        <v>107</v>
      </c>
      <c r="Z72" s="16" t="b">
        <v>0</v>
      </c>
      <c r="AA72" s="15" t="s">
        <v>54</v>
      </c>
      <c r="AB72" s="16" t="b">
        <v>0</v>
      </c>
      <c r="AC72" s="16">
        <v>39</v>
      </c>
      <c r="AD72" t="str">
        <f t="shared" si="1"/>
        <v>NT</v>
      </c>
      <c r="AG72" s="15" t="s">
        <v>1214</v>
      </c>
    </row>
    <row r="73" spans="2:33" x14ac:dyDescent="0.25">
      <c r="B73">
        <f>VLOOKUP(C73*1,RMPCrecs!F$2:N$1245,9,FALSE)</f>
        <v>14</v>
      </c>
      <c r="C73" s="15" t="s">
        <v>390</v>
      </c>
      <c r="D73" s="15" t="s">
        <v>41</v>
      </c>
      <c r="E73" s="16">
        <v>2008</v>
      </c>
      <c r="F73" s="15" t="s">
        <v>67</v>
      </c>
      <c r="G73" s="17">
        <v>39696</v>
      </c>
      <c r="H73" s="15" t="s">
        <v>43</v>
      </c>
      <c r="I73" s="15" t="s">
        <v>44</v>
      </c>
      <c r="J73" s="16">
        <v>3008</v>
      </c>
      <c r="K73" s="15" t="s">
        <v>110</v>
      </c>
      <c r="L73" s="16">
        <v>760</v>
      </c>
      <c r="M73" s="15" t="s">
        <v>46</v>
      </c>
      <c r="N73" s="16">
        <v>3</v>
      </c>
      <c r="O73" s="15" t="s">
        <v>43</v>
      </c>
      <c r="P73" s="15" t="s">
        <v>68</v>
      </c>
      <c r="Q73" s="15" t="s">
        <v>48</v>
      </c>
      <c r="R73" s="15" t="s">
        <v>49</v>
      </c>
      <c r="S73" s="15" t="s">
        <v>43</v>
      </c>
      <c r="T73" s="15" t="s">
        <v>50</v>
      </c>
      <c r="U73" s="15" t="s">
        <v>72</v>
      </c>
      <c r="V73" s="16">
        <v>12.93</v>
      </c>
      <c r="W73" s="16">
        <v>12.93</v>
      </c>
      <c r="X73" s="15" t="s">
        <v>52</v>
      </c>
      <c r="Y73" s="15" t="s">
        <v>166</v>
      </c>
      <c r="Z73" s="16" t="b">
        <v>0</v>
      </c>
      <c r="AA73" s="15" t="s">
        <v>54</v>
      </c>
      <c r="AB73" s="16" t="b">
        <v>0</v>
      </c>
      <c r="AC73" s="16">
        <v>39</v>
      </c>
      <c r="AD73" t="str">
        <f t="shared" si="1"/>
        <v>NT</v>
      </c>
      <c r="AG73" s="15" t="s">
        <v>956</v>
      </c>
    </row>
    <row r="74" spans="2:33" x14ac:dyDescent="0.25">
      <c r="B74">
        <f>VLOOKUP(C74*1,RMPCrecs!F$2:N$1245,9,FALSE)</f>
        <v>14</v>
      </c>
      <c r="C74" s="15" t="s">
        <v>393</v>
      </c>
      <c r="D74" s="15" t="s">
        <v>41</v>
      </c>
      <c r="E74" s="16">
        <v>2008</v>
      </c>
      <c r="F74" s="15" t="s">
        <v>42</v>
      </c>
      <c r="G74" s="17">
        <v>39710</v>
      </c>
      <c r="H74" s="15" t="s">
        <v>43</v>
      </c>
      <c r="I74" s="15" t="s">
        <v>44</v>
      </c>
      <c r="J74" s="16">
        <v>3008</v>
      </c>
      <c r="K74" s="15" t="s">
        <v>45</v>
      </c>
      <c r="L74" s="16">
        <v>770</v>
      </c>
      <c r="M74" s="15" t="s">
        <v>46</v>
      </c>
      <c r="N74" s="16">
        <v>3</v>
      </c>
      <c r="O74" s="15" t="s">
        <v>43</v>
      </c>
      <c r="P74" s="15" t="s">
        <v>76</v>
      </c>
      <c r="Q74" s="15" t="s">
        <v>48</v>
      </c>
      <c r="R74" s="15" t="s">
        <v>49</v>
      </c>
      <c r="S74" s="15" t="s">
        <v>43</v>
      </c>
      <c r="T74" s="15" t="s">
        <v>50</v>
      </c>
      <c r="U74" s="15" t="s">
        <v>51</v>
      </c>
      <c r="V74" s="16">
        <v>2.4</v>
      </c>
      <c r="W74" s="16">
        <v>2.4</v>
      </c>
      <c r="X74" s="15" t="s">
        <v>52</v>
      </c>
      <c r="Y74" s="15" t="s">
        <v>195</v>
      </c>
      <c r="Z74" s="16" t="b">
        <v>0</v>
      </c>
      <c r="AA74" s="15" t="s">
        <v>54</v>
      </c>
      <c r="AB74" s="16" t="b">
        <v>0</v>
      </c>
      <c r="AC74" s="16">
        <v>39</v>
      </c>
      <c r="AD74" t="str">
        <f t="shared" si="1"/>
        <v>NT</v>
      </c>
      <c r="AG74" s="15" t="s">
        <v>770</v>
      </c>
    </row>
    <row r="75" spans="2:33" x14ac:dyDescent="0.25">
      <c r="B75">
        <f>VLOOKUP(C75*1,RMPCrecs!F$2:N$1245,9,FALSE)</f>
        <v>14</v>
      </c>
      <c r="C75" s="15" t="s">
        <v>394</v>
      </c>
      <c r="D75" s="15" t="s">
        <v>41</v>
      </c>
      <c r="E75" s="16">
        <v>2008</v>
      </c>
      <c r="F75" s="15" t="s">
        <v>42</v>
      </c>
      <c r="G75" s="17">
        <v>39679</v>
      </c>
      <c r="H75" s="15" t="s">
        <v>43</v>
      </c>
      <c r="I75" s="15" t="s">
        <v>44</v>
      </c>
      <c r="J75" s="16">
        <v>3008</v>
      </c>
      <c r="K75" s="15" t="s">
        <v>45</v>
      </c>
      <c r="L75" s="16">
        <v>820</v>
      </c>
      <c r="M75" s="15" t="s">
        <v>46</v>
      </c>
      <c r="N75" s="16">
        <v>3</v>
      </c>
      <c r="O75" s="15" t="s">
        <v>43</v>
      </c>
      <c r="P75" s="15" t="s">
        <v>68</v>
      </c>
      <c r="Q75" s="15" t="s">
        <v>48</v>
      </c>
      <c r="R75" s="15" t="s">
        <v>49</v>
      </c>
      <c r="S75" s="15" t="s">
        <v>43</v>
      </c>
      <c r="T75" s="15" t="s">
        <v>50</v>
      </c>
      <c r="U75" s="15" t="s">
        <v>98</v>
      </c>
      <c r="V75" s="16">
        <v>2.75</v>
      </c>
      <c r="W75" s="16">
        <v>2.75</v>
      </c>
      <c r="X75" s="15" t="s">
        <v>52</v>
      </c>
      <c r="Y75" s="15" t="s">
        <v>156</v>
      </c>
      <c r="Z75" s="16" t="b">
        <v>0</v>
      </c>
      <c r="AA75" s="15" t="s">
        <v>54</v>
      </c>
      <c r="AB75" s="16" t="b">
        <v>0</v>
      </c>
      <c r="AC75" s="16">
        <v>39</v>
      </c>
      <c r="AD75" t="str">
        <f t="shared" si="1"/>
        <v>NT</v>
      </c>
      <c r="AG75" s="15"/>
    </row>
    <row r="76" spans="2:33" x14ac:dyDescent="0.25">
      <c r="B76">
        <f>VLOOKUP(C76*1,RMPCrecs!F$2:N$1245,9,FALSE)</f>
        <v>14</v>
      </c>
      <c r="C76" s="15" t="s">
        <v>395</v>
      </c>
      <c r="D76" s="15" t="s">
        <v>41</v>
      </c>
      <c r="E76" s="16">
        <v>2008</v>
      </c>
      <c r="F76" s="15" t="s">
        <v>42</v>
      </c>
      <c r="G76" s="17">
        <v>39679</v>
      </c>
      <c r="H76" s="15" t="s">
        <v>43</v>
      </c>
      <c r="I76" s="15" t="s">
        <v>44</v>
      </c>
      <c r="J76" s="16">
        <v>3008</v>
      </c>
      <c r="K76" s="15" t="s">
        <v>110</v>
      </c>
      <c r="L76" s="16">
        <v>710</v>
      </c>
      <c r="M76" s="15" t="s">
        <v>46</v>
      </c>
      <c r="N76" s="16">
        <v>3</v>
      </c>
      <c r="O76" s="15" t="s">
        <v>43</v>
      </c>
      <c r="P76" s="15" t="s">
        <v>68</v>
      </c>
      <c r="Q76" s="15" t="s">
        <v>48</v>
      </c>
      <c r="R76" s="15" t="s">
        <v>49</v>
      </c>
      <c r="S76" s="15" t="s">
        <v>43</v>
      </c>
      <c r="T76" s="15" t="s">
        <v>50</v>
      </c>
      <c r="U76" s="15" t="s">
        <v>98</v>
      </c>
      <c r="V76" s="16">
        <v>2.75</v>
      </c>
      <c r="W76" s="16">
        <v>2.75</v>
      </c>
      <c r="X76" s="15" t="s">
        <v>52</v>
      </c>
      <c r="Y76" s="15" t="s">
        <v>156</v>
      </c>
      <c r="Z76" s="16" t="b">
        <v>0</v>
      </c>
      <c r="AA76" s="15" t="s">
        <v>54</v>
      </c>
      <c r="AB76" s="16" t="b">
        <v>0</v>
      </c>
      <c r="AC76" s="16">
        <v>39</v>
      </c>
      <c r="AD76" t="str">
        <f t="shared" si="1"/>
        <v>NT</v>
      </c>
    </row>
    <row r="77" spans="2:33" x14ac:dyDescent="0.25">
      <c r="B77">
        <f>VLOOKUP(C77*1,RMPCrecs!F$2:N$1245,9,FALSE)</f>
        <v>14</v>
      </c>
      <c r="C77" s="15" t="s">
        <v>396</v>
      </c>
      <c r="D77" s="15" t="s">
        <v>41</v>
      </c>
      <c r="E77" s="16">
        <v>2008</v>
      </c>
      <c r="F77" s="15" t="s">
        <v>42</v>
      </c>
      <c r="G77" s="17">
        <v>39679</v>
      </c>
      <c r="H77" s="15" t="s">
        <v>43</v>
      </c>
      <c r="I77" s="15" t="s">
        <v>44</v>
      </c>
      <c r="J77" s="16">
        <v>3008</v>
      </c>
      <c r="K77" s="15" t="s">
        <v>45</v>
      </c>
      <c r="L77" s="16">
        <v>690</v>
      </c>
      <c r="M77" s="15" t="s">
        <v>46</v>
      </c>
      <c r="N77" s="16">
        <v>3</v>
      </c>
      <c r="O77" s="15" t="s">
        <v>43</v>
      </c>
      <c r="P77" s="15" t="s">
        <v>165</v>
      </c>
      <c r="Q77" s="15" t="s">
        <v>48</v>
      </c>
      <c r="R77" s="15" t="s">
        <v>49</v>
      </c>
      <c r="S77" s="15" t="s">
        <v>43</v>
      </c>
      <c r="T77" s="15" t="s">
        <v>50</v>
      </c>
      <c r="U77" s="15" t="s">
        <v>98</v>
      </c>
      <c r="V77" s="16">
        <v>2.75</v>
      </c>
      <c r="W77" s="16">
        <v>2.75</v>
      </c>
      <c r="X77" s="15" t="s">
        <v>52</v>
      </c>
      <c r="Y77" s="15" t="s">
        <v>156</v>
      </c>
      <c r="Z77" s="16" t="b">
        <v>0</v>
      </c>
      <c r="AA77" s="15" t="s">
        <v>54</v>
      </c>
      <c r="AB77" s="16" t="b">
        <v>0</v>
      </c>
      <c r="AC77" s="16">
        <v>39</v>
      </c>
      <c r="AD77" t="str">
        <f t="shared" si="1"/>
        <v>NT</v>
      </c>
    </row>
    <row r="78" spans="2:33" x14ac:dyDescent="0.25">
      <c r="B78">
        <f>VLOOKUP(C78*1,RMPCrecs!F$2:N$1245,9,FALSE)</f>
        <v>14</v>
      </c>
      <c r="C78" s="15" t="s">
        <v>425</v>
      </c>
      <c r="D78" s="15" t="s">
        <v>41</v>
      </c>
      <c r="E78" s="16">
        <v>2009</v>
      </c>
      <c r="F78" s="15" t="s">
        <v>67</v>
      </c>
      <c r="G78" s="17">
        <v>40059</v>
      </c>
      <c r="H78" s="15" t="s">
        <v>43</v>
      </c>
      <c r="I78" s="15" t="s">
        <v>44</v>
      </c>
      <c r="J78" s="16">
        <v>3008</v>
      </c>
      <c r="K78" s="15" t="s">
        <v>45</v>
      </c>
      <c r="L78" s="16">
        <v>710</v>
      </c>
      <c r="M78" s="15" t="s">
        <v>46</v>
      </c>
      <c r="N78" s="16">
        <v>3</v>
      </c>
      <c r="O78" s="15" t="s">
        <v>43</v>
      </c>
      <c r="P78" s="15" t="s">
        <v>359</v>
      </c>
      <c r="Q78" s="15" t="s">
        <v>48</v>
      </c>
      <c r="R78" s="15" t="s">
        <v>49</v>
      </c>
      <c r="S78" s="15" t="s">
        <v>43</v>
      </c>
      <c r="T78" s="15" t="s">
        <v>50</v>
      </c>
      <c r="U78" s="15" t="s">
        <v>72</v>
      </c>
      <c r="V78" s="16">
        <v>2.2599999999999998</v>
      </c>
      <c r="W78" s="16">
        <v>2.2599999999999998</v>
      </c>
      <c r="X78" s="15" t="s">
        <v>52</v>
      </c>
      <c r="Y78" s="15" t="s">
        <v>414</v>
      </c>
      <c r="Z78" s="16" t="b">
        <v>0</v>
      </c>
      <c r="AA78" s="15" t="s">
        <v>54</v>
      </c>
      <c r="AB78" s="16" t="b">
        <v>0</v>
      </c>
      <c r="AC78" s="16">
        <v>39</v>
      </c>
      <c r="AD78" t="str">
        <f t="shared" si="1"/>
        <v>NT</v>
      </c>
    </row>
    <row r="79" spans="2:33" x14ac:dyDescent="0.25">
      <c r="B79">
        <f>VLOOKUP(C79*1,RMPCrecs!F$2:N$1245,9,FALSE)</f>
        <v>14</v>
      </c>
      <c r="C79" s="15" t="s">
        <v>460</v>
      </c>
      <c r="D79" s="15" t="s">
        <v>41</v>
      </c>
      <c r="E79" s="16">
        <v>2009</v>
      </c>
      <c r="F79" s="15" t="s">
        <v>67</v>
      </c>
      <c r="G79" s="17">
        <v>40050</v>
      </c>
      <c r="H79" s="15" t="s">
        <v>43</v>
      </c>
      <c r="I79" s="15" t="s">
        <v>44</v>
      </c>
      <c r="J79" s="16">
        <v>3008</v>
      </c>
      <c r="K79" s="15" t="s">
        <v>110</v>
      </c>
      <c r="L79" s="16">
        <v>820</v>
      </c>
      <c r="M79" s="15" t="s">
        <v>46</v>
      </c>
      <c r="N79" s="16">
        <v>4</v>
      </c>
      <c r="O79" s="15" t="s">
        <v>43</v>
      </c>
      <c r="P79" s="15" t="s">
        <v>68</v>
      </c>
      <c r="Q79" s="15" t="s">
        <v>48</v>
      </c>
      <c r="R79" s="15" t="s">
        <v>49</v>
      </c>
      <c r="S79" s="15" t="s">
        <v>43</v>
      </c>
      <c r="T79" s="15" t="s">
        <v>50</v>
      </c>
      <c r="U79" s="15" t="s">
        <v>69</v>
      </c>
      <c r="V79" s="16">
        <v>1.67</v>
      </c>
      <c r="W79" s="16">
        <v>1.67</v>
      </c>
      <c r="X79" s="15" t="s">
        <v>52</v>
      </c>
      <c r="Y79" s="15" t="s">
        <v>461</v>
      </c>
      <c r="Z79" s="16" t="b">
        <v>0</v>
      </c>
      <c r="AA79" s="15" t="s">
        <v>54</v>
      </c>
      <c r="AB79" s="16" t="b">
        <v>0</v>
      </c>
      <c r="AC79" s="16">
        <v>39</v>
      </c>
      <c r="AD79" t="str">
        <f t="shared" si="1"/>
        <v>NT</v>
      </c>
    </row>
    <row r="80" spans="2:33" x14ac:dyDescent="0.25">
      <c r="B80">
        <f>VLOOKUP(C80*1,RMPCrecs!F$2:N$1245,9,FALSE)</f>
        <v>14</v>
      </c>
      <c r="C80" s="15" t="s">
        <v>462</v>
      </c>
      <c r="D80" s="15" t="s">
        <v>41</v>
      </c>
      <c r="E80" s="16">
        <v>2009</v>
      </c>
      <c r="F80" s="15" t="s">
        <v>67</v>
      </c>
      <c r="G80" s="17">
        <v>40050</v>
      </c>
      <c r="H80" s="15" t="s">
        <v>43</v>
      </c>
      <c r="I80" s="15" t="s">
        <v>44</v>
      </c>
      <c r="J80" s="16">
        <v>3008</v>
      </c>
      <c r="K80" s="15" t="s">
        <v>45</v>
      </c>
      <c r="L80" s="16">
        <v>730</v>
      </c>
      <c r="M80" s="15" t="s">
        <v>46</v>
      </c>
      <c r="N80" s="16">
        <v>4</v>
      </c>
      <c r="O80" s="15" t="s">
        <v>43</v>
      </c>
      <c r="P80" s="15" t="s">
        <v>68</v>
      </c>
      <c r="Q80" s="15" t="s">
        <v>48</v>
      </c>
      <c r="R80" s="15" t="s">
        <v>49</v>
      </c>
      <c r="S80" s="15" t="s">
        <v>43</v>
      </c>
      <c r="T80" s="15" t="s">
        <v>50</v>
      </c>
      <c r="U80" s="15" t="s">
        <v>69</v>
      </c>
      <c r="V80" s="16">
        <v>1.67</v>
      </c>
      <c r="W80" s="16">
        <v>1.67</v>
      </c>
      <c r="X80" s="15" t="s">
        <v>52</v>
      </c>
      <c r="Y80" s="15" t="s">
        <v>461</v>
      </c>
      <c r="Z80" s="16" t="b">
        <v>0</v>
      </c>
      <c r="AA80" s="15" t="s">
        <v>54</v>
      </c>
      <c r="AB80" s="16" t="b">
        <v>0</v>
      </c>
      <c r="AC80" s="16">
        <v>39</v>
      </c>
      <c r="AD80" t="str">
        <f t="shared" si="1"/>
        <v>NT</v>
      </c>
    </row>
    <row r="81" spans="2:30" x14ac:dyDescent="0.25">
      <c r="B81">
        <f>VLOOKUP(C81*1,RMPCrecs!F$2:N$1245,9,FALSE)</f>
        <v>14</v>
      </c>
      <c r="C81" s="15" t="s">
        <v>463</v>
      </c>
      <c r="D81" s="15" t="s">
        <v>41</v>
      </c>
      <c r="E81" s="16">
        <v>2009</v>
      </c>
      <c r="F81" s="15" t="s">
        <v>67</v>
      </c>
      <c r="G81" s="17">
        <v>40050</v>
      </c>
      <c r="H81" s="15" t="s">
        <v>43</v>
      </c>
      <c r="I81" s="15" t="s">
        <v>44</v>
      </c>
      <c r="J81" s="16">
        <v>3008</v>
      </c>
      <c r="K81" s="15" t="s">
        <v>45</v>
      </c>
      <c r="L81" s="16">
        <v>740</v>
      </c>
      <c r="M81" s="15" t="s">
        <v>46</v>
      </c>
      <c r="N81" s="16">
        <v>3</v>
      </c>
      <c r="O81" s="15" t="s">
        <v>43</v>
      </c>
      <c r="P81" s="15" t="s">
        <v>405</v>
      </c>
      <c r="Q81" s="15" t="s">
        <v>48</v>
      </c>
      <c r="R81" s="15" t="s">
        <v>49</v>
      </c>
      <c r="S81" s="15" t="s">
        <v>43</v>
      </c>
      <c r="T81" s="15" t="s">
        <v>50</v>
      </c>
      <c r="U81" s="15" t="s">
        <v>69</v>
      </c>
      <c r="V81" s="16">
        <v>1.67</v>
      </c>
      <c r="W81" s="16">
        <v>1.67</v>
      </c>
      <c r="X81" s="15" t="s">
        <v>52</v>
      </c>
      <c r="Y81" s="15" t="s">
        <v>461</v>
      </c>
      <c r="Z81" s="16" t="b">
        <v>0</v>
      </c>
      <c r="AA81" s="15" t="s">
        <v>54</v>
      </c>
      <c r="AB81" s="16" t="b">
        <v>0</v>
      </c>
      <c r="AC81" s="16">
        <v>39</v>
      </c>
      <c r="AD81" t="str">
        <f t="shared" si="1"/>
        <v>NT</v>
      </c>
    </row>
    <row r="82" spans="2:30" x14ac:dyDescent="0.25">
      <c r="B82">
        <f>VLOOKUP(C82*1,RMPCrecs!F$2:N$1245,9,FALSE)</f>
        <v>14</v>
      </c>
      <c r="C82" s="15" t="s">
        <v>464</v>
      </c>
      <c r="D82" s="15" t="s">
        <v>41</v>
      </c>
      <c r="E82" s="16">
        <v>2009</v>
      </c>
      <c r="F82" s="15" t="s">
        <v>67</v>
      </c>
      <c r="G82" s="17">
        <v>40050</v>
      </c>
      <c r="H82" s="15" t="s">
        <v>43</v>
      </c>
      <c r="I82" s="15" t="s">
        <v>44</v>
      </c>
      <c r="J82" s="16">
        <v>3008</v>
      </c>
      <c r="K82" s="15" t="s">
        <v>45</v>
      </c>
      <c r="L82" s="16">
        <v>740</v>
      </c>
      <c r="M82" s="15" t="s">
        <v>46</v>
      </c>
      <c r="N82" s="16">
        <v>4</v>
      </c>
      <c r="O82" s="15" t="s">
        <v>43</v>
      </c>
      <c r="P82" s="15" t="s">
        <v>68</v>
      </c>
      <c r="Q82" s="15" t="s">
        <v>48</v>
      </c>
      <c r="R82" s="15" t="s">
        <v>49</v>
      </c>
      <c r="S82" s="15" t="s">
        <v>43</v>
      </c>
      <c r="T82" s="15" t="s">
        <v>50</v>
      </c>
      <c r="U82" s="15" t="s">
        <v>69</v>
      </c>
      <c r="V82" s="16">
        <v>1.67</v>
      </c>
      <c r="W82" s="16">
        <v>1.67</v>
      </c>
      <c r="X82" s="15" t="s">
        <v>52</v>
      </c>
      <c r="Y82" s="15" t="s">
        <v>461</v>
      </c>
      <c r="Z82" s="16" t="b">
        <v>0</v>
      </c>
      <c r="AA82" s="15" t="s">
        <v>54</v>
      </c>
      <c r="AB82" s="16" t="b">
        <v>0</v>
      </c>
      <c r="AC82" s="16">
        <v>39</v>
      </c>
      <c r="AD82" t="str">
        <f t="shared" si="1"/>
        <v>NT</v>
      </c>
    </row>
    <row r="83" spans="2:30" x14ac:dyDescent="0.25">
      <c r="B83">
        <f>VLOOKUP(C83*1,RMPCrecs!F$2:N$1245,9,FALSE)</f>
        <v>14</v>
      </c>
      <c r="C83" s="15" t="s">
        <v>465</v>
      </c>
      <c r="D83" s="15" t="s">
        <v>41</v>
      </c>
      <c r="E83" s="16">
        <v>2009</v>
      </c>
      <c r="F83" s="15" t="s">
        <v>67</v>
      </c>
      <c r="G83" s="17">
        <v>40050</v>
      </c>
      <c r="H83" s="15" t="s">
        <v>43</v>
      </c>
      <c r="I83" s="15" t="s">
        <v>44</v>
      </c>
      <c r="J83" s="16">
        <v>3008</v>
      </c>
      <c r="K83" s="15" t="s">
        <v>45</v>
      </c>
      <c r="L83" s="16">
        <v>840</v>
      </c>
      <c r="M83" s="15" t="s">
        <v>46</v>
      </c>
      <c r="N83" s="16">
        <v>4</v>
      </c>
      <c r="O83" s="15" t="s">
        <v>43</v>
      </c>
      <c r="P83" s="15" t="s">
        <v>68</v>
      </c>
      <c r="Q83" s="15" t="s">
        <v>48</v>
      </c>
      <c r="R83" s="15" t="s">
        <v>49</v>
      </c>
      <c r="S83" s="15" t="s">
        <v>43</v>
      </c>
      <c r="T83" s="15" t="s">
        <v>50</v>
      </c>
      <c r="U83" s="15" t="s">
        <v>69</v>
      </c>
      <c r="V83" s="16">
        <v>1.67</v>
      </c>
      <c r="W83" s="16">
        <v>1.67</v>
      </c>
      <c r="X83" s="15" t="s">
        <v>52</v>
      </c>
      <c r="Y83" s="15" t="s">
        <v>461</v>
      </c>
      <c r="Z83" s="16" t="b">
        <v>0</v>
      </c>
      <c r="AA83" s="15" t="s">
        <v>54</v>
      </c>
      <c r="AB83" s="16" t="b">
        <v>0</v>
      </c>
      <c r="AC83" s="16">
        <v>39</v>
      </c>
      <c r="AD83" t="str">
        <f t="shared" si="1"/>
        <v>NT</v>
      </c>
    </row>
    <row r="84" spans="2:30" x14ac:dyDescent="0.25">
      <c r="B84">
        <f>VLOOKUP(C84*1,RMPCrecs!F$2:N$1245,9,FALSE)</f>
        <v>14</v>
      </c>
      <c r="C84" s="15" t="s">
        <v>466</v>
      </c>
      <c r="D84" s="15" t="s">
        <v>41</v>
      </c>
      <c r="E84" s="16">
        <v>2009</v>
      </c>
      <c r="F84" s="15" t="s">
        <v>67</v>
      </c>
      <c r="G84" s="17">
        <v>40050</v>
      </c>
      <c r="H84" s="15" t="s">
        <v>43</v>
      </c>
      <c r="I84" s="15" t="s">
        <v>44</v>
      </c>
      <c r="J84" s="16">
        <v>3008</v>
      </c>
      <c r="K84" s="15" t="s">
        <v>45</v>
      </c>
      <c r="L84" s="16">
        <v>730</v>
      </c>
      <c r="M84" s="15" t="s">
        <v>46</v>
      </c>
      <c r="N84" s="16">
        <v>3</v>
      </c>
      <c r="O84" s="15" t="s">
        <v>43</v>
      </c>
      <c r="P84" s="15" t="s">
        <v>405</v>
      </c>
      <c r="Q84" s="15" t="s">
        <v>48</v>
      </c>
      <c r="R84" s="15" t="s">
        <v>49</v>
      </c>
      <c r="S84" s="15" t="s">
        <v>43</v>
      </c>
      <c r="T84" s="15" t="s">
        <v>50</v>
      </c>
      <c r="U84" s="15" t="s">
        <v>69</v>
      </c>
      <c r="V84" s="16">
        <v>1.67</v>
      </c>
      <c r="W84" s="16">
        <v>1.67</v>
      </c>
      <c r="X84" s="15" t="s">
        <v>52</v>
      </c>
      <c r="Y84" s="15" t="s">
        <v>461</v>
      </c>
      <c r="Z84" s="16" t="b">
        <v>0</v>
      </c>
      <c r="AA84" s="15" t="s">
        <v>54</v>
      </c>
      <c r="AB84" s="16" t="b">
        <v>0</v>
      </c>
      <c r="AC84" s="16">
        <v>39</v>
      </c>
      <c r="AD84" t="str">
        <f t="shared" si="1"/>
        <v>NT</v>
      </c>
    </row>
    <row r="85" spans="2:30" x14ac:dyDescent="0.25">
      <c r="B85">
        <f>VLOOKUP(C85*1,RMPCrecs!F$2:N$1245,9,FALSE)</f>
        <v>14</v>
      </c>
      <c r="C85" s="15" t="s">
        <v>467</v>
      </c>
      <c r="D85" s="15" t="s">
        <v>41</v>
      </c>
      <c r="E85" s="16">
        <v>2009</v>
      </c>
      <c r="F85" s="15" t="s">
        <v>67</v>
      </c>
      <c r="G85" s="17">
        <v>40050</v>
      </c>
      <c r="H85" s="15" t="s">
        <v>43</v>
      </c>
      <c r="I85" s="15" t="s">
        <v>44</v>
      </c>
      <c r="J85" s="16">
        <v>3008</v>
      </c>
      <c r="K85" s="15" t="s">
        <v>110</v>
      </c>
      <c r="L85" s="16">
        <v>750</v>
      </c>
      <c r="M85" s="15" t="s">
        <v>46</v>
      </c>
      <c r="N85" s="16">
        <v>4</v>
      </c>
      <c r="O85" s="15" t="s">
        <v>43</v>
      </c>
      <c r="P85" s="15" t="s">
        <v>68</v>
      </c>
      <c r="Q85" s="15" t="s">
        <v>48</v>
      </c>
      <c r="R85" s="15" t="s">
        <v>49</v>
      </c>
      <c r="S85" s="15" t="s">
        <v>43</v>
      </c>
      <c r="T85" s="15" t="s">
        <v>50</v>
      </c>
      <c r="U85" s="15" t="s">
        <v>69</v>
      </c>
      <c r="V85" s="16">
        <v>1.67</v>
      </c>
      <c r="W85" s="16">
        <v>1.67</v>
      </c>
      <c r="X85" s="15" t="s">
        <v>52</v>
      </c>
      <c r="Y85" s="15" t="s">
        <v>461</v>
      </c>
      <c r="Z85" s="16" t="b">
        <v>0</v>
      </c>
      <c r="AA85" s="15" t="s">
        <v>54</v>
      </c>
      <c r="AB85" s="16" t="b">
        <v>0</v>
      </c>
      <c r="AC85" s="16">
        <v>39</v>
      </c>
      <c r="AD85" t="str">
        <f t="shared" si="1"/>
        <v>NT</v>
      </c>
    </row>
    <row r="86" spans="2:30" x14ac:dyDescent="0.25">
      <c r="B86">
        <f>VLOOKUP(C86*1,RMPCrecs!F$2:N$1245,9,FALSE)</f>
        <v>14</v>
      </c>
      <c r="C86" s="15" t="s">
        <v>468</v>
      </c>
      <c r="D86" s="15" t="s">
        <v>41</v>
      </c>
      <c r="E86" s="16">
        <v>2009</v>
      </c>
      <c r="F86" s="15" t="s">
        <v>67</v>
      </c>
      <c r="G86" s="17">
        <v>40050</v>
      </c>
      <c r="H86" s="15" t="s">
        <v>43</v>
      </c>
      <c r="I86" s="15" t="s">
        <v>44</v>
      </c>
      <c r="J86" s="16">
        <v>3008</v>
      </c>
      <c r="K86" s="15" t="s">
        <v>110</v>
      </c>
      <c r="L86" s="16">
        <v>840</v>
      </c>
      <c r="M86" s="15" t="s">
        <v>46</v>
      </c>
      <c r="N86" s="16">
        <v>4</v>
      </c>
      <c r="O86" s="15" t="s">
        <v>43</v>
      </c>
      <c r="P86" s="15" t="s">
        <v>68</v>
      </c>
      <c r="Q86" s="15" t="s">
        <v>48</v>
      </c>
      <c r="R86" s="15" t="s">
        <v>49</v>
      </c>
      <c r="S86" s="15" t="s">
        <v>43</v>
      </c>
      <c r="T86" s="15" t="s">
        <v>50</v>
      </c>
      <c r="U86" s="15" t="s">
        <v>69</v>
      </c>
      <c r="V86" s="16">
        <v>1.67</v>
      </c>
      <c r="W86" s="16">
        <v>1.67</v>
      </c>
      <c r="X86" s="15" t="s">
        <v>52</v>
      </c>
      <c r="Y86" s="15" t="s">
        <v>461</v>
      </c>
      <c r="Z86" s="16" t="b">
        <v>0</v>
      </c>
      <c r="AA86" s="15" t="s">
        <v>54</v>
      </c>
      <c r="AB86" s="16" t="b">
        <v>0</v>
      </c>
      <c r="AC86" s="16">
        <v>39</v>
      </c>
      <c r="AD86" t="str">
        <f t="shared" si="1"/>
        <v>NT</v>
      </c>
    </row>
    <row r="87" spans="2:30" x14ac:dyDescent="0.25">
      <c r="B87">
        <f>VLOOKUP(C87*1,RMPCrecs!F$2:N$1245,9,FALSE)</f>
        <v>14</v>
      </c>
      <c r="C87" s="15" t="s">
        <v>469</v>
      </c>
      <c r="D87" s="15" t="s">
        <v>41</v>
      </c>
      <c r="E87" s="16">
        <v>2009</v>
      </c>
      <c r="F87" s="15" t="s">
        <v>67</v>
      </c>
      <c r="G87" s="17">
        <v>40050</v>
      </c>
      <c r="H87" s="15" t="s">
        <v>43</v>
      </c>
      <c r="I87" s="15" t="s">
        <v>44</v>
      </c>
      <c r="J87" s="16">
        <v>3008</v>
      </c>
      <c r="K87" s="15" t="s">
        <v>45</v>
      </c>
      <c r="L87" s="16">
        <v>760</v>
      </c>
      <c r="M87" s="15" t="s">
        <v>46</v>
      </c>
      <c r="N87" s="16">
        <v>3</v>
      </c>
      <c r="O87" s="15" t="s">
        <v>43</v>
      </c>
      <c r="P87" s="15" t="s">
        <v>359</v>
      </c>
      <c r="Q87" s="15" t="s">
        <v>48</v>
      </c>
      <c r="R87" s="15" t="s">
        <v>49</v>
      </c>
      <c r="S87" s="15" t="s">
        <v>43</v>
      </c>
      <c r="T87" s="15" t="s">
        <v>50</v>
      </c>
      <c r="U87" s="15" t="s">
        <v>69</v>
      </c>
      <c r="V87" s="16">
        <v>1.67</v>
      </c>
      <c r="W87" s="16">
        <v>1.67</v>
      </c>
      <c r="X87" s="15" t="s">
        <v>52</v>
      </c>
      <c r="Y87" s="15" t="s">
        <v>461</v>
      </c>
      <c r="Z87" s="16" t="b">
        <v>0</v>
      </c>
      <c r="AA87" s="15" t="s">
        <v>54</v>
      </c>
      <c r="AB87" s="16" t="b">
        <v>0</v>
      </c>
      <c r="AC87" s="16">
        <v>39</v>
      </c>
      <c r="AD87" t="str">
        <f t="shared" si="1"/>
        <v>NT</v>
      </c>
    </row>
    <row r="88" spans="2:30" x14ac:dyDescent="0.25">
      <c r="B88">
        <f>VLOOKUP(C88*1,RMPCrecs!F$2:N$1245,9,FALSE)</f>
        <v>14</v>
      </c>
      <c r="C88" s="15" t="s">
        <v>470</v>
      </c>
      <c r="D88" s="15" t="s">
        <v>41</v>
      </c>
      <c r="E88" s="16">
        <v>2009</v>
      </c>
      <c r="F88" s="15" t="s">
        <v>67</v>
      </c>
      <c r="G88" s="17">
        <v>40050</v>
      </c>
      <c r="H88" s="15" t="s">
        <v>43</v>
      </c>
      <c r="I88" s="15" t="s">
        <v>44</v>
      </c>
      <c r="J88" s="16">
        <v>3008</v>
      </c>
      <c r="K88" s="15" t="s">
        <v>110</v>
      </c>
      <c r="L88" s="16">
        <v>800</v>
      </c>
      <c r="M88" s="15" t="s">
        <v>46</v>
      </c>
      <c r="N88" s="16">
        <v>4</v>
      </c>
      <c r="O88" s="15" t="s">
        <v>43</v>
      </c>
      <c r="P88" s="15" t="s">
        <v>68</v>
      </c>
      <c r="Q88" s="15" t="s">
        <v>48</v>
      </c>
      <c r="R88" s="15" t="s">
        <v>49</v>
      </c>
      <c r="S88" s="15" t="s">
        <v>43</v>
      </c>
      <c r="T88" s="15" t="s">
        <v>50</v>
      </c>
      <c r="U88" s="15" t="s">
        <v>69</v>
      </c>
      <c r="V88" s="16">
        <v>1.67</v>
      </c>
      <c r="W88" s="16">
        <v>1.67</v>
      </c>
      <c r="X88" s="15" t="s">
        <v>52</v>
      </c>
      <c r="Y88" s="15" t="s">
        <v>461</v>
      </c>
      <c r="Z88" s="16" t="b">
        <v>0</v>
      </c>
      <c r="AA88" s="15" t="s">
        <v>54</v>
      </c>
      <c r="AB88" s="16" t="b">
        <v>0</v>
      </c>
      <c r="AC88" s="16">
        <v>39</v>
      </c>
      <c r="AD88" t="str">
        <f t="shared" si="1"/>
        <v>NT</v>
      </c>
    </row>
    <row r="89" spans="2:30" x14ac:dyDescent="0.25">
      <c r="B89">
        <f>VLOOKUP(C89*1,RMPCrecs!F$2:N$1245,9,FALSE)</f>
        <v>14</v>
      </c>
      <c r="C89" s="15" t="s">
        <v>471</v>
      </c>
      <c r="D89" s="15" t="s">
        <v>41</v>
      </c>
      <c r="E89" s="16">
        <v>2009</v>
      </c>
      <c r="F89" s="15" t="s">
        <v>67</v>
      </c>
      <c r="G89" s="17">
        <v>40050</v>
      </c>
      <c r="H89" s="15" t="s">
        <v>43</v>
      </c>
      <c r="I89" s="15" t="s">
        <v>44</v>
      </c>
      <c r="J89" s="16">
        <v>3008</v>
      </c>
      <c r="K89" s="15" t="s">
        <v>45</v>
      </c>
      <c r="L89" s="16">
        <v>930</v>
      </c>
      <c r="M89" s="15" t="s">
        <v>46</v>
      </c>
      <c r="N89" s="16">
        <v>4</v>
      </c>
      <c r="O89" s="15" t="s">
        <v>43</v>
      </c>
      <c r="P89" s="15" t="s">
        <v>68</v>
      </c>
      <c r="Q89" s="15" t="s">
        <v>48</v>
      </c>
      <c r="R89" s="15" t="s">
        <v>49</v>
      </c>
      <c r="S89" s="15" t="s">
        <v>43</v>
      </c>
      <c r="T89" s="15" t="s">
        <v>50</v>
      </c>
      <c r="U89" s="15" t="s">
        <v>69</v>
      </c>
      <c r="V89" s="16">
        <v>1.67</v>
      </c>
      <c r="W89" s="16">
        <v>1.67</v>
      </c>
      <c r="X89" s="15" t="s">
        <v>52</v>
      </c>
      <c r="Y89" s="15" t="s">
        <v>461</v>
      </c>
      <c r="Z89" s="16" t="b">
        <v>0</v>
      </c>
      <c r="AA89" s="15" t="s">
        <v>54</v>
      </c>
      <c r="AB89" s="16" t="b">
        <v>0</v>
      </c>
      <c r="AC89" s="16">
        <v>39</v>
      </c>
      <c r="AD89" t="str">
        <f t="shared" si="1"/>
        <v>NT</v>
      </c>
    </row>
    <row r="90" spans="2:30" x14ac:dyDescent="0.25">
      <c r="B90">
        <f>VLOOKUP(C90*1,RMPCrecs!F$2:N$1245,9,FALSE)</f>
        <v>14</v>
      </c>
      <c r="C90" s="15" t="s">
        <v>472</v>
      </c>
      <c r="D90" s="15" t="s">
        <v>41</v>
      </c>
      <c r="E90" s="16">
        <v>2009</v>
      </c>
      <c r="F90" s="15" t="s">
        <v>67</v>
      </c>
      <c r="G90" s="17">
        <v>40050</v>
      </c>
      <c r="H90" s="15" t="s">
        <v>43</v>
      </c>
      <c r="I90" s="15" t="s">
        <v>44</v>
      </c>
      <c r="J90" s="16">
        <v>3008</v>
      </c>
      <c r="K90" s="15" t="s">
        <v>110</v>
      </c>
      <c r="L90" s="16">
        <v>860</v>
      </c>
      <c r="M90" s="15" t="s">
        <v>46</v>
      </c>
      <c r="N90" s="16">
        <v>4</v>
      </c>
      <c r="O90" s="15" t="s">
        <v>43</v>
      </c>
      <c r="P90" s="15" t="s">
        <v>68</v>
      </c>
      <c r="Q90" s="15" t="s">
        <v>48</v>
      </c>
      <c r="R90" s="15" t="s">
        <v>49</v>
      </c>
      <c r="S90" s="15" t="s">
        <v>43</v>
      </c>
      <c r="T90" s="15" t="s">
        <v>50</v>
      </c>
      <c r="U90" s="15" t="s">
        <v>69</v>
      </c>
      <c r="V90" s="16">
        <v>1.67</v>
      </c>
      <c r="W90" s="16">
        <v>1.67</v>
      </c>
      <c r="X90" s="15" t="s">
        <v>52</v>
      </c>
      <c r="Y90" s="15" t="s">
        <v>461</v>
      </c>
      <c r="Z90" s="16" t="b">
        <v>0</v>
      </c>
      <c r="AA90" s="15" t="s">
        <v>54</v>
      </c>
      <c r="AB90" s="16" t="b">
        <v>0</v>
      </c>
      <c r="AC90" s="16">
        <v>39</v>
      </c>
      <c r="AD90" t="str">
        <f t="shared" si="1"/>
        <v>NT</v>
      </c>
    </row>
    <row r="91" spans="2:30" x14ac:dyDescent="0.25">
      <c r="B91">
        <f>VLOOKUP(C91*1,RMPCrecs!F$2:N$1245,9,FALSE)</f>
        <v>14</v>
      </c>
      <c r="C91" s="15" t="s">
        <v>473</v>
      </c>
      <c r="D91" s="15" t="s">
        <v>41</v>
      </c>
      <c r="E91" s="16">
        <v>2009</v>
      </c>
      <c r="F91" s="15" t="s">
        <v>67</v>
      </c>
      <c r="G91" s="17">
        <v>40050</v>
      </c>
      <c r="H91" s="15" t="s">
        <v>43</v>
      </c>
      <c r="I91" s="15" t="s">
        <v>44</v>
      </c>
      <c r="J91" s="16">
        <v>3008</v>
      </c>
      <c r="K91" s="15" t="s">
        <v>110</v>
      </c>
      <c r="L91" s="16">
        <v>860</v>
      </c>
      <c r="M91" s="15" t="s">
        <v>46</v>
      </c>
      <c r="N91" s="16">
        <v>4</v>
      </c>
      <c r="O91" s="15" t="s">
        <v>43</v>
      </c>
      <c r="P91" s="15" t="s">
        <v>68</v>
      </c>
      <c r="Q91" s="15" t="s">
        <v>48</v>
      </c>
      <c r="R91" s="15" t="s">
        <v>49</v>
      </c>
      <c r="S91" s="15" t="s">
        <v>43</v>
      </c>
      <c r="T91" s="15" t="s">
        <v>50</v>
      </c>
      <c r="U91" s="15" t="s">
        <v>69</v>
      </c>
      <c r="V91" s="16">
        <v>1.67</v>
      </c>
      <c r="W91" s="16">
        <v>1.67</v>
      </c>
      <c r="X91" s="15" t="s">
        <v>52</v>
      </c>
      <c r="Y91" s="15" t="s">
        <v>461</v>
      </c>
      <c r="Z91" s="16" t="b">
        <v>0</v>
      </c>
      <c r="AA91" s="15" t="s">
        <v>54</v>
      </c>
      <c r="AB91" s="16" t="b">
        <v>0</v>
      </c>
      <c r="AC91" s="16">
        <v>39</v>
      </c>
      <c r="AD91" t="str">
        <f t="shared" si="1"/>
        <v>NT</v>
      </c>
    </row>
    <row r="92" spans="2:30" x14ac:dyDescent="0.25">
      <c r="B92">
        <f>VLOOKUP(C92*1,RMPCrecs!F$2:N$1245,9,FALSE)</f>
        <v>14</v>
      </c>
      <c r="C92" s="15" t="s">
        <v>474</v>
      </c>
      <c r="D92" s="15" t="s">
        <v>41</v>
      </c>
      <c r="E92" s="16">
        <v>2009</v>
      </c>
      <c r="F92" s="15" t="s">
        <v>67</v>
      </c>
      <c r="G92" s="17">
        <v>40050</v>
      </c>
      <c r="H92" s="15" t="s">
        <v>43</v>
      </c>
      <c r="I92" s="15" t="s">
        <v>44</v>
      </c>
      <c r="J92" s="16">
        <v>3008</v>
      </c>
      <c r="K92" s="15" t="s">
        <v>45</v>
      </c>
      <c r="L92" s="16">
        <v>790</v>
      </c>
      <c r="M92" s="15" t="s">
        <v>46</v>
      </c>
      <c r="N92" s="16">
        <v>4</v>
      </c>
      <c r="O92" s="15" t="s">
        <v>43</v>
      </c>
      <c r="P92" s="15" t="s">
        <v>68</v>
      </c>
      <c r="Q92" s="15" t="s">
        <v>48</v>
      </c>
      <c r="R92" s="15" t="s">
        <v>49</v>
      </c>
      <c r="S92" s="15" t="s">
        <v>43</v>
      </c>
      <c r="T92" s="15" t="s">
        <v>50</v>
      </c>
      <c r="U92" s="15" t="s">
        <v>69</v>
      </c>
      <c r="V92" s="16">
        <v>1.67</v>
      </c>
      <c r="W92" s="16">
        <v>1.67</v>
      </c>
      <c r="X92" s="15" t="s">
        <v>52</v>
      </c>
      <c r="Y92" s="15" t="s">
        <v>461</v>
      </c>
      <c r="Z92" s="16" t="b">
        <v>0</v>
      </c>
      <c r="AA92" s="15" t="s">
        <v>54</v>
      </c>
      <c r="AB92" s="16" t="b">
        <v>0</v>
      </c>
      <c r="AC92" s="16">
        <v>39</v>
      </c>
      <c r="AD92" t="str">
        <f t="shared" si="1"/>
        <v>NT</v>
      </c>
    </row>
    <row r="93" spans="2:30" x14ac:dyDescent="0.25">
      <c r="B93">
        <f>VLOOKUP(C93*1,RMPCrecs!F$2:N$1245,9,FALSE)</f>
        <v>14</v>
      </c>
      <c r="C93" s="15" t="s">
        <v>475</v>
      </c>
      <c r="D93" s="15" t="s">
        <v>41</v>
      </c>
      <c r="E93" s="16">
        <v>2009</v>
      </c>
      <c r="F93" s="15" t="s">
        <v>67</v>
      </c>
      <c r="G93" s="17">
        <v>40050</v>
      </c>
      <c r="H93" s="15" t="s">
        <v>43</v>
      </c>
      <c r="I93" s="15" t="s">
        <v>44</v>
      </c>
      <c r="J93" s="16">
        <v>3008</v>
      </c>
      <c r="K93" s="15" t="s">
        <v>110</v>
      </c>
      <c r="L93" s="16">
        <v>800</v>
      </c>
      <c r="M93" s="15" t="s">
        <v>46</v>
      </c>
      <c r="N93" s="16">
        <v>4</v>
      </c>
      <c r="O93" s="15" t="s">
        <v>43</v>
      </c>
      <c r="P93" s="15" t="s">
        <v>68</v>
      </c>
      <c r="Q93" s="15" t="s">
        <v>48</v>
      </c>
      <c r="R93" s="15" t="s">
        <v>49</v>
      </c>
      <c r="S93" s="15" t="s">
        <v>43</v>
      </c>
      <c r="T93" s="15" t="s">
        <v>50</v>
      </c>
      <c r="U93" s="15" t="s">
        <v>69</v>
      </c>
      <c r="V93" s="16">
        <v>1.67</v>
      </c>
      <c r="W93" s="16">
        <v>1.67</v>
      </c>
      <c r="X93" s="15" t="s">
        <v>52</v>
      </c>
      <c r="Y93" s="15" t="s">
        <v>461</v>
      </c>
      <c r="Z93" s="16" t="b">
        <v>0</v>
      </c>
      <c r="AA93" s="15" t="s">
        <v>54</v>
      </c>
      <c r="AB93" s="16" t="b">
        <v>0</v>
      </c>
      <c r="AC93" s="16">
        <v>39</v>
      </c>
      <c r="AD93" t="str">
        <f t="shared" si="1"/>
        <v>NT</v>
      </c>
    </row>
    <row r="94" spans="2:30" x14ac:dyDescent="0.25">
      <c r="B94">
        <f>VLOOKUP(C94*1,RMPCrecs!F$2:N$1245,9,FALSE)</f>
        <v>14</v>
      </c>
      <c r="C94" s="15" t="s">
        <v>476</v>
      </c>
      <c r="D94" s="15" t="s">
        <v>41</v>
      </c>
      <c r="E94" s="16">
        <v>2009</v>
      </c>
      <c r="F94" s="15" t="s">
        <v>67</v>
      </c>
      <c r="G94" s="17">
        <v>40050</v>
      </c>
      <c r="H94" s="15" t="s">
        <v>43</v>
      </c>
      <c r="I94" s="15" t="s">
        <v>44</v>
      </c>
      <c r="J94" s="16">
        <v>3008</v>
      </c>
      <c r="K94" s="15" t="s">
        <v>110</v>
      </c>
      <c r="L94" s="16">
        <v>850</v>
      </c>
      <c r="M94" s="15" t="s">
        <v>46</v>
      </c>
      <c r="N94" s="16">
        <v>4</v>
      </c>
      <c r="O94" s="15" t="s">
        <v>43</v>
      </c>
      <c r="P94" s="15" t="s">
        <v>68</v>
      </c>
      <c r="Q94" s="15" t="s">
        <v>48</v>
      </c>
      <c r="R94" s="15" t="s">
        <v>49</v>
      </c>
      <c r="S94" s="15" t="s">
        <v>43</v>
      </c>
      <c r="T94" s="15" t="s">
        <v>50</v>
      </c>
      <c r="U94" s="15" t="s">
        <v>69</v>
      </c>
      <c r="V94" s="16">
        <v>1.67</v>
      </c>
      <c r="W94" s="16">
        <v>1.67</v>
      </c>
      <c r="X94" s="15" t="s">
        <v>52</v>
      </c>
      <c r="Y94" s="15" t="s">
        <v>461</v>
      </c>
      <c r="Z94" s="16" t="b">
        <v>0</v>
      </c>
      <c r="AA94" s="15" t="s">
        <v>54</v>
      </c>
      <c r="AB94" s="16" t="b">
        <v>0</v>
      </c>
      <c r="AC94" s="16">
        <v>39</v>
      </c>
      <c r="AD94" t="str">
        <f t="shared" si="1"/>
        <v>NT</v>
      </c>
    </row>
    <row r="95" spans="2:30" x14ac:dyDescent="0.25">
      <c r="B95">
        <f>VLOOKUP(C95*1,RMPCrecs!F$2:N$1245,9,FALSE)</f>
        <v>14</v>
      </c>
      <c r="C95" s="15" t="s">
        <v>487</v>
      </c>
      <c r="D95" s="15" t="s">
        <v>41</v>
      </c>
      <c r="E95" s="16">
        <v>2009</v>
      </c>
      <c r="F95" s="15" t="s">
        <v>67</v>
      </c>
      <c r="G95" s="17">
        <v>40053</v>
      </c>
      <c r="H95" s="15" t="s">
        <v>43</v>
      </c>
      <c r="I95" s="15" t="s">
        <v>44</v>
      </c>
      <c r="J95" s="16">
        <v>3008</v>
      </c>
      <c r="K95" s="15" t="s">
        <v>45</v>
      </c>
      <c r="L95" s="16">
        <v>810</v>
      </c>
      <c r="M95" s="15" t="s">
        <v>46</v>
      </c>
      <c r="N95" s="16">
        <v>4</v>
      </c>
      <c r="O95" s="15" t="s">
        <v>43</v>
      </c>
      <c r="P95" s="15" t="s">
        <v>68</v>
      </c>
      <c r="Q95" s="15" t="s">
        <v>48</v>
      </c>
      <c r="R95" s="15" t="s">
        <v>59</v>
      </c>
      <c r="S95" s="15" t="s">
        <v>43</v>
      </c>
      <c r="T95" s="15" t="s">
        <v>50</v>
      </c>
      <c r="U95" s="15" t="s">
        <v>69</v>
      </c>
      <c r="V95" s="16">
        <v>1.67</v>
      </c>
      <c r="W95" s="16">
        <v>1.67</v>
      </c>
      <c r="X95" s="15" t="s">
        <v>52</v>
      </c>
      <c r="Y95" s="15" t="s">
        <v>461</v>
      </c>
      <c r="Z95" s="16" t="b">
        <v>0</v>
      </c>
      <c r="AA95" s="15" t="s">
        <v>54</v>
      </c>
      <c r="AB95" s="16" t="b">
        <v>0</v>
      </c>
      <c r="AC95" s="16">
        <v>39</v>
      </c>
      <c r="AD95" t="str">
        <f t="shared" si="1"/>
        <v>NT</v>
      </c>
    </row>
    <row r="96" spans="2:30" x14ac:dyDescent="0.25">
      <c r="B96">
        <f>VLOOKUP(C96*1,RMPCrecs!F$2:N$1245,9,FALSE)</f>
        <v>14</v>
      </c>
      <c r="C96" s="15" t="s">
        <v>488</v>
      </c>
      <c r="D96" s="15" t="s">
        <v>41</v>
      </c>
      <c r="E96" s="16">
        <v>2009</v>
      </c>
      <c r="F96" s="15" t="s">
        <v>67</v>
      </c>
      <c r="G96" s="17">
        <v>40053</v>
      </c>
      <c r="H96" s="15" t="s">
        <v>43</v>
      </c>
      <c r="I96" s="15" t="s">
        <v>44</v>
      </c>
      <c r="J96" s="16">
        <v>3008</v>
      </c>
      <c r="K96" s="15" t="s">
        <v>110</v>
      </c>
      <c r="L96" s="16">
        <v>850</v>
      </c>
      <c r="M96" s="15" t="s">
        <v>46</v>
      </c>
      <c r="N96" s="16">
        <v>4</v>
      </c>
      <c r="O96" s="15" t="s">
        <v>43</v>
      </c>
      <c r="P96" s="15" t="s">
        <v>68</v>
      </c>
      <c r="Q96" s="15" t="s">
        <v>48</v>
      </c>
      <c r="R96" s="15" t="s">
        <v>49</v>
      </c>
      <c r="S96" s="15" t="s">
        <v>43</v>
      </c>
      <c r="T96" s="15" t="s">
        <v>50</v>
      </c>
      <c r="U96" s="15" t="s">
        <v>69</v>
      </c>
      <c r="V96" s="16">
        <v>1.67</v>
      </c>
      <c r="W96" s="16">
        <v>1.67</v>
      </c>
      <c r="X96" s="15" t="s">
        <v>52</v>
      </c>
      <c r="Y96" s="15" t="s">
        <v>461</v>
      </c>
      <c r="Z96" s="16" t="b">
        <v>0</v>
      </c>
      <c r="AA96" s="15" t="s">
        <v>54</v>
      </c>
      <c r="AB96" s="16" t="b">
        <v>0</v>
      </c>
      <c r="AC96" s="16">
        <v>39</v>
      </c>
      <c r="AD96" t="str">
        <f t="shared" si="1"/>
        <v>NT</v>
      </c>
    </row>
    <row r="97" spans="2:30" x14ac:dyDescent="0.25">
      <c r="B97">
        <f>VLOOKUP(C97*1,RMPCrecs!F$2:N$1245,9,FALSE)</f>
        <v>14</v>
      </c>
      <c r="C97" s="15" t="s">
        <v>489</v>
      </c>
      <c r="D97" s="15" t="s">
        <v>41</v>
      </c>
      <c r="E97" s="16">
        <v>2009</v>
      </c>
      <c r="F97" s="15" t="s">
        <v>67</v>
      </c>
      <c r="G97" s="17">
        <v>40053</v>
      </c>
      <c r="H97" s="15" t="s">
        <v>43</v>
      </c>
      <c r="I97" s="15" t="s">
        <v>44</v>
      </c>
      <c r="J97" s="16">
        <v>3008</v>
      </c>
      <c r="K97" s="15" t="s">
        <v>110</v>
      </c>
      <c r="L97" s="16">
        <v>800</v>
      </c>
      <c r="M97" s="15" t="s">
        <v>46</v>
      </c>
      <c r="N97" s="16">
        <v>4</v>
      </c>
      <c r="O97" s="15" t="s">
        <v>43</v>
      </c>
      <c r="P97" s="15" t="s">
        <v>68</v>
      </c>
      <c r="Q97" s="15" t="s">
        <v>48</v>
      </c>
      <c r="R97" s="15" t="s">
        <v>49</v>
      </c>
      <c r="S97" s="15" t="s">
        <v>43</v>
      </c>
      <c r="T97" s="15" t="s">
        <v>50</v>
      </c>
      <c r="U97" s="15" t="s">
        <v>69</v>
      </c>
      <c r="V97" s="16">
        <v>1.67</v>
      </c>
      <c r="W97" s="16">
        <v>1.67</v>
      </c>
      <c r="X97" s="15" t="s">
        <v>52</v>
      </c>
      <c r="Y97" s="15" t="s">
        <v>461</v>
      </c>
      <c r="Z97" s="16" t="b">
        <v>0</v>
      </c>
      <c r="AA97" s="15" t="s">
        <v>54</v>
      </c>
      <c r="AB97" s="16" t="b">
        <v>0</v>
      </c>
      <c r="AC97" s="16">
        <v>39</v>
      </c>
      <c r="AD97" t="str">
        <f t="shared" si="1"/>
        <v>NT</v>
      </c>
    </row>
    <row r="98" spans="2:30" x14ac:dyDescent="0.25">
      <c r="B98">
        <f>VLOOKUP(C98*1,RMPCrecs!F$2:N$1245,9,FALSE)</f>
        <v>14</v>
      </c>
      <c r="C98" s="15" t="s">
        <v>490</v>
      </c>
      <c r="D98" s="15" t="s">
        <v>41</v>
      </c>
      <c r="E98" s="16">
        <v>2009</v>
      </c>
      <c r="F98" s="15" t="s">
        <v>67</v>
      </c>
      <c r="G98" s="17">
        <v>40053</v>
      </c>
      <c r="H98" s="15" t="s">
        <v>43</v>
      </c>
      <c r="I98" s="15" t="s">
        <v>44</v>
      </c>
      <c r="J98" s="16">
        <v>3008</v>
      </c>
      <c r="K98" s="15" t="s">
        <v>110</v>
      </c>
      <c r="L98" s="16">
        <v>820</v>
      </c>
      <c r="M98" s="15" t="s">
        <v>46</v>
      </c>
      <c r="N98" s="16">
        <v>4</v>
      </c>
      <c r="O98" s="15" t="s">
        <v>43</v>
      </c>
      <c r="P98" s="15" t="s">
        <v>68</v>
      </c>
      <c r="Q98" s="15" t="s">
        <v>48</v>
      </c>
      <c r="R98" s="15" t="s">
        <v>49</v>
      </c>
      <c r="S98" s="15" t="s">
        <v>43</v>
      </c>
      <c r="T98" s="15" t="s">
        <v>50</v>
      </c>
      <c r="U98" s="15" t="s">
        <v>69</v>
      </c>
      <c r="V98" s="16">
        <v>1.67</v>
      </c>
      <c r="W98" s="16">
        <v>1.67</v>
      </c>
      <c r="X98" s="15" t="s">
        <v>52</v>
      </c>
      <c r="Y98" s="15" t="s">
        <v>461</v>
      </c>
      <c r="Z98" s="16" t="b">
        <v>0</v>
      </c>
      <c r="AA98" s="15" t="s">
        <v>54</v>
      </c>
      <c r="AB98" s="16" t="b">
        <v>0</v>
      </c>
      <c r="AC98" s="16">
        <v>39</v>
      </c>
      <c r="AD98" t="str">
        <f t="shared" si="1"/>
        <v>NT</v>
      </c>
    </row>
    <row r="99" spans="2:30" x14ac:dyDescent="0.25">
      <c r="B99">
        <f>VLOOKUP(C99*1,RMPCrecs!F$2:N$1245,9,FALSE)</f>
        <v>14</v>
      </c>
      <c r="C99" s="15" t="s">
        <v>513</v>
      </c>
      <c r="D99" s="15" t="s">
        <v>41</v>
      </c>
      <c r="E99" s="16">
        <v>2009</v>
      </c>
      <c r="F99" s="15" t="s">
        <v>67</v>
      </c>
      <c r="G99" s="17">
        <v>40057</v>
      </c>
      <c r="H99" s="15" t="s">
        <v>43</v>
      </c>
      <c r="I99" s="15" t="s">
        <v>44</v>
      </c>
      <c r="J99" s="16">
        <v>3008</v>
      </c>
      <c r="K99" s="15" t="s">
        <v>110</v>
      </c>
      <c r="L99" s="16">
        <v>860</v>
      </c>
      <c r="M99" s="15" t="s">
        <v>46</v>
      </c>
      <c r="N99" s="16">
        <v>4</v>
      </c>
      <c r="O99" s="15" t="s">
        <v>43</v>
      </c>
      <c r="P99" s="15" t="s">
        <v>68</v>
      </c>
      <c r="Q99" s="15" t="s">
        <v>48</v>
      </c>
      <c r="R99" s="15" t="s">
        <v>49</v>
      </c>
      <c r="S99" s="15" t="s">
        <v>43</v>
      </c>
      <c r="T99" s="15" t="s">
        <v>50</v>
      </c>
      <c r="U99" s="15" t="s">
        <v>72</v>
      </c>
      <c r="V99" s="16">
        <v>2.2599999999999998</v>
      </c>
      <c r="W99" s="16">
        <v>2.2599999999999998</v>
      </c>
      <c r="X99" s="15" t="s">
        <v>52</v>
      </c>
      <c r="Y99" s="15" t="s">
        <v>414</v>
      </c>
      <c r="Z99" s="16" t="b">
        <v>0</v>
      </c>
      <c r="AA99" s="15" t="s">
        <v>54</v>
      </c>
      <c r="AB99" s="16" t="b">
        <v>0</v>
      </c>
      <c r="AC99" s="16">
        <v>39</v>
      </c>
      <c r="AD99" t="str">
        <f t="shared" si="1"/>
        <v>NT</v>
      </c>
    </row>
    <row r="100" spans="2:30" x14ac:dyDescent="0.25">
      <c r="B100">
        <f>VLOOKUP(C100*1,RMPCrecs!F$2:N$1245,9,FALSE)</f>
        <v>14</v>
      </c>
      <c r="C100" s="15" t="s">
        <v>514</v>
      </c>
      <c r="D100" s="15" t="s">
        <v>41</v>
      </c>
      <c r="E100" s="16">
        <v>2009</v>
      </c>
      <c r="F100" s="15" t="s">
        <v>67</v>
      </c>
      <c r="G100" s="17">
        <v>40057</v>
      </c>
      <c r="H100" s="15" t="s">
        <v>43</v>
      </c>
      <c r="I100" s="15" t="s">
        <v>44</v>
      </c>
      <c r="J100" s="16">
        <v>3008</v>
      </c>
      <c r="K100" s="15" t="s">
        <v>45</v>
      </c>
      <c r="L100" s="16">
        <v>800</v>
      </c>
      <c r="M100" s="15" t="s">
        <v>46</v>
      </c>
      <c r="N100" s="16">
        <v>3</v>
      </c>
      <c r="O100" s="15" t="s">
        <v>43</v>
      </c>
      <c r="P100" s="15" t="s">
        <v>405</v>
      </c>
      <c r="Q100" s="15" t="s">
        <v>48</v>
      </c>
      <c r="R100" s="15" t="s">
        <v>49</v>
      </c>
      <c r="S100" s="15" t="s">
        <v>43</v>
      </c>
      <c r="T100" s="15" t="s">
        <v>50</v>
      </c>
      <c r="U100" s="15" t="s">
        <v>72</v>
      </c>
      <c r="V100" s="16">
        <v>2.2599999999999998</v>
      </c>
      <c r="W100" s="16">
        <v>2.2599999999999998</v>
      </c>
      <c r="X100" s="15" t="s">
        <v>52</v>
      </c>
      <c r="Y100" s="15" t="s">
        <v>414</v>
      </c>
      <c r="Z100" s="16" t="b">
        <v>0</v>
      </c>
      <c r="AA100" s="15" t="s">
        <v>54</v>
      </c>
      <c r="AB100" s="16" t="b">
        <v>0</v>
      </c>
      <c r="AC100" s="16">
        <v>39</v>
      </c>
      <c r="AD100" t="str">
        <f t="shared" si="1"/>
        <v>NT</v>
      </c>
    </row>
    <row r="101" spans="2:30" x14ac:dyDescent="0.25">
      <c r="B101">
        <f>VLOOKUP(C101*1,RMPCrecs!F$2:N$1245,9,FALSE)</f>
        <v>14</v>
      </c>
      <c r="C101" s="15" t="s">
        <v>515</v>
      </c>
      <c r="D101" s="15" t="s">
        <v>41</v>
      </c>
      <c r="E101" s="16">
        <v>2009</v>
      </c>
      <c r="F101" s="15" t="s">
        <v>67</v>
      </c>
      <c r="G101" s="17">
        <v>40057</v>
      </c>
      <c r="H101" s="15" t="s">
        <v>43</v>
      </c>
      <c r="I101" s="15" t="s">
        <v>44</v>
      </c>
      <c r="J101" s="16">
        <v>3008</v>
      </c>
      <c r="K101" s="15" t="s">
        <v>110</v>
      </c>
      <c r="L101" s="16">
        <v>850</v>
      </c>
      <c r="M101" s="15" t="s">
        <v>46</v>
      </c>
      <c r="N101" s="16">
        <v>4</v>
      </c>
      <c r="O101" s="15" t="s">
        <v>43</v>
      </c>
      <c r="P101" s="15" t="s">
        <v>68</v>
      </c>
      <c r="Q101" s="15" t="s">
        <v>48</v>
      </c>
      <c r="R101" s="15" t="s">
        <v>49</v>
      </c>
      <c r="S101" s="15" t="s">
        <v>43</v>
      </c>
      <c r="T101" s="15" t="s">
        <v>50</v>
      </c>
      <c r="U101" s="15" t="s">
        <v>72</v>
      </c>
      <c r="V101" s="16">
        <v>2.2599999999999998</v>
      </c>
      <c r="W101" s="16">
        <v>2.2599999999999998</v>
      </c>
      <c r="X101" s="15" t="s">
        <v>52</v>
      </c>
      <c r="Y101" s="15" t="s">
        <v>414</v>
      </c>
      <c r="Z101" s="16" t="b">
        <v>0</v>
      </c>
      <c r="AA101" s="15" t="s">
        <v>54</v>
      </c>
      <c r="AB101" s="16" t="b">
        <v>0</v>
      </c>
      <c r="AC101" s="16">
        <v>39</v>
      </c>
      <c r="AD101" t="str">
        <f t="shared" si="1"/>
        <v>NT</v>
      </c>
    </row>
    <row r="102" spans="2:30" x14ac:dyDescent="0.25">
      <c r="B102">
        <f>VLOOKUP(C102*1,RMPCrecs!F$2:N$1245,9,FALSE)</f>
        <v>14</v>
      </c>
      <c r="C102" s="15" t="s">
        <v>516</v>
      </c>
      <c r="D102" s="15" t="s">
        <v>41</v>
      </c>
      <c r="E102" s="16">
        <v>2009</v>
      </c>
      <c r="F102" s="15" t="s">
        <v>67</v>
      </c>
      <c r="G102" s="17">
        <v>40057</v>
      </c>
      <c r="H102" s="15" t="s">
        <v>43</v>
      </c>
      <c r="I102" s="15" t="s">
        <v>44</v>
      </c>
      <c r="J102" s="16">
        <v>3008</v>
      </c>
      <c r="K102" s="15" t="s">
        <v>45</v>
      </c>
      <c r="L102" s="16">
        <v>780</v>
      </c>
      <c r="M102" s="15" t="s">
        <v>46</v>
      </c>
      <c r="N102" s="16">
        <v>3</v>
      </c>
      <c r="O102" s="15" t="s">
        <v>43</v>
      </c>
      <c r="P102" s="15" t="s">
        <v>359</v>
      </c>
      <c r="Q102" s="15" t="s">
        <v>48</v>
      </c>
      <c r="R102" s="15" t="s">
        <v>49</v>
      </c>
      <c r="S102" s="15" t="s">
        <v>43</v>
      </c>
      <c r="T102" s="15" t="s">
        <v>50</v>
      </c>
      <c r="U102" s="15" t="s">
        <v>72</v>
      </c>
      <c r="V102" s="16">
        <v>2.2599999999999998</v>
      </c>
      <c r="W102" s="16">
        <v>2.2599999999999998</v>
      </c>
      <c r="X102" s="15" t="s">
        <v>52</v>
      </c>
      <c r="Y102" s="15" t="s">
        <v>414</v>
      </c>
      <c r="Z102" s="16" t="b">
        <v>0</v>
      </c>
      <c r="AA102" s="15" t="s">
        <v>54</v>
      </c>
      <c r="AB102" s="16" t="b">
        <v>0</v>
      </c>
      <c r="AC102" s="16">
        <v>39</v>
      </c>
      <c r="AD102" t="str">
        <f t="shared" si="1"/>
        <v>NT</v>
      </c>
    </row>
    <row r="103" spans="2:30" x14ac:dyDescent="0.25">
      <c r="B103">
        <f>VLOOKUP(C103*1,RMPCrecs!F$2:N$1245,9,FALSE)</f>
        <v>14</v>
      </c>
      <c r="C103" s="15" t="s">
        <v>517</v>
      </c>
      <c r="D103" s="15" t="s">
        <v>41</v>
      </c>
      <c r="E103" s="16">
        <v>2009</v>
      </c>
      <c r="F103" s="15" t="s">
        <v>67</v>
      </c>
      <c r="G103" s="17">
        <v>40057</v>
      </c>
      <c r="H103" s="15" t="s">
        <v>43</v>
      </c>
      <c r="I103" s="15" t="s">
        <v>44</v>
      </c>
      <c r="J103" s="16">
        <v>3008</v>
      </c>
      <c r="K103" s="15" t="s">
        <v>110</v>
      </c>
      <c r="L103" s="16">
        <v>830</v>
      </c>
      <c r="M103" s="15" t="s">
        <v>46</v>
      </c>
      <c r="N103" s="16">
        <v>4</v>
      </c>
      <c r="O103" s="15" t="s">
        <v>43</v>
      </c>
      <c r="P103" s="15" t="s">
        <v>68</v>
      </c>
      <c r="Q103" s="15" t="s">
        <v>48</v>
      </c>
      <c r="R103" s="15" t="s">
        <v>49</v>
      </c>
      <c r="S103" s="15" t="s">
        <v>43</v>
      </c>
      <c r="T103" s="15" t="s">
        <v>50</v>
      </c>
      <c r="U103" s="15" t="s">
        <v>72</v>
      </c>
      <c r="V103" s="16">
        <v>2.2599999999999998</v>
      </c>
      <c r="W103" s="16">
        <v>2.2599999999999998</v>
      </c>
      <c r="X103" s="15" t="s">
        <v>52</v>
      </c>
      <c r="Y103" s="15" t="s">
        <v>414</v>
      </c>
      <c r="Z103" s="16" t="b">
        <v>0</v>
      </c>
      <c r="AA103" s="15" t="s">
        <v>54</v>
      </c>
      <c r="AB103" s="16" t="b">
        <v>0</v>
      </c>
      <c r="AC103" s="16">
        <v>39</v>
      </c>
      <c r="AD103" t="str">
        <f t="shared" si="1"/>
        <v>NT</v>
      </c>
    </row>
    <row r="104" spans="2:30" x14ac:dyDescent="0.25">
      <c r="B104">
        <f>VLOOKUP(C104*1,RMPCrecs!F$2:N$1245,9,FALSE)</f>
        <v>14</v>
      </c>
      <c r="C104" s="15" t="s">
        <v>534</v>
      </c>
      <c r="D104" s="15" t="s">
        <v>41</v>
      </c>
      <c r="E104" s="16">
        <v>2009</v>
      </c>
      <c r="F104" s="15" t="s">
        <v>67</v>
      </c>
      <c r="G104" s="17">
        <v>40043</v>
      </c>
      <c r="H104" s="15" t="s">
        <v>43</v>
      </c>
      <c r="I104" s="15" t="s">
        <v>44</v>
      </c>
      <c r="J104" s="16">
        <v>3008</v>
      </c>
      <c r="K104" s="15" t="s">
        <v>110</v>
      </c>
      <c r="L104" s="16">
        <v>730</v>
      </c>
      <c r="M104" s="15" t="s">
        <v>46</v>
      </c>
      <c r="N104" s="16">
        <v>4</v>
      </c>
      <c r="O104" s="15" t="s">
        <v>43</v>
      </c>
      <c r="P104" s="15" t="s">
        <v>68</v>
      </c>
      <c r="Q104" s="15" t="s">
        <v>48</v>
      </c>
      <c r="R104" s="15" t="s">
        <v>49</v>
      </c>
      <c r="S104" s="15" t="s">
        <v>43</v>
      </c>
      <c r="T104" s="15" t="s">
        <v>50</v>
      </c>
      <c r="U104" s="15" t="s">
        <v>98</v>
      </c>
      <c r="V104" s="16">
        <v>2.06</v>
      </c>
      <c r="W104" s="16">
        <v>2.06</v>
      </c>
      <c r="X104" s="15" t="s">
        <v>52</v>
      </c>
      <c r="Y104" s="15" t="s">
        <v>526</v>
      </c>
      <c r="Z104" s="16" t="b">
        <v>0</v>
      </c>
      <c r="AA104" s="15" t="s">
        <v>54</v>
      </c>
      <c r="AB104" s="16" t="b">
        <v>0</v>
      </c>
      <c r="AC104" s="16">
        <v>39</v>
      </c>
      <c r="AD104" t="str">
        <f t="shared" si="1"/>
        <v>NT</v>
      </c>
    </row>
    <row r="105" spans="2:30" x14ac:dyDescent="0.25">
      <c r="B105">
        <f>VLOOKUP(C105*1,RMPCrecs!F$2:N$1245,9,FALSE)</f>
        <v>14</v>
      </c>
      <c r="C105" s="15" t="s">
        <v>535</v>
      </c>
      <c r="D105" s="15" t="s">
        <v>41</v>
      </c>
      <c r="E105" s="16">
        <v>2009</v>
      </c>
      <c r="F105" s="15" t="s">
        <v>67</v>
      </c>
      <c r="G105" s="17">
        <v>40043</v>
      </c>
      <c r="H105" s="15" t="s">
        <v>43</v>
      </c>
      <c r="I105" s="15" t="s">
        <v>44</v>
      </c>
      <c r="J105" s="16">
        <v>3008</v>
      </c>
      <c r="K105" s="15" t="s">
        <v>45</v>
      </c>
      <c r="L105" s="16">
        <v>800</v>
      </c>
      <c r="M105" s="15" t="s">
        <v>46</v>
      </c>
      <c r="N105" s="16">
        <v>4</v>
      </c>
      <c r="O105" s="15" t="s">
        <v>43</v>
      </c>
      <c r="P105" s="15" t="s">
        <v>68</v>
      </c>
      <c r="Q105" s="15" t="s">
        <v>48</v>
      </c>
      <c r="R105" s="15" t="s">
        <v>49</v>
      </c>
      <c r="S105" s="15" t="s">
        <v>43</v>
      </c>
      <c r="T105" s="15" t="s">
        <v>50</v>
      </c>
      <c r="U105" s="15" t="s">
        <v>98</v>
      </c>
      <c r="V105" s="16">
        <v>2.06</v>
      </c>
      <c r="W105" s="16">
        <v>2.06</v>
      </c>
      <c r="X105" s="15" t="s">
        <v>52</v>
      </c>
      <c r="Y105" s="15" t="s">
        <v>526</v>
      </c>
      <c r="Z105" s="16" t="b">
        <v>0</v>
      </c>
      <c r="AA105" s="15" t="s">
        <v>54</v>
      </c>
      <c r="AB105" s="16" t="b">
        <v>0</v>
      </c>
      <c r="AC105" s="16">
        <v>39</v>
      </c>
      <c r="AD105" t="str">
        <f t="shared" si="1"/>
        <v>NT</v>
      </c>
    </row>
    <row r="106" spans="2:30" x14ac:dyDescent="0.25">
      <c r="B106">
        <f>VLOOKUP(C106*1,RMPCrecs!F$2:N$1245,9,FALSE)</f>
        <v>14</v>
      </c>
      <c r="C106" s="15" t="s">
        <v>536</v>
      </c>
      <c r="D106" s="15" t="s">
        <v>41</v>
      </c>
      <c r="E106" s="16">
        <v>2009</v>
      </c>
      <c r="F106" s="15" t="s">
        <v>67</v>
      </c>
      <c r="G106" s="17">
        <v>40043</v>
      </c>
      <c r="H106" s="15" t="s">
        <v>43</v>
      </c>
      <c r="I106" s="15" t="s">
        <v>44</v>
      </c>
      <c r="J106" s="16">
        <v>3008</v>
      </c>
      <c r="K106" s="15" t="s">
        <v>45</v>
      </c>
      <c r="L106" s="16">
        <v>820</v>
      </c>
      <c r="M106" s="15" t="s">
        <v>46</v>
      </c>
      <c r="N106" s="16">
        <v>4</v>
      </c>
      <c r="O106" s="15" t="s">
        <v>43</v>
      </c>
      <c r="P106" s="15" t="s">
        <v>68</v>
      </c>
      <c r="Q106" s="15" t="s">
        <v>48</v>
      </c>
      <c r="R106" s="15" t="s">
        <v>49</v>
      </c>
      <c r="S106" s="15" t="s">
        <v>43</v>
      </c>
      <c r="T106" s="15" t="s">
        <v>50</v>
      </c>
      <c r="U106" s="15" t="s">
        <v>98</v>
      </c>
      <c r="V106" s="16">
        <v>2.06</v>
      </c>
      <c r="W106" s="16">
        <v>2.06</v>
      </c>
      <c r="X106" s="15" t="s">
        <v>52</v>
      </c>
      <c r="Y106" s="15" t="s">
        <v>526</v>
      </c>
      <c r="Z106" s="16" t="b">
        <v>0</v>
      </c>
      <c r="AA106" s="15" t="s">
        <v>54</v>
      </c>
      <c r="AB106" s="16" t="b">
        <v>0</v>
      </c>
      <c r="AC106" s="16">
        <v>39</v>
      </c>
      <c r="AD106" t="str">
        <f t="shared" si="1"/>
        <v>NT</v>
      </c>
    </row>
    <row r="107" spans="2:30" x14ac:dyDescent="0.25">
      <c r="B107">
        <f>VLOOKUP(C107*1,RMPCrecs!F$2:N$1245,9,FALSE)</f>
        <v>14</v>
      </c>
      <c r="C107" s="15" t="s">
        <v>537</v>
      </c>
      <c r="D107" s="15" t="s">
        <v>41</v>
      </c>
      <c r="E107" s="16">
        <v>2009</v>
      </c>
      <c r="F107" s="15" t="s">
        <v>67</v>
      </c>
      <c r="G107" s="17">
        <v>40043</v>
      </c>
      <c r="H107" s="15" t="s">
        <v>43</v>
      </c>
      <c r="I107" s="15" t="s">
        <v>44</v>
      </c>
      <c r="J107" s="16">
        <v>3008</v>
      </c>
      <c r="K107" s="15" t="s">
        <v>110</v>
      </c>
      <c r="L107" s="16">
        <v>770</v>
      </c>
      <c r="M107" s="15" t="s">
        <v>46</v>
      </c>
      <c r="N107" s="16">
        <v>4</v>
      </c>
      <c r="O107" s="15" t="s">
        <v>43</v>
      </c>
      <c r="P107" s="15" t="s">
        <v>68</v>
      </c>
      <c r="Q107" s="15" t="s">
        <v>48</v>
      </c>
      <c r="R107" s="15" t="s">
        <v>49</v>
      </c>
      <c r="S107" s="15" t="s">
        <v>43</v>
      </c>
      <c r="T107" s="15" t="s">
        <v>50</v>
      </c>
      <c r="U107" s="15" t="s">
        <v>98</v>
      </c>
      <c r="V107" s="16">
        <v>2.06</v>
      </c>
      <c r="W107" s="16">
        <v>2.06</v>
      </c>
      <c r="X107" s="15" t="s">
        <v>52</v>
      </c>
      <c r="Y107" s="15" t="s">
        <v>526</v>
      </c>
      <c r="Z107" s="16" t="b">
        <v>0</v>
      </c>
      <c r="AA107" s="15" t="s">
        <v>54</v>
      </c>
      <c r="AB107" s="16" t="b">
        <v>0</v>
      </c>
      <c r="AC107" s="16">
        <v>39</v>
      </c>
      <c r="AD107" t="str">
        <f t="shared" si="1"/>
        <v>NT</v>
      </c>
    </row>
    <row r="108" spans="2:30" x14ac:dyDescent="0.25">
      <c r="B108">
        <f>VLOOKUP(C108*1,RMPCrecs!F$2:N$1245,9,FALSE)</f>
        <v>14</v>
      </c>
      <c r="C108" s="15" t="s">
        <v>538</v>
      </c>
      <c r="D108" s="15" t="s">
        <v>41</v>
      </c>
      <c r="E108" s="16">
        <v>2009</v>
      </c>
      <c r="F108" s="15" t="s">
        <v>67</v>
      </c>
      <c r="G108" s="17">
        <v>40043</v>
      </c>
      <c r="H108" s="15" t="s">
        <v>43</v>
      </c>
      <c r="I108" s="15" t="s">
        <v>44</v>
      </c>
      <c r="J108" s="16">
        <v>3008</v>
      </c>
      <c r="K108" s="15" t="s">
        <v>54</v>
      </c>
      <c r="L108" s="16">
        <v>850</v>
      </c>
      <c r="M108" s="15" t="s">
        <v>46</v>
      </c>
      <c r="N108" s="16">
        <v>4</v>
      </c>
      <c r="O108" s="15" t="s">
        <v>43</v>
      </c>
      <c r="P108" s="15" t="s">
        <v>68</v>
      </c>
      <c r="Q108" s="15" t="s">
        <v>48</v>
      </c>
      <c r="R108" s="15" t="s">
        <v>49</v>
      </c>
      <c r="S108" s="15" t="s">
        <v>43</v>
      </c>
      <c r="T108" s="15" t="s">
        <v>50</v>
      </c>
      <c r="U108" s="15" t="s">
        <v>98</v>
      </c>
      <c r="V108" s="16">
        <v>2.06</v>
      </c>
      <c r="W108" s="16">
        <v>2.06</v>
      </c>
      <c r="X108" s="15" t="s">
        <v>52</v>
      </c>
      <c r="Y108" s="15" t="s">
        <v>526</v>
      </c>
      <c r="Z108" s="16" t="b">
        <v>0</v>
      </c>
      <c r="AA108" s="15" t="s">
        <v>54</v>
      </c>
      <c r="AB108" s="16" t="b">
        <v>0</v>
      </c>
      <c r="AC108" s="16">
        <v>39</v>
      </c>
      <c r="AD108" t="str">
        <f t="shared" si="1"/>
        <v>NT</v>
      </c>
    </row>
    <row r="109" spans="2:30" x14ac:dyDescent="0.25">
      <c r="B109">
        <f>VLOOKUP(C109*1,RMPCrecs!F$2:N$1245,9,FALSE)</f>
        <v>14</v>
      </c>
      <c r="C109" s="15" t="s">
        <v>539</v>
      </c>
      <c r="D109" s="15" t="s">
        <v>41</v>
      </c>
      <c r="E109" s="16">
        <v>2009</v>
      </c>
      <c r="F109" s="15" t="s">
        <v>67</v>
      </c>
      <c r="G109" s="17">
        <v>40043</v>
      </c>
      <c r="H109" s="15" t="s">
        <v>43</v>
      </c>
      <c r="I109" s="15" t="s">
        <v>44</v>
      </c>
      <c r="J109" s="16">
        <v>3008</v>
      </c>
      <c r="K109" s="15" t="s">
        <v>45</v>
      </c>
      <c r="L109" s="16">
        <v>830</v>
      </c>
      <c r="M109" s="15" t="s">
        <v>46</v>
      </c>
      <c r="N109" s="16">
        <v>4</v>
      </c>
      <c r="O109" s="15" t="s">
        <v>43</v>
      </c>
      <c r="P109" s="15" t="s">
        <v>68</v>
      </c>
      <c r="Q109" s="15" t="s">
        <v>48</v>
      </c>
      <c r="R109" s="15" t="s">
        <v>49</v>
      </c>
      <c r="S109" s="15" t="s">
        <v>43</v>
      </c>
      <c r="T109" s="15" t="s">
        <v>50</v>
      </c>
      <c r="U109" s="15" t="s">
        <v>98</v>
      </c>
      <c r="V109" s="16">
        <v>2.06</v>
      </c>
      <c r="W109" s="16">
        <v>2.06</v>
      </c>
      <c r="X109" s="15" t="s">
        <v>52</v>
      </c>
      <c r="Y109" s="15" t="s">
        <v>526</v>
      </c>
      <c r="Z109" s="16" t="b">
        <v>0</v>
      </c>
      <c r="AA109" s="15" t="s">
        <v>54</v>
      </c>
      <c r="AB109" s="16" t="b">
        <v>0</v>
      </c>
      <c r="AC109" s="16">
        <v>39</v>
      </c>
      <c r="AD109" t="str">
        <f t="shared" si="1"/>
        <v>NT</v>
      </c>
    </row>
    <row r="110" spans="2:30" x14ac:dyDescent="0.25">
      <c r="B110">
        <f>VLOOKUP(C110*1,RMPCrecs!F$2:N$1245,9,FALSE)</f>
        <v>14</v>
      </c>
      <c r="C110" s="15" t="s">
        <v>540</v>
      </c>
      <c r="D110" s="15" t="s">
        <v>41</v>
      </c>
      <c r="E110" s="16">
        <v>2009</v>
      </c>
      <c r="F110" s="15" t="s">
        <v>67</v>
      </c>
      <c r="G110" s="17">
        <v>40043</v>
      </c>
      <c r="H110" s="15" t="s">
        <v>43</v>
      </c>
      <c r="I110" s="15" t="s">
        <v>44</v>
      </c>
      <c r="J110" s="16">
        <v>3008</v>
      </c>
      <c r="K110" s="15" t="s">
        <v>45</v>
      </c>
      <c r="L110" s="16">
        <v>760</v>
      </c>
      <c r="M110" s="15" t="s">
        <v>46</v>
      </c>
      <c r="N110" s="16">
        <v>4</v>
      </c>
      <c r="O110" s="15" t="s">
        <v>43</v>
      </c>
      <c r="P110" s="15" t="s">
        <v>68</v>
      </c>
      <c r="Q110" s="15" t="s">
        <v>48</v>
      </c>
      <c r="R110" s="15" t="s">
        <v>49</v>
      </c>
      <c r="S110" s="15" t="s">
        <v>43</v>
      </c>
      <c r="T110" s="15" t="s">
        <v>50</v>
      </c>
      <c r="U110" s="15" t="s">
        <v>98</v>
      </c>
      <c r="V110" s="16">
        <v>2.06</v>
      </c>
      <c r="W110" s="16">
        <v>2.06</v>
      </c>
      <c r="X110" s="15" t="s">
        <v>52</v>
      </c>
      <c r="Y110" s="15" t="s">
        <v>526</v>
      </c>
      <c r="Z110" s="16" t="b">
        <v>0</v>
      </c>
      <c r="AA110" s="15" t="s">
        <v>54</v>
      </c>
      <c r="AB110" s="16" t="b">
        <v>0</v>
      </c>
      <c r="AC110" s="16">
        <v>39</v>
      </c>
      <c r="AD110" t="str">
        <f t="shared" si="1"/>
        <v>NT</v>
      </c>
    </row>
    <row r="111" spans="2:30" x14ac:dyDescent="0.25">
      <c r="B111">
        <f>VLOOKUP(C111*1,RMPCrecs!F$2:N$1245,9,FALSE)</f>
        <v>14</v>
      </c>
      <c r="C111" s="15" t="s">
        <v>565</v>
      </c>
      <c r="D111" s="15" t="s">
        <v>41</v>
      </c>
      <c r="E111" s="16">
        <v>2009</v>
      </c>
      <c r="F111" s="15" t="s">
        <v>67</v>
      </c>
      <c r="G111" s="17">
        <v>40046</v>
      </c>
      <c r="H111" s="15" t="s">
        <v>43</v>
      </c>
      <c r="I111" s="15" t="s">
        <v>44</v>
      </c>
      <c r="J111" s="16">
        <v>3008</v>
      </c>
      <c r="K111" s="15" t="s">
        <v>45</v>
      </c>
      <c r="L111" s="16">
        <v>780</v>
      </c>
      <c r="M111" s="15" t="s">
        <v>46</v>
      </c>
      <c r="N111" s="16">
        <v>4</v>
      </c>
      <c r="O111" s="15" t="s">
        <v>43</v>
      </c>
      <c r="P111" s="15" t="s">
        <v>68</v>
      </c>
      <c r="Q111" s="15" t="s">
        <v>48</v>
      </c>
      <c r="R111" s="15" t="s">
        <v>49</v>
      </c>
      <c r="S111" s="15" t="s">
        <v>43</v>
      </c>
      <c r="T111" s="15" t="s">
        <v>50</v>
      </c>
      <c r="U111" s="15" t="s">
        <v>98</v>
      </c>
      <c r="V111" s="16">
        <v>2.06</v>
      </c>
      <c r="W111" s="16">
        <v>2.06</v>
      </c>
      <c r="X111" s="15" t="s">
        <v>52</v>
      </c>
      <c r="Y111" s="15" t="s">
        <v>526</v>
      </c>
      <c r="Z111" s="16" t="b">
        <v>0</v>
      </c>
      <c r="AA111" s="15" t="s">
        <v>54</v>
      </c>
      <c r="AB111" s="16" t="b">
        <v>0</v>
      </c>
      <c r="AC111" s="16">
        <v>39</v>
      </c>
      <c r="AD111" t="str">
        <f t="shared" si="1"/>
        <v>NT</v>
      </c>
    </row>
    <row r="112" spans="2:30" x14ac:dyDescent="0.25">
      <c r="B112">
        <f>VLOOKUP(C112*1,RMPCrecs!F$2:N$1245,9,FALSE)</f>
        <v>14</v>
      </c>
      <c r="C112" s="15" t="s">
        <v>566</v>
      </c>
      <c r="D112" s="15" t="s">
        <v>41</v>
      </c>
      <c r="E112" s="16">
        <v>2009</v>
      </c>
      <c r="F112" s="15" t="s">
        <v>67</v>
      </c>
      <c r="G112" s="17">
        <v>40046</v>
      </c>
      <c r="H112" s="15" t="s">
        <v>43</v>
      </c>
      <c r="I112" s="15" t="s">
        <v>44</v>
      </c>
      <c r="J112" s="16">
        <v>3008</v>
      </c>
      <c r="K112" s="15" t="s">
        <v>45</v>
      </c>
      <c r="L112" s="16">
        <v>830</v>
      </c>
      <c r="M112" s="15" t="s">
        <v>46</v>
      </c>
      <c r="N112" s="16">
        <v>4</v>
      </c>
      <c r="O112" s="15" t="s">
        <v>43</v>
      </c>
      <c r="P112" s="15" t="s">
        <v>68</v>
      </c>
      <c r="Q112" s="15" t="s">
        <v>48</v>
      </c>
      <c r="R112" s="15" t="s">
        <v>49</v>
      </c>
      <c r="S112" s="15" t="s">
        <v>43</v>
      </c>
      <c r="T112" s="15" t="s">
        <v>50</v>
      </c>
      <c r="U112" s="15" t="s">
        <v>98</v>
      </c>
      <c r="V112" s="16">
        <v>2.06</v>
      </c>
      <c r="W112" s="16">
        <v>2.06</v>
      </c>
      <c r="X112" s="15" t="s">
        <v>52</v>
      </c>
      <c r="Y112" s="15" t="s">
        <v>526</v>
      </c>
      <c r="Z112" s="16" t="b">
        <v>0</v>
      </c>
      <c r="AA112" s="15" t="s">
        <v>54</v>
      </c>
      <c r="AB112" s="16" t="b">
        <v>0</v>
      </c>
      <c r="AC112" s="16">
        <v>39</v>
      </c>
      <c r="AD112" t="str">
        <f t="shared" si="1"/>
        <v>NT</v>
      </c>
    </row>
    <row r="113" spans="2:30" x14ac:dyDescent="0.25">
      <c r="B113">
        <f>VLOOKUP(C113*1,RMPCrecs!F$2:N$1245,9,FALSE)</f>
        <v>14</v>
      </c>
      <c r="C113" s="15" t="s">
        <v>567</v>
      </c>
      <c r="D113" s="15" t="s">
        <v>41</v>
      </c>
      <c r="E113" s="16">
        <v>2009</v>
      </c>
      <c r="F113" s="15" t="s">
        <v>67</v>
      </c>
      <c r="G113" s="17">
        <v>40043</v>
      </c>
      <c r="H113" s="15" t="s">
        <v>43</v>
      </c>
      <c r="I113" s="15" t="s">
        <v>44</v>
      </c>
      <c r="J113" s="16">
        <v>3008</v>
      </c>
      <c r="K113" s="15" t="s">
        <v>110</v>
      </c>
      <c r="L113" s="16">
        <v>930</v>
      </c>
      <c r="M113" s="15" t="s">
        <v>46</v>
      </c>
      <c r="N113" s="16">
        <v>4</v>
      </c>
      <c r="O113" s="15" t="s">
        <v>43</v>
      </c>
      <c r="P113" s="15" t="s">
        <v>68</v>
      </c>
      <c r="Q113" s="15" t="s">
        <v>48</v>
      </c>
      <c r="R113" s="15" t="s">
        <v>49</v>
      </c>
      <c r="S113" s="15" t="s">
        <v>43</v>
      </c>
      <c r="T113" s="15" t="s">
        <v>50</v>
      </c>
      <c r="U113" s="15" t="s">
        <v>98</v>
      </c>
      <c r="V113" s="16">
        <v>2.06</v>
      </c>
      <c r="W113" s="16">
        <v>2.06</v>
      </c>
      <c r="X113" s="15" t="s">
        <v>52</v>
      </c>
      <c r="Y113" s="15" t="s">
        <v>526</v>
      </c>
      <c r="Z113" s="16" t="b">
        <v>0</v>
      </c>
      <c r="AA113" s="15" t="s">
        <v>54</v>
      </c>
      <c r="AB113" s="16" t="b">
        <v>0</v>
      </c>
      <c r="AC113" s="16">
        <v>39</v>
      </c>
      <c r="AD113" t="str">
        <f t="shared" si="1"/>
        <v>NT</v>
      </c>
    </row>
    <row r="114" spans="2:30" x14ac:dyDescent="0.25">
      <c r="B114">
        <f>VLOOKUP(C114*1,RMPCrecs!F$2:N$1245,9,FALSE)</f>
        <v>14</v>
      </c>
      <c r="C114" s="15" t="s">
        <v>568</v>
      </c>
      <c r="D114" s="15" t="s">
        <v>41</v>
      </c>
      <c r="E114" s="16">
        <v>2009</v>
      </c>
      <c r="F114" s="15" t="s">
        <v>67</v>
      </c>
      <c r="G114" s="17">
        <v>40043</v>
      </c>
      <c r="H114" s="15" t="s">
        <v>43</v>
      </c>
      <c r="I114" s="15" t="s">
        <v>44</v>
      </c>
      <c r="J114" s="16">
        <v>3008</v>
      </c>
      <c r="K114" s="15" t="s">
        <v>45</v>
      </c>
      <c r="L114" s="16">
        <v>740</v>
      </c>
      <c r="M114" s="15" t="s">
        <v>46</v>
      </c>
      <c r="N114" s="16">
        <v>3</v>
      </c>
      <c r="O114" s="15" t="s">
        <v>43</v>
      </c>
      <c r="P114" s="15" t="s">
        <v>405</v>
      </c>
      <c r="Q114" s="15" t="s">
        <v>48</v>
      </c>
      <c r="R114" s="15" t="s">
        <v>49</v>
      </c>
      <c r="S114" s="15" t="s">
        <v>43</v>
      </c>
      <c r="T114" s="15" t="s">
        <v>50</v>
      </c>
      <c r="U114" s="15" t="s">
        <v>98</v>
      </c>
      <c r="V114" s="16">
        <v>2.06</v>
      </c>
      <c r="W114" s="16">
        <v>2.06</v>
      </c>
      <c r="X114" s="15" t="s">
        <v>52</v>
      </c>
      <c r="Y114" s="15" t="s">
        <v>526</v>
      </c>
      <c r="Z114" s="16" t="b">
        <v>0</v>
      </c>
      <c r="AA114" s="15" t="s">
        <v>54</v>
      </c>
      <c r="AB114" s="16" t="b">
        <v>0</v>
      </c>
      <c r="AC114" s="16">
        <v>39</v>
      </c>
      <c r="AD114" t="str">
        <f t="shared" si="1"/>
        <v>NT</v>
      </c>
    </row>
    <row r="115" spans="2:30" x14ac:dyDescent="0.25">
      <c r="B115">
        <f>VLOOKUP(C115*1,RMPCrecs!F$2:N$1245,9,FALSE)</f>
        <v>14</v>
      </c>
      <c r="C115" s="15" t="s">
        <v>569</v>
      </c>
      <c r="D115" s="15" t="s">
        <v>41</v>
      </c>
      <c r="E115" s="16">
        <v>2009</v>
      </c>
      <c r="F115" s="15" t="s">
        <v>67</v>
      </c>
      <c r="G115" s="17">
        <v>40044</v>
      </c>
      <c r="H115" s="15" t="s">
        <v>43</v>
      </c>
      <c r="I115" s="15" t="s">
        <v>44</v>
      </c>
      <c r="J115" s="16">
        <v>3008</v>
      </c>
      <c r="K115" s="15" t="s">
        <v>110</v>
      </c>
      <c r="L115" s="16">
        <v>790</v>
      </c>
      <c r="M115" s="15" t="s">
        <v>46</v>
      </c>
      <c r="N115" s="16">
        <v>4</v>
      </c>
      <c r="O115" s="15" t="s">
        <v>43</v>
      </c>
      <c r="P115" s="15" t="s">
        <v>68</v>
      </c>
      <c r="Q115" s="15" t="s">
        <v>48</v>
      </c>
      <c r="R115" s="15" t="s">
        <v>49</v>
      </c>
      <c r="S115" s="15" t="s">
        <v>43</v>
      </c>
      <c r="T115" s="15" t="s">
        <v>50</v>
      </c>
      <c r="U115" s="15" t="s">
        <v>98</v>
      </c>
      <c r="V115" s="16">
        <v>2.06</v>
      </c>
      <c r="W115" s="16">
        <v>2.06</v>
      </c>
      <c r="X115" s="15" t="s">
        <v>52</v>
      </c>
      <c r="Y115" s="15" t="s">
        <v>526</v>
      </c>
      <c r="Z115" s="16" t="b">
        <v>0</v>
      </c>
      <c r="AA115" s="15" t="s">
        <v>54</v>
      </c>
      <c r="AB115" s="16" t="b">
        <v>0</v>
      </c>
      <c r="AC115" s="16">
        <v>39</v>
      </c>
      <c r="AD115" t="str">
        <f t="shared" si="1"/>
        <v>NT</v>
      </c>
    </row>
    <row r="116" spans="2:30" x14ac:dyDescent="0.25">
      <c r="B116">
        <f>VLOOKUP(C116*1,RMPCrecs!F$2:N$1245,9,FALSE)</f>
        <v>14</v>
      </c>
      <c r="C116" s="15" t="s">
        <v>570</v>
      </c>
      <c r="D116" s="15" t="s">
        <v>41</v>
      </c>
      <c r="E116" s="16">
        <v>2009</v>
      </c>
      <c r="F116" s="15" t="s">
        <v>67</v>
      </c>
      <c r="G116" s="17">
        <v>40044</v>
      </c>
      <c r="H116" s="15" t="s">
        <v>43</v>
      </c>
      <c r="I116" s="15" t="s">
        <v>44</v>
      </c>
      <c r="J116" s="16">
        <v>3008</v>
      </c>
      <c r="K116" s="15" t="s">
        <v>110</v>
      </c>
      <c r="L116" s="16">
        <v>830</v>
      </c>
      <c r="M116" s="15" t="s">
        <v>46</v>
      </c>
      <c r="N116" s="16">
        <v>4</v>
      </c>
      <c r="O116" s="15" t="s">
        <v>43</v>
      </c>
      <c r="P116" s="15" t="s">
        <v>68</v>
      </c>
      <c r="Q116" s="15" t="s">
        <v>48</v>
      </c>
      <c r="R116" s="15" t="s">
        <v>49</v>
      </c>
      <c r="S116" s="15" t="s">
        <v>43</v>
      </c>
      <c r="T116" s="15" t="s">
        <v>50</v>
      </c>
      <c r="U116" s="15" t="s">
        <v>98</v>
      </c>
      <c r="V116" s="16">
        <v>2.06</v>
      </c>
      <c r="W116" s="16">
        <v>2.06</v>
      </c>
      <c r="X116" s="15" t="s">
        <v>52</v>
      </c>
      <c r="Y116" s="15" t="s">
        <v>526</v>
      </c>
      <c r="Z116" s="16" t="b">
        <v>0</v>
      </c>
      <c r="AA116" s="15" t="s">
        <v>54</v>
      </c>
      <c r="AB116" s="16" t="b">
        <v>0</v>
      </c>
      <c r="AC116" s="16">
        <v>39</v>
      </c>
      <c r="AD116" t="str">
        <f t="shared" si="1"/>
        <v>NT</v>
      </c>
    </row>
    <row r="117" spans="2:30" x14ac:dyDescent="0.25">
      <c r="B117">
        <f>VLOOKUP(C117*1,RMPCrecs!F$2:N$1245,9,FALSE)</f>
        <v>14</v>
      </c>
      <c r="C117" s="15" t="s">
        <v>571</v>
      </c>
      <c r="D117" s="15" t="s">
        <v>41</v>
      </c>
      <c r="E117" s="16">
        <v>2009</v>
      </c>
      <c r="F117" s="15" t="s">
        <v>67</v>
      </c>
      <c r="G117" s="17">
        <v>40044</v>
      </c>
      <c r="H117" s="15" t="s">
        <v>43</v>
      </c>
      <c r="I117" s="15" t="s">
        <v>44</v>
      </c>
      <c r="J117" s="16">
        <v>3008</v>
      </c>
      <c r="K117" s="15" t="s">
        <v>110</v>
      </c>
      <c r="L117" s="16">
        <v>790</v>
      </c>
      <c r="M117" s="15" t="s">
        <v>46</v>
      </c>
      <c r="N117" s="16">
        <v>4</v>
      </c>
      <c r="O117" s="15" t="s">
        <v>43</v>
      </c>
      <c r="P117" s="15" t="s">
        <v>68</v>
      </c>
      <c r="Q117" s="15" t="s">
        <v>48</v>
      </c>
      <c r="R117" s="15" t="s">
        <v>49</v>
      </c>
      <c r="S117" s="15" t="s">
        <v>43</v>
      </c>
      <c r="T117" s="15" t="s">
        <v>50</v>
      </c>
      <c r="U117" s="15" t="s">
        <v>98</v>
      </c>
      <c r="V117" s="16">
        <v>2.06</v>
      </c>
      <c r="W117" s="16">
        <v>2.06</v>
      </c>
      <c r="X117" s="15" t="s">
        <v>52</v>
      </c>
      <c r="Y117" s="15" t="s">
        <v>526</v>
      </c>
      <c r="Z117" s="16" t="b">
        <v>0</v>
      </c>
      <c r="AA117" s="15" t="s">
        <v>54</v>
      </c>
      <c r="AB117" s="16" t="b">
        <v>0</v>
      </c>
      <c r="AC117" s="16">
        <v>39</v>
      </c>
      <c r="AD117" t="str">
        <f t="shared" si="1"/>
        <v>NT</v>
      </c>
    </row>
    <row r="118" spans="2:30" x14ac:dyDescent="0.25">
      <c r="B118">
        <f>VLOOKUP(C118*1,RMPCrecs!F$2:N$1245,9,FALSE)</f>
        <v>14</v>
      </c>
      <c r="C118" s="15" t="s">
        <v>596</v>
      </c>
      <c r="D118" s="15" t="s">
        <v>41</v>
      </c>
      <c r="E118" s="16">
        <v>2009</v>
      </c>
      <c r="F118" s="15" t="s">
        <v>67</v>
      </c>
      <c r="G118" s="17">
        <v>40046</v>
      </c>
      <c r="H118" s="15" t="s">
        <v>43</v>
      </c>
      <c r="I118" s="15" t="s">
        <v>44</v>
      </c>
      <c r="J118" s="16">
        <v>3008</v>
      </c>
      <c r="K118" s="15" t="s">
        <v>45</v>
      </c>
      <c r="L118" s="16">
        <v>750</v>
      </c>
      <c r="M118" s="15" t="s">
        <v>46</v>
      </c>
      <c r="N118" s="16">
        <v>4</v>
      </c>
      <c r="O118" s="15" t="s">
        <v>43</v>
      </c>
      <c r="P118" s="15" t="s">
        <v>68</v>
      </c>
      <c r="Q118" s="15" t="s">
        <v>48</v>
      </c>
      <c r="R118" s="15" t="s">
        <v>49</v>
      </c>
      <c r="S118" s="15" t="s">
        <v>43</v>
      </c>
      <c r="T118" s="15" t="s">
        <v>50</v>
      </c>
      <c r="U118" s="15" t="s">
        <v>98</v>
      </c>
      <c r="V118" s="16">
        <v>2.06</v>
      </c>
      <c r="W118" s="16">
        <v>2.06</v>
      </c>
      <c r="X118" s="15" t="s">
        <v>52</v>
      </c>
      <c r="Y118" s="15" t="s">
        <v>526</v>
      </c>
      <c r="Z118" s="16" t="b">
        <v>0</v>
      </c>
      <c r="AA118" s="15" t="s">
        <v>54</v>
      </c>
      <c r="AB118" s="16" t="b">
        <v>0</v>
      </c>
      <c r="AC118" s="16">
        <v>39</v>
      </c>
      <c r="AD118" t="str">
        <f t="shared" si="1"/>
        <v>NT</v>
      </c>
    </row>
    <row r="119" spans="2:30" x14ac:dyDescent="0.25">
      <c r="B119">
        <f>VLOOKUP(C119*1,RMPCrecs!F$2:N$1245,9,FALSE)</f>
        <v>14</v>
      </c>
      <c r="C119" s="15" t="s">
        <v>597</v>
      </c>
      <c r="D119" s="15" t="s">
        <v>41</v>
      </c>
      <c r="E119" s="16">
        <v>2009</v>
      </c>
      <c r="F119" s="15" t="s">
        <v>67</v>
      </c>
      <c r="G119" s="17">
        <v>40046</v>
      </c>
      <c r="H119" s="15" t="s">
        <v>43</v>
      </c>
      <c r="I119" s="15" t="s">
        <v>44</v>
      </c>
      <c r="J119" s="16">
        <v>3008</v>
      </c>
      <c r="K119" s="15" t="s">
        <v>110</v>
      </c>
      <c r="L119" s="16">
        <v>730</v>
      </c>
      <c r="M119" s="15" t="s">
        <v>46</v>
      </c>
      <c r="N119" s="16">
        <v>4</v>
      </c>
      <c r="O119" s="15" t="s">
        <v>43</v>
      </c>
      <c r="P119" s="15" t="s">
        <v>68</v>
      </c>
      <c r="Q119" s="15" t="s">
        <v>48</v>
      </c>
      <c r="R119" s="15" t="s">
        <v>49</v>
      </c>
      <c r="S119" s="15" t="s">
        <v>43</v>
      </c>
      <c r="T119" s="15" t="s">
        <v>50</v>
      </c>
      <c r="U119" s="15" t="s">
        <v>98</v>
      </c>
      <c r="V119" s="16">
        <v>2.06</v>
      </c>
      <c r="W119" s="16">
        <v>2.06</v>
      </c>
      <c r="X119" s="15" t="s">
        <v>52</v>
      </c>
      <c r="Y119" s="15" t="s">
        <v>526</v>
      </c>
      <c r="Z119" s="16" t="b">
        <v>0</v>
      </c>
      <c r="AA119" s="15" t="s">
        <v>54</v>
      </c>
      <c r="AB119" s="16" t="b">
        <v>0</v>
      </c>
      <c r="AC119" s="16">
        <v>39</v>
      </c>
      <c r="AD119" t="str">
        <f t="shared" si="1"/>
        <v>NT</v>
      </c>
    </row>
    <row r="120" spans="2:30" x14ac:dyDescent="0.25">
      <c r="B120">
        <f>VLOOKUP(C120*1,RMPCrecs!F$2:N$1245,9,FALSE)</f>
        <v>14</v>
      </c>
      <c r="C120" s="15" t="s">
        <v>598</v>
      </c>
      <c r="D120" s="15" t="s">
        <v>41</v>
      </c>
      <c r="E120" s="16">
        <v>2009</v>
      </c>
      <c r="F120" s="15" t="s">
        <v>67</v>
      </c>
      <c r="G120" s="17">
        <v>40046</v>
      </c>
      <c r="H120" s="15" t="s">
        <v>43</v>
      </c>
      <c r="I120" s="15" t="s">
        <v>44</v>
      </c>
      <c r="J120" s="16">
        <v>3008</v>
      </c>
      <c r="K120" s="15" t="s">
        <v>45</v>
      </c>
      <c r="L120" s="16">
        <v>920</v>
      </c>
      <c r="M120" s="15" t="s">
        <v>46</v>
      </c>
      <c r="N120" s="16">
        <v>4</v>
      </c>
      <c r="O120" s="15" t="s">
        <v>43</v>
      </c>
      <c r="P120" s="15" t="s">
        <v>68</v>
      </c>
      <c r="Q120" s="15" t="s">
        <v>48</v>
      </c>
      <c r="R120" s="15" t="s">
        <v>49</v>
      </c>
      <c r="S120" s="15" t="s">
        <v>43</v>
      </c>
      <c r="T120" s="15" t="s">
        <v>50</v>
      </c>
      <c r="U120" s="15" t="s">
        <v>98</v>
      </c>
      <c r="V120" s="16">
        <v>2.06</v>
      </c>
      <c r="W120" s="16">
        <v>2.06</v>
      </c>
      <c r="X120" s="15" t="s">
        <v>52</v>
      </c>
      <c r="Y120" s="15" t="s">
        <v>526</v>
      </c>
      <c r="Z120" s="16" t="b">
        <v>0</v>
      </c>
      <c r="AA120" s="15" t="s">
        <v>54</v>
      </c>
      <c r="AB120" s="16" t="b">
        <v>0</v>
      </c>
      <c r="AC120" s="16">
        <v>39</v>
      </c>
      <c r="AD120" t="str">
        <f t="shared" si="1"/>
        <v>NT</v>
      </c>
    </row>
    <row r="121" spans="2:30" x14ac:dyDescent="0.25">
      <c r="B121">
        <f>VLOOKUP(C121*1,RMPCrecs!F$2:N$1245,9,FALSE)</f>
        <v>14</v>
      </c>
      <c r="C121" s="15" t="s">
        <v>599</v>
      </c>
      <c r="D121" s="15" t="s">
        <v>41</v>
      </c>
      <c r="E121" s="16">
        <v>2009</v>
      </c>
      <c r="F121" s="15" t="s">
        <v>67</v>
      </c>
      <c r="G121" s="17">
        <v>40046</v>
      </c>
      <c r="H121" s="15" t="s">
        <v>43</v>
      </c>
      <c r="I121" s="15" t="s">
        <v>44</v>
      </c>
      <c r="J121" s="16">
        <v>3008</v>
      </c>
      <c r="K121" s="15" t="s">
        <v>110</v>
      </c>
      <c r="L121" s="16">
        <v>890</v>
      </c>
      <c r="M121" s="15" t="s">
        <v>46</v>
      </c>
      <c r="N121" s="16">
        <v>4</v>
      </c>
      <c r="O121" s="15" t="s">
        <v>43</v>
      </c>
      <c r="P121" s="15" t="s">
        <v>68</v>
      </c>
      <c r="Q121" s="15" t="s">
        <v>48</v>
      </c>
      <c r="R121" s="15" t="s">
        <v>49</v>
      </c>
      <c r="S121" s="15" t="s">
        <v>43</v>
      </c>
      <c r="T121" s="15" t="s">
        <v>50</v>
      </c>
      <c r="U121" s="15" t="s">
        <v>98</v>
      </c>
      <c r="V121" s="16">
        <v>2.06</v>
      </c>
      <c r="W121" s="16">
        <v>2.06</v>
      </c>
      <c r="X121" s="15" t="s">
        <v>52</v>
      </c>
      <c r="Y121" s="15" t="s">
        <v>526</v>
      </c>
      <c r="Z121" s="16" t="b">
        <v>0</v>
      </c>
      <c r="AA121" s="15" t="s">
        <v>54</v>
      </c>
      <c r="AB121" s="16" t="b">
        <v>0</v>
      </c>
      <c r="AC121" s="16">
        <v>39</v>
      </c>
      <c r="AD121" t="str">
        <f t="shared" si="1"/>
        <v>NT</v>
      </c>
    </row>
    <row r="122" spans="2:30" x14ac:dyDescent="0.25">
      <c r="B122">
        <f>VLOOKUP(C122*1,RMPCrecs!F$2:N$1245,9,FALSE)</f>
        <v>14</v>
      </c>
      <c r="C122" s="15" t="s">
        <v>600</v>
      </c>
      <c r="D122" s="15" t="s">
        <v>41</v>
      </c>
      <c r="E122" s="16">
        <v>2009</v>
      </c>
      <c r="F122" s="15" t="s">
        <v>67</v>
      </c>
      <c r="G122" s="17">
        <v>40046</v>
      </c>
      <c r="H122" s="15" t="s">
        <v>43</v>
      </c>
      <c r="I122" s="15" t="s">
        <v>44</v>
      </c>
      <c r="J122" s="16">
        <v>3008</v>
      </c>
      <c r="K122" s="15" t="s">
        <v>45</v>
      </c>
      <c r="L122" s="16">
        <v>910</v>
      </c>
      <c r="M122" s="15" t="s">
        <v>46</v>
      </c>
      <c r="N122" s="16">
        <v>4</v>
      </c>
      <c r="O122" s="15" t="s">
        <v>43</v>
      </c>
      <c r="P122" s="15" t="s">
        <v>68</v>
      </c>
      <c r="Q122" s="15" t="s">
        <v>48</v>
      </c>
      <c r="R122" s="15" t="s">
        <v>49</v>
      </c>
      <c r="S122" s="15" t="s">
        <v>43</v>
      </c>
      <c r="T122" s="15" t="s">
        <v>50</v>
      </c>
      <c r="U122" s="15" t="s">
        <v>98</v>
      </c>
      <c r="V122" s="16">
        <v>2.06</v>
      </c>
      <c r="W122" s="16">
        <v>2.06</v>
      </c>
      <c r="X122" s="15" t="s">
        <v>52</v>
      </c>
      <c r="Y122" s="15" t="s">
        <v>526</v>
      </c>
      <c r="Z122" s="16" t="b">
        <v>0</v>
      </c>
      <c r="AA122" s="15" t="s">
        <v>54</v>
      </c>
      <c r="AB122" s="16" t="b">
        <v>0</v>
      </c>
      <c r="AC122" s="16">
        <v>39</v>
      </c>
      <c r="AD122" t="str">
        <f t="shared" si="1"/>
        <v>NT</v>
      </c>
    </row>
    <row r="123" spans="2:30" x14ac:dyDescent="0.25">
      <c r="B123">
        <f>VLOOKUP(C123*1,RMPCrecs!F$2:N$1245,9,FALSE)</f>
        <v>14</v>
      </c>
      <c r="C123" s="15" t="s">
        <v>601</v>
      </c>
      <c r="D123" s="15" t="s">
        <v>41</v>
      </c>
      <c r="E123" s="16">
        <v>2009</v>
      </c>
      <c r="F123" s="15" t="s">
        <v>67</v>
      </c>
      <c r="G123" s="17">
        <v>40046</v>
      </c>
      <c r="H123" s="15" t="s">
        <v>43</v>
      </c>
      <c r="I123" s="15" t="s">
        <v>44</v>
      </c>
      <c r="J123" s="16">
        <v>3008</v>
      </c>
      <c r="K123" s="15" t="s">
        <v>110</v>
      </c>
      <c r="L123" s="16">
        <v>800</v>
      </c>
      <c r="M123" s="15" t="s">
        <v>46</v>
      </c>
      <c r="N123" s="16">
        <v>4</v>
      </c>
      <c r="O123" s="15" t="s">
        <v>43</v>
      </c>
      <c r="P123" s="15" t="s">
        <v>68</v>
      </c>
      <c r="Q123" s="15" t="s">
        <v>48</v>
      </c>
      <c r="R123" s="15" t="s">
        <v>49</v>
      </c>
      <c r="S123" s="15" t="s">
        <v>43</v>
      </c>
      <c r="T123" s="15" t="s">
        <v>50</v>
      </c>
      <c r="U123" s="15" t="s">
        <v>98</v>
      </c>
      <c r="V123" s="16">
        <v>2.06</v>
      </c>
      <c r="W123" s="16">
        <v>2.06</v>
      </c>
      <c r="X123" s="15" t="s">
        <v>52</v>
      </c>
      <c r="Y123" s="15" t="s">
        <v>526</v>
      </c>
      <c r="Z123" s="16" t="b">
        <v>0</v>
      </c>
      <c r="AA123" s="15" t="s">
        <v>54</v>
      </c>
      <c r="AB123" s="16" t="b">
        <v>0</v>
      </c>
      <c r="AC123" s="16">
        <v>39</v>
      </c>
      <c r="AD123" t="str">
        <f t="shared" si="1"/>
        <v>NT</v>
      </c>
    </row>
    <row r="124" spans="2:30" x14ac:dyDescent="0.25">
      <c r="B124">
        <f>VLOOKUP(C124*1,RMPCrecs!F$2:N$1245,9,FALSE)</f>
        <v>14</v>
      </c>
      <c r="C124" s="15" t="s">
        <v>602</v>
      </c>
      <c r="D124" s="15" t="s">
        <v>41</v>
      </c>
      <c r="E124" s="16">
        <v>2009</v>
      </c>
      <c r="F124" s="15" t="s">
        <v>67</v>
      </c>
      <c r="G124" s="17">
        <v>40046</v>
      </c>
      <c r="H124" s="15" t="s">
        <v>43</v>
      </c>
      <c r="I124" s="15" t="s">
        <v>44</v>
      </c>
      <c r="J124" s="16">
        <v>3008</v>
      </c>
      <c r="K124" s="15" t="s">
        <v>110</v>
      </c>
      <c r="L124" s="16">
        <v>770</v>
      </c>
      <c r="M124" s="15" t="s">
        <v>46</v>
      </c>
      <c r="N124" s="16">
        <v>4</v>
      </c>
      <c r="O124" s="15" t="s">
        <v>43</v>
      </c>
      <c r="P124" s="15" t="s">
        <v>68</v>
      </c>
      <c r="Q124" s="15" t="s">
        <v>48</v>
      </c>
      <c r="R124" s="15" t="s">
        <v>49</v>
      </c>
      <c r="S124" s="15" t="s">
        <v>43</v>
      </c>
      <c r="T124" s="15" t="s">
        <v>50</v>
      </c>
      <c r="U124" s="15" t="s">
        <v>98</v>
      </c>
      <c r="V124" s="16">
        <v>2.06</v>
      </c>
      <c r="W124" s="16">
        <v>2.06</v>
      </c>
      <c r="X124" s="15" t="s">
        <v>52</v>
      </c>
      <c r="Y124" s="15" t="s">
        <v>526</v>
      </c>
      <c r="Z124" s="16" t="b">
        <v>0</v>
      </c>
      <c r="AA124" s="15" t="s">
        <v>54</v>
      </c>
      <c r="AB124" s="16" t="b">
        <v>0</v>
      </c>
      <c r="AC124" s="16">
        <v>39</v>
      </c>
      <c r="AD124" t="str">
        <f t="shared" si="1"/>
        <v>NT</v>
      </c>
    </row>
    <row r="125" spans="2:30" x14ac:dyDescent="0.25">
      <c r="B125">
        <f>VLOOKUP(C125*1,RMPCrecs!F$2:N$1245,9,FALSE)</f>
        <v>14</v>
      </c>
      <c r="C125" s="15" t="s">
        <v>603</v>
      </c>
      <c r="D125" s="15" t="s">
        <v>41</v>
      </c>
      <c r="E125" s="16">
        <v>2009</v>
      </c>
      <c r="F125" s="15" t="s">
        <v>67</v>
      </c>
      <c r="G125" s="17">
        <v>40046</v>
      </c>
      <c r="H125" s="15" t="s">
        <v>43</v>
      </c>
      <c r="I125" s="15" t="s">
        <v>44</v>
      </c>
      <c r="J125" s="16">
        <v>3008</v>
      </c>
      <c r="K125" s="15" t="s">
        <v>45</v>
      </c>
      <c r="L125" s="16">
        <v>770</v>
      </c>
      <c r="M125" s="15" t="s">
        <v>46</v>
      </c>
      <c r="N125" s="16">
        <v>4</v>
      </c>
      <c r="O125" s="15" t="s">
        <v>43</v>
      </c>
      <c r="P125" s="15" t="s">
        <v>68</v>
      </c>
      <c r="Q125" s="15" t="s">
        <v>48</v>
      </c>
      <c r="R125" s="15" t="s">
        <v>49</v>
      </c>
      <c r="S125" s="15" t="s">
        <v>43</v>
      </c>
      <c r="T125" s="15" t="s">
        <v>50</v>
      </c>
      <c r="U125" s="15" t="s">
        <v>98</v>
      </c>
      <c r="V125" s="16">
        <v>2.06</v>
      </c>
      <c r="W125" s="16">
        <v>2.06</v>
      </c>
      <c r="X125" s="15" t="s">
        <v>52</v>
      </c>
      <c r="Y125" s="15" t="s">
        <v>526</v>
      </c>
      <c r="Z125" s="16" t="b">
        <v>0</v>
      </c>
      <c r="AA125" s="15" t="s">
        <v>54</v>
      </c>
      <c r="AB125" s="16" t="b">
        <v>0</v>
      </c>
      <c r="AC125" s="16">
        <v>39</v>
      </c>
      <c r="AD125" t="str">
        <f t="shared" si="1"/>
        <v>NT</v>
      </c>
    </row>
    <row r="126" spans="2:30" x14ac:dyDescent="0.25">
      <c r="B126">
        <f>VLOOKUP(C126*1,RMPCrecs!F$2:N$1245,9,FALSE)</f>
        <v>14</v>
      </c>
      <c r="C126" s="15" t="s">
        <v>604</v>
      </c>
      <c r="D126" s="15" t="s">
        <v>41</v>
      </c>
      <c r="E126" s="16">
        <v>2009</v>
      </c>
      <c r="F126" s="15" t="s">
        <v>67</v>
      </c>
      <c r="G126" s="17">
        <v>40046</v>
      </c>
      <c r="H126" s="15" t="s">
        <v>43</v>
      </c>
      <c r="I126" s="15" t="s">
        <v>44</v>
      </c>
      <c r="J126" s="16">
        <v>3008</v>
      </c>
      <c r="K126" s="15" t="s">
        <v>110</v>
      </c>
      <c r="L126" s="16">
        <v>850</v>
      </c>
      <c r="M126" s="15" t="s">
        <v>46</v>
      </c>
      <c r="N126" s="16">
        <v>4</v>
      </c>
      <c r="O126" s="15" t="s">
        <v>43</v>
      </c>
      <c r="P126" s="15" t="s">
        <v>68</v>
      </c>
      <c r="Q126" s="15" t="s">
        <v>48</v>
      </c>
      <c r="R126" s="15" t="s">
        <v>49</v>
      </c>
      <c r="S126" s="15" t="s">
        <v>43</v>
      </c>
      <c r="T126" s="15" t="s">
        <v>50</v>
      </c>
      <c r="U126" s="15" t="s">
        <v>98</v>
      </c>
      <c r="V126" s="16">
        <v>2.06</v>
      </c>
      <c r="W126" s="16">
        <v>2.06</v>
      </c>
      <c r="X126" s="15" t="s">
        <v>52</v>
      </c>
      <c r="Y126" s="15" t="s">
        <v>526</v>
      </c>
      <c r="Z126" s="16" t="b">
        <v>0</v>
      </c>
      <c r="AA126" s="15" t="s">
        <v>54</v>
      </c>
      <c r="AB126" s="16" t="b">
        <v>0</v>
      </c>
      <c r="AC126" s="16">
        <v>39</v>
      </c>
      <c r="AD126" t="str">
        <f t="shared" si="1"/>
        <v>NT</v>
      </c>
    </row>
    <row r="127" spans="2:30" x14ac:dyDescent="0.25">
      <c r="B127">
        <f>VLOOKUP(C127*1,RMPCrecs!F$2:N$1245,9,FALSE)</f>
        <v>14</v>
      </c>
      <c r="C127" s="15" t="s">
        <v>605</v>
      </c>
      <c r="D127" s="15" t="s">
        <v>41</v>
      </c>
      <c r="E127" s="16">
        <v>2009</v>
      </c>
      <c r="F127" s="15" t="s">
        <v>67</v>
      </c>
      <c r="G127" s="17">
        <v>40046</v>
      </c>
      <c r="H127" s="15" t="s">
        <v>43</v>
      </c>
      <c r="I127" s="15" t="s">
        <v>44</v>
      </c>
      <c r="J127" s="16">
        <v>3008</v>
      </c>
      <c r="K127" s="15" t="s">
        <v>45</v>
      </c>
      <c r="L127" s="16">
        <v>840</v>
      </c>
      <c r="M127" s="15" t="s">
        <v>46</v>
      </c>
      <c r="N127" s="16">
        <v>4</v>
      </c>
      <c r="O127" s="15" t="s">
        <v>43</v>
      </c>
      <c r="P127" s="15" t="s">
        <v>68</v>
      </c>
      <c r="Q127" s="15" t="s">
        <v>48</v>
      </c>
      <c r="R127" s="15" t="s">
        <v>49</v>
      </c>
      <c r="S127" s="15" t="s">
        <v>43</v>
      </c>
      <c r="T127" s="15" t="s">
        <v>50</v>
      </c>
      <c r="U127" s="15" t="s">
        <v>98</v>
      </c>
      <c r="V127" s="16">
        <v>2.06</v>
      </c>
      <c r="W127" s="16">
        <v>2.06</v>
      </c>
      <c r="X127" s="15" t="s">
        <v>52</v>
      </c>
      <c r="Y127" s="15" t="s">
        <v>526</v>
      </c>
      <c r="Z127" s="16" t="b">
        <v>0</v>
      </c>
      <c r="AA127" s="15" t="s">
        <v>54</v>
      </c>
      <c r="AB127" s="16" t="b">
        <v>0</v>
      </c>
      <c r="AC127" s="16">
        <v>39</v>
      </c>
      <c r="AD127" t="str">
        <f t="shared" si="1"/>
        <v>NT</v>
      </c>
    </row>
    <row r="128" spans="2:30" x14ac:dyDescent="0.25">
      <c r="B128">
        <f>VLOOKUP(C128*1,RMPCrecs!F$2:N$1245,9,FALSE)</f>
        <v>14</v>
      </c>
      <c r="C128" s="15" t="s">
        <v>626</v>
      </c>
      <c r="D128" s="15" t="s">
        <v>41</v>
      </c>
      <c r="E128" s="16">
        <v>2009</v>
      </c>
      <c r="F128" s="15" t="s">
        <v>67</v>
      </c>
      <c r="G128" s="17">
        <v>40044</v>
      </c>
      <c r="H128" s="15" t="s">
        <v>43</v>
      </c>
      <c r="I128" s="15" t="s">
        <v>44</v>
      </c>
      <c r="J128" s="16">
        <v>3008</v>
      </c>
      <c r="K128" s="15" t="s">
        <v>45</v>
      </c>
      <c r="L128" s="16">
        <v>930</v>
      </c>
      <c r="M128" s="15" t="s">
        <v>46</v>
      </c>
      <c r="N128" s="16">
        <v>4</v>
      </c>
      <c r="O128" s="15" t="s">
        <v>43</v>
      </c>
      <c r="P128" s="15" t="s">
        <v>68</v>
      </c>
      <c r="Q128" s="15" t="s">
        <v>48</v>
      </c>
      <c r="R128" s="15" t="s">
        <v>49</v>
      </c>
      <c r="S128" s="15" t="s">
        <v>43</v>
      </c>
      <c r="T128" s="15" t="s">
        <v>50</v>
      </c>
      <c r="U128" s="15" t="s">
        <v>98</v>
      </c>
      <c r="V128" s="16">
        <v>2.06</v>
      </c>
      <c r="W128" s="16">
        <v>2.06</v>
      </c>
      <c r="X128" s="15" t="s">
        <v>52</v>
      </c>
      <c r="Y128" s="15" t="s">
        <v>526</v>
      </c>
      <c r="Z128" s="16" t="b">
        <v>0</v>
      </c>
      <c r="AA128" s="15" t="s">
        <v>54</v>
      </c>
      <c r="AB128" s="16" t="b">
        <v>0</v>
      </c>
      <c r="AC128" s="16">
        <v>39</v>
      </c>
      <c r="AD128" t="str">
        <f t="shared" si="1"/>
        <v>NT</v>
      </c>
    </row>
    <row r="129" spans="2:30" x14ac:dyDescent="0.25">
      <c r="B129">
        <f>VLOOKUP(C129*1,RMPCrecs!F$2:N$1245,9,FALSE)</f>
        <v>14</v>
      </c>
      <c r="C129" s="15" t="s">
        <v>627</v>
      </c>
      <c r="D129" s="15" t="s">
        <v>41</v>
      </c>
      <c r="E129" s="16">
        <v>2009</v>
      </c>
      <c r="F129" s="15" t="s">
        <v>67</v>
      </c>
      <c r="G129" s="17">
        <v>40044</v>
      </c>
      <c r="H129" s="15" t="s">
        <v>43</v>
      </c>
      <c r="I129" s="15" t="s">
        <v>44</v>
      </c>
      <c r="J129" s="16">
        <v>3008</v>
      </c>
      <c r="K129" s="15" t="s">
        <v>45</v>
      </c>
      <c r="L129" s="16">
        <v>750</v>
      </c>
      <c r="M129" s="15" t="s">
        <v>46</v>
      </c>
      <c r="N129" s="16">
        <v>4</v>
      </c>
      <c r="O129" s="15" t="s">
        <v>43</v>
      </c>
      <c r="P129" s="15" t="s">
        <v>68</v>
      </c>
      <c r="Q129" s="15" t="s">
        <v>48</v>
      </c>
      <c r="R129" s="15" t="s">
        <v>49</v>
      </c>
      <c r="S129" s="15" t="s">
        <v>43</v>
      </c>
      <c r="T129" s="15" t="s">
        <v>50</v>
      </c>
      <c r="U129" s="15" t="s">
        <v>98</v>
      </c>
      <c r="V129" s="16">
        <v>2.06</v>
      </c>
      <c r="W129" s="16">
        <v>2.06</v>
      </c>
      <c r="X129" s="15" t="s">
        <v>52</v>
      </c>
      <c r="Y129" s="15" t="s">
        <v>526</v>
      </c>
      <c r="Z129" s="16" t="b">
        <v>0</v>
      </c>
      <c r="AA129" s="15" t="s">
        <v>54</v>
      </c>
      <c r="AB129" s="16" t="b">
        <v>0</v>
      </c>
      <c r="AC129" s="16">
        <v>39</v>
      </c>
      <c r="AD129" t="str">
        <f t="shared" si="1"/>
        <v>NT</v>
      </c>
    </row>
    <row r="130" spans="2:30" x14ac:dyDescent="0.25">
      <c r="B130">
        <f>VLOOKUP(C130*1,RMPCrecs!F$2:N$1245,9,FALSE)</f>
        <v>14</v>
      </c>
      <c r="C130" s="15" t="s">
        <v>628</v>
      </c>
      <c r="D130" s="15" t="s">
        <v>41</v>
      </c>
      <c r="E130" s="16">
        <v>2009</v>
      </c>
      <c r="F130" s="15" t="s">
        <v>67</v>
      </c>
      <c r="G130" s="17">
        <v>40044</v>
      </c>
      <c r="H130" s="15" t="s">
        <v>43</v>
      </c>
      <c r="I130" s="15" t="s">
        <v>44</v>
      </c>
      <c r="J130" s="16">
        <v>3008</v>
      </c>
      <c r="K130" s="15" t="s">
        <v>45</v>
      </c>
      <c r="L130" s="16">
        <v>800</v>
      </c>
      <c r="M130" s="15" t="s">
        <v>46</v>
      </c>
      <c r="N130" s="16">
        <v>4</v>
      </c>
      <c r="O130" s="15" t="s">
        <v>43</v>
      </c>
      <c r="P130" s="15" t="s">
        <v>68</v>
      </c>
      <c r="Q130" s="15" t="s">
        <v>48</v>
      </c>
      <c r="R130" s="15" t="s">
        <v>49</v>
      </c>
      <c r="S130" s="15" t="s">
        <v>43</v>
      </c>
      <c r="T130" s="15" t="s">
        <v>50</v>
      </c>
      <c r="U130" s="15" t="s">
        <v>98</v>
      </c>
      <c r="V130" s="16">
        <v>2.06</v>
      </c>
      <c r="W130" s="16">
        <v>2.06</v>
      </c>
      <c r="X130" s="15" t="s">
        <v>52</v>
      </c>
      <c r="Y130" s="15" t="s">
        <v>526</v>
      </c>
      <c r="Z130" s="16" t="b">
        <v>0</v>
      </c>
      <c r="AA130" s="15" t="s">
        <v>54</v>
      </c>
      <c r="AB130" s="16" t="b">
        <v>0</v>
      </c>
      <c r="AC130" s="16">
        <v>39</v>
      </c>
      <c r="AD130" t="str">
        <f t="shared" si="1"/>
        <v>NT</v>
      </c>
    </row>
    <row r="131" spans="2:30" x14ac:dyDescent="0.25">
      <c r="B131">
        <f>VLOOKUP(C131*1,RMPCrecs!F$2:N$1245,9,FALSE)</f>
        <v>14</v>
      </c>
      <c r="C131" s="15" t="s">
        <v>629</v>
      </c>
      <c r="D131" s="15" t="s">
        <v>41</v>
      </c>
      <c r="E131" s="16">
        <v>2009</v>
      </c>
      <c r="F131" s="15" t="s">
        <v>67</v>
      </c>
      <c r="G131" s="17">
        <v>40044</v>
      </c>
      <c r="H131" s="15" t="s">
        <v>43</v>
      </c>
      <c r="I131" s="15" t="s">
        <v>44</v>
      </c>
      <c r="J131" s="16">
        <v>3008</v>
      </c>
      <c r="K131" s="15" t="s">
        <v>110</v>
      </c>
      <c r="L131" s="16">
        <v>800</v>
      </c>
      <c r="M131" s="15" t="s">
        <v>46</v>
      </c>
      <c r="N131" s="16">
        <v>4</v>
      </c>
      <c r="O131" s="15" t="s">
        <v>43</v>
      </c>
      <c r="P131" s="15" t="s">
        <v>68</v>
      </c>
      <c r="Q131" s="15" t="s">
        <v>48</v>
      </c>
      <c r="R131" s="15" t="s">
        <v>49</v>
      </c>
      <c r="S131" s="15" t="s">
        <v>43</v>
      </c>
      <c r="T131" s="15" t="s">
        <v>50</v>
      </c>
      <c r="U131" s="15" t="s">
        <v>98</v>
      </c>
      <c r="V131" s="16">
        <v>2.06</v>
      </c>
      <c r="W131" s="16">
        <v>2.06</v>
      </c>
      <c r="X131" s="15" t="s">
        <v>52</v>
      </c>
      <c r="Y131" s="15" t="s">
        <v>526</v>
      </c>
      <c r="Z131" s="16" t="b">
        <v>0</v>
      </c>
      <c r="AA131" s="15" t="s">
        <v>54</v>
      </c>
      <c r="AB131" s="16" t="b">
        <v>0</v>
      </c>
      <c r="AC131" s="16">
        <v>39</v>
      </c>
      <c r="AD131" t="str">
        <f t="shared" ref="AD131:AD194" si="2">IF(OR(B131=14,B131=19),"NT",IF(B131&gt;=49,"mix","Tr"))</f>
        <v>NT</v>
      </c>
    </row>
    <row r="132" spans="2:30" x14ac:dyDescent="0.25">
      <c r="B132">
        <f>VLOOKUP(C132*1,RMPCrecs!F$2:N$1245,9,FALSE)</f>
        <v>14</v>
      </c>
      <c r="C132" s="15" t="s">
        <v>630</v>
      </c>
      <c r="D132" s="15" t="s">
        <v>41</v>
      </c>
      <c r="E132" s="16">
        <v>2009</v>
      </c>
      <c r="F132" s="15" t="s">
        <v>67</v>
      </c>
      <c r="G132" s="17">
        <v>40044</v>
      </c>
      <c r="H132" s="15" t="s">
        <v>43</v>
      </c>
      <c r="I132" s="15" t="s">
        <v>44</v>
      </c>
      <c r="J132" s="16">
        <v>3008</v>
      </c>
      <c r="K132" s="15" t="s">
        <v>110</v>
      </c>
      <c r="L132" s="16">
        <v>800</v>
      </c>
      <c r="M132" s="15" t="s">
        <v>46</v>
      </c>
      <c r="N132" s="16">
        <v>4</v>
      </c>
      <c r="O132" s="15" t="s">
        <v>43</v>
      </c>
      <c r="P132" s="15" t="s">
        <v>68</v>
      </c>
      <c r="Q132" s="15" t="s">
        <v>48</v>
      </c>
      <c r="R132" s="15" t="s">
        <v>49</v>
      </c>
      <c r="S132" s="15" t="s">
        <v>43</v>
      </c>
      <c r="T132" s="15" t="s">
        <v>50</v>
      </c>
      <c r="U132" s="15" t="s">
        <v>98</v>
      </c>
      <c r="V132" s="16">
        <v>2.06</v>
      </c>
      <c r="W132" s="16">
        <v>2.06</v>
      </c>
      <c r="X132" s="15" t="s">
        <v>52</v>
      </c>
      <c r="Y132" s="15" t="s">
        <v>526</v>
      </c>
      <c r="Z132" s="16" t="b">
        <v>0</v>
      </c>
      <c r="AA132" s="15" t="s">
        <v>54</v>
      </c>
      <c r="AB132" s="16" t="b">
        <v>0</v>
      </c>
      <c r="AC132" s="16">
        <v>39</v>
      </c>
      <c r="AD132" t="str">
        <f t="shared" si="2"/>
        <v>NT</v>
      </c>
    </row>
    <row r="133" spans="2:30" x14ac:dyDescent="0.25">
      <c r="B133">
        <f>VLOOKUP(C133*1,RMPCrecs!F$2:N$1245,9,FALSE)</f>
        <v>14</v>
      </c>
      <c r="C133" s="15" t="s">
        <v>631</v>
      </c>
      <c r="D133" s="15" t="s">
        <v>41</v>
      </c>
      <c r="E133" s="16">
        <v>2009</v>
      </c>
      <c r="F133" s="15" t="s">
        <v>67</v>
      </c>
      <c r="G133" s="17">
        <v>40044</v>
      </c>
      <c r="H133" s="15" t="s">
        <v>43</v>
      </c>
      <c r="I133" s="15" t="s">
        <v>44</v>
      </c>
      <c r="J133" s="16">
        <v>3008</v>
      </c>
      <c r="K133" s="15" t="s">
        <v>110</v>
      </c>
      <c r="L133" s="16">
        <v>860</v>
      </c>
      <c r="M133" s="15" t="s">
        <v>46</v>
      </c>
      <c r="N133" s="16">
        <v>4</v>
      </c>
      <c r="O133" s="15" t="s">
        <v>43</v>
      </c>
      <c r="P133" s="15" t="s">
        <v>68</v>
      </c>
      <c r="Q133" s="15" t="s">
        <v>48</v>
      </c>
      <c r="R133" s="15" t="s">
        <v>49</v>
      </c>
      <c r="S133" s="15" t="s">
        <v>43</v>
      </c>
      <c r="T133" s="15" t="s">
        <v>50</v>
      </c>
      <c r="U133" s="15" t="s">
        <v>98</v>
      </c>
      <c r="V133" s="16">
        <v>2.06</v>
      </c>
      <c r="W133" s="16">
        <v>2.06</v>
      </c>
      <c r="X133" s="15" t="s">
        <v>52</v>
      </c>
      <c r="Y133" s="15" t="s">
        <v>526</v>
      </c>
      <c r="Z133" s="16" t="b">
        <v>0</v>
      </c>
      <c r="AA133" s="15" t="s">
        <v>54</v>
      </c>
      <c r="AB133" s="16" t="b">
        <v>0</v>
      </c>
      <c r="AC133" s="16">
        <v>39</v>
      </c>
      <c r="AD133" t="str">
        <f t="shared" si="2"/>
        <v>NT</v>
      </c>
    </row>
    <row r="134" spans="2:30" x14ac:dyDescent="0.25">
      <c r="B134">
        <f>VLOOKUP(C134*1,RMPCrecs!F$2:N$1245,9,FALSE)</f>
        <v>14</v>
      </c>
      <c r="C134" s="15" t="s">
        <v>632</v>
      </c>
      <c r="D134" s="15" t="s">
        <v>41</v>
      </c>
      <c r="E134" s="16">
        <v>2009</v>
      </c>
      <c r="F134" s="15" t="s">
        <v>67</v>
      </c>
      <c r="G134" s="17">
        <v>40044</v>
      </c>
      <c r="H134" s="15" t="s">
        <v>43</v>
      </c>
      <c r="I134" s="15" t="s">
        <v>44</v>
      </c>
      <c r="J134" s="16">
        <v>3008</v>
      </c>
      <c r="K134" s="15" t="s">
        <v>110</v>
      </c>
      <c r="L134" s="16">
        <v>770</v>
      </c>
      <c r="M134" s="15" t="s">
        <v>46</v>
      </c>
      <c r="N134" s="16">
        <v>4</v>
      </c>
      <c r="O134" s="15" t="s">
        <v>43</v>
      </c>
      <c r="P134" s="15" t="s">
        <v>68</v>
      </c>
      <c r="Q134" s="15" t="s">
        <v>48</v>
      </c>
      <c r="R134" s="15" t="s">
        <v>49</v>
      </c>
      <c r="S134" s="15" t="s">
        <v>43</v>
      </c>
      <c r="T134" s="15" t="s">
        <v>50</v>
      </c>
      <c r="U134" s="15" t="s">
        <v>98</v>
      </c>
      <c r="V134" s="16">
        <v>2.06</v>
      </c>
      <c r="W134" s="16">
        <v>2.06</v>
      </c>
      <c r="X134" s="15" t="s">
        <v>52</v>
      </c>
      <c r="Y134" s="15" t="s">
        <v>526</v>
      </c>
      <c r="Z134" s="16" t="b">
        <v>0</v>
      </c>
      <c r="AA134" s="15" t="s">
        <v>54</v>
      </c>
      <c r="AB134" s="16" t="b">
        <v>0</v>
      </c>
      <c r="AC134" s="16">
        <v>39</v>
      </c>
      <c r="AD134" t="str">
        <f t="shared" si="2"/>
        <v>NT</v>
      </c>
    </row>
    <row r="135" spans="2:30" x14ac:dyDescent="0.25">
      <c r="B135">
        <f>VLOOKUP(C135*1,RMPCrecs!F$2:N$1245,9,FALSE)</f>
        <v>14</v>
      </c>
      <c r="C135" s="15" t="s">
        <v>633</v>
      </c>
      <c r="D135" s="15" t="s">
        <v>41</v>
      </c>
      <c r="E135" s="16">
        <v>2009</v>
      </c>
      <c r="F135" s="15" t="s">
        <v>67</v>
      </c>
      <c r="G135" s="17">
        <v>40044</v>
      </c>
      <c r="H135" s="15" t="s">
        <v>43</v>
      </c>
      <c r="I135" s="15" t="s">
        <v>44</v>
      </c>
      <c r="J135" s="16">
        <v>3008</v>
      </c>
      <c r="K135" s="15" t="s">
        <v>110</v>
      </c>
      <c r="L135" s="16">
        <v>790</v>
      </c>
      <c r="M135" s="15" t="s">
        <v>46</v>
      </c>
      <c r="N135" s="16">
        <v>4</v>
      </c>
      <c r="O135" s="15" t="s">
        <v>43</v>
      </c>
      <c r="P135" s="15" t="s">
        <v>68</v>
      </c>
      <c r="Q135" s="15" t="s">
        <v>48</v>
      </c>
      <c r="R135" s="15" t="s">
        <v>49</v>
      </c>
      <c r="S135" s="15" t="s">
        <v>43</v>
      </c>
      <c r="T135" s="15" t="s">
        <v>50</v>
      </c>
      <c r="U135" s="15" t="s">
        <v>98</v>
      </c>
      <c r="V135" s="16">
        <v>2.06</v>
      </c>
      <c r="W135" s="16">
        <v>2.06</v>
      </c>
      <c r="X135" s="15" t="s">
        <v>52</v>
      </c>
      <c r="Y135" s="15" t="s">
        <v>526</v>
      </c>
      <c r="Z135" s="16" t="b">
        <v>0</v>
      </c>
      <c r="AA135" s="15" t="s">
        <v>54</v>
      </c>
      <c r="AB135" s="16" t="b">
        <v>0</v>
      </c>
      <c r="AC135" s="16">
        <v>39</v>
      </c>
      <c r="AD135" t="str">
        <f t="shared" si="2"/>
        <v>NT</v>
      </c>
    </row>
    <row r="136" spans="2:30" x14ac:dyDescent="0.25">
      <c r="B136">
        <f>VLOOKUP(C136*1,RMPCrecs!F$2:N$1245,9,FALSE)</f>
        <v>14</v>
      </c>
      <c r="C136" s="15" t="s">
        <v>636</v>
      </c>
      <c r="D136" s="15" t="s">
        <v>41</v>
      </c>
      <c r="E136" s="16">
        <v>2009</v>
      </c>
      <c r="F136" s="15" t="s">
        <v>67</v>
      </c>
      <c r="G136" s="17">
        <v>40044</v>
      </c>
      <c r="H136" s="15" t="s">
        <v>43</v>
      </c>
      <c r="I136" s="15" t="s">
        <v>44</v>
      </c>
      <c r="J136" s="16">
        <v>3008</v>
      </c>
      <c r="K136" s="15" t="s">
        <v>110</v>
      </c>
      <c r="L136" s="16">
        <v>740</v>
      </c>
      <c r="M136" s="15" t="s">
        <v>46</v>
      </c>
      <c r="N136" s="16">
        <v>4</v>
      </c>
      <c r="O136" s="15" t="s">
        <v>43</v>
      </c>
      <c r="P136" s="15" t="s">
        <v>68</v>
      </c>
      <c r="Q136" s="15" t="s">
        <v>48</v>
      </c>
      <c r="R136" s="15" t="s">
        <v>49</v>
      </c>
      <c r="S136" s="15" t="s">
        <v>43</v>
      </c>
      <c r="T136" s="15" t="s">
        <v>50</v>
      </c>
      <c r="U136" s="15" t="s">
        <v>98</v>
      </c>
      <c r="V136" s="16">
        <v>2.06</v>
      </c>
      <c r="W136" s="16">
        <v>2.06</v>
      </c>
      <c r="X136" s="15" t="s">
        <v>52</v>
      </c>
      <c r="Y136" s="15" t="s">
        <v>526</v>
      </c>
      <c r="Z136" s="16" t="b">
        <v>0</v>
      </c>
      <c r="AA136" s="15" t="s">
        <v>54</v>
      </c>
      <c r="AB136" s="16" t="b">
        <v>0</v>
      </c>
      <c r="AC136" s="16">
        <v>39</v>
      </c>
      <c r="AD136" t="str">
        <f t="shared" si="2"/>
        <v>NT</v>
      </c>
    </row>
    <row r="137" spans="2:30" x14ac:dyDescent="0.25">
      <c r="B137">
        <f>VLOOKUP(C137*1,RMPCrecs!F$2:N$1245,9,FALSE)</f>
        <v>14</v>
      </c>
      <c r="C137" s="15" t="s">
        <v>639</v>
      </c>
      <c r="D137" s="15" t="s">
        <v>41</v>
      </c>
      <c r="E137" s="16">
        <v>2009</v>
      </c>
      <c r="F137" s="15" t="s">
        <v>67</v>
      </c>
      <c r="G137" s="17">
        <v>40044</v>
      </c>
      <c r="H137" s="15" t="s">
        <v>43</v>
      </c>
      <c r="I137" s="15" t="s">
        <v>44</v>
      </c>
      <c r="J137" s="16">
        <v>3008</v>
      </c>
      <c r="K137" s="15" t="s">
        <v>45</v>
      </c>
      <c r="L137" s="16">
        <v>860</v>
      </c>
      <c r="M137" s="15" t="s">
        <v>46</v>
      </c>
      <c r="N137" s="16">
        <v>4</v>
      </c>
      <c r="O137" s="15" t="s">
        <v>43</v>
      </c>
      <c r="P137" s="15" t="s">
        <v>68</v>
      </c>
      <c r="Q137" s="15" t="s">
        <v>48</v>
      </c>
      <c r="R137" s="15" t="s">
        <v>49</v>
      </c>
      <c r="S137" s="15" t="s">
        <v>43</v>
      </c>
      <c r="T137" s="15" t="s">
        <v>50</v>
      </c>
      <c r="U137" s="15" t="s">
        <v>98</v>
      </c>
      <c r="V137" s="16">
        <v>2.06</v>
      </c>
      <c r="W137" s="16">
        <v>2.06</v>
      </c>
      <c r="X137" s="15" t="s">
        <v>52</v>
      </c>
      <c r="Y137" s="15" t="s">
        <v>526</v>
      </c>
      <c r="Z137" s="16" t="b">
        <v>0</v>
      </c>
      <c r="AA137" s="15" t="s">
        <v>54</v>
      </c>
      <c r="AB137" s="16" t="b">
        <v>0</v>
      </c>
      <c r="AC137" s="16">
        <v>39</v>
      </c>
      <c r="AD137" t="str">
        <f t="shared" si="2"/>
        <v>NT</v>
      </c>
    </row>
    <row r="138" spans="2:30" x14ac:dyDescent="0.25">
      <c r="B138">
        <f>VLOOKUP(C138*1,RMPCrecs!F$2:N$1245,9,FALSE)</f>
        <v>14</v>
      </c>
      <c r="C138" s="15" t="s">
        <v>641</v>
      </c>
      <c r="D138" s="15" t="s">
        <v>41</v>
      </c>
      <c r="E138" s="16">
        <v>2009</v>
      </c>
      <c r="F138" s="15" t="s">
        <v>67</v>
      </c>
      <c r="G138" s="17">
        <v>40044</v>
      </c>
      <c r="H138" s="15" t="s">
        <v>43</v>
      </c>
      <c r="I138" s="15" t="s">
        <v>44</v>
      </c>
      <c r="J138" s="16">
        <v>3008</v>
      </c>
      <c r="K138" s="15" t="s">
        <v>110</v>
      </c>
      <c r="L138" s="16">
        <v>870</v>
      </c>
      <c r="M138" s="15" t="s">
        <v>46</v>
      </c>
      <c r="N138" s="16">
        <v>4</v>
      </c>
      <c r="O138" s="15" t="s">
        <v>43</v>
      </c>
      <c r="P138" s="15" t="s">
        <v>68</v>
      </c>
      <c r="Q138" s="15" t="s">
        <v>48</v>
      </c>
      <c r="R138" s="15" t="s">
        <v>49</v>
      </c>
      <c r="S138" s="15" t="s">
        <v>43</v>
      </c>
      <c r="T138" s="15" t="s">
        <v>50</v>
      </c>
      <c r="U138" s="15" t="s">
        <v>98</v>
      </c>
      <c r="V138" s="16">
        <v>2.06</v>
      </c>
      <c r="W138" s="16">
        <v>2.06</v>
      </c>
      <c r="X138" s="15" t="s">
        <v>52</v>
      </c>
      <c r="Y138" s="15" t="s">
        <v>526</v>
      </c>
      <c r="Z138" s="16" t="b">
        <v>0</v>
      </c>
      <c r="AA138" s="15" t="s">
        <v>54</v>
      </c>
      <c r="AB138" s="16" t="b">
        <v>0</v>
      </c>
      <c r="AC138" s="16">
        <v>39</v>
      </c>
      <c r="AD138" t="str">
        <f t="shared" si="2"/>
        <v>NT</v>
      </c>
    </row>
    <row r="139" spans="2:30" x14ac:dyDescent="0.25">
      <c r="B139">
        <f>VLOOKUP(C139*1,RMPCrecs!F$2:N$1245,9,FALSE)</f>
        <v>14</v>
      </c>
      <c r="C139" s="15" t="s">
        <v>643</v>
      </c>
      <c r="D139" s="15" t="s">
        <v>41</v>
      </c>
      <c r="E139" s="16">
        <v>2009</v>
      </c>
      <c r="F139" s="15" t="s">
        <v>67</v>
      </c>
      <c r="G139" s="17">
        <v>40044</v>
      </c>
      <c r="H139" s="15" t="s">
        <v>43</v>
      </c>
      <c r="I139" s="15" t="s">
        <v>44</v>
      </c>
      <c r="J139" s="16">
        <v>3008</v>
      </c>
      <c r="K139" s="15" t="s">
        <v>110</v>
      </c>
      <c r="L139" s="16">
        <v>810</v>
      </c>
      <c r="M139" s="15" t="s">
        <v>46</v>
      </c>
      <c r="N139" s="16">
        <v>4</v>
      </c>
      <c r="O139" s="15" t="s">
        <v>43</v>
      </c>
      <c r="P139" s="15" t="s">
        <v>68</v>
      </c>
      <c r="Q139" s="15" t="s">
        <v>48</v>
      </c>
      <c r="R139" s="15" t="s">
        <v>49</v>
      </c>
      <c r="S139" s="15" t="s">
        <v>43</v>
      </c>
      <c r="T139" s="15" t="s">
        <v>50</v>
      </c>
      <c r="U139" s="15" t="s">
        <v>98</v>
      </c>
      <c r="V139" s="16">
        <v>2.06</v>
      </c>
      <c r="W139" s="16">
        <v>2.06</v>
      </c>
      <c r="X139" s="15" t="s">
        <v>52</v>
      </c>
      <c r="Y139" s="15" t="s">
        <v>526</v>
      </c>
      <c r="Z139" s="16" t="b">
        <v>0</v>
      </c>
      <c r="AA139" s="15" t="s">
        <v>54</v>
      </c>
      <c r="AB139" s="16" t="b">
        <v>0</v>
      </c>
      <c r="AC139" s="16">
        <v>39</v>
      </c>
      <c r="AD139" t="str">
        <f t="shared" si="2"/>
        <v>NT</v>
      </c>
    </row>
    <row r="140" spans="2:30" x14ac:dyDescent="0.25">
      <c r="B140">
        <f>VLOOKUP(C140*1,RMPCrecs!F$2:N$1245,9,FALSE)</f>
        <v>14</v>
      </c>
      <c r="C140" s="15" t="s">
        <v>644</v>
      </c>
      <c r="D140" s="15" t="s">
        <v>41</v>
      </c>
      <c r="E140" s="16">
        <v>2009</v>
      </c>
      <c r="F140" s="15" t="s">
        <v>67</v>
      </c>
      <c r="G140" s="17">
        <v>40044</v>
      </c>
      <c r="H140" s="15" t="s">
        <v>43</v>
      </c>
      <c r="I140" s="15" t="s">
        <v>44</v>
      </c>
      <c r="J140" s="16">
        <v>3008</v>
      </c>
      <c r="K140" s="15" t="s">
        <v>45</v>
      </c>
      <c r="L140" s="16">
        <v>860</v>
      </c>
      <c r="M140" s="15" t="s">
        <v>46</v>
      </c>
      <c r="N140" s="16">
        <v>4</v>
      </c>
      <c r="O140" s="15" t="s">
        <v>43</v>
      </c>
      <c r="P140" s="15" t="s">
        <v>68</v>
      </c>
      <c r="Q140" s="15" t="s">
        <v>48</v>
      </c>
      <c r="R140" s="15" t="s">
        <v>49</v>
      </c>
      <c r="S140" s="15" t="s">
        <v>43</v>
      </c>
      <c r="T140" s="15" t="s">
        <v>50</v>
      </c>
      <c r="U140" s="15" t="s">
        <v>98</v>
      </c>
      <c r="V140" s="16">
        <v>2.06</v>
      </c>
      <c r="W140" s="16">
        <v>2.06</v>
      </c>
      <c r="X140" s="15" t="s">
        <v>52</v>
      </c>
      <c r="Y140" s="15" t="s">
        <v>526</v>
      </c>
      <c r="Z140" s="16" t="b">
        <v>0</v>
      </c>
      <c r="AA140" s="15" t="s">
        <v>54</v>
      </c>
      <c r="AB140" s="16" t="b">
        <v>0</v>
      </c>
      <c r="AC140" s="16">
        <v>39</v>
      </c>
      <c r="AD140" t="str">
        <f t="shared" si="2"/>
        <v>NT</v>
      </c>
    </row>
    <row r="141" spans="2:30" x14ac:dyDescent="0.25">
      <c r="B141">
        <f>VLOOKUP(C141*1,RMPCrecs!F$2:N$1245,9,FALSE)</f>
        <v>14</v>
      </c>
      <c r="C141" s="15" t="s">
        <v>645</v>
      </c>
      <c r="D141" s="15" t="s">
        <v>41</v>
      </c>
      <c r="E141" s="16">
        <v>2009</v>
      </c>
      <c r="F141" s="15" t="s">
        <v>67</v>
      </c>
      <c r="G141" s="17">
        <v>40044</v>
      </c>
      <c r="H141" s="15" t="s">
        <v>43</v>
      </c>
      <c r="I141" s="15" t="s">
        <v>44</v>
      </c>
      <c r="J141" s="16">
        <v>3008</v>
      </c>
      <c r="K141" s="15" t="s">
        <v>45</v>
      </c>
      <c r="L141" s="16">
        <v>920</v>
      </c>
      <c r="M141" s="15" t="s">
        <v>46</v>
      </c>
      <c r="N141" s="16">
        <v>4</v>
      </c>
      <c r="O141" s="15" t="s">
        <v>43</v>
      </c>
      <c r="P141" s="15" t="s">
        <v>68</v>
      </c>
      <c r="Q141" s="15" t="s">
        <v>48</v>
      </c>
      <c r="R141" s="15" t="s">
        <v>49</v>
      </c>
      <c r="S141" s="15" t="s">
        <v>43</v>
      </c>
      <c r="T141" s="15" t="s">
        <v>50</v>
      </c>
      <c r="U141" s="15" t="s">
        <v>98</v>
      </c>
      <c r="V141" s="16">
        <v>2.06</v>
      </c>
      <c r="W141" s="16">
        <v>2.06</v>
      </c>
      <c r="X141" s="15" t="s">
        <v>52</v>
      </c>
      <c r="Y141" s="15" t="s">
        <v>526</v>
      </c>
      <c r="Z141" s="16" t="b">
        <v>0</v>
      </c>
      <c r="AA141" s="15" t="s">
        <v>54</v>
      </c>
      <c r="AB141" s="16" t="b">
        <v>0</v>
      </c>
      <c r="AC141" s="16">
        <v>39</v>
      </c>
      <c r="AD141" t="str">
        <f t="shared" si="2"/>
        <v>NT</v>
      </c>
    </row>
    <row r="142" spans="2:30" x14ac:dyDescent="0.25">
      <c r="B142">
        <f>VLOOKUP(C142*1,RMPCrecs!F$2:N$1245,9,FALSE)</f>
        <v>14</v>
      </c>
      <c r="C142" s="15" t="s">
        <v>647</v>
      </c>
      <c r="D142" s="15" t="s">
        <v>41</v>
      </c>
      <c r="E142" s="16">
        <v>2009</v>
      </c>
      <c r="F142" s="15" t="s">
        <v>67</v>
      </c>
      <c r="G142" s="17">
        <v>40044</v>
      </c>
      <c r="H142" s="15" t="s">
        <v>43</v>
      </c>
      <c r="I142" s="15" t="s">
        <v>44</v>
      </c>
      <c r="J142" s="16">
        <v>3008</v>
      </c>
      <c r="K142" s="15" t="s">
        <v>45</v>
      </c>
      <c r="L142" s="16">
        <v>880</v>
      </c>
      <c r="M142" s="15" t="s">
        <v>46</v>
      </c>
      <c r="N142" s="16">
        <v>4</v>
      </c>
      <c r="O142" s="15" t="s">
        <v>43</v>
      </c>
      <c r="P142" s="15" t="s">
        <v>68</v>
      </c>
      <c r="Q142" s="15" t="s">
        <v>48</v>
      </c>
      <c r="R142" s="15" t="s">
        <v>49</v>
      </c>
      <c r="S142" s="15" t="s">
        <v>43</v>
      </c>
      <c r="T142" s="15" t="s">
        <v>50</v>
      </c>
      <c r="U142" s="15" t="s">
        <v>98</v>
      </c>
      <c r="V142" s="16">
        <v>2.06</v>
      </c>
      <c r="W142" s="16">
        <v>2.06</v>
      </c>
      <c r="X142" s="15" t="s">
        <v>52</v>
      </c>
      <c r="Y142" s="15" t="s">
        <v>526</v>
      </c>
      <c r="Z142" s="16" t="b">
        <v>0</v>
      </c>
      <c r="AA142" s="15" t="s">
        <v>54</v>
      </c>
      <c r="AB142" s="16" t="b">
        <v>0</v>
      </c>
      <c r="AC142" s="16">
        <v>39</v>
      </c>
      <c r="AD142" t="str">
        <f t="shared" si="2"/>
        <v>NT</v>
      </c>
    </row>
    <row r="143" spans="2:30" x14ac:dyDescent="0.25">
      <c r="B143">
        <f>VLOOKUP(C143*1,RMPCrecs!F$2:N$1245,9,FALSE)</f>
        <v>14</v>
      </c>
      <c r="C143" s="15" t="s">
        <v>649</v>
      </c>
      <c r="D143" s="15" t="s">
        <v>41</v>
      </c>
      <c r="E143" s="16">
        <v>2009</v>
      </c>
      <c r="F143" s="15" t="s">
        <v>67</v>
      </c>
      <c r="G143" s="17">
        <v>40044</v>
      </c>
      <c r="H143" s="15" t="s">
        <v>43</v>
      </c>
      <c r="I143" s="15" t="s">
        <v>44</v>
      </c>
      <c r="J143" s="16">
        <v>3008</v>
      </c>
      <c r="K143" s="15" t="s">
        <v>110</v>
      </c>
      <c r="L143" s="16">
        <v>860</v>
      </c>
      <c r="M143" s="15" t="s">
        <v>46</v>
      </c>
      <c r="N143" s="16">
        <v>4</v>
      </c>
      <c r="O143" s="15" t="s">
        <v>43</v>
      </c>
      <c r="P143" s="15" t="s">
        <v>68</v>
      </c>
      <c r="Q143" s="15" t="s">
        <v>48</v>
      </c>
      <c r="R143" s="15" t="s">
        <v>49</v>
      </c>
      <c r="S143" s="15" t="s">
        <v>43</v>
      </c>
      <c r="T143" s="15" t="s">
        <v>50</v>
      </c>
      <c r="U143" s="15" t="s">
        <v>98</v>
      </c>
      <c r="V143" s="16">
        <v>2.06</v>
      </c>
      <c r="W143" s="16">
        <v>2.06</v>
      </c>
      <c r="X143" s="15" t="s">
        <v>52</v>
      </c>
      <c r="Y143" s="15" t="s">
        <v>526</v>
      </c>
      <c r="Z143" s="16" t="b">
        <v>0</v>
      </c>
      <c r="AA143" s="15" t="s">
        <v>54</v>
      </c>
      <c r="AB143" s="16" t="b">
        <v>0</v>
      </c>
      <c r="AC143" s="16">
        <v>39</v>
      </c>
      <c r="AD143" t="str">
        <f t="shared" si="2"/>
        <v>NT</v>
      </c>
    </row>
    <row r="144" spans="2:30" x14ac:dyDescent="0.25">
      <c r="B144">
        <f>VLOOKUP(C144*1,RMPCrecs!F$2:N$1245,9,FALSE)</f>
        <v>14</v>
      </c>
      <c r="C144" s="15" t="s">
        <v>650</v>
      </c>
      <c r="D144" s="15" t="s">
        <v>41</v>
      </c>
      <c r="E144" s="16">
        <v>2009</v>
      </c>
      <c r="F144" s="15" t="s">
        <v>67</v>
      </c>
      <c r="G144" s="17">
        <v>40044</v>
      </c>
      <c r="H144" s="15" t="s">
        <v>43</v>
      </c>
      <c r="I144" s="15" t="s">
        <v>44</v>
      </c>
      <c r="J144" s="16">
        <v>3008</v>
      </c>
      <c r="K144" s="15" t="s">
        <v>45</v>
      </c>
      <c r="L144" s="16">
        <v>810</v>
      </c>
      <c r="M144" s="15" t="s">
        <v>46</v>
      </c>
      <c r="N144" s="16">
        <v>4</v>
      </c>
      <c r="O144" s="15" t="s">
        <v>43</v>
      </c>
      <c r="P144" s="15" t="s">
        <v>68</v>
      </c>
      <c r="Q144" s="15" t="s">
        <v>48</v>
      </c>
      <c r="R144" s="15" t="s">
        <v>49</v>
      </c>
      <c r="S144" s="15" t="s">
        <v>43</v>
      </c>
      <c r="T144" s="15" t="s">
        <v>50</v>
      </c>
      <c r="U144" s="15" t="s">
        <v>98</v>
      </c>
      <c r="V144" s="16">
        <v>2.06</v>
      </c>
      <c r="W144" s="16">
        <v>2.06</v>
      </c>
      <c r="X144" s="15" t="s">
        <v>52</v>
      </c>
      <c r="Y144" s="15" t="s">
        <v>526</v>
      </c>
      <c r="Z144" s="16" t="b">
        <v>0</v>
      </c>
      <c r="AA144" s="15" t="s">
        <v>54</v>
      </c>
      <c r="AB144" s="16" t="b">
        <v>0</v>
      </c>
      <c r="AC144" s="16">
        <v>39</v>
      </c>
      <c r="AD144" t="str">
        <f t="shared" si="2"/>
        <v>NT</v>
      </c>
    </row>
    <row r="145" spans="2:30" x14ac:dyDescent="0.25">
      <c r="B145">
        <f>VLOOKUP(C145*1,RMPCrecs!F$2:N$1245,9,FALSE)</f>
        <v>14</v>
      </c>
      <c r="C145" s="15" t="s">
        <v>652</v>
      </c>
      <c r="D145" s="15" t="s">
        <v>41</v>
      </c>
      <c r="E145" s="16">
        <v>2009</v>
      </c>
      <c r="F145" s="15" t="s">
        <v>67</v>
      </c>
      <c r="G145" s="17">
        <v>40044</v>
      </c>
      <c r="H145" s="15" t="s">
        <v>43</v>
      </c>
      <c r="I145" s="15" t="s">
        <v>44</v>
      </c>
      <c r="J145" s="16">
        <v>3008</v>
      </c>
      <c r="K145" s="15" t="s">
        <v>110</v>
      </c>
      <c r="L145" s="16">
        <v>690</v>
      </c>
      <c r="M145" s="15" t="s">
        <v>46</v>
      </c>
      <c r="N145" s="16">
        <v>3</v>
      </c>
      <c r="O145" s="15" t="s">
        <v>43</v>
      </c>
      <c r="P145" s="15" t="s">
        <v>405</v>
      </c>
      <c r="Q145" s="15" t="s">
        <v>48</v>
      </c>
      <c r="R145" s="15" t="s">
        <v>49</v>
      </c>
      <c r="S145" s="15" t="s">
        <v>43</v>
      </c>
      <c r="T145" s="15" t="s">
        <v>50</v>
      </c>
      <c r="U145" s="15" t="s">
        <v>98</v>
      </c>
      <c r="V145" s="16">
        <v>2.06</v>
      </c>
      <c r="W145" s="16">
        <v>2.06</v>
      </c>
      <c r="X145" s="15" t="s">
        <v>52</v>
      </c>
      <c r="Y145" s="15" t="s">
        <v>526</v>
      </c>
      <c r="Z145" s="16" t="b">
        <v>0</v>
      </c>
      <c r="AA145" s="15" t="s">
        <v>54</v>
      </c>
      <c r="AB145" s="16" t="b">
        <v>0</v>
      </c>
      <c r="AC145" s="16">
        <v>39</v>
      </c>
      <c r="AD145" t="str">
        <f t="shared" si="2"/>
        <v>NT</v>
      </c>
    </row>
    <row r="146" spans="2:30" x14ac:dyDescent="0.25">
      <c r="B146">
        <f>VLOOKUP(C146*1,RMPCrecs!F$2:N$1245,9,FALSE)</f>
        <v>14</v>
      </c>
      <c r="C146" s="15" t="s">
        <v>654</v>
      </c>
      <c r="D146" s="15" t="s">
        <v>41</v>
      </c>
      <c r="E146" s="16">
        <v>2009</v>
      </c>
      <c r="F146" s="15" t="s">
        <v>67</v>
      </c>
      <c r="G146" s="17">
        <v>40044</v>
      </c>
      <c r="H146" s="15" t="s">
        <v>43</v>
      </c>
      <c r="I146" s="15" t="s">
        <v>44</v>
      </c>
      <c r="J146" s="16">
        <v>3008</v>
      </c>
      <c r="K146" s="15" t="s">
        <v>110</v>
      </c>
      <c r="L146" s="16">
        <v>850</v>
      </c>
      <c r="M146" s="15" t="s">
        <v>46</v>
      </c>
      <c r="N146" s="16">
        <v>4</v>
      </c>
      <c r="O146" s="15" t="s">
        <v>43</v>
      </c>
      <c r="P146" s="15" t="s">
        <v>68</v>
      </c>
      <c r="Q146" s="15" t="s">
        <v>48</v>
      </c>
      <c r="R146" s="15" t="s">
        <v>49</v>
      </c>
      <c r="S146" s="15" t="s">
        <v>43</v>
      </c>
      <c r="T146" s="15" t="s">
        <v>50</v>
      </c>
      <c r="U146" s="15" t="s">
        <v>98</v>
      </c>
      <c r="V146" s="16">
        <v>2.06</v>
      </c>
      <c r="W146" s="16">
        <v>2.06</v>
      </c>
      <c r="X146" s="15" t="s">
        <v>52</v>
      </c>
      <c r="Y146" s="15" t="s">
        <v>526</v>
      </c>
      <c r="Z146" s="16" t="b">
        <v>0</v>
      </c>
      <c r="AA146" s="15" t="s">
        <v>54</v>
      </c>
      <c r="AB146" s="16" t="b">
        <v>0</v>
      </c>
      <c r="AC146" s="16">
        <v>39</v>
      </c>
      <c r="AD146" t="str">
        <f t="shared" si="2"/>
        <v>NT</v>
      </c>
    </row>
    <row r="147" spans="2:30" x14ac:dyDescent="0.25">
      <c r="B147">
        <f>VLOOKUP(C147*1,RMPCrecs!F$2:N$1245,9,FALSE)</f>
        <v>14</v>
      </c>
      <c r="C147" s="15" t="s">
        <v>655</v>
      </c>
      <c r="D147" s="15" t="s">
        <v>41</v>
      </c>
      <c r="E147" s="16">
        <v>2009</v>
      </c>
      <c r="F147" s="15" t="s">
        <v>67</v>
      </c>
      <c r="G147" s="17">
        <v>40044</v>
      </c>
      <c r="H147" s="15" t="s">
        <v>43</v>
      </c>
      <c r="I147" s="15" t="s">
        <v>44</v>
      </c>
      <c r="J147" s="16">
        <v>3008</v>
      </c>
      <c r="K147" s="15" t="s">
        <v>45</v>
      </c>
      <c r="L147" s="16">
        <v>800</v>
      </c>
      <c r="M147" s="15" t="s">
        <v>46</v>
      </c>
      <c r="N147" s="16">
        <v>4</v>
      </c>
      <c r="O147" s="15" t="s">
        <v>43</v>
      </c>
      <c r="P147" s="15" t="s">
        <v>68</v>
      </c>
      <c r="Q147" s="15" t="s">
        <v>48</v>
      </c>
      <c r="R147" s="15" t="s">
        <v>59</v>
      </c>
      <c r="S147" s="15" t="s">
        <v>43</v>
      </c>
      <c r="T147" s="15" t="s">
        <v>50</v>
      </c>
      <c r="U147" s="15" t="s">
        <v>98</v>
      </c>
      <c r="V147" s="16">
        <v>2.06</v>
      </c>
      <c r="W147" s="16">
        <v>2.06</v>
      </c>
      <c r="X147" s="15" t="s">
        <v>52</v>
      </c>
      <c r="Y147" s="15" t="s">
        <v>526</v>
      </c>
      <c r="Z147" s="16" t="b">
        <v>0</v>
      </c>
      <c r="AA147" s="15" t="s">
        <v>54</v>
      </c>
      <c r="AB147" s="16" t="b">
        <v>0</v>
      </c>
      <c r="AC147" s="16">
        <v>39</v>
      </c>
      <c r="AD147" t="str">
        <f t="shared" si="2"/>
        <v>NT</v>
      </c>
    </row>
    <row r="148" spans="2:30" x14ac:dyDescent="0.25">
      <c r="B148">
        <f>VLOOKUP(C148*1,RMPCrecs!F$2:N$1245,9,FALSE)</f>
        <v>14</v>
      </c>
      <c r="C148" s="15" t="s">
        <v>656</v>
      </c>
      <c r="D148" s="15" t="s">
        <v>41</v>
      </c>
      <c r="E148" s="16">
        <v>2009</v>
      </c>
      <c r="F148" s="15" t="s">
        <v>67</v>
      </c>
      <c r="G148" s="17">
        <v>40044</v>
      </c>
      <c r="H148" s="15" t="s">
        <v>43</v>
      </c>
      <c r="I148" s="15" t="s">
        <v>44</v>
      </c>
      <c r="J148" s="16">
        <v>3008</v>
      </c>
      <c r="K148" s="15" t="s">
        <v>45</v>
      </c>
      <c r="L148" s="16">
        <v>940</v>
      </c>
      <c r="M148" s="15" t="s">
        <v>46</v>
      </c>
      <c r="N148" s="16">
        <v>4</v>
      </c>
      <c r="O148" s="15" t="s">
        <v>43</v>
      </c>
      <c r="P148" s="15" t="s">
        <v>68</v>
      </c>
      <c r="Q148" s="15" t="s">
        <v>48</v>
      </c>
      <c r="R148" s="15" t="s">
        <v>49</v>
      </c>
      <c r="S148" s="15" t="s">
        <v>43</v>
      </c>
      <c r="T148" s="15" t="s">
        <v>50</v>
      </c>
      <c r="U148" s="15" t="s">
        <v>98</v>
      </c>
      <c r="V148" s="16">
        <v>2.06</v>
      </c>
      <c r="W148" s="16">
        <v>2.06</v>
      </c>
      <c r="X148" s="15" t="s">
        <v>52</v>
      </c>
      <c r="Y148" s="15" t="s">
        <v>526</v>
      </c>
      <c r="Z148" s="16" t="b">
        <v>0</v>
      </c>
      <c r="AA148" s="15" t="s">
        <v>54</v>
      </c>
      <c r="AB148" s="16" t="b">
        <v>0</v>
      </c>
      <c r="AC148" s="16">
        <v>39</v>
      </c>
      <c r="AD148" t="str">
        <f t="shared" si="2"/>
        <v>NT</v>
      </c>
    </row>
    <row r="149" spans="2:30" x14ac:dyDescent="0.25">
      <c r="B149">
        <f>VLOOKUP(C149*1,RMPCrecs!F$2:N$1245,9,FALSE)</f>
        <v>14</v>
      </c>
      <c r="C149" s="15" t="s">
        <v>674</v>
      </c>
      <c r="D149" s="15" t="s">
        <v>41</v>
      </c>
      <c r="E149" s="16">
        <v>2009</v>
      </c>
      <c r="F149" s="15" t="s">
        <v>67</v>
      </c>
      <c r="G149" s="17">
        <v>40051</v>
      </c>
      <c r="H149" s="15" t="s">
        <v>43</v>
      </c>
      <c r="I149" s="15" t="s">
        <v>44</v>
      </c>
      <c r="J149" s="16">
        <v>3008</v>
      </c>
      <c r="K149" s="15" t="s">
        <v>110</v>
      </c>
      <c r="L149" s="16">
        <v>850</v>
      </c>
      <c r="M149" s="15" t="s">
        <v>46</v>
      </c>
      <c r="N149" s="16">
        <v>4</v>
      </c>
      <c r="O149" s="15" t="s">
        <v>43</v>
      </c>
      <c r="P149" s="15" t="s">
        <v>675</v>
      </c>
      <c r="Q149" s="15" t="s">
        <v>48</v>
      </c>
      <c r="R149" s="15" t="s">
        <v>49</v>
      </c>
      <c r="S149" s="15" t="s">
        <v>43</v>
      </c>
      <c r="T149" s="15" t="s">
        <v>50</v>
      </c>
      <c r="U149" s="15" t="s">
        <v>69</v>
      </c>
      <c r="V149" s="16">
        <v>1.67</v>
      </c>
      <c r="W149" s="16">
        <v>1.67</v>
      </c>
      <c r="X149" s="15" t="s">
        <v>52</v>
      </c>
      <c r="Y149" s="15" t="s">
        <v>461</v>
      </c>
      <c r="Z149" s="16" t="b">
        <v>0</v>
      </c>
      <c r="AA149" s="15" t="s">
        <v>54</v>
      </c>
      <c r="AB149" s="16" t="b">
        <v>0</v>
      </c>
      <c r="AC149" s="16">
        <v>39</v>
      </c>
      <c r="AD149" t="str">
        <f t="shared" si="2"/>
        <v>NT</v>
      </c>
    </row>
    <row r="150" spans="2:30" x14ac:dyDescent="0.25">
      <c r="B150">
        <f>VLOOKUP(C150*1,RMPCrecs!F$2:N$1245,9,FALSE)</f>
        <v>14</v>
      </c>
      <c r="C150" s="15" t="s">
        <v>676</v>
      </c>
      <c r="D150" s="15" t="s">
        <v>41</v>
      </c>
      <c r="E150" s="16">
        <v>2009</v>
      </c>
      <c r="F150" s="15" t="s">
        <v>67</v>
      </c>
      <c r="G150" s="17">
        <v>40051</v>
      </c>
      <c r="H150" s="15" t="s">
        <v>43</v>
      </c>
      <c r="I150" s="15" t="s">
        <v>44</v>
      </c>
      <c r="J150" s="16">
        <v>3008</v>
      </c>
      <c r="K150" s="15" t="s">
        <v>45</v>
      </c>
      <c r="L150" s="16">
        <v>660</v>
      </c>
      <c r="M150" s="15" t="s">
        <v>46</v>
      </c>
      <c r="N150" s="16">
        <v>3</v>
      </c>
      <c r="O150" s="15" t="s">
        <v>43</v>
      </c>
      <c r="P150" s="15" t="s">
        <v>405</v>
      </c>
      <c r="Q150" s="15" t="s">
        <v>48</v>
      </c>
      <c r="R150" s="15" t="s">
        <v>49</v>
      </c>
      <c r="S150" s="15" t="s">
        <v>43</v>
      </c>
      <c r="T150" s="15" t="s">
        <v>50</v>
      </c>
      <c r="U150" s="15" t="s">
        <v>69</v>
      </c>
      <c r="V150" s="16">
        <v>1.67</v>
      </c>
      <c r="W150" s="16">
        <v>1.67</v>
      </c>
      <c r="X150" s="15" t="s">
        <v>52</v>
      </c>
      <c r="Y150" s="15" t="s">
        <v>461</v>
      </c>
      <c r="Z150" s="16" t="b">
        <v>0</v>
      </c>
      <c r="AA150" s="15" t="s">
        <v>54</v>
      </c>
      <c r="AB150" s="16" t="b">
        <v>0</v>
      </c>
      <c r="AC150" s="16">
        <v>39</v>
      </c>
      <c r="AD150" t="str">
        <f t="shared" si="2"/>
        <v>NT</v>
      </c>
    </row>
    <row r="151" spans="2:30" x14ac:dyDescent="0.25">
      <c r="B151">
        <f>VLOOKUP(C151*1,RMPCrecs!F$2:N$1245,9,FALSE)</f>
        <v>14</v>
      </c>
      <c r="C151" s="15" t="s">
        <v>677</v>
      </c>
      <c r="D151" s="15" t="s">
        <v>41</v>
      </c>
      <c r="E151" s="16">
        <v>2009</v>
      </c>
      <c r="F151" s="15" t="s">
        <v>67</v>
      </c>
      <c r="G151" s="17">
        <v>40051</v>
      </c>
      <c r="H151" s="15" t="s">
        <v>43</v>
      </c>
      <c r="I151" s="15" t="s">
        <v>44</v>
      </c>
      <c r="J151" s="16">
        <v>3008</v>
      </c>
      <c r="K151" s="15" t="s">
        <v>110</v>
      </c>
      <c r="L151" s="16">
        <v>940</v>
      </c>
      <c r="M151" s="15" t="s">
        <v>46</v>
      </c>
      <c r="N151" s="16">
        <v>4</v>
      </c>
      <c r="O151" s="15" t="s">
        <v>43</v>
      </c>
      <c r="P151" s="15" t="s">
        <v>675</v>
      </c>
      <c r="Q151" s="15" t="s">
        <v>48</v>
      </c>
      <c r="R151" s="15" t="s">
        <v>49</v>
      </c>
      <c r="S151" s="15" t="s">
        <v>43</v>
      </c>
      <c r="T151" s="15" t="s">
        <v>50</v>
      </c>
      <c r="U151" s="15" t="s">
        <v>69</v>
      </c>
      <c r="V151" s="16">
        <v>1.67</v>
      </c>
      <c r="W151" s="16">
        <v>1.67</v>
      </c>
      <c r="X151" s="15" t="s">
        <v>52</v>
      </c>
      <c r="Y151" s="15" t="s">
        <v>461</v>
      </c>
      <c r="Z151" s="16" t="b">
        <v>0</v>
      </c>
      <c r="AA151" s="15" t="s">
        <v>54</v>
      </c>
      <c r="AB151" s="16" t="b">
        <v>0</v>
      </c>
      <c r="AC151" s="16">
        <v>39</v>
      </c>
      <c r="AD151" t="str">
        <f t="shared" si="2"/>
        <v>NT</v>
      </c>
    </row>
    <row r="152" spans="2:30" x14ac:dyDescent="0.25">
      <c r="B152">
        <f>VLOOKUP(C152*1,RMPCrecs!F$2:N$1245,9,FALSE)</f>
        <v>14</v>
      </c>
      <c r="C152" s="15" t="s">
        <v>678</v>
      </c>
      <c r="D152" s="15" t="s">
        <v>41</v>
      </c>
      <c r="E152" s="16">
        <v>2009</v>
      </c>
      <c r="F152" s="15" t="s">
        <v>67</v>
      </c>
      <c r="G152" s="17">
        <v>40051</v>
      </c>
      <c r="H152" s="15" t="s">
        <v>43</v>
      </c>
      <c r="I152" s="15" t="s">
        <v>44</v>
      </c>
      <c r="J152" s="16">
        <v>3008</v>
      </c>
      <c r="K152" s="15" t="s">
        <v>45</v>
      </c>
      <c r="L152" s="16">
        <v>890</v>
      </c>
      <c r="M152" s="15" t="s">
        <v>46</v>
      </c>
      <c r="N152" s="16">
        <v>4</v>
      </c>
      <c r="O152" s="15" t="s">
        <v>43</v>
      </c>
      <c r="P152" s="15" t="s">
        <v>68</v>
      </c>
      <c r="Q152" s="15" t="s">
        <v>48</v>
      </c>
      <c r="R152" s="15" t="s">
        <v>49</v>
      </c>
      <c r="S152" s="15" t="s">
        <v>43</v>
      </c>
      <c r="T152" s="15" t="s">
        <v>50</v>
      </c>
      <c r="U152" s="15" t="s">
        <v>69</v>
      </c>
      <c r="V152" s="16">
        <v>1.67</v>
      </c>
      <c r="W152" s="16">
        <v>1.67</v>
      </c>
      <c r="X152" s="15" t="s">
        <v>52</v>
      </c>
      <c r="Y152" s="15" t="s">
        <v>461</v>
      </c>
      <c r="Z152" s="16" t="b">
        <v>0</v>
      </c>
      <c r="AA152" s="15" t="s">
        <v>54</v>
      </c>
      <c r="AB152" s="16" t="b">
        <v>0</v>
      </c>
      <c r="AC152" s="16">
        <v>39</v>
      </c>
      <c r="AD152" t="str">
        <f t="shared" si="2"/>
        <v>NT</v>
      </c>
    </row>
    <row r="153" spans="2:30" x14ac:dyDescent="0.25">
      <c r="B153">
        <f>VLOOKUP(C153*1,RMPCrecs!F$2:N$1245,9,FALSE)</f>
        <v>14</v>
      </c>
      <c r="C153" s="15" t="s">
        <v>679</v>
      </c>
      <c r="D153" s="15" t="s">
        <v>41</v>
      </c>
      <c r="E153" s="16">
        <v>2009</v>
      </c>
      <c r="F153" s="15" t="s">
        <v>67</v>
      </c>
      <c r="G153" s="17">
        <v>40051</v>
      </c>
      <c r="H153" s="15" t="s">
        <v>43</v>
      </c>
      <c r="I153" s="15" t="s">
        <v>44</v>
      </c>
      <c r="J153" s="16">
        <v>3008</v>
      </c>
      <c r="K153" s="15" t="s">
        <v>45</v>
      </c>
      <c r="L153" s="16">
        <v>720</v>
      </c>
      <c r="M153" s="15" t="s">
        <v>46</v>
      </c>
      <c r="N153" s="16">
        <v>3</v>
      </c>
      <c r="O153" s="15" t="s">
        <v>43</v>
      </c>
      <c r="P153" s="15" t="s">
        <v>405</v>
      </c>
      <c r="Q153" s="15" t="s">
        <v>48</v>
      </c>
      <c r="R153" s="15" t="s">
        <v>49</v>
      </c>
      <c r="S153" s="15" t="s">
        <v>43</v>
      </c>
      <c r="T153" s="15" t="s">
        <v>50</v>
      </c>
      <c r="U153" s="15" t="s">
        <v>69</v>
      </c>
      <c r="V153" s="16">
        <v>1.67</v>
      </c>
      <c r="W153" s="16">
        <v>1.67</v>
      </c>
      <c r="X153" s="15" t="s">
        <v>52</v>
      </c>
      <c r="Y153" s="15" t="s">
        <v>461</v>
      </c>
      <c r="Z153" s="16" t="b">
        <v>0</v>
      </c>
      <c r="AA153" s="15" t="s">
        <v>54</v>
      </c>
      <c r="AB153" s="16" t="b">
        <v>0</v>
      </c>
      <c r="AC153" s="16">
        <v>39</v>
      </c>
      <c r="AD153" t="str">
        <f t="shared" si="2"/>
        <v>NT</v>
      </c>
    </row>
    <row r="154" spans="2:30" x14ac:dyDescent="0.25">
      <c r="B154">
        <f>VLOOKUP(C154*1,RMPCrecs!F$2:N$1245,9,FALSE)</f>
        <v>14</v>
      </c>
      <c r="C154" s="15" t="s">
        <v>680</v>
      </c>
      <c r="D154" s="15" t="s">
        <v>41</v>
      </c>
      <c r="E154" s="16">
        <v>2009</v>
      </c>
      <c r="F154" s="15" t="s">
        <v>67</v>
      </c>
      <c r="G154" s="17">
        <v>40051</v>
      </c>
      <c r="H154" s="15" t="s">
        <v>43</v>
      </c>
      <c r="I154" s="15" t="s">
        <v>44</v>
      </c>
      <c r="J154" s="16">
        <v>3008</v>
      </c>
      <c r="K154" s="15" t="s">
        <v>45</v>
      </c>
      <c r="L154" s="16">
        <v>880</v>
      </c>
      <c r="M154" s="15" t="s">
        <v>46</v>
      </c>
      <c r="N154" s="16">
        <v>4</v>
      </c>
      <c r="O154" s="15" t="s">
        <v>43</v>
      </c>
      <c r="P154" s="15" t="s">
        <v>68</v>
      </c>
      <c r="Q154" s="15" t="s">
        <v>48</v>
      </c>
      <c r="R154" s="15" t="s">
        <v>49</v>
      </c>
      <c r="S154" s="15" t="s">
        <v>43</v>
      </c>
      <c r="T154" s="15" t="s">
        <v>50</v>
      </c>
      <c r="U154" s="15" t="s">
        <v>69</v>
      </c>
      <c r="V154" s="16">
        <v>1.67</v>
      </c>
      <c r="W154" s="16">
        <v>1.67</v>
      </c>
      <c r="X154" s="15" t="s">
        <v>52</v>
      </c>
      <c r="Y154" s="15" t="s">
        <v>461</v>
      </c>
      <c r="Z154" s="16" t="b">
        <v>0</v>
      </c>
      <c r="AA154" s="15" t="s">
        <v>54</v>
      </c>
      <c r="AB154" s="16" t="b">
        <v>0</v>
      </c>
      <c r="AC154" s="16">
        <v>39</v>
      </c>
      <c r="AD154" t="str">
        <f t="shared" si="2"/>
        <v>NT</v>
      </c>
    </row>
    <row r="155" spans="2:30" x14ac:dyDescent="0.25">
      <c r="B155">
        <f>VLOOKUP(C155*1,RMPCrecs!F$2:N$1245,9,FALSE)</f>
        <v>14</v>
      </c>
      <c r="C155" s="15" t="s">
        <v>681</v>
      </c>
      <c r="D155" s="15" t="s">
        <v>41</v>
      </c>
      <c r="E155" s="16">
        <v>2009</v>
      </c>
      <c r="F155" s="15" t="s">
        <v>67</v>
      </c>
      <c r="G155" s="17">
        <v>40051</v>
      </c>
      <c r="H155" s="15" t="s">
        <v>43</v>
      </c>
      <c r="I155" s="15" t="s">
        <v>44</v>
      </c>
      <c r="J155" s="16">
        <v>3008</v>
      </c>
      <c r="K155" s="15" t="s">
        <v>45</v>
      </c>
      <c r="L155" s="16">
        <v>840</v>
      </c>
      <c r="M155" s="15" t="s">
        <v>46</v>
      </c>
      <c r="N155" s="16">
        <v>4</v>
      </c>
      <c r="O155" s="15" t="s">
        <v>43</v>
      </c>
      <c r="P155" s="15" t="s">
        <v>68</v>
      </c>
      <c r="Q155" s="15" t="s">
        <v>48</v>
      </c>
      <c r="R155" s="15" t="s">
        <v>59</v>
      </c>
      <c r="S155" s="15" t="s">
        <v>43</v>
      </c>
      <c r="T155" s="15" t="s">
        <v>50</v>
      </c>
      <c r="U155" s="15" t="s">
        <v>69</v>
      </c>
      <c r="V155" s="16">
        <v>1.67</v>
      </c>
      <c r="W155" s="16">
        <v>1.67</v>
      </c>
      <c r="X155" s="15" t="s">
        <v>52</v>
      </c>
      <c r="Y155" s="15" t="s">
        <v>461</v>
      </c>
      <c r="Z155" s="16" t="b">
        <v>0</v>
      </c>
      <c r="AA155" s="15" t="s">
        <v>54</v>
      </c>
      <c r="AB155" s="16" t="b">
        <v>0</v>
      </c>
      <c r="AC155" s="16">
        <v>39</v>
      </c>
      <c r="AD155" t="str">
        <f t="shared" si="2"/>
        <v>NT</v>
      </c>
    </row>
    <row r="156" spans="2:30" x14ac:dyDescent="0.25">
      <c r="B156">
        <f>VLOOKUP(C156*1,RMPCrecs!F$2:N$1245,9,FALSE)</f>
        <v>14</v>
      </c>
      <c r="C156" s="15" t="s">
        <v>682</v>
      </c>
      <c r="D156" s="15" t="s">
        <v>41</v>
      </c>
      <c r="E156" s="16">
        <v>2009</v>
      </c>
      <c r="F156" s="15" t="s">
        <v>67</v>
      </c>
      <c r="G156" s="17">
        <v>40051</v>
      </c>
      <c r="H156" s="15" t="s">
        <v>43</v>
      </c>
      <c r="I156" s="15" t="s">
        <v>44</v>
      </c>
      <c r="J156" s="16">
        <v>3008</v>
      </c>
      <c r="K156" s="15" t="s">
        <v>45</v>
      </c>
      <c r="L156" s="16">
        <v>770</v>
      </c>
      <c r="M156" s="15" t="s">
        <v>46</v>
      </c>
      <c r="N156" s="16">
        <v>4</v>
      </c>
      <c r="O156" s="15" t="s">
        <v>43</v>
      </c>
      <c r="P156" s="15" t="s">
        <v>68</v>
      </c>
      <c r="Q156" s="15" t="s">
        <v>48</v>
      </c>
      <c r="R156" s="15" t="s">
        <v>49</v>
      </c>
      <c r="S156" s="15" t="s">
        <v>43</v>
      </c>
      <c r="T156" s="15" t="s">
        <v>50</v>
      </c>
      <c r="U156" s="15" t="s">
        <v>69</v>
      </c>
      <c r="V156" s="16">
        <v>1.67</v>
      </c>
      <c r="W156" s="16">
        <v>1.67</v>
      </c>
      <c r="X156" s="15" t="s">
        <v>52</v>
      </c>
      <c r="Y156" s="15" t="s">
        <v>461</v>
      </c>
      <c r="Z156" s="16" t="b">
        <v>0</v>
      </c>
      <c r="AA156" s="15" t="s">
        <v>54</v>
      </c>
      <c r="AB156" s="16" t="b">
        <v>0</v>
      </c>
      <c r="AC156" s="16">
        <v>39</v>
      </c>
      <c r="AD156" t="str">
        <f t="shared" si="2"/>
        <v>NT</v>
      </c>
    </row>
    <row r="157" spans="2:30" x14ac:dyDescent="0.25">
      <c r="B157">
        <f>VLOOKUP(C157*1,RMPCrecs!F$2:N$1245,9,FALSE)</f>
        <v>14</v>
      </c>
      <c r="C157" s="15" t="s">
        <v>683</v>
      </c>
      <c r="D157" s="15" t="s">
        <v>41</v>
      </c>
      <c r="E157" s="16">
        <v>2009</v>
      </c>
      <c r="F157" s="15" t="s">
        <v>67</v>
      </c>
      <c r="G157" s="17">
        <v>40051</v>
      </c>
      <c r="H157" s="15" t="s">
        <v>43</v>
      </c>
      <c r="I157" s="15" t="s">
        <v>44</v>
      </c>
      <c r="J157" s="16">
        <v>3008</v>
      </c>
      <c r="K157" s="15" t="s">
        <v>110</v>
      </c>
      <c r="L157" s="16">
        <v>850</v>
      </c>
      <c r="M157" s="15" t="s">
        <v>46</v>
      </c>
      <c r="N157" s="16">
        <v>4</v>
      </c>
      <c r="O157" s="15" t="s">
        <v>43</v>
      </c>
      <c r="P157" s="15" t="s">
        <v>68</v>
      </c>
      <c r="Q157" s="15" t="s">
        <v>48</v>
      </c>
      <c r="R157" s="15" t="s">
        <v>49</v>
      </c>
      <c r="S157" s="15" t="s">
        <v>43</v>
      </c>
      <c r="T157" s="15" t="s">
        <v>50</v>
      </c>
      <c r="U157" s="15" t="s">
        <v>69</v>
      </c>
      <c r="V157" s="16">
        <v>1.67</v>
      </c>
      <c r="W157" s="16">
        <v>1.67</v>
      </c>
      <c r="X157" s="15" t="s">
        <v>52</v>
      </c>
      <c r="Y157" s="15" t="s">
        <v>461</v>
      </c>
      <c r="Z157" s="16" t="b">
        <v>0</v>
      </c>
      <c r="AA157" s="15" t="s">
        <v>54</v>
      </c>
      <c r="AB157" s="16" t="b">
        <v>0</v>
      </c>
      <c r="AC157" s="16">
        <v>39</v>
      </c>
      <c r="AD157" t="str">
        <f t="shared" si="2"/>
        <v>NT</v>
      </c>
    </row>
    <row r="158" spans="2:30" x14ac:dyDescent="0.25">
      <c r="B158">
        <f>VLOOKUP(C158*1,RMPCrecs!F$2:N$1245,9,FALSE)</f>
        <v>14</v>
      </c>
      <c r="C158" s="15" t="s">
        <v>684</v>
      </c>
      <c r="D158" s="15" t="s">
        <v>41</v>
      </c>
      <c r="E158" s="16">
        <v>2009</v>
      </c>
      <c r="F158" s="15" t="s">
        <v>67</v>
      </c>
      <c r="G158" s="17">
        <v>40051</v>
      </c>
      <c r="H158" s="15" t="s">
        <v>43</v>
      </c>
      <c r="I158" s="15" t="s">
        <v>44</v>
      </c>
      <c r="J158" s="16">
        <v>3008</v>
      </c>
      <c r="K158" s="15" t="s">
        <v>45</v>
      </c>
      <c r="L158" s="16">
        <v>950</v>
      </c>
      <c r="M158" s="15" t="s">
        <v>46</v>
      </c>
      <c r="N158" s="16">
        <v>4</v>
      </c>
      <c r="O158" s="15" t="s">
        <v>43</v>
      </c>
      <c r="P158" s="15" t="s">
        <v>68</v>
      </c>
      <c r="Q158" s="15" t="s">
        <v>48</v>
      </c>
      <c r="R158" s="15" t="s">
        <v>247</v>
      </c>
      <c r="S158" s="15" t="s">
        <v>43</v>
      </c>
      <c r="T158" s="15" t="s">
        <v>50</v>
      </c>
      <c r="U158" s="15" t="s">
        <v>69</v>
      </c>
      <c r="V158" s="16">
        <v>1.67</v>
      </c>
      <c r="W158" s="16">
        <v>1.67</v>
      </c>
      <c r="X158" s="15" t="s">
        <v>52</v>
      </c>
      <c r="Y158" s="15" t="s">
        <v>461</v>
      </c>
      <c r="Z158" s="16" t="b">
        <v>0</v>
      </c>
      <c r="AA158" s="15" t="s">
        <v>54</v>
      </c>
      <c r="AB158" s="16" t="b">
        <v>0</v>
      </c>
      <c r="AC158" s="16">
        <v>39</v>
      </c>
      <c r="AD158" t="str">
        <f t="shared" si="2"/>
        <v>NT</v>
      </c>
    </row>
    <row r="159" spans="2:30" x14ac:dyDescent="0.25">
      <c r="B159">
        <f>VLOOKUP(C159*1,RMPCrecs!F$2:N$1245,9,FALSE)</f>
        <v>14</v>
      </c>
      <c r="C159" s="15" t="s">
        <v>685</v>
      </c>
      <c r="D159" s="15" t="s">
        <v>41</v>
      </c>
      <c r="E159" s="16">
        <v>2009</v>
      </c>
      <c r="F159" s="15" t="s">
        <v>67</v>
      </c>
      <c r="G159" s="17">
        <v>40051</v>
      </c>
      <c r="H159" s="15" t="s">
        <v>43</v>
      </c>
      <c r="I159" s="15" t="s">
        <v>44</v>
      </c>
      <c r="J159" s="16">
        <v>3008</v>
      </c>
      <c r="K159" s="15" t="s">
        <v>110</v>
      </c>
      <c r="L159" s="16">
        <v>880</v>
      </c>
      <c r="M159" s="15" t="s">
        <v>46</v>
      </c>
      <c r="N159" s="16">
        <v>4</v>
      </c>
      <c r="O159" s="15" t="s">
        <v>43</v>
      </c>
      <c r="P159" s="15" t="s">
        <v>68</v>
      </c>
      <c r="Q159" s="15" t="s">
        <v>48</v>
      </c>
      <c r="R159" s="15" t="s">
        <v>49</v>
      </c>
      <c r="S159" s="15" t="s">
        <v>43</v>
      </c>
      <c r="T159" s="15" t="s">
        <v>50</v>
      </c>
      <c r="U159" s="15" t="s">
        <v>69</v>
      </c>
      <c r="V159" s="16">
        <v>1.67</v>
      </c>
      <c r="W159" s="16">
        <v>1.67</v>
      </c>
      <c r="X159" s="15" t="s">
        <v>52</v>
      </c>
      <c r="Y159" s="15" t="s">
        <v>461</v>
      </c>
      <c r="Z159" s="16" t="b">
        <v>0</v>
      </c>
      <c r="AA159" s="15" t="s">
        <v>54</v>
      </c>
      <c r="AB159" s="16" t="b">
        <v>0</v>
      </c>
      <c r="AC159" s="16">
        <v>39</v>
      </c>
      <c r="AD159" t="str">
        <f t="shared" si="2"/>
        <v>NT</v>
      </c>
    </row>
    <row r="160" spans="2:30" x14ac:dyDescent="0.25">
      <c r="B160">
        <f>VLOOKUP(C160*1,RMPCrecs!F$2:N$1245,9,FALSE)</f>
        <v>14</v>
      </c>
      <c r="C160" s="15" t="s">
        <v>686</v>
      </c>
      <c r="D160" s="15" t="s">
        <v>41</v>
      </c>
      <c r="E160" s="16">
        <v>2009</v>
      </c>
      <c r="F160" s="15" t="s">
        <v>67</v>
      </c>
      <c r="G160" s="17">
        <v>40051</v>
      </c>
      <c r="H160" s="15" t="s">
        <v>43</v>
      </c>
      <c r="I160" s="15" t="s">
        <v>44</v>
      </c>
      <c r="J160" s="16">
        <v>3008</v>
      </c>
      <c r="K160" s="15" t="s">
        <v>110</v>
      </c>
      <c r="L160" s="16">
        <v>850</v>
      </c>
      <c r="M160" s="15" t="s">
        <v>46</v>
      </c>
      <c r="N160" s="16">
        <v>4</v>
      </c>
      <c r="O160" s="15" t="s">
        <v>43</v>
      </c>
      <c r="P160" s="15" t="s">
        <v>68</v>
      </c>
      <c r="Q160" s="15" t="s">
        <v>48</v>
      </c>
      <c r="R160" s="15" t="s">
        <v>49</v>
      </c>
      <c r="S160" s="15" t="s">
        <v>43</v>
      </c>
      <c r="T160" s="15" t="s">
        <v>50</v>
      </c>
      <c r="U160" s="15" t="s">
        <v>69</v>
      </c>
      <c r="V160" s="16">
        <v>1.67</v>
      </c>
      <c r="W160" s="16">
        <v>1.67</v>
      </c>
      <c r="X160" s="15" t="s">
        <v>52</v>
      </c>
      <c r="Y160" s="15" t="s">
        <v>461</v>
      </c>
      <c r="Z160" s="16" t="b">
        <v>0</v>
      </c>
      <c r="AA160" s="15" t="s">
        <v>54</v>
      </c>
      <c r="AB160" s="16" t="b">
        <v>0</v>
      </c>
      <c r="AC160" s="16">
        <v>39</v>
      </c>
      <c r="AD160" t="str">
        <f t="shared" si="2"/>
        <v>NT</v>
      </c>
    </row>
    <row r="161" spans="2:30" x14ac:dyDescent="0.25">
      <c r="B161">
        <f>VLOOKUP(C161*1,RMPCrecs!F$2:N$1245,9,FALSE)</f>
        <v>14</v>
      </c>
      <c r="C161" s="15" t="s">
        <v>687</v>
      </c>
      <c r="D161" s="15" t="s">
        <v>41</v>
      </c>
      <c r="E161" s="16">
        <v>2009</v>
      </c>
      <c r="F161" s="15" t="s">
        <v>67</v>
      </c>
      <c r="G161" s="17">
        <v>40051</v>
      </c>
      <c r="H161" s="15" t="s">
        <v>43</v>
      </c>
      <c r="I161" s="15" t="s">
        <v>44</v>
      </c>
      <c r="J161" s="16">
        <v>3008</v>
      </c>
      <c r="K161" s="15" t="s">
        <v>45</v>
      </c>
      <c r="L161" s="16">
        <v>800</v>
      </c>
      <c r="M161" s="15" t="s">
        <v>46</v>
      </c>
      <c r="N161" s="16">
        <v>4</v>
      </c>
      <c r="O161" s="15" t="s">
        <v>43</v>
      </c>
      <c r="P161" s="15" t="s">
        <v>68</v>
      </c>
      <c r="Q161" s="15" t="s">
        <v>48</v>
      </c>
      <c r="R161" s="15" t="s">
        <v>49</v>
      </c>
      <c r="S161" s="15" t="s">
        <v>43</v>
      </c>
      <c r="T161" s="15" t="s">
        <v>50</v>
      </c>
      <c r="U161" s="15" t="s">
        <v>69</v>
      </c>
      <c r="V161" s="16">
        <v>1.67</v>
      </c>
      <c r="W161" s="16">
        <v>1.67</v>
      </c>
      <c r="X161" s="15" t="s">
        <v>52</v>
      </c>
      <c r="Y161" s="15" t="s">
        <v>461</v>
      </c>
      <c r="Z161" s="16" t="b">
        <v>0</v>
      </c>
      <c r="AA161" s="15" t="s">
        <v>54</v>
      </c>
      <c r="AB161" s="16" t="b">
        <v>0</v>
      </c>
      <c r="AC161" s="16">
        <v>39</v>
      </c>
      <c r="AD161" t="str">
        <f t="shared" si="2"/>
        <v>NT</v>
      </c>
    </row>
    <row r="162" spans="2:30" x14ac:dyDescent="0.25">
      <c r="B162">
        <f>VLOOKUP(C162*1,RMPCrecs!F$2:N$1245,9,FALSE)</f>
        <v>14</v>
      </c>
      <c r="C162" s="15" t="s">
        <v>704</v>
      </c>
      <c r="D162" s="15" t="s">
        <v>41</v>
      </c>
      <c r="E162" s="16">
        <v>2009</v>
      </c>
      <c r="F162" s="15" t="s">
        <v>42</v>
      </c>
      <c r="G162" s="17">
        <v>40077</v>
      </c>
      <c r="H162" s="15" t="s">
        <v>43</v>
      </c>
      <c r="I162" s="15" t="s">
        <v>44</v>
      </c>
      <c r="J162" s="16">
        <v>3008</v>
      </c>
      <c r="K162" s="15" t="s">
        <v>45</v>
      </c>
      <c r="L162" s="16">
        <v>650</v>
      </c>
      <c r="M162" s="15" t="s">
        <v>46</v>
      </c>
      <c r="N162" s="16">
        <v>3</v>
      </c>
      <c r="O162" s="15" t="s">
        <v>43</v>
      </c>
      <c r="P162" s="15" t="s">
        <v>359</v>
      </c>
      <c r="Q162" s="15" t="s">
        <v>48</v>
      </c>
      <c r="R162" s="15" t="s">
        <v>49</v>
      </c>
      <c r="S162" s="15" t="s">
        <v>43</v>
      </c>
      <c r="T162" s="15" t="s">
        <v>50</v>
      </c>
      <c r="U162" s="15" t="s">
        <v>82</v>
      </c>
      <c r="V162" s="16">
        <v>1.28</v>
      </c>
      <c r="W162" s="16">
        <v>1.28</v>
      </c>
      <c r="X162" s="15" t="s">
        <v>52</v>
      </c>
      <c r="Y162" s="15" t="s">
        <v>579</v>
      </c>
      <c r="Z162" s="16" t="b">
        <v>0</v>
      </c>
      <c r="AA162" s="15" t="s">
        <v>54</v>
      </c>
      <c r="AB162" s="16" t="b">
        <v>0</v>
      </c>
      <c r="AC162" s="16">
        <v>39</v>
      </c>
      <c r="AD162" t="str">
        <f t="shared" si="2"/>
        <v>NT</v>
      </c>
    </row>
    <row r="163" spans="2:30" x14ac:dyDescent="0.25">
      <c r="B163">
        <f>VLOOKUP(C163*1,RMPCrecs!F$2:N$1245,9,FALSE)</f>
        <v>14</v>
      </c>
      <c r="C163" s="15" t="s">
        <v>705</v>
      </c>
      <c r="D163" s="15" t="s">
        <v>41</v>
      </c>
      <c r="E163" s="16">
        <v>2009</v>
      </c>
      <c r="F163" s="15" t="s">
        <v>42</v>
      </c>
      <c r="G163" s="17">
        <v>40077</v>
      </c>
      <c r="H163" s="15" t="s">
        <v>43</v>
      </c>
      <c r="I163" s="15" t="s">
        <v>44</v>
      </c>
      <c r="J163" s="16">
        <v>3008</v>
      </c>
      <c r="K163" s="15" t="s">
        <v>45</v>
      </c>
      <c r="L163" s="16">
        <v>650</v>
      </c>
      <c r="M163" s="15" t="s">
        <v>46</v>
      </c>
      <c r="N163" s="16">
        <v>2</v>
      </c>
      <c r="O163" s="15" t="s">
        <v>43</v>
      </c>
      <c r="P163" s="15" t="s">
        <v>607</v>
      </c>
      <c r="Q163" s="15" t="s">
        <v>48</v>
      </c>
      <c r="R163" s="15" t="s">
        <v>49</v>
      </c>
      <c r="S163" s="15" t="s">
        <v>43</v>
      </c>
      <c r="T163" s="15" t="s">
        <v>50</v>
      </c>
      <c r="U163" s="15" t="s">
        <v>82</v>
      </c>
      <c r="V163" s="16">
        <v>1.28</v>
      </c>
      <c r="W163" s="16">
        <v>1.28</v>
      </c>
      <c r="X163" s="15" t="s">
        <v>52</v>
      </c>
      <c r="Y163" s="15" t="s">
        <v>579</v>
      </c>
      <c r="Z163" s="16" t="b">
        <v>0</v>
      </c>
      <c r="AA163" s="15" t="s">
        <v>54</v>
      </c>
      <c r="AB163" s="16" t="b">
        <v>0</v>
      </c>
      <c r="AC163" s="16">
        <v>39</v>
      </c>
      <c r="AD163" t="str">
        <f t="shared" si="2"/>
        <v>NT</v>
      </c>
    </row>
    <row r="164" spans="2:30" x14ac:dyDescent="0.25">
      <c r="B164">
        <f>VLOOKUP(C164*1,RMPCrecs!F$2:N$1245,9,FALSE)</f>
        <v>14</v>
      </c>
      <c r="C164" s="15" t="s">
        <v>713</v>
      </c>
      <c r="D164" s="15" t="s">
        <v>41</v>
      </c>
      <c r="E164" s="16">
        <v>2010</v>
      </c>
      <c r="F164" s="15" t="s">
        <v>67</v>
      </c>
      <c r="G164" s="17">
        <v>40417</v>
      </c>
      <c r="H164" s="15" t="s">
        <v>43</v>
      </c>
      <c r="I164" s="15" t="s">
        <v>44</v>
      </c>
      <c r="J164" s="16">
        <v>3008</v>
      </c>
      <c r="K164" s="15" t="s">
        <v>110</v>
      </c>
      <c r="L164" s="16">
        <v>760</v>
      </c>
      <c r="M164" s="15" t="s">
        <v>46</v>
      </c>
      <c r="N164" s="16">
        <v>3</v>
      </c>
      <c r="O164" s="15" t="s">
        <v>43</v>
      </c>
      <c r="P164" s="15" t="s">
        <v>433</v>
      </c>
      <c r="Q164" s="15" t="s">
        <v>48</v>
      </c>
      <c r="R164" s="15" t="s">
        <v>49</v>
      </c>
      <c r="S164" s="15" t="s">
        <v>43</v>
      </c>
      <c r="T164" s="15" t="s">
        <v>50</v>
      </c>
      <c r="U164" s="15" t="s">
        <v>69</v>
      </c>
      <c r="V164" s="16">
        <v>3.81</v>
      </c>
      <c r="W164" s="16">
        <v>3.81</v>
      </c>
      <c r="X164" s="15" t="s">
        <v>52</v>
      </c>
      <c r="Y164" s="15" t="s">
        <v>714</v>
      </c>
      <c r="Z164" s="16" t="b">
        <v>0</v>
      </c>
      <c r="AA164" s="15" t="s">
        <v>54</v>
      </c>
      <c r="AB164" s="16" t="b">
        <v>0</v>
      </c>
      <c r="AC164" s="16">
        <v>39</v>
      </c>
      <c r="AD164" t="str">
        <f t="shared" si="2"/>
        <v>NT</v>
      </c>
    </row>
    <row r="165" spans="2:30" x14ac:dyDescent="0.25">
      <c r="B165">
        <f>VLOOKUP(C165*1,RMPCrecs!F$2:N$1245,9,FALSE)</f>
        <v>14</v>
      </c>
      <c r="C165" s="15" t="s">
        <v>725</v>
      </c>
      <c r="D165" s="15" t="s">
        <v>41</v>
      </c>
      <c r="E165" s="16">
        <v>2010</v>
      </c>
      <c r="F165" s="15" t="s">
        <v>42</v>
      </c>
      <c r="G165" s="17">
        <v>40414</v>
      </c>
      <c r="H165" s="15" t="s">
        <v>43</v>
      </c>
      <c r="I165" s="15" t="s">
        <v>44</v>
      </c>
      <c r="J165" s="16">
        <v>3008</v>
      </c>
      <c r="K165" s="15" t="s">
        <v>110</v>
      </c>
      <c r="L165" s="16">
        <v>800</v>
      </c>
      <c r="M165" s="15" t="s">
        <v>46</v>
      </c>
      <c r="N165" s="16">
        <v>3</v>
      </c>
      <c r="O165" s="15" t="s">
        <v>43</v>
      </c>
      <c r="P165" s="15" t="s">
        <v>433</v>
      </c>
      <c r="Q165" s="15" t="s">
        <v>48</v>
      </c>
      <c r="R165" s="15" t="s">
        <v>49</v>
      </c>
      <c r="S165" s="15" t="s">
        <v>43</v>
      </c>
      <c r="T165" s="15" t="s">
        <v>50</v>
      </c>
      <c r="U165" s="15" t="s">
        <v>69</v>
      </c>
      <c r="V165" s="16">
        <v>3.32</v>
      </c>
      <c r="W165" s="16">
        <v>3.32</v>
      </c>
      <c r="X165" s="15" t="s">
        <v>52</v>
      </c>
      <c r="Y165" s="15" t="s">
        <v>726</v>
      </c>
      <c r="Z165" s="16" t="b">
        <v>0</v>
      </c>
      <c r="AA165" s="15" t="s">
        <v>54</v>
      </c>
      <c r="AB165" s="16" t="b">
        <v>0</v>
      </c>
      <c r="AC165" s="16">
        <v>39</v>
      </c>
      <c r="AD165" t="str">
        <f t="shared" si="2"/>
        <v>NT</v>
      </c>
    </row>
    <row r="166" spans="2:30" x14ac:dyDescent="0.25">
      <c r="B166">
        <f>VLOOKUP(C166*1,RMPCrecs!F$2:N$1245,9,FALSE)</f>
        <v>14</v>
      </c>
      <c r="C166" s="15" t="s">
        <v>727</v>
      </c>
      <c r="D166" s="15" t="s">
        <v>41</v>
      </c>
      <c r="E166" s="16">
        <v>2010</v>
      </c>
      <c r="F166" s="15" t="s">
        <v>42</v>
      </c>
      <c r="G166" s="17">
        <v>40414</v>
      </c>
      <c r="H166" s="15" t="s">
        <v>43</v>
      </c>
      <c r="I166" s="15" t="s">
        <v>44</v>
      </c>
      <c r="J166" s="16">
        <v>3008</v>
      </c>
      <c r="K166" s="15" t="s">
        <v>45</v>
      </c>
      <c r="L166" s="16">
        <v>790</v>
      </c>
      <c r="M166" s="15" t="s">
        <v>46</v>
      </c>
      <c r="N166" s="16">
        <v>3</v>
      </c>
      <c r="O166" s="15" t="s">
        <v>43</v>
      </c>
      <c r="P166" s="15" t="s">
        <v>433</v>
      </c>
      <c r="Q166" s="15" t="s">
        <v>48</v>
      </c>
      <c r="R166" s="15" t="s">
        <v>49</v>
      </c>
      <c r="S166" s="15" t="s">
        <v>43</v>
      </c>
      <c r="T166" s="15" t="s">
        <v>50</v>
      </c>
      <c r="U166" s="15" t="s">
        <v>69</v>
      </c>
      <c r="V166" s="16">
        <v>3.32</v>
      </c>
      <c r="W166" s="16">
        <v>3.32</v>
      </c>
      <c r="X166" s="15" t="s">
        <v>52</v>
      </c>
      <c r="Y166" s="15" t="s">
        <v>726</v>
      </c>
      <c r="Z166" s="16" t="b">
        <v>0</v>
      </c>
      <c r="AA166" s="15" t="s">
        <v>54</v>
      </c>
      <c r="AB166" s="16" t="b">
        <v>0</v>
      </c>
      <c r="AC166" s="16">
        <v>39</v>
      </c>
      <c r="AD166" t="str">
        <f t="shared" si="2"/>
        <v>NT</v>
      </c>
    </row>
    <row r="167" spans="2:30" x14ac:dyDescent="0.25">
      <c r="B167">
        <f>VLOOKUP(C167*1,RMPCrecs!F$2:N$1245,9,FALSE)</f>
        <v>14</v>
      </c>
      <c r="C167" s="15" t="s">
        <v>728</v>
      </c>
      <c r="D167" s="15" t="s">
        <v>41</v>
      </c>
      <c r="E167" s="16">
        <v>2010</v>
      </c>
      <c r="F167" s="15" t="s">
        <v>42</v>
      </c>
      <c r="G167" s="17">
        <v>40414</v>
      </c>
      <c r="H167" s="15" t="s">
        <v>43</v>
      </c>
      <c r="I167" s="15" t="s">
        <v>44</v>
      </c>
      <c r="J167" s="16">
        <v>3008</v>
      </c>
      <c r="K167" s="15" t="s">
        <v>45</v>
      </c>
      <c r="L167" s="16">
        <v>840</v>
      </c>
      <c r="M167" s="15" t="s">
        <v>46</v>
      </c>
      <c r="N167" s="16">
        <v>3</v>
      </c>
      <c r="O167" s="15" t="s">
        <v>43</v>
      </c>
      <c r="P167" s="15" t="s">
        <v>455</v>
      </c>
      <c r="Q167" s="15" t="s">
        <v>48</v>
      </c>
      <c r="R167" s="15" t="s">
        <v>49</v>
      </c>
      <c r="S167" s="15" t="s">
        <v>43</v>
      </c>
      <c r="T167" s="15" t="s">
        <v>50</v>
      </c>
      <c r="U167" s="15" t="s">
        <v>69</v>
      </c>
      <c r="V167" s="16">
        <v>3.32</v>
      </c>
      <c r="W167" s="16">
        <v>3.32</v>
      </c>
      <c r="X167" s="15" t="s">
        <v>52</v>
      </c>
      <c r="Y167" s="15" t="s">
        <v>726</v>
      </c>
      <c r="Z167" s="16" t="b">
        <v>0</v>
      </c>
      <c r="AA167" s="15" t="s">
        <v>54</v>
      </c>
      <c r="AB167" s="16" t="b">
        <v>0</v>
      </c>
      <c r="AC167" s="16">
        <v>39</v>
      </c>
      <c r="AD167" t="str">
        <f t="shared" si="2"/>
        <v>NT</v>
      </c>
    </row>
    <row r="168" spans="2:30" x14ac:dyDescent="0.25">
      <c r="B168">
        <f>VLOOKUP(C168*1,RMPCrecs!F$2:N$1245,9,FALSE)</f>
        <v>14</v>
      </c>
      <c r="C168" s="15" t="s">
        <v>733</v>
      </c>
      <c r="D168" s="15" t="s">
        <v>41</v>
      </c>
      <c r="E168" s="16">
        <v>2010</v>
      </c>
      <c r="F168" s="15" t="s">
        <v>67</v>
      </c>
      <c r="G168" s="17">
        <v>40413</v>
      </c>
      <c r="H168" s="15" t="s">
        <v>43</v>
      </c>
      <c r="I168" s="15" t="s">
        <v>44</v>
      </c>
      <c r="J168" s="16">
        <v>3008</v>
      </c>
      <c r="K168" s="15" t="s">
        <v>110</v>
      </c>
      <c r="L168" s="16">
        <v>730</v>
      </c>
      <c r="M168" s="15" t="s">
        <v>46</v>
      </c>
      <c r="N168" s="16">
        <v>3</v>
      </c>
      <c r="O168" s="15" t="s">
        <v>43</v>
      </c>
      <c r="P168" s="15" t="s">
        <v>734</v>
      </c>
      <c r="Q168" s="15" t="s">
        <v>48</v>
      </c>
      <c r="R168" s="15" t="s">
        <v>49</v>
      </c>
      <c r="S168" s="15" t="s">
        <v>43</v>
      </c>
      <c r="T168" s="15" t="s">
        <v>50</v>
      </c>
      <c r="U168" s="15" t="s">
        <v>69</v>
      </c>
      <c r="V168" s="16">
        <v>3.81</v>
      </c>
      <c r="W168" s="16">
        <v>3.81</v>
      </c>
      <c r="X168" s="15" t="s">
        <v>52</v>
      </c>
      <c r="Y168" s="15" t="s">
        <v>714</v>
      </c>
      <c r="Z168" s="16" t="b">
        <v>0</v>
      </c>
      <c r="AA168" s="15" t="s">
        <v>54</v>
      </c>
      <c r="AB168" s="16" t="b">
        <v>0</v>
      </c>
      <c r="AC168" s="16">
        <v>39</v>
      </c>
      <c r="AD168" t="str">
        <f t="shared" si="2"/>
        <v>NT</v>
      </c>
    </row>
    <row r="169" spans="2:30" x14ac:dyDescent="0.25">
      <c r="B169">
        <f>VLOOKUP(C169*1,RMPCrecs!F$2:N$1245,9,FALSE)</f>
        <v>14</v>
      </c>
      <c r="C169" s="15" t="s">
        <v>735</v>
      </c>
      <c r="D169" s="15" t="s">
        <v>41</v>
      </c>
      <c r="E169" s="16">
        <v>2010</v>
      </c>
      <c r="F169" s="15" t="s">
        <v>67</v>
      </c>
      <c r="G169" s="17">
        <v>40413</v>
      </c>
      <c r="H169" s="15" t="s">
        <v>43</v>
      </c>
      <c r="I169" s="15" t="s">
        <v>44</v>
      </c>
      <c r="J169" s="16">
        <v>3008</v>
      </c>
      <c r="K169" s="15" t="s">
        <v>45</v>
      </c>
      <c r="L169" s="16">
        <v>830</v>
      </c>
      <c r="M169" s="15" t="s">
        <v>46</v>
      </c>
      <c r="N169" s="16">
        <v>3</v>
      </c>
      <c r="O169" s="15" t="s">
        <v>43</v>
      </c>
      <c r="P169" s="15" t="s">
        <v>455</v>
      </c>
      <c r="Q169" s="15" t="s">
        <v>48</v>
      </c>
      <c r="R169" s="15" t="s">
        <v>49</v>
      </c>
      <c r="S169" s="15" t="s">
        <v>43</v>
      </c>
      <c r="T169" s="15" t="s">
        <v>50</v>
      </c>
      <c r="U169" s="15" t="s">
        <v>69</v>
      </c>
      <c r="V169" s="16">
        <v>3.81</v>
      </c>
      <c r="W169" s="16">
        <v>3.81</v>
      </c>
      <c r="X169" s="15" t="s">
        <v>52</v>
      </c>
      <c r="Y169" s="15" t="s">
        <v>714</v>
      </c>
      <c r="Z169" s="16" t="b">
        <v>0</v>
      </c>
      <c r="AA169" s="15" t="s">
        <v>54</v>
      </c>
      <c r="AB169" s="16" t="b">
        <v>0</v>
      </c>
      <c r="AC169" s="16">
        <v>39</v>
      </c>
      <c r="AD169" t="str">
        <f t="shared" si="2"/>
        <v>NT</v>
      </c>
    </row>
    <row r="170" spans="2:30" x14ac:dyDescent="0.25">
      <c r="B170">
        <f>VLOOKUP(C170*1,RMPCrecs!F$2:N$1245,9,FALSE)</f>
        <v>14</v>
      </c>
      <c r="C170" s="15" t="s">
        <v>736</v>
      </c>
      <c r="D170" s="15" t="s">
        <v>41</v>
      </c>
      <c r="E170" s="16">
        <v>2010</v>
      </c>
      <c r="F170" s="15" t="s">
        <v>67</v>
      </c>
      <c r="G170" s="17">
        <v>40413</v>
      </c>
      <c r="H170" s="15" t="s">
        <v>43</v>
      </c>
      <c r="I170" s="15" t="s">
        <v>44</v>
      </c>
      <c r="J170" s="16">
        <v>3008</v>
      </c>
      <c r="K170" s="15" t="s">
        <v>45</v>
      </c>
      <c r="L170" s="16">
        <v>840</v>
      </c>
      <c r="M170" s="15" t="s">
        <v>46</v>
      </c>
      <c r="N170" s="16">
        <v>3</v>
      </c>
      <c r="O170" s="15" t="s">
        <v>43</v>
      </c>
      <c r="P170" s="15" t="s">
        <v>433</v>
      </c>
      <c r="Q170" s="15" t="s">
        <v>48</v>
      </c>
      <c r="R170" s="15" t="s">
        <v>49</v>
      </c>
      <c r="S170" s="15" t="s">
        <v>43</v>
      </c>
      <c r="T170" s="15" t="s">
        <v>50</v>
      </c>
      <c r="U170" s="15" t="s">
        <v>69</v>
      </c>
      <c r="V170" s="16">
        <v>3.81</v>
      </c>
      <c r="W170" s="16">
        <v>3.81</v>
      </c>
      <c r="X170" s="15" t="s">
        <v>52</v>
      </c>
      <c r="Y170" s="15" t="s">
        <v>714</v>
      </c>
      <c r="Z170" s="16" t="b">
        <v>0</v>
      </c>
      <c r="AA170" s="15" t="s">
        <v>54</v>
      </c>
      <c r="AB170" s="16" t="b">
        <v>0</v>
      </c>
      <c r="AC170" s="16">
        <v>39</v>
      </c>
      <c r="AD170" t="str">
        <f t="shared" si="2"/>
        <v>NT</v>
      </c>
    </row>
    <row r="171" spans="2:30" x14ac:dyDescent="0.25">
      <c r="B171">
        <f>VLOOKUP(C171*1,RMPCrecs!F$2:N$1245,9,FALSE)</f>
        <v>14</v>
      </c>
      <c r="C171" s="15" t="s">
        <v>737</v>
      </c>
      <c r="D171" s="15" t="s">
        <v>41</v>
      </c>
      <c r="E171" s="16">
        <v>2010</v>
      </c>
      <c r="F171" s="15" t="s">
        <v>67</v>
      </c>
      <c r="G171" s="17">
        <v>40413</v>
      </c>
      <c r="H171" s="15" t="s">
        <v>43</v>
      </c>
      <c r="I171" s="15" t="s">
        <v>44</v>
      </c>
      <c r="J171" s="16">
        <v>3008</v>
      </c>
      <c r="K171" s="15" t="s">
        <v>45</v>
      </c>
      <c r="L171" s="16">
        <v>650</v>
      </c>
      <c r="M171" s="15" t="s">
        <v>46</v>
      </c>
      <c r="N171" s="16">
        <v>3</v>
      </c>
      <c r="O171" s="15" t="s">
        <v>43</v>
      </c>
      <c r="P171" s="15" t="s">
        <v>433</v>
      </c>
      <c r="Q171" s="15" t="s">
        <v>48</v>
      </c>
      <c r="R171" s="15" t="s">
        <v>49</v>
      </c>
      <c r="S171" s="15" t="s">
        <v>43</v>
      </c>
      <c r="T171" s="15" t="s">
        <v>50</v>
      </c>
      <c r="U171" s="15" t="s">
        <v>69</v>
      </c>
      <c r="V171" s="16">
        <v>3.81</v>
      </c>
      <c r="W171" s="16">
        <v>3.81</v>
      </c>
      <c r="X171" s="15" t="s">
        <v>52</v>
      </c>
      <c r="Y171" s="15" t="s">
        <v>714</v>
      </c>
      <c r="Z171" s="16" t="b">
        <v>0</v>
      </c>
      <c r="AA171" s="15" t="s">
        <v>54</v>
      </c>
      <c r="AB171" s="16" t="b">
        <v>0</v>
      </c>
      <c r="AC171" s="16">
        <v>39</v>
      </c>
      <c r="AD171" t="str">
        <f t="shared" si="2"/>
        <v>NT</v>
      </c>
    </row>
    <row r="172" spans="2:30" x14ac:dyDescent="0.25">
      <c r="B172">
        <f>VLOOKUP(C172*1,RMPCrecs!F$2:N$1245,9,FALSE)</f>
        <v>14</v>
      </c>
      <c r="C172" s="15" t="s">
        <v>758</v>
      </c>
      <c r="D172" s="15" t="s">
        <v>41</v>
      </c>
      <c r="E172" s="16">
        <v>2010</v>
      </c>
      <c r="F172" s="15" t="s">
        <v>67</v>
      </c>
      <c r="G172" s="17">
        <v>40420</v>
      </c>
      <c r="H172" s="15" t="s">
        <v>43</v>
      </c>
      <c r="I172" s="15" t="s">
        <v>44</v>
      </c>
      <c r="J172" s="16">
        <v>3008</v>
      </c>
      <c r="K172" s="15" t="s">
        <v>45</v>
      </c>
      <c r="L172" s="16">
        <v>750</v>
      </c>
      <c r="M172" s="15" t="s">
        <v>46</v>
      </c>
      <c r="N172" s="16">
        <v>3</v>
      </c>
      <c r="O172" s="15" t="s">
        <v>43</v>
      </c>
      <c r="P172" s="15" t="s">
        <v>433</v>
      </c>
      <c r="Q172" s="15" t="s">
        <v>48</v>
      </c>
      <c r="R172" s="15" t="s">
        <v>49</v>
      </c>
      <c r="S172" s="15" t="s">
        <v>43</v>
      </c>
      <c r="T172" s="15" t="s">
        <v>50</v>
      </c>
      <c r="U172" s="15" t="s">
        <v>72</v>
      </c>
      <c r="V172" s="16">
        <v>2.2400000000000002</v>
      </c>
      <c r="W172" s="16">
        <v>2.2400000000000002</v>
      </c>
      <c r="X172" s="15" t="s">
        <v>52</v>
      </c>
      <c r="Y172" s="15" t="s">
        <v>739</v>
      </c>
      <c r="Z172" s="16" t="b">
        <v>0</v>
      </c>
      <c r="AA172" s="15" t="s">
        <v>54</v>
      </c>
      <c r="AB172" s="16" t="b">
        <v>0</v>
      </c>
      <c r="AC172" s="16">
        <v>39</v>
      </c>
      <c r="AD172" t="str">
        <f t="shared" si="2"/>
        <v>NT</v>
      </c>
    </row>
    <row r="173" spans="2:30" x14ac:dyDescent="0.25">
      <c r="B173">
        <f>VLOOKUP(C173*1,RMPCrecs!F$2:N$1245,9,FALSE)</f>
        <v>14</v>
      </c>
      <c r="C173" s="15" t="s">
        <v>783</v>
      </c>
      <c r="D173" s="15" t="s">
        <v>41</v>
      </c>
      <c r="E173" s="16">
        <v>2010</v>
      </c>
      <c r="F173" s="15" t="s">
        <v>67</v>
      </c>
      <c r="G173" s="17">
        <v>40422</v>
      </c>
      <c r="H173" s="15" t="s">
        <v>43</v>
      </c>
      <c r="I173" s="15" t="s">
        <v>44</v>
      </c>
      <c r="J173" s="16">
        <v>3008</v>
      </c>
      <c r="K173" s="15" t="s">
        <v>110</v>
      </c>
      <c r="L173" s="16">
        <v>730</v>
      </c>
      <c r="M173" s="15" t="s">
        <v>46</v>
      </c>
      <c r="N173" s="16">
        <v>4</v>
      </c>
      <c r="O173" s="15" t="s">
        <v>43</v>
      </c>
      <c r="P173" s="15" t="s">
        <v>405</v>
      </c>
      <c r="Q173" s="15" t="s">
        <v>48</v>
      </c>
      <c r="R173" s="15" t="s">
        <v>49</v>
      </c>
      <c r="S173" s="15" t="s">
        <v>43</v>
      </c>
      <c r="T173" s="15" t="s">
        <v>50</v>
      </c>
      <c r="U173" s="15" t="s">
        <v>72</v>
      </c>
      <c r="V173" s="16">
        <v>2.2400000000000002</v>
      </c>
      <c r="W173" s="16">
        <v>2.2400000000000002</v>
      </c>
      <c r="X173" s="15" t="s">
        <v>52</v>
      </c>
      <c r="Y173" s="15" t="s">
        <v>739</v>
      </c>
      <c r="Z173" s="16" t="b">
        <v>0</v>
      </c>
      <c r="AA173" s="15" t="s">
        <v>54</v>
      </c>
      <c r="AB173" s="16" t="b">
        <v>0</v>
      </c>
      <c r="AC173" s="16">
        <v>39</v>
      </c>
      <c r="AD173" t="str">
        <f t="shared" si="2"/>
        <v>NT</v>
      </c>
    </row>
    <row r="174" spans="2:30" x14ac:dyDescent="0.25">
      <c r="B174">
        <f>VLOOKUP(C174*1,RMPCrecs!F$2:N$1245,9,FALSE)</f>
        <v>14</v>
      </c>
      <c r="C174" s="15" t="s">
        <v>784</v>
      </c>
      <c r="D174" s="15" t="s">
        <v>41</v>
      </c>
      <c r="E174" s="16">
        <v>2010</v>
      </c>
      <c r="F174" s="15" t="s">
        <v>67</v>
      </c>
      <c r="G174" s="17">
        <v>40422</v>
      </c>
      <c r="H174" s="15" t="s">
        <v>43</v>
      </c>
      <c r="I174" s="15" t="s">
        <v>44</v>
      </c>
      <c r="J174" s="16">
        <v>3008</v>
      </c>
      <c r="K174" s="15" t="s">
        <v>45</v>
      </c>
      <c r="L174" s="16">
        <v>810</v>
      </c>
      <c r="M174" s="15" t="s">
        <v>46</v>
      </c>
      <c r="N174" s="16">
        <v>3</v>
      </c>
      <c r="O174" s="15" t="s">
        <v>43</v>
      </c>
      <c r="P174" s="15" t="s">
        <v>433</v>
      </c>
      <c r="Q174" s="15" t="s">
        <v>48</v>
      </c>
      <c r="R174" s="15" t="s">
        <v>49</v>
      </c>
      <c r="S174" s="15" t="s">
        <v>43</v>
      </c>
      <c r="T174" s="15" t="s">
        <v>50</v>
      </c>
      <c r="U174" s="15" t="s">
        <v>72</v>
      </c>
      <c r="V174" s="16">
        <v>2.2400000000000002</v>
      </c>
      <c r="W174" s="16">
        <v>2.2400000000000002</v>
      </c>
      <c r="X174" s="15" t="s">
        <v>52</v>
      </c>
      <c r="Y174" s="15" t="s">
        <v>739</v>
      </c>
      <c r="Z174" s="16" t="b">
        <v>0</v>
      </c>
      <c r="AA174" s="15" t="s">
        <v>54</v>
      </c>
      <c r="AB174" s="16" t="b">
        <v>0</v>
      </c>
      <c r="AC174" s="16">
        <v>39</v>
      </c>
      <c r="AD174" t="str">
        <f t="shared" si="2"/>
        <v>NT</v>
      </c>
    </row>
    <row r="175" spans="2:30" x14ac:dyDescent="0.25">
      <c r="B175">
        <f>VLOOKUP(C175*1,RMPCrecs!F$2:N$1245,9,FALSE)</f>
        <v>14</v>
      </c>
      <c r="C175" s="15" t="s">
        <v>785</v>
      </c>
      <c r="D175" s="15" t="s">
        <v>41</v>
      </c>
      <c r="E175" s="16">
        <v>2010</v>
      </c>
      <c r="F175" s="15" t="s">
        <v>67</v>
      </c>
      <c r="G175" s="17">
        <v>40422</v>
      </c>
      <c r="H175" s="15" t="s">
        <v>43</v>
      </c>
      <c r="I175" s="15" t="s">
        <v>44</v>
      </c>
      <c r="J175" s="16">
        <v>3008</v>
      </c>
      <c r="K175" s="15" t="s">
        <v>45</v>
      </c>
      <c r="L175" s="16">
        <v>830</v>
      </c>
      <c r="M175" s="15" t="s">
        <v>46</v>
      </c>
      <c r="N175" s="16">
        <v>3</v>
      </c>
      <c r="O175" s="15" t="s">
        <v>43</v>
      </c>
      <c r="P175" s="15" t="s">
        <v>433</v>
      </c>
      <c r="Q175" s="15" t="s">
        <v>48</v>
      </c>
      <c r="R175" s="15" t="s">
        <v>49</v>
      </c>
      <c r="S175" s="15" t="s">
        <v>43</v>
      </c>
      <c r="T175" s="15" t="s">
        <v>50</v>
      </c>
      <c r="U175" s="15" t="s">
        <v>72</v>
      </c>
      <c r="V175" s="16">
        <v>2.2400000000000002</v>
      </c>
      <c r="W175" s="16">
        <v>2.2400000000000002</v>
      </c>
      <c r="X175" s="15" t="s">
        <v>52</v>
      </c>
      <c r="Y175" s="15" t="s">
        <v>739</v>
      </c>
      <c r="Z175" s="16" t="b">
        <v>0</v>
      </c>
      <c r="AA175" s="15" t="s">
        <v>54</v>
      </c>
      <c r="AB175" s="16" t="b">
        <v>0</v>
      </c>
      <c r="AC175" s="16">
        <v>39</v>
      </c>
      <c r="AD175" t="str">
        <f t="shared" si="2"/>
        <v>NT</v>
      </c>
    </row>
    <row r="176" spans="2:30" x14ac:dyDescent="0.25">
      <c r="B176">
        <f>VLOOKUP(C176*1,RMPCrecs!F$2:N$1245,9,FALSE)</f>
        <v>14</v>
      </c>
      <c r="C176" s="15" t="s">
        <v>786</v>
      </c>
      <c r="D176" s="15" t="s">
        <v>41</v>
      </c>
      <c r="E176" s="16">
        <v>2010</v>
      </c>
      <c r="F176" s="15" t="s">
        <v>67</v>
      </c>
      <c r="G176" s="17">
        <v>40422</v>
      </c>
      <c r="H176" s="15" t="s">
        <v>43</v>
      </c>
      <c r="I176" s="15" t="s">
        <v>44</v>
      </c>
      <c r="J176" s="16">
        <v>3008</v>
      </c>
      <c r="K176" s="15" t="s">
        <v>45</v>
      </c>
      <c r="L176" s="16">
        <v>820</v>
      </c>
      <c r="M176" s="15" t="s">
        <v>46</v>
      </c>
      <c r="N176" s="16">
        <v>3</v>
      </c>
      <c r="O176" s="15" t="s">
        <v>43</v>
      </c>
      <c r="P176" s="15" t="s">
        <v>433</v>
      </c>
      <c r="Q176" s="15" t="s">
        <v>48</v>
      </c>
      <c r="R176" s="15" t="s">
        <v>49</v>
      </c>
      <c r="S176" s="15" t="s">
        <v>43</v>
      </c>
      <c r="T176" s="15" t="s">
        <v>50</v>
      </c>
      <c r="U176" s="15" t="s">
        <v>72</v>
      </c>
      <c r="V176" s="16">
        <v>2.2400000000000002</v>
      </c>
      <c r="W176" s="16">
        <v>2.2400000000000002</v>
      </c>
      <c r="X176" s="15" t="s">
        <v>52</v>
      </c>
      <c r="Y176" s="15" t="s">
        <v>739</v>
      </c>
      <c r="Z176" s="16" t="b">
        <v>0</v>
      </c>
      <c r="AA176" s="15" t="s">
        <v>54</v>
      </c>
      <c r="AB176" s="16" t="b">
        <v>0</v>
      </c>
      <c r="AC176" s="16">
        <v>39</v>
      </c>
      <c r="AD176" t="str">
        <f t="shared" si="2"/>
        <v>NT</v>
      </c>
    </row>
    <row r="177" spans="2:30" x14ac:dyDescent="0.25">
      <c r="B177">
        <f>VLOOKUP(C177*1,RMPCrecs!F$2:N$1245,9,FALSE)</f>
        <v>14</v>
      </c>
      <c r="C177" s="15" t="s">
        <v>793</v>
      </c>
      <c r="D177" s="15" t="s">
        <v>41</v>
      </c>
      <c r="E177" s="16">
        <v>2010</v>
      </c>
      <c r="F177" s="15" t="s">
        <v>42</v>
      </c>
      <c r="G177" s="17">
        <v>40422</v>
      </c>
      <c r="H177" s="15" t="s">
        <v>43</v>
      </c>
      <c r="I177" s="15" t="s">
        <v>44</v>
      </c>
      <c r="J177" s="16">
        <v>3008</v>
      </c>
      <c r="K177" s="15" t="s">
        <v>45</v>
      </c>
      <c r="L177" s="16">
        <v>840</v>
      </c>
      <c r="M177" s="15" t="s">
        <v>46</v>
      </c>
      <c r="N177" s="16">
        <v>3</v>
      </c>
      <c r="O177" s="15" t="s">
        <v>43</v>
      </c>
      <c r="P177" s="15" t="s">
        <v>433</v>
      </c>
      <c r="Q177" s="15" t="s">
        <v>48</v>
      </c>
      <c r="R177" s="15" t="s">
        <v>49</v>
      </c>
      <c r="S177" s="15" t="s">
        <v>43</v>
      </c>
      <c r="T177" s="15" t="s">
        <v>50</v>
      </c>
      <c r="U177" s="15" t="s">
        <v>72</v>
      </c>
      <c r="V177" s="16">
        <v>3</v>
      </c>
      <c r="W177" s="16">
        <v>3</v>
      </c>
      <c r="X177" s="15" t="s">
        <v>52</v>
      </c>
      <c r="Y177" s="15" t="s">
        <v>732</v>
      </c>
      <c r="Z177" s="16" t="b">
        <v>0</v>
      </c>
      <c r="AA177" s="15" t="s">
        <v>54</v>
      </c>
      <c r="AB177" s="16" t="b">
        <v>0</v>
      </c>
      <c r="AC177" s="16">
        <v>39</v>
      </c>
      <c r="AD177" t="str">
        <f t="shared" si="2"/>
        <v>NT</v>
      </c>
    </row>
    <row r="178" spans="2:30" x14ac:dyDescent="0.25">
      <c r="B178">
        <f>VLOOKUP(C178*1,RMPCrecs!F$2:N$1245,9,FALSE)</f>
        <v>14</v>
      </c>
      <c r="C178" s="15" t="s">
        <v>807</v>
      </c>
      <c r="D178" s="15" t="s">
        <v>41</v>
      </c>
      <c r="E178" s="16">
        <v>2010</v>
      </c>
      <c r="F178" s="15" t="s">
        <v>67</v>
      </c>
      <c r="G178" s="17">
        <v>40422</v>
      </c>
      <c r="H178" s="15" t="s">
        <v>43</v>
      </c>
      <c r="I178" s="15" t="s">
        <v>44</v>
      </c>
      <c r="J178" s="16">
        <v>3008</v>
      </c>
      <c r="K178" s="15" t="s">
        <v>45</v>
      </c>
      <c r="L178" s="16">
        <v>780</v>
      </c>
      <c r="M178" s="15" t="s">
        <v>46</v>
      </c>
      <c r="N178" s="16">
        <v>3</v>
      </c>
      <c r="O178" s="15" t="s">
        <v>43</v>
      </c>
      <c r="P178" s="15" t="s">
        <v>433</v>
      </c>
      <c r="Q178" s="15" t="s">
        <v>48</v>
      </c>
      <c r="R178" s="15" t="s">
        <v>49</v>
      </c>
      <c r="S178" s="15" t="s">
        <v>43</v>
      </c>
      <c r="T178" s="15" t="s">
        <v>50</v>
      </c>
      <c r="U178" s="15" t="s">
        <v>72</v>
      </c>
      <c r="V178" s="16">
        <v>2.2400000000000002</v>
      </c>
      <c r="W178" s="16">
        <v>2.2400000000000002</v>
      </c>
      <c r="X178" s="15" t="s">
        <v>52</v>
      </c>
      <c r="Y178" s="15" t="s">
        <v>739</v>
      </c>
      <c r="Z178" s="16" t="b">
        <v>0</v>
      </c>
      <c r="AA178" s="15" t="s">
        <v>54</v>
      </c>
      <c r="AB178" s="16" t="b">
        <v>0</v>
      </c>
      <c r="AC178" s="16">
        <v>39</v>
      </c>
      <c r="AD178" t="str">
        <f t="shared" si="2"/>
        <v>NT</v>
      </c>
    </row>
    <row r="179" spans="2:30" x14ac:dyDescent="0.25">
      <c r="B179">
        <f>VLOOKUP(C179*1,RMPCrecs!F$2:N$1245,9,FALSE)</f>
        <v>14</v>
      </c>
      <c r="C179" s="15" t="s">
        <v>875</v>
      </c>
      <c r="D179" s="15" t="s">
        <v>41</v>
      </c>
      <c r="E179" s="16">
        <v>2010</v>
      </c>
      <c r="F179" s="15" t="s">
        <v>42</v>
      </c>
      <c r="G179" s="17">
        <v>40441</v>
      </c>
      <c r="H179" s="15" t="s">
        <v>43</v>
      </c>
      <c r="I179" s="15" t="s">
        <v>44</v>
      </c>
      <c r="J179" s="16">
        <v>3008</v>
      </c>
      <c r="K179" s="15" t="s">
        <v>45</v>
      </c>
      <c r="L179" s="16">
        <v>510</v>
      </c>
      <c r="M179" s="15" t="s">
        <v>46</v>
      </c>
      <c r="N179" s="16">
        <v>2</v>
      </c>
      <c r="O179" s="15" t="s">
        <v>43</v>
      </c>
      <c r="P179" s="15" t="s">
        <v>770</v>
      </c>
      <c r="Q179" s="15" t="s">
        <v>48</v>
      </c>
      <c r="R179" s="15" t="s">
        <v>49</v>
      </c>
      <c r="S179" s="15" t="s">
        <v>43</v>
      </c>
      <c r="T179" s="15" t="s">
        <v>50</v>
      </c>
      <c r="U179" s="15" t="s">
        <v>82</v>
      </c>
      <c r="V179" s="16">
        <v>3.2</v>
      </c>
      <c r="W179" s="16">
        <v>3.2</v>
      </c>
      <c r="X179" s="15" t="s">
        <v>52</v>
      </c>
      <c r="Y179" s="15" t="s">
        <v>858</v>
      </c>
      <c r="Z179" s="16" t="b">
        <v>0</v>
      </c>
      <c r="AA179" s="15" t="s">
        <v>54</v>
      </c>
      <c r="AB179" s="16" t="b">
        <v>0</v>
      </c>
      <c r="AC179" s="16">
        <v>39</v>
      </c>
      <c r="AD179" t="str">
        <f t="shared" si="2"/>
        <v>NT</v>
      </c>
    </row>
    <row r="180" spans="2:30" x14ac:dyDescent="0.25">
      <c r="B180">
        <f>VLOOKUP(C180*1,RMPCrecs!F$2:N$1245,9,FALSE)</f>
        <v>14</v>
      </c>
      <c r="C180" s="15" t="s">
        <v>891</v>
      </c>
      <c r="D180" s="15" t="s">
        <v>41</v>
      </c>
      <c r="E180" s="16">
        <v>2010</v>
      </c>
      <c r="F180" s="15" t="s">
        <v>67</v>
      </c>
      <c r="G180" s="17">
        <v>40422</v>
      </c>
      <c r="H180" s="15" t="s">
        <v>43</v>
      </c>
      <c r="I180" s="15" t="s">
        <v>44</v>
      </c>
      <c r="J180" s="16">
        <v>3008</v>
      </c>
      <c r="K180" s="15" t="s">
        <v>110</v>
      </c>
      <c r="L180" s="16">
        <v>840</v>
      </c>
      <c r="M180" s="15" t="s">
        <v>46</v>
      </c>
      <c r="N180" s="16">
        <v>3</v>
      </c>
      <c r="O180" s="15" t="s">
        <v>43</v>
      </c>
      <c r="P180" s="15" t="s">
        <v>433</v>
      </c>
      <c r="Q180" s="15" t="s">
        <v>48</v>
      </c>
      <c r="R180" s="15" t="s">
        <v>49</v>
      </c>
      <c r="S180" s="15" t="s">
        <v>43</v>
      </c>
      <c r="T180" s="15" t="s">
        <v>50</v>
      </c>
      <c r="U180" s="15" t="s">
        <v>72</v>
      </c>
      <c r="V180" s="16">
        <v>2.2400000000000002</v>
      </c>
      <c r="W180" s="16">
        <v>2.2400000000000002</v>
      </c>
      <c r="X180" s="15" t="s">
        <v>52</v>
      </c>
      <c r="Y180" s="15" t="s">
        <v>739</v>
      </c>
      <c r="Z180" s="16" t="b">
        <v>0</v>
      </c>
      <c r="AA180" s="15" t="s">
        <v>54</v>
      </c>
      <c r="AB180" s="16" t="b">
        <v>0</v>
      </c>
      <c r="AC180" s="16">
        <v>39</v>
      </c>
      <c r="AD180" t="str">
        <f t="shared" si="2"/>
        <v>NT</v>
      </c>
    </row>
    <row r="181" spans="2:30" x14ac:dyDescent="0.25">
      <c r="B181">
        <f>VLOOKUP(C181*1,RMPCrecs!F$2:N$1245,9,FALSE)</f>
        <v>14</v>
      </c>
      <c r="C181" s="15" t="s">
        <v>914</v>
      </c>
      <c r="D181" s="15" t="s">
        <v>41</v>
      </c>
      <c r="E181" s="16">
        <v>2010</v>
      </c>
      <c r="F181" s="15" t="s">
        <v>42</v>
      </c>
      <c r="G181" s="17">
        <v>40455</v>
      </c>
      <c r="H181" s="15" t="s">
        <v>43</v>
      </c>
      <c r="I181" s="15" t="s">
        <v>44</v>
      </c>
      <c r="J181" s="16">
        <v>3008</v>
      </c>
      <c r="K181" s="15" t="s">
        <v>110</v>
      </c>
      <c r="L181" s="16">
        <v>750</v>
      </c>
      <c r="M181" s="15" t="s">
        <v>46</v>
      </c>
      <c r="N181" s="16">
        <v>3</v>
      </c>
      <c r="O181" s="15" t="s">
        <v>43</v>
      </c>
      <c r="P181" s="15" t="s">
        <v>574</v>
      </c>
      <c r="Q181" s="15" t="s">
        <v>48</v>
      </c>
      <c r="R181" s="15" t="s">
        <v>49</v>
      </c>
      <c r="S181" s="15" t="s">
        <v>43</v>
      </c>
      <c r="T181" s="15" t="s">
        <v>50</v>
      </c>
      <c r="U181" s="15" t="s">
        <v>79</v>
      </c>
      <c r="V181" s="16">
        <v>2.4700000000000002</v>
      </c>
      <c r="W181" s="16">
        <v>2.4700000000000002</v>
      </c>
      <c r="X181" s="15" t="s">
        <v>52</v>
      </c>
      <c r="Y181" s="15" t="s">
        <v>915</v>
      </c>
      <c r="Z181" s="16" t="b">
        <v>0</v>
      </c>
      <c r="AA181" s="15" t="s">
        <v>54</v>
      </c>
      <c r="AB181" s="16" t="b">
        <v>0</v>
      </c>
      <c r="AC181" s="16">
        <v>39</v>
      </c>
      <c r="AD181" t="str">
        <f t="shared" si="2"/>
        <v>NT</v>
      </c>
    </row>
    <row r="182" spans="2:30" x14ac:dyDescent="0.25">
      <c r="B182">
        <f>VLOOKUP(C182*1,RMPCrecs!F$2:N$1245,9,FALSE)</f>
        <v>14</v>
      </c>
      <c r="C182" s="15" t="s">
        <v>916</v>
      </c>
      <c r="D182" s="15" t="s">
        <v>41</v>
      </c>
      <c r="E182" s="16">
        <v>2010</v>
      </c>
      <c r="F182" s="15" t="s">
        <v>42</v>
      </c>
      <c r="G182" s="17">
        <v>40423</v>
      </c>
      <c r="H182" s="15" t="s">
        <v>43</v>
      </c>
      <c r="I182" s="15" t="s">
        <v>44</v>
      </c>
      <c r="J182" s="16">
        <v>3008</v>
      </c>
      <c r="K182" s="15" t="s">
        <v>110</v>
      </c>
      <c r="L182" s="16">
        <v>830</v>
      </c>
      <c r="M182" s="15" t="s">
        <v>46</v>
      </c>
      <c r="N182" s="16">
        <v>3</v>
      </c>
      <c r="O182" s="15" t="s">
        <v>43</v>
      </c>
      <c r="P182" s="15" t="s">
        <v>455</v>
      </c>
      <c r="Q182" s="15" t="s">
        <v>48</v>
      </c>
      <c r="R182" s="15" t="s">
        <v>49</v>
      </c>
      <c r="S182" s="15" t="s">
        <v>43</v>
      </c>
      <c r="T182" s="15" t="s">
        <v>50</v>
      </c>
      <c r="U182" s="15" t="s">
        <v>72</v>
      </c>
      <c r="V182" s="16">
        <v>3</v>
      </c>
      <c r="W182" s="16">
        <v>3</v>
      </c>
      <c r="X182" s="15" t="s">
        <v>52</v>
      </c>
      <c r="Y182" s="15" t="s">
        <v>732</v>
      </c>
      <c r="Z182" s="16" t="b">
        <v>0</v>
      </c>
      <c r="AA182" s="15" t="s">
        <v>54</v>
      </c>
      <c r="AB182" s="16" t="b">
        <v>0</v>
      </c>
      <c r="AC182" s="16">
        <v>39</v>
      </c>
      <c r="AD182" t="str">
        <f t="shared" si="2"/>
        <v>NT</v>
      </c>
    </row>
    <row r="183" spans="2:30" x14ac:dyDescent="0.25">
      <c r="B183">
        <f>VLOOKUP(C183*1,RMPCrecs!F$2:N$1245,9,FALSE)</f>
        <v>14</v>
      </c>
      <c r="C183" s="15" t="s">
        <v>917</v>
      </c>
      <c r="D183" s="15" t="s">
        <v>41</v>
      </c>
      <c r="E183" s="16">
        <v>2010</v>
      </c>
      <c r="F183" s="15" t="s">
        <v>42</v>
      </c>
      <c r="G183" s="17">
        <v>40451</v>
      </c>
      <c r="H183" s="15" t="s">
        <v>43</v>
      </c>
      <c r="I183" s="15" t="s">
        <v>44</v>
      </c>
      <c r="J183" s="16">
        <v>3008</v>
      </c>
      <c r="K183" s="15" t="s">
        <v>110</v>
      </c>
      <c r="L183" s="16">
        <v>780</v>
      </c>
      <c r="M183" s="15" t="s">
        <v>46</v>
      </c>
      <c r="N183" s="16">
        <v>3</v>
      </c>
      <c r="O183" s="15" t="s">
        <v>43</v>
      </c>
      <c r="P183" s="15" t="s">
        <v>455</v>
      </c>
      <c r="Q183" s="15" t="s">
        <v>48</v>
      </c>
      <c r="R183" s="15" t="s">
        <v>59</v>
      </c>
      <c r="S183" s="15" t="s">
        <v>43</v>
      </c>
      <c r="T183" s="15" t="s">
        <v>50</v>
      </c>
      <c r="U183" s="15" t="s">
        <v>64</v>
      </c>
      <c r="V183" s="16">
        <v>10.92</v>
      </c>
      <c r="W183" s="16">
        <v>10.92</v>
      </c>
      <c r="X183" s="15" t="s">
        <v>52</v>
      </c>
      <c r="Y183" s="15" t="s">
        <v>918</v>
      </c>
      <c r="Z183" s="16" t="b">
        <v>0</v>
      </c>
      <c r="AA183" s="15" t="s">
        <v>54</v>
      </c>
      <c r="AB183" s="16" t="b">
        <v>0</v>
      </c>
      <c r="AC183" s="16">
        <v>39</v>
      </c>
      <c r="AD183" t="str">
        <f t="shared" si="2"/>
        <v>NT</v>
      </c>
    </row>
    <row r="184" spans="2:30" x14ac:dyDescent="0.25">
      <c r="B184">
        <f>VLOOKUP(C184*1,RMPCrecs!F$2:N$1245,9,FALSE)</f>
        <v>14</v>
      </c>
      <c r="C184" s="15" t="s">
        <v>966</v>
      </c>
      <c r="D184" s="15" t="s">
        <v>41</v>
      </c>
      <c r="E184" s="16">
        <v>2010</v>
      </c>
      <c r="F184" s="15" t="s">
        <v>42</v>
      </c>
      <c r="G184" s="17">
        <v>40413</v>
      </c>
      <c r="H184" s="15" t="s">
        <v>43</v>
      </c>
      <c r="I184" s="15" t="s">
        <v>44</v>
      </c>
      <c r="J184" s="16">
        <v>3008</v>
      </c>
      <c r="K184" s="15" t="s">
        <v>45</v>
      </c>
      <c r="L184" s="16">
        <v>760</v>
      </c>
      <c r="M184" s="15" t="s">
        <v>46</v>
      </c>
      <c r="N184" s="16">
        <v>3</v>
      </c>
      <c r="O184" s="15" t="s">
        <v>43</v>
      </c>
      <c r="P184" s="15" t="s">
        <v>433</v>
      </c>
      <c r="Q184" s="15" t="s">
        <v>48</v>
      </c>
      <c r="R184" s="15" t="s">
        <v>49</v>
      </c>
      <c r="S184" s="15" t="s">
        <v>43</v>
      </c>
      <c r="T184" s="15" t="s">
        <v>50</v>
      </c>
      <c r="U184" s="15" t="s">
        <v>69</v>
      </c>
      <c r="V184" s="16">
        <v>3.32</v>
      </c>
      <c r="W184" s="16">
        <v>3.32</v>
      </c>
      <c r="X184" s="15" t="s">
        <v>52</v>
      </c>
      <c r="Y184" s="15" t="s">
        <v>726</v>
      </c>
      <c r="Z184" s="16" t="b">
        <v>0</v>
      </c>
      <c r="AA184" s="15" t="s">
        <v>54</v>
      </c>
      <c r="AB184" s="16" t="b">
        <v>0</v>
      </c>
      <c r="AC184" s="16">
        <v>39</v>
      </c>
      <c r="AD184" t="str">
        <f t="shared" si="2"/>
        <v>NT</v>
      </c>
    </row>
    <row r="185" spans="2:30" x14ac:dyDescent="0.25">
      <c r="B185">
        <f>VLOOKUP(C185*1,RMPCrecs!F$2:N$1245,9,FALSE)</f>
        <v>14</v>
      </c>
      <c r="C185" s="15" t="s">
        <v>967</v>
      </c>
      <c r="D185" s="15" t="s">
        <v>41</v>
      </c>
      <c r="E185" s="16">
        <v>2010</v>
      </c>
      <c r="F185" s="15" t="s">
        <v>42</v>
      </c>
      <c r="G185" s="17">
        <v>40413</v>
      </c>
      <c r="H185" s="15" t="s">
        <v>43</v>
      </c>
      <c r="I185" s="15" t="s">
        <v>44</v>
      </c>
      <c r="J185" s="16">
        <v>3008</v>
      </c>
      <c r="K185" s="15" t="s">
        <v>45</v>
      </c>
      <c r="L185" s="16">
        <v>720</v>
      </c>
      <c r="M185" s="15" t="s">
        <v>46</v>
      </c>
      <c r="N185" s="16">
        <v>3</v>
      </c>
      <c r="O185" s="15" t="s">
        <v>43</v>
      </c>
      <c r="P185" s="15" t="s">
        <v>433</v>
      </c>
      <c r="Q185" s="15" t="s">
        <v>48</v>
      </c>
      <c r="R185" s="15" t="s">
        <v>49</v>
      </c>
      <c r="S185" s="15" t="s">
        <v>43</v>
      </c>
      <c r="T185" s="15" t="s">
        <v>50</v>
      </c>
      <c r="U185" s="15" t="s">
        <v>69</v>
      </c>
      <c r="V185" s="16">
        <v>3.32</v>
      </c>
      <c r="W185" s="16">
        <v>3.32</v>
      </c>
      <c r="X185" s="15" t="s">
        <v>52</v>
      </c>
      <c r="Y185" s="15" t="s">
        <v>726</v>
      </c>
      <c r="Z185" s="16" t="b">
        <v>0</v>
      </c>
      <c r="AA185" s="15" t="s">
        <v>54</v>
      </c>
      <c r="AB185" s="16" t="b">
        <v>0</v>
      </c>
      <c r="AC185" s="16">
        <v>39</v>
      </c>
      <c r="AD185" t="str">
        <f t="shared" si="2"/>
        <v>NT</v>
      </c>
    </row>
    <row r="186" spans="2:30" x14ac:dyDescent="0.25">
      <c r="B186">
        <f>VLOOKUP(C186*1,RMPCrecs!F$2:N$1245,9,FALSE)</f>
        <v>14</v>
      </c>
      <c r="C186" s="15" t="s">
        <v>968</v>
      </c>
      <c r="D186" s="15" t="s">
        <v>41</v>
      </c>
      <c r="E186" s="16">
        <v>2010</v>
      </c>
      <c r="F186" s="15" t="s">
        <v>42</v>
      </c>
      <c r="G186" s="17">
        <v>40413</v>
      </c>
      <c r="H186" s="15" t="s">
        <v>43</v>
      </c>
      <c r="I186" s="15" t="s">
        <v>44</v>
      </c>
      <c r="J186" s="16">
        <v>3008</v>
      </c>
      <c r="K186" s="15" t="s">
        <v>45</v>
      </c>
      <c r="L186" s="16">
        <v>700</v>
      </c>
      <c r="M186" s="15" t="s">
        <v>46</v>
      </c>
      <c r="N186" s="16">
        <v>3</v>
      </c>
      <c r="O186" s="15" t="s">
        <v>43</v>
      </c>
      <c r="P186" s="15" t="s">
        <v>433</v>
      </c>
      <c r="Q186" s="15" t="s">
        <v>48</v>
      </c>
      <c r="R186" s="15" t="s">
        <v>49</v>
      </c>
      <c r="S186" s="15" t="s">
        <v>43</v>
      </c>
      <c r="T186" s="15" t="s">
        <v>50</v>
      </c>
      <c r="U186" s="15" t="s">
        <v>69</v>
      </c>
      <c r="V186" s="16">
        <v>3.32</v>
      </c>
      <c r="W186" s="16">
        <v>3.32</v>
      </c>
      <c r="X186" s="15" t="s">
        <v>52</v>
      </c>
      <c r="Y186" s="15" t="s">
        <v>726</v>
      </c>
      <c r="Z186" s="16" t="b">
        <v>0</v>
      </c>
      <c r="AA186" s="15" t="s">
        <v>54</v>
      </c>
      <c r="AB186" s="16" t="b">
        <v>0</v>
      </c>
      <c r="AC186" s="16">
        <v>39</v>
      </c>
      <c r="AD186" t="str">
        <f t="shared" si="2"/>
        <v>NT</v>
      </c>
    </row>
    <row r="187" spans="2:30" x14ac:dyDescent="0.25">
      <c r="B187">
        <f>VLOOKUP(C187*1,RMPCrecs!F$2:N$1245,9,FALSE)</f>
        <v>14</v>
      </c>
      <c r="C187" s="15" t="s">
        <v>969</v>
      </c>
      <c r="D187" s="15" t="s">
        <v>41</v>
      </c>
      <c r="E187" s="16">
        <v>2010</v>
      </c>
      <c r="F187" s="15" t="s">
        <v>42</v>
      </c>
      <c r="G187" s="17">
        <v>40413</v>
      </c>
      <c r="H187" s="15" t="s">
        <v>43</v>
      </c>
      <c r="I187" s="15" t="s">
        <v>44</v>
      </c>
      <c r="J187" s="16">
        <v>3008</v>
      </c>
      <c r="K187" s="15" t="s">
        <v>45</v>
      </c>
      <c r="L187" s="16">
        <v>710</v>
      </c>
      <c r="M187" s="15" t="s">
        <v>46</v>
      </c>
      <c r="N187" s="16">
        <v>3</v>
      </c>
      <c r="O187" s="15" t="s">
        <v>43</v>
      </c>
      <c r="P187" s="15" t="s">
        <v>433</v>
      </c>
      <c r="Q187" s="15" t="s">
        <v>48</v>
      </c>
      <c r="R187" s="15" t="s">
        <v>49</v>
      </c>
      <c r="S187" s="15" t="s">
        <v>43</v>
      </c>
      <c r="T187" s="15" t="s">
        <v>50</v>
      </c>
      <c r="U187" s="15" t="s">
        <v>69</v>
      </c>
      <c r="V187" s="16">
        <v>3.32</v>
      </c>
      <c r="W187" s="16">
        <v>3.32</v>
      </c>
      <c r="X187" s="15" t="s">
        <v>52</v>
      </c>
      <c r="Y187" s="15" t="s">
        <v>726</v>
      </c>
      <c r="Z187" s="16" t="b">
        <v>0</v>
      </c>
      <c r="AA187" s="15" t="s">
        <v>54</v>
      </c>
      <c r="AB187" s="16" t="b">
        <v>0</v>
      </c>
      <c r="AC187" s="16">
        <v>39</v>
      </c>
      <c r="AD187" t="str">
        <f t="shared" si="2"/>
        <v>NT</v>
      </c>
    </row>
    <row r="188" spans="2:30" x14ac:dyDescent="0.25">
      <c r="B188">
        <f>VLOOKUP(C188*1,RMPCrecs!F$2:N$1245,9,FALSE)</f>
        <v>14</v>
      </c>
      <c r="C188" s="15" t="s">
        <v>970</v>
      </c>
      <c r="D188" s="15" t="s">
        <v>41</v>
      </c>
      <c r="E188" s="16">
        <v>2010</v>
      </c>
      <c r="F188" s="15" t="s">
        <v>42</v>
      </c>
      <c r="G188" s="17">
        <v>40413</v>
      </c>
      <c r="H188" s="15" t="s">
        <v>43</v>
      </c>
      <c r="I188" s="15" t="s">
        <v>44</v>
      </c>
      <c r="J188" s="16">
        <v>3008</v>
      </c>
      <c r="K188" s="15" t="s">
        <v>45</v>
      </c>
      <c r="L188" s="16">
        <v>640</v>
      </c>
      <c r="M188" s="15" t="s">
        <v>46</v>
      </c>
      <c r="N188" s="16">
        <v>3</v>
      </c>
      <c r="O188" s="15" t="s">
        <v>43</v>
      </c>
      <c r="P188" s="15" t="s">
        <v>433</v>
      </c>
      <c r="Q188" s="15" t="s">
        <v>48</v>
      </c>
      <c r="R188" s="15" t="s">
        <v>49</v>
      </c>
      <c r="S188" s="15" t="s">
        <v>43</v>
      </c>
      <c r="T188" s="15" t="s">
        <v>50</v>
      </c>
      <c r="U188" s="15" t="s">
        <v>69</v>
      </c>
      <c r="V188" s="16">
        <v>3.32</v>
      </c>
      <c r="W188" s="16">
        <v>3.32</v>
      </c>
      <c r="X188" s="15" t="s">
        <v>52</v>
      </c>
      <c r="Y188" s="15" t="s">
        <v>726</v>
      </c>
      <c r="Z188" s="16" t="b">
        <v>0</v>
      </c>
      <c r="AA188" s="15" t="s">
        <v>54</v>
      </c>
      <c r="AB188" s="16" t="b">
        <v>0</v>
      </c>
      <c r="AC188" s="16">
        <v>39</v>
      </c>
      <c r="AD188" t="str">
        <f t="shared" si="2"/>
        <v>NT</v>
      </c>
    </row>
    <row r="189" spans="2:30" x14ac:dyDescent="0.25">
      <c r="B189">
        <f>VLOOKUP(C189*1,RMPCrecs!F$2:N$1245,9,FALSE)</f>
        <v>14</v>
      </c>
      <c r="C189" s="15" t="s">
        <v>971</v>
      </c>
      <c r="D189" s="15" t="s">
        <v>41</v>
      </c>
      <c r="E189" s="16">
        <v>2010</v>
      </c>
      <c r="F189" s="15" t="s">
        <v>42</v>
      </c>
      <c r="G189" s="17">
        <v>40413</v>
      </c>
      <c r="H189" s="15" t="s">
        <v>43</v>
      </c>
      <c r="I189" s="15" t="s">
        <v>44</v>
      </c>
      <c r="J189" s="16">
        <v>3008</v>
      </c>
      <c r="K189" s="15" t="s">
        <v>45</v>
      </c>
      <c r="L189" s="16">
        <v>650</v>
      </c>
      <c r="M189" s="15" t="s">
        <v>46</v>
      </c>
      <c r="N189" s="16">
        <v>3</v>
      </c>
      <c r="O189" s="15" t="s">
        <v>43</v>
      </c>
      <c r="P189" s="15" t="s">
        <v>433</v>
      </c>
      <c r="Q189" s="15" t="s">
        <v>48</v>
      </c>
      <c r="R189" s="15" t="s">
        <v>49</v>
      </c>
      <c r="S189" s="15" t="s">
        <v>43</v>
      </c>
      <c r="T189" s="15" t="s">
        <v>50</v>
      </c>
      <c r="U189" s="15" t="s">
        <v>69</v>
      </c>
      <c r="V189" s="16">
        <v>3.32</v>
      </c>
      <c r="W189" s="16">
        <v>3.32</v>
      </c>
      <c r="X189" s="15" t="s">
        <v>52</v>
      </c>
      <c r="Y189" s="15" t="s">
        <v>726</v>
      </c>
      <c r="Z189" s="16" t="b">
        <v>0</v>
      </c>
      <c r="AA189" s="15" t="s">
        <v>54</v>
      </c>
      <c r="AB189" s="16" t="b">
        <v>0</v>
      </c>
      <c r="AC189" s="16">
        <v>39</v>
      </c>
      <c r="AD189" t="str">
        <f t="shared" si="2"/>
        <v>NT</v>
      </c>
    </row>
    <row r="190" spans="2:30" x14ac:dyDescent="0.25">
      <c r="B190">
        <f>VLOOKUP(C190*1,RMPCrecs!F$2:N$1245,9,FALSE)</f>
        <v>14</v>
      </c>
      <c r="C190" s="15" t="s">
        <v>972</v>
      </c>
      <c r="D190" s="15" t="s">
        <v>41</v>
      </c>
      <c r="E190" s="16">
        <v>2010</v>
      </c>
      <c r="F190" s="15" t="s">
        <v>42</v>
      </c>
      <c r="G190" s="17">
        <v>40413</v>
      </c>
      <c r="H190" s="15" t="s">
        <v>43</v>
      </c>
      <c r="I190" s="15" t="s">
        <v>44</v>
      </c>
      <c r="J190" s="16">
        <v>3008</v>
      </c>
      <c r="K190" s="15" t="s">
        <v>45</v>
      </c>
      <c r="L190" s="16">
        <v>790</v>
      </c>
      <c r="M190" s="15" t="s">
        <v>46</v>
      </c>
      <c r="N190" s="16">
        <v>3</v>
      </c>
      <c r="O190" s="15" t="s">
        <v>43</v>
      </c>
      <c r="P190" s="15" t="s">
        <v>433</v>
      </c>
      <c r="Q190" s="15" t="s">
        <v>48</v>
      </c>
      <c r="R190" s="15" t="s">
        <v>49</v>
      </c>
      <c r="S190" s="15" t="s">
        <v>43</v>
      </c>
      <c r="T190" s="15" t="s">
        <v>50</v>
      </c>
      <c r="U190" s="15" t="s">
        <v>69</v>
      </c>
      <c r="V190" s="16">
        <v>3.32</v>
      </c>
      <c r="W190" s="16">
        <v>3.32</v>
      </c>
      <c r="X190" s="15" t="s">
        <v>52</v>
      </c>
      <c r="Y190" s="15" t="s">
        <v>726</v>
      </c>
      <c r="Z190" s="16" t="b">
        <v>0</v>
      </c>
      <c r="AA190" s="15" t="s">
        <v>54</v>
      </c>
      <c r="AB190" s="16" t="b">
        <v>0</v>
      </c>
      <c r="AC190" s="16">
        <v>39</v>
      </c>
      <c r="AD190" t="str">
        <f t="shared" si="2"/>
        <v>NT</v>
      </c>
    </row>
    <row r="191" spans="2:30" x14ac:dyDescent="0.25">
      <c r="B191">
        <f>VLOOKUP(C191*1,RMPCrecs!F$2:N$1245,9,FALSE)</f>
        <v>14</v>
      </c>
      <c r="C191" s="15" t="s">
        <v>973</v>
      </c>
      <c r="D191" s="15" t="s">
        <v>41</v>
      </c>
      <c r="E191" s="16">
        <v>2010</v>
      </c>
      <c r="F191" s="15" t="s">
        <v>42</v>
      </c>
      <c r="G191" s="17">
        <v>40413</v>
      </c>
      <c r="H191" s="15" t="s">
        <v>43</v>
      </c>
      <c r="I191" s="15" t="s">
        <v>44</v>
      </c>
      <c r="J191" s="16">
        <v>3008</v>
      </c>
      <c r="K191" s="15" t="s">
        <v>45</v>
      </c>
      <c r="L191" s="16">
        <v>700</v>
      </c>
      <c r="M191" s="15" t="s">
        <v>46</v>
      </c>
      <c r="N191" s="16">
        <v>3</v>
      </c>
      <c r="O191" s="15" t="s">
        <v>43</v>
      </c>
      <c r="P191" s="15" t="s">
        <v>433</v>
      </c>
      <c r="Q191" s="15" t="s">
        <v>48</v>
      </c>
      <c r="R191" s="15" t="s">
        <v>49</v>
      </c>
      <c r="S191" s="15" t="s">
        <v>43</v>
      </c>
      <c r="T191" s="15" t="s">
        <v>50</v>
      </c>
      <c r="U191" s="15" t="s">
        <v>69</v>
      </c>
      <c r="V191" s="16">
        <v>3.32</v>
      </c>
      <c r="W191" s="16">
        <v>3.32</v>
      </c>
      <c r="X191" s="15" t="s">
        <v>52</v>
      </c>
      <c r="Y191" s="15" t="s">
        <v>726</v>
      </c>
      <c r="Z191" s="16" t="b">
        <v>0</v>
      </c>
      <c r="AA191" s="15" t="s">
        <v>54</v>
      </c>
      <c r="AB191" s="16" t="b">
        <v>0</v>
      </c>
      <c r="AC191" s="16">
        <v>39</v>
      </c>
      <c r="AD191" t="str">
        <f t="shared" si="2"/>
        <v>NT</v>
      </c>
    </row>
    <row r="192" spans="2:30" x14ac:dyDescent="0.25">
      <c r="B192">
        <f>VLOOKUP(C192*1,RMPCrecs!F$2:N$1245,9,FALSE)</f>
        <v>14</v>
      </c>
      <c r="C192" s="15" t="s">
        <v>974</v>
      </c>
      <c r="D192" s="15" t="s">
        <v>41</v>
      </c>
      <c r="E192" s="16">
        <v>2010</v>
      </c>
      <c r="F192" s="15" t="s">
        <v>42</v>
      </c>
      <c r="G192" s="17">
        <v>40413</v>
      </c>
      <c r="H192" s="15" t="s">
        <v>43</v>
      </c>
      <c r="I192" s="15" t="s">
        <v>44</v>
      </c>
      <c r="J192" s="16">
        <v>3008</v>
      </c>
      <c r="K192" s="15" t="s">
        <v>45</v>
      </c>
      <c r="L192" s="16">
        <v>660</v>
      </c>
      <c r="M192" s="15" t="s">
        <v>46</v>
      </c>
      <c r="N192" s="16">
        <v>3</v>
      </c>
      <c r="O192" s="15" t="s">
        <v>43</v>
      </c>
      <c r="P192" s="15" t="s">
        <v>433</v>
      </c>
      <c r="Q192" s="15" t="s">
        <v>48</v>
      </c>
      <c r="R192" s="15" t="s">
        <v>49</v>
      </c>
      <c r="S192" s="15" t="s">
        <v>43</v>
      </c>
      <c r="T192" s="15" t="s">
        <v>50</v>
      </c>
      <c r="U192" s="15" t="s">
        <v>69</v>
      </c>
      <c r="V192" s="16">
        <v>3.32</v>
      </c>
      <c r="W192" s="16">
        <v>3.32</v>
      </c>
      <c r="X192" s="15" t="s">
        <v>52</v>
      </c>
      <c r="Y192" s="15" t="s">
        <v>726</v>
      </c>
      <c r="Z192" s="16" t="b">
        <v>0</v>
      </c>
      <c r="AA192" s="15" t="s">
        <v>54</v>
      </c>
      <c r="AB192" s="16" t="b">
        <v>0</v>
      </c>
      <c r="AC192" s="16">
        <v>39</v>
      </c>
      <c r="AD192" t="str">
        <f t="shared" si="2"/>
        <v>NT</v>
      </c>
    </row>
    <row r="193" spans="2:30" x14ac:dyDescent="0.25">
      <c r="B193">
        <f>VLOOKUP(C193*1,RMPCrecs!F$2:N$1245,9,FALSE)</f>
        <v>14</v>
      </c>
      <c r="C193" s="15" t="s">
        <v>975</v>
      </c>
      <c r="D193" s="15" t="s">
        <v>41</v>
      </c>
      <c r="E193" s="16">
        <v>2010</v>
      </c>
      <c r="F193" s="15" t="s">
        <v>67</v>
      </c>
      <c r="G193" s="17">
        <v>40416</v>
      </c>
      <c r="H193" s="15" t="s">
        <v>43</v>
      </c>
      <c r="I193" s="15" t="s">
        <v>44</v>
      </c>
      <c r="J193" s="16">
        <v>3008</v>
      </c>
      <c r="K193" s="15" t="s">
        <v>110</v>
      </c>
      <c r="L193" s="16">
        <v>800</v>
      </c>
      <c r="M193" s="15" t="s">
        <v>46</v>
      </c>
      <c r="N193" s="16">
        <v>3</v>
      </c>
      <c r="O193" s="15" t="s">
        <v>43</v>
      </c>
      <c r="P193" s="15" t="s">
        <v>433</v>
      </c>
      <c r="Q193" s="15" t="s">
        <v>48</v>
      </c>
      <c r="R193" s="15" t="s">
        <v>49</v>
      </c>
      <c r="S193" s="15" t="s">
        <v>43</v>
      </c>
      <c r="T193" s="15" t="s">
        <v>50</v>
      </c>
      <c r="U193" s="15" t="s">
        <v>69</v>
      </c>
      <c r="V193" s="16">
        <v>3.81</v>
      </c>
      <c r="W193" s="16">
        <v>3.81</v>
      </c>
      <c r="X193" s="15" t="s">
        <v>52</v>
      </c>
      <c r="Y193" s="15" t="s">
        <v>714</v>
      </c>
      <c r="Z193" s="16" t="b">
        <v>0</v>
      </c>
      <c r="AA193" s="15" t="s">
        <v>54</v>
      </c>
      <c r="AB193" s="16" t="b">
        <v>0</v>
      </c>
      <c r="AC193" s="16">
        <v>39</v>
      </c>
      <c r="AD193" t="str">
        <f t="shared" si="2"/>
        <v>NT</v>
      </c>
    </row>
    <row r="194" spans="2:30" x14ac:dyDescent="0.25">
      <c r="B194">
        <f>VLOOKUP(C194*1,RMPCrecs!F$2:N$1245,9,FALSE)</f>
        <v>14</v>
      </c>
      <c r="C194" s="15" t="s">
        <v>991</v>
      </c>
      <c r="D194" s="15" t="s">
        <v>41</v>
      </c>
      <c r="E194" s="16">
        <v>2010</v>
      </c>
      <c r="F194" s="15" t="s">
        <v>42</v>
      </c>
      <c r="G194" s="17">
        <v>40406</v>
      </c>
      <c r="H194" s="15" t="s">
        <v>43</v>
      </c>
      <c r="I194" s="15" t="s">
        <v>44</v>
      </c>
      <c r="J194" s="16">
        <v>3008</v>
      </c>
      <c r="K194" s="15" t="s">
        <v>45</v>
      </c>
      <c r="L194" s="16">
        <v>700</v>
      </c>
      <c r="M194" s="15" t="s">
        <v>46</v>
      </c>
      <c r="N194" s="16">
        <v>3</v>
      </c>
      <c r="O194" s="15" t="s">
        <v>43</v>
      </c>
      <c r="P194" s="15" t="s">
        <v>433</v>
      </c>
      <c r="Q194" s="15" t="s">
        <v>48</v>
      </c>
      <c r="R194" s="15" t="s">
        <v>49</v>
      </c>
      <c r="S194" s="15" t="s">
        <v>43</v>
      </c>
      <c r="T194" s="15" t="s">
        <v>50</v>
      </c>
      <c r="U194" s="15" t="s">
        <v>98</v>
      </c>
      <c r="V194" s="16">
        <v>1.77</v>
      </c>
      <c r="W194" s="16">
        <v>1.77</v>
      </c>
      <c r="X194" s="15" t="s">
        <v>52</v>
      </c>
      <c r="Y194" s="15" t="s">
        <v>722</v>
      </c>
      <c r="Z194" s="16" t="b">
        <v>0</v>
      </c>
      <c r="AA194" s="15" t="s">
        <v>54</v>
      </c>
      <c r="AB194" s="16" t="b">
        <v>0</v>
      </c>
      <c r="AC194" s="16">
        <v>39</v>
      </c>
      <c r="AD194" t="str">
        <f t="shared" si="2"/>
        <v>NT</v>
      </c>
    </row>
    <row r="195" spans="2:30" x14ac:dyDescent="0.25">
      <c r="B195">
        <f>VLOOKUP(C195*1,RMPCrecs!F$2:N$1245,9,FALSE)</f>
        <v>14</v>
      </c>
      <c r="C195" s="15" t="s">
        <v>992</v>
      </c>
      <c r="D195" s="15" t="s">
        <v>41</v>
      </c>
      <c r="E195" s="16">
        <v>2010</v>
      </c>
      <c r="F195" s="15" t="s">
        <v>42</v>
      </c>
      <c r="G195" s="17">
        <v>40406</v>
      </c>
      <c r="H195" s="15" t="s">
        <v>43</v>
      </c>
      <c r="I195" s="15" t="s">
        <v>44</v>
      </c>
      <c r="J195" s="16">
        <v>3008</v>
      </c>
      <c r="K195" s="15" t="s">
        <v>45</v>
      </c>
      <c r="L195" s="16">
        <v>720</v>
      </c>
      <c r="M195" s="15" t="s">
        <v>46</v>
      </c>
      <c r="N195" s="16">
        <v>3</v>
      </c>
      <c r="O195" s="15" t="s">
        <v>43</v>
      </c>
      <c r="P195" s="15" t="s">
        <v>433</v>
      </c>
      <c r="Q195" s="15" t="s">
        <v>48</v>
      </c>
      <c r="R195" s="15" t="s">
        <v>49</v>
      </c>
      <c r="S195" s="15" t="s">
        <v>43</v>
      </c>
      <c r="T195" s="15" t="s">
        <v>50</v>
      </c>
      <c r="U195" s="15" t="s">
        <v>98</v>
      </c>
      <c r="V195" s="16">
        <v>1.77</v>
      </c>
      <c r="W195" s="16">
        <v>1.77</v>
      </c>
      <c r="X195" s="15" t="s">
        <v>52</v>
      </c>
      <c r="Y195" s="15" t="s">
        <v>722</v>
      </c>
      <c r="Z195" s="16" t="b">
        <v>0</v>
      </c>
      <c r="AA195" s="15" t="s">
        <v>54</v>
      </c>
      <c r="AB195" s="16" t="b">
        <v>0</v>
      </c>
      <c r="AC195" s="16">
        <v>39</v>
      </c>
      <c r="AD195" t="str">
        <f t="shared" ref="AD195:AD258" si="3">IF(OR(B195=14,B195=19),"NT",IF(B195&gt;=49,"mix","Tr"))</f>
        <v>NT</v>
      </c>
    </row>
    <row r="196" spans="2:30" x14ac:dyDescent="0.25">
      <c r="B196">
        <f>VLOOKUP(C196*1,RMPCrecs!F$2:N$1245,9,FALSE)</f>
        <v>14</v>
      </c>
      <c r="C196" s="15" t="s">
        <v>993</v>
      </c>
      <c r="D196" s="15" t="s">
        <v>41</v>
      </c>
      <c r="E196" s="16">
        <v>2010</v>
      </c>
      <c r="F196" s="15" t="s">
        <v>42</v>
      </c>
      <c r="G196" s="17">
        <v>40406</v>
      </c>
      <c r="H196" s="15" t="s">
        <v>43</v>
      </c>
      <c r="I196" s="15" t="s">
        <v>44</v>
      </c>
      <c r="J196" s="16">
        <v>3008</v>
      </c>
      <c r="K196" s="15" t="s">
        <v>110</v>
      </c>
      <c r="L196" s="16">
        <v>780</v>
      </c>
      <c r="M196" s="15" t="s">
        <v>46</v>
      </c>
      <c r="N196" s="16">
        <v>3</v>
      </c>
      <c r="O196" s="15" t="s">
        <v>43</v>
      </c>
      <c r="P196" s="15" t="s">
        <v>433</v>
      </c>
      <c r="Q196" s="15" t="s">
        <v>48</v>
      </c>
      <c r="R196" s="15" t="s">
        <v>49</v>
      </c>
      <c r="S196" s="15" t="s">
        <v>43</v>
      </c>
      <c r="T196" s="15" t="s">
        <v>50</v>
      </c>
      <c r="U196" s="15" t="s">
        <v>98</v>
      </c>
      <c r="V196" s="16">
        <v>1.77</v>
      </c>
      <c r="W196" s="16">
        <v>1.77</v>
      </c>
      <c r="X196" s="15" t="s">
        <v>52</v>
      </c>
      <c r="Y196" s="15" t="s">
        <v>722</v>
      </c>
      <c r="Z196" s="16" t="b">
        <v>0</v>
      </c>
      <c r="AA196" s="15" t="s">
        <v>54</v>
      </c>
      <c r="AB196" s="16" t="b">
        <v>0</v>
      </c>
      <c r="AC196" s="16">
        <v>39</v>
      </c>
      <c r="AD196" t="str">
        <f t="shared" si="3"/>
        <v>NT</v>
      </c>
    </row>
    <row r="197" spans="2:30" x14ac:dyDescent="0.25">
      <c r="B197">
        <f>VLOOKUP(C197*1,RMPCrecs!F$2:N$1245,9,FALSE)</f>
        <v>14</v>
      </c>
      <c r="C197" s="15" t="s">
        <v>994</v>
      </c>
      <c r="D197" s="15" t="s">
        <v>41</v>
      </c>
      <c r="E197" s="16">
        <v>2010</v>
      </c>
      <c r="F197" s="15" t="s">
        <v>42</v>
      </c>
      <c r="G197" s="17">
        <v>40406</v>
      </c>
      <c r="H197" s="15" t="s">
        <v>43</v>
      </c>
      <c r="I197" s="15" t="s">
        <v>44</v>
      </c>
      <c r="J197" s="16">
        <v>3008</v>
      </c>
      <c r="K197" s="15" t="s">
        <v>45</v>
      </c>
      <c r="L197" s="16">
        <v>760</v>
      </c>
      <c r="M197" s="15" t="s">
        <v>46</v>
      </c>
      <c r="N197" s="16">
        <v>3</v>
      </c>
      <c r="O197" s="15" t="s">
        <v>43</v>
      </c>
      <c r="P197" s="15" t="s">
        <v>433</v>
      </c>
      <c r="Q197" s="15" t="s">
        <v>48</v>
      </c>
      <c r="R197" s="15" t="s">
        <v>49</v>
      </c>
      <c r="S197" s="15" t="s">
        <v>43</v>
      </c>
      <c r="T197" s="15" t="s">
        <v>50</v>
      </c>
      <c r="U197" s="15" t="s">
        <v>98</v>
      </c>
      <c r="V197" s="16">
        <v>1.77</v>
      </c>
      <c r="W197" s="16">
        <v>1.77</v>
      </c>
      <c r="X197" s="15" t="s">
        <v>52</v>
      </c>
      <c r="Y197" s="15" t="s">
        <v>722</v>
      </c>
      <c r="Z197" s="16" t="b">
        <v>0</v>
      </c>
      <c r="AA197" s="15" t="s">
        <v>54</v>
      </c>
      <c r="AB197" s="16" t="b">
        <v>0</v>
      </c>
      <c r="AC197" s="16">
        <v>39</v>
      </c>
      <c r="AD197" t="str">
        <f t="shared" si="3"/>
        <v>NT</v>
      </c>
    </row>
    <row r="198" spans="2:30" x14ac:dyDescent="0.25">
      <c r="B198">
        <f>VLOOKUP(C198*1,RMPCrecs!F$2:N$1245,9,FALSE)</f>
        <v>14</v>
      </c>
      <c r="C198" s="15" t="s">
        <v>996</v>
      </c>
      <c r="D198" s="15" t="s">
        <v>41</v>
      </c>
      <c r="E198" s="16">
        <v>2010</v>
      </c>
      <c r="F198" s="15" t="s">
        <v>67</v>
      </c>
      <c r="G198" s="17">
        <v>40409</v>
      </c>
      <c r="H198" s="15" t="s">
        <v>43</v>
      </c>
      <c r="I198" s="15" t="s">
        <v>44</v>
      </c>
      <c r="J198" s="16">
        <v>3008</v>
      </c>
      <c r="K198" s="15" t="s">
        <v>110</v>
      </c>
      <c r="L198" s="16">
        <v>740</v>
      </c>
      <c r="M198" s="15" t="s">
        <v>46</v>
      </c>
      <c r="N198" s="16">
        <v>3</v>
      </c>
      <c r="O198" s="15" t="s">
        <v>43</v>
      </c>
      <c r="P198" s="15" t="s">
        <v>455</v>
      </c>
      <c r="Q198" s="15" t="s">
        <v>48</v>
      </c>
      <c r="R198" s="15" t="s">
        <v>49</v>
      </c>
      <c r="S198" s="15" t="s">
        <v>43</v>
      </c>
      <c r="T198" s="15" t="s">
        <v>50</v>
      </c>
      <c r="U198" s="15" t="s">
        <v>98</v>
      </c>
      <c r="V198" s="16">
        <v>3.8</v>
      </c>
      <c r="W198" s="16">
        <v>3.8</v>
      </c>
      <c r="X198" s="15" t="s">
        <v>52</v>
      </c>
      <c r="Y198" s="15" t="s">
        <v>989</v>
      </c>
      <c r="Z198" s="16" t="b">
        <v>0</v>
      </c>
      <c r="AA198" s="15" t="s">
        <v>54</v>
      </c>
      <c r="AB198" s="16" t="b">
        <v>0</v>
      </c>
      <c r="AC198" s="16">
        <v>39</v>
      </c>
      <c r="AD198" t="str">
        <f t="shared" si="3"/>
        <v>NT</v>
      </c>
    </row>
    <row r="199" spans="2:30" x14ac:dyDescent="0.25">
      <c r="B199">
        <f>VLOOKUP(C199*1,RMPCrecs!F$2:N$1245,9,FALSE)</f>
        <v>14</v>
      </c>
      <c r="C199" s="15" t="s">
        <v>997</v>
      </c>
      <c r="D199" s="15" t="s">
        <v>41</v>
      </c>
      <c r="E199" s="16">
        <v>2010</v>
      </c>
      <c r="F199" s="15" t="s">
        <v>67</v>
      </c>
      <c r="G199" s="17">
        <v>40409</v>
      </c>
      <c r="H199" s="15" t="s">
        <v>43</v>
      </c>
      <c r="I199" s="15" t="s">
        <v>44</v>
      </c>
      <c r="J199" s="16">
        <v>3008</v>
      </c>
      <c r="K199" s="15" t="s">
        <v>110</v>
      </c>
      <c r="L199" s="16">
        <v>900</v>
      </c>
      <c r="M199" s="15" t="s">
        <v>46</v>
      </c>
      <c r="N199" s="16">
        <v>4</v>
      </c>
      <c r="O199" s="15" t="s">
        <v>43</v>
      </c>
      <c r="P199" s="15" t="s">
        <v>359</v>
      </c>
      <c r="Q199" s="15" t="s">
        <v>48</v>
      </c>
      <c r="R199" s="15" t="s">
        <v>49</v>
      </c>
      <c r="S199" s="15" t="s">
        <v>43</v>
      </c>
      <c r="T199" s="15" t="s">
        <v>50</v>
      </c>
      <c r="U199" s="15" t="s">
        <v>98</v>
      </c>
      <c r="V199" s="16">
        <v>3.8</v>
      </c>
      <c r="W199" s="16">
        <v>3.8</v>
      </c>
      <c r="X199" s="15" t="s">
        <v>52</v>
      </c>
      <c r="Y199" s="15" t="s">
        <v>989</v>
      </c>
      <c r="Z199" s="16" t="b">
        <v>0</v>
      </c>
      <c r="AA199" s="15" t="s">
        <v>54</v>
      </c>
      <c r="AB199" s="16" t="b">
        <v>0</v>
      </c>
      <c r="AC199" s="16">
        <v>39</v>
      </c>
      <c r="AD199" t="str">
        <f t="shared" si="3"/>
        <v>NT</v>
      </c>
    </row>
    <row r="200" spans="2:30" x14ac:dyDescent="0.25">
      <c r="B200">
        <f>VLOOKUP(C200*1,RMPCrecs!F$2:N$1245,9,FALSE)</f>
        <v>14</v>
      </c>
      <c r="C200" s="15" t="s">
        <v>1006</v>
      </c>
      <c r="D200" s="15" t="s">
        <v>41</v>
      </c>
      <c r="E200" s="16">
        <v>2010</v>
      </c>
      <c r="F200" s="15" t="s">
        <v>42</v>
      </c>
      <c r="G200" s="17">
        <v>40431</v>
      </c>
      <c r="H200" s="15" t="s">
        <v>43</v>
      </c>
      <c r="I200" s="15" t="s">
        <v>44</v>
      </c>
      <c r="J200" s="16">
        <v>3008</v>
      </c>
      <c r="K200" s="15" t="s">
        <v>110</v>
      </c>
      <c r="L200" s="16">
        <v>830</v>
      </c>
      <c r="M200" s="15" t="s">
        <v>46</v>
      </c>
      <c r="N200" s="16">
        <v>4</v>
      </c>
      <c r="O200" s="15" t="s">
        <v>43</v>
      </c>
      <c r="P200" s="15" t="s">
        <v>359</v>
      </c>
      <c r="Q200" s="15" t="s">
        <v>48</v>
      </c>
      <c r="R200" s="15" t="s">
        <v>49</v>
      </c>
      <c r="S200" s="15" t="s">
        <v>43</v>
      </c>
      <c r="T200" s="15" t="s">
        <v>50</v>
      </c>
      <c r="U200" s="15" t="s">
        <v>60</v>
      </c>
      <c r="V200" s="16">
        <v>6.04</v>
      </c>
      <c r="W200" s="16">
        <v>6.04</v>
      </c>
      <c r="X200" s="15" t="s">
        <v>52</v>
      </c>
      <c r="Y200" s="15" t="s">
        <v>716</v>
      </c>
      <c r="Z200" s="16" t="b">
        <v>0</v>
      </c>
      <c r="AA200" s="15" t="s">
        <v>54</v>
      </c>
      <c r="AB200" s="16" t="b">
        <v>0</v>
      </c>
      <c r="AC200" s="16">
        <v>39</v>
      </c>
      <c r="AD200" t="str">
        <f t="shared" si="3"/>
        <v>NT</v>
      </c>
    </row>
    <row r="201" spans="2:30" x14ac:dyDescent="0.25">
      <c r="B201">
        <f>VLOOKUP(C201*1,RMPCrecs!F$2:N$1245,9,FALSE)</f>
        <v>14</v>
      </c>
      <c r="C201" s="15" t="s">
        <v>1024</v>
      </c>
      <c r="D201" s="15" t="s">
        <v>41</v>
      </c>
      <c r="E201" s="16">
        <v>2011</v>
      </c>
      <c r="F201" s="15" t="s">
        <v>42</v>
      </c>
      <c r="G201" s="17">
        <v>40780</v>
      </c>
      <c r="H201" s="15" t="s">
        <v>43</v>
      </c>
      <c r="I201" s="15" t="s">
        <v>44</v>
      </c>
      <c r="J201" s="16">
        <v>3008</v>
      </c>
      <c r="K201" s="15" t="s">
        <v>110</v>
      </c>
      <c r="L201" s="16">
        <v>850</v>
      </c>
      <c r="M201" s="15" t="s">
        <v>46</v>
      </c>
      <c r="N201" s="16">
        <v>4</v>
      </c>
      <c r="O201" s="15" t="s">
        <v>43</v>
      </c>
      <c r="P201" s="15" t="s">
        <v>433</v>
      </c>
      <c r="Q201" s="15" t="s">
        <v>48</v>
      </c>
      <c r="R201" s="15" t="s">
        <v>49</v>
      </c>
      <c r="S201" s="15" t="s">
        <v>43</v>
      </c>
      <c r="T201" s="15" t="s">
        <v>50</v>
      </c>
      <c r="U201" s="15" t="s">
        <v>69</v>
      </c>
      <c r="V201" s="16">
        <v>2.38</v>
      </c>
      <c r="W201" s="16">
        <v>2.38</v>
      </c>
      <c r="X201" s="15" t="s">
        <v>1015</v>
      </c>
      <c r="Y201" s="15" t="s">
        <v>1016</v>
      </c>
      <c r="Z201" s="16" t="b">
        <v>0</v>
      </c>
      <c r="AA201" s="15" t="s">
        <v>54</v>
      </c>
      <c r="AB201" s="16" t="b">
        <v>0</v>
      </c>
      <c r="AC201" s="16">
        <v>39</v>
      </c>
      <c r="AD201" t="str">
        <f t="shared" si="3"/>
        <v>NT</v>
      </c>
    </row>
    <row r="202" spans="2:30" x14ac:dyDescent="0.25">
      <c r="B202">
        <f>VLOOKUP(C202*1,RMPCrecs!F$2:N$1245,9,FALSE)</f>
        <v>14</v>
      </c>
      <c r="C202" s="15" t="s">
        <v>1025</v>
      </c>
      <c r="D202" s="15" t="s">
        <v>41</v>
      </c>
      <c r="E202" s="16">
        <v>2011</v>
      </c>
      <c r="F202" s="15" t="s">
        <v>67</v>
      </c>
      <c r="G202" s="17">
        <v>40784</v>
      </c>
      <c r="H202" s="15" t="s">
        <v>43</v>
      </c>
      <c r="I202" s="15" t="s">
        <v>44</v>
      </c>
      <c r="J202" s="16">
        <v>3008</v>
      </c>
      <c r="K202" s="15" t="s">
        <v>110</v>
      </c>
      <c r="L202" s="16">
        <v>720</v>
      </c>
      <c r="M202" s="15" t="s">
        <v>46</v>
      </c>
      <c r="N202" s="16">
        <v>3</v>
      </c>
      <c r="O202" s="15" t="s">
        <v>43</v>
      </c>
      <c r="P202" s="15" t="s">
        <v>770</v>
      </c>
      <c r="Q202" s="15" t="s">
        <v>48</v>
      </c>
      <c r="R202" s="15" t="s">
        <v>49</v>
      </c>
      <c r="S202" s="15" t="s">
        <v>43</v>
      </c>
      <c r="T202" s="15" t="s">
        <v>50</v>
      </c>
      <c r="U202" s="15" t="s">
        <v>72</v>
      </c>
      <c r="V202" s="16">
        <v>2.8</v>
      </c>
      <c r="W202" s="16">
        <v>2.8</v>
      </c>
      <c r="X202" s="15" t="s">
        <v>1015</v>
      </c>
      <c r="Y202" s="15" t="s">
        <v>1026</v>
      </c>
      <c r="Z202" s="16" t="b">
        <v>0</v>
      </c>
      <c r="AA202" s="15" t="s">
        <v>54</v>
      </c>
      <c r="AB202" s="16" t="b">
        <v>0</v>
      </c>
      <c r="AC202" s="16">
        <v>39</v>
      </c>
      <c r="AD202" t="str">
        <f t="shared" si="3"/>
        <v>NT</v>
      </c>
    </row>
    <row r="203" spans="2:30" x14ac:dyDescent="0.25">
      <c r="B203">
        <f>VLOOKUP(C203*1,RMPCrecs!F$2:N$1245,9,FALSE)</f>
        <v>14</v>
      </c>
      <c r="C203" s="15" t="s">
        <v>1027</v>
      </c>
      <c r="D203" s="15" t="s">
        <v>41</v>
      </c>
      <c r="E203" s="16">
        <v>2011</v>
      </c>
      <c r="F203" s="15" t="s">
        <v>67</v>
      </c>
      <c r="G203" s="17">
        <v>40784</v>
      </c>
      <c r="H203" s="15" t="s">
        <v>43</v>
      </c>
      <c r="I203" s="15" t="s">
        <v>44</v>
      </c>
      <c r="J203" s="16">
        <v>3008</v>
      </c>
      <c r="K203" s="15" t="s">
        <v>45</v>
      </c>
      <c r="L203" s="16">
        <v>840</v>
      </c>
      <c r="M203" s="15" t="s">
        <v>46</v>
      </c>
      <c r="N203" s="16">
        <v>4</v>
      </c>
      <c r="O203" s="15" t="s">
        <v>43</v>
      </c>
      <c r="P203" s="15" t="s">
        <v>433</v>
      </c>
      <c r="Q203" s="15" t="s">
        <v>48</v>
      </c>
      <c r="R203" s="15" t="s">
        <v>49</v>
      </c>
      <c r="S203" s="15" t="s">
        <v>43</v>
      </c>
      <c r="T203" s="15" t="s">
        <v>50</v>
      </c>
      <c r="U203" s="15" t="s">
        <v>72</v>
      </c>
      <c r="V203" s="16">
        <v>2.8</v>
      </c>
      <c r="W203" s="16">
        <v>2.8</v>
      </c>
      <c r="X203" s="15" t="s">
        <v>1015</v>
      </c>
      <c r="Y203" s="15" t="s">
        <v>1026</v>
      </c>
      <c r="Z203" s="16" t="b">
        <v>0</v>
      </c>
      <c r="AA203" s="15" t="s">
        <v>54</v>
      </c>
      <c r="AB203" s="16" t="b">
        <v>0</v>
      </c>
      <c r="AC203" s="16">
        <v>39</v>
      </c>
      <c r="AD203" t="str">
        <f t="shared" si="3"/>
        <v>NT</v>
      </c>
    </row>
    <row r="204" spans="2:30" x14ac:dyDescent="0.25">
      <c r="B204">
        <f>VLOOKUP(C204*1,RMPCrecs!F$2:N$1245,9,FALSE)</f>
        <v>14</v>
      </c>
      <c r="C204" s="15" t="s">
        <v>1028</v>
      </c>
      <c r="D204" s="15" t="s">
        <v>41</v>
      </c>
      <c r="E204" s="16">
        <v>2011</v>
      </c>
      <c r="F204" s="15" t="s">
        <v>67</v>
      </c>
      <c r="G204" s="17">
        <v>40784</v>
      </c>
      <c r="H204" s="15" t="s">
        <v>43</v>
      </c>
      <c r="I204" s="15" t="s">
        <v>44</v>
      </c>
      <c r="J204" s="16">
        <v>3008</v>
      </c>
      <c r="K204" s="15" t="s">
        <v>45</v>
      </c>
      <c r="L204" s="16">
        <v>730</v>
      </c>
      <c r="M204" s="15" t="s">
        <v>46</v>
      </c>
      <c r="N204" s="16">
        <v>3</v>
      </c>
      <c r="O204" s="15" t="s">
        <v>43</v>
      </c>
      <c r="P204" s="15" t="s">
        <v>770</v>
      </c>
      <c r="Q204" s="15" t="s">
        <v>48</v>
      </c>
      <c r="R204" s="15" t="s">
        <v>49</v>
      </c>
      <c r="S204" s="15" t="s">
        <v>43</v>
      </c>
      <c r="T204" s="15" t="s">
        <v>50</v>
      </c>
      <c r="U204" s="15" t="s">
        <v>72</v>
      </c>
      <c r="V204" s="16">
        <v>2.8</v>
      </c>
      <c r="W204" s="16">
        <v>2.8</v>
      </c>
      <c r="X204" s="15" t="s">
        <v>1015</v>
      </c>
      <c r="Y204" s="15" t="s">
        <v>1026</v>
      </c>
      <c r="Z204" s="16" t="b">
        <v>0</v>
      </c>
      <c r="AA204" s="15" t="s">
        <v>54</v>
      </c>
      <c r="AB204" s="16" t="b">
        <v>0</v>
      </c>
      <c r="AC204" s="16">
        <v>39</v>
      </c>
      <c r="AD204" t="str">
        <f t="shared" si="3"/>
        <v>NT</v>
      </c>
    </row>
    <row r="205" spans="2:30" x14ac:dyDescent="0.25">
      <c r="B205">
        <f>VLOOKUP(C205*1,RMPCrecs!F$2:N$1245,9,FALSE)</f>
        <v>14</v>
      </c>
      <c r="C205" s="15" t="s">
        <v>1029</v>
      </c>
      <c r="D205" s="15" t="s">
        <v>41</v>
      </c>
      <c r="E205" s="16">
        <v>2011</v>
      </c>
      <c r="F205" s="15" t="s">
        <v>67</v>
      </c>
      <c r="G205" s="17">
        <v>40784</v>
      </c>
      <c r="H205" s="15" t="s">
        <v>43</v>
      </c>
      <c r="I205" s="15" t="s">
        <v>44</v>
      </c>
      <c r="J205" s="16">
        <v>3008</v>
      </c>
      <c r="K205" s="15" t="s">
        <v>45</v>
      </c>
      <c r="L205" s="16">
        <v>690</v>
      </c>
      <c r="M205" s="15" t="s">
        <v>46</v>
      </c>
      <c r="N205" s="16">
        <v>3</v>
      </c>
      <c r="O205" s="15" t="s">
        <v>43</v>
      </c>
      <c r="P205" s="15" t="s">
        <v>770</v>
      </c>
      <c r="Q205" s="15" t="s">
        <v>48</v>
      </c>
      <c r="R205" s="15" t="s">
        <v>49</v>
      </c>
      <c r="S205" s="15" t="s">
        <v>43</v>
      </c>
      <c r="T205" s="15" t="s">
        <v>50</v>
      </c>
      <c r="U205" s="15" t="s">
        <v>72</v>
      </c>
      <c r="V205" s="16">
        <v>2.8</v>
      </c>
      <c r="W205" s="16">
        <v>2.8</v>
      </c>
      <c r="X205" s="15" t="s">
        <v>1015</v>
      </c>
      <c r="Y205" s="15" t="s">
        <v>1026</v>
      </c>
      <c r="Z205" s="16" t="b">
        <v>0</v>
      </c>
      <c r="AA205" s="15" t="s">
        <v>54</v>
      </c>
      <c r="AB205" s="16" t="b">
        <v>0</v>
      </c>
      <c r="AC205" s="16">
        <v>39</v>
      </c>
      <c r="AD205" t="str">
        <f t="shared" si="3"/>
        <v>NT</v>
      </c>
    </row>
    <row r="206" spans="2:30" x14ac:dyDescent="0.25">
      <c r="B206">
        <f>VLOOKUP(C206*1,RMPCrecs!F$2:N$1245,9,FALSE)</f>
        <v>14</v>
      </c>
      <c r="C206" s="15" t="s">
        <v>1030</v>
      </c>
      <c r="D206" s="15" t="s">
        <v>41</v>
      </c>
      <c r="E206" s="16">
        <v>2011</v>
      </c>
      <c r="F206" s="15" t="s">
        <v>67</v>
      </c>
      <c r="G206" s="17">
        <v>40784</v>
      </c>
      <c r="H206" s="15" t="s">
        <v>43</v>
      </c>
      <c r="I206" s="15" t="s">
        <v>44</v>
      </c>
      <c r="J206" s="16">
        <v>3008</v>
      </c>
      <c r="K206" s="15" t="s">
        <v>110</v>
      </c>
      <c r="L206" s="16">
        <v>800</v>
      </c>
      <c r="M206" s="15" t="s">
        <v>46</v>
      </c>
      <c r="N206" s="16">
        <v>4</v>
      </c>
      <c r="O206" s="15" t="s">
        <v>43</v>
      </c>
      <c r="P206" s="15" t="s">
        <v>433</v>
      </c>
      <c r="Q206" s="15" t="s">
        <v>48</v>
      </c>
      <c r="R206" s="15" t="s">
        <v>49</v>
      </c>
      <c r="S206" s="15" t="s">
        <v>43</v>
      </c>
      <c r="T206" s="15" t="s">
        <v>50</v>
      </c>
      <c r="U206" s="15" t="s">
        <v>72</v>
      </c>
      <c r="V206" s="16">
        <v>2.8</v>
      </c>
      <c r="W206" s="16">
        <v>2.8</v>
      </c>
      <c r="X206" s="15" t="s">
        <v>1015</v>
      </c>
      <c r="Y206" s="15" t="s">
        <v>1026</v>
      </c>
      <c r="Z206" s="16" t="b">
        <v>0</v>
      </c>
      <c r="AA206" s="15" t="s">
        <v>54</v>
      </c>
      <c r="AB206" s="16" t="b">
        <v>0</v>
      </c>
      <c r="AC206" s="16">
        <v>39</v>
      </c>
      <c r="AD206" t="str">
        <f t="shared" si="3"/>
        <v>NT</v>
      </c>
    </row>
    <row r="207" spans="2:30" x14ac:dyDescent="0.25">
      <c r="B207">
        <f>VLOOKUP(C207*1,RMPCrecs!F$2:N$1245,9,FALSE)</f>
        <v>14</v>
      </c>
      <c r="C207" s="15" t="s">
        <v>1031</v>
      </c>
      <c r="D207" s="15" t="s">
        <v>41</v>
      </c>
      <c r="E207" s="16">
        <v>2011</v>
      </c>
      <c r="F207" s="15" t="s">
        <v>67</v>
      </c>
      <c r="G207" s="17">
        <v>40786</v>
      </c>
      <c r="H207" s="15" t="s">
        <v>43</v>
      </c>
      <c r="I207" s="15" t="s">
        <v>44</v>
      </c>
      <c r="J207" s="16">
        <v>3008</v>
      </c>
      <c r="K207" s="15" t="s">
        <v>45</v>
      </c>
      <c r="L207" s="16">
        <v>680</v>
      </c>
      <c r="M207" s="15" t="s">
        <v>46</v>
      </c>
      <c r="N207" s="16">
        <v>3</v>
      </c>
      <c r="O207" s="15" t="s">
        <v>43</v>
      </c>
      <c r="P207" s="15" t="s">
        <v>770</v>
      </c>
      <c r="Q207" s="15" t="s">
        <v>48</v>
      </c>
      <c r="R207" s="15" t="s">
        <v>49</v>
      </c>
      <c r="S207" s="15" t="s">
        <v>43</v>
      </c>
      <c r="T207" s="15" t="s">
        <v>50</v>
      </c>
      <c r="U207" s="15" t="s">
        <v>72</v>
      </c>
      <c r="V207" s="16">
        <v>2.8</v>
      </c>
      <c r="W207" s="16">
        <v>2.8</v>
      </c>
      <c r="X207" s="15" t="s">
        <v>1015</v>
      </c>
      <c r="Y207" s="15" t="s">
        <v>1026</v>
      </c>
      <c r="Z207" s="16" t="b">
        <v>0</v>
      </c>
      <c r="AA207" s="15" t="s">
        <v>54</v>
      </c>
      <c r="AB207" s="16" t="b">
        <v>0</v>
      </c>
      <c r="AC207" s="16">
        <v>39</v>
      </c>
      <c r="AD207" t="str">
        <f t="shared" si="3"/>
        <v>NT</v>
      </c>
    </row>
    <row r="208" spans="2:30" x14ac:dyDescent="0.25">
      <c r="B208">
        <f>VLOOKUP(C208*1,RMPCrecs!F$2:N$1245,9,FALSE)</f>
        <v>14</v>
      </c>
      <c r="C208" s="15" t="s">
        <v>1034</v>
      </c>
      <c r="D208" s="15" t="s">
        <v>41</v>
      </c>
      <c r="E208" s="16">
        <v>2011</v>
      </c>
      <c r="F208" s="15" t="s">
        <v>42</v>
      </c>
      <c r="G208" s="17">
        <v>40784</v>
      </c>
      <c r="H208" s="15" t="s">
        <v>43</v>
      </c>
      <c r="I208" s="15" t="s">
        <v>44</v>
      </c>
      <c r="J208" s="16">
        <v>3008</v>
      </c>
      <c r="K208" s="15" t="s">
        <v>110</v>
      </c>
      <c r="L208" s="16">
        <v>830</v>
      </c>
      <c r="M208" s="15" t="s">
        <v>46</v>
      </c>
      <c r="N208" s="16">
        <v>4</v>
      </c>
      <c r="O208" s="15" t="s">
        <v>43</v>
      </c>
      <c r="P208" s="15" t="s">
        <v>455</v>
      </c>
      <c r="Q208" s="15" t="s">
        <v>48</v>
      </c>
      <c r="R208" s="15" t="s">
        <v>49</v>
      </c>
      <c r="S208" s="15" t="s">
        <v>43</v>
      </c>
      <c r="T208" s="15" t="s">
        <v>50</v>
      </c>
      <c r="U208" s="15" t="s">
        <v>72</v>
      </c>
      <c r="V208" s="16">
        <v>2.8</v>
      </c>
      <c r="W208" s="16">
        <v>2.8</v>
      </c>
      <c r="X208" s="15" t="s">
        <v>1015</v>
      </c>
      <c r="Y208" s="15" t="s">
        <v>1026</v>
      </c>
      <c r="Z208" s="16" t="b">
        <v>0</v>
      </c>
      <c r="AA208" s="15" t="s">
        <v>54</v>
      </c>
      <c r="AB208" s="16" t="b">
        <v>0</v>
      </c>
      <c r="AC208" s="16">
        <v>39</v>
      </c>
      <c r="AD208" t="str">
        <f t="shared" si="3"/>
        <v>NT</v>
      </c>
    </row>
    <row r="209" spans="2:30" x14ac:dyDescent="0.25">
      <c r="B209">
        <f>VLOOKUP(C209*1,RMPCrecs!F$2:N$1245,9,FALSE)</f>
        <v>14</v>
      </c>
      <c r="C209" s="15" t="s">
        <v>1035</v>
      </c>
      <c r="D209" s="15" t="s">
        <v>41</v>
      </c>
      <c r="E209" s="16">
        <v>2011</v>
      </c>
      <c r="F209" s="15" t="s">
        <v>42</v>
      </c>
      <c r="G209" s="17">
        <v>40784</v>
      </c>
      <c r="H209" s="15" t="s">
        <v>43</v>
      </c>
      <c r="I209" s="15" t="s">
        <v>44</v>
      </c>
      <c r="J209" s="16">
        <v>3008</v>
      </c>
      <c r="K209" s="15" t="s">
        <v>45</v>
      </c>
      <c r="L209" s="16">
        <v>780</v>
      </c>
      <c r="M209" s="15" t="s">
        <v>46</v>
      </c>
      <c r="N209" s="16">
        <v>4</v>
      </c>
      <c r="O209" s="15" t="s">
        <v>43</v>
      </c>
      <c r="P209" s="15" t="s">
        <v>455</v>
      </c>
      <c r="Q209" s="15" t="s">
        <v>48</v>
      </c>
      <c r="R209" s="15" t="s">
        <v>49</v>
      </c>
      <c r="S209" s="15" t="s">
        <v>43</v>
      </c>
      <c r="T209" s="15" t="s">
        <v>50</v>
      </c>
      <c r="U209" s="15" t="s">
        <v>72</v>
      </c>
      <c r="V209" s="16">
        <v>2.8</v>
      </c>
      <c r="W209" s="16">
        <v>2.8</v>
      </c>
      <c r="X209" s="15" t="s">
        <v>1015</v>
      </c>
      <c r="Y209" s="15" t="s">
        <v>1026</v>
      </c>
      <c r="Z209" s="16" t="b">
        <v>0</v>
      </c>
      <c r="AA209" s="15" t="s">
        <v>54</v>
      </c>
      <c r="AB209" s="16" t="b">
        <v>0</v>
      </c>
      <c r="AC209" s="16">
        <v>39</v>
      </c>
      <c r="AD209" t="str">
        <f t="shared" si="3"/>
        <v>NT</v>
      </c>
    </row>
    <row r="210" spans="2:30" x14ac:dyDescent="0.25">
      <c r="B210">
        <f>VLOOKUP(C210*1,RMPCrecs!F$2:N$1245,9,FALSE)</f>
        <v>14</v>
      </c>
      <c r="C210" s="15" t="s">
        <v>1037</v>
      </c>
      <c r="D210" s="15" t="s">
        <v>41</v>
      </c>
      <c r="E210" s="16">
        <v>2011</v>
      </c>
      <c r="F210" s="15" t="s">
        <v>42</v>
      </c>
      <c r="G210" s="17">
        <v>40795</v>
      </c>
      <c r="H210" s="15" t="s">
        <v>43</v>
      </c>
      <c r="I210" s="15" t="s">
        <v>44</v>
      </c>
      <c r="J210" s="16">
        <v>3008</v>
      </c>
      <c r="K210" s="15" t="s">
        <v>45</v>
      </c>
      <c r="L210" s="16">
        <v>740</v>
      </c>
      <c r="M210" s="15" t="s">
        <v>46</v>
      </c>
      <c r="N210" s="16">
        <v>3</v>
      </c>
      <c r="O210" s="15" t="s">
        <v>43</v>
      </c>
      <c r="P210" s="15" t="s">
        <v>770</v>
      </c>
      <c r="Q210" s="15" t="s">
        <v>48</v>
      </c>
      <c r="R210" s="15" t="s">
        <v>49</v>
      </c>
      <c r="S210" s="15" t="s">
        <v>43</v>
      </c>
      <c r="T210" s="15" t="s">
        <v>50</v>
      </c>
      <c r="U210" s="15" t="s">
        <v>60</v>
      </c>
      <c r="V210" s="16">
        <v>5.66</v>
      </c>
      <c r="W210" s="16">
        <v>5.66</v>
      </c>
      <c r="X210" s="15" t="s">
        <v>1015</v>
      </c>
      <c r="Y210" s="15" t="s">
        <v>1023</v>
      </c>
      <c r="Z210" s="16" t="b">
        <v>0</v>
      </c>
      <c r="AA210" s="15" t="s">
        <v>54</v>
      </c>
      <c r="AB210" s="16" t="b">
        <v>0</v>
      </c>
      <c r="AC210" s="16">
        <v>39</v>
      </c>
      <c r="AD210" t="str">
        <f t="shared" si="3"/>
        <v>NT</v>
      </c>
    </row>
    <row r="211" spans="2:30" x14ac:dyDescent="0.25">
      <c r="B211">
        <f>VLOOKUP(C211*1,RMPCrecs!F$2:N$1245,9,FALSE)</f>
        <v>14</v>
      </c>
      <c r="C211" s="15" t="s">
        <v>1038</v>
      </c>
      <c r="D211" s="15" t="s">
        <v>41</v>
      </c>
      <c r="E211" s="16">
        <v>2011</v>
      </c>
      <c r="F211" s="15" t="s">
        <v>42</v>
      </c>
      <c r="G211" s="17">
        <v>40795</v>
      </c>
      <c r="H211" s="15" t="s">
        <v>43</v>
      </c>
      <c r="I211" s="15" t="s">
        <v>44</v>
      </c>
      <c r="J211" s="16">
        <v>3008</v>
      </c>
      <c r="K211" s="15" t="s">
        <v>110</v>
      </c>
      <c r="L211" s="16">
        <v>710</v>
      </c>
      <c r="M211" s="15" t="s">
        <v>46</v>
      </c>
      <c r="N211" s="16">
        <v>3</v>
      </c>
      <c r="O211" s="15" t="s">
        <v>43</v>
      </c>
      <c r="P211" s="15" t="s">
        <v>770</v>
      </c>
      <c r="Q211" s="15" t="s">
        <v>48</v>
      </c>
      <c r="R211" s="15" t="s">
        <v>49</v>
      </c>
      <c r="S211" s="15" t="s">
        <v>43</v>
      </c>
      <c r="T211" s="15" t="s">
        <v>50</v>
      </c>
      <c r="U211" s="15" t="s">
        <v>60</v>
      </c>
      <c r="V211" s="16">
        <v>5.66</v>
      </c>
      <c r="W211" s="16">
        <v>5.66</v>
      </c>
      <c r="X211" s="15" t="s">
        <v>1015</v>
      </c>
      <c r="Y211" s="15" t="s">
        <v>1023</v>
      </c>
      <c r="Z211" s="16" t="b">
        <v>0</v>
      </c>
      <c r="AA211" s="15" t="s">
        <v>54</v>
      </c>
      <c r="AB211" s="16" t="b">
        <v>0</v>
      </c>
      <c r="AC211" s="16">
        <v>39</v>
      </c>
      <c r="AD211" t="str">
        <f t="shared" si="3"/>
        <v>NT</v>
      </c>
    </row>
    <row r="212" spans="2:30" x14ac:dyDescent="0.25">
      <c r="B212">
        <f>VLOOKUP(C212*1,RMPCrecs!F$2:N$1245,9,FALSE)</f>
        <v>14</v>
      </c>
      <c r="C212" s="15" t="s">
        <v>1039</v>
      </c>
      <c r="D212" s="15" t="s">
        <v>41</v>
      </c>
      <c r="E212" s="16">
        <v>2011</v>
      </c>
      <c r="F212" s="15" t="s">
        <v>42</v>
      </c>
      <c r="G212" s="17">
        <v>40795</v>
      </c>
      <c r="H212" s="15" t="s">
        <v>43</v>
      </c>
      <c r="I212" s="15" t="s">
        <v>44</v>
      </c>
      <c r="J212" s="16">
        <v>3008</v>
      </c>
      <c r="K212" s="15" t="s">
        <v>110</v>
      </c>
      <c r="L212" s="16">
        <v>680</v>
      </c>
      <c r="M212" s="15" t="s">
        <v>46</v>
      </c>
      <c r="N212" s="16">
        <v>3</v>
      </c>
      <c r="O212" s="15" t="s">
        <v>43</v>
      </c>
      <c r="P212" s="15" t="s">
        <v>1040</v>
      </c>
      <c r="Q212" s="15" t="s">
        <v>48</v>
      </c>
      <c r="R212" s="15" t="s">
        <v>49</v>
      </c>
      <c r="S212" s="15" t="s">
        <v>43</v>
      </c>
      <c r="T212" s="15" t="s">
        <v>50</v>
      </c>
      <c r="U212" s="15" t="s">
        <v>60</v>
      </c>
      <c r="V212" s="16">
        <v>5.66</v>
      </c>
      <c r="W212" s="16">
        <v>5.66</v>
      </c>
      <c r="X212" s="15" t="s">
        <v>1015</v>
      </c>
      <c r="Y212" s="15" t="s">
        <v>1023</v>
      </c>
      <c r="Z212" s="16" t="b">
        <v>0</v>
      </c>
      <c r="AA212" s="15" t="s">
        <v>54</v>
      </c>
      <c r="AB212" s="16" t="b">
        <v>0</v>
      </c>
      <c r="AC212" s="16">
        <v>39</v>
      </c>
      <c r="AD212" t="str">
        <f t="shared" si="3"/>
        <v>NT</v>
      </c>
    </row>
    <row r="213" spans="2:30" x14ac:dyDescent="0.25">
      <c r="B213">
        <f>VLOOKUP(C213*1,RMPCrecs!F$2:N$1245,9,FALSE)</f>
        <v>14</v>
      </c>
      <c r="C213" s="15" t="s">
        <v>1043</v>
      </c>
      <c r="D213" s="15" t="s">
        <v>41</v>
      </c>
      <c r="E213" s="16">
        <v>2011</v>
      </c>
      <c r="F213" s="15" t="s">
        <v>42</v>
      </c>
      <c r="G213" s="17">
        <v>40787</v>
      </c>
      <c r="H213" s="15" t="s">
        <v>43</v>
      </c>
      <c r="I213" s="15" t="s">
        <v>44</v>
      </c>
      <c r="J213" s="16">
        <v>3008</v>
      </c>
      <c r="K213" s="15" t="s">
        <v>45</v>
      </c>
      <c r="L213" s="16">
        <v>780</v>
      </c>
      <c r="M213" s="15" t="s">
        <v>46</v>
      </c>
      <c r="N213" s="16">
        <v>4</v>
      </c>
      <c r="O213" s="15" t="s">
        <v>43</v>
      </c>
      <c r="P213" s="15" t="s">
        <v>455</v>
      </c>
      <c r="Q213" s="15" t="s">
        <v>48</v>
      </c>
      <c r="R213" s="15" t="s">
        <v>49</v>
      </c>
      <c r="S213" s="15" t="s">
        <v>43</v>
      </c>
      <c r="T213" s="15" t="s">
        <v>50</v>
      </c>
      <c r="U213" s="15" t="s">
        <v>72</v>
      </c>
      <c r="V213" s="16">
        <v>2.8</v>
      </c>
      <c r="W213" s="16">
        <v>2.8</v>
      </c>
      <c r="X213" s="15" t="s">
        <v>1015</v>
      </c>
      <c r="Y213" s="15" t="s">
        <v>1026</v>
      </c>
      <c r="Z213" s="16" t="b">
        <v>0</v>
      </c>
      <c r="AA213" s="15" t="s">
        <v>54</v>
      </c>
      <c r="AB213" s="16" t="b">
        <v>0</v>
      </c>
      <c r="AC213" s="16">
        <v>39</v>
      </c>
      <c r="AD213" t="str">
        <f t="shared" si="3"/>
        <v>NT</v>
      </c>
    </row>
    <row r="214" spans="2:30" x14ac:dyDescent="0.25">
      <c r="B214">
        <f>VLOOKUP(C214*1,RMPCrecs!F$2:N$1245,9,FALSE)</f>
        <v>14</v>
      </c>
      <c r="C214" s="15" t="s">
        <v>1044</v>
      </c>
      <c r="D214" s="15" t="s">
        <v>41</v>
      </c>
      <c r="E214" s="16">
        <v>2011</v>
      </c>
      <c r="F214" s="15" t="s">
        <v>42</v>
      </c>
      <c r="G214" s="17">
        <v>40787</v>
      </c>
      <c r="H214" s="15" t="s">
        <v>43</v>
      </c>
      <c r="I214" s="15" t="s">
        <v>44</v>
      </c>
      <c r="J214" s="16">
        <v>3008</v>
      </c>
      <c r="K214" s="15" t="s">
        <v>45</v>
      </c>
      <c r="L214" s="16">
        <v>700</v>
      </c>
      <c r="M214" s="15" t="s">
        <v>46</v>
      </c>
      <c r="N214" s="16">
        <v>3</v>
      </c>
      <c r="O214" s="15" t="s">
        <v>43</v>
      </c>
      <c r="P214" s="15" t="s">
        <v>956</v>
      </c>
      <c r="Q214" s="15" t="s">
        <v>48</v>
      </c>
      <c r="R214" s="15" t="s">
        <v>49</v>
      </c>
      <c r="S214" s="15" t="s">
        <v>43</v>
      </c>
      <c r="T214" s="15" t="s">
        <v>50</v>
      </c>
      <c r="U214" s="15" t="s">
        <v>72</v>
      </c>
      <c r="V214" s="16">
        <v>2.8</v>
      </c>
      <c r="W214" s="16">
        <v>2.8</v>
      </c>
      <c r="X214" s="15" t="s">
        <v>1015</v>
      </c>
      <c r="Y214" s="15" t="s">
        <v>1026</v>
      </c>
      <c r="Z214" s="16" t="b">
        <v>0</v>
      </c>
      <c r="AA214" s="15" t="s">
        <v>54</v>
      </c>
      <c r="AB214" s="16" t="b">
        <v>0</v>
      </c>
      <c r="AC214" s="16">
        <v>39</v>
      </c>
      <c r="AD214" t="str">
        <f t="shared" si="3"/>
        <v>NT</v>
      </c>
    </row>
    <row r="215" spans="2:30" x14ac:dyDescent="0.25">
      <c r="B215">
        <f>VLOOKUP(C215*1,RMPCrecs!F$2:N$1245,9,FALSE)</f>
        <v>14</v>
      </c>
      <c r="C215" s="15" t="s">
        <v>1045</v>
      </c>
      <c r="D215" s="15" t="s">
        <v>41</v>
      </c>
      <c r="E215" s="16">
        <v>2011</v>
      </c>
      <c r="F215" s="15" t="s">
        <v>42</v>
      </c>
      <c r="G215" s="17">
        <v>40787</v>
      </c>
      <c r="H215" s="15" t="s">
        <v>43</v>
      </c>
      <c r="I215" s="15" t="s">
        <v>44</v>
      </c>
      <c r="J215" s="16">
        <v>3008</v>
      </c>
      <c r="K215" s="15" t="s">
        <v>45</v>
      </c>
      <c r="L215" s="16">
        <v>940</v>
      </c>
      <c r="M215" s="15" t="s">
        <v>46</v>
      </c>
      <c r="N215" s="16">
        <v>3</v>
      </c>
      <c r="O215" s="15" t="s">
        <v>43</v>
      </c>
      <c r="P215" s="15" t="s">
        <v>770</v>
      </c>
      <c r="Q215" s="15" t="s">
        <v>48</v>
      </c>
      <c r="R215" s="15" t="s">
        <v>49</v>
      </c>
      <c r="S215" s="15" t="s">
        <v>43</v>
      </c>
      <c r="T215" s="15" t="s">
        <v>50</v>
      </c>
      <c r="U215" s="15" t="s">
        <v>72</v>
      </c>
      <c r="V215" s="16">
        <v>2.8</v>
      </c>
      <c r="W215" s="16">
        <v>2.8</v>
      </c>
      <c r="X215" s="15" t="s">
        <v>1015</v>
      </c>
      <c r="Y215" s="15" t="s">
        <v>1026</v>
      </c>
      <c r="Z215" s="16" t="b">
        <v>0</v>
      </c>
      <c r="AA215" s="15" t="s">
        <v>54</v>
      </c>
      <c r="AB215" s="16" t="b">
        <v>0</v>
      </c>
      <c r="AC215" s="16">
        <v>39</v>
      </c>
      <c r="AD215" t="str">
        <f t="shared" si="3"/>
        <v>NT</v>
      </c>
    </row>
    <row r="216" spans="2:30" x14ac:dyDescent="0.25">
      <c r="B216">
        <f>VLOOKUP(C216*1,RMPCrecs!F$2:N$1245,9,FALSE)</f>
        <v>14</v>
      </c>
      <c r="C216" s="15" t="s">
        <v>1046</v>
      </c>
      <c r="D216" s="15" t="s">
        <v>41</v>
      </c>
      <c r="E216" s="16">
        <v>2011</v>
      </c>
      <c r="F216" s="15" t="s">
        <v>42</v>
      </c>
      <c r="G216" s="17">
        <v>40794</v>
      </c>
      <c r="H216" s="15" t="s">
        <v>43</v>
      </c>
      <c r="I216" s="15" t="s">
        <v>44</v>
      </c>
      <c r="J216" s="16">
        <v>3008</v>
      </c>
      <c r="K216" s="15" t="s">
        <v>110</v>
      </c>
      <c r="L216" s="16">
        <v>850</v>
      </c>
      <c r="M216" s="15" t="s">
        <v>46</v>
      </c>
      <c r="N216" s="16">
        <v>4</v>
      </c>
      <c r="O216" s="15" t="s">
        <v>43</v>
      </c>
      <c r="P216" s="15" t="s">
        <v>778</v>
      </c>
      <c r="Q216" s="15" t="s">
        <v>48</v>
      </c>
      <c r="R216" s="15" t="s">
        <v>49</v>
      </c>
      <c r="S216" s="15" t="s">
        <v>43</v>
      </c>
      <c r="T216" s="15" t="s">
        <v>50</v>
      </c>
      <c r="U216" s="15" t="s">
        <v>60</v>
      </c>
      <c r="V216" s="16">
        <v>5.66</v>
      </c>
      <c r="W216" s="16">
        <v>5.66</v>
      </c>
      <c r="X216" s="15" t="s">
        <v>1015</v>
      </c>
      <c r="Y216" s="15" t="s">
        <v>1023</v>
      </c>
      <c r="Z216" s="16" t="b">
        <v>0</v>
      </c>
      <c r="AA216" s="15" t="s">
        <v>54</v>
      </c>
      <c r="AB216" s="16" t="b">
        <v>0</v>
      </c>
      <c r="AC216" s="16">
        <v>39</v>
      </c>
      <c r="AD216" t="str">
        <f t="shared" si="3"/>
        <v>NT</v>
      </c>
    </row>
    <row r="217" spans="2:30" x14ac:dyDescent="0.25">
      <c r="B217">
        <f>VLOOKUP(C217*1,RMPCrecs!F$2:N$1245,9,FALSE)</f>
        <v>14</v>
      </c>
      <c r="C217" s="15" t="s">
        <v>1047</v>
      </c>
      <c r="D217" s="15" t="s">
        <v>41</v>
      </c>
      <c r="E217" s="16">
        <v>2011</v>
      </c>
      <c r="F217" s="15" t="s">
        <v>42</v>
      </c>
      <c r="G217" s="17">
        <v>40795</v>
      </c>
      <c r="H217" s="15" t="s">
        <v>43</v>
      </c>
      <c r="I217" s="15" t="s">
        <v>44</v>
      </c>
      <c r="J217" s="16">
        <v>3008</v>
      </c>
      <c r="K217" s="15" t="s">
        <v>110</v>
      </c>
      <c r="L217" s="16">
        <v>750</v>
      </c>
      <c r="M217" s="15" t="s">
        <v>46</v>
      </c>
      <c r="N217" s="16">
        <v>3</v>
      </c>
      <c r="O217" s="15" t="s">
        <v>43</v>
      </c>
      <c r="P217" s="15" t="s">
        <v>956</v>
      </c>
      <c r="Q217" s="15" t="s">
        <v>48</v>
      </c>
      <c r="R217" s="15" t="s">
        <v>49</v>
      </c>
      <c r="S217" s="15" t="s">
        <v>43</v>
      </c>
      <c r="T217" s="15" t="s">
        <v>50</v>
      </c>
      <c r="U217" s="15" t="s">
        <v>60</v>
      </c>
      <c r="V217" s="16">
        <v>5.66</v>
      </c>
      <c r="W217" s="16">
        <v>5.66</v>
      </c>
      <c r="X217" s="15" t="s">
        <v>1015</v>
      </c>
      <c r="Y217" s="15" t="s">
        <v>1023</v>
      </c>
      <c r="Z217" s="16" t="b">
        <v>0</v>
      </c>
      <c r="AA217" s="15" t="s">
        <v>54</v>
      </c>
      <c r="AB217" s="16" t="b">
        <v>0</v>
      </c>
      <c r="AC217" s="16">
        <v>39</v>
      </c>
      <c r="AD217" t="str">
        <f t="shared" si="3"/>
        <v>NT</v>
      </c>
    </row>
    <row r="218" spans="2:30" x14ac:dyDescent="0.25">
      <c r="B218">
        <f>VLOOKUP(C218*1,RMPCrecs!F$2:N$1245,9,FALSE)</f>
        <v>14</v>
      </c>
      <c r="C218" s="15" t="s">
        <v>1048</v>
      </c>
      <c r="D218" s="15" t="s">
        <v>41</v>
      </c>
      <c r="E218" s="16">
        <v>2011</v>
      </c>
      <c r="F218" s="15" t="s">
        <v>42</v>
      </c>
      <c r="G218" s="17">
        <v>40795</v>
      </c>
      <c r="H218" s="15" t="s">
        <v>43</v>
      </c>
      <c r="I218" s="15" t="s">
        <v>44</v>
      </c>
      <c r="J218" s="16">
        <v>3008</v>
      </c>
      <c r="K218" s="15" t="s">
        <v>110</v>
      </c>
      <c r="L218" s="16">
        <v>850</v>
      </c>
      <c r="M218" s="15" t="s">
        <v>46</v>
      </c>
      <c r="N218" s="16">
        <v>4</v>
      </c>
      <c r="O218" s="15" t="s">
        <v>43</v>
      </c>
      <c r="P218" s="15" t="s">
        <v>778</v>
      </c>
      <c r="Q218" s="15" t="s">
        <v>48</v>
      </c>
      <c r="R218" s="15" t="s">
        <v>49</v>
      </c>
      <c r="S218" s="15" t="s">
        <v>43</v>
      </c>
      <c r="T218" s="15" t="s">
        <v>50</v>
      </c>
      <c r="U218" s="15" t="s">
        <v>60</v>
      </c>
      <c r="V218" s="16">
        <v>5.66</v>
      </c>
      <c r="W218" s="16">
        <v>5.66</v>
      </c>
      <c r="X218" s="15" t="s">
        <v>1015</v>
      </c>
      <c r="Y218" s="15" t="s">
        <v>1023</v>
      </c>
      <c r="Z218" s="16" t="b">
        <v>0</v>
      </c>
      <c r="AA218" s="15" t="s">
        <v>54</v>
      </c>
      <c r="AB218" s="16" t="b">
        <v>0</v>
      </c>
      <c r="AC218" s="16">
        <v>39</v>
      </c>
      <c r="AD218" t="str">
        <f t="shared" si="3"/>
        <v>NT</v>
      </c>
    </row>
    <row r="219" spans="2:30" x14ac:dyDescent="0.25">
      <c r="B219">
        <f>VLOOKUP(C219*1,RMPCrecs!F$2:N$1245,9,FALSE)</f>
        <v>14</v>
      </c>
      <c r="C219" s="15" t="s">
        <v>1052</v>
      </c>
      <c r="D219" s="15" t="s">
        <v>41</v>
      </c>
      <c r="E219" s="16">
        <v>2011</v>
      </c>
      <c r="F219" s="15" t="s">
        <v>42</v>
      </c>
      <c r="G219" s="17">
        <v>40778</v>
      </c>
      <c r="H219" s="15" t="s">
        <v>43</v>
      </c>
      <c r="I219" s="15" t="s">
        <v>44</v>
      </c>
      <c r="J219" s="16">
        <v>3008</v>
      </c>
      <c r="K219" s="15" t="s">
        <v>110</v>
      </c>
      <c r="L219" s="16">
        <v>720</v>
      </c>
      <c r="M219" s="15" t="s">
        <v>46</v>
      </c>
      <c r="N219" s="16">
        <v>3</v>
      </c>
      <c r="O219" s="15" t="s">
        <v>43</v>
      </c>
      <c r="P219" s="15" t="s">
        <v>770</v>
      </c>
      <c r="Q219" s="15" t="s">
        <v>48</v>
      </c>
      <c r="R219" s="15" t="s">
        <v>49</v>
      </c>
      <c r="S219" s="15" t="s">
        <v>43</v>
      </c>
      <c r="T219" s="15" t="s">
        <v>50</v>
      </c>
      <c r="U219" s="15" t="s">
        <v>69</v>
      </c>
      <c r="V219" s="16">
        <v>2.38</v>
      </c>
      <c r="W219" s="16">
        <v>2.38</v>
      </c>
      <c r="X219" s="15" t="s">
        <v>1015</v>
      </c>
      <c r="Y219" s="15" t="s">
        <v>1016</v>
      </c>
      <c r="Z219" s="16" t="b">
        <v>0</v>
      </c>
      <c r="AA219" s="15" t="s">
        <v>54</v>
      </c>
      <c r="AB219" s="16" t="b">
        <v>0</v>
      </c>
      <c r="AC219" s="16">
        <v>39</v>
      </c>
      <c r="AD219" t="str">
        <f t="shared" si="3"/>
        <v>NT</v>
      </c>
    </row>
    <row r="220" spans="2:30" x14ac:dyDescent="0.25">
      <c r="B220">
        <f>VLOOKUP(C220*1,RMPCrecs!F$2:N$1245,9,FALSE)</f>
        <v>14</v>
      </c>
      <c r="C220" s="15" t="s">
        <v>1056</v>
      </c>
      <c r="D220" s="15" t="s">
        <v>41</v>
      </c>
      <c r="E220" s="16">
        <v>2011</v>
      </c>
      <c r="F220" s="15" t="s">
        <v>42</v>
      </c>
      <c r="G220" s="17">
        <v>40773</v>
      </c>
      <c r="H220" s="15" t="s">
        <v>43</v>
      </c>
      <c r="I220" s="15" t="s">
        <v>44</v>
      </c>
      <c r="J220" s="16">
        <v>3008</v>
      </c>
      <c r="K220" s="15" t="s">
        <v>110</v>
      </c>
      <c r="L220" s="16">
        <v>730</v>
      </c>
      <c r="M220" s="15" t="s">
        <v>46</v>
      </c>
      <c r="N220" s="16">
        <v>4</v>
      </c>
      <c r="O220" s="15" t="s">
        <v>43</v>
      </c>
      <c r="P220" s="15" t="s">
        <v>433</v>
      </c>
      <c r="Q220" s="15" t="s">
        <v>48</v>
      </c>
      <c r="R220" s="15" t="s">
        <v>49</v>
      </c>
      <c r="S220" s="15" t="s">
        <v>43</v>
      </c>
      <c r="T220" s="15" t="s">
        <v>50</v>
      </c>
      <c r="U220" s="15" t="s">
        <v>98</v>
      </c>
      <c r="V220" s="16">
        <v>3.54</v>
      </c>
      <c r="W220" s="16">
        <v>3.54</v>
      </c>
      <c r="X220" s="15" t="s">
        <v>1015</v>
      </c>
      <c r="Y220" s="15" t="s">
        <v>1057</v>
      </c>
      <c r="Z220" s="16" t="b">
        <v>0</v>
      </c>
      <c r="AA220" s="15" t="s">
        <v>54</v>
      </c>
      <c r="AB220" s="16" t="b">
        <v>0</v>
      </c>
      <c r="AC220" s="16">
        <v>39</v>
      </c>
      <c r="AD220" t="str">
        <f t="shared" si="3"/>
        <v>NT</v>
      </c>
    </row>
    <row r="221" spans="2:30" x14ac:dyDescent="0.25">
      <c r="B221">
        <f>VLOOKUP(C221*1,RMPCrecs!F$2:N$1245,9,FALSE)</f>
        <v>14</v>
      </c>
      <c r="C221" s="15" t="s">
        <v>1059</v>
      </c>
      <c r="D221" s="15" t="s">
        <v>41</v>
      </c>
      <c r="E221" s="16">
        <v>2011</v>
      </c>
      <c r="F221" s="15" t="s">
        <v>42</v>
      </c>
      <c r="G221" s="17">
        <v>40777</v>
      </c>
      <c r="H221" s="15" t="s">
        <v>43</v>
      </c>
      <c r="I221" s="15" t="s">
        <v>44</v>
      </c>
      <c r="J221" s="16">
        <v>3008</v>
      </c>
      <c r="K221" s="15" t="s">
        <v>110</v>
      </c>
      <c r="L221" s="16">
        <v>750</v>
      </c>
      <c r="M221" s="15" t="s">
        <v>46</v>
      </c>
      <c r="N221" s="16">
        <v>4</v>
      </c>
      <c r="O221" s="15" t="s">
        <v>43</v>
      </c>
      <c r="P221" s="15" t="s">
        <v>433</v>
      </c>
      <c r="Q221" s="15" t="s">
        <v>48</v>
      </c>
      <c r="R221" s="15" t="s">
        <v>49</v>
      </c>
      <c r="S221" s="15" t="s">
        <v>43</v>
      </c>
      <c r="T221" s="15" t="s">
        <v>50</v>
      </c>
      <c r="U221" s="15" t="s">
        <v>69</v>
      </c>
      <c r="V221" s="16">
        <v>2.38</v>
      </c>
      <c r="W221" s="16">
        <v>2.38</v>
      </c>
      <c r="X221" s="15" t="s">
        <v>1015</v>
      </c>
      <c r="Y221" s="15" t="s">
        <v>1016</v>
      </c>
      <c r="Z221" s="16" t="b">
        <v>0</v>
      </c>
      <c r="AA221" s="15" t="s">
        <v>54</v>
      </c>
      <c r="AB221" s="16" t="b">
        <v>0</v>
      </c>
      <c r="AC221" s="16">
        <v>39</v>
      </c>
      <c r="AD221" t="str">
        <f t="shared" si="3"/>
        <v>NT</v>
      </c>
    </row>
    <row r="222" spans="2:30" x14ac:dyDescent="0.25">
      <c r="B222">
        <f>VLOOKUP(C222*1,RMPCrecs!F$2:N$1245,9,FALSE)</f>
        <v>14</v>
      </c>
      <c r="C222" s="15" t="s">
        <v>1060</v>
      </c>
      <c r="D222" s="15" t="s">
        <v>41</v>
      </c>
      <c r="E222" s="16">
        <v>2011</v>
      </c>
      <c r="F222" s="15" t="s">
        <v>42</v>
      </c>
      <c r="G222" s="17">
        <v>40777</v>
      </c>
      <c r="H222" s="15" t="s">
        <v>43</v>
      </c>
      <c r="I222" s="15" t="s">
        <v>44</v>
      </c>
      <c r="J222" s="16">
        <v>3008</v>
      </c>
      <c r="K222" s="15" t="s">
        <v>45</v>
      </c>
      <c r="L222" s="16">
        <v>840</v>
      </c>
      <c r="M222" s="15" t="s">
        <v>46</v>
      </c>
      <c r="N222" s="16">
        <v>4</v>
      </c>
      <c r="O222" s="15" t="s">
        <v>43</v>
      </c>
      <c r="P222" s="15" t="s">
        <v>433</v>
      </c>
      <c r="Q222" s="15" t="s">
        <v>48</v>
      </c>
      <c r="R222" s="15" t="s">
        <v>49</v>
      </c>
      <c r="S222" s="15" t="s">
        <v>43</v>
      </c>
      <c r="T222" s="15" t="s">
        <v>50</v>
      </c>
      <c r="U222" s="15" t="s">
        <v>69</v>
      </c>
      <c r="V222" s="16">
        <v>2.38</v>
      </c>
      <c r="W222" s="16">
        <v>2.38</v>
      </c>
      <c r="X222" s="15" t="s">
        <v>1015</v>
      </c>
      <c r="Y222" s="15" t="s">
        <v>1016</v>
      </c>
      <c r="Z222" s="16" t="b">
        <v>0</v>
      </c>
      <c r="AA222" s="15" t="s">
        <v>54</v>
      </c>
      <c r="AB222" s="16" t="b">
        <v>0</v>
      </c>
      <c r="AC222" s="16">
        <v>39</v>
      </c>
      <c r="AD222" t="str">
        <f t="shared" si="3"/>
        <v>NT</v>
      </c>
    </row>
    <row r="223" spans="2:30" x14ac:dyDescent="0.25">
      <c r="B223">
        <f>VLOOKUP(C223*1,RMPCrecs!F$2:N$1245,9,FALSE)</f>
        <v>14</v>
      </c>
      <c r="C223" s="15" t="s">
        <v>1061</v>
      </c>
      <c r="D223" s="15" t="s">
        <v>41</v>
      </c>
      <c r="E223" s="16">
        <v>2011</v>
      </c>
      <c r="F223" s="15" t="s">
        <v>42</v>
      </c>
      <c r="G223" s="17">
        <v>40777</v>
      </c>
      <c r="H223" s="15" t="s">
        <v>43</v>
      </c>
      <c r="I223" s="15" t="s">
        <v>44</v>
      </c>
      <c r="J223" s="16">
        <v>3008</v>
      </c>
      <c r="K223" s="15" t="s">
        <v>45</v>
      </c>
      <c r="L223" s="16">
        <v>640</v>
      </c>
      <c r="M223" s="15" t="s">
        <v>46</v>
      </c>
      <c r="N223" s="16">
        <v>3</v>
      </c>
      <c r="O223" s="15" t="s">
        <v>43</v>
      </c>
      <c r="P223" s="15" t="s">
        <v>956</v>
      </c>
      <c r="Q223" s="15" t="s">
        <v>48</v>
      </c>
      <c r="R223" s="15" t="s">
        <v>49</v>
      </c>
      <c r="S223" s="15" t="s">
        <v>43</v>
      </c>
      <c r="T223" s="15" t="s">
        <v>50</v>
      </c>
      <c r="U223" s="15" t="s">
        <v>69</v>
      </c>
      <c r="V223" s="16">
        <v>2.38</v>
      </c>
      <c r="W223" s="16">
        <v>2.38</v>
      </c>
      <c r="X223" s="15" t="s">
        <v>1015</v>
      </c>
      <c r="Y223" s="15" t="s">
        <v>1016</v>
      </c>
      <c r="Z223" s="16" t="b">
        <v>0</v>
      </c>
      <c r="AA223" s="15" t="s">
        <v>54</v>
      </c>
      <c r="AB223" s="16" t="b">
        <v>0</v>
      </c>
      <c r="AC223" s="16">
        <v>39</v>
      </c>
      <c r="AD223" t="str">
        <f t="shared" si="3"/>
        <v>NT</v>
      </c>
    </row>
    <row r="224" spans="2:30" x14ac:dyDescent="0.25">
      <c r="B224">
        <f>VLOOKUP(C224*1,RMPCrecs!F$2:N$1245,9,FALSE)</f>
        <v>14</v>
      </c>
      <c r="C224" s="15" t="s">
        <v>1062</v>
      </c>
      <c r="D224" s="15" t="s">
        <v>41</v>
      </c>
      <c r="E224" s="16">
        <v>2011</v>
      </c>
      <c r="F224" s="15" t="s">
        <v>42</v>
      </c>
      <c r="G224" s="17">
        <v>40777</v>
      </c>
      <c r="H224" s="15" t="s">
        <v>43</v>
      </c>
      <c r="I224" s="15" t="s">
        <v>44</v>
      </c>
      <c r="J224" s="16">
        <v>3008</v>
      </c>
      <c r="K224" s="15" t="s">
        <v>45</v>
      </c>
      <c r="L224" s="16">
        <v>770</v>
      </c>
      <c r="M224" s="15" t="s">
        <v>46</v>
      </c>
      <c r="N224" s="16">
        <v>3</v>
      </c>
      <c r="O224" s="15" t="s">
        <v>43</v>
      </c>
      <c r="P224" s="15" t="s">
        <v>770</v>
      </c>
      <c r="Q224" s="15" t="s">
        <v>48</v>
      </c>
      <c r="R224" s="15" t="s">
        <v>49</v>
      </c>
      <c r="S224" s="15" t="s">
        <v>43</v>
      </c>
      <c r="T224" s="15" t="s">
        <v>50</v>
      </c>
      <c r="U224" s="15" t="s">
        <v>69</v>
      </c>
      <c r="V224" s="16">
        <v>2.38</v>
      </c>
      <c r="W224" s="16">
        <v>2.38</v>
      </c>
      <c r="X224" s="15" t="s">
        <v>1015</v>
      </c>
      <c r="Y224" s="15" t="s">
        <v>1016</v>
      </c>
      <c r="Z224" s="16" t="b">
        <v>0</v>
      </c>
      <c r="AA224" s="15" t="s">
        <v>54</v>
      </c>
      <c r="AB224" s="16" t="b">
        <v>0</v>
      </c>
      <c r="AC224" s="16">
        <v>39</v>
      </c>
      <c r="AD224" t="str">
        <f t="shared" si="3"/>
        <v>NT</v>
      </c>
    </row>
    <row r="225" spans="2:30" x14ac:dyDescent="0.25">
      <c r="B225">
        <f>VLOOKUP(C225*1,RMPCrecs!F$2:N$1245,9,FALSE)</f>
        <v>14</v>
      </c>
      <c r="C225" s="15" t="s">
        <v>1063</v>
      </c>
      <c r="D225" s="15" t="s">
        <v>41</v>
      </c>
      <c r="E225" s="16">
        <v>2011</v>
      </c>
      <c r="F225" s="15" t="s">
        <v>42</v>
      </c>
      <c r="G225" s="17">
        <v>40777</v>
      </c>
      <c r="H225" s="15" t="s">
        <v>43</v>
      </c>
      <c r="I225" s="15" t="s">
        <v>44</v>
      </c>
      <c r="J225" s="16">
        <v>3008</v>
      </c>
      <c r="K225" s="15" t="s">
        <v>45</v>
      </c>
      <c r="L225" s="16">
        <v>780</v>
      </c>
      <c r="M225" s="15" t="s">
        <v>46</v>
      </c>
      <c r="N225" s="16">
        <v>4</v>
      </c>
      <c r="O225" s="15" t="s">
        <v>43</v>
      </c>
      <c r="P225" s="15" t="s">
        <v>433</v>
      </c>
      <c r="Q225" s="15" t="s">
        <v>48</v>
      </c>
      <c r="R225" s="15" t="s">
        <v>49</v>
      </c>
      <c r="S225" s="15" t="s">
        <v>43</v>
      </c>
      <c r="T225" s="15" t="s">
        <v>50</v>
      </c>
      <c r="U225" s="15" t="s">
        <v>69</v>
      </c>
      <c r="V225" s="16">
        <v>2.38</v>
      </c>
      <c r="W225" s="16">
        <v>2.38</v>
      </c>
      <c r="X225" s="15" t="s">
        <v>1015</v>
      </c>
      <c r="Y225" s="15" t="s">
        <v>1016</v>
      </c>
      <c r="Z225" s="16" t="b">
        <v>0</v>
      </c>
      <c r="AA225" s="15" t="s">
        <v>54</v>
      </c>
      <c r="AB225" s="16" t="b">
        <v>0</v>
      </c>
      <c r="AC225" s="16">
        <v>39</v>
      </c>
      <c r="AD225" t="str">
        <f t="shared" si="3"/>
        <v>NT</v>
      </c>
    </row>
    <row r="226" spans="2:30" x14ac:dyDescent="0.25">
      <c r="B226">
        <f>VLOOKUP(C226*1,RMPCrecs!F$2:N$1245,9,FALSE)</f>
        <v>14</v>
      </c>
      <c r="C226" s="15" t="s">
        <v>1069</v>
      </c>
      <c r="D226" s="15" t="s">
        <v>41</v>
      </c>
      <c r="E226" s="16">
        <v>2011</v>
      </c>
      <c r="F226" s="15" t="s">
        <v>67</v>
      </c>
      <c r="G226" s="17">
        <v>40784</v>
      </c>
      <c r="H226" s="15" t="s">
        <v>43</v>
      </c>
      <c r="I226" s="15" t="s">
        <v>44</v>
      </c>
      <c r="J226" s="16">
        <v>3008</v>
      </c>
      <c r="K226" s="15" t="s">
        <v>110</v>
      </c>
      <c r="L226" s="16">
        <v>830</v>
      </c>
      <c r="M226" s="15" t="s">
        <v>46</v>
      </c>
      <c r="N226" s="16">
        <v>4</v>
      </c>
      <c r="O226" s="15" t="s">
        <v>43</v>
      </c>
      <c r="P226" s="15" t="s">
        <v>433</v>
      </c>
      <c r="Q226" s="15" t="s">
        <v>48</v>
      </c>
      <c r="R226" s="15" t="s">
        <v>49</v>
      </c>
      <c r="S226" s="15" t="s">
        <v>43</v>
      </c>
      <c r="T226" s="15" t="s">
        <v>50</v>
      </c>
      <c r="U226" s="15" t="s">
        <v>72</v>
      </c>
      <c r="V226" s="16">
        <v>2.8</v>
      </c>
      <c r="W226" s="16">
        <v>2.8</v>
      </c>
      <c r="X226" s="15" t="s">
        <v>1015</v>
      </c>
      <c r="Y226" s="15" t="s">
        <v>1026</v>
      </c>
      <c r="Z226" s="16" t="b">
        <v>0</v>
      </c>
      <c r="AA226" s="15" t="s">
        <v>54</v>
      </c>
      <c r="AB226" s="16" t="b">
        <v>0</v>
      </c>
      <c r="AC226" s="16">
        <v>39</v>
      </c>
      <c r="AD226" t="str">
        <f t="shared" si="3"/>
        <v>NT</v>
      </c>
    </row>
    <row r="227" spans="2:30" x14ac:dyDescent="0.25">
      <c r="B227">
        <f>VLOOKUP(C227*1,RMPCrecs!F$2:N$1245,9,FALSE)</f>
        <v>14</v>
      </c>
      <c r="C227" s="15" t="s">
        <v>1070</v>
      </c>
      <c r="D227" s="15" t="s">
        <v>41</v>
      </c>
      <c r="E227" s="16">
        <v>2011</v>
      </c>
      <c r="F227" s="15" t="s">
        <v>67</v>
      </c>
      <c r="G227" s="17">
        <v>40784</v>
      </c>
      <c r="H227" s="15" t="s">
        <v>43</v>
      </c>
      <c r="I227" s="15" t="s">
        <v>44</v>
      </c>
      <c r="J227" s="16">
        <v>3008</v>
      </c>
      <c r="K227" s="15" t="s">
        <v>45</v>
      </c>
      <c r="L227" s="16">
        <v>700</v>
      </c>
      <c r="M227" s="15" t="s">
        <v>46</v>
      </c>
      <c r="N227" s="16">
        <v>3</v>
      </c>
      <c r="O227" s="15" t="s">
        <v>43</v>
      </c>
      <c r="P227" s="15" t="s">
        <v>956</v>
      </c>
      <c r="Q227" s="15" t="s">
        <v>48</v>
      </c>
      <c r="R227" s="15" t="s">
        <v>49</v>
      </c>
      <c r="S227" s="15" t="s">
        <v>43</v>
      </c>
      <c r="T227" s="15" t="s">
        <v>50</v>
      </c>
      <c r="U227" s="15" t="s">
        <v>72</v>
      </c>
      <c r="V227" s="16">
        <v>2.8</v>
      </c>
      <c r="W227" s="16">
        <v>2.8</v>
      </c>
      <c r="X227" s="15" t="s">
        <v>1015</v>
      </c>
      <c r="Y227" s="15" t="s">
        <v>1026</v>
      </c>
      <c r="Z227" s="16" t="b">
        <v>0</v>
      </c>
      <c r="AA227" s="15" t="s">
        <v>54</v>
      </c>
      <c r="AB227" s="16" t="b">
        <v>0</v>
      </c>
      <c r="AC227" s="16">
        <v>39</v>
      </c>
      <c r="AD227" t="str">
        <f t="shared" si="3"/>
        <v>NT</v>
      </c>
    </row>
    <row r="228" spans="2:30" x14ac:dyDescent="0.25">
      <c r="B228">
        <f>VLOOKUP(C228*1,RMPCrecs!F$2:N$1245,9,FALSE)</f>
        <v>14</v>
      </c>
      <c r="C228" s="15" t="s">
        <v>1071</v>
      </c>
      <c r="D228" s="15" t="s">
        <v>41</v>
      </c>
      <c r="E228" s="16">
        <v>2011</v>
      </c>
      <c r="F228" s="15" t="s">
        <v>67</v>
      </c>
      <c r="G228" s="17">
        <v>40784</v>
      </c>
      <c r="H228" s="15" t="s">
        <v>43</v>
      </c>
      <c r="I228" s="15" t="s">
        <v>44</v>
      </c>
      <c r="J228" s="16">
        <v>3008</v>
      </c>
      <c r="K228" s="15" t="s">
        <v>45</v>
      </c>
      <c r="L228" s="16">
        <v>670</v>
      </c>
      <c r="M228" s="15" t="s">
        <v>46</v>
      </c>
      <c r="N228" s="16">
        <v>3</v>
      </c>
      <c r="O228" s="15" t="s">
        <v>43</v>
      </c>
      <c r="P228" s="15" t="s">
        <v>956</v>
      </c>
      <c r="Q228" s="15" t="s">
        <v>48</v>
      </c>
      <c r="R228" s="15" t="s">
        <v>49</v>
      </c>
      <c r="S228" s="15" t="s">
        <v>43</v>
      </c>
      <c r="T228" s="15" t="s">
        <v>50</v>
      </c>
      <c r="U228" s="15" t="s">
        <v>72</v>
      </c>
      <c r="V228" s="16">
        <v>2.8</v>
      </c>
      <c r="W228" s="16">
        <v>2.8</v>
      </c>
      <c r="X228" s="15" t="s">
        <v>1015</v>
      </c>
      <c r="Y228" s="15" t="s">
        <v>1026</v>
      </c>
      <c r="Z228" s="16" t="b">
        <v>0</v>
      </c>
      <c r="AA228" s="15" t="s">
        <v>54</v>
      </c>
      <c r="AB228" s="16" t="b">
        <v>0</v>
      </c>
      <c r="AC228" s="16">
        <v>39</v>
      </c>
      <c r="AD228" t="str">
        <f t="shared" si="3"/>
        <v>NT</v>
      </c>
    </row>
    <row r="229" spans="2:30" x14ac:dyDescent="0.25">
      <c r="B229">
        <f>VLOOKUP(C229*1,RMPCrecs!F$2:N$1245,9,FALSE)</f>
        <v>14</v>
      </c>
      <c r="C229" s="15" t="s">
        <v>1072</v>
      </c>
      <c r="D229" s="15" t="s">
        <v>41</v>
      </c>
      <c r="E229" s="16">
        <v>2011</v>
      </c>
      <c r="F229" s="15" t="s">
        <v>67</v>
      </c>
      <c r="G229" s="17">
        <v>40784</v>
      </c>
      <c r="H229" s="15" t="s">
        <v>43</v>
      </c>
      <c r="I229" s="15" t="s">
        <v>44</v>
      </c>
      <c r="J229" s="16">
        <v>3008</v>
      </c>
      <c r="K229" s="15" t="s">
        <v>45</v>
      </c>
      <c r="L229" s="16">
        <v>640</v>
      </c>
      <c r="M229" s="15" t="s">
        <v>46</v>
      </c>
      <c r="N229" s="16">
        <v>3</v>
      </c>
      <c r="O229" s="15" t="s">
        <v>43</v>
      </c>
      <c r="P229" s="15" t="s">
        <v>956</v>
      </c>
      <c r="Q229" s="15" t="s">
        <v>48</v>
      </c>
      <c r="R229" s="15" t="s">
        <v>49</v>
      </c>
      <c r="S229" s="15" t="s">
        <v>43</v>
      </c>
      <c r="T229" s="15" t="s">
        <v>50</v>
      </c>
      <c r="U229" s="15" t="s">
        <v>72</v>
      </c>
      <c r="V229" s="16">
        <v>2.8</v>
      </c>
      <c r="W229" s="16">
        <v>2.8</v>
      </c>
      <c r="X229" s="15" t="s">
        <v>1015</v>
      </c>
      <c r="Y229" s="15" t="s">
        <v>1026</v>
      </c>
      <c r="Z229" s="16" t="b">
        <v>0</v>
      </c>
      <c r="AA229" s="15" t="s">
        <v>54</v>
      </c>
      <c r="AB229" s="16" t="b">
        <v>0</v>
      </c>
      <c r="AC229" s="16">
        <v>39</v>
      </c>
      <c r="AD229" t="str">
        <f t="shared" si="3"/>
        <v>NT</v>
      </c>
    </row>
    <row r="230" spans="2:30" x14ac:dyDescent="0.25">
      <c r="B230">
        <f>VLOOKUP(C230*1,RMPCrecs!F$2:N$1245,9,FALSE)</f>
        <v>14</v>
      </c>
      <c r="C230" s="15" t="s">
        <v>1073</v>
      </c>
      <c r="D230" s="15" t="s">
        <v>41</v>
      </c>
      <c r="E230" s="16">
        <v>2011</v>
      </c>
      <c r="F230" s="15" t="s">
        <v>67</v>
      </c>
      <c r="G230" s="17">
        <v>40784</v>
      </c>
      <c r="H230" s="15" t="s">
        <v>43</v>
      </c>
      <c r="I230" s="15" t="s">
        <v>44</v>
      </c>
      <c r="J230" s="16">
        <v>3008</v>
      </c>
      <c r="K230" s="15" t="s">
        <v>110</v>
      </c>
      <c r="L230" s="16">
        <v>840</v>
      </c>
      <c r="M230" s="15" t="s">
        <v>46</v>
      </c>
      <c r="N230" s="16">
        <v>4</v>
      </c>
      <c r="O230" s="15" t="s">
        <v>43</v>
      </c>
      <c r="P230" s="15" t="s">
        <v>455</v>
      </c>
      <c r="Q230" s="15" t="s">
        <v>48</v>
      </c>
      <c r="R230" s="15" t="s">
        <v>59</v>
      </c>
      <c r="S230" s="15" t="s">
        <v>43</v>
      </c>
      <c r="T230" s="15" t="s">
        <v>50</v>
      </c>
      <c r="U230" s="15" t="s">
        <v>72</v>
      </c>
      <c r="V230" s="16">
        <v>2.8</v>
      </c>
      <c r="W230" s="16">
        <v>2.8</v>
      </c>
      <c r="X230" s="15" t="s">
        <v>1015</v>
      </c>
      <c r="Y230" s="15" t="s">
        <v>1026</v>
      </c>
      <c r="Z230" s="16" t="b">
        <v>0</v>
      </c>
      <c r="AA230" s="15" t="s">
        <v>54</v>
      </c>
      <c r="AB230" s="16" t="b">
        <v>0</v>
      </c>
      <c r="AC230" s="16">
        <v>39</v>
      </c>
      <c r="AD230" t="str">
        <f t="shared" si="3"/>
        <v>NT</v>
      </c>
    </row>
    <row r="231" spans="2:30" x14ac:dyDescent="0.25">
      <c r="B231">
        <f>VLOOKUP(C231*1,RMPCrecs!F$2:N$1245,9,FALSE)</f>
        <v>14</v>
      </c>
      <c r="C231" s="15" t="s">
        <v>1074</v>
      </c>
      <c r="D231" s="15" t="s">
        <v>41</v>
      </c>
      <c r="E231" s="16">
        <v>2011</v>
      </c>
      <c r="F231" s="15" t="s">
        <v>67</v>
      </c>
      <c r="G231" s="17">
        <v>40784</v>
      </c>
      <c r="H231" s="15" t="s">
        <v>43</v>
      </c>
      <c r="I231" s="15" t="s">
        <v>44</v>
      </c>
      <c r="J231" s="16">
        <v>3008</v>
      </c>
      <c r="K231" s="15" t="s">
        <v>110</v>
      </c>
      <c r="L231" s="16">
        <v>740</v>
      </c>
      <c r="M231" s="15" t="s">
        <v>46</v>
      </c>
      <c r="N231" s="16">
        <v>4</v>
      </c>
      <c r="O231" s="15" t="s">
        <v>43</v>
      </c>
      <c r="P231" s="15" t="s">
        <v>433</v>
      </c>
      <c r="Q231" s="15" t="s">
        <v>48</v>
      </c>
      <c r="R231" s="15" t="s">
        <v>49</v>
      </c>
      <c r="S231" s="15" t="s">
        <v>43</v>
      </c>
      <c r="T231" s="15" t="s">
        <v>50</v>
      </c>
      <c r="U231" s="15" t="s">
        <v>72</v>
      </c>
      <c r="V231" s="16">
        <v>2.8</v>
      </c>
      <c r="W231" s="16">
        <v>2.8</v>
      </c>
      <c r="X231" s="15" t="s">
        <v>1015</v>
      </c>
      <c r="Y231" s="15" t="s">
        <v>1026</v>
      </c>
      <c r="Z231" s="16" t="b">
        <v>0</v>
      </c>
      <c r="AA231" s="15" t="s">
        <v>54</v>
      </c>
      <c r="AB231" s="16" t="b">
        <v>0</v>
      </c>
      <c r="AC231" s="16">
        <v>39</v>
      </c>
      <c r="AD231" t="str">
        <f t="shared" si="3"/>
        <v>NT</v>
      </c>
    </row>
    <row r="232" spans="2:30" x14ac:dyDescent="0.25">
      <c r="B232">
        <f>VLOOKUP(C232*1,RMPCrecs!F$2:N$1245,9,FALSE)</f>
        <v>14</v>
      </c>
      <c r="C232" s="15" t="s">
        <v>1075</v>
      </c>
      <c r="D232" s="15" t="s">
        <v>41</v>
      </c>
      <c r="E232" s="16">
        <v>2011</v>
      </c>
      <c r="F232" s="15" t="s">
        <v>67</v>
      </c>
      <c r="G232" s="17">
        <v>40784</v>
      </c>
      <c r="H232" s="15" t="s">
        <v>43</v>
      </c>
      <c r="I232" s="15" t="s">
        <v>44</v>
      </c>
      <c r="J232" s="16">
        <v>3008</v>
      </c>
      <c r="K232" s="15" t="s">
        <v>110</v>
      </c>
      <c r="L232" s="16">
        <v>810</v>
      </c>
      <c r="M232" s="15" t="s">
        <v>46</v>
      </c>
      <c r="N232" s="16">
        <v>4</v>
      </c>
      <c r="O232" s="15" t="s">
        <v>43</v>
      </c>
      <c r="P232" s="15" t="s">
        <v>433</v>
      </c>
      <c r="Q232" s="15" t="s">
        <v>48</v>
      </c>
      <c r="R232" s="15" t="s">
        <v>59</v>
      </c>
      <c r="S232" s="15" t="s">
        <v>43</v>
      </c>
      <c r="T232" s="15" t="s">
        <v>50</v>
      </c>
      <c r="U232" s="15" t="s">
        <v>72</v>
      </c>
      <c r="V232" s="16">
        <v>2.8</v>
      </c>
      <c r="W232" s="16">
        <v>2.8</v>
      </c>
      <c r="X232" s="15" t="s">
        <v>1015</v>
      </c>
      <c r="Y232" s="15" t="s">
        <v>1026</v>
      </c>
      <c r="Z232" s="16" t="b">
        <v>0</v>
      </c>
      <c r="AA232" s="15" t="s">
        <v>54</v>
      </c>
      <c r="AB232" s="16" t="b">
        <v>0</v>
      </c>
      <c r="AC232" s="16">
        <v>39</v>
      </c>
      <c r="AD232" t="str">
        <f t="shared" si="3"/>
        <v>NT</v>
      </c>
    </row>
    <row r="233" spans="2:30" x14ac:dyDescent="0.25">
      <c r="B233">
        <f>VLOOKUP(C233*1,RMPCrecs!F$2:N$1245,9,FALSE)</f>
        <v>14</v>
      </c>
      <c r="C233" s="15" t="s">
        <v>1076</v>
      </c>
      <c r="D233" s="15" t="s">
        <v>41</v>
      </c>
      <c r="E233" s="16">
        <v>2011</v>
      </c>
      <c r="F233" s="15" t="s">
        <v>67</v>
      </c>
      <c r="G233" s="17">
        <v>40784</v>
      </c>
      <c r="H233" s="15" t="s">
        <v>43</v>
      </c>
      <c r="I233" s="15" t="s">
        <v>44</v>
      </c>
      <c r="J233" s="16">
        <v>3008</v>
      </c>
      <c r="K233" s="15" t="s">
        <v>45</v>
      </c>
      <c r="L233" s="16">
        <v>860</v>
      </c>
      <c r="M233" s="15" t="s">
        <v>46</v>
      </c>
      <c r="N233" s="16">
        <v>3</v>
      </c>
      <c r="O233" s="15" t="s">
        <v>43</v>
      </c>
      <c r="P233" s="15" t="s">
        <v>770</v>
      </c>
      <c r="Q233" s="15" t="s">
        <v>48</v>
      </c>
      <c r="R233" s="15" t="s">
        <v>49</v>
      </c>
      <c r="S233" s="15" t="s">
        <v>43</v>
      </c>
      <c r="T233" s="15" t="s">
        <v>50</v>
      </c>
      <c r="U233" s="15" t="s">
        <v>72</v>
      </c>
      <c r="V233" s="16">
        <v>2.8</v>
      </c>
      <c r="W233" s="16">
        <v>2.8</v>
      </c>
      <c r="X233" s="15" t="s">
        <v>1015</v>
      </c>
      <c r="Y233" s="15" t="s">
        <v>1026</v>
      </c>
      <c r="Z233" s="16" t="b">
        <v>0</v>
      </c>
      <c r="AA233" s="15" t="s">
        <v>54</v>
      </c>
      <c r="AB233" s="16" t="b">
        <v>0</v>
      </c>
      <c r="AC233" s="16">
        <v>39</v>
      </c>
      <c r="AD233" t="str">
        <f t="shared" si="3"/>
        <v>NT</v>
      </c>
    </row>
    <row r="234" spans="2:30" x14ac:dyDescent="0.25">
      <c r="B234">
        <f>VLOOKUP(C234*1,RMPCrecs!F$2:N$1245,9,FALSE)</f>
        <v>14</v>
      </c>
      <c r="C234" s="15" t="s">
        <v>1077</v>
      </c>
      <c r="D234" s="15" t="s">
        <v>41</v>
      </c>
      <c r="E234" s="16">
        <v>2011</v>
      </c>
      <c r="F234" s="15" t="s">
        <v>67</v>
      </c>
      <c r="G234" s="17">
        <v>40784</v>
      </c>
      <c r="H234" s="15" t="s">
        <v>43</v>
      </c>
      <c r="I234" s="15" t="s">
        <v>44</v>
      </c>
      <c r="J234" s="16">
        <v>3008</v>
      </c>
      <c r="K234" s="15" t="s">
        <v>45</v>
      </c>
      <c r="L234" s="16">
        <v>780</v>
      </c>
      <c r="M234" s="15" t="s">
        <v>46</v>
      </c>
      <c r="N234" s="16">
        <v>3</v>
      </c>
      <c r="O234" s="15" t="s">
        <v>43</v>
      </c>
      <c r="P234" s="15" t="s">
        <v>956</v>
      </c>
      <c r="Q234" s="15" t="s">
        <v>48</v>
      </c>
      <c r="R234" s="15" t="s">
        <v>49</v>
      </c>
      <c r="S234" s="15" t="s">
        <v>43</v>
      </c>
      <c r="T234" s="15" t="s">
        <v>50</v>
      </c>
      <c r="U234" s="15" t="s">
        <v>72</v>
      </c>
      <c r="V234" s="16">
        <v>2.8</v>
      </c>
      <c r="W234" s="16">
        <v>2.8</v>
      </c>
      <c r="X234" s="15" t="s">
        <v>1015</v>
      </c>
      <c r="Y234" s="15" t="s">
        <v>1026</v>
      </c>
      <c r="Z234" s="16" t="b">
        <v>0</v>
      </c>
      <c r="AA234" s="15" t="s">
        <v>54</v>
      </c>
      <c r="AB234" s="16" t="b">
        <v>0</v>
      </c>
      <c r="AC234" s="16">
        <v>39</v>
      </c>
      <c r="AD234" t="str">
        <f t="shared" si="3"/>
        <v>NT</v>
      </c>
    </row>
    <row r="235" spans="2:30" x14ac:dyDescent="0.25">
      <c r="B235">
        <f>VLOOKUP(C235*1,RMPCrecs!F$2:N$1245,9,FALSE)</f>
        <v>14</v>
      </c>
      <c r="C235" s="15" t="s">
        <v>1078</v>
      </c>
      <c r="D235" s="15" t="s">
        <v>41</v>
      </c>
      <c r="E235" s="16">
        <v>2011</v>
      </c>
      <c r="F235" s="15" t="s">
        <v>67</v>
      </c>
      <c r="G235" s="17">
        <v>40784</v>
      </c>
      <c r="H235" s="15" t="s">
        <v>43</v>
      </c>
      <c r="I235" s="15" t="s">
        <v>44</v>
      </c>
      <c r="J235" s="16">
        <v>3008</v>
      </c>
      <c r="K235" s="15" t="s">
        <v>45</v>
      </c>
      <c r="L235" s="16">
        <v>860</v>
      </c>
      <c r="M235" s="15" t="s">
        <v>46</v>
      </c>
      <c r="N235" s="16">
        <v>3</v>
      </c>
      <c r="O235" s="15" t="s">
        <v>43</v>
      </c>
      <c r="P235" s="15" t="s">
        <v>770</v>
      </c>
      <c r="Q235" s="15" t="s">
        <v>48</v>
      </c>
      <c r="R235" s="15" t="s">
        <v>49</v>
      </c>
      <c r="S235" s="15" t="s">
        <v>43</v>
      </c>
      <c r="T235" s="15" t="s">
        <v>50</v>
      </c>
      <c r="U235" s="15" t="s">
        <v>72</v>
      </c>
      <c r="V235" s="16">
        <v>2.8</v>
      </c>
      <c r="W235" s="16">
        <v>2.8</v>
      </c>
      <c r="X235" s="15" t="s">
        <v>1015</v>
      </c>
      <c r="Y235" s="15" t="s">
        <v>1026</v>
      </c>
      <c r="Z235" s="16" t="b">
        <v>0</v>
      </c>
      <c r="AA235" s="15" t="s">
        <v>54</v>
      </c>
      <c r="AB235" s="16" t="b">
        <v>0</v>
      </c>
      <c r="AC235" s="16">
        <v>39</v>
      </c>
      <c r="AD235" t="str">
        <f t="shared" si="3"/>
        <v>NT</v>
      </c>
    </row>
    <row r="236" spans="2:30" x14ac:dyDescent="0.25">
      <c r="B236">
        <f>VLOOKUP(C236*1,RMPCrecs!F$2:N$1245,9,FALSE)</f>
        <v>14</v>
      </c>
      <c r="C236" s="15" t="s">
        <v>1079</v>
      </c>
      <c r="D236" s="15" t="s">
        <v>41</v>
      </c>
      <c r="E236" s="16">
        <v>2011</v>
      </c>
      <c r="F236" s="15" t="s">
        <v>67</v>
      </c>
      <c r="G236" s="17">
        <v>40784</v>
      </c>
      <c r="H236" s="15" t="s">
        <v>43</v>
      </c>
      <c r="I236" s="15" t="s">
        <v>44</v>
      </c>
      <c r="J236" s="16">
        <v>3008</v>
      </c>
      <c r="K236" s="15" t="s">
        <v>110</v>
      </c>
      <c r="L236" s="16">
        <v>770</v>
      </c>
      <c r="M236" s="15" t="s">
        <v>46</v>
      </c>
      <c r="N236" s="16">
        <v>4</v>
      </c>
      <c r="O236" s="15" t="s">
        <v>43</v>
      </c>
      <c r="P236" s="15" t="s">
        <v>433</v>
      </c>
      <c r="Q236" s="15" t="s">
        <v>48</v>
      </c>
      <c r="R236" s="15" t="s">
        <v>49</v>
      </c>
      <c r="S236" s="15" t="s">
        <v>43</v>
      </c>
      <c r="T236" s="15" t="s">
        <v>50</v>
      </c>
      <c r="U236" s="15" t="s">
        <v>72</v>
      </c>
      <c r="V236" s="16">
        <v>2.8</v>
      </c>
      <c r="W236" s="16">
        <v>2.8</v>
      </c>
      <c r="X236" s="15" t="s">
        <v>1015</v>
      </c>
      <c r="Y236" s="15" t="s">
        <v>1026</v>
      </c>
      <c r="Z236" s="16" t="b">
        <v>0</v>
      </c>
      <c r="AA236" s="15" t="s">
        <v>54</v>
      </c>
      <c r="AB236" s="16" t="b">
        <v>0</v>
      </c>
      <c r="AC236" s="16">
        <v>39</v>
      </c>
      <c r="AD236" t="str">
        <f t="shared" si="3"/>
        <v>NT</v>
      </c>
    </row>
    <row r="237" spans="2:30" x14ac:dyDescent="0.25">
      <c r="B237">
        <f>VLOOKUP(C237*1,RMPCrecs!F$2:N$1245,9,FALSE)</f>
        <v>14</v>
      </c>
      <c r="C237" s="15" t="s">
        <v>1080</v>
      </c>
      <c r="D237" s="15" t="s">
        <v>41</v>
      </c>
      <c r="E237" s="16">
        <v>2011</v>
      </c>
      <c r="F237" s="15" t="s">
        <v>67</v>
      </c>
      <c r="G237" s="17">
        <v>40779</v>
      </c>
      <c r="H237" s="15" t="s">
        <v>43</v>
      </c>
      <c r="I237" s="15" t="s">
        <v>44</v>
      </c>
      <c r="J237" s="16">
        <v>3008</v>
      </c>
      <c r="K237" s="15" t="s">
        <v>110</v>
      </c>
      <c r="L237" s="16">
        <v>850</v>
      </c>
      <c r="M237" s="15" t="s">
        <v>46</v>
      </c>
      <c r="N237" s="16">
        <v>4</v>
      </c>
      <c r="O237" s="15" t="s">
        <v>43</v>
      </c>
      <c r="P237" s="15" t="s">
        <v>433</v>
      </c>
      <c r="Q237" s="15" t="s">
        <v>48</v>
      </c>
      <c r="R237" s="15" t="s">
        <v>49</v>
      </c>
      <c r="S237" s="15" t="s">
        <v>43</v>
      </c>
      <c r="T237" s="15" t="s">
        <v>50</v>
      </c>
      <c r="U237" s="15" t="s">
        <v>69</v>
      </c>
      <c r="V237" s="16">
        <v>2.38</v>
      </c>
      <c r="W237" s="16">
        <v>2.38</v>
      </c>
      <c r="X237" s="15" t="s">
        <v>1015</v>
      </c>
      <c r="Y237" s="15" t="s">
        <v>1016</v>
      </c>
      <c r="Z237" s="16" t="b">
        <v>0</v>
      </c>
      <c r="AA237" s="15" t="s">
        <v>54</v>
      </c>
      <c r="AB237" s="16" t="b">
        <v>0</v>
      </c>
      <c r="AC237" s="16">
        <v>39</v>
      </c>
      <c r="AD237" t="str">
        <f t="shared" si="3"/>
        <v>NT</v>
      </c>
    </row>
    <row r="238" spans="2:30" x14ac:dyDescent="0.25">
      <c r="B238">
        <f>VLOOKUP(C238*1,RMPCrecs!F$2:N$1245,9,FALSE)</f>
        <v>14</v>
      </c>
      <c r="C238" s="15" t="s">
        <v>1081</v>
      </c>
      <c r="D238" s="15" t="s">
        <v>41</v>
      </c>
      <c r="E238" s="16">
        <v>2011</v>
      </c>
      <c r="F238" s="15" t="s">
        <v>67</v>
      </c>
      <c r="G238" s="17">
        <v>40779</v>
      </c>
      <c r="H238" s="15" t="s">
        <v>43</v>
      </c>
      <c r="I238" s="15" t="s">
        <v>44</v>
      </c>
      <c r="J238" s="16">
        <v>3008</v>
      </c>
      <c r="K238" s="15" t="s">
        <v>45</v>
      </c>
      <c r="L238" s="16">
        <v>860</v>
      </c>
      <c r="M238" s="15" t="s">
        <v>46</v>
      </c>
      <c r="N238" s="16">
        <v>3</v>
      </c>
      <c r="O238" s="15" t="s">
        <v>43</v>
      </c>
      <c r="P238" s="15" t="s">
        <v>956</v>
      </c>
      <c r="Q238" s="15" t="s">
        <v>48</v>
      </c>
      <c r="R238" s="15" t="s">
        <v>49</v>
      </c>
      <c r="S238" s="15" t="s">
        <v>43</v>
      </c>
      <c r="T238" s="15" t="s">
        <v>50</v>
      </c>
      <c r="U238" s="15" t="s">
        <v>69</v>
      </c>
      <c r="V238" s="16">
        <v>2.38</v>
      </c>
      <c r="W238" s="16">
        <v>2.38</v>
      </c>
      <c r="X238" s="15" t="s">
        <v>1015</v>
      </c>
      <c r="Y238" s="15" t="s">
        <v>1016</v>
      </c>
      <c r="Z238" s="16" t="b">
        <v>0</v>
      </c>
      <c r="AA238" s="15" t="s">
        <v>54</v>
      </c>
      <c r="AB238" s="16" t="b">
        <v>0</v>
      </c>
      <c r="AC238" s="16">
        <v>39</v>
      </c>
      <c r="AD238" t="str">
        <f t="shared" si="3"/>
        <v>NT</v>
      </c>
    </row>
    <row r="239" spans="2:30" x14ac:dyDescent="0.25">
      <c r="B239">
        <f>VLOOKUP(C239*1,RMPCrecs!F$2:N$1245,9,FALSE)</f>
        <v>14</v>
      </c>
      <c r="C239" s="15" t="s">
        <v>1085</v>
      </c>
      <c r="D239" s="15" t="s">
        <v>41</v>
      </c>
      <c r="E239" s="16">
        <v>2011</v>
      </c>
      <c r="F239" s="15" t="s">
        <v>67</v>
      </c>
      <c r="G239" s="17">
        <v>40780</v>
      </c>
      <c r="H239" s="15" t="s">
        <v>43</v>
      </c>
      <c r="I239" s="15" t="s">
        <v>44</v>
      </c>
      <c r="J239" s="16">
        <v>3008</v>
      </c>
      <c r="K239" s="15" t="s">
        <v>45</v>
      </c>
      <c r="L239" s="16">
        <v>800</v>
      </c>
      <c r="M239" s="15" t="s">
        <v>46</v>
      </c>
      <c r="N239" s="16">
        <v>3</v>
      </c>
      <c r="O239" s="15" t="s">
        <v>43</v>
      </c>
      <c r="P239" s="15" t="s">
        <v>770</v>
      </c>
      <c r="Q239" s="15" t="s">
        <v>48</v>
      </c>
      <c r="R239" s="15" t="s">
        <v>49</v>
      </c>
      <c r="S239" s="15" t="s">
        <v>43</v>
      </c>
      <c r="T239" s="15" t="s">
        <v>50</v>
      </c>
      <c r="U239" s="15" t="s">
        <v>69</v>
      </c>
      <c r="V239" s="16">
        <v>2.38</v>
      </c>
      <c r="W239" s="16">
        <v>2.38</v>
      </c>
      <c r="X239" s="15" t="s">
        <v>1015</v>
      </c>
      <c r="Y239" s="15" t="s">
        <v>1016</v>
      </c>
      <c r="Z239" s="16" t="b">
        <v>0</v>
      </c>
      <c r="AA239" s="15" t="s">
        <v>54</v>
      </c>
      <c r="AB239" s="16" t="b">
        <v>0</v>
      </c>
      <c r="AC239" s="16">
        <v>39</v>
      </c>
      <c r="AD239" t="str">
        <f t="shared" si="3"/>
        <v>NT</v>
      </c>
    </row>
    <row r="240" spans="2:30" x14ac:dyDescent="0.25">
      <c r="B240">
        <f>VLOOKUP(C240*1,RMPCrecs!F$2:N$1245,9,FALSE)</f>
        <v>14</v>
      </c>
      <c r="C240" s="15" t="s">
        <v>1086</v>
      </c>
      <c r="D240" s="15" t="s">
        <v>41</v>
      </c>
      <c r="E240" s="16">
        <v>2011</v>
      </c>
      <c r="F240" s="15" t="s">
        <v>67</v>
      </c>
      <c r="G240" s="17">
        <v>40770</v>
      </c>
      <c r="H240" s="15" t="s">
        <v>43</v>
      </c>
      <c r="I240" s="15" t="s">
        <v>44</v>
      </c>
      <c r="J240" s="16">
        <v>3008</v>
      </c>
      <c r="K240" s="15" t="s">
        <v>45</v>
      </c>
      <c r="L240" s="16">
        <v>710</v>
      </c>
      <c r="M240" s="15" t="s">
        <v>46</v>
      </c>
      <c r="N240" s="16">
        <v>3</v>
      </c>
      <c r="O240" s="15" t="s">
        <v>43</v>
      </c>
      <c r="P240" s="15" t="s">
        <v>956</v>
      </c>
      <c r="Q240" s="15" t="s">
        <v>48</v>
      </c>
      <c r="R240" s="15" t="s">
        <v>49</v>
      </c>
      <c r="S240" s="15" t="s">
        <v>43</v>
      </c>
      <c r="T240" s="15" t="s">
        <v>50</v>
      </c>
      <c r="U240" s="15" t="s">
        <v>98</v>
      </c>
      <c r="V240" s="16">
        <v>3.54</v>
      </c>
      <c r="W240" s="16">
        <v>3.54</v>
      </c>
      <c r="X240" s="15" t="s">
        <v>1015</v>
      </c>
      <c r="Y240" s="15" t="s">
        <v>1057</v>
      </c>
      <c r="Z240" s="16" t="b">
        <v>0</v>
      </c>
      <c r="AA240" s="15" t="s">
        <v>54</v>
      </c>
      <c r="AB240" s="16" t="b">
        <v>0</v>
      </c>
      <c r="AC240" s="16">
        <v>39</v>
      </c>
      <c r="AD240" t="str">
        <f t="shared" si="3"/>
        <v>NT</v>
      </c>
    </row>
    <row r="241" spans="2:30" x14ac:dyDescent="0.25">
      <c r="B241">
        <f>VLOOKUP(C241*1,RMPCrecs!F$2:N$1245,9,FALSE)</f>
        <v>14</v>
      </c>
      <c r="C241" s="15" t="s">
        <v>1087</v>
      </c>
      <c r="D241" s="15" t="s">
        <v>41</v>
      </c>
      <c r="E241" s="16">
        <v>2011</v>
      </c>
      <c r="F241" s="15" t="s">
        <v>67</v>
      </c>
      <c r="G241" s="17">
        <v>40772</v>
      </c>
      <c r="H241" s="15" t="s">
        <v>43</v>
      </c>
      <c r="I241" s="15" t="s">
        <v>44</v>
      </c>
      <c r="J241" s="16">
        <v>3008</v>
      </c>
      <c r="K241" s="15" t="s">
        <v>110</v>
      </c>
      <c r="L241" s="16">
        <v>840</v>
      </c>
      <c r="M241" s="15" t="s">
        <v>46</v>
      </c>
      <c r="N241" s="16">
        <v>4</v>
      </c>
      <c r="O241" s="15" t="s">
        <v>43</v>
      </c>
      <c r="P241" s="15" t="s">
        <v>433</v>
      </c>
      <c r="Q241" s="15" t="s">
        <v>48</v>
      </c>
      <c r="R241" s="15" t="s">
        <v>49</v>
      </c>
      <c r="S241" s="15" t="s">
        <v>43</v>
      </c>
      <c r="T241" s="15" t="s">
        <v>50</v>
      </c>
      <c r="U241" s="15" t="s">
        <v>98</v>
      </c>
      <c r="V241" s="16">
        <v>3.54</v>
      </c>
      <c r="W241" s="16">
        <v>3.54</v>
      </c>
      <c r="X241" s="15" t="s">
        <v>1015</v>
      </c>
      <c r="Y241" s="15" t="s">
        <v>1057</v>
      </c>
      <c r="Z241" s="16" t="b">
        <v>0</v>
      </c>
      <c r="AA241" s="15" t="s">
        <v>54</v>
      </c>
      <c r="AB241" s="16" t="b">
        <v>0</v>
      </c>
      <c r="AC241" s="16">
        <v>39</v>
      </c>
      <c r="AD241" t="str">
        <f t="shared" si="3"/>
        <v>NT</v>
      </c>
    </row>
    <row r="242" spans="2:30" x14ac:dyDescent="0.25">
      <c r="B242">
        <f>VLOOKUP(C242*1,RMPCrecs!F$2:N$1245,9,FALSE)</f>
        <v>14</v>
      </c>
      <c r="C242" s="15" t="s">
        <v>1088</v>
      </c>
      <c r="D242" s="15" t="s">
        <v>41</v>
      </c>
      <c r="E242" s="16">
        <v>2011</v>
      </c>
      <c r="F242" s="15" t="s">
        <v>67</v>
      </c>
      <c r="G242" s="17">
        <v>40772</v>
      </c>
      <c r="H242" s="15" t="s">
        <v>43</v>
      </c>
      <c r="I242" s="15" t="s">
        <v>44</v>
      </c>
      <c r="J242" s="16">
        <v>3008</v>
      </c>
      <c r="K242" s="15" t="s">
        <v>45</v>
      </c>
      <c r="L242" s="16">
        <v>670</v>
      </c>
      <c r="M242" s="15" t="s">
        <v>46</v>
      </c>
      <c r="N242" s="16">
        <v>3</v>
      </c>
      <c r="O242" s="15" t="s">
        <v>43</v>
      </c>
      <c r="P242" s="15" t="s">
        <v>770</v>
      </c>
      <c r="Q242" s="15" t="s">
        <v>48</v>
      </c>
      <c r="R242" s="15" t="s">
        <v>49</v>
      </c>
      <c r="S242" s="15" t="s">
        <v>43</v>
      </c>
      <c r="T242" s="15" t="s">
        <v>50</v>
      </c>
      <c r="U242" s="15" t="s">
        <v>98</v>
      </c>
      <c r="V242" s="16">
        <v>3.54</v>
      </c>
      <c r="W242" s="16">
        <v>3.54</v>
      </c>
      <c r="X242" s="15" t="s">
        <v>1015</v>
      </c>
      <c r="Y242" s="15" t="s">
        <v>1057</v>
      </c>
      <c r="Z242" s="16" t="b">
        <v>0</v>
      </c>
      <c r="AA242" s="15" t="s">
        <v>54</v>
      </c>
      <c r="AB242" s="16" t="b">
        <v>0</v>
      </c>
      <c r="AC242" s="16">
        <v>39</v>
      </c>
      <c r="AD242" t="str">
        <f t="shared" si="3"/>
        <v>NT</v>
      </c>
    </row>
    <row r="243" spans="2:30" x14ac:dyDescent="0.25">
      <c r="B243">
        <f>VLOOKUP(C243*1,RMPCrecs!F$2:N$1245,9,FALSE)</f>
        <v>14</v>
      </c>
      <c r="C243" s="15" t="s">
        <v>1089</v>
      </c>
      <c r="D243" s="15" t="s">
        <v>41</v>
      </c>
      <c r="E243" s="16">
        <v>2011</v>
      </c>
      <c r="F243" s="15" t="s">
        <v>67</v>
      </c>
      <c r="G243" s="17">
        <v>40772</v>
      </c>
      <c r="H243" s="15" t="s">
        <v>43</v>
      </c>
      <c r="I243" s="15" t="s">
        <v>44</v>
      </c>
      <c r="J243" s="16">
        <v>3008</v>
      </c>
      <c r="K243" s="15" t="s">
        <v>110</v>
      </c>
      <c r="L243" s="16">
        <v>730</v>
      </c>
      <c r="M243" s="15" t="s">
        <v>46</v>
      </c>
      <c r="N243" s="16">
        <v>3</v>
      </c>
      <c r="O243" s="15" t="s">
        <v>43</v>
      </c>
      <c r="P243" s="15" t="s">
        <v>770</v>
      </c>
      <c r="Q243" s="15" t="s">
        <v>48</v>
      </c>
      <c r="R243" s="15" t="s">
        <v>49</v>
      </c>
      <c r="S243" s="15" t="s">
        <v>43</v>
      </c>
      <c r="T243" s="15" t="s">
        <v>50</v>
      </c>
      <c r="U243" s="15" t="s">
        <v>98</v>
      </c>
      <c r="V243" s="16">
        <v>3.54</v>
      </c>
      <c r="W243" s="16">
        <v>3.54</v>
      </c>
      <c r="X243" s="15" t="s">
        <v>1015</v>
      </c>
      <c r="Y243" s="15" t="s">
        <v>1057</v>
      </c>
      <c r="Z243" s="16" t="b">
        <v>0</v>
      </c>
      <c r="AA243" s="15" t="s">
        <v>54</v>
      </c>
      <c r="AB243" s="16" t="b">
        <v>0</v>
      </c>
      <c r="AC243" s="16">
        <v>39</v>
      </c>
      <c r="AD243" t="str">
        <f t="shared" si="3"/>
        <v>NT</v>
      </c>
    </row>
    <row r="244" spans="2:30" x14ac:dyDescent="0.25">
      <c r="B244">
        <f>VLOOKUP(C244*1,RMPCrecs!F$2:N$1245,9,FALSE)</f>
        <v>14</v>
      </c>
      <c r="C244" s="15" t="s">
        <v>1096</v>
      </c>
      <c r="D244" s="15" t="s">
        <v>41</v>
      </c>
      <c r="E244" s="16">
        <v>2011</v>
      </c>
      <c r="F244" s="15" t="s">
        <v>67</v>
      </c>
      <c r="G244" s="17">
        <v>40779</v>
      </c>
      <c r="H244" s="15" t="s">
        <v>43</v>
      </c>
      <c r="I244" s="15" t="s">
        <v>44</v>
      </c>
      <c r="J244" s="16">
        <v>3008</v>
      </c>
      <c r="K244" s="15" t="s">
        <v>110</v>
      </c>
      <c r="L244" s="16">
        <v>820</v>
      </c>
      <c r="M244" s="15" t="s">
        <v>46</v>
      </c>
      <c r="N244" s="16">
        <v>4</v>
      </c>
      <c r="O244" s="15" t="s">
        <v>43</v>
      </c>
      <c r="P244" s="15" t="s">
        <v>455</v>
      </c>
      <c r="Q244" s="15" t="s">
        <v>48</v>
      </c>
      <c r="R244" s="15" t="s">
        <v>49</v>
      </c>
      <c r="S244" s="15" t="s">
        <v>43</v>
      </c>
      <c r="T244" s="15" t="s">
        <v>50</v>
      </c>
      <c r="U244" s="15" t="s">
        <v>69</v>
      </c>
      <c r="V244" s="16">
        <v>2.38</v>
      </c>
      <c r="W244" s="16">
        <v>2.38</v>
      </c>
      <c r="X244" s="15" t="s">
        <v>1015</v>
      </c>
      <c r="Y244" s="15" t="s">
        <v>1016</v>
      </c>
      <c r="Z244" s="16" t="b">
        <v>0</v>
      </c>
      <c r="AA244" s="15" t="s">
        <v>54</v>
      </c>
      <c r="AB244" s="16" t="b">
        <v>0</v>
      </c>
      <c r="AC244" s="16">
        <v>39</v>
      </c>
      <c r="AD244" t="str">
        <f t="shared" si="3"/>
        <v>NT</v>
      </c>
    </row>
    <row r="245" spans="2:30" x14ac:dyDescent="0.25">
      <c r="B245">
        <f>VLOOKUP(C245*1,RMPCrecs!F$2:N$1245,9,FALSE)</f>
        <v>14</v>
      </c>
      <c r="C245" s="15" t="s">
        <v>1097</v>
      </c>
      <c r="D245" s="15" t="s">
        <v>41</v>
      </c>
      <c r="E245" s="16">
        <v>2011</v>
      </c>
      <c r="F245" s="15" t="s">
        <v>67</v>
      </c>
      <c r="G245" s="17">
        <v>40779</v>
      </c>
      <c r="H245" s="15" t="s">
        <v>43</v>
      </c>
      <c r="I245" s="15" t="s">
        <v>44</v>
      </c>
      <c r="J245" s="16">
        <v>3008</v>
      </c>
      <c r="K245" s="15" t="s">
        <v>110</v>
      </c>
      <c r="L245" s="16">
        <v>870</v>
      </c>
      <c r="M245" s="15" t="s">
        <v>46</v>
      </c>
      <c r="N245" s="16">
        <v>4</v>
      </c>
      <c r="O245" s="15" t="s">
        <v>43</v>
      </c>
      <c r="P245" s="15" t="s">
        <v>433</v>
      </c>
      <c r="Q245" s="15" t="s">
        <v>48</v>
      </c>
      <c r="R245" s="15" t="s">
        <v>49</v>
      </c>
      <c r="S245" s="15" t="s">
        <v>43</v>
      </c>
      <c r="T245" s="15" t="s">
        <v>50</v>
      </c>
      <c r="U245" s="15" t="s">
        <v>69</v>
      </c>
      <c r="V245" s="16">
        <v>2.38</v>
      </c>
      <c r="W245" s="16">
        <v>2.38</v>
      </c>
      <c r="X245" s="15" t="s">
        <v>1015</v>
      </c>
      <c r="Y245" s="15" t="s">
        <v>1016</v>
      </c>
      <c r="Z245" s="16" t="b">
        <v>0</v>
      </c>
      <c r="AA245" s="15" t="s">
        <v>54</v>
      </c>
      <c r="AB245" s="16" t="b">
        <v>0</v>
      </c>
      <c r="AC245" s="16">
        <v>39</v>
      </c>
      <c r="AD245" t="str">
        <f t="shared" si="3"/>
        <v>NT</v>
      </c>
    </row>
    <row r="246" spans="2:30" x14ac:dyDescent="0.25">
      <c r="B246">
        <f>VLOOKUP(C246*1,RMPCrecs!F$2:N$1245,9,FALSE)</f>
        <v>14</v>
      </c>
      <c r="C246" s="15" t="s">
        <v>1098</v>
      </c>
      <c r="D246" s="15" t="s">
        <v>41</v>
      </c>
      <c r="E246" s="16">
        <v>2011</v>
      </c>
      <c r="F246" s="15" t="s">
        <v>67</v>
      </c>
      <c r="G246" s="17">
        <v>40773</v>
      </c>
      <c r="H246" s="15" t="s">
        <v>43</v>
      </c>
      <c r="I246" s="15" t="s">
        <v>44</v>
      </c>
      <c r="J246" s="16">
        <v>3008</v>
      </c>
      <c r="K246" s="15" t="s">
        <v>45</v>
      </c>
      <c r="L246" s="16">
        <v>920</v>
      </c>
      <c r="M246" s="15" t="s">
        <v>46</v>
      </c>
      <c r="N246" s="16">
        <v>4</v>
      </c>
      <c r="O246" s="15" t="s">
        <v>43</v>
      </c>
      <c r="P246" s="15" t="s">
        <v>433</v>
      </c>
      <c r="Q246" s="15" t="s">
        <v>48</v>
      </c>
      <c r="R246" s="15" t="s">
        <v>49</v>
      </c>
      <c r="S246" s="15" t="s">
        <v>43</v>
      </c>
      <c r="T246" s="15" t="s">
        <v>50</v>
      </c>
      <c r="U246" s="15" t="s">
        <v>98</v>
      </c>
      <c r="V246" s="16">
        <v>3.54</v>
      </c>
      <c r="W246" s="16">
        <v>3.54</v>
      </c>
      <c r="X246" s="15" t="s">
        <v>1015</v>
      </c>
      <c r="Y246" s="15" t="s">
        <v>1057</v>
      </c>
      <c r="Z246" s="16" t="b">
        <v>0</v>
      </c>
      <c r="AA246" s="15" t="s">
        <v>54</v>
      </c>
      <c r="AB246" s="16" t="b">
        <v>0</v>
      </c>
      <c r="AC246" s="16">
        <v>39</v>
      </c>
      <c r="AD246" t="str">
        <f t="shared" si="3"/>
        <v>NT</v>
      </c>
    </row>
    <row r="247" spans="2:30" x14ac:dyDescent="0.25">
      <c r="B247">
        <f>VLOOKUP(C247*1,RMPCrecs!F$2:N$1245,9,FALSE)</f>
        <v>14</v>
      </c>
      <c r="C247" s="15" t="s">
        <v>1099</v>
      </c>
      <c r="D247" s="15" t="s">
        <v>41</v>
      </c>
      <c r="E247" s="16">
        <v>2011</v>
      </c>
      <c r="F247" s="15" t="s">
        <v>67</v>
      </c>
      <c r="G247" s="17">
        <v>40778</v>
      </c>
      <c r="H247" s="15" t="s">
        <v>43</v>
      </c>
      <c r="I247" s="15" t="s">
        <v>44</v>
      </c>
      <c r="J247" s="16">
        <v>3008</v>
      </c>
      <c r="K247" s="15" t="s">
        <v>110</v>
      </c>
      <c r="L247" s="16">
        <v>730</v>
      </c>
      <c r="M247" s="15" t="s">
        <v>46</v>
      </c>
      <c r="N247" s="16">
        <v>3</v>
      </c>
      <c r="O247" s="15" t="s">
        <v>43</v>
      </c>
      <c r="P247" s="15" t="s">
        <v>770</v>
      </c>
      <c r="Q247" s="15" t="s">
        <v>48</v>
      </c>
      <c r="R247" s="15" t="s">
        <v>49</v>
      </c>
      <c r="S247" s="15" t="s">
        <v>43</v>
      </c>
      <c r="T247" s="15" t="s">
        <v>50</v>
      </c>
      <c r="U247" s="15" t="s">
        <v>69</v>
      </c>
      <c r="V247" s="16">
        <v>2.38</v>
      </c>
      <c r="W247" s="16">
        <v>2.38</v>
      </c>
      <c r="X247" s="15" t="s">
        <v>1015</v>
      </c>
      <c r="Y247" s="15" t="s">
        <v>1016</v>
      </c>
      <c r="Z247" s="16" t="b">
        <v>0</v>
      </c>
      <c r="AA247" s="15" t="s">
        <v>54</v>
      </c>
      <c r="AB247" s="16" t="b">
        <v>0</v>
      </c>
      <c r="AC247" s="16">
        <v>39</v>
      </c>
      <c r="AD247" t="str">
        <f t="shared" si="3"/>
        <v>NT</v>
      </c>
    </row>
    <row r="248" spans="2:30" x14ac:dyDescent="0.25">
      <c r="B248">
        <f>VLOOKUP(C248*1,RMPCrecs!F$2:N$1245,9,FALSE)</f>
        <v>14</v>
      </c>
      <c r="C248" s="15" t="s">
        <v>1100</v>
      </c>
      <c r="D248" s="15" t="s">
        <v>41</v>
      </c>
      <c r="E248" s="16">
        <v>2011</v>
      </c>
      <c r="F248" s="15" t="s">
        <v>67</v>
      </c>
      <c r="G248" s="17">
        <v>40778</v>
      </c>
      <c r="H248" s="15" t="s">
        <v>43</v>
      </c>
      <c r="I248" s="15" t="s">
        <v>44</v>
      </c>
      <c r="J248" s="16">
        <v>3008</v>
      </c>
      <c r="K248" s="15" t="s">
        <v>110</v>
      </c>
      <c r="L248" s="16">
        <v>830</v>
      </c>
      <c r="M248" s="15" t="s">
        <v>46</v>
      </c>
      <c r="N248" s="16">
        <v>4</v>
      </c>
      <c r="O248" s="15" t="s">
        <v>43</v>
      </c>
      <c r="P248" s="15" t="s">
        <v>433</v>
      </c>
      <c r="Q248" s="15" t="s">
        <v>48</v>
      </c>
      <c r="R248" s="15" t="s">
        <v>49</v>
      </c>
      <c r="S248" s="15" t="s">
        <v>43</v>
      </c>
      <c r="T248" s="15" t="s">
        <v>50</v>
      </c>
      <c r="U248" s="15" t="s">
        <v>69</v>
      </c>
      <c r="V248" s="16">
        <v>2.38</v>
      </c>
      <c r="W248" s="16">
        <v>2.38</v>
      </c>
      <c r="X248" s="15" t="s">
        <v>1015</v>
      </c>
      <c r="Y248" s="15" t="s">
        <v>1016</v>
      </c>
      <c r="Z248" s="16" t="b">
        <v>0</v>
      </c>
      <c r="AA248" s="15" t="s">
        <v>54</v>
      </c>
      <c r="AB248" s="16" t="b">
        <v>0</v>
      </c>
      <c r="AC248" s="16">
        <v>39</v>
      </c>
      <c r="AD248" t="str">
        <f t="shared" si="3"/>
        <v>NT</v>
      </c>
    </row>
    <row r="249" spans="2:30" x14ac:dyDescent="0.25">
      <c r="B249">
        <f>VLOOKUP(C249*1,RMPCrecs!F$2:N$1245,9,FALSE)</f>
        <v>14</v>
      </c>
      <c r="C249" s="15" t="s">
        <v>1101</v>
      </c>
      <c r="D249" s="15" t="s">
        <v>41</v>
      </c>
      <c r="E249" s="16">
        <v>2011</v>
      </c>
      <c r="F249" s="15" t="s">
        <v>67</v>
      </c>
      <c r="G249" s="17">
        <v>40778</v>
      </c>
      <c r="H249" s="15" t="s">
        <v>43</v>
      </c>
      <c r="I249" s="15" t="s">
        <v>44</v>
      </c>
      <c r="J249" s="16">
        <v>3008</v>
      </c>
      <c r="K249" s="15" t="s">
        <v>110</v>
      </c>
      <c r="L249" s="16">
        <v>810</v>
      </c>
      <c r="M249" s="15" t="s">
        <v>46</v>
      </c>
      <c r="N249" s="16">
        <v>3</v>
      </c>
      <c r="O249" s="15" t="s">
        <v>43</v>
      </c>
      <c r="P249" s="15" t="s">
        <v>770</v>
      </c>
      <c r="Q249" s="15" t="s">
        <v>48</v>
      </c>
      <c r="R249" s="15" t="s">
        <v>59</v>
      </c>
      <c r="S249" s="15" t="s">
        <v>43</v>
      </c>
      <c r="T249" s="15" t="s">
        <v>50</v>
      </c>
      <c r="U249" s="15" t="s">
        <v>69</v>
      </c>
      <c r="V249" s="16">
        <v>2.38</v>
      </c>
      <c r="W249" s="16">
        <v>2.38</v>
      </c>
      <c r="X249" s="15" t="s">
        <v>1015</v>
      </c>
      <c r="Y249" s="15" t="s">
        <v>1016</v>
      </c>
      <c r="Z249" s="16" t="b">
        <v>0</v>
      </c>
      <c r="AA249" s="15" t="s">
        <v>54</v>
      </c>
      <c r="AB249" s="16" t="b">
        <v>0</v>
      </c>
      <c r="AC249" s="16">
        <v>39</v>
      </c>
      <c r="AD249" t="str">
        <f t="shared" si="3"/>
        <v>NT</v>
      </c>
    </row>
    <row r="250" spans="2:30" x14ac:dyDescent="0.25">
      <c r="B250">
        <f>VLOOKUP(C250*1,RMPCrecs!F$2:N$1245,9,FALSE)</f>
        <v>14</v>
      </c>
      <c r="C250" s="15" t="s">
        <v>1102</v>
      </c>
      <c r="D250" s="15" t="s">
        <v>41</v>
      </c>
      <c r="E250" s="16">
        <v>2011</v>
      </c>
      <c r="F250" s="15" t="s">
        <v>67</v>
      </c>
      <c r="G250" s="17">
        <v>40778</v>
      </c>
      <c r="H250" s="15" t="s">
        <v>43</v>
      </c>
      <c r="I250" s="15" t="s">
        <v>44</v>
      </c>
      <c r="J250" s="16">
        <v>3008</v>
      </c>
      <c r="K250" s="15" t="s">
        <v>45</v>
      </c>
      <c r="L250" s="16">
        <v>680</v>
      </c>
      <c r="M250" s="15" t="s">
        <v>46</v>
      </c>
      <c r="N250" s="16">
        <v>3</v>
      </c>
      <c r="O250" s="15" t="s">
        <v>43</v>
      </c>
      <c r="P250" s="15" t="s">
        <v>770</v>
      </c>
      <c r="Q250" s="15" t="s">
        <v>48</v>
      </c>
      <c r="R250" s="15" t="s">
        <v>49</v>
      </c>
      <c r="S250" s="15" t="s">
        <v>43</v>
      </c>
      <c r="T250" s="15" t="s">
        <v>50</v>
      </c>
      <c r="U250" s="15" t="s">
        <v>69</v>
      </c>
      <c r="V250" s="16">
        <v>2.38</v>
      </c>
      <c r="W250" s="16">
        <v>2.38</v>
      </c>
      <c r="X250" s="15" t="s">
        <v>1015</v>
      </c>
      <c r="Y250" s="15" t="s">
        <v>1016</v>
      </c>
      <c r="Z250" s="16" t="b">
        <v>0</v>
      </c>
      <c r="AA250" s="15" t="s">
        <v>54</v>
      </c>
      <c r="AB250" s="16" t="b">
        <v>0</v>
      </c>
      <c r="AC250" s="16">
        <v>39</v>
      </c>
      <c r="AD250" t="str">
        <f t="shared" si="3"/>
        <v>NT</v>
      </c>
    </row>
    <row r="251" spans="2:30" x14ac:dyDescent="0.25">
      <c r="B251">
        <f>VLOOKUP(C251*1,RMPCrecs!F$2:N$1245,9,FALSE)</f>
        <v>14</v>
      </c>
      <c r="C251" s="15" t="s">
        <v>1103</v>
      </c>
      <c r="D251" s="15" t="s">
        <v>41</v>
      </c>
      <c r="E251" s="16">
        <v>2011</v>
      </c>
      <c r="F251" s="15" t="s">
        <v>67</v>
      </c>
      <c r="G251" s="17">
        <v>40778</v>
      </c>
      <c r="H251" s="15" t="s">
        <v>43</v>
      </c>
      <c r="I251" s="15" t="s">
        <v>44</v>
      </c>
      <c r="J251" s="16">
        <v>3008</v>
      </c>
      <c r="K251" s="15" t="s">
        <v>45</v>
      </c>
      <c r="L251" s="16">
        <v>740</v>
      </c>
      <c r="M251" s="15" t="s">
        <v>46</v>
      </c>
      <c r="N251" s="16">
        <v>3</v>
      </c>
      <c r="O251" s="15" t="s">
        <v>43</v>
      </c>
      <c r="P251" s="15" t="s">
        <v>956</v>
      </c>
      <c r="Q251" s="15" t="s">
        <v>48</v>
      </c>
      <c r="R251" s="15" t="s">
        <v>49</v>
      </c>
      <c r="S251" s="15" t="s">
        <v>43</v>
      </c>
      <c r="T251" s="15" t="s">
        <v>50</v>
      </c>
      <c r="U251" s="15" t="s">
        <v>69</v>
      </c>
      <c r="V251" s="16">
        <v>2.38</v>
      </c>
      <c r="W251" s="16">
        <v>2.38</v>
      </c>
      <c r="X251" s="15" t="s">
        <v>1015</v>
      </c>
      <c r="Y251" s="15" t="s">
        <v>1016</v>
      </c>
      <c r="Z251" s="16" t="b">
        <v>0</v>
      </c>
      <c r="AA251" s="15" t="s">
        <v>54</v>
      </c>
      <c r="AB251" s="16" t="b">
        <v>0</v>
      </c>
      <c r="AC251" s="16">
        <v>39</v>
      </c>
      <c r="AD251" t="str">
        <f t="shared" si="3"/>
        <v>NT</v>
      </c>
    </row>
    <row r="252" spans="2:30" x14ac:dyDescent="0.25">
      <c r="B252">
        <f>VLOOKUP(C252*1,RMPCrecs!F$2:N$1245,9,FALSE)</f>
        <v>14</v>
      </c>
      <c r="C252" s="15" t="s">
        <v>1104</v>
      </c>
      <c r="D252" s="15" t="s">
        <v>41</v>
      </c>
      <c r="E252" s="16">
        <v>2011</v>
      </c>
      <c r="F252" s="15" t="s">
        <v>67</v>
      </c>
      <c r="G252" s="17">
        <v>40778</v>
      </c>
      <c r="H252" s="15" t="s">
        <v>43</v>
      </c>
      <c r="I252" s="15" t="s">
        <v>44</v>
      </c>
      <c r="J252" s="16">
        <v>3008</v>
      </c>
      <c r="K252" s="15" t="s">
        <v>110</v>
      </c>
      <c r="L252" s="16">
        <v>700</v>
      </c>
      <c r="M252" s="15" t="s">
        <v>46</v>
      </c>
      <c r="N252" s="16">
        <v>3</v>
      </c>
      <c r="O252" s="15" t="s">
        <v>43</v>
      </c>
      <c r="P252" s="15" t="s">
        <v>956</v>
      </c>
      <c r="Q252" s="15" t="s">
        <v>48</v>
      </c>
      <c r="R252" s="15" t="s">
        <v>49</v>
      </c>
      <c r="S252" s="15" t="s">
        <v>43</v>
      </c>
      <c r="T252" s="15" t="s">
        <v>50</v>
      </c>
      <c r="U252" s="15" t="s">
        <v>69</v>
      </c>
      <c r="V252" s="16">
        <v>2.38</v>
      </c>
      <c r="W252" s="16">
        <v>2.38</v>
      </c>
      <c r="X252" s="15" t="s">
        <v>1015</v>
      </c>
      <c r="Y252" s="15" t="s">
        <v>1016</v>
      </c>
      <c r="Z252" s="16" t="b">
        <v>0</v>
      </c>
      <c r="AA252" s="15" t="s">
        <v>54</v>
      </c>
      <c r="AB252" s="16" t="b">
        <v>0</v>
      </c>
      <c r="AC252" s="16">
        <v>39</v>
      </c>
      <c r="AD252" t="str">
        <f t="shared" si="3"/>
        <v>NT</v>
      </c>
    </row>
    <row r="253" spans="2:30" x14ac:dyDescent="0.25">
      <c r="B253">
        <f>VLOOKUP(C253*1,RMPCrecs!F$2:N$1245,9,FALSE)</f>
        <v>14</v>
      </c>
      <c r="C253" s="15" t="s">
        <v>1105</v>
      </c>
      <c r="D253" s="15" t="s">
        <v>41</v>
      </c>
      <c r="E253" s="16">
        <v>2011</v>
      </c>
      <c r="F253" s="15" t="s">
        <v>67</v>
      </c>
      <c r="G253" s="17">
        <v>40778</v>
      </c>
      <c r="H253" s="15" t="s">
        <v>43</v>
      </c>
      <c r="I253" s="15" t="s">
        <v>44</v>
      </c>
      <c r="J253" s="16">
        <v>3008</v>
      </c>
      <c r="K253" s="15" t="s">
        <v>45</v>
      </c>
      <c r="L253" s="16">
        <v>870</v>
      </c>
      <c r="M253" s="15" t="s">
        <v>46</v>
      </c>
      <c r="N253" s="16">
        <v>4</v>
      </c>
      <c r="O253" s="15" t="s">
        <v>43</v>
      </c>
      <c r="P253" s="15" t="s">
        <v>455</v>
      </c>
      <c r="Q253" s="15" t="s">
        <v>48</v>
      </c>
      <c r="R253" s="15" t="s">
        <v>49</v>
      </c>
      <c r="S253" s="15" t="s">
        <v>43</v>
      </c>
      <c r="T253" s="15" t="s">
        <v>50</v>
      </c>
      <c r="U253" s="15" t="s">
        <v>69</v>
      </c>
      <c r="V253" s="16">
        <v>2.38</v>
      </c>
      <c r="W253" s="16">
        <v>2.38</v>
      </c>
      <c r="X253" s="15" t="s">
        <v>1015</v>
      </c>
      <c r="Y253" s="15" t="s">
        <v>1016</v>
      </c>
      <c r="Z253" s="16" t="b">
        <v>0</v>
      </c>
      <c r="AA253" s="15" t="s">
        <v>54</v>
      </c>
      <c r="AB253" s="16" t="b">
        <v>0</v>
      </c>
      <c r="AC253" s="16">
        <v>39</v>
      </c>
      <c r="AD253" t="str">
        <f t="shared" si="3"/>
        <v>NT</v>
      </c>
    </row>
    <row r="254" spans="2:30" x14ac:dyDescent="0.25">
      <c r="B254">
        <f>VLOOKUP(C254*1,RMPCrecs!F$2:N$1245,9,FALSE)</f>
        <v>14</v>
      </c>
      <c r="C254" s="15" t="s">
        <v>1106</v>
      </c>
      <c r="D254" s="15" t="s">
        <v>41</v>
      </c>
      <c r="E254" s="16">
        <v>2011</v>
      </c>
      <c r="F254" s="15" t="s">
        <v>67</v>
      </c>
      <c r="G254" s="17">
        <v>40778</v>
      </c>
      <c r="H254" s="15" t="s">
        <v>43</v>
      </c>
      <c r="I254" s="15" t="s">
        <v>44</v>
      </c>
      <c r="J254" s="16">
        <v>3008</v>
      </c>
      <c r="K254" s="15" t="s">
        <v>45</v>
      </c>
      <c r="L254" s="16">
        <v>690</v>
      </c>
      <c r="M254" s="15" t="s">
        <v>46</v>
      </c>
      <c r="N254" s="16">
        <v>3</v>
      </c>
      <c r="O254" s="15" t="s">
        <v>43</v>
      </c>
      <c r="P254" s="15" t="s">
        <v>956</v>
      </c>
      <c r="Q254" s="15" t="s">
        <v>48</v>
      </c>
      <c r="R254" s="15" t="s">
        <v>49</v>
      </c>
      <c r="S254" s="15" t="s">
        <v>43</v>
      </c>
      <c r="T254" s="15" t="s">
        <v>50</v>
      </c>
      <c r="U254" s="15" t="s">
        <v>69</v>
      </c>
      <c r="V254" s="16">
        <v>2.38</v>
      </c>
      <c r="W254" s="16">
        <v>2.38</v>
      </c>
      <c r="X254" s="15" t="s">
        <v>1015</v>
      </c>
      <c r="Y254" s="15" t="s">
        <v>1016</v>
      </c>
      <c r="Z254" s="16" t="b">
        <v>0</v>
      </c>
      <c r="AA254" s="15" t="s">
        <v>54</v>
      </c>
      <c r="AB254" s="16" t="b">
        <v>0</v>
      </c>
      <c r="AC254" s="16">
        <v>39</v>
      </c>
      <c r="AD254" t="str">
        <f t="shared" si="3"/>
        <v>NT</v>
      </c>
    </row>
    <row r="255" spans="2:30" x14ac:dyDescent="0.25">
      <c r="B255">
        <f>VLOOKUP(C255*1,RMPCrecs!F$2:N$1245,9,FALSE)</f>
        <v>14</v>
      </c>
      <c r="C255" s="15" t="s">
        <v>1107</v>
      </c>
      <c r="D255" s="15" t="s">
        <v>41</v>
      </c>
      <c r="E255" s="16">
        <v>2011</v>
      </c>
      <c r="F255" s="15" t="s">
        <v>67</v>
      </c>
      <c r="G255" s="17">
        <v>40778</v>
      </c>
      <c r="H255" s="15" t="s">
        <v>43</v>
      </c>
      <c r="I255" s="15" t="s">
        <v>44</v>
      </c>
      <c r="J255" s="16">
        <v>3008</v>
      </c>
      <c r="K255" s="15" t="s">
        <v>45</v>
      </c>
      <c r="L255" s="16">
        <v>760</v>
      </c>
      <c r="M255" s="15" t="s">
        <v>46</v>
      </c>
      <c r="N255" s="16">
        <v>3</v>
      </c>
      <c r="O255" s="15" t="s">
        <v>43</v>
      </c>
      <c r="P255" s="15" t="s">
        <v>770</v>
      </c>
      <c r="Q255" s="15" t="s">
        <v>48</v>
      </c>
      <c r="R255" s="15" t="s">
        <v>49</v>
      </c>
      <c r="S255" s="15" t="s">
        <v>43</v>
      </c>
      <c r="T255" s="15" t="s">
        <v>50</v>
      </c>
      <c r="U255" s="15" t="s">
        <v>69</v>
      </c>
      <c r="V255" s="16">
        <v>2.38</v>
      </c>
      <c r="W255" s="16">
        <v>2.38</v>
      </c>
      <c r="X255" s="15" t="s">
        <v>1015</v>
      </c>
      <c r="Y255" s="15" t="s">
        <v>1016</v>
      </c>
      <c r="Z255" s="16" t="b">
        <v>0</v>
      </c>
      <c r="AA255" s="15" t="s">
        <v>54</v>
      </c>
      <c r="AB255" s="16" t="b">
        <v>0</v>
      </c>
      <c r="AC255" s="16">
        <v>39</v>
      </c>
      <c r="AD255" t="str">
        <f t="shared" si="3"/>
        <v>NT</v>
      </c>
    </row>
    <row r="256" spans="2:30" x14ac:dyDescent="0.25">
      <c r="B256">
        <f>VLOOKUP(C256*1,RMPCrecs!F$2:N$1245,9,FALSE)</f>
        <v>14</v>
      </c>
      <c r="C256" s="15" t="s">
        <v>1108</v>
      </c>
      <c r="D256" s="15" t="s">
        <v>41</v>
      </c>
      <c r="E256" s="16">
        <v>2011</v>
      </c>
      <c r="F256" s="15" t="s">
        <v>67</v>
      </c>
      <c r="G256" s="17">
        <v>40778</v>
      </c>
      <c r="H256" s="15" t="s">
        <v>43</v>
      </c>
      <c r="I256" s="15" t="s">
        <v>44</v>
      </c>
      <c r="J256" s="16">
        <v>3008</v>
      </c>
      <c r="K256" s="15" t="s">
        <v>45</v>
      </c>
      <c r="L256" s="16">
        <v>660</v>
      </c>
      <c r="M256" s="15" t="s">
        <v>46</v>
      </c>
      <c r="N256" s="16">
        <v>3</v>
      </c>
      <c r="O256" s="15" t="s">
        <v>43</v>
      </c>
      <c r="P256" s="15" t="s">
        <v>956</v>
      </c>
      <c r="Q256" s="15" t="s">
        <v>48</v>
      </c>
      <c r="R256" s="15" t="s">
        <v>49</v>
      </c>
      <c r="S256" s="15" t="s">
        <v>43</v>
      </c>
      <c r="T256" s="15" t="s">
        <v>50</v>
      </c>
      <c r="U256" s="15" t="s">
        <v>69</v>
      </c>
      <c r="V256" s="16">
        <v>2.38</v>
      </c>
      <c r="W256" s="16">
        <v>2.38</v>
      </c>
      <c r="X256" s="15" t="s">
        <v>1015</v>
      </c>
      <c r="Y256" s="15" t="s">
        <v>1016</v>
      </c>
      <c r="Z256" s="16" t="b">
        <v>0</v>
      </c>
      <c r="AA256" s="15" t="s">
        <v>54</v>
      </c>
      <c r="AB256" s="16" t="b">
        <v>0</v>
      </c>
      <c r="AC256" s="16">
        <v>39</v>
      </c>
      <c r="AD256" t="str">
        <f t="shared" si="3"/>
        <v>NT</v>
      </c>
    </row>
    <row r="257" spans="2:30" x14ac:dyDescent="0.25">
      <c r="B257">
        <f>VLOOKUP(C257*1,RMPCrecs!F$2:N$1245,9,FALSE)</f>
        <v>14</v>
      </c>
      <c r="C257" s="15" t="s">
        <v>1109</v>
      </c>
      <c r="D257" s="15" t="s">
        <v>41</v>
      </c>
      <c r="E257" s="16">
        <v>2011</v>
      </c>
      <c r="F257" s="15" t="s">
        <v>67</v>
      </c>
      <c r="G257" s="17">
        <v>40778</v>
      </c>
      <c r="H257" s="15" t="s">
        <v>43</v>
      </c>
      <c r="I257" s="15" t="s">
        <v>44</v>
      </c>
      <c r="J257" s="16">
        <v>3008</v>
      </c>
      <c r="K257" s="15" t="s">
        <v>110</v>
      </c>
      <c r="L257" s="16">
        <v>770</v>
      </c>
      <c r="M257" s="15" t="s">
        <v>46</v>
      </c>
      <c r="N257" s="16">
        <v>3</v>
      </c>
      <c r="O257" s="15" t="s">
        <v>43</v>
      </c>
      <c r="P257" s="15" t="s">
        <v>952</v>
      </c>
      <c r="Q257" s="15" t="s">
        <v>48</v>
      </c>
      <c r="R257" s="15" t="s">
        <v>49</v>
      </c>
      <c r="S257" s="15" t="s">
        <v>43</v>
      </c>
      <c r="T257" s="15" t="s">
        <v>50</v>
      </c>
      <c r="U257" s="15" t="s">
        <v>69</v>
      </c>
      <c r="V257" s="16">
        <v>2.38</v>
      </c>
      <c r="W257" s="16">
        <v>2.38</v>
      </c>
      <c r="X257" s="15" t="s">
        <v>1015</v>
      </c>
      <c r="Y257" s="15" t="s">
        <v>1016</v>
      </c>
      <c r="Z257" s="16" t="b">
        <v>0</v>
      </c>
      <c r="AA257" s="15" t="s">
        <v>54</v>
      </c>
      <c r="AB257" s="16" t="b">
        <v>0</v>
      </c>
      <c r="AC257" s="16">
        <v>39</v>
      </c>
      <c r="AD257" t="str">
        <f t="shared" si="3"/>
        <v>NT</v>
      </c>
    </row>
    <row r="258" spans="2:30" x14ac:dyDescent="0.25">
      <c r="B258">
        <f>VLOOKUP(C258*1,RMPCrecs!F$2:N$1245,9,FALSE)</f>
        <v>14</v>
      </c>
      <c r="C258" s="15" t="s">
        <v>1112</v>
      </c>
      <c r="D258" s="15" t="s">
        <v>41</v>
      </c>
      <c r="E258" s="16">
        <v>2011</v>
      </c>
      <c r="F258" s="15" t="s">
        <v>67</v>
      </c>
      <c r="G258" s="17">
        <v>40777</v>
      </c>
      <c r="H258" s="15" t="s">
        <v>43</v>
      </c>
      <c r="I258" s="15" t="s">
        <v>44</v>
      </c>
      <c r="J258" s="16">
        <v>3008</v>
      </c>
      <c r="K258" s="15" t="s">
        <v>110</v>
      </c>
      <c r="L258" s="16">
        <v>880</v>
      </c>
      <c r="M258" s="15" t="s">
        <v>46</v>
      </c>
      <c r="N258" s="16">
        <v>4</v>
      </c>
      <c r="O258" s="15" t="s">
        <v>43</v>
      </c>
      <c r="P258" s="15" t="s">
        <v>433</v>
      </c>
      <c r="Q258" s="15" t="s">
        <v>48</v>
      </c>
      <c r="R258" s="15" t="s">
        <v>49</v>
      </c>
      <c r="S258" s="15" t="s">
        <v>43</v>
      </c>
      <c r="T258" s="15" t="s">
        <v>50</v>
      </c>
      <c r="U258" s="15" t="s">
        <v>69</v>
      </c>
      <c r="V258" s="16">
        <v>2.38</v>
      </c>
      <c r="W258" s="16">
        <v>2.38</v>
      </c>
      <c r="X258" s="15" t="s">
        <v>1015</v>
      </c>
      <c r="Y258" s="15" t="s">
        <v>1016</v>
      </c>
      <c r="Z258" s="16" t="b">
        <v>0</v>
      </c>
      <c r="AA258" s="15" t="s">
        <v>54</v>
      </c>
      <c r="AB258" s="16" t="b">
        <v>0</v>
      </c>
      <c r="AC258" s="16">
        <v>39</v>
      </c>
      <c r="AD258" t="str">
        <f t="shared" si="3"/>
        <v>NT</v>
      </c>
    </row>
    <row r="259" spans="2:30" x14ac:dyDescent="0.25">
      <c r="B259">
        <f>VLOOKUP(C259*1,RMPCrecs!F$2:N$1245,9,FALSE)</f>
        <v>14</v>
      </c>
      <c r="C259" s="15" t="s">
        <v>1113</v>
      </c>
      <c r="D259" s="15" t="s">
        <v>41</v>
      </c>
      <c r="E259" s="16">
        <v>2011</v>
      </c>
      <c r="F259" s="15" t="s">
        <v>67</v>
      </c>
      <c r="G259" s="17">
        <v>40777</v>
      </c>
      <c r="H259" s="15" t="s">
        <v>43</v>
      </c>
      <c r="I259" s="15" t="s">
        <v>44</v>
      </c>
      <c r="J259" s="16">
        <v>3008</v>
      </c>
      <c r="K259" s="15" t="s">
        <v>110</v>
      </c>
      <c r="L259" s="16">
        <v>800</v>
      </c>
      <c r="M259" s="15" t="s">
        <v>46</v>
      </c>
      <c r="N259" s="16">
        <v>4</v>
      </c>
      <c r="O259" s="15" t="s">
        <v>43</v>
      </c>
      <c r="P259" s="15" t="s">
        <v>433</v>
      </c>
      <c r="Q259" s="15" t="s">
        <v>48</v>
      </c>
      <c r="R259" s="15" t="s">
        <v>49</v>
      </c>
      <c r="S259" s="15" t="s">
        <v>43</v>
      </c>
      <c r="T259" s="15" t="s">
        <v>50</v>
      </c>
      <c r="U259" s="15" t="s">
        <v>69</v>
      </c>
      <c r="V259" s="16">
        <v>2.38</v>
      </c>
      <c r="W259" s="16">
        <v>2.38</v>
      </c>
      <c r="X259" s="15" t="s">
        <v>1015</v>
      </c>
      <c r="Y259" s="15" t="s">
        <v>1016</v>
      </c>
      <c r="Z259" s="16" t="b">
        <v>0</v>
      </c>
      <c r="AA259" s="15" t="s">
        <v>54</v>
      </c>
      <c r="AB259" s="16" t="b">
        <v>0</v>
      </c>
      <c r="AC259" s="16">
        <v>39</v>
      </c>
      <c r="AD259" t="str">
        <f t="shared" ref="AD259:AD322" si="4">IF(OR(B259=14,B259=19),"NT",IF(B259&gt;=49,"mix","Tr"))</f>
        <v>NT</v>
      </c>
    </row>
    <row r="260" spans="2:30" x14ac:dyDescent="0.25">
      <c r="B260">
        <f>VLOOKUP(C260*1,RMPCrecs!F$2:N$1245,9,FALSE)</f>
        <v>14</v>
      </c>
      <c r="C260" s="15" t="s">
        <v>1114</v>
      </c>
      <c r="D260" s="15" t="s">
        <v>41</v>
      </c>
      <c r="E260" s="16">
        <v>2011</v>
      </c>
      <c r="F260" s="15" t="s">
        <v>67</v>
      </c>
      <c r="G260" s="17">
        <v>40777</v>
      </c>
      <c r="H260" s="15" t="s">
        <v>43</v>
      </c>
      <c r="I260" s="15" t="s">
        <v>44</v>
      </c>
      <c r="J260" s="16">
        <v>3008</v>
      </c>
      <c r="K260" s="15" t="s">
        <v>45</v>
      </c>
      <c r="L260" s="16">
        <v>780</v>
      </c>
      <c r="M260" s="15" t="s">
        <v>46</v>
      </c>
      <c r="N260" s="16">
        <v>4</v>
      </c>
      <c r="O260" s="15" t="s">
        <v>43</v>
      </c>
      <c r="P260" s="15" t="s">
        <v>433</v>
      </c>
      <c r="Q260" s="15" t="s">
        <v>48</v>
      </c>
      <c r="R260" s="15" t="s">
        <v>49</v>
      </c>
      <c r="S260" s="15" t="s">
        <v>43</v>
      </c>
      <c r="T260" s="15" t="s">
        <v>50</v>
      </c>
      <c r="U260" s="15" t="s">
        <v>69</v>
      </c>
      <c r="V260" s="16">
        <v>2.38</v>
      </c>
      <c r="W260" s="16">
        <v>2.38</v>
      </c>
      <c r="X260" s="15" t="s">
        <v>1015</v>
      </c>
      <c r="Y260" s="15" t="s">
        <v>1016</v>
      </c>
      <c r="Z260" s="16" t="b">
        <v>0</v>
      </c>
      <c r="AA260" s="15" t="s">
        <v>54</v>
      </c>
      <c r="AB260" s="16" t="b">
        <v>0</v>
      </c>
      <c r="AC260" s="16">
        <v>39</v>
      </c>
      <c r="AD260" t="str">
        <f t="shared" si="4"/>
        <v>NT</v>
      </c>
    </row>
    <row r="261" spans="2:30" x14ac:dyDescent="0.25">
      <c r="B261">
        <f>VLOOKUP(C261*1,RMPCrecs!F$2:N$1245,9,FALSE)</f>
        <v>14</v>
      </c>
      <c r="C261" s="15" t="s">
        <v>1115</v>
      </c>
      <c r="D261" s="15" t="s">
        <v>41</v>
      </c>
      <c r="E261" s="16">
        <v>2011</v>
      </c>
      <c r="F261" s="15" t="s">
        <v>67</v>
      </c>
      <c r="G261" s="17">
        <v>40777</v>
      </c>
      <c r="H261" s="15" t="s">
        <v>43</v>
      </c>
      <c r="I261" s="15" t="s">
        <v>44</v>
      </c>
      <c r="J261" s="16">
        <v>3008</v>
      </c>
      <c r="K261" s="15" t="s">
        <v>110</v>
      </c>
      <c r="L261" s="16">
        <v>660</v>
      </c>
      <c r="M261" s="15" t="s">
        <v>46</v>
      </c>
      <c r="N261" s="16">
        <v>3</v>
      </c>
      <c r="O261" s="15" t="s">
        <v>43</v>
      </c>
      <c r="P261" s="15" t="s">
        <v>956</v>
      </c>
      <c r="Q261" s="15" t="s">
        <v>48</v>
      </c>
      <c r="R261" s="15" t="s">
        <v>49</v>
      </c>
      <c r="S261" s="15" t="s">
        <v>43</v>
      </c>
      <c r="T261" s="15" t="s">
        <v>50</v>
      </c>
      <c r="U261" s="15" t="s">
        <v>69</v>
      </c>
      <c r="V261" s="16">
        <v>2.38</v>
      </c>
      <c r="W261" s="16">
        <v>2.38</v>
      </c>
      <c r="X261" s="15" t="s">
        <v>1015</v>
      </c>
      <c r="Y261" s="15" t="s">
        <v>1016</v>
      </c>
      <c r="Z261" s="16" t="b">
        <v>0</v>
      </c>
      <c r="AA261" s="15" t="s">
        <v>54</v>
      </c>
      <c r="AB261" s="16" t="b">
        <v>0</v>
      </c>
      <c r="AC261" s="16">
        <v>39</v>
      </c>
      <c r="AD261" t="str">
        <f t="shared" si="4"/>
        <v>NT</v>
      </c>
    </row>
    <row r="262" spans="2:30" x14ac:dyDescent="0.25">
      <c r="B262">
        <f>VLOOKUP(C262*1,RMPCrecs!F$2:N$1245,9,FALSE)</f>
        <v>14</v>
      </c>
      <c r="C262" s="15" t="s">
        <v>1133</v>
      </c>
      <c r="D262" s="15" t="s">
        <v>41</v>
      </c>
      <c r="E262" s="16">
        <v>2011</v>
      </c>
      <c r="F262" s="15" t="s">
        <v>42</v>
      </c>
      <c r="G262" s="17">
        <v>40786</v>
      </c>
      <c r="H262" s="15" t="s">
        <v>43</v>
      </c>
      <c r="I262" s="15" t="s">
        <v>44</v>
      </c>
      <c r="J262" s="16">
        <v>3008</v>
      </c>
      <c r="K262" s="15" t="s">
        <v>45</v>
      </c>
      <c r="L262" s="16">
        <v>750</v>
      </c>
      <c r="M262" s="15" t="s">
        <v>46</v>
      </c>
      <c r="N262" s="16">
        <v>4</v>
      </c>
      <c r="O262" s="15" t="s">
        <v>43</v>
      </c>
      <c r="P262" s="15" t="s">
        <v>433</v>
      </c>
      <c r="Q262" s="15" t="s">
        <v>48</v>
      </c>
      <c r="R262" s="15" t="s">
        <v>49</v>
      </c>
      <c r="S262" s="15" t="s">
        <v>43</v>
      </c>
      <c r="T262" s="15" t="s">
        <v>50</v>
      </c>
      <c r="U262" s="15" t="s">
        <v>72</v>
      </c>
      <c r="V262" s="16">
        <v>2.8</v>
      </c>
      <c r="W262" s="16">
        <v>2.8</v>
      </c>
      <c r="X262" s="15" t="s">
        <v>1015</v>
      </c>
      <c r="Y262" s="15" t="s">
        <v>1026</v>
      </c>
      <c r="Z262" s="16" t="b">
        <v>0</v>
      </c>
      <c r="AA262" s="15" t="s">
        <v>54</v>
      </c>
      <c r="AB262" s="16" t="b">
        <v>0</v>
      </c>
      <c r="AC262" s="16">
        <v>39</v>
      </c>
      <c r="AD262" t="str">
        <f t="shared" si="4"/>
        <v>NT</v>
      </c>
    </row>
    <row r="263" spans="2:30" x14ac:dyDescent="0.25">
      <c r="B263">
        <f>VLOOKUP(C263*1,RMPCrecs!F$2:N$1245,9,FALSE)</f>
        <v>14</v>
      </c>
      <c r="C263" s="15" t="s">
        <v>1134</v>
      </c>
      <c r="D263" s="15" t="s">
        <v>41</v>
      </c>
      <c r="E263" s="16">
        <v>2011</v>
      </c>
      <c r="F263" s="15" t="s">
        <v>42</v>
      </c>
      <c r="G263" s="17">
        <v>40786</v>
      </c>
      <c r="H263" s="15" t="s">
        <v>43</v>
      </c>
      <c r="I263" s="15" t="s">
        <v>44</v>
      </c>
      <c r="J263" s="16">
        <v>3008</v>
      </c>
      <c r="K263" s="15" t="s">
        <v>110</v>
      </c>
      <c r="L263" s="16">
        <v>730</v>
      </c>
      <c r="M263" s="15" t="s">
        <v>46</v>
      </c>
      <c r="N263" s="16">
        <v>3</v>
      </c>
      <c r="O263" s="15" t="s">
        <v>43</v>
      </c>
      <c r="P263" s="15" t="s">
        <v>770</v>
      </c>
      <c r="Q263" s="15" t="s">
        <v>48</v>
      </c>
      <c r="R263" s="15" t="s">
        <v>49</v>
      </c>
      <c r="S263" s="15" t="s">
        <v>43</v>
      </c>
      <c r="T263" s="15" t="s">
        <v>50</v>
      </c>
      <c r="U263" s="15" t="s">
        <v>72</v>
      </c>
      <c r="V263" s="16">
        <v>2.8</v>
      </c>
      <c r="W263" s="16">
        <v>2.8</v>
      </c>
      <c r="X263" s="15" t="s">
        <v>1015</v>
      </c>
      <c r="Y263" s="15" t="s">
        <v>1026</v>
      </c>
      <c r="Z263" s="16" t="b">
        <v>0</v>
      </c>
      <c r="AA263" s="15" t="s">
        <v>54</v>
      </c>
      <c r="AB263" s="16" t="b">
        <v>0</v>
      </c>
      <c r="AC263" s="16">
        <v>39</v>
      </c>
      <c r="AD263" t="str">
        <f t="shared" si="4"/>
        <v>NT</v>
      </c>
    </row>
    <row r="264" spans="2:30" x14ac:dyDescent="0.25">
      <c r="B264">
        <f>VLOOKUP(C264*1,RMPCrecs!F$2:N$1245,9,FALSE)</f>
        <v>14</v>
      </c>
      <c r="C264" s="15" t="s">
        <v>1135</v>
      </c>
      <c r="D264" s="15" t="s">
        <v>41</v>
      </c>
      <c r="E264" s="16">
        <v>2011</v>
      </c>
      <c r="F264" s="15" t="s">
        <v>42</v>
      </c>
      <c r="G264" s="17">
        <v>40786</v>
      </c>
      <c r="H264" s="15" t="s">
        <v>43</v>
      </c>
      <c r="I264" s="15" t="s">
        <v>44</v>
      </c>
      <c r="J264" s="16">
        <v>3008</v>
      </c>
      <c r="K264" s="15" t="s">
        <v>45</v>
      </c>
      <c r="L264" s="16">
        <v>660</v>
      </c>
      <c r="M264" s="15" t="s">
        <v>46</v>
      </c>
      <c r="N264" s="16">
        <v>3</v>
      </c>
      <c r="O264" s="15" t="s">
        <v>43</v>
      </c>
      <c r="P264" s="15" t="s">
        <v>770</v>
      </c>
      <c r="Q264" s="15" t="s">
        <v>48</v>
      </c>
      <c r="R264" s="15" t="s">
        <v>49</v>
      </c>
      <c r="S264" s="15" t="s">
        <v>43</v>
      </c>
      <c r="T264" s="15" t="s">
        <v>50</v>
      </c>
      <c r="U264" s="15" t="s">
        <v>72</v>
      </c>
      <c r="V264" s="16">
        <v>2.8</v>
      </c>
      <c r="W264" s="16">
        <v>2.8</v>
      </c>
      <c r="X264" s="15" t="s">
        <v>1015</v>
      </c>
      <c r="Y264" s="15" t="s">
        <v>1026</v>
      </c>
      <c r="Z264" s="16" t="b">
        <v>0</v>
      </c>
      <c r="AA264" s="15" t="s">
        <v>54</v>
      </c>
      <c r="AB264" s="16" t="b">
        <v>0</v>
      </c>
      <c r="AC264" s="16">
        <v>39</v>
      </c>
      <c r="AD264" t="str">
        <f t="shared" si="4"/>
        <v>NT</v>
      </c>
    </row>
    <row r="265" spans="2:30" x14ac:dyDescent="0.25">
      <c r="B265">
        <f>VLOOKUP(C265*1,RMPCrecs!F$2:N$1245,9,FALSE)</f>
        <v>14</v>
      </c>
      <c r="C265" s="15" t="s">
        <v>1136</v>
      </c>
      <c r="D265" s="15" t="s">
        <v>41</v>
      </c>
      <c r="E265" s="16">
        <v>2011</v>
      </c>
      <c r="F265" s="15" t="s">
        <v>42</v>
      </c>
      <c r="G265" s="17">
        <v>40801</v>
      </c>
      <c r="H265" s="15" t="s">
        <v>43</v>
      </c>
      <c r="I265" s="15" t="s">
        <v>44</v>
      </c>
      <c r="J265" s="16">
        <v>3008</v>
      </c>
      <c r="K265" s="15" t="s">
        <v>110</v>
      </c>
      <c r="L265" s="16">
        <v>540</v>
      </c>
      <c r="M265" s="15" t="s">
        <v>46</v>
      </c>
      <c r="N265" s="16">
        <v>4</v>
      </c>
      <c r="O265" s="15" t="s">
        <v>43</v>
      </c>
      <c r="P265" s="15" t="s">
        <v>455</v>
      </c>
      <c r="Q265" s="15" t="s">
        <v>48</v>
      </c>
      <c r="R265" s="15" t="s">
        <v>49</v>
      </c>
      <c r="S265" s="15" t="s">
        <v>43</v>
      </c>
      <c r="T265" s="15" t="s">
        <v>50</v>
      </c>
      <c r="U265" s="15" t="s">
        <v>51</v>
      </c>
      <c r="V265" s="16">
        <v>2.98</v>
      </c>
      <c r="W265" s="16">
        <v>2.98</v>
      </c>
      <c r="X265" s="15" t="s">
        <v>1015</v>
      </c>
      <c r="Y265" s="15" t="s">
        <v>1033</v>
      </c>
      <c r="Z265" s="16" t="b">
        <v>0</v>
      </c>
      <c r="AA265" s="15" t="s">
        <v>54</v>
      </c>
      <c r="AB265" s="16" t="b">
        <v>0</v>
      </c>
      <c r="AC265" s="16">
        <v>39</v>
      </c>
      <c r="AD265" t="str">
        <f t="shared" si="4"/>
        <v>NT</v>
      </c>
    </row>
    <row r="266" spans="2:30" x14ac:dyDescent="0.25">
      <c r="B266">
        <f>VLOOKUP(C266*1,RMPCrecs!F$2:N$1245,9,FALSE)</f>
        <v>14</v>
      </c>
      <c r="C266" s="15" t="s">
        <v>1137</v>
      </c>
      <c r="D266" s="15" t="s">
        <v>41</v>
      </c>
      <c r="E266" s="16">
        <v>2011</v>
      </c>
      <c r="F266" s="15" t="s">
        <v>42</v>
      </c>
      <c r="G266" s="17">
        <v>40801</v>
      </c>
      <c r="H266" s="15" t="s">
        <v>43</v>
      </c>
      <c r="I266" s="15" t="s">
        <v>44</v>
      </c>
      <c r="J266" s="16">
        <v>3008</v>
      </c>
      <c r="K266" s="15" t="s">
        <v>110</v>
      </c>
      <c r="L266" s="16">
        <v>870</v>
      </c>
      <c r="M266" s="15" t="s">
        <v>46</v>
      </c>
      <c r="N266" s="16">
        <v>4</v>
      </c>
      <c r="O266" s="15" t="s">
        <v>43</v>
      </c>
      <c r="P266" s="15" t="s">
        <v>455</v>
      </c>
      <c r="Q266" s="15" t="s">
        <v>48</v>
      </c>
      <c r="R266" s="15" t="s">
        <v>49</v>
      </c>
      <c r="S266" s="15" t="s">
        <v>43</v>
      </c>
      <c r="T266" s="15" t="s">
        <v>50</v>
      </c>
      <c r="U266" s="15" t="s">
        <v>51</v>
      </c>
      <c r="V266" s="16">
        <v>2.98</v>
      </c>
      <c r="W266" s="16">
        <v>2.98</v>
      </c>
      <c r="X266" s="15" t="s">
        <v>1015</v>
      </c>
      <c r="Y266" s="15" t="s">
        <v>1033</v>
      </c>
      <c r="Z266" s="16" t="b">
        <v>0</v>
      </c>
      <c r="AA266" s="15" t="s">
        <v>54</v>
      </c>
      <c r="AB266" s="16" t="b">
        <v>0</v>
      </c>
      <c r="AC266" s="16">
        <v>39</v>
      </c>
      <c r="AD266" t="str">
        <f t="shared" si="4"/>
        <v>NT</v>
      </c>
    </row>
    <row r="267" spans="2:30" x14ac:dyDescent="0.25">
      <c r="B267">
        <f>VLOOKUP(C267*1,RMPCrecs!F$2:N$1245,9,FALSE)</f>
        <v>14</v>
      </c>
      <c r="C267" s="15" t="s">
        <v>1138</v>
      </c>
      <c r="D267" s="15" t="s">
        <v>41</v>
      </c>
      <c r="E267" s="16">
        <v>2011</v>
      </c>
      <c r="F267" s="15" t="s">
        <v>42</v>
      </c>
      <c r="G267" s="17">
        <v>40806</v>
      </c>
      <c r="H267" s="15" t="s">
        <v>43</v>
      </c>
      <c r="I267" s="15" t="s">
        <v>44</v>
      </c>
      <c r="J267" s="16">
        <v>3008</v>
      </c>
      <c r="K267" s="15" t="s">
        <v>45</v>
      </c>
      <c r="L267" s="16">
        <v>770</v>
      </c>
      <c r="M267" s="15" t="s">
        <v>46</v>
      </c>
      <c r="N267" s="16">
        <v>3</v>
      </c>
      <c r="O267" s="15" t="s">
        <v>43</v>
      </c>
      <c r="P267" s="15" t="s">
        <v>770</v>
      </c>
      <c r="Q267" s="15" t="s">
        <v>48</v>
      </c>
      <c r="R267" s="15" t="s">
        <v>49</v>
      </c>
      <c r="S267" s="15" t="s">
        <v>43</v>
      </c>
      <c r="T267" s="15" t="s">
        <v>50</v>
      </c>
      <c r="U267" s="15" t="s">
        <v>82</v>
      </c>
      <c r="V267" s="16">
        <v>3.79</v>
      </c>
      <c r="W267" s="16">
        <v>3.79</v>
      </c>
      <c r="X267" s="15" t="s">
        <v>1015</v>
      </c>
      <c r="Y267" s="15" t="s">
        <v>1139</v>
      </c>
      <c r="Z267" s="16" t="b">
        <v>0</v>
      </c>
      <c r="AA267" s="15" t="s">
        <v>54</v>
      </c>
      <c r="AB267" s="16" t="b">
        <v>0</v>
      </c>
      <c r="AC267" s="16">
        <v>39</v>
      </c>
      <c r="AD267" t="str">
        <f t="shared" si="4"/>
        <v>NT</v>
      </c>
    </row>
    <row r="268" spans="2:30" x14ac:dyDescent="0.25">
      <c r="B268">
        <f>VLOOKUP(C268*1,RMPCrecs!F$2:N$1245,9,FALSE)</f>
        <v>14</v>
      </c>
      <c r="C268" s="15" t="s">
        <v>1140</v>
      </c>
      <c r="D268" s="15" t="s">
        <v>41</v>
      </c>
      <c r="E268" s="16">
        <v>2011</v>
      </c>
      <c r="F268" s="15" t="s">
        <v>42</v>
      </c>
      <c r="G268" s="17">
        <v>40806</v>
      </c>
      <c r="H268" s="15" t="s">
        <v>43</v>
      </c>
      <c r="I268" s="15" t="s">
        <v>44</v>
      </c>
      <c r="J268" s="16">
        <v>3008</v>
      </c>
      <c r="K268" s="15" t="s">
        <v>45</v>
      </c>
      <c r="L268" s="16">
        <v>670</v>
      </c>
      <c r="M268" s="15" t="s">
        <v>46</v>
      </c>
      <c r="N268" s="16">
        <v>3</v>
      </c>
      <c r="O268" s="15" t="s">
        <v>43</v>
      </c>
      <c r="P268" s="15" t="s">
        <v>1141</v>
      </c>
      <c r="Q268" s="15" t="s">
        <v>48</v>
      </c>
      <c r="R268" s="15" t="s">
        <v>49</v>
      </c>
      <c r="S268" s="15" t="s">
        <v>43</v>
      </c>
      <c r="T268" s="15" t="s">
        <v>50</v>
      </c>
      <c r="U268" s="15" t="s">
        <v>82</v>
      </c>
      <c r="V268" s="16">
        <v>3.79</v>
      </c>
      <c r="W268" s="16">
        <v>3.79</v>
      </c>
      <c r="X268" s="15" t="s">
        <v>1015</v>
      </c>
      <c r="Y268" s="15" t="s">
        <v>1139</v>
      </c>
      <c r="Z268" s="16" t="b">
        <v>0</v>
      </c>
      <c r="AA268" s="15" t="s">
        <v>54</v>
      </c>
      <c r="AB268" s="16" t="b">
        <v>0</v>
      </c>
      <c r="AC268" s="16">
        <v>39</v>
      </c>
      <c r="AD268" t="str">
        <f t="shared" si="4"/>
        <v>NT</v>
      </c>
    </row>
    <row r="269" spans="2:30" x14ac:dyDescent="0.25">
      <c r="B269">
        <f>VLOOKUP(C269*1,RMPCrecs!F$2:N$1245,9,FALSE)</f>
        <v>14</v>
      </c>
      <c r="C269" s="15" t="s">
        <v>1142</v>
      </c>
      <c r="D269" s="15" t="s">
        <v>41</v>
      </c>
      <c r="E269" s="16">
        <v>2011</v>
      </c>
      <c r="F269" s="15" t="s">
        <v>42</v>
      </c>
      <c r="G269" s="17">
        <v>40786</v>
      </c>
      <c r="H269" s="15" t="s">
        <v>43</v>
      </c>
      <c r="I269" s="15" t="s">
        <v>44</v>
      </c>
      <c r="J269" s="16">
        <v>3008</v>
      </c>
      <c r="K269" s="15" t="s">
        <v>45</v>
      </c>
      <c r="L269" s="16">
        <v>720</v>
      </c>
      <c r="M269" s="15" t="s">
        <v>46</v>
      </c>
      <c r="N269" s="16">
        <v>3</v>
      </c>
      <c r="O269" s="15" t="s">
        <v>43</v>
      </c>
      <c r="P269" s="15" t="s">
        <v>956</v>
      </c>
      <c r="Q269" s="15" t="s">
        <v>48</v>
      </c>
      <c r="R269" s="15" t="s">
        <v>49</v>
      </c>
      <c r="S269" s="15" t="s">
        <v>43</v>
      </c>
      <c r="T269" s="15" t="s">
        <v>50</v>
      </c>
      <c r="U269" s="15" t="s">
        <v>72</v>
      </c>
      <c r="V269" s="16">
        <v>2.8</v>
      </c>
      <c r="W269" s="16">
        <v>2.8</v>
      </c>
      <c r="X269" s="15" t="s">
        <v>1015</v>
      </c>
      <c r="Y269" s="15" t="s">
        <v>1026</v>
      </c>
      <c r="Z269" s="16" t="b">
        <v>0</v>
      </c>
      <c r="AA269" s="15" t="s">
        <v>54</v>
      </c>
      <c r="AB269" s="16" t="b">
        <v>0</v>
      </c>
      <c r="AC269" s="16">
        <v>39</v>
      </c>
      <c r="AD269" t="str">
        <f t="shared" si="4"/>
        <v>NT</v>
      </c>
    </row>
    <row r="270" spans="2:30" x14ac:dyDescent="0.25">
      <c r="B270">
        <f>VLOOKUP(C270*1,RMPCrecs!F$2:N$1245,9,FALSE)</f>
        <v>14</v>
      </c>
      <c r="C270" s="15" t="s">
        <v>1143</v>
      </c>
      <c r="D270" s="15" t="s">
        <v>41</v>
      </c>
      <c r="E270" s="16">
        <v>2011</v>
      </c>
      <c r="F270" s="15" t="s">
        <v>42</v>
      </c>
      <c r="G270" s="17">
        <v>40786</v>
      </c>
      <c r="H270" s="15" t="s">
        <v>43</v>
      </c>
      <c r="I270" s="15" t="s">
        <v>44</v>
      </c>
      <c r="J270" s="16">
        <v>3008</v>
      </c>
      <c r="K270" s="15" t="s">
        <v>110</v>
      </c>
      <c r="L270" s="16">
        <v>890</v>
      </c>
      <c r="M270" s="15" t="s">
        <v>46</v>
      </c>
      <c r="N270" s="16">
        <v>4</v>
      </c>
      <c r="O270" s="15" t="s">
        <v>43</v>
      </c>
      <c r="P270" s="15" t="s">
        <v>433</v>
      </c>
      <c r="Q270" s="15" t="s">
        <v>48</v>
      </c>
      <c r="R270" s="15" t="s">
        <v>49</v>
      </c>
      <c r="S270" s="15" t="s">
        <v>43</v>
      </c>
      <c r="T270" s="15" t="s">
        <v>50</v>
      </c>
      <c r="U270" s="15" t="s">
        <v>72</v>
      </c>
      <c r="V270" s="16">
        <v>2.8</v>
      </c>
      <c r="W270" s="16">
        <v>2.8</v>
      </c>
      <c r="X270" s="15" t="s">
        <v>1015</v>
      </c>
      <c r="Y270" s="15" t="s">
        <v>1026</v>
      </c>
      <c r="Z270" s="16" t="b">
        <v>0</v>
      </c>
      <c r="AA270" s="15" t="s">
        <v>54</v>
      </c>
      <c r="AB270" s="16" t="b">
        <v>0</v>
      </c>
      <c r="AC270" s="16">
        <v>39</v>
      </c>
      <c r="AD270" t="str">
        <f t="shared" si="4"/>
        <v>NT</v>
      </c>
    </row>
    <row r="271" spans="2:30" x14ac:dyDescent="0.25">
      <c r="B271">
        <f>VLOOKUP(C271*1,RMPCrecs!F$2:N$1245,9,FALSE)</f>
        <v>14</v>
      </c>
      <c r="C271" s="15" t="s">
        <v>1144</v>
      </c>
      <c r="D271" s="15" t="s">
        <v>41</v>
      </c>
      <c r="E271" s="16">
        <v>2011</v>
      </c>
      <c r="F271" s="15" t="s">
        <v>42</v>
      </c>
      <c r="G271" s="17">
        <v>40786</v>
      </c>
      <c r="H271" s="15" t="s">
        <v>43</v>
      </c>
      <c r="I271" s="15" t="s">
        <v>44</v>
      </c>
      <c r="J271" s="16">
        <v>3008</v>
      </c>
      <c r="K271" s="15" t="s">
        <v>45</v>
      </c>
      <c r="L271" s="16">
        <v>700</v>
      </c>
      <c r="M271" s="15" t="s">
        <v>46</v>
      </c>
      <c r="N271" s="16">
        <v>3</v>
      </c>
      <c r="O271" s="15" t="s">
        <v>43</v>
      </c>
      <c r="P271" s="15" t="s">
        <v>1145</v>
      </c>
      <c r="Q271" s="15" t="s">
        <v>48</v>
      </c>
      <c r="R271" s="15" t="s">
        <v>49</v>
      </c>
      <c r="S271" s="15" t="s">
        <v>43</v>
      </c>
      <c r="T271" s="15" t="s">
        <v>50</v>
      </c>
      <c r="U271" s="15" t="s">
        <v>72</v>
      </c>
      <c r="V271" s="16">
        <v>2.8</v>
      </c>
      <c r="W271" s="16">
        <v>2.8</v>
      </c>
      <c r="X271" s="15" t="s">
        <v>1015</v>
      </c>
      <c r="Y271" s="15" t="s">
        <v>1026</v>
      </c>
      <c r="Z271" s="16" t="b">
        <v>0</v>
      </c>
      <c r="AA271" s="15" t="s">
        <v>54</v>
      </c>
      <c r="AB271" s="16" t="b">
        <v>0</v>
      </c>
      <c r="AC271" s="16">
        <v>39</v>
      </c>
      <c r="AD271" t="str">
        <f t="shared" si="4"/>
        <v>NT</v>
      </c>
    </row>
    <row r="272" spans="2:30" x14ac:dyDescent="0.25">
      <c r="B272">
        <f>VLOOKUP(C272*1,RMPCrecs!F$2:N$1245,9,FALSE)</f>
        <v>14</v>
      </c>
      <c r="C272" s="15" t="s">
        <v>1146</v>
      </c>
      <c r="D272" s="15" t="s">
        <v>41</v>
      </c>
      <c r="E272" s="16">
        <v>2011</v>
      </c>
      <c r="F272" s="15" t="s">
        <v>42</v>
      </c>
      <c r="G272" s="17">
        <v>40786</v>
      </c>
      <c r="H272" s="15" t="s">
        <v>43</v>
      </c>
      <c r="I272" s="15" t="s">
        <v>44</v>
      </c>
      <c r="J272" s="16">
        <v>3008</v>
      </c>
      <c r="K272" s="15" t="s">
        <v>110</v>
      </c>
      <c r="L272" s="16">
        <v>800</v>
      </c>
      <c r="M272" s="15" t="s">
        <v>46</v>
      </c>
      <c r="N272" s="16">
        <v>4</v>
      </c>
      <c r="O272" s="15" t="s">
        <v>43</v>
      </c>
      <c r="P272" s="15" t="s">
        <v>433</v>
      </c>
      <c r="Q272" s="15" t="s">
        <v>48</v>
      </c>
      <c r="R272" s="15" t="s">
        <v>49</v>
      </c>
      <c r="S272" s="15" t="s">
        <v>43</v>
      </c>
      <c r="T272" s="15" t="s">
        <v>50</v>
      </c>
      <c r="U272" s="15" t="s">
        <v>72</v>
      </c>
      <c r="V272" s="16">
        <v>2.8</v>
      </c>
      <c r="W272" s="16">
        <v>2.8</v>
      </c>
      <c r="X272" s="15" t="s">
        <v>1015</v>
      </c>
      <c r="Y272" s="15" t="s">
        <v>1026</v>
      </c>
      <c r="Z272" s="16" t="b">
        <v>0</v>
      </c>
      <c r="AA272" s="15" t="s">
        <v>54</v>
      </c>
      <c r="AB272" s="16" t="b">
        <v>0</v>
      </c>
      <c r="AC272" s="16">
        <v>39</v>
      </c>
      <c r="AD272" t="str">
        <f t="shared" si="4"/>
        <v>NT</v>
      </c>
    </row>
    <row r="273" spans="2:30" x14ac:dyDescent="0.25">
      <c r="B273">
        <f>VLOOKUP(C273*1,RMPCrecs!F$2:N$1245,9,FALSE)</f>
        <v>14</v>
      </c>
      <c r="C273" s="15" t="s">
        <v>1147</v>
      </c>
      <c r="D273" s="15" t="s">
        <v>41</v>
      </c>
      <c r="E273" s="16">
        <v>2011</v>
      </c>
      <c r="F273" s="15" t="s">
        <v>42</v>
      </c>
      <c r="G273" s="17">
        <v>40786</v>
      </c>
      <c r="H273" s="15" t="s">
        <v>43</v>
      </c>
      <c r="I273" s="15" t="s">
        <v>44</v>
      </c>
      <c r="J273" s="16">
        <v>3008</v>
      </c>
      <c r="K273" s="15" t="s">
        <v>110</v>
      </c>
      <c r="L273" s="16">
        <v>740</v>
      </c>
      <c r="M273" s="15" t="s">
        <v>46</v>
      </c>
      <c r="N273" s="16">
        <v>3</v>
      </c>
      <c r="O273" s="15" t="s">
        <v>43</v>
      </c>
      <c r="P273" s="15" t="s">
        <v>956</v>
      </c>
      <c r="Q273" s="15" t="s">
        <v>48</v>
      </c>
      <c r="R273" s="15" t="s">
        <v>49</v>
      </c>
      <c r="S273" s="15" t="s">
        <v>43</v>
      </c>
      <c r="T273" s="15" t="s">
        <v>50</v>
      </c>
      <c r="U273" s="15" t="s">
        <v>72</v>
      </c>
      <c r="V273" s="16">
        <v>2.8</v>
      </c>
      <c r="W273" s="16">
        <v>2.8</v>
      </c>
      <c r="X273" s="15" t="s">
        <v>1015</v>
      </c>
      <c r="Y273" s="15" t="s">
        <v>1026</v>
      </c>
      <c r="Z273" s="16" t="b">
        <v>0</v>
      </c>
      <c r="AA273" s="15" t="s">
        <v>54</v>
      </c>
      <c r="AB273" s="16" t="b">
        <v>0</v>
      </c>
      <c r="AC273" s="16">
        <v>39</v>
      </c>
      <c r="AD273" t="str">
        <f t="shared" si="4"/>
        <v>NT</v>
      </c>
    </row>
    <row r="274" spans="2:30" x14ac:dyDescent="0.25">
      <c r="B274">
        <f>VLOOKUP(C274*1,RMPCrecs!F$2:N$1245,9,FALSE)</f>
        <v>14</v>
      </c>
      <c r="C274" s="15" t="s">
        <v>1148</v>
      </c>
      <c r="D274" s="15" t="s">
        <v>41</v>
      </c>
      <c r="E274" s="16">
        <v>2011</v>
      </c>
      <c r="F274" s="15" t="s">
        <v>42</v>
      </c>
      <c r="G274" s="17">
        <v>40786</v>
      </c>
      <c r="H274" s="15" t="s">
        <v>43</v>
      </c>
      <c r="I274" s="15" t="s">
        <v>44</v>
      </c>
      <c r="J274" s="16">
        <v>3008</v>
      </c>
      <c r="K274" s="15" t="s">
        <v>45</v>
      </c>
      <c r="L274" s="16">
        <v>690</v>
      </c>
      <c r="M274" s="15" t="s">
        <v>46</v>
      </c>
      <c r="N274" s="16">
        <v>3</v>
      </c>
      <c r="O274" s="15" t="s">
        <v>43</v>
      </c>
      <c r="P274" s="15" t="s">
        <v>956</v>
      </c>
      <c r="Q274" s="15" t="s">
        <v>48</v>
      </c>
      <c r="R274" s="15" t="s">
        <v>49</v>
      </c>
      <c r="S274" s="15" t="s">
        <v>43</v>
      </c>
      <c r="T274" s="15" t="s">
        <v>50</v>
      </c>
      <c r="U274" s="15" t="s">
        <v>72</v>
      </c>
      <c r="V274" s="16">
        <v>2.8</v>
      </c>
      <c r="W274" s="16">
        <v>2.8</v>
      </c>
      <c r="X274" s="15" t="s">
        <v>1015</v>
      </c>
      <c r="Y274" s="15" t="s">
        <v>1026</v>
      </c>
      <c r="Z274" s="16" t="b">
        <v>0</v>
      </c>
      <c r="AA274" s="15" t="s">
        <v>54</v>
      </c>
      <c r="AB274" s="16" t="b">
        <v>0</v>
      </c>
      <c r="AC274" s="16">
        <v>39</v>
      </c>
      <c r="AD274" t="str">
        <f t="shared" si="4"/>
        <v>NT</v>
      </c>
    </row>
    <row r="275" spans="2:30" x14ac:dyDescent="0.25">
      <c r="B275">
        <f>VLOOKUP(C275*1,RMPCrecs!F$2:N$1245,9,FALSE)</f>
        <v>14</v>
      </c>
      <c r="C275" s="15" t="s">
        <v>1149</v>
      </c>
      <c r="D275" s="15" t="s">
        <v>41</v>
      </c>
      <c r="E275" s="16">
        <v>2011</v>
      </c>
      <c r="F275" s="15" t="s">
        <v>42</v>
      </c>
      <c r="G275" s="17">
        <v>40786</v>
      </c>
      <c r="H275" s="15" t="s">
        <v>43</v>
      </c>
      <c r="I275" s="15" t="s">
        <v>44</v>
      </c>
      <c r="J275" s="16">
        <v>3008</v>
      </c>
      <c r="K275" s="15" t="s">
        <v>110</v>
      </c>
      <c r="L275" s="16">
        <v>640</v>
      </c>
      <c r="M275" s="15" t="s">
        <v>46</v>
      </c>
      <c r="N275" s="16">
        <v>3</v>
      </c>
      <c r="O275" s="15" t="s">
        <v>43</v>
      </c>
      <c r="P275" s="15" t="s">
        <v>956</v>
      </c>
      <c r="Q275" s="15" t="s">
        <v>48</v>
      </c>
      <c r="R275" s="15" t="s">
        <v>49</v>
      </c>
      <c r="S275" s="15" t="s">
        <v>43</v>
      </c>
      <c r="T275" s="15" t="s">
        <v>50</v>
      </c>
      <c r="U275" s="15" t="s">
        <v>72</v>
      </c>
      <c r="V275" s="16">
        <v>2.8</v>
      </c>
      <c r="W275" s="16">
        <v>2.8</v>
      </c>
      <c r="X275" s="15" t="s">
        <v>1015</v>
      </c>
      <c r="Y275" s="15" t="s">
        <v>1026</v>
      </c>
      <c r="Z275" s="16" t="b">
        <v>0</v>
      </c>
      <c r="AA275" s="15" t="s">
        <v>54</v>
      </c>
      <c r="AB275" s="16" t="b">
        <v>0</v>
      </c>
      <c r="AC275" s="16">
        <v>39</v>
      </c>
      <c r="AD275" t="str">
        <f t="shared" si="4"/>
        <v>NT</v>
      </c>
    </row>
    <row r="276" spans="2:30" x14ac:dyDescent="0.25">
      <c r="B276">
        <f>VLOOKUP(C276*1,RMPCrecs!F$2:N$1245,9,FALSE)</f>
        <v>14</v>
      </c>
      <c r="C276" s="15" t="s">
        <v>1150</v>
      </c>
      <c r="D276" s="15" t="s">
        <v>41</v>
      </c>
      <c r="E276" s="16">
        <v>2011</v>
      </c>
      <c r="F276" s="15" t="s">
        <v>67</v>
      </c>
      <c r="G276" s="17">
        <v>40786</v>
      </c>
      <c r="H276" s="15" t="s">
        <v>43</v>
      </c>
      <c r="I276" s="15" t="s">
        <v>44</v>
      </c>
      <c r="J276" s="16">
        <v>3008</v>
      </c>
      <c r="K276" s="15" t="s">
        <v>110</v>
      </c>
      <c r="L276" s="16">
        <v>730</v>
      </c>
      <c r="M276" s="15" t="s">
        <v>46</v>
      </c>
      <c r="N276" s="16">
        <v>4</v>
      </c>
      <c r="O276" s="15" t="s">
        <v>43</v>
      </c>
      <c r="P276" s="15" t="s">
        <v>455</v>
      </c>
      <c r="Q276" s="15" t="s">
        <v>48</v>
      </c>
      <c r="R276" s="15" t="s">
        <v>49</v>
      </c>
      <c r="S276" s="15" t="s">
        <v>43</v>
      </c>
      <c r="T276" s="15" t="s">
        <v>50</v>
      </c>
      <c r="U276" s="15" t="s">
        <v>72</v>
      </c>
      <c r="V276" s="16">
        <v>2.8</v>
      </c>
      <c r="W276" s="16">
        <v>2.8</v>
      </c>
      <c r="X276" s="15" t="s">
        <v>1015</v>
      </c>
      <c r="Y276" s="15" t="s">
        <v>1026</v>
      </c>
      <c r="Z276" s="16" t="b">
        <v>0</v>
      </c>
      <c r="AA276" s="15" t="s">
        <v>54</v>
      </c>
      <c r="AB276" s="16" t="b">
        <v>0</v>
      </c>
      <c r="AC276" s="16">
        <v>39</v>
      </c>
      <c r="AD276" t="str">
        <f t="shared" si="4"/>
        <v>NT</v>
      </c>
    </row>
    <row r="277" spans="2:30" x14ac:dyDescent="0.25">
      <c r="B277">
        <f>VLOOKUP(C277*1,RMPCrecs!F$2:N$1245,9,FALSE)</f>
        <v>14</v>
      </c>
      <c r="C277" s="15" t="s">
        <v>1151</v>
      </c>
      <c r="D277" s="15" t="s">
        <v>41</v>
      </c>
      <c r="E277" s="16">
        <v>2011</v>
      </c>
      <c r="F277" s="15" t="s">
        <v>67</v>
      </c>
      <c r="G277" s="17">
        <v>40786</v>
      </c>
      <c r="H277" s="15" t="s">
        <v>43</v>
      </c>
      <c r="I277" s="15" t="s">
        <v>44</v>
      </c>
      <c r="J277" s="16">
        <v>3008</v>
      </c>
      <c r="K277" s="15" t="s">
        <v>45</v>
      </c>
      <c r="L277" s="16">
        <v>690</v>
      </c>
      <c r="M277" s="15" t="s">
        <v>46</v>
      </c>
      <c r="N277" s="16">
        <v>3</v>
      </c>
      <c r="O277" s="15" t="s">
        <v>43</v>
      </c>
      <c r="P277" s="15" t="s">
        <v>956</v>
      </c>
      <c r="Q277" s="15" t="s">
        <v>48</v>
      </c>
      <c r="R277" s="15" t="s">
        <v>49</v>
      </c>
      <c r="S277" s="15" t="s">
        <v>43</v>
      </c>
      <c r="T277" s="15" t="s">
        <v>50</v>
      </c>
      <c r="U277" s="15" t="s">
        <v>72</v>
      </c>
      <c r="V277" s="16">
        <v>2.8</v>
      </c>
      <c r="W277" s="16">
        <v>2.8</v>
      </c>
      <c r="X277" s="15" t="s">
        <v>1015</v>
      </c>
      <c r="Y277" s="15" t="s">
        <v>1026</v>
      </c>
      <c r="Z277" s="16" t="b">
        <v>0</v>
      </c>
      <c r="AA277" s="15" t="s">
        <v>54</v>
      </c>
      <c r="AB277" s="16" t="b">
        <v>0</v>
      </c>
      <c r="AC277" s="16">
        <v>39</v>
      </c>
      <c r="AD277" t="str">
        <f t="shared" si="4"/>
        <v>NT</v>
      </c>
    </row>
    <row r="278" spans="2:30" x14ac:dyDescent="0.25">
      <c r="B278">
        <f>VLOOKUP(C278*1,RMPCrecs!F$2:N$1245,9,FALSE)</f>
        <v>14</v>
      </c>
      <c r="C278" s="15" t="s">
        <v>1152</v>
      </c>
      <c r="D278" s="15" t="s">
        <v>41</v>
      </c>
      <c r="E278" s="16">
        <v>2011</v>
      </c>
      <c r="F278" s="15" t="s">
        <v>67</v>
      </c>
      <c r="G278" s="17">
        <v>40786</v>
      </c>
      <c r="H278" s="15" t="s">
        <v>43</v>
      </c>
      <c r="I278" s="15" t="s">
        <v>44</v>
      </c>
      <c r="J278" s="16">
        <v>3008</v>
      </c>
      <c r="K278" s="15" t="s">
        <v>110</v>
      </c>
      <c r="L278" s="16">
        <v>830</v>
      </c>
      <c r="M278" s="15" t="s">
        <v>46</v>
      </c>
      <c r="N278" s="16">
        <v>4</v>
      </c>
      <c r="O278" s="15" t="s">
        <v>43</v>
      </c>
      <c r="P278" s="15" t="s">
        <v>1153</v>
      </c>
      <c r="Q278" s="15" t="s">
        <v>48</v>
      </c>
      <c r="R278" s="15" t="s">
        <v>49</v>
      </c>
      <c r="S278" s="15" t="s">
        <v>43</v>
      </c>
      <c r="T278" s="15" t="s">
        <v>50</v>
      </c>
      <c r="U278" s="15" t="s">
        <v>72</v>
      </c>
      <c r="V278" s="16">
        <v>2.8</v>
      </c>
      <c r="W278" s="16">
        <v>2.8</v>
      </c>
      <c r="X278" s="15" t="s">
        <v>1015</v>
      </c>
      <c r="Y278" s="15" t="s">
        <v>1026</v>
      </c>
      <c r="Z278" s="16" t="b">
        <v>0</v>
      </c>
      <c r="AA278" s="15" t="s">
        <v>54</v>
      </c>
      <c r="AB278" s="16" t="b">
        <v>0</v>
      </c>
      <c r="AC278" s="16">
        <v>39</v>
      </c>
      <c r="AD278" t="str">
        <f t="shared" si="4"/>
        <v>NT</v>
      </c>
    </row>
    <row r="279" spans="2:30" x14ac:dyDescent="0.25">
      <c r="B279">
        <f>VLOOKUP(C279*1,RMPCrecs!F$2:N$1245,9,FALSE)</f>
        <v>14</v>
      </c>
      <c r="C279" s="15" t="s">
        <v>1154</v>
      </c>
      <c r="D279" s="15" t="s">
        <v>41</v>
      </c>
      <c r="E279" s="16">
        <v>2011</v>
      </c>
      <c r="F279" s="15" t="s">
        <v>42</v>
      </c>
      <c r="G279" s="17">
        <v>40792</v>
      </c>
      <c r="H279" s="15" t="s">
        <v>43</v>
      </c>
      <c r="I279" s="15" t="s">
        <v>44</v>
      </c>
      <c r="J279" s="16">
        <v>3008</v>
      </c>
      <c r="K279" s="15" t="s">
        <v>110</v>
      </c>
      <c r="L279" s="16">
        <v>780</v>
      </c>
      <c r="M279" s="15" t="s">
        <v>46</v>
      </c>
      <c r="N279" s="16">
        <v>4</v>
      </c>
      <c r="O279" s="15" t="s">
        <v>43</v>
      </c>
      <c r="P279" s="15" t="s">
        <v>455</v>
      </c>
      <c r="Q279" s="15" t="s">
        <v>48</v>
      </c>
      <c r="R279" s="15" t="s">
        <v>49</v>
      </c>
      <c r="S279" s="15" t="s">
        <v>43</v>
      </c>
      <c r="T279" s="15" t="s">
        <v>50</v>
      </c>
      <c r="U279" s="15" t="s">
        <v>60</v>
      </c>
      <c r="V279" s="16">
        <v>5.66</v>
      </c>
      <c r="W279" s="16">
        <v>5.66</v>
      </c>
      <c r="X279" s="15" t="s">
        <v>1015</v>
      </c>
      <c r="Y279" s="15" t="s">
        <v>1023</v>
      </c>
      <c r="Z279" s="16" t="b">
        <v>0</v>
      </c>
      <c r="AA279" s="15" t="s">
        <v>54</v>
      </c>
      <c r="AB279" s="16" t="b">
        <v>0</v>
      </c>
      <c r="AC279" s="16">
        <v>39</v>
      </c>
      <c r="AD279" t="str">
        <f t="shared" si="4"/>
        <v>NT</v>
      </c>
    </row>
    <row r="280" spans="2:30" x14ac:dyDescent="0.25">
      <c r="B280">
        <f>VLOOKUP(C280*1,RMPCrecs!F$2:N$1245,9,FALSE)</f>
        <v>14</v>
      </c>
      <c r="C280" s="15" t="s">
        <v>1155</v>
      </c>
      <c r="D280" s="15" t="s">
        <v>41</v>
      </c>
      <c r="E280" s="16">
        <v>2011</v>
      </c>
      <c r="F280" s="15" t="s">
        <v>42</v>
      </c>
      <c r="G280" s="17">
        <v>40800</v>
      </c>
      <c r="H280" s="15" t="s">
        <v>43</v>
      </c>
      <c r="I280" s="15" t="s">
        <v>44</v>
      </c>
      <c r="J280" s="16">
        <v>3008</v>
      </c>
      <c r="K280" s="15" t="s">
        <v>45</v>
      </c>
      <c r="L280" s="16">
        <v>810</v>
      </c>
      <c r="M280" s="15" t="s">
        <v>46</v>
      </c>
      <c r="N280" s="16">
        <v>3</v>
      </c>
      <c r="O280" s="15" t="s">
        <v>43</v>
      </c>
      <c r="P280" s="15" t="s">
        <v>956</v>
      </c>
      <c r="Q280" s="15" t="s">
        <v>48</v>
      </c>
      <c r="R280" s="15" t="s">
        <v>49</v>
      </c>
      <c r="S280" s="15" t="s">
        <v>43</v>
      </c>
      <c r="T280" s="15" t="s">
        <v>50</v>
      </c>
      <c r="U280" s="15" t="s">
        <v>51</v>
      </c>
      <c r="V280" s="16">
        <v>2.98</v>
      </c>
      <c r="W280" s="16">
        <v>2.98</v>
      </c>
      <c r="X280" s="15" t="s">
        <v>1015</v>
      </c>
      <c r="Y280" s="15" t="s">
        <v>1033</v>
      </c>
      <c r="Z280" s="16" t="b">
        <v>0</v>
      </c>
      <c r="AA280" s="15" t="s">
        <v>54</v>
      </c>
      <c r="AB280" s="16" t="b">
        <v>0</v>
      </c>
      <c r="AC280" s="16">
        <v>39</v>
      </c>
      <c r="AD280" t="str">
        <f t="shared" si="4"/>
        <v>NT</v>
      </c>
    </row>
    <row r="281" spans="2:30" x14ac:dyDescent="0.25">
      <c r="B281">
        <f>VLOOKUP(C281*1,RMPCrecs!F$2:N$1245,9,FALSE)</f>
        <v>14</v>
      </c>
      <c r="C281" s="15" t="s">
        <v>1192</v>
      </c>
      <c r="D281" s="15" t="s">
        <v>41</v>
      </c>
      <c r="E281" s="16">
        <v>2011</v>
      </c>
      <c r="F281" s="15" t="s">
        <v>42</v>
      </c>
      <c r="G281" s="17">
        <v>40806</v>
      </c>
      <c r="H281" s="15" t="s">
        <v>43</v>
      </c>
      <c r="I281" s="15" t="s">
        <v>44</v>
      </c>
      <c r="J281" s="16">
        <v>3008</v>
      </c>
      <c r="K281" s="15" t="s">
        <v>110</v>
      </c>
      <c r="L281" s="16">
        <v>710</v>
      </c>
      <c r="M281" s="15" t="s">
        <v>46</v>
      </c>
      <c r="N281" s="16">
        <v>4</v>
      </c>
      <c r="O281" s="15" t="s">
        <v>43</v>
      </c>
      <c r="P281" s="15" t="s">
        <v>455</v>
      </c>
      <c r="Q281" s="15" t="s">
        <v>48</v>
      </c>
      <c r="R281" s="15" t="s">
        <v>49</v>
      </c>
      <c r="S281" s="15" t="s">
        <v>43</v>
      </c>
      <c r="T281" s="15" t="s">
        <v>50</v>
      </c>
      <c r="U281" s="15" t="s">
        <v>82</v>
      </c>
      <c r="V281" s="16">
        <v>3.79</v>
      </c>
      <c r="W281" s="16">
        <v>3.79</v>
      </c>
      <c r="X281" s="15" t="s">
        <v>1015</v>
      </c>
      <c r="Y281" s="15" t="s">
        <v>1139</v>
      </c>
      <c r="Z281" s="16" t="b">
        <v>0</v>
      </c>
      <c r="AA281" s="15" t="s">
        <v>54</v>
      </c>
      <c r="AB281" s="16" t="b">
        <v>0</v>
      </c>
      <c r="AC281" s="16">
        <v>39</v>
      </c>
      <c r="AD281" t="str">
        <f t="shared" si="4"/>
        <v>NT</v>
      </c>
    </row>
    <row r="282" spans="2:30" x14ac:dyDescent="0.25">
      <c r="B282">
        <f>VLOOKUP(C282*1,RMPCrecs!F$2:N$1245,9,FALSE)</f>
        <v>14</v>
      </c>
      <c r="C282" s="15" t="s">
        <v>1193</v>
      </c>
      <c r="D282" s="15" t="s">
        <v>41</v>
      </c>
      <c r="E282" s="16">
        <v>2011</v>
      </c>
      <c r="F282" s="15" t="s">
        <v>42</v>
      </c>
      <c r="G282" s="17">
        <v>40806</v>
      </c>
      <c r="H282" s="15" t="s">
        <v>43</v>
      </c>
      <c r="I282" s="15" t="s">
        <v>44</v>
      </c>
      <c r="J282" s="16">
        <v>3008</v>
      </c>
      <c r="K282" s="15" t="s">
        <v>110</v>
      </c>
      <c r="L282" s="16">
        <v>700</v>
      </c>
      <c r="M282" s="15" t="s">
        <v>46</v>
      </c>
      <c r="N282" s="16">
        <v>3</v>
      </c>
      <c r="O282" s="15" t="s">
        <v>43</v>
      </c>
      <c r="P282" s="15" t="s">
        <v>770</v>
      </c>
      <c r="Q282" s="15" t="s">
        <v>48</v>
      </c>
      <c r="R282" s="15" t="s">
        <v>49</v>
      </c>
      <c r="S282" s="15" t="s">
        <v>43</v>
      </c>
      <c r="T282" s="15" t="s">
        <v>50</v>
      </c>
      <c r="U282" s="15" t="s">
        <v>82</v>
      </c>
      <c r="V282" s="16">
        <v>3.79</v>
      </c>
      <c r="W282" s="16">
        <v>3.79</v>
      </c>
      <c r="X282" s="15" t="s">
        <v>1015</v>
      </c>
      <c r="Y282" s="15" t="s">
        <v>1139</v>
      </c>
      <c r="Z282" s="16" t="b">
        <v>0</v>
      </c>
      <c r="AA282" s="15" t="s">
        <v>54</v>
      </c>
      <c r="AB282" s="16" t="b">
        <v>0</v>
      </c>
      <c r="AC282" s="16">
        <v>39</v>
      </c>
      <c r="AD282" t="str">
        <f t="shared" si="4"/>
        <v>NT</v>
      </c>
    </row>
    <row r="283" spans="2:30" x14ac:dyDescent="0.25">
      <c r="B283">
        <f>VLOOKUP(C283*1,RMPCrecs!F$2:N$1245,9,FALSE)</f>
        <v>14</v>
      </c>
      <c r="C283" s="15" t="s">
        <v>1201</v>
      </c>
      <c r="D283" s="15" t="s">
        <v>41</v>
      </c>
      <c r="E283" s="16">
        <v>2011</v>
      </c>
      <c r="F283" s="15" t="s">
        <v>42</v>
      </c>
      <c r="G283" s="17">
        <v>40805</v>
      </c>
      <c r="H283" s="15" t="s">
        <v>43</v>
      </c>
      <c r="I283" s="15" t="s">
        <v>44</v>
      </c>
      <c r="J283" s="16">
        <v>3008</v>
      </c>
      <c r="K283" s="15" t="s">
        <v>110</v>
      </c>
      <c r="L283" s="16">
        <v>730</v>
      </c>
      <c r="M283" s="15" t="s">
        <v>46</v>
      </c>
      <c r="N283" s="16">
        <v>3</v>
      </c>
      <c r="O283" s="15" t="s">
        <v>43</v>
      </c>
      <c r="P283" s="15" t="s">
        <v>770</v>
      </c>
      <c r="Q283" s="15" t="s">
        <v>48</v>
      </c>
      <c r="R283" s="15" t="s">
        <v>49</v>
      </c>
      <c r="S283" s="15" t="s">
        <v>43</v>
      </c>
      <c r="T283" s="15" t="s">
        <v>50</v>
      </c>
      <c r="U283" s="15" t="s">
        <v>82</v>
      </c>
      <c r="V283" s="16">
        <v>3.79</v>
      </c>
      <c r="W283" s="16">
        <v>3.79</v>
      </c>
      <c r="X283" s="15" t="s">
        <v>1015</v>
      </c>
      <c r="Y283" s="15" t="s">
        <v>1139</v>
      </c>
      <c r="Z283" s="16" t="b">
        <v>0</v>
      </c>
      <c r="AA283" s="15" t="s">
        <v>54</v>
      </c>
      <c r="AB283" s="16" t="b">
        <v>0</v>
      </c>
      <c r="AC283" s="16">
        <v>39</v>
      </c>
      <c r="AD283" t="str">
        <f t="shared" si="4"/>
        <v>NT</v>
      </c>
    </row>
    <row r="284" spans="2:30" x14ac:dyDescent="0.25">
      <c r="B284">
        <f>VLOOKUP(C284*1,RMPCrecs!F$2:N$1245,9,FALSE)</f>
        <v>14</v>
      </c>
      <c r="C284" s="15" t="s">
        <v>1202</v>
      </c>
      <c r="D284" s="15" t="s">
        <v>41</v>
      </c>
      <c r="E284" s="16">
        <v>2011</v>
      </c>
      <c r="F284" s="15" t="s">
        <v>42</v>
      </c>
      <c r="G284" s="17">
        <v>40805</v>
      </c>
      <c r="H284" s="15" t="s">
        <v>43</v>
      </c>
      <c r="I284" s="15" t="s">
        <v>44</v>
      </c>
      <c r="J284" s="16">
        <v>3008</v>
      </c>
      <c r="K284" s="15" t="s">
        <v>110</v>
      </c>
      <c r="L284" s="16">
        <v>850</v>
      </c>
      <c r="M284" s="15" t="s">
        <v>46</v>
      </c>
      <c r="N284" s="16">
        <v>4</v>
      </c>
      <c r="O284" s="15" t="s">
        <v>43</v>
      </c>
      <c r="P284" s="15" t="s">
        <v>433</v>
      </c>
      <c r="Q284" s="15" t="s">
        <v>48</v>
      </c>
      <c r="R284" s="15" t="s">
        <v>49</v>
      </c>
      <c r="S284" s="15" t="s">
        <v>43</v>
      </c>
      <c r="T284" s="15" t="s">
        <v>50</v>
      </c>
      <c r="U284" s="15" t="s">
        <v>82</v>
      </c>
      <c r="V284" s="16">
        <v>3.79</v>
      </c>
      <c r="W284" s="16">
        <v>3.79</v>
      </c>
      <c r="X284" s="15" t="s">
        <v>1015</v>
      </c>
      <c r="Y284" s="15" t="s">
        <v>1139</v>
      </c>
      <c r="Z284" s="16" t="b">
        <v>0</v>
      </c>
      <c r="AA284" s="15" t="s">
        <v>54</v>
      </c>
      <c r="AB284" s="16" t="b">
        <v>0</v>
      </c>
      <c r="AC284" s="16">
        <v>39</v>
      </c>
      <c r="AD284" t="str">
        <f t="shared" si="4"/>
        <v>NT</v>
      </c>
    </row>
    <row r="285" spans="2:30" x14ac:dyDescent="0.25">
      <c r="B285">
        <f>VLOOKUP(C285*1,RMPCrecs!F$2:N$1245,9,FALSE)</f>
        <v>14</v>
      </c>
      <c r="C285" s="15" t="s">
        <v>1203</v>
      </c>
      <c r="D285" s="15" t="s">
        <v>41</v>
      </c>
      <c r="E285" s="16">
        <v>2011</v>
      </c>
      <c r="F285" s="15" t="s">
        <v>42</v>
      </c>
      <c r="G285" s="17">
        <v>40805</v>
      </c>
      <c r="H285" s="15" t="s">
        <v>43</v>
      </c>
      <c r="I285" s="15" t="s">
        <v>44</v>
      </c>
      <c r="J285" s="16">
        <v>3008</v>
      </c>
      <c r="K285" s="15" t="s">
        <v>110</v>
      </c>
      <c r="L285" s="16">
        <v>700</v>
      </c>
      <c r="M285" s="15" t="s">
        <v>46</v>
      </c>
      <c r="N285" s="16">
        <v>3</v>
      </c>
      <c r="O285" s="15" t="s">
        <v>43</v>
      </c>
      <c r="P285" s="15" t="s">
        <v>770</v>
      </c>
      <c r="Q285" s="15" t="s">
        <v>48</v>
      </c>
      <c r="R285" s="15" t="s">
        <v>59</v>
      </c>
      <c r="S285" s="15" t="s">
        <v>43</v>
      </c>
      <c r="T285" s="15" t="s">
        <v>50</v>
      </c>
      <c r="U285" s="15" t="s">
        <v>82</v>
      </c>
      <c r="V285" s="16">
        <v>3.79</v>
      </c>
      <c r="W285" s="16">
        <v>3.79</v>
      </c>
      <c r="X285" s="15" t="s">
        <v>1015</v>
      </c>
      <c r="Y285" s="15" t="s">
        <v>1139</v>
      </c>
      <c r="Z285" s="16" t="b">
        <v>0</v>
      </c>
      <c r="AA285" s="15" t="s">
        <v>54</v>
      </c>
      <c r="AB285" s="16" t="b">
        <v>0</v>
      </c>
      <c r="AC285" s="16">
        <v>39</v>
      </c>
      <c r="AD285" t="str">
        <f t="shared" si="4"/>
        <v>NT</v>
      </c>
    </row>
    <row r="286" spans="2:30" x14ac:dyDescent="0.25">
      <c r="B286">
        <f>VLOOKUP(C286*1,RMPCrecs!F$2:N$1245,9,FALSE)</f>
        <v>14</v>
      </c>
      <c r="C286" s="15" t="s">
        <v>1204</v>
      </c>
      <c r="D286" s="15" t="s">
        <v>41</v>
      </c>
      <c r="E286" s="16">
        <v>2011</v>
      </c>
      <c r="F286" s="15" t="s">
        <v>67</v>
      </c>
      <c r="G286" s="17">
        <v>40779</v>
      </c>
      <c r="H286" s="15" t="s">
        <v>43</v>
      </c>
      <c r="I286" s="15" t="s">
        <v>44</v>
      </c>
      <c r="J286" s="16">
        <v>3008</v>
      </c>
      <c r="K286" s="15" t="s">
        <v>110</v>
      </c>
      <c r="L286" s="16">
        <v>770</v>
      </c>
      <c r="M286" s="15" t="s">
        <v>46</v>
      </c>
      <c r="N286" s="16">
        <v>3</v>
      </c>
      <c r="O286" s="15" t="s">
        <v>43</v>
      </c>
      <c r="P286" s="15" t="s">
        <v>956</v>
      </c>
      <c r="Q286" s="15" t="s">
        <v>48</v>
      </c>
      <c r="R286" s="15" t="s">
        <v>49</v>
      </c>
      <c r="S286" s="15" t="s">
        <v>43</v>
      </c>
      <c r="T286" s="15" t="s">
        <v>50</v>
      </c>
      <c r="U286" s="15" t="s">
        <v>69</v>
      </c>
      <c r="V286" s="16">
        <v>2.38</v>
      </c>
      <c r="W286" s="16">
        <v>2.38</v>
      </c>
      <c r="X286" s="15" t="s">
        <v>1015</v>
      </c>
      <c r="Y286" s="15" t="s">
        <v>1016</v>
      </c>
      <c r="Z286" s="16" t="b">
        <v>0</v>
      </c>
      <c r="AA286" s="15" t="s">
        <v>54</v>
      </c>
      <c r="AB286" s="16" t="b">
        <v>0</v>
      </c>
      <c r="AC286" s="16">
        <v>39</v>
      </c>
      <c r="AD286" t="str">
        <f t="shared" si="4"/>
        <v>NT</v>
      </c>
    </row>
    <row r="287" spans="2:30" x14ac:dyDescent="0.25">
      <c r="B287">
        <f>VLOOKUP(C287*1,RMPCrecs!F$2:N$1245,9,FALSE)</f>
        <v>14</v>
      </c>
      <c r="C287" s="15" t="s">
        <v>1205</v>
      </c>
      <c r="D287" s="15" t="s">
        <v>41</v>
      </c>
      <c r="E287" s="16">
        <v>2011</v>
      </c>
      <c r="F287" s="15" t="s">
        <v>67</v>
      </c>
      <c r="G287" s="17">
        <v>40779</v>
      </c>
      <c r="H287" s="15" t="s">
        <v>43</v>
      </c>
      <c r="I287" s="15" t="s">
        <v>44</v>
      </c>
      <c r="J287" s="16">
        <v>3008</v>
      </c>
      <c r="K287" s="15" t="s">
        <v>45</v>
      </c>
      <c r="L287" s="16">
        <v>710</v>
      </c>
      <c r="M287" s="15" t="s">
        <v>46</v>
      </c>
      <c r="N287" s="16">
        <v>3</v>
      </c>
      <c r="O287" s="15" t="s">
        <v>43</v>
      </c>
      <c r="P287" s="15" t="s">
        <v>770</v>
      </c>
      <c r="Q287" s="15" t="s">
        <v>48</v>
      </c>
      <c r="R287" s="15" t="s">
        <v>49</v>
      </c>
      <c r="S287" s="15" t="s">
        <v>43</v>
      </c>
      <c r="T287" s="15" t="s">
        <v>50</v>
      </c>
      <c r="U287" s="15" t="s">
        <v>69</v>
      </c>
      <c r="V287" s="16">
        <v>2.38</v>
      </c>
      <c r="W287" s="16">
        <v>2.38</v>
      </c>
      <c r="X287" s="15" t="s">
        <v>1015</v>
      </c>
      <c r="Y287" s="15" t="s">
        <v>1016</v>
      </c>
      <c r="Z287" s="16" t="b">
        <v>0</v>
      </c>
      <c r="AA287" s="15" t="s">
        <v>54</v>
      </c>
      <c r="AB287" s="16" t="b">
        <v>0</v>
      </c>
      <c r="AC287" s="16">
        <v>39</v>
      </c>
      <c r="AD287" t="str">
        <f t="shared" si="4"/>
        <v>NT</v>
      </c>
    </row>
    <row r="288" spans="2:30" x14ac:dyDescent="0.25">
      <c r="B288">
        <f>VLOOKUP(C288*1,RMPCrecs!F$2:N$1245,9,FALSE)</f>
        <v>14</v>
      </c>
      <c r="C288" s="15" t="s">
        <v>1206</v>
      </c>
      <c r="D288" s="15" t="s">
        <v>41</v>
      </c>
      <c r="E288" s="16">
        <v>2011</v>
      </c>
      <c r="F288" s="15" t="s">
        <v>67</v>
      </c>
      <c r="G288" s="17">
        <v>40779</v>
      </c>
      <c r="H288" s="15" t="s">
        <v>43</v>
      </c>
      <c r="I288" s="15" t="s">
        <v>44</v>
      </c>
      <c r="J288" s="16">
        <v>3008</v>
      </c>
      <c r="K288" s="15" t="s">
        <v>110</v>
      </c>
      <c r="L288" s="16">
        <v>930</v>
      </c>
      <c r="M288" s="15" t="s">
        <v>46</v>
      </c>
      <c r="N288" s="16">
        <v>4</v>
      </c>
      <c r="O288" s="15" t="s">
        <v>43</v>
      </c>
      <c r="P288" s="15" t="s">
        <v>433</v>
      </c>
      <c r="Q288" s="15" t="s">
        <v>48</v>
      </c>
      <c r="R288" s="15" t="s">
        <v>49</v>
      </c>
      <c r="S288" s="15" t="s">
        <v>43</v>
      </c>
      <c r="T288" s="15" t="s">
        <v>50</v>
      </c>
      <c r="U288" s="15" t="s">
        <v>69</v>
      </c>
      <c r="V288" s="16">
        <v>2.38</v>
      </c>
      <c r="W288" s="16">
        <v>2.38</v>
      </c>
      <c r="X288" s="15" t="s">
        <v>1015</v>
      </c>
      <c r="Y288" s="15" t="s">
        <v>1016</v>
      </c>
      <c r="Z288" s="16" t="b">
        <v>0</v>
      </c>
      <c r="AA288" s="15" t="s">
        <v>54</v>
      </c>
      <c r="AB288" s="16" t="b">
        <v>0</v>
      </c>
      <c r="AC288" s="16">
        <v>39</v>
      </c>
      <c r="AD288" t="str">
        <f t="shared" si="4"/>
        <v>NT</v>
      </c>
    </row>
    <row r="289" spans="2:30" x14ac:dyDescent="0.25">
      <c r="B289">
        <f>VLOOKUP(C289*1,RMPCrecs!F$2:N$1245,9,FALSE)</f>
        <v>14</v>
      </c>
      <c r="C289" s="15" t="s">
        <v>1207</v>
      </c>
      <c r="D289" s="15" t="s">
        <v>41</v>
      </c>
      <c r="E289" s="16">
        <v>2011</v>
      </c>
      <c r="F289" s="15" t="s">
        <v>67</v>
      </c>
      <c r="G289" s="17">
        <v>40779</v>
      </c>
      <c r="H289" s="15" t="s">
        <v>43</v>
      </c>
      <c r="I289" s="15" t="s">
        <v>44</v>
      </c>
      <c r="J289" s="16">
        <v>3008</v>
      </c>
      <c r="K289" s="15" t="s">
        <v>45</v>
      </c>
      <c r="L289" s="16">
        <v>830</v>
      </c>
      <c r="M289" s="15" t="s">
        <v>46</v>
      </c>
      <c r="N289" s="16">
        <v>3</v>
      </c>
      <c r="O289" s="15" t="s">
        <v>43</v>
      </c>
      <c r="P289" s="15" t="s">
        <v>956</v>
      </c>
      <c r="Q289" s="15" t="s">
        <v>48</v>
      </c>
      <c r="R289" s="15" t="s">
        <v>49</v>
      </c>
      <c r="S289" s="15" t="s">
        <v>43</v>
      </c>
      <c r="T289" s="15" t="s">
        <v>50</v>
      </c>
      <c r="U289" s="15" t="s">
        <v>69</v>
      </c>
      <c r="V289" s="16">
        <v>2.38</v>
      </c>
      <c r="W289" s="16">
        <v>2.38</v>
      </c>
      <c r="X289" s="15" t="s">
        <v>1015</v>
      </c>
      <c r="Y289" s="15" t="s">
        <v>1016</v>
      </c>
      <c r="Z289" s="16" t="b">
        <v>0</v>
      </c>
      <c r="AA289" s="15" t="s">
        <v>54</v>
      </c>
      <c r="AB289" s="16" t="b">
        <v>0</v>
      </c>
      <c r="AC289" s="16">
        <v>39</v>
      </c>
      <c r="AD289" t="str">
        <f t="shared" si="4"/>
        <v>NT</v>
      </c>
    </row>
    <row r="290" spans="2:30" x14ac:dyDescent="0.25">
      <c r="B290">
        <f>VLOOKUP(C290*1,RMPCrecs!F$2:N$1245,9,FALSE)</f>
        <v>14</v>
      </c>
      <c r="C290" s="15" t="s">
        <v>1208</v>
      </c>
      <c r="D290" s="15" t="s">
        <v>41</v>
      </c>
      <c r="E290" s="16">
        <v>2011</v>
      </c>
      <c r="F290" s="15" t="s">
        <v>67</v>
      </c>
      <c r="G290" s="17">
        <v>40779</v>
      </c>
      <c r="H290" s="15" t="s">
        <v>43</v>
      </c>
      <c r="I290" s="15" t="s">
        <v>44</v>
      </c>
      <c r="J290" s="16">
        <v>3008</v>
      </c>
      <c r="K290" s="15" t="s">
        <v>45</v>
      </c>
      <c r="L290" s="16">
        <v>850</v>
      </c>
      <c r="M290" s="15" t="s">
        <v>46</v>
      </c>
      <c r="N290" s="16">
        <v>4</v>
      </c>
      <c r="O290" s="15" t="s">
        <v>43</v>
      </c>
      <c r="P290" s="15" t="s">
        <v>455</v>
      </c>
      <c r="Q290" s="15" t="s">
        <v>48</v>
      </c>
      <c r="R290" s="15" t="s">
        <v>49</v>
      </c>
      <c r="S290" s="15" t="s">
        <v>43</v>
      </c>
      <c r="T290" s="15" t="s">
        <v>50</v>
      </c>
      <c r="U290" s="15" t="s">
        <v>69</v>
      </c>
      <c r="V290" s="16">
        <v>2.38</v>
      </c>
      <c r="W290" s="16">
        <v>2.38</v>
      </c>
      <c r="X290" s="15" t="s">
        <v>1015</v>
      </c>
      <c r="Y290" s="15" t="s">
        <v>1016</v>
      </c>
      <c r="Z290" s="16" t="b">
        <v>0</v>
      </c>
      <c r="AA290" s="15" t="s">
        <v>54</v>
      </c>
      <c r="AB290" s="16" t="b">
        <v>0</v>
      </c>
      <c r="AC290" s="16">
        <v>39</v>
      </c>
      <c r="AD290" t="str">
        <f t="shared" si="4"/>
        <v>NT</v>
      </c>
    </row>
    <row r="291" spans="2:30" x14ac:dyDescent="0.25">
      <c r="B291">
        <f>VLOOKUP(C291*1,RMPCrecs!F$2:N$1245,9,FALSE)</f>
        <v>14</v>
      </c>
      <c r="C291" s="15" t="s">
        <v>1209</v>
      </c>
      <c r="D291" s="15" t="s">
        <v>41</v>
      </c>
      <c r="E291" s="16">
        <v>2011</v>
      </c>
      <c r="F291" s="15" t="s">
        <v>67</v>
      </c>
      <c r="G291" s="17">
        <v>40779</v>
      </c>
      <c r="H291" s="15" t="s">
        <v>43</v>
      </c>
      <c r="I291" s="15" t="s">
        <v>44</v>
      </c>
      <c r="J291" s="16">
        <v>3008</v>
      </c>
      <c r="K291" s="15" t="s">
        <v>45</v>
      </c>
      <c r="L291" s="16">
        <v>700</v>
      </c>
      <c r="M291" s="15" t="s">
        <v>46</v>
      </c>
      <c r="N291" s="16">
        <v>3</v>
      </c>
      <c r="O291" s="15" t="s">
        <v>43</v>
      </c>
      <c r="P291" s="15" t="s">
        <v>956</v>
      </c>
      <c r="Q291" s="15" t="s">
        <v>48</v>
      </c>
      <c r="R291" s="15" t="s">
        <v>49</v>
      </c>
      <c r="S291" s="15" t="s">
        <v>43</v>
      </c>
      <c r="T291" s="15" t="s">
        <v>50</v>
      </c>
      <c r="U291" s="15" t="s">
        <v>69</v>
      </c>
      <c r="V291" s="16">
        <v>2.38</v>
      </c>
      <c r="W291" s="16">
        <v>2.38</v>
      </c>
      <c r="X291" s="15" t="s">
        <v>1015</v>
      </c>
      <c r="Y291" s="15" t="s">
        <v>1016</v>
      </c>
      <c r="Z291" s="16" t="b">
        <v>0</v>
      </c>
      <c r="AA291" s="15" t="s">
        <v>54</v>
      </c>
      <c r="AB291" s="16" t="b">
        <v>0</v>
      </c>
      <c r="AC291" s="16">
        <v>39</v>
      </c>
      <c r="AD291" t="str">
        <f t="shared" si="4"/>
        <v>NT</v>
      </c>
    </row>
    <row r="292" spans="2:30" x14ac:dyDescent="0.25">
      <c r="B292">
        <f>VLOOKUP(C292*1,RMPCrecs!F$2:N$1245,9,FALSE)</f>
        <v>14</v>
      </c>
      <c r="C292" s="15" t="s">
        <v>1210</v>
      </c>
      <c r="D292" s="15" t="s">
        <v>41</v>
      </c>
      <c r="E292" s="16">
        <v>2011</v>
      </c>
      <c r="F292" s="15" t="s">
        <v>67</v>
      </c>
      <c r="G292" s="17">
        <v>40779</v>
      </c>
      <c r="H292" s="15" t="s">
        <v>43</v>
      </c>
      <c r="I292" s="15" t="s">
        <v>44</v>
      </c>
      <c r="J292" s="16">
        <v>3008</v>
      </c>
      <c r="K292" s="15" t="s">
        <v>45</v>
      </c>
      <c r="L292" s="16">
        <v>780</v>
      </c>
      <c r="M292" s="15" t="s">
        <v>46</v>
      </c>
      <c r="N292" s="16">
        <v>4</v>
      </c>
      <c r="O292" s="15" t="s">
        <v>43</v>
      </c>
      <c r="P292" s="15" t="s">
        <v>433</v>
      </c>
      <c r="Q292" s="15" t="s">
        <v>48</v>
      </c>
      <c r="R292" s="15" t="s">
        <v>49</v>
      </c>
      <c r="S292" s="15" t="s">
        <v>43</v>
      </c>
      <c r="T292" s="15" t="s">
        <v>50</v>
      </c>
      <c r="U292" s="15" t="s">
        <v>69</v>
      </c>
      <c r="V292" s="16">
        <v>2.38</v>
      </c>
      <c r="W292" s="16">
        <v>2.38</v>
      </c>
      <c r="X292" s="15" t="s">
        <v>1015</v>
      </c>
      <c r="Y292" s="15" t="s">
        <v>1016</v>
      </c>
      <c r="Z292" s="16" t="b">
        <v>0</v>
      </c>
      <c r="AA292" s="15" t="s">
        <v>54</v>
      </c>
      <c r="AB292" s="16" t="b">
        <v>0</v>
      </c>
      <c r="AC292" s="16">
        <v>39</v>
      </c>
      <c r="AD292" t="str">
        <f t="shared" si="4"/>
        <v>NT</v>
      </c>
    </row>
    <row r="293" spans="2:30" x14ac:dyDescent="0.25">
      <c r="B293">
        <f>VLOOKUP(C293*1,RMPCrecs!F$2:N$1245,9,FALSE)</f>
        <v>14</v>
      </c>
      <c r="C293" s="15" t="s">
        <v>1211</v>
      </c>
      <c r="D293" s="15" t="s">
        <v>41</v>
      </c>
      <c r="E293" s="16">
        <v>2011</v>
      </c>
      <c r="F293" s="15" t="s">
        <v>67</v>
      </c>
      <c r="G293" s="17">
        <v>40779</v>
      </c>
      <c r="H293" s="15" t="s">
        <v>43</v>
      </c>
      <c r="I293" s="15" t="s">
        <v>44</v>
      </c>
      <c r="J293" s="16">
        <v>3008</v>
      </c>
      <c r="K293" s="15" t="s">
        <v>110</v>
      </c>
      <c r="L293" s="16">
        <v>770</v>
      </c>
      <c r="M293" s="15" t="s">
        <v>46</v>
      </c>
      <c r="N293" s="16">
        <v>4</v>
      </c>
      <c r="O293" s="15" t="s">
        <v>43</v>
      </c>
      <c r="P293" s="15" t="s">
        <v>455</v>
      </c>
      <c r="Q293" s="15" t="s">
        <v>48</v>
      </c>
      <c r="R293" s="15" t="s">
        <v>59</v>
      </c>
      <c r="S293" s="15" t="s">
        <v>43</v>
      </c>
      <c r="T293" s="15" t="s">
        <v>50</v>
      </c>
      <c r="U293" s="15" t="s">
        <v>69</v>
      </c>
      <c r="V293" s="16">
        <v>2.38</v>
      </c>
      <c r="W293" s="16">
        <v>2.38</v>
      </c>
      <c r="X293" s="15" t="s">
        <v>1015</v>
      </c>
      <c r="Y293" s="15" t="s">
        <v>1016</v>
      </c>
      <c r="Z293" s="16" t="b">
        <v>0</v>
      </c>
      <c r="AA293" s="15" t="s">
        <v>54</v>
      </c>
      <c r="AB293" s="16" t="b">
        <v>0</v>
      </c>
      <c r="AC293" s="16">
        <v>39</v>
      </c>
      <c r="AD293" t="str">
        <f t="shared" si="4"/>
        <v>NT</v>
      </c>
    </row>
    <row r="294" spans="2:30" x14ac:dyDescent="0.25">
      <c r="B294">
        <f>VLOOKUP(C294*1,RMPCrecs!F$2:N$1245,9,FALSE)</f>
        <v>14</v>
      </c>
      <c r="C294" s="15" t="s">
        <v>1212</v>
      </c>
      <c r="D294" s="15" t="s">
        <v>41</v>
      </c>
      <c r="E294" s="16">
        <v>2011</v>
      </c>
      <c r="F294" s="15" t="s">
        <v>67</v>
      </c>
      <c r="G294" s="17">
        <v>40779</v>
      </c>
      <c r="H294" s="15" t="s">
        <v>43</v>
      </c>
      <c r="I294" s="15" t="s">
        <v>44</v>
      </c>
      <c r="J294" s="16">
        <v>3008</v>
      </c>
      <c r="K294" s="15" t="s">
        <v>45</v>
      </c>
      <c r="L294" s="16">
        <v>740</v>
      </c>
      <c r="M294" s="15" t="s">
        <v>46</v>
      </c>
      <c r="N294" s="16">
        <v>3</v>
      </c>
      <c r="O294" s="15" t="s">
        <v>43</v>
      </c>
      <c r="P294" s="15" t="s">
        <v>770</v>
      </c>
      <c r="Q294" s="15" t="s">
        <v>48</v>
      </c>
      <c r="R294" s="15" t="s">
        <v>49</v>
      </c>
      <c r="S294" s="15" t="s">
        <v>43</v>
      </c>
      <c r="T294" s="15" t="s">
        <v>50</v>
      </c>
      <c r="U294" s="15" t="s">
        <v>69</v>
      </c>
      <c r="V294" s="16">
        <v>2.38</v>
      </c>
      <c r="W294" s="16">
        <v>2.38</v>
      </c>
      <c r="X294" s="15" t="s">
        <v>1015</v>
      </c>
      <c r="Y294" s="15" t="s">
        <v>1016</v>
      </c>
      <c r="Z294" s="16" t="b">
        <v>0</v>
      </c>
      <c r="AA294" s="15" t="s">
        <v>54</v>
      </c>
      <c r="AB294" s="16" t="b">
        <v>0</v>
      </c>
      <c r="AC294" s="16">
        <v>39</v>
      </c>
      <c r="AD294" t="str">
        <f t="shared" si="4"/>
        <v>NT</v>
      </c>
    </row>
    <row r="295" spans="2:30" x14ac:dyDescent="0.25">
      <c r="B295">
        <f>VLOOKUP(C295*1,RMPCrecs!F$2:N$1245,9,FALSE)</f>
        <v>14</v>
      </c>
      <c r="C295" s="15" t="s">
        <v>1213</v>
      </c>
      <c r="D295" s="15" t="s">
        <v>41</v>
      </c>
      <c r="E295" s="16">
        <v>2011</v>
      </c>
      <c r="F295" s="15" t="s">
        <v>67</v>
      </c>
      <c r="G295" s="17">
        <v>40779</v>
      </c>
      <c r="H295" s="15" t="s">
        <v>43</v>
      </c>
      <c r="I295" s="15" t="s">
        <v>44</v>
      </c>
      <c r="J295" s="16">
        <v>3008</v>
      </c>
      <c r="K295" s="15" t="s">
        <v>110</v>
      </c>
      <c r="L295" s="16">
        <v>680</v>
      </c>
      <c r="M295" s="15" t="s">
        <v>46</v>
      </c>
      <c r="N295" s="16">
        <v>3</v>
      </c>
      <c r="O295" s="15" t="s">
        <v>43</v>
      </c>
      <c r="P295" s="15" t="s">
        <v>1214</v>
      </c>
      <c r="Q295" s="15" t="s">
        <v>48</v>
      </c>
      <c r="R295" s="15" t="s">
        <v>49</v>
      </c>
      <c r="S295" s="15" t="s">
        <v>43</v>
      </c>
      <c r="T295" s="15" t="s">
        <v>50</v>
      </c>
      <c r="U295" s="15" t="s">
        <v>69</v>
      </c>
      <c r="V295" s="16">
        <v>2.38</v>
      </c>
      <c r="W295" s="16">
        <v>2.38</v>
      </c>
      <c r="X295" s="15" t="s">
        <v>1015</v>
      </c>
      <c r="Y295" s="15" t="s">
        <v>1016</v>
      </c>
      <c r="Z295" s="16" t="b">
        <v>0</v>
      </c>
      <c r="AA295" s="15" t="s">
        <v>54</v>
      </c>
      <c r="AB295" s="16" t="b">
        <v>0</v>
      </c>
      <c r="AC295" s="16">
        <v>39</v>
      </c>
      <c r="AD295" t="str">
        <f t="shared" si="4"/>
        <v>NT</v>
      </c>
    </row>
    <row r="296" spans="2:30" x14ac:dyDescent="0.25">
      <c r="B296">
        <f>VLOOKUP(C296*1,RMPCrecs!F$2:N$1245,9,FALSE)</f>
        <v>14</v>
      </c>
      <c r="C296" s="15" t="s">
        <v>1215</v>
      </c>
      <c r="D296" s="15" t="s">
        <v>41</v>
      </c>
      <c r="E296" s="16">
        <v>2011</v>
      </c>
      <c r="F296" s="15" t="s">
        <v>67</v>
      </c>
      <c r="G296" s="17">
        <v>40779</v>
      </c>
      <c r="H296" s="15" t="s">
        <v>43</v>
      </c>
      <c r="I296" s="15" t="s">
        <v>44</v>
      </c>
      <c r="J296" s="16">
        <v>3008</v>
      </c>
      <c r="K296" s="15" t="s">
        <v>45</v>
      </c>
      <c r="L296" s="16">
        <v>750</v>
      </c>
      <c r="M296" s="15" t="s">
        <v>46</v>
      </c>
      <c r="N296" s="16">
        <v>4</v>
      </c>
      <c r="O296" s="15" t="s">
        <v>43</v>
      </c>
      <c r="P296" s="15" t="s">
        <v>455</v>
      </c>
      <c r="Q296" s="15" t="s">
        <v>48</v>
      </c>
      <c r="R296" s="15" t="s">
        <v>49</v>
      </c>
      <c r="S296" s="15" t="s">
        <v>43</v>
      </c>
      <c r="T296" s="15" t="s">
        <v>50</v>
      </c>
      <c r="U296" s="15" t="s">
        <v>69</v>
      </c>
      <c r="V296" s="16">
        <v>2.38</v>
      </c>
      <c r="W296" s="16">
        <v>2.38</v>
      </c>
      <c r="X296" s="15" t="s">
        <v>1015</v>
      </c>
      <c r="Y296" s="15" t="s">
        <v>1016</v>
      </c>
      <c r="Z296" s="16" t="b">
        <v>0</v>
      </c>
      <c r="AA296" s="15" t="s">
        <v>54</v>
      </c>
      <c r="AB296" s="16" t="b">
        <v>0</v>
      </c>
      <c r="AC296" s="16">
        <v>39</v>
      </c>
      <c r="AD296" t="str">
        <f t="shared" si="4"/>
        <v>NT</v>
      </c>
    </row>
    <row r="297" spans="2:30" x14ac:dyDescent="0.25">
      <c r="B297">
        <f>VLOOKUP(C297*1,RMPCrecs!F$2:N$1245,9,FALSE)</f>
        <v>14</v>
      </c>
      <c r="C297" s="15" t="s">
        <v>1216</v>
      </c>
      <c r="D297" s="15" t="s">
        <v>41</v>
      </c>
      <c r="E297" s="16">
        <v>2011</v>
      </c>
      <c r="F297" s="15" t="s">
        <v>67</v>
      </c>
      <c r="G297" s="17">
        <v>40779</v>
      </c>
      <c r="H297" s="15" t="s">
        <v>43</v>
      </c>
      <c r="I297" s="15" t="s">
        <v>44</v>
      </c>
      <c r="J297" s="16">
        <v>3008</v>
      </c>
      <c r="K297" s="15" t="s">
        <v>45</v>
      </c>
      <c r="L297" s="16">
        <v>660</v>
      </c>
      <c r="M297" s="15" t="s">
        <v>46</v>
      </c>
      <c r="N297" s="16">
        <v>4</v>
      </c>
      <c r="O297" s="15" t="s">
        <v>43</v>
      </c>
      <c r="P297" s="15" t="s">
        <v>433</v>
      </c>
      <c r="Q297" s="15" t="s">
        <v>48</v>
      </c>
      <c r="R297" s="15" t="s">
        <v>49</v>
      </c>
      <c r="S297" s="15" t="s">
        <v>43</v>
      </c>
      <c r="T297" s="15" t="s">
        <v>50</v>
      </c>
      <c r="U297" s="15" t="s">
        <v>69</v>
      </c>
      <c r="V297" s="16">
        <v>2.38</v>
      </c>
      <c r="W297" s="16">
        <v>2.38</v>
      </c>
      <c r="X297" s="15" t="s">
        <v>1015</v>
      </c>
      <c r="Y297" s="15" t="s">
        <v>1016</v>
      </c>
      <c r="Z297" s="16" t="b">
        <v>0</v>
      </c>
      <c r="AA297" s="15" t="s">
        <v>54</v>
      </c>
      <c r="AB297" s="16" t="b">
        <v>0</v>
      </c>
      <c r="AC297" s="16">
        <v>39</v>
      </c>
      <c r="AD297" t="str">
        <f t="shared" si="4"/>
        <v>NT</v>
      </c>
    </row>
    <row r="298" spans="2:30" x14ac:dyDescent="0.25">
      <c r="B298">
        <f>VLOOKUP(C298*1,RMPCrecs!F$2:N$1245,9,FALSE)</f>
        <v>14</v>
      </c>
      <c r="C298" s="15" t="s">
        <v>1221</v>
      </c>
      <c r="D298" s="15" t="s">
        <v>41</v>
      </c>
      <c r="E298" s="16">
        <v>2011</v>
      </c>
      <c r="F298" s="15" t="s">
        <v>42</v>
      </c>
      <c r="G298" s="17">
        <v>40808</v>
      </c>
      <c r="H298" s="15" t="s">
        <v>43</v>
      </c>
      <c r="I298" s="15" t="s">
        <v>44</v>
      </c>
      <c r="J298" s="16">
        <v>3008</v>
      </c>
      <c r="K298" s="15" t="s">
        <v>45</v>
      </c>
      <c r="L298" s="16">
        <v>550</v>
      </c>
      <c r="M298" s="15" t="s">
        <v>46</v>
      </c>
      <c r="N298" s="16">
        <v>3</v>
      </c>
      <c r="O298" s="15" t="s">
        <v>43</v>
      </c>
      <c r="P298" s="15" t="s">
        <v>1222</v>
      </c>
      <c r="Q298" s="15" t="s">
        <v>48</v>
      </c>
      <c r="R298" s="15" t="s">
        <v>49</v>
      </c>
      <c r="S298" s="15" t="s">
        <v>43</v>
      </c>
      <c r="T298" s="15" t="s">
        <v>50</v>
      </c>
      <c r="U298" s="15" t="s">
        <v>82</v>
      </c>
      <c r="V298" s="16">
        <v>3.79</v>
      </c>
      <c r="W298" s="16">
        <v>3.79</v>
      </c>
      <c r="X298" s="15" t="s">
        <v>1015</v>
      </c>
      <c r="Y298" s="15" t="s">
        <v>1139</v>
      </c>
      <c r="Z298" s="16" t="b">
        <v>0</v>
      </c>
      <c r="AA298" s="15" t="s">
        <v>54</v>
      </c>
      <c r="AB298" s="16" t="b">
        <v>0</v>
      </c>
      <c r="AC298" s="16">
        <v>39</v>
      </c>
      <c r="AD298" t="str">
        <f t="shared" si="4"/>
        <v>NT</v>
      </c>
    </row>
    <row r="299" spans="2:30" x14ac:dyDescent="0.25">
      <c r="B299">
        <f>VLOOKUP(C299*1,RMPCrecs!F$2:N$1245,9,FALSE)</f>
        <v>14</v>
      </c>
      <c r="C299" s="15" t="s">
        <v>1223</v>
      </c>
      <c r="D299" s="15" t="s">
        <v>41</v>
      </c>
      <c r="E299" s="16">
        <v>2011</v>
      </c>
      <c r="F299" s="15" t="s">
        <v>42</v>
      </c>
      <c r="G299" s="17">
        <v>40808</v>
      </c>
      <c r="H299" s="15" t="s">
        <v>43</v>
      </c>
      <c r="I299" s="15" t="s">
        <v>44</v>
      </c>
      <c r="J299" s="16">
        <v>3008</v>
      </c>
      <c r="K299" s="15" t="s">
        <v>45</v>
      </c>
      <c r="L299" s="16">
        <v>720</v>
      </c>
      <c r="M299" s="15" t="s">
        <v>46</v>
      </c>
      <c r="N299" s="16">
        <v>3</v>
      </c>
      <c r="O299" s="15" t="s">
        <v>43</v>
      </c>
      <c r="P299" s="15" t="s">
        <v>770</v>
      </c>
      <c r="Q299" s="15" t="s">
        <v>48</v>
      </c>
      <c r="R299" s="15" t="s">
        <v>49</v>
      </c>
      <c r="S299" s="15" t="s">
        <v>43</v>
      </c>
      <c r="T299" s="15" t="s">
        <v>50</v>
      </c>
      <c r="U299" s="15" t="s">
        <v>82</v>
      </c>
      <c r="V299" s="16">
        <v>3.79</v>
      </c>
      <c r="W299" s="16">
        <v>3.79</v>
      </c>
      <c r="X299" s="15" t="s">
        <v>1015</v>
      </c>
      <c r="Y299" s="15" t="s">
        <v>1139</v>
      </c>
      <c r="Z299" s="16" t="b">
        <v>0</v>
      </c>
      <c r="AA299" s="15" t="s">
        <v>54</v>
      </c>
      <c r="AB299" s="16" t="b">
        <v>0</v>
      </c>
      <c r="AC299" s="16">
        <v>39</v>
      </c>
      <c r="AD299" t="str">
        <f t="shared" si="4"/>
        <v>NT</v>
      </c>
    </row>
    <row r="300" spans="2:30" x14ac:dyDescent="0.25">
      <c r="B300">
        <f>VLOOKUP(C300*1,RMPCrecs!F$2:N$1245,9,FALSE)</f>
        <v>14</v>
      </c>
      <c r="C300" s="15" t="s">
        <v>1224</v>
      </c>
      <c r="D300" s="15" t="s">
        <v>41</v>
      </c>
      <c r="E300" s="16">
        <v>2011</v>
      </c>
      <c r="F300" s="15" t="s">
        <v>42</v>
      </c>
      <c r="G300" s="17">
        <v>40814</v>
      </c>
      <c r="H300" s="15" t="s">
        <v>43</v>
      </c>
      <c r="I300" s="15" t="s">
        <v>44</v>
      </c>
      <c r="J300" s="16">
        <v>3008</v>
      </c>
      <c r="K300" s="15" t="s">
        <v>110</v>
      </c>
      <c r="L300" s="16">
        <v>840</v>
      </c>
      <c r="M300" s="15" t="s">
        <v>46</v>
      </c>
      <c r="N300" s="16">
        <v>4</v>
      </c>
      <c r="O300" s="15" t="s">
        <v>43</v>
      </c>
      <c r="P300" s="15" t="s">
        <v>455</v>
      </c>
      <c r="Q300" s="15" t="s">
        <v>48</v>
      </c>
      <c r="R300" s="15" t="s">
        <v>49</v>
      </c>
      <c r="S300" s="15" t="s">
        <v>43</v>
      </c>
      <c r="T300" s="15" t="s">
        <v>50</v>
      </c>
      <c r="U300" s="15" t="s">
        <v>64</v>
      </c>
      <c r="V300" s="16">
        <v>1.75</v>
      </c>
      <c r="W300" s="16">
        <v>1.75</v>
      </c>
      <c r="X300" s="15" t="s">
        <v>1015</v>
      </c>
      <c r="Y300" s="15" t="s">
        <v>1225</v>
      </c>
      <c r="Z300" s="16" t="b">
        <v>0</v>
      </c>
      <c r="AA300" s="15" t="s">
        <v>54</v>
      </c>
      <c r="AB300" s="16" t="b">
        <v>0</v>
      </c>
      <c r="AC300" s="16">
        <v>39</v>
      </c>
      <c r="AD300" t="str">
        <f t="shared" si="4"/>
        <v>NT</v>
      </c>
    </row>
    <row r="301" spans="2:30" x14ac:dyDescent="0.25">
      <c r="B301">
        <f>VLOOKUP(C301*1,RMPCrecs!F$2:N$1245,9,FALSE)</f>
        <v>14</v>
      </c>
      <c r="C301" s="15" t="s">
        <v>1253</v>
      </c>
      <c r="D301" s="15" t="s">
        <v>41</v>
      </c>
      <c r="E301" s="16">
        <v>2011</v>
      </c>
      <c r="F301" s="15" t="s">
        <v>42</v>
      </c>
      <c r="G301" s="17">
        <v>40794</v>
      </c>
      <c r="H301" s="15" t="s">
        <v>43</v>
      </c>
      <c r="I301" s="15" t="s">
        <v>44</v>
      </c>
      <c r="J301" s="16">
        <v>3008</v>
      </c>
      <c r="K301" s="15" t="s">
        <v>110</v>
      </c>
      <c r="L301" s="16">
        <v>740</v>
      </c>
      <c r="M301" s="15" t="s">
        <v>46</v>
      </c>
      <c r="N301" s="16">
        <v>3</v>
      </c>
      <c r="O301" s="15" t="s">
        <v>43</v>
      </c>
      <c r="P301" s="15" t="s">
        <v>770</v>
      </c>
      <c r="Q301" s="15" t="s">
        <v>48</v>
      </c>
      <c r="R301" s="15" t="s">
        <v>49</v>
      </c>
      <c r="S301" s="15" t="s">
        <v>43</v>
      </c>
      <c r="T301" s="15" t="s">
        <v>50</v>
      </c>
      <c r="U301" s="15" t="s">
        <v>60</v>
      </c>
      <c r="V301" s="16">
        <v>5.66</v>
      </c>
      <c r="W301" s="16">
        <v>5.66</v>
      </c>
      <c r="X301" s="15" t="s">
        <v>1015</v>
      </c>
      <c r="Y301" s="15" t="s">
        <v>1023</v>
      </c>
      <c r="Z301" s="16" t="b">
        <v>0</v>
      </c>
      <c r="AA301" s="15" t="s">
        <v>54</v>
      </c>
      <c r="AB301" s="16" t="b">
        <v>0</v>
      </c>
      <c r="AC301" s="16">
        <v>39</v>
      </c>
      <c r="AD301" t="str">
        <f t="shared" si="4"/>
        <v>NT</v>
      </c>
    </row>
    <row r="302" spans="2:30" x14ac:dyDescent="0.25">
      <c r="B302">
        <f>VLOOKUP(C302*1,RMPCrecs!F$2:N$1245,9,FALSE)</f>
        <v>14</v>
      </c>
      <c r="C302" s="15" t="s">
        <v>1254</v>
      </c>
      <c r="D302" s="15" t="s">
        <v>41</v>
      </c>
      <c r="E302" s="16">
        <v>2011</v>
      </c>
      <c r="F302" s="15" t="s">
        <v>42</v>
      </c>
      <c r="G302" s="17">
        <v>40798</v>
      </c>
      <c r="H302" s="15" t="s">
        <v>43</v>
      </c>
      <c r="I302" s="15" t="s">
        <v>44</v>
      </c>
      <c r="J302" s="16">
        <v>3008</v>
      </c>
      <c r="K302" s="15" t="s">
        <v>45</v>
      </c>
      <c r="L302" s="16">
        <v>780</v>
      </c>
      <c r="M302" s="15" t="s">
        <v>46</v>
      </c>
      <c r="N302" s="16">
        <v>3</v>
      </c>
      <c r="O302" s="15" t="s">
        <v>43</v>
      </c>
      <c r="P302" s="15" t="s">
        <v>770</v>
      </c>
      <c r="Q302" s="15" t="s">
        <v>48</v>
      </c>
      <c r="R302" s="15" t="s">
        <v>49</v>
      </c>
      <c r="S302" s="15" t="s">
        <v>43</v>
      </c>
      <c r="T302" s="15" t="s">
        <v>50</v>
      </c>
      <c r="U302" s="15" t="s">
        <v>51</v>
      </c>
      <c r="V302" s="16">
        <v>2.98</v>
      </c>
      <c r="W302" s="16">
        <v>2.98</v>
      </c>
      <c r="X302" s="15" t="s">
        <v>1015</v>
      </c>
      <c r="Y302" s="15" t="s">
        <v>1033</v>
      </c>
      <c r="Z302" s="16" t="b">
        <v>0</v>
      </c>
      <c r="AA302" s="15" t="s">
        <v>54</v>
      </c>
      <c r="AB302" s="16" t="b">
        <v>0</v>
      </c>
      <c r="AC302" s="16">
        <v>39</v>
      </c>
      <c r="AD302" t="str">
        <f t="shared" si="4"/>
        <v>NT</v>
      </c>
    </row>
    <row r="303" spans="2:30" x14ac:dyDescent="0.25">
      <c r="B303">
        <f>VLOOKUP(C303*1,RMPCrecs!F$2:N$1245,9,FALSE)</f>
        <v>14</v>
      </c>
      <c r="C303" s="15" t="s">
        <v>1255</v>
      </c>
      <c r="D303" s="15" t="s">
        <v>41</v>
      </c>
      <c r="E303" s="16">
        <v>2011</v>
      </c>
      <c r="F303" s="15" t="s">
        <v>42</v>
      </c>
      <c r="G303" s="17">
        <v>40798</v>
      </c>
      <c r="H303" s="15" t="s">
        <v>43</v>
      </c>
      <c r="I303" s="15" t="s">
        <v>44</v>
      </c>
      <c r="J303" s="16">
        <v>3008</v>
      </c>
      <c r="K303" s="15" t="s">
        <v>110</v>
      </c>
      <c r="L303" s="16">
        <v>840</v>
      </c>
      <c r="M303" s="15" t="s">
        <v>46</v>
      </c>
      <c r="N303" s="16">
        <v>3</v>
      </c>
      <c r="O303" s="15" t="s">
        <v>43</v>
      </c>
      <c r="P303" s="15" t="s">
        <v>956</v>
      </c>
      <c r="Q303" s="15" t="s">
        <v>48</v>
      </c>
      <c r="R303" s="15" t="s">
        <v>49</v>
      </c>
      <c r="S303" s="15" t="s">
        <v>43</v>
      </c>
      <c r="T303" s="15" t="s">
        <v>50</v>
      </c>
      <c r="U303" s="15" t="s">
        <v>51</v>
      </c>
      <c r="V303" s="16">
        <v>2.98</v>
      </c>
      <c r="W303" s="16">
        <v>2.98</v>
      </c>
      <c r="X303" s="15" t="s">
        <v>1015</v>
      </c>
      <c r="Y303" s="15" t="s">
        <v>1033</v>
      </c>
      <c r="Z303" s="16" t="b">
        <v>0</v>
      </c>
      <c r="AA303" s="15" t="s">
        <v>54</v>
      </c>
      <c r="AB303" s="16" t="b">
        <v>0</v>
      </c>
      <c r="AC303" s="16">
        <v>39</v>
      </c>
      <c r="AD303" t="str">
        <f t="shared" si="4"/>
        <v>NT</v>
      </c>
    </row>
    <row r="304" spans="2:30" x14ac:dyDescent="0.25">
      <c r="B304">
        <f>VLOOKUP(C304*1,RMPCrecs!F$2:N$1245,9,FALSE)</f>
        <v>14</v>
      </c>
      <c r="C304" s="15" t="s">
        <v>1256</v>
      </c>
      <c r="D304" s="15" t="s">
        <v>41</v>
      </c>
      <c r="E304" s="16">
        <v>2011</v>
      </c>
      <c r="F304" s="15" t="s">
        <v>42</v>
      </c>
      <c r="G304" s="17">
        <v>40798</v>
      </c>
      <c r="H304" s="15" t="s">
        <v>43</v>
      </c>
      <c r="I304" s="15" t="s">
        <v>44</v>
      </c>
      <c r="J304" s="16">
        <v>3008</v>
      </c>
      <c r="K304" s="15" t="s">
        <v>110</v>
      </c>
      <c r="L304" s="16">
        <v>870</v>
      </c>
      <c r="M304" s="15" t="s">
        <v>46</v>
      </c>
      <c r="N304" s="16">
        <v>4</v>
      </c>
      <c r="O304" s="15" t="s">
        <v>43</v>
      </c>
      <c r="P304" s="15" t="s">
        <v>1257</v>
      </c>
      <c r="Q304" s="15" t="s">
        <v>48</v>
      </c>
      <c r="R304" s="15" t="s">
        <v>49</v>
      </c>
      <c r="S304" s="15" t="s">
        <v>43</v>
      </c>
      <c r="T304" s="15" t="s">
        <v>50</v>
      </c>
      <c r="U304" s="15" t="s">
        <v>51</v>
      </c>
      <c r="V304" s="16">
        <v>2.98</v>
      </c>
      <c r="W304" s="16">
        <v>2.98</v>
      </c>
      <c r="X304" s="15" t="s">
        <v>1015</v>
      </c>
      <c r="Y304" s="15" t="s">
        <v>1033</v>
      </c>
      <c r="Z304" s="16" t="b">
        <v>0</v>
      </c>
      <c r="AA304" s="15" t="s">
        <v>54</v>
      </c>
      <c r="AB304" s="16" t="b">
        <v>0</v>
      </c>
      <c r="AC304" s="16">
        <v>39</v>
      </c>
      <c r="AD304" t="str">
        <f t="shared" si="4"/>
        <v>NT</v>
      </c>
    </row>
    <row r="305" spans="2:30" x14ac:dyDescent="0.25">
      <c r="B305">
        <f>VLOOKUP(C305*1,RMPCrecs!F$2:N$1245,9,FALSE)</f>
        <v>14</v>
      </c>
      <c r="C305" s="15" t="s">
        <v>1258</v>
      </c>
      <c r="D305" s="15" t="s">
        <v>41</v>
      </c>
      <c r="E305" s="16">
        <v>2011</v>
      </c>
      <c r="F305" s="15" t="s">
        <v>42</v>
      </c>
      <c r="G305" s="17">
        <v>40798</v>
      </c>
      <c r="H305" s="15" t="s">
        <v>43</v>
      </c>
      <c r="I305" s="15" t="s">
        <v>44</v>
      </c>
      <c r="J305" s="16">
        <v>3008</v>
      </c>
      <c r="K305" s="15" t="s">
        <v>110</v>
      </c>
      <c r="L305" s="16">
        <v>830</v>
      </c>
      <c r="M305" s="15" t="s">
        <v>46</v>
      </c>
      <c r="N305" s="16">
        <v>4</v>
      </c>
      <c r="O305" s="15" t="s">
        <v>43</v>
      </c>
      <c r="P305" s="15" t="s">
        <v>455</v>
      </c>
      <c r="Q305" s="15" t="s">
        <v>48</v>
      </c>
      <c r="R305" s="15" t="s">
        <v>49</v>
      </c>
      <c r="S305" s="15" t="s">
        <v>43</v>
      </c>
      <c r="T305" s="15" t="s">
        <v>50</v>
      </c>
      <c r="U305" s="15" t="s">
        <v>51</v>
      </c>
      <c r="V305" s="16">
        <v>2.98</v>
      </c>
      <c r="W305" s="16">
        <v>2.98</v>
      </c>
      <c r="X305" s="15" t="s">
        <v>1015</v>
      </c>
      <c r="Y305" s="15" t="s">
        <v>1033</v>
      </c>
      <c r="Z305" s="16" t="b">
        <v>0</v>
      </c>
      <c r="AA305" s="15" t="s">
        <v>54</v>
      </c>
      <c r="AB305" s="16" t="b">
        <v>0</v>
      </c>
      <c r="AC305" s="16">
        <v>39</v>
      </c>
      <c r="AD305" t="str">
        <f t="shared" si="4"/>
        <v>NT</v>
      </c>
    </row>
    <row r="306" spans="2:30" x14ac:dyDescent="0.25">
      <c r="B306">
        <f>VLOOKUP(C306*1,RMPCrecs!F$2:N$1245,9,FALSE)</f>
        <v>14</v>
      </c>
      <c r="C306" s="15" t="s">
        <v>1259</v>
      </c>
      <c r="D306" s="15" t="s">
        <v>41</v>
      </c>
      <c r="E306" s="16">
        <v>2011</v>
      </c>
      <c r="F306" s="15" t="s">
        <v>42</v>
      </c>
      <c r="G306" s="17">
        <v>40798</v>
      </c>
      <c r="H306" s="15" t="s">
        <v>43</v>
      </c>
      <c r="I306" s="15" t="s">
        <v>44</v>
      </c>
      <c r="J306" s="16">
        <v>3008</v>
      </c>
      <c r="K306" s="15" t="s">
        <v>45</v>
      </c>
      <c r="L306" s="16">
        <v>640</v>
      </c>
      <c r="M306" s="15" t="s">
        <v>46</v>
      </c>
      <c r="N306" s="16">
        <v>3</v>
      </c>
      <c r="O306" s="15" t="s">
        <v>43</v>
      </c>
      <c r="P306" s="15" t="s">
        <v>1260</v>
      </c>
      <c r="Q306" s="15" t="s">
        <v>48</v>
      </c>
      <c r="R306" s="15" t="s">
        <v>49</v>
      </c>
      <c r="S306" s="15" t="s">
        <v>43</v>
      </c>
      <c r="T306" s="15" t="s">
        <v>50</v>
      </c>
      <c r="U306" s="15" t="s">
        <v>51</v>
      </c>
      <c r="V306" s="16">
        <v>2.98</v>
      </c>
      <c r="W306" s="16">
        <v>2.98</v>
      </c>
      <c r="X306" s="15" t="s">
        <v>1015</v>
      </c>
      <c r="Y306" s="15" t="s">
        <v>1033</v>
      </c>
      <c r="Z306" s="16" t="b">
        <v>0</v>
      </c>
      <c r="AA306" s="15" t="s">
        <v>54</v>
      </c>
      <c r="AB306" s="16" t="b">
        <v>0</v>
      </c>
      <c r="AC306" s="16">
        <v>39</v>
      </c>
      <c r="AD306" t="str">
        <f t="shared" si="4"/>
        <v>NT</v>
      </c>
    </row>
    <row r="307" spans="2:30" x14ac:dyDescent="0.25">
      <c r="B307">
        <f>VLOOKUP(C307*1,RMPCrecs!F$2:N$1245,9,FALSE)</f>
        <v>14</v>
      </c>
      <c r="C307" s="15" t="s">
        <v>1261</v>
      </c>
      <c r="D307" s="15" t="s">
        <v>41</v>
      </c>
      <c r="E307" s="16">
        <v>2011</v>
      </c>
      <c r="F307" s="15" t="s">
        <v>42</v>
      </c>
      <c r="G307" s="17">
        <v>40798</v>
      </c>
      <c r="H307" s="15" t="s">
        <v>43</v>
      </c>
      <c r="I307" s="15" t="s">
        <v>44</v>
      </c>
      <c r="J307" s="16">
        <v>3008</v>
      </c>
      <c r="K307" s="15" t="s">
        <v>110</v>
      </c>
      <c r="L307" s="16">
        <v>790</v>
      </c>
      <c r="M307" s="15" t="s">
        <v>46</v>
      </c>
      <c r="N307" s="16">
        <v>4</v>
      </c>
      <c r="O307" s="15" t="s">
        <v>43</v>
      </c>
      <c r="P307" s="15" t="s">
        <v>433</v>
      </c>
      <c r="Q307" s="15" t="s">
        <v>48</v>
      </c>
      <c r="R307" s="15" t="s">
        <v>49</v>
      </c>
      <c r="S307" s="15" t="s">
        <v>43</v>
      </c>
      <c r="T307" s="15" t="s">
        <v>50</v>
      </c>
      <c r="U307" s="15" t="s">
        <v>51</v>
      </c>
      <c r="V307" s="16">
        <v>2.98</v>
      </c>
      <c r="W307" s="16">
        <v>2.98</v>
      </c>
      <c r="X307" s="15" t="s">
        <v>1015</v>
      </c>
      <c r="Y307" s="15" t="s">
        <v>1033</v>
      </c>
      <c r="Z307" s="16" t="b">
        <v>0</v>
      </c>
      <c r="AA307" s="15" t="s">
        <v>54</v>
      </c>
      <c r="AB307" s="16" t="b">
        <v>0</v>
      </c>
      <c r="AC307" s="16">
        <v>39</v>
      </c>
      <c r="AD307" t="str">
        <f t="shared" si="4"/>
        <v>NT</v>
      </c>
    </row>
    <row r="308" spans="2:30" x14ac:dyDescent="0.25">
      <c r="B308">
        <f>VLOOKUP(C308*1,RMPCrecs!F$2:N$1245,9,FALSE)</f>
        <v>14</v>
      </c>
      <c r="C308" s="15" t="s">
        <v>1282</v>
      </c>
      <c r="D308" s="15" t="s">
        <v>41</v>
      </c>
      <c r="E308" s="16">
        <v>2011</v>
      </c>
      <c r="F308" s="15" t="s">
        <v>42</v>
      </c>
      <c r="G308" s="17">
        <v>40771</v>
      </c>
      <c r="H308" s="15" t="s">
        <v>43</v>
      </c>
      <c r="I308" s="15" t="s">
        <v>44</v>
      </c>
      <c r="J308" s="16">
        <v>3008</v>
      </c>
      <c r="K308" s="15" t="s">
        <v>45</v>
      </c>
      <c r="L308" s="16">
        <v>740</v>
      </c>
      <c r="M308" s="15" t="s">
        <v>46</v>
      </c>
      <c r="N308" s="16">
        <v>3</v>
      </c>
      <c r="O308" s="15" t="s">
        <v>43</v>
      </c>
      <c r="P308" s="15" t="s">
        <v>956</v>
      </c>
      <c r="Q308" s="15" t="s">
        <v>48</v>
      </c>
      <c r="R308" s="15" t="s">
        <v>49</v>
      </c>
      <c r="S308" s="15" t="s">
        <v>43</v>
      </c>
      <c r="T308" s="15" t="s">
        <v>50</v>
      </c>
      <c r="U308" s="15" t="s">
        <v>98</v>
      </c>
      <c r="V308" s="16">
        <v>3.54</v>
      </c>
      <c r="W308" s="16">
        <v>3.54</v>
      </c>
      <c r="X308" s="15" t="s">
        <v>1015</v>
      </c>
      <c r="Y308" s="15" t="s">
        <v>1057</v>
      </c>
      <c r="Z308" s="16" t="b">
        <v>0</v>
      </c>
      <c r="AA308" s="15" t="s">
        <v>54</v>
      </c>
      <c r="AB308" s="16" t="b">
        <v>0</v>
      </c>
      <c r="AC308" s="16">
        <v>39</v>
      </c>
      <c r="AD308" t="str">
        <f t="shared" si="4"/>
        <v>NT</v>
      </c>
    </row>
    <row r="309" spans="2:30" x14ac:dyDescent="0.25">
      <c r="B309">
        <f>VLOOKUP(C309*1,RMPCrecs!F$2:N$1245,9,FALSE)</f>
        <v>14</v>
      </c>
      <c r="C309" s="15" t="s">
        <v>1283</v>
      </c>
      <c r="D309" s="15" t="s">
        <v>41</v>
      </c>
      <c r="E309" s="16">
        <v>2011</v>
      </c>
      <c r="F309" s="15" t="s">
        <v>67</v>
      </c>
      <c r="G309" s="17">
        <v>40773</v>
      </c>
      <c r="H309" s="15" t="s">
        <v>43</v>
      </c>
      <c r="I309" s="15" t="s">
        <v>44</v>
      </c>
      <c r="J309" s="16">
        <v>3008</v>
      </c>
      <c r="K309" s="15" t="s">
        <v>45</v>
      </c>
      <c r="L309" s="16">
        <v>760</v>
      </c>
      <c r="M309" s="15" t="s">
        <v>46</v>
      </c>
      <c r="N309" s="16">
        <v>4</v>
      </c>
      <c r="O309" s="15" t="s">
        <v>43</v>
      </c>
      <c r="P309" s="15" t="s">
        <v>1153</v>
      </c>
      <c r="Q309" s="15" t="s">
        <v>48</v>
      </c>
      <c r="R309" s="15" t="s">
        <v>49</v>
      </c>
      <c r="S309" s="15" t="s">
        <v>43</v>
      </c>
      <c r="T309" s="15" t="s">
        <v>50</v>
      </c>
      <c r="U309" s="15" t="s">
        <v>98</v>
      </c>
      <c r="V309" s="16">
        <v>3.54</v>
      </c>
      <c r="W309" s="16">
        <v>3.54</v>
      </c>
      <c r="X309" s="15" t="s">
        <v>1015</v>
      </c>
      <c r="Y309" s="15" t="s">
        <v>1057</v>
      </c>
      <c r="Z309" s="16" t="b">
        <v>0</v>
      </c>
      <c r="AA309" s="15" t="s">
        <v>54</v>
      </c>
      <c r="AB309" s="16" t="b">
        <v>0</v>
      </c>
      <c r="AC309" s="16">
        <v>39</v>
      </c>
      <c r="AD309" t="str">
        <f t="shared" si="4"/>
        <v>NT</v>
      </c>
    </row>
    <row r="310" spans="2:30" x14ac:dyDescent="0.25">
      <c r="B310">
        <f>VLOOKUP(C310*1,RMPCrecs!F$2:N$1245,9,FALSE)</f>
        <v>14</v>
      </c>
      <c r="C310" s="15" t="s">
        <v>1284</v>
      </c>
      <c r="D310" s="15" t="s">
        <v>41</v>
      </c>
      <c r="E310" s="16">
        <v>2011</v>
      </c>
      <c r="F310" s="15" t="s">
        <v>42</v>
      </c>
      <c r="G310" s="17">
        <v>40774</v>
      </c>
      <c r="H310" s="15" t="s">
        <v>43</v>
      </c>
      <c r="I310" s="15" t="s">
        <v>44</v>
      </c>
      <c r="J310" s="16">
        <v>3008</v>
      </c>
      <c r="K310" s="15" t="s">
        <v>45</v>
      </c>
      <c r="L310" s="16">
        <v>830</v>
      </c>
      <c r="M310" s="15" t="s">
        <v>46</v>
      </c>
      <c r="N310" s="16">
        <v>3</v>
      </c>
      <c r="O310" s="15" t="s">
        <v>43</v>
      </c>
      <c r="P310" s="15" t="s">
        <v>770</v>
      </c>
      <c r="Q310" s="15" t="s">
        <v>48</v>
      </c>
      <c r="R310" s="15" t="s">
        <v>49</v>
      </c>
      <c r="S310" s="15" t="s">
        <v>43</v>
      </c>
      <c r="T310" s="15" t="s">
        <v>50</v>
      </c>
      <c r="U310" s="15" t="s">
        <v>98</v>
      </c>
      <c r="V310" s="16">
        <v>3.54</v>
      </c>
      <c r="W310" s="16">
        <v>3.54</v>
      </c>
      <c r="X310" s="15" t="s">
        <v>1015</v>
      </c>
      <c r="Y310" s="15" t="s">
        <v>1057</v>
      </c>
      <c r="Z310" s="16" t="b">
        <v>0</v>
      </c>
      <c r="AA310" s="15" t="s">
        <v>54</v>
      </c>
      <c r="AB310" s="16" t="b">
        <v>0</v>
      </c>
      <c r="AC310" s="16">
        <v>39</v>
      </c>
      <c r="AD310" t="str">
        <f t="shared" si="4"/>
        <v>NT</v>
      </c>
    </row>
    <row r="311" spans="2:30" x14ac:dyDescent="0.25">
      <c r="B311">
        <f>VLOOKUP(C311*1,RMPCrecs!F$2:N$1245,9,FALSE)</f>
        <v>14</v>
      </c>
      <c r="C311" s="15" t="s">
        <v>1285</v>
      </c>
      <c r="D311" s="15" t="s">
        <v>41</v>
      </c>
      <c r="E311" s="16">
        <v>2011</v>
      </c>
      <c r="F311" s="15" t="s">
        <v>67</v>
      </c>
      <c r="G311" s="17">
        <v>40777</v>
      </c>
      <c r="H311" s="15" t="s">
        <v>43</v>
      </c>
      <c r="I311" s="15" t="s">
        <v>44</v>
      </c>
      <c r="J311" s="16">
        <v>3008</v>
      </c>
      <c r="K311" s="15" t="s">
        <v>110</v>
      </c>
      <c r="L311" s="16">
        <v>830</v>
      </c>
      <c r="M311" s="15" t="s">
        <v>46</v>
      </c>
      <c r="N311" s="16">
        <v>4</v>
      </c>
      <c r="O311" s="15" t="s">
        <v>43</v>
      </c>
      <c r="P311" s="15" t="s">
        <v>455</v>
      </c>
      <c r="Q311" s="15" t="s">
        <v>48</v>
      </c>
      <c r="R311" s="15" t="s">
        <v>49</v>
      </c>
      <c r="S311" s="15" t="s">
        <v>43</v>
      </c>
      <c r="T311" s="15" t="s">
        <v>50</v>
      </c>
      <c r="U311" s="15" t="s">
        <v>69</v>
      </c>
      <c r="V311" s="16">
        <v>2.38</v>
      </c>
      <c r="W311" s="16">
        <v>2.38</v>
      </c>
      <c r="X311" s="15" t="s">
        <v>1015</v>
      </c>
      <c r="Y311" s="15" t="s">
        <v>1016</v>
      </c>
      <c r="Z311" s="16" t="b">
        <v>0</v>
      </c>
      <c r="AA311" s="15" t="s">
        <v>54</v>
      </c>
      <c r="AB311" s="16" t="b">
        <v>0</v>
      </c>
      <c r="AC311" s="16">
        <v>39</v>
      </c>
      <c r="AD311" t="str">
        <f t="shared" si="4"/>
        <v>NT</v>
      </c>
    </row>
    <row r="312" spans="2:30" x14ac:dyDescent="0.25">
      <c r="B312">
        <f>VLOOKUP(C312*1,RMPCrecs!F$2:N$1245,9,FALSE)</f>
        <v>14</v>
      </c>
      <c r="C312" s="15" t="s">
        <v>1286</v>
      </c>
      <c r="D312" s="15" t="s">
        <v>41</v>
      </c>
      <c r="E312" s="16">
        <v>2011</v>
      </c>
      <c r="F312" s="15" t="s">
        <v>42</v>
      </c>
      <c r="G312" s="17">
        <v>40780</v>
      </c>
      <c r="H312" s="15" t="s">
        <v>43</v>
      </c>
      <c r="I312" s="15" t="s">
        <v>44</v>
      </c>
      <c r="J312" s="16">
        <v>3008</v>
      </c>
      <c r="K312" s="15" t="s">
        <v>110</v>
      </c>
      <c r="L312" s="16">
        <v>810</v>
      </c>
      <c r="M312" s="15" t="s">
        <v>46</v>
      </c>
      <c r="N312" s="16">
        <v>4</v>
      </c>
      <c r="O312" s="15" t="s">
        <v>43</v>
      </c>
      <c r="P312" s="15" t="s">
        <v>455</v>
      </c>
      <c r="Q312" s="15" t="s">
        <v>48</v>
      </c>
      <c r="R312" s="15" t="s">
        <v>49</v>
      </c>
      <c r="S312" s="15" t="s">
        <v>43</v>
      </c>
      <c r="T312" s="15" t="s">
        <v>50</v>
      </c>
      <c r="U312" s="15" t="s">
        <v>69</v>
      </c>
      <c r="V312" s="16">
        <v>2.38</v>
      </c>
      <c r="W312" s="16">
        <v>2.38</v>
      </c>
      <c r="X312" s="15" t="s">
        <v>1015</v>
      </c>
      <c r="Y312" s="15" t="s">
        <v>1016</v>
      </c>
      <c r="Z312" s="16" t="b">
        <v>0</v>
      </c>
      <c r="AA312" s="15" t="s">
        <v>54</v>
      </c>
      <c r="AB312" s="16" t="b">
        <v>0</v>
      </c>
      <c r="AC312" s="16">
        <v>39</v>
      </c>
      <c r="AD312" t="str">
        <f t="shared" si="4"/>
        <v>NT</v>
      </c>
    </row>
    <row r="313" spans="2:30" x14ac:dyDescent="0.25">
      <c r="B313">
        <f>VLOOKUP(C313*1,RMPCrecs!F$2:N$1245,9,FALSE)</f>
        <v>14</v>
      </c>
      <c r="C313" s="15" t="s">
        <v>1287</v>
      </c>
      <c r="D313" s="15" t="s">
        <v>41</v>
      </c>
      <c r="E313" s="16">
        <v>2011</v>
      </c>
      <c r="F313" s="15" t="s">
        <v>42</v>
      </c>
      <c r="G313" s="17">
        <v>40795</v>
      </c>
      <c r="H313" s="15" t="s">
        <v>43</v>
      </c>
      <c r="I313" s="15" t="s">
        <v>44</v>
      </c>
      <c r="J313" s="16">
        <v>3008</v>
      </c>
      <c r="K313" s="15" t="s">
        <v>110</v>
      </c>
      <c r="L313" s="16">
        <v>730</v>
      </c>
      <c r="M313" s="15" t="s">
        <v>46</v>
      </c>
      <c r="N313" s="16">
        <v>3</v>
      </c>
      <c r="O313" s="15" t="s">
        <v>43</v>
      </c>
      <c r="P313" s="15" t="s">
        <v>770</v>
      </c>
      <c r="Q313" s="15" t="s">
        <v>48</v>
      </c>
      <c r="R313" s="15" t="s">
        <v>49</v>
      </c>
      <c r="S313" s="15" t="s">
        <v>43</v>
      </c>
      <c r="T313" s="15" t="s">
        <v>50</v>
      </c>
      <c r="U313" s="15" t="s">
        <v>60</v>
      </c>
      <c r="V313" s="16">
        <v>5.66</v>
      </c>
      <c r="W313" s="16">
        <v>5.66</v>
      </c>
      <c r="X313" s="15" t="s">
        <v>1015</v>
      </c>
      <c r="Y313" s="15" t="s">
        <v>1023</v>
      </c>
      <c r="Z313" s="16" t="b">
        <v>0</v>
      </c>
      <c r="AA313" s="15" t="s">
        <v>54</v>
      </c>
      <c r="AB313" s="16" t="b">
        <v>0</v>
      </c>
      <c r="AC313" s="16">
        <v>39</v>
      </c>
      <c r="AD313" t="str">
        <f t="shared" si="4"/>
        <v>NT</v>
      </c>
    </row>
    <row r="314" spans="2:30" x14ac:dyDescent="0.25">
      <c r="B314">
        <f>VLOOKUP(C314*1,RMPCrecs!F$2:N$1245,9,FALSE)</f>
        <v>14</v>
      </c>
      <c r="C314" s="15" t="s">
        <v>1288</v>
      </c>
      <c r="D314" s="15" t="s">
        <v>41</v>
      </c>
      <c r="E314" s="16">
        <v>2011</v>
      </c>
      <c r="F314" s="15" t="s">
        <v>42</v>
      </c>
      <c r="G314" s="17">
        <v>40795</v>
      </c>
      <c r="H314" s="15" t="s">
        <v>43</v>
      </c>
      <c r="I314" s="15" t="s">
        <v>44</v>
      </c>
      <c r="J314" s="16">
        <v>3008</v>
      </c>
      <c r="K314" s="15" t="s">
        <v>45</v>
      </c>
      <c r="L314" s="16">
        <v>860</v>
      </c>
      <c r="M314" s="15" t="s">
        <v>46</v>
      </c>
      <c r="N314" s="16">
        <v>3</v>
      </c>
      <c r="O314" s="15" t="s">
        <v>43</v>
      </c>
      <c r="P314" s="15" t="s">
        <v>770</v>
      </c>
      <c r="Q314" s="15" t="s">
        <v>48</v>
      </c>
      <c r="R314" s="15" t="s">
        <v>59</v>
      </c>
      <c r="S314" s="15" t="s">
        <v>43</v>
      </c>
      <c r="T314" s="15" t="s">
        <v>50</v>
      </c>
      <c r="U314" s="15" t="s">
        <v>60</v>
      </c>
      <c r="V314" s="16">
        <v>5.66</v>
      </c>
      <c r="W314" s="16">
        <v>5.66</v>
      </c>
      <c r="X314" s="15" t="s">
        <v>1015</v>
      </c>
      <c r="Y314" s="15" t="s">
        <v>1023</v>
      </c>
      <c r="Z314" s="16" t="b">
        <v>0</v>
      </c>
      <c r="AA314" s="15" t="s">
        <v>54</v>
      </c>
      <c r="AB314" s="16" t="b">
        <v>0</v>
      </c>
      <c r="AC314" s="16">
        <v>39</v>
      </c>
      <c r="AD314" t="str">
        <f t="shared" si="4"/>
        <v>NT</v>
      </c>
    </row>
    <row r="315" spans="2:30" x14ac:dyDescent="0.25">
      <c r="B315">
        <f>VLOOKUP(C315*1,RMPCrecs!F$2:N$1245,9,FALSE)</f>
        <v>14</v>
      </c>
      <c r="C315" s="15" t="s">
        <v>1289</v>
      </c>
      <c r="D315" s="15" t="s">
        <v>41</v>
      </c>
      <c r="E315" s="16">
        <v>2011</v>
      </c>
      <c r="F315" s="15" t="s">
        <v>42</v>
      </c>
      <c r="G315" s="17">
        <v>40795</v>
      </c>
      <c r="H315" s="15" t="s">
        <v>43</v>
      </c>
      <c r="I315" s="15" t="s">
        <v>44</v>
      </c>
      <c r="J315" s="16">
        <v>3008</v>
      </c>
      <c r="K315" s="15" t="s">
        <v>110</v>
      </c>
      <c r="L315" s="16">
        <v>700</v>
      </c>
      <c r="M315" s="15" t="s">
        <v>46</v>
      </c>
      <c r="N315" s="16">
        <v>3</v>
      </c>
      <c r="O315" s="15" t="s">
        <v>43</v>
      </c>
      <c r="P315" s="15" t="s">
        <v>770</v>
      </c>
      <c r="Q315" s="15" t="s">
        <v>48</v>
      </c>
      <c r="R315" s="15" t="s">
        <v>49</v>
      </c>
      <c r="S315" s="15" t="s">
        <v>43</v>
      </c>
      <c r="T315" s="15" t="s">
        <v>50</v>
      </c>
      <c r="U315" s="15" t="s">
        <v>60</v>
      </c>
      <c r="V315" s="16">
        <v>5.66</v>
      </c>
      <c r="W315" s="16">
        <v>5.66</v>
      </c>
      <c r="X315" s="15" t="s">
        <v>1015</v>
      </c>
      <c r="Y315" s="15" t="s">
        <v>1023</v>
      </c>
      <c r="Z315" s="16" t="b">
        <v>0</v>
      </c>
      <c r="AA315" s="15" t="s">
        <v>54</v>
      </c>
      <c r="AB315" s="16" t="b">
        <v>0</v>
      </c>
      <c r="AC315" s="16">
        <v>39</v>
      </c>
      <c r="AD315" t="str">
        <f t="shared" si="4"/>
        <v>NT</v>
      </c>
    </row>
    <row r="316" spans="2:30" x14ac:dyDescent="0.25">
      <c r="B316">
        <f>VLOOKUP(C316*1,RMPCrecs!F$2:N$1245,9,FALSE)</f>
        <v>14</v>
      </c>
      <c r="C316" s="15" t="s">
        <v>1290</v>
      </c>
      <c r="D316" s="15" t="s">
        <v>41</v>
      </c>
      <c r="E316" s="16">
        <v>2011</v>
      </c>
      <c r="F316" s="15" t="s">
        <v>42</v>
      </c>
      <c r="G316" s="17">
        <v>40795</v>
      </c>
      <c r="H316" s="15" t="s">
        <v>43</v>
      </c>
      <c r="I316" s="15" t="s">
        <v>44</v>
      </c>
      <c r="J316" s="16">
        <v>3008</v>
      </c>
      <c r="K316" s="15" t="s">
        <v>45</v>
      </c>
      <c r="L316" s="16">
        <v>720</v>
      </c>
      <c r="M316" s="15" t="s">
        <v>46</v>
      </c>
      <c r="N316" s="16">
        <v>3</v>
      </c>
      <c r="O316" s="15" t="s">
        <v>43</v>
      </c>
      <c r="P316" s="15" t="s">
        <v>770</v>
      </c>
      <c r="Q316" s="15" t="s">
        <v>48</v>
      </c>
      <c r="R316" s="15" t="s">
        <v>49</v>
      </c>
      <c r="S316" s="15" t="s">
        <v>43</v>
      </c>
      <c r="T316" s="15" t="s">
        <v>50</v>
      </c>
      <c r="U316" s="15" t="s">
        <v>60</v>
      </c>
      <c r="V316" s="16">
        <v>5.66</v>
      </c>
      <c r="W316" s="16">
        <v>5.66</v>
      </c>
      <c r="X316" s="15" t="s">
        <v>1015</v>
      </c>
      <c r="Y316" s="15" t="s">
        <v>1023</v>
      </c>
      <c r="Z316" s="16" t="b">
        <v>0</v>
      </c>
      <c r="AA316" s="15" t="s">
        <v>54</v>
      </c>
      <c r="AB316" s="16" t="b">
        <v>0</v>
      </c>
      <c r="AC316" s="16">
        <v>39</v>
      </c>
      <c r="AD316" t="str">
        <f t="shared" si="4"/>
        <v>NT</v>
      </c>
    </row>
    <row r="317" spans="2:30" x14ac:dyDescent="0.25">
      <c r="B317">
        <f>VLOOKUP(C317*1,RMPCrecs!F$2:N$1245,9,FALSE)</f>
        <v>14</v>
      </c>
      <c r="C317" s="15" t="s">
        <v>1329</v>
      </c>
      <c r="D317" s="15" t="s">
        <v>41</v>
      </c>
      <c r="E317" s="16">
        <v>2012</v>
      </c>
      <c r="F317" s="15" t="s">
        <v>67</v>
      </c>
      <c r="G317" s="17">
        <v>41151</v>
      </c>
      <c r="H317" s="15" t="s">
        <v>43</v>
      </c>
      <c r="I317" s="15" t="s">
        <v>44</v>
      </c>
      <c r="J317" s="16">
        <v>3008</v>
      </c>
      <c r="K317" s="15" t="s">
        <v>110</v>
      </c>
      <c r="L317" s="16">
        <v>880</v>
      </c>
      <c r="M317" s="15" t="s">
        <v>46</v>
      </c>
      <c r="N317" s="16">
        <v>4</v>
      </c>
      <c r="O317" s="15" t="s">
        <v>43</v>
      </c>
      <c r="P317" s="15" t="s">
        <v>770</v>
      </c>
      <c r="Q317" s="15" t="s">
        <v>48</v>
      </c>
      <c r="R317" s="15" t="s">
        <v>49</v>
      </c>
      <c r="S317" s="15" t="s">
        <v>43</v>
      </c>
      <c r="T317" s="15" t="s">
        <v>50</v>
      </c>
      <c r="U317" s="15" t="s">
        <v>72</v>
      </c>
      <c r="V317" s="16">
        <v>2.2999999999999998</v>
      </c>
      <c r="W317" s="16">
        <v>2.2999999999999998</v>
      </c>
      <c r="X317" s="15" t="s">
        <v>1015</v>
      </c>
      <c r="Y317" s="15" t="s">
        <v>1298</v>
      </c>
      <c r="Z317" s="16" t="b">
        <v>0</v>
      </c>
      <c r="AA317" s="15" t="s">
        <v>54</v>
      </c>
      <c r="AB317" s="16" t="b">
        <v>0</v>
      </c>
      <c r="AC317" s="16">
        <v>39</v>
      </c>
      <c r="AD317" t="str">
        <f t="shared" si="4"/>
        <v>NT</v>
      </c>
    </row>
    <row r="318" spans="2:30" x14ac:dyDescent="0.25">
      <c r="B318">
        <f>VLOOKUP(C318*1,RMPCrecs!F$2:N$1245,9,FALSE)</f>
        <v>14</v>
      </c>
      <c r="C318" s="15" t="s">
        <v>1345</v>
      </c>
      <c r="D318" s="15" t="s">
        <v>41</v>
      </c>
      <c r="E318" s="16">
        <v>2012</v>
      </c>
      <c r="F318" s="15" t="s">
        <v>67</v>
      </c>
      <c r="G318" s="17">
        <v>41156</v>
      </c>
      <c r="H318" s="15" t="s">
        <v>43</v>
      </c>
      <c r="I318" s="15" t="s">
        <v>44</v>
      </c>
      <c r="J318" s="16">
        <v>3008</v>
      </c>
      <c r="K318" s="15" t="s">
        <v>110</v>
      </c>
      <c r="L318" s="16">
        <v>800</v>
      </c>
      <c r="M318" s="15" t="s">
        <v>46</v>
      </c>
      <c r="N318" s="16">
        <v>4</v>
      </c>
      <c r="O318" s="15" t="s">
        <v>43</v>
      </c>
      <c r="P318" s="15" t="s">
        <v>956</v>
      </c>
      <c r="Q318" s="15" t="s">
        <v>48</v>
      </c>
      <c r="R318" s="15" t="s">
        <v>49</v>
      </c>
      <c r="S318" s="15" t="s">
        <v>43</v>
      </c>
      <c r="T318" s="15" t="s">
        <v>50</v>
      </c>
      <c r="U318" s="15" t="s">
        <v>60</v>
      </c>
      <c r="V318" s="16">
        <v>2.92</v>
      </c>
      <c r="W318" s="16">
        <v>2.92</v>
      </c>
      <c r="X318" s="15" t="s">
        <v>1015</v>
      </c>
      <c r="Y318" s="15" t="s">
        <v>1292</v>
      </c>
      <c r="Z318" s="16" t="b">
        <v>0</v>
      </c>
      <c r="AA318" s="15" t="s">
        <v>54</v>
      </c>
      <c r="AB318" s="16" t="b">
        <v>0</v>
      </c>
      <c r="AC318" s="16">
        <v>39</v>
      </c>
      <c r="AD318" t="str">
        <f t="shared" si="4"/>
        <v>NT</v>
      </c>
    </row>
    <row r="319" spans="2:30" x14ac:dyDescent="0.25">
      <c r="B319">
        <f>VLOOKUP(C319*1,RMPCrecs!F$2:N$1245,9,FALSE)</f>
        <v>14</v>
      </c>
      <c r="C319" s="15" t="s">
        <v>1346</v>
      </c>
      <c r="D319" s="15" t="s">
        <v>41</v>
      </c>
      <c r="E319" s="16">
        <v>2012</v>
      </c>
      <c r="F319" s="15" t="s">
        <v>67</v>
      </c>
      <c r="G319" s="17">
        <v>41156</v>
      </c>
      <c r="H319" s="15" t="s">
        <v>43</v>
      </c>
      <c r="I319" s="15" t="s">
        <v>44</v>
      </c>
      <c r="J319" s="16">
        <v>3008</v>
      </c>
      <c r="K319" s="15" t="s">
        <v>110</v>
      </c>
      <c r="L319" s="16">
        <v>810</v>
      </c>
      <c r="M319" s="15" t="s">
        <v>46</v>
      </c>
      <c r="N319" s="16">
        <v>4</v>
      </c>
      <c r="O319" s="15" t="s">
        <v>43</v>
      </c>
      <c r="P319" s="15" t="s">
        <v>770</v>
      </c>
      <c r="Q319" s="15" t="s">
        <v>48</v>
      </c>
      <c r="R319" s="15" t="s">
        <v>49</v>
      </c>
      <c r="S319" s="15" t="s">
        <v>43</v>
      </c>
      <c r="T319" s="15" t="s">
        <v>50</v>
      </c>
      <c r="U319" s="15" t="s">
        <v>60</v>
      </c>
      <c r="V319" s="16">
        <v>2.92</v>
      </c>
      <c r="W319" s="16">
        <v>2.92</v>
      </c>
      <c r="X319" s="15" t="s">
        <v>1015</v>
      </c>
      <c r="Y319" s="15" t="s">
        <v>1292</v>
      </c>
      <c r="Z319" s="16" t="b">
        <v>0</v>
      </c>
      <c r="AA319" s="15" t="s">
        <v>54</v>
      </c>
      <c r="AB319" s="16" t="b">
        <v>0</v>
      </c>
      <c r="AC319" s="16">
        <v>39</v>
      </c>
      <c r="AD319" t="str">
        <f t="shared" si="4"/>
        <v>NT</v>
      </c>
    </row>
    <row r="320" spans="2:30" x14ac:dyDescent="0.25">
      <c r="B320">
        <f>VLOOKUP(C320*1,RMPCrecs!F$2:N$1245,9,FALSE)</f>
        <v>14</v>
      </c>
      <c r="C320" s="15" t="s">
        <v>1347</v>
      </c>
      <c r="D320" s="15" t="s">
        <v>41</v>
      </c>
      <c r="E320" s="16">
        <v>2012</v>
      </c>
      <c r="F320" s="15" t="s">
        <v>67</v>
      </c>
      <c r="G320" s="17">
        <v>41156</v>
      </c>
      <c r="H320" s="15" t="s">
        <v>43</v>
      </c>
      <c r="I320" s="15" t="s">
        <v>44</v>
      </c>
      <c r="J320" s="16">
        <v>3008</v>
      </c>
      <c r="K320" s="15" t="s">
        <v>110</v>
      </c>
      <c r="L320" s="16">
        <v>710</v>
      </c>
      <c r="M320" s="15" t="s">
        <v>46</v>
      </c>
      <c r="N320" s="16">
        <v>4</v>
      </c>
      <c r="O320" s="15" t="s">
        <v>43</v>
      </c>
      <c r="P320" s="15" t="s">
        <v>1348</v>
      </c>
      <c r="Q320" s="15" t="s">
        <v>48</v>
      </c>
      <c r="R320" s="15" t="s">
        <v>49</v>
      </c>
      <c r="S320" s="15" t="s">
        <v>43</v>
      </c>
      <c r="T320" s="15" t="s">
        <v>50</v>
      </c>
      <c r="U320" s="15" t="s">
        <v>60</v>
      </c>
      <c r="V320" s="16">
        <v>2.92</v>
      </c>
      <c r="W320" s="16">
        <v>2.92</v>
      </c>
      <c r="X320" s="15" t="s">
        <v>1015</v>
      </c>
      <c r="Y320" s="15" t="s">
        <v>1292</v>
      </c>
      <c r="Z320" s="16" t="b">
        <v>0</v>
      </c>
      <c r="AA320" s="15" t="s">
        <v>54</v>
      </c>
      <c r="AB320" s="16" t="b">
        <v>0</v>
      </c>
      <c r="AC320" s="16">
        <v>39</v>
      </c>
      <c r="AD320" t="str">
        <f t="shared" si="4"/>
        <v>NT</v>
      </c>
    </row>
    <row r="321" spans="2:30" x14ac:dyDescent="0.25">
      <c r="B321">
        <f>VLOOKUP(C321*1,RMPCrecs!F$2:N$1245,9,FALSE)</f>
        <v>14</v>
      </c>
      <c r="C321" s="15" t="s">
        <v>1349</v>
      </c>
      <c r="D321" s="15" t="s">
        <v>41</v>
      </c>
      <c r="E321" s="16">
        <v>2012</v>
      </c>
      <c r="F321" s="15" t="s">
        <v>67</v>
      </c>
      <c r="G321" s="17">
        <v>41156</v>
      </c>
      <c r="H321" s="15" t="s">
        <v>43</v>
      </c>
      <c r="I321" s="15" t="s">
        <v>44</v>
      </c>
      <c r="J321" s="16">
        <v>3008</v>
      </c>
      <c r="K321" s="15" t="s">
        <v>110</v>
      </c>
      <c r="L321" s="16">
        <v>850</v>
      </c>
      <c r="M321" s="15" t="s">
        <v>46</v>
      </c>
      <c r="N321" s="16">
        <v>4</v>
      </c>
      <c r="O321" s="15" t="s">
        <v>43</v>
      </c>
      <c r="P321" s="15" t="s">
        <v>1242</v>
      </c>
      <c r="Q321" s="15" t="s">
        <v>48</v>
      </c>
      <c r="R321" s="15" t="s">
        <v>49</v>
      </c>
      <c r="S321" s="15" t="s">
        <v>43</v>
      </c>
      <c r="T321" s="15" t="s">
        <v>50</v>
      </c>
      <c r="U321" s="15" t="s">
        <v>60</v>
      </c>
      <c r="V321" s="16">
        <v>2.92</v>
      </c>
      <c r="W321" s="16">
        <v>2.92</v>
      </c>
      <c r="X321" s="15" t="s">
        <v>1015</v>
      </c>
      <c r="Y321" s="15" t="s">
        <v>1292</v>
      </c>
      <c r="Z321" s="16" t="b">
        <v>0</v>
      </c>
      <c r="AA321" s="15" t="s">
        <v>54</v>
      </c>
      <c r="AB321" s="16" t="b">
        <v>0</v>
      </c>
      <c r="AC321" s="16">
        <v>39</v>
      </c>
      <c r="AD321" t="str">
        <f t="shared" si="4"/>
        <v>NT</v>
      </c>
    </row>
    <row r="322" spans="2:30" x14ac:dyDescent="0.25">
      <c r="B322">
        <f>VLOOKUP(C322*1,RMPCrecs!F$2:N$1245,9,FALSE)</f>
        <v>14</v>
      </c>
      <c r="C322" s="15" t="s">
        <v>1350</v>
      </c>
      <c r="D322" s="15" t="s">
        <v>41</v>
      </c>
      <c r="E322" s="16">
        <v>2012</v>
      </c>
      <c r="F322" s="15" t="s">
        <v>67</v>
      </c>
      <c r="G322" s="17">
        <v>41156</v>
      </c>
      <c r="H322" s="15" t="s">
        <v>43</v>
      </c>
      <c r="I322" s="15" t="s">
        <v>44</v>
      </c>
      <c r="J322" s="16">
        <v>3008</v>
      </c>
      <c r="K322" s="15" t="s">
        <v>110</v>
      </c>
      <c r="L322" s="16">
        <v>750</v>
      </c>
      <c r="M322" s="15" t="s">
        <v>46</v>
      </c>
      <c r="N322" s="16">
        <v>4</v>
      </c>
      <c r="O322" s="15" t="s">
        <v>43</v>
      </c>
      <c r="P322" s="15" t="s">
        <v>956</v>
      </c>
      <c r="Q322" s="15" t="s">
        <v>48</v>
      </c>
      <c r="R322" s="15" t="s">
        <v>49</v>
      </c>
      <c r="S322" s="15" t="s">
        <v>43</v>
      </c>
      <c r="T322" s="15" t="s">
        <v>50</v>
      </c>
      <c r="U322" s="15" t="s">
        <v>60</v>
      </c>
      <c r="V322" s="16">
        <v>2.92</v>
      </c>
      <c r="W322" s="16">
        <v>2.92</v>
      </c>
      <c r="X322" s="15" t="s">
        <v>1015</v>
      </c>
      <c r="Y322" s="15" t="s">
        <v>1292</v>
      </c>
      <c r="Z322" s="16" t="b">
        <v>0</v>
      </c>
      <c r="AA322" s="15" t="s">
        <v>54</v>
      </c>
      <c r="AB322" s="16" t="b">
        <v>0</v>
      </c>
      <c r="AC322" s="16">
        <v>39</v>
      </c>
      <c r="AD322" t="str">
        <f t="shared" si="4"/>
        <v>NT</v>
      </c>
    </row>
    <row r="323" spans="2:30" x14ac:dyDescent="0.25">
      <c r="B323">
        <f>VLOOKUP(C323*1,RMPCrecs!F$2:N$1245,9,FALSE)</f>
        <v>14</v>
      </c>
      <c r="C323" s="15" t="s">
        <v>1351</v>
      </c>
      <c r="D323" s="15" t="s">
        <v>41</v>
      </c>
      <c r="E323" s="16">
        <v>2012</v>
      </c>
      <c r="F323" s="15" t="s">
        <v>67</v>
      </c>
      <c r="G323" s="17">
        <v>41156</v>
      </c>
      <c r="H323" s="15" t="s">
        <v>43</v>
      </c>
      <c r="I323" s="15" t="s">
        <v>44</v>
      </c>
      <c r="J323" s="16">
        <v>3008</v>
      </c>
      <c r="K323" s="15" t="s">
        <v>110</v>
      </c>
      <c r="L323" s="16">
        <v>920</v>
      </c>
      <c r="M323" s="15" t="s">
        <v>46</v>
      </c>
      <c r="N323" s="16">
        <v>4</v>
      </c>
      <c r="O323" s="15" t="s">
        <v>43</v>
      </c>
      <c r="P323" s="15" t="s">
        <v>956</v>
      </c>
      <c r="Q323" s="15" t="s">
        <v>48</v>
      </c>
      <c r="R323" s="15" t="s">
        <v>49</v>
      </c>
      <c r="S323" s="15" t="s">
        <v>43</v>
      </c>
      <c r="T323" s="15" t="s">
        <v>50</v>
      </c>
      <c r="U323" s="15" t="s">
        <v>60</v>
      </c>
      <c r="V323" s="16">
        <v>2.92</v>
      </c>
      <c r="W323" s="16">
        <v>2.92</v>
      </c>
      <c r="X323" s="15" t="s">
        <v>1015</v>
      </c>
      <c r="Y323" s="15" t="s">
        <v>1292</v>
      </c>
      <c r="Z323" s="16" t="b">
        <v>0</v>
      </c>
      <c r="AA323" s="15" t="s">
        <v>54</v>
      </c>
      <c r="AB323" s="16" t="b">
        <v>0</v>
      </c>
      <c r="AC323" s="16">
        <v>39</v>
      </c>
      <c r="AD323" t="str">
        <f t="shared" ref="AD323:AD386" si="5">IF(OR(B323=14,B323=19),"NT",IF(B323&gt;=49,"mix","Tr"))</f>
        <v>NT</v>
      </c>
    </row>
    <row r="324" spans="2:30" x14ac:dyDescent="0.25">
      <c r="B324">
        <f>VLOOKUP(C324*1,RMPCrecs!F$2:N$1245,9,FALSE)</f>
        <v>14</v>
      </c>
      <c r="C324" s="15" t="s">
        <v>1352</v>
      </c>
      <c r="D324" s="15" t="s">
        <v>41</v>
      </c>
      <c r="E324" s="16">
        <v>2012</v>
      </c>
      <c r="F324" s="15" t="s">
        <v>67</v>
      </c>
      <c r="G324" s="17">
        <v>41156</v>
      </c>
      <c r="H324" s="15" t="s">
        <v>43</v>
      </c>
      <c r="I324" s="15" t="s">
        <v>44</v>
      </c>
      <c r="J324" s="16">
        <v>3008</v>
      </c>
      <c r="K324" s="15" t="s">
        <v>45</v>
      </c>
      <c r="L324" s="16">
        <v>770</v>
      </c>
      <c r="M324" s="15" t="s">
        <v>46</v>
      </c>
      <c r="N324" s="16">
        <v>4</v>
      </c>
      <c r="O324" s="15" t="s">
        <v>43</v>
      </c>
      <c r="P324" s="15" t="s">
        <v>956</v>
      </c>
      <c r="Q324" s="15" t="s">
        <v>48</v>
      </c>
      <c r="R324" s="15" t="s">
        <v>49</v>
      </c>
      <c r="S324" s="15" t="s">
        <v>43</v>
      </c>
      <c r="T324" s="15" t="s">
        <v>50</v>
      </c>
      <c r="U324" s="15" t="s">
        <v>60</v>
      </c>
      <c r="V324" s="16">
        <v>2.92</v>
      </c>
      <c r="W324" s="16">
        <v>2.92</v>
      </c>
      <c r="X324" s="15" t="s">
        <v>1015</v>
      </c>
      <c r="Y324" s="15" t="s">
        <v>1292</v>
      </c>
      <c r="Z324" s="16" t="b">
        <v>0</v>
      </c>
      <c r="AA324" s="15" t="s">
        <v>54</v>
      </c>
      <c r="AB324" s="16" t="b">
        <v>0</v>
      </c>
      <c r="AC324" s="16">
        <v>39</v>
      </c>
      <c r="AD324" t="str">
        <f t="shared" si="5"/>
        <v>NT</v>
      </c>
    </row>
    <row r="325" spans="2:30" x14ac:dyDescent="0.25">
      <c r="B325">
        <f>VLOOKUP(C325*1,RMPCrecs!F$2:N$1245,9,FALSE)</f>
        <v>14</v>
      </c>
      <c r="C325" s="15" t="s">
        <v>1353</v>
      </c>
      <c r="D325" s="15" t="s">
        <v>41</v>
      </c>
      <c r="E325" s="16">
        <v>2012</v>
      </c>
      <c r="F325" s="15" t="s">
        <v>67</v>
      </c>
      <c r="G325" s="17">
        <v>41156</v>
      </c>
      <c r="H325" s="15" t="s">
        <v>43</v>
      </c>
      <c r="I325" s="15" t="s">
        <v>44</v>
      </c>
      <c r="J325" s="16">
        <v>3008</v>
      </c>
      <c r="K325" s="15" t="s">
        <v>110</v>
      </c>
      <c r="L325" s="16">
        <v>800</v>
      </c>
      <c r="M325" s="15" t="s">
        <v>46</v>
      </c>
      <c r="N325" s="16">
        <v>4</v>
      </c>
      <c r="O325" s="15" t="s">
        <v>43</v>
      </c>
      <c r="P325" s="15" t="s">
        <v>770</v>
      </c>
      <c r="Q325" s="15" t="s">
        <v>48</v>
      </c>
      <c r="R325" s="15" t="s">
        <v>49</v>
      </c>
      <c r="S325" s="15" t="s">
        <v>43</v>
      </c>
      <c r="T325" s="15" t="s">
        <v>50</v>
      </c>
      <c r="U325" s="15" t="s">
        <v>60</v>
      </c>
      <c r="V325" s="16">
        <v>2.92</v>
      </c>
      <c r="W325" s="16">
        <v>2.92</v>
      </c>
      <c r="X325" s="15" t="s">
        <v>1015</v>
      </c>
      <c r="Y325" s="15" t="s">
        <v>1292</v>
      </c>
      <c r="Z325" s="16" t="b">
        <v>0</v>
      </c>
      <c r="AA325" s="15" t="s">
        <v>54</v>
      </c>
      <c r="AB325" s="16" t="b">
        <v>0</v>
      </c>
      <c r="AC325" s="16">
        <v>39</v>
      </c>
      <c r="AD325" t="str">
        <f t="shared" si="5"/>
        <v>NT</v>
      </c>
    </row>
    <row r="326" spans="2:30" x14ac:dyDescent="0.25">
      <c r="B326">
        <f>VLOOKUP(C326*1,RMPCrecs!F$2:N$1245,9,FALSE)</f>
        <v>14</v>
      </c>
      <c r="C326" s="15" t="s">
        <v>1354</v>
      </c>
      <c r="D326" s="15" t="s">
        <v>41</v>
      </c>
      <c r="E326" s="16">
        <v>2012</v>
      </c>
      <c r="F326" s="15" t="s">
        <v>67</v>
      </c>
      <c r="G326" s="17">
        <v>41156</v>
      </c>
      <c r="H326" s="15" t="s">
        <v>43</v>
      </c>
      <c r="I326" s="15" t="s">
        <v>44</v>
      </c>
      <c r="J326" s="16">
        <v>3008</v>
      </c>
      <c r="K326" s="15" t="s">
        <v>110</v>
      </c>
      <c r="L326" s="16">
        <v>780</v>
      </c>
      <c r="M326" s="15" t="s">
        <v>46</v>
      </c>
      <c r="N326" s="16">
        <v>4</v>
      </c>
      <c r="O326" s="15" t="s">
        <v>43</v>
      </c>
      <c r="P326" s="15" t="s">
        <v>956</v>
      </c>
      <c r="Q326" s="15" t="s">
        <v>48</v>
      </c>
      <c r="R326" s="15" t="s">
        <v>49</v>
      </c>
      <c r="S326" s="15" t="s">
        <v>43</v>
      </c>
      <c r="T326" s="15" t="s">
        <v>50</v>
      </c>
      <c r="U326" s="15" t="s">
        <v>60</v>
      </c>
      <c r="V326" s="16">
        <v>2.92</v>
      </c>
      <c r="W326" s="16">
        <v>2.92</v>
      </c>
      <c r="X326" s="15" t="s">
        <v>1015</v>
      </c>
      <c r="Y326" s="15" t="s">
        <v>1292</v>
      </c>
      <c r="Z326" s="16" t="b">
        <v>0</v>
      </c>
      <c r="AA326" s="15" t="s">
        <v>54</v>
      </c>
      <c r="AB326" s="16" t="b">
        <v>0</v>
      </c>
      <c r="AC326" s="16">
        <v>39</v>
      </c>
      <c r="AD326" t="str">
        <f t="shared" si="5"/>
        <v>NT</v>
      </c>
    </row>
    <row r="327" spans="2:30" x14ac:dyDescent="0.25">
      <c r="B327">
        <f>VLOOKUP(C327*1,RMPCrecs!F$2:N$1245,9,FALSE)</f>
        <v>14</v>
      </c>
      <c r="C327" s="15" t="s">
        <v>1355</v>
      </c>
      <c r="D327" s="15" t="s">
        <v>41</v>
      </c>
      <c r="E327" s="16">
        <v>2012</v>
      </c>
      <c r="F327" s="15" t="s">
        <v>67</v>
      </c>
      <c r="G327" s="17">
        <v>41156</v>
      </c>
      <c r="H327" s="15" t="s">
        <v>43</v>
      </c>
      <c r="I327" s="15" t="s">
        <v>44</v>
      </c>
      <c r="J327" s="16">
        <v>3008</v>
      </c>
      <c r="K327" s="15" t="s">
        <v>110</v>
      </c>
      <c r="L327" s="16">
        <v>800</v>
      </c>
      <c r="M327" s="15" t="s">
        <v>46</v>
      </c>
      <c r="N327" s="16">
        <v>4</v>
      </c>
      <c r="O327" s="15" t="s">
        <v>43</v>
      </c>
      <c r="P327" s="15" t="s">
        <v>956</v>
      </c>
      <c r="Q327" s="15" t="s">
        <v>48</v>
      </c>
      <c r="R327" s="15" t="s">
        <v>49</v>
      </c>
      <c r="S327" s="15" t="s">
        <v>43</v>
      </c>
      <c r="T327" s="15" t="s">
        <v>50</v>
      </c>
      <c r="U327" s="15" t="s">
        <v>60</v>
      </c>
      <c r="V327" s="16">
        <v>2.92</v>
      </c>
      <c r="W327" s="16">
        <v>2.92</v>
      </c>
      <c r="X327" s="15" t="s">
        <v>1015</v>
      </c>
      <c r="Y327" s="15" t="s">
        <v>1292</v>
      </c>
      <c r="Z327" s="16" t="b">
        <v>0</v>
      </c>
      <c r="AA327" s="15" t="s">
        <v>54</v>
      </c>
      <c r="AB327" s="16" t="b">
        <v>0</v>
      </c>
      <c r="AC327" s="16">
        <v>39</v>
      </c>
      <c r="AD327" t="str">
        <f t="shared" si="5"/>
        <v>NT</v>
      </c>
    </row>
    <row r="328" spans="2:30" x14ac:dyDescent="0.25">
      <c r="B328">
        <f>VLOOKUP(C328*1,RMPCrecs!F$2:N$1245,9,FALSE)</f>
        <v>14</v>
      </c>
      <c r="C328" s="15" t="s">
        <v>1356</v>
      </c>
      <c r="D328" s="15" t="s">
        <v>41</v>
      </c>
      <c r="E328" s="16">
        <v>2012</v>
      </c>
      <c r="F328" s="15" t="s">
        <v>67</v>
      </c>
      <c r="G328" s="17">
        <v>41148</v>
      </c>
      <c r="H328" s="15" t="s">
        <v>43</v>
      </c>
      <c r="I328" s="15" t="s">
        <v>44</v>
      </c>
      <c r="J328" s="16">
        <v>3008</v>
      </c>
      <c r="K328" s="15" t="s">
        <v>45</v>
      </c>
      <c r="L328" s="16">
        <v>690</v>
      </c>
      <c r="M328" s="15" t="s">
        <v>46</v>
      </c>
      <c r="N328" s="16">
        <v>4</v>
      </c>
      <c r="O328" s="15" t="s">
        <v>43</v>
      </c>
      <c r="P328" s="15" t="s">
        <v>956</v>
      </c>
      <c r="Q328" s="15" t="s">
        <v>48</v>
      </c>
      <c r="R328" s="15" t="s">
        <v>49</v>
      </c>
      <c r="S328" s="15" t="s">
        <v>43</v>
      </c>
      <c r="T328" s="15" t="s">
        <v>50</v>
      </c>
      <c r="U328" s="15" t="s">
        <v>72</v>
      </c>
      <c r="V328" s="16">
        <v>2.2999999999999998</v>
      </c>
      <c r="W328" s="16">
        <v>2.2999999999999998</v>
      </c>
      <c r="X328" s="15" t="s">
        <v>1015</v>
      </c>
      <c r="Y328" s="15" t="s">
        <v>1298</v>
      </c>
      <c r="Z328" s="16" t="b">
        <v>0</v>
      </c>
      <c r="AA328" s="15" t="s">
        <v>54</v>
      </c>
      <c r="AB328" s="16" t="b">
        <v>0</v>
      </c>
      <c r="AC328" s="16">
        <v>39</v>
      </c>
      <c r="AD328" t="str">
        <f t="shared" si="5"/>
        <v>NT</v>
      </c>
    </row>
    <row r="329" spans="2:30" x14ac:dyDescent="0.25">
      <c r="B329">
        <f>VLOOKUP(C329*1,RMPCrecs!F$2:N$1245,9,FALSE)</f>
        <v>14</v>
      </c>
      <c r="C329" s="15" t="s">
        <v>1357</v>
      </c>
      <c r="D329" s="15" t="s">
        <v>41</v>
      </c>
      <c r="E329" s="16">
        <v>2012</v>
      </c>
      <c r="F329" s="15" t="s">
        <v>67</v>
      </c>
      <c r="G329" s="17">
        <v>41148</v>
      </c>
      <c r="H329" s="15" t="s">
        <v>43</v>
      </c>
      <c r="I329" s="15" t="s">
        <v>44</v>
      </c>
      <c r="J329" s="16">
        <v>3008</v>
      </c>
      <c r="K329" s="15" t="s">
        <v>45</v>
      </c>
      <c r="L329" s="16">
        <v>860</v>
      </c>
      <c r="M329" s="15" t="s">
        <v>46</v>
      </c>
      <c r="N329" s="16">
        <v>4</v>
      </c>
      <c r="O329" s="15" t="s">
        <v>43</v>
      </c>
      <c r="P329" s="15" t="s">
        <v>770</v>
      </c>
      <c r="Q329" s="15" t="s">
        <v>48</v>
      </c>
      <c r="R329" s="15" t="s">
        <v>49</v>
      </c>
      <c r="S329" s="15" t="s">
        <v>43</v>
      </c>
      <c r="T329" s="15" t="s">
        <v>50</v>
      </c>
      <c r="U329" s="15" t="s">
        <v>72</v>
      </c>
      <c r="V329" s="16">
        <v>2.2999999999999998</v>
      </c>
      <c r="W329" s="16">
        <v>2.2999999999999998</v>
      </c>
      <c r="X329" s="15" t="s">
        <v>1015</v>
      </c>
      <c r="Y329" s="15" t="s">
        <v>1298</v>
      </c>
      <c r="Z329" s="16" t="b">
        <v>0</v>
      </c>
      <c r="AA329" s="15" t="s">
        <v>54</v>
      </c>
      <c r="AB329" s="16" t="b">
        <v>0</v>
      </c>
      <c r="AC329" s="16">
        <v>39</v>
      </c>
      <c r="AD329" t="str">
        <f t="shared" si="5"/>
        <v>NT</v>
      </c>
    </row>
    <row r="330" spans="2:30" x14ac:dyDescent="0.25">
      <c r="B330">
        <f>VLOOKUP(C330*1,RMPCrecs!F$2:N$1245,9,FALSE)</f>
        <v>14</v>
      </c>
      <c r="C330" s="15" t="s">
        <v>1371</v>
      </c>
      <c r="D330" s="15" t="s">
        <v>41</v>
      </c>
      <c r="E330" s="16">
        <v>2012</v>
      </c>
      <c r="F330" s="15" t="s">
        <v>67</v>
      </c>
      <c r="G330" s="17">
        <v>41150</v>
      </c>
      <c r="H330" s="15" t="s">
        <v>43</v>
      </c>
      <c r="I330" s="15" t="s">
        <v>44</v>
      </c>
      <c r="J330" s="16">
        <v>3008</v>
      </c>
      <c r="K330" s="15" t="s">
        <v>45</v>
      </c>
      <c r="L330" s="16">
        <v>750</v>
      </c>
      <c r="M330" s="15" t="s">
        <v>46</v>
      </c>
      <c r="N330" s="16">
        <v>4</v>
      </c>
      <c r="O330" s="15" t="s">
        <v>43</v>
      </c>
      <c r="P330" s="15" t="s">
        <v>956</v>
      </c>
      <c r="Q330" s="15" t="s">
        <v>48</v>
      </c>
      <c r="R330" s="15" t="s">
        <v>49</v>
      </c>
      <c r="S330" s="15" t="s">
        <v>43</v>
      </c>
      <c r="T330" s="15" t="s">
        <v>50</v>
      </c>
      <c r="U330" s="15" t="s">
        <v>72</v>
      </c>
      <c r="V330" s="16">
        <v>2.2999999999999998</v>
      </c>
      <c r="W330" s="16">
        <v>2.2999999999999998</v>
      </c>
      <c r="X330" s="15" t="s">
        <v>1015</v>
      </c>
      <c r="Y330" s="15" t="s">
        <v>1298</v>
      </c>
      <c r="Z330" s="16" t="b">
        <v>0</v>
      </c>
      <c r="AA330" s="15" t="s">
        <v>54</v>
      </c>
      <c r="AB330" s="16" t="b">
        <v>0</v>
      </c>
      <c r="AC330" s="16">
        <v>39</v>
      </c>
      <c r="AD330" t="str">
        <f t="shared" si="5"/>
        <v>NT</v>
      </c>
    </row>
    <row r="331" spans="2:30" x14ac:dyDescent="0.25">
      <c r="B331">
        <f>VLOOKUP(C331*1,RMPCrecs!F$2:N$1245,9,FALSE)</f>
        <v>14</v>
      </c>
      <c r="C331" s="15" t="s">
        <v>1372</v>
      </c>
      <c r="D331" s="15" t="s">
        <v>41</v>
      </c>
      <c r="E331" s="16">
        <v>2012</v>
      </c>
      <c r="F331" s="15" t="s">
        <v>67</v>
      </c>
      <c r="G331" s="17">
        <v>41150</v>
      </c>
      <c r="H331" s="15" t="s">
        <v>43</v>
      </c>
      <c r="I331" s="15" t="s">
        <v>44</v>
      </c>
      <c r="J331" s="16">
        <v>3008</v>
      </c>
      <c r="K331" s="15" t="s">
        <v>110</v>
      </c>
      <c r="L331" s="16">
        <v>850</v>
      </c>
      <c r="M331" s="15" t="s">
        <v>46</v>
      </c>
      <c r="N331" s="16">
        <v>4</v>
      </c>
      <c r="O331" s="15" t="s">
        <v>43</v>
      </c>
      <c r="P331" s="15" t="s">
        <v>770</v>
      </c>
      <c r="Q331" s="15" t="s">
        <v>48</v>
      </c>
      <c r="R331" s="15" t="s">
        <v>49</v>
      </c>
      <c r="S331" s="15" t="s">
        <v>43</v>
      </c>
      <c r="T331" s="15" t="s">
        <v>50</v>
      </c>
      <c r="U331" s="15" t="s">
        <v>72</v>
      </c>
      <c r="V331" s="16">
        <v>2.2999999999999998</v>
      </c>
      <c r="W331" s="16">
        <v>2.2999999999999998</v>
      </c>
      <c r="X331" s="15" t="s">
        <v>1015</v>
      </c>
      <c r="Y331" s="15" t="s">
        <v>1298</v>
      </c>
      <c r="Z331" s="16" t="b">
        <v>0</v>
      </c>
      <c r="AA331" s="15" t="s">
        <v>54</v>
      </c>
      <c r="AB331" s="16" t="b">
        <v>0</v>
      </c>
      <c r="AC331" s="16">
        <v>39</v>
      </c>
      <c r="AD331" t="str">
        <f t="shared" si="5"/>
        <v>NT</v>
      </c>
    </row>
    <row r="332" spans="2:30" x14ac:dyDescent="0.25">
      <c r="B332">
        <f>VLOOKUP(C332*1,RMPCrecs!F$2:N$1245,9,FALSE)</f>
        <v>14</v>
      </c>
      <c r="C332" s="15" t="s">
        <v>1373</v>
      </c>
      <c r="D332" s="15" t="s">
        <v>41</v>
      </c>
      <c r="E332" s="16">
        <v>2012</v>
      </c>
      <c r="F332" s="15" t="s">
        <v>67</v>
      </c>
      <c r="G332" s="17">
        <v>41150</v>
      </c>
      <c r="H332" s="15" t="s">
        <v>43</v>
      </c>
      <c r="I332" s="15" t="s">
        <v>44</v>
      </c>
      <c r="J332" s="16">
        <v>3008</v>
      </c>
      <c r="K332" s="15" t="s">
        <v>45</v>
      </c>
      <c r="L332" s="16">
        <v>800</v>
      </c>
      <c r="M332" s="15" t="s">
        <v>46</v>
      </c>
      <c r="N332" s="16">
        <v>4</v>
      </c>
      <c r="O332" s="15" t="s">
        <v>43</v>
      </c>
      <c r="P332" s="15" t="s">
        <v>956</v>
      </c>
      <c r="Q332" s="15" t="s">
        <v>48</v>
      </c>
      <c r="R332" s="15" t="s">
        <v>49</v>
      </c>
      <c r="S332" s="15" t="s">
        <v>43</v>
      </c>
      <c r="T332" s="15" t="s">
        <v>50</v>
      </c>
      <c r="U332" s="15" t="s">
        <v>72</v>
      </c>
      <c r="V332" s="16">
        <v>2.2999999999999998</v>
      </c>
      <c r="W332" s="16">
        <v>2.2999999999999998</v>
      </c>
      <c r="X332" s="15" t="s">
        <v>1015</v>
      </c>
      <c r="Y332" s="15" t="s">
        <v>1298</v>
      </c>
      <c r="Z332" s="16" t="b">
        <v>0</v>
      </c>
      <c r="AA332" s="15" t="s">
        <v>54</v>
      </c>
      <c r="AB332" s="16" t="b">
        <v>0</v>
      </c>
      <c r="AC332" s="16">
        <v>39</v>
      </c>
      <c r="AD332" t="str">
        <f t="shared" si="5"/>
        <v>NT</v>
      </c>
    </row>
    <row r="333" spans="2:30" x14ac:dyDescent="0.25">
      <c r="B333">
        <f>VLOOKUP(C333*1,RMPCrecs!F$2:N$1245,9,FALSE)</f>
        <v>14</v>
      </c>
      <c r="C333" s="15" t="s">
        <v>1374</v>
      </c>
      <c r="D333" s="15" t="s">
        <v>41</v>
      </c>
      <c r="E333" s="16">
        <v>2012</v>
      </c>
      <c r="F333" s="15" t="s">
        <v>67</v>
      </c>
      <c r="G333" s="17">
        <v>41150</v>
      </c>
      <c r="H333" s="15" t="s">
        <v>43</v>
      </c>
      <c r="I333" s="15" t="s">
        <v>44</v>
      </c>
      <c r="J333" s="16">
        <v>3008</v>
      </c>
      <c r="K333" s="15" t="s">
        <v>45</v>
      </c>
      <c r="L333" s="16">
        <v>800</v>
      </c>
      <c r="M333" s="15" t="s">
        <v>46</v>
      </c>
      <c r="N333" s="16">
        <v>4</v>
      </c>
      <c r="O333" s="15" t="s">
        <v>43</v>
      </c>
      <c r="P333" s="15" t="s">
        <v>956</v>
      </c>
      <c r="Q333" s="15" t="s">
        <v>48</v>
      </c>
      <c r="R333" s="15" t="s">
        <v>49</v>
      </c>
      <c r="S333" s="15" t="s">
        <v>43</v>
      </c>
      <c r="T333" s="15" t="s">
        <v>50</v>
      </c>
      <c r="U333" s="15" t="s">
        <v>72</v>
      </c>
      <c r="V333" s="16">
        <v>2.2999999999999998</v>
      </c>
      <c r="W333" s="16">
        <v>2.2999999999999998</v>
      </c>
      <c r="X333" s="15" t="s">
        <v>1015</v>
      </c>
      <c r="Y333" s="15" t="s">
        <v>1298</v>
      </c>
      <c r="Z333" s="16" t="b">
        <v>0</v>
      </c>
      <c r="AA333" s="15" t="s">
        <v>54</v>
      </c>
      <c r="AB333" s="16" t="b">
        <v>0</v>
      </c>
      <c r="AC333" s="16">
        <v>39</v>
      </c>
      <c r="AD333" t="str">
        <f t="shared" si="5"/>
        <v>NT</v>
      </c>
    </row>
    <row r="334" spans="2:30" x14ac:dyDescent="0.25">
      <c r="B334">
        <f>VLOOKUP(C334*1,RMPCrecs!F$2:N$1245,9,FALSE)</f>
        <v>14</v>
      </c>
      <c r="C334" s="15" t="s">
        <v>1381</v>
      </c>
      <c r="D334" s="15" t="s">
        <v>41</v>
      </c>
      <c r="E334" s="16">
        <v>2012</v>
      </c>
      <c r="F334" s="15" t="s">
        <v>67</v>
      </c>
      <c r="G334" s="17">
        <v>41144</v>
      </c>
      <c r="H334" s="15" t="s">
        <v>43</v>
      </c>
      <c r="I334" s="15" t="s">
        <v>44</v>
      </c>
      <c r="J334" s="16">
        <v>3008</v>
      </c>
      <c r="K334" s="15" t="s">
        <v>110</v>
      </c>
      <c r="L334" s="16">
        <v>830</v>
      </c>
      <c r="M334" s="15" t="s">
        <v>46</v>
      </c>
      <c r="N334" s="16">
        <v>4</v>
      </c>
      <c r="O334" s="15" t="s">
        <v>43</v>
      </c>
      <c r="P334" s="15" t="s">
        <v>956</v>
      </c>
      <c r="Q334" s="15" t="s">
        <v>48</v>
      </c>
      <c r="R334" s="15" t="s">
        <v>49</v>
      </c>
      <c r="S334" s="15" t="s">
        <v>43</v>
      </c>
      <c r="T334" s="15" t="s">
        <v>50</v>
      </c>
      <c r="U334" s="15" t="s">
        <v>69</v>
      </c>
      <c r="V334" s="16">
        <v>2.15</v>
      </c>
      <c r="W334" s="16">
        <v>2.15</v>
      </c>
      <c r="X334" s="15" t="s">
        <v>1015</v>
      </c>
      <c r="Y334" s="15" t="s">
        <v>1324</v>
      </c>
      <c r="Z334" s="16" t="b">
        <v>0</v>
      </c>
      <c r="AA334" s="15" t="s">
        <v>54</v>
      </c>
      <c r="AB334" s="16" t="b">
        <v>0</v>
      </c>
      <c r="AC334" s="16">
        <v>39</v>
      </c>
      <c r="AD334" t="str">
        <f t="shared" si="5"/>
        <v>NT</v>
      </c>
    </row>
    <row r="335" spans="2:30" x14ac:dyDescent="0.25">
      <c r="B335">
        <f>VLOOKUP(C335*1,RMPCrecs!F$2:N$1245,9,FALSE)</f>
        <v>14</v>
      </c>
      <c r="C335" s="15" t="s">
        <v>1382</v>
      </c>
      <c r="D335" s="15" t="s">
        <v>41</v>
      </c>
      <c r="E335" s="16">
        <v>2012</v>
      </c>
      <c r="F335" s="15" t="s">
        <v>67</v>
      </c>
      <c r="G335" s="17">
        <v>41144</v>
      </c>
      <c r="H335" s="15" t="s">
        <v>43</v>
      </c>
      <c r="I335" s="15" t="s">
        <v>44</v>
      </c>
      <c r="J335" s="16">
        <v>3008</v>
      </c>
      <c r="K335" s="15" t="s">
        <v>110</v>
      </c>
      <c r="L335" s="16">
        <v>800</v>
      </c>
      <c r="M335" s="15" t="s">
        <v>46</v>
      </c>
      <c r="N335" s="16">
        <v>4</v>
      </c>
      <c r="O335" s="15" t="s">
        <v>43</v>
      </c>
      <c r="P335" s="15" t="s">
        <v>770</v>
      </c>
      <c r="Q335" s="15" t="s">
        <v>48</v>
      </c>
      <c r="R335" s="15" t="s">
        <v>59</v>
      </c>
      <c r="S335" s="15" t="s">
        <v>43</v>
      </c>
      <c r="T335" s="15" t="s">
        <v>50</v>
      </c>
      <c r="U335" s="15" t="s">
        <v>69</v>
      </c>
      <c r="V335" s="16">
        <v>2.15</v>
      </c>
      <c r="W335" s="16">
        <v>2.15</v>
      </c>
      <c r="X335" s="15" t="s">
        <v>1015</v>
      </c>
      <c r="Y335" s="15" t="s">
        <v>1324</v>
      </c>
      <c r="Z335" s="16" t="b">
        <v>0</v>
      </c>
      <c r="AA335" s="15" t="s">
        <v>54</v>
      </c>
      <c r="AB335" s="16" t="b">
        <v>0</v>
      </c>
      <c r="AC335" s="16">
        <v>39</v>
      </c>
      <c r="AD335" t="str">
        <f t="shared" si="5"/>
        <v>NT</v>
      </c>
    </row>
    <row r="336" spans="2:30" x14ac:dyDescent="0.25">
      <c r="B336">
        <f>VLOOKUP(C336*1,RMPCrecs!F$2:N$1245,9,FALSE)</f>
        <v>14</v>
      </c>
      <c r="C336" s="15" t="s">
        <v>1383</v>
      </c>
      <c r="D336" s="15" t="s">
        <v>41</v>
      </c>
      <c r="E336" s="16">
        <v>2012</v>
      </c>
      <c r="F336" s="15" t="s">
        <v>67</v>
      </c>
      <c r="G336" s="17">
        <v>41144</v>
      </c>
      <c r="H336" s="15" t="s">
        <v>43</v>
      </c>
      <c r="I336" s="15" t="s">
        <v>44</v>
      </c>
      <c r="J336" s="16">
        <v>3008</v>
      </c>
      <c r="K336" s="15" t="s">
        <v>45</v>
      </c>
      <c r="L336" s="16">
        <v>850</v>
      </c>
      <c r="M336" s="15" t="s">
        <v>46</v>
      </c>
      <c r="N336" s="16">
        <v>4</v>
      </c>
      <c r="O336" s="15" t="s">
        <v>43</v>
      </c>
      <c r="P336" s="15" t="s">
        <v>770</v>
      </c>
      <c r="Q336" s="15" t="s">
        <v>48</v>
      </c>
      <c r="R336" s="15" t="s">
        <v>49</v>
      </c>
      <c r="S336" s="15" t="s">
        <v>43</v>
      </c>
      <c r="T336" s="15" t="s">
        <v>50</v>
      </c>
      <c r="U336" s="15" t="s">
        <v>69</v>
      </c>
      <c r="V336" s="16">
        <v>2.15</v>
      </c>
      <c r="W336" s="16">
        <v>2.15</v>
      </c>
      <c r="X336" s="15" t="s">
        <v>1015</v>
      </c>
      <c r="Y336" s="15" t="s">
        <v>1324</v>
      </c>
      <c r="Z336" s="16" t="b">
        <v>0</v>
      </c>
      <c r="AA336" s="15" t="s">
        <v>54</v>
      </c>
      <c r="AB336" s="16" t="b">
        <v>0</v>
      </c>
      <c r="AC336" s="16">
        <v>39</v>
      </c>
      <c r="AD336" t="str">
        <f t="shared" si="5"/>
        <v>NT</v>
      </c>
    </row>
    <row r="337" spans="2:30" x14ac:dyDescent="0.25">
      <c r="B337">
        <f>VLOOKUP(C337*1,RMPCrecs!F$2:N$1245,9,FALSE)</f>
        <v>14</v>
      </c>
      <c r="C337" s="15" t="s">
        <v>1387</v>
      </c>
      <c r="D337" s="15" t="s">
        <v>41</v>
      </c>
      <c r="E337" s="16">
        <v>2012</v>
      </c>
      <c r="F337" s="15" t="s">
        <v>67</v>
      </c>
      <c r="G337" s="17">
        <v>41134</v>
      </c>
      <c r="H337" s="15" t="s">
        <v>43</v>
      </c>
      <c r="I337" s="15" t="s">
        <v>44</v>
      </c>
      <c r="J337" s="16">
        <v>3008</v>
      </c>
      <c r="K337" s="15" t="s">
        <v>110</v>
      </c>
      <c r="L337" s="16">
        <v>780</v>
      </c>
      <c r="M337" s="15" t="s">
        <v>46</v>
      </c>
      <c r="N337" s="16">
        <v>4</v>
      </c>
      <c r="O337" s="15" t="s">
        <v>43</v>
      </c>
      <c r="P337" s="15" t="s">
        <v>956</v>
      </c>
      <c r="Q337" s="15" t="s">
        <v>48</v>
      </c>
      <c r="R337" s="15" t="s">
        <v>49</v>
      </c>
      <c r="S337" s="15" t="s">
        <v>43</v>
      </c>
      <c r="T337" s="15" t="s">
        <v>50</v>
      </c>
      <c r="U337" s="15" t="s">
        <v>98</v>
      </c>
      <c r="V337" s="16">
        <v>2.08</v>
      </c>
      <c r="W337" s="16">
        <v>2.08</v>
      </c>
      <c r="X337" s="15" t="s">
        <v>1015</v>
      </c>
      <c r="Y337" s="15" t="s">
        <v>1376</v>
      </c>
      <c r="Z337" s="16" t="b">
        <v>0</v>
      </c>
      <c r="AA337" s="15" t="s">
        <v>54</v>
      </c>
      <c r="AB337" s="16" t="b">
        <v>0</v>
      </c>
      <c r="AC337" s="16">
        <v>39</v>
      </c>
      <c r="AD337" t="str">
        <f t="shared" si="5"/>
        <v>NT</v>
      </c>
    </row>
    <row r="338" spans="2:30" x14ac:dyDescent="0.25">
      <c r="B338">
        <f>VLOOKUP(C338*1,RMPCrecs!F$2:N$1245,9,FALSE)</f>
        <v>14</v>
      </c>
      <c r="C338" s="15" t="s">
        <v>1395</v>
      </c>
      <c r="D338" s="15" t="s">
        <v>41</v>
      </c>
      <c r="E338" s="16">
        <v>2012</v>
      </c>
      <c r="F338" s="15" t="s">
        <v>67</v>
      </c>
      <c r="G338" s="17">
        <v>41142</v>
      </c>
      <c r="H338" s="15" t="s">
        <v>43</v>
      </c>
      <c r="I338" s="15" t="s">
        <v>44</v>
      </c>
      <c r="J338" s="16">
        <v>3008</v>
      </c>
      <c r="K338" s="15" t="s">
        <v>110</v>
      </c>
      <c r="L338" s="16">
        <v>700</v>
      </c>
      <c r="M338" s="15" t="s">
        <v>46</v>
      </c>
      <c r="N338" s="16">
        <v>4</v>
      </c>
      <c r="O338" s="15" t="s">
        <v>43</v>
      </c>
      <c r="P338" s="15" t="s">
        <v>770</v>
      </c>
      <c r="Q338" s="15" t="s">
        <v>48</v>
      </c>
      <c r="R338" s="15" t="s">
        <v>49</v>
      </c>
      <c r="S338" s="15" t="s">
        <v>43</v>
      </c>
      <c r="T338" s="15" t="s">
        <v>50</v>
      </c>
      <c r="U338" s="15" t="s">
        <v>69</v>
      </c>
      <c r="V338" s="16">
        <v>2.15</v>
      </c>
      <c r="W338" s="16">
        <v>2.15</v>
      </c>
      <c r="X338" s="15" t="s">
        <v>1015</v>
      </c>
      <c r="Y338" s="15" t="s">
        <v>1324</v>
      </c>
      <c r="Z338" s="16" t="b">
        <v>0</v>
      </c>
      <c r="AA338" s="15" t="s">
        <v>54</v>
      </c>
      <c r="AB338" s="16" t="b">
        <v>0</v>
      </c>
      <c r="AC338" s="16">
        <v>39</v>
      </c>
      <c r="AD338" t="str">
        <f t="shared" si="5"/>
        <v>NT</v>
      </c>
    </row>
    <row r="339" spans="2:30" x14ac:dyDescent="0.25">
      <c r="B339">
        <f>VLOOKUP(C339*1,RMPCrecs!F$2:N$1245,9,FALSE)</f>
        <v>14</v>
      </c>
      <c r="C339" s="15" t="s">
        <v>1396</v>
      </c>
      <c r="D339" s="15" t="s">
        <v>41</v>
      </c>
      <c r="E339" s="16">
        <v>2012</v>
      </c>
      <c r="F339" s="15" t="s">
        <v>67</v>
      </c>
      <c r="G339" s="17">
        <v>41142</v>
      </c>
      <c r="H339" s="15" t="s">
        <v>43</v>
      </c>
      <c r="I339" s="15" t="s">
        <v>44</v>
      </c>
      <c r="J339" s="16">
        <v>3008</v>
      </c>
      <c r="K339" s="15" t="s">
        <v>45</v>
      </c>
      <c r="L339" s="16">
        <v>790</v>
      </c>
      <c r="M339" s="15" t="s">
        <v>46</v>
      </c>
      <c r="N339" s="16">
        <v>4</v>
      </c>
      <c r="O339" s="15" t="s">
        <v>43</v>
      </c>
      <c r="P339" s="15" t="s">
        <v>1397</v>
      </c>
      <c r="Q339" s="15" t="s">
        <v>48</v>
      </c>
      <c r="R339" s="15" t="s">
        <v>49</v>
      </c>
      <c r="S339" s="15" t="s">
        <v>43</v>
      </c>
      <c r="T339" s="15" t="s">
        <v>50</v>
      </c>
      <c r="U339" s="15" t="s">
        <v>69</v>
      </c>
      <c r="V339" s="16">
        <v>2.15</v>
      </c>
      <c r="W339" s="16">
        <v>2.15</v>
      </c>
      <c r="X339" s="15" t="s">
        <v>1015</v>
      </c>
      <c r="Y339" s="15" t="s">
        <v>1324</v>
      </c>
      <c r="Z339" s="16" t="b">
        <v>0</v>
      </c>
      <c r="AA339" s="15" t="s">
        <v>54</v>
      </c>
      <c r="AB339" s="16" t="b">
        <v>0</v>
      </c>
      <c r="AC339" s="16">
        <v>39</v>
      </c>
      <c r="AD339" t="str">
        <f t="shared" si="5"/>
        <v>NT</v>
      </c>
    </row>
    <row r="340" spans="2:30" x14ac:dyDescent="0.25">
      <c r="B340">
        <f>VLOOKUP(C340*1,RMPCrecs!F$2:N$1245,9,FALSE)</f>
        <v>14</v>
      </c>
      <c r="C340" s="15" t="s">
        <v>1398</v>
      </c>
      <c r="D340" s="15" t="s">
        <v>41</v>
      </c>
      <c r="E340" s="16">
        <v>2012</v>
      </c>
      <c r="F340" s="15" t="s">
        <v>67</v>
      </c>
      <c r="G340" s="17">
        <v>41142</v>
      </c>
      <c r="H340" s="15" t="s">
        <v>43</v>
      </c>
      <c r="I340" s="15" t="s">
        <v>44</v>
      </c>
      <c r="J340" s="16">
        <v>3008</v>
      </c>
      <c r="K340" s="15" t="s">
        <v>110</v>
      </c>
      <c r="L340" s="16">
        <v>770</v>
      </c>
      <c r="M340" s="15" t="s">
        <v>46</v>
      </c>
      <c r="N340" s="16">
        <v>4</v>
      </c>
      <c r="O340" s="15" t="s">
        <v>43</v>
      </c>
      <c r="P340" s="15" t="s">
        <v>770</v>
      </c>
      <c r="Q340" s="15" t="s">
        <v>48</v>
      </c>
      <c r="R340" s="15" t="s">
        <v>49</v>
      </c>
      <c r="S340" s="15" t="s">
        <v>43</v>
      </c>
      <c r="T340" s="15" t="s">
        <v>50</v>
      </c>
      <c r="U340" s="15" t="s">
        <v>69</v>
      </c>
      <c r="V340" s="16">
        <v>2.15</v>
      </c>
      <c r="W340" s="16">
        <v>2.15</v>
      </c>
      <c r="X340" s="15" t="s">
        <v>1015</v>
      </c>
      <c r="Y340" s="15" t="s">
        <v>1324</v>
      </c>
      <c r="Z340" s="16" t="b">
        <v>0</v>
      </c>
      <c r="AA340" s="15" t="s">
        <v>54</v>
      </c>
      <c r="AB340" s="16" t="b">
        <v>0</v>
      </c>
      <c r="AC340" s="16">
        <v>39</v>
      </c>
      <c r="AD340" t="str">
        <f t="shared" si="5"/>
        <v>NT</v>
      </c>
    </row>
    <row r="341" spans="2:30" x14ac:dyDescent="0.25">
      <c r="B341">
        <f>VLOOKUP(C341*1,RMPCrecs!F$2:N$1245,9,FALSE)</f>
        <v>14</v>
      </c>
      <c r="C341" s="15" t="s">
        <v>1399</v>
      </c>
      <c r="D341" s="15" t="s">
        <v>41</v>
      </c>
      <c r="E341" s="16">
        <v>2012</v>
      </c>
      <c r="F341" s="15" t="s">
        <v>67</v>
      </c>
      <c r="G341" s="17">
        <v>41142</v>
      </c>
      <c r="H341" s="15" t="s">
        <v>43</v>
      </c>
      <c r="I341" s="15" t="s">
        <v>44</v>
      </c>
      <c r="J341" s="16">
        <v>3008</v>
      </c>
      <c r="K341" s="15" t="s">
        <v>45</v>
      </c>
      <c r="L341" s="16">
        <v>800</v>
      </c>
      <c r="M341" s="15" t="s">
        <v>46</v>
      </c>
      <c r="N341" s="16">
        <v>4</v>
      </c>
      <c r="O341" s="15" t="s">
        <v>43</v>
      </c>
      <c r="P341" s="15" t="s">
        <v>956</v>
      </c>
      <c r="Q341" s="15" t="s">
        <v>48</v>
      </c>
      <c r="R341" s="15" t="s">
        <v>49</v>
      </c>
      <c r="S341" s="15" t="s">
        <v>43</v>
      </c>
      <c r="T341" s="15" t="s">
        <v>50</v>
      </c>
      <c r="U341" s="15" t="s">
        <v>69</v>
      </c>
      <c r="V341" s="16">
        <v>2.15</v>
      </c>
      <c r="W341" s="16">
        <v>2.15</v>
      </c>
      <c r="X341" s="15" t="s">
        <v>1015</v>
      </c>
      <c r="Y341" s="15" t="s">
        <v>1324</v>
      </c>
      <c r="Z341" s="16" t="b">
        <v>0</v>
      </c>
      <c r="AA341" s="15" t="s">
        <v>54</v>
      </c>
      <c r="AB341" s="16" t="b">
        <v>0</v>
      </c>
      <c r="AC341" s="16">
        <v>39</v>
      </c>
      <c r="AD341" t="str">
        <f t="shared" si="5"/>
        <v>NT</v>
      </c>
    </row>
    <row r="342" spans="2:30" x14ac:dyDescent="0.25">
      <c r="B342">
        <f>VLOOKUP(C342*1,RMPCrecs!F$2:N$1245,9,FALSE)</f>
        <v>14</v>
      </c>
      <c r="C342" s="15" t="s">
        <v>1400</v>
      </c>
      <c r="D342" s="15" t="s">
        <v>41</v>
      </c>
      <c r="E342" s="16">
        <v>2012</v>
      </c>
      <c r="F342" s="15" t="s">
        <v>67</v>
      </c>
      <c r="G342" s="17">
        <v>41142</v>
      </c>
      <c r="H342" s="15" t="s">
        <v>43</v>
      </c>
      <c r="I342" s="15" t="s">
        <v>44</v>
      </c>
      <c r="J342" s="16">
        <v>3008</v>
      </c>
      <c r="K342" s="15" t="s">
        <v>110</v>
      </c>
      <c r="L342" s="16">
        <v>700</v>
      </c>
      <c r="M342" s="15" t="s">
        <v>46</v>
      </c>
      <c r="N342" s="16">
        <v>4</v>
      </c>
      <c r="O342" s="15" t="s">
        <v>43</v>
      </c>
      <c r="P342" s="15" t="s">
        <v>956</v>
      </c>
      <c r="Q342" s="15" t="s">
        <v>48</v>
      </c>
      <c r="R342" s="15" t="s">
        <v>49</v>
      </c>
      <c r="S342" s="15" t="s">
        <v>43</v>
      </c>
      <c r="T342" s="15" t="s">
        <v>50</v>
      </c>
      <c r="U342" s="15" t="s">
        <v>69</v>
      </c>
      <c r="V342" s="16">
        <v>2.15</v>
      </c>
      <c r="W342" s="16">
        <v>2.15</v>
      </c>
      <c r="X342" s="15" t="s">
        <v>1015</v>
      </c>
      <c r="Y342" s="15" t="s">
        <v>1324</v>
      </c>
      <c r="Z342" s="16" t="b">
        <v>0</v>
      </c>
      <c r="AA342" s="15" t="s">
        <v>54</v>
      </c>
      <c r="AB342" s="16" t="b">
        <v>0</v>
      </c>
      <c r="AC342" s="16">
        <v>39</v>
      </c>
      <c r="AD342" t="str">
        <f t="shared" si="5"/>
        <v>NT</v>
      </c>
    </row>
    <row r="343" spans="2:30" x14ac:dyDescent="0.25">
      <c r="B343">
        <f>VLOOKUP(C343*1,RMPCrecs!F$2:N$1245,9,FALSE)</f>
        <v>14</v>
      </c>
      <c r="C343" s="15" t="s">
        <v>1401</v>
      </c>
      <c r="D343" s="15" t="s">
        <v>41</v>
      </c>
      <c r="E343" s="16">
        <v>2012</v>
      </c>
      <c r="F343" s="15" t="s">
        <v>67</v>
      </c>
      <c r="G343" s="17">
        <v>41141</v>
      </c>
      <c r="H343" s="15" t="s">
        <v>43</v>
      </c>
      <c r="I343" s="15" t="s">
        <v>44</v>
      </c>
      <c r="J343" s="16">
        <v>3008</v>
      </c>
      <c r="K343" s="15" t="s">
        <v>110</v>
      </c>
      <c r="L343" s="16">
        <v>790</v>
      </c>
      <c r="M343" s="15" t="s">
        <v>46</v>
      </c>
      <c r="N343" s="16">
        <v>4</v>
      </c>
      <c r="O343" s="15" t="s">
        <v>43</v>
      </c>
      <c r="P343" s="15" t="s">
        <v>820</v>
      </c>
      <c r="Q343" s="15" t="s">
        <v>48</v>
      </c>
      <c r="R343" s="15" t="s">
        <v>49</v>
      </c>
      <c r="S343" s="15" t="s">
        <v>43</v>
      </c>
      <c r="T343" s="15" t="s">
        <v>50</v>
      </c>
      <c r="U343" s="15" t="s">
        <v>69</v>
      </c>
      <c r="V343" s="16">
        <v>2.15</v>
      </c>
      <c r="W343" s="16">
        <v>2.15</v>
      </c>
      <c r="X343" s="15" t="s">
        <v>1015</v>
      </c>
      <c r="Y343" s="15" t="s">
        <v>1324</v>
      </c>
      <c r="Z343" s="16" t="b">
        <v>0</v>
      </c>
      <c r="AA343" s="15" t="s">
        <v>54</v>
      </c>
      <c r="AB343" s="16" t="b">
        <v>0</v>
      </c>
      <c r="AC343" s="16">
        <v>39</v>
      </c>
      <c r="AD343" t="str">
        <f t="shared" si="5"/>
        <v>NT</v>
      </c>
    </row>
    <row r="344" spans="2:30" x14ac:dyDescent="0.25">
      <c r="B344">
        <f>VLOOKUP(C344*1,RMPCrecs!F$2:N$1245,9,FALSE)</f>
        <v>14</v>
      </c>
      <c r="C344" s="15" t="s">
        <v>1402</v>
      </c>
      <c r="D344" s="15" t="s">
        <v>41</v>
      </c>
      <c r="E344" s="16">
        <v>2012</v>
      </c>
      <c r="F344" s="15" t="s">
        <v>67</v>
      </c>
      <c r="G344" s="17">
        <v>41141</v>
      </c>
      <c r="H344" s="15" t="s">
        <v>43</v>
      </c>
      <c r="I344" s="15" t="s">
        <v>44</v>
      </c>
      <c r="J344" s="16">
        <v>3008</v>
      </c>
      <c r="K344" s="15" t="s">
        <v>110</v>
      </c>
      <c r="L344" s="16">
        <v>840</v>
      </c>
      <c r="M344" s="15" t="s">
        <v>46</v>
      </c>
      <c r="N344" s="16">
        <v>4</v>
      </c>
      <c r="O344" s="15" t="s">
        <v>43</v>
      </c>
      <c r="P344" s="15" t="s">
        <v>956</v>
      </c>
      <c r="Q344" s="15" t="s">
        <v>48</v>
      </c>
      <c r="R344" s="15" t="s">
        <v>49</v>
      </c>
      <c r="S344" s="15" t="s">
        <v>43</v>
      </c>
      <c r="T344" s="15" t="s">
        <v>50</v>
      </c>
      <c r="U344" s="15" t="s">
        <v>69</v>
      </c>
      <c r="V344" s="16">
        <v>2.15</v>
      </c>
      <c r="W344" s="16">
        <v>2.15</v>
      </c>
      <c r="X344" s="15" t="s">
        <v>1015</v>
      </c>
      <c r="Y344" s="15" t="s">
        <v>1324</v>
      </c>
      <c r="Z344" s="16" t="b">
        <v>0</v>
      </c>
      <c r="AA344" s="15" t="s">
        <v>54</v>
      </c>
      <c r="AB344" s="16" t="b">
        <v>0</v>
      </c>
      <c r="AC344" s="16">
        <v>39</v>
      </c>
      <c r="AD344" t="str">
        <f t="shared" si="5"/>
        <v>NT</v>
      </c>
    </row>
    <row r="345" spans="2:30" x14ac:dyDescent="0.25">
      <c r="B345">
        <f>VLOOKUP(C345*1,RMPCrecs!F$2:N$1245,9,FALSE)</f>
        <v>14</v>
      </c>
      <c r="C345" s="15" t="s">
        <v>1403</v>
      </c>
      <c r="D345" s="15" t="s">
        <v>41</v>
      </c>
      <c r="E345" s="16">
        <v>2012</v>
      </c>
      <c r="F345" s="15" t="s">
        <v>67</v>
      </c>
      <c r="G345" s="17">
        <v>41143</v>
      </c>
      <c r="H345" s="15" t="s">
        <v>43</v>
      </c>
      <c r="I345" s="15" t="s">
        <v>44</v>
      </c>
      <c r="J345" s="16">
        <v>3008</v>
      </c>
      <c r="K345" s="15" t="s">
        <v>110</v>
      </c>
      <c r="L345" s="16">
        <v>760</v>
      </c>
      <c r="M345" s="15" t="s">
        <v>46</v>
      </c>
      <c r="N345" s="16">
        <v>5</v>
      </c>
      <c r="O345" s="15" t="s">
        <v>43</v>
      </c>
      <c r="P345" s="15" t="s">
        <v>455</v>
      </c>
      <c r="Q345" s="15" t="s">
        <v>48</v>
      </c>
      <c r="R345" s="15" t="s">
        <v>49</v>
      </c>
      <c r="S345" s="15" t="s">
        <v>43</v>
      </c>
      <c r="T345" s="15" t="s">
        <v>50</v>
      </c>
      <c r="U345" s="15" t="s">
        <v>69</v>
      </c>
      <c r="V345" s="16">
        <v>2.15</v>
      </c>
      <c r="W345" s="16">
        <v>2.15</v>
      </c>
      <c r="X345" s="15" t="s">
        <v>1015</v>
      </c>
      <c r="Y345" s="15" t="s">
        <v>1324</v>
      </c>
      <c r="Z345" s="16" t="b">
        <v>0</v>
      </c>
      <c r="AA345" s="15" t="s">
        <v>54</v>
      </c>
      <c r="AB345" s="16" t="b">
        <v>0</v>
      </c>
      <c r="AC345" s="16">
        <v>39</v>
      </c>
      <c r="AD345" t="str">
        <f t="shared" si="5"/>
        <v>NT</v>
      </c>
    </row>
    <row r="346" spans="2:30" x14ac:dyDescent="0.25">
      <c r="B346">
        <f>VLOOKUP(C346*1,RMPCrecs!F$2:N$1245,9,FALSE)</f>
        <v>14</v>
      </c>
      <c r="C346" s="15" t="s">
        <v>1404</v>
      </c>
      <c r="D346" s="15" t="s">
        <v>41</v>
      </c>
      <c r="E346" s="16">
        <v>2012</v>
      </c>
      <c r="F346" s="15" t="s">
        <v>67</v>
      </c>
      <c r="G346" s="17">
        <v>41143</v>
      </c>
      <c r="H346" s="15" t="s">
        <v>43</v>
      </c>
      <c r="I346" s="15" t="s">
        <v>44</v>
      </c>
      <c r="J346" s="16">
        <v>3008</v>
      </c>
      <c r="K346" s="15" t="s">
        <v>110</v>
      </c>
      <c r="L346" s="16">
        <v>800</v>
      </c>
      <c r="M346" s="15" t="s">
        <v>46</v>
      </c>
      <c r="N346" s="16">
        <v>4</v>
      </c>
      <c r="O346" s="15" t="s">
        <v>43</v>
      </c>
      <c r="P346" s="15" t="s">
        <v>956</v>
      </c>
      <c r="Q346" s="15" t="s">
        <v>48</v>
      </c>
      <c r="R346" s="15" t="s">
        <v>49</v>
      </c>
      <c r="S346" s="15" t="s">
        <v>43</v>
      </c>
      <c r="T346" s="15" t="s">
        <v>50</v>
      </c>
      <c r="U346" s="15" t="s">
        <v>69</v>
      </c>
      <c r="V346" s="16">
        <v>2.15</v>
      </c>
      <c r="W346" s="16">
        <v>2.15</v>
      </c>
      <c r="X346" s="15" t="s">
        <v>1015</v>
      </c>
      <c r="Y346" s="15" t="s">
        <v>1324</v>
      </c>
      <c r="Z346" s="16" t="b">
        <v>0</v>
      </c>
      <c r="AA346" s="15" t="s">
        <v>54</v>
      </c>
      <c r="AB346" s="16" t="b">
        <v>0</v>
      </c>
      <c r="AC346" s="16">
        <v>39</v>
      </c>
      <c r="AD346" t="str">
        <f t="shared" si="5"/>
        <v>NT</v>
      </c>
    </row>
    <row r="347" spans="2:30" x14ac:dyDescent="0.25">
      <c r="B347">
        <f>VLOOKUP(C347*1,RMPCrecs!F$2:N$1245,9,FALSE)</f>
        <v>14</v>
      </c>
      <c r="C347" s="15" t="s">
        <v>1405</v>
      </c>
      <c r="D347" s="15" t="s">
        <v>41</v>
      </c>
      <c r="E347" s="16">
        <v>2012</v>
      </c>
      <c r="F347" s="15" t="s">
        <v>67</v>
      </c>
      <c r="G347" s="17">
        <v>41163</v>
      </c>
      <c r="H347" s="15" t="s">
        <v>43</v>
      </c>
      <c r="I347" s="15" t="s">
        <v>44</v>
      </c>
      <c r="J347" s="16">
        <v>3008</v>
      </c>
      <c r="K347" s="15" t="s">
        <v>110</v>
      </c>
      <c r="L347" s="16">
        <v>780</v>
      </c>
      <c r="M347" s="15" t="s">
        <v>46</v>
      </c>
      <c r="N347" s="16">
        <v>4</v>
      </c>
      <c r="O347" s="15" t="s">
        <v>43</v>
      </c>
      <c r="P347" s="15" t="s">
        <v>956</v>
      </c>
      <c r="Q347" s="15" t="s">
        <v>48</v>
      </c>
      <c r="R347" s="15" t="s">
        <v>49</v>
      </c>
      <c r="S347" s="15" t="s">
        <v>43</v>
      </c>
      <c r="T347" s="15" t="s">
        <v>50</v>
      </c>
      <c r="U347" s="15" t="s">
        <v>51</v>
      </c>
      <c r="V347" s="16">
        <v>1.79</v>
      </c>
      <c r="W347" s="16">
        <v>1.79</v>
      </c>
      <c r="X347" s="15" t="s">
        <v>1015</v>
      </c>
      <c r="Y347" s="15" t="s">
        <v>1296</v>
      </c>
      <c r="Z347" s="16" t="b">
        <v>0</v>
      </c>
      <c r="AA347" s="15" t="s">
        <v>54</v>
      </c>
      <c r="AB347" s="16" t="b">
        <v>0</v>
      </c>
      <c r="AC347" s="16">
        <v>39</v>
      </c>
      <c r="AD347" t="str">
        <f t="shared" si="5"/>
        <v>NT</v>
      </c>
    </row>
    <row r="348" spans="2:30" x14ac:dyDescent="0.25">
      <c r="B348">
        <f>VLOOKUP(C348*1,RMPCrecs!F$2:N$1245,9,FALSE)</f>
        <v>14</v>
      </c>
      <c r="C348" s="15" t="s">
        <v>1407</v>
      </c>
      <c r="D348" s="15" t="s">
        <v>41</v>
      </c>
      <c r="E348" s="16">
        <v>2012</v>
      </c>
      <c r="F348" s="15" t="s">
        <v>67</v>
      </c>
      <c r="G348" s="17">
        <v>41163</v>
      </c>
      <c r="H348" s="15" t="s">
        <v>43</v>
      </c>
      <c r="I348" s="15" t="s">
        <v>44</v>
      </c>
      <c r="J348" s="16">
        <v>3008</v>
      </c>
      <c r="K348" s="15" t="s">
        <v>45</v>
      </c>
      <c r="L348" s="16">
        <v>850</v>
      </c>
      <c r="M348" s="15" t="s">
        <v>46</v>
      </c>
      <c r="N348" s="16">
        <v>4</v>
      </c>
      <c r="O348" s="15" t="s">
        <v>43</v>
      </c>
      <c r="P348" s="15" t="s">
        <v>770</v>
      </c>
      <c r="Q348" s="15" t="s">
        <v>48</v>
      </c>
      <c r="R348" s="15" t="s">
        <v>59</v>
      </c>
      <c r="S348" s="15" t="s">
        <v>43</v>
      </c>
      <c r="T348" s="15" t="s">
        <v>50</v>
      </c>
      <c r="U348" s="15" t="s">
        <v>51</v>
      </c>
      <c r="V348" s="16">
        <v>1.79</v>
      </c>
      <c r="W348" s="16">
        <v>1.79</v>
      </c>
      <c r="X348" s="15" t="s">
        <v>1015</v>
      </c>
      <c r="Y348" s="15" t="s">
        <v>1296</v>
      </c>
      <c r="Z348" s="16" t="b">
        <v>0</v>
      </c>
      <c r="AA348" s="15" t="s">
        <v>54</v>
      </c>
      <c r="AB348" s="16" t="b">
        <v>0</v>
      </c>
      <c r="AC348" s="16">
        <v>39</v>
      </c>
      <c r="AD348" t="str">
        <f t="shared" si="5"/>
        <v>NT</v>
      </c>
    </row>
    <row r="349" spans="2:30" x14ac:dyDescent="0.25">
      <c r="B349">
        <f>VLOOKUP(C349*1,RMPCrecs!F$2:N$1245,9,FALSE)</f>
        <v>14</v>
      </c>
      <c r="C349" s="15" t="s">
        <v>1409</v>
      </c>
      <c r="D349" s="15" t="s">
        <v>41</v>
      </c>
      <c r="E349" s="16">
        <v>2012</v>
      </c>
      <c r="F349" s="15" t="s">
        <v>67</v>
      </c>
      <c r="G349" s="17">
        <v>41163</v>
      </c>
      <c r="H349" s="15" t="s">
        <v>43</v>
      </c>
      <c r="I349" s="15" t="s">
        <v>44</v>
      </c>
      <c r="J349" s="16">
        <v>3008</v>
      </c>
      <c r="K349" s="15" t="s">
        <v>110</v>
      </c>
      <c r="L349" s="16">
        <v>840</v>
      </c>
      <c r="M349" s="15" t="s">
        <v>46</v>
      </c>
      <c r="N349" s="16">
        <v>4</v>
      </c>
      <c r="O349" s="15" t="s">
        <v>43</v>
      </c>
      <c r="P349" s="15" t="s">
        <v>823</v>
      </c>
      <c r="Q349" s="15" t="s">
        <v>48</v>
      </c>
      <c r="R349" s="15" t="s">
        <v>49</v>
      </c>
      <c r="S349" s="15" t="s">
        <v>43</v>
      </c>
      <c r="T349" s="15" t="s">
        <v>50</v>
      </c>
      <c r="U349" s="15" t="s">
        <v>51</v>
      </c>
      <c r="V349" s="16">
        <v>1.79</v>
      </c>
      <c r="W349" s="16">
        <v>1.79</v>
      </c>
      <c r="X349" s="15" t="s">
        <v>1015</v>
      </c>
      <c r="Y349" s="15" t="s">
        <v>1296</v>
      </c>
      <c r="Z349" s="16" t="b">
        <v>0</v>
      </c>
      <c r="AA349" s="15" t="s">
        <v>54</v>
      </c>
      <c r="AB349" s="16" t="b">
        <v>0</v>
      </c>
      <c r="AC349" s="16">
        <v>39</v>
      </c>
      <c r="AD349" t="str">
        <f t="shared" si="5"/>
        <v>NT</v>
      </c>
    </row>
    <row r="350" spans="2:30" x14ac:dyDescent="0.25">
      <c r="B350">
        <f>VLOOKUP(C350*1,RMPCrecs!F$2:N$1245,9,FALSE)</f>
        <v>14</v>
      </c>
      <c r="C350" s="15" t="s">
        <v>1433</v>
      </c>
      <c r="D350" s="15" t="s">
        <v>41</v>
      </c>
      <c r="E350" s="16">
        <v>2012</v>
      </c>
      <c r="F350" s="15" t="s">
        <v>67</v>
      </c>
      <c r="G350" s="17">
        <v>41157</v>
      </c>
      <c r="H350" s="15" t="s">
        <v>43</v>
      </c>
      <c r="I350" s="15" t="s">
        <v>44</v>
      </c>
      <c r="J350" s="16">
        <v>3008</v>
      </c>
      <c r="K350" s="15" t="s">
        <v>110</v>
      </c>
      <c r="L350" s="16">
        <v>830</v>
      </c>
      <c r="M350" s="15" t="s">
        <v>46</v>
      </c>
      <c r="N350" s="16">
        <v>4</v>
      </c>
      <c r="O350" s="15" t="s">
        <v>43</v>
      </c>
      <c r="P350" s="15" t="s">
        <v>1014</v>
      </c>
      <c r="Q350" s="15" t="s">
        <v>48</v>
      </c>
      <c r="R350" s="15" t="s">
        <v>49</v>
      </c>
      <c r="S350" s="15" t="s">
        <v>43</v>
      </c>
      <c r="T350" s="15" t="s">
        <v>50</v>
      </c>
      <c r="U350" s="15" t="s">
        <v>60</v>
      </c>
      <c r="V350" s="16">
        <v>2.92</v>
      </c>
      <c r="W350" s="16">
        <v>2.92</v>
      </c>
      <c r="X350" s="15" t="s">
        <v>1015</v>
      </c>
      <c r="Y350" s="15" t="s">
        <v>1292</v>
      </c>
      <c r="Z350" s="16" t="b">
        <v>0</v>
      </c>
      <c r="AA350" s="15" t="s">
        <v>54</v>
      </c>
      <c r="AB350" s="16" t="b">
        <v>0</v>
      </c>
      <c r="AC350" s="16">
        <v>39</v>
      </c>
      <c r="AD350" t="str">
        <f t="shared" si="5"/>
        <v>NT</v>
      </c>
    </row>
    <row r="351" spans="2:30" x14ac:dyDescent="0.25">
      <c r="B351">
        <f>VLOOKUP(C351*1,RMPCrecs!F$2:N$1245,9,FALSE)</f>
        <v>14</v>
      </c>
      <c r="C351" s="15" t="s">
        <v>1434</v>
      </c>
      <c r="D351" s="15" t="s">
        <v>41</v>
      </c>
      <c r="E351" s="16">
        <v>2012</v>
      </c>
      <c r="F351" s="15" t="s">
        <v>67</v>
      </c>
      <c r="G351" s="17">
        <v>41157</v>
      </c>
      <c r="H351" s="15" t="s">
        <v>43</v>
      </c>
      <c r="I351" s="15" t="s">
        <v>44</v>
      </c>
      <c r="J351" s="16">
        <v>3008</v>
      </c>
      <c r="K351" s="15" t="s">
        <v>45</v>
      </c>
      <c r="L351" s="16">
        <v>790</v>
      </c>
      <c r="M351" s="15" t="s">
        <v>46</v>
      </c>
      <c r="N351" s="16">
        <v>4</v>
      </c>
      <c r="O351" s="15" t="s">
        <v>43</v>
      </c>
      <c r="P351" s="15" t="s">
        <v>956</v>
      </c>
      <c r="Q351" s="15" t="s">
        <v>48</v>
      </c>
      <c r="R351" s="15" t="s">
        <v>49</v>
      </c>
      <c r="S351" s="15" t="s">
        <v>43</v>
      </c>
      <c r="T351" s="15" t="s">
        <v>50</v>
      </c>
      <c r="U351" s="15" t="s">
        <v>60</v>
      </c>
      <c r="V351" s="16">
        <v>2.92</v>
      </c>
      <c r="W351" s="16">
        <v>2.92</v>
      </c>
      <c r="X351" s="15" t="s">
        <v>1015</v>
      </c>
      <c r="Y351" s="15" t="s">
        <v>1292</v>
      </c>
      <c r="Z351" s="16" t="b">
        <v>0</v>
      </c>
      <c r="AA351" s="15" t="s">
        <v>54</v>
      </c>
      <c r="AB351" s="16" t="b">
        <v>0</v>
      </c>
      <c r="AC351" s="16">
        <v>39</v>
      </c>
      <c r="AD351" t="str">
        <f t="shared" si="5"/>
        <v>NT</v>
      </c>
    </row>
    <row r="352" spans="2:30" x14ac:dyDescent="0.25">
      <c r="B352">
        <f>VLOOKUP(C352*1,RMPCrecs!F$2:N$1245,9,FALSE)</f>
        <v>14</v>
      </c>
      <c r="C352" s="15" t="s">
        <v>1438</v>
      </c>
      <c r="D352" s="15" t="s">
        <v>41</v>
      </c>
      <c r="E352" s="16">
        <v>2012</v>
      </c>
      <c r="F352" s="15" t="s">
        <v>42</v>
      </c>
      <c r="G352" s="17">
        <v>41152</v>
      </c>
      <c r="H352" s="15" t="s">
        <v>43</v>
      </c>
      <c r="I352" s="15" t="s">
        <v>44</v>
      </c>
      <c r="J352" s="16">
        <v>3008</v>
      </c>
      <c r="K352" s="15" t="s">
        <v>110</v>
      </c>
      <c r="L352" s="16">
        <v>770</v>
      </c>
      <c r="M352" s="15" t="s">
        <v>46</v>
      </c>
      <c r="N352" s="16">
        <v>4</v>
      </c>
      <c r="O352" s="15" t="s">
        <v>43</v>
      </c>
      <c r="P352" s="15" t="s">
        <v>956</v>
      </c>
      <c r="Q352" s="15" t="s">
        <v>48</v>
      </c>
      <c r="R352" s="15" t="s">
        <v>49</v>
      </c>
      <c r="S352" s="15" t="s">
        <v>43</v>
      </c>
      <c r="T352" s="15" t="s">
        <v>50</v>
      </c>
      <c r="U352" s="15" t="s">
        <v>72</v>
      </c>
      <c r="V352" s="16">
        <v>2.2999999999999998</v>
      </c>
      <c r="W352" s="16">
        <v>2.2999999999999998</v>
      </c>
      <c r="X352" s="15" t="s">
        <v>1015</v>
      </c>
      <c r="Y352" s="15" t="s">
        <v>1298</v>
      </c>
      <c r="Z352" s="16" t="b">
        <v>0</v>
      </c>
      <c r="AA352" s="15" t="s">
        <v>54</v>
      </c>
      <c r="AB352" s="16" t="b">
        <v>0</v>
      </c>
      <c r="AC352" s="16">
        <v>39</v>
      </c>
      <c r="AD352" t="str">
        <f t="shared" si="5"/>
        <v>NT</v>
      </c>
    </row>
    <row r="353" spans="2:30" x14ac:dyDescent="0.25">
      <c r="B353">
        <f>VLOOKUP(C353*1,RMPCrecs!F$2:N$1245,9,FALSE)</f>
        <v>14</v>
      </c>
      <c r="C353" s="15" t="s">
        <v>1439</v>
      </c>
      <c r="D353" s="15" t="s">
        <v>41</v>
      </c>
      <c r="E353" s="16">
        <v>2012</v>
      </c>
      <c r="F353" s="15" t="s">
        <v>42</v>
      </c>
      <c r="G353" s="17">
        <v>41152</v>
      </c>
      <c r="H353" s="15" t="s">
        <v>43</v>
      </c>
      <c r="I353" s="15" t="s">
        <v>44</v>
      </c>
      <c r="J353" s="16">
        <v>3008</v>
      </c>
      <c r="K353" s="15" t="s">
        <v>110</v>
      </c>
      <c r="L353" s="16">
        <v>750</v>
      </c>
      <c r="M353" s="15" t="s">
        <v>46</v>
      </c>
      <c r="N353" s="16">
        <v>4</v>
      </c>
      <c r="O353" s="15" t="s">
        <v>43</v>
      </c>
      <c r="P353" s="15" t="s">
        <v>770</v>
      </c>
      <c r="Q353" s="15" t="s">
        <v>48</v>
      </c>
      <c r="R353" s="15" t="s">
        <v>49</v>
      </c>
      <c r="S353" s="15" t="s">
        <v>43</v>
      </c>
      <c r="T353" s="15" t="s">
        <v>50</v>
      </c>
      <c r="U353" s="15" t="s">
        <v>72</v>
      </c>
      <c r="V353" s="16">
        <v>2.2999999999999998</v>
      </c>
      <c r="W353" s="16">
        <v>2.2999999999999998</v>
      </c>
      <c r="X353" s="15" t="s">
        <v>1015</v>
      </c>
      <c r="Y353" s="15" t="s">
        <v>1298</v>
      </c>
      <c r="Z353" s="16" t="b">
        <v>0</v>
      </c>
      <c r="AA353" s="15" t="s">
        <v>54</v>
      </c>
      <c r="AB353" s="16" t="b">
        <v>0</v>
      </c>
      <c r="AC353" s="16">
        <v>39</v>
      </c>
      <c r="AD353" t="str">
        <f t="shared" si="5"/>
        <v>NT</v>
      </c>
    </row>
    <row r="354" spans="2:30" x14ac:dyDescent="0.25">
      <c r="B354">
        <f>VLOOKUP(C354*1,RMPCrecs!F$2:N$1245,9,FALSE)</f>
        <v>14</v>
      </c>
      <c r="C354" s="15" t="s">
        <v>1440</v>
      </c>
      <c r="D354" s="15" t="s">
        <v>41</v>
      </c>
      <c r="E354" s="16">
        <v>2012</v>
      </c>
      <c r="F354" s="15" t="s">
        <v>42</v>
      </c>
      <c r="G354" s="17">
        <v>41152</v>
      </c>
      <c r="H354" s="15" t="s">
        <v>43</v>
      </c>
      <c r="I354" s="15" t="s">
        <v>44</v>
      </c>
      <c r="J354" s="16">
        <v>3008</v>
      </c>
      <c r="K354" s="15" t="s">
        <v>110</v>
      </c>
      <c r="L354" s="16">
        <v>820</v>
      </c>
      <c r="M354" s="15" t="s">
        <v>46</v>
      </c>
      <c r="N354" s="16">
        <v>4</v>
      </c>
      <c r="O354" s="15" t="s">
        <v>43</v>
      </c>
      <c r="P354" s="15" t="s">
        <v>1014</v>
      </c>
      <c r="Q354" s="15" t="s">
        <v>48</v>
      </c>
      <c r="R354" s="15" t="s">
        <v>49</v>
      </c>
      <c r="S354" s="15" t="s">
        <v>43</v>
      </c>
      <c r="T354" s="15" t="s">
        <v>50</v>
      </c>
      <c r="U354" s="15" t="s">
        <v>72</v>
      </c>
      <c r="V354" s="16">
        <v>2.2999999999999998</v>
      </c>
      <c r="W354" s="16">
        <v>2.2999999999999998</v>
      </c>
      <c r="X354" s="15" t="s">
        <v>1015</v>
      </c>
      <c r="Y354" s="15" t="s">
        <v>1298</v>
      </c>
      <c r="Z354" s="16" t="b">
        <v>0</v>
      </c>
      <c r="AA354" s="15" t="s">
        <v>54</v>
      </c>
      <c r="AB354" s="16" t="b">
        <v>0</v>
      </c>
      <c r="AC354" s="16">
        <v>39</v>
      </c>
      <c r="AD354" t="str">
        <f t="shared" si="5"/>
        <v>NT</v>
      </c>
    </row>
    <row r="355" spans="2:30" x14ac:dyDescent="0.25">
      <c r="B355">
        <f>VLOOKUP(C355*1,RMPCrecs!F$2:N$1245,9,FALSE)</f>
        <v>17</v>
      </c>
      <c r="C355" s="15" t="s">
        <v>62</v>
      </c>
      <c r="D355" s="15" t="s">
        <v>41</v>
      </c>
      <c r="E355" s="16">
        <v>2007</v>
      </c>
      <c r="F355" s="15" t="s">
        <v>42</v>
      </c>
      <c r="G355" s="17">
        <v>39337</v>
      </c>
      <c r="H355" s="15" t="s">
        <v>43</v>
      </c>
      <c r="I355" s="15" t="s">
        <v>44</v>
      </c>
      <c r="J355" s="16">
        <v>3008</v>
      </c>
      <c r="K355" s="15" t="s">
        <v>45</v>
      </c>
      <c r="L355" s="16">
        <v>560</v>
      </c>
      <c r="M355" s="15" t="s">
        <v>46</v>
      </c>
      <c r="N355" s="16">
        <v>2</v>
      </c>
      <c r="O355" s="15" t="s">
        <v>43</v>
      </c>
      <c r="P355" s="15" t="s">
        <v>56</v>
      </c>
      <c r="Q355" s="15" t="s">
        <v>48</v>
      </c>
      <c r="R355" s="15" t="s">
        <v>49</v>
      </c>
      <c r="S355" s="15" t="s">
        <v>43</v>
      </c>
      <c r="T355" s="15" t="s">
        <v>50</v>
      </c>
      <c r="U355" s="15" t="s">
        <v>60</v>
      </c>
      <c r="V355" s="16">
        <v>2.79</v>
      </c>
      <c r="W355" s="16">
        <v>2.79</v>
      </c>
      <c r="X355" s="15" t="s">
        <v>52</v>
      </c>
      <c r="Y355" s="15" t="s">
        <v>61</v>
      </c>
      <c r="Z355" s="16" t="b">
        <v>0</v>
      </c>
      <c r="AA355" s="15" t="s">
        <v>54</v>
      </c>
      <c r="AB355" s="16" t="b">
        <v>0</v>
      </c>
      <c r="AC355" s="16">
        <v>39</v>
      </c>
      <c r="AD355" t="str">
        <f t="shared" si="5"/>
        <v>Tr</v>
      </c>
    </row>
    <row r="356" spans="2:30" x14ac:dyDescent="0.25">
      <c r="B356">
        <f>VLOOKUP(C356*1,RMPCrecs!F$2:N$1245,9,FALSE)</f>
        <v>17</v>
      </c>
      <c r="C356" s="15" t="s">
        <v>63</v>
      </c>
      <c r="D356" s="15" t="s">
        <v>41</v>
      </c>
      <c r="E356" s="16">
        <v>2007</v>
      </c>
      <c r="F356" s="15" t="s">
        <v>42</v>
      </c>
      <c r="G356" s="17">
        <v>39357</v>
      </c>
      <c r="H356" s="15" t="s">
        <v>43</v>
      </c>
      <c r="I356" s="15" t="s">
        <v>44</v>
      </c>
      <c r="J356" s="16">
        <v>3008</v>
      </c>
      <c r="K356" s="15" t="s">
        <v>45</v>
      </c>
      <c r="L356" s="16">
        <v>530</v>
      </c>
      <c r="M356" s="15" t="s">
        <v>46</v>
      </c>
      <c r="N356" s="16">
        <v>2</v>
      </c>
      <c r="O356" s="15" t="s">
        <v>43</v>
      </c>
      <c r="P356" s="15" t="s">
        <v>47</v>
      </c>
      <c r="Q356" s="15" t="s">
        <v>48</v>
      </c>
      <c r="R356" s="15" t="s">
        <v>49</v>
      </c>
      <c r="S356" s="15" t="s">
        <v>43</v>
      </c>
      <c r="T356" s="15" t="s">
        <v>50</v>
      </c>
      <c r="U356" s="15" t="s">
        <v>64</v>
      </c>
      <c r="V356" s="16">
        <v>1</v>
      </c>
      <c r="W356" s="16">
        <v>1</v>
      </c>
      <c r="X356" s="15" t="s">
        <v>52</v>
      </c>
      <c r="Y356" s="15" t="s">
        <v>65</v>
      </c>
      <c r="Z356" s="16" t="b">
        <v>0</v>
      </c>
      <c r="AA356" s="15" t="s">
        <v>54</v>
      </c>
      <c r="AB356" s="16" t="b">
        <v>0</v>
      </c>
      <c r="AC356" s="16">
        <v>39</v>
      </c>
      <c r="AD356" t="str">
        <f t="shared" si="5"/>
        <v>Tr</v>
      </c>
    </row>
    <row r="357" spans="2:30" x14ac:dyDescent="0.25">
      <c r="B357">
        <f>VLOOKUP(C357*1,RMPCrecs!F$2:N$1245,9,FALSE)</f>
        <v>17</v>
      </c>
      <c r="C357" s="15" t="s">
        <v>75</v>
      </c>
      <c r="D357" s="15" t="s">
        <v>41</v>
      </c>
      <c r="E357" s="16">
        <v>2007</v>
      </c>
      <c r="F357" s="15" t="s">
        <v>42</v>
      </c>
      <c r="G357" s="17">
        <v>39343</v>
      </c>
      <c r="H357" s="15" t="s">
        <v>43</v>
      </c>
      <c r="I357" s="15" t="s">
        <v>44</v>
      </c>
      <c r="J357" s="16">
        <v>3008</v>
      </c>
      <c r="K357" s="15" t="s">
        <v>45</v>
      </c>
      <c r="L357" s="16">
        <v>500</v>
      </c>
      <c r="M357" s="15" t="s">
        <v>46</v>
      </c>
      <c r="N357" s="16">
        <v>2</v>
      </c>
      <c r="O357" s="15" t="s">
        <v>43</v>
      </c>
      <c r="P357" s="15" t="s">
        <v>76</v>
      </c>
      <c r="Q357" s="15" t="s">
        <v>48</v>
      </c>
      <c r="R357" s="15" t="s">
        <v>49</v>
      </c>
      <c r="S357" s="15" t="s">
        <v>43</v>
      </c>
      <c r="T357" s="15" t="s">
        <v>50</v>
      </c>
      <c r="U357" s="15" t="s">
        <v>51</v>
      </c>
      <c r="V357" s="16">
        <v>1.43</v>
      </c>
      <c r="W357" s="16">
        <v>1.43</v>
      </c>
      <c r="X357" s="15" t="s">
        <v>52</v>
      </c>
      <c r="Y357" s="15" t="s">
        <v>53</v>
      </c>
      <c r="Z357" s="16" t="b">
        <v>0</v>
      </c>
      <c r="AA357" s="15" t="s">
        <v>54</v>
      </c>
      <c r="AB357" s="16" t="b">
        <v>0</v>
      </c>
      <c r="AC357" s="16">
        <v>39</v>
      </c>
      <c r="AD357" t="str">
        <f t="shared" si="5"/>
        <v>Tr</v>
      </c>
    </row>
    <row r="358" spans="2:30" x14ac:dyDescent="0.25">
      <c r="B358">
        <f>VLOOKUP(C358*1,RMPCrecs!F$2:N$1245,9,FALSE)</f>
        <v>17</v>
      </c>
      <c r="C358" s="15" t="s">
        <v>77</v>
      </c>
      <c r="D358" s="15" t="s">
        <v>41</v>
      </c>
      <c r="E358" s="16">
        <v>2007</v>
      </c>
      <c r="F358" s="15" t="s">
        <v>42</v>
      </c>
      <c r="G358" s="17">
        <v>39343</v>
      </c>
      <c r="H358" s="15" t="s">
        <v>43</v>
      </c>
      <c r="I358" s="15" t="s">
        <v>44</v>
      </c>
      <c r="J358" s="16">
        <v>3008</v>
      </c>
      <c r="K358" s="15" t="s">
        <v>45</v>
      </c>
      <c r="L358" s="16">
        <v>630</v>
      </c>
      <c r="M358" s="15" t="s">
        <v>46</v>
      </c>
      <c r="N358" s="16">
        <v>2</v>
      </c>
      <c r="O358" s="15" t="s">
        <v>43</v>
      </c>
      <c r="P358" s="15" t="s">
        <v>47</v>
      </c>
      <c r="Q358" s="15" t="s">
        <v>48</v>
      </c>
      <c r="R358" s="15" t="s">
        <v>49</v>
      </c>
      <c r="S358" s="15" t="s">
        <v>43</v>
      </c>
      <c r="T358" s="15" t="s">
        <v>50</v>
      </c>
      <c r="U358" s="15" t="s">
        <v>51</v>
      </c>
      <c r="V358" s="16">
        <v>1.43</v>
      </c>
      <c r="W358" s="16">
        <v>1.43</v>
      </c>
      <c r="X358" s="15" t="s">
        <v>52</v>
      </c>
      <c r="Y358" s="15" t="s">
        <v>53</v>
      </c>
      <c r="Z358" s="16" t="b">
        <v>0</v>
      </c>
      <c r="AA358" s="15" t="s">
        <v>54</v>
      </c>
      <c r="AB358" s="16" t="b">
        <v>0</v>
      </c>
      <c r="AC358" s="16">
        <v>39</v>
      </c>
      <c r="AD358" t="str">
        <f t="shared" si="5"/>
        <v>Tr</v>
      </c>
    </row>
    <row r="359" spans="2:30" x14ac:dyDescent="0.25">
      <c r="B359">
        <f>VLOOKUP(C359*1,RMPCrecs!F$2:N$1245,9,FALSE)</f>
        <v>17</v>
      </c>
      <c r="C359" s="15" t="s">
        <v>78</v>
      </c>
      <c r="D359" s="15" t="s">
        <v>41</v>
      </c>
      <c r="E359" s="16">
        <v>2007</v>
      </c>
      <c r="F359" s="15" t="s">
        <v>42</v>
      </c>
      <c r="G359" s="17">
        <v>39364</v>
      </c>
      <c r="H359" s="15" t="s">
        <v>43</v>
      </c>
      <c r="I359" s="15" t="s">
        <v>44</v>
      </c>
      <c r="J359" s="16">
        <v>3008</v>
      </c>
      <c r="K359" s="15" t="s">
        <v>45</v>
      </c>
      <c r="L359" s="16">
        <v>650</v>
      </c>
      <c r="M359" s="15" t="s">
        <v>46</v>
      </c>
      <c r="N359" s="16">
        <v>2</v>
      </c>
      <c r="O359" s="15" t="s">
        <v>43</v>
      </c>
      <c r="P359" s="15" t="s">
        <v>47</v>
      </c>
      <c r="Q359" s="15" t="s">
        <v>48</v>
      </c>
      <c r="R359" s="15" t="s">
        <v>49</v>
      </c>
      <c r="S359" s="15" t="s">
        <v>43</v>
      </c>
      <c r="T359" s="15" t="s">
        <v>50</v>
      </c>
      <c r="U359" s="15" t="s">
        <v>79</v>
      </c>
      <c r="V359" s="16">
        <v>1.56</v>
      </c>
      <c r="W359" s="16">
        <v>1.56</v>
      </c>
      <c r="X359" s="15" t="s">
        <v>52</v>
      </c>
      <c r="Y359" s="15" t="s">
        <v>80</v>
      </c>
      <c r="Z359" s="16" t="b">
        <v>0</v>
      </c>
      <c r="AA359" s="15" t="s">
        <v>54</v>
      </c>
      <c r="AB359" s="16" t="b">
        <v>0</v>
      </c>
      <c r="AC359" s="16">
        <v>39</v>
      </c>
      <c r="AD359" t="str">
        <f t="shared" si="5"/>
        <v>Tr</v>
      </c>
    </row>
    <row r="360" spans="2:30" x14ac:dyDescent="0.25">
      <c r="B360">
        <f>VLOOKUP(C360*1,RMPCrecs!F$2:N$1245,9,FALSE)</f>
        <v>17</v>
      </c>
      <c r="C360" s="15" t="s">
        <v>81</v>
      </c>
      <c r="D360" s="15" t="s">
        <v>41</v>
      </c>
      <c r="E360" s="16">
        <v>2007</v>
      </c>
      <c r="F360" s="15" t="s">
        <v>42</v>
      </c>
      <c r="G360" s="17">
        <v>39350</v>
      </c>
      <c r="H360" s="15" t="s">
        <v>43</v>
      </c>
      <c r="I360" s="15" t="s">
        <v>44</v>
      </c>
      <c r="J360" s="16">
        <v>3008</v>
      </c>
      <c r="K360" s="15" t="s">
        <v>45</v>
      </c>
      <c r="L360" s="16">
        <v>530</v>
      </c>
      <c r="M360" s="15" t="s">
        <v>46</v>
      </c>
      <c r="N360" s="16">
        <v>2</v>
      </c>
      <c r="O360" s="15" t="s">
        <v>43</v>
      </c>
      <c r="P360" s="15" t="s">
        <v>68</v>
      </c>
      <c r="Q360" s="15" t="s">
        <v>48</v>
      </c>
      <c r="R360" s="15" t="s">
        <v>49</v>
      </c>
      <c r="S360" s="15" t="s">
        <v>43</v>
      </c>
      <c r="T360" s="15" t="s">
        <v>50</v>
      </c>
      <c r="U360" s="15" t="s">
        <v>82</v>
      </c>
      <c r="V360" s="16">
        <v>1.62</v>
      </c>
      <c r="W360" s="16">
        <v>1.62</v>
      </c>
      <c r="X360" s="15" t="s">
        <v>52</v>
      </c>
      <c r="Y360" s="15" t="s">
        <v>83</v>
      </c>
      <c r="Z360" s="16" t="b">
        <v>0</v>
      </c>
      <c r="AA360" s="15" t="s">
        <v>54</v>
      </c>
      <c r="AB360" s="16" t="b">
        <v>0</v>
      </c>
      <c r="AC360" s="16">
        <v>39</v>
      </c>
      <c r="AD360" t="str">
        <f t="shared" si="5"/>
        <v>Tr</v>
      </c>
    </row>
    <row r="361" spans="2:30" x14ac:dyDescent="0.25">
      <c r="B361">
        <f>VLOOKUP(C361*1,RMPCrecs!F$2:N$1245,9,FALSE)</f>
        <v>17</v>
      </c>
      <c r="C361" s="15" t="s">
        <v>90</v>
      </c>
      <c r="D361" s="15" t="s">
        <v>41</v>
      </c>
      <c r="E361" s="16">
        <v>2007</v>
      </c>
      <c r="F361" s="15" t="s">
        <v>42</v>
      </c>
      <c r="G361" s="17">
        <v>39338</v>
      </c>
      <c r="H361" s="15" t="s">
        <v>43</v>
      </c>
      <c r="I361" s="15" t="s">
        <v>44</v>
      </c>
      <c r="J361" s="16">
        <v>3008</v>
      </c>
      <c r="K361" s="15" t="s">
        <v>45</v>
      </c>
      <c r="L361" s="16">
        <v>550</v>
      </c>
      <c r="M361" s="15" t="s">
        <v>46</v>
      </c>
      <c r="N361" s="16">
        <v>2</v>
      </c>
      <c r="O361" s="15" t="s">
        <v>43</v>
      </c>
      <c r="P361" s="15" t="s">
        <v>68</v>
      </c>
      <c r="Q361" s="15" t="s">
        <v>48</v>
      </c>
      <c r="R361" s="15" t="s">
        <v>49</v>
      </c>
      <c r="S361" s="15" t="s">
        <v>43</v>
      </c>
      <c r="T361" s="15" t="s">
        <v>50</v>
      </c>
      <c r="U361" s="15" t="s">
        <v>60</v>
      </c>
      <c r="V361" s="16">
        <v>2.79</v>
      </c>
      <c r="W361" s="16">
        <v>2.79</v>
      </c>
      <c r="X361" s="15" t="s">
        <v>52</v>
      </c>
      <c r="Y361" s="15" t="s">
        <v>61</v>
      </c>
      <c r="Z361" s="16" t="b">
        <v>0</v>
      </c>
      <c r="AA361" s="15" t="s">
        <v>54</v>
      </c>
      <c r="AB361" s="16" t="b">
        <v>0</v>
      </c>
      <c r="AC361" s="16">
        <v>39</v>
      </c>
      <c r="AD361" t="str">
        <f t="shared" si="5"/>
        <v>Tr</v>
      </c>
    </row>
    <row r="362" spans="2:30" x14ac:dyDescent="0.25">
      <c r="B362">
        <f>VLOOKUP(C362*1,RMPCrecs!F$2:N$1245,9,FALSE)</f>
        <v>17</v>
      </c>
      <c r="C362" s="15" t="s">
        <v>96</v>
      </c>
      <c r="D362" s="15" t="s">
        <v>41</v>
      </c>
      <c r="E362" s="16">
        <v>2007</v>
      </c>
      <c r="F362" s="15" t="s">
        <v>42</v>
      </c>
      <c r="G362" s="17">
        <v>39342</v>
      </c>
      <c r="H362" s="15" t="s">
        <v>43</v>
      </c>
      <c r="I362" s="15" t="s">
        <v>44</v>
      </c>
      <c r="J362" s="16">
        <v>3008</v>
      </c>
      <c r="K362" s="15" t="s">
        <v>45</v>
      </c>
      <c r="L362" s="16">
        <v>510</v>
      </c>
      <c r="M362" s="15" t="s">
        <v>46</v>
      </c>
      <c r="N362" s="16">
        <v>2</v>
      </c>
      <c r="O362" s="15" t="s">
        <v>43</v>
      </c>
      <c r="P362" s="15" t="s">
        <v>47</v>
      </c>
      <c r="Q362" s="15" t="s">
        <v>48</v>
      </c>
      <c r="R362" s="15" t="s">
        <v>49</v>
      </c>
      <c r="S362" s="15" t="s">
        <v>43</v>
      </c>
      <c r="T362" s="15" t="s">
        <v>50</v>
      </c>
      <c r="U362" s="15" t="s">
        <v>51</v>
      </c>
      <c r="V362" s="16">
        <v>1.43</v>
      </c>
      <c r="W362" s="16">
        <v>1.43</v>
      </c>
      <c r="X362" s="15" t="s">
        <v>52</v>
      </c>
      <c r="Y362" s="15" t="s">
        <v>53</v>
      </c>
      <c r="Z362" s="16" t="b">
        <v>0</v>
      </c>
      <c r="AA362" s="15" t="s">
        <v>54</v>
      </c>
      <c r="AB362" s="16" t="b">
        <v>0</v>
      </c>
      <c r="AC362" s="16">
        <v>39</v>
      </c>
      <c r="AD362" t="str">
        <f t="shared" si="5"/>
        <v>Tr</v>
      </c>
    </row>
    <row r="363" spans="2:30" x14ac:dyDescent="0.25">
      <c r="B363">
        <f>VLOOKUP(C363*1,RMPCrecs!F$2:N$1245,9,FALSE)</f>
        <v>17</v>
      </c>
      <c r="C363" s="15" t="s">
        <v>100</v>
      </c>
      <c r="D363" s="15" t="s">
        <v>41</v>
      </c>
      <c r="E363" s="16">
        <v>2007</v>
      </c>
      <c r="F363" s="15" t="s">
        <v>42</v>
      </c>
      <c r="G363" s="17">
        <v>39332</v>
      </c>
      <c r="H363" s="15" t="s">
        <v>43</v>
      </c>
      <c r="I363" s="15" t="s">
        <v>44</v>
      </c>
      <c r="J363" s="16">
        <v>3008</v>
      </c>
      <c r="K363" s="15" t="s">
        <v>45</v>
      </c>
      <c r="L363" s="16">
        <v>490</v>
      </c>
      <c r="M363" s="15" t="s">
        <v>46</v>
      </c>
      <c r="N363" s="16">
        <v>2</v>
      </c>
      <c r="O363" s="15" t="s">
        <v>43</v>
      </c>
      <c r="P363" s="15" t="s">
        <v>68</v>
      </c>
      <c r="Q363" s="15" t="s">
        <v>48</v>
      </c>
      <c r="R363" s="15" t="s">
        <v>49</v>
      </c>
      <c r="S363" s="15" t="s">
        <v>43</v>
      </c>
      <c r="T363" s="15" t="s">
        <v>50</v>
      </c>
      <c r="U363" s="15" t="s">
        <v>72</v>
      </c>
      <c r="V363" s="16">
        <v>3.29</v>
      </c>
      <c r="W363" s="16">
        <v>3.29</v>
      </c>
      <c r="X363" s="15" t="s">
        <v>52</v>
      </c>
      <c r="Y363" s="15" t="s">
        <v>101</v>
      </c>
      <c r="Z363" s="16" t="b">
        <v>0</v>
      </c>
      <c r="AA363" s="15" t="s">
        <v>54</v>
      </c>
      <c r="AB363" s="16" t="b">
        <v>0</v>
      </c>
      <c r="AC363" s="16">
        <v>39</v>
      </c>
      <c r="AD363" t="str">
        <f t="shared" si="5"/>
        <v>Tr</v>
      </c>
    </row>
    <row r="364" spans="2:30" x14ac:dyDescent="0.25">
      <c r="B364">
        <f>VLOOKUP(C364*1,RMPCrecs!F$2:N$1245,9,FALSE)</f>
        <v>17</v>
      </c>
      <c r="C364" s="15" t="s">
        <v>106</v>
      </c>
      <c r="D364" s="15" t="s">
        <v>41</v>
      </c>
      <c r="E364" s="16">
        <v>2008</v>
      </c>
      <c r="F364" s="15" t="s">
        <v>67</v>
      </c>
      <c r="G364" s="17">
        <v>39685</v>
      </c>
      <c r="H364" s="15" t="s">
        <v>43</v>
      </c>
      <c r="I364" s="15" t="s">
        <v>44</v>
      </c>
      <c r="J364" s="16">
        <v>3008</v>
      </c>
      <c r="K364" s="15" t="s">
        <v>45</v>
      </c>
      <c r="L364" s="16">
        <v>690</v>
      </c>
      <c r="M364" s="15" t="s">
        <v>46</v>
      </c>
      <c r="N364" s="16">
        <v>3</v>
      </c>
      <c r="O364" s="15" t="s">
        <v>43</v>
      </c>
      <c r="P364" s="15" t="s">
        <v>68</v>
      </c>
      <c r="Q364" s="15" t="s">
        <v>48</v>
      </c>
      <c r="R364" s="15" t="s">
        <v>49</v>
      </c>
      <c r="S364" s="15" t="s">
        <v>43</v>
      </c>
      <c r="T364" s="15" t="s">
        <v>50</v>
      </c>
      <c r="U364" s="15" t="s">
        <v>69</v>
      </c>
      <c r="V364" s="16">
        <v>2.89</v>
      </c>
      <c r="W364" s="16">
        <v>2.89</v>
      </c>
      <c r="X364" s="15" t="s">
        <v>52</v>
      </c>
      <c r="Y364" s="15" t="s">
        <v>107</v>
      </c>
      <c r="Z364" s="16" t="b">
        <v>0</v>
      </c>
      <c r="AA364" s="15" t="s">
        <v>54</v>
      </c>
      <c r="AB364" s="16" t="b">
        <v>0</v>
      </c>
      <c r="AC364" s="16">
        <v>39</v>
      </c>
      <c r="AD364" t="str">
        <f t="shared" si="5"/>
        <v>Tr</v>
      </c>
    </row>
    <row r="365" spans="2:30" x14ac:dyDescent="0.25">
      <c r="B365">
        <f>VLOOKUP(C365*1,RMPCrecs!F$2:N$1245,9,FALSE)</f>
        <v>17</v>
      </c>
      <c r="C365" s="15" t="s">
        <v>108</v>
      </c>
      <c r="D365" s="15" t="s">
        <v>41</v>
      </c>
      <c r="E365" s="16">
        <v>2008</v>
      </c>
      <c r="F365" s="15" t="s">
        <v>67</v>
      </c>
      <c r="G365" s="17">
        <v>39685</v>
      </c>
      <c r="H365" s="15" t="s">
        <v>43</v>
      </c>
      <c r="I365" s="15" t="s">
        <v>44</v>
      </c>
      <c r="J365" s="16">
        <v>3008</v>
      </c>
      <c r="K365" s="15" t="s">
        <v>45</v>
      </c>
      <c r="L365" s="16">
        <v>790</v>
      </c>
      <c r="M365" s="15" t="s">
        <v>46</v>
      </c>
      <c r="N365" s="16">
        <v>3</v>
      </c>
      <c r="O365" s="15" t="s">
        <v>43</v>
      </c>
      <c r="P365" s="15" t="s">
        <v>68</v>
      </c>
      <c r="Q365" s="15" t="s">
        <v>48</v>
      </c>
      <c r="R365" s="15" t="s">
        <v>49</v>
      </c>
      <c r="S365" s="15" t="s">
        <v>43</v>
      </c>
      <c r="T365" s="15" t="s">
        <v>50</v>
      </c>
      <c r="U365" s="15" t="s">
        <v>69</v>
      </c>
      <c r="V365" s="16">
        <v>2.89</v>
      </c>
      <c r="W365" s="16">
        <v>2.89</v>
      </c>
      <c r="X365" s="15" t="s">
        <v>52</v>
      </c>
      <c r="Y365" s="15" t="s">
        <v>107</v>
      </c>
      <c r="Z365" s="16" t="b">
        <v>0</v>
      </c>
      <c r="AA365" s="15" t="s">
        <v>54</v>
      </c>
      <c r="AB365" s="16" t="b">
        <v>0</v>
      </c>
      <c r="AC365" s="16">
        <v>39</v>
      </c>
      <c r="AD365" t="str">
        <f t="shared" si="5"/>
        <v>Tr</v>
      </c>
    </row>
    <row r="366" spans="2:30" x14ac:dyDescent="0.25">
      <c r="B366">
        <f>VLOOKUP(C366*1,RMPCrecs!F$2:N$1245,9,FALSE)</f>
        <v>17</v>
      </c>
      <c r="C366" s="15" t="s">
        <v>111</v>
      </c>
      <c r="D366" s="15" t="s">
        <v>41</v>
      </c>
      <c r="E366" s="16">
        <v>2008</v>
      </c>
      <c r="F366" s="15" t="s">
        <v>42</v>
      </c>
      <c r="G366" s="17">
        <v>39699</v>
      </c>
      <c r="H366" s="15" t="s">
        <v>43</v>
      </c>
      <c r="I366" s="15" t="s">
        <v>44</v>
      </c>
      <c r="J366" s="16">
        <v>3008</v>
      </c>
      <c r="K366" s="15" t="s">
        <v>110</v>
      </c>
      <c r="L366" s="16">
        <v>730</v>
      </c>
      <c r="M366" s="15" t="s">
        <v>46</v>
      </c>
      <c r="N366" s="16">
        <v>3</v>
      </c>
      <c r="O366" s="15" t="s">
        <v>43</v>
      </c>
      <c r="P366" s="15" t="s">
        <v>68</v>
      </c>
      <c r="Q366" s="15" t="s">
        <v>48</v>
      </c>
      <c r="R366" s="15" t="s">
        <v>59</v>
      </c>
      <c r="S366" s="15" t="s">
        <v>43</v>
      </c>
      <c r="T366" s="15" t="s">
        <v>50</v>
      </c>
      <c r="U366" s="15" t="s">
        <v>60</v>
      </c>
      <c r="V366" s="16">
        <v>3.01</v>
      </c>
      <c r="W366" s="16">
        <v>3.01</v>
      </c>
      <c r="X366" s="15" t="s">
        <v>52</v>
      </c>
      <c r="Y366" s="15" t="s">
        <v>112</v>
      </c>
      <c r="Z366" s="16" t="b">
        <v>0</v>
      </c>
      <c r="AA366" s="15" t="s">
        <v>54</v>
      </c>
      <c r="AB366" s="16" t="b">
        <v>0</v>
      </c>
      <c r="AC366" s="16">
        <v>39</v>
      </c>
      <c r="AD366" t="str">
        <f t="shared" si="5"/>
        <v>Tr</v>
      </c>
    </row>
    <row r="367" spans="2:30" x14ac:dyDescent="0.25">
      <c r="B367">
        <f>VLOOKUP(C367*1,RMPCrecs!F$2:N$1245,9,FALSE)</f>
        <v>17</v>
      </c>
      <c r="C367" s="15" t="s">
        <v>113</v>
      </c>
      <c r="D367" s="15" t="s">
        <v>41</v>
      </c>
      <c r="E367" s="16">
        <v>2008</v>
      </c>
      <c r="F367" s="15" t="s">
        <v>42</v>
      </c>
      <c r="G367" s="17">
        <v>39699</v>
      </c>
      <c r="H367" s="15" t="s">
        <v>43</v>
      </c>
      <c r="I367" s="15" t="s">
        <v>44</v>
      </c>
      <c r="J367" s="16">
        <v>3008</v>
      </c>
      <c r="K367" s="15" t="s">
        <v>45</v>
      </c>
      <c r="L367" s="16">
        <v>750</v>
      </c>
      <c r="M367" s="15" t="s">
        <v>46</v>
      </c>
      <c r="N367" s="16">
        <v>3</v>
      </c>
      <c r="O367" s="15" t="s">
        <v>43</v>
      </c>
      <c r="P367" s="15" t="s">
        <v>68</v>
      </c>
      <c r="Q367" s="15" t="s">
        <v>48</v>
      </c>
      <c r="R367" s="15" t="s">
        <v>49</v>
      </c>
      <c r="S367" s="15" t="s">
        <v>43</v>
      </c>
      <c r="T367" s="15" t="s">
        <v>50</v>
      </c>
      <c r="U367" s="15" t="s">
        <v>60</v>
      </c>
      <c r="V367" s="16">
        <v>3.01</v>
      </c>
      <c r="W367" s="16">
        <v>3.01</v>
      </c>
      <c r="X367" s="15" t="s">
        <v>52</v>
      </c>
      <c r="Y367" s="15" t="s">
        <v>112</v>
      </c>
      <c r="Z367" s="16" t="b">
        <v>0</v>
      </c>
      <c r="AA367" s="15" t="s">
        <v>54</v>
      </c>
      <c r="AB367" s="16" t="b">
        <v>0</v>
      </c>
      <c r="AC367" s="16">
        <v>39</v>
      </c>
      <c r="AD367" t="str">
        <f t="shared" si="5"/>
        <v>Tr</v>
      </c>
    </row>
    <row r="368" spans="2:30" x14ac:dyDescent="0.25">
      <c r="B368">
        <f>VLOOKUP(C368*1,RMPCrecs!F$2:N$1245,9,FALSE)</f>
        <v>17</v>
      </c>
      <c r="C368" s="15" t="s">
        <v>116</v>
      </c>
      <c r="D368" s="15" t="s">
        <v>41</v>
      </c>
      <c r="E368" s="16">
        <v>2008</v>
      </c>
      <c r="F368" s="15" t="s">
        <v>42</v>
      </c>
      <c r="G368" s="17">
        <v>39671</v>
      </c>
      <c r="H368" s="15" t="s">
        <v>43</v>
      </c>
      <c r="I368" s="15" t="s">
        <v>44</v>
      </c>
      <c r="J368" s="16">
        <v>3008</v>
      </c>
      <c r="K368" s="15" t="s">
        <v>45</v>
      </c>
      <c r="L368" s="16">
        <v>780</v>
      </c>
      <c r="M368" s="15" t="s">
        <v>46</v>
      </c>
      <c r="N368" s="16">
        <v>3</v>
      </c>
      <c r="O368" s="15" t="s">
        <v>43</v>
      </c>
      <c r="P368" s="15" t="s">
        <v>68</v>
      </c>
      <c r="Q368" s="15" t="s">
        <v>48</v>
      </c>
      <c r="R368" s="15" t="s">
        <v>49</v>
      </c>
      <c r="S368" s="15" t="s">
        <v>43</v>
      </c>
      <c r="T368" s="15" t="s">
        <v>50</v>
      </c>
      <c r="U368" s="15" t="s">
        <v>85</v>
      </c>
      <c r="V368" s="16">
        <v>3.12</v>
      </c>
      <c r="W368" s="16">
        <v>3.12</v>
      </c>
      <c r="X368" s="15" t="s">
        <v>52</v>
      </c>
      <c r="Y368" s="15" t="s">
        <v>117</v>
      </c>
      <c r="Z368" s="16" t="b">
        <v>0</v>
      </c>
      <c r="AA368" s="15" t="s">
        <v>54</v>
      </c>
      <c r="AB368" s="16" t="b">
        <v>0</v>
      </c>
      <c r="AC368" s="16">
        <v>39</v>
      </c>
      <c r="AD368" t="str">
        <f t="shared" si="5"/>
        <v>Tr</v>
      </c>
    </row>
    <row r="369" spans="2:30" x14ac:dyDescent="0.25">
      <c r="B369">
        <f>VLOOKUP(C369*1,RMPCrecs!F$2:N$1245,9,FALSE)</f>
        <v>17</v>
      </c>
      <c r="C369" s="15" t="s">
        <v>118</v>
      </c>
      <c r="D369" s="15" t="s">
        <v>41</v>
      </c>
      <c r="E369" s="16">
        <v>2008</v>
      </c>
      <c r="F369" s="15" t="s">
        <v>42</v>
      </c>
      <c r="G369" s="17">
        <v>39671</v>
      </c>
      <c r="H369" s="15" t="s">
        <v>43</v>
      </c>
      <c r="I369" s="15" t="s">
        <v>44</v>
      </c>
      <c r="J369" s="16">
        <v>3008</v>
      </c>
      <c r="K369" s="15" t="s">
        <v>110</v>
      </c>
      <c r="L369" s="16">
        <v>750</v>
      </c>
      <c r="M369" s="15" t="s">
        <v>46</v>
      </c>
      <c r="N369" s="16">
        <v>3</v>
      </c>
      <c r="O369" s="15" t="s">
        <v>43</v>
      </c>
      <c r="P369" s="15" t="s">
        <v>68</v>
      </c>
      <c r="Q369" s="15" t="s">
        <v>48</v>
      </c>
      <c r="R369" s="15" t="s">
        <v>49</v>
      </c>
      <c r="S369" s="15" t="s">
        <v>43</v>
      </c>
      <c r="T369" s="15" t="s">
        <v>50</v>
      </c>
      <c r="U369" s="15" t="s">
        <v>85</v>
      </c>
      <c r="V369" s="16">
        <v>3.12</v>
      </c>
      <c r="W369" s="16">
        <v>3.12</v>
      </c>
      <c r="X369" s="15" t="s">
        <v>52</v>
      </c>
      <c r="Y369" s="15" t="s">
        <v>117</v>
      </c>
      <c r="Z369" s="16" t="b">
        <v>0</v>
      </c>
      <c r="AA369" s="15" t="s">
        <v>54</v>
      </c>
      <c r="AB369" s="16" t="b">
        <v>0</v>
      </c>
      <c r="AC369" s="16">
        <v>39</v>
      </c>
      <c r="AD369" t="str">
        <f t="shared" si="5"/>
        <v>Tr</v>
      </c>
    </row>
    <row r="370" spans="2:30" x14ac:dyDescent="0.25">
      <c r="B370">
        <f>VLOOKUP(C370*1,RMPCrecs!F$2:N$1245,9,FALSE)</f>
        <v>17</v>
      </c>
      <c r="C370" s="15" t="s">
        <v>119</v>
      </c>
      <c r="D370" s="15" t="s">
        <v>41</v>
      </c>
      <c r="E370" s="16">
        <v>2008</v>
      </c>
      <c r="F370" s="15" t="s">
        <v>67</v>
      </c>
      <c r="G370" s="17">
        <v>39685</v>
      </c>
      <c r="H370" s="15" t="s">
        <v>43</v>
      </c>
      <c r="I370" s="15" t="s">
        <v>44</v>
      </c>
      <c r="J370" s="16">
        <v>3008</v>
      </c>
      <c r="K370" s="15" t="s">
        <v>110</v>
      </c>
      <c r="L370" s="16">
        <v>730</v>
      </c>
      <c r="M370" s="15" t="s">
        <v>46</v>
      </c>
      <c r="N370" s="16">
        <v>3</v>
      </c>
      <c r="O370" s="15" t="s">
        <v>43</v>
      </c>
      <c r="P370" s="15" t="s">
        <v>68</v>
      </c>
      <c r="Q370" s="15" t="s">
        <v>48</v>
      </c>
      <c r="R370" s="15" t="s">
        <v>49</v>
      </c>
      <c r="S370" s="15" t="s">
        <v>43</v>
      </c>
      <c r="T370" s="15" t="s">
        <v>50</v>
      </c>
      <c r="U370" s="15" t="s">
        <v>69</v>
      </c>
      <c r="V370" s="16">
        <v>2.89</v>
      </c>
      <c r="W370" s="16">
        <v>2.89</v>
      </c>
      <c r="X370" s="15" t="s">
        <v>52</v>
      </c>
      <c r="Y370" s="15" t="s">
        <v>107</v>
      </c>
      <c r="Z370" s="16" t="b">
        <v>0</v>
      </c>
      <c r="AA370" s="15" t="s">
        <v>54</v>
      </c>
      <c r="AB370" s="16" t="b">
        <v>0</v>
      </c>
      <c r="AC370" s="16">
        <v>39</v>
      </c>
      <c r="AD370" t="str">
        <f t="shared" si="5"/>
        <v>Tr</v>
      </c>
    </row>
    <row r="371" spans="2:30" x14ac:dyDescent="0.25">
      <c r="B371">
        <f>VLOOKUP(C371*1,RMPCrecs!F$2:N$1245,9,FALSE)</f>
        <v>17</v>
      </c>
      <c r="C371" s="15" t="s">
        <v>120</v>
      </c>
      <c r="D371" s="15" t="s">
        <v>41</v>
      </c>
      <c r="E371" s="16">
        <v>2008</v>
      </c>
      <c r="F371" s="15" t="s">
        <v>67</v>
      </c>
      <c r="G371" s="17">
        <v>39678</v>
      </c>
      <c r="H371" s="15" t="s">
        <v>43</v>
      </c>
      <c r="I371" s="15" t="s">
        <v>44</v>
      </c>
      <c r="J371" s="16">
        <v>3008</v>
      </c>
      <c r="K371" s="15" t="s">
        <v>110</v>
      </c>
      <c r="L371" s="16">
        <v>750</v>
      </c>
      <c r="M371" s="15" t="s">
        <v>46</v>
      </c>
      <c r="N371" s="16">
        <v>3</v>
      </c>
      <c r="O371" s="15" t="s">
        <v>43</v>
      </c>
      <c r="P371" s="15" t="s">
        <v>68</v>
      </c>
      <c r="Q371" s="15" t="s">
        <v>48</v>
      </c>
      <c r="R371" s="15" t="s">
        <v>49</v>
      </c>
      <c r="S371" s="15" t="s">
        <v>43</v>
      </c>
      <c r="T371" s="15" t="s">
        <v>50</v>
      </c>
      <c r="U371" s="15" t="s">
        <v>98</v>
      </c>
      <c r="V371" s="16">
        <v>2.41</v>
      </c>
      <c r="W371" s="16">
        <v>2.41</v>
      </c>
      <c r="X371" s="15" t="s">
        <v>52</v>
      </c>
      <c r="Y371" s="15" t="s">
        <v>115</v>
      </c>
      <c r="Z371" s="16" t="b">
        <v>0</v>
      </c>
      <c r="AA371" s="15" t="s">
        <v>54</v>
      </c>
      <c r="AB371" s="16" t="b">
        <v>0</v>
      </c>
      <c r="AC371" s="16">
        <v>39</v>
      </c>
      <c r="AD371" t="str">
        <f t="shared" si="5"/>
        <v>Tr</v>
      </c>
    </row>
    <row r="372" spans="2:30" x14ac:dyDescent="0.25">
      <c r="B372">
        <f>VLOOKUP(C372*1,RMPCrecs!F$2:N$1245,9,FALSE)</f>
        <v>17</v>
      </c>
      <c r="C372" s="15" t="s">
        <v>121</v>
      </c>
      <c r="D372" s="15" t="s">
        <v>41</v>
      </c>
      <c r="E372" s="16">
        <v>2008</v>
      </c>
      <c r="F372" s="15" t="s">
        <v>67</v>
      </c>
      <c r="G372" s="17">
        <v>39678</v>
      </c>
      <c r="H372" s="15" t="s">
        <v>43</v>
      </c>
      <c r="I372" s="15" t="s">
        <v>44</v>
      </c>
      <c r="J372" s="16">
        <v>3008</v>
      </c>
      <c r="K372" s="15" t="s">
        <v>45</v>
      </c>
      <c r="L372" s="16">
        <v>780</v>
      </c>
      <c r="M372" s="15" t="s">
        <v>46</v>
      </c>
      <c r="N372" s="16">
        <v>3</v>
      </c>
      <c r="O372" s="15" t="s">
        <v>43</v>
      </c>
      <c r="P372" s="15" t="s">
        <v>68</v>
      </c>
      <c r="Q372" s="15" t="s">
        <v>48</v>
      </c>
      <c r="R372" s="15" t="s">
        <v>49</v>
      </c>
      <c r="S372" s="15" t="s">
        <v>43</v>
      </c>
      <c r="T372" s="15" t="s">
        <v>50</v>
      </c>
      <c r="U372" s="15" t="s">
        <v>98</v>
      </c>
      <c r="V372" s="16">
        <v>2.41</v>
      </c>
      <c r="W372" s="16">
        <v>2.41</v>
      </c>
      <c r="X372" s="15" t="s">
        <v>52</v>
      </c>
      <c r="Y372" s="15" t="s">
        <v>115</v>
      </c>
      <c r="Z372" s="16" t="b">
        <v>0</v>
      </c>
      <c r="AA372" s="15" t="s">
        <v>54</v>
      </c>
      <c r="AB372" s="16" t="b">
        <v>0</v>
      </c>
      <c r="AC372" s="16">
        <v>39</v>
      </c>
      <c r="AD372" t="str">
        <f t="shared" si="5"/>
        <v>Tr</v>
      </c>
    </row>
    <row r="373" spans="2:30" x14ac:dyDescent="0.25">
      <c r="B373">
        <f>VLOOKUP(C373*1,RMPCrecs!F$2:N$1245,9,FALSE)</f>
        <v>17</v>
      </c>
      <c r="C373" s="15" t="s">
        <v>122</v>
      </c>
      <c r="D373" s="15" t="s">
        <v>41</v>
      </c>
      <c r="E373" s="16">
        <v>2008</v>
      </c>
      <c r="F373" s="15" t="s">
        <v>67</v>
      </c>
      <c r="G373" s="17">
        <v>39678</v>
      </c>
      <c r="H373" s="15" t="s">
        <v>43</v>
      </c>
      <c r="I373" s="15" t="s">
        <v>44</v>
      </c>
      <c r="J373" s="16">
        <v>3008</v>
      </c>
      <c r="K373" s="15" t="s">
        <v>110</v>
      </c>
      <c r="L373" s="16">
        <v>760</v>
      </c>
      <c r="M373" s="15" t="s">
        <v>46</v>
      </c>
      <c r="N373" s="16">
        <v>3</v>
      </c>
      <c r="O373" s="15" t="s">
        <v>43</v>
      </c>
      <c r="P373" s="15" t="s">
        <v>68</v>
      </c>
      <c r="Q373" s="15" t="s">
        <v>48</v>
      </c>
      <c r="R373" s="15" t="s">
        <v>49</v>
      </c>
      <c r="S373" s="15" t="s">
        <v>43</v>
      </c>
      <c r="T373" s="15" t="s">
        <v>50</v>
      </c>
      <c r="U373" s="15" t="s">
        <v>98</v>
      </c>
      <c r="V373" s="16">
        <v>2.41</v>
      </c>
      <c r="W373" s="16">
        <v>2.41</v>
      </c>
      <c r="X373" s="15" t="s">
        <v>52</v>
      </c>
      <c r="Y373" s="15" t="s">
        <v>115</v>
      </c>
      <c r="Z373" s="16" t="b">
        <v>0</v>
      </c>
      <c r="AA373" s="15" t="s">
        <v>54</v>
      </c>
      <c r="AB373" s="16" t="b">
        <v>0</v>
      </c>
      <c r="AC373" s="16">
        <v>39</v>
      </c>
      <c r="AD373" t="str">
        <f t="shared" si="5"/>
        <v>Tr</v>
      </c>
    </row>
    <row r="374" spans="2:30" x14ac:dyDescent="0.25">
      <c r="B374">
        <f>VLOOKUP(C374*1,RMPCrecs!F$2:N$1245,9,FALSE)</f>
        <v>17</v>
      </c>
      <c r="C374" s="15" t="s">
        <v>123</v>
      </c>
      <c r="D374" s="15" t="s">
        <v>41</v>
      </c>
      <c r="E374" s="16">
        <v>2008</v>
      </c>
      <c r="F374" s="15" t="s">
        <v>67</v>
      </c>
      <c r="G374" s="17">
        <v>39678</v>
      </c>
      <c r="H374" s="15" t="s">
        <v>43</v>
      </c>
      <c r="I374" s="15" t="s">
        <v>44</v>
      </c>
      <c r="J374" s="16">
        <v>3008</v>
      </c>
      <c r="K374" s="15" t="s">
        <v>45</v>
      </c>
      <c r="L374" s="16">
        <v>730</v>
      </c>
      <c r="M374" s="15" t="s">
        <v>46</v>
      </c>
      <c r="N374" s="16">
        <v>3</v>
      </c>
      <c r="O374" s="15" t="s">
        <v>43</v>
      </c>
      <c r="P374" s="15" t="s">
        <v>68</v>
      </c>
      <c r="Q374" s="15" t="s">
        <v>48</v>
      </c>
      <c r="R374" s="15" t="s">
        <v>49</v>
      </c>
      <c r="S374" s="15" t="s">
        <v>43</v>
      </c>
      <c r="T374" s="15" t="s">
        <v>50</v>
      </c>
      <c r="U374" s="15" t="s">
        <v>98</v>
      </c>
      <c r="V374" s="16">
        <v>2.41</v>
      </c>
      <c r="W374" s="16">
        <v>2.41</v>
      </c>
      <c r="X374" s="15" t="s">
        <v>52</v>
      </c>
      <c r="Y374" s="15" t="s">
        <v>115</v>
      </c>
      <c r="Z374" s="16" t="b">
        <v>0</v>
      </c>
      <c r="AA374" s="15" t="s">
        <v>54</v>
      </c>
      <c r="AB374" s="16" t="b">
        <v>0</v>
      </c>
      <c r="AC374" s="16">
        <v>39</v>
      </c>
      <c r="AD374" t="str">
        <f t="shared" si="5"/>
        <v>Tr</v>
      </c>
    </row>
    <row r="375" spans="2:30" x14ac:dyDescent="0.25">
      <c r="B375">
        <f>VLOOKUP(C375*1,RMPCrecs!F$2:N$1245,9,FALSE)</f>
        <v>17</v>
      </c>
      <c r="C375" s="15" t="s">
        <v>124</v>
      </c>
      <c r="D375" s="15" t="s">
        <v>41</v>
      </c>
      <c r="E375" s="16">
        <v>2008</v>
      </c>
      <c r="F375" s="15" t="s">
        <v>42</v>
      </c>
      <c r="G375" s="17">
        <v>39674</v>
      </c>
      <c r="H375" s="15" t="s">
        <v>43</v>
      </c>
      <c r="I375" s="15" t="s">
        <v>44</v>
      </c>
      <c r="J375" s="16">
        <v>3008</v>
      </c>
      <c r="K375" s="15" t="s">
        <v>110</v>
      </c>
      <c r="L375" s="16">
        <v>820</v>
      </c>
      <c r="M375" s="15" t="s">
        <v>46</v>
      </c>
      <c r="N375" s="16">
        <v>3</v>
      </c>
      <c r="O375" s="15" t="s">
        <v>43</v>
      </c>
      <c r="P375" s="15" t="s">
        <v>68</v>
      </c>
      <c r="Q375" s="15" t="s">
        <v>48</v>
      </c>
      <c r="R375" s="15" t="s">
        <v>49</v>
      </c>
      <c r="S375" s="15" t="s">
        <v>43</v>
      </c>
      <c r="T375" s="15" t="s">
        <v>50</v>
      </c>
      <c r="U375" s="15" t="s">
        <v>85</v>
      </c>
      <c r="V375" s="16">
        <v>3.12</v>
      </c>
      <c r="W375" s="16">
        <v>3.12</v>
      </c>
      <c r="X375" s="15" t="s">
        <v>52</v>
      </c>
      <c r="Y375" s="15" t="s">
        <v>117</v>
      </c>
      <c r="Z375" s="16" t="b">
        <v>0</v>
      </c>
      <c r="AA375" s="15" t="s">
        <v>54</v>
      </c>
      <c r="AB375" s="16" t="b">
        <v>0</v>
      </c>
      <c r="AC375" s="16">
        <v>39</v>
      </c>
      <c r="AD375" t="str">
        <f t="shared" si="5"/>
        <v>Tr</v>
      </c>
    </row>
    <row r="376" spans="2:30" x14ac:dyDescent="0.25">
      <c r="B376">
        <f>VLOOKUP(C376*1,RMPCrecs!F$2:N$1245,9,FALSE)</f>
        <v>17</v>
      </c>
      <c r="C376" s="15" t="s">
        <v>129</v>
      </c>
      <c r="D376" s="15" t="s">
        <v>41</v>
      </c>
      <c r="E376" s="16">
        <v>2008</v>
      </c>
      <c r="F376" s="15" t="s">
        <v>67</v>
      </c>
      <c r="G376" s="17">
        <v>39685</v>
      </c>
      <c r="H376" s="15" t="s">
        <v>43</v>
      </c>
      <c r="I376" s="15" t="s">
        <v>44</v>
      </c>
      <c r="J376" s="16">
        <v>3008</v>
      </c>
      <c r="K376" s="15" t="s">
        <v>45</v>
      </c>
      <c r="L376" s="16">
        <v>700</v>
      </c>
      <c r="M376" s="15" t="s">
        <v>46</v>
      </c>
      <c r="N376" s="16">
        <v>3</v>
      </c>
      <c r="O376" s="15" t="s">
        <v>43</v>
      </c>
      <c r="P376" s="15" t="s">
        <v>68</v>
      </c>
      <c r="Q376" s="15" t="s">
        <v>48</v>
      </c>
      <c r="R376" s="15" t="s">
        <v>49</v>
      </c>
      <c r="S376" s="15" t="s">
        <v>43</v>
      </c>
      <c r="T376" s="15" t="s">
        <v>50</v>
      </c>
      <c r="U376" s="15" t="s">
        <v>69</v>
      </c>
      <c r="V376" s="16">
        <v>2.89</v>
      </c>
      <c r="W376" s="16">
        <v>2.89</v>
      </c>
      <c r="X376" s="15" t="s">
        <v>52</v>
      </c>
      <c r="Y376" s="15" t="s">
        <v>107</v>
      </c>
      <c r="Z376" s="16" t="b">
        <v>0</v>
      </c>
      <c r="AA376" s="15" t="s">
        <v>54</v>
      </c>
      <c r="AB376" s="16" t="b">
        <v>0</v>
      </c>
      <c r="AC376" s="16">
        <v>39</v>
      </c>
      <c r="AD376" t="str">
        <f t="shared" si="5"/>
        <v>Tr</v>
      </c>
    </row>
    <row r="377" spans="2:30" x14ac:dyDescent="0.25">
      <c r="B377">
        <f>VLOOKUP(C377*1,RMPCrecs!F$2:N$1245,9,FALSE)</f>
        <v>17</v>
      </c>
      <c r="C377" s="15" t="s">
        <v>130</v>
      </c>
      <c r="D377" s="15" t="s">
        <v>41</v>
      </c>
      <c r="E377" s="16">
        <v>2008</v>
      </c>
      <c r="F377" s="15" t="s">
        <v>67</v>
      </c>
      <c r="G377" s="17">
        <v>39700</v>
      </c>
      <c r="H377" s="15" t="s">
        <v>43</v>
      </c>
      <c r="I377" s="15" t="s">
        <v>44</v>
      </c>
      <c r="J377" s="16">
        <v>3008</v>
      </c>
      <c r="K377" s="15" t="s">
        <v>45</v>
      </c>
      <c r="L377" s="16">
        <v>680</v>
      </c>
      <c r="M377" s="15" t="s">
        <v>46</v>
      </c>
      <c r="N377" s="16">
        <v>3</v>
      </c>
      <c r="O377" s="15" t="s">
        <v>43</v>
      </c>
      <c r="P377" s="15" t="s">
        <v>68</v>
      </c>
      <c r="Q377" s="15" t="s">
        <v>48</v>
      </c>
      <c r="R377" s="15" t="s">
        <v>49</v>
      </c>
      <c r="S377" s="15" t="s">
        <v>43</v>
      </c>
      <c r="T377" s="15" t="s">
        <v>50</v>
      </c>
      <c r="U377" s="15" t="s">
        <v>60</v>
      </c>
      <c r="V377" s="16">
        <v>1.65</v>
      </c>
      <c r="W377" s="16">
        <v>1.65</v>
      </c>
      <c r="X377" s="15" t="s">
        <v>52</v>
      </c>
      <c r="Y377" s="15" t="s">
        <v>131</v>
      </c>
      <c r="Z377" s="16" t="b">
        <v>0</v>
      </c>
      <c r="AA377" s="15" t="s">
        <v>54</v>
      </c>
      <c r="AB377" s="16" t="b">
        <v>0</v>
      </c>
      <c r="AC377" s="16">
        <v>39</v>
      </c>
      <c r="AD377" t="str">
        <f t="shared" si="5"/>
        <v>Tr</v>
      </c>
    </row>
    <row r="378" spans="2:30" x14ac:dyDescent="0.25">
      <c r="B378">
        <f>VLOOKUP(C378*1,RMPCrecs!F$2:N$1245,9,FALSE)</f>
        <v>17</v>
      </c>
      <c r="C378" s="15" t="s">
        <v>132</v>
      </c>
      <c r="D378" s="15" t="s">
        <v>41</v>
      </c>
      <c r="E378" s="16">
        <v>2008</v>
      </c>
      <c r="F378" s="15" t="s">
        <v>67</v>
      </c>
      <c r="G378" s="17">
        <v>39700</v>
      </c>
      <c r="H378" s="15" t="s">
        <v>43</v>
      </c>
      <c r="I378" s="15" t="s">
        <v>44</v>
      </c>
      <c r="J378" s="16">
        <v>3008</v>
      </c>
      <c r="K378" s="15" t="s">
        <v>45</v>
      </c>
      <c r="L378" s="16">
        <v>770</v>
      </c>
      <c r="M378" s="15" t="s">
        <v>46</v>
      </c>
      <c r="N378" s="16">
        <v>3</v>
      </c>
      <c r="O378" s="15" t="s">
        <v>43</v>
      </c>
      <c r="P378" s="15" t="s">
        <v>68</v>
      </c>
      <c r="Q378" s="15" t="s">
        <v>48</v>
      </c>
      <c r="R378" s="15" t="s">
        <v>49</v>
      </c>
      <c r="S378" s="15" t="s">
        <v>43</v>
      </c>
      <c r="T378" s="15" t="s">
        <v>50</v>
      </c>
      <c r="U378" s="15" t="s">
        <v>60</v>
      </c>
      <c r="V378" s="16">
        <v>1.65</v>
      </c>
      <c r="W378" s="16">
        <v>1.65</v>
      </c>
      <c r="X378" s="15" t="s">
        <v>52</v>
      </c>
      <c r="Y378" s="15" t="s">
        <v>131</v>
      </c>
      <c r="Z378" s="16" t="b">
        <v>0</v>
      </c>
      <c r="AA378" s="15" t="s">
        <v>54</v>
      </c>
      <c r="AB378" s="16" t="b">
        <v>0</v>
      </c>
      <c r="AC378" s="16">
        <v>39</v>
      </c>
      <c r="AD378" t="str">
        <f t="shared" si="5"/>
        <v>Tr</v>
      </c>
    </row>
    <row r="379" spans="2:30" x14ac:dyDescent="0.25">
      <c r="B379">
        <f>VLOOKUP(C379*1,RMPCrecs!F$2:N$1245,9,FALSE)</f>
        <v>17</v>
      </c>
      <c r="C379" s="15" t="s">
        <v>133</v>
      </c>
      <c r="D379" s="15" t="s">
        <v>41</v>
      </c>
      <c r="E379" s="16">
        <v>2008</v>
      </c>
      <c r="F379" s="15" t="s">
        <v>67</v>
      </c>
      <c r="G379" s="17">
        <v>39700</v>
      </c>
      <c r="H379" s="15" t="s">
        <v>43</v>
      </c>
      <c r="I379" s="15" t="s">
        <v>44</v>
      </c>
      <c r="J379" s="16">
        <v>3008</v>
      </c>
      <c r="K379" s="15" t="s">
        <v>110</v>
      </c>
      <c r="L379" s="16">
        <v>820</v>
      </c>
      <c r="M379" s="15" t="s">
        <v>46</v>
      </c>
      <c r="N379" s="16">
        <v>3</v>
      </c>
      <c r="O379" s="15" t="s">
        <v>43</v>
      </c>
      <c r="P379" s="15" t="s">
        <v>68</v>
      </c>
      <c r="Q379" s="15" t="s">
        <v>48</v>
      </c>
      <c r="R379" s="15" t="s">
        <v>49</v>
      </c>
      <c r="S379" s="15" t="s">
        <v>43</v>
      </c>
      <c r="T379" s="15" t="s">
        <v>50</v>
      </c>
      <c r="U379" s="15" t="s">
        <v>60</v>
      </c>
      <c r="V379" s="16">
        <v>1.65</v>
      </c>
      <c r="W379" s="16">
        <v>1.65</v>
      </c>
      <c r="X379" s="15" t="s">
        <v>52</v>
      </c>
      <c r="Y379" s="15" t="s">
        <v>131</v>
      </c>
      <c r="Z379" s="16" t="b">
        <v>0</v>
      </c>
      <c r="AA379" s="15" t="s">
        <v>54</v>
      </c>
      <c r="AB379" s="16" t="b">
        <v>0</v>
      </c>
      <c r="AC379" s="16">
        <v>39</v>
      </c>
      <c r="AD379" t="str">
        <f t="shared" si="5"/>
        <v>Tr</v>
      </c>
    </row>
    <row r="380" spans="2:30" x14ac:dyDescent="0.25">
      <c r="B380">
        <f>VLOOKUP(C380*1,RMPCrecs!F$2:N$1245,9,FALSE)</f>
        <v>17</v>
      </c>
      <c r="C380" s="15" t="s">
        <v>138</v>
      </c>
      <c r="D380" s="15" t="s">
        <v>41</v>
      </c>
      <c r="E380" s="16">
        <v>2008</v>
      </c>
      <c r="F380" s="15" t="s">
        <v>67</v>
      </c>
      <c r="G380" s="17">
        <v>39678</v>
      </c>
      <c r="H380" s="15" t="s">
        <v>43</v>
      </c>
      <c r="I380" s="15" t="s">
        <v>44</v>
      </c>
      <c r="J380" s="16">
        <v>3008</v>
      </c>
      <c r="K380" s="15" t="s">
        <v>45</v>
      </c>
      <c r="L380" s="16">
        <v>750</v>
      </c>
      <c r="M380" s="15" t="s">
        <v>46</v>
      </c>
      <c r="N380" s="16">
        <v>3</v>
      </c>
      <c r="O380" s="15" t="s">
        <v>43</v>
      </c>
      <c r="P380" s="15" t="s">
        <v>68</v>
      </c>
      <c r="Q380" s="15" t="s">
        <v>48</v>
      </c>
      <c r="R380" s="15" t="s">
        <v>49</v>
      </c>
      <c r="S380" s="15" t="s">
        <v>43</v>
      </c>
      <c r="T380" s="15" t="s">
        <v>50</v>
      </c>
      <c r="U380" s="15" t="s">
        <v>98</v>
      </c>
      <c r="V380" s="16">
        <v>2.41</v>
      </c>
      <c r="W380" s="16">
        <v>2.41</v>
      </c>
      <c r="X380" s="15" t="s">
        <v>52</v>
      </c>
      <c r="Y380" s="15" t="s">
        <v>115</v>
      </c>
      <c r="Z380" s="16" t="b">
        <v>0</v>
      </c>
      <c r="AA380" s="15" t="s">
        <v>54</v>
      </c>
      <c r="AB380" s="16" t="b">
        <v>0</v>
      </c>
      <c r="AC380" s="16">
        <v>39</v>
      </c>
      <c r="AD380" t="str">
        <f t="shared" si="5"/>
        <v>Tr</v>
      </c>
    </row>
    <row r="381" spans="2:30" x14ac:dyDescent="0.25">
      <c r="B381">
        <f>VLOOKUP(C381*1,RMPCrecs!F$2:N$1245,9,FALSE)</f>
        <v>17</v>
      </c>
      <c r="C381" s="15" t="s">
        <v>139</v>
      </c>
      <c r="D381" s="15" t="s">
        <v>41</v>
      </c>
      <c r="E381" s="16">
        <v>2008</v>
      </c>
      <c r="F381" s="15" t="s">
        <v>67</v>
      </c>
      <c r="G381" s="17">
        <v>39685</v>
      </c>
      <c r="H381" s="15" t="s">
        <v>43</v>
      </c>
      <c r="I381" s="15" t="s">
        <v>44</v>
      </c>
      <c r="J381" s="16">
        <v>3008</v>
      </c>
      <c r="K381" s="15" t="s">
        <v>45</v>
      </c>
      <c r="L381" s="16">
        <v>700</v>
      </c>
      <c r="M381" s="15" t="s">
        <v>46</v>
      </c>
      <c r="N381" s="16">
        <v>3</v>
      </c>
      <c r="O381" s="15" t="s">
        <v>43</v>
      </c>
      <c r="P381" s="15" t="s">
        <v>68</v>
      </c>
      <c r="Q381" s="15" t="s">
        <v>48</v>
      </c>
      <c r="R381" s="15" t="s">
        <v>49</v>
      </c>
      <c r="S381" s="15" t="s">
        <v>43</v>
      </c>
      <c r="T381" s="15" t="s">
        <v>50</v>
      </c>
      <c r="U381" s="15" t="s">
        <v>69</v>
      </c>
      <c r="V381" s="16">
        <v>2.89</v>
      </c>
      <c r="W381" s="16">
        <v>2.89</v>
      </c>
      <c r="X381" s="15" t="s">
        <v>52</v>
      </c>
      <c r="Y381" s="15" t="s">
        <v>107</v>
      </c>
      <c r="Z381" s="16" t="b">
        <v>0</v>
      </c>
      <c r="AA381" s="15" t="s">
        <v>54</v>
      </c>
      <c r="AB381" s="16" t="b">
        <v>0</v>
      </c>
      <c r="AC381" s="16">
        <v>39</v>
      </c>
      <c r="AD381" t="str">
        <f t="shared" si="5"/>
        <v>Tr</v>
      </c>
    </row>
    <row r="382" spans="2:30" x14ac:dyDescent="0.25">
      <c r="B382">
        <f>VLOOKUP(C382*1,RMPCrecs!F$2:N$1245,9,FALSE)</f>
        <v>17</v>
      </c>
      <c r="C382" s="15" t="s">
        <v>140</v>
      </c>
      <c r="D382" s="15" t="s">
        <v>41</v>
      </c>
      <c r="E382" s="16">
        <v>2008</v>
      </c>
      <c r="F382" s="15" t="s">
        <v>67</v>
      </c>
      <c r="G382" s="17">
        <v>39685</v>
      </c>
      <c r="H382" s="15" t="s">
        <v>43</v>
      </c>
      <c r="I382" s="15" t="s">
        <v>44</v>
      </c>
      <c r="J382" s="16">
        <v>3008</v>
      </c>
      <c r="K382" s="15" t="s">
        <v>45</v>
      </c>
      <c r="L382" s="16">
        <v>660</v>
      </c>
      <c r="M382" s="15" t="s">
        <v>46</v>
      </c>
      <c r="N382" s="16">
        <v>3</v>
      </c>
      <c r="O382" s="15" t="s">
        <v>43</v>
      </c>
      <c r="P382" s="15" t="s">
        <v>68</v>
      </c>
      <c r="Q382" s="15" t="s">
        <v>48</v>
      </c>
      <c r="R382" s="15" t="s">
        <v>49</v>
      </c>
      <c r="S382" s="15" t="s">
        <v>43</v>
      </c>
      <c r="T382" s="15" t="s">
        <v>50</v>
      </c>
      <c r="U382" s="15" t="s">
        <v>69</v>
      </c>
      <c r="V382" s="16">
        <v>2.89</v>
      </c>
      <c r="W382" s="16">
        <v>2.89</v>
      </c>
      <c r="X382" s="15" t="s">
        <v>52</v>
      </c>
      <c r="Y382" s="15" t="s">
        <v>107</v>
      </c>
      <c r="Z382" s="16" t="b">
        <v>0</v>
      </c>
      <c r="AA382" s="15" t="s">
        <v>54</v>
      </c>
      <c r="AB382" s="16" t="b">
        <v>0</v>
      </c>
      <c r="AC382" s="16">
        <v>39</v>
      </c>
      <c r="AD382" t="str">
        <f t="shared" si="5"/>
        <v>Tr</v>
      </c>
    </row>
    <row r="383" spans="2:30" x14ac:dyDescent="0.25">
      <c r="B383">
        <f>VLOOKUP(C383*1,RMPCrecs!F$2:N$1245,9,FALSE)</f>
        <v>17</v>
      </c>
      <c r="C383" s="15" t="s">
        <v>143</v>
      </c>
      <c r="D383" s="15" t="s">
        <v>41</v>
      </c>
      <c r="E383" s="16">
        <v>2008</v>
      </c>
      <c r="F383" s="15" t="s">
        <v>67</v>
      </c>
      <c r="G383" s="17">
        <v>39685</v>
      </c>
      <c r="H383" s="15" t="s">
        <v>43</v>
      </c>
      <c r="I383" s="15" t="s">
        <v>44</v>
      </c>
      <c r="J383" s="16">
        <v>3008</v>
      </c>
      <c r="K383" s="15" t="s">
        <v>45</v>
      </c>
      <c r="L383" s="16">
        <v>720</v>
      </c>
      <c r="M383" s="15" t="s">
        <v>46</v>
      </c>
      <c r="N383" s="16">
        <v>3</v>
      </c>
      <c r="O383" s="15" t="s">
        <v>43</v>
      </c>
      <c r="P383" s="15" t="s">
        <v>68</v>
      </c>
      <c r="Q383" s="15" t="s">
        <v>48</v>
      </c>
      <c r="R383" s="15" t="s">
        <v>49</v>
      </c>
      <c r="S383" s="15" t="s">
        <v>43</v>
      </c>
      <c r="T383" s="15" t="s">
        <v>50</v>
      </c>
      <c r="U383" s="15" t="s">
        <v>69</v>
      </c>
      <c r="V383" s="16">
        <v>2.89</v>
      </c>
      <c r="W383" s="16">
        <v>2.89</v>
      </c>
      <c r="X383" s="15" t="s">
        <v>52</v>
      </c>
      <c r="Y383" s="15" t="s">
        <v>107</v>
      </c>
      <c r="Z383" s="16" t="b">
        <v>0</v>
      </c>
      <c r="AA383" s="15" t="s">
        <v>54</v>
      </c>
      <c r="AB383" s="16" t="b">
        <v>0</v>
      </c>
      <c r="AC383" s="16">
        <v>39</v>
      </c>
      <c r="AD383" t="str">
        <f t="shared" si="5"/>
        <v>Tr</v>
      </c>
    </row>
    <row r="384" spans="2:30" x14ac:dyDescent="0.25">
      <c r="B384">
        <f>VLOOKUP(C384*1,RMPCrecs!F$2:N$1245,9,FALSE)</f>
        <v>17</v>
      </c>
      <c r="C384" s="15" t="s">
        <v>144</v>
      </c>
      <c r="D384" s="15" t="s">
        <v>41</v>
      </c>
      <c r="E384" s="16">
        <v>2008</v>
      </c>
      <c r="F384" s="15" t="s">
        <v>67</v>
      </c>
      <c r="G384" s="17">
        <v>39685</v>
      </c>
      <c r="H384" s="15" t="s">
        <v>43</v>
      </c>
      <c r="I384" s="15" t="s">
        <v>44</v>
      </c>
      <c r="J384" s="16">
        <v>3008</v>
      </c>
      <c r="K384" s="15" t="s">
        <v>45</v>
      </c>
      <c r="L384" s="16">
        <v>720</v>
      </c>
      <c r="M384" s="15" t="s">
        <v>46</v>
      </c>
      <c r="N384" s="16">
        <v>3</v>
      </c>
      <c r="O384" s="15" t="s">
        <v>43</v>
      </c>
      <c r="P384" s="15" t="s">
        <v>68</v>
      </c>
      <c r="Q384" s="15" t="s">
        <v>48</v>
      </c>
      <c r="R384" s="15" t="s">
        <v>49</v>
      </c>
      <c r="S384" s="15" t="s">
        <v>43</v>
      </c>
      <c r="T384" s="15" t="s">
        <v>50</v>
      </c>
      <c r="U384" s="15" t="s">
        <v>69</v>
      </c>
      <c r="V384" s="16">
        <v>2.89</v>
      </c>
      <c r="W384" s="16">
        <v>2.89</v>
      </c>
      <c r="X384" s="15" t="s">
        <v>52</v>
      </c>
      <c r="Y384" s="15" t="s">
        <v>107</v>
      </c>
      <c r="Z384" s="16" t="b">
        <v>0</v>
      </c>
      <c r="AA384" s="15" t="s">
        <v>54</v>
      </c>
      <c r="AB384" s="16" t="b">
        <v>0</v>
      </c>
      <c r="AC384" s="16">
        <v>39</v>
      </c>
      <c r="AD384" t="str">
        <f t="shared" si="5"/>
        <v>Tr</v>
      </c>
    </row>
    <row r="385" spans="2:30" x14ac:dyDescent="0.25">
      <c r="B385">
        <f>VLOOKUP(C385*1,RMPCrecs!F$2:N$1245,9,FALSE)</f>
        <v>17</v>
      </c>
      <c r="C385" s="15" t="s">
        <v>147</v>
      </c>
      <c r="D385" s="15" t="s">
        <v>41</v>
      </c>
      <c r="E385" s="16">
        <v>2008</v>
      </c>
      <c r="F385" s="15" t="s">
        <v>42</v>
      </c>
      <c r="G385" s="17">
        <v>39685</v>
      </c>
      <c r="H385" s="15" t="s">
        <v>43</v>
      </c>
      <c r="I385" s="15" t="s">
        <v>44</v>
      </c>
      <c r="J385" s="16">
        <v>3008</v>
      </c>
      <c r="K385" s="15" t="s">
        <v>45</v>
      </c>
      <c r="L385" s="16">
        <v>800</v>
      </c>
      <c r="M385" s="15" t="s">
        <v>46</v>
      </c>
      <c r="N385" s="16">
        <v>3</v>
      </c>
      <c r="O385" s="15" t="s">
        <v>43</v>
      </c>
      <c r="P385" s="15" t="s">
        <v>68</v>
      </c>
      <c r="Q385" s="15" t="s">
        <v>48</v>
      </c>
      <c r="R385" s="15" t="s">
        <v>49</v>
      </c>
      <c r="S385" s="15" t="s">
        <v>43</v>
      </c>
      <c r="T385" s="15" t="s">
        <v>50</v>
      </c>
      <c r="U385" s="15" t="s">
        <v>69</v>
      </c>
      <c r="V385" s="16">
        <v>1.91</v>
      </c>
      <c r="W385" s="16">
        <v>1.91</v>
      </c>
      <c r="X385" s="15" t="s">
        <v>52</v>
      </c>
      <c r="Y385" s="15" t="s">
        <v>148</v>
      </c>
      <c r="Z385" s="16" t="b">
        <v>0</v>
      </c>
      <c r="AA385" s="15" t="s">
        <v>54</v>
      </c>
      <c r="AB385" s="16" t="b">
        <v>0</v>
      </c>
      <c r="AC385" s="16">
        <v>39</v>
      </c>
      <c r="AD385" t="str">
        <f t="shared" si="5"/>
        <v>Tr</v>
      </c>
    </row>
    <row r="386" spans="2:30" x14ac:dyDescent="0.25">
      <c r="B386">
        <f>VLOOKUP(C386*1,RMPCrecs!F$2:N$1245,9,FALSE)</f>
        <v>17</v>
      </c>
      <c r="C386" s="15" t="s">
        <v>151</v>
      </c>
      <c r="D386" s="15" t="s">
        <v>41</v>
      </c>
      <c r="E386" s="16">
        <v>2008</v>
      </c>
      <c r="F386" s="15" t="s">
        <v>42</v>
      </c>
      <c r="G386" s="17">
        <v>39685</v>
      </c>
      <c r="H386" s="15" t="s">
        <v>43</v>
      </c>
      <c r="I386" s="15" t="s">
        <v>44</v>
      </c>
      <c r="J386" s="16">
        <v>3008</v>
      </c>
      <c r="K386" s="15" t="s">
        <v>45</v>
      </c>
      <c r="L386" s="16">
        <v>700</v>
      </c>
      <c r="M386" s="15" t="s">
        <v>46</v>
      </c>
      <c r="N386" s="16">
        <v>3</v>
      </c>
      <c r="O386" s="15" t="s">
        <v>43</v>
      </c>
      <c r="P386" s="15" t="s">
        <v>68</v>
      </c>
      <c r="Q386" s="15" t="s">
        <v>48</v>
      </c>
      <c r="R386" s="15" t="s">
        <v>49</v>
      </c>
      <c r="S386" s="15" t="s">
        <v>43</v>
      </c>
      <c r="T386" s="15" t="s">
        <v>50</v>
      </c>
      <c r="U386" s="15" t="s">
        <v>69</v>
      </c>
      <c r="V386" s="16">
        <v>1.91</v>
      </c>
      <c r="W386" s="16">
        <v>1.91</v>
      </c>
      <c r="X386" s="15" t="s">
        <v>52</v>
      </c>
      <c r="Y386" s="15" t="s">
        <v>148</v>
      </c>
      <c r="Z386" s="16" t="b">
        <v>0</v>
      </c>
      <c r="AA386" s="15" t="s">
        <v>54</v>
      </c>
      <c r="AB386" s="16" t="b">
        <v>0</v>
      </c>
      <c r="AC386" s="16">
        <v>39</v>
      </c>
      <c r="AD386" t="str">
        <f t="shared" si="5"/>
        <v>Tr</v>
      </c>
    </row>
    <row r="387" spans="2:30" x14ac:dyDescent="0.25">
      <c r="B387">
        <f>VLOOKUP(C387*1,RMPCrecs!F$2:N$1245,9,FALSE)</f>
        <v>17</v>
      </c>
      <c r="C387" s="15" t="s">
        <v>152</v>
      </c>
      <c r="D387" s="15" t="s">
        <v>41</v>
      </c>
      <c r="E387" s="16">
        <v>2008</v>
      </c>
      <c r="F387" s="15" t="s">
        <v>42</v>
      </c>
      <c r="G387" s="17">
        <v>39685</v>
      </c>
      <c r="H387" s="15" t="s">
        <v>43</v>
      </c>
      <c r="I387" s="15" t="s">
        <v>44</v>
      </c>
      <c r="J387" s="16">
        <v>3008</v>
      </c>
      <c r="K387" s="15" t="s">
        <v>45</v>
      </c>
      <c r="L387" s="16">
        <v>760</v>
      </c>
      <c r="M387" s="15" t="s">
        <v>46</v>
      </c>
      <c r="N387" s="16">
        <v>3</v>
      </c>
      <c r="O387" s="15" t="s">
        <v>43</v>
      </c>
      <c r="P387" s="15" t="s">
        <v>68</v>
      </c>
      <c r="Q387" s="15" t="s">
        <v>48</v>
      </c>
      <c r="R387" s="15" t="s">
        <v>49</v>
      </c>
      <c r="S387" s="15" t="s">
        <v>43</v>
      </c>
      <c r="T387" s="15" t="s">
        <v>50</v>
      </c>
      <c r="U387" s="15" t="s">
        <v>69</v>
      </c>
      <c r="V387" s="16">
        <v>1.91</v>
      </c>
      <c r="W387" s="16">
        <v>1.91</v>
      </c>
      <c r="X387" s="15" t="s">
        <v>52</v>
      </c>
      <c r="Y387" s="15" t="s">
        <v>148</v>
      </c>
      <c r="Z387" s="16" t="b">
        <v>0</v>
      </c>
      <c r="AA387" s="15" t="s">
        <v>54</v>
      </c>
      <c r="AB387" s="16" t="b">
        <v>0</v>
      </c>
      <c r="AC387" s="16">
        <v>39</v>
      </c>
      <c r="AD387" t="str">
        <f t="shared" ref="AD387:AD450" si="6">IF(OR(B387=14,B387=19),"NT",IF(B387&gt;=49,"mix","Tr"))</f>
        <v>Tr</v>
      </c>
    </row>
    <row r="388" spans="2:30" x14ac:dyDescent="0.25">
      <c r="B388">
        <f>VLOOKUP(C388*1,RMPCrecs!F$2:N$1245,9,FALSE)</f>
        <v>17</v>
      </c>
      <c r="C388" s="15" t="s">
        <v>154</v>
      </c>
      <c r="D388" s="15" t="s">
        <v>41</v>
      </c>
      <c r="E388" s="16">
        <v>2008</v>
      </c>
      <c r="F388" s="15" t="s">
        <v>42</v>
      </c>
      <c r="G388" s="17">
        <v>39685</v>
      </c>
      <c r="H388" s="15" t="s">
        <v>43</v>
      </c>
      <c r="I388" s="15" t="s">
        <v>44</v>
      </c>
      <c r="J388" s="16">
        <v>3008</v>
      </c>
      <c r="K388" s="15" t="s">
        <v>45</v>
      </c>
      <c r="L388" s="16">
        <v>730</v>
      </c>
      <c r="M388" s="15" t="s">
        <v>46</v>
      </c>
      <c r="N388" s="16">
        <v>3</v>
      </c>
      <c r="O388" s="15" t="s">
        <v>43</v>
      </c>
      <c r="P388" s="15" t="s">
        <v>68</v>
      </c>
      <c r="Q388" s="15" t="s">
        <v>48</v>
      </c>
      <c r="R388" s="15" t="s">
        <v>49</v>
      </c>
      <c r="S388" s="15" t="s">
        <v>43</v>
      </c>
      <c r="T388" s="15" t="s">
        <v>50</v>
      </c>
      <c r="U388" s="15" t="s">
        <v>69</v>
      </c>
      <c r="V388" s="16">
        <v>1.91</v>
      </c>
      <c r="W388" s="16">
        <v>1.91</v>
      </c>
      <c r="X388" s="15" t="s">
        <v>52</v>
      </c>
      <c r="Y388" s="15" t="s">
        <v>148</v>
      </c>
      <c r="Z388" s="16" t="b">
        <v>0</v>
      </c>
      <c r="AA388" s="15" t="s">
        <v>54</v>
      </c>
      <c r="AB388" s="16" t="b">
        <v>0</v>
      </c>
      <c r="AC388" s="16">
        <v>39</v>
      </c>
      <c r="AD388" t="str">
        <f t="shared" si="6"/>
        <v>Tr</v>
      </c>
    </row>
    <row r="389" spans="2:30" x14ac:dyDescent="0.25">
      <c r="B389">
        <f>VLOOKUP(C389*1,RMPCrecs!F$2:N$1245,9,FALSE)</f>
        <v>17</v>
      </c>
      <c r="C389" s="15" t="s">
        <v>155</v>
      </c>
      <c r="D389" s="15" t="s">
        <v>41</v>
      </c>
      <c r="E389" s="16">
        <v>2008</v>
      </c>
      <c r="F389" s="15" t="s">
        <v>42</v>
      </c>
      <c r="G389" s="17">
        <v>39681</v>
      </c>
      <c r="H389" s="15" t="s">
        <v>43</v>
      </c>
      <c r="I389" s="15" t="s">
        <v>44</v>
      </c>
      <c r="J389" s="16">
        <v>3008</v>
      </c>
      <c r="K389" s="15" t="s">
        <v>110</v>
      </c>
      <c r="L389" s="16">
        <v>740</v>
      </c>
      <c r="M389" s="15" t="s">
        <v>46</v>
      </c>
      <c r="N389" s="16">
        <v>3</v>
      </c>
      <c r="O389" s="15" t="s">
        <v>43</v>
      </c>
      <c r="P389" s="15" t="s">
        <v>68</v>
      </c>
      <c r="Q389" s="15" t="s">
        <v>48</v>
      </c>
      <c r="R389" s="15" t="s">
        <v>49</v>
      </c>
      <c r="S389" s="15" t="s">
        <v>43</v>
      </c>
      <c r="T389" s="15" t="s">
        <v>50</v>
      </c>
      <c r="U389" s="15" t="s">
        <v>98</v>
      </c>
      <c r="V389" s="16">
        <v>2.75</v>
      </c>
      <c r="W389" s="16">
        <v>2.75</v>
      </c>
      <c r="X389" s="15" t="s">
        <v>52</v>
      </c>
      <c r="Y389" s="15" t="s">
        <v>156</v>
      </c>
      <c r="Z389" s="16" t="b">
        <v>0</v>
      </c>
      <c r="AA389" s="15" t="s">
        <v>54</v>
      </c>
      <c r="AB389" s="16" t="b">
        <v>0</v>
      </c>
      <c r="AC389" s="16">
        <v>39</v>
      </c>
      <c r="AD389" t="str">
        <f t="shared" si="6"/>
        <v>Tr</v>
      </c>
    </row>
    <row r="390" spans="2:30" x14ac:dyDescent="0.25">
      <c r="B390">
        <f>VLOOKUP(C390*1,RMPCrecs!F$2:N$1245,9,FALSE)</f>
        <v>17</v>
      </c>
      <c r="C390" s="15" t="s">
        <v>163</v>
      </c>
      <c r="D390" s="15" t="s">
        <v>41</v>
      </c>
      <c r="E390" s="16">
        <v>2008</v>
      </c>
      <c r="F390" s="15" t="s">
        <v>67</v>
      </c>
      <c r="G390" s="17">
        <v>39700</v>
      </c>
      <c r="H390" s="15" t="s">
        <v>43</v>
      </c>
      <c r="I390" s="15" t="s">
        <v>44</v>
      </c>
      <c r="J390" s="16">
        <v>3008</v>
      </c>
      <c r="K390" s="15" t="s">
        <v>45</v>
      </c>
      <c r="L390" s="16">
        <v>760</v>
      </c>
      <c r="M390" s="15" t="s">
        <v>46</v>
      </c>
      <c r="N390" s="16">
        <v>3</v>
      </c>
      <c r="O390" s="15" t="s">
        <v>43</v>
      </c>
      <c r="P390" s="15" t="s">
        <v>68</v>
      </c>
      <c r="Q390" s="15" t="s">
        <v>48</v>
      </c>
      <c r="R390" s="15" t="s">
        <v>49</v>
      </c>
      <c r="S390" s="15" t="s">
        <v>43</v>
      </c>
      <c r="T390" s="15" t="s">
        <v>50</v>
      </c>
      <c r="U390" s="15" t="s">
        <v>60</v>
      </c>
      <c r="V390" s="16">
        <v>1.65</v>
      </c>
      <c r="W390" s="16">
        <v>1.65</v>
      </c>
      <c r="X390" s="15" t="s">
        <v>52</v>
      </c>
      <c r="Y390" s="15" t="s">
        <v>131</v>
      </c>
      <c r="Z390" s="16" t="b">
        <v>0</v>
      </c>
      <c r="AA390" s="15" t="s">
        <v>54</v>
      </c>
      <c r="AB390" s="16" t="b">
        <v>0</v>
      </c>
      <c r="AC390" s="16">
        <v>39</v>
      </c>
      <c r="AD390" t="str">
        <f t="shared" si="6"/>
        <v>Tr</v>
      </c>
    </row>
    <row r="391" spans="2:30" x14ac:dyDescent="0.25">
      <c r="B391">
        <f>VLOOKUP(C391*1,RMPCrecs!F$2:N$1245,9,FALSE)</f>
        <v>17</v>
      </c>
      <c r="C391" s="15" t="s">
        <v>177</v>
      </c>
      <c r="D391" s="15" t="s">
        <v>41</v>
      </c>
      <c r="E391" s="16">
        <v>2008</v>
      </c>
      <c r="F391" s="15" t="s">
        <v>67</v>
      </c>
      <c r="G391" s="17">
        <v>39700</v>
      </c>
      <c r="H391" s="15" t="s">
        <v>43</v>
      </c>
      <c r="I391" s="15" t="s">
        <v>44</v>
      </c>
      <c r="J391" s="16">
        <v>3008</v>
      </c>
      <c r="K391" s="15" t="s">
        <v>45</v>
      </c>
      <c r="L391" s="16">
        <v>720</v>
      </c>
      <c r="M391" s="15" t="s">
        <v>46</v>
      </c>
      <c r="N391" s="16">
        <v>3</v>
      </c>
      <c r="O391" s="15" t="s">
        <v>43</v>
      </c>
      <c r="P391" s="15" t="s">
        <v>68</v>
      </c>
      <c r="Q391" s="15" t="s">
        <v>48</v>
      </c>
      <c r="R391" s="15" t="s">
        <v>49</v>
      </c>
      <c r="S391" s="15" t="s">
        <v>43</v>
      </c>
      <c r="T391" s="15" t="s">
        <v>50</v>
      </c>
      <c r="U391" s="15" t="s">
        <v>60</v>
      </c>
      <c r="V391" s="16">
        <v>1.65</v>
      </c>
      <c r="W391" s="16">
        <v>1.65</v>
      </c>
      <c r="X391" s="15" t="s">
        <v>52</v>
      </c>
      <c r="Y391" s="15" t="s">
        <v>131</v>
      </c>
      <c r="Z391" s="16" t="b">
        <v>0</v>
      </c>
      <c r="AA391" s="15" t="s">
        <v>54</v>
      </c>
      <c r="AB391" s="16" t="b">
        <v>0</v>
      </c>
      <c r="AC391" s="16">
        <v>39</v>
      </c>
      <c r="AD391" t="str">
        <f t="shared" si="6"/>
        <v>Tr</v>
      </c>
    </row>
    <row r="392" spans="2:30" x14ac:dyDescent="0.25">
      <c r="B392">
        <f>VLOOKUP(C392*1,RMPCrecs!F$2:N$1245,9,FALSE)</f>
        <v>17</v>
      </c>
      <c r="C392" s="15" t="s">
        <v>178</v>
      </c>
      <c r="D392" s="15" t="s">
        <v>41</v>
      </c>
      <c r="E392" s="16">
        <v>2008</v>
      </c>
      <c r="F392" s="15" t="s">
        <v>67</v>
      </c>
      <c r="G392" s="17">
        <v>39700</v>
      </c>
      <c r="H392" s="15" t="s">
        <v>43</v>
      </c>
      <c r="I392" s="15" t="s">
        <v>44</v>
      </c>
      <c r="J392" s="16">
        <v>3008</v>
      </c>
      <c r="K392" s="15" t="s">
        <v>110</v>
      </c>
      <c r="L392" s="16">
        <v>720</v>
      </c>
      <c r="M392" s="15" t="s">
        <v>46</v>
      </c>
      <c r="N392" s="16">
        <v>3</v>
      </c>
      <c r="O392" s="15" t="s">
        <v>43</v>
      </c>
      <c r="P392" s="15" t="s">
        <v>68</v>
      </c>
      <c r="Q392" s="15" t="s">
        <v>48</v>
      </c>
      <c r="R392" s="15" t="s">
        <v>49</v>
      </c>
      <c r="S392" s="15" t="s">
        <v>43</v>
      </c>
      <c r="T392" s="15" t="s">
        <v>50</v>
      </c>
      <c r="U392" s="15" t="s">
        <v>60</v>
      </c>
      <c r="V392" s="16">
        <v>1.65</v>
      </c>
      <c r="W392" s="16">
        <v>1.65</v>
      </c>
      <c r="X392" s="15" t="s">
        <v>52</v>
      </c>
      <c r="Y392" s="15" t="s">
        <v>131</v>
      </c>
      <c r="Z392" s="16" t="b">
        <v>0</v>
      </c>
      <c r="AA392" s="15" t="s">
        <v>54</v>
      </c>
      <c r="AB392" s="16" t="b">
        <v>0</v>
      </c>
      <c r="AC392" s="16">
        <v>39</v>
      </c>
      <c r="AD392" t="str">
        <f t="shared" si="6"/>
        <v>Tr</v>
      </c>
    </row>
    <row r="393" spans="2:30" x14ac:dyDescent="0.25">
      <c r="B393">
        <f>VLOOKUP(C393*1,RMPCrecs!F$2:N$1245,9,FALSE)</f>
        <v>17</v>
      </c>
      <c r="C393" s="15" t="s">
        <v>179</v>
      </c>
      <c r="D393" s="15" t="s">
        <v>41</v>
      </c>
      <c r="E393" s="16">
        <v>2008</v>
      </c>
      <c r="F393" s="15" t="s">
        <v>67</v>
      </c>
      <c r="G393" s="17">
        <v>39700</v>
      </c>
      <c r="H393" s="15" t="s">
        <v>43</v>
      </c>
      <c r="I393" s="15" t="s">
        <v>44</v>
      </c>
      <c r="J393" s="16">
        <v>3008</v>
      </c>
      <c r="K393" s="15" t="s">
        <v>45</v>
      </c>
      <c r="L393" s="16">
        <v>770</v>
      </c>
      <c r="M393" s="15" t="s">
        <v>46</v>
      </c>
      <c r="N393" s="16">
        <v>3</v>
      </c>
      <c r="O393" s="15" t="s">
        <v>43</v>
      </c>
      <c r="P393" s="15" t="s">
        <v>68</v>
      </c>
      <c r="Q393" s="15" t="s">
        <v>48</v>
      </c>
      <c r="R393" s="15" t="s">
        <v>49</v>
      </c>
      <c r="S393" s="15" t="s">
        <v>43</v>
      </c>
      <c r="T393" s="15" t="s">
        <v>50</v>
      </c>
      <c r="U393" s="15" t="s">
        <v>60</v>
      </c>
      <c r="V393" s="16">
        <v>1.65</v>
      </c>
      <c r="W393" s="16">
        <v>1.65</v>
      </c>
      <c r="X393" s="15" t="s">
        <v>52</v>
      </c>
      <c r="Y393" s="15" t="s">
        <v>131</v>
      </c>
      <c r="Z393" s="16" t="b">
        <v>0</v>
      </c>
      <c r="AA393" s="15" t="s">
        <v>54</v>
      </c>
      <c r="AB393" s="16" t="b">
        <v>0</v>
      </c>
      <c r="AC393" s="16">
        <v>39</v>
      </c>
      <c r="AD393" t="str">
        <f t="shared" si="6"/>
        <v>Tr</v>
      </c>
    </row>
    <row r="394" spans="2:30" x14ac:dyDescent="0.25">
      <c r="B394">
        <f>VLOOKUP(C394*1,RMPCrecs!F$2:N$1245,9,FALSE)</f>
        <v>17</v>
      </c>
      <c r="C394" s="15" t="s">
        <v>180</v>
      </c>
      <c r="D394" s="15" t="s">
        <v>41</v>
      </c>
      <c r="E394" s="16">
        <v>2008</v>
      </c>
      <c r="F394" s="15" t="s">
        <v>67</v>
      </c>
      <c r="G394" s="17">
        <v>39701</v>
      </c>
      <c r="H394" s="15" t="s">
        <v>43</v>
      </c>
      <c r="I394" s="15" t="s">
        <v>44</v>
      </c>
      <c r="J394" s="16">
        <v>3008</v>
      </c>
      <c r="K394" s="15" t="s">
        <v>110</v>
      </c>
      <c r="L394" s="16">
        <v>720</v>
      </c>
      <c r="M394" s="15" t="s">
        <v>46</v>
      </c>
      <c r="N394" s="16">
        <v>3</v>
      </c>
      <c r="O394" s="15" t="s">
        <v>43</v>
      </c>
      <c r="P394" s="15" t="s">
        <v>68</v>
      </c>
      <c r="Q394" s="15" t="s">
        <v>48</v>
      </c>
      <c r="R394" s="15" t="s">
        <v>49</v>
      </c>
      <c r="S394" s="15" t="s">
        <v>43</v>
      </c>
      <c r="T394" s="15" t="s">
        <v>50</v>
      </c>
      <c r="U394" s="15" t="s">
        <v>60</v>
      </c>
      <c r="V394" s="16">
        <v>1.65</v>
      </c>
      <c r="W394" s="16">
        <v>1.65</v>
      </c>
      <c r="X394" s="15" t="s">
        <v>52</v>
      </c>
      <c r="Y394" s="15" t="s">
        <v>131</v>
      </c>
      <c r="Z394" s="16" t="b">
        <v>0</v>
      </c>
      <c r="AA394" s="15" t="s">
        <v>54</v>
      </c>
      <c r="AB394" s="16" t="b">
        <v>0</v>
      </c>
      <c r="AC394" s="16">
        <v>39</v>
      </c>
      <c r="AD394" t="str">
        <f t="shared" si="6"/>
        <v>Tr</v>
      </c>
    </row>
    <row r="395" spans="2:30" x14ac:dyDescent="0.25">
      <c r="B395">
        <f>VLOOKUP(C395*1,RMPCrecs!F$2:N$1245,9,FALSE)</f>
        <v>17</v>
      </c>
      <c r="C395" s="15" t="s">
        <v>181</v>
      </c>
      <c r="D395" s="15" t="s">
        <v>41</v>
      </c>
      <c r="E395" s="16">
        <v>2008</v>
      </c>
      <c r="F395" s="15" t="s">
        <v>67</v>
      </c>
      <c r="G395" s="17">
        <v>39701</v>
      </c>
      <c r="H395" s="15" t="s">
        <v>43</v>
      </c>
      <c r="I395" s="15" t="s">
        <v>44</v>
      </c>
      <c r="J395" s="16">
        <v>3008</v>
      </c>
      <c r="K395" s="15" t="s">
        <v>110</v>
      </c>
      <c r="L395" s="16">
        <v>790</v>
      </c>
      <c r="M395" s="15" t="s">
        <v>46</v>
      </c>
      <c r="N395" s="16">
        <v>3</v>
      </c>
      <c r="O395" s="15" t="s">
        <v>43</v>
      </c>
      <c r="P395" s="15" t="s">
        <v>68</v>
      </c>
      <c r="Q395" s="15" t="s">
        <v>48</v>
      </c>
      <c r="R395" s="15" t="s">
        <v>49</v>
      </c>
      <c r="S395" s="15" t="s">
        <v>43</v>
      </c>
      <c r="T395" s="15" t="s">
        <v>50</v>
      </c>
      <c r="U395" s="15" t="s">
        <v>60</v>
      </c>
      <c r="V395" s="16">
        <v>1.65</v>
      </c>
      <c r="W395" s="16">
        <v>1.65</v>
      </c>
      <c r="X395" s="15" t="s">
        <v>52</v>
      </c>
      <c r="Y395" s="15" t="s">
        <v>131</v>
      </c>
      <c r="Z395" s="16" t="b">
        <v>0</v>
      </c>
      <c r="AA395" s="15" t="s">
        <v>54</v>
      </c>
      <c r="AB395" s="16" t="b">
        <v>0</v>
      </c>
      <c r="AC395" s="16">
        <v>39</v>
      </c>
      <c r="AD395" t="str">
        <f t="shared" si="6"/>
        <v>Tr</v>
      </c>
    </row>
    <row r="396" spans="2:30" x14ac:dyDescent="0.25">
      <c r="B396">
        <f>VLOOKUP(C396*1,RMPCrecs!F$2:N$1245,9,FALSE)</f>
        <v>17</v>
      </c>
      <c r="C396" s="15" t="s">
        <v>187</v>
      </c>
      <c r="D396" s="15" t="s">
        <v>41</v>
      </c>
      <c r="E396" s="16">
        <v>2008</v>
      </c>
      <c r="F396" s="15" t="s">
        <v>42</v>
      </c>
      <c r="G396" s="17">
        <v>39681</v>
      </c>
      <c r="H396" s="15" t="s">
        <v>43</v>
      </c>
      <c r="I396" s="15" t="s">
        <v>44</v>
      </c>
      <c r="J396" s="16">
        <v>3008</v>
      </c>
      <c r="K396" s="15" t="s">
        <v>110</v>
      </c>
      <c r="L396" s="16">
        <v>760</v>
      </c>
      <c r="M396" s="15" t="s">
        <v>46</v>
      </c>
      <c r="N396" s="16">
        <v>3</v>
      </c>
      <c r="O396" s="15" t="s">
        <v>43</v>
      </c>
      <c r="P396" s="15" t="s">
        <v>68</v>
      </c>
      <c r="Q396" s="15" t="s">
        <v>48</v>
      </c>
      <c r="R396" s="15" t="s">
        <v>49</v>
      </c>
      <c r="S396" s="15" t="s">
        <v>43</v>
      </c>
      <c r="T396" s="15" t="s">
        <v>50</v>
      </c>
      <c r="U396" s="15" t="s">
        <v>98</v>
      </c>
      <c r="V396" s="16">
        <v>2.75</v>
      </c>
      <c r="W396" s="16">
        <v>2.75</v>
      </c>
      <c r="X396" s="15" t="s">
        <v>52</v>
      </c>
      <c r="Y396" s="15" t="s">
        <v>156</v>
      </c>
      <c r="Z396" s="16" t="b">
        <v>0</v>
      </c>
      <c r="AA396" s="15" t="s">
        <v>54</v>
      </c>
      <c r="AB396" s="16" t="b">
        <v>0</v>
      </c>
      <c r="AC396" s="16">
        <v>39</v>
      </c>
      <c r="AD396" t="str">
        <f t="shared" si="6"/>
        <v>Tr</v>
      </c>
    </row>
    <row r="397" spans="2:30" x14ac:dyDescent="0.25">
      <c r="B397">
        <f>VLOOKUP(C397*1,RMPCrecs!F$2:N$1245,9,FALSE)</f>
        <v>17</v>
      </c>
      <c r="C397" s="15" t="s">
        <v>188</v>
      </c>
      <c r="D397" s="15" t="s">
        <v>41</v>
      </c>
      <c r="E397" s="16">
        <v>2008</v>
      </c>
      <c r="F397" s="15" t="s">
        <v>42</v>
      </c>
      <c r="G397" s="17">
        <v>39681</v>
      </c>
      <c r="H397" s="15" t="s">
        <v>43</v>
      </c>
      <c r="I397" s="15" t="s">
        <v>44</v>
      </c>
      <c r="J397" s="16">
        <v>3008</v>
      </c>
      <c r="K397" s="15" t="s">
        <v>110</v>
      </c>
      <c r="L397" s="16">
        <v>730</v>
      </c>
      <c r="M397" s="15" t="s">
        <v>46</v>
      </c>
      <c r="N397" s="16">
        <v>3</v>
      </c>
      <c r="O397" s="15" t="s">
        <v>43</v>
      </c>
      <c r="P397" s="15" t="s">
        <v>68</v>
      </c>
      <c r="Q397" s="15" t="s">
        <v>48</v>
      </c>
      <c r="R397" s="15" t="s">
        <v>49</v>
      </c>
      <c r="S397" s="15" t="s">
        <v>43</v>
      </c>
      <c r="T397" s="15" t="s">
        <v>50</v>
      </c>
      <c r="U397" s="15" t="s">
        <v>98</v>
      </c>
      <c r="V397" s="16">
        <v>2.75</v>
      </c>
      <c r="W397" s="16">
        <v>2.75</v>
      </c>
      <c r="X397" s="15" t="s">
        <v>52</v>
      </c>
      <c r="Y397" s="15" t="s">
        <v>156</v>
      </c>
      <c r="Z397" s="16" t="b">
        <v>0</v>
      </c>
      <c r="AA397" s="15" t="s">
        <v>54</v>
      </c>
      <c r="AB397" s="16" t="b">
        <v>0</v>
      </c>
      <c r="AC397" s="16">
        <v>39</v>
      </c>
      <c r="AD397" t="str">
        <f t="shared" si="6"/>
        <v>Tr</v>
      </c>
    </row>
    <row r="398" spans="2:30" x14ac:dyDescent="0.25">
      <c r="B398">
        <f>VLOOKUP(C398*1,RMPCrecs!F$2:N$1245,9,FALSE)</f>
        <v>17</v>
      </c>
      <c r="C398" s="15" t="s">
        <v>194</v>
      </c>
      <c r="D398" s="15" t="s">
        <v>41</v>
      </c>
      <c r="E398" s="16">
        <v>2008</v>
      </c>
      <c r="F398" s="15" t="s">
        <v>42</v>
      </c>
      <c r="G398" s="17">
        <v>39707</v>
      </c>
      <c r="H398" s="15" t="s">
        <v>43</v>
      </c>
      <c r="I398" s="15" t="s">
        <v>44</v>
      </c>
      <c r="J398" s="16">
        <v>3008</v>
      </c>
      <c r="K398" s="15" t="s">
        <v>45</v>
      </c>
      <c r="L398" s="16">
        <v>730</v>
      </c>
      <c r="M398" s="15" t="s">
        <v>46</v>
      </c>
      <c r="N398" s="16">
        <v>3</v>
      </c>
      <c r="O398" s="15" t="s">
        <v>43</v>
      </c>
      <c r="P398" s="15" t="s">
        <v>68</v>
      </c>
      <c r="Q398" s="15" t="s">
        <v>48</v>
      </c>
      <c r="R398" s="15" t="s">
        <v>49</v>
      </c>
      <c r="S398" s="15" t="s">
        <v>43</v>
      </c>
      <c r="T398" s="15" t="s">
        <v>50</v>
      </c>
      <c r="U398" s="15" t="s">
        <v>51</v>
      </c>
      <c r="V398" s="16">
        <v>2.4</v>
      </c>
      <c r="W398" s="16">
        <v>2.4</v>
      </c>
      <c r="X398" s="15" t="s">
        <v>52</v>
      </c>
      <c r="Y398" s="15" t="s">
        <v>195</v>
      </c>
      <c r="Z398" s="16" t="b">
        <v>0</v>
      </c>
      <c r="AA398" s="15" t="s">
        <v>54</v>
      </c>
      <c r="AB398" s="16" t="b">
        <v>0</v>
      </c>
      <c r="AC398" s="16">
        <v>39</v>
      </c>
      <c r="AD398" t="str">
        <f t="shared" si="6"/>
        <v>Tr</v>
      </c>
    </row>
    <row r="399" spans="2:30" x14ac:dyDescent="0.25">
      <c r="B399">
        <f>VLOOKUP(C399*1,RMPCrecs!F$2:N$1245,9,FALSE)</f>
        <v>17</v>
      </c>
      <c r="C399" s="15" t="s">
        <v>196</v>
      </c>
      <c r="D399" s="15" t="s">
        <v>41</v>
      </c>
      <c r="E399" s="16">
        <v>2008</v>
      </c>
      <c r="F399" s="15" t="s">
        <v>42</v>
      </c>
      <c r="G399" s="17">
        <v>39685</v>
      </c>
      <c r="H399" s="15" t="s">
        <v>43</v>
      </c>
      <c r="I399" s="15" t="s">
        <v>44</v>
      </c>
      <c r="J399" s="16">
        <v>3008</v>
      </c>
      <c r="K399" s="15" t="s">
        <v>110</v>
      </c>
      <c r="L399" s="16">
        <v>740</v>
      </c>
      <c r="M399" s="15" t="s">
        <v>46</v>
      </c>
      <c r="N399" s="16">
        <v>3</v>
      </c>
      <c r="O399" s="15" t="s">
        <v>43</v>
      </c>
      <c r="P399" s="15" t="s">
        <v>68</v>
      </c>
      <c r="Q399" s="15" t="s">
        <v>48</v>
      </c>
      <c r="R399" s="15" t="s">
        <v>49</v>
      </c>
      <c r="S399" s="15" t="s">
        <v>43</v>
      </c>
      <c r="T399" s="15" t="s">
        <v>50</v>
      </c>
      <c r="U399" s="15" t="s">
        <v>69</v>
      </c>
      <c r="V399" s="16">
        <v>1.91</v>
      </c>
      <c r="W399" s="16">
        <v>1.91</v>
      </c>
      <c r="X399" s="15" t="s">
        <v>52</v>
      </c>
      <c r="Y399" s="15" t="s">
        <v>148</v>
      </c>
      <c r="Z399" s="16" t="b">
        <v>0</v>
      </c>
      <c r="AA399" s="15" t="s">
        <v>54</v>
      </c>
      <c r="AB399" s="16" t="b">
        <v>0</v>
      </c>
      <c r="AC399" s="16">
        <v>39</v>
      </c>
      <c r="AD399" t="str">
        <f t="shared" si="6"/>
        <v>Tr</v>
      </c>
    </row>
    <row r="400" spans="2:30" x14ac:dyDescent="0.25">
      <c r="B400">
        <f>VLOOKUP(C400*1,RMPCrecs!F$2:N$1245,9,FALSE)</f>
        <v>17</v>
      </c>
      <c r="C400" s="15" t="s">
        <v>197</v>
      </c>
      <c r="D400" s="15" t="s">
        <v>41</v>
      </c>
      <c r="E400" s="16">
        <v>2008</v>
      </c>
      <c r="F400" s="15" t="s">
        <v>42</v>
      </c>
      <c r="G400" s="17">
        <v>39685</v>
      </c>
      <c r="H400" s="15" t="s">
        <v>43</v>
      </c>
      <c r="I400" s="15" t="s">
        <v>44</v>
      </c>
      <c r="J400" s="16">
        <v>3008</v>
      </c>
      <c r="K400" s="15" t="s">
        <v>110</v>
      </c>
      <c r="L400" s="16">
        <v>740</v>
      </c>
      <c r="M400" s="15" t="s">
        <v>46</v>
      </c>
      <c r="N400" s="16">
        <v>3</v>
      </c>
      <c r="O400" s="15" t="s">
        <v>43</v>
      </c>
      <c r="P400" s="15" t="s">
        <v>68</v>
      </c>
      <c r="Q400" s="15" t="s">
        <v>48</v>
      </c>
      <c r="R400" s="15" t="s">
        <v>49</v>
      </c>
      <c r="S400" s="15" t="s">
        <v>43</v>
      </c>
      <c r="T400" s="15" t="s">
        <v>50</v>
      </c>
      <c r="U400" s="15" t="s">
        <v>69</v>
      </c>
      <c r="V400" s="16">
        <v>1.91</v>
      </c>
      <c r="W400" s="16">
        <v>1.91</v>
      </c>
      <c r="X400" s="15" t="s">
        <v>52</v>
      </c>
      <c r="Y400" s="15" t="s">
        <v>148</v>
      </c>
      <c r="Z400" s="16" t="b">
        <v>0</v>
      </c>
      <c r="AA400" s="15" t="s">
        <v>54</v>
      </c>
      <c r="AB400" s="16" t="b">
        <v>0</v>
      </c>
      <c r="AC400" s="16">
        <v>39</v>
      </c>
      <c r="AD400" t="str">
        <f t="shared" si="6"/>
        <v>Tr</v>
      </c>
    </row>
    <row r="401" spans="2:30" x14ac:dyDescent="0.25">
      <c r="B401">
        <f>VLOOKUP(C401*1,RMPCrecs!F$2:N$1245,9,FALSE)</f>
        <v>17</v>
      </c>
      <c r="C401" s="15" t="s">
        <v>202</v>
      </c>
      <c r="D401" s="15" t="s">
        <v>41</v>
      </c>
      <c r="E401" s="16">
        <v>2008</v>
      </c>
      <c r="F401" s="15" t="s">
        <v>67</v>
      </c>
      <c r="G401" s="17">
        <v>39685</v>
      </c>
      <c r="H401" s="15" t="s">
        <v>43</v>
      </c>
      <c r="I401" s="15" t="s">
        <v>44</v>
      </c>
      <c r="J401" s="16">
        <v>3008</v>
      </c>
      <c r="K401" s="15" t="s">
        <v>45</v>
      </c>
      <c r="L401" s="16">
        <v>730</v>
      </c>
      <c r="M401" s="15" t="s">
        <v>46</v>
      </c>
      <c r="N401" s="16">
        <v>3</v>
      </c>
      <c r="O401" s="15" t="s">
        <v>43</v>
      </c>
      <c r="P401" s="15" t="s">
        <v>68</v>
      </c>
      <c r="Q401" s="15" t="s">
        <v>48</v>
      </c>
      <c r="R401" s="15" t="s">
        <v>49</v>
      </c>
      <c r="S401" s="15" t="s">
        <v>43</v>
      </c>
      <c r="T401" s="15" t="s">
        <v>50</v>
      </c>
      <c r="U401" s="15" t="s">
        <v>69</v>
      </c>
      <c r="V401" s="16">
        <v>2.89</v>
      </c>
      <c r="W401" s="16">
        <v>2.89</v>
      </c>
      <c r="X401" s="15" t="s">
        <v>52</v>
      </c>
      <c r="Y401" s="15" t="s">
        <v>107</v>
      </c>
      <c r="Z401" s="16" t="b">
        <v>0</v>
      </c>
      <c r="AA401" s="15" t="s">
        <v>54</v>
      </c>
      <c r="AB401" s="16" t="b">
        <v>0</v>
      </c>
      <c r="AC401" s="16">
        <v>39</v>
      </c>
      <c r="AD401" t="str">
        <f t="shared" si="6"/>
        <v>Tr</v>
      </c>
    </row>
    <row r="402" spans="2:30" x14ac:dyDescent="0.25">
      <c r="B402">
        <f>VLOOKUP(C402*1,RMPCrecs!F$2:N$1245,9,FALSE)</f>
        <v>17</v>
      </c>
      <c r="C402" s="15" t="s">
        <v>203</v>
      </c>
      <c r="D402" s="15" t="s">
        <v>41</v>
      </c>
      <c r="E402" s="16">
        <v>2008</v>
      </c>
      <c r="F402" s="15" t="s">
        <v>67</v>
      </c>
      <c r="G402" s="17">
        <v>39685</v>
      </c>
      <c r="H402" s="15" t="s">
        <v>43</v>
      </c>
      <c r="I402" s="15" t="s">
        <v>44</v>
      </c>
      <c r="J402" s="16">
        <v>3008</v>
      </c>
      <c r="K402" s="15" t="s">
        <v>45</v>
      </c>
      <c r="L402" s="16">
        <v>710</v>
      </c>
      <c r="M402" s="15" t="s">
        <v>46</v>
      </c>
      <c r="N402" s="16">
        <v>3</v>
      </c>
      <c r="O402" s="15" t="s">
        <v>43</v>
      </c>
      <c r="P402" s="15" t="s">
        <v>68</v>
      </c>
      <c r="Q402" s="15" t="s">
        <v>48</v>
      </c>
      <c r="R402" s="15" t="s">
        <v>49</v>
      </c>
      <c r="S402" s="15" t="s">
        <v>43</v>
      </c>
      <c r="T402" s="15" t="s">
        <v>50</v>
      </c>
      <c r="U402" s="15" t="s">
        <v>69</v>
      </c>
      <c r="V402" s="16">
        <v>2.89</v>
      </c>
      <c r="W402" s="16">
        <v>2.89</v>
      </c>
      <c r="X402" s="15" t="s">
        <v>52</v>
      </c>
      <c r="Y402" s="15" t="s">
        <v>107</v>
      </c>
      <c r="Z402" s="16" t="b">
        <v>0</v>
      </c>
      <c r="AA402" s="15" t="s">
        <v>54</v>
      </c>
      <c r="AB402" s="16" t="b">
        <v>0</v>
      </c>
      <c r="AC402" s="16">
        <v>39</v>
      </c>
      <c r="AD402" t="str">
        <f t="shared" si="6"/>
        <v>Tr</v>
      </c>
    </row>
    <row r="403" spans="2:30" x14ac:dyDescent="0.25">
      <c r="B403">
        <f>VLOOKUP(C403*1,RMPCrecs!F$2:N$1245,9,FALSE)</f>
        <v>17</v>
      </c>
      <c r="C403" s="15" t="s">
        <v>204</v>
      </c>
      <c r="D403" s="15" t="s">
        <v>41</v>
      </c>
      <c r="E403" s="16">
        <v>2008</v>
      </c>
      <c r="F403" s="15" t="s">
        <v>67</v>
      </c>
      <c r="G403" s="17">
        <v>39685</v>
      </c>
      <c r="H403" s="15" t="s">
        <v>43</v>
      </c>
      <c r="I403" s="15" t="s">
        <v>44</v>
      </c>
      <c r="J403" s="16">
        <v>3008</v>
      </c>
      <c r="K403" s="15" t="s">
        <v>45</v>
      </c>
      <c r="L403" s="16">
        <v>710</v>
      </c>
      <c r="M403" s="15" t="s">
        <v>46</v>
      </c>
      <c r="N403" s="16">
        <v>3</v>
      </c>
      <c r="O403" s="15" t="s">
        <v>43</v>
      </c>
      <c r="P403" s="15" t="s">
        <v>68</v>
      </c>
      <c r="Q403" s="15" t="s">
        <v>48</v>
      </c>
      <c r="R403" s="15" t="s">
        <v>49</v>
      </c>
      <c r="S403" s="15" t="s">
        <v>43</v>
      </c>
      <c r="T403" s="15" t="s">
        <v>50</v>
      </c>
      <c r="U403" s="15" t="s">
        <v>69</v>
      </c>
      <c r="V403" s="16">
        <v>2.89</v>
      </c>
      <c r="W403" s="16">
        <v>2.89</v>
      </c>
      <c r="X403" s="15" t="s">
        <v>52</v>
      </c>
      <c r="Y403" s="15" t="s">
        <v>107</v>
      </c>
      <c r="Z403" s="16" t="b">
        <v>0</v>
      </c>
      <c r="AA403" s="15" t="s">
        <v>54</v>
      </c>
      <c r="AB403" s="16" t="b">
        <v>0</v>
      </c>
      <c r="AC403" s="16">
        <v>39</v>
      </c>
      <c r="AD403" t="str">
        <f t="shared" si="6"/>
        <v>Tr</v>
      </c>
    </row>
    <row r="404" spans="2:30" x14ac:dyDescent="0.25">
      <c r="B404">
        <f>VLOOKUP(C404*1,RMPCrecs!F$2:N$1245,9,FALSE)</f>
        <v>17</v>
      </c>
      <c r="C404" s="15" t="s">
        <v>206</v>
      </c>
      <c r="D404" s="15" t="s">
        <v>41</v>
      </c>
      <c r="E404" s="16">
        <v>2008</v>
      </c>
      <c r="F404" s="15" t="s">
        <v>42</v>
      </c>
      <c r="G404" s="17">
        <v>39687</v>
      </c>
      <c r="H404" s="15" t="s">
        <v>43</v>
      </c>
      <c r="I404" s="15" t="s">
        <v>44</v>
      </c>
      <c r="J404" s="16">
        <v>3008</v>
      </c>
      <c r="K404" s="15" t="s">
        <v>45</v>
      </c>
      <c r="L404" s="16">
        <v>760</v>
      </c>
      <c r="M404" s="15" t="s">
        <v>46</v>
      </c>
      <c r="N404" s="16">
        <v>3</v>
      </c>
      <c r="O404" s="15" t="s">
        <v>43</v>
      </c>
      <c r="P404" s="15" t="s">
        <v>68</v>
      </c>
      <c r="Q404" s="15" t="s">
        <v>48</v>
      </c>
      <c r="R404" s="15" t="s">
        <v>49</v>
      </c>
      <c r="S404" s="15" t="s">
        <v>43</v>
      </c>
      <c r="T404" s="15" t="s">
        <v>50</v>
      </c>
      <c r="U404" s="15" t="s">
        <v>69</v>
      </c>
      <c r="V404" s="16">
        <v>1.91</v>
      </c>
      <c r="W404" s="16">
        <v>1.91</v>
      </c>
      <c r="X404" s="15" t="s">
        <v>52</v>
      </c>
      <c r="Y404" s="15" t="s">
        <v>148</v>
      </c>
      <c r="Z404" s="16" t="b">
        <v>0</v>
      </c>
      <c r="AA404" s="15" t="s">
        <v>54</v>
      </c>
      <c r="AB404" s="16" t="b">
        <v>0</v>
      </c>
      <c r="AC404" s="16">
        <v>39</v>
      </c>
      <c r="AD404" t="str">
        <f t="shared" si="6"/>
        <v>Tr</v>
      </c>
    </row>
    <row r="405" spans="2:30" x14ac:dyDescent="0.25">
      <c r="B405">
        <f>VLOOKUP(C405*1,RMPCrecs!F$2:N$1245,9,FALSE)</f>
        <v>17</v>
      </c>
      <c r="C405" s="15" t="s">
        <v>207</v>
      </c>
      <c r="D405" s="15" t="s">
        <v>41</v>
      </c>
      <c r="E405" s="16">
        <v>2008</v>
      </c>
      <c r="F405" s="15" t="s">
        <v>42</v>
      </c>
      <c r="G405" s="17">
        <v>39687</v>
      </c>
      <c r="H405" s="15" t="s">
        <v>43</v>
      </c>
      <c r="I405" s="15" t="s">
        <v>44</v>
      </c>
      <c r="J405" s="16">
        <v>3008</v>
      </c>
      <c r="K405" s="15" t="s">
        <v>110</v>
      </c>
      <c r="L405" s="16">
        <v>780</v>
      </c>
      <c r="M405" s="15" t="s">
        <v>46</v>
      </c>
      <c r="N405" s="16">
        <v>3</v>
      </c>
      <c r="O405" s="15" t="s">
        <v>43</v>
      </c>
      <c r="P405" s="15" t="s">
        <v>68</v>
      </c>
      <c r="Q405" s="15" t="s">
        <v>48</v>
      </c>
      <c r="R405" s="15" t="s">
        <v>49</v>
      </c>
      <c r="S405" s="15" t="s">
        <v>43</v>
      </c>
      <c r="T405" s="15" t="s">
        <v>50</v>
      </c>
      <c r="U405" s="15" t="s">
        <v>69</v>
      </c>
      <c r="V405" s="16">
        <v>1.91</v>
      </c>
      <c r="W405" s="16">
        <v>1.91</v>
      </c>
      <c r="X405" s="15" t="s">
        <v>52</v>
      </c>
      <c r="Y405" s="15" t="s">
        <v>148</v>
      </c>
      <c r="Z405" s="16" t="b">
        <v>0</v>
      </c>
      <c r="AA405" s="15" t="s">
        <v>54</v>
      </c>
      <c r="AB405" s="16" t="b">
        <v>0</v>
      </c>
      <c r="AC405" s="16">
        <v>39</v>
      </c>
      <c r="AD405" t="str">
        <f t="shared" si="6"/>
        <v>Tr</v>
      </c>
    </row>
    <row r="406" spans="2:30" x14ac:dyDescent="0.25">
      <c r="B406">
        <f>VLOOKUP(C406*1,RMPCrecs!F$2:N$1245,9,FALSE)</f>
        <v>17</v>
      </c>
      <c r="C406" s="15" t="s">
        <v>208</v>
      </c>
      <c r="D406" s="15" t="s">
        <v>41</v>
      </c>
      <c r="E406" s="16">
        <v>2008</v>
      </c>
      <c r="F406" s="15" t="s">
        <v>42</v>
      </c>
      <c r="G406" s="17">
        <v>39687</v>
      </c>
      <c r="H406" s="15" t="s">
        <v>43</v>
      </c>
      <c r="I406" s="15" t="s">
        <v>44</v>
      </c>
      <c r="J406" s="16">
        <v>3008</v>
      </c>
      <c r="K406" s="15" t="s">
        <v>110</v>
      </c>
      <c r="L406" s="16">
        <v>720</v>
      </c>
      <c r="M406" s="15" t="s">
        <v>46</v>
      </c>
      <c r="N406" s="16">
        <v>3</v>
      </c>
      <c r="O406" s="15" t="s">
        <v>43</v>
      </c>
      <c r="P406" s="15" t="s">
        <v>68</v>
      </c>
      <c r="Q406" s="15" t="s">
        <v>48</v>
      </c>
      <c r="R406" s="15" t="s">
        <v>49</v>
      </c>
      <c r="S406" s="15" t="s">
        <v>43</v>
      </c>
      <c r="T406" s="15" t="s">
        <v>50</v>
      </c>
      <c r="U406" s="15" t="s">
        <v>69</v>
      </c>
      <c r="V406" s="16">
        <v>1.91</v>
      </c>
      <c r="W406" s="16">
        <v>1.91</v>
      </c>
      <c r="X406" s="15" t="s">
        <v>52</v>
      </c>
      <c r="Y406" s="15" t="s">
        <v>148</v>
      </c>
      <c r="Z406" s="16" t="b">
        <v>0</v>
      </c>
      <c r="AA406" s="15" t="s">
        <v>54</v>
      </c>
      <c r="AB406" s="16" t="b">
        <v>0</v>
      </c>
      <c r="AC406" s="16">
        <v>39</v>
      </c>
      <c r="AD406" t="str">
        <f t="shared" si="6"/>
        <v>Tr</v>
      </c>
    </row>
    <row r="407" spans="2:30" x14ac:dyDescent="0.25">
      <c r="B407">
        <f>VLOOKUP(C407*1,RMPCrecs!F$2:N$1245,9,FALSE)</f>
        <v>17</v>
      </c>
      <c r="C407" s="15" t="s">
        <v>209</v>
      </c>
      <c r="D407" s="15" t="s">
        <v>41</v>
      </c>
      <c r="E407" s="16">
        <v>2008</v>
      </c>
      <c r="F407" s="15" t="s">
        <v>42</v>
      </c>
      <c r="G407" s="17">
        <v>39687</v>
      </c>
      <c r="H407" s="15" t="s">
        <v>43</v>
      </c>
      <c r="I407" s="15" t="s">
        <v>44</v>
      </c>
      <c r="J407" s="16">
        <v>3008</v>
      </c>
      <c r="K407" s="15" t="s">
        <v>110</v>
      </c>
      <c r="L407" s="16">
        <v>670</v>
      </c>
      <c r="M407" s="15" t="s">
        <v>46</v>
      </c>
      <c r="N407" s="16">
        <v>3</v>
      </c>
      <c r="O407" s="15" t="s">
        <v>43</v>
      </c>
      <c r="P407" s="15" t="s">
        <v>68</v>
      </c>
      <c r="Q407" s="15" t="s">
        <v>48</v>
      </c>
      <c r="R407" s="15" t="s">
        <v>49</v>
      </c>
      <c r="S407" s="15" t="s">
        <v>43</v>
      </c>
      <c r="T407" s="15" t="s">
        <v>50</v>
      </c>
      <c r="U407" s="15" t="s">
        <v>69</v>
      </c>
      <c r="V407" s="16">
        <v>1.91</v>
      </c>
      <c r="W407" s="16">
        <v>1.91</v>
      </c>
      <c r="X407" s="15" t="s">
        <v>52</v>
      </c>
      <c r="Y407" s="15" t="s">
        <v>148</v>
      </c>
      <c r="Z407" s="16" t="b">
        <v>0</v>
      </c>
      <c r="AA407" s="15" t="s">
        <v>54</v>
      </c>
      <c r="AB407" s="16" t="b">
        <v>0</v>
      </c>
      <c r="AC407" s="16">
        <v>39</v>
      </c>
      <c r="AD407" t="str">
        <f t="shared" si="6"/>
        <v>Tr</v>
      </c>
    </row>
    <row r="408" spans="2:30" x14ac:dyDescent="0.25">
      <c r="B408">
        <f>VLOOKUP(C408*1,RMPCrecs!F$2:N$1245,9,FALSE)</f>
        <v>17</v>
      </c>
      <c r="C408" s="15" t="s">
        <v>210</v>
      </c>
      <c r="D408" s="15" t="s">
        <v>41</v>
      </c>
      <c r="E408" s="16">
        <v>2008</v>
      </c>
      <c r="F408" s="15" t="s">
        <v>42</v>
      </c>
      <c r="G408" s="17">
        <v>39687</v>
      </c>
      <c r="H408" s="15" t="s">
        <v>43</v>
      </c>
      <c r="I408" s="15" t="s">
        <v>44</v>
      </c>
      <c r="J408" s="16">
        <v>3008</v>
      </c>
      <c r="K408" s="15" t="s">
        <v>45</v>
      </c>
      <c r="L408" s="16">
        <v>690</v>
      </c>
      <c r="M408" s="15" t="s">
        <v>46</v>
      </c>
      <c r="N408" s="16">
        <v>3</v>
      </c>
      <c r="O408" s="15" t="s">
        <v>43</v>
      </c>
      <c r="P408" s="15" t="s">
        <v>68</v>
      </c>
      <c r="Q408" s="15" t="s">
        <v>48</v>
      </c>
      <c r="R408" s="15" t="s">
        <v>49</v>
      </c>
      <c r="S408" s="15" t="s">
        <v>43</v>
      </c>
      <c r="T408" s="15" t="s">
        <v>50</v>
      </c>
      <c r="U408" s="15" t="s">
        <v>69</v>
      </c>
      <c r="V408" s="16">
        <v>1.91</v>
      </c>
      <c r="W408" s="16">
        <v>1.91</v>
      </c>
      <c r="X408" s="15" t="s">
        <v>52</v>
      </c>
      <c r="Y408" s="15" t="s">
        <v>148</v>
      </c>
      <c r="Z408" s="16" t="b">
        <v>0</v>
      </c>
      <c r="AA408" s="15" t="s">
        <v>54</v>
      </c>
      <c r="AB408" s="16" t="b">
        <v>0</v>
      </c>
      <c r="AC408" s="16">
        <v>39</v>
      </c>
      <c r="AD408" t="str">
        <f t="shared" si="6"/>
        <v>Tr</v>
      </c>
    </row>
    <row r="409" spans="2:30" x14ac:dyDescent="0.25">
      <c r="B409">
        <f>VLOOKUP(C409*1,RMPCrecs!F$2:N$1245,9,FALSE)</f>
        <v>17</v>
      </c>
      <c r="C409" s="15" t="s">
        <v>211</v>
      </c>
      <c r="D409" s="15" t="s">
        <v>41</v>
      </c>
      <c r="E409" s="16">
        <v>2008</v>
      </c>
      <c r="F409" s="15" t="s">
        <v>42</v>
      </c>
      <c r="G409" s="17">
        <v>39687</v>
      </c>
      <c r="H409" s="15" t="s">
        <v>43</v>
      </c>
      <c r="I409" s="15" t="s">
        <v>44</v>
      </c>
      <c r="J409" s="16">
        <v>3008</v>
      </c>
      <c r="K409" s="15" t="s">
        <v>110</v>
      </c>
      <c r="L409" s="16">
        <v>750</v>
      </c>
      <c r="M409" s="15" t="s">
        <v>46</v>
      </c>
      <c r="N409" s="16">
        <v>3</v>
      </c>
      <c r="O409" s="15" t="s">
        <v>43</v>
      </c>
      <c r="P409" s="15" t="s">
        <v>68</v>
      </c>
      <c r="Q409" s="15" t="s">
        <v>48</v>
      </c>
      <c r="R409" s="15" t="s">
        <v>49</v>
      </c>
      <c r="S409" s="15" t="s">
        <v>43</v>
      </c>
      <c r="T409" s="15" t="s">
        <v>50</v>
      </c>
      <c r="U409" s="15" t="s">
        <v>69</v>
      </c>
      <c r="V409" s="16">
        <v>1.91</v>
      </c>
      <c r="W409" s="16">
        <v>1.91</v>
      </c>
      <c r="X409" s="15" t="s">
        <v>52</v>
      </c>
      <c r="Y409" s="15" t="s">
        <v>148</v>
      </c>
      <c r="Z409" s="16" t="b">
        <v>0</v>
      </c>
      <c r="AA409" s="15" t="s">
        <v>54</v>
      </c>
      <c r="AB409" s="16" t="b">
        <v>0</v>
      </c>
      <c r="AC409" s="16">
        <v>39</v>
      </c>
      <c r="AD409" t="str">
        <f t="shared" si="6"/>
        <v>Tr</v>
      </c>
    </row>
    <row r="410" spans="2:30" x14ac:dyDescent="0.25">
      <c r="B410">
        <f>VLOOKUP(C410*1,RMPCrecs!F$2:N$1245,9,FALSE)</f>
        <v>17</v>
      </c>
      <c r="C410" s="15" t="s">
        <v>212</v>
      </c>
      <c r="D410" s="15" t="s">
        <v>41</v>
      </c>
      <c r="E410" s="16">
        <v>2008</v>
      </c>
      <c r="F410" s="15" t="s">
        <v>42</v>
      </c>
      <c r="G410" s="17">
        <v>39687</v>
      </c>
      <c r="H410" s="15" t="s">
        <v>43</v>
      </c>
      <c r="I410" s="15" t="s">
        <v>44</v>
      </c>
      <c r="J410" s="16">
        <v>3008</v>
      </c>
      <c r="K410" s="15" t="s">
        <v>110</v>
      </c>
      <c r="L410" s="16">
        <v>680</v>
      </c>
      <c r="M410" s="15" t="s">
        <v>46</v>
      </c>
      <c r="N410" s="16">
        <v>3</v>
      </c>
      <c r="O410" s="15" t="s">
        <v>43</v>
      </c>
      <c r="P410" s="15" t="s">
        <v>68</v>
      </c>
      <c r="Q410" s="15" t="s">
        <v>48</v>
      </c>
      <c r="R410" s="15" t="s">
        <v>49</v>
      </c>
      <c r="S410" s="15" t="s">
        <v>43</v>
      </c>
      <c r="T410" s="15" t="s">
        <v>50</v>
      </c>
      <c r="U410" s="15" t="s">
        <v>69</v>
      </c>
      <c r="V410" s="16">
        <v>1.91</v>
      </c>
      <c r="W410" s="16">
        <v>1.91</v>
      </c>
      <c r="X410" s="15" t="s">
        <v>52</v>
      </c>
      <c r="Y410" s="15" t="s">
        <v>148</v>
      </c>
      <c r="Z410" s="16" t="b">
        <v>0</v>
      </c>
      <c r="AA410" s="15" t="s">
        <v>54</v>
      </c>
      <c r="AB410" s="16" t="b">
        <v>0</v>
      </c>
      <c r="AC410" s="16">
        <v>39</v>
      </c>
      <c r="AD410" t="str">
        <f t="shared" si="6"/>
        <v>Tr</v>
      </c>
    </row>
    <row r="411" spans="2:30" x14ac:dyDescent="0.25">
      <c r="B411">
        <f>VLOOKUP(C411*1,RMPCrecs!F$2:N$1245,9,FALSE)</f>
        <v>17</v>
      </c>
      <c r="C411" s="15" t="s">
        <v>219</v>
      </c>
      <c r="D411" s="15" t="s">
        <v>41</v>
      </c>
      <c r="E411" s="16">
        <v>2008</v>
      </c>
      <c r="F411" s="15" t="s">
        <v>42</v>
      </c>
      <c r="G411" s="17">
        <v>39701</v>
      </c>
      <c r="H411" s="15" t="s">
        <v>43</v>
      </c>
      <c r="I411" s="15" t="s">
        <v>44</v>
      </c>
      <c r="J411" s="16">
        <v>3008</v>
      </c>
      <c r="K411" s="15" t="s">
        <v>45</v>
      </c>
      <c r="L411" s="16">
        <v>670</v>
      </c>
      <c r="M411" s="15" t="s">
        <v>46</v>
      </c>
      <c r="N411" s="16">
        <v>3</v>
      </c>
      <c r="O411" s="15" t="s">
        <v>43</v>
      </c>
      <c r="P411" s="15" t="s">
        <v>68</v>
      </c>
      <c r="Q411" s="15" t="s">
        <v>48</v>
      </c>
      <c r="R411" s="15" t="s">
        <v>49</v>
      </c>
      <c r="S411" s="15" t="s">
        <v>43</v>
      </c>
      <c r="T411" s="15" t="s">
        <v>50</v>
      </c>
      <c r="U411" s="15" t="s">
        <v>60</v>
      </c>
      <c r="V411" s="16">
        <v>3.01</v>
      </c>
      <c r="W411" s="16">
        <v>3.01</v>
      </c>
      <c r="X411" s="15" t="s">
        <v>52</v>
      </c>
      <c r="Y411" s="15" t="s">
        <v>112</v>
      </c>
      <c r="Z411" s="16" t="b">
        <v>0</v>
      </c>
      <c r="AA411" s="15" t="s">
        <v>54</v>
      </c>
      <c r="AB411" s="16" t="b">
        <v>0</v>
      </c>
      <c r="AC411" s="16">
        <v>39</v>
      </c>
      <c r="AD411" t="str">
        <f t="shared" si="6"/>
        <v>Tr</v>
      </c>
    </row>
    <row r="412" spans="2:30" x14ac:dyDescent="0.25">
      <c r="B412">
        <f>VLOOKUP(C412*1,RMPCrecs!F$2:N$1245,9,FALSE)</f>
        <v>17</v>
      </c>
      <c r="C412" s="15" t="s">
        <v>245</v>
      </c>
      <c r="D412" s="15" t="s">
        <v>41</v>
      </c>
      <c r="E412" s="16">
        <v>2008</v>
      </c>
      <c r="F412" s="15" t="s">
        <v>42</v>
      </c>
      <c r="G412" s="17">
        <v>39695</v>
      </c>
      <c r="H412" s="15" t="s">
        <v>43</v>
      </c>
      <c r="I412" s="15" t="s">
        <v>44</v>
      </c>
      <c r="J412" s="16">
        <v>3008</v>
      </c>
      <c r="K412" s="15" t="s">
        <v>45</v>
      </c>
      <c r="L412" s="16">
        <v>750</v>
      </c>
      <c r="M412" s="15" t="s">
        <v>46</v>
      </c>
      <c r="N412" s="16">
        <v>3</v>
      </c>
      <c r="O412" s="15" t="s">
        <v>43</v>
      </c>
      <c r="P412" s="15" t="s">
        <v>68</v>
      </c>
      <c r="Q412" s="15" t="s">
        <v>48</v>
      </c>
      <c r="R412" s="15" t="s">
        <v>49</v>
      </c>
      <c r="S412" s="15" t="s">
        <v>43</v>
      </c>
      <c r="T412" s="15" t="s">
        <v>50</v>
      </c>
      <c r="U412" s="15" t="s">
        <v>72</v>
      </c>
      <c r="V412" s="16">
        <v>1.56</v>
      </c>
      <c r="W412" s="16">
        <v>1.56</v>
      </c>
      <c r="X412" s="15" t="s">
        <v>52</v>
      </c>
      <c r="Y412" s="15" t="s">
        <v>168</v>
      </c>
      <c r="Z412" s="16" t="b">
        <v>0</v>
      </c>
      <c r="AA412" s="15" t="s">
        <v>54</v>
      </c>
      <c r="AB412" s="16" t="b">
        <v>0</v>
      </c>
      <c r="AC412" s="16">
        <v>39</v>
      </c>
      <c r="AD412" t="str">
        <f t="shared" si="6"/>
        <v>Tr</v>
      </c>
    </row>
    <row r="413" spans="2:30" x14ac:dyDescent="0.25">
      <c r="B413">
        <f>VLOOKUP(C413*1,RMPCrecs!F$2:N$1245,9,FALSE)</f>
        <v>17</v>
      </c>
      <c r="C413" s="15" t="s">
        <v>250</v>
      </c>
      <c r="D413" s="15" t="s">
        <v>41</v>
      </c>
      <c r="E413" s="16">
        <v>2008</v>
      </c>
      <c r="F413" s="15" t="s">
        <v>42</v>
      </c>
      <c r="G413" s="17">
        <v>39687</v>
      </c>
      <c r="H413" s="15" t="s">
        <v>43</v>
      </c>
      <c r="I413" s="15" t="s">
        <v>44</v>
      </c>
      <c r="J413" s="16">
        <v>3008</v>
      </c>
      <c r="K413" s="15" t="s">
        <v>110</v>
      </c>
      <c r="L413" s="16">
        <v>760</v>
      </c>
      <c r="M413" s="15" t="s">
        <v>46</v>
      </c>
      <c r="N413" s="16">
        <v>3</v>
      </c>
      <c r="O413" s="15" t="s">
        <v>43</v>
      </c>
      <c r="P413" s="15" t="s">
        <v>68</v>
      </c>
      <c r="Q413" s="15" t="s">
        <v>48</v>
      </c>
      <c r="R413" s="15" t="s">
        <v>49</v>
      </c>
      <c r="S413" s="15" t="s">
        <v>43</v>
      </c>
      <c r="T413" s="15" t="s">
        <v>50</v>
      </c>
      <c r="U413" s="15" t="s">
        <v>69</v>
      </c>
      <c r="V413" s="16">
        <v>1.91</v>
      </c>
      <c r="W413" s="16">
        <v>1.91</v>
      </c>
      <c r="X413" s="15" t="s">
        <v>52</v>
      </c>
      <c r="Y413" s="15" t="s">
        <v>148</v>
      </c>
      <c r="Z413" s="16" t="b">
        <v>0</v>
      </c>
      <c r="AA413" s="15" t="s">
        <v>54</v>
      </c>
      <c r="AB413" s="16" t="b">
        <v>0</v>
      </c>
      <c r="AC413" s="16">
        <v>39</v>
      </c>
      <c r="AD413" t="str">
        <f t="shared" si="6"/>
        <v>Tr</v>
      </c>
    </row>
    <row r="414" spans="2:30" x14ac:dyDescent="0.25">
      <c r="B414">
        <f>VLOOKUP(C414*1,RMPCrecs!F$2:N$1245,9,FALSE)</f>
        <v>17</v>
      </c>
      <c r="C414" s="15" t="s">
        <v>251</v>
      </c>
      <c r="D414" s="15" t="s">
        <v>41</v>
      </c>
      <c r="E414" s="16">
        <v>2008</v>
      </c>
      <c r="F414" s="15" t="s">
        <v>42</v>
      </c>
      <c r="G414" s="17">
        <v>39687</v>
      </c>
      <c r="H414" s="15" t="s">
        <v>43</v>
      </c>
      <c r="I414" s="15" t="s">
        <v>44</v>
      </c>
      <c r="J414" s="16">
        <v>3008</v>
      </c>
      <c r="K414" s="15" t="s">
        <v>110</v>
      </c>
      <c r="L414" s="16">
        <v>700</v>
      </c>
      <c r="M414" s="15" t="s">
        <v>46</v>
      </c>
      <c r="N414" s="16">
        <v>3</v>
      </c>
      <c r="O414" s="15" t="s">
        <v>43</v>
      </c>
      <c r="P414" s="15" t="s">
        <v>68</v>
      </c>
      <c r="Q414" s="15" t="s">
        <v>48</v>
      </c>
      <c r="R414" s="15" t="s">
        <v>49</v>
      </c>
      <c r="S414" s="15" t="s">
        <v>43</v>
      </c>
      <c r="T414" s="15" t="s">
        <v>50</v>
      </c>
      <c r="U414" s="15" t="s">
        <v>69</v>
      </c>
      <c r="V414" s="16">
        <v>1.91</v>
      </c>
      <c r="W414" s="16">
        <v>1.91</v>
      </c>
      <c r="X414" s="15" t="s">
        <v>52</v>
      </c>
      <c r="Y414" s="15" t="s">
        <v>148</v>
      </c>
      <c r="Z414" s="16" t="b">
        <v>0</v>
      </c>
      <c r="AA414" s="15" t="s">
        <v>54</v>
      </c>
      <c r="AB414" s="16" t="b">
        <v>0</v>
      </c>
      <c r="AC414" s="16">
        <v>39</v>
      </c>
      <c r="AD414" t="str">
        <f t="shared" si="6"/>
        <v>Tr</v>
      </c>
    </row>
    <row r="415" spans="2:30" x14ac:dyDescent="0.25">
      <c r="B415">
        <f>VLOOKUP(C415*1,RMPCrecs!F$2:N$1245,9,FALSE)</f>
        <v>17</v>
      </c>
      <c r="C415" s="15" t="s">
        <v>261</v>
      </c>
      <c r="D415" s="15" t="s">
        <v>41</v>
      </c>
      <c r="E415" s="16">
        <v>2008</v>
      </c>
      <c r="F415" s="15" t="s">
        <v>67</v>
      </c>
      <c r="G415" s="17">
        <v>39687</v>
      </c>
      <c r="H415" s="15" t="s">
        <v>43</v>
      </c>
      <c r="I415" s="15" t="s">
        <v>44</v>
      </c>
      <c r="J415" s="16">
        <v>3008</v>
      </c>
      <c r="K415" s="15" t="s">
        <v>45</v>
      </c>
      <c r="L415" s="16">
        <v>690</v>
      </c>
      <c r="M415" s="15" t="s">
        <v>46</v>
      </c>
      <c r="N415" s="16">
        <v>3</v>
      </c>
      <c r="O415" s="15" t="s">
        <v>43</v>
      </c>
      <c r="P415" s="15" t="s">
        <v>68</v>
      </c>
      <c r="Q415" s="15" t="s">
        <v>48</v>
      </c>
      <c r="R415" s="15" t="s">
        <v>49</v>
      </c>
      <c r="S415" s="15" t="s">
        <v>43</v>
      </c>
      <c r="T415" s="15" t="s">
        <v>50</v>
      </c>
      <c r="U415" s="15" t="s">
        <v>69</v>
      </c>
      <c r="V415" s="16">
        <v>2.89</v>
      </c>
      <c r="W415" s="16">
        <v>2.89</v>
      </c>
      <c r="X415" s="15" t="s">
        <v>52</v>
      </c>
      <c r="Y415" s="15" t="s">
        <v>107</v>
      </c>
      <c r="Z415" s="16" t="b">
        <v>0</v>
      </c>
      <c r="AA415" s="15" t="s">
        <v>54</v>
      </c>
      <c r="AB415" s="16" t="b">
        <v>0</v>
      </c>
      <c r="AC415" s="16">
        <v>39</v>
      </c>
      <c r="AD415" t="str">
        <f t="shared" si="6"/>
        <v>Tr</v>
      </c>
    </row>
    <row r="416" spans="2:30" x14ac:dyDescent="0.25">
      <c r="B416">
        <f>VLOOKUP(C416*1,RMPCrecs!F$2:N$1245,9,FALSE)</f>
        <v>17</v>
      </c>
      <c r="C416" s="15" t="s">
        <v>262</v>
      </c>
      <c r="D416" s="15" t="s">
        <v>41</v>
      </c>
      <c r="E416" s="16">
        <v>2008</v>
      </c>
      <c r="F416" s="15" t="s">
        <v>67</v>
      </c>
      <c r="G416" s="17">
        <v>39687</v>
      </c>
      <c r="H416" s="15" t="s">
        <v>43</v>
      </c>
      <c r="I416" s="15" t="s">
        <v>44</v>
      </c>
      <c r="J416" s="16">
        <v>3008</v>
      </c>
      <c r="K416" s="15" t="s">
        <v>110</v>
      </c>
      <c r="L416" s="16">
        <v>720</v>
      </c>
      <c r="M416" s="15" t="s">
        <v>46</v>
      </c>
      <c r="N416" s="16">
        <v>3</v>
      </c>
      <c r="O416" s="15" t="s">
        <v>43</v>
      </c>
      <c r="P416" s="15" t="s">
        <v>68</v>
      </c>
      <c r="Q416" s="15" t="s">
        <v>48</v>
      </c>
      <c r="R416" s="15" t="s">
        <v>49</v>
      </c>
      <c r="S416" s="15" t="s">
        <v>43</v>
      </c>
      <c r="T416" s="15" t="s">
        <v>50</v>
      </c>
      <c r="U416" s="15" t="s">
        <v>69</v>
      </c>
      <c r="V416" s="16">
        <v>2.89</v>
      </c>
      <c r="W416" s="16">
        <v>2.89</v>
      </c>
      <c r="X416" s="15" t="s">
        <v>52</v>
      </c>
      <c r="Y416" s="15" t="s">
        <v>107</v>
      </c>
      <c r="Z416" s="16" t="b">
        <v>0</v>
      </c>
      <c r="AA416" s="15" t="s">
        <v>54</v>
      </c>
      <c r="AB416" s="16" t="b">
        <v>0</v>
      </c>
      <c r="AC416" s="16">
        <v>39</v>
      </c>
      <c r="AD416" t="str">
        <f t="shared" si="6"/>
        <v>Tr</v>
      </c>
    </row>
    <row r="417" spans="2:30" x14ac:dyDescent="0.25">
      <c r="B417">
        <f>VLOOKUP(C417*1,RMPCrecs!F$2:N$1245,9,FALSE)</f>
        <v>17</v>
      </c>
      <c r="C417" s="15" t="s">
        <v>263</v>
      </c>
      <c r="D417" s="15" t="s">
        <v>41</v>
      </c>
      <c r="E417" s="16">
        <v>2008</v>
      </c>
      <c r="F417" s="15" t="s">
        <v>67</v>
      </c>
      <c r="G417" s="17">
        <v>39687</v>
      </c>
      <c r="H417" s="15" t="s">
        <v>43</v>
      </c>
      <c r="I417" s="15" t="s">
        <v>44</v>
      </c>
      <c r="J417" s="16">
        <v>3008</v>
      </c>
      <c r="K417" s="15" t="s">
        <v>45</v>
      </c>
      <c r="L417" s="16">
        <v>710</v>
      </c>
      <c r="M417" s="15" t="s">
        <v>46</v>
      </c>
      <c r="N417" s="16">
        <v>3</v>
      </c>
      <c r="O417" s="15" t="s">
        <v>43</v>
      </c>
      <c r="P417" s="15" t="s">
        <v>68</v>
      </c>
      <c r="Q417" s="15" t="s">
        <v>48</v>
      </c>
      <c r="R417" s="15" t="s">
        <v>49</v>
      </c>
      <c r="S417" s="15" t="s">
        <v>43</v>
      </c>
      <c r="T417" s="15" t="s">
        <v>50</v>
      </c>
      <c r="U417" s="15" t="s">
        <v>69</v>
      </c>
      <c r="V417" s="16">
        <v>2.89</v>
      </c>
      <c r="W417" s="16">
        <v>2.89</v>
      </c>
      <c r="X417" s="15" t="s">
        <v>52</v>
      </c>
      <c r="Y417" s="15" t="s">
        <v>107</v>
      </c>
      <c r="Z417" s="16" t="b">
        <v>0</v>
      </c>
      <c r="AA417" s="15" t="s">
        <v>54</v>
      </c>
      <c r="AB417" s="16" t="b">
        <v>0</v>
      </c>
      <c r="AC417" s="16">
        <v>39</v>
      </c>
      <c r="AD417" t="str">
        <f t="shared" si="6"/>
        <v>Tr</v>
      </c>
    </row>
    <row r="418" spans="2:30" x14ac:dyDescent="0.25">
      <c r="B418">
        <f>VLOOKUP(C418*1,RMPCrecs!F$2:N$1245,9,FALSE)</f>
        <v>17</v>
      </c>
      <c r="C418" s="15" t="s">
        <v>264</v>
      </c>
      <c r="D418" s="15" t="s">
        <v>41</v>
      </c>
      <c r="E418" s="16">
        <v>2008</v>
      </c>
      <c r="F418" s="15" t="s">
        <v>67</v>
      </c>
      <c r="G418" s="17">
        <v>39687</v>
      </c>
      <c r="H418" s="15" t="s">
        <v>43</v>
      </c>
      <c r="I418" s="15" t="s">
        <v>44</v>
      </c>
      <c r="J418" s="16">
        <v>3008</v>
      </c>
      <c r="K418" s="15" t="s">
        <v>45</v>
      </c>
      <c r="L418" s="16">
        <v>700</v>
      </c>
      <c r="M418" s="15" t="s">
        <v>46</v>
      </c>
      <c r="N418" s="16">
        <v>3</v>
      </c>
      <c r="O418" s="15" t="s">
        <v>43</v>
      </c>
      <c r="P418" s="15" t="s">
        <v>265</v>
      </c>
      <c r="Q418" s="15" t="s">
        <v>48</v>
      </c>
      <c r="R418" s="15" t="s">
        <v>49</v>
      </c>
      <c r="S418" s="15" t="s">
        <v>43</v>
      </c>
      <c r="T418" s="15" t="s">
        <v>50</v>
      </c>
      <c r="U418" s="15" t="s">
        <v>69</v>
      </c>
      <c r="V418" s="16">
        <v>2.89</v>
      </c>
      <c r="W418" s="16">
        <v>2.89</v>
      </c>
      <c r="X418" s="15" t="s">
        <v>52</v>
      </c>
      <c r="Y418" s="15" t="s">
        <v>107</v>
      </c>
      <c r="Z418" s="16" t="b">
        <v>0</v>
      </c>
      <c r="AA418" s="15" t="s">
        <v>54</v>
      </c>
      <c r="AB418" s="16" t="b">
        <v>0</v>
      </c>
      <c r="AC418" s="16">
        <v>39</v>
      </c>
      <c r="AD418" t="str">
        <f t="shared" si="6"/>
        <v>Tr</v>
      </c>
    </row>
    <row r="419" spans="2:30" x14ac:dyDescent="0.25">
      <c r="B419">
        <f>VLOOKUP(C419*1,RMPCrecs!F$2:N$1245,9,FALSE)</f>
        <v>17</v>
      </c>
      <c r="C419" s="15" t="s">
        <v>266</v>
      </c>
      <c r="D419" s="15" t="s">
        <v>41</v>
      </c>
      <c r="E419" s="16">
        <v>2008</v>
      </c>
      <c r="F419" s="15" t="s">
        <v>67</v>
      </c>
      <c r="G419" s="17">
        <v>39687</v>
      </c>
      <c r="H419" s="15" t="s">
        <v>43</v>
      </c>
      <c r="I419" s="15" t="s">
        <v>44</v>
      </c>
      <c r="J419" s="16">
        <v>3008</v>
      </c>
      <c r="K419" s="15" t="s">
        <v>110</v>
      </c>
      <c r="L419" s="16">
        <v>740</v>
      </c>
      <c r="M419" s="15" t="s">
        <v>46</v>
      </c>
      <c r="N419" s="16">
        <v>3</v>
      </c>
      <c r="O419" s="15" t="s">
        <v>43</v>
      </c>
      <c r="P419" s="15" t="s">
        <v>68</v>
      </c>
      <c r="Q419" s="15" t="s">
        <v>48</v>
      </c>
      <c r="R419" s="15" t="s">
        <v>49</v>
      </c>
      <c r="S419" s="15" t="s">
        <v>43</v>
      </c>
      <c r="T419" s="15" t="s">
        <v>50</v>
      </c>
      <c r="U419" s="15" t="s">
        <v>69</v>
      </c>
      <c r="V419" s="16">
        <v>2.89</v>
      </c>
      <c r="W419" s="16">
        <v>2.89</v>
      </c>
      <c r="X419" s="15" t="s">
        <v>52</v>
      </c>
      <c r="Y419" s="15" t="s">
        <v>107</v>
      </c>
      <c r="Z419" s="16" t="b">
        <v>0</v>
      </c>
      <c r="AA419" s="15" t="s">
        <v>54</v>
      </c>
      <c r="AB419" s="16" t="b">
        <v>0</v>
      </c>
      <c r="AC419" s="16">
        <v>39</v>
      </c>
      <c r="AD419" t="str">
        <f t="shared" si="6"/>
        <v>Tr</v>
      </c>
    </row>
    <row r="420" spans="2:30" x14ac:dyDescent="0.25">
      <c r="B420">
        <f>VLOOKUP(C420*1,RMPCrecs!F$2:N$1245,9,FALSE)</f>
        <v>17</v>
      </c>
      <c r="C420" s="15" t="s">
        <v>267</v>
      </c>
      <c r="D420" s="15" t="s">
        <v>41</v>
      </c>
      <c r="E420" s="16">
        <v>2008</v>
      </c>
      <c r="F420" s="15" t="s">
        <v>67</v>
      </c>
      <c r="G420" s="17">
        <v>39687</v>
      </c>
      <c r="H420" s="15" t="s">
        <v>43</v>
      </c>
      <c r="I420" s="15" t="s">
        <v>44</v>
      </c>
      <c r="J420" s="16">
        <v>3008</v>
      </c>
      <c r="K420" s="15" t="s">
        <v>110</v>
      </c>
      <c r="L420" s="16">
        <v>700</v>
      </c>
      <c r="M420" s="15" t="s">
        <v>46</v>
      </c>
      <c r="N420" s="16">
        <v>3</v>
      </c>
      <c r="O420" s="15" t="s">
        <v>43</v>
      </c>
      <c r="P420" s="15" t="s">
        <v>68</v>
      </c>
      <c r="Q420" s="15" t="s">
        <v>48</v>
      </c>
      <c r="R420" s="15" t="s">
        <v>49</v>
      </c>
      <c r="S420" s="15" t="s">
        <v>43</v>
      </c>
      <c r="T420" s="15" t="s">
        <v>50</v>
      </c>
      <c r="U420" s="15" t="s">
        <v>69</v>
      </c>
      <c r="V420" s="16">
        <v>2.89</v>
      </c>
      <c r="W420" s="16">
        <v>2.89</v>
      </c>
      <c r="X420" s="15" t="s">
        <v>52</v>
      </c>
      <c r="Y420" s="15" t="s">
        <v>107</v>
      </c>
      <c r="Z420" s="16" t="b">
        <v>0</v>
      </c>
      <c r="AA420" s="15" t="s">
        <v>54</v>
      </c>
      <c r="AB420" s="16" t="b">
        <v>0</v>
      </c>
      <c r="AC420" s="16">
        <v>39</v>
      </c>
      <c r="AD420" t="str">
        <f t="shared" si="6"/>
        <v>Tr</v>
      </c>
    </row>
    <row r="421" spans="2:30" x14ac:dyDescent="0.25">
      <c r="B421">
        <f>VLOOKUP(C421*1,RMPCrecs!F$2:N$1245,9,FALSE)</f>
        <v>17</v>
      </c>
      <c r="C421" s="15" t="s">
        <v>268</v>
      </c>
      <c r="D421" s="15" t="s">
        <v>41</v>
      </c>
      <c r="E421" s="16">
        <v>2008</v>
      </c>
      <c r="F421" s="15" t="s">
        <v>67</v>
      </c>
      <c r="G421" s="17">
        <v>39687</v>
      </c>
      <c r="H421" s="15" t="s">
        <v>43</v>
      </c>
      <c r="I421" s="15" t="s">
        <v>44</v>
      </c>
      <c r="J421" s="16">
        <v>3008</v>
      </c>
      <c r="K421" s="15" t="s">
        <v>110</v>
      </c>
      <c r="L421" s="16">
        <v>710</v>
      </c>
      <c r="M421" s="15" t="s">
        <v>46</v>
      </c>
      <c r="N421" s="16">
        <v>3</v>
      </c>
      <c r="O421" s="15" t="s">
        <v>43</v>
      </c>
      <c r="P421" s="15" t="s">
        <v>68</v>
      </c>
      <c r="Q421" s="15" t="s">
        <v>48</v>
      </c>
      <c r="R421" s="15" t="s">
        <v>49</v>
      </c>
      <c r="S421" s="15" t="s">
        <v>43</v>
      </c>
      <c r="T421" s="15" t="s">
        <v>50</v>
      </c>
      <c r="U421" s="15" t="s">
        <v>69</v>
      </c>
      <c r="V421" s="16">
        <v>2.89</v>
      </c>
      <c r="W421" s="16">
        <v>2.89</v>
      </c>
      <c r="X421" s="15" t="s">
        <v>52</v>
      </c>
      <c r="Y421" s="15" t="s">
        <v>107</v>
      </c>
      <c r="Z421" s="16" t="b">
        <v>0</v>
      </c>
      <c r="AA421" s="15" t="s">
        <v>54</v>
      </c>
      <c r="AB421" s="16" t="b">
        <v>0</v>
      </c>
      <c r="AC421" s="16">
        <v>39</v>
      </c>
      <c r="AD421" t="str">
        <f t="shared" si="6"/>
        <v>Tr</v>
      </c>
    </row>
    <row r="422" spans="2:30" x14ac:dyDescent="0.25">
      <c r="B422">
        <f>VLOOKUP(C422*1,RMPCrecs!F$2:N$1245,9,FALSE)</f>
        <v>17</v>
      </c>
      <c r="C422" s="15" t="s">
        <v>277</v>
      </c>
      <c r="D422" s="15" t="s">
        <v>41</v>
      </c>
      <c r="E422" s="16">
        <v>2008</v>
      </c>
      <c r="F422" s="15" t="s">
        <v>42</v>
      </c>
      <c r="G422" s="17">
        <v>39710</v>
      </c>
      <c r="H422" s="15" t="s">
        <v>43</v>
      </c>
      <c r="I422" s="15" t="s">
        <v>44</v>
      </c>
      <c r="J422" s="16">
        <v>3008</v>
      </c>
      <c r="K422" s="15" t="s">
        <v>110</v>
      </c>
      <c r="L422" s="16">
        <v>770</v>
      </c>
      <c r="M422" s="15" t="s">
        <v>46</v>
      </c>
      <c r="N422" s="16">
        <v>3</v>
      </c>
      <c r="O422" s="15" t="s">
        <v>43</v>
      </c>
      <c r="P422" s="15" t="s">
        <v>68</v>
      </c>
      <c r="Q422" s="15" t="s">
        <v>48</v>
      </c>
      <c r="R422" s="15" t="s">
        <v>49</v>
      </c>
      <c r="S422" s="15" t="s">
        <v>43</v>
      </c>
      <c r="T422" s="15" t="s">
        <v>50</v>
      </c>
      <c r="U422" s="15" t="s">
        <v>51</v>
      </c>
      <c r="V422" s="16">
        <v>2.4</v>
      </c>
      <c r="W422" s="16">
        <v>2.4</v>
      </c>
      <c r="X422" s="15" t="s">
        <v>52</v>
      </c>
      <c r="Y422" s="15" t="s">
        <v>195</v>
      </c>
      <c r="Z422" s="16" t="b">
        <v>0</v>
      </c>
      <c r="AA422" s="15" t="s">
        <v>54</v>
      </c>
      <c r="AB422" s="16" t="b">
        <v>0</v>
      </c>
      <c r="AC422" s="16">
        <v>39</v>
      </c>
      <c r="AD422" t="str">
        <f t="shared" si="6"/>
        <v>Tr</v>
      </c>
    </row>
    <row r="423" spans="2:30" x14ac:dyDescent="0.25">
      <c r="B423">
        <f>VLOOKUP(C423*1,RMPCrecs!F$2:N$1245,9,FALSE)</f>
        <v>17</v>
      </c>
      <c r="C423" s="15" t="s">
        <v>289</v>
      </c>
      <c r="D423" s="15" t="s">
        <v>41</v>
      </c>
      <c r="E423" s="16">
        <v>2008</v>
      </c>
      <c r="F423" s="15" t="s">
        <v>42</v>
      </c>
      <c r="G423" s="17">
        <v>39679</v>
      </c>
      <c r="H423" s="15" t="s">
        <v>43</v>
      </c>
      <c r="I423" s="15" t="s">
        <v>44</v>
      </c>
      <c r="J423" s="16">
        <v>3008</v>
      </c>
      <c r="K423" s="15" t="s">
        <v>110</v>
      </c>
      <c r="L423" s="16">
        <v>740</v>
      </c>
      <c r="M423" s="15" t="s">
        <v>46</v>
      </c>
      <c r="N423" s="16">
        <v>3</v>
      </c>
      <c r="O423" s="15" t="s">
        <v>43</v>
      </c>
      <c r="P423" s="15" t="s">
        <v>68</v>
      </c>
      <c r="Q423" s="15" t="s">
        <v>48</v>
      </c>
      <c r="R423" s="15" t="s">
        <v>49</v>
      </c>
      <c r="S423" s="15" t="s">
        <v>43</v>
      </c>
      <c r="T423" s="15" t="s">
        <v>50</v>
      </c>
      <c r="U423" s="15" t="s">
        <v>98</v>
      </c>
      <c r="V423" s="16">
        <v>2.75</v>
      </c>
      <c r="W423" s="16">
        <v>2.75</v>
      </c>
      <c r="X423" s="15" t="s">
        <v>52</v>
      </c>
      <c r="Y423" s="15" t="s">
        <v>156</v>
      </c>
      <c r="Z423" s="16" t="b">
        <v>0</v>
      </c>
      <c r="AA423" s="15" t="s">
        <v>54</v>
      </c>
      <c r="AB423" s="16" t="b">
        <v>0</v>
      </c>
      <c r="AC423" s="16">
        <v>39</v>
      </c>
      <c r="AD423" t="str">
        <f t="shared" si="6"/>
        <v>Tr</v>
      </c>
    </row>
    <row r="424" spans="2:30" x14ac:dyDescent="0.25">
      <c r="B424">
        <f>VLOOKUP(C424*1,RMPCrecs!F$2:N$1245,9,FALSE)</f>
        <v>17</v>
      </c>
      <c r="C424" s="15" t="s">
        <v>332</v>
      </c>
      <c r="D424" s="15" t="s">
        <v>41</v>
      </c>
      <c r="E424" s="16">
        <v>2008</v>
      </c>
      <c r="F424" s="15" t="s">
        <v>67</v>
      </c>
      <c r="G424" s="17">
        <v>39696</v>
      </c>
      <c r="H424" s="15" t="s">
        <v>43</v>
      </c>
      <c r="I424" s="15" t="s">
        <v>44</v>
      </c>
      <c r="J424" s="16">
        <v>3008</v>
      </c>
      <c r="K424" s="15" t="s">
        <v>45</v>
      </c>
      <c r="L424" s="16">
        <v>790</v>
      </c>
      <c r="M424" s="15" t="s">
        <v>46</v>
      </c>
      <c r="N424" s="16">
        <v>3</v>
      </c>
      <c r="O424" s="15" t="s">
        <v>43</v>
      </c>
      <c r="P424" s="15" t="s">
        <v>68</v>
      </c>
      <c r="Q424" s="15" t="s">
        <v>48</v>
      </c>
      <c r="R424" s="15" t="s">
        <v>49</v>
      </c>
      <c r="S424" s="15" t="s">
        <v>43</v>
      </c>
      <c r="T424" s="15" t="s">
        <v>50</v>
      </c>
      <c r="U424" s="15" t="s">
        <v>72</v>
      </c>
      <c r="V424" s="16">
        <v>12.93</v>
      </c>
      <c r="W424" s="16">
        <v>12.93</v>
      </c>
      <c r="X424" s="15" t="s">
        <v>52</v>
      </c>
      <c r="Y424" s="15" t="s">
        <v>166</v>
      </c>
      <c r="Z424" s="16" t="b">
        <v>0</v>
      </c>
      <c r="AA424" s="15" t="s">
        <v>54</v>
      </c>
      <c r="AB424" s="16" t="b">
        <v>0</v>
      </c>
      <c r="AC424" s="16">
        <v>39</v>
      </c>
      <c r="AD424" t="str">
        <f t="shared" si="6"/>
        <v>Tr</v>
      </c>
    </row>
    <row r="425" spans="2:30" x14ac:dyDescent="0.25">
      <c r="B425">
        <f>VLOOKUP(C425*1,RMPCrecs!F$2:N$1245,9,FALSE)</f>
        <v>17</v>
      </c>
      <c r="C425" s="15" t="s">
        <v>333</v>
      </c>
      <c r="D425" s="15" t="s">
        <v>41</v>
      </c>
      <c r="E425" s="16">
        <v>2008</v>
      </c>
      <c r="F425" s="15" t="s">
        <v>42</v>
      </c>
      <c r="G425" s="17">
        <v>39689</v>
      </c>
      <c r="H425" s="15" t="s">
        <v>43</v>
      </c>
      <c r="I425" s="15" t="s">
        <v>44</v>
      </c>
      <c r="J425" s="16">
        <v>3008</v>
      </c>
      <c r="K425" s="15" t="s">
        <v>110</v>
      </c>
      <c r="L425" s="16">
        <v>740</v>
      </c>
      <c r="M425" s="15" t="s">
        <v>46</v>
      </c>
      <c r="N425" s="16">
        <v>3</v>
      </c>
      <c r="O425" s="15" t="s">
        <v>43</v>
      </c>
      <c r="P425" s="15" t="s">
        <v>68</v>
      </c>
      <c r="Q425" s="15" t="s">
        <v>48</v>
      </c>
      <c r="R425" s="15" t="s">
        <v>49</v>
      </c>
      <c r="S425" s="15" t="s">
        <v>43</v>
      </c>
      <c r="T425" s="15" t="s">
        <v>50</v>
      </c>
      <c r="U425" s="15" t="s">
        <v>69</v>
      </c>
      <c r="V425" s="16">
        <v>1.91</v>
      </c>
      <c r="W425" s="16">
        <v>1.91</v>
      </c>
      <c r="X425" s="15" t="s">
        <v>52</v>
      </c>
      <c r="Y425" s="15" t="s">
        <v>148</v>
      </c>
      <c r="Z425" s="16" t="b">
        <v>0</v>
      </c>
      <c r="AA425" s="15" t="s">
        <v>54</v>
      </c>
      <c r="AB425" s="16" t="b">
        <v>0</v>
      </c>
      <c r="AC425" s="16">
        <v>39</v>
      </c>
      <c r="AD425" t="str">
        <f t="shared" si="6"/>
        <v>Tr</v>
      </c>
    </row>
    <row r="426" spans="2:30" x14ac:dyDescent="0.25">
      <c r="B426">
        <f>VLOOKUP(C426*1,RMPCrecs!F$2:N$1245,9,FALSE)</f>
        <v>17</v>
      </c>
      <c r="C426" s="15" t="s">
        <v>350</v>
      </c>
      <c r="D426" s="15" t="s">
        <v>41</v>
      </c>
      <c r="E426" s="16">
        <v>2008</v>
      </c>
      <c r="F426" s="15" t="s">
        <v>42</v>
      </c>
      <c r="G426" s="17">
        <v>39695</v>
      </c>
      <c r="H426" s="15" t="s">
        <v>43</v>
      </c>
      <c r="I426" s="15" t="s">
        <v>44</v>
      </c>
      <c r="J426" s="16">
        <v>3008</v>
      </c>
      <c r="K426" s="15" t="s">
        <v>45</v>
      </c>
      <c r="L426" s="16">
        <v>760</v>
      </c>
      <c r="M426" s="15" t="s">
        <v>46</v>
      </c>
      <c r="N426" s="16">
        <v>3</v>
      </c>
      <c r="O426" s="15" t="s">
        <v>43</v>
      </c>
      <c r="P426" s="15" t="s">
        <v>68</v>
      </c>
      <c r="Q426" s="15" t="s">
        <v>48</v>
      </c>
      <c r="R426" s="15" t="s">
        <v>49</v>
      </c>
      <c r="S426" s="15" t="s">
        <v>43</v>
      </c>
      <c r="T426" s="15" t="s">
        <v>50</v>
      </c>
      <c r="U426" s="15" t="s">
        <v>72</v>
      </c>
      <c r="V426" s="16">
        <v>1.56</v>
      </c>
      <c r="W426" s="16">
        <v>1.56</v>
      </c>
      <c r="X426" s="15" t="s">
        <v>52</v>
      </c>
      <c r="Y426" s="15" t="s">
        <v>168</v>
      </c>
      <c r="Z426" s="16" t="b">
        <v>0</v>
      </c>
      <c r="AA426" s="15" t="s">
        <v>54</v>
      </c>
      <c r="AB426" s="16" t="b">
        <v>0</v>
      </c>
      <c r="AC426" s="16">
        <v>39</v>
      </c>
      <c r="AD426" t="str">
        <f t="shared" si="6"/>
        <v>Tr</v>
      </c>
    </row>
    <row r="427" spans="2:30" x14ac:dyDescent="0.25">
      <c r="B427">
        <f>VLOOKUP(C427*1,RMPCrecs!F$2:N$1245,9,FALSE)</f>
        <v>17</v>
      </c>
      <c r="C427" s="15" t="s">
        <v>351</v>
      </c>
      <c r="D427" s="15" t="s">
        <v>41</v>
      </c>
      <c r="E427" s="16">
        <v>2008</v>
      </c>
      <c r="F427" s="15" t="s">
        <v>42</v>
      </c>
      <c r="G427" s="17">
        <v>39695</v>
      </c>
      <c r="H427" s="15" t="s">
        <v>43</v>
      </c>
      <c r="I427" s="15" t="s">
        <v>44</v>
      </c>
      <c r="J427" s="16">
        <v>3008</v>
      </c>
      <c r="K427" s="15" t="s">
        <v>110</v>
      </c>
      <c r="L427" s="16">
        <v>660</v>
      </c>
      <c r="M427" s="15" t="s">
        <v>46</v>
      </c>
      <c r="N427" s="16">
        <v>3</v>
      </c>
      <c r="O427" s="15" t="s">
        <v>43</v>
      </c>
      <c r="P427" s="15" t="s">
        <v>68</v>
      </c>
      <c r="Q427" s="15" t="s">
        <v>48</v>
      </c>
      <c r="R427" s="15" t="s">
        <v>49</v>
      </c>
      <c r="S427" s="15" t="s">
        <v>43</v>
      </c>
      <c r="T427" s="15" t="s">
        <v>50</v>
      </c>
      <c r="U427" s="15" t="s">
        <v>72</v>
      </c>
      <c r="V427" s="16">
        <v>1.56</v>
      </c>
      <c r="W427" s="16">
        <v>1.56</v>
      </c>
      <c r="X427" s="15" t="s">
        <v>52</v>
      </c>
      <c r="Y427" s="15" t="s">
        <v>168</v>
      </c>
      <c r="Z427" s="16" t="b">
        <v>0</v>
      </c>
      <c r="AA427" s="15" t="s">
        <v>54</v>
      </c>
      <c r="AB427" s="16" t="b">
        <v>0</v>
      </c>
      <c r="AC427" s="16">
        <v>39</v>
      </c>
      <c r="AD427" t="str">
        <f t="shared" si="6"/>
        <v>Tr</v>
      </c>
    </row>
    <row r="428" spans="2:30" x14ac:dyDescent="0.25">
      <c r="B428">
        <f>VLOOKUP(C428*1,RMPCrecs!F$2:N$1245,9,FALSE)</f>
        <v>17</v>
      </c>
      <c r="C428" s="15" t="s">
        <v>352</v>
      </c>
      <c r="D428" s="15" t="s">
        <v>41</v>
      </c>
      <c r="E428" s="16">
        <v>2008</v>
      </c>
      <c r="F428" s="15" t="s">
        <v>42</v>
      </c>
      <c r="G428" s="17">
        <v>39695</v>
      </c>
      <c r="H428" s="15" t="s">
        <v>43</v>
      </c>
      <c r="I428" s="15" t="s">
        <v>44</v>
      </c>
      <c r="J428" s="16">
        <v>3008</v>
      </c>
      <c r="K428" s="15" t="s">
        <v>110</v>
      </c>
      <c r="L428" s="16">
        <v>730</v>
      </c>
      <c r="M428" s="15" t="s">
        <v>46</v>
      </c>
      <c r="N428" s="16">
        <v>3</v>
      </c>
      <c r="O428" s="15" t="s">
        <v>43</v>
      </c>
      <c r="P428" s="15" t="s">
        <v>68</v>
      </c>
      <c r="Q428" s="15" t="s">
        <v>48</v>
      </c>
      <c r="R428" s="15" t="s">
        <v>49</v>
      </c>
      <c r="S428" s="15" t="s">
        <v>43</v>
      </c>
      <c r="T428" s="15" t="s">
        <v>50</v>
      </c>
      <c r="U428" s="15" t="s">
        <v>72</v>
      </c>
      <c r="V428" s="16">
        <v>1.56</v>
      </c>
      <c r="W428" s="16">
        <v>1.56</v>
      </c>
      <c r="X428" s="15" t="s">
        <v>52</v>
      </c>
      <c r="Y428" s="15" t="s">
        <v>168</v>
      </c>
      <c r="Z428" s="16" t="b">
        <v>0</v>
      </c>
      <c r="AA428" s="15" t="s">
        <v>54</v>
      </c>
      <c r="AB428" s="16" t="b">
        <v>0</v>
      </c>
      <c r="AC428" s="16">
        <v>39</v>
      </c>
      <c r="AD428" t="str">
        <f t="shared" si="6"/>
        <v>Tr</v>
      </c>
    </row>
    <row r="429" spans="2:30" x14ac:dyDescent="0.25">
      <c r="B429">
        <f>VLOOKUP(C429*1,RMPCrecs!F$2:N$1245,9,FALSE)</f>
        <v>17</v>
      </c>
      <c r="C429" s="15" t="s">
        <v>353</v>
      </c>
      <c r="D429" s="15" t="s">
        <v>41</v>
      </c>
      <c r="E429" s="16">
        <v>2008</v>
      </c>
      <c r="F429" s="15" t="s">
        <v>42</v>
      </c>
      <c r="G429" s="17">
        <v>39695</v>
      </c>
      <c r="H429" s="15" t="s">
        <v>43</v>
      </c>
      <c r="I429" s="15" t="s">
        <v>44</v>
      </c>
      <c r="J429" s="16">
        <v>3008</v>
      </c>
      <c r="K429" s="15" t="s">
        <v>110</v>
      </c>
      <c r="L429" s="16">
        <v>700</v>
      </c>
      <c r="M429" s="15" t="s">
        <v>46</v>
      </c>
      <c r="N429" s="16">
        <v>3</v>
      </c>
      <c r="O429" s="15" t="s">
        <v>43</v>
      </c>
      <c r="P429" s="15" t="s">
        <v>68</v>
      </c>
      <c r="Q429" s="15" t="s">
        <v>48</v>
      </c>
      <c r="R429" s="15" t="s">
        <v>49</v>
      </c>
      <c r="S429" s="15" t="s">
        <v>43</v>
      </c>
      <c r="T429" s="15" t="s">
        <v>50</v>
      </c>
      <c r="U429" s="15" t="s">
        <v>72</v>
      </c>
      <c r="V429" s="16">
        <v>1.56</v>
      </c>
      <c r="W429" s="16">
        <v>1.56</v>
      </c>
      <c r="X429" s="15" t="s">
        <v>52</v>
      </c>
      <c r="Y429" s="15" t="s">
        <v>168</v>
      </c>
      <c r="Z429" s="16" t="b">
        <v>0</v>
      </c>
      <c r="AA429" s="15" t="s">
        <v>54</v>
      </c>
      <c r="AB429" s="16" t="b">
        <v>0</v>
      </c>
      <c r="AC429" s="16">
        <v>39</v>
      </c>
      <c r="AD429" t="str">
        <f t="shared" si="6"/>
        <v>Tr</v>
      </c>
    </row>
    <row r="430" spans="2:30" x14ac:dyDescent="0.25">
      <c r="B430">
        <f>VLOOKUP(C430*1,RMPCrecs!F$2:N$1245,9,FALSE)</f>
        <v>17</v>
      </c>
      <c r="C430" s="15" t="s">
        <v>354</v>
      </c>
      <c r="D430" s="15" t="s">
        <v>41</v>
      </c>
      <c r="E430" s="16">
        <v>2008</v>
      </c>
      <c r="F430" s="15" t="s">
        <v>42</v>
      </c>
      <c r="G430" s="17">
        <v>39695</v>
      </c>
      <c r="H430" s="15" t="s">
        <v>43</v>
      </c>
      <c r="I430" s="15" t="s">
        <v>44</v>
      </c>
      <c r="J430" s="16">
        <v>3008</v>
      </c>
      <c r="K430" s="15" t="s">
        <v>45</v>
      </c>
      <c r="L430" s="16">
        <v>750</v>
      </c>
      <c r="M430" s="15" t="s">
        <v>46</v>
      </c>
      <c r="N430" s="16">
        <v>3</v>
      </c>
      <c r="O430" s="15" t="s">
        <v>43</v>
      </c>
      <c r="P430" s="15" t="s">
        <v>68</v>
      </c>
      <c r="Q430" s="15" t="s">
        <v>48</v>
      </c>
      <c r="R430" s="15" t="s">
        <v>49</v>
      </c>
      <c r="S430" s="15" t="s">
        <v>43</v>
      </c>
      <c r="T430" s="15" t="s">
        <v>50</v>
      </c>
      <c r="U430" s="15" t="s">
        <v>72</v>
      </c>
      <c r="V430" s="16">
        <v>1.56</v>
      </c>
      <c r="W430" s="16">
        <v>1.56</v>
      </c>
      <c r="X430" s="15" t="s">
        <v>52</v>
      </c>
      <c r="Y430" s="15" t="s">
        <v>168</v>
      </c>
      <c r="Z430" s="16" t="b">
        <v>0</v>
      </c>
      <c r="AA430" s="15" t="s">
        <v>54</v>
      </c>
      <c r="AB430" s="16" t="b">
        <v>0</v>
      </c>
      <c r="AC430" s="16">
        <v>39</v>
      </c>
      <c r="AD430" t="str">
        <f t="shared" si="6"/>
        <v>Tr</v>
      </c>
    </row>
    <row r="431" spans="2:30" x14ac:dyDescent="0.25">
      <c r="B431">
        <f>VLOOKUP(C431*1,RMPCrecs!F$2:N$1245,9,FALSE)</f>
        <v>17</v>
      </c>
      <c r="C431" s="15" t="s">
        <v>355</v>
      </c>
      <c r="D431" s="15" t="s">
        <v>41</v>
      </c>
      <c r="E431" s="16">
        <v>2008</v>
      </c>
      <c r="F431" s="15" t="s">
        <v>42</v>
      </c>
      <c r="G431" s="17">
        <v>39695</v>
      </c>
      <c r="H431" s="15" t="s">
        <v>43</v>
      </c>
      <c r="I431" s="15" t="s">
        <v>44</v>
      </c>
      <c r="J431" s="16">
        <v>3008</v>
      </c>
      <c r="K431" s="15" t="s">
        <v>45</v>
      </c>
      <c r="L431" s="16">
        <v>650</v>
      </c>
      <c r="M431" s="15" t="s">
        <v>46</v>
      </c>
      <c r="N431" s="16">
        <v>3</v>
      </c>
      <c r="O431" s="15" t="s">
        <v>43</v>
      </c>
      <c r="P431" s="15" t="s">
        <v>68</v>
      </c>
      <c r="Q431" s="15" t="s">
        <v>48</v>
      </c>
      <c r="R431" s="15" t="s">
        <v>49</v>
      </c>
      <c r="S431" s="15" t="s">
        <v>43</v>
      </c>
      <c r="T431" s="15" t="s">
        <v>50</v>
      </c>
      <c r="U431" s="15" t="s">
        <v>72</v>
      </c>
      <c r="V431" s="16">
        <v>1.56</v>
      </c>
      <c r="W431" s="16">
        <v>1.56</v>
      </c>
      <c r="X431" s="15" t="s">
        <v>52</v>
      </c>
      <c r="Y431" s="15" t="s">
        <v>168</v>
      </c>
      <c r="Z431" s="16" t="b">
        <v>0</v>
      </c>
      <c r="AA431" s="15" t="s">
        <v>54</v>
      </c>
      <c r="AB431" s="16" t="b">
        <v>0</v>
      </c>
      <c r="AC431" s="16">
        <v>39</v>
      </c>
      <c r="AD431" t="str">
        <f t="shared" si="6"/>
        <v>Tr</v>
      </c>
    </row>
    <row r="432" spans="2:30" x14ac:dyDescent="0.25">
      <c r="B432">
        <f>VLOOKUP(C432*1,RMPCrecs!F$2:N$1245,9,FALSE)</f>
        <v>17</v>
      </c>
      <c r="C432" s="15" t="s">
        <v>356</v>
      </c>
      <c r="D432" s="15" t="s">
        <v>41</v>
      </c>
      <c r="E432" s="16">
        <v>2008</v>
      </c>
      <c r="F432" s="15" t="s">
        <v>42</v>
      </c>
      <c r="G432" s="17">
        <v>39695</v>
      </c>
      <c r="H432" s="15" t="s">
        <v>43</v>
      </c>
      <c r="I432" s="15" t="s">
        <v>44</v>
      </c>
      <c r="J432" s="16">
        <v>3008</v>
      </c>
      <c r="K432" s="15" t="s">
        <v>45</v>
      </c>
      <c r="L432" s="16">
        <v>700</v>
      </c>
      <c r="M432" s="15" t="s">
        <v>46</v>
      </c>
      <c r="N432" s="16">
        <v>3</v>
      </c>
      <c r="O432" s="15" t="s">
        <v>43</v>
      </c>
      <c r="P432" s="15" t="s">
        <v>68</v>
      </c>
      <c r="Q432" s="15" t="s">
        <v>48</v>
      </c>
      <c r="R432" s="15" t="s">
        <v>49</v>
      </c>
      <c r="S432" s="15" t="s">
        <v>43</v>
      </c>
      <c r="T432" s="15" t="s">
        <v>50</v>
      </c>
      <c r="U432" s="15" t="s">
        <v>72</v>
      </c>
      <c r="V432" s="16">
        <v>1.56</v>
      </c>
      <c r="W432" s="16">
        <v>1.56</v>
      </c>
      <c r="X432" s="15" t="s">
        <v>52</v>
      </c>
      <c r="Y432" s="15" t="s">
        <v>168</v>
      </c>
      <c r="Z432" s="16" t="b">
        <v>0</v>
      </c>
      <c r="AA432" s="15" t="s">
        <v>54</v>
      </c>
      <c r="AB432" s="16" t="b">
        <v>0</v>
      </c>
      <c r="AC432" s="16">
        <v>39</v>
      </c>
      <c r="AD432" t="str">
        <f t="shared" si="6"/>
        <v>Tr</v>
      </c>
    </row>
    <row r="433" spans="2:30" x14ac:dyDescent="0.25">
      <c r="B433">
        <f>VLOOKUP(C433*1,RMPCrecs!F$2:N$1245,9,FALSE)</f>
        <v>17</v>
      </c>
      <c r="C433" s="15" t="s">
        <v>372</v>
      </c>
      <c r="D433" s="15" t="s">
        <v>41</v>
      </c>
      <c r="E433" s="16">
        <v>2008</v>
      </c>
      <c r="F433" s="15" t="s">
        <v>67</v>
      </c>
      <c r="G433" s="17">
        <v>39678</v>
      </c>
      <c r="H433" s="15" t="s">
        <v>43</v>
      </c>
      <c r="I433" s="15" t="s">
        <v>44</v>
      </c>
      <c r="J433" s="16">
        <v>3008</v>
      </c>
      <c r="K433" s="15" t="s">
        <v>110</v>
      </c>
      <c r="L433" s="16">
        <v>780</v>
      </c>
      <c r="M433" s="15" t="s">
        <v>46</v>
      </c>
      <c r="N433" s="16">
        <v>3</v>
      </c>
      <c r="O433" s="15" t="s">
        <v>43</v>
      </c>
      <c r="P433" s="15" t="s">
        <v>68</v>
      </c>
      <c r="Q433" s="15" t="s">
        <v>48</v>
      </c>
      <c r="R433" s="15" t="s">
        <v>49</v>
      </c>
      <c r="S433" s="15" t="s">
        <v>43</v>
      </c>
      <c r="T433" s="15" t="s">
        <v>50</v>
      </c>
      <c r="U433" s="15" t="s">
        <v>98</v>
      </c>
      <c r="V433" s="16">
        <v>2.41</v>
      </c>
      <c r="W433" s="16">
        <v>2.41</v>
      </c>
      <c r="X433" s="15" t="s">
        <v>52</v>
      </c>
      <c r="Y433" s="15" t="s">
        <v>115</v>
      </c>
      <c r="Z433" s="16" t="b">
        <v>0</v>
      </c>
      <c r="AA433" s="15" t="s">
        <v>54</v>
      </c>
      <c r="AB433" s="16" t="b">
        <v>0</v>
      </c>
      <c r="AC433" s="16">
        <v>39</v>
      </c>
      <c r="AD433" t="str">
        <f t="shared" si="6"/>
        <v>Tr</v>
      </c>
    </row>
    <row r="434" spans="2:30" x14ac:dyDescent="0.25">
      <c r="B434">
        <f>VLOOKUP(C434*1,RMPCrecs!F$2:N$1245,9,FALSE)</f>
        <v>17</v>
      </c>
      <c r="C434" s="15" t="s">
        <v>373</v>
      </c>
      <c r="D434" s="15" t="s">
        <v>41</v>
      </c>
      <c r="E434" s="16">
        <v>2008</v>
      </c>
      <c r="F434" s="15" t="s">
        <v>42</v>
      </c>
      <c r="G434" s="17">
        <v>39694</v>
      </c>
      <c r="H434" s="15" t="s">
        <v>43</v>
      </c>
      <c r="I434" s="15" t="s">
        <v>44</v>
      </c>
      <c r="J434" s="16">
        <v>3008</v>
      </c>
      <c r="K434" s="15" t="s">
        <v>110</v>
      </c>
      <c r="L434" s="16">
        <v>750</v>
      </c>
      <c r="M434" s="15" t="s">
        <v>46</v>
      </c>
      <c r="N434" s="16">
        <v>3</v>
      </c>
      <c r="O434" s="15" t="s">
        <v>43</v>
      </c>
      <c r="P434" s="15" t="s">
        <v>68</v>
      </c>
      <c r="Q434" s="15" t="s">
        <v>48</v>
      </c>
      <c r="R434" s="15" t="s">
        <v>49</v>
      </c>
      <c r="S434" s="15" t="s">
        <v>43</v>
      </c>
      <c r="T434" s="15" t="s">
        <v>50</v>
      </c>
      <c r="U434" s="15" t="s">
        <v>72</v>
      </c>
      <c r="V434" s="16">
        <v>1.56</v>
      </c>
      <c r="W434" s="16">
        <v>1.56</v>
      </c>
      <c r="X434" s="15" t="s">
        <v>52</v>
      </c>
      <c r="Y434" s="15" t="s">
        <v>168</v>
      </c>
      <c r="Z434" s="16" t="b">
        <v>0</v>
      </c>
      <c r="AA434" s="15" t="s">
        <v>54</v>
      </c>
      <c r="AB434" s="16" t="b">
        <v>0</v>
      </c>
      <c r="AC434" s="16">
        <v>39</v>
      </c>
      <c r="AD434" t="str">
        <f t="shared" si="6"/>
        <v>Tr</v>
      </c>
    </row>
    <row r="435" spans="2:30" x14ac:dyDescent="0.25">
      <c r="B435">
        <f>VLOOKUP(C435*1,RMPCrecs!F$2:N$1245,9,FALSE)</f>
        <v>17</v>
      </c>
      <c r="C435" s="15" t="s">
        <v>391</v>
      </c>
      <c r="D435" s="15" t="s">
        <v>41</v>
      </c>
      <c r="E435" s="16">
        <v>2008</v>
      </c>
      <c r="F435" s="15" t="s">
        <v>42</v>
      </c>
      <c r="G435" s="17">
        <v>39706</v>
      </c>
      <c r="H435" s="15" t="s">
        <v>43</v>
      </c>
      <c r="I435" s="15" t="s">
        <v>44</v>
      </c>
      <c r="J435" s="16">
        <v>3008</v>
      </c>
      <c r="K435" s="15" t="s">
        <v>45</v>
      </c>
      <c r="L435" s="16">
        <v>650</v>
      </c>
      <c r="M435" s="15" t="s">
        <v>46</v>
      </c>
      <c r="N435" s="16">
        <v>3</v>
      </c>
      <c r="O435" s="15" t="s">
        <v>43</v>
      </c>
      <c r="P435" s="15" t="s">
        <v>392</v>
      </c>
      <c r="Q435" s="15" t="s">
        <v>48</v>
      </c>
      <c r="R435" s="15" t="s">
        <v>49</v>
      </c>
      <c r="S435" s="15" t="s">
        <v>43</v>
      </c>
      <c r="T435" s="15" t="s">
        <v>50</v>
      </c>
      <c r="U435" s="15" t="s">
        <v>51</v>
      </c>
      <c r="V435" s="16">
        <v>2.4</v>
      </c>
      <c r="W435" s="16">
        <v>2.4</v>
      </c>
      <c r="X435" s="15" t="s">
        <v>52</v>
      </c>
      <c r="Y435" s="15" t="s">
        <v>195</v>
      </c>
      <c r="Z435" s="16" t="b">
        <v>0</v>
      </c>
      <c r="AA435" s="15" t="s">
        <v>54</v>
      </c>
      <c r="AB435" s="16" t="b">
        <v>0</v>
      </c>
      <c r="AC435" s="16">
        <v>39</v>
      </c>
      <c r="AD435" t="str">
        <f t="shared" si="6"/>
        <v>Tr</v>
      </c>
    </row>
    <row r="436" spans="2:30" x14ac:dyDescent="0.25">
      <c r="B436">
        <f>VLOOKUP(C436*1,RMPCrecs!F$2:N$1245,9,FALSE)</f>
        <v>17</v>
      </c>
      <c r="C436" s="15" t="s">
        <v>402</v>
      </c>
      <c r="D436" s="15" t="s">
        <v>41</v>
      </c>
      <c r="E436" s="16">
        <v>2009</v>
      </c>
      <c r="F436" s="15" t="s">
        <v>42</v>
      </c>
      <c r="G436" s="17">
        <v>40050</v>
      </c>
      <c r="H436" s="15" t="s">
        <v>43</v>
      </c>
      <c r="I436" s="15" t="s">
        <v>44</v>
      </c>
      <c r="J436" s="16">
        <v>3008</v>
      </c>
      <c r="K436" s="15" t="s">
        <v>45</v>
      </c>
      <c r="L436" s="16">
        <v>810</v>
      </c>
      <c r="M436" s="15" t="s">
        <v>46</v>
      </c>
      <c r="N436" s="16">
        <v>4</v>
      </c>
      <c r="O436" s="15" t="s">
        <v>43</v>
      </c>
      <c r="P436" s="15" t="s">
        <v>68</v>
      </c>
      <c r="Q436" s="15" t="s">
        <v>48</v>
      </c>
      <c r="R436" s="15" t="s">
        <v>49</v>
      </c>
      <c r="S436" s="15" t="s">
        <v>43</v>
      </c>
      <c r="T436" s="15" t="s">
        <v>50</v>
      </c>
      <c r="U436" s="15" t="s">
        <v>69</v>
      </c>
      <c r="V436" s="16">
        <v>1.01</v>
      </c>
      <c r="W436" s="16">
        <v>1.01</v>
      </c>
      <c r="X436" s="15" t="s">
        <v>52</v>
      </c>
      <c r="Y436" s="15" t="s">
        <v>403</v>
      </c>
      <c r="Z436" s="16" t="b">
        <v>0</v>
      </c>
      <c r="AA436" s="15" t="s">
        <v>54</v>
      </c>
      <c r="AB436" s="16" t="b">
        <v>0</v>
      </c>
      <c r="AC436" s="16">
        <v>39</v>
      </c>
      <c r="AD436" t="str">
        <f t="shared" si="6"/>
        <v>Tr</v>
      </c>
    </row>
    <row r="437" spans="2:30" x14ac:dyDescent="0.25">
      <c r="B437">
        <f>VLOOKUP(C437*1,RMPCrecs!F$2:N$1245,9,FALSE)</f>
        <v>17</v>
      </c>
      <c r="C437" s="15" t="s">
        <v>404</v>
      </c>
      <c r="D437" s="15" t="s">
        <v>41</v>
      </c>
      <c r="E437" s="16">
        <v>2009</v>
      </c>
      <c r="F437" s="15" t="s">
        <v>42</v>
      </c>
      <c r="G437" s="17">
        <v>40050</v>
      </c>
      <c r="H437" s="15" t="s">
        <v>43</v>
      </c>
      <c r="I437" s="15" t="s">
        <v>44</v>
      </c>
      <c r="J437" s="16">
        <v>3008</v>
      </c>
      <c r="K437" s="15" t="s">
        <v>110</v>
      </c>
      <c r="L437" s="16">
        <v>740</v>
      </c>
      <c r="M437" s="15" t="s">
        <v>46</v>
      </c>
      <c r="N437" s="16">
        <v>3</v>
      </c>
      <c r="O437" s="15" t="s">
        <v>43</v>
      </c>
      <c r="P437" s="15" t="s">
        <v>405</v>
      </c>
      <c r="Q437" s="15" t="s">
        <v>48</v>
      </c>
      <c r="R437" s="15" t="s">
        <v>49</v>
      </c>
      <c r="S437" s="15" t="s">
        <v>43</v>
      </c>
      <c r="T437" s="15" t="s">
        <v>50</v>
      </c>
      <c r="U437" s="15" t="s">
        <v>69</v>
      </c>
      <c r="V437" s="16">
        <v>1.01</v>
      </c>
      <c r="W437" s="16">
        <v>1.01</v>
      </c>
      <c r="X437" s="15" t="s">
        <v>52</v>
      </c>
      <c r="Y437" s="15" t="s">
        <v>403</v>
      </c>
      <c r="Z437" s="16" t="b">
        <v>0</v>
      </c>
      <c r="AA437" s="15" t="s">
        <v>54</v>
      </c>
      <c r="AB437" s="16" t="b">
        <v>0</v>
      </c>
      <c r="AC437" s="16">
        <v>39</v>
      </c>
      <c r="AD437" t="str">
        <f t="shared" si="6"/>
        <v>Tr</v>
      </c>
    </row>
    <row r="438" spans="2:30" x14ac:dyDescent="0.25">
      <c r="B438">
        <f>VLOOKUP(C438*1,RMPCrecs!F$2:N$1245,9,FALSE)</f>
        <v>17</v>
      </c>
      <c r="C438" s="15" t="s">
        <v>406</v>
      </c>
      <c r="D438" s="15" t="s">
        <v>41</v>
      </c>
      <c r="E438" s="16">
        <v>2009</v>
      </c>
      <c r="F438" s="15" t="s">
        <v>42</v>
      </c>
      <c r="G438" s="17">
        <v>40050</v>
      </c>
      <c r="H438" s="15" t="s">
        <v>43</v>
      </c>
      <c r="I438" s="15" t="s">
        <v>44</v>
      </c>
      <c r="J438" s="16">
        <v>3008</v>
      </c>
      <c r="K438" s="15" t="s">
        <v>110</v>
      </c>
      <c r="L438" s="16">
        <v>820</v>
      </c>
      <c r="M438" s="15" t="s">
        <v>46</v>
      </c>
      <c r="N438" s="16">
        <v>4</v>
      </c>
      <c r="O438" s="15" t="s">
        <v>43</v>
      </c>
      <c r="P438" s="15" t="s">
        <v>68</v>
      </c>
      <c r="Q438" s="15" t="s">
        <v>48</v>
      </c>
      <c r="R438" s="15" t="s">
        <v>49</v>
      </c>
      <c r="S438" s="15" t="s">
        <v>43</v>
      </c>
      <c r="T438" s="15" t="s">
        <v>50</v>
      </c>
      <c r="U438" s="15" t="s">
        <v>69</v>
      </c>
      <c r="V438" s="16">
        <v>1.01</v>
      </c>
      <c r="W438" s="16">
        <v>1.01</v>
      </c>
      <c r="X438" s="15" t="s">
        <v>52</v>
      </c>
      <c r="Y438" s="15" t="s">
        <v>403</v>
      </c>
      <c r="Z438" s="16" t="b">
        <v>0</v>
      </c>
      <c r="AA438" s="15" t="s">
        <v>54</v>
      </c>
      <c r="AB438" s="16" t="b">
        <v>0</v>
      </c>
      <c r="AC438" s="16">
        <v>39</v>
      </c>
      <c r="AD438" t="str">
        <f t="shared" si="6"/>
        <v>Tr</v>
      </c>
    </row>
    <row r="439" spans="2:30" x14ac:dyDescent="0.25">
      <c r="B439">
        <f>VLOOKUP(C439*1,RMPCrecs!F$2:N$1245,9,FALSE)</f>
        <v>17</v>
      </c>
      <c r="C439" s="15" t="s">
        <v>407</v>
      </c>
      <c r="D439" s="15" t="s">
        <v>41</v>
      </c>
      <c r="E439" s="16">
        <v>2009</v>
      </c>
      <c r="F439" s="15" t="s">
        <v>42</v>
      </c>
      <c r="G439" s="17">
        <v>40050</v>
      </c>
      <c r="H439" s="15" t="s">
        <v>43</v>
      </c>
      <c r="I439" s="15" t="s">
        <v>44</v>
      </c>
      <c r="J439" s="16">
        <v>3008</v>
      </c>
      <c r="K439" s="15" t="s">
        <v>45</v>
      </c>
      <c r="L439" s="16">
        <v>910</v>
      </c>
      <c r="M439" s="15" t="s">
        <v>46</v>
      </c>
      <c r="N439" s="16">
        <v>4</v>
      </c>
      <c r="O439" s="15" t="s">
        <v>43</v>
      </c>
      <c r="P439" s="15" t="s">
        <v>68</v>
      </c>
      <c r="Q439" s="15" t="s">
        <v>48</v>
      </c>
      <c r="R439" s="15" t="s">
        <v>49</v>
      </c>
      <c r="S439" s="15" t="s">
        <v>43</v>
      </c>
      <c r="T439" s="15" t="s">
        <v>50</v>
      </c>
      <c r="U439" s="15" t="s">
        <v>69</v>
      </c>
      <c r="V439" s="16">
        <v>1.01</v>
      </c>
      <c r="W439" s="16">
        <v>1.01</v>
      </c>
      <c r="X439" s="15" t="s">
        <v>52</v>
      </c>
      <c r="Y439" s="15" t="s">
        <v>403</v>
      </c>
      <c r="Z439" s="16" t="b">
        <v>0</v>
      </c>
      <c r="AA439" s="15" t="s">
        <v>54</v>
      </c>
      <c r="AB439" s="16" t="b">
        <v>0</v>
      </c>
      <c r="AC439" s="16">
        <v>39</v>
      </c>
      <c r="AD439" t="str">
        <f t="shared" si="6"/>
        <v>Tr</v>
      </c>
    </row>
    <row r="440" spans="2:30" x14ac:dyDescent="0.25">
      <c r="B440">
        <f>VLOOKUP(C440*1,RMPCrecs!F$2:N$1245,9,FALSE)</f>
        <v>17</v>
      </c>
      <c r="C440" s="15" t="s">
        <v>408</v>
      </c>
      <c r="D440" s="15" t="s">
        <v>41</v>
      </c>
      <c r="E440" s="16">
        <v>2009</v>
      </c>
      <c r="F440" s="15" t="s">
        <v>42</v>
      </c>
      <c r="G440" s="17">
        <v>40050</v>
      </c>
      <c r="H440" s="15" t="s">
        <v>43</v>
      </c>
      <c r="I440" s="15" t="s">
        <v>44</v>
      </c>
      <c r="J440" s="16">
        <v>3008</v>
      </c>
      <c r="K440" s="15" t="s">
        <v>45</v>
      </c>
      <c r="L440" s="16">
        <v>820</v>
      </c>
      <c r="M440" s="15" t="s">
        <v>46</v>
      </c>
      <c r="N440" s="16">
        <v>4</v>
      </c>
      <c r="O440" s="15" t="s">
        <v>43</v>
      </c>
      <c r="P440" s="15" t="s">
        <v>68</v>
      </c>
      <c r="Q440" s="15" t="s">
        <v>48</v>
      </c>
      <c r="R440" s="15" t="s">
        <v>49</v>
      </c>
      <c r="S440" s="15" t="s">
        <v>43</v>
      </c>
      <c r="T440" s="15" t="s">
        <v>50</v>
      </c>
      <c r="U440" s="15" t="s">
        <v>69</v>
      </c>
      <c r="V440" s="16">
        <v>1.01</v>
      </c>
      <c r="W440" s="16">
        <v>1.01</v>
      </c>
      <c r="X440" s="15" t="s">
        <v>52</v>
      </c>
      <c r="Y440" s="15" t="s">
        <v>403</v>
      </c>
      <c r="Z440" s="16" t="b">
        <v>0</v>
      </c>
      <c r="AA440" s="15" t="s">
        <v>54</v>
      </c>
      <c r="AB440" s="16" t="b">
        <v>0</v>
      </c>
      <c r="AC440" s="16">
        <v>39</v>
      </c>
      <c r="AD440" t="str">
        <f t="shared" si="6"/>
        <v>Tr</v>
      </c>
    </row>
    <row r="441" spans="2:30" x14ac:dyDescent="0.25">
      <c r="B441">
        <f>VLOOKUP(C441*1,RMPCrecs!F$2:N$1245,9,FALSE)</f>
        <v>17</v>
      </c>
      <c r="C441" s="15" t="s">
        <v>409</v>
      </c>
      <c r="D441" s="15" t="s">
        <v>41</v>
      </c>
      <c r="E441" s="16">
        <v>2009</v>
      </c>
      <c r="F441" s="15" t="s">
        <v>42</v>
      </c>
      <c r="G441" s="17">
        <v>40050</v>
      </c>
      <c r="H441" s="15" t="s">
        <v>43</v>
      </c>
      <c r="I441" s="15" t="s">
        <v>44</v>
      </c>
      <c r="J441" s="16">
        <v>3008</v>
      </c>
      <c r="K441" s="15" t="s">
        <v>45</v>
      </c>
      <c r="L441" s="16">
        <v>810</v>
      </c>
      <c r="M441" s="15" t="s">
        <v>46</v>
      </c>
      <c r="N441" s="16">
        <v>4</v>
      </c>
      <c r="O441" s="15" t="s">
        <v>43</v>
      </c>
      <c r="P441" s="15" t="s">
        <v>68</v>
      </c>
      <c r="Q441" s="15" t="s">
        <v>48</v>
      </c>
      <c r="R441" s="15" t="s">
        <v>49</v>
      </c>
      <c r="S441" s="15" t="s">
        <v>43</v>
      </c>
      <c r="T441" s="15" t="s">
        <v>50</v>
      </c>
      <c r="U441" s="15" t="s">
        <v>69</v>
      </c>
      <c r="V441" s="16">
        <v>1.01</v>
      </c>
      <c r="W441" s="16">
        <v>1.01</v>
      </c>
      <c r="X441" s="15" t="s">
        <v>52</v>
      </c>
      <c r="Y441" s="15" t="s">
        <v>403</v>
      </c>
      <c r="Z441" s="16" t="b">
        <v>0</v>
      </c>
      <c r="AA441" s="15" t="s">
        <v>54</v>
      </c>
      <c r="AB441" s="16" t="b">
        <v>0</v>
      </c>
      <c r="AC441" s="16">
        <v>39</v>
      </c>
      <c r="AD441" t="str">
        <f t="shared" si="6"/>
        <v>Tr</v>
      </c>
    </row>
    <row r="442" spans="2:30" x14ac:dyDescent="0.25">
      <c r="B442">
        <f>VLOOKUP(C442*1,RMPCrecs!F$2:N$1245,9,FALSE)</f>
        <v>17</v>
      </c>
      <c r="C442" s="15" t="s">
        <v>410</v>
      </c>
      <c r="D442" s="15" t="s">
        <v>41</v>
      </c>
      <c r="E442" s="16">
        <v>2009</v>
      </c>
      <c r="F442" s="15" t="s">
        <v>42</v>
      </c>
      <c r="G442" s="17">
        <v>40050</v>
      </c>
      <c r="H442" s="15" t="s">
        <v>43</v>
      </c>
      <c r="I442" s="15" t="s">
        <v>44</v>
      </c>
      <c r="J442" s="16">
        <v>3008</v>
      </c>
      <c r="K442" s="15" t="s">
        <v>45</v>
      </c>
      <c r="L442" s="16">
        <v>670</v>
      </c>
      <c r="M442" s="15" t="s">
        <v>46</v>
      </c>
      <c r="N442" s="16">
        <v>3</v>
      </c>
      <c r="O442" s="15" t="s">
        <v>43</v>
      </c>
      <c r="P442" s="15" t="s">
        <v>405</v>
      </c>
      <c r="Q442" s="15" t="s">
        <v>48</v>
      </c>
      <c r="R442" s="15" t="s">
        <v>49</v>
      </c>
      <c r="S442" s="15" t="s">
        <v>43</v>
      </c>
      <c r="T442" s="15" t="s">
        <v>50</v>
      </c>
      <c r="U442" s="15" t="s">
        <v>69</v>
      </c>
      <c r="V442" s="16">
        <v>1.01</v>
      </c>
      <c r="W442" s="16">
        <v>1.01</v>
      </c>
      <c r="X442" s="15" t="s">
        <v>52</v>
      </c>
      <c r="Y442" s="15" t="s">
        <v>403</v>
      </c>
      <c r="Z442" s="16" t="b">
        <v>0</v>
      </c>
      <c r="AA442" s="15" t="s">
        <v>54</v>
      </c>
      <c r="AB442" s="16" t="b">
        <v>0</v>
      </c>
      <c r="AC442" s="16">
        <v>39</v>
      </c>
      <c r="AD442" t="str">
        <f t="shared" si="6"/>
        <v>Tr</v>
      </c>
    </row>
    <row r="443" spans="2:30" x14ac:dyDescent="0.25">
      <c r="B443">
        <f>VLOOKUP(C443*1,RMPCrecs!F$2:N$1245,9,FALSE)</f>
        <v>17</v>
      </c>
      <c r="C443" s="15" t="s">
        <v>411</v>
      </c>
      <c r="D443" s="15" t="s">
        <v>41</v>
      </c>
      <c r="E443" s="16">
        <v>2009</v>
      </c>
      <c r="F443" s="15" t="s">
        <v>42</v>
      </c>
      <c r="G443" s="17">
        <v>40050</v>
      </c>
      <c r="H443" s="15" t="s">
        <v>43</v>
      </c>
      <c r="I443" s="15" t="s">
        <v>44</v>
      </c>
      <c r="J443" s="16">
        <v>3008</v>
      </c>
      <c r="K443" s="15" t="s">
        <v>45</v>
      </c>
      <c r="L443" s="16">
        <v>740</v>
      </c>
      <c r="M443" s="15" t="s">
        <v>46</v>
      </c>
      <c r="N443" s="16">
        <v>4</v>
      </c>
      <c r="O443" s="15" t="s">
        <v>43</v>
      </c>
      <c r="P443" s="15" t="s">
        <v>68</v>
      </c>
      <c r="Q443" s="15" t="s">
        <v>48</v>
      </c>
      <c r="R443" s="15" t="s">
        <v>49</v>
      </c>
      <c r="S443" s="15" t="s">
        <v>43</v>
      </c>
      <c r="T443" s="15" t="s">
        <v>50</v>
      </c>
      <c r="U443" s="15" t="s">
        <v>69</v>
      </c>
      <c r="V443" s="16">
        <v>1.01</v>
      </c>
      <c r="W443" s="16">
        <v>1.01</v>
      </c>
      <c r="X443" s="15" t="s">
        <v>52</v>
      </c>
      <c r="Y443" s="15" t="s">
        <v>403</v>
      </c>
      <c r="Z443" s="16" t="b">
        <v>0</v>
      </c>
      <c r="AA443" s="15" t="s">
        <v>54</v>
      </c>
      <c r="AB443" s="16" t="b">
        <v>0</v>
      </c>
      <c r="AC443" s="16">
        <v>39</v>
      </c>
      <c r="AD443" t="str">
        <f t="shared" si="6"/>
        <v>Tr</v>
      </c>
    </row>
    <row r="444" spans="2:30" x14ac:dyDescent="0.25">
      <c r="B444">
        <f>VLOOKUP(C444*1,RMPCrecs!F$2:N$1245,9,FALSE)</f>
        <v>17</v>
      </c>
      <c r="C444" s="15" t="s">
        <v>412</v>
      </c>
      <c r="D444" s="15" t="s">
        <v>41</v>
      </c>
      <c r="E444" s="16">
        <v>2009</v>
      </c>
      <c r="F444" s="15" t="s">
        <v>42</v>
      </c>
      <c r="G444" s="17">
        <v>40050</v>
      </c>
      <c r="H444" s="15" t="s">
        <v>43</v>
      </c>
      <c r="I444" s="15" t="s">
        <v>44</v>
      </c>
      <c r="J444" s="16">
        <v>3008</v>
      </c>
      <c r="K444" s="15" t="s">
        <v>45</v>
      </c>
      <c r="L444" s="16">
        <v>880</v>
      </c>
      <c r="M444" s="15" t="s">
        <v>46</v>
      </c>
      <c r="N444" s="16">
        <v>4</v>
      </c>
      <c r="O444" s="15" t="s">
        <v>43</v>
      </c>
      <c r="P444" s="15" t="s">
        <v>68</v>
      </c>
      <c r="Q444" s="15" t="s">
        <v>48</v>
      </c>
      <c r="R444" s="15" t="s">
        <v>49</v>
      </c>
      <c r="S444" s="15" t="s">
        <v>43</v>
      </c>
      <c r="T444" s="15" t="s">
        <v>50</v>
      </c>
      <c r="U444" s="15" t="s">
        <v>69</v>
      </c>
      <c r="V444" s="16">
        <v>1.01</v>
      </c>
      <c r="W444" s="16">
        <v>1.01</v>
      </c>
      <c r="X444" s="15" t="s">
        <v>52</v>
      </c>
      <c r="Y444" s="15" t="s">
        <v>403</v>
      </c>
      <c r="Z444" s="16" t="b">
        <v>0</v>
      </c>
      <c r="AA444" s="15" t="s">
        <v>54</v>
      </c>
      <c r="AB444" s="16" t="b">
        <v>0</v>
      </c>
      <c r="AC444" s="16">
        <v>39</v>
      </c>
      <c r="AD444" t="str">
        <f t="shared" si="6"/>
        <v>Tr</v>
      </c>
    </row>
    <row r="445" spans="2:30" x14ac:dyDescent="0.25">
      <c r="B445">
        <f>VLOOKUP(C445*1,RMPCrecs!F$2:N$1245,9,FALSE)</f>
        <v>17</v>
      </c>
      <c r="C445" s="15" t="s">
        <v>413</v>
      </c>
      <c r="D445" s="15" t="s">
        <v>41</v>
      </c>
      <c r="E445" s="16">
        <v>2009</v>
      </c>
      <c r="F445" s="15" t="s">
        <v>67</v>
      </c>
      <c r="G445" s="17">
        <v>40056</v>
      </c>
      <c r="H445" s="15" t="s">
        <v>43</v>
      </c>
      <c r="I445" s="15" t="s">
        <v>44</v>
      </c>
      <c r="J445" s="16">
        <v>3008</v>
      </c>
      <c r="K445" s="15" t="s">
        <v>45</v>
      </c>
      <c r="L445" s="16">
        <v>700</v>
      </c>
      <c r="M445" s="15" t="s">
        <v>46</v>
      </c>
      <c r="N445" s="16">
        <v>3</v>
      </c>
      <c r="O445" s="15" t="s">
        <v>43</v>
      </c>
      <c r="P445" s="15" t="s">
        <v>405</v>
      </c>
      <c r="Q445" s="15" t="s">
        <v>48</v>
      </c>
      <c r="R445" s="15" t="s">
        <v>49</v>
      </c>
      <c r="S445" s="15" t="s">
        <v>43</v>
      </c>
      <c r="T445" s="15" t="s">
        <v>50</v>
      </c>
      <c r="U445" s="15" t="s">
        <v>72</v>
      </c>
      <c r="V445" s="16">
        <v>2.2599999999999998</v>
      </c>
      <c r="W445" s="16">
        <v>2.2599999999999998</v>
      </c>
      <c r="X445" s="15" t="s">
        <v>52</v>
      </c>
      <c r="Y445" s="15" t="s">
        <v>414</v>
      </c>
      <c r="Z445" s="16" t="b">
        <v>0</v>
      </c>
      <c r="AA445" s="15" t="s">
        <v>54</v>
      </c>
      <c r="AB445" s="16" t="b">
        <v>0</v>
      </c>
      <c r="AC445" s="16">
        <v>39</v>
      </c>
      <c r="AD445" t="str">
        <f t="shared" si="6"/>
        <v>Tr</v>
      </c>
    </row>
    <row r="446" spans="2:30" x14ac:dyDescent="0.25">
      <c r="B446">
        <f>VLOOKUP(C446*1,RMPCrecs!F$2:N$1245,9,FALSE)</f>
        <v>17</v>
      </c>
      <c r="C446" s="15" t="s">
        <v>415</v>
      </c>
      <c r="D446" s="15" t="s">
        <v>41</v>
      </c>
      <c r="E446" s="16">
        <v>2009</v>
      </c>
      <c r="F446" s="15" t="s">
        <v>67</v>
      </c>
      <c r="G446" s="17">
        <v>40056</v>
      </c>
      <c r="H446" s="15" t="s">
        <v>43</v>
      </c>
      <c r="I446" s="15" t="s">
        <v>44</v>
      </c>
      <c r="J446" s="16">
        <v>3008</v>
      </c>
      <c r="K446" s="15" t="s">
        <v>110</v>
      </c>
      <c r="L446" s="16">
        <v>840</v>
      </c>
      <c r="M446" s="15" t="s">
        <v>46</v>
      </c>
      <c r="N446" s="16">
        <v>4</v>
      </c>
      <c r="O446" s="15" t="s">
        <v>43</v>
      </c>
      <c r="P446" s="15" t="s">
        <v>68</v>
      </c>
      <c r="Q446" s="15" t="s">
        <v>48</v>
      </c>
      <c r="R446" s="15" t="s">
        <v>49</v>
      </c>
      <c r="S446" s="15" t="s">
        <v>43</v>
      </c>
      <c r="T446" s="15" t="s">
        <v>50</v>
      </c>
      <c r="U446" s="15" t="s">
        <v>72</v>
      </c>
      <c r="V446" s="16">
        <v>2.2599999999999998</v>
      </c>
      <c r="W446" s="16">
        <v>2.2599999999999998</v>
      </c>
      <c r="X446" s="15" t="s">
        <v>52</v>
      </c>
      <c r="Y446" s="15" t="s">
        <v>414</v>
      </c>
      <c r="Z446" s="16" t="b">
        <v>0</v>
      </c>
      <c r="AA446" s="15" t="s">
        <v>54</v>
      </c>
      <c r="AB446" s="16" t="b">
        <v>0</v>
      </c>
      <c r="AC446" s="16">
        <v>39</v>
      </c>
      <c r="AD446" t="str">
        <f t="shared" si="6"/>
        <v>Tr</v>
      </c>
    </row>
    <row r="447" spans="2:30" x14ac:dyDescent="0.25">
      <c r="B447">
        <f>VLOOKUP(C447*1,RMPCrecs!F$2:N$1245,9,FALSE)</f>
        <v>17</v>
      </c>
      <c r="C447" s="15" t="s">
        <v>416</v>
      </c>
      <c r="D447" s="15" t="s">
        <v>41</v>
      </c>
      <c r="E447" s="16">
        <v>2009</v>
      </c>
      <c r="F447" s="15" t="s">
        <v>42</v>
      </c>
      <c r="G447" s="17">
        <v>40050</v>
      </c>
      <c r="H447" s="15" t="s">
        <v>43</v>
      </c>
      <c r="I447" s="15" t="s">
        <v>44</v>
      </c>
      <c r="J447" s="16">
        <v>3008</v>
      </c>
      <c r="K447" s="15" t="s">
        <v>45</v>
      </c>
      <c r="L447" s="16">
        <v>700</v>
      </c>
      <c r="M447" s="15" t="s">
        <v>46</v>
      </c>
      <c r="N447" s="16">
        <v>3</v>
      </c>
      <c r="O447" s="15" t="s">
        <v>43</v>
      </c>
      <c r="P447" s="15" t="s">
        <v>405</v>
      </c>
      <c r="Q447" s="15" t="s">
        <v>48</v>
      </c>
      <c r="R447" s="15" t="s">
        <v>49</v>
      </c>
      <c r="S447" s="15" t="s">
        <v>43</v>
      </c>
      <c r="T447" s="15" t="s">
        <v>50</v>
      </c>
      <c r="U447" s="15" t="s">
        <v>69</v>
      </c>
      <c r="V447" s="16">
        <v>1.01</v>
      </c>
      <c r="W447" s="16">
        <v>1.01</v>
      </c>
      <c r="X447" s="15" t="s">
        <v>52</v>
      </c>
      <c r="Y447" s="15" t="s">
        <v>403</v>
      </c>
      <c r="Z447" s="16" t="b">
        <v>0</v>
      </c>
      <c r="AA447" s="15" t="s">
        <v>54</v>
      </c>
      <c r="AB447" s="16" t="b">
        <v>0</v>
      </c>
      <c r="AC447" s="16">
        <v>39</v>
      </c>
      <c r="AD447" t="str">
        <f t="shared" si="6"/>
        <v>Tr</v>
      </c>
    </row>
    <row r="448" spans="2:30" x14ac:dyDescent="0.25">
      <c r="B448">
        <f>VLOOKUP(C448*1,RMPCrecs!F$2:N$1245,9,FALSE)</f>
        <v>17</v>
      </c>
      <c r="C448" s="15" t="s">
        <v>417</v>
      </c>
      <c r="D448" s="15" t="s">
        <v>41</v>
      </c>
      <c r="E448" s="16">
        <v>2009</v>
      </c>
      <c r="F448" s="15" t="s">
        <v>67</v>
      </c>
      <c r="G448" s="17">
        <v>40056</v>
      </c>
      <c r="H448" s="15" t="s">
        <v>43</v>
      </c>
      <c r="I448" s="15" t="s">
        <v>44</v>
      </c>
      <c r="J448" s="16">
        <v>3008</v>
      </c>
      <c r="K448" s="15" t="s">
        <v>45</v>
      </c>
      <c r="L448" s="16">
        <v>740</v>
      </c>
      <c r="M448" s="15" t="s">
        <v>46</v>
      </c>
      <c r="N448" s="16">
        <v>3</v>
      </c>
      <c r="O448" s="15" t="s">
        <v>43</v>
      </c>
      <c r="P448" s="15" t="s">
        <v>405</v>
      </c>
      <c r="Q448" s="15" t="s">
        <v>48</v>
      </c>
      <c r="R448" s="15" t="s">
        <v>49</v>
      </c>
      <c r="S448" s="15" t="s">
        <v>43</v>
      </c>
      <c r="T448" s="15" t="s">
        <v>50</v>
      </c>
      <c r="U448" s="15" t="s">
        <v>72</v>
      </c>
      <c r="V448" s="16">
        <v>2.2599999999999998</v>
      </c>
      <c r="W448" s="16">
        <v>2.2599999999999998</v>
      </c>
      <c r="X448" s="15" t="s">
        <v>52</v>
      </c>
      <c r="Y448" s="15" t="s">
        <v>414</v>
      </c>
      <c r="Z448" s="16" t="b">
        <v>0</v>
      </c>
      <c r="AA448" s="15" t="s">
        <v>54</v>
      </c>
      <c r="AB448" s="16" t="b">
        <v>0</v>
      </c>
      <c r="AC448" s="16">
        <v>39</v>
      </c>
      <c r="AD448" t="str">
        <f t="shared" si="6"/>
        <v>Tr</v>
      </c>
    </row>
    <row r="449" spans="2:30" x14ac:dyDescent="0.25">
      <c r="B449">
        <f>VLOOKUP(C449*1,RMPCrecs!F$2:N$1245,9,FALSE)</f>
        <v>17</v>
      </c>
      <c r="C449" s="15" t="s">
        <v>418</v>
      </c>
      <c r="D449" s="15" t="s">
        <v>41</v>
      </c>
      <c r="E449" s="16">
        <v>2009</v>
      </c>
      <c r="F449" s="15" t="s">
        <v>67</v>
      </c>
      <c r="G449" s="17">
        <v>40056</v>
      </c>
      <c r="H449" s="15" t="s">
        <v>43</v>
      </c>
      <c r="I449" s="15" t="s">
        <v>44</v>
      </c>
      <c r="J449" s="16">
        <v>3008</v>
      </c>
      <c r="K449" s="15" t="s">
        <v>110</v>
      </c>
      <c r="L449" s="16">
        <v>720</v>
      </c>
      <c r="M449" s="15" t="s">
        <v>46</v>
      </c>
      <c r="N449" s="16">
        <v>3</v>
      </c>
      <c r="O449" s="15" t="s">
        <v>43</v>
      </c>
      <c r="P449" s="15" t="s">
        <v>405</v>
      </c>
      <c r="Q449" s="15" t="s">
        <v>48</v>
      </c>
      <c r="R449" s="15" t="s">
        <v>49</v>
      </c>
      <c r="S449" s="15" t="s">
        <v>43</v>
      </c>
      <c r="T449" s="15" t="s">
        <v>50</v>
      </c>
      <c r="U449" s="15" t="s">
        <v>72</v>
      </c>
      <c r="V449" s="16">
        <v>2.2599999999999998</v>
      </c>
      <c r="W449" s="16">
        <v>2.2599999999999998</v>
      </c>
      <c r="X449" s="15" t="s">
        <v>52</v>
      </c>
      <c r="Y449" s="15" t="s">
        <v>414</v>
      </c>
      <c r="Z449" s="16" t="b">
        <v>0</v>
      </c>
      <c r="AA449" s="15" t="s">
        <v>54</v>
      </c>
      <c r="AB449" s="16" t="b">
        <v>0</v>
      </c>
      <c r="AC449" s="16">
        <v>39</v>
      </c>
      <c r="AD449" t="str">
        <f t="shared" si="6"/>
        <v>Tr</v>
      </c>
    </row>
    <row r="450" spans="2:30" x14ac:dyDescent="0.25">
      <c r="B450">
        <f>VLOOKUP(C450*1,RMPCrecs!F$2:N$1245,9,FALSE)</f>
        <v>17</v>
      </c>
      <c r="C450" s="15" t="s">
        <v>419</v>
      </c>
      <c r="D450" s="15" t="s">
        <v>41</v>
      </c>
      <c r="E450" s="16">
        <v>2009</v>
      </c>
      <c r="F450" s="15" t="s">
        <v>67</v>
      </c>
      <c r="G450" s="17">
        <v>40056</v>
      </c>
      <c r="H450" s="15" t="s">
        <v>43</v>
      </c>
      <c r="I450" s="15" t="s">
        <v>44</v>
      </c>
      <c r="J450" s="16">
        <v>3008</v>
      </c>
      <c r="K450" s="15" t="s">
        <v>45</v>
      </c>
      <c r="L450" s="16">
        <v>820</v>
      </c>
      <c r="M450" s="15" t="s">
        <v>46</v>
      </c>
      <c r="N450" s="16">
        <v>4</v>
      </c>
      <c r="O450" s="15" t="s">
        <v>43</v>
      </c>
      <c r="P450" s="15" t="s">
        <v>68</v>
      </c>
      <c r="Q450" s="15" t="s">
        <v>48</v>
      </c>
      <c r="R450" s="15" t="s">
        <v>49</v>
      </c>
      <c r="S450" s="15" t="s">
        <v>43</v>
      </c>
      <c r="T450" s="15" t="s">
        <v>50</v>
      </c>
      <c r="U450" s="15" t="s">
        <v>72</v>
      </c>
      <c r="V450" s="16">
        <v>2.2599999999999998</v>
      </c>
      <c r="W450" s="16">
        <v>2.2599999999999998</v>
      </c>
      <c r="X450" s="15" t="s">
        <v>52</v>
      </c>
      <c r="Y450" s="15" t="s">
        <v>414</v>
      </c>
      <c r="Z450" s="16" t="b">
        <v>0</v>
      </c>
      <c r="AA450" s="15" t="s">
        <v>54</v>
      </c>
      <c r="AB450" s="16" t="b">
        <v>0</v>
      </c>
      <c r="AC450" s="16">
        <v>39</v>
      </c>
      <c r="AD450" t="str">
        <f t="shared" si="6"/>
        <v>Tr</v>
      </c>
    </row>
    <row r="451" spans="2:30" x14ac:dyDescent="0.25">
      <c r="B451">
        <f>VLOOKUP(C451*1,RMPCrecs!F$2:N$1245,9,FALSE)</f>
        <v>17</v>
      </c>
      <c r="C451" s="15" t="s">
        <v>420</v>
      </c>
      <c r="D451" s="15" t="s">
        <v>41</v>
      </c>
      <c r="E451" s="16">
        <v>2009</v>
      </c>
      <c r="F451" s="15" t="s">
        <v>67</v>
      </c>
      <c r="G451" s="17">
        <v>40056</v>
      </c>
      <c r="H451" s="15" t="s">
        <v>43</v>
      </c>
      <c r="I451" s="15" t="s">
        <v>44</v>
      </c>
      <c r="J451" s="16">
        <v>3008</v>
      </c>
      <c r="K451" s="15" t="s">
        <v>110</v>
      </c>
      <c r="L451" s="16">
        <v>830</v>
      </c>
      <c r="M451" s="15" t="s">
        <v>46</v>
      </c>
      <c r="N451" s="16">
        <v>4</v>
      </c>
      <c r="O451" s="15" t="s">
        <v>43</v>
      </c>
      <c r="P451" s="15" t="s">
        <v>68</v>
      </c>
      <c r="Q451" s="15" t="s">
        <v>48</v>
      </c>
      <c r="R451" s="15" t="s">
        <v>49</v>
      </c>
      <c r="S451" s="15" t="s">
        <v>43</v>
      </c>
      <c r="T451" s="15" t="s">
        <v>50</v>
      </c>
      <c r="U451" s="15" t="s">
        <v>72</v>
      </c>
      <c r="V451" s="16">
        <v>2.2599999999999998</v>
      </c>
      <c r="W451" s="16">
        <v>2.2599999999999998</v>
      </c>
      <c r="X451" s="15" t="s">
        <v>52</v>
      </c>
      <c r="Y451" s="15" t="s">
        <v>414</v>
      </c>
      <c r="Z451" s="16" t="b">
        <v>0</v>
      </c>
      <c r="AA451" s="15" t="s">
        <v>54</v>
      </c>
      <c r="AB451" s="16" t="b">
        <v>0</v>
      </c>
      <c r="AC451" s="16">
        <v>39</v>
      </c>
      <c r="AD451" t="str">
        <f t="shared" ref="AD451:AD514" si="7">IF(OR(B451=14,B451=19),"NT",IF(B451&gt;=49,"mix","Tr"))</f>
        <v>Tr</v>
      </c>
    </row>
    <row r="452" spans="2:30" x14ac:dyDescent="0.25">
      <c r="B452">
        <f>VLOOKUP(C452*1,RMPCrecs!F$2:N$1245,9,FALSE)</f>
        <v>17</v>
      </c>
      <c r="C452" s="15" t="s">
        <v>421</v>
      </c>
      <c r="D452" s="15" t="s">
        <v>41</v>
      </c>
      <c r="E452" s="16">
        <v>2009</v>
      </c>
      <c r="F452" s="15" t="s">
        <v>67</v>
      </c>
      <c r="G452" s="17">
        <v>40056</v>
      </c>
      <c r="H452" s="15" t="s">
        <v>43</v>
      </c>
      <c r="I452" s="15" t="s">
        <v>44</v>
      </c>
      <c r="J452" s="16">
        <v>3008</v>
      </c>
      <c r="K452" s="15" t="s">
        <v>110</v>
      </c>
      <c r="L452" s="16">
        <v>770</v>
      </c>
      <c r="M452" s="15" t="s">
        <v>46</v>
      </c>
      <c r="N452" s="16">
        <v>4</v>
      </c>
      <c r="O452" s="15" t="s">
        <v>43</v>
      </c>
      <c r="P452" s="15" t="s">
        <v>68</v>
      </c>
      <c r="Q452" s="15" t="s">
        <v>48</v>
      </c>
      <c r="R452" s="15" t="s">
        <v>49</v>
      </c>
      <c r="S452" s="15" t="s">
        <v>43</v>
      </c>
      <c r="T452" s="15" t="s">
        <v>50</v>
      </c>
      <c r="U452" s="15" t="s">
        <v>72</v>
      </c>
      <c r="V452" s="16">
        <v>2.2599999999999998</v>
      </c>
      <c r="W452" s="16">
        <v>2.2599999999999998</v>
      </c>
      <c r="X452" s="15" t="s">
        <v>52</v>
      </c>
      <c r="Y452" s="15" t="s">
        <v>414</v>
      </c>
      <c r="Z452" s="16" t="b">
        <v>0</v>
      </c>
      <c r="AA452" s="15" t="s">
        <v>54</v>
      </c>
      <c r="AB452" s="16" t="b">
        <v>0</v>
      </c>
      <c r="AC452" s="16">
        <v>39</v>
      </c>
      <c r="AD452" t="str">
        <f t="shared" si="7"/>
        <v>Tr</v>
      </c>
    </row>
    <row r="453" spans="2:30" x14ac:dyDescent="0.25">
      <c r="B453">
        <f>VLOOKUP(C453*1,RMPCrecs!F$2:N$1245,9,FALSE)</f>
        <v>17</v>
      </c>
      <c r="C453" s="15" t="s">
        <v>422</v>
      </c>
      <c r="D453" s="15" t="s">
        <v>41</v>
      </c>
      <c r="E453" s="16">
        <v>2009</v>
      </c>
      <c r="F453" s="15" t="s">
        <v>67</v>
      </c>
      <c r="G453" s="17">
        <v>40056</v>
      </c>
      <c r="H453" s="15" t="s">
        <v>43</v>
      </c>
      <c r="I453" s="15" t="s">
        <v>44</v>
      </c>
      <c r="J453" s="16">
        <v>3008</v>
      </c>
      <c r="K453" s="15" t="s">
        <v>110</v>
      </c>
      <c r="L453" s="16">
        <v>820</v>
      </c>
      <c r="M453" s="15" t="s">
        <v>46</v>
      </c>
      <c r="N453" s="16">
        <v>4</v>
      </c>
      <c r="O453" s="15" t="s">
        <v>43</v>
      </c>
      <c r="P453" s="15" t="s">
        <v>68</v>
      </c>
      <c r="Q453" s="15" t="s">
        <v>48</v>
      </c>
      <c r="R453" s="15" t="s">
        <v>49</v>
      </c>
      <c r="S453" s="15" t="s">
        <v>43</v>
      </c>
      <c r="T453" s="15" t="s">
        <v>50</v>
      </c>
      <c r="U453" s="15" t="s">
        <v>72</v>
      </c>
      <c r="V453" s="16">
        <v>2.2599999999999998</v>
      </c>
      <c r="W453" s="16">
        <v>2.2599999999999998</v>
      </c>
      <c r="X453" s="15" t="s">
        <v>52</v>
      </c>
      <c r="Y453" s="15" t="s">
        <v>414</v>
      </c>
      <c r="Z453" s="16" t="b">
        <v>0</v>
      </c>
      <c r="AA453" s="15" t="s">
        <v>54</v>
      </c>
      <c r="AB453" s="16" t="b">
        <v>0</v>
      </c>
      <c r="AC453" s="16">
        <v>39</v>
      </c>
      <c r="AD453" t="str">
        <f t="shared" si="7"/>
        <v>Tr</v>
      </c>
    </row>
    <row r="454" spans="2:30" x14ac:dyDescent="0.25">
      <c r="B454">
        <f>VLOOKUP(C454*1,RMPCrecs!F$2:N$1245,9,FALSE)</f>
        <v>17</v>
      </c>
      <c r="C454" s="15" t="s">
        <v>423</v>
      </c>
      <c r="D454" s="15" t="s">
        <v>41</v>
      </c>
      <c r="E454" s="16">
        <v>2009</v>
      </c>
      <c r="F454" s="15" t="s">
        <v>42</v>
      </c>
      <c r="G454" s="17">
        <v>40057</v>
      </c>
      <c r="H454" s="15" t="s">
        <v>43</v>
      </c>
      <c r="I454" s="15" t="s">
        <v>44</v>
      </c>
      <c r="J454" s="16">
        <v>3008</v>
      </c>
      <c r="K454" s="15" t="s">
        <v>110</v>
      </c>
      <c r="L454" s="16">
        <v>760</v>
      </c>
      <c r="M454" s="15" t="s">
        <v>46</v>
      </c>
      <c r="N454" s="16">
        <v>4</v>
      </c>
      <c r="O454" s="15" t="s">
        <v>43</v>
      </c>
      <c r="P454" s="15" t="s">
        <v>68</v>
      </c>
      <c r="Q454" s="15" t="s">
        <v>48</v>
      </c>
      <c r="R454" s="15" t="s">
        <v>49</v>
      </c>
      <c r="S454" s="15" t="s">
        <v>43</v>
      </c>
      <c r="T454" s="15" t="s">
        <v>50</v>
      </c>
      <c r="U454" s="15" t="s">
        <v>72</v>
      </c>
      <c r="V454" s="16">
        <v>3.66</v>
      </c>
      <c r="W454" s="16">
        <v>3.66</v>
      </c>
      <c r="X454" s="15" t="s">
        <v>52</v>
      </c>
      <c r="Y454" s="15" t="s">
        <v>424</v>
      </c>
      <c r="Z454" s="16" t="b">
        <v>0</v>
      </c>
      <c r="AA454" s="15" t="s">
        <v>54</v>
      </c>
      <c r="AB454" s="16" t="b">
        <v>0</v>
      </c>
      <c r="AC454" s="16">
        <v>39</v>
      </c>
      <c r="AD454" t="str">
        <f t="shared" si="7"/>
        <v>Tr</v>
      </c>
    </row>
    <row r="455" spans="2:30" x14ac:dyDescent="0.25">
      <c r="B455">
        <f>VLOOKUP(C455*1,RMPCrecs!F$2:N$1245,9,FALSE)</f>
        <v>17</v>
      </c>
      <c r="C455" s="15" t="s">
        <v>436</v>
      </c>
      <c r="D455" s="15" t="s">
        <v>41</v>
      </c>
      <c r="E455" s="16">
        <v>2009</v>
      </c>
      <c r="F455" s="15" t="s">
        <v>42</v>
      </c>
      <c r="G455" s="17">
        <v>40051</v>
      </c>
      <c r="H455" s="15" t="s">
        <v>43</v>
      </c>
      <c r="I455" s="15" t="s">
        <v>44</v>
      </c>
      <c r="J455" s="16">
        <v>3008</v>
      </c>
      <c r="K455" s="15" t="s">
        <v>110</v>
      </c>
      <c r="L455" s="16">
        <v>840</v>
      </c>
      <c r="M455" s="15" t="s">
        <v>46</v>
      </c>
      <c r="N455" s="16">
        <v>4</v>
      </c>
      <c r="O455" s="15" t="s">
        <v>43</v>
      </c>
      <c r="P455" s="15" t="s">
        <v>68</v>
      </c>
      <c r="Q455" s="15" t="s">
        <v>48</v>
      </c>
      <c r="R455" s="15" t="s">
        <v>49</v>
      </c>
      <c r="S455" s="15" t="s">
        <v>43</v>
      </c>
      <c r="T455" s="15" t="s">
        <v>50</v>
      </c>
      <c r="U455" s="15" t="s">
        <v>69</v>
      </c>
      <c r="V455" s="16">
        <v>1.01</v>
      </c>
      <c r="W455" s="16">
        <v>1.01</v>
      </c>
      <c r="X455" s="15" t="s">
        <v>52</v>
      </c>
      <c r="Y455" s="15" t="s">
        <v>403</v>
      </c>
      <c r="Z455" s="16" t="b">
        <v>0</v>
      </c>
      <c r="AA455" s="15" t="s">
        <v>54</v>
      </c>
      <c r="AB455" s="16" t="b">
        <v>0</v>
      </c>
      <c r="AC455" s="16">
        <v>39</v>
      </c>
      <c r="AD455" t="str">
        <f t="shared" si="7"/>
        <v>Tr</v>
      </c>
    </row>
    <row r="456" spans="2:30" x14ac:dyDescent="0.25">
      <c r="B456">
        <f>VLOOKUP(C456*1,RMPCrecs!F$2:N$1245,9,FALSE)</f>
        <v>17</v>
      </c>
      <c r="C456" s="15" t="s">
        <v>437</v>
      </c>
      <c r="D456" s="15" t="s">
        <v>41</v>
      </c>
      <c r="E456" s="16">
        <v>2009</v>
      </c>
      <c r="F456" s="15" t="s">
        <v>42</v>
      </c>
      <c r="G456" s="17">
        <v>40050</v>
      </c>
      <c r="H456" s="15" t="s">
        <v>43</v>
      </c>
      <c r="I456" s="15" t="s">
        <v>44</v>
      </c>
      <c r="J456" s="16">
        <v>3008</v>
      </c>
      <c r="K456" s="15" t="s">
        <v>110</v>
      </c>
      <c r="L456" s="16">
        <v>710</v>
      </c>
      <c r="M456" s="15" t="s">
        <v>46</v>
      </c>
      <c r="N456" s="16">
        <v>3</v>
      </c>
      <c r="O456" s="15" t="s">
        <v>43</v>
      </c>
      <c r="P456" s="15" t="s">
        <v>405</v>
      </c>
      <c r="Q456" s="15" t="s">
        <v>48</v>
      </c>
      <c r="R456" s="15" t="s">
        <v>49</v>
      </c>
      <c r="S456" s="15" t="s">
        <v>43</v>
      </c>
      <c r="T456" s="15" t="s">
        <v>50</v>
      </c>
      <c r="U456" s="15" t="s">
        <v>69</v>
      </c>
      <c r="V456" s="16">
        <v>1.01</v>
      </c>
      <c r="W456" s="16">
        <v>1.01</v>
      </c>
      <c r="X456" s="15" t="s">
        <v>52</v>
      </c>
      <c r="Y456" s="15" t="s">
        <v>403</v>
      </c>
      <c r="Z456" s="16" t="b">
        <v>0</v>
      </c>
      <c r="AA456" s="15" t="s">
        <v>54</v>
      </c>
      <c r="AB456" s="16" t="b">
        <v>0</v>
      </c>
      <c r="AC456" s="16">
        <v>39</v>
      </c>
      <c r="AD456" t="str">
        <f t="shared" si="7"/>
        <v>Tr</v>
      </c>
    </row>
    <row r="457" spans="2:30" x14ac:dyDescent="0.25">
      <c r="B457">
        <f>VLOOKUP(C457*1,RMPCrecs!F$2:N$1245,9,FALSE)</f>
        <v>17</v>
      </c>
      <c r="C457" s="15" t="s">
        <v>438</v>
      </c>
      <c r="D457" s="15" t="s">
        <v>41</v>
      </c>
      <c r="E457" s="16">
        <v>2009</v>
      </c>
      <c r="F457" s="15" t="s">
        <v>42</v>
      </c>
      <c r="G457" s="17">
        <v>40050</v>
      </c>
      <c r="H457" s="15" t="s">
        <v>43</v>
      </c>
      <c r="I457" s="15" t="s">
        <v>44</v>
      </c>
      <c r="J457" s="16">
        <v>3008</v>
      </c>
      <c r="K457" s="15" t="s">
        <v>45</v>
      </c>
      <c r="L457" s="16">
        <v>780</v>
      </c>
      <c r="M457" s="15" t="s">
        <v>46</v>
      </c>
      <c r="N457" s="16">
        <v>4</v>
      </c>
      <c r="O457" s="15" t="s">
        <v>43</v>
      </c>
      <c r="P457" s="15" t="s">
        <v>68</v>
      </c>
      <c r="Q457" s="15" t="s">
        <v>48</v>
      </c>
      <c r="R457" s="15" t="s">
        <v>49</v>
      </c>
      <c r="S457" s="15" t="s">
        <v>43</v>
      </c>
      <c r="T457" s="15" t="s">
        <v>50</v>
      </c>
      <c r="U457" s="15" t="s">
        <v>69</v>
      </c>
      <c r="V457" s="16">
        <v>1.01</v>
      </c>
      <c r="W457" s="16">
        <v>1.01</v>
      </c>
      <c r="X457" s="15" t="s">
        <v>52</v>
      </c>
      <c r="Y457" s="15" t="s">
        <v>403</v>
      </c>
      <c r="Z457" s="16" t="b">
        <v>0</v>
      </c>
      <c r="AA457" s="15" t="s">
        <v>54</v>
      </c>
      <c r="AB457" s="16" t="b">
        <v>0</v>
      </c>
      <c r="AC457" s="16">
        <v>39</v>
      </c>
      <c r="AD457" t="str">
        <f t="shared" si="7"/>
        <v>Tr</v>
      </c>
    </row>
    <row r="458" spans="2:30" x14ac:dyDescent="0.25">
      <c r="B458">
        <f>VLOOKUP(C458*1,RMPCrecs!F$2:N$1245,9,FALSE)</f>
        <v>17</v>
      </c>
      <c r="C458" s="15" t="s">
        <v>439</v>
      </c>
      <c r="D458" s="15" t="s">
        <v>41</v>
      </c>
      <c r="E458" s="16">
        <v>2009</v>
      </c>
      <c r="F458" s="15" t="s">
        <v>42</v>
      </c>
      <c r="G458" s="17">
        <v>40050</v>
      </c>
      <c r="H458" s="15" t="s">
        <v>43</v>
      </c>
      <c r="I458" s="15" t="s">
        <v>44</v>
      </c>
      <c r="J458" s="16">
        <v>3008</v>
      </c>
      <c r="K458" s="15" t="s">
        <v>45</v>
      </c>
      <c r="L458" s="16">
        <v>700</v>
      </c>
      <c r="M458" s="15" t="s">
        <v>46</v>
      </c>
      <c r="N458" s="16">
        <v>3</v>
      </c>
      <c r="O458" s="15" t="s">
        <v>43</v>
      </c>
      <c r="P458" s="15" t="s">
        <v>440</v>
      </c>
      <c r="Q458" s="15" t="s">
        <v>48</v>
      </c>
      <c r="R458" s="15" t="s">
        <v>49</v>
      </c>
      <c r="S458" s="15" t="s">
        <v>43</v>
      </c>
      <c r="T458" s="15" t="s">
        <v>50</v>
      </c>
      <c r="U458" s="15" t="s">
        <v>69</v>
      </c>
      <c r="V458" s="16">
        <v>1.01</v>
      </c>
      <c r="W458" s="16">
        <v>1.01</v>
      </c>
      <c r="X458" s="15" t="s">
        <v>52</v>
      </c>
      <c r="Y458" s="15" t="s">
        <v>403</v>
      </c>
      <c r="Z458" s="16" t="b">
        <v>0</v>
      </c>
      <c r="AA458" s="15" t="s">
        <v>54</v>
      </c>
      <c r="AB458" s="16" t="b">
        <v>0</v>
      </c>
      <c r="AC458" s="16">
        <v>39</v>
      </c>
      <c r="AD458" t="str">
        <f t="shared" si="7"/>
        <v>Tr</v>
      </c>
    </row>
    <row r="459" spans="2:30" x14ac:dyDescent="0.25">
      <c r="B459">
        <f>VLOOKUP(C459*1,RMPCrecs!F$2:N$1245,9,FALSE)</f>
        <v>17</v>
      </c>
      <c r="C459" s="15" t="s">
        <v>443</v>
      </c>
      <c r="D459" s="15" t="s">
        <v>41</v>
      </c>
      <c r="E459" s="16">
        <v>2009</v>
      </c>
      <c r="F459" s="15" t="s">
        <v>67</v>
      </c>
      <c r="G459" s="17">
        <v>40059</v>
      </c>
      <c r="H459" s="15" t="s">
        <v>43</v>
      </c>
      <c r="I459" s="15" t="s">
        <v>44</v>
      </c>
      <c r="J459" s="16">
        <v>3008</v>
      </c>
      <c r="K459" s="15" t="s">
        <v>45</v>
      </c>
      <c r="L459" s="16">
        <v>540</v>
      </c>
      <c r="M459" s="15" t="s">
        <v>46</v>
      </c>
      <c r="N459" s="16">
        <v>2</v>
      </c>
      <c r="O459" s="15" t="s">
        <v>43</v>
      </c>
      <c r="P459" s="15" t="s">
        <v>433</v>
      </c>
      <c r="Q459" s="15" t="s">
        <v>48</v>
      </c>
      <c r="R459" s="15" t="s">
        <v>49</v>
      </c>
      <c r="S459" s="15" t="s">
        <v>43</v>
      </c>
      <c r="T459" s="15" t="s">
        <v>50</v>
      </c>
      <c r="U459" s="15" t="s">
        <v>72</v>
      </c>
      <c r="V459" s="16">
        <v>2.2599999999999998</v>
      </c>
      <c r="W459" s="16">
        <v>2.2599999999999998</v>
      </c>
      <c r="X459" s="15" t="s">
        <v>52</v>
      </c>
      <c r="Y459" s="15" t="s">
        <v>414</v>
      </c>
      <c r="Z459" s="16" t="b">
        <v>0</v>
      </c>
      <c r="AA459" s="15" t="s">
        <v>54</v>
      </c>
      <c r="AB459" s="16" t="b">
        <v>0</v>
      </c>
      <c r="AC459" s="16">
        <v>39</v>
      </c>
      <c r="AD459" t="str">
        <f t="shared" si="7"/>
        <v>Tr</v>
      </c>
    </row>
    <row r="460" spans="2:30" x14ac:dyDescent="0.25">
      <c r="B460">
        <f>VLOOKUP(C460*1,RMPCrecs!F$2:N$1245,9,FALSE)</f>
        <v>17</v>
      </c>
      <c r="C460" s="15" t="s">
        <v>444</v>
      </c>
      <c r="D460" s="15" t="s">
        <v>41</v>
      </c>
      <c r="E460" s="16">
        <v>2009</v>
      </c>
      <c r="F460" s="15" t="s">
        <v>67</v>
      </c>
      <c r="G460" s="17">
        <v>40059</v>
      </c>
      <c r="H460" s="15" t="s">
        <v>43</v>
      </c>
      <c r="I460" s="15" t="s">
        <v>44</v>
      </c>
      <c r="J460" s="16">
        <v>3008</v>
      </c>
      <c r="K460" s="15" t="s">
        <v>110</v>
      </c>
      <c r="L460" s="16">
        <v>820</v>
      </c>
      <c r="M460" s="15" t="s">
        <v>46</v>
      </c>
      <c r="N460" s="16">
        <v>4</v>
      </c>
      <c r="O460" s="15" t="s">
        <v>43</v>
      </c>
      <c r="P460" s="15" t="s">
        <v>68</v>
      </c>
      <c r="Q460" s="15" t="s">
        <v>48</v>
      </c>
      <c r="R460" s="15" t="s">
        <v>49</v>
      </c>
      <c r="S460" s="15" t="s">
        <v>43</v>
      </c>
      <c r="T460" s="15" t="s">
        <v>50</v>
      </c>
      <c r="U460" s="15" t="s">
        <v>72</v>
      </c>
      <c r="V460" s="16">
        <v>2.2599999999999998</v>
      </c>
      <c r="W460" s="16">
        <v>2.2599999999999998</v>
      </c>
      <c r="X460" s="15" t="s">
        <v>52</v>
      </c>
      <c r="Y460" s="15" t="s">
        <v>414</v>
      </c>
      <c r="Z460" s="16" t="b">
        <v>0</v>
      </c>
      <c r="AA460" s="15" t="s">
        <v>54</v>
      </c>
      <c r="AB460" s="16" t="b">
        <v>0</v>
      </c>
      <c r="AC460" s="16">
        <v>39</v>
      </c>
      <c r="AD460" t="str">
        <f t="shared" si="7"/>
        <v>Tr</v>
      </c>
    </row>
    <row r="461" spans="2:30" x14ac:dyDescent="0.25">
      <c r="B461">
        <f>VLOOKUP(C461*1,RMPCrecs!F$2:N$1245,9,FALSE)</f>
        <v>17</v>
      </c>
      <c r="C461" s="15" t="s">
        <v>445</v>
      </c>
      <c r="D461" s="15" t="s">
        <v>41</v>
      </c>
      <c r="E461" s="16">
        <v>2009</v>
      </c>
      <c r="F461" s="15" t="s">
        <v>67</v>
      </c>
      <c r="G461" s="17">
        <v>40066</v>
      </c>
      <c r="H461" s="15" t="s">
        <v>43</v>
      </c>
      <c r="I461" s="15" t="s">
        <v>44</v>
      </c>
      <c r="J461" s="16">
        <v>3008</v>
      </c>
      <c r="K461" s="15" t="s">
        <v>45</v>
      </c>
      <c r="L461" s="16">
        <v>710</v>
      </c>
      <c r="M461" s="15" t="s">
        <v>46</v>
      </c>
      <c r="N461" s="16">
        <v>3</v>
      </c>
      <c r="O461" s="15" t="s">
        <v>43</v>
      </c>
      <c r="P461" s="15" t="s">
        <v>405</v>
      </c>
      <c r="Q461" s="15" t="s">
        <v>48</v>
      </c>
      <c r="R461" s="15" t="s">
        <v>49</v>
      </c>
      <c r="S461" s="15" t="s">
        <v>43</v>
      </c>
      <c r="T461" s="15" t="s">
        <v>50</v>
      </c>
      <c r="U461" s="15" t="s">
        <v>60</v>
      </c>
      <c r="V461" s="16">
        <v>3.54</v>
      </c>
      <c r="W461" s="16">
        <v>3.54</v>
      </c>
      <c r="X461" s="15" t="s">
        <v>52</v>
      </c>
      <c r="Y461" s="15" t="s">
        <v>446</v>
      </c>
      <c r="Z461" s="16" t="b">
        <v>0</v>
      </c>
      <c r="AA461" s="15" t="s">
        <v>54</v>
      </c>
      <c r="AB461" s="16" t="b">
        <v>0</v>
      </c>
      <c r="AC461" s="16">
        <v>39</v>
      </c>
      <c r="AD461" t="str">
        <f t="shared" si="7"/>
        <v>Tr</v>
      </c>
    </row>
    <row r="462" spans="2:30" x14ac:dyDescent="0.25">
      <c r="B462">
        <f>VLOOKUP(C462*1,RMPCrecs!F$2:N$1245,9,FALSE)</f>
        <v>17</v>
      </c>
      <c r="C462" s="15" t="s">
        <v>449</v>
      </c>
      <c r="D462" s="15" t="s">
        <v>41</v>
      </c>
      <c r="E462" s="16">
        <v>2009</v>
      </c>
      <c r="F462" s="15" t="s">
        <v>42</v>
      </c>
      <c r="G462" s="17">
        <v>40071</v>
      </c>
      <c r="H462" s="15" t="s">
        <v>43</v>
      </c>
      <c r="I462" s="15" t="s">
        <v>44</v>
      </c>
      <c r="J462" s="16">
        <v>3008</v>
      </c>
      <c r="K462" s="15" t="s">
        <v>45</v>
      </c>
      <c r="L462" s="16">
        <v>720</v>
      </c>
      <c r="M462" s="15" t="s">
        <v>46</v>
      </c>
      <c r="N462" s="16">
        <v>3</v>
      </c>
      <c r="O462" s="15" t="s">
        <v>43</v>
      </c>
      <c r="P462" s="15" t="s">
        <v>359</v>
      </c>
      <c r="Q462" s="15" t="s">
        <v>48</v>
      </c>
      <c r="R462" s="15" t="s">
        <v>49</v>
      </c>
      <c r="S462" s="15" t="s">
        <v>43</v>
      </c>
      <c r="T462" s="15" t="s">
        <v>50</v>
      </c>
      <c r="U462" s="15" t="s">
        <v>51</v>
      </c>
      <c r="V462" s="16">
        <v>2.73</v>
      </c>
      <c r="W462" s="16">
        <v>2.73</v>
      </c>
      <c r="X462" s="15" t="s">
        <v>52</v>
      </c>
      <c r="Y462" s="15" t="s">
        <v>448</v>
      </c>
      <c r="Z462" s="16" t="b">
        <v>0</v>
      </c>
      <c r="AA462" s="15" t="s">
        <v>54</v>
      </c>
      <c r="AB462" s="16" t="b">
        <v>0</v>
      </c>
      <c r="AC462" s="16">
        <v>39</v>
      </c>
      <c r="AD462" t="str">
        <f t="shared" si="7"/>
        <v>Tr</v>
      </c>
    </row>
    <row r="463" spans="2:30" x14ac:dyDescent="0.25">
      <c r="B463">
        <f>VLOOKUP(C463*1,RMPCrecs!F$2:N$1245,9,FALSE)</f>
        <v>17</v>
      </c>
      <c r="C463" s="15" t="s">
        <v>450</v>
      </c>
      <c r="D463" s="15" t="s">
        <v>41</v>
      </c>
      <c r="E463" s="16">
        <v>2009</v>
      </c>
      <c r="F463" s="15" t="s">
        <v>42</v>
      </c>
      <c r="G463" s="17">
        <v>40066</v>
      </c>
      <c r="H463" s="15" t="s">
        <v>43</v>
      </c>
      <c r="I463" s="15" t="s">
        <v>44</v>
      </c>
      <c r="J463" s="16">
        <v>3008</v>
      </c>
      <c r="K463" s="15" t="s">
        <v>45</v>
      </c>
      <c r="L463" s="16">
        <v>650</v>
      </c>
      <c r="M463" s="15" t="s">
        <v>46</v>
      </c>
      <c r="N463" s="16">
        <v>3</v>
      </c>
      <c r="O463" s="15" t="s">
        <v>43</v>
      </c>
      <c r="P463" s="15" t="s">
        <v>405</v>
      </c>
      <c r="Q463" s="15" t="s">
        <v>48</v>
      </c>
      <c r="R463" s="15" t="s">
        <v>49</v>
      </c>
      <c r="S463" s="15" t="s">
        <v>43</v>
      </c>
      <c r="T463" s="15" t="s">
        <v>50</v>
      </c>
      <c r="U463" s="15" t="s">
        <v>60</v>
      </c>
      <c r="V463" s="16">
        <v>2.17</v>
      </c>
      <c r="W463" s="16">
        <v>2.17</v>
      </c>
      <c r="X463" s="15" t="s">
        <v>52</v>
      </c>
      <c r="Y463" s="15" t="s">
        <v>427</v>
      </c>
      <c r="Z463" s="16" t="b">
        <v>0</v>
      </c>
      <c r="AA463" s="15" t="s">
        <v>54</v>
      </c>
      <c r="AB463" s="16" t="b">
        <v>0</v>
      </c>
      <c r="AC463" s="16">
        <v>39</v>
      </c>
      <c r="AD463" t="str">
        <f t="shared" si="7"/>
        <v>Tr</v>
      </c>
    </row>
    <row r="464" spans="2:30" x14ac:dyDescent="0.25">
      <c r="B464">
        <f>VLOOKUP(C464*1,RMPCrecs!F$2:N$1245,9,FALSE)</f>
        <v>17</v>
      </c>
      <c r="C464" s="15" t="s">
        <v>451</v>
      </c>
      <c r="D464" s="15" t="s">
        <v>41</v>
      </c>
      <c r="E464" s="16">
        <v>2009</v>
      </c>
      <c r="F464" s="15" t="s">
        <v>42</v>
      </c>
      <c r="G464" s="17">
        <v>40066</v>
      </c>
      <c r="H464" s="15" t="s">
        <v>43</v>
      </c>
      <c r="I464" s="15" t="s">
        <v>44</v>
      </c>
      <c r="J464" s="16">
        <v>3008</v>
      </c>
      <c r="K464" s="15" t="s">
        <v>45</v>
      </c>
      <c r="L464" s="16">
        <v>520</v>
      </c>
      <c r="M464" s="15" t="s">
        <v>46</v>
      </c>
      <c r="N464" s="16">
        <v>2</v>
      </c>
      <c r="O464" s="15" t="s">
        <v>43</v>
      </c>
      <c r="P464" s="15" t="s">
        <v>452</v>
      </c>
      <c r="Q464" s="15" t="s">
        <v>48</v>
      </c>
      <c r="R464" s="15" t="s">
        <v>49</v>
      </c>
      <c r="S464" s="15" t="s">
        <v>43</v>
      </c>
      <c r="T464" s="15" t="s">
        <v>50</v>
      </c>
      <c r="U464" s="15" t="s">
        <v>60</v>
      </c>
      <c r="V464" s="16">
        <v>2.17</v>
      </c>
      <c r="W464" s="16">
        <v>2.17</v>
      </c>
      <c r="X464" s="15" t="s">
        <v>52</v>
      </c>
      <c r="Y464" s="15" t="s">
        <v>427</v>
      </c>
      <c r="Z464" s="16" t="b">
        <v>0</v>
      </c>
      <c r="AA464" s="15" t="s">
        <v>54</v>
      </c>
      <c r="AB464" s="16" t="b">
        <v>0</v>
      </c>
      <c r="AC464" s="16">
        <v>39</v>
      </c>
      <c r="AD464" t="str">
        <f t="shared" si="7"/>
        <v>Tr</v>
      </c>
    </row>
    <row r="465" spans="2:30" x14ac:dyDescent="0.25">
      <c r="B465">
        <f>VLOOKUP(C465*1,RMPCrecs!F$2:N$1245,9,FALSE)</f>
        <v>17</v>
      </c>
      <c r="C465" s="15" t="s">
        <v>453</v>
      </c>
      <c r="D465" s="15" t="s">
        <v>41</v>
      </c>
      <c r="E465" s="16">
        <v>2009</v>
      </c>
      <c r="F465" s="15" t="s">
        <v>42</v>
      </c>
      <c r="G465" s="17">
        <v>40064</v>
      </c>
      <c r="H465" s="15" t="s">
        <v>43</v>
      </c>
      <c r="I465" s="15" t="s">
        <v>44</v>
      </c>
      <c r="J465" s="16">
        <v>3008</v>
      </c>
      <c r="K465" s="15" t="s">
        <v>45</v>
      </c>
      <c r="L465" s="16">
        <v>530</v>
      </c>
      <c r="M465" s="15" t="s">
        <v>46</v>
      </c>
      <c r="N465" s="16">
        <v>2</v>
      </c>
      <c r="O465" s="15" t="s">
        <v>43</v>
      </c>
      <c r="P465" s="15" t="s">
        <v>433</v>
      </c>
      <c r="Q465" s="15" t="s">
        <v>48</v>
      </c>
      <c r="R465" s="15" t="s">
        <v>49</v>
      </c>
      <c r="S465" s="15" t="s">
        <v>43</v>
      </c>
      <c r="T465" s="15" t="s">
        <v>50</v>
      </c>
      <c r="U465" s="15" t="s">
        <v>60</v>
      </c>
      <c r="V465" s="16">
        <v>2.17</v>
      </c>
      <c r="W465" s="16">
        <v>2.17</v>
      </c>
      <c r="X465" s="15" t="s">
        <v>52</v>
      </c>
      <c r="Y465" s="15" t="s">
        <v>427</v>
      </c>
      <c r="Z465" s="16" t="b">
        <v>0</v>
      </c>
      <c r="AA465" s="15" t="s">
        <v>54</v>
      </c>
      <c r="AB465" s="16" t="b">
        <v>0</v>
      </c>
      <c r="AC465" s="16">
        <v>39</v>
      </c>
      <c r="AD465" t="str">
        <f t="shared" si="7"/>
        <v>Tr</v>
      </c>
    </row>
    <row r="466" spans="2:30" x14ac:dyDescent="0.25">
      <c r="B466">
        <f>VLOOKUP(C466*1,RMPCrecs!F$2:N$1245,9,FALSE)</f>
        <v>17</v>
      </c>
      <c r="C466" s="15" t="s">
        <v>454</v>
      </c>
      <c r="D466" s="15" t="s">
        <v>41</v>
      </c>
      <c r="E466" s="16">
        <v>2009</v>
      </c>
      <c r="F466" s="15" t="s">
        <v>42</v>
      </c>
      <c r="G466" s="17">
        <v>40064</v>
      </c>
      <c r="H466" s="15" t="s">
        <v>43</v>
      </c>
      <c r="I466" s="15" t="s">
        <v>44</v>
      </c>
      <c r="J466" s="16">
        <v>3008</v>
      </c>
      <c r="K466" s="15" t="s">
        <v>45</v>
      </c>
      <c r="L466" s="16">
        <v>620</v>
      </c>
      <c r="M466" s="15" t="s">
        <v>46</v>
      </c>
      <c r="N466" s="16">
        <v>2</v>
      </c>
      <c r="O466" s="15" t="s">
        <v>43</v>
      </c>
      <c r="P466" s="15" t="s">
        <v>455</v>
      </c>
      <c r="Q466" s="15" t="s">
        <v>48</v>
      </c>
      <c r="R466" s="15" t="s">
        <v>49</v>
      </c>
      <c r="S466" s="15" t="s">
        <v>43</v>
      </c>
      <c r="T466" s="15" t="s">
        <v>50</v>
      </c>
      <c r="U466" s="15" t="s">
        <v>60</v>
      </c>
      <c r="V466" s="16">
        <v>2.17</v>
      </c>
      <c r="W466" s="16">
        <v>2.17</v>
      </c>
      <c r="X466" s="15" t="s">
        <v>52</v>
      </c>
      <c r="Y466" s="15" t="s">
        <v>427</v>
      </c>
      <c r="Z466" s="16" t="b">
        <v>0</v>
      </c>
      <c r="AA466" s="15" t="s">
        <v>54</v>
      </c>
      <c r="AB466" s="16" t="b">
        <v>0</v>
      </c>
      <c r="AC466" s="16">
        <v>39</v>
      </c>
      <c r="AD466" t="str">
        <f t="shared" si="7"/>
        <v>Tr</v>
      </c>
    </row>
    <row r="467" spans="2:30" x14ac:dyDescent="0.25">
      <c r="B467">
        <f>VLOOKUP(C467*1,RMPCrecs!F$2:N$1245,9,FALSE)</f>
        <v>17</v>
      </c>
      <c r="C467" s="15" t="s">
        <v>456</v>
      </c>
      <c r="D467" s="15" t="s">
        <v>41</v>
      </c>
      <c r="E467" s="16">
        <v>2009</v>
      </c>
      <c r="F467" s="15" t="s">
        <v>42</v>
      </c>
      <c r="G467" s="17">
        <v>40064</v>
      </c>
      <c r="H467" s="15" t="s">
        <v>43</v>
      </c>
      <c r="I467" s="15" t="s">
        <v>44</v>
      </c>
      <c r="J467" s="16">
        <v>3008</v>
      </c>
      <c r="K467" s="15" t="s">
        <v>45</v>
      </c>
      <c r="L467" s="16">
        <v>540</v>
      </c>
      <c r="M467" s="15" t="s">
        <v>46</v>
      </c>
      <c r="N467" s="16">
        <v>2</v>
      </c>
      <c r="O467" s="15" t="s">
        <v>43</v>
      </c>
      <c r="P467" s="15" t="s">
        <v>452</v>
      </c>
      <c r="Q467" s="15" t="s">
        <v>48</v>
      </c>
      <c r="R467" s="15" t="s">
        <v>49</v>
      </c>
      <c r="S467" s="15" t="s">
        <v>43</v>
      </c>
      <c r="T467" s="15" t="s">
        <v>50</v>
      </c>
      <c r="U467" s="15" t="s">
        <v>60</v>
      </c>
      <c r="V467" s="16">
        <v>2.17</v>
      </c>
      <c r="W467" s="16">
        <v>2.17</v>
      </c>
      <c r="X467" s="15" t="s">
        <v>52</v>
      </c>
      <c r="Y467" s="15" t="s">
        <v>427</v>
      </c>
      <c r="Z467" s="16" t="b">
        <v>0</v>
      </c>
      <c r="AA467" s="15" t="s">
        <v>54</v>
      </c>
      <c r="AB467" s="16" t="b">
        <v>0</v>
      </c>
      <c r="AC467" s="16">
        <v>39</v>
      </c>
      <c r="AD467" t="str">
        <f t="shared" si="7"/>
        <v>Tr</v>
      </c>
    </row>
    <row r="468" spans="2:30" x14ac:dyDescent="0.25">
      <c r="B468">
        <f>VLOOKUP(C468*1,RMPCrecs!F$2:N$1245,9,FALSE)</f>
        <v>17</v>
      </c>
      <c r="C468" s="15" t="s">
        <v>457</v>
      </c>
      <c r="D468" s="15" t="s">
        <v>41</v>
      </c>
      <c r="E468" s="16">
        <v>2009</v>
      </c>
      <c r="F468" s="15" t="s">
        <v>42</v>
      </c>
      <c r="G468" s="17">
        <v>40064</v>
      </c>
      <c r="H468" s="15" t="s">
        <v>43</v>
      </c>
      <c r="I468" s="15" t="s">
        <v>44</v>
      </c>
      <c r="J468" s="16">
        <v>3008</v>
      </c>
      <c r="K468" s="15" t="s">
        <v>45</v>
      </c>
      <c r="L468" s="16">
        <v>510</v>
      </c>
      <c r="M468" s="15" t="s">
        <v>46</v>
      </c>
      <c r="N468" s="16">
        <v>2</v>
      </c>
      <c r="O468" s="15" t="s">
        <v>43</v>
      </c>
      <c r="P468" s="15" t="s">
        <v>433</v>
      </c>
      <c r="Q468" s="15" t="s">
        <v>48</v>
      </c>
      <c r="R468" s="15" t="s">
        <v>49</v>
      </c>
      <c r="S468" s="15" t="s">
        <v>43</v>
      </c>
      <c r="T468" s="15" t="s">
        <v>50</v>
      </c>
      <c r="U468" s="15" t="s">
        <v>60</v>
      </c>
      <c r="V468" s="16">
        <v>2.17</v>
      </c>
      <c r="W468" s="16">
        <v>2.17</v>
      </c>
      <c r="X468" s="15" t="s">
        <v>52</v>
      </c>
      <c r="Y468" s="15" t="s">
        <v>427</v>
      </c>
      <c r="Z468" s="16" t="b">
        <v>0</v>
      </c>
      <c r="AA468" s="15" t="s">
        <v>54</v>
      </c>
      <c r="AB468" s="16" t="b">
        <v>0</v>
      </c>
      <c r="AC468" s="16">
        <v>39</v>
      </c>
      <c r="AD468" t="str">
        <f t="shared" si="7"/>
        <v>Tr</v>
      </c>
    </row>
    <row r="469" spans="2:30" x14ac:dyDescent="0.25">
      <c r="B469">
        <f>VLOOKUP(C469*1,RMPCrecs!F$2:N$1245,9,FALSE)</f>
        <v>17</v>
      </c>
      <c r="C469" s="15" t="s">
        <v>458</v>
      </c>
      <c r="D469" s="15" t="s">
        <v>41</v>
      </c>
      <c r="E469" s="16">
        <v>2009</v>
      </c>
      <c r="F469" s="15" t="s">
        <v>42</v>
      </c>
      <c r="G469" s="17">
        <v>40064</v>
      </c>
      <c r="H469" s="15" t="s">
        <v>43</v>
      </c>
      <c r="I469" s="15" t="s">
        <v>44</v>
      </c>
      <c r="J469" s="16">
        <v>3008</v>
      </c>
      <c r="K469" s="15" t="s">
        <v>45</v>
      </c>
      <c r="L469" s="16">
        <v>530</v>
      </c>
      <c r="M469" s="15" t="s">
        <v>46</v>
      </c>
      <c r="N469" s="16">
        <v>2</v>
      </c>
      <c r="O469" s="15" t="s">
        <v>43</v>
      </c>
      <c r="P469" s="15" t="s">
        <v>459</v>
      </c>
      <c r="Q469" s="15" t="s">
        <v>48</v>
      </c>
      <c r="R469" s="15" t="s">
        <v>49</v>
      </c>
      <c r="S469" s="15" t="s">
        <v>43</v>
      </c>
      <c r="T469" s="15" t="s">
        <v>50</v>
      </c>
      <c r="U469" s="15" t="s">
        <v>60</v>
      </c>
      <c r="V469" s="16">
        <v>2.17</v>
      </c>
      <c r="W469" s="16">
        <v>2.17</v>
      </c>
      <c r="X469" s="15" t="s">
        <v>52</v>
      </c>
      <c r="Y469" s="15" t="s">
        <v>427</v>
      </c>
      <c r="Z469" s="16" t="b">
        <v>0</v>
      </c>
      <c r="AA469" s="15" t="s">
        <v>54</v>
      </c>
      <c r="AB469" s="16" t="b">
        <v>0</v>
      </c>
      <c r="AC469" s="16">
        <v>39</v>
      </c>
      <c r="AD469" t="str">
        <f t="shared" si="7"/>
        <v>Tr</v>
      </c>
    </row>
    <row r="470" spans="2:30" x14ac:dyDescent="0.25">
      <c r="B470">
        <f>VLOOKUP(C470*1,RMPCrecs!F$2:N$1245,9,FALSE)</f>
        <v>17</v>
      </c>
      <c r="C470" s="15" t="s">
        <v>477</v>
      </c>
      <c r="D470" s="15" t="s">
        <v>41</v>
      </c>
      <c r="E470" s="16">
        <v>2009</v>
      </c>
      <c r="F470" s="15" t="s">
        <v>67</v>
      </c>
      <c r="G470" s="17">
        <v>40056</v>
      </c>
      <c r="H470" s="15" t="s">
        <v>43</v>
      </c>
      <c r="I470" s="15" t="s">
        <v>44</v>
      </c>
      <c r="J470" s="16">
        <v>3008</v>
      </c>
      <c r="K470" s="15" t="s">
        <v>45</v>
      </c>
      <c r="L470" s="16">
        <v>700</v>
      </c>
      <c r="M470" s="15" t="s">
        <v>46</v>
      </c>
      <c r="N470" s="16">
        <v>3</v>
      </c>
      <c r="O470" s="15" t="s">
        <v>43</v>
      </c>
      <c r="P470" s="15" t="s">
        <v>405</v>
      </c>
      <c r="Q470" s="15" t="s">
        <v>48</v>
      </c>
      <c r="R470" s="15" t="s">
        <v>49</v>
      </c>
      <c r="S470" s="15" t="s">
        <v>43</v>
      </c>
      <c r="T470" s="15" t="s">
        <v>50</v>
      </c>
      <c r="U470" s="15" t="s">
        <v>72</v>
      </c>
      <c r="V470" s="16">
        <v>2.2599999999999998</v>
      </c>
      <c r="W470" s="16">
        <v>2.2599999999999998</v>
      </c>
      <c r="X470" s="15" t="s">
        <v>52</v>
      </c>
      <c r="Y470" s="15" t="s">
        <v>414</v>
      </c>
      <c r="Z470" s="16" t="b">
        <v>0</v>
      </c>
      <c r="AA470" s="15" t="s">
        <v>54</v>
      </c>
      <c r="AB470" s="16" t="b">
        <v>0</v>
      </c>
      <c r="AC470" s="16">
        <v>39</v>
      </c>
      <c r="AD470" t="str">
        <f t="shared" si="7"/>
        <v>Tr</v>
      </c>
    </row>
    <row r="471" spans="2:30" x14ac:dyDescent="0.25">
      <c r="B471">
        <f>VLOOKUP(C471*1,RMPCrecs!F$2:N$1245,9,FALSE)</f>
        <v>17</v>
      </c>
      <c r="C471" s="15" t="s">
        <v>478</v>
      </c>
      <c r="D471" s="15" t="s">
        <v>41</v>
      </c>
      <c r="E471" s="16">
        <v>2009</v>
      </c>
      <c r="F471" s="15" t="s">
        <v>67</v>
      </c>
      <c r="G471" s="17">
        <v>40056</v>
      </c>
      <c r="H471" s="15" t="s">
        <v>43</v>
      </c>
      <c r="I471" s="15" t="s">
        <v>44</v>
      </c>
      <c r="J471" s="16">
        <v>3008</v>
      </c>
      <c r="K471" s="15" t="s">
        <v>45</v>
      </c>
      <c r="L471" s="16">
        <v>710</v>
      </c>
      <c r="M471" s="15" t="s">
        <v>46</v>
      </c>
      <c r="N471" s="16">
        <v>4</v>
      </c>
      <c r="O471" s="15" t="s">
        <v>43</v>
      </c>
      <c r="P471" s="15" t="s">
        <v>68</v>
      </c>
      <c r="Q471" s="15" t="s">
        <v>48</v>
      </c>
      <c r="R471" s="15" t="s">
        <v>49</v>
      </c>
      <c r="S471" s="15" t="s">
        <v>43</v>
      </c>
      <c r="T471" s="15" t="s">
        <v>50</v>
      </c>
      <c r="U471" s="15" t="s">
        <v>72</v>
      </c>
      <c r="V471" s="16">
        <v>2.2599999999999998</v>
      </c>
      <c r="W471" s="16">
        <v>2.2599999999999998</v>
      </c>
      <c r="X471" s="15" t="s">
        <v>52</v>
      </c>
      <c r="Y471" s="15" t="s">
        <v>414</v>
      </c>
      <c r="Z471" s="16" t="b">
        <v>0</v>
      </c>
      <c r="AA471" s="15" t="s">
        <v>54</v>
      </c>
      <c r="AB471" s="16" t="b">
        <v>0</v>
      </c>
      <c r="AC471" s="16">
        <v>39</v>
      </c>
      <c r="AD471" t="str">
        <f t="shared" si="7"/>
        <v>Tr</v>
      </c>
    </row>
    <row r="472" spans="2:30" x14ac:dyDescent="0.25">
      <c r="B472">
        <f>VLOOKUP(C472*1,RMPCrecs!F$2:N$1245,9,FALSE)</f>
        <v>17</v>
      </c>
      <c r="C472" s="15" t="s">
        <v>479</v>
      </c>
      <c r="D472" s="15" t="s">
        <v>41</v>
      </c>
      <c r="E472" s="16">
        <v>2009</v>
      </c>
      <c r="F472" s="15" t="s">
        <v>67</v>
      </c>
      <c r="G472" s="17">
        <v>40056</v>
      </c>
      <c r="H472" s="15" t="s">
        <v>43</v>
      </c>
      <c r="I472" s="15" t="s">
        <v>44</v>
      </c>
      <c r="J472" s="16">
        <v>3008</v>
      </c>
      <c r="K472" s="15" t="s">
        <v>45</v>
      </c>
      <c r="L472" s="16">
        <v>700</v>
      </c>
      <c r="M472" s="15" t="s">
        <v>46</v>
      </c>
      <c r="N472" s="16">
        <v>3</v>
      </c>
      <c r="O472" s="15" t="s">
        <v>43</v>
      </c>
      <c r="P472" s="15" t="s">
        <v>405</v>
      </c>
      <c r="Q472" s="15" t="s">
        <v>48</v>
      </c>
      <c r="R472" s="15" t="s">
        <v>49</v>
      </c>
      <c r="S472" s="15" t="s">
        <v>43</v>
      </c>
      <c r="T472" s="15" t="s">
        <v>50</v>
      </c>
      <c r="U472" s="15" t="s">
        <v>72</v>
      </c>
      <c r="V472" s="16">
        <v>2.2599999999999998</v>
      </c>
      <c r="W472" s="16">
        <v>2.2599999999999998</v>
      </c>
      <c r="X472" s="15" t="s">
        <v>52</v>
      </c>
      <c r="Y472" s="15" t="s">
        <v>414</v>
      </c>
      <c r="Z472" s="16" t="b">
        <v>0</v>
      </c>
      <c r="AA472" s="15" t="s">
        <v>54</v>
      </c>
      <c r="AB472" s="16" t="b">
        <v>0</v>
      </c>
      <c r="AC472" s="16">
        <v>39</v>
      </c>
      <c r="AD472" t="str">
        <f t="shared" si="7"/>
        <v>Tr</v>
      </c>
    </row>
    <row r="473" spans="2:30" x14ac:dyDescent="0.25">
      <c r="B473">
        <f>VLOOKUP(C473*1,RMPCrecs!F$2:N$1245,9,FALSE)</f>
        <v>17</v>
      </c>
      <c r="C473" s="15" t="s">
        <v>480</v>
      </c>
      <c r="D473" s="15" t="s">
        <v>41</v>
      </c>
      <c r="E473" s="16">
        <v>2009</v>
      </c>
      <c r="F473" s="15" t="s">
        <v>67</v>
      </c>
      <c r="G473" s="17">
        <v>40056</v>
      </c>
      <c r="H473" s="15" t="s">
        <v>43</v>
      </c>
      <c r="I473" s="15" t="s">
        <v>44</v>
      </c>
      <c r="J473" s="16">
        <v>3008</v>
      </c>
      <c r="K473" s="15" t="s">
        <v>45</v>
      </c>
      <c r="L473" s="16">
        <v>700</v>
      </c>
      <c r="M473" s="15" t="s">
        <v>46</v>
      </c>
      <c r="N473" s="16">
        <v>3</v>
      </c>
      <c r="O473" s="15" t="s">
        <v>43</v>
      </c>
      <c r="P473" s="15" t="s">
        <v>405</v>
      </c>
      <c r="Q473" s="15" t="s">
        <v>48</v>
      </c>
      <c r="R473" s="15" t="s">
        <v>49</v>
      </c>
      <c r="S473" s="15" t="s">
        <v>43</v>
      </c>
      <c r="T473" s="15" t="s">
        <v>50</v>
      </c>
      <c r="U473" s="15" t="s">
        <v>72</v>
      </c>
      <c r="V473" s="16">
        <v>2.2599999999999998</v>
      </c>
      <c r="W473" s="16">
        <v>2.2599999999999998</v>
      </c>
      <c r="X473" s="15" t="s">
        <v>52</v>
      </c>
      <c r="Y473" s="15" t="s">
        <v>414</v>
      </c>
      <c r="Z473" s="16" t="b">
        <v>0</v>
      </c>
      <c r="AA473" s="15" t="s">
        <v>54</v>
      </c>
      <c r="AB473" s="16" t="b">
        <v>0</v>
      </c>
      <c r="AC473" s="16">
        <v>39</v>
      </c>
      <c r="AD473" t="str">
        <f t="shared" si="7"/>
        <v>Tr</v>
      </c>
    </row>
    <row r="474" spans="2:30" x14ac:dyDescent="0.25">
      <c r="B474">
        <f>VLOOKUP(C474*1,RMPCrecs!F$2:N$1245,9,FALSE)</f>
        <v>17</v>
      </c>
      <c r="C474" s="15" t="s">
        <v>485</v>
      </c>
      <c r="D474" s="15" t="s">
        <v>41</v>
      </c>
      <c r="E474" s="16">
        <v>2009</v>
      </c>
      <c r="F474" s="15" t="s">
        <v>42</v>
      </c>
      <c r="G474" s="17">
        <v>40049</v>
      </c>
      <c r="H474" s="15" t="s">
        <v>43</v>
      </c>
      <c r="I474" s="15" t="s">
        <v>44</v>
      </c>
      <c r="J474" s="16">
        <v>3008</v>
      </c>
      <c r="K474" s="15" t="s">
        <v>110</v>
      </c>
      <c r="L474" s="16">
        <v>870</v>
      </c>
      <c r="M474" s="15" t="s">
        <v>46</v>
      </c>
      <c r="N474" s="16">
        <v>4</v>
      </c>
      <c r="O474" s="15" t="s">
        <v>43</v>
      </c>
      <c r="P474" s="15" t="s">
        <v>68</v>
      </c>
      <c r="Q474" s="15" t="s">
        <v>48</v>
      </c>
      <c r="R474" s="15" t="s">
        <v>49</v>
      </c>
      <c r="S474" s="15" t="s">
        <v>43</v>
      </c>
      <c r="T474" s="15" t="s">
        <v>50</v>
      </c>
      <c r="U474" s="15" t="s">
        <v>69</v>
      </c>
      <c r="V474" s="16">
        <v>1.01</v>
      </c>
      <c r="W474" s="16">
        <v>1.01</v>
      </c>
      <c r="X474" s="15" t="s">
        <v>52</v>
      </c>
      <c r="Y474" s="15" t="s">
        <v>403</v>
      </c>
      <c r="Z474" s="16" t="b">
        <v>0</v>
      </c>
      <c r="AA474" s="15" t="s">
        <v>54</v>
      </c>
      <c r="AB474" s="16" t="b">
        <v>0</v>
      </c>
      <c r="AC474" s="16">
        <v>39</v>
      </c>
      <c r="AD474" t="str">
        <f t="shared" si="7"/>
        <v>Tr</v>
      </c>
    </row>
    <row r="475" spans="2:30" x14ac:dyDescent="0.25">
      <c r="B475">
        <f>VLOOKUP(C475*1,RMPCrecs!F$2:N$1245,9,FALSE)</f>
        <v>17</v>
      </c>
      <c r="C475" s="15" t="s">
        <v>486</v>
      </c>
      <c r="D475" s="15" t="s">
        <v>41</v>
      </c>
      <c r="E475" s="16">
        <v>2009</v>
      </c>
      <c r="F475" s="15" t="s">
        <v>42</v>
      </c>
      <c r="G475" s="17">
        <v>40050</v>
      </c>
      <c r="H475" s="15" t="s">
        <v>43</v>
      </c>
      <c r="I475" s="15" t="s">
        <v>44</v>
      </c>
      <c r="J475" s="16">
        <v>3008</v>
      </c>
      <c r="K475" s="15" t="s">
        <v>45</v>
      </c>
      <c r="L475" s="16">
        <v>830</v>
      </c>
      <c r="M475" s="15" t="s">
        <v>46</v>
      </c>
      <c r="N475" s="16">
        <v>4</v>
      </c>
      <c r="O475" s="15" t="s">
        <v>43</v>
      </c>
      <c r="P475" s="15" t="s">
        <v>68</v>
      </c>
      <c r="Q475" s="15" t="s">
        <v>48</v>
      </c>
      <c r="R475" s="15" t="s">
        <v>49</v>
      </c>
      <c r="S475" s="15" t="s">
        <v>43</v>
      </c>
      <c r="T475" s="15" t="s">
        <v>50</v>
      </c>
      <c r="U475" s="15" t="s">
        <v>69</v>
      </c>
      <c r="V475" s="16">
        <v>1.01</v>
      </c>
      <c r="W475" s="16">
        <v>1.01</v>
      </c>
      <c r="X475" s="15" t="s">
        <v>52</v>
      </c>
      <c r="Y475" s="15" t="s">
        <v>403</v>
      </c>
      <c r="Z475" s="16" t="b">
        <v>0</v>
      </c>
      <c r="AA475" s="15" t="s">
        <v>54</v>
      </c>
      <c r="AB475" s="16" t="b">
        <v>0</v>
      </c>
      <c r="AC475" s="16">
        <v>39</v>
      </c>
      <c r="AD475" t="str">
        <f t="shared" si="7"/>
        <v>Tr</v>
      </c>
    </row>
    <row r="476" spans="2:30" x14ac:dyDescent="0.25">
      <c r="B476">
        <f>VLOOKUP(C476*1,RMPCrecs!F$2:N$1245,9,FALSE)</f>
        <v>17</v>
      </c>
      <c r="C476" s="15" t="s">
        <v>491</v>
      </c>
      <c r="D476" s="15" t="s">
        <v>41</v>
      </c>
      <c r="E476" s="16">
        <v>2009</v>
      </c>
      <c r="F476" s="15" t="s">
        <v>67</v>
      </c>
      <c r="G476" s="17">
        <v>40057</v>
      </c>
      <c r="H476" s="15" t="s">
        <v>43</v>
      </c>
      <c r="I476" s="15" t="s">
        <v>44</v>
      </c>
      <c r="J476" s="16">
        <v>3008</v>
      </c>
      <c r="K476" s="15" t="s">
        <v>110</v>
      </c>
      <c r="L476" s="16">
        <v>830</v>
      </c>
      <c r="M476" s="15" t="s">
        <v>46</v>
      </c>
      <c r="N476" s="16">
        <v>4</v>
      </c>
      <c r="O476" s="15" t="s">
        <v>43</v>
      </c>
      <c r="P476" s="15" t="s">
        <v>68</v>
      </c>
      <c r="Q476" s="15" t="s">
        <v>48</v>
      </c>
      <c r="R476" s="15" t="s">
        <v>49</v>
      </c>
      <c r="S476" s="15" t="s">
        <v>43</v>
      </c>
      <c r="T476" s="15" t="s">
        <v>50</v>
      </c>
      <c r="U476" s="15" t="s">
        <v>72</v>
      </c>
      <c r="V476" s="16">
        <v>2.2599999999999998</v>
      </c>
      <c r="W476" s="16">
        <v>2.2599999999999998</v>
      </c>
      <c r="X476" s="15" t="s">
        <v>52</v>
      </c>
      <c r="Y476" s="15" t="s">
        <v>414</v>
      </c>
      <c r="Z476" s="16" t="b">
        <v>0</v>
      </c>
      <c r="AA476" s="15" t="s">
        <v>54</v>
      </c>
      <c r="AB476" s="16" t="b">
        <v>0</v>
      </c>
      <c r="AC476" s="16">
        <v>39</v>
      </c>
      <c r="AD476" t="str">
        <f t="shared" si="7"/>
        <v>Tr</v>
      </c>
    </row>
    <row r="477" spans="2:30" x14ac:dyDescent="0.25">
      <c r="B477">
        <f>VLOOKUP(C477*1,RMPCrecs!F$2:N$1245,9,FALSE)</f>
        <v>17</v>
      </c>
      <c r="C477" s="15" t="s">
        <v>492</v>
      </c>
      <c r="D477" s="15" t="s">
        <v>41</v>
      </c>
      <c r="E477" s="16">
        <v>2009</v>
      </c>
      <c r="F477" s="15" t="s">
        <v>67</v>
      </c>
      <c r="G477" s="17">
        <v>40057</v>
      </c>
      <c r="H477" s="15" t="s">
        <v>43</v>
      </c>
      <c r="I477" s="15" t="s">
        <v>44</v>
      </c>
      <c r="J477" s="16">
        <v>3008</v>
      </c>
      <c r="K477" s="15" t="s">
        <v>45</v>
      </c>
      <c r="L477" s="16">
        <v>840</v>
      </c>
      <c r="M477" s="15" t="s">
        <v>46</v>
      </c>
      <c r="N477" s="16">
        <v>4</v>
      </c>
      <c r="O477" s="15" t="s">
        <v>43</v>
      </c>
      <c r="P477" s="15" t="s">
        <v>68</v>
      </c>
      <c r="Q477" s="15" t="s">
        <v>48</v>
      </c>
      <c r="R477" s="15" t="s">
        <v>49</v>
      </c>
      <c r="S477" s="15" t="s">
        <v>43</v>
      </c>
      <c r="T477" s="15" t="s">
        <v>50</v>
      </c>
      <c r="U477" s="15" t="s">
        <v>72</v>
      </c>
      <c r="V477" s="16">
        <v>2.2599999999999998</v>
      </c>
      <c r="W477" s="16">
        <v>2.2599999999999998</v>
      </c>
      <c r="X477" s="15" t="s">
        <v>52</v>
      </c>
      <c r="Y477" s="15" t="s">
        <v>414</v>
      </c>
      <c r="Z477" s="16" t="b">
        <v>0</v>
      </c>
      <c r="AA477" s="15" t="s">
        <v>54</v>
      </c>
      <c r="AB477" s="16" t="b">
        <v>0</v>
      </c>
      <c r="AC477" s="16">
        <v>39</v>
      </c>
      <c r="AD477" t="str">
        <f t="shared" si="7"/>
        <v>Tr</v>
      </c>
    </row>
    <row r="478" spans="2:30" x14ac:dyDescent="0.25">
      <c r="B478">
        <f>VLOOKUP(C478*1,RMPCrecs!F$2:N$1245,9,FALSE)</f>
        <v>17</v>
      </c>
      <c r="C478" s="15" t="s">
        <v>493</v>
      </c>
      <c r="D478" s="15" t="s">
        <v>41</v>
      </c>
      <c r="E478" s="16">
        <v>2009</v>
      </c>
      <c r="F478" s="15" t="s">
        <v>67</v>
      </c>
      <c r="G478" s="17">
        <v>40057</v>
      </c>
      <c r="H478" s="15" t="s">
        <v>43</v>
      </c>
      <c r="I478" s="15" t="s">
        <v>44</v>
      </c>
      <c r="J478" s="16">
        <v>3008</v>
      </c>
      <c r="K478" s="15" t="s">
        <v>110</v>
      </c>
      <c r="L478" s="16">
        <v>850</v>
      </c>
      <c r="M478" s="15" t="s">
        <v>46</v>
      </c>
      <c r="N478" s="16">
        <v>4</v>
      </c>
      <c r="O478" s="15" t="s">
        <v>43</v>
      </c>
      <c r="P478" s="15" t="s">
        <v>68</v>
      </c>
      <c r="Q478" s="15" t="s">
        <v>48</v>
      </c>
      <c r="R478" s="15" t="s">
        <v>49</v>
      </c>
      <c r="S478" s="15" t="s">
        <v>43</v>
      </c>
      <c r="T478" s="15" t="s">
        <v>50</v>
      </c>
      <c r="U478" s="15" t="s">
        <v>72</v>
      </c>
      <c r="V478" s="16">
        <v>2.2599999999999998</v>
      </c>
      <c r="W478" s="16">
        <v>2.2599999999999998</v>
      </c>
      <c r="X478" s="15" t="s">
        <v>52</v>
      </c>
      <c r="Y478" s="15" t="s">
        <v>414</v>
      </c>
      <c r="Z478" s="16" t="b">
        <v>0</v>
      </c>
      <c r="AA478" s="15" t="s">
        <v>54</v>
      </c>
      <c r="AB478" s="16" t="b">
        <v>0</v>
      </c>
      <c r="AC478" s="16">
        <v>39</v>
      </c>
      <c r="AD478" t="str">
        <f t="shared" si="7"/>
        <v>Tr</v>
      </c>
    </row>
    <row r="479" spans="2:30" x14ac:dyDescent="0.25">
      <c r="B479">
        <f>VLOOKUP(C479*1,RMPCrecs!F$2:N$1245,9,FALSE)</f>
        <v>17</v>
      </c>
      <c r="C479" s="15" t="s">
        <v>494</v>
      </c>
      <c r="D479" s="15" t="s">
        <v>41</v>
      </c>
      <c r="E479" s="16">
        <v>2009</v>
      </c>
      <c r="F479" s="15" t="s">
        <v>67</v>
      </c>
      <c r="G479" s="17">
        <v>40057</v>
      </c>
      <c r="H479" s="15" t="s">
        <v>43</v>
      </c>
      <c r="I479" s="15" t="s">
        <v>44</v>
      </c>
      <c r="J479" s="16">
        <v>3008</v>
      </c>
      <c r="K479" s="15" t="s">
        <v>110</v>
      </c>
      <c r="L479" s="16">
        <v>850</v>
      </c>
      <c r="M479" s="15" t="s">
        <v>46</v>
      </c>
      <c r="N479" s="16">
        <v>4</v>
      </c>
      <c r="O479" s="15" t="s">
        <v>43</v>
      </c>
      <c r="P479" s="15" t="s">
        <v>68</v>
      </c>
      <c r="Q479" s="15" t="s">
        <v>48</v>
      </c>
      <c r="R479" s="15" t="s">
        <v>49</v>
      </c>
      <c r="S479" s="15" t="s">
        <v>43</v>
      </c>
      <c r="T479" s="15" t="s">
        <v>50</v>
      </c>
      <c r="U479" s="15" t="s">
        <v>72</v>
      </c>
      <c r="V479" s="16">
        <v>2.2599999999999998</v>
      </c>
      <c r="W479" s="16">
        <v>2.2599999999999998</v>
      </c>
      <c r="X479" s="15" t="s">
        <v>52</v>
      </c>
      <c r="Y479" s="15" t="s">
        <v>414</v>
      </c>
      <c r="Z479" s="16" t="b">
        <v>0</v>
      </c>
      <c r="AA479" s="15" t="s">
        <v>54</v>
      </c>
      <c r="AB479" s="16" t="b">
        <v>0</v>
      </c>
      <c r="AC479" s="16">
        <v>39</v>
      </c>
      <c r="AD479" t="str">
        <f t="shared" si="7"/>
        <v>Tr</v>
      </c>
    </row>
    <row r="480" spans="2:30" x14ac:dyDescent="0.25">
      <c r="B480">
        <f>VLOOKUP(C480*1,RMPCrecs!F$2:N$1245,9,FALSE)</f>
        <v>17</v>
      </c>
      <c r="C480" s="15" t="s">
        <v>495</v>
      </c>
      <c r="D480" s="15" t="s">
        <v>41</v>
      </c>
      <c r="E480" s="16">
        <v>2009</v>
      </c>
      <c r="F480" s="15" t="s">
        <v>67</v>
      </c>
      <c r="G480" s="17">
        <v>40057</v>
      </c>
      <c r="H480" s="15" t="s">
        <v>43</v>
      </c>
      <c r="I480" s="15" t="s">
        <v>44</v>
      </c>
      <c r="J480" s="16">
        <v>3008</v>
      </c>
      <c r="K480" s="15" t="s">
        <v>45</v>
      </c>
      <c r="L480" s="16">
        <v>680</v>
      </c>
      <c r="M480" s="15" t="s">
        <v>46</v>
      </c>
      <c r="N480" s="16">
        <v>3</v>
      </c>
      <c r="O480" s="15" t="s">
        <v>43</v>
      </c>
      <c r="P480" s="15" t="s">
        <v>405</v>
      </c>
      <c r="Q480" s="15" t="s">
        <v>48</v>
      </c>
      <c r="R480" s="15" t="s">
        <v>49</v>
      </c>
      <c r="S480" s="15" t="s">
        <v>43</v>
      </c>
      <c r="T480" s="15" t="s">
        <v>50</v>
      </c>
      <c r="U480" s="15" t="s">
        <v>72</v>
      </c>
      <c r="V480" s="16">
        <v>2.2599999999999998</v>
      </c>
      <c r="W480" s="16">
        <v>2.2599999999999998</v>
      </c>
      <c r="X480" s="15" t="s">
        <v>52</v>
      </c>
      <c r="Y480" s="15" t="s">
        <v>414</v>
      </c>
      <c r="Z480" s="16" t="b">
        <v>0</v>
      </c>
      <c r="AA480" s="15" t="s">
        <v>54</v>
      </c>
      <c r="AB480" s="16" t="b">
        <v>0</v>
      </c>
      <c r="AC480" s="16">
        <v>39</v>
      </c>
      <c r="AD480" t="str">
        <f t="shared" si="7"/>
        <v>Tr</v>
      </c>
    </row>
    <row r="481" spans="2:30" x14ac:dyDescent="0.25">
      <c r="B481">
        <f>VLOOKUP(C481*1,RMPCrecs!F$2:N$1245,9,FALSE)</f>
        <v>17</v>
      </c>
      <c r="C481" s="15" t="s">
        <v>496</v>
      </c>
      <c r="D481" s="15" t="s">
        <v>41</v>
      </c>
      <c r="E481" s="16">
        <v>2009</v>
      </c>
      <c r="F481" s="15" t="s">
        <v>67</v>
      </c>
      <c r="G481" s="17">
        <v>40057</v>
      </c>
      <c r="H481" s="15" t="s">
        <v>43</v>
      </c>
      <c r="I481" s="15" t="s">
        <v>44</v>
      </c>
      <c r="J481" s="16">
        <v>3008</v>
      </c>
      <c r="K481" s="15" t="s">
        <v>110</v>
      </c>
      <c r="L481" s="16">
        <v>790</v>
      </c>
      <c r="M481" s="15" t="s">
        <v>46</v>
      </c>
      <c r="N481" s="16">
        <v>4</v>
      </c>
      <c r="O481" s="15" t="s">
        <v>43</v>
      </c>
      <c r="P481" s="15" t="s">
        <v>68</v>
      </c>
      <c r="Q481" s="15" t="s">
        <v>48</v>
      </c>
      <c r="R481" s="15" t="s">
        <v>49</v>
      </c>
      <c r="S481" s="15" t="s">
        <v>43</v>
      </c>
      <c r="T481" s="15" t="s">
        <v>50</v>
      </c>
      <c r="U481" s="15" t="s">
        <v>72</v>
      </c>
      <c r="V481" s="16">
        <v>2.2599999999999998</v>
      </c>
      <c r="W481" s="16">
        <v>2.2599999999999998</v>
      </c>
      <c r="X481" s="15" t="s">
        <v>52</v>
      </c>
      <c r="Y481" s="15" t="s">
        <v>414</v>
      </c>
      <c r="Z481" s="16" t="b">
        <v>0</v>
      </c>
      <c r="AA481" s="15" t="s">
        <v>54</v>
      </c>
      <c r="AB481" s="16" t="b">
        <v>0</v>
      </c>
      <c r="AC481" s="16">
        <v>39</v>
      </c>
      <c r="AD481" t="str">
        <f t="shared" si="7"/>
        <v>Tr</v>
      </c>
    </row>
    <row r="482" spans="2:30" x14ac:dyDescent="0.25">
      <c r="B482">
        <f>VLOOKUP(C482*1,RMPCrecs!F$2:N$1245,9,FALSE)</f>
        <v>17</v>
      </c>
      <c r="C482" s="15" t="s">
        <v>497</v>
      </c>
      <c r="D482" s="15" t="s">
        <v>41</v>
      </c>
      <c r="E482" s="16">
        <v>2009</v>
      </c>
      <c r="F482" s="15" t="s">
        <v>67</v>
      </c>
      <c r="G482" s="17">
        <v>40057</v>
      </c>
      <c r="H482" s="15" t="s">
        <v>43</v>
      </c>
      <c r="I482" s="15" t="s">
        <v>44</v>
      </c>
      <c r="J482" s="16">
        <v>3008</v>
      </c>
      <c r="K482" s="15" t="s">
        <v>110</v>
      </c>
      <c r="L482" s="16">
        <v>730</v>
      </c>
      <c r="M482" s="15" t="s">
        <v>46</v>
      </c>
      <c r="N482" s="16">
        <v>3</v>
      </c>
      <c r="O482" s="15" t="s">
        <v>43</v>
      </c>
      <c r="P482" s="15" t="s">
        <v>405</v>
      </c>
      <c r="Q482" s="15" t="s">
        <v>48</v>
      </c>
      <c r="R482" s="15" t="s">
        <v>49</v>
      </c>
      <c r="S482" s="15" t="s">
        <v>43</v>
      </c>
      <c r="T482" s="15" t="s">
        <v>50</v>
      </c>
      <c r="U482" s="15" t="s">
        <v>72</v>
      </c>
      <c r="V482" s="16">
        <v>2.2599999999999998</v>
      </c>
      <c r="W482" s="16">
        <v>2.2599999999999998</v>
      </c>
      <c r="X482" s="15" t="s">
        <v>52</v>
      </c>
      <c r="Y482" s="15" t="s">
        <v>414</v>
      </c>
      <c r="Z482" s="16" t="b">
        <v>0</v>
      </c>
      <c r="AA482" s="15" t="s">
        <v>54</v>
      </c>
      <c r="AB482" s="16" t="b">
        <v>0</v>
      </c>
      <c r="AC482" s="16">
        <v>39</v>
      </c>
      <c r="AD482" t="str">
        <f t="shared" si="7"/>
        <v>Tr</v>
      </c>
    </row>
    <row r="483" spans="2:30" x14ac:dyDescent="0.25">
      <c r="B483">
        <f>VLOOKUP(C483*1,RMPCrecs!F$2:N$1245,9,FALSE)</f>
        <v>17</v>
      </c>
      <c r="C483" s="15" t="s">
        <v>498</v>
      </c>
      <c r="D483" s="15" t="s">
        <v>41</v>
      </c>
      <c r="E483" s="16">
        <v>2009</v>
      </c>
      <c r="F483" s="15" t="s">
        <v>67</v>
      </c>
      <c r="G483" s="17">
        <v>40057</v>
      </c>
      <c r="H483" s="15" t="s">
        <v>43</v>
      </c>
      <c r="I483" s="15" t="s">
        <v>44</v>
      </c>
      <c r="J483" s="16">
        <v>3008</v>
      </c>
      <c r="K483" s="15" t="s">
        <v>110</v>
      </c>
      <c r="L483" s="16">
        <v>900</v>
      </c>
      <c r="M483" s="15" t="s">
        <v>46</v>
      </c>
      <c r="N483" s="16">
        <v>4</v>
      </c>
      <c r="O483" s="15" t="s">
        <v>43</v>
      </c>
      <c r="P483" s="15" t="s">
        <v>68</v>
      </c>
      <c r="Q483" s="15" t="s">
        <v>48</v>
      </c>
      <c r="R483" s="15" t="s">
        <v>49</v>
      </c>
      <c r="S483" s="15" t="s">
        <v>43</v>
      </c>
      <c r="T483" s="15" t="s">
        <v>50</v>
      </c>
      <c r="U483" s="15" t="s">
        <v>72</v>
      </c>
      <c r="V483" s="16">
        <v>2.2599999999999998</v>
      </c>
      <c r="W483" s="16">
        <v>2.2599999999999998</v>
      </c>
      <c r="X483" s="15" t="s">
        <v>52</v>
      </c>
      <c r="Y483" s="15" t="s">
        <v>414</v>
      </c>
      <c r="Z483" s="16" t="b">
        <v>0</v>
      </c>
      <c r="AA483" s="15" t="s">
        <v>54</v>
      </c>
      <c r="AB483" s="16" t="b">
        <v>0</v>
      </c>
      <c r="AC483" s="16">
        <v>39</v>
      </c>
      <c r="AD483" t="str">
        <f t="shared" si="7"/>
        <v>Tr</v>
      </c>
    </row>
    <row r="484" spans="2:30" x14ac:dyDescent="0.25">
      <c r="B484">
        <f>VLOOKUP(C484*1,RMPCrecs!F$2:N$1245,9,FALSE)</f>
        <v>17</v>
      </c>
      <c r="C484" s="15" t="s">
        <v>499</v>
      </c>
      <c r="D484" s="15" t="s">
        <v>41</v>
      </c>
      <c r="E484" s="16">
        <v>2009</v>
      </c>
      <c r="F484" s="15" t="s">
        <v>67</v>
      </c>
      <c r="G484" s="17">
        <v>40057</v>
      </c>
      <c r="H484" s="15" t="s">
        <v>43</v>
      </c>
      <c r="I484" s="15" t="s">
        <v>44</v>
      </c>
      <c r="J484" s="16">
        <v>3008</v>
      </c>
      <c r="K484" s="15" t="s">
        <v>110</v>
      </c>
      <c r="L484" s="16">
        <v>830</v>
      </c>
      <c r="M484" s="15" t="s">
        <v>46</v>
      </c>
      <c r="N484" s="16">
        <v>4</v>
      </c>
      <c r="O484" s="15" t="s">
        <v>43</v>
      </c>
      <c r="P484" s="15" t="s">
        <v>68</v>
      </c>
      <c r="Q484" s="15" t="s">
        <v>48</v>
      </c>
      <c r="R484" s="15" t="s">
        <v>49</v>
      </c>
      <c r="S484" s="15" t="s">
        <v>43</v>
      </c>
      <c r="T484" s="15" t="s">
        <v>50</v>
      </c>
      <c r="U484" s="15" t="s">
        <v>72</v>
      </c>
      <c r="V484" s="16">
        <v>2.2599999999999998</v>
      </c>
      <c r="W484" s="16">
        <v>2.2599999999999998</v>
      </c>
      <c r="X484" s="15" t="s">
        <v>52</v>
      </c>
      <c r="Y484" s="15" t="s">
        <v>414</v>
      </c>
      <c r="Z484" s="16" t="b">
        <v>0</v>
      </c>
      <c r="AA484" s="15" t="s">
        <v>54</v>
      </c>
      <c r="AB484" s="16" t="b">
        <v>0</v>
      </c>
      <c r="AC484" s="16">
        <v>39</v>
      </c>
      <c r="AD484" t="str">
        <f t="shared" si="7"/>
        <v>Tr</v>
      </c>
    </row>
    <row r="485" spans="2:30" x14ac:dyDescent="0.25">
      <c r="B485">
        <f>VLOOKUP(C485*1,RMPCrecs!F$2:N$1245,9,FALSE)</f>
        <v>17</v>
      </c>
      <c r="C485" s="15" t="s">
        <v>500</v>
      </c>
      <c r="D485" s="15" t="s">
        <v>41</v>
      </c>
      <c r="E485" s="16">
        <v>2009</v>
      </c>
      <c r="F485" s="15" t="s">
        <v>67</v>
      </c>
      <c r="G485" s="17">
        <v>40057</v>
      </c>
      <c r="H485" s="15" t="s">
        <v>43</v>
      </c>
      <c r="I485" s="15" t="s">
        <v>44</v>
      </c>
      <c r="J485" s="16">
        <v>3008</v>
      </c>
      <c r="K485" s="15" t="s">
        <v>45</v>
      </c>
      <c r="L485" s="16">
        <v>780</v>
      </c>
      <c r="M485" s="15" t="s">
        <v>46</v>
      </c>
      <c r="N485" s="16">
        <v>4</v>
      </c>
      <c r="O485" s="15" t="s">
        <v>43</v>
      </c>
      <c r="P485" s="15" t="s">
        <v>68</v>
      </c>
      <c r="Q485" s="15" t="s">
        <v>48</v>
      </c>
      <c r="R485" s="15" t="s">
        <v>49</v>
      </c>
      <c r="S485" s="15" t="s">
        <v>43</v>
      </c>
      <c r="T485" s="15" t="s">
        <v>50</v>
      </c>
      <c r="U485" s="15" t="s">
        <v>72</v>
      </c>
      <c r="V485" s="16">
        <v>2.2599999999999998</v>
      </c>
      <c r="W485" s="16">
        <v>2.2599999999999998</v>
      </c>
      <c r="X485" s="15" t="s">
        <v>52</v>
      </c>
      <c r="Y485" s="15" t="s">
        <v>414</v>
      </c>
      <c r="Z485" s="16" t="b">
        <v>0</v>
      </c>
      <c r="AA485" s="15" t="s">
        <v>54</v>
      </c>
      <c r="AB485" s="16" t="b">
        <v>0</v>
      </c>
      <c r="AC485" s="16">
        <v>39</v>
      </c>
      <c r="AD485" t="str">
        <f t="shared" si="7"/>
        <v>Tr</v>
      </c>
    </row>
    <row r="486" spans="2:30" x14ac:dyDescent="0.25">
      <c r="B486">
        <f>VLOOKUP(C486*1,RMPCrecs!F$2:N$1245,9,FALSE)</f>
        <v>17</v>
      </c>
      <c r="C486" s="15" t="s">
        <v>501</v>
      </c>
      <c r="D486" s="15" t="s">
        <v>41</v>
      </c>
      <c r="E486" s="16">
        <v>2009</v>
      </c>
      <c r="F486" s="15" t="s">
        <v>67</v>
      </c>
      <c r="G486" s="17">
        <v>40057</v>
      </c>
      <c r="H486" s="15" t="s">
        <v>43</v>
      </c>
      <c r="I486" s="15" t="s">
        <v>44</v>
      </c>
      <c r="J486" s="16">
        <v>3008</v>
      </c>
      <c r="K486" s="15" t="s">
        <v>110</v>
      </c>
      <c r="L486" s="16">
        <v>840</v>
      </c>
      <c r="M486" s="15" t="s">
        <v>46</v>
      </c>
      <c r="N486" s="16">
        <v>4</v>
      </c>
      <c r="O486" s="15" t="s">
        <v>43</v>
      </c>
      <c r="P486" s="15" t="s">
        <v>68</v>
      </c>
      <c r="Q486" s="15" t="s">
        <v>48</v>
      </c>
      <c r="R486" s="15" t="s">
        <v>49</v>
      </c>
      <c r="S486" s="15" t="s">
        <v>43</v>
      </c>
      <c r="T486" s="15" t="s">
        <v>50</v>
      </c>
      <c r="U486" s="15" t="s">
        <v>72</v>
      </c>
      <c r="V486" s="16">
        <v>2.2599999999999998</v>
      </c>
      <c r="W486" s="16">
        <v>2.2599999999999998</v>
      </c>
      <c r="X486" s="15" t="s">
        <v>52</v>
      </c>
      <c r="Y486" s="15" t="s">
        <v>414</v>
      </c>
      <c r="Z486" s="16" t="b">
        <v>0</v>
      </c>
      <c r="AA486" s="15" t="s">
        <v>54</v>
      </c>
      <c r="AB486" s="16" t="b">
        <v>0</v>
      </c>
      <c r="AC486" s="16">
        <v>39</v>
      </c>
      <c r="AD486" t="str">
        <f t="shared" si="7"/>
        <v>Tr</v>
      </c>
    </row>
    <row r="487" spans="2:30" x14ac:dyDescent="0.25">
      <c r="B487">
        <f>VLOOKUP(C487*1,RMPCrecs!F$2:N$1245,9,FALSE)</f>
        <v>17</v>
      </c>
      <c r="C487" s="15" t="s">
        <v>502</v>
      </c>
      <c r="D487" s="15" t="s">
        <v>41</v>
      </c>
      <c r="E487" s="16">
        <v>2009</v>
      </c>
      <c r="F487" s="15" t="s">
        <v>67</v>
      </c>
      <c r="G487" s="17">
        <v>40052</v>
      </c>
      <c r="H487" s="15" t="s">
        <v>43</v>
      </c>
      <c r="I487" s="15" t="s">
        <v>44</v>
      </c>
      <c r="J487" s="16">
        <v>3008</v>
      </c>
      <c r="K487" s="15" t="s">
        <v>110</v>
      </c>
      <c r="L487" s="16">
        <v>870</v>
      </c>
      <c r="M487" s="15" t="s">
        <v>46</v>
      </c>
      <c r="N487" s="16">
        <v>4</v>
      </c>
      <c r="O487" s="15" t="s">
        <v>43</v>
      </c>
      <c r="P487" s="15" t="s">
        <v>68</v>
      </c>
      <c r="Q487" s="15" t="s">
        <v>48</v>
      </c>
      <c r="R487" s="15" t="s">
        <v>49</v>
      </c>
      <c r="S487" s="15" t="s">
        <v>43</v>
      </c>
      <c r="T487" s="15" t="s">
        <v>50</v>
      </c>
      <c r="U487" s="15" t="s">
        <v>69</v>
      </c>
      <c r="V487" s="16">
        <v>1.67</v>
      </c>
      <c r="W487" s="16">
        <v>1.67</v>
      </c>
      <c r="X487" s="15" t="s">
        <v>52</v>
      </c>
      <c r="Y487" s="15" t="s">
        <v>461</v>
      </c>
      <c r="Z487" s="16" t="b">
        <v>0</v>
      </c>
      <c r="AA487" s="15" t="s">
        <v>54</v>
      </c>
      <c r="AB487" s="16" t="b">
        <v>0</v>
      </c>
      <c r="AC487" s="16">
        <v>39</v>
      </c>
      <c r="AD487" t="str">
        <f t="shared" si="7"/>
        <v>Tr</v>
      </c>
    </row>
    <row r="488" spans="2:30" x14ac:dyDescent="0.25">
      <c r="B488">
        <f>VLOOKUP(C488*1,RMPCrecs!F$2:N$1245,9,FALSE)</f>
        <v>17</v>
      </c>
      <c r="C488" s="15" t="s">
        <v>503</v>
      </c>
      <c r="D488" s="15" t="s">
        <v>41</v>
      </c>
      <c r="E488" s="16">
        <v>2009</v>
      </c>
      <c r="F488" s="15" t="s">
        <v>67</v>
      </c>
      <c r="G488" s="17">
        <v>40052</v>
      </c>
      <c r="H488" s="15" t="s">
        <v>43</v>
      </c>
      <c r="I488" s="15" t="s">
        <v>44</v>
      </c>
      <c r="J488" s="16">
        <v>3008</v>
      </c>
      <c r="K488" s="15" t="s">
        <v>110</v>
      </c>
      <c r="L488" s="16">
        <v>810</v>
      </c>
      <c r="M488" s="15" t="s">
        <v>46</v>
      </c>
      <c r="N488" s="16">
        <v>4</v>
      </c>
      <c r="O488" s="15" t="s">
        <v>43</v>
      </c>
      <c r="P488" s="15" t="s">
        <v>68</v>
      </c>
      <c r="Q488" s="15" t="s">
        <v>48</v>
      </c>
      <c r="R488" s="15" t="s">
        <v>49</v>
      </c>
      <c r="S488" s="15" t="s">
        <v>43</v>
      </c>
      <c r="T488" s="15" t="s">
        <v>50</v>
      </c>
      <c r="U488" s="15" t="s">
        <v>69</v>
      </c>
      <c r="V488" s="16">
        <v>1.67</v>
      </c>
      <c r="W488" s="16">
        <v>1.67</v>
      </c>
      <c r="X488" s="15" t="s">
        <v>52</v>
      </c>
      <c r="Y488" s="15" t="s">
        <v>461</v>
      </c>
      <c r="Z488" s="16" t="b">
        <v>0</v>
      </c>
      <c r="AA488" s="15" t="s">
        <v>54</v>
      </c>
      <c r="AB488" s="16" t="b">
        <v>0</v>
      </c>
      <c r="AC488" s="16">
        <v>39</v>
      </c>
      <c r="AD488" t="str">
        <f t="shared" si="7"/>
        <v>Tr</v>
      </c>
    </row>
    <row r="489" spans="2:30" x14ac:dyDescent="0.25">
      <c r="B489">
        <f>VLOOKUP(C489*1,RMPCrecs!F$2:N$1245,9,FALSE)</f>
        <v>17</v>
      </c>
      <c r="C489" s="15" t="s">
        <v>504</v>
      </c>
      <c r="D489" s="15" t="s">
        <v>41</v>
      </c>
      <c r="E489" s="16">
        <v>2009</v>
      </c>
      <c r="F489" s="15" t="s">
        <v>67</v>
      </c>
      <c r="G489" s="17">
        <v>40052</v>
      </c>
      <c r="H489" s="15" t="s">
        <v>43</v>
      </c>
      <c r="I489" s="15" t="s">
        <v>44</v>
      </c>
      <c r="J489" s="16">
        <v>3008</v>
      </c>
      <c r="K489" s="15" t="s">
        <v>45</v>
      </c>
      <c r="L489" s="16">
        <v>760</v>
      </c>
      <c r="M489" s="15" t="s">
        <v>46</v>
      </c>
      <c r="N489" s="16">
        <v>3</v>
      </c>
      <c r="O489" s="15" t="s">
        <v>43</v>
      </c>
      <c r="P489" s="15" t="s">
        <v>405</v>
      </c>
      <c r="Q489" s="15" t="s">
        <v>48</v>
      </c>
      <c r="R489" s="15" t="s">
        <v>49</v>
      </c>
      <c r="S489" s="15" t="s">
        <v>43</v>
      </c>
      <c r="T489" s="15" t="s">
        <v>50</v>
      </c>
      <c r="U489" s="15" t="s">
        <v>69</v>
      </c>
      <c r="V489" s="16">
        <v>1.67</v>
      </c>
      <c r="W489" s="16">
        <v>1.67</v>
      </c>
      <c r="X489" s="15" t="s">
        <v>52</v>
      </c>
      <c r="Y489" s="15" t="s">
        <v>461</v>
      </c>
      <c r="Z489" s="16" t="b">
        <v>0</v>
      </c>
      <c r="AA489" s="15" t="s">
        <v>54</v>
      </c>
      <c r="AB489" s="16" t="b">
        <v>0</v>
      </c>
      <c r="AC489" s="16">
        <v>39</v>
      </c>
      <c r="AD489" t="str">
        <f t="shared" si="7"/>
        <v>Tr</v>
      </c>
    </row>
    <row r="490" spans="2:30" x14ac:dyDescent="0.25">
      <c r="B490">
        <f>VLOOKUP(C490*1,RMPCrecs!F$2:N$1245,9,FALSE)</f>
        <v>17</v>
      </c>
      <c r="C490" s="15" t="s">
        <v>505</v>
      </c>
      <c r="D490" s="15" t="s">
        <v>41</v>
      </c>
      <c r="E490" s="16">
        <v>2009</v>
      </c>
      <c r="F490" s="15" t="s">
        <v>67</v>
      </c>
      <c r="G490" s="17">
        <v>40052</v>
      </c>
      <c r="H490" s="15" t="s">
        <v>43</v>
      </c>
      <c r="I490" s="15" t="s">
        <v>44</v>
      </c>
      <c r="J490" s="16">
        <v>3008</v>
      </c>
      <c r="K490" s="15" t="s">
        <v>110</v>
      </c>
      <c r="L490" s="16">
        <v>760</v>
      </c>
      <c r="M490" s="15" t="s">
        <v>46</v>
      </c>
      <c r="N490" s="16">
        <v>4</v>
      </c>
      <c r="O490" s="15" t="s">
        <v>43</v>
      </c>
      <c r="P490" s="15" t="s">
        <v>68</v>
      </c>
      <c r="Q490" s="15" t="s">
        <v>48</v>
      </c>
      <c r="R490" s="15" t="s">
        <v>49</v>
      </c>
      <c r="S490" s="15" t="s">
        <v>43</v>
      </c>
      <c r="T490" s="15" t="s">
        <v>50</v>
      </c>
      <c r="U490" s="15" t="s">
        <v>69</v>
      </c>
      <c r="V490" s="16">
        <v>1.67</v>
      </c>
      <c r="W490" s="16">
        <v>1.67</v>
      </c>
      <c r="X490" s="15" t="s">
        <v>52</v>
      </c>
      <c r="Y490" s="15" t="s">
        <v>461</v>
      </c>
      <c r="Z490" s="16" t="b">
        <v>0</v>
      </c>
      <c r="AA490" s="15" t="s">
        <v>54</v>
      </c>
      <c r="AB490" s="16" t="b">
        <v>0</v>
      </c>
      <c r="AC490" s="16">
        <v>39</v>
      </c>
      <c r="AD490" t="str">
        <f t="shared" si="7"/>
        <v>Tr</v>
      </c>
    </row>
    <row r="491" spans="2:30" x14ac:dyDescent="0.25">
      <c r="B491">
        <f>VLOOKUP(C491*1,RMPCrecs!F$2:N$1245,9,FALSE)</f>
        <v>17</v>
      </c>
      <c r="C491" s="15" t="s">
        <v>506</v>
      </c>
      <c r="D491" s="15" t="s">
        <v>41</v>
      </c>
      <c r="E491" s="16">
        <v>2009</v>
      </c>
      <c r="F491" s="15" t="s">
        <v>67</v>
      </c>
      <c r="G491" s="17">
        <v>40052</v>
      </c>
      <c r="H491" s="15" t="s">
        <v>43</v>
      </c>
      <c r="I491" s="15" t="s">
        <v>44</v>
      </c>
      <c r="J491" s="16">
        <v>3008</v>
      </c>
      <c r="K491" s="15" t="s">
        <v>45</v>
      </c>
      <c r="L491" s="16">
        <v>900</v>
      </c>
      <c r="M491" s="15" t="s">
        <v>46</v>
      </c>
      <c r="N491" s="16">
        <v>4</v>
      </c>
      <c r="O491" s="15" t="s">
        <v>43</v>
      </c>
      <c r="P491" s="15" t="s">
        <v>68</v>
      </c>
      <c r="Q491" s="15" t="s">
        <v>48</v>
      </c>
      <c r="R491" s="15" t="s">
        <v>49</v>
      </c>
      <c r="S491" s="15" t="s">
        <v>43</v>
      </c>
      <c r="T491" s="15" t="s">
        <v>50</v>
      </c>
      <c r="U491" s="15" t="s">
        <v>69</v>
      </c>
      <c r="V491" s="16">
        <v>1.67</v>
      </c>
      <c r="W491" s="16">
        <v>1.67</v>
      </c>
      <c r="X491" s="15" t="s">
        <v>52</v>
      </c>
      <c r="Y491" s="15" t="s">
        <v>461</v>
      </c>
      <c r="Z491" s="16" t="b">
        <v>0</v>
      </c>
      <c r="AA491" s="15" t="s">
        <v>54</v>
      </c>
      <c r="AB491" s="16" t="b">
        <v>0</v>
      </c>
      <c r="AC491" s="16">
        <v>39</v>
      </c>
      <c r="AD491" t="str">
        <f t="shared" si="7"/>
        <v>Tr</v>
      </c>
    </row>
    <row r="492" spans="2:30" x14ac:dyDescent="0.25">
      <c r="B492">
        <f>VLOOKUP(C492*1,RMPCrecs!F$2:N$1245,9,FALSE)</f>
        <v>17</v>
      </c>
      <c r="C492" s="15" t="s">
        <v>507</v>
      </c>
      <c r="D492" s="15" t="s">
        <v>41</v>
      </c>
      <c r="E492" s="16">
        <v>2009</v>
      </c>
      <c r="F492" s="15" t="s">
        <v>67</v>
      </c>
      <c r="G492" s="17">
        <v>40052</v>
      </c>
      <c r="H492" s="15" t="s">
        <v>43</v>
      </c>
      <c r="I492" s="15" t="s">
        <v>44</v>
      </c>
      <c r="J492" s="16">
        <v>3008</v>
      </c>
      <c r="K492" s="15" t="s">
        <v>110</v>
      </c>
      <c r="L492" s="16">
        <v>900</v>
      </c>
      <c r="M492" s="15" t="s">
        <v>46</v>
      </c>
      <c r="N492" s="16">
        <v>4</v>
      </c>
      <c r="O492" s="15" t="s">
        <v>43</v>
      </c>
      <c r="P492" s="15" t="s">
        <v>68</v>
      </c>
      <c r="Q492" s="15" t="s">
        <v>48</v>
      </c>
      <c r="R492" s="15" t="s">
        <v>49</v>
      </c>
      <c r="S492" s="15" t="s">
        <v>43</v>
      </c>
      <c r="T492" s="15" t="s">
        <v>50</v>
      </c>
      <c r="U492" s="15" t="s">
        <v>69</v>
      </c>
      <c r="V492" s="16">
        <v>1.67</v>
      </c>
      <c r="W492" s="16">
        <v>1.67</v>
      </c>
      <c r="X492" s="15" t="s">
        <v>52</v>
      </c>
      <c r="Y492" s="15" t="s">
        <v>461</v>
      </c>
      <c r="Z492" s="16" t="b">
        <v>0</v>
      </c>
      <c r="AA492" s="15" t="s">
        <v>54</v>
      </c>
      <c r="AB492" s="16" t="b">
        <v>0</v>
      </c>
      <c r="AC492" s="16">
        <v>39</v>
      </c>
      <c r="AD492" t="str">
        <f t="shared" si="7"/>
        <v>Tr</v>
      </c>
    </row>
    <row r="493" spans="2:30" x14ac:dyDescent="0.25">
      <c r="B493">
        <f>VLOOKUP(C493*1,RMPCrecs!F$2:N$1245,9,FALSE)</f>
        <v>17</v>
      </c>
      <c r="C493" s="15" t="s">
        <v>508</v>
      </c>
      <c r="D493" s="15" t="s">
        <v>41</v>
      </c>
      <c r="E493" s="16">
        <v>2009</v>
      </c>
      <c r="F493" s="15" t="s">
        <v>67</v>
      </c>
      <c r="G493" s="17">
        <v>40052</v>
      </c>
      <c r="H493" s="15" t="s">
        <v>43</v>
      </c>
      <c r="I493" s="15" t="s">
        <v>44</v>
      </c>
      <c r="J493" s="16">
        <v>3008</v>
      </c>
      <c r="K493" s="15" t="s">
        <v>110</v>
      </c>
      <c r="L493" s="16">
        <v>930</v>
      </c>
      <c r="M493" s="15" t="s">
        <v>46</v>
      </c>
      <c r="N493" s="16">
        <v>4</v>
      </c>
      <c r="O493" s="15" t="s">
        <v>43</v>
      </c>
      <c r="P493" s="15" t="s">
        <v>68</v>
      </c>
      <c r="Q493" s="15" t="s">
        <v>48</v>
      </c>
      <c r="R493" s="15" t="s">
        <v>49</v>
      </c>
      <c r="S493" s="15" t="s">
        <v>43</v>
      </c>
      <c r="T493" s="15" t="s">
        <v>50</v>
      </c>
      <c r="U493" s="15" t="s">
        <v>69</v>
      </c>
      <c r="V493" s="16">
        <v>1.67</v>
      </c>
      <c r="W493" s="16">
        <v>1.67</v>
      </c>
      <c r="X493" s="15" t="s">
        <v>52</v>
      </c>
      <c r="Y493" s="15" t="s">
        <v>461</v>
      </c>
      <c r="Z493" s="16" t="b">
        <v>0</v>
      </c>
      <c r="AA493" s="15" t="s">
        <v>54</v>
      </c>
      <c r="AB493" s="16" t="b">
        <v>0</v>
      </c>
      <c r="AC493" s="16">
        <v>39</v>
      </c>
      <c r="AD493" t="str">
        <f t="shared" si="7"/>
        <v>Tr</v>
      </c>
    </row>
    <row r="494" spans="2:30" x14ac:dyDescent="0.25">
      <c r="B494">
        <f>VLOOKUP(C494*1,RMPCrecs!F$2:N$1245,9,FALSE)</f>
        <v>17</v>
      </c>
      <c r="C494" s="15" t="s">
        <v>509</v>
      </c>
      <c r="D494" s="15" t="s">
        <v>41</v>
      </c>
      <c r="E494" s="16">
        <v>2009</v>
      </c>
      <c r="F494" s="15" t="s">
        <v>67</v>
      </c>
      <c r="G494" s="17">
        <v>40052</v>
      </c>
      <c r="H494" s="15" t="s">
        <v>43</v>
      </c>
      <c r="I494" s="15" t="s">
        <v>44</v>
      </c>
      <c r="J494" s="16">
        <v>3008</v>
      </c>
      <c r="K494" s="15" t="s">
        <v>45</v>
      </c>
      <c r="L494" s="16">
        <v>890</v>
      </c>
      <c r="M494" s="15" t="s">
        <v>46</v>
      </c>
      <c r="N494" s="16">
        <v>4</v>
      </c>
      <c r="O494" s="15" t="s">
        <v>43</v>
      </c>
      <c r="P494" s="15" t="s">
        <v>68</v>
      </c>
      <c r="Q494" s="15" t="s">
        <v>48</v>
      </c>
      <c r="R494" s="15" t="s">
        <v>49</v>
      </c>
      <c r="S494" s="15" t="s">
        <v>43</v>
      </c>
      <c r="T494" s="15" t="s">
        <v>50</v>
      </c>
      <c r="U494" s="15" t="s">
        <v>69</v>
      </c>
      <c r="V494" s="16">
        <v>1.67</v>
      </c>
      <c r="W494" s="16">
        <v>1.67</v>
      </c>
      <c r="X494" s="15" t="s">
        <v>52</v>
      </c>
      <c r="Y494" s="15" t="s">
        <v>461</v>
      </c>
      <c r="Z494" s="16" t="b">
        <v>0</v>
      </c>
      <c r="AA494" s="15" t="s">
        <v>54</v>
      </c>
      <c r="AB494" s="16" t="b">
        <v>0</v>
      </c>
      <c r="AC494" s="16">
        <v>39</v>
      </c>
      <c r="AD494" t="str">
        <f t="shared" si="7"/>
        <v>Tr</v>
      </c>
    </row>
    <row r="495" spans="2:30" x14ac:dyDescent="0.25">
      <c r="B495">
        <f>VLOOKUP(C495*1,RMPCrecs!F$2:N$1245,9,FALSE)</f>
        <v>17</v>
      </c>
      <c r="C495" s="15" t="s">
        <v>510</v>
      </c>
      <c r="D495" s="15" t="s">
        <v>41</v>
      </c>
      <c r="E495" s="16">
        <v>2009</v>
      </c>
      <c r="F495" s="15" t="s">
        <v>67</v>
      </c>
      <c r="G495" s="17">
        <v>40052</v>
      </c>
      <c r="H495" s="15" t="s">
        <v>43</v>
      </c>
      <c r="I495" s="15" t="s">
        <v>44</v>
      </c>
      <c r="J495" s="16">
        <v>3008</v>
      </c>
      <c r="K495" s="15" t="s">
        <v>110</v>
      </c>
      <c r="L495" s="16">
        <v>740</v>
      </c>
      <c r="M495" s="15" t="s">
        <v>46</v>
      </c>
      <c r="N495" s="16">
        <v>4</v>
      </c>
      <c r="O495" s="15" t="s">
        <v>43</v>
      </c>
      <c r="P495" s="15" t="s">
        <v>68</v>
      </c>
      <c r="Q495" s="15" t="s">
        <v>48</v>
      </c>
      <c r="R495" s="15" t="s">
        <v>49</v>
      </c>
      <c r="S495" s="15" t="s">
        <v>43</v>
      </c>
      <c r="T495" s="15" t="s">
        <v>50</v>
      </c>
      <c r="U495" s="15" t="s">
        <v>69</v>
      </c>
      <c r="V495" s="16">
        <v>1.67</v>
      </c>
      <c r="W495" s="16">
        <v>1.67</v>
      </c>
      <c r="X495" s="15" t="s">
        <v>52</v>
      </c>
      <c r="Y495" s="15" t="s">
        <v>461</v>
      </c>
      <c r="Z495" s="16" t="b">
        <v>0</v>
      </c>
      <c r="AA495" s="15" t="s">
        <v>54</v>
      </c>
      <c r="AB495" s="16" t="b">
        <v>0</v>
      </c>
      <c r="AC495" s="16">
        <v>39</v>
      </c>
      <c r="AD495" t="str">
        <f t="shared" si="7"/>
        <v>Tr</v>
      </c>
    </row>
    <row r="496" spans="2:30" x14ac:dyDescent="0.25">
      <c r="B496">
        <f>VLOOKUP(C496*1,RMPCrecs!F$2:N$1245,9,FALSE)</f>
        <v>17</v>
      </c>
      <c r="C496" s="15" t="s">
        <v>511</v>
      </c>
      <c r="D496" s="15" t="s">
        <v>41</v>
      </c>
      <c r="E496" s="16">
        <v>2009</v>
      </c>
      <c r="F496" s="15" t="s">
        <v>67</v>
      </c>
      <c r="G496" s="17">
        <v>40052</v>
      </c>
      <c r="H496" s="15" t="s">
        <v>43</v>
      </c>
      <c r="I496" s="15" t="s">
        <v>44</v>
      </c>
      <c r="J496" s="16">
        <v>3008</v>
      </c>
      <c r="K496" s="15" t="s">
        <v>110</v>
      </c>
      <c r="L496" s="16">
        <v>900</v>
      </c>
      <c r="M496" s="15" t="s">
        <v>46</v>
      </c>
      <c r="N496" s="16">
        <v>4</v>
      </c>
      <c r="O496" s="15" t="s">
        <v>43</v>
      </c>
      <c r="P496" s="15" t="s">
        <v>68</v>
      </c>
      <c r="Q496" s="15" t="s">
        <v>48</v>
      </c>
      <c r="R496" s="15" t="s">
        <v>49</v>
      </c>
      <c r="S496" s="15" t="s">
        <v>43</v>
      </c>
      <c r="T496" s="15" t="s">
        <v>50</v>
      </c>
      <c r="U496" s="15" t="s">
        <v>69</v>
      </c>
      <c r="V496" s="16">
        <v>1.67</v>
      </c>
      <c r="W496" s="16">
        <v>1.67</v>
      </c>
      <c r="X496" s="15" t="s">
        <v>52</v>
      </c>
      <c r="Y496" s="15" t="s">
        <v>461</v>
      </c>
      <c r="Z496" s="16" t="b">
        <v>0</v>
      </c>
      <c r="AA496" s="15" t="s">
        <v>54</v>
      </c>
      <c r="AB496" s="16" t="b">
        <v>0</v>
      </c>
      <c r="AC496" s="16">
        <v>39</v>
      </c>
      <c r="AD496" t="str">
        <f t="shared" si="7"/>
        <v>Tr</v>
      </c>
    </row>
    <row r="497" spans="2:30" x14ac:dyDescent="0.25">
      <c r="B497">
        <f>VLOOKUP(C497*1,RMPCrecs!F$2:N$1245,9,FALSE)</f>
        <v>17</v>
      </c>
      <c r="C497" s="15" t="s">
        <v>512</v>
      </c>
      <c r="D497" s="15" t="s">
        <v>41</v>
      </c>
      <c r="E497" s="16">
        <v>2009</v>
      </c>
      <c r="F497" s="15" t="s">
        <v>67</v>
      </c>
      <c r="G497" s="17">
        <v>40052</v>
      </c>
      <c r="H497" s="15" t="s">
        <v>43</v>
      </c>
      <c r="I497" s="15" t="s">
        <v>44</v>
      </c>
      <c r="J497" s="16">
        <v>3008</v>
      </c>
      <c r="K497" s="15" t="s">
        <v>45</v>
      </c>
      <c r="L497" s="16">
        <v>840</v>
      </c>
      <c r="M497" s="15" t="s">
        <v>46</v>
      </c>
      <c r="N497" s="16">
        <v>4</v>
      </c>
      <c r="O497" s="15" t="s">
        <v>43</v>
      </c>
      <c r="P497" s="15" t="s">
        <v>265</v>
      </c>
      <c r="Q497" s="15" t="s">
        <v>48</v>
      </c>
      <c r="R497" s="15" t="s">
        <v>49</v>
      </c>
      <c r="S497" s="15" t="s">
        <v>43</v>
      </c>
      <c r="T497" s="15" t="s">
        <v>50</v>
      </c>
      <c r="U497" s="15" t="s">
        <v>69</v>
      </c>
      <c r="V497" s="16">
        <v>1.67</v>
      </c>
      <c r="W497" s="16">
        <v>1.67</v>
      </c>
      <c r="X497" s="15" t="s">
        <v>52</v>
      </c>
      <c r="Y497" s="15" t="s">
        <v>461</v>
      </c>
      <c r="Z497" s="16" t="b">
        <v>0</v>
      </c>
      <c r="AA497" s="15" t="s">
        <v>54</v>
      </c>
      <c r="AB497" s="16" t="b">
        <v>0</v>
      </c>
      <c r="AC497" s="16">
        <v>39</v>
      </c>
      <c r="AD497" t="str">
        <f t="shared" si="7"/>
        <v>Tr</v>
      </c>
    </row>
    <row r="498" spans="2:30" x14ac:dyDescent="0.25">
      <c r="B498">
        <f>VLOOKUP(C498*1,RMPCrecs!F$2:N$1245,9,FALSE)</f>
        <v>17</v>
      </c>
      <c r="C498" s="15" t="s">
        <v>518</v>
      </c>
      <c r="D498" s="15" t="s">
        <v>41</v>
      </c>
      <c r="E498" s="16">
        <v>2009</v>
      </c>
      <c r="F498" s="15" t="s">
        <v>67</v>
      </c>
      <c r="G498" s="17">
        <v>40058</v>
      </c>
      <c r="H498" s="15" t="s">
        <v>43</v>
      </c>
      <c r="I498" s="15" t="s">
        <v>44</v>
      </c>
      <c r="J498" s="16">
        <v>3008</v>
      </c>
      <c r="K498" s="15" t="s">
        <v>110</v>
      </c>
      <c r="L498" s="16">
        <v>830</v>
      </c>
      <c r="M498" s="15" t="s">
        <v>46</v>
      </c>
      <c r="N498" s="16">
        <v>4</v>
      </c>
      <c r="O498" s="15" t="s">
        <v>43</v>
      </c>
      <c r="P498" s="15" t="s">
        <v>68</v>
      </c>
      <c r="Q498" s="15" t="s">
        <v>48</v>
      </c>
      <c r="R498" s="15" t="s">
        <v>49</v>
      </c>
      <c r="S498" s="15" t="s">
        <v>43</v>
      </c>
      <c r="T498" s="15" t="s">
        <v>50</v>
      </c>
      <c r="U498" s="15" t="s">
        <v>72</v>
      </c>
      <c r="V498" s="16">
        <v>2.2599999999999998</v>
      </c>
      <c r="W498" s="16">
        <v>2.2599999999999998</v>
      </c>
      <c r="X498" s="15" t="s">
        <v>52</v>
      </c>
      <c r="Y498" s="15" t="s">
        <v>414</v>
      </c>
      <c r="Z498" s="16" t="b">
        <v>0</v>
      </c>
      <c r="AA498" s="15" t="s">
        <v>54</v>
      </c>
      <c r="AB498" s="16" t="b">
        <v>0</v>
      </c>
      <c r="AC498" s="16">
        <v>39</v>
      </c>
      <c r="AD498" t="str">
        <f t="shared" si="7"/>
        <v>Tr</v>
      </c>
    </row>
    <row r="499" spans="2:30" x14ac:dyDescent="0.25">
      <c r="B499">
        <f>VLOOKUP(C499*1,RMPCrecs!F$2:N$1245,9,FALSE)</f>
        <v>17</v>
      </c>
      <c r="C499" s="15" t="s">
        <v>519</v>
      </c>
      <c r="D499" s="15" t="s">
        <v>41</v>
      </c>
      <c r="E499" s="16">
        <v>2009</v>
      </c>
      <c r="F499" s="15" t="s">
        <v>67</v>
      </c>
      <c r="G499" s="17">
        <v>40058</v>
      </c>
      <c r="H499" s="15" t="s">
        <v>43</v>
      </c>
      <c r="I499" s="15" t="s">
        <v>44</v>
      </c>
      <c r="J499" s="16">
        <v>3008</v>
      </c>
      <c r="K499" s="15" t="s">
        <v>45</v>
      </c>
      <c r="L499" s="16">
        <v>710</v>
      </c>
      <c r="M499" s="15" t="s">
        <v>46</v>
      </c>
      <c r="N499" s="16">
        <v>3</v>
      </c>
      <c r="O499" s="15" t="s">
        <v>43</v>
      </c>
      <c r="P499" s="15" t="s">
        <v>405</v>
      </c>
      <c r="Q499" s="15" t="s">
        <v>48</v>
      </c>
      <c r="R499" s="15" t="s">
        <v>49</v>
      </c>
      <c r="S499" s="15" t="s">
        <v>43</v>
      </c>
      <c r="T499" s="15" t="s">
        <v>50</v>
      </c>
      <c r="U499" s="15" t="s">
        <v>72</v>
      </c>
      <c r="V499" s="16">
        <v>2.2599999999999998</v>
      </c>
      <c r="W499" s="16">
        <v>2.2599999999999998</v>
      </c>
      <c r="X499" s="15" t="s">
        <v>52</v>
      </c>
      <c r="Y499" s="15" t="s">
        <v>414</v>
      </c>
      <c r="Z499" s="16" t="b">
        <v>0</v>
      </c>
      <c r="AA499" s="15" t="s">
        <v>54</v>
      </c>
      <c r="AB499" s="16" t="b">
        <v>0</v>
      </c>
      <c r="AC499" s="16">
        <v>39</v>
      </c>
      <c r="AD499" t="str">
        <f t="shared" si="7"/>
        <v>Tr</v>
      </c>
    </row>
    <row r="500" spans="2:30" x14ac:dyDescent="0.25">
      <c r="B500">
        <f>VLOOKUP(C500*1,RMPCrecs!F$2:N$1245,9,FALSE)</f>
        <v>17</v>
      </c>
      <c r="C500" s="15" t="s">
        <v>520</v>
      </c>
      <c r="D500" s="15" t="s">
        <v>41</v>
      </c>
      <c r="E500" s="16">
        <v>2009</v>
      </c>
      <c r="F500" s="15" t="s">
        <v>67</v>
      </c>
      <c r="G500" s="17">
        <v>40058</v>
      </c>
      <c r="H500" s="15" t="s">
        <v>43</v>
      </c>
      <c r="I500" s="15" t="s">
        <v>44</v>
      </c>
      <c r="J500" s="16">
        <v>3008</v>
      </c>
      <c r="K500" s="15" t="s">
        <v>45</v>
      </c>
      <c r="L500" s="16">
        <v>700</v>
      </c>
      <c r="M500" s="15" t="s">
        <v>46</v>
      </c>
      <c r="N500" s="16">
        <v>3</v>
      </c>
      <c r="O500" s="15" t="s">
        <v>43</v>
      </c>
      <c r="P500" s="15" t="s">
        <v>405</v>
      </c>
      <c r="Q500" s="15" t="s">
        <v>48</v>
      </c>
      <c r="R500" s="15" t="s">
        <v>49</v>
      </c>
      <c r="S500" s="15" t="s">
        <v>43</v>
      </c>
      <c r="T500" s="15" t="s">
        <v>50</v>
      </c>
      <c r="U500" s="15" t="s">
        <v>72</v>
      </c>
      <c r="V500" s="16">
        <v>2.2599999999999998</v>
      </c>
      <c r="W500" s="16">
        <v>2.2599999999999998</v>
      </c>
      <c r="X500" s="15" t="s">
        <v>52</v>
      </c>
      <c r="Y500" s="15" t="s">
        <v>414</v>
      </c>
      <c r="Z500" s="16" t="b">
        <v>0</v>
      </c>
      <c r="AA500" s="15" t="s">
        <v>54</v>
      </c>
      <c r="AB500" s="16" t="b">
        <v>0</v>
      </c>
      <c r="AC500" s="16">
        <v>39</v>
      </c>
      <c r="AD500" t="str">
        <f t="shared" si="7"/>
        <v>Tr</v>
      </c>
    </row>
    <row r="501" spans="2:30" x14ac:dyDescent="0.25">
      <c r="B501">
        <f>VLOOKUP(C501*1,RMPCrecs!F$2:N$1245,9,FALSE)</f>
        <v>17</v>
      </c>
      <c r="C501" s="15" t="s">
        <v>521</v>
      </c>
      <c r="D501" s="15" t="s">
        <v>41</v>
      </c>
      <c r="E501" s="16">
        <v>2009</v>
      </c>
      <c r="F501" s="15" t="s">
        <v>67</v>
      </c>
      <c r="G501" s="17">
        <v>40058</v>
      </c>
      <c r="H501" s="15" t="s">
        <v>43</v>
      </c>
      <c r="I501" s="15" t="s">
        <v>44</v>
      </c>
      <c r="J501" s="16">
        <v>3008</v>
      </c>
      <c r="K501" s="15" t="s">
        <v>110</v>
      </c>
      <c r="L501" s="16">
        <v>810</v>
      </c>
      <c r="M501" s="15" t="s">
        <v>46</v>
      </c>
      <c r="N501" s="16">
        <v>4</v>
      </c>
      <c r="O501" s="15" t="s">
        <v>43</v>
      </c>
      <c r="P501" s="15" t="s">
        <v>68</v>
      </c>
      <c r="Q501" s="15" t="s">
        <v>48</v>
      </c>
      <c r="R501" s="15" t="s">
        <v>49</v>
      </c>
      <c r="S501" s="15" t="s">
        <v>43</v>
      </c>
      <c r="T501" s="15" t="s">
        <v>50</v>
      </c>
      <c r="U501" s="15" t="s">
        <v>72</v>
      </c>
      <c r="V501" s="16">
        <v>2.2599999999999998</v>
      </c>
      <c r="W501" s="16">
        <v>2.2599999999999998</v>
      </c>
      <c r="X501" s="15" t="s">
        <v>52</v>
      </c>
      <c r="Y501" s="15" t="s">
        <v>414</v>
      </c>
      <c r="Z501" s="16" t="b">
        <v>0</v>
      </c>
      <c r="AA501" s="15" t="s">
        <v>54</v>
      </c>
      <c r="AB501" s="16" t="b">
        <v>0</v>
      </c>
      <c r="AC501" s="16">
        <v>39</v>
      </c>
      <c r="AD501" t="str">
        <f t="shared" si="7"/>
        <v>Tr</v>
      </c>
    </row>
    <row r="502" spans="2:30" x14ac:dyDescent="0.25">
      <c r="B502">
        <f>VLOOKUP(C502*1,RMPCrecs!F$2:N$1245,9,FALSE)</f>
        <v>17</v>
      </c>
      <c r="C502" s="15" t="s">
        <v>522</v>
      </c>
      <c r="D502" s="15" t="s">
        <v>41</v>
      </c>
      <c r="E502" s="16">
        <v>2009</v>
      </c>
      <c r="F502" s="15" t="s">
        <v>67</v>
      </c>
      <c r="G502" s="17">
        <v>40051</v>
      </c>
      <c r="H502" s="15" t="s">
        <v>43</v>
      </c>
      <c r="I502" s="15" t="s">
        <v>44</v>
      </c>
      <c r="J502" s="16">
        <v>3008</v>
      </c>
      <c r="K502" s="15" t="s">
        <v>110</v>
      </c>
      <c r="L502" s="16">
        <v>780</v>
      </c>
      <c r="M502" s="15" t="s">
        <v>46</v>
      </c>
      <c r="N502" s="16">
        <v>4</v>
      </c>
      <c r="O502" s="15" t="s">
        <v>43</v>
      </c>
      <c r="P502" s="15" t="s">
        <v>68</v>
      </c>
      <c r="Q502" s="15" t="s">
        <v>48</v>
      </c>
      <c r="R502" s="15" t="s">
        <v>49</v>
      </c>
      <c r="S502" s="15" t="s">
        <v>43</v>
      </c>
      <c r="T502" s="15" t="s">
        <v>50</v>
      </c>
      <c r="U502" s="15" t="s">
        <v>69</v>
      </c>
      <c r="V502" s="16">
        <v>1.67</v>
      </c>
      <c r="W502" s="16">
        <v>1.67</v>
      </c>
      <c r="X502" s="15" t="s">
        <v>52</v>
      </c>
      <c r="Y502" s="15" t="s">
        <v>461</v>
      </c>
      <c r="Z502" s="16" t="b">
        <v>0</v>
      </c>
      <c r="AA502" s="15" t="s">
        <v>54</v>
      </c>
      <c r="AB502" s="16" t="b">
        <v>0</v>
      </c>
      <c r="AC502" s="16">
        <v>39</v>
      </c>
      <c r="AD502" t="str">
        <f t="shared" si="7"/>
        <v>Tr</v>
      </c>
    </row>
    <row r="503" spans="2:30" x14ac:dyDescent="0.25">
      <c r="B503">
        <f>VLOOKUP(C503*1,RMPCrecs!F$2:N$1245,9,FALSE)</f>
        <v>17</v>
      </c>
      <c r="C503" s="15" t="s">
        <v>523</v>
      </c>
      <c r="D503" s="15" t="s">
        <v>41</v>
      </c>
      <c r="E503" s="16">
        <v>2009</v>
      </c>
      <c r="F503" s="15" t="s">
        <v>67</v>
      </c>
      <c r="G503" s="17">
        <v>40051</v>
      </c>
      <c r="H503" s="15" t="s">
        <v>43</v>
      </c>
      <c r="I503" s="15" t="s">
        <v>44</v>
      </c>
      <c r="J503" s="16">
        <v>3008</v>
      </c>
      <c r="K503" s="15" t="s">
        <v>45</v>
      </c>
      <c r="L503" s="16">
        <v>790</v>
      </c>
      <c r="M503" s="15" t="s">
        <v>46</v>
      </c>
      <c r="N503" s="16">
        <v>3</v>
      </c>
      <c r="O503" s="15" t="s">
        <v>43</v>
      </c>
      <c r="P503" s="15" t="s">
        <v>405</v>
      </c>
      <c r="Q503" s="15" t="s">
        <v>48</v>
      </c>
      <c r="R503" s="15" t="s">
        <v>49</v>
      </c>
      <c r="S503" s="15" t="s">
        <v>43</v>
      </c>
      <c r="T503" s="15" t="s">
        <v>50</v>
      </c>
      <c r="U503" s="15" t="s">
        <v>69</v>
      </c>
      <c r="V503" s="16">
        <v>1.67</v>
      </c>
      <c r="W503" s="16">
        <v>1.67</v>
      </c>
      <c r="X503" s="15" t="s">
        <v>52</v>
      </c>
      <c r="Y503" s="15" t="s">
        <v>461</v>
      </c>
      <c r="Z503" s="16" t="b">
        <v>0</v>
      </c>
      <c r="AA503" s="15" t="s">
        <v>54</v>
      </c>
      <c r="AB503" s="16" t="b">
        <v>0</v>
      </c>
      <c r="AC503" s="16">
        <v>39</v>
      </c>
      <c r="AD503" t="str">
        <f t="shared" si="7"/>
        <v>Tr</v>
      </c>
    </row>
    <row r="504" spans="2:30" x14ac:dyDescent="0.25">
      <c r="B504">
        <f>VLOOKUP(C504*1,RMPCrecs!F$2:N$1245,9,FALSE)</f>
        <v>17</v>
      </c>
      <c r="C504" s="15" t="s">
        <v>524</v>
      </c>
      <c r="D504" s="15" t="s">
        <v>41</v>
      </c>
      <c r="E504" s="16">
        <v>2009</v>
      </c>
      <c r="F504" s="15" t="s">
        <v>67</v>
      </c>
      <c r="G504" s="17">
        <v>40051</v>
      </c>
      <c r="H504" s="15" t="s">
        <v>43</v>
      </c>
      <c r="I504" s="15" t="s">
        <v>44</v>
      </c>
      <c r="J504" s="16">
        <v>3008</v>
      </c>
      <c r="K504" s="15" t="s">
        <v>45</v>
      </c>
      <c r="L504" s="16">
        <v>840</v>
      </c>
      <c r="M504" s="15" t="s">
        <v>46</v>
      </c>
      <c r="N504" s="16">
        <v>4</v>
      </c>
      <c r="O504" s="15" t="s">
        <v>43</v>
      </c>
      <c r="P504" s="15" t="s">
        <v>68</v>
      </c>
      <c r="Q504" s="15" t="s">
        <v>48</v>
      </c>
      <c r="R504" s="15" t="s">
        <v>49</v>
      </c>
      <c r="S504" s="15" t="s">
        <v>43</v>
      </c>
      <c r="T504" s="15" t="s">
        <v>50</v>
      </c>
      <c r="U504" s="15" t="s">
        <v>69</v>
      </c>
      <c r="V504" s="16">
        <v>1.67</v>
      </c>
      <c r="W504" s="16">
        <v>1.67</v>
      </c>
      <c r="X504" s="15" t="s">
        <v>52</v>
      </c>
      <c r="Y504" s="15" t="s">
        <v>461</v>
      </c>
      <c r="Z504" s="16" t="b">
        <v>0</v>
      </c>
      <c r="AA504" s="15" t="s">
        <v>54</v>
      </c>
      <c r="AB504" s="16" t="b">
        <v>0</v>
      </c>
      <c r="AC504" s="16">
        <v>39</v>
      </c>
      <c r="AD504" t="str">
        <f t="shared" si="7"/>
        <v>Tr</v>
      </c>
    </row>
    <row r="505" spans="2:30" x14ac:dyDescent="0.25">
      <c r="B505">
        <f>VLOOKUP(C505*1,RMPCrecs!F$2:N$1245,9,FALSE)</f>
        <v>17</v>
      </c>
      <c r="C505" s="15" t="s">
        <v>525</v>
      </c>
      <c r="D505" s="15" t="s">
        <v>41</v>
      </c>
      <c r="E505" s="16">
        <v>2009</v>
      </c>
      <c r="F505" s="15" t="s">
        <v>67</v>
      </c>
      <c r="G505" s="17">
        <v>40043</v>
      </c>
      <c r="H505" s="15" t="s">
        <v>43</v>
      </c>
      <c r="I505" s="15" t="s">
        <v>44</v>
      </c>
      <c r="J505" s="16">
        <v>3008</v>
      </c>
      <c r="K505" s="15" t="s">
        <v>45</v>
      </c>
      <c r="L505" s="16">
        <v>900</v>
      </c>
      <c r="M505" s="15" t="s">
        <v>46</v>
      </c>
      <c r="N505" s="16">
        <v>4</v>
      </c>
      <c r="O505" s="15" t="s">
        <v>43</v>
      </c>
      <c r="P505" s="15" t="s">
        <v>68</v>
      </c>
      <c r="Q505" s="15" t="s">
        <v>48</v>
      </c>
      <c r="R505" s="15" t="s">
        <v>49</v>
      </c>
      <c r="S505" s="15" t="s">
        <v>43</v>
      </c>
      <c r="T505" s="15" t="s">
        <v>50</v>
      </c>
      <c r="U505" s="15" t="s">
        <v>98</v>
      </c>
      <c r="V505" s="16">
        <v>2.06</v>
      </c>
      <c r="W505" s="16">
        <v>2.06</v>
      </c>
      <c r="X505" s="15" t="s">
        <v>52</v>
      </c>
      <c r="Y505" s="15" t="s">
        <v>526</v>
      </c>
      <c r="Z505" s="16" t="b">
        <v>0</v>
      </c>
      <c r="AA505" s="15" t="s">
        <v>54</v>
      </c>
      <c r="AB505" s="16" t="b">
        <v>0</v>
      </c>
      <c r="AC505" s="16">
        <v>39</v>
      </c>
      <c r="AD505" t="str">
        <f t="shared" si="7"/>
        <v>Tr</v>
      </c>
    </row>
    <row r="506" spans="2:30" x14ac:dyDescent="0.25">
      <c r="B506">
        <f>VLOOKUP(C506*1,RMPCrecs!F$2:N$1245,9,FALSE)</f>
        <v>17</v>
      </c>
      <c r="C506" s="15" t="s">
        <v>527</v>
      </c>
      <c r="D506" s="15" t="s">
        <v>41</v>
      </c>
      <c r="E506" s="16">
        <v>2009</v>
      </c>
      <c r="F506" s="15" t="s">
        <v>67</v>
      </c>
      <c r="G506" s="17">
        <v>40057</v>
      </c>
      <c r="H506" s="15" t="s">
        <v>43</v>
      </c>
      <c r="I506" s="15" t="s">
        <v>44</v>
      </c>
      <c r="J506" s="16">
        <v>3008</v>
      </c>
      <c r="K506" s="15" t="s">
        <v>110</v>
      </c>
      <c r="L506" s="16">
        <v>870</v>
      </c>
      <c r="M506" s="15" t="s">
        <v>46</v>
      </c>
      <c r="N506" s="16">
        <v>4</v>
      </c>
      <c r="O506" s="15" t="s">
        <v>43</v>
      </c>
      <c r="P506" s="15" t="s">
        <v>68</v>
      </c>
      <c r="Q506" s="15" t="s">
        <v>48</v>
      </c>
      <c r="R506" s="15" t="s">
        <v>49</v>
      </c>
      <c r="S506" s="15" t="s">
        <v>43</v>
      </c>
      <c r="T506" s="15" t="s">
        <v>50</v>
      </c>
      <c r="U506" s="15" t="s">
        <v>72</v>
      </c>
      <c r="V506" s="16">
        <v>2.2599999999999998</v>
      </c>
      <c r="W506" s="16">
        <v>2.2599999999999998</v>
      </c>
      <c r="X506" s="15" t="s">
        <v>52</v>
      </c>
      <c r="Y506" s="15" t="s">
        <v>414</v>
      </c>
      <c r="Z506" s="16" t="b">
        <v>0</v>
      </c>
      <c r="AA506" s="15" t="s">
        <v>54</v>
      </c>
      <c r="AB506" s="16" t="b">
        <v>0</v>
      </c>
      <c r="AC506" s="16">
        <v>39</v>
      </c>
      <c r="AD506" t="str">
        <f t="shared" si="7"/>
        <v>Tr</v>
      </c>
    </row>
    <row r="507" spans="2:30" x14ac:dyDescent="0.25">
      <c r="B507">
        <f>VLOOKUP(C507*1,RMPCrecs!F$2:N$1245,9,FALSE)</f>
        <v>17</v>
      </c>
      <c r="C507" s="15" t="s">
        <v>528</v>
      </c>
      <c r="D507" s="15" t="s">
        <v>41</v>
      </c>
      <c r="E507" s="16">
        <v>2009</v>
      </c>
      <c r="F507" s="15" t="s">
        <v>67</v>
      </c>
      <c r="G507" s="17">
        <v>40057</v>
      </c>
      <c r="H507" s="15" t="s">
        <v>43</v>
      </c>
      <c r="I507" s="15" t="s">
        <v>44</v>
      </c>
      <c r="J507" s="16">
        <v>3008</v>
      </c>
      <c r="K507" s="15" t="s">
        <v>110</v>
      </c>
      <c r="L507" s="16">
        <v>980</v>
      </c>
      <c r="M507" s="15" t="s">
        <v>46</v>
      </c>
      <c r="N507" s="16">
        <v>4</v>
      </c>
      <c r="O507" s="15" t="s">
        <v>43</v>
      </c>
      <c r="P507" s="15" t="s">
        <v>68</v>
      </c>
      <c r="Q507" s="15" t="s">
        <v>48</v>
      </c>
      <c r="R507" s="15" t="s">
        <v>49</v>
      </c>
      <c r="S507" s="15" t="s">
        <v>43</v>
      </c>
      <c r="T507" s="15" t="s">
        <v>50</v>
      </c>
      <c r="U507" s="15" t="s">
        <v>72</v>
      </c>
      <c r="V507" s="16">
        <v>2.2599999999999998</v>
      </c>
      <c r="W507" s="16">
        <v>2.2599999999999998</v>
      </c>
      <c r="X507" s="15" t="s">
        <v>52</v>
      </c>
      <c r="Y507" s="15" t="s">
        <v>414</v>
      </c>
      <c r="Z507" s="16" t="b">
        <v>0</v>
      </c>
      <c r="AA507" s="15" t="s">
        <v>54</v>
      </c>
      <c r="AB507" s="16" t="b">
        <v>0</v>
      </c>
      <c r="AC507" s="16">
        <v>39</v>
      </c>
      <c r="AD507" t="str">
        <f t="shared" si="7"/>
        <v>Tr</v>
      </c>
    </row>
    <row r="508" spans="2:30" x14ac:dyDescent="0.25">
      <c r="B508">
        <f>VLOOKUP(C508*1,RMPCrecs!F$2:N$1245,9,FALSE)</f>
        <v>17</v>
      </c>
      <c r="C508" s="15" t="s">
        <v>529</v>
      </c>
      <c r="D508" s="15" t="s">
        <v>41</v>
      </c>
      <c r="E508" s="16">
        <v>2009</v>
      </c>
      <c r="F508" s="15" t="s">
        <v>67</v>
      </c>
      <c r="G508" s="17">
        <v>40057</v>
      </c>
      <c r="H508" s="15" t="s">
        <v>43</v>
      </c>
      <c r="I508" s="15" t="s">
        <v>44</v>
      </c>
      <c r="J508" s="16">
        <v>3008</v>
      </c>
      <c r="K508" s="15" t="s">
        <v>110</v>
      </c>
      <c r="L508" s="16">
        <v>730</v>
      </c>
      <c r="M508" s="15" t="s">
        <v>46</v>
      </c>
      <c r="N508" s="16">
        <v>3</v>
      </c>
      <c r="O508" s="15" t="s">
        <v>43</v>
      </c>
      <c r="P508" s="15" t="s">
        <v>405</v>
      </c>
      <c r="Q508" s="15" t="s">
        <v>48</v>
      </c>
      <c r="R508" s="15" t="s">
        <v>49</v>
      </c>
      <c r="S508" s="15" t="s">
        <v>43</v>
      </c>
      <c r="T508" s="15" t="s">
        <v>50</v>
      </c>
      <c r="U508" s="15" t="s">
        <v>72</v>
      </c>
      <c r="V508" s="16">
        <v>2.2599999999999998</v>
      </c>
      <c r="W508" s="16">
        <v>2.2599999999999998</v>
      </c>
      <c r="X508" s="15" t="s">
        <v>52</v>
      </c>
      <c r="Y508" s="15" t="s">
        <v>414</v>
      </c>
      <c r="Z508" s="16" t="b">
        <v>0</v>
      </c>
      <c r="AA508" s="15" t="s">
        <v>54</v>
      </c>
      <c r="AB508" s="16" t="b">
        <v>0</v>
      </c>
      <c r="AC508" s="16">
        <v>39</v>
      </c>
      <c r="AD508" t="str">
        <f t="shared" si="7"/>
        <v>Tr</v>
      </c>
    </row>
    <row r="509" spans="2:30" x14ac:dyDescent="0.25">
      <c r="B509">
        <f>VLOOKUP(C509*1,RMPCrecs!F$2:N$1245,9,FALSE)</f>
        <v>17</v>
      </c>
      <c r="C509" s="15" t="s">
        <v>530</v>
      </c>
      <c r="D509" s="15" t="s">
        <v>41</v>
      </c>
      <c r="E509" s="16">
        <v>2009</v>
      </c>
      <c r="F509" s="15" t="s">
        <v>67</v>
      </c>
      <c r="G509" s="17">
        <v>40057</v>
      </c>
      <c r="H509" s="15" t="s">
        <v>43</v>
      </c>
      <c r="I509" s="15" t="s">
        <v>44</v>
      </c>
      <c r="J509" s="16">
        <v>3008</v>
      </c>
      <c r="K509" s="15" t="s">
        <v>110</v>
      </c>
      <c r="L509" s="16">
        <v>840</v>
      </c>
      <c r="M509" s="15" t="s">
        <v>46</v>
      </c>
      <c r="N509" s="16">
        <v>4</v>
      </c>
      <c r="O509" s="15" t="s">
        <v>43</v>
      </c>
      <c r="P509" s="15" t="s">
        <v>68</v>
      </c>
      <c r="Q509" s="15" t="s">
        <v>48</v>
      </c>
      <c r="R509" s="15" t="s">
        <v>49</v>
      </c>
      <c r="S509" s="15" t="s">
        <v>43</v>
      </c>
      <c r="T509" s="15" t="s">
        <v>50</v>
      </c>
      <c r="U509" s="15" t="s">
        <v>72</v>
      </c>
      <c r="V509" s="16">
        <v>2.2599999999999998</v>
      </c>
      <c r="W509" s="16">
        <v>2.2599999999999998</v>
      </c>
      <c r="X509" s="15" t="s">
        <v>52</v>
      </c>
      <c r="Y509" s="15" t="s">
        <v>414</v>
      </c>
      <c r="Z509" s="16" t="b">
        <v>0</v>
      </c>
      <c r="AA509" s="15" t="s">
        <v>54</v>
      </c>
      <c r="AB509" s="16" t="b">
        <v>0</v>
      </c>
      <c r="AC509" s="16">
        <v>39</v>
      </c>
      <c r="AD509" t="str">
        <f t="shared" si="7"/>
        <v>Tr</v>
      </c>
    </row>
    <row r="510" spans="2:30" x14ac:dyDescent="0.25">
      <c r="B510">
        <f>VLOOKUP(C510*1,RMPCrecs!F$2:N$1245,9,FALSE)</f>
        <v>17</v>
      </c>
      <c r="C510" s="15" t="s">
        <v>531</v>
      </c>
      <c r="D510" s="15" t="s">
        <v>41</v>
      </c>
      <c r="E510" s="16">
        <v>2009</v>
      </c>
      <c r="F510" s="15" t="s">
        <v>67</v>
      </c>
      <c r="G510" s="17">
        <v>40057</v>
      </c>
      <c r="H510" s="15" t="s">
        <v>43</v>
      </c>
      <c r="I510" s="15" t="s">
        <v>44</v>
      </c>
      <c r="J510" s="16">
        <v>3008</v>
      </c>
      <c r="K510" s="15" t="s">
        <v>45</v>
      </c>
      <c r="L510" s="16">
        <v>730</v>
      </c>
      <c r="M510" s="15" t="s">
        <v>46</v>
      </c>
      <c r="N510" s="16">
        <v>3</v>
      </c>
      <c r="O510" s="15" t="s">
        <v>43</v>
      </c>
      <c r="P510" s="15" t="s">
        <v>405</v>
      </c>
      <c r="Q510" s="15" t="s">
        <v>48</v>
      </c>
      <c r="R510" s="15" t="s">
        <v>49</v>
      </c>
      <c r="S510" s="15" t="s">
        <v>43</v>
      </c>
      <c r="T510" s="15" t="s">
        <v>50</v>
      </c>
      <c r="U510" s="15" t="s">
        <v>72</v>
      </c>
      <c r="V510" s="16">
        <v>2.2599999999999998</v>
      </c>
      <c r="W510" s="16">
        <v>2.2599999999999998</v>
      </c>
      <c r="X510" s="15" t="s">
        <v>52</v>
      </c>
      <c r="Y510" s="15" t="s">
        <v>414</v>
      </c>
      <c r="Z510" s="16" t="b">
        <v>0</v>
      </c>
      <c r="AA510" s="15" t="s">
        <v>54</v>
      </c>
      <c r="AB510" s="16" t="b">
        <v>0</v>
      </c>
      <c r="AC510" s="16">
        <v>39</v>
      </c>
      <c r="AD510" t="str">
        <f t="shared" si="7"/>
        <v>Tr</v>
      </c>
    </row>
    <row r="511" spans="2:30" x14ac:dyDescent="0.25">
      <c r="B511">
        <f>VLOOKUP(C511*1,RMPCrecs!F$2:N$1245,9,FALSE)</f>
        <v>17</v>
      </c>
      <c r="C511" s="15" t="s">
        <v>532</v>
      </c>
      <c r="D511" s="15" t="s">
        <v>41</v>
      </c>
      <c r="E511" s="16">
        <v>2009</v>
      </c>
      <c r="F511" s="15" t="s">
        <v>67</v>
      </c>
      <c r="G511" s="17">
        <v>40057</v>
      </c>
      <c r="H511" s="15" t="s">
        <v>43</v>
      </c>
      <c r="I511" s="15" t="s">
        <v>44</v>
      </c>
      <c r="J511" s="16">
        <v>3008</v>
      </c>
      <c r="K511" s="15" t="s">
        <v>45</v>
      </c>
      <c r="L511" s="16">
        <v>740</v>
      </c>
      <c r="M511" s="15" t="s">
        <v>46</v>
      </c>
      <c r="N511" s="16">
        <v>3</v>
      </c>
      <c r="O511" s="15" t="s">
        <v>43</v>
      </c>
      <c r="P511" s="15" t="s">
        <v>405</v>
      </c>
      <c r="Q511" s="15" t="s">
        <v>48</v>
      </c>
      <c r="R511" s="15" t="s">
        <v>49</v>
      </c>
      <c r="S511" s="15" t="s">
        <v>43</v>
      </c>
      <c r="T511" s="15" t="s">
        <v>50</v>
      </c>
      <c r="U511" s="15" t="s">
        <v>72</v>
      </c>
      <c r="V511" s="16">
        <v>2.2599999999999998</v>
      </c>
      <c r="W511" s="16">
        <v>2.2599999999999998</v>
      </c>
      <c r="X511" s="15" t="s">
        <v>52</v>
      </c>
      <c r="Y511" s="15" t="s">
        <v>414</v>
      </c>
      <c r="Z511" s="16" t="b">
        <v>0</v>
      </c>
      <c r="AA511" s="15" t="s">
        <v>54</v>
      </c>
      <c r="AB511" s="16" t="b">
        <v>0</v>
      </c>
      <c r="AC511" s="16">
        <v>39</v>
      </c>
      <c r="AD511" t="str">
        <f t="shared" si="7"/>
        <v>Tr</v>
      </c>
    </row>
    <row r="512" spans="2:30" x14ac:dyDescent="0.25">
      <c r="B512">
        <f>VLOOKUP(C512*1,RMPCrecs!F$2:N$1245,9,FALSE)</f>
        <v>17</v>
      </c>
      <c r="C512" s="15" t="s">
        <v>533</v>
      </c>
      <c r="D512" s="15" t="s">
        <v>41</v>
      </c>
      <c r="E512" s="16">
        <v>2009</v>
      </c>
      <c r="F512" s="15" t="s">
        <v>67</v>
      </c>
      <c r="G512" s="17">
        <v>40057</v>
      </c>
      <c r="H512" s="15" t="s">
        <v>43</v>
      </c>
      <c r="I512" s="15" t="s">
        <v>44</v>
      </c>
      <c r="J512" s="16">
        <v>3008</v>
      </c>
      <c r="K512" s="15" t="s">
        <v>45</v>
      </c>
      <c r="L512" s="16">
        <v>880</v>
      </c>
      <c r="M512" s="15" t="s">
        <v>46</v>
      </c>
      <c r="N512" s="16">
        <v>4</v>
      </c>
      <c r="O512" s="15" t="s">
        <v>43</v>
      </c>
      <c r="P512" s="15" t="s">
        <v>68</v>
      </c>
      <c r="Q512" s="15" t="s">
        <v>48</v>
      </c>
      <c r="R512" s="15" t="s">
        <v>49</v>
      </c>
      <c r="S512" s="15" t="s">
        <v>43</v>
      </c>
      <c r="T512" s="15" t="s">
        <v>50</v>
      </c>
      <c r="U512" s="15" t="s">
        <v>72</v>
      </c>
      <c r="V512" s="16">
        <v>2.2599999999999998</v>
      </c>
      <c r="W512" s="16">
        <v>2.2599999999999998</v>
      </c>
      <c r="X512" s="15" t="s">
        <v>52</v>
      </c>
      <c r="Y512" s="15" t="s">
        <v>414</v>
      </c>
      <c r="Z512" s="16" t="b">
        <v>0</v>
      </c>
      <c r="AA512" s="15" t="s">
        <v>54</v>
      </c>
      <c r="AB512" s="16" t="b">
        <v>0</v>
      </c>
      <c r="AC512" s="16">
        <v>39</v>
      </c>
      <c r="AD512" t="str">
        <f t="shared" si="7"/>
        <v>Tr</v>
      </c>
    </row>
    <row r="513" spans="2:30" x14ac:dyDescent="0.25">
      <c r="B513">
        <f>VLOOKUP(C513*1,RMPCrecs!F$2:N$1245,9,FALSE)</f>
        <v>17</v>
      </c>
      <c r="C513" s="15" t="s">
        <v>541</v>
      </c>
      <c r="D513" s="15" t="s">
        <v>41</v>
      </c>
      <c r="E513" s="16">
        <v>2009</v>
      </c>
      <c r="F513" s="15" t="s">
        <v>42</v>
      </c>
      <c r="G513" s="17">
        <v>40045</v>
      </c>
      <c r="H513" s="15" t="s">
        <v>43</v>
      </c>
      <c r="I513" s="15" t="s">
        <v>44</v>
      </c>
      <c r="J513" s="16">
        <v>3008</v>
      </c>
      <c r="K513" s="15" t="s">
        <v>110</v>
      </c>
      <c r="L513" s="16">
        <v>890</v>
      </c>
      <c r="M513" s="15" t="s">
        <v>46</v>
      </c>
      <c r="N513" s="16">
        <v>4</v>
      </c>
      <c r="O513" s="15" t="s">
        <v>43</v>
      </c>
      <c r="P513" s="15" t="s">
        <v>68</v>
      </c>
      <c r="Q513" s="15" t="s">
        <v>48</v>
      </c>
      <c r="R513" s="15" t="s">
        <v>49</v>
      </c>
      <c r="S513" s="15" t="s">
        <v>43</v>
      </c>
      <c r="T513" s="15" t="s">
        <v>50</v>
      </c>
      <c r="U513" s="15" t="s">
        <v>98</v>
      </c>
      <c r="V513" s="16">
        <v>2.88</v>
      </c>
      <c r="W513" s="16">
        <v>2.88</v>
      </c>
      <c r="X513" s="15" t="s">
        <v>52</v>
      </c>
      <c r="Y513" s="15" t="s">
        <v>401</v>
      </c>
      <c r="Z513" s="16" t="b">
        <v>0</v>
      </c>
      <c r="AA513" s="15" t="s">
        <v>54</v>
      </c>
      <c r="AB513" s="16" t="b">
        <v>0</v>
      </c>
      <c r="AC513" s="16">
        <v>39</v>
      </c>
      <c r="AD513" t="str">
        <f t="shared" si="7"/>
        <v>Tr</v>
      </c>
    </row>
    <row r="514" spans="2:30" x14ac:dyDescent="0.25">
      <c r="B514">
        <f>VLOOKUP(C514*1,RMPCrecs!F$2:N$1245,9,FALSE)</f>
        <v>17</v>
      </c>
      <c r="C514" s="15" t="s">
        <v>542</v>
      </c>
      <c r="D514" s="15" t="s">
        <v>41</v>
      </c>
      <c r="E514" s="16">
        <v>2009</v>
      </c>
      <c r="F514" s="15" t="s">
        <v>42</v>
      </c>
      <c r="G514" s="17">
        <v>40045</v>
      </c>
      <c r="H514" s="15" t="s">
        <v>43</v>
      </c>
      <c r="I514" s="15" t="s">
        <v>44</v>
      </c>
      <c r="J514" s="16">
        <v>3008</v>
      </c>
      <c r="K514" s="15" t="s">
        <v>110</v>
      </c>
      <c r="L514" s="16">
        <v>720</v>
      </c>
      <c r="M514" s="15" t="s">
        <v>46</v>
      </c>
      <c r="N514" s="16">
        <v>3</v>
      </c>
      <c r="O514" s="15" t="s">
        <v>43</v>
      </c>
      <c r="P514" s="15" t="s">
        <v>405</v>
      </c>
      <c r="Q514" s="15" t="s">
        <v>48</v>
      </c>
      <c r="R514" s="15" t="s">
        <v>49</v>
      </c>
      <c r="S514" s="15" t="s">
        <v>43</v>
      </c>
      <c r="T514" s="15" t="s">
        <v>50</v>
      </c>
      <c r="U514" s="15" t="s">
        <v>98</v>
      </c>
      <c r="V514" s="16">
        <v>2.88</v>
      </c>
      <c r="W514" s="16">
        <v>2.88</v>
      </c>
      <c r="X514" s="15" t="s">
        <v>52</v>
      </c>
      <c r="Y514" s="15" t="s">
        <v>401</v>
      </c>
      <c r="Z514" s="16" t="b">
        <v>0</v>
      </c>
      <c r="AA514" s="15" t="s">
        <v>54</v>
      </c>
      <c r="AB514" s="16" t="b">
        <v>0</v>
      </c>
      <c r="AC514" s="16">
        <v>39</v>
      </c>
      <c r="AD514" t="str">
        <f t="shared" si="7"/>
        <v>Tr</v>
      </c>
    </row>
    <row r="515" spans="2:30" x14ac:dyDescent="0.25">
      <c r="B515">
        <f>VLOOKUP(C515*1,RMPCrecs!F$2:N$1245,9,FALSE)</f>
        <v>17</v>
      </c>
      <c r="C515" s="15" t="s">
        <v>543</v>
      </c>
      <c r="D515" s="15" t="s">
        <v>41</v>
      </c>
      <c r="E515" s="16">
        <v>2009</v>
      </c>
      <c r="F515" s="15" t="s">
        <v>42</v>
      </c>
      <c r="G515" s="17">
        <v>40038</v>
      </c>
      <c r="H515" s="15" t="s">
        <v>43</v>
      </c>
      <c r="I515" s="15" t="s">
        <v>44</v>
      </c>
      <c r="J515" s="16">
        <v>3008</v>
      </c>
      <c r="K515" s="15" t="s">
        <v>110</v>
      </c>
      <c r="L515" s="16">
        <v>860</v>
      </c>
      <c r="M515" s="15" t="s">
        <v>46</v>
      </c>
      <c r="N515" s="16">
        <v>4</v>
      </c>
      <c r="O515" s="15" t="s">
        <v>43</v>
      </c>
      <c r="P515" s="15" t="s">
        <v>68</v>
      </c>
      <c r="Q515" s="15" t="s">
        <v>48</v>
      </c>
      <c r="R515" s="15" t="s">
        <v>49</v>
      </c>
      <c r="S515" s="15" t="s">
        <v>43</v>
      </c>
      <c r="T515" s="15" t="s">
        <v>50</v>
      </c>
      <c r="U515" s="15" t="s">
        <v>85</v>
      </c>
      <c r="V515" s="16">
        <v>1.48</v>
      </c>
      <c r="W515" s="16">
        <v>1.48</v>
      </c>
      <c r="X515" s="15" t="s">
        <v>52</v>
      </c>
      <c r="Y515" s="15" t="s">
        <v>544</v>
      </c>
      <c r="Z515" s="16" t="b">
        <v>0</v>
      </c>
      <c r="AA515" s="15" t="s">
        <v>54</v>
      </c>
      <c r="AB515" s="16" t="b">
        <v>0</v>
      </c>
      <c r="AC515" s="16">
        <v>39</v>
      </c>
      <c r="AD515" t="str">
        <f t="shared" ref="AD515:AD578" si="8">IF(OR(B515=14,B515=19),"NT",IF(B515&gt;=49,"mix","Tr"))</f>
        <v>Tr</v>
      </c>
    </row>
    <row r="516" spans="2:30" x14ac:dyDescent="0.25">
      <c r="B516">
        <f>VLOOKUP(C516*1,RMPCrecs!F$2:N$1245,9,FALSE)</f>
        <v>17</v>
      </c>
      <c r="C516" s="15" t="s">
        <v>545</v>
      </c>
      <c r="D516" s="15" t="s">
        <v>41</v>
      </c>
      <c r="E516" s="16">
        <v>2009</v>
      </c>
      <c r="F516" s="15" t="s">
        <v>42</v>
      </c>
      <c r="G516" s="17">
        <v>40038</v>
      </c>
      <c r="H516" s="15" t="s">
        <v>43</v>
      </c>
      <c r="I516" s="15" t="s">
        <v>44</v>
      </c>
      <c r="J516" s="16">
        <v>3008</v>
      </c>
      <c r="K516" s="15" t="s">
        <v>110</v>
      </c>
      <c r="L516" s="16">
        <v>850</v>
      </c>
      <c r="M516" s="15" t="s">
        <v>46</v>
      </c>
      <c r="N516" s="16">
        <v>4</v>
      </c>
      <c r="O516" s="15" t="s">
        <v>43</v>
      </c>
      <c r="P516" s="15" t="s">
        <v>68</v>
      </c>
      <c r="Q516" s="15" t="s">
        <v>48</v>
      </c>
      <c r="R516" s="15" t="s">
        <v>49</v>
      </c>
      <c r="S516" s="15" t="s">
        <v>43</v>
      </c>
      <c r="T516" s="15" t="s">
        <v>50</v>
      </c>
      <c r="U516" s="15" t="s">
        <v>85</v>
      </c>
      <c r="V516" s="16">
        <v>1.48</v>
      </c>
      <c r="W516" s="16">
        <v>1.48</v>
      </c>
      <c r="X516" s="15" t="s">
        <v>52</v>
      </c>
      <c r="Y516" s="15" t="s">
        <v>544</v>
      </c>
      <c r="Z516" s="16" t="b">
        <v>0</v>
      </c>
      <c r="AA516" s="15" t="s">
        <v>54</v>
      </c>
      <c r="AB516" s="16" t="b">
        <v>0</v>
      </c>
      <c r="AC516" s="16">
        <v>39</v>
      </c>
      <c r="AD516" t="str">
        <f t="shared" si="8"/>
        <v>Tr</v>
      </c>
    </row>
    <row r="517" spans="2:30" x14ac:dyDescent="0.25">
      <c r="B517">
        <f>VLOOKUP(C517*1,RMPCrecs!F$2:N$1245,9,FALSE)</f>
        <v>17</v>
      </c>
      <c r="C517" s="15" t="s">
        <v>553</v>
      </c>
      <c r="D517" s="15" t="s">
        <v>41</v>
      </c>
      <c r="E517" s="16">
        <v>2009</v>
      </c>
      <c r="F517" s="15" t="s">
        <v>42</v>
      </c>
      <c r="G517" s="17">
        <v>40037</v>
      </c>
      <c r="H517" s="15" t="s">
        <v>43</v>
      </c>
      <c r="I517" s="15" t="s">
        <v>44</v>
      </c>
      <c r="J517" s="16">
        <v>3008</v>
      </c>
      <c r="K517" s="15" t="s">
        <v>45</v>
      </c>
      <c r="L517" s="16">
        <v>760</v>
      </c>
      <c r="M517" s="15" t="s">
        <v>46</v>
      </c>
      <c r="N517" s="16">
        <v>4</v>
      </c>
      <c r="O517" s="15" t="s">
        <v>43</v>
      </c>
      <c r="P517" s="15" t="s">
        <v>68</v>
      </c>
      <c r="Q517" s="15" t="s">
        <v>48</v>
      </c>
      <c r="R517" s="15" t="s">
        <v>49</v>
      </c>
      <c r="S517" s="15" t="s">
        <v>43</v>
      </c>
      <c r="T517" s="15" t="s">
        <v>50</v>
      </c>
      <c r="U517" s="15" t="s">
        <v>85</v>
      </c>
      <c r="V517" s="16">
        <v>1.48</v>
      </c>
      <c r="W517" s="16">
        <v>1.48</v>
      </c>
      <c r="X517" s="15" t="s">
        <v>52</v>
      </c>
      <c r="Y517" s="15" t="s">
        <v>544</v>
      </c>
      <c r="Z517" s="16" t="b">
        <v>0</v>
      </c>
      <c r="AA517" s="15" t="s">
        <v>54</v>
      </c>
      <c r="AB517" s="16" t="b">
        <v>0</v>
      </c>
      <c r="AC517" s="16">
        <v>39</v>
      </c>
      <c r="AD517" t="str">
        <f t="shared" si="8"/>
        <v>Tr</v>
      </c>
    </row>
    <row r="518" spans="2:30" x14ac:dyDescent="0.25">
      <c r="B518">
        <f>VLOOKUP(C518*1,RMPCrecs!F$2:N$1245,9,FALSE)</f>
        <v>17</v>
      </c>
      <c r="C518" s="15" t="s">
        <v>554</v>
      </c>
      <c r="D518" s="15" t="s">
        <v>41</v>
      </c>
      <c r="E518" s="16">
        <v>2009</v>
      </c>
      <c r="F518" s="15" t="s">
        <v>42</v>
      </c>
      <c r="G518" s="17">
        <v>40037</v>
      </c>
      <c r="H518" s="15" t="s">
        <v>43</v>
      </c>
      <c r="I518" s="15" t="s">
        <v>44</v>
      </c>
      <c r="J518" s="16">
        <v>3008</v>
      </c>
      <c r="K518" s="15" t="s">
        <v>45</v>
      </c>
      <c r="L518" s="16">
        <v>860</v>
      </c>
      <c r="M518" s="15" t="s">
        <v>46</v>
      </c>
      <c r="N518" s="16">
        <v>4</v>
      </c>
      <c r="O518" s="15" t="s">
        <v>43</v>
      </c>
      <c r="P518" s="15" t="s">
        <v>68</v>
      </c>
      <c r="Q518" s="15" t="s">
        <v>48</v>
      </c>
      <c r="R518" s="15" t="s">
        <v>49</v>
      </c>
      <c r="S518" s="15" t="s">
        <v>43</v>
      </c>
      <c r="T518" s="15" t="s">
        <v>50</v>
      </c>
      <c r="U518" s="15" t="s">
        <v>85</v>
      </c>
      <c r="V518" s="16">
        <v>1.48</v>
      </c>
      <c r="W518" s="16">
        <v>1.48</v>
      </c>
      <c r="X518" s="15" t="s">
        <v>52</v>
      </c>
      <c r="Y518" s="15" t="s">
        <v>544</v>
      </c>
      <c r="Z518" s="16" t="b">
        <v>0</v>
      </c>
      <c r="AA518" s="15" t="s">
        <v>54</v>
      </c>
      <c r="AB518" s="16" t="b">
        <v>0</v>
      </c>
      <c r="AC518" s="16">
        <v>39</v>
      </c>
      <c r="AD518" t="str">
        <f t="shared" si="8"/>
        <v>Tr</v>
      </c>
    </row>
    <row r="519" spans="2:30" x14ac:dyDescent="0.25">
      <c r="B519">
        <f>VLOOKUP(C519*1,RMPCrecs!F$2:N$1245,9,FALSE)</f>
        <v>17</v>
      </c>
      <c r="C519" s="15" t="s">
        <v>555</v>
      </c>
      <c r="D519" s="15" t="s">
        <v>41</v>
      </c>
      <c r="E519" s="16">
        <v>2009</v>
      </c>
      <c r="F519" s="15" t="s">
        <v>42</v>
      </c>
      <c r="G519" s="17">
        <v>40037</v>
      </c>
      <c r="H519" s="15" t="s">
        <v>43</v>
      </c>
      <c r="I519" s="15" t="s">
        <v>44</v>
      </c>
      <c r="J519" s="16">
        <v>3008</v>
      </c>
      <c r="K519" s="15" t="s">
        <v>45</v>
      </c>
      <c r="L519" s="16">
        <v>860</v>
      </c>
      <c r="M519" s="15" t="s">
        <v>46</v>
      </c>
      <c r="N519" s="16">
        <v>4</v>
      </c>
      <c r="O519" s="15" t="s">
        <v>43</v>
      </c>
      <c r="P519" s="15" t="s">
        <v>68</v>
      </c>
      <c r="Q519" s="15" t="s">
        <v>48</v>
      </c>
      <c r="R519" s="15" t="s">
        <v>49</v>
      </c>
      <c r="S519" s="15" t="s">
        <v>43</v>
      </c>
      <c r="T519" s="15" t="s">
        <v>50</v>
      </c>
      <c r="U519" s="15" t="s">
        <v>85</v>
      </c>
      <c r="V519" s="16">
        <v>1.48</v>
      </c>
      <c r="W519" s="16">
        <v>1.48</v>
      </c>
      <c r="X519" s="15" t="s">
        <v>52</v>
      </c>
      <c r="Y519" s="15" t="s">
        <v>544</v>
      </c>
      <c r="Z519" s="16" t="b">
        <v>0</v>
      </c>
      <c r="AA519" s="15" t="s">
        <v>54</v>
      </c>
      <c r="AB519" s="16" t="b">
        <v>0</v>
      </c>
      <c r="AC519" s="16">
        <v>39</v>
      </c>
      <c r="AD519" t="str">
        <f t="shared" si="8"/>
        <v>Tr</v>
      </c>
    </row>
    <row r="520" spans="2:30" x14ac:dyDescent="0.25">
      <c r="B520">
        <f>VLOOKUP(C520*1,RMPCrecs!F$2:N$1245,9,FALSE)</f>
        <v>17</v>
      </c>
      <c r="C520" s="15" t="s">
        <v>556</v>
      </c>
      <c r="D520" s="15" t="s">
        <v>41</v>
      </c>
      <c r="E520" s="16">
        <v>2009</v>
      </c>
      <c r="F520" s="15" t="s">
        <v>42</v>
      </c>
      <c r="G520" s="17">
        <v>40036</v>
      </c>
      <c r="H520" s="15" t="s">
        <v>43</v>
      </c>
      <c r="I520" s="15" t="s">
        <v>44</v>
      </c>
      <c r="J520" s="16">
        <v>3008</v>
      </c>
      <c r="K520" s="15" t="s">
        <v>110</v>
      </c>
      <c r="L520" s="16">
        <v>850</v>
      </c>
      <c r="M520" s="15" t="s">
        <v>46</v>
      </c>
      <c r="N520" s="16">
        <v>4</v>
      </c>
      <c r="O520" s="15" t="s">
        <v>43</v>
      </c>
      <c r="P520" s="15" t="s">
        <v>68</v>
      </c>
      <c r="Q520" s="15" t="s">
        <v>48</v>
      </c>
      <c r="R520" s="15" t="s">
        <v>49</v>
      </c>
      <c r="S520" s="15" t="s">
        <v>43</v>
      </c>
      <c r="T520" s="15" t="s">
        <v>50</v>
      </c>
      <c r="U520" s="15" t="s">
        <v>85</v>
      </c>
      <c r="V520" s="16">
        <v>1.48</v>
      </c>
      <c r="W520" s="16">
        <v>1.48</v>
      </c>
      <c r="X520" s="15" t="s">
        <v>52</v>
      </c>
      <c r="Y520" s="15" t="s">
        <v>544</v>
      </c>
      <c r="Z520" s="16" t="b">
        <v>0</v>
      </c>
      <c r="AA520" s="15" t="s">
        <v>54</v>
      </c>
      <c r="AB520" s="16" t="b">
        <v>0</v>
      </c>
      <c r="AC520" s="16">
        <v>39</v>
      </c>
      <c r="AD520" t="str">
        <f t="shared" si="8"/>
        <v>Tr</v>
      </c>
    </row>
    <row r="521" spans="2:30" x14ac:dyDescent="0.25">
      <c r="B521">
        <f>VLOOKUP(C521*1,RMPCrecs!F$2:N$1245,9,FALSE)</f>
        <v>17</v>
      </c>
      <c r="C521" s="15" t="s">
        <v>557</v>
      </c>
      <c r="D521" s="15" t="s">
        <v>41</v>
      </c>
      <c r="E521" s="16">
        <v>2009</v>
      </c>
      <c r="F521" s="15" t="s">
        <v>42</v>
      </c>
      <c r="G521" s="17">
        <v>40036</v>
      </c>
      <c r="H521" s="15" t="s">
        <v>43</v>
      </c>
      <c r="I521" s="15" t="s">
        <v>44</v>
      </c>
      <c r="J521" s="16">
        <v>3008</v>
      </c>
      <c r="K521" s="15" t="s">
        <v>110</v>
      </c>
      <c r="L521" s="16">
        <v>870</v>
      </c>
      <c r="M521" s="15" t="s">
        <v>46</v>
      </c>
      <c r="N521" s="16">
        <v>4</v>
      </c>
      <c r="O521" s="15" t="s">
        <v>43</v>
      </c>
      <c r="P521" s="15" t="s">
        <v>68</v>
      </c>
      <c r="Q521" s="15" t="s">
        <v>48</v>
      </c>
      <c r="R521" s="15" t="s">
        <v>49</v>
      </c>
      <c r="S521" s="15" t="s">
        <v>43</v>
      </c>
      <c r="T521" s="15" t="s">
        <v>50</v>
      </c>
      <c r="U521" s="15" t="s">
        <v>85</v>
      </c>
      <c r="V521" s="16">
        <v>1.48</v>
      </c>
      <c r="W521" s="16">
        <v>1.48</v>
      </c>
      <c r="X521" s="15" t="s">
        <v>52</v>
      </c>
      <c r="Y521" s="15" t="s">
        <v>544</v>
      </c>
      <c r="Z521" s="16" t="b">
        <v>0</v>
      </c>
      <c r="AA521" s="15" t="s">
        <v>54</v>
      </c>
      <c r="AB521" s="16" t="b">
        <v>0</v>
      </c>
      <c r="AC521" s="16">
        <v>39</v>
      </c>
      <c r="AD521" t="str">
        <f t="shared" si="8"/>
        <v>Tr</v>
      </c>
    </row>
    <row r="522" spans="2:30" x14ac:dyDescent="0.25">
      <c r="B522">
        <f>VLOOKUP(C522*1,RMPCrecs!F$2:N$1245,9,FALSE)</f>
        <v>17</v>
      </c>
      <c r="C522" s="15" t="s">
        <v>558</v>
      </c>
      <c r="D522" s="15" t="s">
        <v>41</v>
      </c>
      <c r="E522" s="16">
        <v>2009</v>
      </c>
      <c r="F522" s="15" t="s">
        <v>42</v>
      </c>
      <c r="G522" s="17">
        <v>40036</v>
      </c>
      <c r="H522" s="15" t="s">
        <v>43</v>
      </c>
      <c r="I522" s="15" t="s">
        <v>44</v>
      </c>
      <c r="J522" s="16">
        <v>3008</v>
      </c>
      <c r="K522" s="15" t="s">
        <v>110</v>
      </c>
      <c r="L522" s="16">
        <v>860</v>
      </c>
      <c r="M522" s="15" t="s">
        <v>46</v>
      </c>
      <c r="N522" s="16">
        <v>4</v>
      </c>
      <c r="O522" s="15" t="s">
        <v>43</v>
      </c>
      <c r="P522" s="15" t="s">
        <v>68</v>
      </c>
      <c r="Q522" s="15" t="s">
        <v>48</v>
      </c>
      <c r="R522" s="15" t="s">
        <v>49</v>
      </c>
      <c r="S522" s="15" t="s">
        <v>43</v>
      </c>
      <c r="T522" s="15" t="s">
        <v>50</v>
      </c>
      <c r="U522" s="15" t="s">
        <v>85</v>
      </c>
      <c r="V522" s="16">
        <v>1.48</v>
      </c>
      <c r="W522" s="16">
        <v>1.48</v>
      </c>
      <c r="X522" s="15" t="s">
        <v>52</v>
      </c>
      <c r="Y522" s="15" t="s">
        <v>544</v>
      </c>
      <c r="Z522" s="16" t="b">
        <v>0</v>
      </c>
      <c r="AA522" s="15" t="s">
        <v>54</v>
      </c>
      <c r="AB522" s="16" t="b">
        <v>0</v>
      </c>
      <c r="AC522" s="16">
        <v>39</v>
      </c>
      <c r="AD522" t="str">
        <f t="shared" si="8"/>
        <v>Tr</v>
      </c>
    </row>
    <row r="523" spans="2:30" x14ac:dyDescent="0.25">
      <c r="B523">
        <f>VLOOKUP(C523*1,RMPCrecs!F$2:N$1245,9,FALSE)</f>
        <v>17</v>
      </c>
      <c r="C523" s="15" t="s">
        <v>559</v>
      </c>
      <c r="D523" s="15" t="s">
        <v>41</v>
      </c>
      <c r="E523" s="16">
        <v>2009</v>
      </c>
      <c r="F523" s="15" t="s">
        <v>42</v>
      </c>
      <c r="G523" s="17">
        <v>40036</v>
      </c>
      <c r="H523" s="15" t="s">
        <v>43</v>
      </c>
      <c r="I523" s="15" t="s">
        <v>44</v>
      </c>
      <c r="J523" s="16">
        <v>3008</v>
      </c>
      <c r="K523" s="15" t="s">
        <v>45</v>
      </c>
      <c r="L523" s="16">
        <v>800</v>
      </c>
      <c r="M523" s="15" t="s">
        <v>46</v>
      </c>
      <c r="N523" s="16">
        <v>4</v>
      </c>
      <c r="O523" s="15" t="s">
        <v>43</v>
      </c>
      <c r="P523" s="15" t="s">
        <v>68</v>
      </c>
      <c r="Q523" s="15" t="s">
        <v>48</v>
      </c>
      <c r="R523" s="15" t="s">
        <v>49</v>
      </c>
      <c r="S523" s="15" t="s">
        <v>43</v>
      </c>
      <c r="T523" s="15" t="s">
        <v>50</v>
      </c>
      <c r="U523" s="15" t="s">
        <v>85</v>
      </c>
      <c r="V523" s="16">
        <v>1.48</v>
      </c>
      <c r="W523" s="16">
        <v>1.48</v>
      </c>
      <c r="X523" s="15" t="s">
        <v>52</v>
      </c>
      <c r="Y523" s="15" t="s">
        <v>544</v>
      </c>
      <c r="Z523" s="16" t="b">
        <v>0</v>
      </c>
      <c r="AA523" s="15" t="s">
        <v>54</v>
      </c>
      <c r="AB523" s="16" t="b">
        <v>0</v>
      </c>
      <c r="AC523" s="16">
        <v>39</v>
      </c>
      <c r="AD523" t="str">
        <f t="shared" si="8"/>
        <v>Tr</v>
      </c>
    </row>
    <row r="524" spans="2:30" x14ac:dyDescent="0.25">
      <c r="B524">
        <f>VLOOKUP(C524*1,RMPCrecs!F$2:N$1245,9,FALSE)</f>
        <v>17</v>
      </c>
      <c r="C524" s="15" t="s">
        <v>560</v>
      </c>
      <c r="D524" s="15" t="s">
        <v>41</v>
      </c>
      <c r="E524" s="16">
        <v>2009</v>
      </c>
      <c r="F524" s="15" t="s">
        <v>42</v>
      </c>
      <c r="G524" s="17">
        <v>40036</v>
      </c>
      <c r="H524" s="15" t="s">
        <v>43</v>
      </c>
      <c r="I524" s="15" t="s">
        <v>44</v>
      </c>
      <c r="J524" s="16">
        <v>3008</v>
      </c>
      <c r="K524" s="15" t="s">
        <v>110</v>
      </c>
      <c r="L524" s="16">
        <v>850</v>
      </c>
      <c r="M524" s="15" t="s">
        <v>46</v>
      </c>
      <c r="N524" s="16">
        <v>4</v>
      </c>
      <c r="O524" s="15" t="s">
        <v>43</v>
      </c>
      <c r="P524" s="15" t="s">
        <v>68</v>
      </c>
      <c r="Q524" s="15" t="s">
        <v>48</v>
      </c>
      <c r="R524" s="15" t="s">
        <v>49</v>
      </c>
      <c r="S524" s="15" t="s">
        <v>43</v>
      </c>
      <c r="T524" s="15" t="s">
        <v>50</v>
      </c>
      <c r="U524" s="15" t="s">
        <v>85</v>
      </c>
      <c r="V524" s="16">
        <v>1.48</v>
      </c>
      <c r="W524" s="16">
        <v>1.48</v>
      </c>
      <c r="X524" s="15" t="s">
        <v>52</v>
      </c>
      <c r="Y524" s="15" t="s">
        <v>544</v>
      </c>
      <c r="Z524" s="16" t="b">
        <v>0</v>
      </c>
      <c r="AA524" s="15" t="s">
        <v>54</v>
      </c>
      <c r="AB524" s="16" t="b">
        <v>0</v>
      </c>
      <c r="AC524" s="16">
        <v>39</v>
      </c>
      <c r="AD524" t="str">
        <f t="shared" si="8"/>
        <v>Tr</v>
      </c>
    </row>
    <row r="525" spans="2:30" x14ac:dyDescent="0.25">
      <c r="B525">
        <f>VLOOKUP(C525*1,RMPCrecs!F$2:N$1245,9,FALSE)</f>
        <v>17</v>
      </c>
      <c r="C525" s="15" t="s">
        <v>564</v>
      </c>
      <c r="D525" s="15" t="s">
        <v>41</v>
      </c>
      <c r="E525" s="16">
        <v>2009</v>
      </c>
      <c r="F525" s="15" t="s">
        <v>42</v>
      </c>
      <c r="G525" s="17">
        <v>40057</v>
      </c>
      <c r="H525" s="15" t="s">
        <v>43</v>
      </c>
      <c r="I525" s="15" t="s">
        <v>44</v>
      </c>
      <c r="J525" s="16">
        <v>3008</v>
      </c>
      <c r="K525" s="15" t="s">
        <v>110</v>
      </c>
      <c r="L525" s="16">
        <v>790</v>
      </c>
      <c r="M525" s="15" t="s">
        <v>46</v>
      </c>
      <c r="N525" s="16">
        <v>4</v>
      </c>
      <c r="O525" s="15" t="s">
        <v>43</v>
      </c>
      <c r="P525" s="15" t="s">
        <v>68</v>
      </c>
      <c r="Q525" s="15" t="s">
        <v>48</v>
      </c>
      <c r="R525" s="15" t="s">
        <v>49</v>
      </c>
      <c r="S525" s="15" t="s">
        <v>43</v>
      </c>
      <c r="T525" s="15" t="s">
        <v>50</v>
      </c>
      <c r="U525" s="15" t="s">
        <v>72</v>
      </c>
      <c r="V525" s="16">
        <v>3.66</v>
      </c>
      <c r="W525" s="16">
        <v>3.66</v>
      </c>
      <c r="X525" s="15" t="s">
        <v>52</v>
      </c>
      <c r="Y525" s="15" t="s">
        <v>424</v>
      </c>
      <c r="Z525" s="16" t="b">
        <v>0</v>
      </c>
      <c r="AA525" s="15" t="s">
        <v>54</v>
      </c>
      <c r="AB525" s="16" t="b">
        <v>0</v>
      </c>
      <c r="AC525" s="16">
        <v>39</v>
      </c>
      <c r="AD525" t="str">
        <f t="shared" si="8"/>
        <v>Tr</v>
      </c>
    </row>
    <row r="526" spans="2:30" x14ac:dyDescent="0.25">
      <c r="B526">
        <f>VLOOKUP(C526*1,RMPCrecs!F$2:N$1245,9,FALSE)</f>
        <v>17</v>
      </c>
      <c r="C526" s="15" t="s">
        <v>580</v>
      </c>
      <c r="D526" s="15" t="s">
        <v>41</v>
      </c>
      <c r="E526" s="16">
        <v>2009</v>
      </c>
      <c r="F526" s="15" t="s">
        <v>42</v>
      </c>
      <c r="G526" s="17">
        <v>40045</v>
      </c>
      <c r="H526" s="15" t="s">
        <v>43</v>
      </c>
      <c r="I526" s="15" t="s">
        <v>44</v>
      </c>
      <c r="J526" s="16">
        <v>3008</v>
      </c>
      <c r="K526" s="15" t="s">
        <v>110</v>
      </c>
      <c r="L526" s="16">
        <v>930</v>
      </c>
      <c r="M526" s="15" t="s">
        <v>46</v>
      </c>
      <c r="N526" s="16">
        <v>4</v>
      </c>
      <c r="O526" s="15" t="s">
        <v>43</v>
      </c>
      <c r="P526" s="15" t="s">
        <v>68</v>
      </c>
      <c r="Q526" s="15" t="s">
        <v>48</v>
      </c>
      <c r="R526" s="15" t="s">
        <v>49</v>
      </c>
      <c r="S526" s="15" t="s">
        <v>43</v>
      </c>
      <c r="T526" s="15" t="s">
        <v>50</v>
      </c>
      <c r="U526" s="15" t="s">
        <v>98</v>
      </c>
      <c r="V526" s="16">
        <v>2.88</v>
      </c>
      <c r="W526" s="16">
        <v>2.88</v>
      </c>
      <c r="X526" s="15" t="s">
        <v>52</v>
      </c>
      <c r="Y526" s="15" t="s">
        <v>401</v>
      </c>
      <c r="Z526" s="16" t="b">
        <v>0</v>
      </c>
      <c r="AA526" s="15" t="s">
        <v>54</v>
      </c>
      <c r="AB526" s="16" t="b">
        <v>0</v>
      </c>
      <c r="AC526" s="16">
        <v>39</v>
      </c>
      <c r="AD526" t="str">
        <f t="shared" si="8"/>
        <v>Tr</v>
      </c>
    </row>
    <row r="527" spans="2:30" x14ac:dyDescent="0.25">
      <c r="B527">
        <f>VLOOKUP(C527*1,RMPCrecs!F$2:N$1245,9,FALSE)</f>
        <v>17</v>
      </c>
      <c r="C527" s="15" t="s">
        <v>581</v>
      </c>
      <c r="D527" s="15" t="s">
        <v>41</v>
      </c>
      <c r="E527" s="16">
        <v>2009</v>
      </c>
      <c r="F527" s="15" t="s">
        <v>42</v>
      </c>
      <c r="G527" s="17">
        <v>40045</v>
      </c>
      <c r="H527" s="15" t="s">
        <v>43</v>
      </c>
      <c r="I527" s="15" t="s">
        <v>44</v>
      </c>
      <c r="J527" s="16">
        <v>3008</v>
      </c>
      <c r="K527" s="15" t="s">
        <v>45</v>
      </c>
      <c r="L527" s="16">
        <v>700</v>
      </c>
      <c r="M527" s="15" t="s">
        <v>46</v>
      </c>
      <c r="N527" s="16">
        <v>4</v>
      </c>
      <c r="O527" s="15" t="s">
        <v>43</v>
      </c>
      <c r="P527" s="15" t="s">
        <v>68</v>
      </c>
      <c r="Q527" s="15" t="s">
        <v>48</v>
      </c>
      <c r="R527" s="15" t="s">
        <v>49</v>
      </c>
      <c r="S527" s="15" t="s">
        <v>43</v>
      </c>
      <c r="T527" s="15" t="s">
        <v>50</v>
      </c>
      <c r="U527" s="15" t="s">
        <v>98</v>
      </c>
      <c r="V527" s="16">
        <v>2.88</v>
      </c>
      <c r="W527" s="16">
        <v>2.88</v>
      </c>
      <c r="X527" s="15" t="s">
        <v>52</v>
      </c>
      <c r="Y527" s="15" t="s">
        <v>401</v>
      </c>
      <c r="Z527" s="16" t="b">
        <v>0</v>
      </c>
      <c r="AA527" s="15" t="s">
        <v>54</v>
      </c>
      <c r="AB527" s="16" t="b">
        <v>0</v>
      </c>
      <c r="AC527" s="16">
        <v>39</v>
      </c>
      <c r="AD527" t="str">
        <f t="shared" si="8"/>
        <v>Tr</v>
      </c>
    </row>
    <row r="528" spans="2:30" x14ac:dyDescent="0.25">
      <c r="B528">
        <f>VLOOKUP(C528*1,RMPCrecs!F$2:N$1245,9,FALSE)</f>
        <v>17</v>
      </c>
      <c r="C528" s="15" t="s">
        <v>582</v>
      </c>
      <c r="D528" s="15" t="s">
        <v>41</v>
      </c>
      <c r="E528" s="16">
        <v>2009</v>
      </c>
      <c r="F528" s="15" t="s">
        <v>42</v>
      </c>
      <c r="G528" s="17">
        <v>40045</v>
      </c>
      <c r="H528" s="15" t="s">
        <v>43</v>
      </c>
      <c r="I528" s="15" t="s">
        <v>44</v>
      </c>
      <c r="J528" s="16">
        <v>3008</v>
      </c>
      <c r="K528" s="15" t="s">
        <v>45</v>
      </c>
      <c r="L528" s="16">
        <v>720</v>
      </c>
      <c r="M528" s="15" t="s">
        <v>46</v>
      </c>
      <c r="N528" s="16">
        <v>3</v>
      </c>
      <c r="O528" s="15" t="s">
        <v>43</v>
      </c>
      <c r="P528" s="15" t="s">
        <v>583</v>
      </c>
      <c r="Q528" s="15" t="s">
        <v>48</v>
      </c>
      <c r="R528" s="15" t="s">
        <v>49</v>
      </c>
      <c r="S528" s="15" t="s">
        <v>43</v>
      </c>
      <c r="T528" s="15" t="s">
        <v>50</v>
      </c>
      <c r="U528" s="15" t="s">
        <v>98</v>
      </c>
      <c r="V528" s="16">
        <v>2.88</v>
      </c>
      <c r="W528" s="16">
        <v>2.88</v>
      </c>
      <c r="X528" s="15" t="s">
        <v>52</v>
      </c>
      <c r="Y528" s="15" t="s">
        <v>401</v>
      </c>
      <c r="Z528" s="16" t="b">
        <v>0</v>
      </c>
      <c r="AA528" s="15" t="s">
        <v>54</v>
      </c>
      <c r="AB528" s="16" t="b">
        <v>0</v>
      </c>
      <c r="AC528" s="16">
        <v>39</v>
      </c>
      <c r="AD528" t="str">
        <f t="shared" si="8"/>
        <v>Tr</v>
      </c>
    </row>
    <row r="529" spans="2:30" x14ac:dyDescent="0.25">
      <c r="B529">
        <f>VLOOKUP(C529*1,RMPCrecs!F$2:N$1245,9,FALSE)</f>
        <v>17</v>
      </c>
      <c r="C529" s="15" t="s">
        <v>584</v>
      </c>
      <c r="D529" s="15" t="s">
        <v>41</v>
      </c>
      <c r="E529" s="16">
        <v>2009</v>
      </c>
      <c r="F529" s="15" t="s">
        <v>42</v>
      </c>
      <c r="G529" s="17">
        <v>40045</v>
      </c>
      <c r="H529" s="15" t="s">
        <v>43</v>
      </c>
      <c r="I529" s="15" t="s">
        <v>44</v>
      </c>
      <c r="J529" s="16">
        <v>3008</v>
      </c>
      <c r="K529" s="15" t="s">
        <v>110</v>
      </c>
      <c r="L529" s="16">
        <v>840</v>
      </c>
      <c r="M529" s="15" t="s">
        <v>46</v>
      </c>
      <c r="N529" s="16">
        <v>4</v>
      </c>
      <c r="O529" s="15" t="s">
        <v>43</v>
      </c>
      <c r="P529" s="15" t="s">
        <v>68</v>
      </c>
      <c r="Q529" s="15" t="s">
        <v>48</v>
      </c>
      <c r="R529" s="15" t="s">
        <v>49</v>
      </c>
      <c r="S529" s="15" t="s">
        <v>43</v>
      </c>
      <c r="T529" s="15" t="s">
        <v>50</v>
      </c>
      <c r="U529" s="15" t="s">
        <v>98</v>
      </c>
      <c r="V529" s="16">
        <v>2.88</v>
      </c>
      <c r="W529" s="16">
        <v>2.88</v>
      </c>
      <c r="X529" s="15" t="s">
        <v>52</v>
      </c>
      <c r="Y529" s="15" t="s">
        <v>401</v>
      </c>
      <c r="Z529" s="16" t="b">
        <v>0</v>
      </c>
      <c r="AA529" s="15" t="s">
        <v>54</v>
      </c>
      <c r="AB529" s="16" t="b">
        <v>0</v>
      </c>
      <c r="AC529" s="16">
        <v>39</v>
      </c>
      <c r="AD529" t="str">
        <f t="shared" si="8"/>
        <v>Tr</v>
      </c>
    </row>
    <row r="530" spans="2:30" x14ac:dyDescent="0.25">
      <c r="B530">
        <f>VLOOKUP(C530*1,RMPCrecs!F$2:N$1245,9,FALSE)</f>
        <v>17</v>
      </c>
      <c r="C530" s="15" t="s">
        <v>585</v>
      </c>
      <c r="D530" s="15" t="s">
        <v>41</v>
      </c>
      <c r="E530" s="16">
        <v>2009</v>
      </c>
      <c r="F530" s="15" t="s">
        <v>42</v>
      </c>
      <c r="G530" s="17">
        <v>40049</v>
      </c>
      <c r="H530" s="15" t="s">
        <v>43</v>
      </c>
      <c r="I530" s="15" t="s">
        <v>44</v>
      </c>
      <c r="J530" s="16">
        <v>3008</v>
      </c>
      <c r="K530" s="15" t="s">
        <v>45</v>
      </c>
      <c r="L530" s="16">
        <v>780</v>
      </c>
      <c r="M530" s="15" t="s">
        <v>46</v>
      </c>
      <c r="N530" s="16">
        <v>3</v>
      </c>
      <c r="O530" s="15" t="s">
        <v>43</v>
      </c>
      <c r="P530" s="15" t="s">
        <v>405</v>
      </c>
      <c r="Q530" s="15" t="s">
        <v>48</v>
      </c>
      <c r="R530" s="15" t="s">
        <v>49</v>
      </c>
      <c r="S530" s="15" t="s">
        <v>43</v>
      </c>
      <c r="T530" s="15" t="s">
        <v>50</v>
      </c>
      <c r="U530" s="15" t="s">
        <v>69</v>
      </c>
      <c r="V530" s="16">
        <v>1.01</v>
      </c>
      <c r="W530" s="16">
        <v>1.01</v>
      </c>
      <c r="X530" s="15" t="s">
        <v>52</v>
      </c>
      <c r="Y530" s="15" t="s">
        <v>403</v>
      </c>
      <c r="Z530" s="16" t="b">
        <v>0</v>
      </c>
      <c r="AA530" s="15" t="s">
        <v>54</v>
      </c>
      <c r="AB530" s="16" t="b">
        <v>0</v>
      </c>
      <c r="AC530" s="16">
        <v>39</v>
      </c>
      <c r="AD530" t="str">
        <f t="shared" si="8"/>
        <v>Tr</v>
      </c>
    </row>
    <row r="531" spans="2:30" x14ac:dyDescent="0.25">
      <c r="B531">
        <f>VLOOKUP(C531*1,RMPCrecs!F$2:N$1245,9,FALSE)</f>
        <v>17</v>
      </c>
      <c r="C531" s="15" t="s">
        <v>586</v>
      </c>
      <c r="D531" s="15" t="s">
        <v>41</v>
      </c>
      <c r="E531" s="16">
        <v>2009</v>
      </c>
      <c r="F531" s="15" t="s">
        <v>42</v>
      </c>
      <c r="G531" s="17">
        <v>40049</v>
      </c>
      <c r="H531" s="15" t="s">
        <v>43</v>
      </c>
      <c r="I531" s="15" t="s">
        <v>44</v>
      </c>
      <c r="J531" s="16">
        <v>3008</v>
      </c>
      <c r="K531" s="15" t="s">
        <v>110</v>
      </c>
      <c r="L531" s="16">
        <v>780</v>
      </c>
      <c r="M531" s="15" t="s">
        <v>46</v>
      </c>
      <c r="N531" s="16">
        <v>4</v>
      </c>
      <c r="O531" s="15" t="s">
        <v>43</v>
      </c>
      <c r="P531" s="15" t="s">
        <v>68</v>
      </c>
      <c r="Q531" s="15" t="s">
        <v>48</v>
      </c>
      <c r="R531" s="15" t="s">
        <v>49</v>
      </c>
      <c r="S531" s="15" t="s">
        <v>43</v>
      </c>
      <c r="T531" s="15" t="s">
        <v>50</v>
      </c>
      <c r="U531" s="15" t="s">
        <v>69</v>
      </c>
      <c r="V531" s="16">
        <v>1.01</v>
      </c>
      <c r="W531" s="16">
        <v>1.01</v>
      </c>
      <c r="X531" s="15" t="s">
        <v>52</v>
      </c>
      <c r="Y531" s="15" t="s">
        <v>403</v>
      </c>
      <c r="Z531" s="16" t="b">
        <v>0</v>
      </c>
      <c r="AA531" s="15" t="s">
        <v>54</v>
      </c>
      <c r="AB531" s="16" t="b">
        <v>0</v>
      </c>
      <c r="AC531" s="16">
        <v>39</v>
      </c>
      <c r="AD531" t="str">
        <f t="shared" si="8"/>
        <v>Tr</v>
      </c>
    </row>
    <row r="532" spans="2:30" x14ac:dyDescent="0.25">
      <c r="B532">
        <f>VLOOKUP(C532*1,RMPCrecs!F$2:N$1245,9,FALSE)</f>
        <v>17</v>
      </c>
      <c r="C532" s="15" t="s">
        <v>587</v>
      </c>
      <c r="D532" s="15" t="s">
        <v>41</v>
      </c>
      <c r="E532" s="16">
        <v>2009</v>
      </c>
      <c r="F532" s="15" t="s">
        <v>42</v>
      </c>
      <c r="G532" s="17">
        <v>40049</v>
      </c>
      <c r="H532" s="15" t="s">
        <v>43</v>
      </c>
      <c r="I532" s="15" t="s">
        <v>44</v>
      </c>
      <c r="J532" s="16">
        <v>3008</v>
      </c>
      <c r="K532" s="15" t="s">
        <v>110</v>
      </c>
      <c r="L532" s="16">
        <v>810</v>
      </c>
      <c r="M532" s="15" t="s">
        <v>46</v>
      </c>
      <c r="N532" s="16">
        <v>4</v>
      </c>
      <c r="O532" s="15" t="s">
        <v>43</v>
      </c>
      <c r="P532" s="15" t="s">
        <v>68</v>
      </c>
      <c r="Q532" s="15" t="s">
        <v>48</v>
      </c>
      <c r="R532" s="15" t="s">
        <v>49</v>
      </c>
      <c r="S532" s="15" t="s">
        <v>43</v>
      </c>
      <c r="T532" s="15" t="s">
        <v>50</v>
      </c>
      <c r="U532" s="15" t="s">
        <v>69</v>
      </c>
      <c r="V532" s="16">
        <v>1.01</v>
      </c>
      <c r="W532" s="16">
        <v>1.01</v>
      </c>
      <c r="X532" s="15" t="s">
        <v>52</v>
      </c>
      <c r="Y532" s="15" t="s">
        <v>403</v>
      </c>
      <c r="Z532" s="16" t="b">
        <v>0</v>
      </c>
      <c r="AA532" s="15" t="s">
        <v>54</v>
      </c>
      <c r="AB532" s="16" t="b">
        <v>0</v>
      </c>
      <c r="AC532" s="16">
        <v>39</v>
      </c>
      <c r="AD532" t="str">
        <f t="shared" si="8"/>
        <v>Tr</v>
      </c>
    </row>
    <row r="533" spans="2:30" x14ac:dyDescent="0.25">
      <c r="B533">
        <f>VLOOKUP(C533*1,RMPCrecs!F$2:N$1245,9,FALSE)</f>
        <v>17</v>
      </c>
      <c r="C533" s="15" t="s">
        <v>588</v>
      </c>
      <c r="D533" s="15" t="s">
        <v>41</v>
      </c>
      <c r="E533" s="16">
        <v>2009</v>
      </c>
      <c r="F533" s="15" t="s">
        <v>42</v>
      </c>
      <c r="G533" s="17">
        <v>40049</v>
      </c>
      <c r="H533" s="15" t="s">
        <v>43</v>
      </c>
      <c r="I533" s="15" t="s">
        <v>44</v>
      </c>
      <c r="J533" s="16">
        <v>3008</v>
      </c>
      <c r="K533" s="15" t="s">
        <v>110</v>
      </c>
      <c r="L533" s="16">
        <v>820</v>
      </c>
      <c r="M533" s="15" t="s">
        <v>46</v>
      </c>
      <c r="N533" s="16">
        <v>4</v>
      </c>
      <c r="O533" s="15" t="s">
        <v>43</v>
      </c>
      <c r="P533" s="15" t="s">
        <v>68</v>
      </c>
      <c r="Q533" s="15" t="s">
        <v>48</v>
      </c>
      <c r="R533" s="15" t="s">
        <v>49</v>
      </c>
      <c r="S533" s="15" t="s">
        <v>43</v>
      </c>
      <c r="T533" s="15" t="s">
        <v>50</v>
      </c>
      <c r="U533" s="15" t="s">
        <v>69</v>
      </c>
      <c r="V533" s="16">
        <v>1.01</v>
      </c>
      <c r="W533" s="16">
        <v>1.01</v>
      </c>
      <c r="X533" s="15" t="s">
        <v>52</v>
      </c>
      <c r="Y533" s="15" t="s">
        <v>403</v>
      </c>
      <c r="Z533" s="16" t="b">
        <v>0</v>
      </c>
      <c r="AA533" s="15" t="s">
        <v>54</v>
      </c>
      <c r="AB533" s="16" t="b">
        <v>0</v>
      </c>
      <c r="AC533" s="16">
        <v>39</v>
      </c>
      <c r="AD533" t="str">
        <f t="shared" si="8"/>
        <v>Tr</v>
      </c>
    </row>
    <row r="534" spans="2:30" x14ac:dyDescent="0.25">
      <c r="B534">
        <f>VLOOKUP(C534*1,RMPCrecs!F$2:N$1245,9,FALSE)</f>
        <v>17</v>
      </c>
      <c r="C534" s="15" t="s">
        <v>589</v>
      </c>
      <c r="D534" s="15" t="s">
        <v>41</v>
      </c>
      <c r="E534" s="16">
        <v>2009</v>
      </c>
      <c r="F534" s="15" t="s">
        <v>42</v>
      </c>
      <c r="G534" s="17">
        <v>40049</v>
      </c>
      <c r="H534" s="15" t="s">
        <v>43</v>
      </c>
      <c r="I534" s="15" t="s">
        <v>44</v>
      </c>
      <c r="J534" s="16">
        <v>3008</v>
      </c>
      <c r="K534" s="15" t="s">
        <v>45</v>
      </c>
      <c r="L534" s="16">
        <v>730</v>
      </c>
      <c r="M534" s="15" t="s">
        <v>46</v>
      </c>
      <c r="N534" s="16">
        <v>3</v>
      </c>
      <c r="O534" s="15" t="s">
        <v>43</v>
      </c>
      <c r="P534" s="15" t="s">
        <v>405</v>
      </c>
      <c r="Q534" s="15" t="s">
        <v>48</v>
      </c>
      <c r="R534" s="15" t="s">
        <v>49</v>
      </c>
      <c r="S534" s="15" t="s">
        <v>43</v>
      </c>
      <c r="T534" s="15" t="s">
        <v>50</v>
      </c>
      <c r="U534" s="15" t="s">
        <v>69</v>
      </c>
      <c r="V534" s="16">
        <v>1.01</v>
      </c>
      <c r="W534" s="16">
        <v>1.01</v>
      </c>
      <c r="X534" s="15" t="s">
        <v>52</v>
      </c>
      <c r="Y534" s="15" t="s">
        <v>403</v>
      </c>
      <c r="Z534" s="16" t="b">
        <v>0</v>
      </c>
      <c r="AA534" s="15" t="s">
        <v>54</v>
      </c>
      <c r="AB534" s="16" t="b">
        <v>0</v>
      </c>
      <c r="AC534" s="16">
        <v>39</v>
      </c>
      <c r="AD534" t="str">
        <f t="shared" si="8"/>
        <v>Tr</v>
      </c>
    </row>
    <row r="535" spans="2:30" x14ac:dyDescent="0.25">
      <c r="B535">
        <f>VLOOKUP(C535*1,RMPCrecs!F$2:N$1245,9,FALSE)</f>
        <v>17</v>
      </c>
      <c r="C535" s="15" t="s">
        <v>590</v>
      </c>
      <c r="D535" s="15" t="s">
        <v>41</v>
      </c>
      <c r="E535" s="16">
        <v>2009</v>
      </c>
      <c r="F535" s="15" t="s">
        <v>42</v>
      </c>
      <c r="G535" s="17">
        <v>40049</v>
      </c>
      <c r="H535" s="15" t="s">
        <v>43</v>
      </c>
      <c r="I535" s="15" t="s">
        <v>44</v>
      </c>
      <c r="J535" s="16">
        <v>3008</v>
      </c>
      <c r="K535" s="15" t="s">
        <v>45</v>
      </c>
      <c r="L535" s="16">
        <v>780</v>
      </c>
      <c r="M535" s="15" t="s">
        <v>46</v>
      </c>
      <c r="N535" s="16">
        <v>4</v>
      </c>
      <c r="O535" s="15" t="s">
        <v>43</v>
      </c>
      <c r="P535" s="15" t="s">
        <v>68</v>
      </c>
      <c r="Q535" s="15" t="s">
        <v>48</v>
      </c>
      <c r="R535" s="15" t="s">
        <v>49</v>
      </c>
      <c r="S535" s="15" t="s">
        <v>43</v>
      </c>
      <c r="T535" s="15" t="s">
        <v>50</v>
      </c>
      <c r="U535" s="15" t="s">
        <v>69</v>
      </c>
      <c r="V535" s="16">
        <v>1.01</v>
      </c>
      <c r="W535" s="16">
        <v>1.01</v>
      </c>
      <c r="X535" s="15" t="s">
        <v>52</v>
      </c>
      <c r="Y535" s="15" t="s">
        <v>403</v>
      </c>
      <c r="Z535" s="16" t="b">
        <v>0</v>
      </c>
      <c r="AA535" s="15" t="s">
        <v>54</v>
      </c>
      <c r="AB535" s="16" t="b">
        <v>0</v>
      </c>
      <c r="AC535" s="16">
        <v>39</v>
      </c>
      <c r="AD535" t="str">
        <f t="shared" si="8"/>
        <v>Tr</v>
      </c>
    </row>
    <row r="536" spans="2:30" x14ac:dyDescent="0.25">
      <c r="B536">
        <f>VLOOKUP(C536*1,RMPCrecs!F$2:N$1245,9,FALSE)</f>
        <v>17</v>
      </c>
      <c r="C536" s="15" t="s">
        <v>591</v>
      </c>
      <c r="D536" s="15" t="s">
        <v>41</v>
      </c>
      <c r="E536" s="16">
        <v>2009</v>
      </c>
      <c r="F536" s="15" t="s">
        <v>67</v>
      </c>
      <c r="G536" s="17">
        <v>40049</v>
      </c>
      <c r="H536" s="15" t="s">
        <v>43</v>
      </c>
      <c r="I536" s="15" t="s">
        <v>44</v>
      </c>
      <c r="J536" s="16">
        <v>3008</v>
      </c>
      <c r="K536" s="15" t="s">
        <v>45</v>
      </c>
      <c r="L536" s="16">
        <v>820</v>
      </c>
      <c r="M536" s="15" t="s">
        <v>46</v>
      </c>
      <c r="N536" s="16">
        <v>4</v>
      </c>
      <c r="O536" s="15" t="s">
        <v>43</v>
      </c>
      <c r="P536" s="15" t="s">
        <v>68</v>
      </c>
      <c r="Q536" s="15" t="s">
        <v>48</v>
      </c>
      <c r="R536" s="15" t="s">
        <v>247</v>
      </c>
      <c r="S536" s="15" t="s">
        <v>43</v>
      </c>
      <c r="T536" s="15" t="s">
        <v>50</v>
      </c>
      <c r="U536" s="15" t="s">
        <v>69</v>
      </c>
      <c r="V536" s="16">
        <v>1.67</v>
      </c>
      <c r="W536" s="16">
        <v>1.67</v>
      </c>
      <c r="X536" s="15" t="s">
        <v>52</v>
      </c>
      <c r="Y536" s="15" t="s">
        <v>461</v>
      </c>
      <c r="Z536" s="16" t="b">
        <v>0</v>
      </c>
      <c r="AA536" s="15" t="s">
        <v>54</v>
      </c>
      <c r="AB536" s="16" t="b">
        <v>0</v>
      </c>
      <c r="AC536" s="16">
        <v>39</v>
      </c>
      <c r="AD536" t="str">
        <f t="shared" si="8"/>
        <v>Tr</v>
      </c>
    </row>
    <row r="537" spans="2:30" x14ac:dyDescent="0.25">
      <c r="B537">
        <f>VLOOKUP(C537*1,RMPCrecs!F$2:N$1245,9,FALSE)</f>
        <v>17</v>
      </c>
      <c r="C537" s="15" t="s">
        <v>592</v>
      </c>
      <c r="D537" s="15" t="s">
        <v>41</v>
      </c>
      <c r="E537" s="16">
        <v>2009</v>
      </c>
      <c r="F537" s="15" t="s">
        <v>67</v>
      </c>
      <c r="G537" s="17">
        <v>40049</v>
      </c>
      <c r="H537" s="15" t="s">
        <v>43</v>
      </c>
      <c r="I537" s="15" t="s">
        <v>44</v>
      </c>
      <c r="J537" s="16">
        <v>3008</v>
      </c>
      <c r="K537" s="15" t="s">
        <v>45</v>
      </c>
      <c r="L537" s="16">
        <v>880</v>
      </c>
      <c r="M537" s="15" t="s">
        <v>46</v>
      </c>
      <c r="N537" s="16">
        <v>4</v>
      </c>
      <c r="O537" s="15" t="s">
        <v>43</v>
      </c>
      <c r="P537" s="15" t="s">
        <v>68</v>
      </c>
      <c r="Q537" s="15" t="s">
        <v>48</v>
      </c>
      <c r="R537" s="15" t="s">
        <v>49</v>
      </c>
      <c r="S537" s="15" t="s">
        <v>43</v>
      </c>
      <c r="T537" s="15" t="s">
        <v>50</v>
      </c>
      <c r="U537" s="15" t="s">
        <v>69</v>
      </c>
      <c r="V537" s="16">
        <v>1.67</v>
      </c>
      <c r="W537" s="16">
        <v>1.67</v>
      </c>
      <c r="X537" s="15" t="s">
        <v>52</v>
      </c>
      <c r="Y537" s="15" t="s">
        <v>461</v>
      </c>
      <c r="Z537" s="16" t="b">
        <v>0</v>
      </c>
      <c r="AA537" s="15" t="s">
        <v>54</v>
      </c>
      <c r="AB537" s="16" t="b">
        <v>0</v>
      </c>
      <c r="AC537" s="16">
        <v>39</v>
      </c>
      <c r="AD537" t="str">
        <f t="shared" si="8"/>
        <v>Tr</v>
      </c>
    </row>
    <row r="538" spans="2:30" x14ac:dyDescent="0.25">
      <c r="B538">
        <f>VLOOKUP(C538*1,RMPCrecs!F$2:N$1245,9,FALSE)</f>
        <v>17</v>
      </c>
      <c r="C538" s="15" t="s">
        <v>593</v>
      </c>
      <c r="D538" s="15" t="s">
        <v>41</v>
      </c>
      <c r="E538" s="16">
        <v>2009</v>
      </c>
      <c r="F538" s="15" t="s">
        <v>67</v>
      </c>
      <c r="G538" s="17">
        <v>40049</v>
      </c>
      <c r="H538" s="15" t="s">
        <v>43</v>
      </c>
      <c r="I538" s="15" t="s">
        <v>44</v>
      </c>
      <c r="J538" s="16">
        <v>3008</v>
      </c>
      <c r="K538" s="15" t="s">
        <v>110</v>
      </c>
      <c r="L538" s="16">
        <v>810</v>
      </c>
      <c r="M538" s="15" t="s">
        <v>46</v>
      </c>
      <c r="N538" s="16">
        <v>4</v>
      </c>
      <c r="O538" s="15" t="s">
        <v>43</v>
      </c>
      <c r="P538" s="15" t="s">
        <v>68</v>
      </c>
      <c r="Q538" s="15" t="s">
        <v>48</v>
      </c>
      <c r="R538" s="15" t="s">
        <v>49</v>
      </c>
      <c r="S538" s="15" t="s">
        <v>43</v>
      </c>
      <c r="T538" s="15" t="s">
        <v>50</v>
      </c>
      <c r="U538" s="15" t="s">
        <v>69</v>
      </c>
      <c r="V538" s="16">
        <v>1.67</v>
      </c>
      <c r="W538" s="16">
        <v>1.67</v>
      </c>
      <c r="X538" s="15" t="s">
        <v>52</v>
      </c>
      <c r="Y538" s="15" t="s">
        <v>461</v>
      </c>
      <c r="Z538" s="16" t="b">
        <v>0</v>
      </c>
      <c r="AA538" s="15" t="s">
        <v>54</v>
      </c>
      <c r="AB538" s="16" t="b">
        <v>0</v>
      </c>
      <c r="AC538" s="16">
        <v>39</v>
      </c>
      <c r="AD538" t="str">
        <f t="shared" si="8"/>
        <v>Tr</v>
      </c>
    </row>
    <row r="539" spans="2:30" x14ac:dyDescent="0.25">
      <c r="B539">
        <f>VLOOKUP(C539*1,RMPCrecs!F$2:N$1245,9,FALSE)</f>
        <v>17</v>
      </c>
      <c r="C539" s="15" t="s">
        <v>594</v>
      </c>
      <c r="D539" s="15" t="s">
        <v>41</v>
      </c>
      <c r="E539" s="16">
        <v>2009</v>
      </c>
      <c r="F539" s="15" t="s">
        <v>67</v>
      </c>
      <c r="G539" s="17">
        <v>40049</v>
      </c>
      <c r="H539" s="15" t="s">
        <v>43</v>
      </c>
      <c r="I539" s="15" t="s">
        <v>44</v>
      </c>
      <c r="J539" s="16">
        <v>3008</v>
      </c>
      <c r="K539" s="15" t="s">
        <v>110</v>
      </c>
      <c r="L539" s="16">
        <v>790</v>
      </c>
      <c r="M539" s="15" t="s">
        <v>46</v>
      </c>
      <c r="N539" s="16">
        <v>4</v>
      </c>
      <c r="O539" s="15" t="s">
        <v>43</v>
      </c>
      <c r="P539" s="15" t="s">
        <v>68</v>
      </c>
      <c r="Q539" s="15" t="s">
        <v>48</v>
      </c>
      <c r="R539" s="15" t="s">
        <v>49</v>
      </c>
      <c r="S539" s="15" t="s">
        <v>43</v>
      </c>
      <c r="T539" s="15" t="s">
        <v>50</v>
      </c>
      <c r="U539" s="15" t="s">
        <v>69</v>
      </c>
      <c r="V539" s="16">
        <v>1.67</v>
      </c>
      <c r="W539" s="16">
        <v>1.67</v>
      </c>
      <c r="X539" s="15" t="s">
        <v>52</v>
      </c>
      <c r="Y539" s="15" t="s">
        <v>461</v>
      </c>
      <c r="Z539" s="16" t="b">
        <v>0</v>
      </c>
      <c r="AA539" s="15" t="s">
        <v>54</v>
      </c>
      <c r="AB539" s="16" t="b">
        <v>0</v>
      </c>
      <c r="AC539" s="16">
        <v>39</v>
      </c>
      <c r="AD539" t="str">
        <f t="shared" si="8"/>
        <v>Tr</v>
      </c>
    </row>
    <row r="540" spans="2:30" x14ac:dyDescent="0.25">
      <c r="B540">
        <f>VLOOKUP(C540*1,RMPCrecs!F$2:N$1245,9,FALSE)</f>
        <v>17</v>
      </c>
      <c r="C540" s="15" t="s">
        <v>595</v>
      </c>
      <c r="D540" s="15" t="s">
        <v>41</v>
      </c>
      <c r="E540" s="16">
        <v>2009</v>
      </c>
      <c r="F540" s="15" t="s">
        <v>67</v>
      </c>
      <c r="G540" s="17">
        <v>40049</v>
      </c>
      <c r="H540" s="15" t="s">
        <v>43</v>
      </c>
      <c r="I540" s="15" t="s">
        <v>44</v>
      </c>
      <c r="J540" s="16">
        <v>3008</v>
      </c>
      <c r="K540" s="15" t="s">
        <v>45</v>
      </c>
      <c r="L540" s="16">
        <v>530</v>
      </c>
      <c r="M540" s="15" t="s">
        <v>46</v>
      </c>
      <c r="N540" s="16">
        <v>2</v>
      </c>
      <c r="O540" s="15" t="s">
        <v>43</v>
      </c>
      <c r="P540" s="15" t="s">
        <v>433</v>
      </c>
      <c r="Q540" s="15" t="s">
        <v>48</v>
      </c>
      <c r="R540" s="15" t="s">
        <v>49</v>
      </c>
      <c r="S540" s="15" t="s">
        <v>43</v>
      </c>
      <c r="T540" s="15" t="s">
        <v>50</v>
      </c>
      <c r="U540" s="15" t="s">
        <v>69</v>
      </c>
      <c r="V540" s="16">
        <v>1.67</v>
      </c>
      <c r="W540" s="16">
        <v>1.67</v>
      </c>
      <c r="X540" s="15" t="s">
        <v>52</v>
      </c>
      <c r="Y540" s="15" t="s">
        <v>461</v>
      </c>
      <c r="Z540" s="16" t="b">
        <v>0</v>
      </c>
      <c r="AA540" s="15" t="s">
        <v>54</v>
      </c>
      <c r="AB540" s="16" t="b">
        <v>0</v>
      </c>
      <c r="AC540" s="16">
        <v>39</v>
      </c>
      <c r="AD540" t="str">
        <f t="shared" si="8"/>
        <v>Tr</v>
      </c>
    </row>
    <row r="541" spans="2:30" x14ac:dyDescent="0.25">
      <c r="B541">
        <f>VLOOKUP(C541*1,RMPCrecs!F$2:N$1245,9,FALSE)</f>
        <v>17</v>
      </c>
      <c r="C541" s="15" t="s">
        <v>606</v>
      </c>
      <c r="D541" s="15" t="s">
        <v>41</v>
      </c>
      <c r="E541" s="16">
        <v>2009</v>
      </c>
      <c r="F541" s="15" t="s">
        <v>42</v>
      </c>
      <c r="G541" s="17">
        <v>40064</v>
      </c>
      <c r="H541" s="15" t="s">
        <v>43</v>
      </c>
      <c r="I541" s="15" t="s">
        <v>44</v>
      </c>
      <c r="J541" s="16">
        <v>3008</v>
      </c>
      <c r="K541" s="15" t="s">
        <v>45</v>
      </c>
      <c r="L541" s="16">
        <v>570</v>
      </c>
      <c r="M541" s="15" t="s">
        <v>46</v>
      </c>
      <c r="N541" s="16">
        <v>2</v>
      </c>
      <c r="O541" s="15" t="s">
        <v>43</v>
      </c>
      <c r="P541" s="15" t="s">
        <v>607</v>
      </c>
      <c r="Q541" s="15" t="s">
        <v>48</v>
      </c>
      <c r="R541" s="15" t="s">
        <v>49</v>
      </c>
      <c r="S541" s="15" t="s">
        <v>43</v>
      </c>
      <c r="T541" s="15" t="s">
        <v>50</v>
      </c>
      <c r="U541" s="15" t="s">
        <v>60</v>
      </c>
      <c r="V541" s="16">
        <v>2.17</v>
      </c>
      <c r="W541" s="16">
        <v>2.17</v>
      </c>
      <c r="X541" s="15" t="s">
        <v>52</v>
      </c>
      <c r="Y541" s="15" t="s">
        <v>427</v>
      </c>
      <c r="Z541" s="16" t="b">
        <v>0</v>
      </c>
      <c r="AA541" s="15" t="s">
        <v>54</v>
      </c>
      <c r="AB541" s="16" t="b">
        <v>0</v>
      </c>
      <c r="AC541" s="16">
        <v>39</v>
      </c>
      <c r="AD541" t="str">
        <f t="shared" si="8"/>
        <v>Tr</v>
      </c>
    </row>
    <row r="542" spans="2:30" x14ac:dyDescent="0.25">
      <c r="B542">
        <f>VLOOKUP(C542*1,RMPCrecs!F$2:N$1245,9,FALSE)</f>
        <v>17</v>
      </c>
      <c r="C542" s="15" t="s">
        <v>608</v>
      </c>
      <c r="D542" s="15" t="s">
        <v>41</v>
      </c>
      <c r="E542" s="16">
        <v>2009</v>
      </c>
      <c r="F542" s="15" t="s">
        <v>42</v>
      </c>
      <c r="G542" s="17">
        <v>40064</v>
      </c>
      <c r="H542" s="15" t="s">
        <v>43</v>
      </c>
      <c r="I542" s="15" t="s">
        <v>44</v>
      </c>
      <c r="J542" s="16">
        <v>3008</v>
      </c>
      <c r="K542" s="15" t="s">
        <v>45</v>
      </c>
      <c r="L542" s="16">
        <v>870</v>
      </c>
      <c r="M542" s="15" t="s">
        <v>46</v>
      </c>
      <c r="N542" s="16">
        <v>3</v>
      </c>
      <c r="O542" s="15" t="s">
        <v>43</v>
      </c>
      <c r="P542" s="15" t="s">
        <v>405</v>
      </c>
      <c r="Q542" s="15" t="s">
        <v>48</v>
      </c>
      <c r="R542" s="15" t="s">
        <v>49</v>
      </c>
      <c r="S542" s="15" t="s">
        <v>43</v>
      </c>
      <c r="T542" s="15" t="s">
        <v>50</v>
      </c>
      <c r="U542" s="15" t="s">
        <v>60</v>
      </c>
      <c r="V542" s="16">
        <v>2.17</v>
      </c>
      <c r="W542" s="16">
        <v>2.17</v>
      </c>
      <c r="X542" s="15" t="s">
        <v>52</v>
      </c>
      <c r="Y542" s="15" t="s">
        <v>427</v>
      </c>
      <c r="Z542" s="16" t="b">
        <v>0</v>
      </c>
      <c r="AA542" s="15" t="s">
        <v>54</v>
      </c>
      <c r="AB542" s="16" t="b">
        <v>0</v>
      </c>
      <c r="AC542" s="16">
        <v>39</v>
      </c>
      <c r="AD542" t="str">
        <f t="shared" si="8"/>
        <v>Tr</v>
      </c>
    </row>
    <row r="543" spans="2:30" x14ac:dyDescent="0.25">
      <c r="B543">
        <f>VLOOKUP(C543*1,RMPCrecs!F$2:N$1245,9,FALSE)</f>
        <v>17</v>
      </c>
      <c r="C543" s="15" t="s">
        <v>609</v>
      </c>
      <c r="D543" s="15" t="s">
        <v>41</v>
      </c>
      <c r="E543" s="16">
        <v>2009</v>
      </c>
      <c r="F543" s="15" t="s">
        <v>42</v>
      </c>
      <c r="G543" s="17">
        <v>40064</v>
      </c>
      <c r="H543" s="15" t="s">
        <v>43</v>
      </c>
      <c r="I543" s="15" t="s">
        <v>44</v>
      </c>
      <c r="J543" s="16">
        <v>3008</v>
      </c>
      <c r="K543" s="15" t="s">
        <v>45</v>
      </c>
      <c r="L543" s="16">
        <v>730</v>
      </c>
      <c r="M543" s="15" t="s">
        <v>46</v>
      </c>
      <c r="N543" s="16">
        <v>3</v>
      </c>
      <c r="O543" s="15" t="s">
        <v>43</v>
      </c>
      <c r="P543" s="15" t="s">
        <v>405</v>
      </c>
      <c r="Q543" s="15" t="s">
        <v>48</v>
      </c>
      <c r="R543" s="15" t="s">
        <v>49</v>
      </c>
      <c r="S543" s="15" t="s">
        <v>43</v>
      </c>
      <c r="T543" s="15" t="s">
        <v>50</v>
      </c>
      <c r="U543" s="15" t="s">
        <v>60</v>
      </c>
      <c r="V543" s="16">
        <v>2.17</v>
      </c>
      <c r="W543" s="16">
        <v>2.17</v>
      </c>
      <c r="X543" s="15" t="s">
        <v>52</v>
      </c>
      <c r="Y543" s="15" t="s">
        <v>427</v>
      </c>
      <c r="Z543" s="16" t="b">
        <v>0</v>
      </c>
      <c r="AA543" s="15" t="s">
        <v>54</v>
      </c>
      <c r="AB543" s="16" t="b">
        <v>0</v>
      </c>
      <c r="AC543" s="16">
        <v>39</v>
      </c>
      <c r="AD543" t="str">
        <f t="shared" si="8"/>
        <v>Tr</v>
      </c>
    </row>
    <row r="544" spans="2:30" x14ac:dyDescent="0.25">
      <c r="B544">
        <f>VLOOKUP(C544*1,RMPCrecs!F$2:N$1245,9,FALSE)</f>
        <v>17</v>
      </c>
      <c r="C544" s="15" t="s">
        <v>610</v>
      </c>
      <c r="D544" s="15" t="s">
        <v>41</v>
      </c>
      <c r="E544" s="16">
        <v>2009</v>
      </c>
      <c r="F544" s="15" t="s">
        <v>42</v>
      </c>
      <c r="G544" s="17">
        <v>40064</v>
      </c>
      <c r="H544" s="15" t="s">
        <v>43</v>
      </c>
      <c r="I544" s="15" t="s">
        <v>44</v>
      </c>
      <c r="J544" s="16">
        <v>3008</v>
      </c>
      <c r="K544" s="15" t="s">
        <v>110</v>
      </c>
      <c r="L544" s="16">
        <v>840</v>
      </c>
      <c r="M544" s="15" t="s">
        <v>46</v>
      </c>
      <c r="N544" s="16">
        <v>4</v>
      </c>
      <c r="O544" s="15" t="s">
        <v>43</v>
      </c>
      <c r="P544" s="15" t="s">
        <v>68</v>
      </c>
      <c r="Q544" s="15" t="s">
        <v>48</v>
      </c>
      <c r="R544" s="15" t="s">
        <v>49</v>
      </c>
      <c r="S544" s="15" t="s">
        <v>43</v>
      </c>
      <c r="T544" s="15" t="s">
        <v>50</v>
      </c>
      <c r="U544" s="15" t="s">
        <v>60</v>
      </c>
      <c r="V544" s="16">
        <v>2.17</v>
      </c>
      <c r="W544" s="16">
        <v>2.17</v>
      </c>
      <c r="X544" s="15" t="s">
        <v>52</v>
      </c>
      <c r="Y544" s="15" t="s">
        <v>427</v>
      </c>
      <c r="Z544" s="16" t="b">
        <v>0</v>
      </c>
      <c r="AA544" s="15" t="s">
        <v>54</v>
      </c>
      <c r="AB544" s="16" t="b">
        <v>0</v>
      </c>
      <c r="AC544" s="16">
        <v>39</v>
      </c>
      <c r="AD544" t="str">
        <f t="shared" si="8"/>
        <v>Tr</v>
      </c>
    </row>
    <row r="545" spans="2:30" x14ac:dyDescent="0.25">
      <c r="B545">
        <f>VLOOKUP(C545*1,RMPCrecs!F$2:N$1245,9,FALSE)</f>
        <v>17</v>
      </c>
      <c r="C545" s="15" t="s">
        <v>611</v>
      </c>
      <c r="D545" s="15" t="s">
        <v>41</v>
      </c>
      <c r="E545" s="16">
        <v>2009</v>
      </c>
      <c r="F545" s="15" t="s">
        <v>42</v>
      </c>
      <c r="G545" s="17">
        <v>40064</v>
      </c>
      <c r="H545" s="15" t="s">
        <v>43</v>
      </c>
      <c r="I545" s="15" t="s">
        <v>44</v>
      </c>
      <c r="J545" s="16">
        <v>3008</v>
      </c>
      <c r="K545" s="15" t="s">
        <v>45</v>
      </c>
      <c r="L545" s="16">
        <v>690</v>
      </c>
      <c r="M545" s="15" t="s">
        <v>46</v>
      </c>
      <c r="N545" s="16">
        <v>3</v>
      </c>
      <c r="O545" s="15" t="s">
        <v>43</v>
      </c>
      <c r="P545" s="15" t="s">
        <v>405</v>
      </c>
      <c r="Q545" s="15" t="s">
        <v>48</v>
      </c>
      <c r="R545" s="15" t="s">
        <v>49</v>
      </c>
      <c r="S545" s="15" t="s">
        <v>43</v>
      </c>
      <c r="T545" s="15" t="s">
        <v>50</v>
      </c>
      <c r="U545" s="15" t="s">
        <v>60</v>
      </c>
      <c r="V545" s="16">
        <v>2.17</v>
      </c>
      <c r="W545" s="16">
        <v>2.17</v>
      </c>
      <c r="X545" s="15" t="s">
        <v>52</v>
      </c>
      <c r="Y545" s="15" t="s">
        <v>427</v>
      </c>
      <c r="Z545" s="16" t="b">
        <v>0</v>
      </c>
      <c r="AA545" s="15" t="s">
        <v>54</v>
      </c>
      <c r="AB545" s="16" t="b">
        <v>0</v>
      </c>
      <c r="AC545" s="16">
        <v>39</v>
      </c>
      <c r="AD545" t="str">
        <f t="shared" si="8"/>
        <v>Tr</v>
      </c>
    </row>
    <row r="546" spans="2:30" x14ac:dyDescent="0.25">
      <c r="B546">
        <f>VLOOKUP(C546*1,RMPCrecs!F$2:N$1245,9,FALSE)</f>
        <v>17</v>
      </c>
      <c r="C546" s="15" t="s">
        <v>612</v>
      </c>
      <c r="D546" s="15" t="s">
        <v>41</v>
      </c>
      <c r="E546" s="16">
        <v>2009</v>
      </c>
      <c r="F546" s="15" t="s">
        <v>42</v>
      </c>
      <c r="G546" s="17">
        <v>40064</v>
      </c>
      <c r="H546" s="15" t="s">
        <v>43</v>
      </c>
      <c r="I546" s="15" t="s">
        <v>44</v>
      </c>
      <c r="J546" s="16">
        <v>3008</v>
      </c>
      <c r="K546" s="15" t="s">
        <v>45</v>
      </c>
      <c r="L546" s="16">
        <v>750</v>
      </c>
      <c r="M546" s="15" t="s">
        <v>46</v>
      </c>
      <c r="N546" s="16">
        <v>3</v>
      </c>
      <c r="O546" s="15" t="s">
        <v>43</v>
      </c>
      <c r="P546" s="15" t="s">
        <v>405</v>
      </c>
      <c r="Q546" s="15" t="s">
        <v>48</v>
      </c>
      <c r="R546" s="15" t="s">
        <v>49</v>
      </c>
      <c r="S546" s="15" t="s">
        <v>43</v>
      </c>
      <c r="T546" s="15" t="s">
        <v>50</v>
      </c>
      <c r="U546" s="15" t="s">
        <v>60</v>
      </c>
      <c r="V546" s="16">
        <v>2.17</v>
      </c>
      <c r="W546" s="16">
        <v>2.17</v>
      </c>
      <c r="X546" s="15" t="s">
        <v>52</v>
      </c>
      <c r="Y546" s="15" t="s">
        <v>427</v>
      </c>
      <c r="Z546" s="16" t="b">
        <v>0</v>
      </c>
      <c r="AA546" s="15" t="s">
        <v>54</v>
      </c>
      <c r="AB546" s="16" t="b">
        <v>0</v>
      </c>
      <c r="AC546" s="16">
        <v>39</v>
      </c>
      <c r="AD546" t="str">
        <f t="shared" si="8"/>
        <v>Tr</v>
      </c>
    </row>
    <row r="547" spans="2:30" x14ac:dyDescent="0.25">
      <c r="B547">
        <f>VLOOKUP(C547*1,RMPCrecs!F$2:N$1245,9,FALSE)</f>
        <v>17</v>
      </c>
      <c r="C547" s="15" t="s">
        <v>613</v>
      </c>
      <c r="D547" s="15" t="s">
        <v>41</v>
      </c>
      <c r="E547" s="16">
        <v>2009</v>
      </c>
      <c r="F547" s="15" t="s">
        <v>67</v>
      </c>
      <c r="G547" s="17">
        <v>40051</v>
      </c>
      <c r="H547" s="15" t="s">
        <v>43</v>
      </c>
      <c r="I547" s="15" t="s">
        <v>44</v>
      </c>
      <c r="J547" s="16">
        <v>3008</v>
      </c>
      <c r="K547" s="15" t="s">
        <v>45</v>
      </c>
      <c r="L547" s="16">
        <v>950</v>
      </c>
      <c r="M547" s="15" t="s">
        <v>46</v>
      </c>
      <c r="N547" s="16">
        <v>4</v>
      </c>
      <c r="O547" s="15" t="s">
        <v>43</v>
      </c>
      <c r="P547" s="15" t="s">
        <v>68</v>
      </c>
      <c r="Q547" s="15" t="s">
        <v>48</v>
      </c>
      <c r="R547" s="15" t="s">
        <v>49</v>
      </c>
      <c r="S547" s="15" t="s">
        <v>43</v>
      </c>
      <c r="T547" s="15" t="s">
        <v>50</v>
      </c>
      <c r="U547" s="15" t="s">
        <v>69</v>
      </c>
      <c r="V547" s="16">
        <v>1.67</v>
      </c>
      <c r="W547" s="16">
        <v>1.67</v>
      </c>
      <c r="X547" s="15" t="s">
        <v>52</v>
      </c>
      <c r="Y547" s="15" t="s">
        <v>461</v>
      </c>
      <c r="Z547" s="16" t="b">
        <v>0</v>
      </c>
      <c r="AA547" s="15" t="s">
        <v>54</v>
      </c>
      <c r="AB547" s="16" t="b">
        <v>0</v>
      </c>
      <c r="AC547" s="16">
        <v>39</v>
      </c>
      <c r="AD547" t="str">
        <f t="shared" si="8"/>
        <v>Tr</v>
      </c>
    </row>
    <row r="548" spans="2:30" x14ac:dyDescent="0.25">
      <c r="B548">
        <f>VLOOKUP(C548*1,RMPCrecs!F$2:N$1245,9,FALSE)</f>
        <v>17</v>
      </c>
      <c r="C548" s="15" t="s">
        <v>614</v>
      </c>
      <c r="D548" s="15" t="s">
        <v>41</v>
      </c>
      <c r="E548" s="16">
        <v>2009</v>
      </c>
      <c r="F548" s="15" t="s">
        <v>67</v>
      </c>
      <c r="G548" s="17">
        <v>40051</v>
      </c>
      <c r="H548" s="15" t="s">
        <v>43</v>
      </c>
      <c r="I548" s="15" t="s">
        <v>44</v>
      </c>
      <c r="J548" s="16">
        <v>3008</v>
      </c>
      <c r="K548" s="15" t="s">
        <v>110</v>
      </c>
      <c r="L548" s="16">
        <v>850</v>
      </c>
      <c r="M548" s="15" t="s">
        <v>46</v>
      </c>
      <c r="N548" s="16">
        <v>4</v>
      </c>
      <c r="O548" s="15" t="s">
        <v>43</v>
      </c>
      <c r="P548" s="15" t="s">
        <v>68</v>
      </c>
      <c r="Q548" s="15" t="s">
        <v>48</v>
      </c>
      <c r="R548" s="15" t="s">
        <v>49</v>
      </c>
      <c r="S548" s="15" t="s">
        <v>43</v>
      </c>
      <c r="T548" s="15" t="s">
        <v>50</v>
      </c>
      <c r="U548" s="15" t="s">
        <v>69</v>
      </c>
      <c r="V548" s="16">
        <v>1.67</v>
      </c>
      <c r="W548" s="16">
        <v>1.67</v>
      </c>
      <c r="X548" s="15" t="s">
        <v>52</v>
      </c>
      <c r="Y548" s="15" t="s">
        <v>461</v>
      </c>
      <c r="Z548" s="16" t="b">
        <v>0</v>
      </c>
      <c r="AA548" s="15" t="s">
        <v>54</v>
      </c>
      <c r="AB548" s="16" t="b">
        <v>0</v>
      </c>
      <c r="AC548" s="16">
        <v>39</v>
      </c>
      <c r="AD548" t="str">
        <f t="shared" si="8"/>
        <v>Tr</v>
      </c>
    </row>
    <row r="549" spans="2:30" x14ac:dyDescent="0.25">
      <c r="B549">
        <f>VLOOKUP(C549*1,RMPCrecs!F$2:N$1245,9,FALSE)</f>
        <v>17</v>
      </c>
      <c r="C549" s="15" t="s">
        <v>615</v>
      </c>
      <c r="D549" s="15" t="s">
        <v>41</v>
      </c>
      <c r="E549" s="16">
        <v>2009</v>
      </c>
      <c r="F549" s="15" t="s">
        <v>67</v>
      </c>
      <c r="G549" s="17">
        <v>40051</v>
      </c>
      <c r="H549" s="15" t="s">
        <v>43</v>
      </c>
      <c r="I549" s="15" t="s">
        <v>44</v>
      </c>
      <c r="J549" s="16">
        <v>3008</v>
      </c>
      <c r="K549" s="15" t="s">
        <v>110</v>
      </c>
      <c r="L549" s="16">
        <v>960</v>
      </c>
      <c r="M549" s="15" t="s">
        <v>46</v>
      </c>
      <c r="N549" s="16">
        <v>4</v>
      </c>
      <c r="O549" s="15" t="s">
        <v>43</v>
      </c>
      <c r="P549" s="15" t="s">
        <v>68</v>
      </c>
      <c r="Q549" s="15" t="s">
        <v>48</v>
      </c>
      <c r="R549" s="15" t="s">
        <v>49</v>
      </c>
      <c r="S549" s="15" t="s">
        <v>43</v>
      </c>
      <c r="T549" s="15" t="s">
        <v>50</v>
      </c>
      <c r="U549" s="15" t="s">
        <v>69</v>
      </c>
      <c r="V549" s="16">
        <v>1.67</v>
      </c>
      <c r="W549" s="16">
        <v>1.67</v>
      </c>
      <c r="X549" s="15" t="s">
        <v>52</v>
      </c>
      <c r="Y549" s="15" t="s">
        <v>461</v>
      </c>
      <c r="Z549" s="16" t="b">
        <v>0</v>
      </c>
      <c r="AA549" s="15" t="s">
        <v>54</v>
      </c>
      <c r="AB549" s="16" t="b">
        <v>0</v>
      </c>
      <c r="AC549" s="16">
        <v>39</v>
      </c>
      <c r="AD549" t="str">
        <f t="shared" si="8"/>
        <v>Tr</v>
      </c>
    </row>
    <row r="550" spans="2:30" x14ac:dyDescent="0.25">
      <c r="B550">
        <f>VLOOKUP(C550*1,RMPCrecs!F$2:N$1245,9,FALSE)</f>
        <v>17</v>
      </c>
      <c r="C550" s="15" t="s">
        <v>616</v>
      </c>
      <c r="D550" s="15" t="s">
        <v>41</v>
      </c>
      <c r="E550" s="16">
        <v>2009</v>
      </c>
      <c r="F550" s="15" t="s">
        <v>67</v>
      </c>
      <c r="G550" s="17">
        <v>40051</v>
      </c>
      <c r="H550" s="15" t="s">
        <v>43</v>
      </c>
      <c r="I550" s="15" t="s">
        <v>44</v>
      </c>
      <c r="J550" s="16">
        <v>3008</v>
      </c>
      <c r="K550" s="15" t="s">
        <v>45</v>
      </c>
      <c r="L550" s="16">
        <v>720</v>
      </c>
      <c r="M550" s="15" t="s">
        <v>46</v>
      </c>
      <c r="N550" s="16">
        <v>3</v>
      </c>
      <c r="O550" s="15" t="s">
        <v>43</v>
      </c>
      <c r="P550" s="15" t="s">
        <v>405</v>
      </c>
      <c r="Q550" s="15" t="s">
        <v>48</v>
      </c>
      <c r="R550" s="15" t="s">
        <v>49</v>
      </c>
      <c r="S550" s="15" t="s">
        <v>43</v>
      </c>
      <c r="T550" s="15" t="s">
        <v>50</v>
      </c>
      <c r="U550" s="15" t="s">
        <v>69</v>
      </c>
      <c r="V550" s="16">
        <v>1.67</v>
      </c>
      <c r="W550" s="16">
        <v>1.67</v>
      </c>
      <c r="X550" s="15" t="s">
        <v>52</v>
      </c>
      <c r="Y550" s="15" t="s">
        <v>461</v>
      </c>
      <c r="Z550" s="16" t="b">
        <v>0</v>
      </c>
      <c r="AA550" s="15" t="s">
        <v>54</v>
      </c>
      <c r="AB550" s="16" t="b">
        <v>0</v>
      </c>
      <c r="AC550" s="16">
        <v>39</v>
      </c>
      <c r="AD550" t="str">
        <f t="shared" si="8"/>
        <v>Tr</v>
      </c>
    </row>
    <row r="551" spans="2:30" x14ac:dyDescent="0.25">
      <c r="B551">
        <f>VLOOKUP(C551*1,RMPCrecs!F$2:N$1245,9,FALSE)</f>
        <v>17</v>
      </c>
      <c r="C551" s="15" t="s">
        <v>617</v>
      </c>
      <c r="D551" s="15" t="s">
        <v>41</v>
      </c>
      <c r="E551" s="16">
        <v>2009</v>
      </c>
      <c r="F551" s="15" t="s">
        <v>67</v>
      </c>
      <c r="G551" s="17">
        <v>40051</v>
      </c>
      <c r="H551" s="15" t="s">
        <v>43</v>
      </c>
      <c r="I551" s="15" t="s">
        <v>44</v>
      </c>
      <c r="J551" s="16">
        <v>3008</v>
      </c>
      <c r="K551" s="15" t="s">
        <v>45</v>
      </c>
      <c r="L551" s="16">
        <v>680</v>
      </c>
      <c r="M551" s="15" t="s">
        <v>46</v>
      </c>
      <c r="N551" s="16">
        <v>3</v>
      </c>
      <c r="O551" s="15" t="s">
        <v>43</v>
      </c>
      <c r="P551" s="15" t="s">
        <v>405</v>
      </c>
      <c r="Q551" s="15" t="s">
        <v>48</v>
      </c>
      <c r="R551" s="15" t="s">
        <v>49</v>
      </c>
      <c r="S551" s="15" t="s">
        <v>43</v>
      </c>
      <c r="T551" s="15" t="s">
        <v>50</v>
      </c>
      <c r="U551" s="15" t="s">
        <v>69</v>
      </c>
      <c r="V551" s="16">
        <v>1.67</v>
      </c>
      <c r="W551" s="16">
        <v>1.67</v>
      </c>
      <c r="X551" s="15" t="s">
        <v>52</v>
      </c>
      <c r="Y551" s="15" t="s">
        <v>461</v>
      </c>
      <c r="Z551" s="16" t="b">
        <v>0</v>
      </c>
      <c r="AA551" s="15" t="s">
        <v>54</v>
      </c>
      <c r="AB551" s="16" t="b">
        <v>0</v>
      </c>
      <c r="AC551" s="16">
        <v>39</v>
      </c>
      <c r="AD551" t="str">
        <f t="shared" si="8"/>
        <v>Tr</v>
      </c>
    </row>
    <row r="552" spans="2:30" x14ac:dyDescent="0.25">
      <c r="B552">
        <f>VLOOKUP(C552*1,RMPCrecs!F$2:N$1245,9,FALSE)</f>
        <v>17</v>
      </c>
      <c r="C552" s="15" t="s">
        <v>618</v>
      </c>
      <c r="D552" s="15" t="s">
        <v>41</v>
      </c>
      <c r="E552" s="16">
        <v>2009</v>
      </c>
      <c r="F552" s="15" t="s">
        <v>67</v>
      </c>
      <c r="G552" s="17">
        <v>40051</v>
      </c>
      <c r="H552" s="15" t="s">
        <v>43</v>
      </c>
      <c r="I552" s="15" t="s">
        <v>44</v>
      </c>
      <c r="J552" s="16">
        <v>3008</v>
      </c>
      <c r="K552" s="15" t="s">
        <v>110</v>
      </c>
      <c r="L552" s="16">
        <v>840</v>
      </c>
      <c r="M552" s="15" t="s">
        <v>46</v>
      </c>
      <c r="N552" s="16">
        <v>4</v>
      </c>
      <c r="O552" s="15" t="s">
        <v>43</v>
      </c>
      <c r="P552" s="15" t="s">
        <v>68</v>
      </c>
      <c r="Q552" s="15" t="s">
        <v>48</v>
      </c>
      <c r="R552" s="15" t="s">
        <v>49</v>
      </c>
      <c r="S552" s="15" t="s">
        <v>43</v>
      </c>
      <c r="T552" s="15" t="s">
        <v>50</v>
      </c>
      <c r="U552" s="15" t="s">
        <v>69</v>
      </c>
      <c r="V552" s="16">
        <v>1.67</v>
      </c>
      <c r="W552" s="16">
        <v>1.67</v>
      </c>
      <c r="X552" s="15" t="s">
        <v>52</v>
      </c>
      <c r="Y552" s="15" t="s">
        <v>461</v>
      </c>
      <c r="Z552" s="16" t="b">
        <v>0</v>
      </c>
      <c r="AA552" s="15" t="s">
        <v>54</v>
      </c>
      <c r="AB552" s="16" t="b">
        <v>0</v>
      </c>
      <c r="AC552" s="16">
        <v>39</v>
      </c>
      <c r="AD552" t="str">
        <f t="shared" si="8"/>
        <v>Tr</v>
      </c>
    </row>
    <row r="553" spans="2:30" x14ac:dyDescent="0.25">
      <c r="B553">
        <f>VLOOKUP(C553*1,RMPCrecs!F$2:N$1245,9,FALSE)</f>
        <v>17</v>
      </c>
      <c r="C553" s="15" t="s">
        <v>619</v>
      </c>
      <c r="D553" s="15" t="s">
        <v>41</v>
      </c>
      <c r="E553" s="16">
        <v>2009</v>
      </c>
      <c r="F553" s="15" t="s">
        <v>67</v>
      </c>
      <c r="G553" s="17">
        <v>40051</v>
      </c>
      <c r="H553" s="15" t="s">
        <v>43</v>
      </c>
      <c r="I553" s="15" t="s">
        <v>44</v>
      </c>
      <c r="J553" s="16">
        <v>3008</v>
      </c>
      <c r="K553" s="15" t="s">
        <v>110</v>
      </c>
      <c r="L553" s="16">
        <v>860</v>
      </c>
      <c r="M553" s="15" t="s">
        <v>46</v>
      </c>
      <c r="N553" s="16">
        <v>4</v>
      </c>
      <c r="O553" s="15" t="s">
        <v>43</v>
      </c>
      <c r="P553" s="15" t="s">
        <v>68</v>
      </c>
      <c r="Q553" s="15" t="s">
        <v>48</v>
      </c>
      <c r="R553" s="15" t="s">
        <v>49</v>
      </c>
      <c r="S553" s="15" t="s">
        <v>43</v>
      </c>
      <c r="T553" s="15" t="s">
        <v>50</v>
      </c>
      <c r="U553" s="15" t="s">
        <v>69</v>
      </c>
      <c r="V553" s="16">
        <v>1.67</v>
      </c>
      <c r="W553" s="16">
        <v>1.67</v>
      </c>
      <c r="X553" s="15" t="s">
        <v>52</v>
      </c>
      <c r="Y553" s="15" t="s">
        <v>461</v>
      </c>
      <c r="Z553" s="16" t="b">
        <v>0</v>
      </c>
      <c r="AA553" s="15" t="s">
        <v>54</v>
      </c>
      <c r="AB553" s="16" t="b">
        <v>0</v>
      </c>
      <c r="AC553" s="16">
        <v>39</v>
      </c>
      <c r="AD553" t="str">
        <f t="shared" si="8"/>
        <v>Tr</v>
      </c>
    </row>
    <row r="554" spans="2:30" x14ac:dyDescent="0.25">
      <c r="B554">
        <f>VLOOKUP(C554*1,RMPCrecs!F$2:N$1245,9,FALSE)</f>
        <v>17</v>
      </c>
      <c r="C554" s="15" t="s">
        <v>620</v>
      </c>
      <c r="D554" s="15" t="s">
        <v>41</v>
      </c>
      <c r="E554" s="16">
        <v>2009</v>
      </c>
      <c r="F554" s="15" t="s">
        <v>42</v>
      </c>
      <c r="G554" s="17">
        <v>40085</v>
      </c>
      <c r="H554" s="15" t="s">
        <v>43</v>
      </c>
      <c r="I554" s="15" t="s">
        <v>44</v>
      </c>
      <c r="J554" s="16">
        <v>3008</v>
      </c>
      <c r="K554" s="15" t="s">
        <v>45</v>
      </c>
      <c r="L554" s="16">
        <v>550</v>
      </c>
      <c r="M554" s="15" t="s">
        <v>46</v>
      </c>
      <c r="N554" s="16">
        <v>2</v>
      </c>
      <c r="O554" s="15" t="s">
        <v>43</v>
      </c>
      <c r="P554" s="15" t="s">
        <v>607</v>
      </c>
      <c r="Q554" s="15" t="s">
        <v>48</v>
      </c>
      <c r="R554" s="15" t="s">
        <v>49</v>
      </c>
      <c r="S554" s="15" t="s">
        <v>43</v>
      </c>
      <c r="T554" s="15" t="s">
        <v>50</v>
      </c>
      <c r="U554" s="15" t="s">
        <v>64</v>
      </c>
      <c r="V554" s="16">
        <v>4</v>
      </c>
      <c r="W554" s="16">
        <v>4</v>
      </c>
      <c r="X554" s="15" t="s">
        <v>52</v>
      </c>
      <c r="Y554" s="15" t="s">
        <v>621</v>
      </c>
      <c r="Z554" s="16" t="b">
        <v>0</v>
      </c>
      <c r="AA554" s="15" t="s">
        <v>54</v>
      </c>
      <c r="AB554" s="16" t="b">
        <v>0</v>
      </c>
      <c r="AC554" s="16">
        <v>39</v>
      </c>
      <c r="AD554" t="str">
        <f t="shared" si="8"/>
        <v>Tr</v>
      </c>
    </row>
    <row r="555" spans="2:30" x14ac:dyDescent="0.25">
      <c r="B555">
        <f>VLOOKUP(C555*1,RMPCrecs!F$2:N$1245,9,FALSE)</f>
        <v>17</v>
      </c>
      <c r="C555" s="15" t="s">
        <v>622</v>
      </c>
      <c r="D555" s="15" t="s">
        <v>41</v>
      </c>
      <c r="E555" s="16">
        <v>2009</v>
      </c>
      <c r="F555" s="15" t="s">
        <v>42</v>
      </c>
      <c r="G555" s="17">
        <v>40100</v>
      </c>
      <c r="H555" s="15" t="s">
        <v>43</v>
      </c>
      <c r="I555" s="15" t="s">
        <v>44</v>
      </c>
      <c r="J555" s="16">
        <v>3008</v>
      </c>
      <c r="K555" s="15" t="s">
        <v>45</v>
      </c>
      <c r="L555" s="16">
        <v>670</v>
      </c>
      <c r="M555" s="15" t="s">
        <v>46</v>
      </c>
      <c r="N555" s="16">
        <v>3</v>
      </c>
      <c r="O555" s="15" t="s">
        <v>43</v>
      </c>
      <c r="P555" s="15" t="s">
        <v>623</v>
      </c>
      <c r="Q555" s="15" t="s">
        <v>48</v>
      </c>
      <c r="R555" s="15" t="s">
        <v>49</v>
      </c>
      <c r="S555" s="15" t="s">
        <v>43</v>
      </c>
      <c r="T555" s="15" t="s">
        <v>50</v>
      </c>
      <c r="U555" s="15" t="s">
        <v>624</v>
      </c>
      <c r="V555" s="16">
        <v>1.5</v>
      </c>
      <c r="W555" s="16">
        <v>1.5</v>
      </c>
      <c r="X555" s="15" t="s">
        <v>52</v>
      </c>
      <c r="Y555" s="15" t="s">
        <v>625</v>
      </c>
      <c r="Z555" s="16" t="b">
        <v>0</v>
      </c>
      <c r="AA555" s="15" t="s">
        <v>54</v>
      </c>
      <c r="AB555" s="16" t="b">
        <v>0</v>
      </c>
      <c r="AC555" s="16">
        <v>39</v>
      </c>
      <c r="AD555" t="str">
        <f t="shared" si="8"/>
        <v>Tr</v>
      </c>
    </row>
    <row r="556" spans="2:30" x14ac:dyDescent="0.25">
      <c r="B556">
        <f>VLOOKUP(C556*1,RMPCrecs!F$2:N$1245,9,FALSE)</f>
        <v>17</v>
      </c>
      <c r="C556" s="15" t="s">
        <v>657</v>
      </c>
      <c r="D556" s="15" t="s">
        <v>41</v>
      </c>
      <c r="E556" s="16">
        <v>2009</v>
      </c>
      <c r="F556" s="15" t="s">
        <v>42</v>
      </c>
      <c r="G556" s="17">
        <v>40050</v>
      </c>
      <c r="H556" s="15" t="s">
        <v>43</v>
      </c>
      <c r="I556" s="15" t="s">
        <v>44</v>
      </c>
      <c r="J556" s="16">
        <v>3008</v>
      </c>
      <c r="K556" s="15" t="s">
        <v>45</v>
      </c>
      <c r="L556" s="16">
        <v>890</v>
      </c>
      <c r="M556" s="15" t="s">
        <v>46</v>
      </c>
      <c r="N556" s="16">
        <v>4</v>
      </c>
      <c r="O556" s="15" t="s">
        <v>43</v>
      </c>
      <c r="P556" s="15" t="s">
        <v>68</v>
      </c>
      <c r="Q556" s="15" t="s">
        <v>48</v>
      </c>
      <c r="R556" s="15" t="s">
        <v>49</v>
      </c>
      <c r="S556" s="15" t="s">
        <v>43</v>
      </c>
      <c r="T556" s="15" t="s">
        <v>50</v>
      </c>
      <c r="U556" s="15" t="s">
        <v>69</v>
      </c>
      <c r="V556" s="16">
        <v>1.01</v>
      </c>
      <c r="W556" s="16">
        <v>1.01</v>
      </c>
      <c r="X556" s="15" t="s">
        <v>52</v>
      </c>
      <c r="Y556" s="15" t="s">
        <v>403</v>
      </c>
      <c r="Z556" s="16" t="b">
        <v>0</v>
      </c>
      <c r="AA556" s="15" t="s">
        <v>54</v>
      </c>
      <c r="AB556" s="16" t="b">
        <v>0</v>
      </c>
      <c r="AC556" s="16">
        <v>39</v>
      </c>
      <c r="AD556" t="str">
        <f t="shared" si="8"/>
        <v>Tr</v>
      </c>
    </row>
    <row r="557" spans="2:30" x14ac:dyDescent="0.25">
      <c r="B557">
        <f>VLOOKUP(C557*1,RMPCrecs!F$2:N$1245,9,FALSE)</f>
        <v>17</v>
      </c>
      <c r="C557" s="15" t="s">
        <v>658</v>
      </c>
      <c r="D557" s="15" t="s">
        <v>41</v>
      </c>
      <c r="E557" s="16">
        <v>2009</v>
      </c>
      <c r="F557" s="15" t="s">
        <v>42</v>
      </c>
      <c r="G557" s="17">
        <v>40050</v>
      </c>
      <c r="H557" s="15" t="s">
        <v>43</v>
      </c>
      <c r="I557" s="15" t="s">
        <v>44</v>
      </c>
      <c r="J557" s="16">
        <v>3008</v>
      </c>
      <c r="K557" s="15" t="s">
        <v>45</v>
      </c>
      <c r="L557" s="16">
        <v>780</v>
      </c>
      <c r="M557" s="15" t="s">
        <v>46</v>
      </c>
      <c r="N557" s="16">
        <v>3</v>
      </c>
      <c r="O557" s="15" t="s">
        <v>43</v>
      </c>
      <c r="P557" s="15" t="s">
        <v>405</v>
      </c>
      <c r="Q557" s="15" t="s">
        <v>48</v>
      </c>
      <c r="R557" s="15" t="s">
        <v>49</v>
      </c>
      <c r="S557" s="15" t="s">
        <v>43</v>
      </c>
      <c r="T557" s="15" t="s">
        <v>50</v>
      </c>
      <c r="U557" s="15" t="s">
        <v>69</v>
      </c>
      <c r="V557" s="16">
        <v>1.01</v>
      </c>
      <c r="W557" s="16">
        <v>1.01</v>
      </c>
      <c r="X557" s="15" t="s">
        <v>52</v>
      </c>
      <c r="Y557" s="15" t="s">
        <v>403</v>
      </c>
      <c r="Z557" s="16" t="b">
        <v>0</v>
      </c>
      <c r="AA557" s="15" t="s">
        <v>54</v>
      </c>
      <c r="AB557" s="16" t="b">
        <v>0</v>
      </c>
      <c r="AC557" s="16">
        <v>39</v>
      </c>
      <c r="AD557" t="str">
        <f t="shared" si="8"/>
        <v>Tr</v>
      </c>
    </row>
    <row r="558" spans="2:30" x14ac:dyDescent="0.25">
      <c r="B558">
        <f>VLOOKUP(C558*1,RMPCrecs!F$2:N$1245,9,FALSE)</f>
        <v>17</v>
      </c>
      <c r="C558" s="15" t="s">
        <v>659</v>
      </c>
      <c r="D558" s="15" t="s">
        <v>41</v>
      </c>
      <c r="E558" s="16">
        <v>2009</v>
      </c>
      <c r="F558" s="15" t="s">
        <v>42</v>
      </c>
      <c r="G558" s="17">
        <v>40050</v>
      </c>
      <c r="H558" s="15" t="s">
        <v>43</v>
      </c>
      <c r="I558" s="15" t="s">
        <v>44</v>
      </c>
      <c r="J558" s="16">
        <v>3008</v>
      </c>
      <c r="K558" s="15" t="s">
        <v>110</v>
      </c>
      <c r="L558" s="16">
        <v>900</v>
      </c>
      <c r="M558" s="15" t="s">
        <v>46</v>
      </c>
      <c r="N558" s="16">
        <v>4</v>
      </c>
      <c r="O558" s="15" t="s">
        <v>43</v>
      </c>
      <c r="P558" s="15" t="s">
        <v>68</v>
      </c>
      <c r="Q558" s="15" t="s">
        <v>48</v>
      </c>
      <c r="R558" s="15" t="s">
        <v>49</v>
      </c>
      <c r="S558" s="15" t="s">
        <v>43</v>
      </c>
      <c r="T558" s="15" t="s">
        <v>50</v>
      </c>
      <c r="U558" s="15" t="s">
        <v>69</v>
      </c>
      <c r="V558" s="16">
        <v>1.01</v>
      </c>
      <c r="W558" s="16">
        <v>1.01</v>
      </c>
      <c r="X558" s="15" t="s">
        <v>52</v>
      </c>
      <c r="Y558" s="15" t="s">
        <v>403</v>
      </c>
      <c r="Z558" s="16" t="b">
        <v>0</v>
      </c>
      <c r="AA558" s="15" t="s">
        <v>54</v>
      </c>
      <c r="AB558" s="16" t="b">
        <v>0</v>
      </c>
      <c r="AC558" s="16">
        <v>39</v>
      </c>
      <c r="AD558" t="str">
        <f t="shared" si="8"/>
        <v>Tr</v>
      </c>
    </row>
    <row r="559" spans="2:30" x14ac:dyDescent="0.25">
      <c r="B559">
        <f>VLOOKUP(C559*1,RMPCrecs!F$2:N$1245,9,FALSE)</f>
        <v>17</v>
      </c>
      <c r="C559" s="15" t="s">
        <v>660</v>
      </c>
      <c r="D559" s="15" t="s">
        <v>41</v>
      </c>
      <c r="E559" s="16">
        <v>2009</v>
      </c>
      <c r="F559" s="15" t="s">
        <v>42</v>
      </c>
      <c r="G559" s="17">
        <v>40050</v>
      </c>
      <c r="H559" s="15" t="s">
        <v>43</v>
      </c>
      <c r="I559" s="15" t="s">
        <v>44</v>
      </c>
      <c r="J559" s="16">
        <v>3008</v>
      </c>
      <c r="K559" s="15" t="s">
        <v>110</v>
      </c>
      <c r="L559" s="16">
        <v>800</v>
      </c>
      <c r="M559" s="15" t="s">
        <v>46</v>
      </c>
      <c r="N559" s="16">
        <v>4</v>
      </c>
      <c r="O559" s="15" t="s">
        <v>43</v>
      </c>
      <c r="P559" s="15" t="s">
        <v>68</v>
      </c>
      <c r="Q559" s="15" t="s">
        <v>48</v>
      </c>
      <c r="R559" s="15" t="s">
        <v>49</v>
      </c>
      <c r="S559" s="15" t="s">
        <v>43</v>
      </c>
      <c r="T559" s="15" t="s">
        <v>50</v>
      </c>
      <c r="U559" s="15" t="s">
        <v>69</v>
      </c>
      <c r="V559" s="16">
        <v>1.01</v>
      </c>
      <c r="W559" s="16">
        <v>1.01</v>
      </c>
      <c r="X559" s="15" t="s">
        <v>52</v>
      </c>
      <c r="Y559" s="15" t="s">
        <v>403</v>
      </c>
      <c r="Z559" s="16" t="b">
        <v>0</v>
      </c>
      <c r="AA559" s="15" t="s">
        <v>54</v>
      </c>
      <c r="AB559" s="16" t="b">
        <v>0</v>
      </c>
      <c r="AC559" s="16">
        <v>39</v>
      </c>
      <c r="AD559" t="str">
        <f t="shared" si="8"/>
        <v>Tr</v>
      </c>
    </row>
    <row r="560" spans="2:30" x14ac:dyDescent="0.25">
      <c r="B560">
        <f>VLOOKUP(C560*1,RMPCrecs!F$2:N$1245,9,FALSE)</f>
        <v>17</v>
      </c>
      <c r="C560" s="15" t="s">
        <v>661</v>
      </c>
      <c r="D560" s="15" t="s">
        <v>41</v>
      </c>
      <c r="E560" s="16">
        <v>2009</v>
      </c>
      <c r="F560" s="15" t="s">
        <v>42</v>
      </c>
      <c r="G560" s="17">
        <v>40050</v>
      </c>
      <c r="H560" s="15" t="s">
        <v>43</v>
      </c>
      <c r="I560" s="15" t="s">
        <v>44</v>
      </c>
      <c r="J560" s="16">
        <v>3008</v>
      </c>
      <c r="K560" s="15" t="s">
        <v>110</v>
      </c>
      <c r="L560" s="16">
        <v>810</v>
      </c>
      <c r="M560" s="15" t="s">
        <v>46</v>
      </c>
      <c r="N560" s="16">
        <v>4</v>
      </c>
      <c r="O560" s="15" t="s">
        <v>43</v>
      </c>
      <c r="P560" s="15" t="s">
        <v>68</v>
      </c>
      <c r="Q560" s="15" t="s">
        <v>48</v>
      </c>
      <c r="R560" s="15" t="s">
        <v>49</v>
      </c>
      <c r="S560" s="15" t="s">
        <v>43</v>
      </c>
      <c r="T560" s="15" t="s">
        <v>50</v>
      </c>
      <c r="U560" s="15" t="s">
        <v>69</v>
      </c>
      <c r="V560" s="16">
        <v>1.01</v>
      </c>
      <c r="W560" s="16">
        <v>1.01</v>
      </c>
      <c r="X560" s="15" t="s">
        <v>52</v>
      </c>
      <c r="Y560" s="15" t="s">
        <v>403</v>
      </c>
      <c r="Z560" s="16" t="b">
        <v>0</v>
      </c>
      <c r="AA560" s="15" t="s">
        <v>54</v>
      </c>
      <c r="AB560" s="16" t="b">
        <v>0</v>
      </c>
      <c r="AC560" s="16">
        <v>39</v>
      </c>
      <c r="AD560" t="str">
        <f t="shared" si="8"/>
        <v>Tr</v>
      </c>
    </row>
    <row r="561" spans="2:30" x14ac:dyDescent="0.25">
      <c r="B561">
        <f>VLOOKUP(C561*1,RMPCrecs!F$2:N$1245,9,FALSE)</f>
        <v>17</v>
      </c>
      <c r="C561" s="15" t="s">
        <v>662</v>
      </c>
      <c r="D561" s="15" t="s">
        <v>41</v>
      </c>
      <c r="E561" s="16">
        <v>2009</v>
      </c>
      <c r="F561" s="15" t="s">
        <v>42</v>
      </c>
      <c r="G561" s="17">
        <v>40050</v>
      </c>
      <c r="H561" s="15" t="s">
        <v>43</v>
      </c>
      <c r="I561" s="15" t="s">
        <v>44</v>
      </c>
      <c r="J561" s="16">
        <v>3008</v>
      </c>
      <c r="K561" s="15" t="s">
        <v>110</v>
      </c>
      <c r="L561" s="16">
        <v>910</v>
      </c>
      <c r="M561" s="15" t="s">
        <v>46</v>
      </c>
      <c r="N561" s="16">
        <v>4</v>
      </c>
      <c r="O561" s="15" t="s">
        <v>43</v>
      </c>
      <c r="P561" s="15" t="s">
        <v>68</v>
      </c>
      <c r="Q561" s="15" t="s">
        <v>48</v>
      </c>
      <c r="R561" s="15" t="s">
        <v>49</v>
      </c>
      <c r="S561" s="15" t="s">
        <v>43</v>
      </c>
      <c r="T561" s="15" t="s">
        <v>50</v>
      </c>
      <c r="U561" s="15" t="s">
        <v>69</v>
      </c>
      <c r="V561" s="16">
        <v>1.01</v>
      </c>
      <c r="W561" s="16">
        <v>1.01</v>
      </c>
      <c r="X561" s="15" t="s">
        <v>52</v>
      </c>
      <c r="Y561" s="15" t="s">
        <v>403</v>
      </c>
      <c r="Z561" s="16" t="b">
        <v>0</v>
      </c>
      <c r="AA561" s="15" t="s">
        <v>54</v>
      </c>
      <c r="AB561" s="16" t="b">
        <v>0</v>
      </c>
      <c r="AC561" s="16">
        <v>39</v>
      </c>
      <c r="AD561" t="str">
        <f t="shared" si="8"/>
        <v>Tr</v>
      </c>
    </row>
    <row r="562" spans="2:30" x14ac:dyDescent="0.25">
      <c r="B562">
        <f>VLOOKUP(C562*1,RMPCrecs!F$2:N$1245,9,FALSE)</f>
        <v>17</v>
      </c>
      <c r="C562" s="15" t="s">
        <v>663</v>
      </c>
      <c r="D562" s="15" t="s">
        <v>41</v>
      </c>
      <c r="E562" s="16">
        <v>2009</v>
      </c>
      <c r="F562" s="15" t="s">
        <v>42</v>
      </c>
      <c r="G562" s="17">
        <v>40050</v>
      </c>
      <c r="H562" s="15" t="s">
        <v>43</v>
      </c>
      <c r="I562" s="15" t="s">
        <v>44</v>
      </c>
      <c r="J562" s="16">
        <v>3008</v>
      </c>
      <c r="K562" s="15" t="s">
        <v>45</v>
      </c>
      <c r="L562" s="16">
        <v>830</v>
      </c>
      <c r="M562" s="15" t="s">
        <v>46</v>
      </c>
      <c r="N562" s="16">
        <v>3</v>
      </c>
      <c r="O562" s="15" t="s">
        <v>43</v>
      </c>
      <c r="P562" s="15" t="s">
        <v>405</v>
      </c>
      <c r="Q562" s="15" t="s">
        <v>48</v>
      </c>
      <c r="R562" s="15" t="s">
        <v>49</v>
      </c>
      <c r="S562" s="15" t="s">
        <v>43</v>
      </c>
      <c r="T562" s="15" t="s">
        <v>50</v>
      </c>
      <c r="U562" s="15" t="s">
        <v>69</v>
      </c>
      <c r="V562" s="16">
        <v>1.01</v>
      </c>
      <c r="W562" s="16">
        <v>1.01</v>
      </c>
      <c r="X562" s="15" t="s">
        <v>52</v>
      </c>
      <c r="Y562" s="15" t="s">
        <v>403</v>
      </c>
      <c r="Z562" s="16" t="b">
        <v>0</v>
      </c>
      <c r="AA562" s="15" t="s">
        <v>54</v>
      </c>
      <c r="AB562" s="16" t="b">
        <v>0</v>
      </c>
      <c r="AC562" s="16">
        <v>39</v>
      </c>
      <c r="AD562" t="str">
        <f t="shared" si="8"/>
        <v>Tr</v>
      </c>
    </row>
    <row r="563" spans="2:30" x14ac:dyDescent="0.25">
      <c r="B563">
        <f>VLOOKUP(C563*1,RMPCrecs!F$2:N$1245,9,FALSE)</f>
        <v>17</v>
      </c>
      <c r="C563" s="15" t="s">
        <v>664</v>
      </c>
      <c r="D563" s="15" t="s">
        <v>41</v>
      </c>
      <c r="E563" s="16">
        <v>2009</v>
      </c>
      <c r="F563" s="15" t="s">
        <v>42</v>
      </c>
      <c r="G563" s="17">
        <v>40050</v>
      </c>
      <c r="H563" s="15" t="s">
        <v>43</v>
      </c>
      <c r="I563" s="15" t="s">
        <v>44</v>
      </c>
      <c r="J563" s="16">
        <v>3008</v>
      </c>
      <c r="K563" s="15" t="s">
        <v>45</v>
      </c>
      <c r="L563" s="16">
        <v>710</v>
      </c>
      <c r="M563" s="15" t="s">
        <v>46</v>
      </c>
      <c r="N563" s="16">
        <v>3</v>
      </c>
      <c r="O563" s="15" t="s">
        <v>43</v>
      </c>
      <c r="P563" s="15" t="s">
        <v>405</v>
      </c>
      <c r="Q563" s="15" t="s">
        <v>48</v>
      </c>
      <c r="R563" s="15" t="s">
        <v>49</v>
      </c>
      <c r="S563" s="15" t="s">
        <v>43</v>
      </c>
      <c r="T563" s="15" t="s">
        <v>50</v>
      </c>
      <c r="U563" s="15" t="s">
        <v>69</v>
      </c>
      <c r="V563" s="16">
        <v>1.01</v>
      </c>
      <c r="W563" s="16">
        <v>1.01</v>
      </c>
      <c r="X563" s="15" t="s">
        <v>52</v>
      </c>
      <c r="Y563" s="15" t="s">
        <v>403</v>
      </c>
      <c r="Z563" s="16" t="b">
        <v>0</v>
      </c>
      <c r="AA563" s="15" t="s">
        <v>54</v>
      </c>
      <c r="AB563" s="16" t="b">
        <v>0</v>
      </c>
      <c r="AC563" s="16">
        <v>39</v>
      </c>
      <c r="AD563" t="str">
        <f t="shared" si="8"/>
        <v>Tr</v>
      </c>
    </row>
    <row r="564" spans="2:30" x14ac:dyDescent="0.25">
      <c r="B564">
        <f>VLOOKUP(C564*1,RMPCrecs!F$2:N$1245,9,FALSE)</f>
        <v>17</v>
      </c>
      <c r="C564" s="15" t="s">
        <v>665</v>
      </c>
      <c r="D564" s="15" t="s">
        <v>41</v>
      </c>
      <c r="E564" s="16">
        <v>2009</v>
      </c>
      <c r="F564" s="15" t="s">
        <v>42</v>
      </c>
      <c r="G564" s="17">
        <v>40050</v>
      </c>
      <c r="H564" s="15" t="s">
        <v>43</v>
      </c>
      <c r="I564" s="15" t="s">
        <v>44</v>
      </c>
      <c r="J564" s="16">
        <v>3008</v>
      </c>
      <c r="K564" s="15" t="s">
        <v>45</v>
      </c>
      <c r="L564" s="16">
        <v>750</v>
      </c>
      <c r="M564" s="15" t="s">
        <v>46</v>
      </c>
      <c r="N564" s="16">
        <v>3</v>
      </c>
      <c r="O564" s="15" t="s">
        <v>43</v>
      </c>
      <c r="P564" s="15" t="s">
        <v>405</v>
      </c>
      <c r="Q564" s="15" t="s">
        <v>48</v>
      </c>
      <c r="R564" s="15" t="s">
        <v>49</v>
      </c>
      <c r="S564" s="15" t="s">
        <v>43</v>
      </c>
      <c r="T564" s="15" t="s">
        <v>50</v>
      </c>
      <c r="U564" s="15" t="s">
        <v>69</v>
      </c>
      <c r="V564" s="16">
        <v>1.01</v>
      </c>
      <c r="W564" s="16">
        <v>1.01</v>
      </c>
      <c r="X564" s="15" t="s">
        <v>52</v>
      </c>
      <c r="Y564" s="15" t="s">
        <v>403</v>
      </c>
      <c r="Z564" s="16" t="b">
        <v>0</v>
      </c>
      <c r="AA564" s="15" t="s">
        <v>54</v>
      </c>
      <c r="AB564" s="16" t="b">
        <v>0</v>
      </c>
      <c r="AC564" s="16">
        <v>39</v>
      </c>
      <c r="AD564" t="str">
        <f t="shared" si="8"/>
        <v>Tr</v>
      </c>
    </row>
    <row r="565" spans="2:30" x14ac:dyDescent="0.25">
      <c r="B565">
        <f>VLOOKUP(C565*1,RMPCrecs!F$2:N$1245,9,FALSE)</f>
        <v>17</v>
      </c>
      <c r="C565" s="15" t="s">
        <v>666</v>
      </c>
      <c r="D565" s="15" t="s">
        <v>41</v>
      </c>
      <c r="E565" s="16">
        <v>2009</v>
      </c>
      <c r="F565" s="15" t="s">
        <v>42</v>
      </c>
      <c r="G565" s="17">
        <v>40050</v>
      </c>
      <c r="H565" s="15" t="s">
        <v>43</v>
      </c>
      <c r="I565" s="15" t="s">
        <v>44</v>
      </c>
      <c r="J565" s="16">
        <v>3008</v>
      </c>
      <c r="K565" s="15" t="s">
        <v>45</v>
      </c>
      <c r="L565" s="16">
        <v>810</v>
      </c>
      <c r="M565" s="15" t="s">
        <v>46</v>
      </c>
      <c r="N565" s="16">
        <v>4</v>
      </c>
      <c r="O565" s="15" t="s">
        <v>43</v>
      </c>
      <c r="P565" s="15" t="s">
        <v>68</v>
      </c>
      <c r="Q565" s="15" t="s">
        <v>48</v>
      </c>
      <c r="R565" s="15" t="s">
        <v>49</v>
      </c>
      <c r="S565" s="15" t="s">
        <v>43</v>
      </c>
      <c r="T565" s="15" t="s">
        <v>50</v>
      </c>
      <c r="U565" s="15" t="s">
        <v>69</v>
      </c>
      <c r="V565" s="16">
        <v>1.01</v>
      </c>
      <c r="W565" s="16">
        <v>1.01</v>
      </c>
      <c r="X565" s="15" t="s">
        <v>52</v>
      </c>
      <c r="Y565" s="15" t="s">
        <v>403</v>
      </c>
      <c r="Z565" s="16" t="b">
        <v>0</v>
      </c>
      <c r="AA565" s="15" t="s">
        <v>54</v>
      </c>
      <c r="AB565" s="16" t="b">
        <v>0</v>
      </c>
      <c r="AC565" s="16">
        <v>39</v>
      </c>
      <c r="AD565" t="str">
        <f t="shared" si="8"/>
        <v>Tr</v>
      </c>
    </row>
    <row r="566" spans="2:30" x14ac:dyDescent="0.25">
      <c r="B566">
        <f>VLOOKUP(C566*1,RMPCrecs!F$2:N$1245,9,FALSE)</f>
        <v>17</v>
      </c>
      <c r="C566" s="15" t="s">
        <v>667</v>
      </c>
      <c r="D566" s="15" t="s">
        <v>41</v>
      </c>
      <c r="E566" s="16">
        <v>2009</v>
      </c>
      <c r="F566" s="15" t="s">
        <v>42</v>
      </c>
      <c r="G566" s="17">
        <v>40050</v>
      </c>
      <c r="H566" s="15" t="s">
        <v>43</v>
      </c>
      <c r="I566" s="15" t="s">
        <v>44</v>
      </c>
      <c r="J566" s="16">
        <v>3008</v>
      </c>
      <c r="K566" s="15" t="s">
        <v>110</v>
      </c>
      <c r="L566" s="16">
        <v>920</v>
      </c>
      <c r="M566" s="15" t="s">
        <v>46</v>
      </c>
      <c r="N566" s="16">
        <v>4</v>
      </c>
      <c r="O566" s="15" t="s">
        <v>43</v>
      </c>
      <c r="P566" s="15" t="s">
        <v>68</v>
      </c>
      <c r="Q566" s="15" t="s">
        <v>48</v>
      </c>
      <c r="R566" s="15" t="s">
        <v>49</v>
      </c>
      <c r="S566" s="15" t="s">
        <v>43</v>
      </c>
      <c r="T566" s="15" t="s">
        <v>50</v>
      </c>
      <c r="U566" s="15" t="s">
        <v>69</v>
      </c>
      <c r="V566" s="16">
        <v>1.01</v>
      </c>
      <c r="W566" s="16">
        <v>1.01</v>
      </c>
      <c r="X566" s="15" t="s">
        <v>52</v>
      </c>
      <c r="Y566" s="15" t="s">
        <v>403</v>
      </c>
      <c r="Z566" s="16" t="b">
        <v>0</v>
      </c>
      <c r="AA566" s="15" t="s">
        <v>54</v>
      </c>
      <c r="AB566" s="16" t="b">
        <v>0</v>
      </c>
      <c r="AC566" s="16">
        <v>39</v>
      </c>
      <c r="AD566" t="str">
        <f t="shared" si="8"/>
        <v>Tr</v>
      </c>
    </row>
    <row r="567" spans="2:30" x14ac:dyDescent="0.25">
      <c r="B567">
        <f>VLOOKUP(C567*1,RMPCrecs!F$2:N$1245,9,FALSE)</f>
        <v>17</v>
      </c>
      <c r="C567" s="15" t="s">
        <v>668</v>
      </c>
      <c r="D567" s="15" t="s">
        <v>41</v>
      </c>
      <c r="E567" s="16">
        <v>2009</v>
      </c>
      <c r="F567" s="15" t="s">
        <v>42</v>
      </c>
      <c r="G567" s="17">
        <v>40050</v>
      </c>
      <c r="H567" s="15" t="s">
        <v>43</v>
      </c>
      <c r="I567" s="15" t="s">
        <v>44</v>
      </c>
      <c r="J567" s="16">
        <v>3008</v>
      </c>
      <c r="K567" s="15" t="s">
        <v>110</v>
      </c>
      <c r="L567" s="16">
        <v>970</v>
      </c>
      <c r="M567" s="15" t="s">
        <v>46</v>
      </c>
      <c r="N567" s="16">
        <v>4</v>
      </c>
      <c r="O567" s="15" t="s">
        <v>43</v>
      </c>
      <c r="P567" s="15" t="s">
        <v>68</v>
      </c>
      <c r="Q567" s="15" t="s">
        <v>48</v>
      </c>
      <c r="R567" s="15" t="s">
        <v>49</v>
      </c>
      <c r="S567" s="15" t="s">
        <v>43</v>
      </c>
      <c r="T567" s="15" t="s">
        <v>50</v>
      </c>
      <c r="U567" s="15" t="s">
        <v>69</v>
      </c>
      <c r="V567" s="16">
        <v>1.01</v>
      </c>
      <c r="W567" s="16">
        <v>1.01</v>
      </c>
      <c r="X567" s="15" t="s">
        <v>52</v>
      </c>
      <c r="Y567" s="15" t="s">
        <v>403</v>
      </c>
      <c r="Z567" s="16" t="b">
        <v>0</v>
      </c>
      <c r="AA567" s="15" t="s">
        <v>54</v>
      </c>
      <c r="AB567" s="16" t="b">
        <v>0</v>
      </c>
      <c r="AC567" s="16">
        <v>39</v>
      </c>
      <c r="AD567" t="str">
        <f t="shared" si="8"/>
        <v>Tr</v>
      </c>
    </row>
    <row r="568" spans="2:30" x14ac:dyDescent="0.25">
      <c r="B568">
        <f>VLOOKUP(C568*1,RMPCrecs!F$2:N$1245,9,FALSE)</f>
        <v>17</v>
      </c>
      <c r="C568" s="15" t="s">
        <v>669</v>
      </c>
      <c r="D568" s="15" t="s">
        <v>41</v>
      </c>
      <c r="E568" s="16">
        <v>2009</v>
      </c>
      <c r="F568" s="15" t="s">
        <v>42</v>
      </c>
      <c r="G568" s="17">
        <v>40050</v>
      </c>
      <c r="H568" s="15" t="s">
        <v>43</v>
      </c>
      <c r="I568" s="15" t="s">
        <v>44</v>
      </c>
      <c r="J568" s="16">
        <v>3008</v>
      </c>
      <c r="K568" s="15" t="s">
        <v>45</v>
      </c>
      <c r="L568" s="16">
        <v>540</v>
      </c>
      <c r="M568" s="15" t="s">
        <v>46</v>
      </c>
      <c r="N568" s="16">
        <v>2</v>
      </c>
      <c r="O568" s="15" t="s">
        <v>43</v>
      </c>
      <c r="P568" s="15" t="s">
        <v>433</v>
      </c>
      <c r="Q568" s="15" t="s">
        <v>48</v>
      </c>
      <c r="R568" s="15" t="s">
        <v>49</v>
      </c>
      <c r="S568" s="15" t="s">
        <v>43</v>
      </c>
      <c r="T568" s="15" t="s">
        <v>50</v>
      </c>
      <c r="U568" s="15" t="s">
        <v>69</v>
      </c>
      <c r="V568" s="16">
        <v>1.01</v>
      </c>
      <c r="W568" s="16">
        <v>1.01</v>
      </c>
      <c r="X568" s="15" t="s">
        <v>52</v>
      </c>
      <c r="Y568" s="15" t="s">
        <v>403</v>
      </c>
      <c r="Z568" s="16" t="b">
        <v>0</v>
      </c>
      <c r="AA568" s="15" t="s">
        <v>54</v>
      </c>
      <c r="AB568" s="16" t="b">
        <v>0</v>
      </c>
      <c r="AC568" s="16">
        <v>39</v>
      </c>
      <c r="AD568" t="str">
        <f t="shared" si="8"/>
        <v>Tr</v>
      </c>
    </row>
    <row r="569" spans="2:30" x14ac:dyDescent="0.25">
      <c r="B569">
        <f>VLOOKUP(C569*1,RMPCrecs!F$2:N$1245,9,FALSE)</f>
        <v>17</v>
      </c>
      <c r="C569" s="15" t="s">
        <v>670</v>
      </c>
      <c r="D569" s="15" t="s">
        <v>41</v>
      </c>
      <c r="E569" s="16">
        <v>2009</v>
      </c>
      <c r="F569" s="15" t="s">
        <v>42</v>
      </c>
      <c r="G569" s="17">
        <v>40050</v>
      </c>
      <c r="H569" s="15" t="s">
        <v>43</v>
      </c>
      <c r="I569" s="15" t="s">
        <v>44</v>
      </c>
      <c r="J569" s="16">
        <v>3008</v>
      </c>
      <c r="K569" s="15" t="s">
        <v>110</v>
      </c>
      <c r="L569" s="16">
        <v>830</v>
      </c>
      <c r="M569" s="15" t="s">
        <v>46</v>
      </c>
      <c r="N569" s="16">
        <v>4</v>
      </c>
      <c r="O569" s="15" t="s">
        <v>43</v>
      </c>
      <c r="P569" s="15" t="s">
        <v>68</v>
      </c>
      <c r="Q569" s="15" t="s">
        <v>48</v>
      </c>
      <c r="R569" s="15" t="s">
        <v>49</v>
      </c>
      <c r="S569" s="15" t="s">
        <v>43</v>
      </c>
      <c r="T569" s="15" t="s">
        <v>50</v>
      </c>
      <c r="U569" s="15" t="s">
        <v>69</v>
      </c>
      <c r="V569" s="16">
        <v>1.01</v>
      </c>
      <c r="W569" s="16">
        <v>1.01</v>
      </c>
      <c r="X569" s="15" t="s">
        <v>52</v>
      </c>
      <c r="Y569" s="15" t="s">
        <v>403</v>
      </c>
      <c r="Z569" s="16" t="b">
        <v>0</v>
      </c>
      <c r="AA569" s="15" t="s">
        <v>54</v>
      </c>
      <c r="AB569" s="16" t="b">
        <v>0</v>
      </c>
      <c r="AC569" s="16">
        <v>39</v>
      </c>
      <c r="AD569" t="str">
        <f t="shared" si="8"/>
        <v>Tr</v>
      </c>
    </row>
    <row r="570" spans="2:30" x14ac:dyDescent="0.25">
      <c r="B570">
        <f>VLOOKUP(C570*1,RMPCrecs!F$2:N$1245,9,FALSE)</f>
        <v>17</v>
      </c>
      <c r="C570" s="15" t="s">
        <v>671</v>
      </c>
      <c r="D570" s="15" t="s">
        <v>41</v>
      </c>
      <c r="E570" s="16">
        <v>2009</v>
      </c>
      <c r="F570" s="15" t="s">
        <v>42</v>
      </c>
      <c r="G570" s="17">
        <v>40050</v>
      </c>
      <c r="H570" s="15" t="s">
        <v>43</v>
      </c>
      <c r="I570" s="15" t="s">
        <v>44</v>
      </c>
      <c r="J570" s="16">
        <v>3008</v>
      </c>
      <c r="K570" s="15" t="s">
        <v>110</v>
      </c>
      <c r="L570" s="16">
        <v>880</v>
      </c>
      <c r="M570" s="15" t="s">
        <v>46</v>
      </c>
      <c r="N570" s="16">
        <v>4</v>
      </c>
      <c r="O570" s="15" t="s">
        <v>43</v>
      </c>
      <c r="P570" s="15" t="s">
        <v>68</v>
      </c>
      <c r="Q570" s="15" t="s">
        <v>48</v>
      </c>
      <c r="R570" s="15" t="s">
        <v>49</v>
      </c>
      <c r="S570" s="15" t="s">
        <v>43</v>
      </c>
      <c r="T570" s="15" t="s">
        <v>50</v>
      </c>
      <c r="U570" s="15" t="s">
        <v>69</v>
      </c>
      <c r="V570" s="16">
        <v>1.01</v>
      </c>
      <c r="W570" s="16">
        <v>1.01</v>
      </c>
      <c r="X570" s="15" t="s">
        <v>52</v>
      </c>
      <c r="Y570" s="15" t="s">
        <v>403</v>
      </c>
      <c r="Z570" s="16" t="b">
        <v>0</v>
      </c>
      <c r="AA570" s="15" t="s">
        <v>54</v>
      </c>
      <c r="AB570" s="16" t="b">
        <v>0</v>
      </c>
      <c r="AC570" s="16">
        <v>39</v>
      </c>
      <c r="AD570" t="str">
        <f t="shared" si="8"/>
        <v>Tr</v>
      </c>
    </row>
    <row r="571" spans="2:30" x14ac:dyDescent="0.25">
      <c r="B571">
        <f>VLOOKUP(C571*1,RMPCrecs!F$2:N$1245,9,FALSE)</f>
        <v>17</v>
      </c>
      <c r="C571" s="15" t="s">
        <v>672</v>
      </c>
      <c r="D571" s="15" t="s">
        <v>41</v>
      </c>
      <c r="E571" s="16">
        <v>2009</v>
      </c>
      <c r="F571" s="15" t="s">
        <v>42</v>
      </c>
      <c r="G571" s="17">
        <v>40050</v>
      </c>
      <c r="H571" s="15" t="s">
        <v>43</v>
      </c>
      <c r="I571" s="15" t="s">
        <v>44</v>
      </c>
      <c r="J571" s="16">
        <v>3008</v>
      </c>
      <c r="K571" s="15" t="s">
        <v>110</v>
      </c>
      <c r="L571" s="16">
        <v>840</v>
      </c>
      <c r="M571" s="15" t="s">
        <v>46</v>
      </c>
      <c r="N571" s="16">
        <v>4</v>
      </c>
      <c r="O571" s="15" t="s">
        <v>43</v>
      </c>
      <c r="P571" s="15" t="s">
        <v>68</v>
      </c>
      <c r="Q571" s="15" t="s">
        <v>48</v>
      </c>
      <c r="R571" s="15" t="s">
        <v>49</v>
      </c>
      <c r="S571" s="15" t="s">
        <v>43</v>
      </c>
      <c r="T571" s="15" t="s">
        <v>50</v>
      </c>
      <c r="U571" s="15" t="s">
        <v>69</v>
      </c>
      <c r="V571" s="16">
        <v>1.01</v>
      </c>
      <c r="W571" s="16">
        <v>1.01</v>
      </c>
      <c r="X571" s="15" t="s">
        <v>52</v>
      </c>
      <c r="Y571" s="15" t="s">
        <v>403</v>
      </c>
      <c r="Z571" s="16" t="b">
        <v>0</v>
      </c>
      <c r="AA571" s="15" t="s">
        <v>54</v>
      </c>
      <c r="AB571" s="16" t="b">
        <v>0</v>
      </c>
      <c r="AC571" s="16">
        <v>39</v>
      </c>
      <c r="AD571" t="str">
        <f t="shared" si="8"/>
        <v>Tr</v>
      </c>
    </row>
    <row r="572" spans="2:30" x14ac:dyDescent="0.25">
      <c r="B572">
        <f>VLOOKUP(C572*1,RMPCrecs!F$2:N$1245,9,FALSE)</f>
        <v>17</v>
      </c>
      <c r="C572" s="15" t="s">
        <v>673</v>
      </c>
      <c r="D572" s="15" t="s">
        <v>41</v>
      </c>
      <c r="E572" s="16">
        <v>2009</v>
      </c>
      <c r="F572" s="15" t="s">
        <v>42</v>
      </c>
      <c r="G572" s="17">
        <v>40050</v>
      </c>
      <c r="H572" s="15" t="s">
        <v>43</v>
      </c>
      <c r="I572" s="15" t="s">
        <v>44</v>
      </c>
      <c r="J572" s="16">
        <v>3008</v>
      </c>
      <c r="K572" s="15" t="s">
        <v>110</v>
      </c>
      <c r="L572" s="16">
        <v>870</v>
      </c>
      <c r="M572" s="15" t="s">
        <v>46</v>
      </c>
      <c r="N572" s="16">
        <v>4</v>
      </c>
      <c r="O572" s="15" t="s">
        <v>43</v>
      </c>
      <c r="P572" s="15" t="s">
        <v>68</v>
      </c>
      <c r="Q572" s="15" t="s">
        <v>48</v>
      </c>
      <c r="R572" s="15" t="s">
        <v>49</v>
      </c>
      <c r="S572" s="15" t="s">
        <v>43</v>
      </c>
      <c r="T572" s="15" t="s">
        <v>50</v>
      </c>
      <c r="U572" s="15" t="s">
        <v>69</v>
      </c>
      <c r="V572" s="16">
        <v>1.01</v>
      </c>
      <c r="W572" s="16">
        <v>1.01</v>
      </c>
      <c r="X572" s="15" t="s">
        <v>52</v>
      </c>
      <c r="Y572" s="15" t="s">
        <v>403</v>
      </c>
      <c r="Z572" s="16" t="b">
        <v>0</v>
      </c>
      <c r="AA572" s="15" t="s">
        <v>54</v>
      </c>
      <c r="AB572" s="16" t="b">
        <v>0</v>
      </c>
      <c r="AC572" s="16">
        <v>39</v>
      </c>
      <c r="AD572" t="str">
        <f t="shared" si="8"/>
        <v>Tr</v>
      </c>
    </row>
    <row r="573" spans="2:30" x14ac:dyDescent="0.25">
      <c r="B573">
        <f>VLOOKUP(C573*1,RMPCrecs!F$2:N$1245,9,FALSE)</f>
        <v>17</v>
      </c>
      <c r="C573" s="15" t="s">
        <v>688</v>
      </c>
      <c r="D573" s="15" t="s">
        <v>41</v>
      </c>
      <c r="E573" s="16">
        <v>2009</v>
      </c>
      <c r="F573" s="15" t="s">
        <v>67</v>
      </c>
      <c r="G573" s="17">
        <v>40053</v>
      </c>
      <c r="H573" s="15" t="s">
        <v>43</v>
      </c>
      <c r="I573" s="15" t="s">
        <v>44</v>
      </c>
      <c r="J573" s="16">
        <v>3008</v>
      </c>
      <c r="K573" s="15" t="s">
        <v>45</v>
      </c>
      <c r="L573" s="16">
        <v>770</v>
      </c>
      <c r="M573" s="15" t="s">
        <v>46</v>
      </c>
      <c r="N573" s="16">
        <v>3</v>
      </c>
      <c r="O573" s="15" t="s">
        <v>43</v>
      </c>
      <c r="P573" s="15" t="s">
        <v>405</v>
      </c>
      <c r="Q573" s="15" t="s">
        <v>48</v>
      </c>
      <c r="R573" s="15" t="s">
        <v>49</v>
      </c>
      <c r="S573" s="15" t="s">
        <v>43</v>
      </c>
      <c r="T573" s="15" t="s">
        <v>50</v>
      </c>
      <c r="U573" s="15" t="s">
        <v>69</v>
      </c>
      <c r="V573" s="16">
        <v>1.67</v>
      </c>
      <c r="W573" s="16">
        <v>1.67</v>
      </c>
      <c r="X573" s="15" t="s">
        <v>52</v>
      </c>
      <c r="Y573" s="15" t="s">
        <v>461</v>
      </c>
      <c r="Z573" s="16" t="b">
        <v>0</v>
      </c>
      <c r="AA573" s="15" t="s">
        <v>54</v>
      </c>
      <c r="AB573" s="16" t="b">
        <v>0</v>
      </c>
      <c r="AC573" s="16">
        <v>39</v>
      </c>
      <c r="AD573" t="str">
        <f t="shared" si="8"/>
        <v>Tr</v>
      </c>
    </row>
    <row r="574" spans="2:30" x14ac:dyDescent="0.25">
      <c r="B574">
        <f>VLOOKUP(C574*1,RMPCrecs!F$2:N$1245,9,FALSE)</f>
        <v>17</v>
      </c>
      <c r="C574" s="15" t="s">
        <v>689</v>
      </c>
      <c r="D574" s="15" t="s">
        <v>41</v>
      </c>
      <c r="E574" s="16">
        <v>2009</v>
      </c>
      <c r="F574" s="15" t="s">
        <v>67</v>
      </c>
      <c r="G574" s="17">
        <v>40053</v>
      </c>
      <c r="H574" s="15" t="s">
        <v>43</v>
      </c>
      <c r="I574" s="15" t="s">
        <v>44</v>
      </c>
      <c r="J574" s="16">
        <v>3008</v>
      </c>
      <c r="K574" s="15" t="s">
        <v>45</v>
      </c>
      <c r="L574" s="16">
        <v>800</v>
      </c>
      <c r="M574" s="15" t="s">
        <v>46</v>
      </c>
      <c r="N574" s="16">
        <v>4</v>
      </c>
      <c r="O574" s="15" t="s">
        <v>43</v>
      </c>
      <c r="P574" s="15" t="s">
        <v>68</v>
      </c>
      <c r="Q574" s="15" t="s">
        <v>48</v>
      </c>
      <c r="R574" s="15" t="s">
        <v>49</v>
      </c>
      <c r="S574" s="15" t="s">
        <v>43</v>
      </c>
      <c r="T574" s="15" t="s">
        <v>50</v>
      </c>
      <c r="U574" s="15" t="s">
        <v>69</v>
      </c>
      <c r="V574" s="16">
        <v>1.67</v>
      </c>
      <c r="W574" s="16">
        <v>1.67</v>
      </c>
      <c r="X574" s="15" t="s">
        <v>52</v>
      </c>
      <c r="Y574" s="15" t="s">
        <v>461</v>
      </c>
      <c r="Z574" s="16" t="b">
        <v>0</v>
      </c>
      <c r="AA574" s="15" t="s">
        <v>54</v>
      </c>
      <c r="AB574" s="16" t="b">
        <v>0</v>
      </c>
      <c r="AC574" s="16">
        <v>39</v>
      </c>
      <c r="AD574" t="str">
        <f t="shared" si="8"/>
        <v>Tr</v>
      </c>
    </row>
    <row r="575" spans="2:30" x14ac:dyDescent="0.25">
      <c r="B575">
        <f>VLOOKUP(C575*1,RMPCrecs!F$2:N$1245,9,FALSE)</f>
        <v>17</v>
      </c>
      <c r="C575" s="15" t="s">
        <v>690</v>
      </c>
      <c r="D575" s="15" t="s">
        <v>41</v>
      </c>
      <c r="E575" s="16">
        <v>2009</v>
      </c>
      <c r="F575" s="15" t="s">
        <v>67</v>
      </c>
      <c r="G575" s="17">
        <v>40053</v>
      </c>
      <c r="H575" s="15" t="s">
        <v>43</v>
      </c>
      <c r="I575" s="15" t="s">
        <v>44</v>
      </c>
      <c r="J575" s="16">
        <v>3008</v>
      </c>
      <c r="K575" s="15" t="s">
        <v>110</v>
      </c>
      <c r="L575" s="16">
        <v>730</v>
      </c>
      <c r="M575" s="15" t="s">
        <v>46</v>
      </c>
      <c r="N575" s="16">
        <v>4</v>
      </c>
      <c r="O575" s="15" t="s">
        <v>43</v>
      </c>
      <c r="P575" s="15" t="s">
        <v>68</v>
      </c>
      <c r="Q575" s="15" t="s">
        <v>48</v>
      </c>
      <c r="R575" s="15" t="s">
        <v>49</v>
      </c>
      <c r="S575" s="15" t="s">
        <v>43</v>
      </c>
      <c r="T575" s="15" t="s">
        <v>50</v>
      </c>
      <c r="U575" s="15" t="s">
        <v>69</v>
      </c>
      <c r="V575" s="16">
        <v>1.67</v>
      </c>
      <c r="W575" s="16">
        <v>1.67</v>
      </c>
      <c r="X575" s="15" t="s">
        <v>52</v>
      </c>
      <c r="Y575" s="15" t="s">
        <v>461</v>
      </c>
      <c r="Z575" s="16" t="b">
        <v>0</v>
      </c>
      <c r="AA575" s="15" t="s">
        <v>54</v>
      </c>
      <c r="AB575" s="16" t="b">
        <v>0</v>
      </c>
      <c r="AC575" s="16">
        <v>39</v>
      </c>
      <c r="AD575" t="str">
        <f t="shared" si="8"/>
        <v>Tr</v>
      </c>
    </row>
    <row r="576" spans="2:30" x14ac:dyDescent="0.25">
      <c r="B576">
        <f>VLOOKUP(C576*1,RMPCrecs!F$2:N$1245,9,FALSE)</f>
        <v>17</v>
      </c>
      <c r="C576" s="15" t="s">
        <v>691</v>
      </c>
      <c r="D576" s="15" t="s">
        <v>41</v>
      </c>
      <c r="E576" s="16">
        <v>2009</v>
      </c>
      <c r="F576" s="15" t="s">
        <v>67</v>
      </c>
      <c r="G576" s="17">
        <v>40053</v>
      </c>
      <c r="H576" s="15" t="s">
        <v>43</v>
      </c>
      <c r="I576" s="15" t="s">
        <v>44</v>
      </c>
      <c r="J576" s="16">
        <v>3008</v>
      </c>
      <c r="K576" s="15" t="s">
        <v>110</v>
      </c>
      <c r="L576" s="16">
        <v>700</v>
      </c>
      <c r="M576" s="15" t="s">
        <v>46</v>
      </c>
      <c r="N576" s="16">
        <v>3</v>
      </c>
      <c r="O576" s="15" t="s">
        <v>43</v>
      </c>
      <c r="P576" s="15" t="s">
        <v>405</v>
      </c>
      <c r="Q576" s="15" t="s">
        <v>48</v>
      </c>
      <c r="R576" s="15" t="s">
        <v>49</v>
      </c>
      <c r="S576" s="15" t="s">
        <v>43</v>
      </c>
      <c r="T576" s="15" t="s">
        <v>50</v>
      </c>
      <c r="U576" s="15" t="s">
        <v>69</v>
      </c>
      <c r="V576" s="16">
        <v>1.67</v>
      </c>
      <c r="W576" s="16">
        <v>1.67</v>
      </c>
      <c r="X576" s="15" t="s">
        <v>52</v>
      </c>
      <c r="Y576" s="15" t="s">
        <v>461</v>
      </c>
      <c r="Z576" s="16" t="b">
        <v>0</v>
      </c>
      <c r="AA576" s="15" t="s">
        <v>54</v>
      </c>
      <c r="AB576" s="16" t="b">
        <v>0</v>
      </c>
      <c r="AC576" s="16">
        <v>39</v>
      </c>
      <c r="AD576" t="str">
        <f t="shared" si="8"/>
        <v>Tr</v>
      </c>
    </row>
    <row r="577" spans="2:30" x14ac:dyDescent="0.25">
      <c r="B577">
        <f>VLOOKUP(C577*1,RMPCrecs!F$2:N$1245,9,FALSE)</f>
        <v>17</v>
      </c>
      <c r="C577" s="15" t="s">
        <v>692</v>
      </c>
      <c r="D577" s="15" t="s">
        <v>41</v>
      </c>
      <c r="E577" s="16">
        <v>2009</v>
      </c>
      <c r="F577" s="15" t="s">
        <v>67</v>
      </c>
      <c r="G577" s="17">
        <v>40053</v>
      </c>
      <c r="H577" s="15" t="s">
        <v>43</v>
      </c>
      <c r="I577" s="15" t="s">
        <v>44</v>
      </c>
      <c r="J577" s="16">
        <v>3008</v>
      </c>
      <c r="K577" s="15" t="s">
        <v>110</v>
      </c>
      <c r="L577" s="16">
        <v>870</v>
      </c>
      <c r="M577" s="15" t="s">
        <v>46</v>
      </c>
      <c r="N577" s="16">
        <v>4</v>
      </c>
      <c r="O577" s="15" t="s">
        <v>43</v>
      </c>
      <c r="P577" s="15" t="s">
        <v>68</v>
      </c>
      <c r="Q577" s="15" t="s">
        <v>48</v>
      </c>
      <c r="R577" s="15" t="s">
        <v>49</v>
      </c>
      <c r="S577" s="15" t="s">
        <v>43</v>
      </c>
      <c r="T577" s="15" t="s">
        <v>50</v>
      </c>
      <c r="U577" s="15" t="s">
        <v>69</v>
      </c>
      <c r="V577" s="16">
        <v>1.67</v>
      </c>
      <c r="W577" s="16">
        <v>1.67</v>
      </c>
      <c r="X577" s="15" t="s">
        <v>52</v>
      </c>
      <c r="Y577" s="15" t="s">
        <v>461</v>
      </c>
      <c r="Z577" s="16" t="b">
        <v>0</v>
      </c>
      <c r="AA577" s="15" t="s">
        <v>54</v>
      </c>
      <c r="AB577" s="16" t="b">
        <v>0</v>
      </c>
      <c r="AC577" s="16">
        <v>39</v>
      </c>
      <c r="AD577" t="str">
        <f t="shared" si="8"/>
        <v>Tr</v>
      </c>
    </row>
    <row r="578" spans="2:30" x14ac:dyDescent="0.25">
      <c r="B578">
        <f>VLOOKUP(C578*1,RMPCrecs!F$2:N$1245,9,FALSE)</f>
        <v>17</v>
      </c>
      <c r="C578" s="15" t="s">
        <v>693</v>
      </c>
      <c r="D578" s="15" t="s">
        <v>41</v>
      </c>
      <c r="E578" s="16">
        <v>2009</v>
      </c>
      <c r="F578" s="15" t="s">
        <v>67</v>
      </c>
      <c r="G578" s="17">
        <v>40053</v>
      </c>
      <c r="H578" s="15" t="s">
        <v>43</v>
      </c>
      <c r="I578" s="15" t="s">
        <v>44</v>
      </c>
      <c r="J578" s="16">
        <v>3008</v>
      </c>
      <c r="K578" s="15" t="s">
        <v>45</v>
      </c>
      <c r="L578" s="16">
        <v>770</v>
      </c>
      <c r="M578" s="15" t="s">
        <v>46</v>
      </c>
      <c r="N578" s="16">
        <v>3</v>
      </c>
      <c r="O578" s="15" t="s">
        <v>43</v>
      </c>
      <c r="P578" s="15" t="s">
        <v>405</v>
      </c>
      <c r="Q578" s="15" t="s">
        <v>48</v>
      </c>
      <c r="R578" s="15" t="s">
        <v>49</v>
      </c>
      <c r="S578" s="15" t="s">
        <v>43</v>
      </c>
      <c r="T578" s="15" t="s">
        <v>50</v>
      </c>
      <c r="U578" s="15" t="s">
        <v>69</v>
      </c>
      <c r="V578" s="16">
        <v>1.67</v>
      </c>
      <c r="W578" s="16">
        <v>1.67</v>
      </c>
      <c r="X578" s="15" t="s">
        <v>52</v>
      </c>
      <c r="Y578" s="15" t="s">
        <v>461</v>
      </c>
      <c r="Z578" s="16" t="b">
        <v>0</v>
      </c>
      <c r="AA578" s="15" t="s">
        <v>54</v>
      </c>
      <c r="AB578" s="16" t="b">
        <v>0</v>
      </c>
      <c r="AC578" s="16">
        <v>39</v>
      </c>
      <c r="AD578" t="str">
        <f t="shared" si="8"/>
        <v>Tr</v>
      </c>
    </row>
    <row r="579" spans="2:30" x14ac:dyDescent="0.25">
      <c r="B579">
        <f>VLOOKUP(C579*1,RMPCrecs!F$2:N$1245,9,FALSE)</f>
        <v>17</v>
      </c>
      <c r="C579" s="15" t="s">
        <v>694</v>
      </c>
      <c r="D579" s="15" t="s">
        <v>41</v>
      </c>
      <c r="E579" s="16">
        <v>2009</v>
      </c>
      <c r="F579" s="15" t="s">
        <v>67</v>
      </c>
      <c r="G579" s="17">
        <v>40053</v>
      </c>
      <c r="H579" s="15" t="s">
        <v>43</v>
      </c>
      <c r="I579" s="15" t="s">
        <v>44</v>
      </c>
      <c r="J579" s="16">
        <v>3008</v>
      </c>
      <c r="K579" s="15" t="s">
        <v>110</v>
      </c>
      <c r="L579" s="16">
        <v>840</v>
      </c>
      <c r="M579" s="15" t="s">
        <v>46</v>
      </c>
      <c r="N579" s="16">
        <v>4</v>
      </c>
      <c r="O579" s="15" t="s">
        <v>43</v>
      </c>
      <c r="P579" s="15" t="s">
        <v>68</v>
      </c>
      <c r="Q579" s="15" t="s">
        <v>48</v>
      </c>
      <c r="R579" s="15" t="s">
        <v>49</v>
      </c>
      <c r="S579" s="15" t="s">
        <v>43</v>
      </c>
      <c r="T579" s="15" t="s">
        <v>50</v>
      </c>
      <c r="U579" s="15" t="s">
        <v>69</v>
      </c>
      <c r="V579" s="16">
        <v>1.67</v>
      </c>
      <c r="W579" s="16">
        <v>1.67</v>
      </c>
      <c r="X579" s="15" t="s">
        <v>52</v>
      </c>
      <c r="Y579" s="15" t="s">
        <v>461</v>
      </c>
      <c r="Z579" s="16" t="b">
        <v>0</v>
      </c>
      <c r="AA579" s="15" t="s">
        <v>54</v>
      </c>
      <c r="AB579" s="16" t="b">
        <v>0</v>
      </c>
      <c r="AC579" s="16">
        <v>39</v>
      </c>
      <c r="AD579" t="str">
        <f t="shared" ref="AD579:AD642" si="9">IF(OR(B579=14,B579=19),"NT",IF(B579&gt;=49,"mix","Tr"))</f>
        <v>Tr</v>
      </c>
    </row>
    <row r="580" spans="2:30" x14ac:dyDescent="0.25">
      <c r="B580">
        <f>VLOOKUP(C580*1,RMPCrecs!F$2:N$1245,9,FALSE)</f>
        <v>17</v>
      </c>
      <c r="C580" s="15" t="s">
        <v>695</v>
      </c>
      <c r="D580" s="15" t="s">
        <v>41</v>
      </c>
      <c r="E580" s="16">
        <v>2009</v>
      </c>
      <c r="F580" s="15" t="s">
        <v>67</v>
      </c>
      <c r="G580" s="17">
        <v>40053</v>
      </c>
      <c r="H580" s="15" t="s">
        <v>43</v>
      </c>
      <c r="I580" s="15" t="s">
        <v>44</v>
      </c>
      <c r="J580" s="16">
        <v>3008</v>
      </c>
      <c r="K580" s="15" t="s">
        <v>110</v>
      </c>
      <c r="L580" s="16">
        <v>790</v>
      </c>
      <c r="M580" s="15" t="s">
        <v>46</v>
      </c>
      <c r="N580" s="16">
        <v>3</v>
      </c>
      <c r="O580" s="15" t="s">
        <v>43</v>
      </c>
      <c r="P580" s="15" t="s">
        <v>405</v>
      </c>
      <c r="Q580" s="15" t="s">
        <v>48</v>
      </c>
      <c r="R580" s="15" t="s">
        <v>49</v>
      </c>
      <c r="S580" s="15" t="s">
        <v>43</v>
      </c>
      <c r="T580" s="15" t="s">
        <v>50</v>
      </c>
      <c r="U580" s="15" t="s">
        <v>69</v>
      </c>
      <c r="V580" s="16">
        <v>1.67</v>
      </c>
      <c r="W580" s="16">
        <v>1.67</v>
      </c>
      <c r="X580" s="15" t="s">
        <v>52</v>
      </c>
      <c r="Y580" s="15" t="s">
        <v>461</v>
      </c>
      <c r="Z580" s="16" t="b">
        <v>0</v>
      </c>
      <c r="AA580" s="15" t="s">
        <v>54</v>
      </c>
      <c r="AB580" s="16" t="b">
        <v>0</v>
      </c>
      <c r="AC580" s="16">
        <v>39</v>
      </c>
      <c r="AD580" t="str">
        <f t="shared" si="9"/>
        <v>Tr</v>
      </c>
    </row>
    <row r="581" spans="2:30" x14ac:dyDescent="0.25">
      <c r="B581">
        <f>VLOOKUP(C581*1,RMPCrecs!F$2:N$1245,9,FALSE)</f>
        <v>17</v>
      </c>
      <c r="C581" s="15" t="s">
        <v>696</v>
      </c>
      <c r="D581" s="15" t="s">
        <v>41</v>
      </c>
      <c r="E581" s="16">
        <v>2009</v>
      </c>
      <c r="F581" s="15" t="s">
        <v>67</v>
      </c>
      <c r="G581" s="17">
        <v>40053</v>
      </c>
      <c r="H581" s="15" t="s">
        <v>43</v>
      </c>
      <c r="I581" s="15" t="s">
        <v>44</v>
      </c>
      <c r="J581" s="16">
        <v>3008</v>
      </c>
      <c r="K581" s="15" t="s">
        <v>110</v>
      </c>
      <c r="L581" s="16">
        <v>800</v>
      </c>
      <c r="M581" s="15" t="s">
        <v>46</v>
      </c>
      <c r="N581" s="16">
        <v>4</v>
      </c>
      <c r="O581" s="15" t="s">
        <v>43</v>
      </c>
      <c r="P581" s="15" t="s">
        <v>68</v>
      </c>
      <c r="Q581" s="15" t="s">
        <v>48</v>
      </c>
      <c r="R581" s="15" t="s">
        <v>49</v>
      </c>
      <c r="S581" s="15" t="s">
        <v>43</v>
      </c>
      <c r="T581" s="15" t="s">
        <v>50</v>
      </c>
      <c r="U581" s="15" t="s">
        <v>69</v>
      </c>
      <c r="V581" s="16">
        <v>1.67</v>
      </c>
      <c r="W581" s="16">
        <v>1.67</v>
      </c>
      <c r="X581" s="15" t="s">
        <v>52</v>
      </c>
      <c r="Y581" s="15" t="s">
        <v>461</v>
      </c>
      <c r="Z581" s="16" t="b">
        <v>0</v>
      </c>
      <c r="AA581" s="15" t="s">
        <v>54</v>
      </c>
      <c r="AB581" s="16" t="b">
        <v>0</v>
      </c>
      <c r="AC581" s="16">
        <v>39</v>
      </c>
      <c r="AD581" t="str">
        <f t="shared" si="9"/>
        <v>Tr</v>
      </c>
    </row>
    <row r="582" spans="2:30" x14ac:dyDescent="0.25">
      <c r="B582">
        <f>VLOOKUP(C582*1,RMPCrecs!F$2:N$1245,9,FALSE)</f>
        <v>17</v>
      </c>
      <c r="C582" s="15" t="s">
        <v>706</v>
      </c>
      <c r="D582" s="15" t="s">
        <v>41</v>
      </c>
      <c r="E582" s="16">
        <v>2009</v>
      </c>
      <c r="F582" s="15" t="s">
        <v>42</v>
      </c>
      <c r="G582" s="17">
        <v>40045</v>
      </c>
      <c r="H582" s="15" t="s">
        <v>43</v>
      </c>
      <c r="I582" s="15" t="s">
        <v>44</v>
      </c>
      <c r="J582" s="16">
        <v>3008</v>
      </c>
      <c r="K582" s="15" t="s">
        <v>110</v>
      </c>
      <c r="L582" s="16">
        <v>870</v>
      </c>
      <c r="M582" s="15" t="s">
        <v>46</v>
      </c>
      <c r="N582" s="16">
        <v>4</v>
      </c>
      <c r="O582" s="15" t="s">
        <v>43</v>
      </c>
      <c r="P582" s="15" t="s">
        <v>68</v>
      </c>
      <c r="Q582" s="15" t="s">
        <v>48</v>
      </c>
      <c r="R582" s="15" t="s">
        <v>49</v>
      </c>
      <c r="S582" s="15" t="s">
        <v>43</v>
      </c>
      <c r="T582" s="15" t="s">
        <v>50</v>
      </c>
      <c r="U582" s="15" t="s">
        <v>98</v>
      </c>
      <c r="V582" s="16">
        <v>2.88</v>
      </c>
      <c r="W582" s="16">
        <v>2.88</v>
      </c>
      <c r="X582" s="15" t="s">
        <v>52</v>
      </c>
      <c r="Y582" s="15" t="s">
        <v>401</v>
      </c>
      <c r="Z582" s="16" t="b">
        <v>0</v>
      </c>
      <c r="AA582" s="15" t="s">
        <v>54</v>
      </c>
      <c r="AB582" s="16" t="b">
        <v>0</v>
      </c>
      <c r="AC582" s="16">
        <v>39</v>
      </c>
      <c r="AD582" t="str">
        <f t="shared" si="9"/>
        <v>Tr</v>
      </c>
    </row>
    <row r="583" spans="2:30" x14ac:dyDescent="0.25">
      <c r="B583">
        <f>VLOOKUP(C583*1,RMPCrecs!F$2:N$1245,9,FALSE)</f>
        <v>17</v>
      </c>
      <c r="C583" s="15" t="s">
        <v>707</v>
      </c>
      <c r="D583" s="15" t="s">
        <v>41</v>
      </c>
      <c r="E583" s="16">
        <v>2009</v>
      </c>
      <c r="F583" s="15" t="s">
        <v>42</v>
      </c>
      <c r="G583" s="17">
        <v>40044</v>
      </c>
      <c r="H583" s="15" t="s">
        <v>43</v>
      </c>
      <c r="I583" s="15" t="s">
        <v>44</v>
      </c>
      <c r="J583" s="16">
        <v>3008</v>
      </c>
      <c r="K583" s="15" t="s">
        <v>110</v>
      </c>
      <c r="L583" s="16">
        <v>810</v>
      </c>
      <c r="M583" s="15" t="s">
        <v>46</v>
      </c>
      <c r="N583" s="16">
        <v>4</v>
      </c>
      <c r="O583" s="15" t="s">
        <v>43</v>
      </c>
      <c r="P583" s="15" t="s">
        <v>68</v>
      </c>
      <c r="Q583" s="15" t="s">
        <v>48</v>
      </c>
      <c r="R583" s="15" t="s">
        <v>49</v>
      </c>
      <c r="S583" s="15" t="s">
        <v>43</v>
      </c>
      <c r="T583" s="15" t="s">
        <v>50</v>
      </c>
      <c r="U583" s="15" t="s">
        <v>98</v>
      </c>
      <c r="V583" s="16">
        <v>2.88</v>
      </c>
      <c r="W583" s="16">
        <v>2.88</v>
      </c>
      <c r="X583" s="15" t="s">
        <v>52</v>
      </c>
      <c r="Y583" s="15" t="s">
        <v>401</v>
      </c>
      <c r="Z583" s="16" t="b">
        <v>0</v>
      </c>
      <c r="AA583" s="15" t="s">
        <v>54</v>
      </c>
      <c r="AB583" s="16" t="b">
        <v>0</v>
      </c>
      <c r="AC583" s="16">
        <v>39</v>
      </c>
      <c r="AD583" t="str">
        <f t="shared" si="9"/>
        <v>Tr</v>
      </c>
    </row>
    <row r="584" spans="2:30" x14ac:dyDescent="0.25">
      <c r="B584">
        <f>VLOOKUP(C584*1,RMPCrecs!F$2:N$1245,9,FALSE)</f>
        <v>17</v>
      </c>
      <c r="C584" s="15" t="s">
        <v>708</v>
      </c>
      <c r="D584" s="15" t="s">
        <v>41</v>
      </c>
      <c r="E584" s="16">
        <v>2009</v>
      </c>
      <c r="F584" s="15" t="s">
        <v>67</v>
      </c>
      <c r="G584" s="17">
        <v>40042</v>
      </c>
      <c r="H584" s="15" t="s">
        <v>43</v>
      </c>
      <c r="I584" s="15" t="s">
        <v>44</v>
      </c>
      <c r="J584" s="16">
        <v>3008</v>
      </c>
      <c r="K584" s="15" t="s">
        <v>45</v>
      </c>
      <c r="L584" s="16">
        <v>800</v>
      </c>
      <c r="M584" s="15" t="s">
        <v>46</v>
      </c>
      <c r="N584" s="16">
        <v>4</v>
      </c>
      <c r="O584" s="15" t="s">
        <v>43</v>
      </c>
      <c r="P584" s="15" t="s">
        <v>68</v>
      </c>
      <c r="Q584" s="15" t="s">
        <v>48</v>
      </c>
      <c r="R584" s="15" t="s">
        <v>49</v>
      </c>
      <c r="S584" s="15" t="s">
        <v>43</v>
      </c>
      <c r="T584" s="15" t="s">
        <v>50</v>
      </c>
      <c r="U584" s="15" t="s">
        <v>98</v>
      </c>
      <c r="V584" s="16">
        <v>2.06</v>
      </c>
      <c r="W584" s="16">
        <v>2.06</v>
      </c>
      <c r="X584" s="15" t="s">
        <v>52</v>
      </c>
      <c r="Y584" s="15" t="s">
        <v>526</v>
      </c>
      <c r="Z584" s="16" t="b">
        <v>0</v>
      </c>
      <c r="AA584" s="15" t="s">
        <v>54</v>
      </c>
      <c r="AB584" s="16" t="b">
        <v>0</v>
      </c>
      <c r="AC584" s="16">
        <v>39</v>
      </c>
      <c r="AD584" t="str">
        <f t="shared" si="9"/>
        <v>Tr</v>
      </c>
    </row>
    <row r="585" spans="2:30" x14ac:dyDescent="0.25">
      <c r="B585">
        <f>VLOOKUP(C585*1,RMPCrecs!F$2:N$1245,9,FALSE)</f>
        <v>17</v>
      </c>
      <c r="C585" s="15" t="s">
        <v>709</v>
      </c>
      <c r="D585" s="15" t="s">
        <v>41</v>
      </c>
      <c r="E585" s="16">
        <v>2009</v>
      </c>
      <c r="F585" s="15" t="s">
        <v>42</v>
      </c>
      <c r="G585" s="17">
        <v>40042</v>
      </c>
      <c r="H585" s="15" t="s">
        <v>43</v>
      </c>
      <c r="I585" s="15" t="s">
        <v>44</v>
      </c>
      <c r="J585" s="16">
        <v>3008</v>
      </c>
      <c r="K585" s="15" t="s">
        <v>110</v>
      </c>
      <c r="L585" s="16">
        <v>760</v>
      </c>
      <c r="M585" s="15" t="s">
        <v>46</v>
      </c>
      <c r="N585" s="16">
        <v>4</v>
      </c>
      <c r="O585" s="15" t="s">
        <v>43</v>
      </c>
      <c r="P585" s="15" t="s">
        <v>68</v>
      </c>
      <c r="Q585" s="15" t="s">
        <v>48</v>
      </c>
      <c r="R585" s="15" t="s">
        <v>49</v>
      </c>
      <c r="S585" s="15" t="s">
        <v>43</v>
      </c>
      <c r="T585" s="15" t="s">
        <v>50</v>
      </c>
      <c r="U585" s="15" t="s">
        <v>98</v>
      </c>
      <c r="V585" s="16">
        <v>2.88</v>
      </c>
      <c r="W585" s="16">
        <v>2.88</v>
      </c>
      <c r="X585" s="15" t="s">
        <v>52</v>
      </c>
      <c r="Y585" s="15" t="s">
        <v>401</v>
      </c>
      <c r="Z585" s="16" t="b">
        <v>0</v>
      </c>
      <c r="AA585" s="15" t="s">
        <v>54</v>
      </c>
      <c r="AB585" s="16" t="b">
        <v>0</v>
      </c>
      <c r="AC585" s="16">
        <v>39</v>
      </c>
      <c r="AD585" t="str">
        <f t="shared" si="9"/>
        <v>Tr</v>
      </c>
    </row>
    <row r="586" spans="2:30" x14ac:dyDescent="0.25">
      <c r="B586">
        <f>VLOOKUP(C586*1,RMPCrecs!F$2:N$1245,9,FALSE)</f>
        <v>17</v>
      </c>
      <c r="C586" s="15" t="s">
        <v>710</v>
      </c>
      <c r="D586" s="15" t="s">
        <v>41</v>
      </c>
      <c r="E586" s="16">
        <v>2009</v>
      </c>
      <c r="F586" s="15" t="s">
        <v>42</v>
      </c>
      <c r="G586" s="17">
        <v>40042</v>
      </c>
      <c r="H586" s="15" t="s">
        <v>43</v>
      </c>
      <c r="I586" s="15" t="s">
        <v>44</v>
      </c>
      <c r="J586" s="16">
        <v>3008</v>
      </c>
      <c r="K586" s="15" t="s">
        <v>45</v>
      </c>
      <c r="L586" s="16">
        <v>760</v>
      </c>
      <c r="M586" s="15" t="s">
        <v>46</v>
      </c>
      <c r="N586" s="16">
        <v>3</v>
      </c>
      <c r="O586" s="15" t="s">
        <v>43</v>
      </c>
      <c r="P586" s="15" t="s">
        <v>405</v>
      </c>
      <c r="Q586" s="15" t="s">
        <v>48</v>
      </c>
      <c r="R586" s="15" t="s">
        <v>49</v>
      </c>
      <c r="S586" s="15" t="s">
        <v>43</v>
      </c>
      <c r="T586" s="15" t="s">
        <v>50</v>
      </c>
      <c r="U586" s="15" t="s">
        <v>98</v>
      </c>
      <c r="V586" s="16">
        <v>2.88</v>
      </c>
      <c r="W586" s="16">
        <v>2.88</v>
      </c>
      <c r="X586" s="15" t="s">
        <v>52</v>
      </c>
      <c r="Y586" s="15" t="s">
        <v>401</v>
      </c>
      <c r="Z586" s="16" t="b">
        <v>0</v>
      </c>
      <c r="AA586" s="15" t="s">
        <v>54</v>
      </c>
      <c r="AB586" s="16" t="b">
        <v>0</v>
      </c>
      <c r="AC586" s="16">
        <v>39</v>
      </c>
      <c r="AD586" t="str">
        <f t="shared" si="9"/>
        <v>Tr</v>
      </c>
    </row>
    <row r="587" spans="2:30" x14ac:dyDescent="0.25">
      <c r="B587">
        <f>VLOOKUP(C587*1,RMPCrecs!F$2:N$1245,9,FALSE)</f>
        <v>17</v>
      </c>
      <c r="C587" s="15" t="s">
        <v>711</v>
      </c>
      <c r="D587" s="15" t="s">
        <v>41</v>
      </c>
      <c r="E587" s="16">
        <v>2009</v>
      </c>
      <c r="F587" s="15" t="s">
        <v>67</v>
      </c>
      <c r="G587" s="17">
        <v>40043</v>
      </c>
      <c r="H587" s="15" t="s">
        <v>43</v>
      </c>
      <c r="I587" s="15" t="s">
        <v>44</v>
      </c>
      <c r="J587" s="16">
        <v>3008</v>
      </c>
      <c r="K587" s="15" t="s">
        <v>45</v>
      </c>
      <c r="L587" s="16">
        <v>840</v>
      </c>
      <c r="M587" s="15" t="s">
        <v>46</v>
      </c>
      <c r="N587" s="16">
        <v>4</v>
      </c>
      <c r="O587" s="15" t="s">
        <v>43</v>
      </c>
      <c r="P587" s="15" t="s">
        <v>68</v>
      </c>
      <c r="Q587" s="15" t="s">
        <v>48</v>
      </c>
      <c r="R587" s="15" t="s">
        <v>49</v>
      </c>
      <c r="S587" s="15" t="s">
        <v>43</v>
      </c>
      <c r="T587" s="15" t="s">
        <v>50</v>
      </c>
      <c r="U587" s="15" t="s">
        <v>98</v>
      </c>
      <c r="V587" s="16">
        <v>2.06</v>
      </c>
      <c r="W587" s="16">
        <v>2.06</v>
      </c>
      <c r="X587" s="15" t="s">
        <v>52</v>
      </c>
      <c r="Y587" s="15" t="s">
        <v>526</v>
      </c>
      <c r="Z587" s="16" t="b">
        <v>0</v>
      </c>
      <c r="AA587" s="15" t="s">
        <v>54</v>
      </c>
      <c r="AB587" s="16" t="b">
        <v>0</v>
      </c>
      <c r="AC587" s="16">
        <v>39</v>
      </c>
      <c r="AD587" t="str">
        <f t="shared" si="9"/>
        <v>Tr</v>
      </c>
    </row>
    <row r="588" spans="2:30" x14ac:dyDescent="0.25">
      <c r="B588">
        <f>VLOOKUP(C588*1,RMPCrecs!F$2:N$1245,9,FALSE)</f>
        <v>17</v>
      </c>
      <c r="C588" s="15" t="s">
        <v>712</v>
      </c>
      <c r="D588" s="15" t="s">
        <v>41</v>
      </c>
      <c r="E588" s="16">
        <v>2009</v>
      </c>
      <c r="F588" s="15" t="s">
        <v>42</v>
      </c>
      <c r="G588" s="17">
        <v>40039</v>
      </c>
      <c r="H588" s="15" t="s">
        <v>43</v>
      </c>
      <c r="I588" s="15" t="s">
        <v>44</v>
      </c>
      <c r="J588" s="16">
        <v>3008</v>
      </c>
      <c r="K588" s="15" t="s">
        <v>45</v>
      </c>
      <c r="L588" s="16">
        <v>890</v>
      </c>
      <c r="M588" s="15" t="s">
        <v>46</v>
      </c>
      <c r="N588" s="16">
        <v>4</v>
      </c>
      <c r="O588" s="15" t="s">
        <v>43</v>
      </c>
      <c r="P588" s="15" t="s">
        <v>68</v>
      </c>
      <c r="Q588" s="15" t="s">
        <v>48</v>
      </c>
      <c r="R588" s="15" t="s">
        <v>49</v>
      </c>
      <c r="S588" s="15" t="s">
        <v>43</v>
      </c>
      <c r="T588" s="15" t="s">
        <v>50</v>
      </c>
      <c r="U588" s="15" t="s">
        <v>85</v>
      </c>
      <c r="V588" s="16">
        <v>1.48</v>
      </c>
      <c r="W588" s="16">
        <v>1.48</v>
      </c>
      <c r="X588" s="15" t="s">
        <v>52</v>
      </c>
      <c r="Y588" s="15" t="s">
        <v>544</v>
      </c>
      <c r="Z588" s="16" t="b">
        <v>0</v>
      </c>
      <c r="AA588" s="15" t="s">
        <v>54</v>
      </c>
      <c r="AB588" s="16" t="b">
        <v>0</v>
      </c>
      <c r="AC588" s="16">
        <v>39</v>
      </c>
      <c r="AD588" t="str">
        <f t="shared" si="9"/>
        <v>Tr</v>
      </c>
    </row>
    <row r="589" spans="2:30" x14ac:dyDescent="0.25">
      <c r="B589">
        <f>VLOOKUP(C589*1,RMPCrecs!F$2:N$1245,9,FALSE)</f>
        <v>17</v>
      </c>
      <c r="C589" s="15" t="s">
        <v>715</v>
      </c>
      <c r="D589" s="15" t="s">
        <v>41</v>
      </c>
      <c r="E589" s="16">
        <v>2010</v>
      </c>
      <c r="F589" s="15" t="s">
        <v>42</v>
      </c>
      <c r="G589" s="17">
        <v>40431</v>
      </c>
      <c r="H589" s="15" t="s">
        <v>43</v>
      </c>
      <c r="I589" s="15" t="s">
        <v>44</v>
      </c>
      <c r="J589" s="16">
        <v>3008</v>
      </c>
      <c r="K589" s="15" t="s">
        <v>110</v>
      </c>
      <c r="L589" s="16">
        <v>750</v>
      </c>
      <c r="M589" s="15" t="s">
        <v>46</v>
      </c>
      <c r="N589" s="16">
        <v>3</v>
      </c>
      <c r="O589" s="15" t="s">
        <v>43</v>
      </c>
      <c r="P589" s="15" t="s">
        <v>433</v>
      </c>
      <c r="Q589" s="15" t="s">
        <v>48</v>
      </c>
      <c r="R589" s="15" t="s">
        <v>49</v>
      </c>
      <c r="S589" s="15" t="s">
        <v>43</v>
      </c>
      <c r="T589" s="15" t="s">
        <v>50</v>
      </c>
      <c r="U589" s="15" t="s">
        <v>60</v>
      </c>
      <c r="V589" s="16">
        <v>6.04</v>
      </c>
      <c r="W589" s="16">
        <v>6.04</v>
      </c>
      <c r="X589" s="15" t="s">
        <v>52</v>
      </c>
      <c r="Y589" s="15" t="s">
        <v>716</v>
      </c>
      <c r="Z589" s="16" t="b">
        <v>0</v>
      </c>
      <c r="AA589" s="15" t="s">
        <v>54</v>
      </c>
      <c r="AB589" s="16" t="b">
        <v>0</v>
      </c>
      <c r="AC589" s="16">
        <v>39</v>
      </c>
      <c r="AD589" t="str">
        <f t="shared" si="9"/>
        <v>Tr</v>
      </c>
    </row>
    <row r="590" spans="2:30" x14ac:dyDescent="0.25">
      <c r="B590">
        <f>VLOOKUP(C590*1,RMPCrecs!F$2:N$1245,9,FALSE)</f>
        <v>17</v>
      </c>
      <c r="C590" s="15" t="s">
        <v>720</v>
      </c>
      <c r="D590" s="15" t="s">
        <v>41</v>
      </c>
      <c r="E590" s="16">
        <v>2010</v>
      </c>
      <c r="F590" s="15" t="s">
        <v>42</v>
      </c>
      <c r="G590" s="17">
        <v>40410</v>
      </c>
      <c r="H590" s="15" t="s">
        <v>43</v>
      </c>
      <c r="I590" s="15" t="s">
        <v>44</v>
      </c>
      <c r="J590" s="16">
        <v>3008</v>
      </c>
      <c r="K590" s="15" t="s">
        <v>45</v>
      </c>
      <c r="L590" s="16">
        <v>760</v>
      </c>
      <c r="M590" s="15" t="s">
        <v>46</v>
      </c>
      <c r="N590" s="16">
        <v>3</v>
      </c>
      <c r="O590" s="15" t="s">
        <v>43</v>
      </c>
      <c r="P590" s="15" t="s">
        <v>721</v>
      </c>
      <c r="Q590" s="15" t="s">
        <v>48</v>
      </c>
      <c r="R590" s="15" t="s">
        <v>49</v>
      </c>
      <c r="S590" s="15" t="s">
        <v>43</v>
      </c>
      <c r="T590" s="15" t="s">
        <v>50</v>
      </c>
      <c r="U590" s="15" t="s">
        <v>98</v>
      </c>
      <c r="V590" s="16">
        <v>1.77</v>
      </c>
      <c r="W590" s="16">
        <v>1.77</v>
      </c>
      <c r="X590" s="15" t="s">
        <v>52</v>
      </c>
      <c r="Y590" s="15" t="s">
        <v>722</v>
      </c>
      <c r="Z590" s="16" t="b">
        <v>0</v>
      </c>
      <c r="AA590" s="15" t="s">
        <v>54</v>
      </c>
      <c r="AB590" s="16" t="b">
        <v>0</v>
      </c>
      <c r="AC590" s="16">
        <v>39</v>
      </c>
      <c r="AD590" t="str">
        <f t="shared" si="9"/>
        <v>Tr</v>
      </c>
    </row>
    <row r="591" spans="2:30" x14ac:dyDescent="0.25">
      <c r="B591">
        <f>VLOOKUP(C591*1,RMPCrecs!F$2:N$1245,9,FALSE)</f>
        <v>17</v>
      </c>
      <c r="C591" s="15" t="s">
        <v>723</v>
      </c>
      <c r="D591" s="15" t="s">
        <v>41</v>
      </c>
      <c r="E591" s="16">
        <v>2010</v>
      </c>
      <c r="F591" s="15" t="s">
        <v>42</v>
      </c>
      <c r="G591" s="17">
        <v>40410</v>
      </c>
      <c r="H591" s="15" t="s">
        <v>43</v>
      </c>
      <c r="I591" s="15" t="s">
        <v>44</v>
      </c>
      <c r="J591" s="16">
        <v>3008</v>
      </c>
      <c r="K591" s="15" t="s">
        <v>45</v>
      </c>
      <c r="L591" s="16">
        <v>680</v>
      </c>
      <c r="M591" s="15" t="s">
        <v>46</v>
      </c>
      <c r="N591" s="16">
        <v>3</v>
      </c>
      <c r="O591" s="15" t="s">
        <v>43</v>
      </c>
      <c r="P591" s="15" t="s">
        <v>724</v>
      </c>
      <c r="Q591" s="15" t="s">
        <v>48</v>
      </c>
      <c r="R591" s="15" t="s">
        <v>49</v>
      </c>
      <c r="S591" s="15" t="s">
        <v>43</v>
      </c>
      <c r="T591" s="15" t="s">
        <v>50</v>
      </c>
      <c r="U591" s="15" t="s">
        <v>98</v>
      </c>
      <c r="V591" s="16">
        <v>1.77</v>
      </c>
      <c r="W591" s="16">
        <v>1.77</v>
      </c>
      <c r="X591" s="15" t="s">
        <v>52</v>
      </c>
      <c r="Y591" s="15" t="s">
        <v>722</v>
      </c>
      <c r="Z591" s="16" t="b">
        <v>0</v>
      </c>
      <c r="AA591" s="15" t="s">
        <v>54</v>
      </c>
      <c r="AB591" s="16" t="b">
        <v>0</v>
      </c>
      <c r="AC591" s="16">
        <v>39</v>
      </c>
      <c r="AD591" t="str">
        <f t="shared" si="9"/>
        <v>Tr</v>
      </c>
    </row>
    <row r="592" spans="2:30" x14ac:dyDescent="0.25">
      <c r="B592">
        <f>VLOOKUP(C592*1,RMPCrecs!F$2:N$1245,9,FALSE)</f>
        <v>17</v>
      </c>
      <c r="C592" s="15" t="s">
        <v>729</v>
      </c>
      <c r="D592" s="15" t="s">
        <v>41</v>
      </c>
      <c r="E592" s="16">
        <v>2010</v>
      </c>
      <c r="F592" s="15" t="s">
        <v>42</v>
      </c>
      <c r="G592" s="17">
        <v>40417</v>
      </c>
      <c r="H592" s="15" t="s">
        <v>43</v>
      </c>
      <c r="I592" s="15" t="s">
        <v>44</v>
      </c>
      <c r="J592" s="16">
        <v>3008</v>
      </c>
      <c r="K592" s="15" t="s">
        <v>110</v>
      </c>
      <c r="L592" s="16">
        <v>720</v>
      </c>
      <c r="M592" s="15" t="s">
        <v>46</v>
      </c>
      <c r="N592" s="16">
        <v>3</v>
      </c>
      <c r="O592" s="15" t="s">
        <v>43</v>
      </c>
      <c r="P592" s="15" t="s">
        <v>730</v>
      </c>
      <c r="Q592" s="15" t="s">
        <v>48</v>
      </c>
      <c r="R592" s="15" t="s">
        <v>49</v>
      </c>
      <c r="S592" s="15" t="s">
        <v>43</v>
      </c>
      <c r="T592" s="15" t="s">
        <v>50</v>
      </c>
      <c r="U592" s="15" t="s">
        <v>69</v>
      </c>
      <c r="V592" s="16">
        <v>3.32</v>
      </c>
      <c r="W592" s="16">
        <v>3.32</v>
      </c>
      <c r="X592" s="15" t="s">
        <v>52</v>
      </c>
      <c r="Y592" s="15" t="s">
        <v>726</v>
      </c>
      <c r="Z592" s="16" t="b">
        <v>0</v>
      </c>
      <c r="AA592" s="15" t="s">
        <v>54</v>
      </c>
      <c r="AB592" s="16" t="b">
        <v>0</v>
      </c>
      <c r="AC592" s="16">
        <v>39</v>
      </c>
      <c r="AD592" t="str">
        <f t="shared" si="9"/>
        <v>Tr</v>
      </c>
    </row>
    <row r="593" spans="2:30" x14ac:dyDescent="0.25">
      <c r="B593">
        <f>VLOOKUP(C593*1,RMPCrecs!F$2:N$1245,9,FALSE)</f>
        <v>17</v>
      </c>
      <c r="C593" s="15" t="s">
        <v>731</v>
      </c>
      <c r="D593" s="15" t="s">
        <v>41</v>
      </c>
      <c r="E593" s="16">
        <v>2010</v>
      </c>
      <c r="F593" s="15" t="s">
        <v>42</v>
      </c>
      <c r="G593" s="17">
        <v>40420</v>
      </c>
      <c r="H593" s="15" t="s">
        <v>43</v>
      </c>
      <c r="I593" s="15" t="s">
        <v>44</v>
      </c>
      <c r="J593" s="16">
        <v>3008</v>
      </c>
      <c r="K593" s="15" t="s">
        <v>45</v>
      </c>
      <c r="L593" s="16">
        <v>660</v>
      </c>
      <c r="M593" s="15" t="s">
        <v>46</v>
      </c>
      <c r="N593" s="16">
        <v>3</v>
      </c>
      <c r="O593" s="15" t="s">
        <v>43</v>
      </c>
      <c r="P593" s="15" t="s">
        <v>433</v>
      </c>
      <c r="Q593" s="15" t="s">
        <v>48</v>
      </c>
      <c r="R593" s="15" t="s">
        <v>49</v>
      </c>
      <c r="S593" s="15" t="s">
        <v>43</v>
      </c>
      <c r="T593" s="15" t="s">
        <v>50</v>
      </c>
      <c r="U593" s="15" t="s">
        <v>72</v>
      </c>
      <c r="V593" s="16">
        <v>3</v>
      </c>
      <c r="W593" s="16">
        <v>3</v>
      </c>
      <c r="X593" s="15" t="s">
        <v>52</v>
      </c>
      <c r="Y593" s="15" t="s">
        <v>732</v>
      </c>
      <c r="Z593" s="16" t="b">
        <v>0</v>
      </c>
      <c r="AA593" s="15" t="s">
        <v>54</v>
      </c>
      <c r="AB593" s="16" t="b">
        <v>0</v>
      </c>
      <c r="AC593" s="16">
        <v>39</v>
      </c>
      <c r="AD593" t="str">
        <f t="shared" si="9"/>
        <v>Tr</v>
      </c>
    </row>
    <row r="594" spans="2:30" x14ac:dyDescent="0.25">
      <c r="B594">
        <f>VLOOKUP(C594*1,RMPCrecs!F$2:N$1245,9,FALSE)</f>
        <v>17</v>
      </c>
      <c r="C594" s="15" t="s">
        <v>738</v>
      </c>
      <c r="D594" s="15" t="s">
        <v>41</v>
      </c>
      <c r="E594" s="16">
        <v>2010</v>
      </c>
      <c r="F594" s="15" t="s">
        <v>67</v>
      </c>
      <c r="G594" s="17">
        <v>40420</v>
      </c>
      <c r="H594" s="15" t="s">
        <v>43</v>
      </c>
      <c r="I594" s="15" t="s">
        <v>44</v>
      </c>
      <c r="J594" s="16">
        <v>3008</v>
      </c>
      <c r="K594" s="15" t="s">
        <v>45</v>
      </c>
      <c r="L594" s="16">
        <v>810</v>
      </c>
      <c r="M594" s="15" t="s">
        <v>46</v>
      </c>
      <c r="N594" s="16">
        <v>3</v>
      </c>
      <c r="O594" s="15" t="s">
        <v>43</v>
      </c>
      <c r="P594" s="15" t="s">
        <v>433</v>
      </c>
      <c r="Q594" s="15" t="s">
        <v>48</v>
      </c>
      <c r="R594" s="15" t="s">
        <v>49</v>
      </c>
      <c r="S594" s="15" t="s">
        <v>43</v>
      </c>
      <c r="T594" s="15" t="s">
        <v>50</v>
      </c>
      <c r="U594" s="15" t="s">
        <v>72</v>
      </c>
      <c r="V594" s="16">
        <v>2.2400000000000002</v>
      </c>
      <c r="W594" s="16">
        <v>2.2400000000000002</v>
      </c>
      <c r="X594" s="15" t="s">
        <v>52</v>
      </c>
      <c r="Y594" s="15" t="s">
        <v>739</v>
      </c>
      <c r="Z594" s="16" t="b">
        <v>0</v>
      </c>
      <c r="AA594" s="15" t="s">
        <v>54</v>
      </c>
      <c r="AB594" s="16" t="b">
        <v>0</v>
      </c>
      <c r="AC594" s="16">
        <v>39</v>
      </c>
      <c r="AD594" t="str">
        <f t="shared" si="9"/>
        <v>Tr</v>
      </c>
    </row>
    <row r="595" spans="2:30" x14ac:dyDescent="0.25">
      <c r="B595">
        <f>VLOOKUP(C595*1,RMPCrecs!F$2:N$1245,9,FALSE)</f>
        <v>17</v>
      </c>
      <c r="C595" s="15" t="s">
        <v>740</v>
      </c>
      <c r="D595" s="15" t="s">
        <v>41</v>
      </c>
      <c r="E595" s="16">
        <v>2010</v>
      </c>
      <c r="F595" s="15" t="s">
        <v>67</v>
      </c>
      <c r="G595" s="17">
        <v>40420</v>
      </c>
      <c r="H595" s="15" t="s">
        <v>43</v>
      </c>
      <c r="I595" s="15" t="s">
        <v>44</v>
      </c>
      <c r="J595" s="16">
        <v>3008</v>
      </c>
      <c r="K595" s="15" t="s">
        <v>110</v>
      </c>
      <c r="L595" s="16">
        <v>820</v>
      </c>
      <c r="M595" s="15" t="s">
        <v>46</v>
      </c>
      <c r="N595" s="16">
        <v>4</v>
      </c>
      <c r="O595" s="15" t="s">
        <v>43</v>
      </c>
      <c r="P595" s="15" t="s">
        <v>405</v>
      </c>
      <c r="Q595" s="15" t="s">
        <v>48</v>
      </c>
      <c r="R595" s="15" t="s">
        <v>49</v>
      </c>
      <c r="S595" s="15" t="s">
        <v>43</v>
      </c>
      <c r="T595" s="15" t="s">
        <v>50</v>
      </c>
      <c r="U595" s="15" t="s">
        <v>72</v>
      </c>
      <c r="V595" s="16">
        <v>2.2400000000000002</v>
      </c>
      <c r="W595" s="16">
        <v>2.2400000000000002</v>
      </c>
      <c r="X595" s="15" t="s">
        <v>52</v>
      </c>
      <c r="Y595" s="15" t="s">
        <v>739</v>
      </c>
      <c r="Z595" s="16" t="b">
        <v>0</v>
      </c>
      <c r="AA595" s="15" t="s">
        <v>54</v>
      </c>
      <c r="AB595" s="16" t="b">
        <v>0</v>
      </c>
      <c r="AC595" s="16">
        <v>39</v>
      </c>
      <c r="AD595" t="str">
        <f t="shared" si="9"/>
        <v>Tr</v>
      </c>
    </row>
    <row r="596" spans="2:30" x14ac:dyDescent="0.25">
      <c r="B596">
        <f>VLOOKUP(C596*1,RMPCrecs!F$2:N$1245,9,FALSE)</f>
        <v>17</v>
      </c>
      <c r="C596" s="15" t="s">
        <v>741</v>
      </c>
      <c r="D596" s="15" t="s">
        <v>41</v>
      </c>
      <c r="E596" s="16">
        <v>2010</v>
      </c>
      <c r="F596" s="15" t="s">
        <v>67</v>
      </c>
      <c r="G596" s="17">
        <v>40416</v>
      </c>
      <c r="H596" s="15" t="s">
        <v>43</v>
      </c>
      <c r="I596" s="15" t="s">
        <v>44</v>
      </c>
      <c r="J596" s="16">
        <v>3008</v>
      </c>
      <c r="K596" s="15" t="s">
        <v>45</v>
      </c>
      <c r="L596" s="16">
        <v>720</v>
      </c>
      <c r="M596" s="15" t="s">
        <v>46</v>
      </c>
      <c r="N596" s="16">
        <v>3</v>
      </c>
      <c r="O596" s="15" t="s">
        <v>43</v>
      </c>
      <c r="P596" s="15" t="s">
        <v>433</v>
      </c>
      <c r="Q596" s="15" t="s">
        <v>48</v>
      </c>
      <c r="R596" s="15" t="s">
        <v>49</v>
      </c>
      <c r="S596" s="15" t="s">
        <v>43</v>
      </c>
      <c r="T596" s="15" t="s">
        <v>50</v>
      </c>
      <c r="U596" s="15" t="s">
        <v>69</v>
      </c>
      <c r="V596" s="16">
        <v>3.81</v>
      </c>
      <c r="W596" s="16">
        <v>3.81</v>
      </c>
      <c r="X596" s="15" t="s">
        <v>52</v>
      </c>
      <c r="Y596" s="15" t="s">
        <v>714</v>
      </c>
      <c r="Z596" s="16" t="b">
        <v>0</v>
      </c>
      <c r="AA596" s="15" t="s">
        <v>54</v>
      </c>
      <c r="AB596" s="16" t="b">
        <v>0</v>
      </c>
      <c r="AC596" s="16">
        <v>39</v>
      </c>
      <c r="AD596" t="str">
        <f t="shared" si="9"/>
        <v>Tr</v>
      </c>
    </row>
    <row r="597" spans="2:30" x14ac:dyDescent="0.25">
      <c r="B597">
        <f>VLOOKUP(C597*1,RMPCrecs!F$2:N$1245,9,FALSE)</f>
        <v>17</v>
      </c>
      <c r="C597" s="15" t="s">
        <v>742</v>
      </c>
      <c r="D597" s="15" t="s">
        <v>41</v>
      </c>
      <c r="E597" s="16">
        <v>2010</v>
      </c>
      <c r="F597" s="15" t="s">
        <v>67</v>
      </c>
      <c r="G597" s="17">
        <v>40416</v>
      </c>
      <c r="H597" s="15" t="s">
        <v>43</v>
      </c>
      <c r="I597" s="15" t="s">
        <v>44</v>
      </c>
      <c r="J597" s="16">
        <v>3008</v>
      </c>
      <c r="K597" s="15" t="s">
        <v>110</v>
      </c>
      <c r="L597" s="16">
        <v>870</v>
      </c>
      <c r="M597" s="15" t="s">
        <v>46</v>
      </c>
      <c r="N597" s="16">
        <v>4</v>
      </c>
      <c r="O597" s="15" t="s">
        <v>43</v>
      </c>
      <c r="P597" s="15" t="s">
        <v>405</v>
      </c>
      <c r="Q597" s="15" t="s">
        <v>48</v>
      </c>
      <c r="R597" s="15" t="s">
        <v>49</v>
      </c>
      <c r="S597" s="15" t="s">
        <v>43</v>
      </c>
      <c r="T597" s="15" t="s">
        <v>50</v>
      </c>
      <c r="U597" s="15" t="s">
        <v>69</v>
      </c>
      <c r="V597" s="16">
        <v>3.81</v>
      </c>
      <c r="W597" s="16">
        <v>3.81</v>
      </c>
      <c r="X597" s="15" t="s">
        <v>52</v>
      </c>
      <c r="Y597" s="15" t="s">
        <v>714</v>
      </c>
      <c r="Z597" s="16" t="b">
        <v>0</v>
      </c>
      <c r="AA597" s="15" t="s">
        <v>54</v>
      </c>
      <c r="AB597" s="16" t="b">
        <v>0</v>
      </c>
      <c r="AC597" s="16">
        <v>39</v>
      </c>
      <c r="AD597" t="str">
        <f t="shared" si="9"/>
        <v>Tr</v>
      </c>
    </row>
    <row r="598" spans="2:30" x14ac:dyDescent="0.25">
      <c r="B598">
        <f>VLOOKUP(C598*1,RMPCrecs!F$2:N$1245,9,FALSE)</f>
        <v>17</v>
      </c>
      <c r="C598" s="15" t="s">
        <v>743</v>
      </c>
      <c r="D598" s="15" t="s">
        <v>41</v>
      </c>
      <c r="E598" s="16">
        <v>2010</v>
      </c>
      <c r="F598" s="15" t="s">
        <v>67</v>
      </c>
      <c r="G598" s="17">
        <v>40416</v>
      </c>
      <c r="H598" s="15" t="s">
        <v>43</v>
      </c>
      <c r="I598" s="15" t="s">
        <v>44</v>
      </c>
      <c r="J598" s="16">
        <v>3008</v>
      </c>
      <c r="K598" s="15" t="s">
        <v>45</v>
      </c>
      <c r="L598" s="16">
        <v>800</v>
      </c>
      <c r="M598" s="15" t="s">
        <v>46</v>
      </c>
      <c r="N598" s="16">
        <v>3</v>
      </c>
      <c r="O598" s="15" t="s">
        <v>43</v>
      </c>
      <c r="P598" s="15" t="s">
        <v>433</v>
      </c>
      <c r="Q598" s="15" t="s">
        <v>48</v>
      </c>
      <c r="R598" s="15" t="s">
        <v>49</v>
      </c>
      <c r="S598" s="15" t="s">
        <v>43</v>
      </c>
      <c r="T598" s="15" t="s">
        <v>50</v>
      </c>
      <c r="U598" s="15" t="s">
        <v>69</v>
      </c>
      <c r="V598" s="16">
        <v>3.81</v>
      </c>
      <c r="W598" s="16">
        <v>3.81</v>
      </c>
      <c r="X598" s="15" t="s">
        <v>52</v>
      </c>
      <c r="Y598" s="15" t="s">
        <v>714</v>
      </c>
      <c r="Z598" s="16" t="b">
        <v>0</v>
      </c>
      <c r="AA598" s="15" t="s">
        <v>54</v>
      </c>
      <c r="AB598" s="16" t="b">
        <v>0</v>
      </c>
      <c r="AC598" s="16">
        <v>39</v>
      </c>
      <c r="AD598" t="str">
        <f t="shared" si="9"/>
        <v>Tr</v>
      </c>
    </row>
    <row r="599" spans="2:30" x14ac:dyDescent="0.25">
      <c r="B599">
        <f>VLOOKUP(C599*1,RMPCrecs!F$2:N$1245,9,FALSE)</f>
        <v>17</v>
      </c>
      <c r="C599" s="15" t="s">
        <v>744</v>
      </c>
      <c r="D599" s="15" t="s">
        <v>41</v>
      </c>
      <c r="E599" s="16">
        <v>2010</v>
      </c>
      <c r="F599" s="15" t="s">
        <v>67</v>
      </c>
      <c r="G599" s="17">
        <v>40416</v>
      </c>
      <c r="H599" s="15" t="s">
        <v>43</v>
      </c>
      <c r="I599" s="15" t="s">
        <v>44</v>
      </c>
      <c r="J599" s="16">
        <v>3008</v>
      </c>
      <c r="K599" s="15" t="s">
        <v>45</v>
      </c>
      <c r="L599" s="16">
        <v>900</v>
      </c>
      <c r="M599" s="15" t="s">
        <v>46</v>
      </c>
      <c r="N599" s="16">
        <v>4</v>
      </c>
      <c r="O599" s="15" t="s">
        <v>43</v>
      </c>
      <c r="P599" s="15" t="s">
        <v>405</v>
      </c>
      <c r="Q599" s="15" t="s">
        <v>48</v>
      </c>
      <c r="R599" s="15" t="s">
        <v>49</v>
      </c>
      <c r="S599" s="15" t="s">
        <v>43</v>
      </c>
      <c r="T599" s="15" t="s">
        <v>50</v>
      </c>
      <c r="U599" s="15" t="s">
        <v>69</v>
      </c>
      <c r="V599" s="16">
        <v>3.81</v>
      </c>
      <c r="W599" s="16">
        <v>3.81</v>
      </c>
      <c r="X599" s="15" t="s">
        <v>52</v>
      </c>
      <c r="Y599" s="15" t="s">
        <v>714</v>
      </c>
      <c r="Z599" s="16" t="b">
        <v>0</v>
      </c>
      <c r="AA599" s="15" t="s">
        <v>54</v>
      </c>
      <c r="AB599" s="16" t="b">
        <v>0</v>
      </c>
      <c r="AC599" s="16">
        <v>39</v>
      </c>
      <c r="AD599" t="str">
        <f t="shared" si="9"/>
        <v>Tr</v>
      </c>
    </row>
    <row r="600" spans="2:30" x14ac:dyDescent="0.25">
      <c r="B600">
        <f>VLOOKUP(C600*1,RMPCrecs!F$2:N$1245,9,FALSE)</f>
        <v>17</v>
      </c>
      <c r="C600" s="15" t="s">
        <v>745</v>
      </c>
      <c r="D600" s="15" t="s">
        <v>41</v>
      </c>
      <c r="E600" s="16">
        <v>2010</v>
      </c>
      <c r="F600" s="15" t="s">
        <v>67</v>
      </c>
      <c r="G600" s="17">
        <v>40416</v>
      </c>
      <c r="H600" s="15" t="s">
        <v>43</v>
      </c>
      <c r="I600" s="15" t="s">
        <v>44</v>
      </c>
      <c r="J600" s="16">
        <v>3008</v>
      </c>
      <c r="K600" s="15" t="s">
        <v>45</v>
      </c>
      <c r="L600" s="16">
        <v>640</v>
      </c>
      <c r="M600" s="15" t="s">
        <v>46</v>
      </c>
      <c r="N600" s="16">
        <v>3</v>
      </c>
      <c r="O600" s="15" t="s">
        <v>43</v>
      </c>
      <c r="P600" s="15" t="s">
        <v>455</v>
      </c>
      <c r="Q600" s="15" t="s">
        <v>48</v>
      </c>
      <c r="R600" s="15" t="s">
        <v>49</v>
      </c>
      <c r="S600" s="15" t="s">
        <v>43</v>
      </c>
      <c r="T600" s="15" t="s">
        <v>50</v>
      </c>
      <c r="U600" s="15" t="s">
        <v>69</v>
      </c>
      <c r="V600" s="16">
        <v>3.81</v>
      </c>
      <c r="W600" s="16">
        <v>3.81</v>
      </c>
      <c r="X600" s="15" t="s">
        <v>52</v>
      </c>
      <c r="Y600" s="15" t="s">
        <v>714</v>
      </c>
      <c r="Z600" s="16" t="b">
        <v>0</v>
      </c>
      <c r="AA600" s="15" t="s">
        <v>54</v>
      </c>
      <c r="AB600" s="16" t="b">
        <v>0</v>
      </c>
      <c r="AC600" s="16">
        <v>39</v>
      </c>
      <c r="AD600" t="str">
        <f t="shared" si="9"/>
        <v>Tr</v>
      </c>
    </row>
    <row r="601" spans="2:30" x14ac:dyDescent="0.25">
      <c r="B601">
        <f>VLOOKUP(C601*1,RMPCrecs!F$2:N$1245,9,FALSE)</f>
        <v>17</v>
      </c>
      <c r="C601" s="15" t="s">
        <v>746</v>
      </c>
      <c r="D601" s="15" t="s">
        <v>41</v>
      </c>
      <c r="E601" s="16">
        <v>2010</v>
      </c>
      <c r="F601" s="15" t="s">
        <v>67</v>
      </c>
      <c r="G601" s="17">
        <v>40416</v>
      </c>
      <c r="H601" s="15" t="s">
        <v>43</v>
      </c>
      <c r="I601" s="15" t="s">
        <v>44</v>
      </c>
      <c r="J601" s="16">
        <v>3008</v>
      </c>
      <c r="K601" s="15" t="s">
        <v>45</v>
      </c>
      <c r="L601" s="16">
        <v>760</v>
      </c>
      <c r="M601" s="15" t="s">
        <v>46</v>
      </c>
      <c r="N601" s="16">
        <v>3</v>
      </c>
      <c r="O601" s="15" t="s">
        <v>43</v>
      </c>
      <c r="P601" s="15" t="s">
        <v>433</v>
      </c>
      <c r="Q601" s="15" t="s">
        <v>48</v>
      </c>
      <c r="R601" s="15" t="s">
        <v>49</v>
      </c>
      <c r="S601" s="15" t="s">
        <v>43</v>
      </c>
      <c r="T601" s="15" t="s">
        <v>50</v>
      </c>
      <c r="U601" s="15" t="s">
        <v>69</v>
      </c>
      <c r="V601" s="16">
        <v>3.81</v>
      </c>
      <c r="W601" s="16">
        <v>3.81</v>
      </c>
      <c r="X601" s="15" t="s">
        <v>52</v>
      </c>
      <c r="Y601" s="15" t="s">
        <v>714</v>
      </c>
      <c r="Z601" s="16" t="b">
        <v>0</v>
      </c>
      <c r="AA601" s="15" t="s">
        <v>54</v>
      </c>
      <c r="AB601" s="16" t="b">
        <v>0</v>
      </c>
      <c r="AC601" s="16">
        <v>39</v>
      </c>
      <c r="AD601" t="str">
        <f t="shared" si="9"/>
        <v>Tr</v>
      </c>
    </row>
    <row r="602" spans="2:30" x14ac:dyDescent="0.25">
      <c r="B602">
        <f>VLOOKUP(C602*1,RMPCrecs!F$2:N$1245,9,FALSE)</f>
        <v>17</v>
      </c>
      <c r="C602" s="15" t="s">
        <v>747</v>
      </c>
      <c r="D602" s="15" t="s">
        <v>41</v>
      </c>
      <c r="E602" s="16">
        <v>2010</v>
      </c>
      <c r="F602" s="15" t="s">
        <v>67</v>
      </c>
      <c r="G602" s="17">
        <v>40416</v>
      </c>
      <c r="H602" s="15" t="s">
        <v>43</v>
      </c>
      <c r="I602" s="15" t="s">
        <v>44</v>
      </c>
      <c r="J602" s="16">
        <v>3008</v>
      </c>
      <c r="K602" s="15" t="s">
        <v>110</v>
      </c>
      <c r="L602" s="16">
        <v>750</v>
      </c>
      <c r="M602" s="15" t="s">
        <v>46</v>
      </c>
      <c r="N602" s="16">
        <v>3</v>
      </c>
      <c r="O602" s="15" t="s">
        <v>43</v>
      </c>
      <c r="P602" s="15" t="s">
        <v>433</v>
      </c>
      <c r="Q602" s="15" t="s">
        <v>48</v>
      </c>
      <c r="R602" s="15" t="s">
        <v>49</v>
      </c>
      <c r="S602" s="15" t="s">
        <v>43</v>
      </c>
      <c r="T602" s="15" t="s">
        <v>50</v>
      </c>
      <c r="U602" s="15" t="s">
        <v>69</v>
      </c>
      <c r="V602" s="16">
        <v>3.81</v>
      </c>
      <c r="W602" s="16">
        <v>3.81</v>
      </c>
      <c r="X602" s="15" t="s">
        <v>52</v>
      </c>
      <c r="Y602" s="15" t="s">
        <v>714</v>
      </c>
      <c r="Z602" s="16" t="b">
        <v>0</v>
      </c>
      <c r="AA602" s="15" t="s">
        <v>54</v>
      </c>
      <c r="AB602" s="16" t="b">
        <v>0</v>
      </c>
      <c r="AC602" s="16">
        <v>39</v>
      </c>
      <c r="AD602" t="str">
        <f t="shared" si="9"/>
        <v>Tr</v>
      </c>
    </row>
    <row r="603" spans="2:30" x14ac:dyDescent="0.25">
      <c r="B603">
        <f>VLOOKUP(C603*1,RMPCrecs!F$2:N$1245,9,FALSE)</f>
        <v>17</v>
      </c>
      <c r="C603" s="15" t="s">
        <v>748</v>
      </c>
      <c r="D603" s="15" t="s">
        <v>41</v>
      </c>
      <c r="E603" s="16">
        <v>2010</v>
      </c>
      <c r="F603" s="15" t="s">
        <v>67</v>
      </c>
      <c r="G603" s="17">
        <v>40416</v>
      </c>
      <c r="H603" s="15" t="s">
        <v>43</v>
      </c>
      <c r="I603" s="15" t="s">
        <v>44</v>
      </c>
      <c r="J603" s="16">
        <v>3008</v>
      </c>
      <c r="K603" s="15" t="s">
        <v>45</v>
      </c>
      <c r="L603" s="16">
        <v>620</v>
      </c>
      <c r="M603" s="15" t="s">
        <v>46</v>
      </c>
      <c r="N603" s="16">
        <v>3</v>
      </c>
      <c r="O603" s="15" t="s">
        <v>43</v>
      </c>
      <c r="P603" s="15" t="s">
        <v>433</v>
      </c>
      <c r="Q603" s="15" t="s">
        <v>48</v>
      </c>
      <c r="R603" s="15" t="s">
        <v>49</v>
      </c>
      <c r="S603" s="15" t="s">
        <v>43</v>
      </c>
      <c r="T603" s="15" t="s">
        <v>50</v>
      </c>
      <c r="U603" s="15" t="s">
        <v>69</v>
      </c>
      <c r="V603" s="16">
        <v>3.81</v>
      </c>
      <c r="W603" s="16">
        <v>3.81</v>
      </c>
      <c r="X603" s="15" t="s">
        <v>52</v>
      </c>
      <c r="Y603" s="15" t="s">
        <v>714</v>
      </c>
      <c r="Z603" s="16" t="b">
        <v>0</v>
      </c>
      <c r="AA603" s="15" t="s">
        <v>54</v>
      </c>
      <c r="AB603" s="16" t="b">
        <v>0</v>
      </c>
      <c r="AC603" s="16">
        <v>39</v>
      </c>
      <c r="AD603" t="str">
        <f t="shared" si="9"/>
        <v>Tr</v>
      </c>
    </row>
    <row r="604" spans="2:30" x14ac:dyDescent="0.25">
      <c r="B604">
        <f>VLOOKUP(C604*1,RMPCrecs!F$2:N$1245,9,FALSE)</f>
        <v>17</v>
      </c>
      <c r="C604" s="15" t="s">
        <v>749</v>
      </c>
      <c r="D604" s="15" t="s">
        <v>41</v>
      </c>
      <c r="E604" s="16">
        <v>2010</v>
      </c>
      <c r="F604" s="15" t="s">
        <v>67</v>
      </c>
      <c r="G604" s="17">
        <v>40416</v>
      </c>
      <c r="H604" s="15" t="s">
        <v>43</v>
      </c>
      <c r="I604" s="15" t="s">
        <v>44</v>
      </c>
      <c r="J604" s="16">
        <v>3008</v>
      </c>
      <c r="K604" s="15" t="s">
        <v>45</v>
      </c>
      <c r="L604" s="16">
        <v>670</v>
      </c>
      <c r="M604" s="15" t="s">
        <v>46</v>
      </c>
      <c r="N604" s="16">
        <v>3</v>
      </c>
      <c r="O604" s="15" t="s">
        <v>43</v>
      </c>
      <c r="P604" s="15" t="s">
        <v>433</v>
      </c>
      <c r="Q604" s="15" t="s">
        <v>48</v>
      </c>
      <c r="R604" s="15" t="s">
        <v>49</v>
      </c>
      <c r="S604" s="15" t="s">
        <v>43</v>
      </c>
      <c r="T604" s="15" t="s">
        <v>50</v>
      </c>
      <c r="U604" s="15" t="s">
        <v>69</v>
      </c>
      <c r="V604" s="16">
        <v>3.81</v>
      </c>
      <c r="W604" s="16">
        <v>3.81</v>
      </c>
      <c r="X604" s="15" t="s">
        <v>52</v>
      </c>
      <c r="Y604" s="15" t="s">
        <v>714</v>
      </c>
      <c r="Z604" s="16" t="b">
        <v>0</v>
      </c>
      <c r="AA604" s="15" t="s">
        <v>54</v>
      </c>
      <c r="AB604" s="16" t="b">
        <v>0</v>
      </c>
      <c r="AC604" s="16">
        <v>39</v>
      </c>
      <c r="AD604" t="str">
        <f t="shared" si="9"/>
        <v>Tr</v>
      </c>
    </row>
    <row r="605" spans="2:30" x14ac:dyDescent="0.25">
      <c r="B605">
        <f>VLOOKUP(C605*1,RMPCrecs!F$2:N$1245,9,FALSE)</f>
        <v>17</v>
      </c>
      <c r="C605" s="15" t="s">
        <v>792</v>
      </c>
      <c r="D605" s="15" t="s">
        <v>41</v>
      </c>
      <c r="E605" s="16">
        <v>2010</v>
      </c>
      <c r="F605" s="15" t="s">
        <v>67</v>
      </c>
      <c r="G605" s="17">
        <v>40423</v>
      </c>
      <c r="H605" s="15" t="s">
        <v>43</v>
      </c>
      <c r="I605" s="15" t="s">
        <v>44</v>
      </c>
      <c r="J605" s="16">
        <v>3008</v>
      </c>
      <c r="K605" s="15" t="s">
        <v>110</v>
      </c>
      <c r="L605" s="16">
        <v>700</v>
      </c>
      <c r="M605" s="15" t="s">
        <v>46</v>
      </c>
      <c r="N605" s="16">
        <v>3</v>
      </c>
      <c r="O605" s="15" t="s">
        <v>43</v>
      </c>
      <c r="P605" s="15" t="s">
        <v>433</v>
      </c>
      <c r="Q605" s="15" t="s">
        <v>48</v>
      </c>
      <c r="R605" s="15" t="s">
        <v>49</v>
      </c>
      <c r="S605" s="15" t="s">
        <v>43</v>
      </c>
      <c r="T605" s="15" t="s">
        <v>50</v>
      </c>
      <c r="U605" s="15" t="s">
        <v>72</v>
      </c>
      <c r="V605" s="16">
        <v>2.2400000000000002</v>
      </c>
      <c r="W605" s="16">
        <v>2.2400000000000002</v>
      </c>
      <c r="X605" s="15" t="s">
        <v>52</v>
      </c>
      <c r="Y605" s="15" t="s">
        <v>739</v>
      </c>
      <c r="Z605" s="16" t="b">
        <v>0</v>
      </c>
      <c r="AA605" s="15" t="s">
        <v>54</v>
      </c>
      <c r="AB605" s="16" t="b">
        <v>0</v>
      </c>
      <c r="AC605" s="16">
        <v>39</v>
      </c>
      <c r="AD605" t="str">
        <f t="shared" si="9"/>
        <v>Tr</v>
      </c>
    </row>
    <row r="606" spans="2:30" x14ac:dyDescent="0.25">
      <c r="B606">
        <f>VLOOKUP(C606*1,RMPCrecs!F$2:N$1245,9,FALSE)</f>
        <v>17</v>
      </c>
      <c r="C606" s="15" t="s">
        <v>818</v>
      </c>
      <c r="D606" s="15" t="s">
        <v>41</v>
      </c>
      <c r="E606" s="16">
        <v>2010</v>
      </c>
      <c r="F606" s="15" t="s">
        <v>67</v>
      </c>
      <c r="G606" s="17">
        <v>40414</v>
      </c>
      <c r="H606" s="15" t="s">
        <v>43</v>
      </c>
      <c r="I606" s="15" t="s">
        <v>44</v>
      </c>
      <c r="J606" s="16">
        <v>3008</v>
      </c>
      <c r="K606" s="15" t="s">
        <v>45</v>
      </c>
      <c r="L606" s="16">
        <v>780</v>
      </c>
      <c r="M606" s="15" t="s">
        <v>46</v>
      </c>
      <c r="N606" s="16">
        <v>3</v>
      </c>
      <c r="O606" s="15" t="s">
        <v>43</v>
      </c>
      <c r="P606" s="15" t="s">
        <v>433</v>
      </c>
      <c r="Q606" s="15" t="s">
        <v>48</v>
      </c>
      <c r="R606" s="15" t="s">
        <v>49</v>
      </c>
      <c r="S606" s="15" t="s">
        <v>43</v>
      </c>
      <c r="T606" s="15" t="s">
        <v>50</v>
      </c>
      <c r="U606" s="15" t="s">
        <v>69</v>
      </c>
      <c r="V606" s="16">
        <v>3.81</v>
      </c>
      <c r="W606" s="16">
        <v>3.81</v>
      </c>
      <c r="X606" s="15" t="s">
        <v>52</v>
      </c>
      <c r="Y606" s="15" t="s">
        <v>714</v>
      </c>
      <c r="Z606" s="16" t="b">
        <v>0</v>
      </c>
      <c r="AA606" s="15" t="s">
        <v>54</v>
      </c>
      <c r="AB606" s="16" t="b">
        <v>0</v>
      </c>
      <c r="AC606" s="16">
        <v>39</v>
      </c>
      <c r="AD606" t="str">
        <f t="shared" si="9"/>
        <v>Tr</v>
      </c>
    </row>
    <row r="607" spans="2:30" x14ac:dyDescent="0.25">
      <c r="B607">
        <f>VLOOKUP(C607*1,RMPCrecs!F$2:N$1245,9,FALSE)</f>
        <v>17</v>
      </c>
      <c r="C607" s="15" t="s">
        <v>826</v>
      </c>
      <c r="D607" s="15" t="s">
        <v>41</v>
      </c>
      <c r="E607" s="16">
        <v>2010</v>
      </c>
      <c r="F607" s="15" t="s">
        <v>67</v>
      </c>
      <c r="G607" s="17">
        <v>40414</v>
      </c>
      <c r="H607" s="15" t="s">
        <v>43</v>
      </c>
      <c r="I607" s="15" t="s">
        <v>44</v>
      </c>
      <c r="J607" s="16">
        <v>3008</v>
      </c>
      <c r="K607" s="15" t="s">
        <v>110</v>
      </c>
      <c r="L607" s="16">
        <v>840</v>
      </c>
      <c r="M607" s="15" t="s">
        <v>46</v>
      </c>
      <c r="N607" s="16">
        <v>4</v>
      </c>
      <c r="O607" s="15" t="s">
        <v>43</v>
      </c>
      <c r="P607" s="15" t="s">
        <v>405</v>
      </c>
      <c r="Q607" s="15" t="s">
        <v>48</v>
      </c>
      <c r="R607" s="15" t="s">
        <v>49</v>
      </c>
      <c r="S607" s="15" t="s">
        <v>43</v>
      </c>
      <c r="T607" s="15" t="s">
        <v>50</v>
      </c>
      <c r="U607" s="15" t="s">
        <v>69</v>
      </c>
      <c r="V607" s="16">
        <v>3.81</v>
      </c>
      <c r="W607" s="16">
        <v>3.81</v>
      </c>
      <c r="X607" s="15" t="s">
        <v>52</v>
      </c>
      <c r="Y607" s="15" t="s">
        <v>714</v>
      </c>
      <c r="Z607" s="16" t="b">
        <v>0</v>
      </c>
      <c r="AA607" s="15" t="s">
        <v>54</v>
      </c>
      <c r="AB607" s="16" t="b">
        <v>0</v>
      </c>
      <c r="AC607" s="16">
        <v>39</v>
      </c>
      <c r="AD607" t="str">
        <f t="shared" si="9"/>
        <v>Tr</v>
      </c>
    </row>
    <row r="608" spans="2:30" x14ac:dyDescent="0.25">
      <c r="B608">
        <f>VLOOKUP(C608*1,RMPCrecs!F$2:N$1245,9,FALSE)</f>
        <v>17</v>
      </c>
      <c r="C608" s="15" t="s">
        <v>828</v>
      </c>
      <c r="D608" s="15" t="s">
        <v>41</v>
      </c>
      <c r="E608" s="16">
        <v>2010</v>
      </c>
      <c r="F608" s="15" t="s">
        <v>67</v>
      </c>
      <c r="G608" s="17">
        <v>40414</v>
      </c>
      <c r="H608" s="15" t="s">
        <v>43</v>
      </c>
      <c r="I608" s="15" t="s">
        <v>44</v>
      </c>
      <c r="J608" s="16">
        <v>3008</v>
      </c>
      <c r="K608" s="15" t="s">
        <v>45</v>
      </c>
      <c r="L608" s="16">
        <v>720</v>
      </c>
      <c r="M608" s="15" t="s">
        <v>46</v>
      </c>
      <c r="N608" s="16">
        <v>3</v>
      </c>
      <c r="O608" s="15" t="s">
        <v>43</v>
      </c>
      <c r="P608" s="15" t="s">
        <v>433</v>
      </c>
      <c r="Q608" s="15" t="s">
        <v>48</v>
      </c>
      <c r="R608" s="15" t="s">
        <v>49</v>
      </c>
      <c r="S608" s="15" t="s">
        <v>43</v>
      </c>
      <c r="T608" s="15" t="s">
        <v>50</v>
      </c>
      <c r="U608" s="15" t="s">
        <v>69</v>
      </c>
      <c r="V608" s="16">
        <v>3.81</v>
      </c>
      <c r="W608" s="16">
        <v>3.81</v>
      </c>
      <c r="X608" s="15" t="s">
        <v>52</v>
      </c>
      <c r="Y608" s="15" t="s">
        <v>714</v>
      </c>
      <c r="Z608" s="16" t="b">
        <v>0</v>
      </c>
      <c r="AA608" s="15" t="s">
        <v>54</v>
      </c>
      <c r="AB608" s="16" t="b">
        <v>0</v>
      </c>
      <c r="AC608" s="16">
        <v>39</v>
      </c>
      <c r="AD608" t="str">
        <f t="shared" si="9"/>
        <v>Tr</v>
      </c>
    </row>
    <row r="609" spans="2:30" x14ac:dyDescent="0.25">
      <c r="B609">
        <f>VLOOKUP(C609*1,RMPCrecs!F$2:N$1245,9,FALSE)</f>
        <v>17</v>
      </c>
      <c r="C609" s="15" t="s">
        <v>829</v>
      </c>
      <c r="D609" s="15" t="s">
        <v>41</v>
      </c>
      <c r="E609" s="16">
        <v>2010</v>
      </c>
      <c r="F609" s="15" t="s">
        <v>67</v>
      </c>
      <c r="G609" s="17">
        <v>40414</v>
      </c>
      <c r="H609" s="15" t="s">
        <v>43</v>
      </c>
      <c r="I609" s="15" t="s">
        <v>44</v>
      </c>
      <c r="J609" s="16">
        <v>3008</v>
      </c>
      <c r="K609" s="15" t="s">
        <v>45</v>
      </c>
      <c r="L609" s="16">
        <v>770</v>
      </c>
      <c r="M609" s="15" t="s">
        <v>46</v>
      </c>
      <c r="N609" s="16">
        <v>3</v>
      </c>
      <c r="O609" s="15" t="s">
        <v>43</v>
      </c>
      <c r="P609" s="15" t="s">
        <v>433</v>
      </c>
      <c r="Q609" s="15" t="s">
        <v>48</v>
      </c>
      <c r="R609" s="15" t="s">
        <v>49</v>
      </c>
      <c r="S609" s="15" t="s">
        <v>43</v>
      </c>
      <c r="T609" s="15" t="s">
        <v>50</v>
      </c>
      <c r="U609" s="15" t="s">
        <v>69</v>
      </c>
      <c r="V609" s="16">
        <v>3.81</v>
      </c>
      <c r="W609" s="16">
        <v>3.81</v>
      </c>
      <c r="X609" s="15" t="s">
        <v>52</v>
      </c>
      <c r="Y609" s="15" t="s">
        <v>714</v>
      </c>
      <c r="Z609" s="16" t="b">
        <v>0</v>
      </c>
      <c r="AA609" s="15" t="s">
        <v>54</v>
      </c>
      <c r="AB609" s="16" t="b">
        <v>0</v>
      </c>
      <c r="AC609" s="16">
        <v>39</v>
      </c>
      <c r="AD609" t="str">
        <f t="shared" si="9"/>
        <v>Tr</v>
      </c>
    </row>
    <row r="610" spans="2:30" x14ac:dyDescent="0.25">
      <c r="B610">
        <f>VLOOKUP(C610*1,RMPCrecs!F$2:N$1245,9,FALSE)</f>
        <v>17</v>
      </c>
      <c r="C610" s="15" t="s">
        <v>830</v>
      </c>
      <c r="D610" s="15" t="s">
        <v>41</v>
      </c>
      <c r="E610" s="16">
        <v>2010</v>
      </c>
      <c r="F610" s="15" t="s">
        <v>67</v>
      </c>
      <c r="G610" s="17">
        <v>40414</v>
      </c>
      <c r="H610" s="15" t="s">
        <v>43</v>
      </c>
      <c r="I610" s="15" t="s">
        <v>44</v>
      </c>
      <c r="J610" s="16">
        <v>3008</v>
      </c>
      <c r="K610" s="15" t="s">
        <v>45</v>
      </c>
      <c r="L610" s="16">
        <v>760</v>
      </c>
      <c r="M610" s="15" t="s">
        <v>46</v>
      </c>
      <c r="N610" s="16">
        <v>3</v>
      </c>
      <c r="O610" s="15" t="s">
        <v>43</v>
      </c>
      <c r="P610" s="15" t="s">
        <v>433</v>
      </c>
      <c r="Q610" s="15" t="s">
        <v>48</v>
      </c>
      <c r="R610" s="15" t="s">
        <v>49</v>
      </c>
      <c r="S610" s="15" t="s">
        <v>43</v>
      </c>
      <c r="T610" s="15" t="s">
        <v>50</v>
      </c>
      <c r="U610" s="15" t="s">
        <v>69</v>
      </c>
      <c r="V610" s="16">
        <v>3.81</v>
      </c>
      <c r="W610" s="16">
        <v>3.81</v>
      </c>
      <c r="X610" s="15" t="s">
        <v>52</v>
      </c>
      <c r="Y610" s="15" t="s">
        <v>714</v>
      </c>
      <c r="Z610" s="16" t="b">
        <v>0</v>
      </c>
      <c r="AA610" s="15" t="s">
        <v>54</v>
      </c>
      <c r="AB610" s="16" t="b">
        <v>0</v>
      </c>
      <c r="AC610" s="16">
        <v>39</v>
      </c>
      <c r="AD610" t="str">
        <f t="shared" si="9"/>
        <v>Tr</v>
      </c>
    </row>
    <row r="611" spans="2:30" x14ac:dyDescent="0.25">
      <c r="B611">
        <f>VLOOKUP(C611*1,RMPCrecs!F$2:N$1245,9,FALSE)</f>
        <v>17</v>
      </c>
      <c r="C611" s="15" t="s">
        <v>831</v>
      </c>
      <c r="D611" s="15" t="s">
        <v>41</v>
      </c>
      <c r="E611" s="16">
        <v>2010</v>
      </c>
      <c r="F611" s="15" t="s">
        <v>67</v>
      </c>
      <c r="G611" s="17">
        <v>40414</v>
      </c>
      <c r="H611" s="15" t="s">
        <v>43</v>
      </c>
      <c r="I611" s="15" t="s">
        <v>44</v>
      </c>
      <c r="J611" s="16">
        <v>3008</v>
      </c>
      <c r="K611" s="15" t="s">
        <v>45</v>
      </c>
      <c r="L611" s="16">
        <v>810</v>
      </c>
      <c r="M611" s="15" t="s">
        <v>46</v>
      </c>
      <c r="N611" s="16">
        <v>4</v>
      </c>
      <c r="O611" s="15" t="s">
        <v>43</v>
      </c>
      <c r="P611" s="15" t="s">
        <v>405</v>
      </c>
      <c r="Q611" s="15" t="s">
        <v>48</v>
      </c>
      <c r="R611" s="15" t="s">
        <v>49</v>
      </c>
      <c r="S611" s="15" t="s">
        <v>43</v>
      </c>
      <c r="T611" s="15" t="s">
        <v>50</v>
      </c>
      <c r="U611" s="15" t="s">
        <v>69</v>
      </c>
      <c r="V611" s="16">
        <v>3.81</v>
      </c>
      <c r="W611" s="16">
        <v>3.81</v>
      </c>
      <c r="X611" s="15" t="s">
        <v>52</v>
      </c>
      <c r="Y611" s="15" t="s">
        <v>714</v>
      </c>
      <c r="Z611" s="16" t="b">
        <v>0</v>
      </c>
      <c r="AA611" s="15" t="s">
        <v>54</v>
      </c>
      <c r="AB611" s="16" t="b">
        <v>0</v>
      </c>
      <c r="AC611" s="16">
        <v>39</v>
      </c>
      <c r="AD611" t="str">
        <f t="shared" si="9"/>
        <v>Tr</v>
      </c>
    </row>
    <row r="612" spans="2:30" x14ac:dyDescent="0.25">
      <c r="B612">
        <f>VLOOKUP(C612*1,RMPCrecs!F$2:N$1245,9,FALSE)</f>
        <v>17</v>
      </c>
      <c r="C612" s="15" t="s">
        <v>832</v>
      </c>
      <c r="D612" s="15" t="s">
        <v>41</v>
      </c>
      <c r="E612" s="16">
        <v>2010</v>
      </c>
      <c r="F612" s="15" t="s">
        <v>67</v>
      </c>
      <c r="G612" s="17">
        <v>40414</v>
      </c>
      <c r="H612" s="15" t="s">
        <v>43</v>
      </c>
      <c r="I612" s="15" t="s">
        <v>44</v>
      </c>
      <c r="J612" s="16">
        <v>3008</v>
      </c>
      <c r="K612" s="15" t="s">
        <v>45</v>
      </c>
      <c r="L612" s="16">
        <v>810</v>
      </c>
      <c r="M612" s="15" t="s">
        <v>46</v>
      </c>
      <c r="N612" s="16">
        <v>3</v>
      </c>
      <c r="O612" s="15" t="s">
        <v>43</v>
      </c>
      <c r="P612" s="15" t="s">
        <v>433</v>
      </c>
      <c r="Q612" s="15" t="s">
        <v>48</v>
      </c>
      <c r="R612" s="15" t="s">
        <v>49</v>
      </c>
      <c r="S612" s="15" t="s">
        <v>43</v>
      </c>
      <c r="T612" s="15" t="s">
        <v>50</v>
      </c>
      <c r="U612" s="15" t="s">
        <v>69</v>
      </c>
      <c r="V612" s="16">
        <v>3.81</v>
      </c>
      <c r="W612" s="16">
        <v>3.81</v>
      </c>
      <c r="X612" s="15" t="s">
        <v>52</v>
      </c>
      <c r="Y612" s="15" t="s">
        <v>714</v>
      </c>
      <c r="Z612" s="16" t="b">
        <v>0</v>
      </c>
      <c r="AA612" s="15" t="s">
        <v>54</v>
      </c>
      <c r="AB612" s="16" t="b">
        <v>0</v>
      </c>
      <c r="AC612" s="16">
        <v>39</v>
      </c>
      <c r="AD612" t="str">
        <f t="shared" si="9"/>
        <v>Tr</v>
      </c>
    </row>
    <row r="613" spans="2:30" x14ac:dyDescent="0.25">
      <c r="B613">
        <f>VLOOKUP(C613*1,RMPCrecs!F$2:N$1245,9,FALSE)</f>
        <v>17</v>
      </c>
      <c r="C613" s="15" t="s">
        <v>833</v>
      </c>
      <c r="D613" s="15" t="s">
        <v>41</v>
      </c>
      <c r="E613" s="16">
        <v>2010</v>
      </c>
      <c r="F613" s="15" t="s">
        <v>67</v>
      </c>
      <c r="G613" s="17">
        <v>40414</v>
      </c>
      <c r="H613" s="15" t="s">
        <v>43</v>
      </c>
      <c r="I613" s="15" t="s">
        <v>44</v>
      </c>
      <c r="J613" s="16">
        <v>3008</v>
      </c>
      <c r="K613" s="15" t="s">
        <v>45</v>
      </c>
      <c r="L613" s="16">
        <v>660</v>
      </c>
      <c r="M613" s="15" t="s">
        <v>46</v>
      </c>
      <c r="N613" s="16">
        <v>3</v>
      </c>
      <c r="O613" s="15" t="s">
        <v>43</v>
      </c>
      <c r="P613" s="15" t="s">
        <v>433</v>
      </c>
      <c r="Q613" s="15" t="s">
        <v>48</v>
      </c>
      <c r="R613" s="15" t="s">
        <v>49</v>
      </c>
      <c r="S613" s="15" t="s">
        <v>43</v>
      </c>
      <c r="T613" s="15" t="s">
        <v>50</v>
      </c>
      <c r="U613" s="15" t="s">
        <v>69</v>
      </c>
      <c r="V613" s="16">
        <v>3.81</v>
      </c>
      <c r="W613" s="16">
        <v>3.81</v>
      </c>
      <c r="X613" s="15" t="s">
        <v>52</v>
      </c>
      <c r="Y613" s="15" t="s">
        <v>714</v>
      </c>
      <c r="Z613" s="16" t="b">
        <v>0</v>
      </c>
      <c r="AA613" s="15" t="s">
        <v>54</v>
      </c>
      <c r="AB613" s="16" t="b">
        <v>0</v>
      </c>
      <c r="AC613" s="16">
        <v>39</v>
      </c>
      <c r="AD613" t="str">
        <f t="shared" si="9"/>
        <v>Tr</v>
      </c>
    </row>
    <row r="614" spans="2:30" x14ac:dyDescent="0.25">
      <c r="B614">
        <f>VLOOKUP(C614*1,RMPCrecs!F$2:N$1245,9,FALSE)</f>
        <v>17</v>
      </c>
      <c r="C614" s="15" t="s">
        <v>834</v>
      </c>
      <c r="D614" s="15" t="s">
        <v>41</v>
      </c>
      <c r="E614" s="16">
        <v>2010</v>
      </c>
      <c r="F614" s="15" t="s">
        <v>67</v>
      </c>
      <c r="G614" s="17">
        <v>40414</v>
      </c>
      <c r="H614" s="15" t="s">
        <v>43</v>
      </c>
      <c r="I614" s="15" t="s">
        <v>44</v>
      </c>
      <c r="J614" s="16">
        <v>3008</v>
      </c>
      <c r="K614" s="15" t="s">
        <v>110</v>
      </c>
      <c r="L614" s="16">
        <v>810</v>
      </c>
      <c r="M614" s="15" t="s">
        <v>46</v>
      </c>
      <c r="N614" s="16">
        <v>3</v>
      </c>
      <c r="O614" s="15" t="s">
        <v>43</v>
      </c>
      <c r="P614" s="15" t="s">
        <v>433</v>
      </c>
      <c r="Q614" s="15" t="s">
        <v>48</v>
      </c>
      <c r="R614" s="15" t="s">
        <v>49</v>
      </c>
      <c r="S614" s="15" t="s">
        <v>43</v>
      </c>
      <c r="T614" s="15" t="s">
        <v>50</v>
      </c>
      <c r="U614" s="15" t="s">
        <v>69</v>
      </c>
      <c r="V614" s="16">
        <v>3.81</v>
      </c>
      <c r="W614" s="16">
        <v>3.81</v>
      </c>
      <c r="X614" s="15" t="s">
        <v>52</v>
      </c>
      <c r="Y614" s="15" t="s">
        <v>714</v>
      </c>
      <c r="Z614" s="16" t="b">
        <v>0</v>
      </c>
      <c r="AA614" s="15" t="s">
        <v>54</v>
      </c>
      <c r="AB614" s="16" t="b">
        <v>0</v>
      </c>
      <c r="AC614" s="16">
        <v>39</v>
      </c>
      <c r="AD614" t="str">
        <f t="shared" si="9"/>
        <v>Tr</v>
      </c>
    </row>
    <row r="615" spans="2:30" x14ac:dyDescent="0.25">
      <c r="B615">
        <f>VLOOKUP(C615*1,RMPCrecs!F$2:N$1245,9,FALSE)</f>
        <v>17</v>
      </c>
      <c r="C615" s="15" t="s">
        <v>835</v>
      </c>
      <c r="D615" s="15" t="s">
        <v>41</v>
      </c>
      <c r="E615" s="16">
        <v>2010</v>
      </c>
      <c r="F615" s="15" t="s">
        <v>67</v>
      </c>
      <c r="G615" s="17">
        <v>40414</v>
      </c>
      <c r="H615" s="15" t="s">
        <v>43</v>
      </c>
      <c r="I615" s="15" t="s">
        <v>44</v>
      </c>
      <c r="J615" s="16">
        <v>3008</v>
      </c>
      <c r="K615" s="15" t="s">
        <v>45</v>
      </c>
      <c r="L615" s="16">
        <v>810</v>
      </c>
      <c r="M615" s="15" t="s">
        <v>46</v>
      </c>
      <c r="N615" s="16">
        <v>3</v>
      </c>
      <c r="O615" s="15" t="s">
        <v>43</v>
      </c>
      <c r="P615" s="15" t="s">
        <v>433</v>
      </c>
      <c r="Q615" s="15" t="s">
        <v>48</v>
      </c>
      <c r="R615" s="15" t="s">
        <v>49</v>
      </c>
      <c r="S615" s="15" t="s">
        <v>43</v>
      </c>
      <c r="T615" s="15" t="s">
        <v>50</v>
      </c>
      <c r="U615" s="15" t="s">
        <v>69</v>
      </c>
      <c r="V615" s="16">
        <v>3.81</v>
      </c>
      <c r="W615" s="16">
        <v>3.81</v>
      </c>
      <c r="X615" s="15" t="s">
        <v>52</v>
      </c>
      <c r="Y615" s="15" t="s">
        <v>714</v>
      </c>
      <c r="Z615" s="16" t="b">
        <v>0</v>
      </c>
      <c r="AA615" s="15" t="s">
        <v>54</v>
      </c>
      <c r="AB615" s="16" t="b">
        <v>0</v>
      </c>
      <c r="AC615" s="16">
        <v>39</v>
      </c>
      <c r="AD615" t="str">
        <f t="shared" si="9"/>
        <v>Tr</v>
      </c>
    </row>
    <row r="616" spans="2:30" x14ac:dyDescent="0.25">
      <c r="B616">
        <f>VLOOKUP(C616*1,RMPCrecs!F$2:N$1245,9,FALSE)</f>
        <v>17</v>
      </c>
      <c r="C616" s="15" t="s">
        <v>836</v>
      </c>
      <c r="D616" s="15" t="s">
        <v>41</v>
      </c>
      <c r="E616" s="16">
        <v>2010</v>
      </c>
      <c r="F616" s="15" t="s">
        <v>67</v>
      </c>
      <c r="G616" s="17">
        <v>40414</v>
      </c>
      <c r="H616" s="15" t="s">
        <v>43</v>
      </c>
      <c r="I616" s="15" t="s">
        <v>44</v>
      </c>
      <c r="J616" s="16">
        <v>3008</v>
      </c>
      <c r="K616" s="15" t="s">
        <v>110</v>
      </c>
      <c r="L616" s="16">
        <v>710</v>
      </c>
      <c r="M616" s="15" t="s">
        <v>46</v>
      </c>
      <c r="N616" s="16">
        <v>3</v>
      </c>
      <c r="O616" s="15" t="s">
        <v>43</v>
      </c>
      <c r="P616" s="15" t="s">
        <v>433</v>
      </c>
      <c r="Q616" s="15" t="s">
        <v>48</v>
      </c>
      <c r="R616" s="15" t="s">
        <v>49</v>
      </c>
      <c r="S616" s="15" t="s">
        <v>43</v>
      </c>
      <c r="T616" s="15" t="s">
        <v>50</v>
      </c>
      <c r="U616" s="15" t="s">
        <v>69</v>
      </c>
      <c r="V616" s="16">
        <v>3.81</v>
      </c>
      <c r="W616" s="16">
        <v>3.81</v>
      </c>
      <c r="X616" s="15" t="s">
        <v>52</v>
      </c>
      <c r="Y616" s="15" t="s">
        <v>714</v>
      </c>
      <c r="Z616" s="16" t="b">
        <v>0</v>
      </c>
      <c r="AA616" s="15" t="s">
        <v>54</v>
      </c>
      <c r="AB616" s="16" t="b">
        <v>0</v>
      </c>
      <c r="AC616" s="16">
        <v>39</v>
      </c>
      <c r="AD616" t="str">
        <f t="shared" si="9"/>
        <v>Tr</v>
      </c>
    </row>
    <row r="617" spans="2:30" x14ac:dyDescent="0.25">
      <c r="B617">
        <f>VLOOKUP(C617*1,RMPCrecs!F$2:N$1245,9,FALSE)</f>
        <v>17</v>
      </c>
      <c r="C617" s="15" t="s">
        <v>837</v>
      </c>
      <c r="D617" s="15" t="s">
        <v>41</v>
      </c>
      <c r="E617" s="16">
        <v>2010</v>
      </c>
      <c r="F617" s="15" t="s">
        <v>67</v>
      </c>
      <c r="G617" s="17">
        <v>40414</v>
      </c>
      <c r="H617" s="15" t="s">
        <v>43</v>
      </c>
      <c r="I617" s="15" t="s">
        <v>44</v>
      </c>
      <c r="J617" s="16">
        <v>3008</v>
      </c>
      <c r="K617" s="15" t="s">
        <v>110</v>
      </c>
      <c r="L617" s="16">
        <v>740</v>
      </c>
      <c r="M617" s="15" t="s">
        <v>46</v>
      </c>
      <c r="N617" s="16">
        <v>3</v>
      </c>
      <c r="O617" s="15" t="s">
        <v>43</v>
      </c>
      <c r="P617" s="15" t="s">
        <v>433</v>
      </c>
      <c r="Q617" s="15" t="s">
        <v>48</v>
      </c>
      <c r="R617" s="15" t="s">
        <v>49</v>
      </c>
      <c r="S617" s="15" t="s">
        <v>43</v>
      </c>
      <c r="T617" s="15" t="s">
        <v>50</v>
      </c>
      <c r="U617" s="15" t="s">
        <v>69</v>
      </c>
      <c r="V617" s="16">
        <v>3.81</v>
      </c>
      <c r="W617" s="16">
        <v>3.81</v>
      </c>
      <c r="X617" s="15" t="s">
        <v>52</v>
      </c>
      <c r="Y617" s="15" t="s">
        <v>714</v>
      </c>
      <c r="Z617" s="16" t="b">
        <v>0</v>
      </c>
      <c r="AA617" s="15" t="s">
        <v>54</v>
      </c>
      <c r="AB617" s="16" t="b">
        <v>0</v>
      </c>
      <c r="AC617" s="16">
        <v>39</v>
      </c>
      <c r="AD617" t="str">
        <f t="shared" si="9"/>
        <v>Tr</v>
      </c>
    </row>
    <row r="618" spans="2:30" x14ac:dyDescent="0.25">
      <c r="B618">
        <f>VLOOKUP(C618*1,RMPCrecs!F$2:N$1245,9,FALSE)</f>
        <v>17</v>
      </c>
      <c r="C618" s="15" t="s">
        <v>873</v>
      </c>
      <c r="D618" s="15" t="s">
        <v>41</v>
      </c>
      <c r="E618" s="16">
        <v>2010</v>
      </c>
      <c r="F618" s="15" t="s">
        <v>42</v>
      </c>
      <c r="G618" s="17">
        <v>40443</v>
      </c>
      <c r="H618" s="15" t="s">
        <v>43</v>
      </c>
      <c r="I618" s="15" t="s">
        <v>44</v>
      </c>
      <c r="J618" s="16">
        <v>3008</v>
      </c>
      <c r="K618" s="15" t="s">
        <v>110</v>
      </c>
      <c r="L618" s="16">
        <v>690</v>
      </c>
      <c r="M618" s="15" t="s">
        <v>46</v>
      </c>
      <c r="N618" s="16">
        <v>3</v>
      </c>
      <c r="O618" s="15" t="s">
        <v>43</v>
      </c>
      <c r="P618" s="15" t="s">
        <v>433</v>
      </c>
      <c r="Q618" s="15" t="s">
        <v>48</v>
      </c>
      <c r="R618" s="15" t="s">
        <v>49</v>
      </c>
      <c r="S618" s="15" t="s">
        <v>43</v>
      </c>
      <c r="T618" s="15" t="s">
        <v>50</v>
      </c>
      <c r="U618" s="15" t="s">
        <v>82</v>
      </c>
      <c r="V618" s="16">
        <v>3.2</v>
      </c>
      <c r="W618" s="16">
        <v>3.2</v>
      </c>
      <c r="X618" s="15" t="s">
        <v>52</v>
      </c>
      <c r="Y618" s="15" t="s">
        <v>858</v>
      </c>
      <c r="Z618" s="16" t="b">
        <v>0</v>
      </c>
      <c r="AA618" s="15" t="s">
        <v>54</v>
      </c>
      <c r="AB618" s="16" t="b">
        <v>0</v>
      </c>
      <c r="AC618" s="16">
        <v>39</v>
      </c>
      <c r="AD618" t="str">
        <f t="shared" si="9"/>
        <v>Tr</v>
      </c>
    </row>
    <row r="619" spans="2:30" x14ac:dyDescent="0.25">
      <c r="B619">
        <f>VLOOKUP(C619*1,RMPCrecs!F$2:N$1245,9,FALSE)</f>
        <v>17</v>
      </c>
      <c r="C619" s="15" t="s">
        <v>876</v>
      </c>
      <c r="D619" s="15" t="s">
        <v>41</v>
      </c>
      <c r="E619" s="16">
        <v>2010</v>
      </c>
      <c r="F619" s="15" t="s">
        <v>42</v>
      </c>
      <c r="G619" s="17">
        <v>40435</v>
      </c>
      <c r="H619" s="15" t="s">
        <v>43</v>
      </c>
      <c r="I619" s="15" t="s">
        <v>44</v>
      </c>
      <c r="J619" s="16">
        <v>3008</v>
      </c>
      <c r="K619" s="15" t="s">
        <v>45</v>
      </c>
      <c r="L619" s="16">
        <v>710</v>
      </c>
      <c r="M619" s="15" t="s">
        <v>46</v>
      </c>
      <c r="N619" s="16">
        <v>3</v>
      </c>
      <c r="O619" s="15" t="s">
        <v>43</v>
      </c>
      <c r="P619" s="15" t="s">
        <v>433</v>
      </c>
      <c r="Q619" s="15" t="s">
        <v>48</v>
      </c>
      <c r="R619" s="15" t="s">
        <v>49</v>
      </c>
      <c r="S619" s="15" t="s">
        <v>43</v>
      </c>
      <c r="T619" s="15" t="s">
        <v>50</v>
      </c>
      <c r="U619" s="15" t="s">
        <v>51</v>
      </c>
      <c r="V619" s="16">
        <v>2.95</v>
      </c>
      <c r="W619" s="16">
        <v>2.95</v>
      </c>
      <c r="X619" s="15" t="s">
        <v>52</v>
      </c>
      <c r="Y619" s="15" t="s">
        <v>751</v>
      </c>
      <c r="Z619" s="16" t="b">
        <v>0</v>
      </c>
      <c r="AA619" s="15" t="s">
        <v>54</v>
      </c>
      <c r="AB619" s="16" t="b">
        <v>0</v>
      </c>
      <c r="AC619" s="16">
        <v>39</v>
      </c>
      <c r="AD619" t="str">
        <f t="shared" si="9"/>
        <v>Tr</v>
      </c>
    </row>
    <row r="620" spans="2:30" x14ac:dyDescent="0.25">
      <c r="B620">
        <f>VLOOKUP(C620*1,RMPCrecs!F$2:N$1245,9,FALSE)</f>
        <v>17</v>
      </c>
      <c r="C620" s="15" t="s">
        <v>877</v>
      </c>
      <c r="D620" s="15" t="s">
        <v>41</v>
      </c>
      <c r="E620" s="16">
        <v>2010</v>
      </c>
      <c r="F620" s="15" t="s">
        <v>42</v>
      </c>
      <c r="G620" s="17">
        <v>40435</v>
      </c>
      <c r="H620" s="15" t="s">
        <v>43</v>
      </c>
      <c r="I620" s="15" t="s">
        <v>44</v>
      </c>
      <c r="J620" s="16">
        <v>3008</v>
      </c>
      <c r="K620" s="15" t="s">
        <v>110</v>
      </c>
      <c r="L620" s="16">
        <v>800</v>
      </c>
      <c r="M620" s="15" t="s">
        <v>46</v>
      </c>
      <c r="N620" s="16">
        <v>3</v>
      </c>
      <c r="O620" s="15" t="s">
        <v>43</v>
      </c>
      <c r="P620" s="15" t="s">
        <v>433</v>
      </c>
      <c r="Q620" s="15" t="s">
        <v>48</v>
      </c>
      <c r="R620" s="15" t="s">
        <v>49</v>
      </c>
      <c r="S620" s="15" t="s">
        <v>43</v>
      </c>
      <c r="T620" s="15" t="s">
        <v>50</v>
      </c>
      <c r="U620" s="15" t="s">
        <v>51</v>
      </c>
      <c r="V620" s="16">
        <v>2.95</v>
      </c>
      <c r="W620" s="16">
        <v>2.95</v>
      </c>
      <c r="X620" s="15" t="s">
        <v>52</v>
      </c>
      <c r="Y620" s="15" t="s">
        <v>751</v>
      </c>
      <c r="Z620" s="16" t="b">
        <v>0</v>
      </c>
      <c r="AA620" s="15" t="s">
        <v>54</v>
      </c>
      <c r="AB620" s="16" t="b">
        <v>0</v>
      </c>
      <c r="AC620" s="16">
        <v>39</v>
      </c>
      <c r="AD620" t="str">
        <f t="shared" si="9"/>
        <v>Tr</v>
      </c>
    </row>
    <row r="621" spans="2:30" x14ac:dyDescent="0.25">
      <c r="B621">
        <f>VLOOKUP(C621*1,RMPCrecs!F$2:N$1245,9,FALSE)</f>
        <v>17</v>
      </c>
      <c r="C621" s="15" t="s">
        <v>878</v>
      </c>
      <c r="D621" s="15" t="s">
        <v>41</v>
      </c>
      <c r="E621" s="16">
        <v>2010</v>
      </c>
      <c r="F621" s="15" t="s">
        <v>42</v>
      </c>
      <c r="G621" s="17">
        <v>40421</v>
      </c>
      <c r="H621" s="15" t="s">
        <v>43</v>
      </c>
      <c r="I621" s="15" t="s">
        <v>44</v>
      </c>
      <c r="J621" s="16">
        <v>3008</v>
      </c>
      <c r="K621" s="15" t="s">
        <v>45</v>
      </c>
      <c r="L621" s="16">
        <v>710</v>
      </c>
      <c r="M621" s="15" t="s">
        <v>46</v>
      </c>
      <c r="N621" s="16">
        <v>3</v>
      </c>
      <c r="O621" s="15" t="s">
        <v>43</v>
      </c>
      <c r="P621" s="15" t="s">
        <v>455</v>
      </c>
      <c r="Q621" s="15" t="s">
        <v>48</v>
      </c>
      <c r="R621" s="15" t="s">
        <v>49</v>
      </c>
      <c r="S621" s="15" t="s">
        <v>43</v>
      </c>
      <c r="T621" s="15" t="s">
        <v>50</v>
      </c>
      <c r="U621" s="15" t="s">
        <v>72</v>
      </c>
      <c r="V621" s="16">
        <v>3</v>
      </c>
      <c r="W621" s="16">
        <v>3</v>
      </c>
      <c r="X621" s="15" t="s">
        <v>52</v>
      </c>
      <c r="Y621" s="15" t="s">
        <v>732</v>
      </c>
      <c r="Z621" s="16" t="b">
        <v>0</v>
      </c>
      <c r="AA621" s="15" t="s">
        <v>54</v>
      </c>
      <c r="AB621" s="16" t="b">
        <v>0</v>
      </c>
      <c r="AC621" s="16">
        <v>39</v>
      </c>
      <c r="AD621" t="str">
        <f t="shared" si="9"/>
        <v>Tr</v>
      </c>
    </row>
    <row r="622" spans="2:30" x14ac:dyDescent="0.25">
      <c r="B622">
        <f>VLOOKUP(C622*1,RMPCrecs!F$2:N$1245,9,FALSE)</f>
        <v>17</v>
      </c>
      <c r="C622" s="15" t="s">
        <v>879</v>
      </c>
      <c r="D622" s="15" t="s">
        <v>41</v>
      </c>
      <c r="E622" s="16">
        <v>2010</v>
      </c>
      <c r="F622" s="15" t="s">
        <v>42</v>
      </c>
      <c r="G622" s="17">
        <v>40421</v>
      </c>
      <c r="H622" s="15" t="s">
        <v>43</v>
      </c>
      <c r="I622" s="15" t="s">
        <v>44</v>
      </c>
      <c r="J622" s="16">
        <v>3008</v>
      </c>
      <c r="K622" s="15" t="s">
        <v>45</v>
      </c>
      <c r="L622" s="16">
        <v>730</v>
      </c>
      <c r="M622" s="15" t="s">
        <v>46</v>
      </c>
      <c r="N622" s="16">
        <v>3</v>
      </c>
      <c r="O622" s="15" t="s">
        <v>43</v>
      </c>
      <c r="P622" s="15" t="s">
        <v>455</v>
      </c>
      <c r="Q622" s="15" t="s">
        <v>48</v>
      </c>
      <c r="R622" s="15" t="s">
        <v>49</v>
      </c>
      <c r="S622" s="15" t="s">
        <v>43</v>
      </c>
      <c r="T622" s="15" t="s">
        <v>50</v>
      </c>
      <c r="U622" s="15" t="s">
        <v>72</v>
      </c>
      <c r="V622" s="16">
        <v>3</v>
      </c>
      <c r="W622" s="16">
        <v>3</v>
      </c>
      <c r="X622" s="15" t="s">
        <v>52</v>
      </c>
      <c r="Y622" s="15" t="s">
        <v>732</v>
      </c>
      <c r="Z622" s="16" t="b">
        <v>0</v>
      </c>
      <c r="AA622" s="15" t="s">
        <v>54</v>
      </c>
      <c r="AB622" s="16" t="b">
        <v>0</v>
      </c>
      <c r="AC622" s="16">
        <v>39</v>
      </c>
      <c r="AD622" t="str">
        <f t="shared" si="9"/>
        <v>Tr</v>
      </c>
    </row>
    <row r="623" spans="2:30" x14ac:dyDescent="0.25">
      <c r="B623">
        <f>VLOOKUP(C623*1,RMPCrecs!F$2:N$1245,9,FALSE)</f>
        <v>17</v>
      </c>
      <c r="C623" s="15" t="s">
        <v>880</v>
      </c>
      <c r="D623" s="15" t="s">
        <v>41</v>
      </c>
      <c r="E623" s="16">
        <v>2010</v>
      </c>
      <c r="F623" s="15" t="s">
        <v>42</v>
      </c>
      <c r="G623" s="17">
        <v>40423</v>
      </c>
      <c r="H623" s="15" t="s">
        <v>43</v>
      </c>
      <c r="I623" s="15" t="s">
        <v>44</v>
      </c>
      <c r="J623" s="16">
        <v>3008</v>
      </c>
      <c r="K623" s="15" t="s">
        <v>45</v>
      </c>
      <c r="L623" s="16">
        <v>720</v>
      </c>
      <c r="M623" s="15" t="s">
        <v>46</v>
      </c>
      <c r="N623" s="16">
        <v>3</v>
      </c>
      <c r="O623" s="15" t="s">
        <v>43</v>
      </c>
      <c r="P623" s="15" t="s">
        <v>433</v>
      </c>
      <c r="Q623" s="15" t="s">
        <v>48</v>
      </c>
      <c r="R623" s="15" t="s">
        <v>49</v>
      </c>
      <c r="S623" s="15" t="s">
        <v>43</v>
      </c>
      <c r="T623" s="15" t="s">
        <v>50</v>
      </c>
      <c r="U623" s="15" t="s">
        <v>72</v>
      </c>
      <c r="V623" s="16">
        <v>3</v>
      </c>
      <c r="W623" s="16">
        <v>3</v>
      </c>
      <c r="X623" s="15" t="s">
        <v>52</v>
      </c>
      <c r="Y623" s="15" t="s">
        <v>732</v>
      </c>
      <c r="Z623" s="16" t="b">
        <v>0</v>
      </c>
      <c r="AA623" s="15" t="s">
        <v>54</v>
      </c>
      <c r="AB623" s="16" t="b">
        <v>0</v>
      </c>
      <c r="AC623" s="16">
        <v>39</v>
      </c>
      <c r="AD623" t="str">
        <f t="shared" si="9"/>
        <v>Tr</v>
      </c>
    </row>
    <row r="624" spans="2:30" x14ac:dyDescent="0.25">
      <c r="B624">
        <f>VLOOKUP(C624*1,RMPCrecs!F$2:N$1245,9,FALSE)</f>
        <v>17</v>
      </c>
      <c r="C624" s="15" t="s">
        <v>881</v>
      </c>
      <c r="D624" s="15" t="s">
        <v>41</v>
      </c>
      <c r="E624" s="16">
        <v>2010</v>
      </c>
      <c r="F624" s="15" t="s">
        <v>42</v>
      </c>
      <c r="G624" s="17">
        <v>40423</v>
      </c>
      <c r="H624" s="15" t="s">
        <v>43</v>
      </c>
      <c r="I624" s="15" t="s">
        <v>44</v>
      </c>
      <c r="J624" s="16">
        <v>3008</v>
      </c>
      <c r="K624" s="15" t="s">
        <v>45</v>
      </c>
      <c r="L624" s="16">
        <v>720</v>
      </c>
      <c r="M624" s="15" t="s">
        <v>46</v>
      </c>
      <c r="N624" s="16">
        <v>3</v>
      </c>
      <c r="O624" s="15" t="s">
        <v>43</v>
      </c>
      <c r="P624" s="15" t="s">
        <v>455</v>
      </c>
      <c r="Q624" s="15" t="s">
        <v>48</v>
      </c>
      <c r="R624" s="15" t="s">
        <v>49</v>
      </c>
      <c r="S624" s="15" t="s">
        <v>43</v>
      </c>
      <c r="T624" s="15" t="s">
        <v>50</v>
      </c>
      <c r="U624" s="15" t="s">
        <v>72</v>
      </c>
      <c r="V624" s="16">
        <v>3</v>
      </c>
      <c r="W624" s="16">
        <v>3</v>
      </c>
      <c r="X624" s="15" t="s">
        <v>52</v>
      </c>
      <c r="Y624" s="15" t="s">
        <v>732</v>
      </c>
      <c r="Z624" s="16" t="b">
        <v>0</v>
      </c>
      <c r="AA624" s="15" t="s">
        <v>54</v>
      </c>
      <c r="AB624" s="16" t="b">
        <v>0</v>
      </c>
      <c r="AC624" s="16">
        <v>39</v>
      </c>
      <c r="AD624" t="str">
        <f t="shared" si="9"/>
        <v>Tr</v>
      </c>
    </row>
    <row r="625" spans="2:30" x14ac:dyDescent="0.25">
      <c r="B625">
        <f>VLOOKUP(C625*1,RMPCrecs!F$2:N$1245,9,FALSE)</f>
        <v>17</v>
      </c>
      <c r="C625" s="15" t="s">
        <v>882</v>
      </c>
      <c r="D625" s="15" t="s">
        <v>41</v>
      </c>
      <c r="E625" s="16">
        <v>2010</v>
      </c>
      <c r="F625" s="15" t="s">
        <v>42</v>
      </c>
      <c r="G625" s="17">
        <v>40423</v>
      </c>
      <c r="H625" s="15" t="s">
        <v>43</v>
      </c>
      <c r="I625" s="15" t="s">
        <v>44</v>
      </c>
      <c r="J625" s="16">
        <v>3008</v>
      </c>
      <c r="K625" s="15" t="s">
        <v>45</v>
      </c>
      <c r="L625" s="16">
        <v>760</v>
      </c>
      <c r="M625" s="15" t="s">
        <v>46</v>
      </c>
      <c r="N625" s="16">
        <v>3</v>
      </c>
      <c r="O625" s="15" t="s">
        <v>43</v>
      </c>
      <c r="P625" s="15" t="s">
        <v>455</v>
      </c>
      <c r="Q625" s="15" t="s">
        <v>48</v>
      </c>
      <c r="R625" s="15" t="s">
        <v>49</v>
      </c>
      <c r="S625" s="15" t="s">
        <v>43</v>
      </c>
      <c r="T625" s="15" t="s">
        <v>50</v>
      </c>
      <c r="U625" s="15" t="s">
        <v>72</v>
      </c>
      <c r="V625" s="16">
        <v>3</v>
      </c>
      <c r="W625" s="16">
        <v>3</v>
      </c>
      <c r="X625" s="15" t="s">
        <v>52</v>
      </c>
      <c r="Y625" s="15" t="s">
        <v>732</v>
      </c>
      <c r="Z625" s="16" t="b">
        <v>0</v>
      </c>
      <c r="AA625" s="15" t="s">
        <v>54</v>
      </c>
      <c r="AB625" s="16" t="b">
        <v>0</v>
      </c>
      <c r="AC625" s="16">
        <v>39</v>
      </c>
      <c r="AD625" t="str">
        <f t="shared" si="9"/>
        <v>Tr</v>
      </c>
    </row>
    <row r="626" spans="2:30" x14ac:dyDescent="0.25">
      <c r="B626">
        <f>VLOOKUP(C626*1,RMPCrecs!F$2:N$1245,9,FALSE)</f>
        <v>17</v>
      </c>
      <c r="C626" s="15" t="s">
        <v>883</v>
      </c>
      <c r="D626" s="15" t="s">
        <v>41</v>
      </c>
      <c r="E626" s="16">
        <v>2010</v>
      </c>
      <c r="F626" s="15" t="s">
        <v>42</v>
      </c>
      <c r="G626" s="17">
        <v>40423</v>
      </c>
      <c r="H626" s="15" t="s">
        <v>43</v>
      </c>
      <c r="I626" s="15" t="s">
        <v>44</v>
      </c>
      <c r="J626" s="16">
        <v>3008</v>
      </c>
      <c r="K626" s="15" t="s">
        <v>45</v>
      </c>
      <c r="L626" s="16">
        <v>770</v>
      </c>
      <c r="M626" s="15" t="s">
        <v>46</v>
      </c>
      <c r="N626" s="16">
        <v>3</v>
      </c>
      <c r="O626" s="15" t="s">
        <v>43</v>
      </c>
      <c r="P626" s="15" t="s">
        <v>433</v>
      </c>
      <c r="Q626" s="15" t="s">
        <v>48</v>
      </c>
      <c r="R626" s="15" t="s">
        <v>49</v>
      </c>
      <c r="S626" s="15" t="s">
        <v>43</v>
      </c>
      <c r="T626" s="15" t="s">
        <v>50</v>
      </c>
      <c r="U626" s="15" t="s">
        <v>72</v>
      </c>
      <c r="V626" s="16">
        <v>3</v>
      </c>
      <c r="W626" s="16">
        <v>3</v>
      </c>
      <c r="X626" s="15" t="s">
        <v>52</v>
      </c>
      <c r="Y626" s="15" t="s">
        <v>732</v>
      </c>
      <c r="Z626" s="16" t="b">
        <v>0</v>
      </c>
      <c r="AA626" s="15" t="s">
        <v>54</v>
      </c>
      <c r="AB626" s="16" t="b">
        <v>0</v>
      </c>
      <c r="AC626" s="16">
        <v>39</v>
      </c>
      <c r="AD626" t="str">
        <f t="shared" si="9"/>
        <v>Tr</v>
      </c>
    </row>
    <row r="627" spans="2:30" x14ac:dyDescent="0.25">
      <c r="B627">
        <f>VLOOKUP(C627*1,RMPCrecs!F$2:N$1245,9,FALSE)</f>
        <v>17</v>
      </c>
      <c r="C627" s="15" t="s">
        <v>884</v>
      </c>
      <c r="D627" s="15" t="s">
        <v>41</v>
      </c>
      <c r="E627" s="16">
        <v>2010</v>
      </c>
      <c r="F627" s="15" t="s">
        <v>42</v>
      </c>
      <c r="G627" s="17">
        <v>40429</v>
      </c>
      <c r="H627" s="15" t="s">
        <v>43</v>
      </c>
      <c r="I627" s="15" t="s">
        <v>44</v>
      </c>
      <c r="J627" s="16">
        <v>3008</v>
      </c>
      <c r="K627" s="15" t="s">
        <v>45</v>
      </c>
      <c r="L627" s="16">
        <v>680</v>
      </c>
      <c r="M627" s="15" t="s">
        <v>46</v>
      </c>
      <c r="N627" s="16">
        <v>3</v>
      </c>
      <c r="O627" s="15" t="s">
        <v>43</v>
      </c>
      <c r="P627" s="15" t="s">
        <v>433</v>
      </c>
      <c r="Q627" s="15" t="s">
        <v>48</v>
      </c>
      <c r="R627" s="15" t="s">
        <v>49</v>
      </c>
      <c r="S627" s="15" t="s">
        <v>43</v>
      </c>
      <c r="T627" s="15" t="s">
        <v>50</v>
      </c>
      <c r="U627" s="15" t="s">
        <v>60</v>
      </c>
      <c r="V627" s="16">
        <v>6.04</v>
      </c>
      <c r="W627" s="16">
        <v>6.04</v>
      </c>
      <c r="X627" s="15" t="s">
        <v>52</v>
      </c>
      <c r="Y627" s="15" t="s">
        <v>716</v>
      </c>
      <c r="Z627" s="16" t="b">
        <v>0</v>
      </c>
      <c r="AA627" s="15" t="s">
        <v>54</v>
      </c>
      <c r="AB627" s="16" t="b">
        <v>0</v>
      </c>
      <c r="AC627" s="16">
        <v>39</v>
      </c>
      <c r="AD627" t="str">
        <f t="shared" si="9"/>
        <v>Tr</v>
      </c>
    </row>
    <row r="628" spans="2:30" x14ac:dyDescent="0.25">
      <c r="B628">
        <f>VLOOKUP(C628*1,RMPCrecs!F$2:N$1245,9,FALSE)</f>
        <v>17</v>
      </c>
      <c r="C628" s="15" t="s">
        <v>885</v>
      </c>
      <c r="D628" s="15" t="s">
        <v>41</v>
      </c>
      <c r="E628" s="16">
        <v>2010</v>
      </c>
      <c r="F628" s="15" t="s">
        <v>42</v>
      </c>
      <c r="G628" s="17">
        <v>40429</v>
      </c>
      <c r="H628" s="15" t="s">
        <v>43</v>
      </c>
      <c r="I628" s="15" t="s">
        <v>44</v>
      </c>
      <c r="J628" s="16">
        <v>3008</v>
      </c>
      <c r="K628" s="15" t="s">
        <v>110</v>
      </c>
      <c r="L628" s="16">
        <v>850</v>
      </c>
      <c r="M628" s="15" t="s">
        <v>46</v>
      </c>
      <c r="N628" s="16">
        <v>3</v>
      </c>
      <c r="O628" s="15" t="s">
        <v>43</v>
      </c>
      <c r="P628" s="15" t="s">
        <v>455</v>
      </c>
      <c r="Q628" s="15" t="s">
        <v>48</v>
      </c>
      <c r="R628" s="15" t="s">
        <v>49</v>
      </c>
      <c r="S628" s="15" t="s">
        <v>43</v>
      </c>
      <c r="T628" s="15" t="s">
        <v>50</v>
      </c>
      <c r="U628" s="15" t="s">
        <v>60</v>
      </c>
      <c r="V628" s="16">
        <v>6.04</v>
      </c>
      <c r="W628" s="16">
        <v>6.04</v>
      </c>
      <c r="X628" s="15" t="s">
        <v>52</v>
      </c>
      <c r="Y628" s="15" t="s">
        <v>716</v>
      </c>
      <c r="Z628" s="16" t="b">
        <v>0</v>
      </c>
      <c r="AA628" s="15" t="s">
        <v>54</v>
      </c>
      <c r="AB628" s="16" t="b">
        <v>0</v>
      </c>
      <c r="AC628" s="16">
        <v>39</v>
      </c>
      <c r="AD628" t="str">
        <f t="shared" si="9"/>
        <v>Tr</v>
      </c>
    </row>
    <row r="629" spans="2:30" x14ac:dyDescent="0.25">
      <c r="B629">
        <f>VLOOKUP(C629*1,RMPCrecs!F$2:N$1245,9,FALSE)</f>
        <v>17</v>
      </c>
      <c r="C629" s="15" t="s">
        <v>886</v>
      </c>
      <c r="D629" s="15" t="s">
        <v>41</v>
      </c>
      <c r="E629" s="16">
        <v>2010</v>
      </c>
      <c r="F629" s="15" t="s">
        <v>42</v>
      </c>
      <c r="G629" s="17">
        <v>40424</v>
      </c>
      <c r="H629" s="15" t="s">
        <v>43</v>
      </c>
      <c r="I629" s="15" t="s">
        <v>44</v>
      </c>
      <c r="J629" s="16">
        <v>3008</v>
      </c>
      <c r="K629" s="15" t="s">
        <v>110</v>
      </c>
      <c r="L629" s="16">
        <v>730</v>
      </c>
      <c r="M629" s="15" t="s">
        <v>46</v>
      </c>
      <c r="N629" s="16">
        <v>3</v>
      </c>
      <c r="O629" s="15" t="s">
        <v>43</v>
      </c>
      <c r="P629" s="15" t="s">
        <v>455</v>
      </c>
      <c r="Q629" s="15" t="s">
        <v>48</v>
      </c>
      <c r="R629" s="15" t="s">
        <v>49</v>
      </c>
      <c r="S629" s="15" t="s">
        <v>43</v>
      </c>
      <c r="T629" s="15" t="s">
        <v>50</v>
      </c>
      <c r="U629" s="15" t="s">
        <v>72</v>
      </c>
      <c r="V629" s="16">
        <v>3</v>
      </c>
      <c r="W629" s="16">
        <v>3</v>
      </c>
      <c r="X629" s="15" t="s">
        <v>52</v>
      </c>
      <c r="Y629" s="15" t="s">
        <v>732</v>
      </c>
      <c r="Z629" s="16" t="b">
        <v>0</v>
      </c>
      <c r="AA629" s="15" t="s">
        <v>54</v>
      </c>
      <c r="AB629" s="16" t="b">
        <v>0</v>
      </c>
      <c r="AC629" s="16">
        <v>39</v>
      </c>
      <c r="AD629" t="str">
        <f t="shared" si="9"/>
        <v>Tr</v>
      </c>
    </row>
    <row r="630" spans="2:30" x14ac:dyDescent="0.25">
      <c r="B630">
        <f>VLOOKUP(C630*1,RMPCrecs!F$2:N$1245,9,FALSE)</f>
        <v>17</v>
      </c>
      <c r="C630" s="15" t="s">
        <v>887</v>
      </c>
      <c r="D630" s="15" t="s">
        <v>41</v>
      </c>
      <c r="E630" s="16">
        <v>2010</v>
      </c>
      <c r="F630" s="15" t="s">
        <v>42</v>
      </c>
      <c r="G630" s="17">
        <v>40424</v>
      </c>
      <c r="H630" s="15" t="s">
        <v>43</v>
      </c>
      <c r="I630" s="15" t="s">
        <v>44</v>
      </c>
      <c r="J630" s="16">
        <v>3008</v>
      </c>
      <c r="K630" s="15" t="s">
        <v>45</v>
      </c>
      <c r="L630" s="16">
        <v>790</v>
      </c>
      <c r="M630" s="15" t="s">
        <v>46</v>
      </c>
      <c r="N630" s="16">
        <v>3</v>
      </c>
      <c r="O630" s="15" t="s">
        <v>43</v>
      </c>
      <c r="P630" s="15" t="s">
        <v>578</v>
      </c>
      <c r="Q630" s="15" t="s">
        <v>48</v>
      </c>
      <c r="R630" s="15" t="s">
        <v>49</v>
      </c>
      <c r="S630" s="15" t="s">
        <v>43</v>
      </c>
      <c r="T630" s="15" t="s">
        <v>50</v>
      </c>
      <c r="U630" s="15" t="s">
        <v>72</v>
      </c>
      <c r="V630" s="16">
        <v>3</v>
      </c>
      <c r="W630" s="16">
        <v>3</v>
      </c>
      <c r="X630" s="15" t="s">
        <v>52</v>
      </c>
      <c r="Y630" s="15" t="s">
        <v>732</v>
      </c>
      <c r="Z630" s="16" t="b">
        <v>0</v>
      </c>
      <c r="AA630" s="15" t="s">
        <v>54</v>
      </c>
      <c r="AB630" s="16" t="b">
        <v>0</v>
      </c>
      <c r="AC630" s="16">
        <v>39</v>
      </c>
      <c r="AD630" t="str">
        <f t="shared" si="9"/>
        <v>Tr</v>
      </c>
    </row>
    <row r="631" spans="2:30" x14ac:dyDescent="0.25">
      <c r="B631">
        <f>VLOOKUP(C631*1,RMPCrecs!F$2:N$1245,9,FALSE)</f>
        <v>17</v>
      </c>
      <c r="C631" s="15" t="s">
        <v>888</v>
      </c>
      <c r="D631" s="15" t="s">
        <v>41</v>
      </c>
      <c r="E631" s="16">
        <v>2010</v>
      </c>
      <c r="F631" s="15" t="s">
        <v>42</v>
      </c>
      <c r="G631" s="17">
        <v>40424</v>
      </c>
      <c r="H631" s="15" t="s">
        <v>43</v>
      </c>
      <c r="I631" s="15" t="s">
        <v>44</v>
      </c>
      <c r="J631" s="16">
        <v>3008</v>
      </c>
      <c r="K631" s="15" t="s">
        <v>110</v>
      </c>
      <c r="L631" s="16">
        <v>900</v>
      </c>
      <c r="M631" s="15" t="s">
        <v>46</v>
      </c>
      <c r="N631" s="16">
        <v>4</v>
      </c>
      <c r="O631" s="15" t="s">
        <v>43</v>
      </c>
      <c r="P631" s="15" t="s">
        <v>405</v>
      </c>
      <c r="Q631" s="15" t="s">
        <v>48</v>
      </c>
      <c r="R631" s="15" t="s">
        <v>49</v>
      </c>
      <c r="S631" s="15" t="s">
        <v>43</v>
      </c>
      <c r="T631" s="15" t="s">
        <v>50</v>
      </c>
      <c r="U631" s="15" t="s">
        <v>72</v>
      </c>
      <c r="V631" s="16">
        <v>3</v>
      </c>
      <c r="W631" s="16">
        <v>3</v>
      </c>
      <c r="X631" s="15" t="s">
        <v>52</v>
      </c>
      <c r="Y631" s="15" t="s">
        <v>732</v>
      </c>
      <c r="Z631" s="16" t="b">
        <v>0</v>
      </c>
      <c r="AA631" s="15" t="s">
        <v>54</v>
      </c>
      <c r="AB631" s="16" t="b">
        <v>0</v>
      </c>
      <c r="AC631" s="16">
        <v>39</v>
      </c>
      <c r="AD631" t="str">
        <f t="shared" si="9"/>
        <v>Tr</v>
      </c>
    </row>
    <row r="632" spans="2:30" x14ac:dyDescent="0.25">
      <c r="B632">
        <f>VLOOKUP(C632*1,RMPCrecs!F$2:N$1245,9,FALSE)</f>
        <v>17</v>
      </c>
      <c r="C632" s="15" t="s">
        <v>889</v>
      </c>
      <c r="D632" s="15" t="s">
        <v>41</v>
      </c>
      <c r="E632" s="16">
        <v>2010</v>
      </c>
      <c r="F632" s="15" t="s">
        <v>42</v>
      </c>
      <c r="G632" s="17">
        <v>40424</v>
      </c>
      <c r="H632" s="15" t="s">
        <v>43</v>
      </c>
      <c r="I632" s="15" t="s">
        <v>44</v>
      </c>
      <c r="J632" s="16">
        <v>3008</v>
      </c>
      <c r="K632" s="15" t="s">
        <v>45</v>
      </c>
      <c r="L632" s="16">
        <v>760</v>
      </c>
      <c r="M632" s="15" t="s">
        <v>46</v>
      </c>
      <c r="N632" s="16">
        <v>3</v>
      </c>
      <c r="O632" s="15" t="s">
        <v>43</v>
      </c>
      <c r="P632" s="15" t="s">
        <v>455</v>
      </c>
      <c r="Q632" s="15" t="s">
        <v>48</v>
      </c>
      <c r="R632" s="15" t="s">
        <v>49</v>
      </c>
      <c r="S632" s="15" t="s">
        <v>43</v>
      </c>
      <c r="T632" s="15" t="s">
        <v>50</v>
      </c>
      <c r="U632" s="15" t="s">
        <v>72</v>
      </c>
      <c r="V632" s="16">
        <v>3</v>
      </c>
      <c r="W632" s="16">
        <v>3</v>
      </c>
      <c r="X632" s="15" t="s">
        <v>52</v>
      </c>
      <c r="Y632" s="15" t="s">
        <v>732</v>
      </c>
      <c r="Z632" s="16" t="b">
        <v>0</v>
      </c>
      <c r="AA632" s="15" t="s">
        <v>54</v>
      </c>
      <c r="AB632" s="16" t="b">
        <v>0</v>
      </c>
      <c r="AC632" s="16">
        <v>39</v>
      </c>
      <c r="AD632" t="str">
        <f t="shared" si="9"/>
        <v>Tr</v>
      </c>
    </row>
    <row r="633" spans="2:30" x14ac:dyDescent="0.25">
      <c r="B633">
        <f>VLOOKUP(C633*1,RMPCrecs!F$2:N$1245,9,FALSE)</f>
        <v>17</v>
      </c>
      <c r="C633" s="15" t="s">
        <v>890</v>
      </c>
      <c r="D633" s="15" t="s">
        <v>41</v>
      </c>
      <c r="E633" s="16">
        <v>2010</v>
      </c>
      <c r="F633" s="15" t="s">
        <v>42</v>
      </c>
      <c r="G633" s="17">
        <v>40424</v>
      </c>
      <c r="H633" s="15" t="s">
        <v>43</v>
      </c>
      <c r="I633" s="15" t="s">
        <v>44</v>
      </c>
      <c r="J633" s="16">
        <v>3008</v>
      </c>
      <c r="K633" s="15" t="s">
        <v>45</v>
      </c>
      <c r="L633" s="16">
        <v>830</v>
      </c>
      <c r="M633" s="15" t="s">
        <v>46</v>
      </c>
      <c r="N633" s="16">
        <v>3</v>
      </c>
      <c r="O633" s="15" t="s">
        <v>43</v>
      </c>
      <c r="P633" s="15" t="s">
        <v>433</v>
      </c>
      <c r="Q633" s="15" t="s">
        <v>48</v>
      </c>
      <c r="R633" s="15" t="s">
        <v>49</v>
      </c>
      <c r="S633" s="15" t="s">
        <v>43</v>
      </c>
      <c r="T633" s="15" t="s">
        <v>50</v>
      </c>
      <c r="U633" s="15" t="s">
        <v>72</v>
      </c>
      <c r="V633" s="16">
        <v>3</v>
      </c>
      <c r="W633" s="16">
        <v>3</v>
      </c>
      <c r="X633" s="15" t="s">
        <v>52</v>
      </c>
      <c r="Y633" s="15" t="s">
        <v>732</v>
      </c>
      <c r="Z633" s="16" t="b">
        <v>0</v>
      </c>
      <c r="AA633" s="15" t="s">
        <v>54</v>
      </c>
      <c r="AB633" s="16" t="b">
        <v>0</v>
      </c>
      <c r="AC633" s="16">
        <v>39</v>
      </c>
      <c r="AD633" t="str">
        <f t="shared" si="9"/>
        <v>Tr</v>
      </c>
    </row>
    <row r="634" spans="2:30" x14ac:dyDescent="0.25">
      <c r="B634">
        <f>VLOOKUP(C634*1,RMPCrecs!F$2:N$1245,9,FALSE)</f>
        <v>17</v>
      </c>
      <c r="C634" s="15" t="s">
        <v>892</v>
      </c>
      <c r="D634" s="15" t="s">
        <v>41</v>
      </c>
      <c r="E634" s="16">
        <v>2010</v>
      </c>
      <c r="F634" s="15" t="s">
        <v>67</v>
      </c>
      <c r="G634" s="17">
        <v>40421</v>
      </c>
      <c r="H634" s="15" t="s">
        <v>43</v>
      </c>
      <c r="I634" s="15" t="s">
        <v>44</v>
      </c>
      <c r="J634" s="16">
        <v>3008</v>
      </c>
      <c r="K634" s="15" t="s">
        <v>110</v>
      </c>
      <c r="L634" s="16">
        <v>710</v>
      </c>
      <c r="M634" s="15" t="s">
        <v>46</v>
      </c>
      <c r="N634" s="16">
        <v>3</v>
      </c>
      <c r="O634" s="15" t="s">
        <v>43</v>
      </c>
      <c r="P634" s="15" t="s">
        <v>455</v>
      </c>
      <c r="Q634" s="15" t="s">
        <v>48</v>
      </c>
      <c r="R634" s="15" t="s">
        <v>49</v>
      </c>
      <c r="S634" s="15" t="s">
        <v>43</v>
      </c>
      <c r="T634" s="15" t="s">
        <v>50</v>
      </c>
      <c r="U634" s="15" t="s">
        <v>72</v>
      </c>
      <c r="V634" s="16">
        <v>2.2400000000000002</v>
      </c>
      <c r="W634" s="16">
        <v>2.2400000000000002</v>
      </c>
      <c r="X634" s="15" t="s">
        <v>52</v>
      </c>
      <c r="Y634" s="15" t="s">
        <v>739</v>
      </c>
      <c r="Z634" s="16" t="b">
        <v>0</v>
      </c>
      <c r="AA634" s="15" t="s">
        <v>54</v>
      </c>
      <c r="AB634" s="16" t="b">
        <v>0</v>
      </c>
      <c r="AC634" s="16">
        <v>39</v>
      </c>
      <c r="AD634" t="str">
        <f t="shared" si="9"/>
        <v>Tr</v>
      </c>
    </row>
    <row r="635" spans="2:30" x14ac:dyDescent="0.25">
      <c r="B635">
        <f>VLOOKUP(C635*1,RMPCrecs!F$2:N$1245,9,FALSE)</f>
        <v>17</v>
      </c>
      <c r="C635" s="15" t="s">
        <v>893</v>
      </c>
      <c r="D635" s="15" t="s">
        <v>41</v>
      </c>
      <c r="E635" s="16">
        <v>2010</v>
      </c>
      <c r="F635" s="15" t="s">
        <v>67</v>
      </c>
      <c r="G635" s="17">
        <v>40421</v>
      </c>
      <c r="H635" s="15" t="s">
        <v>43</v>
      </c>
      <c r="I635" s="15" t="s">
        <v>44</v>
      </c>
      <c r="J635" s="16">
        <v>3008</v>
      </c>
      <c r="K635" s="15" t="s">
        <v>45</v>
      </c>
      <c r="L635" s="16">
        <v>860</v>
      </c>
      <c r="M635" s="15" t="s">
        <v>46</v>
      </c>
      <c r="N635" s="16">
        <v>3</v>
      </c>
      <c r="O635" s="15" t="s">
        <v>43</v>
      </c>
      <c r="P635" s="15" t="s">
        <v>894</v>
      </c>
      <c r="Q635" s="15" t="s">
        <v>48</v>
      </c>
      <c r="R635" s="15" t="s">
        <v>49</v>
      </c>
      <c r="S635" s="15" t="s">
        <v>43</v>
      </c>
      <c r="T635" s="15" t="s">
        <v>50</v>
      </c>
      <c r="U635" s="15" t="s">
        <v>72</v>
      </c>
      <c r="V635" s="16">
        <v>2.2400000000000002</v>
      </c>
      <c r="W635" s="16">
        <v>2.2400000000000002</v>
      </c>
      <c r="X635" s="15" t="s">
        <v>52</v>
      </c>
      <c r="Y635" s="15" t="s">
        <v>739</v>
      </c>
      <c r="Z635" s="16" t="b">
        <v>0</v>
      </c>
      <c r="AA635" s="15" t="s">
        <v>54</v>
      </c>
      <c r="AB635" s="16" t="b">
        <v>0</v>
      </c>
      <c r="AC635" s="16">
        <v>39</v>
      </c>
      <c r="AD635" t="str">
        <f t="shared" si="9"/>
        <v>Tr</v>
      </c>
    </row>
    <row r="636" spans="2:30" x14ac:dyDescent="0.25">
      <c r="B636">
        <f>VLOOKUP(C636*1,RMPCrecs!F$2:N$1245,9,FALSE)</f>
        <v>17</v>
      </c>
      <c r="C636" s="15" t="s">
        <v>895</v>
      </c>
      <c r="D636" s="15" t="s">
        <v>41</v>
      </c>
      <c r="E636" s="16">
        <v>2010</v>
      </c>
      <c r="F636" s="15" t="s">
        <v>67</v>
      </c>
      <c r="G636" s="17">
        <v>40422</v>
      </c>
      <c r="H636" s="15" t="s">
        <v>43</v>
      </c>
      <c r="I636" s="15" t="s">
        <v>44</v>
      </c>
      <c r="J636" s="16">
        <v>3008</v>
      </c>
      <c r="K636" s="15" t="s">
        <v>45</v>
      </c>
      <c r="L636" s="16">
        <v>640</v>
      </c>
      <c r="M636" s="15" t="s">
        <v>46</v>
      </c>
      <c r="N636" s="16">
        <v>3</v>
      </c>
      <c r="O636" s="15" t="s">
        <v>43</v>
      </c>
      <c r="P636" s="15" t="s">
        <v>433</v>
      </c>
      <c r="Q636" s="15" t="s">
        <v>48</v>
      </c>
      <c r="R636" s="15" t="s">
        <v>49</v>
      </c>
      <c r="S636" s="15" t="s">
        <v>43</v>
      </c>
      <c r="T636" s="15" t="s">
        <v>50</v>
      </c>
      <c r="U636" s="15" t="s">
        <v>72</v>
      </c>
      <c r="V636" s="16">
        <v>2.2400000000000002</v>
      </c>
      <c r="W636" s="16">
        <v>2.2400000000000002</v>
      </c>
      <c r="X636" s="15" t="s">
        <v>52</v>
      </c>
      <c r="Y636" s="15" t="s">
        <v>739</v>
      </c>
      <c r="Z636" s="16" t="b">
        <v>0</v>
      </c>
      <c r="AA636" s="15" t="s">
        <v>54</v>
      </c>
      <c r="AB636" s="16" t="b">
        <v>0</v>
      </c>
      <c r="AC636" s="16">
        <v>39</v>
      </c>
      <c r="AD636" t="str">
        <f t="shared" si="9"/>
        <v>Tr</v>
      </c>
    </row>
    <row r="637" spans="2:30" x14ac:dyDescent="0.25">
      <c r="B637">
        <f>VLOOKUP(C637*1,RMPCrecs!F$2:N$1245,9,FALSE)</f>
        <v>17</v>
      </c>
      <c r="C637" s="15" t="s">
        <v>896</v>
      </c>
      <c r="D637" s="15" t="s">
        <v>41</v>
      </c>
      <c r="E637" s="16">
        <v>2010</v>
      </c>
      <c r="F637" s="15" t="s">
        <v>67</v>
      </c>
      <c r="G637" s="17">
        <v>40422</v>
      </c>
      <c r="H637" s="15" t="s">
        <v>43</v>
      </c>
      <c r="I637" s="15" t="s">
        <v>44</v>
      </c>
      <c r="J637" s="16">
        <v>3008</v>
      </c>
      <c r="K637" s="15" t="s">
        <v>110</v>
      </c>
      <c r="L637" s="16">
        <v>730</v>
      </c>
      <c r="M637" s="15" t="s">
        <v>46</v>
      </c>
      <c r="N637" s="16">
        <v>3</v>
      </c>
      <c r="O637" s="15" t="s">
        <v>43</v>
      </c>
      <c r="P637" s="15" t="s">
        <v>433</v>
      </c>
      <c r="Q637" s="15" t="s">
        <v>48</v>
      </c>
      <c r="R637" s="15" t="s">
        <v>49</v>
      </c>
      <c r="S637" s="15" t="s">
        <v>43</v>
      </c>
      <c r="T637" s="15" t="s">
        <v>50</v>
      </c>
      <c r="U637" s="15" t="s">
        <v>72</v>
      </c>
      <c r="V637" s="16">
        <v>2.2400000000000002</v>
      </c>
      <c r="W637" s="16">
        <v>2.2400000000000002</v>
      </c>
      <c r="X637" s="15" t="s">
        <v>52</v>
      </c>
      <c r="Y637" s="15" t="s">
        <v>739</v>
      </c>
      <c r="Z637" s="16" t="b">
        <v>0</v>
      </c>
      <c r="AA637" s="15" t="s">
        <v>54</v>
      </c>
      <c r="AB637" s="16" t="b">
        <v>0</v>
      </c>
      <c r="AC637" s="16">
        <v>39</v>
      </c>
      <c r="AD637" t="str">
        <f t="shared" si="9"/>
        <v>Tr</v>
      </c>
    </row>
    <row r="638" spans="2:30" x14ac:dyDescent="0.25">
      <c r="B638">
        <f>VLOOKUP(C638*1,RMPCrecs!F$2:N$1245,9,FALSE)</f>
        <v>17</v>
      </c>
      <c r="C638" s="15" t="s">
        <v>897</v>
      </c>
      <c r="D638" s="15" t="s">
        <v>41</v>
      </c>
      <c r="E638" s="16">
        <v>2010</v>
      </c>
      <c r="F638" s="15" t="s">
        <v>67</v>
      </c>
      <c r="G638" s="17">
        <v>40420</v>
      </c>
      <c r="H638" s="15" t="s">
        <v>43</v>
      </c>
      <c r="I638" s="15" t="s">
        <v>44</v>
      </c>
      <c r="J638" s="16">
        <v>3008</v>
      </c>
      <c r="K638" s="15" t="s">
        <v>45</v>
      </c>
      <c r="L638" s="16">
        <v>780</v>
      </c>
      <c r="M638" s="15" t="s">
        <v>46</v>
      </c>
      <c r="N638" s="16">
        <v>3</v>
      </c>
      <c r="O638" s="15" t="s">
        <v>43</v>
      </c>
      <c r="P638" s="15" t="s">
        <v>433</v>
      </c>
      <c r="Q638" s="15" t="s">
        <v>48</v>
      </c>
      <c r="R638" s="15" t="s">
        <v>49</v>
      </c>
      <c r="S638" s="15" t="s">
        <v>43</v>
      </c>
      <c r="T638" s="15" t="s">
        <v>50</v>
      </c>
      <c r="U638" s="15" t="s">
        <v>72</v>
      </c>
      <c r="V638" s="16">
        <v>2.2400000000000002</v>
      </c>
      <c r="W638" s="16">
        <v>2.2400000000000002</v>
      </c>
      <c r="X638" s="15" t="s">
        <v>52</v>
      </c>
      <c r="Y638" s="15" t="s">
        <v>739</v>
      </c>
      <c r="Z638" s="16" t="b">
        <v>0</v>
      </c>
      <c r="AA638" s="15" t="s">
        <v>54</v>
      </c>
      <c r="AB638" s="16" t="b">
        <v>0</v>
      </c>
      <c r="AC638" s="16">
        <v>39</v>
      </c>
      <c r="AD638" t="str">
        <f t="shared" si="9"/>
        <v>Tr</v>
      </c>
    </row>
    <row r="639" spans="2:30" x14ac:dyDescent="0.25">
      <c r="B639">
        <f>VLOOKUP(C639*1,RMPCrecs!F$2:N$1245,9,FALSE)</f>
        <v>17</v>
      </c>
      <c r="C639" s="15" t="s">
        <v>898</v>
      </c>
      <c r="D639" s="15" t="s">
        <v>41</v>
      </c>
      <c r="E639" s="16">
        <v>2010</v>
      </c>
      <c r="F639" s="15" t="s">
        <v>67</v>
      </c>
      <c r="G639" s="17">
        <v>40420</v>
      </c>
      <c r="H639" s="15" t="s">
        <v>43</v>
      </c>
      <c r="I639" s="15" t="s">
        <v>44</v>
      </c>
      <c r="J639" s="16">
        <v>3008</v>
      </c>
      <c r="K639" s="15" t="s">
        <v>45</v>
      </c>
      <c r="L639" s="16">
        <v>730</v>
      </c>
      <c r="M639" s="15" t="s">
        <v>46</v>
      </c>
      <c r="N639" s="16">
        <v>3</v>
      </c>
      <c r="O639" s="15" t="s">
        <v>43</v>
      </c>
      <c r="P639" s="15" t="s">
        <v>433</v>
      </c>
      <c r="Q639" s="15" t="s">
        <v>48</v>
      </c>
      <c r="R639" s="15" t="s">
        <v>49</v>
      </c>
      <c r="S639" s="15" t="s">
        <v>43</v>
      </c>
      <c r="T639" s="15" t="s">
        <v>50</v>
      </c>
      <c r="U639" s="15" t="s">
        <v>72</v>
      </c>
      <c r="V639" s="16">
        <v>2.2400000000000002</v>
      </c>
      <c r="W639" s="16">
        <v>2.2400000000000002</v>
      </c>
      <c r="X639" s="15" t="s">
        <v>52</v>
      </c>
      <c r="Y639" s="15" t="s">
        <v>739</v>
      </c>
      <c r="Z639" s="16" t="b">
        <v>0</v>
      </c>
      <c r="AA639" s="15" t="s">
        <v>54</v>
      </c>
      <c r="AB639" s="16" t="b">
        <v>0</v>
      </c>
      <c r="AC639" s="16">
        <v>39</v>
      </c>
      <c r="AD639" t="str">
        <f t="shared" si="9"/>
        <v>Tr</v>
      </c>
    </row>
    <row r="640" spans="2:30" x14ac:dyDescent="0.25">
      <c r="B640">
        <f>VLOOKUP(C640*1,RMPCrecs!F$2:N$1245,9,FALSE)</f>
        <v>17</v>
      </c>
      <c r="C640" s="15" t="s">
        <v>899</v>
      </c>
      <c r="D640" s="15" t="s">
        <v>41</v>
      </c>
      <c r="E640" s="16">
        <v>2010</v>
      </c>
      <c r="F640" s="15" t="s">
        <v>67</v>
      </c>
      <c r="G640" s="17">
        <v>40420</v>
      </c>
      <c r="H640" s="15" t="s">
        <v>43</v>
      </c>
      <c r="I640" s="15" t="s">
        <v>44</v>
      </c>
      <c r="J640" s="16">
        <v>3008</v>
      </c>
      <c r="K640" s="15" t="s">
        <v>45</v>
      </c>
      <c r="L640" s="16">
        <v>780</v>
      </c>
      <c r="M640" s="15" t="s">
        <v>46</v>
      </c>
      <c r="N640" s="16">
        <v>4</v>
      </c>
      <c r="O640" s="15" t="s">
        <v>43</v>
      </c>
      <c r="P640" s="15" t="s">
        <v>405</v>
      </c>
      <c r="Q640" s="15" t="s">
        <v>48</v>
      </c>
      <c r="R640" s="15" t="s">
        <v>49</v>
      </c>
      <c r="S640" s="15" t="s">
        <v>43</v>
      </c>
      <c r="T640" s="15" t="s">
        <v>50</v>
      </c>
      <c r="U640" s="15" t="s">
        <v>72</v>
      </c>
      <c r="V640" s="16">
        <v>2.2400000000000002</v>
      </c>
      <c r="W640" s="16">
        <v>2.2400000000000002</v>
      </c>
      <c r="X640" s="15" t="s">
        <v>52</v>
      </c>
      <c r="Y640" s="15" t="s">
        <v>739</v>
      </c>
      <c r="Z640" s="16" t="b">
        <v>0</v>
      </c>
      <c r="AA640" s="15" t="s">
        <v>54</v>
      </c>
      <c r="AB640" s="16" t="b">
        <v>0</v>
      </c>
      <c r="AC640" s="16">
        <v>39</v>
      </c>
      <c r="AD640" t="str">
        <f t="shared" si="9"/>
        <v>Tr</v>
      </c>
    </row>
    <row r="641" spans="2:30" x14ac:dyDescent="0.25">
      <c r="B641">
        <f>VLOOKUP(C641*1,RMPCrecs!F$2:N$1245,9,FALSE)</f>
        <v>17</v>
      </c>
      <c r="C641" s="15" t="s">
        <v>941</v>
      </c>
      <c r="D641" s="15" t="s">
        <v>41</v>
      </c>
      <c r="E641" s="16">
        <v>2010</v>
      </c>
      <c r="F641" s="15" t="s">
        <v>67</v>
      </c>
      <c r="G641" s="17">
        <v>40421</v>
      </c>
      <c r="H641" s="15" t="s">
        <v>43</v>
      </c>
      <c r="I641" s="15" t="s">
        <v>44</v>
      </c>
      <c r="J641" s="16">
        <v>3008</v>
      </c>
      <c r="K641" s="15" t="s">
        <v>45</v>
      </c>
      <c r="L641" s="16">
        <v>650</v>
      </c>
      <c r="M641" s="15" t="s">
        <v>46</v>
      </c>
      <c r="N641" s="16">
        <v>3</v>
      </c>
      <c r="O641" s="15" t="s">
        <v>43</v>
      </c>
      <c r="P641" s="15" t="s">
        <v>433</v>
      </c>
      <c r="Q641" s="15" t="s">
        <v>48</v>
      </c>
      <c r="R641" s="15" t="s">
        <v>49</v>
      </c>
      <c r="S641" s="15" t="s">
        <v>43</v>
      </c>
      <c r="T641" s="15" t="s">
        <v>50</v>
      </c>
      <c r="U641" s="15" t="s">
        <v>72</v>
      </c>
      <c r="V641" s="16">
        <v>2.2400000000000002</v>
      </c>
      <c r="W641" s="16">
        <v>2.2400000000000002</v>
      </c>
      <c r="X641" s="15" t="s">
        <v>52</v>
      </c>
      <c r="Y641" s="15" t="s">
        <v>739</v>
      </c>
      <c r="Z641" s="16" t="b">
        <v>0</v>
      </c>
      <c r="AA641" s="15" t="s">
        <v>54</v>
      </c>
      <c r="AB641" s="16" t="b">
        <v>0</v>
      </c>
      <c r="AC641" s="16">
        <v>39</v>
      </c>
      <c r="AD641" t="str">
        <f t="shared" si="9"/>
        <v>Tr</v>
      </c>
    </row>
    <row r="642" spans="2:30" x14ac:dyDescent="0.25">
      <c r="B642">
        <f>VLOOKUP(C642*1,RMPCrecs!F$2:N$1245,9,FALSE)</f>
        <v>17</v>
      </c>
      <c r="C642" s="15" t="s">
        <v>942</v>
      </c>
      <c r="D642" s="15" t="s">
        <v>41</v>
      </c>
      <c r="E642" s="16">
        <v>2010</v>
      </c>
      <c r="F642" s="15" t="s">
        <v>67</v>
      </c>
      <c r="G642" s="17">
        <v>40421</v>
      </c>
      <c r="H642" s="15" t="s">
        <v>43</v>
      </c>
      <c r="I642" s="15" t="s">
        <v>44</v>
      </c>
      <c r="J642" s="16">
        <v>3008</v>
      </c>
      <c r="K642" s="15" t="s">
        <v>110</v>
      </c>
      <c r="L642" s="16">
        <v>790</v>
      </c>
      <c r="M642" s="15" t="s">
        <v>46</v>
      </c>
      <c r="N642" s="16">
        <v>3</v>
      </c>
      <c r="O642" s="15" t="s">
        <v>43</v>
      </c>
      <c r="P642" s="15" t="s">
        <v>433</v>
      </c>
      <c r="Q642" s="15" t="s">
        <v>48</v>
      </c>
      <c r="R642" s="15" t="s">
        <v>49</v>
      </c>
      <c r="S642" s="15" t="s">
        <v>43</v>
      </c>
      <c r="T642" s="15" t="s">
        <v>50</v>
      </c>
      <c r="U642" s="15" t="s">
        <v>72</v>
      </c>
      <c r="V642" s="16">
        <v>2.2400000000000002</v>
      </c>
      <c r="W642" s="16">
        <v>2.2400000000000002</v>
      </c>
      <c r="X642" s="15" t="s">
        <v>52</v>
      </c>
      <c r="Y642" s="15" t="s">
        <v>739</v>
      </c>
      <c r="Z642" s="16" t="b">
        <v>0</v>
      </c>
      <c r="AA642" s="15" t="s">
        <v>54</v>
      </c>
      <c r="AB642" s="16" t="b">
        <v>0</v>
      </c>
      <c r="AC642" s="16">
        <v>39</v>
      </c>
      <c r="AD642" t="str">
        <f t="shared" si="9"/>
        <v>Tr</v>
      </c>
    </row>
    <row r="643" spans="2:30" x14ac:dyDescent="0.25">
      <c r="B643">
        <f>VLOOKUP(C643*1,RMPCrecs!F$2:N$1245,9,FALSE)</f>
        <v>17</v>
      </c>
      <c r="C643" s="15" t="s">
        <v>943</v>
      </c>
      <c r="D643" s="15" t="s">
        <v>41</v>
      </c>
      <c r="E643" s="16">
        <v>2010</v>
      </c>
      <c r="F643" s="15" t="s">
        <v>67</v>
      </c>
      <c r="G643" s="17">
        <v>40421</v>
      </c>
      <c r="H643" s="15" t="s">
        <v>43</v>
      </c>
      <c r="I643" s="15" t="s">
        <v>44</v>
      </c>
      <c r="J643" s="16">
        <v>3008</v>
      </c>
      <c r="K643" s="15" t="s">
        <v>45</v>
      </c>
      <c r="L643" s="16">
        <v>770</v>
      </c>
      <c r="M643" s="15" t="s">
        <v>46</v>
      </c>
      <c r="N643" s="16">
        <v>3</v>
      </c>
      <c r="O643" s="15" t="s">
        <v>43</v>
      </c>
      <c r="P643" s="15" t="s">
        <v>433</v>
      </c>
      <c r="Q643" s="15" t="s">
        <v>48</v>
      </c>
      <c r="R643" s="15" t="s">
        <v>49</v>
      </c>
      <c r="S643" s="15" t="s">
        <v>43</v>
      </c>
      <c r="T643" s="15" t="s">
        <v>50</v>
      </c>
      <c r="U643" s="15" t="s">
        <v>72</v>
      </c>
      <c r="V643" s="16">
        <v>2.2400000000000002</v>
      </c>
      <c r="W643" s="16">
        <v>2.2400000000000002</v>
      </c>
      <c r="X643" s="15" t="s">
        <v>52</v>
      </c>
      <c r="Y643" s="15" t="s">
        <v>739</v>
      </c>
      <c r="Z643" s="16" t="b">
        <v>0</v>
      </c>
      <c r="AA643" s="15" t="s">
        <v>54</v>
      </c>
      <c r="AB643" s="16" t="b">
        <v>0</v>
      </c>
      <c r="AC643" s="16">
        <v>39</v>
      </c>
      <c r="AD643" t="str">
        <f t="shared" ref="AD643:AD706" si="10">IF(OR(B643=14,B643=19),"NT",IF(B643&gt;=49,"mix","Tr"))</f>
        <v>Tr</v>
      </c>
    </row>
    <row r="644" spans="2:30" x14ac:dyDescent="0.25">
      <c r="B644">
        <f>VLOOKUP(C644*1,RMPCrecs!F$2:N$1245,9,FALSE)</f>
        <v>17</v>
      </c>
      <c r="C644" s="15" t="s">
        <v>944</v>
      </c>
      <c r="D644" s="15" t="s">
        <v>41</v>
      </c>
      <c r="E644" s="16">
        <v>2010</v>
      </c>
      <c r="F644" s="15" t="s">
        <v>67</v>
      </c>
      <c r="G644" s="17">
        <v>40421</v>
      </c>
      <c r="H644" s="15" t="s">
        <v>43</v>
      </c>
      <c r="I644" s="15" t="s">
        <v>44</v>
      </c>
      <c r="J644" s="16">
        <v>3008</v>
      </c>
      <c r="K644" s="15" t="s">
        <v>45</v>
      </c>
      <c r="L644" s="16">
        <v>650</v>
      </c>
      <c r="M644" s="15" t="s">
        <v>46</v>
      </c>
      <c r="N644" s="16">
        <v>3</v>
      </c>
      <c r="O644" s="15" t="s">
        <v>43</v>
      </c>
      <c r="P644" s="15" t="s">
        <v>433</v>
      </c>
      <c r="Q644" s="15" t="s">
        <v>48</v>
      </c>
      <c r="R644" s="15" t="s">
        <v>49</v>
      </c>
      <c r="S644" s="15" t="s">
        <v>43</v>
      </c>
      <c r="T644" s="15" t="s">
        <v>50</v>
      </c>
      <c r="U644" s="15" t="s">
        <v>72</v>
      </c>
      <c r="V644" s="16">
        <v>2.2400000000000002</v>
      </c>
      <c r="W644" s="16">
        <v>2.2400000000000002</v>
      </c>
      <c r="X644" s="15" t="s">
        <v>52</v>
      </c>
      <c r="Y644" s="15" t="s">
        <v>739</v>
      </c>
      <c r="Z644" s="16" t="b">
        <v>0</v>
      </c>
      <c r="AA644" s="15" t="s">
        <v>54</v>
      </c>
      <c r="AB644" s="16" t="b">
        <v>0</v>
      </c>
      <c r="AC644" s="16">
        <v>39</v>
      </c>
      <c r="AD644" t="str">
        <f t="shared" si="10"/>
        <v>Tr</v>
      </c>
    </row>
    <row r="645" spans="2:30" x14ac:dyDescent="0.25">
      <c r="B645">
        <f>VLOOKUP(C645*1,RMPCrecs!F$2:N$1245,9,FALSE)</f>
        <v>17</v>
      </c>
      <c r="C645" s="15" t="s">
        <v>945</v>
      </c>
      <c r="D645" s="15" t="s">
        <v>41</v>
      </c>
      <c r="E645" s="16">
        <v>2010</v>
      </c>
      <c r="F645" s="15" t="s">
        <v>67</v>
      </c>
      <c r="G645" s="17">
        <v>40421</v>
      </c>
      <c r="H645" s="15" t="s">
        <v>43</v>
      </c>
      <c r="I645" s="15" t="s">
        <v>44</v>
      </c>
      <c r="J645" s="16">
        <v>3008</v>
      </c>
      <c r="K645" s="15" t="s">
        <v>45</v>
      </c>
      <c r="L645" s="16">
        <v>760</v>
      </c>
      <c r="M645" s="15" t="s">
        <v>46</v>
      </c>
      <c r="N645" s="16">
        <v>3</v>
      </c>
      <c r="O645" s="15" t="s">
        <v>43</v>
      </c>
      <c r="P645" s="15" t="s">
        <v>433</v>
      </c>
      <c r="Q645" s="15" t="s">
        <v>48</v>
      </c>
      <c r="R645" s="15" t="s">
        <v>49</v>
      </c>
      <c r="S645" s="15" t="s">
        <v>43</v>
      </c>
      <c r="T645" s="15" t="s">
        <v>50</v>
      </c>
      <c r="U645" s="15" t="s">
        <v>72</v>
      </c>
      <c r="V645" s="16">
        <v>2.2400000000000002</v>
      </c>
      <c r="W645" s="16">
        <v>2.2400000000000002</v>
      </c>
      <c r="X645" s="15" t="s">
        <v>52</v>
      </c>
      <c r="Y645" s="15" t="s">
        <v>739</v>
      </c>
      <c r="Z645" s="16" t="b">
        <v>0</v>
      </c>
      <c r="AA645" s="15" t="s">
        <v>54</v>
      </c>
      <c r="AB645" s="16" t="b">
        <v>0</v>
      </c>
      <c r="AC645" s="16">
        <v>39</v>
      </c>
      <c r="AD645" t="str">
        <f t="shared" si="10"/>
        <v>Tr</v>
      </c>
    </row>
    <row r="646" spans="2:30" x14ac:dyDescent="0.25">
      <c r="B646">
        <f>VLOOKUP(C646*1,RMPCrecs!F$2:N$1245,9,FALSE)</f>
        <v>17</v>
      </c>
      <c r="C646" s="15" t="s">
        <v>946</v>
      </c>
      <c r="D646" s="15" t="s">
        <v>41</v>
      </c>
      <c r="E646" s="16">
        <v>2010</v>
      </c>
      <c r="F646" s="15" t="s">
        <v>67</v>
      </c>
      <c r="G646" s="17">
        <v>40421</v>
      </c>
      <c r="H646" s="15" t="s">
        <v>43</v>
      </c>
      <c r="I646" s="15" t="s">
        <v>44</v>
      </c>
      <c r="J646" s="16">
        <v>3008</v>
      </c>
      <c r="K646" s="15" t="s">
        <v>110</v>
      </c>
      <c r="L646" s="16">
        <v>700</v>
      </c>
      <c r="M646" s="15" t="s">
        <v>46</v>
      </c>
      <c r="N646" s="16">
        <v>3</v>
      </c>
      <c r="O646" s="15" t="s">
        <v>43</v>
      </c>
      <c r="P646" s="15" t="s">
        <v>433</v>
      </c>
      <c r="Q646" s="15" t="s">
        <v>48</v>
      </c>
      <c r="R646" s="15" t="s">
        <v>49</v>
      </c>
      <c r="S646" s="15" t="s">
        <v>43</v>
      </c>
      <c r="T646" s="15" t="s">
        <v>50</v>
      </c>
      <c r="U646" s="15" t="s">
        <v>72</v>
      </c>
      <c r="V646" s="16">
        <v>2.2400000000000002</v>
      </c>
      <c r="W646" s="16">
        <v>2.2400000000000002</v>
      </c>
      <c r="X646" s="15" t="s">
        <v>52</v>
      </c>
      <c r="Y646" s="15" t="s">
        <v>739</v>
      </c>
      <c r="Z646" s="16" t="b">
        <v>0</v>
      </c>
      <c r="AA646" s="15" t="s">
        <v>54</v>
      </c>
      <c r="AB646" s="16" t="b">
        <v>0</v>
      </c>
      <c r="AC646" s="16">
        <v>39</v>
      </c>
      <c r="AD646" t="str">
        <f t="shared" si="10"/>
        <v>Tr</v>
      </c>
    </row>
    <row r="647" spans="2:30" x14ac:dyDescent="0.25">
      <c r="B647">
        <f>VLOOKUP(C647*1,RMPCrecs!F$2:N$1245,9,FALSE)</f>
        <v>17</v>
      </c>
      <c r="C647" s="15" t="s">
        <v>947</v>
      </c>
      <c r="D647" s="15" t="s">
        <v>41</v>
      </c>
      <c r="E647" s="16">
        <v>2010</v>
      </c>
      <c r="F647" s="15" t="s">
        <v>67</v>
      </c>
      <c r="G647" s="17">
        <v>40421</v>
      </c>
      <c r="H647" s="15" t="s">
        <v>43</v>
      </c>
      <c r="I647" s="15" t="s">
        <v>44</v>
      </c>
      <c r="J647" s="16">
        <v>3008</v>
      </c>
      <c r="K647" s="15" t="s">
        <v>110</v>
      </c>
      <c r="L647" s="16">
        <v>720</v>
      </c>
      <c r="M647" s="15" t="s">
        <v>46</v>
      </c>
      <c r="N647" s="16">
        <v>3</v>
      </c>
      <c r="O647" s="15" t="s">
        <v>43</v>
      </c>
      <c r="P647" s="15" t="s">
        <v>433</v>
      </c>
      <c r="Q647" s="15" t="s">
        <v>48</v>
      </c>
      <c r="R647" s="15" t="s">
        <v>49</v>
      </c>
      <c r="S647" s="15" t="s">
        <v>43</v>
      </c>
      <c r="T647" s="15" t="s">
        <v>50</v>
      </c>
      <c r="U647" s="15" t="s">
        <v>72</v>
      </c>
      <c r="V647" s="16">
        <v>2.2400000000000002</v>
      </c>
      <c r="W647" s="16">
        <v>2.2400000000000002</v>
      </c>
      <c r="X647" s="15" t="s">
        <v>52</v>
      </c>
      <c r="Y647" s="15" t="s">
        <v>739</v>
      </c>
      <c r="Z647" s="16" t="b">
        <v>0</v>
      </c>
      <c r="AA647" s="15" t="s">
        <v>54</v>
      </c>
      <c r="AB647" s="16" t="b">
        <v>0</v>
      </c>
      <c r="AC647" s="16">
        <v>39</v>
      </c>
      <c r="AD647" t="str">
        <f t="shared" si="10"/>
        <v>Tr</v>
      </c>
    </row>
    <row r="648" spans="2:30" x14ac:dyDescent="0.25">
      <c r="B648">
        <f>VLOOKUP(C648*1,RMPCrecs!F$2:N$1245,9,FALSE)</f>
        <v>17</v>
      </c>
      <c r="C648" s="15" t="s">
        <v>948</v>
      </c>
      <c r="D648" s="15" t="s">
        <v>41</v>
      </c>
      <c r="E648" s="16">
        <v>2010</v>
      </c>
      <c r="F648" s="15" t="s">
        <v>67</v>
      </c>
      <c r="G648" s="17">
        <v>40421</v>
      </c>
      <c r="H648" s="15" t="s">
        <v>43</v>
      </c>
      <c r="I648" s="15" t="s">
        <v>44</v>
      </c>
      <c r="J648" s="16">
        <v>3008</v>
      </c>
      <c r="K648" s="15" t="s">
        <v>45</v>
      </c>
      <c r="L648" s="16">
        <v>790</v>
      </c>
      <c r="M648" s="15" t="s">
        <v>46</v>
      </c>
      <c r="N648" s="16">
        <v>3</v>
      </c>
      <c r="O648" s="15" t="s">
        <v>43</v>
      </c>
      <c r="P648" s="15" t="s">
        <v>433</v>
      </c>
      <c r="Q648" s="15" t="s">
        <v>48</v>
      </c>
      <c r="R648" s="15" t="s">
        <v>49</v>
      </c>
      <c r="S648" s="15" t="s">
        <v>43</v>
      </c>
      <c r="T648" s="15" t="s">
        <v>50</v>
      </c>
      <c r="U648" s="15" t="s">
        <v>72</v>
      </c>
      <c r="V648" s="16">
        <v>2.2400000000000002</v>
      </c>
      <c r="W648" s="16">
        <v>2.2400000000000002</v>
      </c>
      <c r="X648" s="15" t="s">
        <v>52</v>
      </c>
      <c r="Y648" s="15" t="s">
        <v>739</v>
      </c>
      <c r="Z648" s="16" t="b">
        <v>0</v>
      </c>
      <c r="AA648" s="15" t="s">
        <v>54</v>
      </c>
      <c r="AB648" s="16" t="b">
        <v>0</v>
      </c>
      <c r="AC648" s="16">
        <v>39</v>
      </c>
      <c r="AD648" t="str">
        <f t="shared" si="10"/>
        <v>Tr</v>
      </c>
    </row>
    <row r="649" spans="2:30" x14ac:dyDescent="0.25">
      <c r="B649">
        <f>VLOOKUP(C649*1,RMPCrecs!F$2:N$1245,9,FALSE)</f>
        <v>17</v>
      </c>
      <c r="C649" s="15" t="s">
        <v>949</v>
      </c>
      <c r="D649" s="15" t="s">
        <v>41</v>
      </c>
      <c r="E649" s="16">
        <v>2010</v>
      </c>
      <c r="F649" s="15" t="s">
        <v>42</v>
      </c>
      <c r="G649" s="17">
        <v>40436</v>
      </c>
      <c r="H649" s="15" t="s">
        <v>43</v>
      </c>
      <c r="I649" s="15" t="s">
        <v>44</v>
      </c>
      <c r="J649" s="16">
        <v>3008</v>
      </c>
      <c r="K649" s="15" t="s">
        <v>45</v>
      </c>
      <c r="L649" s="16">
        <v>870</v>
      </c>
      <c r="M649" s="15" t="s">
        <v>46</v>
      </c>
      <c r="N649" s="16">
        <v>3</v>
      </c>
      <c r="O649" s="15" t="s">
        <v>43</v>
      </c>
      <c r="P649" s="15" t="s">
        <v>452</v>
      </c>
      <c r="Q649" s="15" t="s">
        <v>48</v>
      </c>
      <c r="R649" s="15" t="s">
        <v>49</v>
      </c>
      <c r="S649" s="15" t="s">
        <v>43</v>
      </c>
      <c r="T649" s="15" t="s">
        <v>50</v>
      </c>
      <c r="U649" s="15" t="s">
        <v>51</v>
      </c>
      <c r="V649" s="16">
        <v>2.95</v>
      </c>
      <c r="W649" s="16">
        <v>2.95</v>
      </c>
      <c r="X649" s="15" t="s">
        <v>52</v>
      </c>
      <c r="Y649" s="15" t="s">
        <v>751</v>
      </c>
      <c r="Z649" s="16" t="b">
        <v>0</v>
      </c>
      <c r="AA649" s="15" t="s">
        <v>54</v>
      </c>
      <c r="AB649" s="16" t="b">
        <v>0</v>
      </c>
      <c r="AC649" s="16">
        <v>39</v>
      </c>
      <c r="AD649" t="str">
        <f t="shared" si="10"/>
        <v>Tr</v>
      </c>
    </row>
    <row r="650" spans="2:30" x14ac:dyDescent="0.25">
      <c r="B650">
        <f>VLOOKUP(C650*1,RMPCrecs!F$2:N$1245,9,FALSE)</f>
        <v>17</v>
      </c>
      <c r="C650" s="15" t="s">
        <v>950</v>
      </c>
      <c r="D650" s="15" t="s">
        <v>41</v>
      </c>
      <c r="E650" s="16">
        <v>2010</v>
      </c>
      <c r="F650" s="15" t="s">
        <v>42</v>
      </c>
      <c r="G650" s="17">
        <v>40436</v>
      </c>
      <c r="H650" s="15" t="s">
        <v>43</v>
      </c>
      <c r="I650" s="15" t="s">
        <v>44</v>
      </c>
      <c r="J650" s="16">
        <v>3008</v>
      </c>
      <c r="K650" s="15" t="s">
        <v>110</v>
      </c>
      <c r="L650" s="16">
        <v>720</v>
      </c>
      <c r="M650" s="15" t="s">
        <v>46</v>
      </c>
      <c r="N650" s="16">
        <v>3</v>
      </c>
      <c r="O650" s="15" t="s">
        <v>43</v>
      </c>
      <c r="P650" s="15" t="s">
        <v>433</v>
      </c>
      <c r="Q650" s="15" t="s">
        <v>48</v>
      </c>
      <c r="R650" s="15" t="s">
        <v>49</v>
      </c>
      <c r="S650" s="15" t="s">
        <v>43</v>
      </c>
      <c r="T650" s="15" t="s">
        <v>50</v>
      </c>
      <c r="U650" s="15" t="s">
        <v>51</v>
      </c>
      <c r="V650" s="16">
        <v>2.95</v>
      </c>
      <c r="W650" s="16">
        <v>2.95</v>
      </c>
      <c r="X650" s="15" t="s">
        <v>52</v>
      </c>
      <c r="Y650" s="15" t="s">
        <v>751</v>
      </c>
      <c r="Z650" s="16" t="b">
        <v>0</v>
      </c>
      <c r="AA650" s="15" t="s">
        <v>54</v>
      </c>
      <c r="AB650" s="16" t="b">
        <v>0</v>
      </c>
      <c r="AC650" s="16">
        <v>39</v>
      </c>
      <c r="AD650" t="str">
        <f t="shared" si="10"/>
        <v>Tr</v>
      </c>
    </row>
    <row r="651" spans="2:30" x14ac:dyDescent="0.25">
      <c r="B651">
        <f>VLOOKUP(C651*1,RMPCrecs!F$2:N$1245,9,FALSE)</f>
        <v>17</v>
      </c>
      <c r="C651" s="15" t="s">
        <v>958</v>
      </c>
      <c r="D651" s="15" t="s">
        <v>41</v>
      </c>
      <c r="E651" s="16">
        <v>2010</v>
      </c>
      <c r="F651" s="15" t="s">
        <v>67</v>
      </c>
      <c r="G651" s="17">
        <v>40430</v>
      </c>
      <c r="H651" s="15" t="s">
        <v>43</v>
      </c>
      <c r="I651" s="15" t="s">
        <v>44</v>
      </c>
      <c r="J651" s="16">
        <v>3008</v>
      </c>
      <c r="K651" s="15" t="s">
        <v>45</v>
      </c>
      <c r="L651" s="16">
        <v>800</v>
      </c>
      <c r="M651" s="15" t="s">
        <v>46</v>
      </c>
      <c r="N651" s="16">
        <v>3</v>
      </c>
      <c r="O651" s="15" t="s">
        <v>43</v>
      </c>
      <c r="P651" s="15" t="s">
        <v>433</v>
      </c>
      <c r="Q651" s="15" t="s">
        <v>48</v>
      </c>
      <c r="R651" s="15" t="s">
        <v>49</v>
      </c>
      <c r="S651" s="15" t="s">
        <v>43</v>
      </c>
      <c r="T651" s="15" t="s">
        <v>50</v>
      </c>
      <c r="U651" s="15" t="s">
        <v>60</v>
      </c>
      <c r="V651" s="16">
        <v>5.45</v>
      </c>
      <c r="W651" s="16">
        <v>5.45</v>
      </c>
      <c r="X651" s="15" t="s">
        <v>52</v>
      </c>
      <c r="Y651" s="15" t="s">
        <v>959</v>
      </c>
      <c r="Z651" s="16" t="b">
        <v>0</v>
      </c>
      <c r="AA651" s="15" t="s">
        <v>54</v>
      </c>
      <c r="AB651" s="16" t="b">
        <v>0</v>
      </c>
      <c r="AC651" s="16">
        <v>39</v>
      </c>
      <c r="AD651" t="str">
        <f t="shared" si="10"/>
        <v>Tr</v>
      </c>
    </row>
    <row r="652" spans="2:30" x14ac:dyDescent="0.25">
      <c r="B652">
        <f>VLOOKUP(C652*1,RMPCrecs!F$2:N$1245,9,FALSE)</f>
        <v>17</v>
      </c>
      <c r="C652" s="15" t="s">
        <v>960</v>
      </c>
      <c r="D652" s="15" t="s">
        <v>41</v>
      </c>
      <c r="E652" s="16">
        <v>2010</v>
      </c>
      <c r="F652" s="15" t="s">
        <v>67</v>
      </c>
      <c r="G652" s="17">
        <v>40430</v>
      </c>
      <c r="H652" s="15" t="s">
        <v>43</v>
      </c>
      <c r="I652" s="15" t="s">
        <v>44</v>
      </c>
      <c r="J652" s="16">
        <v>3008</v>
      </c>
      <c r="K652" s="15" t="s">
        <v>45</v>
      </c>
      <c r="L652" s="16">
        <v>750</v>
      </c>
      <c r="M652" s="15" t="s">
        <v>46</v>
      </c>
      <c r="N652" s="16">
        <v>3</v>
      </c>
      <c r="O652" s="15" t="s">
        <v>43</v>
      </c>
      <c r="P652" s="15" t="s">
        <v>433</v>
      </c>
      <c r="Q652" s="15" t="s">
        <v>48</v>
      </c>
      <c r="R652" s="15" t="s">
        <v>49</v>
      </c>
      <c r="S652" s="15" t="s">
        <v>43</v>
      </c>
      <c r="T652" s="15" t="s">
        <v>50</v>
      </c>
      <c r="U652" s="15" t="s">
        <v>60</v>
      </c>
      <c r="V652" s="16">
        <v>5.45</v>
      </c>
      <c r="W652" s="16">
        <v>5.45</v>
      </c>
      <c r="X652" s="15" t="s">
        <v>52</v>
      </c>
      <c r="Y652" s="15" t="s">
        <v>959</v>
      </c>
      <c r="Z652" s="16" t="b">
        <v>0</v>
      </c>
      <c r="AA652" s="15" t="s">
        <v>54</v>
      </c>
      <c r="AB652" s="16" t="b">
        <v>0</v>
      </c>
      <c r="AC652" s="16">
        <v>39</v>
      </c>
      <c r="AD652" t="str">
        <f t="shared" si="10"/>
        <v>Tr</v>
      </c>
    </row>
    <row r="653" spans="2:30" x14ac:dyDescent="0.25">
      <c r="B653">
        <f>VLOOKUP(C653*1,RMPCrecs!F$2:N$1245,9,FALSE)</f>
        <v>17</v>
      </c>
      <c r="C653" s="15" t="s">
        <v>961</v>
      </c>
      <c r="D653" s="15" t="s">
        <v>41</v>
      </c>
      <c r="E653" s="16">
        <v>2010</v>
      </c>
      <c r="F653" s="15" t="s">
        <v>67</v>
      </c>
      <c r="G653" s="17">
        <v>40430</v>
      </c>
      <c r="H653" s="15" t="s">
        <v>43</v>
      </c>
      <c r="I653" s="15" t="s">
        <v>44</v>
      </c>
      <c r="J653" s="16">
        <v>3008</v>
      </c>
      <c r="K653" s="15" t="s">
        <v>110</v>
      </c>
      <c r="L653" s="16">
        <v>720</v>
      </c>
      <c r="M653" s="15" t="s">
        <v>46</v>
      </c>
      <c r="N653" s="16">
        <v>3</v>
      </c>
      <c r="O653" s="15" t="s">
        <v>43</v>
      </c>
      <c r="P653" s="15" t="s">
        <v>433</v>
      </c>
      <c r="Q653" s="15" t="s">
        <v>48</v>
      </c>
      <c r="R653" s="15" t="s">
        <v>49</v>
      </c>
      <c r="S653" s="15" t="s">
        <v>43</v>
      </c>
      <c r="T653" s="15" t="s">
        <v>50</v>
      </c>
      <c r="U653" s="15" t="s">
        <v>60</v>
      </c>
      <c r="V653" s="16">
        <v>5.45</v>
      </c>
      <c r="W653" s="16">
        <v>5.45</v>
      </c>
      <c r="X653" s="15" t="s">
        <v>52</v>
      </c>
      <c r="Y653" s="15" t="s">
        <v>959</v>
      </c>
      <c r="Z653" s="16" t="b">
        <v>0</v>
      </c>
      <c r="AA653" s="15" t="s">
        <v>54</v>
      </c>
      <c r="AB653" s="16" t="b">
        <v>0</v>
      </c>
      <c r="AC653" s="16">
        <v>39</v>
      </c>
      <c r="AD653" t="str">
        <f t="shared" si="10"/>
        <v>Tr</v>
      </c>
    </row>
    <row r="654" spans="2:30" x14ac:dyDescent="0.25">
      <c r="B654">
        <f>VLOOKUP(C654*1,RMPCrecs!F$2:N$1245,9,FALSE)</f>
        <v>17</v>
      </c>
      <c r="C654" s="15" t="s">
        <v>962</v>
      </c>
      <c r="D654" s="15" t="s">
        <v>41</v>
      </c>
      <c r="E654" s="16">
        <v>2010</v>
      </c>
      <c r="F654" s="15" t="s">
        <v>67</v>
      </c>
      <c r="G654" s="17">
        <v>40430</v>
      </c>
      <c r="H654" s="15" t="s">
        <v>43</v>
      </c>
      <c r="I654" s="15" t="s">
        <v>44</v>
      </c>
      <c r="J654" s="16">
        <v>3008</v>
      </c>
      <c r="K654" s="15" t="s">
        <v>110</v>
      </c>
      <c r="L654" s="16">
        <v>720</v>
      </c>
      <c r="M654" s="15" t="s">
        <v>46</v>
      </c>
      <c r="N654" s="16">
        <v>3</v>
      </c>
      <c r="O654" s="15" t="s">
        <v>43</v>
      </c>
      <c r="P654" s="15" t="s">
        <v>433</v>
      </c>
      <c r="Q654" s="15" t="s">
        <v>48</v>
      </c>
      <c r="R654" s="15" t="s">
        <v>49</v>
      </c>
      <c r="S654" s="15" t="s">
        <v>43</v>
      </c>
      <c r="T654" s="15" t="s">
        <v>50</v>
      </c>
      <c r="U654" s="15" t="s">
        <v>60</v>
      </c>
      <c r="V654" s="16">
        <v>5.45</v>
      </c>
      <c r="W654" s="16">
        <v>5.45</v>
      </c>
      <c r="X654" s="15" t="s">
        <v>52</v>
      </c>
      <c r="Y654" s="15" t="s">
        <v>959</v>
      </c>
      <c r="Z654" s="16" t="b">
        <v>0</v>
      </c>
      <c r="AA654" s="15" t="s">
        <v>54</v>
      </c>
      <c r="AB654" s="16" t="b">
        <v>0</v>
      </c>
      <c r="AC654" s="16">
        <v>39</v>
      </c>
      <c r="AD654" t="str">
        <f t="shared" si="10"/>
        <v>Tr</v>
      </c>
    </row>
    <row r="655" spans="2:30" x14ac:dyDescent="0.25">
      <c r="B655">
        <f>VLOOKUP(C655*1,RMPCrecs!F$2:N$1245,9,FALSE)</f>
        <v>17</v>
      </c>
      <c r="C655" s="15" t="s">
        <v>963</v>
      </c>
      <c r="D655" s="15" t="s">
        <v>41</v>
      </c>
      <c r="E655" s="16">
        <v>2010</v>
      </c>
      <c r="F655" s="15" t="s">
        <v>67</v>
      </c>
      <c r="G655" s="17">
        <v>40430</v>
      </c>
      <c r="H655" s="15" t="s">
        <v>43</v>
      </c>
      <c r="I655" s="15" t="s">
        <v>44</v>
      </c>
      <c r="J655" s="16">
        <v>3008</v>
      </c>
      <c r="K655" s="15" t="s">
        <v>45</v>
      </c>
      <c r="L655" s="16">
        <v>740</v>
      </c>
      <c r="M655" s="15" t="s">
        <v>46</v>
      </c>
      <c r="N655" s="16">
        <v>3</v>
      </c>
      <c r="O655" s="15" t="s">
        <v>43</v>
      </c>
      <c r="P655" s="15" t="s">
        <v>433</v>
      </c>
      <c r="Q655" s="15" t="s">
        <v>48</v>
      </c>
      <c r="R655" s="15" t="s">
        <v>49</v>
      </c>
      <c r="S655" s="15" t="s">
        <v>43</v>
      </c>
      <c r="T655" s="15" t="s">
        <v>50</v>
      </c>
      <c r="U655" s="15" t="s">
        <v>60</v>
      </c>
      <c r="V655" s="16">
        <v>5.45</v>
      </c>
      <c r="W655" s="16">
        <v>5.45</v>
      </c>
      <c r="X655" s="15" t="s">
        <v>52</v>
      </c>
      <c r="Y655" s="15" t="s">
        <v>959</v>
      </c>
      <c r="Z655" s="16" t="b">
        <v>0</v>
      </c>
      <c r="AA655" s="15" t="s">
        <v>54</v>
      </c>
      <c r="AB655" s="16" t="b">
        <v>0</v>
      </c>
      <c r="AC655" s="16">
        <v>39</v>
      </c>
      <c r="AD655" t="str">
        <f t="shared" si="10"/>
        <v>Tr</v>
      </c>
    </row>
    <row r="656" spans="2:30" x14ac:dyDescent="0.25">
      <c r="B656">
        <f>VLOOKUP(C656*1,RMPCrecs!F$2:N$1245,9,FALSE)</f>
        <v>17</v>
      </c>
      <c r="C656" s="15" t="s">
        <v>964</v>
      </c>
      <c r="D656" s="15" t="s">
        <v>41</v>
      </c>
      <c r="E656" s="16">
        <v>2010</v>
      </c>
      <c r="F656" s="15" t="s">
        <v>67</v>
      </c>
      <c r="G656" s="17">
        <v>40430</v>
      </c>
      <c r="H656" s="15" t="s">
        <v>43</v>
      </c>
      <c r="I656" s="15" t="s">
        <v>44</v>
      </c>
      <c r="J656" s="16">
        <v>3008</v>
      </c>
      <c r="K656" s="15" t="s">
        <v>110</v>
      </c>
      <c r="L656" s="16">
        <v>720</v>
      </c>
      <c r="M656" s="15" t="s">
        <v>46</v>
      </c>
      <c r="N656" s="16">
        <v>3</v>
      </c>
      <c r="O656" s="15" t="s">
        <v>43</v>
      </c>
      <c r="P656" s="15" t="s">
        <v>455</v>
      </c>
      <c r="Q656" s="15" t="s">
        <v>48</v>
      </c>
      <c r="R656" s="15" t="s">
        <v>49</v>
      </c>
      <c r="S656" s="15" t="s">
        <v>43</v>
      </c>
      <c r="T656" s="15" t="s">
        <v>50</v>
      </c>
      <c r="U656" s="15" t="s">
        <v>60</v>
      </c>
      <c r="V656" s="16">
        <v>5.45</v>
      </c>
      <c r="W656" s="16">
        <v>5.45</v>
      </c>
      <c r="X656" s="15" t="s">
        <v>52</v>
      </c>
      <c r="Y656" s="15" t="s">
        <v>959</v>
      </c>
      <c r="Z656" s="16" t="b">
        <v>0</v>
      </c>
      <c r="AA656" s="15" t="s">
        <v>54</v>
      </c>
      <c r="AB656" s="16" t="b">
        <v>0</v>
      </c>
      <c r="AC656" s="16">
        <v>39</v>
      </c>
      <c r="AD656" t="str">
        <f t="shared" si="10"/>
        <v>Tr</v>
      </c>
    </row>
    <row r="657" spans="2:30" x14ac:dyDescent="0.25">
      <c r="B657">
        <f>VLOOKUP(C657*1,RMPCrecs!F$2:N$1245,9,FALSE)</f>
        <v>17</v>
      </c>
      <c r="C657" s="15" t="s">
        <v>965</v>
      </c>
      <c r="D657" s="15" t="s">
        <v>41</v>
      </c>
      <c r="E657" s="16">
        <v>2010</v>
      </c>
      <c r="F657" s="15" t="s">
        <v>67</v>
      </c>
      <c r="G657" s="17">
        <v>40430</v>
      </c>
      <c r="H657" s="15" t="s">
        <v>43</v>
      </c>
      <c r="I657" s="15" t="s">
        <v>44</v>
      </c>
      <c r="J657" s="16">
        <v>3008</v>
      </c>
      <c r="K657" s="15" t="s">
        <v>45</v>
      </c>
      <c r="L657" s="16">
        <v>860</v>
      </c>
      <c r="M657" s="15" t="s">
        <v>46</v>
      </c>
      <c r="N657" s="16">
        <v>3</v>
      </c>
      <c r="O657" s="15" t="s">
        <v>43</v>
      </c>
      <c r="P657" s="15" t="s">
        <v>433</v>
      </c>
      <c r="Q657" s="15" t="s">
        <v>48</v>
      </c>
      <c r="R657" s="15" t="s">
        <v>49</v>
      </c>
      <c r="S657" s="15" t="s">
        <v>43</v>
      </c>
      <c r="T657" s="15" t="s">
        <v>50</v>
      </c>
      <c r="U657" s="15" t="s">
        <v>60</v>
      </c>
      <c r="V657" s="16">
        <v>5.45</v>
      </c>
      <c r="W657" s="16">
        <v>5.45</v>
      </c>
      <c r="X657" s="15" t="s">
        <v>52</v>
      </c>
      <c r="Y657" s="15" t="s">
        <v>959</v>
      </c>
      <c r="Z657" s="16" t="b">
        <v>0</v>
      </c>
      <c r="AA657" s="15" t="s">
        <v>54</v>
      </c>
      <c r="AB657" s="16" t="b">
        <v>0</v>
      </c>
      <c r="AC657" s="16">
        <v>39</v>
      </c>
      <c r="AD657" t="str">
        <f t="shared" si="10"/>
        <v>Tr</v>
      </c>
    </row>
    <row r="658" spans="2:30" x14ac:dyDescent="0.25">
      <c r="B658">
        <f>VLOOKUP(C658*1,RMPCrecs!F$2:N$1245,9,FALSE)</f>
        <v>17</v>
      </c>
      <c r="C658" s="15" t="s">
        <v>976</v>
      </c>
      <c r="D658" s="15" t="s">
        <v>41</v>
      </c>
      <c r="E658" s="16">
        <v>2010</v>
      </c>
      <c r="F658" s="15" t="s">
        <v>42</v>
      </c>
      <c r="G658" s="17">
        <v>40420</v>
      </c>
      <c r="H658" s="15" t="s">
        <v>43</v>
      </c>
      <c r="I658" s="15" t="s">
        <v>44</v>
      </c>
      <c r="J658" s="16">
        <v>3008</v>
      </c>
      <c r="K658" s="15" t="s">
        <v>45</v>
      </c>
      <c r="L658" s="16">
        <v>800</v>
      </c>
      <c r="M658" s="15" t="s">
        <v>46</v>
      </c>
      <c r="N658" s="16">
        <v>3</v>
      </c>
      <c r="O658" s="15" t="s">
        <v>43</v>
      </c>
      <c r="P658" s="15" t="s">
        <v>433</v>
      </c>
      <c r="Q658" s="15" t="s">
        <v>48</v>
      </c>
      <c r="R658" s="15" t="s">
        <v>49</v>
      </c>
      <c r="S658" s="15" t="s">
        <v>43</v>
      </c>
      <c r="T658" s="15" t="s">
        <v>50</v>
      </c>
      <c r="U658" s="15" t="s">
        <v>72</v>
      </c>
      <c r="V658" s="16">
        <v>3</v>
      </c>
      <c r="W658" s="16">
        <v>3</v>
      </c>
      <c r="X658" s="15" t="s">
        <v>52</v>
      </c>
      <c r="Y658" s="15" t="s">
        <v>732</v>
      </c>
      <c r="Z658" s="16" t="b">
        <v>0</v>
      </c>
      <c r="AA658" s="15" t="s">
        <v>54</v>
      </c>
      <c r="AB658" s="16" t="b">
        <v>0</v>
      </c>
      <c r="AC658" s="16">
        <v>39</v>
      </c>
      <c r="AD658" t="str">
        <f t="shared" si="10"/>
        <v>Tr</v>
      </c>
    </row>
    <row r="659" spans="2:30" x14ac:dyDescent="0.25">
      <c r="B659">
        <f>VLOOKUP(C659*1,RMPCrecs!F$2:N$1245,9,FALSE)</f>
        <v>17</v>
      </c>
      <c r="C659" s="15" t="s">
        <v>977</v>
      </c>
      <c r="D659" s="15" t="s">
        <v>41</v>
      </c>
      <c r="E659" s="16">
        <v>2010</v>
      </c>
      <c r="F659" s="15" t="s">
        <v>42</v>
      </c>
      <c r="G659" s="17">
        <v>40420</v>
      </c>
      <c r="H659" s="15" t="s">
        <v>43</v>
      </c>
      <c r="I659" s="15" t="s">
        <v>44</v>
      </c>
      <c r="J659" s="16">
        <v>3008</v>
      </c>
      <c r="K659" s="15" t="s">
        <v>45</v>
      </c>
      <c r="L659" s="16">
        <v>810</v>
      </c>
      <c r="M659" s="15" t="s">
        <v>46</v>
      </c>
      <c r="N659" s="16">
        <v>3</v>
      </c>
      <c r="O659" s="15" t="s">
        <v>43</v>
      </c>
      <c r="P659" s="15" t="s">
        <v>433</v>
      </c>
      <c r="Q659" s="15" t="s">
        <v>48</v>
      </c>
      <c r="R659" s="15" t="s">
        <v>49</v>
      </c>
      <c r="S659" s="15" t="s">
        <v>43</v>
      </c>
      <c r="T659" s="15" t="s">
        <v>50</v>
      </c>
      <c r="U659" s="15" t="s">
        <v>72</v>
      </c>
      <c r="V659" s="16">
        <v>3</v>
      </c>
      <c r="W659" s="16">
        <v>3</v>
      </c>
      <c r="X659" s="15" t="s">
        <v>52</v>
      </c>
      <c r="Y659" s="15" t="s">
        <v>732</v>
      </c>
      <c r="Z659" s="16" t="b">
        <v>0</v>
      </c>
      <c r="AA659" s="15" t="s">
        <v>54</v>
      </c>
      <c r="AB659" s="16" t="b">
        <v>0</v>
      </c>
      <c r="AC659" s="16">
        <v>39</v>
      </c>
      <c r="AD659" t="str">
        <f t="shared" si="10"/>
        <v>Tr</v>
      </c>
    </row>
    <row r="660" spans="2:30" x14ac:dyDescent="0.25">
      <c r="B660">
        <f>VLOOKUP(C660*1,RMPCrecs!F$2:N$1245,9,FALSE)</f>
        <v>17</v>
      </c>
      <c r="C660" s="15" t="s">
        <v>978</v>
      </c>
      <c r="D660" s="15" t="s">
        <v>41</v>
      </c>
      <c r="E660" s="16">
        <v>2010</v>
      </c>
      <c r="F660" s="15" t="s">
        <v>42</v>
      </c>
      <c r="G660" s="17">
        <v>40420</v>
      </c>
      <c r="H660" s="15" t="s">
        <v>43</v>
      </c>
      <c r="I660" s="15" t="s">
        <v>44</v>
      </c>
      <c r="J660" s="16">
        <v>3008</v>
      </c>
      <c r="K660" s="15" t="s">
        <v>45</v>
      </c>
      <c r="L660" s="16">
        <v>850</v>
      </c>
      <c r="M660" s="15" t="s">
        <v>46</v>
      </c>
      <c r="N660" s="16">
        <v>3</v>
      </c>
      <c r="O660" s="15" t="s">
        <v>43</v>
      </c>
      <c r="P660" s="15" t="s">
        <v>433</v>
      </c>
      <c r="Q660" s="15" t="s">
        <v>48</v>
      </c>
      <c r="R660" s="15" t="s">
        <v>49</v>
      </c>
      <c r="S660" s="15" t="s">
        <v>43</v>
      </c>
      <c r="T660" s="15" t="s">
        <v>50</v>
      </c>
      <c r="U660" s="15" t="s">
        <v>72</v>
      </c>
      <c r="V660" s="16">
        <v>3</v>
      </c>
      <c r="W660" s="16">
        <v>3</v>
      </c>
      <c r="X660" s="15" t="s">
        <v>52</v>
      </c>
      <c r="Y660" s="15" t="s">
        <v>732</v>
      </c>
      <c r="Z660" s="16" t="b">
        <v>0</v>
      </c>
      <c r="AA660" s="15" t="s">
        <v>54</v>
      </c>
      <c r="AB660" s="16" t="b">
        <v>0</v>
      </c>
      <c r="AC660" s="16">
        <v>39</v>
      </c>
      <c r="AD660" t="str">
        <f t="shared" si="10"/>
        <v>Tr</v>
      </c>
    </row>
    <row r="661" spans="2:30" x14ac:dyDescent="0.25">
      <c r="B661">
        <f>VLOOKUP(C661*1,RMPCrecs!F$2:N$1245,9,FALSE)</f>
        <v>17</v>
      </c>
      <c r="C661" s="15" t="s">
        <v>979</v>
      </c>
      <c r="D661" s="15" t="s">
        <v>41</v>
      </c>
      <c r="E661" s="16">
        <v>2010</v>
      </c>
      <c r="F661" s="15" t="s">
        <v>42</v>
      </c>
      <c r="G661" s="17">
        <v>40420</v>
      </c>
      <c r="H661" s="15" t="s">
        <v>43</v>
      </c>
      <c r="I661" s="15" t="s">
        <v>44</v>
      </c>
      <c r="J661" s="16">
        <v>3008</v>
      </c>
      <c r="K661" s="15" t="s">
        <v>45</v>
      </c>
      <c r="L661" s="16">
        <v>980</v>
      </c>
      <c r="M661" s="15" t="s">
        <v>46</v>
      </c>
      <c r="N661" s="16">
        <v>4</v>
      </c>
      <c r="O661" s="15" t="s">
        <v>43</v>
      </c>
      <c r="P661" s="15" t="s">
        <v>405</v>
      </c>
      <c r="Q661" s="15" t="s">
        <v>48</v>
      </c>
      <c r="R661" s="15" t="s">
        <v>49</v>
      </c>
      <c r="S661" s="15" t="s">
        <v>43</v>
      </c>
      <c r="T661" s="15" t="s">
        <v>50</v>
      </c>
      <c r="U661" s="15" t="s">
        <v>72</v>
      </c>
      <c r="V661" s="16">
        <v>3</v>
      </c>
      <c r="W661" s="16">
        <v>3</v>
      </c>
      <c r="X661" s="15" t="s">
        <v>52</v>
      </c>
      <c r="Y661" s="15" t="s">
        <v>732</v>
      </c>
      <c r="Z661" s="16" t="b">
        <v>0</v>
      </c>
      <c r="AA661" s="15" t="s">
        <v>54</v>
      </c>
      <c r="AB661" s="16" t="b">
        <v>0</v>
      </c>
      <c r="AC661" s="16">
        <v>39</v>
      </c>
      <c r="AD661" t="str">
        <f t="shared" si="10"/>
        <v>Tr</v>
      </c>
    </row>
    <row r="662" spans="2:30" x14ac:dyDescent="0.25">
      <c r="B662">
        <f>VLOOKUP(C662*1,RMPCrecs!F$2:N$1245,9,FALSE)</f>
        <v>17</v>
      </c>
      <c r="C662" s="15" t="s">
        <v>980</v>
      </c>
      <c r="D662" s="15" t="s">
        <v>41</v>
      </c>
      <c r="E662" s="16">
        <v>2010</v>
      </c>
      <c r="F662" s="15" t="s">
        <v>42</v>
      </c>
      <c r="G662" s="17">
        <v>40420</v>
      </c>
      <c r="H662" s="15" t="s">
        <v>43</v>
      </c>
      <c r="I662" s="15" t="s">
        <v>44</v>
      </c>
      <c r="J662" s="16">
        <v>3008</v>
      </c>
      <c r="K662" s="15" t="s">
        <v>54</v>
      </c>
      <c r="L662" s="16">
        <v>770</v>
      </c>
      <c r="M662" s="15" t="s">
        <v>46</v>
      </c>
      <c r="N662" s="16">
        <v>3</v>
      </c>
      <c r="O662" s="15" t="s">
        <v>43</v>
      </c>
      <c r="P662" s="15" t="s">
        <v>433</v>
      </c>
      <c r="Q662" s="15" t="s">
        <v>48</v>
      </c>
      <c r="R662" s="15" t="s">
        <v>49</v>
      </c>
      <c r="S662" s="15" t="s">
        <v>43</v>
      </c>
      <c r="T662" s="15" t="s">
        <v>50</v>
      </c>
      <c r="U662" s="15" t="s">
        <v>72</v>
      </c>
      <c r="V662" s="16">
        <v>3</v>
      </c>
      <c r="W662" s="16">
        <v>3</v>
      </c>
      <c r="X662" s="15" t="s">
        <v>52</v>
      </c>
      <c r="Y662" s="15" t="s">
        <v>732</v>
      </c>
      <c r="Z662" s="16" t="b">
        <v>0</v>
      </c>
      <c r="AA662" s="15" t="s">
        <v>54</v>
      </c>
      <c r="AB662" s="16" t="b">
        <v>0</v>
      </c>
      <c r="AC662" s="16">
        <v>39</v>
      </c>
      <c r="AD662" t="str">
        <f t="shared" si="10"/>
        <v>Tr</v>
      </c>
    </row>
    <row r="663" spans="2:30" x14ac:dyDescent="0.25">
      <c r="B663">
        <f>VLOOKUP(C663*1,RMPCrecs!F$2:N$1245,9,FALSE)</f>
        <v>17</v>
      </c>
      <c r="C663" s="15" t="s">
        <v>981</v>
      </c>
      <c r="D663" s="15" t="s">
        <v>41</v>
      </c>
      <c r="E663" s="16">
        <v>2010</v>
      </c>
      <c r="F663" s="15" t="s">
        <v>42</v>
      </c>
      <c r="G663" s="17">
        <v>40420</v>
      </c>
      <c r="H663" s="15" t="s">
        <v>43</v>
      </c>
      <c r="I663" s="15" t="s">
        <v>44</v>
      </c>
      <c r="J663" s="16">
        <v>3008</v>
      </c>
      <c r="K663" s="15" t="s">
        <v>110</v>
      </c>
      <c r="L663" s="16">
        <v>850</v>
      </c>
      <c r="M663" s="15" t="s">
        <v>46</v>
      </c>
      <c r="N663" s="16">
        <v>4</v>
      </c>
      <c r="O663" s="15" t="s">
        <v>43</v>
      </c>
      <c r="P663" s="15" t="s">
        <v>405</v>
      </c>
      <c r="Q663" s="15" t="s">
        <v>48</v>
      </c>
      <c r="R663" s="15" t="s">
        <v>49</v>
      </c>
      <c r="S663" s="15" t="s">
        <v>43</v>
      </c>
      <c r="T663" s="15" t="s">
        <v>50</v>
      </c>
      <c r="U663" s="15" t="s">
        <v>72</v>
      </c>
      <c r="V663" s="16">
        <v>3</v>
      </c>
      <c r="W663" s="16">
        <v>3</v>
      </c>
      <c r="X663" s="15" t="s">
        <v>52</v>
      </c>
      <c r="Y663" s="15" t="s">
        <v>732</v>
      </c>
      <c r="Z663" s="16" t="b">
        <v>0</v>
      </c>
      <c r="AA663" s="15" t="s">
        <v>54</v>
      </c>
      <c r="AB663" s="16" t="b">
        <v>0</v>
      </c>
      <c r="AC663" s="16">
        <v>39</v>
      </c>
      <c r="AD663" t="str">
        <f t="shared" si="10"/>
        <v>Tr</v>
      </c>
    </row>
    <row r="664" spans="2:30" x14ac:dyDescent="0.25">
      <c r="B664">
        <f>VLOOKUP(C664*1,RMPCrecs!F$2:N$1245,9,FALSE)</f>
        <v>17</v>
      </c>
      <c r="C664" s="15" t="s">
        <v>982</v>
      </c>
      <c r="D664" s="15" t="s">
        <v>41</v>
      </c>
      <c r="E664" s="16">
        <v>2010</v>
      </c>
      <c r="F664" s="15" t="s">
        <v>42</v>
      </c>
      <c r="G664" s="17">
        <v>40420</v>
      </c>
      <c r="H664" s="15" t="s">
        <v>43</v>
      </c>
      <c r="I664" s="15" t="s">
        <v>44</v>
      </c>
      <c r="J664" s="16">
        <v>3008</v>
      </c>
      <c r="K664" s="15" t="s">
        <v>45</v>
      </c>
      <c r="L664" s="16">
        <v>640</v>
      </c>
      <c r="M664" s="15" t="s">
        <v>46</v>
      </c>
      <c r="N664" s="16">
        <v>3</v>
      </c>
      <c r="O664" s="15" t="s">
        <v>43</v>
      </c>
      <c r="P664" s="15" t="s">
        <v>983</v>
      </c>
      <c r="Q664" s="15" t="s">
        <v>48</v>
      </c>
      <c r="R664" s="15" t="s">
        <v>49</v>
      </c>
      <c r="S664" s="15" t="s">
        <v>43</v>
      </c>
      <c r="T664" s="15" t="s">
        <v>50</v>
      </c>
      <c r="U664" s="15" t="s">
        <v>72</v>
      </c>
      <c r="V664" s="16">
        <v>3</v>
      </c>
      <c r="W664" s="16">
        <v>3</v>
      </c>
      <c r="X664" s="15" t="s">
        <v>52</v>
      </c>
      <c r="Y664" s="15" t="s">
        <v>732</v>
      </c>
      <c r="Z664" s="16" t="b">
        <v>0</v>
      </c>
      <c r="AA664" s="15" t="s">
        <v>54</v>
      </c>
      <c r="AB664" s="16" t="b">
        <v>0</v>
      </c>
      <c r="AC664" s="16">
        <v>39</v>
      </c>
      <c r="AD664" t="str">
        <f t="shared" si="10"/>
        <v>Tr</v>
      </c>
    </row>
    <row r="665" spans="2:30" x14ac:dyDescent="0.25">
      <c r="B665">
        <f>VLOOKUP(C665*1,RMPCrecs!F$2:N$1245,9,FALSE)</f>
        <v>17</v>
      </c>
      <c r="C665" s="15" t="s">
        <v>984</v>
      </c>
      <c r="D665" s="15" t="s">
        <v>41</v>
      </c>
      <c r="E665" s="16">
        <v>2010</v>
      </c>
      <c r="F665" s="15" t="s">
        <v>42</v>
      </c>
      <c r="G665" s="17">
        <v>40420</v>
      </c>
      <c r="H665" s="15" t="s">
        <v>43</v>
      </c>
      <c r="I665" s="15" t="s">
        <v>44</v>
      </c>
      <c r="J665" s="16">
        <v>3008</v>
      </c>
      <c r="K665" s="15" t="s">
        <v>110</v>
      </c>
      <c r="L665" s="16">
        <v>810</v>
      </c>
      <c r="M665" s="15" t="s">
        <v>46</v>
      </c>
      <c r="N665" s="16">
        <v>3</v>
      </c>
      <c r="O665" s="15" t="s">
        <v>43</v>
      </c>
      <c r="P665" s="15" t="s">
        <v>433</v>
      </c>
      <c r="Q665" s="15" t="s">
        <v>48</v>
      </c>
      <c r="R665" s="15" t="s">
        <v>49</v>
      </c>
      <c r="S665" s="15" t="s">
        <v>43</v>
      </c>
      <c r="T665" s="15" t="s">
        <v>50</v>
      </c>
      <c r="U665" s="15" t="s">
        <v>72</v>
      </c>
      <c r="V665" s="16">
        <v>3</v>
      </c>
      <c r="W665" s="16">
        <v>3</v>
      </c>
      <c r="X665" s="15" t="s">
        <v>52</v>
      </c>
      <c r="Y665" s="15" t="s">
        <v>732</v>
      </c>
      <c r="Z665" s="16" t="b">
        <v>0</v>
      </c>
      <c r="AA665" s="15" t="s">
        <v>54</v>
      </c>
      <c r="AB665" s="16" t="b">
        <v>0</v>
      </c>
      <c r="AC665" s="16">
        <v>39</v>
      </c>
      <c r="AD665" t="str">
        <f t="shared" si="10"/>
        <v>Tr</v>
      </c>
    </row>
    <row r="666" spans="2:30" x14ac:dyDescent="0.25">
      <c r="B666">
        <f>VLOOKUP(C666*1,RMPCrecs!F$2:N$1245,9,FALSE)</f>
        <v>17</v>
      </c>
      <c r="C666" s="15" t="s">
        <v>985</v>
      </c>
      <c r="D666" s="15" t="s">
        <v>41</v>
      </c>
      <c r="E666" s="16">
        <v>2010</v>
      </c>
      <c r="F666" s="15" t="s">
        <v>42</v>
      </c>
      <c r="G666" s="17">
        <v>40420</v>
      </c>
      <c r="H666" s="15" t="s">
        <v>43</v>
      </c>
      <c r="I666" s="15" t="s">
        <v>44</v>
      </c>
      <c r="J666" s="16">
        <v>3008</v>
      </c>
      <c r="K666" s="15" t="s">
        <v>45</v>
      </c>
      <c r="L666" s="16">
        <v>700</v>
      </c>
      <c r="M666" s="15" t="s">
        <v>46</v>
      </c>
      <c r="N666" s="16">
        <v>3</v>
      </c>
      <c r="O666" s="15" t="s">
        <v>43</v>
      </c>
      <c r="P666" s="15" t="s">
        <v>433</v>
      </c>
      <c r="Q666" s="15" t="s">
        <v>48</v>
      </c>
      <c r="R666" s="15" t="s">
        <v>49</v>
      </c>
      <c r="S666" s="15" t="s">
        <v>43</v>
      </c>
      <c r="T666" s="15" t="s">
        <v>50</v>
      </c>
      <c r="U666" s="15" t="s">
        <v>72</v>
      </c>
      <c r="V666" s="16">
        <v>3</v>
      </c>
      <c r="W666" s="16">
        <v>3</v>
      </c>
      <c r="X666" s="15" t="s">
        <v>52</v>
      </c>
      <c r="Y666" s="15" t="s">
        <v>732</v>
      </c>
      <c r="Z666" s="16" t="b">
        <v>0</v>
      </c>
      <c r="AA666" s="15" t="s">
        <v>54</v>
      </c>
      <c r="AB666" s="16" t="b">
        <v>0</v>
      </c>
      <c r="AC666" s="16">
        <v>39</v>
      </c>
      <c r="AD666" t="str">
        <f t="shared" si="10"/>
        <v>Tr</v>
      </c>
    </row>
    <row r="667" spans="2:30" x14ac:dyDescent="0.25">
      <c r="B667">
        <f>VLOOKUP(C667*1,RMPCrecs!F$2:N$1245,9,FALSE)</f>
        <v>17</v>
      </c>
      <c r="C667" s="15" t="s">
        <v>986</v>
      </c>
      <c r="D667" s="15" t="s">
        <v>41</v>
      </c>
      <c r="E667" s="16">
        <v>2010</v>
      </c>
      <c r="F667" s="15" t="s">
        <v>42</v>
      </c>
      <c r="G667" s="17">
        <v>40420</v>
      </c>
      <c r="H667" s="15" t="s">
        <v>43</v>
      </c>
      <c r="I667" s="15" t="s">
        <v>44</v>
      </c>
      <c r="J667" s="16">
        <v>3008</v>
      </c>
      <c r="K667" s="15" t="s">
        <v>45</v>
      </c>
      <c r="L667" s="16">
        <v>820</v>
      </c>
      <c r="M667" s="15" t="s">
        <v>46</v>
      </c>
      <c r="N667" s="16">
        <v>3</v>
      </c>
      <c r="O667" s="15" t="s">
        <v>43</v>
      </c>
      <c r="P667" s="15" t="s">
        <v>455</v>
      </c>
      <c r="Q667" s="15" t="s">
        <v>48</v>
      </c>
      <c r="R667" s="15" t="s">
        <v>49</v>
      </c>
      <c r="S667" s="15" t="s">
        <v>43</v>
      </c>
      <c r="T667" s="15" t="s">
        <v>50</v>
      </c>
      <c r="U667" s="15" t="s">
        <v>72</v>
      </c>
      <c r="V667" s="16">
        <v>3</v>
      </c>
      <c r="W667" s="16">
        <v>3</v>
      </c>
      <c r="X667" s="15" t="s">
        <v>52</v>
      </c>
      <c r="Y667" s="15" t="s">
        <v>732</v>
      </c>
      <c r="Z667" s="16" t="b">
        <v>0</v>
      </c>
      <c r="AA667" s="15" t="s">
        <v>54</v>
      </c>
      <c r="AB667" s="16" t="b">
        <v>0</v>
      </c>
      <c r="AC667" s="16">
        <v>39</v>
      </c>
      <c r="AD667" t="str">
        <f t="shared" si="10"/>
        <v>Tr</v>
      </c>
    </row>
    <row r="668" spans="2:30" x14ac:dyDescent="0.25">
      <c r="B668">
        <f>VLOOKUP(C668*1,RMPCrecs!F$2:N$1245,9,FALSE)</f>
        <v>17</v>
      </c>
      <c r="C668" s="15" t="s">
        <v>987</v>
      </c>
      <c r="D668" s="15" t="s">
        <v>41</v>
      </c>
      <c r="E668" s="16">
        <v>2010</v>
      </c>
      <c r="F668" s="15" t="s">
        <v>42</v>
      </c>
      <c r="G668" s="17">
        <v>40420</v>
      </c>
      <c r="H668" s="15" t="s">
        <v>43</v>
      </c>
      <c r="I668" s="15" t="s">
        <v>44</v>
      </c>
      <c r="J668" s="16">
        <v>3008</v>
      </c>
      <c r="K668" s="15" t="s">
        <v>45</v>
      </c>
      <c r="L668" s="16">
        <v>810</v>
      </c>
      <c r="M668" s="15" t="s">
        <v>46</v>
      </c>
      <c r="N668" s="16">
        <v>3</v>
      </c>
      <c r="O668" s="15" t="s">
        <v>43</v>
      </c>
      <c r="P668" s="15" t="s">
        <v>455</v>
      </c>
      <c r="Q668" s="15" t="s">
        <v>48</v>
      </c>
      <c r="R668" s="15" t="s">
        <v>49</v>
      </c>
      <c r="S668" s="15" t="s">
        <v>43</v>
      </c>
      <c r="T668" s="15" t="s">
        <v>50</v>
      </c>
      <c r="U668" s="15" t="s">
        <v>72</v>
      </c>
      <c r="V668" s="16">
        <v>3</v>
      </c>
      <c r="W668" s="16">
        <v>3</v>
      </c>
      <c r="X668" s="15" t="s">
        <v>52</v>
      </c>
      <c r="Y668" s="15" t="s">
        <v>732</v>
      </c>
      <c r="Z668" s="16" t="b">
        <v>0</v>
      </c>
      <c r="AA668" s="15" t="s">
        <v>54</v>
      </c>
      <c r="AB668" s="16" t="b">
        <v>0</v>
      </c>
      <c r="AC668" s="16">
        <v>39</v>
      </c>
      <c r="AD668" t="str">
        <f t="shared" si="10"/>
        <v>Tr</v>
      </c>
    </row>
    <row r="669" spans="2:30" x14ac:dyDescent="0.25">
      <c r="B669">
        <f>VLOOKUP(C669*1,RMPCrecs!F$2:N$1245,9,FALSE)</f>
        <v>17</v>
      </c>
      <c r="C669" s="15" t="s">
        <v>988</v>
      </c>
      <c r="D669" s="15" t="s">
        <v>41</v>
      </c>
      <c r="E669" s="16">
        <v>2010</v>
      </c>
      <c r="F669" s="15" t="s">
        <v>67</v>
      </c>
      <c r="G669" s="17">
        <v>40407</v>
      </c>
      <c r="H669" s="15" t="s">
        <v>43</v>
      </c>
      <c r="I669" s="15" t="s">
        <v>44</v>
      </c>
      <c r="J669" s="16">
        <v>3008</v>
      </c>
      <c r="K669" s="15" t="s">
        <v>45</v>
      </c>
      <c r="L669" s="16">
        <v>770</v>
      </c>
      <c r="M669" s="15" t="s">
        <v>46</v>
      </c>
      <c r="N669" s="16">
        <v>3</v>
      </c>
      <c r="O669" s="15" t="s">
        <v>43</v>
      </c>
      <c r="P669" s="15" t="s">
        <v>455</v>
      </c>
      <c r="Q669" s="15" t="s">
        <v>48</v>
      </c>
      <c r="R669" s="15" t="s">
        <v>49</v>
      </c>
      <c r="S669" s="15" t="s">
        <v>43</v>
      </c>
      <c r="T669" s="15" t="s">
        <v>50</v>
      </c>
      <c r="U669" s="15" t="s">
        <v>98</v>
      </c>
      <c r="V669" s="16">
        <v>3.8</v>
      </c>
      <c r="W669" s="16">
        <v>3.8</v>
      </c>
      <c r="X669" s="15" t="s">
        <v>52</v>
      </c>
      <c r="Y669" s="15" t="s">
        <v>989</v>
      </c>
      <c r="Z669" s="16" t="b">
        <v>0</v>
      </c>
      <c r="AA669" s="15" t="s">
        <v>54</v>
      </c>
      <c r="AB669" s="16" t="b">
        <v>0</v>
      </c>
      <c r="AC669" s="16">
        <v>39</v>
      </c>
      <c r="AD669" t="str">
        <f t="shared" si="10"/>
        <v>Tr</v>
      </c>
    </row>
    <row r="670" spans="2:30" x14ac:dyDescent="0.25">
      <c r="B670">
        <f>VLOOKUP(C670*1,RMPCrecs!F$2:N$1245,9,FALSE)</f>
        <v>17</v>
      </c>
      <c r="C670" s="15" t="s">
        <v>990</v>
      </c>
      <c r="D670" s="15" t="s">
        <v>41</v>
      </c>
      <c r="E670" s="16">
        <v>2010</v>
      </c>
      <c r="F670" s="15" t="s">
        <v>67</v>
      </c>
      <c r="G670" s="17">
        <v>40407</v>
      </c>
      <c r="H670" s="15" t="s">
        <v>43</v>
      </c>
      <c r="I670" s="15" t="s">
        <v>44</v>
      </c>
      <c r="J670" s="16">
        <v>3008</v>
      </c>
      <c r="K670" s="15" t="s">
        <v>45</v>
      </c>
      <c r="L670" s="16">
        <v>750</v>
      </c>
      <c r="M670" s="15" t="s">
        <v>46</v>
      </c>
      <c r="N670" s="16">
        <v>3</v>
      </c>
      <c r="O670" s="15" t="s">
        <v>43</v>
      </c>
      <c r="P670" s="15" t="s">
        <v>433</v>
      </c>
      <c r="Q670" s="15" t="s">
        <v>48</v>
      </c>
      <c r="R670" s="15" t="s">
        <v>49</v>
      </c>
      <c r="S670" s="15" t="s">
        <v>43</v>
      </c>
      <c r="T670" s="15" t="s">
        <v>50</v>
      </c>
      <c r="U670" s="15" t="s">
        <v>98</v>
      </c>
      <c r="V670" s="16">
        <v>3.8</v>
      </c>
      <c r="W670" s="16">
        <v>3.8</v>
      </c>
      <c r="X670" s="15" t="s">
        <v>52</v>
      </c>
      <c r="Y670" s="15" t="s">
        <v>989</v>
      </c>
      <c r="Z670" s="16" t="b">
        <v>0</v>
      </c>
      <c r="AA670" s="15" t="s">
        <v>54</v>
      </c>
      <c r="AB670" s="16" t="b">
        <v>0</v>
      </c>
      <c r="AC670" s="16">
        <v>39</v>
      </c>
      <c r="AD670" t="str">
        <f t="shared" si="10"/>
        <v>Tr</v>
      </c>
    </row>
    <row r="671" spans="2:30" x14ac:dyDescent="0.25">
      <c r="B671">
        <f>VLOOKUP(C671*1,RMPCrecs!F$2:N$1245,9,FALSE)</f>
        <v>17</v>
      </c>
      <c r="C671" s="15" t="s">
        <v>995</v>
      </c>
      <c r="D671" s="15" t="s">
        <v>41</v>
      </c>
      <c r="E671" s="16">
        <v>2010</v>
      </c>
      <c r="F671" s="15" t="s">
        <v>42</v>
      </c>
      <c r="G671" s="17">
        <v>40406</v>
      </c>
      <c r="H671" s="15" t="s">
        <v>43</v>
      </c>
      <c r="I671" s="15" t="s">
        <v>44</v>
      </c>
      <c r="J671" s="16">
        <v>3008</v>
      </c>
      <c r="K671" s="15" t="s">
        <v>45</v>
      </c>
      <c r="L671" s="16">
        <v>770</v>
      </c>
      <c r="M671" s="15" t="s">
        <v>46</v>
      </c>
      <c r="N671" s="16">
        <v>3</v>
      </c>
      <c r="O671" s="15" t="s">
        <v>43</v>
      </c>
      <c r="P671" s="15" t="s">
        <v>433</v>
      </c>
      <c r="Q671" s="15" t="s">
        <v>48</v>
      </c>
      <c r="R671" s="15" t="s">
        <v>49</v>
      </c>
      <c r="S671" s="15" t="s">
        <v>43</v>
      </c>
      <c r="T671" s="15" t="s">
        <v>50</v>
      </c>
      <c r="U671" s="15" t="s">
        <v>98</v>
      </c>
      <c r="V671" s="16">
        <v>1.77</v>
      </c>
      <c r="W671" s="16">
        <v>1.77</v>
      </c>
      <c r="X671" s="15" t="s">
        <v>52</v>
      </c>
      <c r="Y671" s="15" t="s">
        <v>722</v>
      </c>
      <c r="Z671" s="16" t="b">
        <v>0</v>
      </c>
      <c r="AA671" s="15" t="s">
        <v>54</v>
      </c>
      <c r="AB671" s="16" t="b">
        <v>0</v>
      </c>
      <c r="AC671" s="16">
        <v>39</v>
      </c>
      <c r="AD671" t="str">
        <f t="shared" si="10"/>
        <v>Tr</v>
      </c>
    </row>
    <row r="672" spans="2:30" x14ac:dyDescent="0.25">
      <c r="B672">
        <f>VLOOKUP(C672*1,RMPCrecs!F$2:N$1245,9,FALSE)</f>
        <v>17</v>
      </c>
      <c r="C672" s="15" t="s">
        <v>1005</v>
      </c>
      <c r="D672" s="15" t="s">
        <v>41</v>
      </c>
      <c r="E672" s="16">
        <v>2010</v>
      </c>
      <c r="F672" s="15" t="s">
        <v>42</v>
      </c>
      <c r="G672" s="17">
        <v>40438</v>
      </c>
      <c r="H672" s="15" t="s">
        <v>43</v>
      </c>
      <c r="I672" s="15" t="s">
        <v>44</v>
      </c>
      <c r="J672" s="16">
        <v>3008</v>
      </c>
      <c r="K672" s="15" t="s">
        <v>110</v>
      </c>
      <c r="L672" s="16">
        <v>790</v>
      </c>
      <c r="M672" s="15" t="s">
        <v>46</v>
      </c>
      <c r="N672" s="16">
        <v>3</v>
      </c>
      <c r="O672" s="15" t="s">
        <v>43</v>
      </c>
      <c r="P672" s="15" t="s">
        <v>433</v>
      </c>
      <c r="Q672" s="15" t="s">
        <v>48</v>
      </c>
      <c r="R672" s="15" t="s">
        <v>49</v>
      </c>
      <c r="S672" s="15" t="s">
        <v>43</v>
      </c>
      <c r="T672" s="15" t="s">
        <v>50</v>
      </c>
      <c r="U672" s="15" t="s">
        <v>51</v>
      </c>
      <c r="V672" s="16">
        <v>2.95</v>
      </c>
      <c r="W672" s="16">
        <v>2.95</v>
      </c>
      <c r="X672" s="15" t="s">
        <v>52</v>
      </c>
      <c r="Y672" s="15" t="s">
        <v>751</v>
      </c>
      <c r="Z672" s="16" t="b">
        <v>0</v>
      </c>
      <c r="AA672" s="15" t="s">
        <v>54</v>
      </c>
      <c r="AB672" s="16" t="b">
        <v>0</v>
      </c>
      <c r="AC672" s="16">
        <v>39</v>
      </c>
      <c r="AD672" t="str">
        <f t="shared" si="10"/>
        <v>Tr</v>
      </c>
    </row>
    <row r="673" spans="2:30" x14ac:dyDescent="0.25">
      <c r="B673">
        <f>VLOOKUP(C673*1,RMPCrecs!F$2:N$1245,9,FALSE)</f>
        <v>17</v>
      </c>
      <c r="C673" s="15" t="s">
        <v>1007</v>
      </c>
      <c r="D673" s="15" t="s">
        <v>41</v>
      </c>
      <c r="E673" s="16">
        <v>2010</v>
      </c>
      <c r="F673" s="15" t="s">
        <v>42</v>
      </c>
      <c r="G673" s="17">
        <v>40417</v>
      </c>
      <c r="H673" s="15" t="s">
        <v>43</v>
      </c>
      <c r="I673" s="15" t="s">
        <v>44</v>
      </c>
      <c r="J673" s="16">
        <v>3008</v>
      </c>
      <c r="K673" s="15" t="s">
        <v>45</v>
      </c>
      <c r="L673" s="16">
        <v>770</v>
      </c>
      <c r="M673" s="15" t="s">
        <v>46</v>
      </c>
      <c r="N673" s="16">
        <v>3</v>
      </c>
      <c r="O673" s="15" t="s">
        <v>43</v>
      </c>
      <c r="P673" s="15" t="s">
        <v>455</v>
      </c>
      <c r="Q673" s="15" t="s">
        <v>48</v>
      </c>
      <c r="R673" s="15" t="s">
        <v>49</v>
      </c>
      <c r="S673" s="15" t="s">
        <v>43</v>
      </c>
      <c r="T673" s="15" t="s">
        <v>50</v>
      </c>
      <c r="U673" s="15" t="s">
        <v>69</v>
      </c>
      <c r="V673" s="16">
        <v>3.32</v>
      </c>
      <c r="W673" s="16">
        <v>3.32</v>
      </c>
      <c r="X673" s="15" t="s">
        <v>52</v>
      </c>
      <c r="Y673" s="15" t="s">
        <v>726</v>
      </c>
      <c r="Z673" s="16" t="b">
        <v>0</v>
      </c>
      <c r="AA673" s="15" t="s">
        <v>54</v>
      </c>
      <c r="AB673" s="16" t="b">
        <v>0</v>
      </c>
      <c r="AC673" s="16">
        <v>39</v>
      </c>
      <c r="AD673" t="str">
        <f t="shared" si="10"/>
        <v>Tr</v>
      </c>
    </row>
    <row r="674" spans="2:30" x14ac:dyDescent="0.25">
      <c r="B674">
        <f>VLOOKUP(C674*1,RMPCrecs!F$2:N$1245,9,FALSE)</f>
        <v>17</v>
      </c>
      <c r="C674" s="15" t="s">
        <v>1008</v>
      </c>
      <c r="D674" s="15" t="s">
        <v>41</v>
      </c>
      <c r="E674" s="16">
        <v>2010</v>
      </c>
      <c r="F674" s="15" t="s">
        <v>42</v>
      </c>
      <c r="G674" s="17">
        <v>40417</v>
      </c>
      <c r="H674" s="15" t="s">
        <v>43</v>
      </c>
      <c r="I674" s="15" t="s">
        <v>44</v>
      </c>
      <c r="J674" s="16">
        <v>3008</v>
      </c>
      <c r="K674" s="15" t="s">
        <v>110</v>
      </c>
      <c r="L674" s="16">
        <v>720</v>
      </c>
      <c r="M674" s="15" t="s">
        <v>46</v>
      </c>
      <c r="N674" s="16">
        <v>3</v>
      </c>
      <c r="O674" s="15" t="s">
        <v>43</v>
      </c>
      <c r="P674" s="15" t="s">
        <v>459</v>
      </c>
      <c r="Q674" s="15" t="s">
        <v>48</v>
      </c>
      <c r="R674" s="15" t="s">
        <v>49</v>
      </c>
      <c r="S674" s="15" t="s">
        <v>43</v>
      </c>
      <c r="T674" s="15" t="s">
        <v>50</v>
      </c>
      <c r="U674" s="15" t="s">
        <v>69</v>
      </c>
      <c r="V674" s="16">
        <v>3.32</v>
      </c>
      <c r="W674" s="16">
        <v>3.32</v>
      </c>
      <c r="X674" s="15" t="s">
        <v>52</v>
      </c>
      <c r="Y674" s="15" t="s">
        <v>726</v>
      </c>
      <c r="Z674" s="16" t="b">
        <v>0</v>
      </c>
      <c r="AA674" s="15" t="s">
        <v>54</v>
      </c>
      <c r="AB674" s="16" t="b">
        <v>0</v>
      </c>
      <c r="AC674" s="16">
        <v>39</v>
      </c>
      <c r="AD674" t="str">
        <f t="shared" si="10"/>
        <v>Tr</v>
      </c>
    </row>
    <row r="675" spans="2:30" x14ac:dyDescent="0.25">
      <c r="B675">
        <f>VLOOKUP(C675*1,RMPCrecs!F$2:N$1245,9,FALSE)</f>
        <v>17</v>
      </c>
      <c r="C675" s="15" t="s">
        <v>1009</v>
      </c>
      <c r="D675" s="15" t="s">
        <v>41</v>
      </c>
      <c r="E675" s="16">
        <v>2010</v>
      </c>
      <c r="F675" s="15" t="s">
        <v>42</v>
      </c>
      <c r="G675" s="17">
        <v>40417</v>
      </c>
      <c r="H675" s="15" t="s">
        <v>43</v>
      </c>
      <c r="I675" s="15" t="s">
        <v>44</v>
      </c>
      <c r="J675" s="16">
        <v>3008</v>
      </c>
      <c r="K675" s="15" t="s">
        <v>45</v>
      </c>
      <c r="L675" s="16">
        <v>740</v>
      </c>
      <c r="M675" s="15" t="s">
        <v>46</v>
      </c>
      <c r="N675" s="16">
        <v>3</v>
      </c>
      <c r="O675" s="15" t="s">
        <v>43</v>
      </c>
      <c r="P675" s="15" t="s">
        <v>455</v>
      </c>
      <c r="Q675" s="15" t="s">
        <v>48</v>
      </c>
      <c r="R675" s="15" t="s">
        <v>49</v>
      </c>
      <c r="S675" s="15" t="s">
        <v>43</v>
      </c>
      <c r="T675" s="15" t="s">
        <v>50</v>
      </c>
      <c r="U675" s="15" t="s">
        <v>69</v>
      </c>
      <c r="V675" s="16">
        <v>3.32</v>
      </c>
      <c r="W675" s="16">
        <v>3.32</v>
      </c>
      <c r="X675" s="15" t="s">
        <v>52</v>
      </c>
      <c r="Y675" s="15" t="s">
        <v>726</v>
      </c>
      <c r="Z675" s="16" t="b">
        <v>0</v>
      </c>
      <c r="AA675" s="15" t="s">
        <v>54</v>
      </c>
      <c r="AB675" s="16" t="b">
        <v>0</v>
      </c>
      <c r="AC675" s="16">
        <v>39</v>
      </c>
      <c r="AD675" t="str">
        <f t="shared" si="10"/>
        <v>Tr</v>
      </c>
    </row>
    <row r="676" spans="2:30" x14ac:dyDescent="0.25">
      <c r="B676">
        <f>VLOOKUP(C676*1,RMPCrecs!F$2:N$1245,9,FALSE)</f>
        <v>17</v>
      </c>
      <c r="C676" s="15" t="s">
        <v>1010</v>
      </c>
      <c r="D676" s="15" t="s">
        <v>41</v>
      </c>
      <c r="E676" s="16">
        <v>2010</v>
      </c>
      <c r="F676" s="15" t="s">
        <v>42</v>
      </c>
      <c r="G676" s="17">
        <v>40417</v>
      </c>
      <c r="H676" s="15" t="s">
        <v>43</v>
      </c>
      <c r="I676" s="15" t="s">
        <v>44</v>
      </c>
      <c r="J676" s="16">
        <v>3008</v>
      </c>
      <c r="K676" s="15" t="s">
        <v>45</v>
      </c>
      <c r="L676" s="16">
        <v>770</v>
      </c>
      <c r="M676" s="15" t="s">
        <v>46</v>
      </c>
      <c r="N676" s="16">
        <v>3</v>
      </c>
      <c r="O676" s="15" t="s">
        <v>43</v>
      </c>
      <c r="P676" s="15" t="s">
        <v>455</v>
      </c>
      <c r="Q676" s="15" t="s">
        <v>48</v>
      </c>
      <c r="R676" s="15" t="s">
        <v>49</v>
      </c>
      <c r="S676" s="15" t="s">
        <v>43</v>
      </c>
      <c r="T676" s="15" t="s">
        <v>50</v>
      </c>
      <c r="U676" s="15" t="s">
        <v>69</v>
      </c>
      <c r="V676" s="16">
        <v>3.32</v>
      </c>
      <c r="W676" s="16">
        <v>3.32</v>
      </c>
      <c r="X676" s="15" t="s">
        <v>52</v>
      </c>
      <c r="Y676" s="15" t="s">
        <v>726</v>
      </c>
      <c r="Z676" s="16" t="b">
        <v>0</v>
      </c>
      <c r="AA676" s="15" t="s">
        <v>54</v>
      </c>
      <c r="AB676" s="16" t="b">
        <v>0</v>
      </c>
      <c r="AC676" s="16">
        <v>39</v>
      </c>
      <c r="AD676" t="str">
        <f t="shared" si="10"/>
        <v>Tr</v>
      </c>
    </row>
    <row r="677" spans="2:30" x14ac:dyDescent="0.25">
      <c r="B677">
        <f>VLOOKUP(C677*1,RMPCrecs!F$2:N$1245,9,FALSE)</f>
        <v>17</v>
      </c>
      <c r="C677" s="15" t="s">
        <v>1011</v>
      </c>
      <c r="D677" s="15" t="s">
        <v>41</v>
      </c>
      <c r="E677" s="16">
        <v>2010</v>
      </c>
      <c r="F677" s="15" t="s">
        <v>42</v>
      </c>
      <c r="G677" s="17">
        <v>40417</v>
      </c>
      <c r="H677" s="15" t="s">
        <v>43</v>
      </c>
      <c r="I677" s="15" t="s">
        <v>44</v>
      </c>
      <c r="J677" s="16">
        <v>3008</v>
      </c>
      <c r="K677" s="15" t="s">
        <v>45</v>
      </c>
      <c r="L677" s="16">
        <v>800</v>
      </c>
      <c r="M677" s="15" t="s">
        <v>46</v>
      </c>
      <c r="N677" s="16">
        <v>3</v>
      </c>
      <c r="O677" s="15" t="s">
        <v>43</v>
      </c>
      <c r="P677" s="15" t="s">
        <v>433</v>
      </c>
      <c r="Q677" s="15" t="s">
        <v>48</v>
      </c>
      <c r="R677" s="15" t="s">
        <v>49</v>
      </c>
      <c r="S677" s="15" t="s">
        <v>43</v>
      </c>
      <c r="T677" s="15" t="s">
        <v>50</v>
      </c>
      <c r="U677" s="15" t="s">
        <v>69</v>
      </c>
      <c r="V677" s="16">
        <v>3.32</v>
      </c>
      <c r="W677" s="16">
        <v>3.32</v>
      </c>
      <c r="X677" s="15" t="s">
        <v>52</v>
      </c>
      <c r="Y677" s="15" t="s">
        <v>726</v>
      </c>
      <c r="Z677" s="16" t="b">
        <v>0</v>
      </c>
      <c r="AA677" s="15" t="s">
        <v>54</v>
      </c>
      <c r="AB677" s="16" t="b">
        <v>0</v>
      </c>
      <c r="AC677" s="16">
        <v>39</v>
      </c>
      <c r="AD677" t="str">
        <f t="shared" si="10"/>
        <v>Tr</v>
      </c>
    </row>
    <row r="678" spans="2:30" x14ac:dyDescent="0.25">
      <c r="B678">
        <f>VLOOKUP(C678*1,RMPCrecs!F$2:N$1245,9,FALSE)</f>
        <v>17</v>
      </c>
      <c r="C678" s="15" t="s">
        <v>1012</v>
      </c>
      <c r="D678" s="15" t="s">
        <v>41</v>
      </c>
      <c r="E678" s="16">
        <v>2010</v>
      </c>
      <c r="F678" s="15" t="s">
        <v>42</v>
      </c>
      <c r="G678" s="17">
        <v>40417</v>
      </c>
      <c r="H678" s="15" t="s">
        <v>43</v>
      </c>
      <c r="I678" s="15" t="s">
        <v>44</v>
      </c>
      <c r="J678" s="16">
        <v>3008</v>
      </c>
      <c r="K678" s="15" t="s">
        <v>45</v>
      </c>
      <c r="L678" s="16">
        <v>680</v>
      </c>
      <c r="M678" s="15" t="s">
        <v>46</v>
      </c>
      <c r="N678" s="16">
        <v>3</v>
      </c>
      <c r="O678" s="15" t="s">
        <v>43</v>
      </c>
      <c r="P678" s="15" t="s">
        <v>455</v>
      </c>
      <c r="Q678" s="15" t="s">
        <v>48</v>
      </c>
      <c r="R678" s="15" t="s">
        <v>49</v>
      </c>
      <c r="S678" s="15" t="s">
        <v>43</v>
      </c>
      <c r="T678" s="15" t="s">
        <v>50</v>
      </c>
      <c r="U678" s="15" t="s">
        <v>69</v>
      </c>
      <c r="V678" s="16">
        <v>3.32</v>
      </c>
      <c r="W678" s="16">
        <v>3.32</v>
      </c>
      <c r="X678" s="15" t="s">
        <v>52</v>
      </c>
      <c r="Y678" s="15" t="s">
        <v>726</v>
      </c>
      <c r="Z678" s="16" t="b">
        <v>0</v>
      </c>
      <c r="AA678" s="15" t="s">
        <v>54</v>
      </c>
      <c r="AB678" s="16" t="b">
        <v>0</v>
      </c>
      <c r="AC678" s="16">
        <v>39</v>
      </c>
      <c r="AD678" t="str">
        <f t="shared" si="10"/>
        <v>Tr</v>
      </c>
    </row>
    <row r="679" spans="2:30" x14ac:dyDescent="0.25">
      <c r="B679">
        <f>VLOOKUP(C679*1,RMPCrecs!F$2:N$1245,9,FALSE)</f>
        <v>17</v>
      </c>
      <c r="C679" s="15" t="s">
        <v>1022</v>
      </c>
      <c r="D679" s="15" t="s">
        <v>41</v>
      </c>
      <c r="E679" s="16">
        <v>2011</v>
      </c>
      <c r="F679" s="15" t="s">
        <v>42</v>
      </c>
      <c r="G679" s="17">
        <v>40794</v>
      </c>
      <c r="H679" s="15" t="s">
        <v>43</v>
      </c>
      <c r="I679" s="15" t="s">
        <v>44</v>
      </c>
      <c r="J679" s="16">
        <v>3008</v>
      </c>
      <c r="K679" s="15" t="s">
        <v>110</v>
      </c>
      <c r="L679" s="16">
        <v>910</v>
      </c>
      <c r="M679" s="15" t="s">
        <v>46</v>
      </c>
      <c r="N679" s="16">
        <v>4</v>
      </c>
      <c r="O679" s="15" t="s">
        <v>43</v>
      </c>
      <c r="P679" s="15" t="s">
        <v>433</v>
      </c>
      <c r="Q679" s="15" t="s">
        <v>48</v>
      </c>
      <c r="R679" s="15" t="s">
        <v>49</v>
      </c>
      <c r="S679" s="15" t="s">
        <v>43</v>
      </c>
      <c r="T679" s="15" t="s">
        <v>50</v>
      </c>
      <c r="U679" s="15" t="s">
        <v>60</v>
      </c>
      <c r="V679" s="16">
        <v>5.66</v>
      </c>
      <c r="W679" s="16">
        <v>5.66</v>
      </c>
      <c r="X679" s="15" t="s">
        <v>1015</v>
      </c>
      <c r="Y679" s="15" t="s">
        <v>1023</v>
      </c>
      <c r="Z679" s="16" t="b">
        <v>0</v>
      </c>
      <c r="AA679" s="15" t="s">
        <v>54</v>
      </c>
      <c r="AB679" s="16" t="b">
        <v>0</v>
      </c>
      <c r="AC679" s="16">
        <v>39</v>
      </c>
      <c r="AD679" t="str">
        <f t="shared" si="10"/>
        <v>Tr</v>
      </c>
    </row>
    <row r="680" spans="2:30" x14ac:dyDescent="0.25">
      <c r="B680">
        <f>VLOOKUP(C680*1,RMPCrecs!F$2:N$1245,9,FALSE)</f>
        <v>17</v>
      </c>
      <c r="C680" s="15" t="s">
        <v>1032</v>
      </c>
      <c r="D680" s="15" t="s">
        <v>41</v>
      </c>
      <c r="E680" s="16">
        <v>2011</v>
      </c>
      <c r="F680" s="15" t="s">
        <v>42</v>
      </c>
      <c r="G680" s="17">
        <v>40799</v>
      </c>
      <c r="H680" s="15" t="s">
        <v>43</v>
      </c>
      <c r="I680" s="15" t="s">
        <v>44</v>
      </c>
      <c r="J680" s="16">
        <v>3008</v>
      </c>
      <c r="K680" s="15" t="s">
        <v>110</v>
      </c>
      <c r="L680" s="16">
        <v>830</v>
      </c>
      <c r="M680" s="15" t="s">
        <v>46</v>
      </c>
      <c r="N680" s="16">
        <v>5</v>
      </c>
      <c r="O680" s="15" t="s">
        <v>43</v>
      </c>
      <c r="P680" s="15" t="s">
        <v>405</v>
      </c>
      <c r="Q680" s="15" t="s">
        <v>48</v>
      </c>
      <c r="R680" s="15" t="s">
        <v>49</v>
      </c>
      <c r="S680" s="15" t="s">
        <v>43</v>
      </c>
      <c r="T680" s="15" t="s">
        <v>50</v>
      </c>
      <c r="U680" s="15" t="s">
        <v>51</v>
      </c>
      <c r="V680" s="16">
        <v>2.98</v>
      </c>
      <c r="W680" s="16">
        <v>2.98</v>
      </c>
      <c r="X680" s="15" t="s">
        <v>1015</v>
      </c>
      <c r="Y680" s="15" t="s">
        <v>1033</v>
      </c>
      <c r="Z680" s="16" t="b">
        <v>0</v>
      </c>
      <c r="AA680" s="15" t="s">
        <v>54</v>
      </c>
      <c r="AB680" s="16" t="b">
        <v>0</v>
      </c>
      <c r="AC680" s="16">
        <v>39</v>
      </c>
      <c r="AD680" t="str">
        <f t="shared" si="10"/>
        <v>Tr</v>
      </c>
    </row>
    <row r="681" spans="2:30" x14ac:dyDescent="0.25">
      <c r="B681">
        <f>VLOOKUP(C681*1,RMPCrecs!F$2:N$1245,9,FALSE)</f>
        <v>17</v>
      </c>
      <c r="C681" s="15" t="s">
        <v>1036</v>
      </c>
      <c r="D681" s="15" t="s">
        <v>41</v>
      </c>
      <c r="E681" s="16">
        <v>2011</v>
      </c>
      <c r="F681" s="15" t="s">
        <v>42</v>
      </c>
      <c r="G681" s="17">
        <v>40780</v>
      </c>
      <c r="H681" s="15" t="s">
        <v>43</v>
      </c>
      <c r="I681" s="15" t="s">
        <v>44</v>
      </c>
      <c r="J681" s="16">
        <v>3008</v>
      </c>
      <c r="K681" s="15" t="s">
        <v>110</v>
      </c>
      <c r="L681" s="16">
        <v>820</v>
      </c>
      <c r="M681" s="15" t="s">
        <v>46</v>
      </c>
      <c r="N681" s="16">
        <v>3</v>
      </c>
      <c r="O681" s="15" t="s">
        <v>43</v>
      </c>
      <c r="P681" s="15" t="s">
        <v>770</v>
      </c>
      <c r="Q681" s="15" t="s">
        <v>48</v>
      </c>
      <c r="R681" s="15" t="s">
        <v>49</v>
      </c>
      <c r="S681" s="15" t="s">
        <v>43</v>
      </c>
      <c r="T681" s="15" t="s">
        <v>50</v>
      </c>
      <c r="U681" s="15" t="s">
        <v>69</v>
      </c>
      <c r="V681" s="16">
        <v>2.38</v>
      </c>
      <c r="W681" s="16">
        <v>2.38</v>
      </c>
      <c r="X681" s="15" t="s">
        <v>1015</v>
      </c>
      <c r="Y681" s="15" t="s">
        <v>1016</v>
      </c>
      <c r="Z681" s="16" t="b">
        <v>0</v>
      </c>
      <c r="AA681" s="15" t="s">
        <v>54</v>
      </c>
      <c r="AB681" s="16" t="b">
        <v>0</v>
      </c>
      <c r="AC681" s="16">
        <v>39</v>
      </c>
      <c r="AD681" t="str">
        <f t="shared" si="10"/>
        <v>Tr</v>
      </c>
    </row>
    <row r="682" spans="2:30" x14ac:dyDescent="0.25">
      <c r="B682">
        <f>VLOOKUP(C682*1,RMPCrecs!F$2:N$1245,9,FALSE)</f>
        <v>17</v>
      </c>
      <c r="C682" s="15" t="s">
        <v>1049</v>
      </c>
      <c r="D682" s="15" t="s">
        <v>41</v>
      </c>
      <c r="E682" s="16">
        <v>2011</v>
      </c>
      <c r="F682" s="15" t="s">
        <v>42</v>
      </c>
      <c r="G682" s="17">
        <v>40767</v>
      </c>
      <c r="H682" s="15" t="s">
        <v>43</v>
      </c>
      <c r="I682" s="15" t="s">
        <v>44</v>
      </c>
      <c r="J682" s="16">
        <v>3008</v>
      </c>
      <c r="K682" s="15" t="s">
        <v>45</v>
      </c>
      <c r="L682" s="16">
        <v>650</v>
      </c>
      <c r="M682" s="15" t="s">
        <v>46</v>
      </c>
      <c r="N682" s="16">
        <v>3</v>
      </c>
      <c r="O682" s="15" t="s">
        <v>43</v>
      </c>
      <c r="P682" s="15" t="s">
        <v>770</v>
      </c>
      <c r="Q682" s="15" t="s">
        <v>48</v>
      </c>
      <c r="R682" s="15" t="s">
        <v>49</v>
      </c>
      <c r="S682" s="15" t="s">
        <v>43</v>
      </c>
      <c r="T682" s="15" t="s">
        <v>50</v>
      </c>
      <c r="U682" s="15" t="s">
        <v>85</v>
      </c>
      <c r="V682" s="16">
        <v>2.85</v>
      </c>
      <c r="W682" s="16">
        <v>2.85</v>
      </c>
      <c r="X682" s="15" t="s">
        <v>1015</v>
      </c>
      <c r="Y682" s="15" t="s">
        <v>1050</v>
      </c>
      <c r="Z682" s="16" t="b">
        <v>0</v>
      </c>
      <c r="AA682" s="15" t="s">
        <v>54</v>
      </c>
      <c r="AB682" s="16" t="b">
        <v>0</v>
      </c>
      <c r="AC682" s="16">
        <v>39</v>
      </c>
      <c r="AD682" t="str">
        <f t="shared" si="10"/>
        <v>Tr</v>
      </c>
    </row>
    <row r="683" spans="2:30" x14ac:dyDescent="0.25">
      <c r="B683">
        <f>VLOOKUP(C683*1,RMPCrecs!F$2:N$1245,9,FALSE)</f>
        <v>17</v>
      </c>
      <c r="C683" s="15" t="s">
        <v>1051</v>
      </c>
      <c r="D683" s="15" t="s">
        <v>41</v>
      </c>
      <c r="E683" s="16">
        <v>2011</v>
      </c>
      <c r="F683" s="15" t="s">
        <v>42</v>
      </c>
      <c r="G683" s="17">
        <v>40778</v>
      </c>
      <c r="H683" s="15" t="s">
        <v>43</v>
      </c>
      <c r="I683" s="15" t="s">
        <v>44</v>
      </c>
      <c r="J683" s="16">
        <v>3008</v>
      </c>
      <c r="K683" s="15" t="s">
        <v>110</v>
      </c>
      <c r="L683" s="16">
        <v>920</v>
      </c>
      <c r="M683" s="15" t="s">
        <v>46</v>
      </c>
      <c r="N683" s="16">
        <v>4</v>
      </c>
      <c r="O683" s="15" t="s">
        <v>43</v>
      </c>
      <c r="P683" s="15" t="s">
        <v>1018</v>
      </c>
      <c r="Q683" s="15" t="s">
        <v>48</v>
      </c>
      <c r="R683" s="15" t="s">
        <v>49</v>
      </c>
      <c r="S683" s="15" t="s">
        <v>43</v>
      </c>
      <c r="T683" s="15" t="s">
        <v>50</v>
      </c>
      <c r="U683" s="15" t="s">
        <v>69</v>
      </c>
      <c r="V683" s="16">
        <v>2.38</v>
      </c>
      <c r="W683" s="16">
        <v>2.38</v>
      </c>
      <c r="X683" s="15" t="s">
        <v>1015</v>
      </c>
      <c r="Y683" s="15" t="s">
        <v>1016</v>
      </c>
      <c r="Z683" s="16" t="b">
        <v>0</v>
      </c>
      <c r="AA683" s="15" t="s">
        <v>54</v>
      </c>
      <c r="AB683" s="16" t="b">
        <v>0</v>
      </c>
      <c r="AC683" s="16">
        <v>39</v>
      </c>
      <c r="AD683" t="str">
        <f t="shared" si="10"/>
        <v>Tr</v>
      </c>
    </row>
    <row r="684" spans="2:30" x14ac:dyDescent="0.25">
      <c r="B684">
        <f>VLOOKUP(C684*1,RMPCrecs!F$2:N$1245,9,FALSE)</f>
        <v>17</v>
      </c>
      <c r="C684" s="15" t="s">
        <v>1053</v>
      </c>
      <c r="D684" s="15" t="s">
        <v>41</v>
      </c>
      <c r="E684" s="16">
        <v>2011</v>
      </c>
      <c r="F684" s="15" t="s">
        <v>42</v>
      </c>
      <c r="G684" s="17">
        <v>40779</v>
      </c>
      <c r="H684" s="15" t="s">
        <v>43</v>
      </c>
      <c r="I684" s="15" t="s">
        <v>44</v>
      </c>
      <c r="J684" s="16">
        <v>3008</v>
      </c>
      <c r="K684" s="15" t="s">
        <v>110</v>
      </c>
      <c r="L684" s="16">
        <v>880</v>
      </c>
      <c r="M684" s="15" t="s">
        <v>46</v>
      </c>
      <c r="N684" s="16">
        <v>4</v>
      </c>
      <c r="O684" s="15" t="s">
        <v>43</v>
      </c>
      <c r="P684" s="15" t="s">
        <v>433</v>
      </c>
      <c r="Q684" s="15" t="s">
        <v>48</v>
      </c>
      <c r="R684" s="15" t="s">
        <v>49</v>
      </c>
      <c r="S684" s="15" t="s">
        <v>43</v>
      </c>
      <c r="T684" s="15" t="s">
        <v>50</v>
      </c>
      <c r="U684" s="15" t="s">
        <v>69</v>
      </c>
      <c r="V684" s="16">
        <v>2.38</v>
      </c>
      <c r="W684" s="16">
        <v>2.38</v>
      </c>
      <c r="X684" s="15" t="s">
        <v>1015</v>
      </c>
      <c r="Y684" s="15" t="s">
        <v>1016</v>
      </c>
      <c r="Z684" s="16" t="b">
        <v>0</v>
      </c>
      <c r="AA684" s="15" t="s">
        <v>54</v>
      </c>
      <c r="AB684" s="16" t="b">
        <v>0</v>
      </c>
      <c r="AC684" s="16">
        <v>39</v>
      </c>
      <c r="AD684" t="str">
        <f t="shared" si="10"/>
        <v>Tr</v>
      </c>
    </row>
    <row r="685" spans="2:30" x14ac:dyDescent="0.25">
      <c r="B685">
        <f>VLOOKUP(C685*1,RMPCrecs!F$2:N$1245,9,FALSE)</f>
        <v>17</v>
      </c>
      <c r="C685" s="15" t="s">
        <v>1054</v>
      </c>
      <c r="D685" s="15" t="s">
        <v>41</v>
      </c>
      <c r="E685" s="16">
        <v>2011</v>
      </c>
      <c r="F685" s="15" t="s">
        <v>42</v>
      </c>
      <c r="G685" s="17">
        <v>40779</v>
      </c>
      <c r="H685" s="15" t="s">
        <v>43</v>
      </c>
      <c r="I685" s="15" t="s">
        <v>44</v>
      </c>
      <c r="J685" s="16">
        <v>3008</v>
      </c>
      <c r="K685" s="15" t="s">
        <v>45</v>
      </c>
      <c r="L685" s="16">
        <v>750</v>
      </c>
      <c r="M685" s="15" t="s">
        <v>46</v>
      </c>
      <c r="N685" s="16">
        <v>3</v>
      </c>
      <c r="O685" s="15" t="s">
        <v>43</v>
      </c>
      <c r="P685" s="15" t="s">
        <v>956</v>
      </c>
      <c r="Q685" s="15" t="s">
        <v>48</v>
      </c>
      <c r="R685" s="15" t="s">
        <v>49</v>
      </c>
      <c r="S685" s="15" t="s">
        <v>43</v>
      </c>
      <c r="T685" s="15" t="s">
        <v>50</v>
      </c>
      <c r="U685" s="15" t="s">
        <v>69</v>
      </c>
      <c r="V685" s="16">
        <v>2.38</v>
      </c>
      <c r="W685" s="16">
        <v>2.38</v>
      </c>
      <c r="X685" s="15" t="s">
        <v>1015</v>
      </c>
      <c r="Y685" s="15" t="s">
        <v>1016</v>
      </c>
      <c r="Z685" s="16" t="b">
        <v>0</v>
      </c>
      <c r="AA685" s="15" t="s">
        <v>54</v>
      </c>
      <c r="AB685" s="16" t="b">
        <v>0</v>
      </c>
      <c r="AC685" s="16">
        <v>39</v>
      </c>
      <c r="AD685" t="str">
        <f t="shared" si="10"/>
        <v>Tr</v>
      </c>
    </row>
    <row r="686" spans="2:30" x14ac:dyDescent="0.25">
      <c r="B686">
        <f>VLOOKUP(C686*1,RMPCrecs!F$2:N$1245,9,FALSE)</f>
        <v>17</v>
      </c>
      <c r="C686" s="15" t="s">
        <v>1055</v>
      </c>
      <c r="D686" s="15" t="s">
        <v>41</v>
      </c>
      <c r="E686" s="16">
        <v>2011</v>
      </c>
      <c r="F686" s="15" t="s">
        <v>42</v>
      </c>
      <c r="G686" s="17">
        <v>40777</v>
      </c>
      <c r="H686" s="15" t="s">
        <v>43</v>
      </c>
      <c r="I686" s="15" t="s">
        <v>44</v>
      </c>
      <c r="J686" s="16">
        <v>3008</v>
      </c>
      <c r="K686" s="15" t="s">
        <v>45</v>
      </c>
      <c r="L686" s="16">
        <v>720</v>
      </c>
      <c r="M686" s="15" t="s">
        <v>46</v>
      </c>
      <c r="N686" s="16">
        <v>4</v>
      </c>
      <c r="O686" s="15" t="s">
        <v>43</v>
      </c>
      <c r="P686" s="15" t="s">
        <v>455</v>
      </c>
      <c r="Q686" s="15" t="s">
        <v>48</v>
      </c>
      <c r="R686" s="15" t="s">
        <v>49</v>
      </c>
      <c r="S686" s="15" t="s">
        <v>43</v>
      </c>
      <c r="T686" s="15" t="s">
        <v>50</v>
      </c>
      <c r="U686" s="15" t="s">
        <v>69</v>
      </c>
      <c r="V686" s="16">
        <v>2.38</v>
      </c>
      <c r="W686" s="16">
        <v>2.38</v>
      </c>
      <c r="X686" s="15" t="s">
        <v>1015</v>
      </c>
      <c r="Y686" s="15" t="s">
        <v>1016</v>
      </c>
      <c r="Z686" s="16" t="b">
        <v>0</v>
      </c>
      <c r="AA686" s="15" t="s">
        <v>54</v>
      </c>
      <c r="AB686" s="16" t="b">
        <v>0</v>
      </c>
      <c r="AC686" s="16">
        <v>39</v>
      </c>
      <c r="AD686" t="str">
        <f t="shared" si="10"/>
        <v>Tr</v>
      </c>
    </row>
    <row r="687" spans="2:30" x14ac:dyDescent="0.25">
      <c r="B687">
        <f>VLOOKUP(C687*1,RMPCrecs!F$2:N$1245,9,FALSE)</f>
        <v>17</v>
      </c>
      <c r="C687" s="15" t="s">
        <v>1058</v>
      </c>
      <c r="D687" s="15" t="s">
        <v>41</v>
      </c>
      <c r="E687" s="16">
        <v>2011</v>
      </c>
      <c r="F687" s="15" t="s">
        <v>42</v>
      </c>
      <c r="G687" s="17">
        <v>40773</v>
      </c>
      <c r="H687" s="15" t="s">
        <v>43</v>
      </c>
      <c r="I687" s="15" t="s">
        <v>44</v>
      </c>
      <c r="J687" s="16">
        <v>3008</v>
      </c>
      <c r="K687" s="15" t="s">
        <v>45</v>
      </c>
      <c r="L687" s="16">
        <v>710</v>
      </c>
      <c r="M687" s="15" t="s">
        <v>46</v>
      </c>
      <c r="N687" s="16">
        <v>3</v>
      </c>
      <c r="O687" s="15" t="s">
        <v>43</v>
      </c>
      <c r="P687" s="15" t="s">
        <v>956</v>
      </c>
      <c r="Q687" s="15" t="s">
        <v>48</v>
      </c>
      <c r="R687" s="15" t="s">
        <v>49</v>
      </c>
      <c r="S687" s="15" t="s">
        <v>43</v>
      </c>
      <c r="T687" s="15" t="s">
        <v>50</v>
      </c>
      <c r="U687" s="15" t="s">
        <v>98</v>
      </c>
      <c r="V687" s="16">
        <v>3.54</v>
      </c>
      <c r="W687" s="16">
        <v>3.54</v>
      </c>
      <c r="X687" s="15" t="s">
        <v>1015</v>
      </c>
      <c r="Y687" s="15" t="s">
        <v>1057</v>
      </c>
      <c r="Z687" s="16" t="b">
        <v>0</v>
      </c>
      <c r="AA687" s="15" t="s">
        <v>54</v>
      </c>
      <c r="AB687" s="16" t="b">
        <v>0</v>
      </c>
      <c r="AC687" s="16">
        <v>39</v>
      </c>
      <c r="AD687" t="str">
        <f t="shared" si="10"/>
        <v>Tr</v>
      </c>
    </row>
    <row r="688" spans="2:30" x14ac:dyDescent="0.25">
      <c r="B688">
        <f>VLOOKUP(C688*1,RMPCrecs!F$2:N$1245,9,FALSE)</f>
        <v>17</v>
      </c>
      <c r="C688" s="15" t="s">
        <v>1064</v>
      </c>
      <c r="D688" s="15" t="s">
        <v>41</v>
      </c>
      <c r="E688" s="16">
        <v>2011</v>
      </c>
      <c r="F688" s="15" t="s">
        <v>67</v>
      </c>
      <c r="G688" s="17">
        <v>40780</v>
      </c>
      <c r="H688" s="15" t="s">
        <v>43</v>
      </c>
      <c r="I688" s="15" t="s">
        <v>44</v>
      </c>
      <c r="J688" s="16">
        <v>3008</v>
      </c>
      <c r="K688" s="15" t="s">
        <v>45</v>
      </c>
      <c r="L688" s="16">
        <v>600</v>
      </c>
      <c r="M688" s="15" t="s">
        <v>46</v>
      </c>
      <c r="N688" s="16">
        <v>3</v>
      </c>
      <c r="O688" s="15" t="s">
        <v>43</v>
      </c>
      <c r="P688" s="15" t="s">
        <v>770</v>
      </c>
      <c r="Q688" s="15" t="s">
        <v>48</v>
      </c>
      <c r="R688" s="15" t="s">
        <v>49</v>
      </c>
      <c r="S688" s="15" t="s">
        <v>43</v>
      </c>
      <c r="T688" s="15" t="s">
        <v>50</v>
      </c>
      <c r="U688" s="15" t="s">
        <v>69</v>
      </c>
      <c r="V688" s="16">
        <v>2.38</v>
      </c>
      <c r="W688" s="16">
        <v>2.38</v>
      </c>
      <c r="X688" s="15" t="s">
        <v>1015</v>
      </c>
      <c r="Y688" s="15" t="s">
        <v>1016</v>
      </c>
      <c r="Z688" s="16" t="b">
        <v>0</v>
      </c>
      <c r="AA688" s="15" t="s">
        <v>54</v>
      </c>
      <c r="AB688" s="16" t="b">
        <v>0</v>
      </c>
      <c r="AC688" s="16">
        <v>39</v>
      </c>
      <c r="AD688" t="str">
        <f t="shared" si="10"/>
        <v>Tr</v>
      </c>
    </row>
    <row r="689" spans="2:30" x14ac:dyDescent="0.25">
      <c r="B689">
        <f>VLOOKUP(C689*1,RMPCrecs!F$2:N$1245,9,FALSE)</f>
        <v>17</v>
      </c>
      <c r="C689" s="15" t="s">
        <v>1065</v>
      </c>
      <c r="D689" s="15" t="s">
        <v>41</v>
      </c>
      <c r="E689" s="16">
        <v>2011</v>
      </c>
      <c r="F689" s="15" t="s">
        <v>67</v>
      </c>
      <c r="G689" s="17">
        <v>40780</v>
      </c>
      <c r="H689" s="15" t="s">
        <v>43</v>
      </c>
      <c r="I689" s="15" t="s">
        <v>44</v>
      </c>
      <c r="J689" s="16">
        <v>3008</v>
      </c>
      <c r="K689" s="15" t="s">
        <v>45</v>
      </c>
      <c r="L689" s="16">
        <v>990</v>
      </c>
      <c r="M689" s="15" t="s">
        <v>46</v>
      </c>
      <c r="N689" s="16">
        <v>4</v>
      </c>
      <c r="O689" s="15" t="s">
        <v>43</v>
      </c>
      <c r="P689" s="15" t="s">
        <v>433</v>
      </c>
      <c r="Q689" s="15" t="s">
        <v>48</v>
      </c>
      <c r="R689" s="15" t="s">
        <v>49</v>
      </c>
      <c r="S689" s="15" t="s">
        <v>43</v>
      </c>
      <c r="T689" s="15" t="s">
        <v>50</v>
      </c>
      <c r="U689" s="15" t="s">
        <v>69</v>
      </c>
      <c r="V689" s="16">
        <v>2.38</v>
      </c>
      <c r="W689" s="16">
        <v>2.38</v>
      </c>
      <c r="X689" s="15" t="s">
        <v>1015</v>
      </c>
      <c r="Y689" s="15" t="s">
        <v>1016</v>
      </c>
      <c r="Z689" s="16" t="b">
        <v>0</v>
      </c>
      <c r="AA689" s="15" t="s">
        <v>54</v>
      </c>
      <c r="AB689" s="16" t="b">
        <v>0</v>
      </c>
      <c r="AC689" s="16">
        <v>39</v>
      </c>
      <c r="AD689" t="str">
        <f t="shared" si="10"/>
        <v>Tr</v>
      </c>
    </row>
    <row r="690" spans="2:30" x14ac:dyDescent="0.25">
      <c r="B690">
        <f>VLOOKUP(C690*1,RMPCrecs!F$2:N$1245,9,FALSE)</f>
        <v>17</v>
      </c>
      <c r="C690" s="15" t="s">
        <v>1082</v>
      </c>
      <c r="D690" s="15" t="s">
        <v>41</v>
      </c>
      <c r="E690" s="16">
        <v>2011</v>
      </c>
      <c r="F690" s="15" t="s">
        <v>67</v>
      </c>
      <c r="G690" s="17">
        <v>40780</v>
      </c>
      <c r="H690" s="15" t="s">
        <v>43</v>
      </c>
      <c r="I690" s="15" t="s">
        <v>44</v>
      </c>
      <c r="J690" s="16">
        <v>3008</v>
      </c>
      <c r="K690" s="15" t="s">
        <v>45</v>
      </c>
      <c r="L690" s="16">
        <v>810</v>
      </c>
      <c r="M690" s="15" t="s">
        <v>46</v>
      </c>
      <c r="N690" s="16">
        <v>4</v>
      </c>
      <c r="O690" s="15" t="s">
        <v>43</v>
      </c>
      <c r="P690" s="15" t="s">
        <v>433</v>
      </c>
      <c r="Q690" s="15" t="s">
        <v>48</v>
      </c>
      <c r="R690" s="15" t="s">
        <v>49</v>
      </c>
      <c r="S690" s="15" t="s">
        <v>43</v>
      </c>
      <c r="T690" s="15" t="s">
        <v>50</v>
      </c>
      <c r="U690" s="15" t="s">
        <v>69</v>
      </c>
      <c r="V690" s="16">
        <v>2.38</v>
      </c>
      <c r="W690" s="16">
        <v>2.38</v>
      </c>
      <c r="X690" s="15" t="s">
        <v>1015</v>
      </c>
      <c r="Y690" s="15" t="s">
        <v>1016</v>
      </c>
      <c r="Z690" s="16" t="b">
        <v>0</v>
      </c>
      <c r="AA690" s="15" t="s">
        <v>54</v>
      </c>
      <c r="AB690" s="16" t="b">
        <v>0</v>
      </c>
      <c r="AC690" s="16">
        <v>39</v>
      </c>
      <c r="AD690" t="str">
        <f t="shared" si="10"/>
        <v>Tr</v>
      </c>
    </row>
    <row r="691" spans="2:30" x14ac:dyDescent="0.25">
      <c r="B691">
        <f>VLOOKUP(C691*1,RMPCrecs!F$2:N$1245,9,FALSE)</f>
        <v>17</v>
      </c>
      <c r="C691" s="15" t="s">
        <v>1083</v>
      </c>
      <c r="D691" s="15" t="s">
        <v>41</v>
      </c>
      <c r="E691" s="16">
        <v>2011</v>
      </c>
      <c r="F691" s="15" t="s">
        <v>67</v>
      </c>
      <c r="G691" s="17">
        <v>40780</v>
      </c>
      <c r="H691" s="15" t="s">
        <v>43</v>
      </c>
      <c r="I691" s="15" t="s">
        <v>44</v>
      </c>
      <c r="J691" s="16">
        <v>3008</v>
      </c>
      <c r="K691" s="15" t="s">
        <v>110</v>
      </c>
      <c r="L691" s="16">
        <v>760</v>
      </c>
      <c r="M691" s="15" t="s">
        <v>46</v>
      </c>
      <c r="N691" s="16">
        <v>4</v>
      </c>
      <c r="O691" s="15" t="s">
        <v>43</v>
      </c>
      <c r="P691" s="15" t="s">
        <v>433</v>
      </c>
      <c r="Q691" s="15" t="s">
        <v>48</v>
      </c>
      <c r="R691" s="15" t="s">
        <v>49</v>
      </c>
      <c r="S691" s="15" t="s">
        <v>43</v>
      </c>
      <c r="T691" s="15" t="s">
        <v>50</v>
      </c>
      <c r="U691" s="15" t="s">
        <v>69</v>
      </c>
      <c r="V691" s="16">
        <v>2.38</v>
      </c>
      <c r="W691" s="16">
        <v>2.38</v>
      </c>
      <c r="X691" s="15" t="s">
        <v>1015</v>
      </c>
      <c r="Y691" s="15" t="s">
        <v>1016</v>
      </c>
      <c r="Z691" s="16" t="b">
        <v>0</v>
      </c>
      <c r="AA691" s="15" t="s">
        <v>54</v>
      </c>
      <c r="AB691" s="16" t="b">
        <v>0</v>
      </c>
      <c r="AC691" s="16">
        <v>39</v>
      </c>
      <c r="AD691" t="str">
        <f t="shared" si="10"/>
        <v>Tr</v>
      </c>
    </row>
    <row r="692" spans="2:30" x14ac:dyDescent="0.25">
      <c r="B692">
        <f>VLOOKUP(C692*1,RMPCrecs!F$2:N$1245,9,FALSE)</f>
        <v>17</v>
      </c>
      <c r="C692" s="15" t="s">
        <v>1084</v>
      </c>
      <c r="D692" s="15" t="s">
        <v>41</v>
      </c>
      <c r="E692" s="16">
        <v>2011</v>
      </c>
      <c r="F692" s="15" t="s">
        <v>67</v>
      </c>
      <c r="G692" s="17">
        <v>40780</v>
      </c>
      <c r="H692" s="15" t="s">
        <v>43</v>
      </c>
      <c r="I692" s="15" t="s">
        <v>44</v>
      </c>
      <c r="J692" s="16">
        <v>3008</v>
      </c>
      <c r="K692" s="15" t="s">
        <v>110</v>
      </c>
      <c r="L692" s="16">
        <v>800</v>
      </c>
      <c r="M692" s="15" t="s">
        <v>46</v>
      </c>
      <c r="N692" s="16">
        <v>4</v>
      </c>
      <c r="O692" s="15" t="s">
        <v>43</v>
      </c>
      <c r="P692" s="15" t="s">
        <v>433</v>
      </c>
      <c r="Q692" s="15" t="s">
        <v>48</v>
      </c>
      <c r="R692" s="15" t="s">
        <v>49</v>
      </c>
      <c r="S692" s="15" t="s">
        <v>43</v>
      </c>
      <c r="T692" s="15" t="s">
        <v>50</v>
      </c>
      <c r="U692" s="15" t="s">
        <v>69</v>
      </c>
      <c r="V692" s="16">
        <v>2.38</v>
      </c>
      <c r="W692" s="16">
        <v>2.38</v>
      </c>
      <c r="X692" s="15" t="s">
        <v>1015</v>
      </c>
      <c r="Y692" s="15" t="s">
        <v>1016</v>
      </c>
      <c r="Z692" s="16" t="b">
        <v>0</v>
      </c>
      <c r="AA692" s="15" t="s">
        <v>54</v>
      </c>
      <c r="AB692" s="16" t="b">
        <v>0</v>
      </c>
      <c r="AC692" s="16">
        <v>39</v>
      </c>
      <c r="AD692" t="str">
        <f t="shared" si="10"/>
        <v>Tr</v>
      </c>
    </row>
    <row r="693" spans="2:30" x14ac:dyDescent="0.25">
      <c r="B693">
        <f>VLOOKUP(C693*1,RMPCrecs!F$2:N$1245,9,FALSE)</f>
        <v>17</v>
      </c>
      <c r="C693" s="15" t="s">
        <v>1090</v>
      </c>
      <c r="D693" s="15" t="s">
        <v>41</v>
      </c>
      <c r="E693" s="16">
        <v>2011</v>
      </c>
      <c r="F693" s="15" t="s">
        <v>67</v>
      </c>
      <c r="G693" s="17">
        <v>40772</v>
      </c>
      <c r="H693" s="15" t="s">
        <v>43</v>
      </c>
      <c r="I693" s="15" t="s">
        <v>44</v>
      </c>
      <c r="J693" s="16">
        <v>3008</v>
      </c>
      <c r="K693" s="15" t="s">
        <v>45</v>
      </c>
      <c r="L693" s="16">
        <v>720</v>
      </c>
      <c r="M693" s="15" t="s">
        <v>46</v>
      </c>
      <c r="N693" s="16">
        <v>3</v>
      </c>
      <c r="O693" s="15" t="s">
        <v>43</v>
      </c>
      <c r="P693" s="15" t="s">
        <v>770</v>
      </c>
      <c r="Q693" s="15" t="s">
        <v>48</v>
      </c>
      <c r="R693" s="15" t="s">
        <v>49</v>
      </c>
      <c r="S693" s="15" t="s">
        <v>43</v>
      </c>
      <c r="T693" s="15" t="s">
        <v>50</v>
      </c>
      <c r="U693" s="15" t="s">
        <v>98</v>
      </c>
      <c r="V693" s="16">
        <v>3.54</v>
      </c>
      <c r="W693" s="16">
        <v>3.54</v>
      </c>
      <c r="X693" s="15" t="s">
        <v>1015</v>
      </c>
      <c r="Y693" s="15" t="s">
        <v>1057</v>
      </c>
      <c r="Z693" s="16" t="b">
        <v>0</v>
      </c>
      <c r="AA693" s="15" t="s">
        <v>54</v>
      </c>
      <c r="AB693" s="16" t="b">
        <v>0</v>
      </c>
      <c r="AC693" s="16">
        <v>39</v>
      </c>
      <c r="AD693" t="str">
        <f t="shared" si="10"/>
        <v>Tr</v>
      </c>
    </row>
    <row r="694" spans="2:30" x14ac:dyDescent="0.25">
      <c r="B694">
        <f>VLOOKUP(C694*1,RMPCrecs!F$2:N$1245,9,FALSE)</f>
        <v>17</v>
      </c>
      <c r="C694" s="15" t="s">
        <v>1091</v>
      </c>
      <c r="D694" s="15" t="s">
        <v>41</v>
      </c>
      <c r="E694" s="16">
        <v>2011</v>
      </c>
      <c r="F694" s="15" t="s">
        <v>67</v>
      </c>
      <c r="G694" s="17">
        <v>40772</v>
      </c>
      <c r="H694" s="15" t="s">
        <v>43</v>
      </c>
      <c r="I694" s="15" t="s">
        <v>44</v>
      </c>
      <c r="J694" s="16">
        <v>3008</v>
      </c>
      <c r="K694" s="15" t="s">
        <v>45</v>
      </c>
      <c r="L694" s="16">
        <v>650</v>
      </c>
      <c r="M694" s="15" t="s">
        <v>46</v>
      </c>
      <c r="N694" s="16">
        <v>3</v>
      </c>
      <c r="O694" s="15" t="s">
        <v>43</v>
      </c>
      <c r="P694" s="15" t="s">
        <v>770</v>
      </c>
      <c r="Q694" s="15" t="s">
        <v>48</v>
      </c>
      <c r="R694" s="15" t="s">
        <v>49</v>
      </c>
      <c r="S694" s="15" t="s">
        <v>43</v>
      </c>
      <c r="T694" s="15" t="s">
        <v>50</v>
      </c>
      <c r="U694" s="15" t="s">
        <v>98</v>
      </c>
      <c r="V694" s="16">
        <v>3.54</v>
      </c>
      <c r="W694" s="16">
        <v>3.54</v>
      </c>
      <c r="X694" s="15" t="s">
        <v>1015</v>
      </c>
      <c r="Y694" s="15" t="s">
        <v>1057</v>
      </c>
      <c r="Z694" s="16" t="b">
        <v>0</v>
      </c>
      <c r="AA694" s="15" t="s">
        <v>54</v>
      </c>
      <c r="AB694" s="16" t="b">
        <v>0</v>
      </c>
      <c r="AC694" s="16">
        <v>39</v>
      </c>
      <c r="AD694" t="str">
        <f t="shared" si="10"/>
        <v>Tr</v>
      </c>
    </row>
    <row r="695" spans="2:30" x14ac:dyDescent="0.25">
      <c r="B695">
        <f>VLOOKUP(C695*1,RMPCrecs!F$2:N$1245,9,FALSE)</f>
        <v>17</v>
      </c>
      <c r="C695" s="15" t="s">
        <v>1092</v>
      </c>
      <c r="D695" s="15" t="s">
        <v>41</v>
      </c>
      <c r="E695" s="16">
        <v>2011</v>
      </c>
      <c r="F695" s="15" t="s">
        <v>67</v>
      </c>
      <c r="G695" s="17">
        <v>40764</v>
      </c>
      <c r="H695" s="15" t="s">
        <v>43</v>
      </c>
      <c r="I695" s="15" t="s">
        <v>44</v>
      </c>
      <c r="J695" s="16">
        <v>3008</v>
      </c>
      <c r="K695" s="15" t="s">
        <v>45</v>
      </c>
      <c r="L695" s="16">
        <v>790</v>
      </c>
      <c r="M695" s="15" t="s">
        <v>46</v>
      </c>
      <c r="N695" s="16">
        <v>4</v>
      </c>
      <c r="O695" s="15" t="s">
        <v>43</v>
      </c>
      <c r="P695" s="15" t="s">
        <v>433</v>
      </c>
      <c r="Q695" s="15" t="s">
        <v>48</v>
      </c>
      <c r="R695" s="15" t="s">
        <v>49</v>
      </c>
      <c r="S695" s="15" t="s">
        <v>43</v>
      </c>
      <c r="T695" s="15" t="s">
        <v>50</v>
      </c>
      <c r="U695" s="15" t="s">
        <v>85</v>
      </c>
      <c r="V695" s="16">
        <v>2.85</v>
      </c>
      <c r="W695" s="16">
        <v>2.85</v>
      </c>
      <c r="X695" s="15" t="s">
        <v>1015</v>
      </c>
      <c r="Y695" s="15" t="s">
        <v>1050</v>
      </c>
      <c r="Z695" s="16" t="b">
        <v>0</v>
      </c>
      <c r="AA695" s="15" t="s">
        <v>54</v>
      </c>
      <c r="AB695" s="16" t="b">
        <v>0</v>
      </c>
      <c r="AC695" s="16">
        <v>39</v>
      </c>
      <c r="AD695" t="str">
        <f t="shared" si="10"/>
        <v>Tr</v>
      </c>
    </row>
    <row r="696" spans="2:30" x14ac:dyDescent="0.25">
      <c r="B696">
        <f>VLOOKUP(C696*1,RMPCrecs!F$2:N$1245,9,FALSE)</f>
        <v>17</v>
      </c>
      <c r="C696" s="15" t="s">
        <v>1110</v>
      </c>
      <c r="D696" s="15" t="s">
        <v>41</v>
      </c>
      <c r="E696" s="16">
        <v>2011</v>
      </c>
      <c r="F696" s="15" t="s">
        <v>67</v>
      </c>
      <c r="G696" s="17">
        <v>40763</v>
      </c>
      <c r="H696" s="15" t="s">
        <v>43</v>
      </c>
      <c r="I696" s="15" t="s">
        <v>44</v>
      </c>
      <c r="J696" s="16">
        <v>3008</v>
      </c>
      <c r="K696" s="15" t="s">
        <v>110</v>
      </c>
      <c r="L696" s="16">
        <v>800</v>
      </c>
      <c r="M696" s="15" t="s">
        <v>46</v>
      </c>
      <c r="N696" s="16">
        <v>5</v>
      </c>
      <c r="O696" s="15" t="s">
        <v>43</v>
      </c>
      <c r="P696" s="15" t="s">
        <v>1111</v>
      </c>
      <c r="Q696" s="15" t="s">
        <v>48</v>
      </c>
      <c r="R696" s="15" t="s">
        <v>49</v>
      </c>
      <c r="S696" s="15" t="s">
        <v>43</v>
      </c>
      <c r="T696" s="15" t="s">
        <v>50</v>
      </c>
      <c r="U696" s="15" t="s">
        <v>85</v>
      </c>
      <c r="V696" s="16">
        <v>2.85</v>
      </c>
      <c r="W696" s="16">
        <v>2.85</v>
      </c>
      <c r="X696" s="15" t="s">
        <v>1015</v>
      </c>
      <c r="Y696" s="15" t="s">
        <v>1050</v>
      </c>
      <c r="Z696" s="16" t="b">
        <v>0</v>
      </c>
      <c r="AA696" s="15" t="s">
        <v>54</v>
      </c>
      <c r="AB696" s="16" t="b">
        <v>0</v>
      </c>
      <c r="AC696" s="16">
        <v>39</v>
      </c>
      <c r="AD696" t="str">
        <f t="shared" si="10"/>
        <v>Tr</v>
      </c>
    </row>
    <row r="697" spans="2:30" x14ac:dyDescent="0.25">
      <c r="B697">
        <f>VLOOKUP(C697*1,RMPCrecs!F$2:N$1245,9,FALSE)</f>
        <v>17</v>
      </c>
      <c r="C697" s="15" t="s">
        <v>1116</v>
      </c>
      <c r="D697" s="15" t="s">
        <v>41</v>
      </c>
      <c r="E697" s="16">
        <v>2011</v>
      </c>
      <c r="F697" s="15" t="s">
        <v>42</v>
      </c>
      <c r="G697" s="17">
        <v>40788</v>
      </c>
      <c r="H697" s="15" t="s">
        <v>43</v>
      </c>
      <c r="I697" s="15" t="s">
        <v>44</v>
      </c>
      <c r="J697" s="16">
        <v>3008</v>
      </c>
      <c r="K697" s="15" t="s">
        <v>110</v>
      </c>
      <c r="L697" s="16">
        <v>790</v>
      </c>
      <c r="M697" s="15" t="s">
        <v>46</v>
      </c>
      <c r="N697" s="16">
        <v>4</v>
      </c>
      <c r="O697" s="15" t="s">
        <v>43</v>
      </c>
      <c r="P697" s="15" t="s">
        <v>433</v>
      </c>
      <c r="Q697" s="15" t="s">
        <v>48</v>
      </c>
      <c r="R697" s="15" t="s">
        <v>49</v>
      </c>
      <c r="S697" s="15" t="s">
        <v>43</v>
      </c>
      <c r="T697" s="15" t="s">
        <v>50</v>
      </c>
      <c r="U697" s="15" t="s">
        <v>72</v>
      </c>
      <c r="V697" s="16">
        <v>2.8</v>
      </c>
      <c r="W697" s="16">
        <v>2.8</v>
      </c>
      <c r="X697" s="15" t="s">
        <v>1015</v>
      </c>
      <c r="Y697" s="15" t="s">
        <v>1026</v>
      </c>
      <c r="Z697" s="16" t="b">
        <v>0</v>
      </c>
      <c r="AA697" s="15" t="s">
        <v>54</v>
      </c>
      <c r="AB697" s="16" t="b">
        <v>0</v>
      </c>
      <c r="AC697" s="16">
        <v>39</v>
      </c>
      <c r="AD697" t="str">
        <f t="shared" si="10"/>
        <v>Tr</v>
      </c>
    </row>
    <row r="698" spans="2:30" x14ac:dyDescent="0.25">
      <c r="B698">
        <f>VLOOKUP(C698*1,RMPCrecs!F$2:N$1245,9,FALSE)</f>
        <v>17</v>
      </c>
      <c r="C698" s="15" t="s">
        <v>1117</v>
      </c>
      <c r="D698" s="15" t="s">
        <v>41</v>
      </c>
      <c r="E698" s="16">
        <v>2011</v>
      </c>
      <c r="F698" s="15" t="s">
        <v>42</v>
      </c>
      <c r="G698" s="17">
        <v>40788</v>
      </c>
      <c r="H698" s="15" t="s">
        <v>43</v>
      </c>
      <c r="I698" s="15" t="s">
        <v>44</v>
      </c>
      <c r="J698" s="16">
        <v>3008</v>
      </c>
      <c r="K698" s="15" t="s">
        <v>110</v>
      </c>
      <c r="L698" s="16">
        <v>840</v>
      </c>
      <c r="M698" s="15" t="s">
        <v>46</v>
      </c>
      <c r="N698" s="16">
        <v>4</v>
      </c>
      <c r="O698" s="15" t="s">
        <v>43</v>
      </c>
      <c r="P698" s="15" t="s">
        <v>455</v>
      </c>
      <c r="Q698" s="15" t="s">
        <v>48</v>
      </c>
      <c r="R698" s="15" t="s">
        <v>49</v>
      </c>
      <c r="S698" s="15" t="s">
        <v>43</v>
      </c>
      <c r="T698" s="15" t="s">
        <v>50</v>
      </c>
      <c r="U698" s="15" t="s">
        <v>72</v>
      </c>
      <c r="V698" s="16">
        <v>2.8</v>
      </c>
      <c r="W698" s="16">
        <v>2.8</v>
      </c>
      <c r="X698" s="15" t="s">
        <v>1015</v>
      </c>
      <c r="Y698" s="15" t="s">
        <v>1026</v>
      </c>
      <c r="Z698" s="16" t="b">
        <v>0</v>
      </c>
      <c r="AA698" s="15" t="s">
        <v>54</v>
      </c>
      <c r="AB698" s="16" t="b">
        <v>0</v>
      </c>
      <c r="AC698" s="16">
        <v>39</v>
      </c>
      <c r="AD698" t="str">
        <f t="shared" si="10"/>
        <v>Tr</v>
      </c>
    </row>
    <row r="699" spans="2:30" x14ac:dyDescent="0.25">
      <c r="B699">
        <f>VLOOKUP(C699*1,RMPCrecs!F$2:N$1245,9,FALSE)</f>
        <v>17</v>
      </c>
      <c r="C699" s="15" t="s">
        <v>1118</v>
      </c>
      <c r="D699" s="15" t="s">
        <v>41</v>
      </c>
      <c r="E699" s="16">
        <v>2011</v>
      </c>
      <c r="F699" s="15" t="s">
        <v>42</v>
      </c>
      <c r="G699" s="17">
        <v>40788</v>
      </c>
      <c r="H699" s="15" t="s">
        <v>43</v>
      </c>
      <c r="I699" s="15" t="s">
        <v>44</v>
      </c>
      <c r="J699" s="16">
        <v>3008</v>
      </c>
      <c r="K699" s="15" t="s">
        <v>110</v>
      </c>
      <c r="L699" s="16">
        <v>790</v>
      </c>
      <c r="M699" s="15" t="s">
        <v>46</v>
      </c>
      <c r="N699" s="16">
        <v>4</v>
      </c>
      <c r="O699" s="15" t="s">
        <v>43</v>
      </c>
      <c r="P699" s="15" t="s">
        <v>433</v>
      </c>
      <c r="Q699" s="15" t="s">
        <v>48</v>
      </c>
      <c r="R699" s="15" t="s">
        <v>49</v>
      </c>
      <c r="S699" s="15" t="s">
        <v>43</v>
      </c>
      <c r="T699" s="15" t="s">
        <v>50</v>
      </c>
      <c r="U699" s="15" t="s">
        <v>72</v>
      </c>
      <c r="V699" s="16">
        <v>2.8</v>
      </c>
      <c r="W699" s="16">
        <v>2.8</v>
      </c>
      <c r="X699" s="15" t="s">
        <v>1015</v>
      </c>
      <c r="Y699" s="15" t="s">
        <v>1026</v>
      </c>
      <c r="Z699" s="16" t="b">
        <v>0</v>
      </c>
      <c r="AA699" s="15" t="s">
        <v>54</v>
      </c>
      <c r="AB699" s="16" t="b">
        <v>0</v>
      </c>
      <c r="AC699" s="16">
        <v>39</v>
      </c>
      <c r="AD699" t="str">
        <f t="shared" si="10"/>
        <v>Tr</v>
      </c>
    </row>
    <row r="700" spans="2:30" x14ac:dyDescent="0.25">
      <c r="B700">
        <f>VLOOKUP(C700*1,RMPCrecs!F$2:N$1245,9,FALSE)</f>
        <v>17</v>
      </c>
      <c r="C700" s="15" t="s">
        <v>1119</v>
      </c>
      <c r="D700" s="15" t="s">
        <v>41</v>
      </c>
      <c r="E700" s="16">
        <v>2011</v>
      </c>
      <c r="F700" s="15" t="s">
        <v>42</v>
      </c>
      <c r="G700" s="17">
        <v>40788</v>
      </c>
      <c r="H700" s="15" t="s">
        <v>43</v>
      </c>
      <c r="I700" s="15" t="s">
        <v>44</v>
      </c>
      <c r="J700" s="16">
        <v>3008</v>
      </c>
      <c r="K700" s="15" t="s">
        <v>110</v>
      </c>
      <c r="L700" s="16">
        <v>880</v>
      </c>
      <c r="M700" s="15" t="s">
        <v>46</v>
      </c>
      <c r="N700" s="16">
        <v>4</v>
      </c>
      <c r="O700" s="15" t="s">
        <v>43</v>
      </c>
      <c r="P700" s="15" t="s">
        <v>433</v>
      </c>
      <c r="Q700" s="15" t="s">
        <v>48</v>
      </c>
      <c r="R700" s="15" t="s">
        <v>49</v>
      </c>
      <c r="S700" s="15" t="s">
        <v>43</v>
      </c>
      <c r="T700" s="15" t="s">
        <v>50</v>
      </c>
      <c r="U700" s="15" t="s">
        <v>72</v>
      </c>
      <c r="V700" s="16">
        <v>2.8</v>
      </c>
      <c r="W700" s="16">
        <v>2.8</v>
      </c>
      <c r="X700" s="15" t="s">
        <v>1015</v>
      </c>
      <c r="Y700" s="15" t="s">
        <v>1026</v>
      </c>
      <c r="Z700" s="16" t="b">
        <v>0</v>
      </c>
      <c r="AA700" s="15" t="s">
        <v>54</v>
      </c>
      <c r="AB700" s="16" t="b">
        <v>0</v>
      </c>
      <c r="AC700" s="16">
        <v>39</v>
      </c>
      <c r="AD700" t="str">
        <f t="shared" si="10"/>
        <v>Tr</v>
      </c>
    </row>
    <row r="701" spans="2:30" x14ac:dyDescent="0.25">
      <c r="B701">
        <f>VLOOKUP(C701*1,RMPCrecs!F$2:N$1245,9,FALSE)</f>
        <v>17</v>
      </c>
      <c r="C701" s="15" t="s">
        <v>1120</v>
      </c>
      <c r="D701" s="15" t="s">
        <v>41</v>
      </c>
      <c r="E701" s="16">
        <v>2011</v>
      </c>
      <c r="F701" s="15" t="s">
        <v>42</v>
      </c>
      <c r="G701" s="17">
        <v>40788</v>
      </c>
      <c r="H701" s="15" t="s">
        <v>43</v>
      </c>
      <c r="I701" s="15" t="s">
        <v>44</v>
      </c>
      <c r="J701" s="16">
        <v>3008</v>
      </c>
      <c r="K701" s="15" t="s">
        <v>45</v>
      </c>
      <c r="L701" s="16">
        <v>680</v>
      </c>
      <c r="M701" s="15" t="s">
        <v>46</v>
      </c>
      <c r="N701" s="16">
        <v>3</v>
      </c>
      <c r="O701" s="15" t="s">
        <v>43</v>
      </c>
      <c r="P701" s="15" t="s">
        <v>956</v>
      </c>
      <c r="Q701" s="15" t="s">
        <v>48</v>
      </c>
      <c r="R701" s="15" t="s">
        <v>49</v>
      </c>
      <c r="S701" s="15" t="s">
        <v>43</v>
      </c>
      <c r="T701" s="15" t="s">
        <v>50</v>
      </c>
      <c r="U701" s="15" t="s">
        <v>72</v>
      </c>
      <c r="V701" s="16">
        <v>2.8</v>
      </c>
      <c r="W701" s="16">
        <v>2.8</v>
      </c>
      <c r="X701" s="15" t="s">
        <v>1015</v>
      </c>
      <c r="Y701" s="15" t="s">
        <v>1026</v>
      </c>
      <c r="Z701" s="16" t="b">
        <v>0</v>
      </c>
      <c r="AA701" s="15" t="s">
        <v>54</v>
      </c>
      <c r="AB701" s="16" t="b">
        <v>0</v>
      </c>
      <c r="AC701" s="16">
        <v>39</v>
      </c>
      <c r="AD701" t="str">
        <f t="shared" si="10"/>
        <v>Tr</v>
      </c>
    </row>
    <row r="702" spans="2:30" x14ac:dyDescent="0.25">
      <c r="B702">
        <f>VLOOKUP(C702*1,RMPCrecs!F$2:N$1245,9,FALSE)</f>
        <v>17</v>
      </c>
      <c r="C702" s="15" t="s">
        <v>1121</v>
      </c>
      <c r="D702" s="15" t="s">
        <v>41</v>
      </c>
      <c r="E702" s="16">
        <v>2011</v>
      </c>
      <c r="F702" s="15" t="s">
        <v>42</v>
      </c>
      <c r="G702" s="17">
        <v>40788</v>
      </c>
      <c r="H702" s="15" t="s">
        <v>43</v>
      </c>
      <c r="I702" s="15" t="s">
        <v>44</v>
      </c>
      <c r="J702" s="16">
        <v>3008</v>
      </c>
      <c r="K702" s="15" t="s">
        <v>110</v>
      </c>
      <c r="L702" s="16">
        <v>740</v>
      </c>
      <c r="M702" s="15" t="s">
        <v>46</v>
      </c>
      <c r="N702" s="16">
        <v>3</v>
      </c>
      <c r="O702" s="15" t="s">
        <v>43</v>
      </c>
      <c r="P702" s="15" t="s">
        <v>770</v>
      </c>
      <c r="Q702" s="15" t="s">
        <v>48</v>
      </c>
      <c r="R702" s="15" t="s">
        <v>49</v>
      </c>
      <c r="S702" s="15" t="s">
        <v>43</v>
      </c>
      <c r="T702" s="15" t="s">
        <v>50</v>
      </c>
      <c r="U702" s="15" t="s">
        <v>72</v>
      </c>
      <c r="V702" s="16">
        <v>2.8</v>
      </c>
      <c r="W702" s="16">
        <v>2.8</v>
      </c>
      <c r="X702" s="15" t="s">
        <v>1015</v>
      </c>
      <c r="Y702" s="15" t="s">
        <v>1026</v>
      </c>
      <c r="Z702" s="16" t="b">
        <v>0</v>
      </c>
      <c r="AA702" s="15" t="s">
        <v>54</v>
      </c>
      <c r="AB702" s="16" t="b">
        <v>0</v>
      </c>
      <c r="AC702" s="16">
        <v>39</v>
      </c>
      <c r="AD702" t="str">
        <f t="shared" si="10"/>
        <v>Tr</v>
      </c>
    </row>
    <row r="703" spans="2:30" x14ac:dyDescent="0.25">
      <c r="B703">
        <f>VLOOKUP(C703*1,RMPCrecs!F$2:N$1245,9,FALSE)</f>
        <v>17</v>
      </c>
      <c r="C703" s="15" t="s">
        <v>1122</v>
      </c>
      <c r="D703" s="15" t="s">
        <v>41</v>
      </c>
      <c r="E703" s="16">
        <v>2011</v>
      </c>
      <c r="F703" s="15" t="s">
        <v>42</v>
      </c>
      <c r="G703" s="17">
        <v>40788</v>
      </c>
      <c r="H703" s="15" t="s">
        <v>43</v>
      </c>
      <c r="I703" s="15" t="s">
        <v>44</v>
      </c>
      <c r="J703" s="16">
        <v>3008</v>
      </c>
      <c r="K703" s="15" t="s">
        <v>110</v>
      </c>
      <c r="L703" s="16">
        <v>740</v>
      </c>
      <c r="M703" s="15" t="s">
        <v>46</v>
      </c>
      <c r="N703" s="16">
        <v>4</v>
      </c>
      <c r="O703" s="15" t="s">
        <v>43</v>
      </c>
      <c r="P703" s="15" t="s">
        <v>433</v>
      </c>
      <c r="Q703" s="15" t="s">
        <v>48</v>
      </c>
      <c r="R703" s="15" t="s">
        <v>49</v>
      </c>
      <c r="S703" s="15" t="s">
        <v>43</v>
      </c>
      <c r="T703" s="15" t="s">
        <v>50</v>
      </c>
      <c r="U703" s="15" t="s">
        <v>72</v>
      </c>
      <c r="V703" s="16">
        <v>2.8</v>
      </c>
      <c r="W703" s="16">
        <v>2.8</v>
      </c>
      <c r="X703" s="15" t="s">
        <v>1015</v>
      </c>
      <c r="Y703" s="15" t="s">
        <v>1026</v>
      </c>
      <c r="Z703" s="16" t="b">
        <v>0</v>
      </c>
      <c r="AA703" s="15" t="s">
        <v>54</v>
      </c>
      <c r="AB703" s="16" t="b">
        <v>0</v>
      </c>
      <c r="AC703" s="16">
        <v>39</v>
      </c>
      <c r="AD703" t="str">
        <f t="shared" si="10"/>
        <v>Tr</v>
      </c>
    </row>
    <row r="704" spans="2:30" x14ac:dyDescent="0.25">
      <c r="B704">
        <f>VLOOKUP(C704*1,RMPCrecs!F$2:N$1245,9,FALSE)</f>
        <v>17</v>
      </c>
      <c r="C704" s="15" t="s">
        <v>1123</v>
      </c>
      <c r="D704" s="15" t="s">
        <v>41</v>
      </c>
      <c r="E704" s="16">
        <v>2011</v>
      </c>
      <c r="F704" s="15" t="s">
        <v>42</v>
      </c>
      <c r="G704" s="17">
        <v>40788</v>
      </c>
      <c r="H704" s="15" t="s">
        <v>43</v>
      </c>
      <c r="I704" s="15" t="s">
        <v>44</v>
      </c>
      <c r="J704" s="16">
        <v>3008</v>
      </c>
      <c r="K704" s="15" t="s">
        <v>110</v>
      </c>
      <c r="L704" s="16">
        <v>820</v>
      </c>
      <c r="M704" s="15" t="s">
        <v>46</v>
      </c>
      <c r="N704" s="16">
        <v>4</v>
      </c>
      <c r="O704" s="15" t="s">
        <v>43</v>
      </c>
      <c r="P704" s="15" t="s">
        <v>433</v>
      </c>
      <c r="Q704" s="15" t="s">
        <v>48</v>
      </c>
      <c r="R704" s="15" t="s">
        <v>49</v>
      </c>
      <c r="S704" s="15" t="s">
        <v>43</v>
      </c>
      <c r="T704" s="15" t="s">
        <v>50</v>
      </c>
      <c r="U704" s="15" t="s">
        <v>72</v>
      </c>
      <c r="V704" s="16">
        <v>2.8</v>
      </c>
      <c r="W704" s="16">
        <v>2.8</v>
      </c>
      <c r="X704" s="15" t="s">
        <v>1015</v>
      </c>
      <c r="Y704" s="15" t="s">
        <v>1026</v>
      </c>
      <c r="Z704" s="16" t="b">
        <v>0</v>
      </c>
      <c r="AA704" s="15" t="s">
        <v>54</v>
      </c>
      <c r="AB704" s="16" t="b">
        <v>0</v>
      </c>
      <c r="AC704" s="16">
        <v>39</v>
      </c>
      <c r="AD704" t="str">
        <f t="shared" si="10"/>
        <v>Tr</v>
      </c>
    </row>
    <row r="705" spans="2:30" x14ac:dyDescent="0.25">
      <c r="B705">
        <f>VLOOKUP(C705*1,RMPCrecs!F$2:N$1245,9,FALSE)</f>
        <v>17</v>
      </c>
      <c r="C705" s="15" t="s">
        <v>1124</v>
      </c>
      <c r="D705" s="15" t="s">
        <v>41</v>
      </c>
      <c r="E705" s="16">
        <v>2011</v>
      </c>
      <c r="F705" s="15" t="s">
        <v>42</v>
      </c>
      <c r="G705" s="17">
        <v>40798</v>
      </c>
      <c r="H705" s="15" t="s">
        <v>43</v>
      </c>
      <c r="I705" s="15" t="s">
        <v>44</v>
      </c>
      <c r="J705" s="16">
        <v>3008</v>
      </c>
      <c r="K705" s="15" t="s">
        <v>45</v>
      </c>
      <c r="L705" s="16">
        <v>690</v>
      </c>
      <c r="M705" s="15" t="s">
        <v>46</v>
      </c>
      <c r="N705" s="16">
        <v>3</v>
      </c>
      <c r="O705" s="15" t="s">
        <v>43</v>
      </c>
      <c r="P705" s="15" t="s">
        <v>770</v>
      </c>
      <c r="Q705" s="15" t="s">
        <v>48</v>
      </c>
      <c r="R705" s="15" t="s">
        <v>49</v>
      </c>
      <c r="S705" s="15" t="s">
        <v>43</v>
      </c>
      <c r="T705" s="15" t="s">
        <v>50</v>
      </c>
      <c r="U705" s="15" t="s">
        <v>51</v>
      </c>
      <c r="V705" s="16">
        <v>2.98</v>
      </c>
      <c r="W705" s="16">
        <v>2.98</v>
      </c>
      <c r="X705" s="15" t="s">
        <v>1015</v>
      </c>
      <c r="Y705" s="15" t="s">
        <v>1033</v>
      </c>
      <c r="Z705" s="16" t="b">
        <v>0</v>
      </c>
      <c r="AA705" s="15" t="s">
        <v>54</v>
      </c>
      <c r="AB705" s="16" t="b">
        <v>0</v>
      </c>
      <c r="AC705" s="16">
        <v>39</v>
      </c>
      <c r="AD705" t="str">
        <f t="shared" si="10"/>
        <v>Tr</v>
      </c>
    </row>
    <row r="706" spans="2:30" x14ac:dyDescent="0.25">
      <c r="B706">
        <f>VLOOKUP(C706*1,RMPCrecs!F$2:N$1245,9,FALSE)</f>
        <v>17</v>
      </c>
      <c r="C706" s="15" t="s">
        <v>1125</v>
      </c>
      <c r="D706" s="15" t="s">
        <v>41</v>
      </c>
      <c r="E706" s="16">
        <v>2011</v>
      </c>
      <c r="F706" s="15" t="s">
        <v>67</v>
      </c>
      <c r="G706" s="17">
        <v>40799</v>
      </c>
      <c r="H706" s="15" t="s">
        <v>43</v>
      </c>
      <c r="I706" s="15" t="s">
        <v>44</v>
      </c>
      <c r="J706" s="16">
        <v>3008</v>
      </c>
      <c r="K706" s="15" t="s">
        <v>45</v>
      </c>
      <c r="L706" s="16">
        <v>700</v>
      </c>
      <c r="M706" s="15" t="s">
        <v>46</v>
      </c>
      <c r="N706" s="16">
        <v>3</v>
      </c>
      <c r="O706" s="15" t="s">
        <v>43</v>
      </c>
      <c r="P706" s="15" t="s">
        <v>956</v>
      </c>
      <c r="Q706" s="15" t="s">
        <v>48</v>
      </c>
      <c r="R706" s="15" t="s">
        <v>49</v>
      </c>
      <c r="S706" s="15" t="s">
        <v>43</v>
      </c>
      <c r="T706" s="15" t="s">
        <v>50</v>
      </c>
      <c r="U706" s="15" t="s">
        <v>51</v>
      </c>
      <c r="V706" s="16">
        <v>2.98</v>
      </c>
      <c r="W706" s="16">
        <v>2.98</v>
      </c>
      <c r="X706" s="15" t="s">
        <v>1015</v>
      </c>
      <c r="Y706" s="15" t="s">
        <v>1033</v>
      </c>
      <c r="Z706" s="16" t="b">
        <v>0</v>
      </c>
      <c r="AA706" s="15" t="s">
        <v>54</v>
      </c>
      <c r="AB706" s="16" t="b">
        <v>0</v>
      </c>
      <c r="AC706" s="16">
        <v>39</v>
      </c>
      <c r="AD706" t="str">
        <f t="shared" si="10"/>
        <v>Tr</v>
      </c>
    </row>
    <row r="707" spans="2:30" x14ac:dyDescent="0.25">
      <c r="B707">
        <f>VLOOKUP(C707*1,RMPCrecs!F$2:N$1245,9,FALSE)</f>
        <v>17</v>
      </c>
      <c r="C707" s="15" t="s">
        <v>1126</v>
      </c>
      <c r="D707" s="15" t="s">
        <v>41</v>
      </c>
      <c r="E707" s="16">
        <v>2011</v>
      </c>
      <c r="F707" s="15" t="s">
        <v>67</v>
      </c>
      <c r="G707" s="17">
        <v>40799</v>
      </c>
      <c r="H707" s="15" t="s">
        <v>43</v>
      </c>
      <c r="I707" s="15" t="s">
        <v>44</v>
      </c>
      <c r="J707" s="16">
        <v>3008</v>
      </c>
      <c r="K707" s="15" t="s">
        <v>45</v>
      </c>
      <c r="L707" s="16">
        <v>880</v>
      </c>
      <c r="M707" s="15" t="s">
        <v>46</v>
      </c>
      <c r="N707" s="16">
        <v>4</v>
      </c>
      <c r="O707" s="15" t="s">
        <v>43</v>
      </c>
      <c r="P707" s="15" t="s">
        <v>433</v>
      </c>
      <c r="Q707" s="15" t="s">
        <v>48</v>
      </c>
      <c r="R707" s="15" t="s">
        <v>49</v>
      </c>
      <c r="S707" s="15" t="s">
        <v>43</v>
      </c>
      <c r="T707" s="15" t="s">
        <v>50</v>
      </c>
      <c r="U707" s="15" t="s">
        <v>51</v>
      </c>
      <c r="V707" s="16">
        <v>2.98</v>
      </c>
      <c r="W707" s="16">
        <v>2.98</v>
      </c>
      <c r="X707" s="15" t="s">
        <v>1015</v>
      </c>
      <c r="Y707" s="15" t="s">
        <v>1033</v>
      </c>
      <c r="Z707" s="16" t="b">
        <v>0</v>
      </c>
      <c r="AA707" s="15" t="s">
        <v>54</v>
      </c>
      <c r="AB707" s="16" t="b">
        <v>0</v>
      </c>
      <c r="AC707" s="16">
        <v>39</v>
      </c>
      <c r="AD707" t="str">
        <f t="shared" ref="AD707:AD770" si="11">IF(OR(B707=14,B707=19),"NT",IF(B707&gt;=49,"mix","Tr"))</f>
        <v>Tr</v>
      </c>
    </row>
    <row r="708" spans="2:30" x14ac:dyDescent="0.25">
      <c r="B708">
        <f>VLOOKUP(C708*1,RMPCrecs!F$2:N$1245,9,FALSE)</f>
        <v>17</v>
      </c>
      <c r="C708" s="15" t="s">
        <v>1127</v>
      </c>
      <c r="D708" s="15" t="s">
        <v>41</v>
      </c>
      <c r="E708" s="16">
        <v>2011</v>
      </c>
      <c r="F708" s="15" t="s">
        <v>67</v>
      </c>
      <c r="G708" s="17">
        <v>40799</v>
      </c>
      <c r="H708" s="15" t="s">
        <v>43</v>
      </c>
      <c r="I708" s="15" t="s">
        <v>44</v>
      </c>
      <c r="J708" s="16">
        <v>3008</v>
      </c>
      <c r="K708" s="15" t="s">
        <v>45</v>
      </c>
      <c r="L708" s="16">
        <v>670</v>
      </c>
      <c r="M708" s="15" t="s">
        <v>46</v>
      </c>
      <c r="N708" s="16">
        <v>3</v>
      </c>
      <c r="O708" s="15" t="s">
        <v>43</v>
      </c>
      <c r="P708" s="15" t="s">
        <v>956</v>
      </c>
      <c r="Q708" s="15" t="s">
        <v>48</v>
      </c>
      <c r="R708" s="15" t="s">
        <v>49</v>
      </c>
      <c r="S708" s="15" t="s">
        <v>43</v>
      </c>
      <c r="T708" s="15" t="s">
        <v>50</v>
      </c>
      <c r="U708" s="15" t="s">
        <v>51</v>
      </c>
      <c r="V708" s="16">
        <v>2.98</v>
      </c>
      <c r="W708" s="16">
        <v>2.98</v>
      </c>
      <c r="X708" s="15" t="s">
        <v>1015</v>
      </c>
      <c r="Y708" s="15" t="s">
        <v>1033</v>
      </c>
      <c r="Z708" s="16" t="b">
        <v>0</v>
      </c>
      <c r="AA708" s="15" t="s">
        <v>54</v>
      </c>
      <c r="AB708" s="16" t="b">
        <v>0</v>
      </c>
      <c r="AC708" s="16">
        <v>39</v>
      </c>
      <c r="AD708" t="str">
        <f t="shared" si="11"/>
        <v>Tr</v>
      </c>
    </row>
    <row r="709" spans="2:30" x14ac:dyDescent="0.25">
      <c r="B709">
        <f>VLOOKUP(C709*1,RMPCrecs!F$2:N$1245,9,FALSE)</f>
        <v>17</v>
      </c>
      <c r="C709" s="15" t="s">
        <v>1128</v>
      </c>
      <c r="D709" s="15" t="s">
        <v>41</v>
      </c>
      <c r="E709" s="16">
        <v>2011</v>
      </c>
      <c r="F709" s="15" t="s">
        <v>67</v>
      </c>
      <c r="G709" s="17">
        <v>40799</v>
      </c>
      <c r="H709" s="15" t="s">
        <v>43</v>
      </c>
      <c r="I709" s="15" t="s">
        <v>44</v>
      </c>
      <c r="J709" s="16">
        <v>3008</v>
      </c>
      <c r="K709" s="15" t="s">
        <v>110</v>
      </c>
      <c r="L709" s="16">
        <v>830</v>
      </c>
      <c r="M709" s="15" t="s">
        <v>46</v>
      </c>
      <c r="N709" s="16">
        <v>4</v>
      </c>
      <c r="O709" s="15" t="s">
        <v>43</v>
      </c>
      <c r="P709" s="15" t="s">
        <v>433</v>
      </c>
      <c r="Q709" s="15" t="s">
        <v>48</v>
      </c>
      <c r="R709" s="15" t="s">
        <v>49</v>
      </c>
      <c r="S709" s="15" t="s">
        <v>43</v>
      </c>
      <c r="T709" s="15" t="s">
        <v>50</v>
      </c>
      <c r="U709" s="15" t="s">
        <v>51</v>
      </c>
      <c r="V709" s="16">
        <v>2.98</v>
      </c>
      <c r="W709" s="16">
        <v>2.98</v>
      </c>
      <c r="X709" s="15" t="s">
        <v>1015</v>
      </c>
      <c r="Y709" s="15" t="s">
        <v>1033</v>
      </c>
      <c r="Z709" s="16" t="b">
        <v>0</v>
      </c>
      <c r="AA709" s="15" t="s">
        <v>54</v>
      </c>
      <c r="AB709" s="16" t="b">
        <v>0</v>
      </c>
      <c r="AC709" s="16">
        <v>39</v>
      </c>
      <c r="AD709" t="str">
        <f t="shared" si="11"/>
        <v>Tr</v>
      </c>
    </row>
    <row r="710" spans="2:30" x14ac:dyDescent="0.25">
      <c r="B710">
        <f>VLOOKUP(C710*1,RMPCrecs!F$2:N$1245,9,FALSE)</f>
        <v>17</v>
      </c>
      <c r="C710" s="15" t="s">
        <v>1162</v>
      </c>
      <c r="D710" s="15" t="s">
        <v>41</v>
      </c>
      <c r="E710" s="16">
        <v>2011</v>
      </c>
      <c r="F710" s="15" t="s">
        <v>67</v>
      </c>
      <c r="G710" s="17">
        <v>40800</v>
      </c>
      <c r="H710" s="15" t="s">
        <v>43</v>
      </c>
      <c r="I710" s="15" t="s">
        <v>44</v>
      </c>
      <c r="J710" s="16">
        <v>3008</v>
      </c>
      <c r="K710" s="15" t="s">
        <v>110</v>
      </c>
      <c r="L710" s="16">
        <v>770</v>
      </c>
      <c r="M710" s="15" t="s">
        <v>46</v>
      </c>
      <c r="N710" s="16">
        <v>4</v>
      </c>
      <c r="O710" s="15" t="s">
        <v>43</v>
      </c>
      <c r="P710" s="15" t="s">
        <v>433</v>
      </c>
      <c r="Q710" s="15" t="s">
        <v>48</v>
      </c>
      <c r="R710" s="15" t="s">
        <v>49</v>
      </c>
      <c r="S710" s="15" t="s">
        <v>43</v>
      </c>
      <c r="T710" s="15" t="s">
        <v>50</v>
      </c>
      <c r="U710" s="15" t="s">
        <v>51</v>
      </c>
      <c r="V710" s="16">
        <v>2.98</v>
      </c>
      <c r="W710" s="16">
        <v>2.98</v>
      </c>
      <c r="X710" s="15" t="s">
        <v>1015</v>
      </c>
      <c r="Y710" s="15" t="s">
        <v>1033</v>
      </c>
      <c r="Z710" s="16" t="b">
        <v>0</v>
      </c>
      <c r="AA710" s="15" t="s">
        <v>54</v>
      </c>
      <c r="AB710" s="16" t="b">
        <v>0</v>
      </c>
      <c r="AC710" s="16">
        <v>39</v>
      </c>
      <c r="AD710" t="str">
        <f t="shared" si="11"/>
        <v>Tr</v>
      </c>
    </row>
    <row r="711" spans="2:30" x14ac:dyDescent="0.25">
      <c r="B711">
        <f>VLOOKUP(C711*1,RMPCrecs!F$2:N$1245,9,FALSE)</f>
        <v>17</v>
      </c>
      <c r="C711" s="15" t="s">
        <v>1163</v>
      </c>
      <c r="D711" s="15" t="s">
        <v>41</v>
      </c>
      <c r="E711" s="16">
        <v>2011</v>
      </c>
      <c r="F711" s="15" t="s">
        <v>67</v>
      </c>
      <c r="G711" s="17">
        <v>40781</v>
      </c>
      <c r="H711" s="15" t="s">
        <v>43</v>
      </c>
      <c r="I711" s="15" t="s">
        <v>44</v>
      </c>
      <c r="J711" s="16">
        <v>3008</v>
      </c>
      <c r="K711" s="15" t="s">
        <v>45</v>
      </c>
      <c r="L711" s="16">
        <v>800</v>
      </c>
      <c r="M711" s="15" t="s">
        <v>46</v>
      </c>
      <c r="N711" s="16">
        <v>4</v>
      </c>
      <c r="O711" s="15" t="s">
        <v>43</v>
      </c>
      <c r="P711" s="15" t="s">
        <v>433</v>
      </c>
      <c r="Q711" s="15" t="s">
        <v>48</v>
      </c>
      <c r="R711" s="15" t="s">
        <v>49</v>
      </c>
      <c r="S711" s="15" t="s">
        <v>43</v>
      </c>
      <c r="T711" s="15" t="s">
        <v>50</v>
      </c>
      <c r="U711" s="15" t="s">
        <v>69</v>
      </c>
      <c r="V711" s="16">
        <v>2.38</v>
      </c>
      <c r="W711" s="16">
        <v>2.38</v>
      </c>
      <c r="X711" s="15" t="s">
        <v>1015</v>
      </c>
      <c r="Y711" s="15" t="s">
        <v>1016</v>
      </c>
      <c r="Z711" s="16" t="b">
        <v>0</v>
      </c>
      <c r="AA711" s="15" t="s">
        <v>54</v>
      </c>
      <c r="AB711" s="16" t="b">
        <v>0</v>
      </c>
      <c r="AC711" s="16">
        <v>39</v>
      </c>
      <c r="AD711" t="str">
        <f t="shared" si="11"/>
        <v>Tr</v>
      </c>
    </row>
    <row r="712" spans="2:30" x14ac:dyDescent="0.25">
      <c r="B712">
        <f>VLOOKUP(C712*1,RMPCrecs!F$2:N$1245,9,FALSE)</f>
        <v>17</v>
      </c>
      <c r="C712" s="15" t="s">
        <v>1164</v>
      </c>
      <c r="D712" s="15" t="s">
        <v>41</v>
      </c>
      <c r="E712" s="16">
        <v>2011</v>
      </c>
      <c r="F712" s="15" t="s">
        <v>67</v>
      </c>
      <c r="G712" s="17">
        <v>40781</v>
      </c>
      <c r="H712" s="15" t="s">
        <v>43</v>
      </c>
      <c r="I712" s="15" t="s">
        <v>44</v>
      </c>
      <c r="J712" s="16">
        <v>3008</v>
      </c>
      <c r="K712" s="15" t="s">
        <v>45</v>
      </c>
      <c r="L712" s="16">
        <v>660</v>
      </c>
      <c r="M712" s="15" t="s">
        <v>46</v>
      </c>
      <c r="N712" s="16">
        <v>3</v>
      </c>
      <c r="O712" s="15" t="s">
        <v>43</v>
      </c>
      <c r="P712" s="15" t="s">
        <v>770</v>
      </c>
      <c r="Q712" s="15" t="s">
        <v>48</v>
      </c>
      <c r="R712" s="15" t="s">
        <v>59</v>
      </c>
      <c r="S712" s="15" t="s">
        <v>43</v>
      </c>
      <c r="T712" s="15" t="s">
        <v>50</v>
      </c>
      <c r="U712" s="15" t="s">
        <v>69</v>
      </c>
      <c r="V712" s="16">
        <v>2.38</v>
      </c>
      <c r="W712" s="16">
        <v>2.38</v>
      </c>
      <c r="X712" s="15" t="s">
        <v>1015</v>
      </c>
      <c r="Y712" s="15" t="s">
        <v>1016</v>
      </c>
      <c r="Z712" s="16" t="b">
        <v>0</v>
      </c>
      <c r="AA712" s="15" t="s">
        <v>54</v>
      </c>
      <c r="AB712" s="16" t="b">
        <v>0</v>
      </c>
      <c r="AC712" s="16">
        <v>39</v>
      </c>
      <c r="AD712" t="str">
        <f t="shared" si="11"/>
        <v>Tr</v>
      </c>
    </row>
    <row r="713" spans="2:30" x14ac:dyDescent="0.25">
      <c r="B713">
        <f>VLOOKUP(C713*1,RMPCrecs!F$2:N$1245,9,FALSE)</f>
        <v>17</v>
      </c>
      <c r="C713" s="15" t="s">
        <v>1165</v>
      </c>
      <c r="D713" s="15" t="s">
        <v>41</v>
      </c>
      <c r="E713" s="16">
        <v>2011</v>
      </c>
      <c r="F713" s="15" t="s">
        <v>42</v>
      </c>
      <c r="G713" s="17">
        <v>40801</v>
      </c>
      <c r="H713" s="15" t="s">
        <v>43</v>
      </c>
      <c r="I713" s="15" t="s">
        <v>44</v>
      </c>
      <c r="J713" s="16">
        <v>3008</v>
      </c>
      <c r="K713" s="15" t="s">
        <v>45</v>
      </c>
      <c r="L713" s="16">
        <v>680</v>
      </c>
      <c r="M713" s="15" t="s">
        <v>46</v>
      </c>
      <c r="N713" s="16">
        <v>3</v>
      </c>
      <c r="O713" s="15" t="s">
        <v>43</v>
      </c>
      <c r="P713" s="15" t="s">
        <v>956</v>
      </c>
      <c r="Q713" s="15" t="s">
        <v>48</v>
      </c>
      <c r="R713" s="15" t="s">
        <v>49</v>
      </c>
      <c r="S713" s="15" t="s">
        <v>43</v>
      </c>
      <c r="T713" s="15" t="s">
        <v>50</v>
      </c>
      <c r="U713" s="15" t="s">
        <v>51</v>
      </c>
      <c r="V713" s="16">
        <v>2.98</v>
      </c>
      <c r="W713" s="16">
        <v>2.98</v>
      </c>
      <c r="X713" s="15" t="s">
        <v>1015</v>
      </c>
      <c r="Y713" s="15" t="s">
        <v>1033</v>
      </c>
      <c r="Z713" s="16" t="b">
        <v>0</v>
      </c>
      <c r="AA713" s="15" t="s">
        <v>54</v>
      </c>
      <c r="AB713" s="16" t="b">
        <v>0</v>
      </c>
      <c r="AC713" s="16">
        <v>39</v>
      </c>
      <c r="AD713" t="str">
        <f t="shared" si="11"/>
        <v>Tr</v>
      </c>
    </row>
    <row r="714" spans="2:30" x14ac:dyDescent="0.25">
      <c r="B714">
        <f>VLOOKUP(C714*1,RMPCrecs!F$2:N$1245,9,FALSE)</f>
        <v>17</v>
      </c>
      <c r="C714" s="15" t="s">
        <v>1166</v>
      </c>
      <c r="D714" s="15" t="s">
        <v>41</v>
      </c>
      <c r="E714" s="16">
        <v>2011</v>
      </c>
      <c r="F714" s="15" t="s">
        <v>42</v>
      </c>
      <c r="G714" s="17">
        <v>40801</v>
      </c>
      <c r="H714" s="15" t="s">
        <v>43</v>
      </c>
      <c r="I714" s="15" t="s">
        <v>44</v>
      </c>
      <c r="J714" s="16">
        <v>3008</v>
      </c>
      <c r="K714" s="15" t="s">
        <v>45</v>
      </c>
      <c r="L714" s="16">
        <v>660</v>
      </c>
      <c r="M714" s="15" t="s">
        <v>46</v>
      </c>
      <c r="N714" s="16">
        <v>3</v>
      </c>
      <c r="O714" s="15" t="s">
        <v>43</v>
      </c>
      <c r="P714" s="15" t="s">
        <v>956</v>
      </c>
      <c r="Q714" s="15" t="s">
        <v>48</v>
      </c>
      <c r="R714" s="15" t="s">
        <v>49</v>
      </c>
      <c r="S714" s="15" t="s">
        <v>43</v>
      </c>
      <c r="T714" s="15" t="s">
        <v>50</v>
      </c>
      <c r="U714" s="15" t="s">
        <v>51</v>
      </c>
      <c r="V714" s="16">
        <v>2.98</v>
      </c>
      <c r="W714" s="16">
        <v>2.98</v>
      </c>
      <c r="X714" s="15" t="s">
        <v>1015</v>
      </c>
      <c r="Y714" s="15" t="s">
        <v>1033</v>
      </c>
      <c r="Z714" s="16" t="b">
        <v>0</v>
      </c>
      <c r="AA714" s="15" t="s">
        <v>54</v>
      </c>
      <c r="AB714" s="16" t="b">
        <v>0</v>
      </c>
      <c r="AC714" s="16">
        <v>39</v>
      </c>
      <c r="AD714" t="str">
        <f t="shared" si="11"/>
        <v>Tr</v>
      </c>
    </row>
    <row r="715" spans="2:30" x14ac:dyDescent="0.25">
      <c r="B715">
        <f>VLOOKUP(C715*1,RMPCrecs!F$2:N$1245,9,FALSE)</f>
        <v>17</v>
      </c>
      <c r="C715" s="15" t="s">
        <v>1167</v>
      </c>
      <c r="D715" s="15" t="s">
        <v>41</v>
      </c>
      <c r="E715" s="16">
        <v>2011</v>
      </c>
      <c r="F715" s="15" t="s">
        <v>42</v>
      </c>
      <c r="G715" s="17">
        <v>40801</v>
      </c>
      <c r="H715" s="15" t="s">
        <v>43</v>
      </c>
      <c r="I715" s="15" t="s">
        <v>44</v>
      </c>
      <c r="J715" s="16">
        <v>3008</v>
      </c>
      <c r="K715" s="15" t="s">
        <v>110</v>
      </c>
      <c r="L715" s="16">
        <v>890</v>
      </c>
      <c r="M715" s="15" t="s">
        <v>46</v>
      </c>
      <c r="N715" s="16">
        <v>4</v>
      </c>
      <c r="O715" s="15" t="s">
        <v>43</v>
      </c>
      <c r="P715" s="15" t="s">
        <v>433</v>
      </c>
      <c r="Q715" s="15" t="s">
        <v>48</v>
      </c>
      <c r="R715" s="15" t="s">
        <v>49</v>
      </c>
      <c r="S715" s="15" t="s">
        <v>43</v>
      </c>
      <c r="T715" s="15" t="s">
        <v>50</v>
      </c>
      <c r="U715" s="15" t="s">
        <v>51</v>
      </c>
      <c r="V715" s="16">
        <v>2.98</v>
      </c>
      <c r="W715" s="16">
        <v>2.98</v>
      </c>
      <c r="X715" s="15" t="s">
        <v>1015</v>
      </c>
      <c r="Y715" s="15" t="s">
        <v>1033</v>
      </c>
      <c r="Z715" s="16" t="b">
        <v>0</v>
      </c>
      <c r="AA715" s="15" t="s">
        <v>54</v>
      </c>
      <c r="AB715" s="16" t="b">
        <v>0</v>
      </c>
      <c r="AC715" s="16">
        <v>39</v>
      </c>
      <c r="AD715" t="str">
        <f t="shared" si="11"/>
        <v>Tr</v>
      </c>
    </row>
    <row r="716" spans="2:30" x14ac:dyDescent="0.25">
      <c r="B716">
        <f>VLOOKUP(C716*1,RMPCrecs!F$2:N$1245,9,FALSE)</f>
        <v>17</v>
      </c>
      <c r="C716" s="15" t="s">
        <v>1168</v>
      </c>
      <c r="D716" s="15" t="s">
        <v>41</v>
      </c>
      <c r="E716" s="16">
        <v>2011</v>
      </c>
      <c r="F716" s="15" t="s">
        <v>42</v>
      </c>
      <c r="G716" s="17">
        <v>40801</v>
      </c>
      <c r="H716" s="15" t="s">
        <v>43</v>
      </c>
      <c r="I716" s="15" t="s">
        <v>44</v>
      </c>
      <c r="J716" s="16">
        <v>3008</v>
      </c>
      <c r="K716" s="15" t="s">
        <v>45</v>
      </c>
      <c r="L716" s="16">
        <v>830</v>
      </c>
      <c r="M716" s="15" t="s">
        <v>46</v>
      </c>
      <c r="N716" s="16">
        <v>4</v>
      </c>
      <c r="O716" s="15" t="s">
        <v>43</v>
      </c>
      <c r="P716" s="15" t="s">
        <v>433</v>
      </c>
      <c r="Q716" s="15" t="s">
        <v>48</v>
      </c>
      <c r="R716" s="15" t="s">
        <v>49</v>
      </c>
      <c r="S716" s="15" t="s">
        <v>43</v>
      </c>
      <c r="T716" s="15" t="s">
        <v>50</v>
      </c>
      <c r="U716" s="15" t="s">
        <v>51</v>
      </c>
      <c r="V716" s="16">
        <v>2.98</v>
      </c>
      <c r="W716" s="16">
        <v>2.98</v>
      </c>
      <c r="X716" s="15" t="s">
        <v>1015</v>
      </c>
      <c r="Y716" s="15" t="s">
        <v>1033</v>
      </c>
      <c r="Z716" s="16" t="b">
        <v>0</v>
      </c>
      <c r="AA716" s="15" t="s">
        <v>54</v>
      </c>
      <c r="AB716" s="16" t="b">
        <v>0</v>
      </c>
      <c r="AC716" s="16">
        <v>39</v>
      </c>
      <c r="AD716" t="str">
        <f t="shared" si="11"/>
        <v>Tr</v>
      </c>
    </row>
    <row r="717" spans="2:30" x14ac:dyDescent="0.25">
      <c r="B717">
        <f>VLOOKUP(C717*1,RMPCrecs!F$2:N$1245,9,FALSE)</f>
        <v>17</v>
      </c>
      <c r="C717" s="15" t="s">
        <v>1169</v>
      </c>
      <c r="D717" s="15" t="s">
        <v>41</v>
      </c>
      <c r="E717" s="16">
        <v>2011</v>
      </c>
      <c r="F717" s="15" t="s">
        <v>42</v>
      </c>
      <c r="G717" s="17">
        <v>40801</v>
      </c>
      <c r="H717" s="15" t="s">
        <v>43</v>
      </c>
      <c r="I717" s="15" t="s">
        <v>44</v>
      </c>
      <c r="J717" s="16">
        <v>3008</v>
      </c>
      <c r="K717" s="15" t="s">
        <v>110</v>
      </c>
      <c r="L717" s="16">
        <v>800</v>
      </c>
      <c r="M717" s="15" t="s">
        <v>46</v>
      </c>
      <c r="N717" s="16">
        <v>4</v>
      </c>
      <c r="O717" s="15" t="s">
        <v>43</v>
      </c>
      <c r="P717" s="15" t="s">
        <v>433</v>
      </c>
      <c r="Q717" s="15" t="s">
        <v>48</v>
      </c>
      <c r="R717" s="15" t="s">
        <v>49</v>
      </c>
      <c r="S717" s="15" t="s">
        <v>43</v>
      </c>
      <c r="T717" s="15" t="s">
        <v>50</v>
      </c>
      <c r="U717" s="15" t="s">
        <v>51</v>
      </c>
      <c r="V717" s="16">
        <v>2.98</v>
      </c>
      <c r="W717" s="16">
        <v>2.98</v>
      </c>
      <c r="X717" s="15" t="s">
        <v>1015</v>
      </c>
      <c r="Y717" s="15" t="s">
        <v>1033</v>
      </c>
      <c r="Z717" s="16" t="b">
        <v>0</v>
      </c>
      <c r="AA717" s="15" t="s">
        <v>54</v>
      </c>
      <c r="AB717" s="16" t="b">
        <v>0</v>
      </c>
      <c r="AC717" s="16">
        <v>39</v>
      </c>
      <c r="AD717" t="str">
        <f t="shared" si="11"/>
        <v>Tr</v>
      </c>
    </row>
    <row r="718" spans="2:30" x14ac:dyDescent="0.25">
      <c r="B718">
        <f>VLOOKUP(C718*1,RMPCrecs!F$2:N$1245,9,FALSE)</f>
        <v>17</v>
      </c>
      <c r="C718" s="15" t="s">
        <v>1170</v>
      </c>
      <c r="D718" s="15" t="s">
        <v>41</v>
      </c>
      <c r="E718" s="16">
        <v>2011</v>
      </c>
      <c r="F718" s="15" t="s">
        <v>42</v>
      </c>
      <c r="G718" s="17">
        <v>40801</v>
      </c>
      <c r="H718" s="15" t="s">
        <v>43</v>
      </c>
      <c r="I718" s="15" t="s">
        <v>44</v>
      </c>
      <c r="J718" s="16">
        <v>3008</v>
      </c>
      <c r="K718" s="15" t="s">
        <v>110</v>
      </c>
      <c r="L718" s="16">
        <v>920</v>
      </c>
      <c r="M718" s="15" t="s">
        <v>46</v>
      </c>
      <c r="N718" s="16">
        <v>4</v>
      </c>
      <c r="O718" s="15" t="s">
        <v>43</v>
      </c>
      <c r="P718" s="15" t="s">
        <v>1171</v>
      </c>
      <c r="Q718" s="15" t="s">
        <v>48</v>
      </c>
      <c r="R718" s="15" t="s">
        <v>49</v>
      </c>
      <c r="S718" s="15" t="s">
        <v>43</v>
      </c>
      <c r="T718" s="15" t="s">
        <v>50</v>
      </c>
      <c r="U718" s="15" t="s">
        <v>51</v>
      </c>
      <c r="V718" s="16">
        <v>2.98</v>
      </c>
      <c r="W718" s="16">
        <v>2.98</v>
      </c>
      <c r="X718" s="15" t="s">
        <v>1015</v>
      </c>
      <c r="Y718" s="15" t="s">
        <v>1033</v>
      </c>
      <c r="Z718" s="16" t="b">
        <v>0</v>
      </c>
      <c r="AA718" s="15" t="s">
        <v>54</v>
      </c>
      <c r="AB718" s="16" t="b">
        <v>0</v>
      </c>
      <c r="AC718" s="16">
        <v>39</v>
      </c>
      <c r="AD718" t="str">
        <f t="shared" si="11"/>
        <v>Tr</v>
      </c>
    </row>
    <row r="719" spans="2:30" x14ac:dyDescent="0.25">
      <c r="B719">
        <f>VLOOKUP(C719*1,RMPCrecs!F$2:N$1245,9,FALSE)</f>
        <v>17</v>
      </c>
      <c r="C719" s="15" t="s">
        <v>1172</v>
      </c>
      <c r="D719" s="15" t="s">
        <v>41</v>
      </c>
      <c r="E719" s="16">
        <v>2011</v>
      </c>
      <c r="F719" s="15" t="s">
        <v>42</v>
      </c>
      <c r="G719" s="17">
        <v>40801</v>
      </c>
      <c r="H719" s="15" t="s">
        <v>43</v>
      </c>
      <c r="I719" s="15" t="s">
        <v>44</v>
      </c>
      <c r="J719" s="16">
        <v>3008</v>
      </c>
      <c r="K719" s="15" t="s">
        <v>45</v>
      </c>
      <c r="L719" s="16">
        <v>830</v>
      </c>
      <c r="M719" s="15" t="s">
        <v>46</v>
      </c>
      <c r="N719" s="16">
        <v>4</v>
      </c>
      <c r="O719" s="15" t="s">
        <v>43</v>
      </c>
      <c r="P719" s="15" t="s">
        <v>433</v>
      </c>
      <c r="Q719" s="15" t="s">
        <v>48</v>
      </c>
      <c r="R719" s="15" t="s">
        <v>49</v>
      </c>
      <c r="S719" s="15" t="s">
        <v>43</v>
      </c>
      <c r="T719" s="15" t="s">
        <v>50</v>
      </c>
      <c r="U719" s="15" t="s">
        <v>51</v>
      </c>
      <c r="V719" s="16">
        <v>2.98</v>
      </c>
      <c r="W719" s="16">
        <v>2.98</v>
      </c>
      <c r="X719" s="15" t="s">
        <v>1015</v>
      </c>
      <c r="Y719" s="15" t="s">
        <v>1033</v>
      </c>
      <c r="Z719" s="16" t="b">
        <v>0</v>
      </c>
      <c r="AA719" s="15" t="s">
        <v>54</v>
      </c>
      <c r="AB719" s="16" t="b">
        <v>0</v>
      </c>
      <c r="AC719" s="16">
        <v>39</v>
      </c>
      <c r="AD719" t="str">
        <f t="shared" si="11"/>
        <v>Tr</v>
      </c>
    </row>
    <row r="720" spans="2:30" x14ac:dyDescent="0.25">
      <c r="B720">
        <f>VLOOKUP(C720*1,RMPCrecs!F$2:N$1245,9,FALSE)</f>
        <v>17</v>
      </c>
      <c r="C720" s="15" t="s">
        <v>1173</v>
      </c>
      <c r="D720" s="15" t="s">
        <v>41</v>
      </c>
      <c r="E720" s="16">
        <v>2011</v>
      </c>
      <c r="F720" s="15" t="s">
        <v>42</v>
      </c>
      <c r="G720" s="17">
        <v>40801</v>
      </c>
      <c r="H720" s="15" t="s">
        <v>43</v>
      </c>
      <c r="I720" s="15" t="s">
        <v>44</v>
      </c>
      <c r="J720" s="16">
        <v>3008</v>
      </c>
      <c r="K720" s="15" t="s">
        <v>110</v>
      </c>
      <c r="L720" s="16">
        <v>760</v>
      </c>
      <c r="M720" s="15" t="s">
        <v>46</v>
      </c>
      <c r="N720" s="16">
        <v>3</v>
      </c>
      <c r="O720" s="15" t="s">
        <v>43</v>
      </c>
      <c r="P720" s="15" t="s">
        <v>956</v>
      </c>
      <c r="Q720" s="15" t="s">
        <v>48</v>
      </c>
      <c r="R720" s="15" t="s">
        <v>49</v>
      </c>
      <c r="S720" s="15" t="s">
        <v>43</v>
      </c>
      <c r="T720" s="15" t="s">
        <v>50</v>
      </c>
      <c r="U720" s="15" t="s">
        <v>51</v>
      </c>
      <c r="V720" s="16">
        <v>2.98</v>
      </c>
      <c r="W720" s="16">
        <v>2.98</v>
      </c>
      <c r="X720" s="15" t="s">
        <v>1015</v>
      </c>
      <c r="Y720" s="15" t="s">
        <v>1033</v>
      </c>
      <c r="Z720" s="16" t="b">
        <v>0</v>
      </c>
      <c r="AA720" s="15" t="s">
        <v>54</v>
      </c>
      <c r="AB720" s="16" t="b">
        <v>0</v>
      </c>
      <c r="AC720" s="16">
        <v>39</v>
      </c>
      <c r="AD720" t="str">
        <f t="shared" si="11"/>
        <v>Tr</v>
      </c>
    </row>
    <row r="721" spans="2:30" x14ac:dyDescent="0.25">
      <c r="B721">
        <f>VLOOKUP(C721*1,RMPCrecs!F$2:N$1245,9,FALSE)</f>
        <v>17</v>
      </c>
      <c r="C721" s="15" t="s">
        <v>1174</v>
      </c>
      <c r="D721" s="15" t="s">
        <v>41</v>
      </c>
      <c r="E721" s="16">
        <v>2011</v>
      </c>
      <c r="F721" s="15" t="s">
        <v>42</v>
      </c>
      <c r="G721" s="17">
        <v>40801</v>
      </c>
      <c r="H721" s="15" t="s">
        <v>43</v>
      </c>
      <c r="I721" s="15" t="s">
        <v>44</v>
      </c>
      <c r="J721" s="16">
        <v>3008</v>
      </c>
      <c r="K721" s="15" t="s">
        <v>45</v>
      </c>
      <c r="L721" s="16">
        <v>730</v>
      </c>
      <c r="M721" s="15" t="s">
        <v>46</v>
      </c>
      <c r="N721" s="16">
        <v>4</v>
      </c>
      <c r="O721" s="15" t="s">
        <v>43</v>
      </c>
      <c r="P721" s="15" t="s">
        <v>433</v>
      </c>
      <c r="Q721" s="15" t="s">
        <v>48</v>
      </c>
      <c r="R721" s="15" t="s">
        <v>49</v>
      </c>
      <c r="S721" s="15" t="s">
        <v>43</v>
      </c>
      <c r="T721" s="15" t="s">
        <v>50</v>
      </c>
      <c r="U721" s="15" t="s">
        <v>51</v>
      </c>
      <c r="V721" s="16">
        <v>2.98</v>
      </c>
      <c r="W721" s="16">
        <v>2.98</v>
      </c>
      <c r="X721" s="15" t="s">
        <v>1015</v>
      </c>
      <c r="Y721" s="15" t="s">
        <v>1033</v>
      </c>
      <c r="Z721" s="16" t="b">
        <v>0</v>
      </c>
      <c r="AA721" s="15" t="s">
        <v>54</v>
      </c>
      <c r="AB721" s="16" t="b">
        <v>0</v>
      </c>
      <c r="AC721" s="16">
        <v>39</v>
      </c>
      <c r="AD721" t="str">
        <f t="shared" si="11"/>
        <v>Tr</v>
      </c>
    </row>
    <row r="722" spans="2:30" x14ac:dyDescent="0.25">
      <c r="B722">
        <f>VLOOKUP(C722*1,RMPCrecs!F$2:N$1245,9,FALSE)</f>
        <v>17</v>
      </c>
      <c r="C722" s="15" t="s">
        <v>1175</v>
      </c>
      <c r="D722" s="15" t="s">
        <v>41</v>
      </c>
      <c r="E722" s="16">
        <v>2011</v>
      </c>
      <c r="F722" s="15" t="s">
        <v>42</v>
      </c>
      <c r="G722" s="17">
        <v>40801</v>
      </c>
      <c r="H722" s="15" t="s">
        <v>43</v>
      </c>
      <c r="I722" s="15" t="s">
        <v>44</v>
      </c>
      <c r="J722" s="16">
        <v>3008</v>
      </c>
      <c r="K722" s="15" t="s">
        <v>110</v>
      </c>
      <c r="L722" s="16">
        <v>880</v>
      </c>
      <c r="M722" s="15" t="s">
        <v>46</v>
      </c>
      <c r="N722" s="16">
        <v>4</v>
      </c>
      <c r="O722" s="15" t="s">
        <v>43</v>
      </c>
      <c r="P722" s="15" t="s">
        <v>433</v>
      </c>
      <c r="Q722" s="15" t="s">
        <v>48</v>
      </c>
      <c r="R722" s="15" t="s">
        <v>49</v>
      </c>
      <c r="S722" s="15" t="s">
        <v>43</v>
      </c>
      <c r="T722" s="15" t="s">
        <v>50</v>
      </c>
      <c r="U722" s="15" t="s">
        <v>51</v>
      </c>
      <c r="V722" s="16">
        <v>2.98</v>
      </c>
      <c r="W722" s="16">
        <v>2.98</v>
      </c>
      <c r="X722" s="15" t="s">
        <v>1015</v>
      </c>
      <c r="Y722" s="15" t="s">
        <v>1033</v>
      </c>
      <c r="Z722" s="16" t="b">
        <v>0</v>
      </c>
      <c r="AA722" s="15" t="s">
        <v>54</v>
      </c>
      <c r="AB722" s="16" t="b">
        <v>0</v>
      </c>
      <c r="AC722" s="16">
        <v>39</v>
      </c>
      <c r="AD722" t="str">
        <f t="shared" si="11"/>
        <v>Tr</v>
      </c>
    </row>
    <row r="723" spans="2:30" x14ac:dyDescent="0.25">
      <c r="B723">
        <f>VLOOKUP(C723*1,RMPCrecs!F$2:N$1245,9,FALSE)</f>
        <v>17</v>
      </c>
      <c r="C723" s="15" t="s">
        <v>1176</v>
      </c>
      <c r="D723" s="15" t="s">
        <v>41</v>
      </c>
      <c r="E723" s="16">
        <v>2011</v>
      </c>
      <c r="F723" s="15" t="s">
        <v>42</v>
      </c>
      <c r="G723" s="17">
        <v>40802</v>
      </c>
      <c r="H723" s="15" t="s">
        <v>43</v>
      </c>
      <c r="I723" s="15" t="s">
        <v>44</v>
      </c>
      <c r="J723" s="16">
        <v>3008</v>
      </c>
      <c r="K723" s="15" t="s">
        <v>45</v>
      </c>
      <c r="L723" s="16">
        <v>750</v>
      </c>
      <c r="M723" s="15" t="s">
        <v>46</v>
      </c>
      <c r="N723" s="16">
        <v>3</v>
      </c>
      <c r="O723" s="15" t="s">
        <v>43</v>
      </c>
      <c r="P723" s="15" t="s">
        <v>956</v>
      </c>
      <c r="Q723" s="15" t="s">
        <v>48</v>
      </c>
      <c r="R723" s="15" t="s">
        <v>49</v>
      </c>
      <c r="S723" s="15" t="s">
        <v>43</v>
      </c>
      <c r="T723" s="15" t="s">
        <v>50</v>
      </c>
      <c r="U723" s="15" t="s">
        <v>51</v>
      </c>
      <c r="V723" s="16">
        <v>2.98</v>
      </c>
      <c r="W723" s="16">
        <v>2.98</v>
      </c>
      <c r="X723" s="15" t="s">
        <v>1015</v>
      </c>
      <c r="Y723" s="15" t="s">
        <v>1033</v>
      </c>
      <c r="Z723" s="16" t="b">
        <v>0</v>
      </c>
      <c r="AA723" s="15" t="s">
        <v>54</v>
      </c>
      <c r="AB723" s="16" t="b">
        <v>0</v>
      </c>
      <c r="AC723" s="16">
        <v>39</v>
      </c>
      <c r="AD723" t="str">
        <f t="shared" si="11"/>
        <v>Tr</v>
      </c>
    </row>
    <row r="724" spans="2:30" x14ac:dyDescent="0.25">
      <c r="B724">
        <f>VLOOKUP(C724*1,RMPCrecs!F$2:N$1245,9,FALSE)</f>
        <v>17</v>
      </c>
      <c r="C724" s="15" t="s">
        <v>1177</v>
      </c>
      <c r="D724" s="15" t="s">
        <v>41</v>
      </c>
      <c r="E724" s="16">
        <v>2011</v>
      </c>
      <c r="F724" s="15" t="s">
        <v>42</v>
      </c>
      <c r="G724" s="17">
        <v>40802</v>
      </c>
      <c r="H724" s="15" t="s">
        <v>43</v>
      </c>
      <c r="I724" s="15" t="s">
        <v>44</v>
      </c>
      <c r="J724" s="16">
        <v>3008</v>
      </c>
      <c r="K724" s="15" t="s">
        <v>45</v>
      </c>
      <c r="L724" s="16">
        <v>680</v>
      </c>
      <c r="M724" s="15" t="s">
        <v>46</v>
      </c>
      <c r="N724" s="16">
        <v>3</v>
      </c>
      <c r="O724" s="15" t="s">
        <v>43</v>
      </c>
      <c r="P724" s="15" t="s">
        <v>956</v>
      </c>
      <c r="Q724" s="15" t="s">
        <v>48</v>
      </c>
      <c r="R724" s="15" t="s">
        <v>49</v>
      </c>
      <c r="S724" s="15" t="s">
        <v>43</v>
      </c>
      <c r="T724" s="15" t="s">
        <v>50</v>
      </c>
      <c r="U724" s="15" t="s">
        <v>51</v>
      </c>
      <c r="V724" s="16">
        <v>2.98</v>
      </c>
      <c r="W724" s="16">
        <v>2.98</v>
      </c>
      <c r="X724" s="15" t="s">
        <v>1015</v>
      </c>
      <c r="Y724" s="15" t="s">
        <v>1033</v>
      </c>
      <c r="Z724" s="16" t="b">
        <v>0</v>
      </c>
      <c r="AA724" s="15" t="s">
        <v>54</v>
      </c>
      <c r="AB724" s="16" t="b">
        <v>0</v>
      </c>
      <c r="AC724" s="16">
        <v>39</v>
      </c>
      <c r="AD724" t="str">
        <f t="shared" si="11"/>
        <v>Tr</v>
      </c>
    </row>
    <row r="725" spans="2:30" x14ac:dyDescent="0.25">
      <c r="B725">
        <f>VLOOKUP(C725*1,RMPCrecs!F$2:N$1245,9,FALSE)</f>
        <v>17</v>
      </c>
      <c r="C725" s="15" t="s">
        <v>1178</v>
      </c>
      <c r="D725" s="15" t="s">
        <v>41</v>
      </c>
      <c r="E725" s="16">
        <v>2011</v>
      </c>
      <c r="F725" s="15" t="s">
        <v>42</v>
      </c>
      <c r="G725" s="17">
        <v>40802</v>
      </c>
      <c r="H725" s="15" t="s">
        <v>43</v>
      </c>
      <c r="I725" s="15" t="s">
        <v>44</v>
      </c>
      <c r="J725" s="16">
        <v>3008</v>
      </c>
      <c r="K725" s="15" t="s">
        <v>110</v>
      </c>
      <c r="L725" s="16">
        <v>760</v>
      </c>
      <c r="M725" s="15" t="s">
        <v>46</v>
      </c>
      <c r="N725" s="16">
        <v>4</v>
      </c>
      <c r="O725" s="15" t="s">
        <v>43</v>
      </c>
      <c r="P725" s="15" t="s">
        <v>433</v>
      </c>
      <c r="Q725" s="15" t="s">
        <v>48</v>
      </c>
      <c r="R725" s="15" t="s">
        <v>49</v>
      </c>
      <c r="S725" s="15" t="s">
        <v>43</v>
      </c>
      <c r="T725" s="15" t="s">
        <v>50</v>
      </c>
      <c r="U725" s="15" t="s">
        <v>51</v>
      </c>
      <c r="V725" s="16">
        <v>2.98</v>
      </c>
      <c r="W725" s="16">
        <v>2.98</v>
      </c>
      <c r="X725" s="15" t="s">
        <v>1015</v>
      </c>
      <c r="Y725" s="15" t="s">
        <v>1033</v>
      </c>
      <c r="Z725" s="16" t="b">
        <v>0</v>
      </c>
      <c r="AA725" s="15" t="s">
        <v>54</v>
      </c>
      <c r="AB725" s="16" t="b">
        <v>0</v>
      </c>
      <c r="AC725" s="16">
        <v>39</v>
      </c>
      <c r="AD725" t="str">
        <f t="shared" si="11"/>
        <v>Tr</v>
      </c>
    </row>
    <row r="726" spans="2:30" x14ac:dyDescent="0.25">
      <c r="B726">
        <f>VLOOKUP(C726*1,RMPCrecs!F$2:N$1245,9,FALSE)</f>
        <v>17</v>
      </c>
      <c r="C726" s="15" t="s">
        <v>1179</v>
      </c>
      <c r="D726" s="15" t="s">
        <v>41</v>
      </c>
      <c r="E726" s="16">
        <v>2011</v>
      </c>
      <c r="F726" s="15" t="s">
        <v>42</v>
      </c>
      <c r="G726" s="17">
        <v>40802</v>
      </c>
      <c r="H726" s="15" t="s">
        <v>43</v>
      </c>
      <c r="I726" s="15" t="s">
        <v>44</v>
      </c>
      <c r="J726" s="16">
        <v>3008</v>
      </c>
      <c r="K726" s="15" t="s">
        <v>45</v>
      </c>
      <c r="L726" s="16">
        <v>850</v>
      </c>
      <c r="M726" s="15" t="s">
        <v>46</v>
      </c>
      <c r="N726" s="16">
        <v>3</v>
      </c>
      <c r="O726" s="15" t="s">
        <v>43</v>
      </c>
      <c r="P726" s="15" t="s">
        <v>956</v>
      </c>
      <c r="Q726" s="15" t="s">
        <v>48</v>
      </c>
      <c r="R726" s="15" t="s">
        <v>49</v>
      </c>
      <c r="S726" s="15" t="s">
        <v>43</v>
      </c>
      <c r="T726" s="15" t="s">
        <v>50</v>
      </c>
      <c r="U726" s="15" t="s">
        <v>51</v>
      </c>
      <c r="V726" s="16">
        <v>2.98</v>
      </c>
      <c r="W726" s="16">
        <v>2.98</v>
      </c>
      <c r="X726" s="15" t="s">
        <v>1015</v>
      </c>
      <c r="Y726" s="15" t="s">
        <v>1033</v>
      </c>
      <c r="Z726" s="16" t="b">
        <v>0</v>
      </c>
      <c r="AA726" s="15" t="s">
        <v>54</v>
      </c>
      <c r="AB726" s="16" t="b">
        <v>0</v>
      </c>
      <c r="AC726" s="16">
        <v>39</v>
      </c>
      <c r="AD726" t="str">
        <f t="shared" si="11"/>
        <v>Tr</v>
      </c>
    </row>
    <row r="727" spans="2:30" x14ac:dyDescent="0.25">
      <c r="B727">
        <f>VLOOKUP(C727*1,RMPCrecs!F$2:N$1245,9,FALSE)</f>
        <v>17</v>
      </c>
      <c r="C727" s="15" t="s">
        <v>1180</v>
      </c>
      <c r="D727" s="15" t="s">
        <v>41</v>
      </c>
      <c r="E727" s="16">
        <v>2011</v>
      </c>
      <c r="F727" s="15" t="s">
        <v>42</v>
      </c>
      <c r="G727" s="17">
        <v>40802</v>
      </c>
      <c r="H727" s="15" t="s">
        <v>43</v>
      </c>
      <c r="I727" s="15" t="s">
        <v>44</v>
      </c>
      <c r="J727" s="16">
        <v>3008</v>
      </c>
      <c r="K727" s="15" t="s">
        <v>110</v>
      </c>
      <c r="L727" s="16">
        <v>780</v>
      </c>
      <c r="M727" s="15" t="s">
        <v>46</v>
      </c>
      <c r="N727" s="16">
        <v>3</v>
      </c>
      <c r="O727" s="15" t="s">
        <v>43</v>
      </c>
      <c r="P727" s="15" t="s">
        <v>956</v>
      </c>
      <c r="Q727" s="15" t="s">
        <v>48</v>
      </c>
      <c r="R727" s="15" t="s">
        <v>49</v>
      </c>
      <c r="S727" s="15" t="s">
        <v>43</v>
      </c>
      <c r="T727" s="15" t="s">
        <v>50</v>
      </c>
      <c r="U727" s="15" t="s">
        <v>51</v>
      </c>
      <c r="V727" s="16">
        <v>2.98</v>
      </c>
      <c r="W727" s="16">
        <v>2.98</v>
      </c>
      <c r="X727" s="15" t="s">
        <v>1015</v>
      </c>
      <c r="Y727" s="15" t="s">
        <v>1033</v>
      </c>
      <c r="Z727" s="16" t="b">
        <v>0</v>
      </c>
      <c r="AA727" s="15" t="s">
        <v>54</v>
      </c>
      <c r="AB727" s="16" t="b">
        <v>0</v>
      </c>
      <c r="AC727" s="16">
        <v>39</v>
      </c>
      <c r="AD727" t="str">
        <f t="shared" si="11"/>
        <v>Tr</v>
      </c>
    </row>
    <row r="728" spans="2:30" x14ac:dyDescent="0.25">
      <c r="B728">
        <f>VLOOKUP(C728*1,RMPCrecs!F$2:N$1245,9,FALSE)</f>
        <v>17</v>
      </c>
      <c r="C728" s="15" t="s">
        <v>1181</v>
      </c>
      <c r="D728" s="15" t="s">
        <v>41</v>
      </c>
      <c r="E728" s="16">
        <v>2011</v>
      </c>
      <c r="F728" s="15" t="s">
        <v>42</v>
      </c>
      <c r="G728" s="17">
        <v>40802</v>
      </c>
      <c r="H728" s="15" t="s">
        <v>43</v>
      </c>
      <c r="I728" s="15" t="s">
        <v>44</v>
      </c>
      <c r="J728" s="16">
        <v>3008</v>
      </c>
      <c r="K728" s="15" t="s">
        <v>110</v>
      </c>
      <c r="L728" s="16">
        <v>780</v>
      </c>
      <c r="M728" s="15" t="s">
        <v>46</v>
      </c>
      <c r="N728" s="16">
        <v>3</v>
      </c>
      <c r="O728" s="15" t="s">
        <v>43</v>
      </c>
      <c r="P728" s="15" t="s">
        <v>956</v>
      </c>
      <c r="Q728" s="15" t="s">
        <v>48</v>
      </c>
      <c r="R728" s="15" t="s">
        <v>49</v>
      </c>
      <c r="S728" s="15" t="s">
        <v>43</v>
      </c>
      <c r="T728" s="15" t="s">
        <v>50</v>
      </c>
      <c r="U728" s="15" t="s">
        <v>51</v>
      </c>
      <c r="V728" s="16">
        <v>2.98</v>
      </c>
      <c r="W728" s="16">
        <v>2.98</v>
      </c>
      <c r="X728" s="15" t="s">
        <v>1015</v>
      </c>
      <c r="Y728" s="15" t="s">
        <v>1033</v>
      </c>
      <c r="Z728" s="16" t="b">
        <v>0</v>
      </c>
      <c r="AA728" s="15" t="s">
        <v>54</v>
      </c>
      <c r="AB728" s="16" t="b">
        <v>0</v>
      </c>
      <c r="AC728" s="16">
        <v>39</v>
      </c>
      <c r="AD728" t="str">
        <f t="shared" si="11"/>
        <v>Tr</v>
      </c>
    </row>
    <row r="729" spans="2:30" x14ac:dyDescent="0.25">
      <c r="B729">
        <f>VLOOKUP(C729*1,RMPCrecs!F$2:N$1245,9,FALSE)</f>
        <v>17</v>
      </c>
      <c r="C729" s="15" t="s">
        <v>1182</v>
      </c>
      <c r="D729" s="15" t="s">
        <v>41</v>
      </c>
      <c r="E729" s="16">
        <v>2011</v>
      </c>
      <c r="F729" s="15" t="s">
        <v>42</v>
      </c>
      <c r="G729" s="17">
        <v>40802</v>
      </c>
      <c r="H729" s="15" t="s">
        <v>43</v>
      </c>
      <c r="I729" s="15" t="s">
        <v>44</v>
      </c>
      <c r="J729" s="16">
        <v>3008</v>
      </c>
      <c r="K729" s="15" t="s">
        <v>110</v>
      </c>
      <c r="L729" s="16">
        <v>760</v>
      </c>
      <c r="M729" s="15" t="s">
        <v>46</v>
      </c>
      <c r="N729" s="16">
        <v>4</v>
      </c>
      <c r="O729" s="15" t="s">
        <v>43</v>
      </c>
      <c r="P729" s="15" t="s">
        <v>578</v>
      </c>
      <c r="Q729" s="15" t="s">
        <v>48</v>
      </c>
      <c r="R729" s="15" t="s">
        <v>49</v>
      </c>
      <c r="S729" s="15" t="s">
        <v>43</v>
      </c>
      <c r="T729" s="15" t="s">
        <v>50</v>
      </c>
      <c r="U729" s="15" t="s">
        <v>51</v>
      </c>
      <c r="V729" s="16">
        <v>2.98</v>
      </c>
      <c r="W729" s="16">
        <v>2.98</v>
      </c>
      <c r="X729" s="15" t="s">
        <v>1015</v>
      </c>
      <c r="Y729" s="15" t="s">
        <v>1033</v>
      </c>
      <c r="Z729" s="16" t="b">
        <v>0</v>
      </c>
      <c r="AA729" s="15" t="s">
        <v>54</v>
      </c>
      <c r="AB729" s="16" t="b">
        <v>0</v>
      </c>
      <c r="AC729" s="16">
        <v>39</v>
      </c>
      <c r="AD729" t="str">
        <f t="shared" si="11"/>
        <v>Tr</v>
      </c>
    </row>
    <row r="730" spans="2:30" x14ac:dyDescent="0.25">
      <c r="B730">
        <f>VLOOKUP(C730*1,RMPCrecs!F$2:N$1245,9,FALSE)</f>
        <v>17</v>
      </c>
      <c r="C730" s="15" t="s">
        <v>1183</v>
      </c>
      <c r="D730" s="15" t="s">
        <v>41</v>
      </c>
      <c r="E730" s="16">
        <v>2011</v>
      </c>
      <c r="F730" s="15" t="s">
        <v>42</v>
      </c>
      <c r="G730" s="17">
        <v>40802</v>
      </c>
      <c r="H730" s="15" t="s">
        <v>43</v>
      </c>
      <c r="I730" s="15" t="s">
        <v>44</v>
      </c>
      <c r="J730" s="16">
        <v>3008</v>
      </c>
      <c r="K730" s="15" t="s">
        <v>110</v>
      </c>
      <c r="L730" s="16">
        <v>880</v>
      </c>
      <c r="M730" s="15" t="s">
        <v>46</v>
      </c>
      <c r="N730" s="16">
        <v>4</v>
      </c>
      <c r="O730" s="15" t="s">
        <v>43</v>
      </c>
      <c r="P730" s="15" t="s">
        <v>433</v>
      </c>
      <c r="Q730" s="15" t="s">
        <v>48</v>
      </c>
      <c r="R730" s="15" t="s">
        <v>49</v>
      </c>
      <c r="S730" s="15" t="s">
        <v>43</v>
      </c>
      <c r="T730" s="15" t="s">
        <v>50</v>
      </c>
      <c r="U730" s="15" t="s">
        <v>51</v>
      </c>
      <c r="V730" s="16">
        <v>2.98</v>
      </c>
      <c r="W730" s="16">
        <v>2.98</v>
      </c>
      <c r="X730" s="15" t="s">
        <v>1015</v>
      </c>
      <c r="Y730" s="15" t="s">
        <v>1033</v>
      </c>
      <c r="Z730" s="16" t="b">
        <v>0</v>
      </c>
      <c r="AA730" s="15" t="s">
        <v>54</v>
      </c>
      <c r="AB730" s="16" t="b">
        <v>0</v>
      </c>
      <c r="AC730" s="16">
        <v>39</v>
      </c>
      <c r="AD730" t="str">
        <f t="shared" si="11"/>
        <v>Tr</v>
      </c>
    </row>
    <row r="731" spans="2:30" x14ac:dyDescent="0.25">
      <c r="B731">
        <f>VLOOKUP(C731*1,RMPCrecs!F$2:N$1245,9,FALSE)</f>
        <v>17</v>
      </c>
      <c r="C731" s="15" t="s">
        <v>1184</v>
      </c>
      <c r="D731" s="15" t="s">
        <v>41</v>
      </c>
      <c r="E731" s="16">
        <v>2011</v>
      </c>
      <c r="F731" s="15" t="s">
        <v>42</v>
      </c>
      <c r="G731" s="17">
        <v>40802</v>
      </c>
      <c r="H731" s="15" t="s">
        <v>43</v>
      </c>
      <c r="I731" s="15" t="s">
        <v>44</v>
      </c>
      <c r="J731" s="16">
        <v>3008</v>
      </c>
      <c r="K731" s="15" t="s">
        <v>110</v>
      </c>
      <c r="L731" s="16">
        <v>780</v>
      </c>
      <c r="M731" s="15" t="s">
        <v>46</v>
      </c>
      <c r="N731" s="16">
        <v>4</v>
      </c>
      <c r="O731" s="15" t="s">
        <v>43</v>
      </c>
      <c r="P731" s="15" t="s">
        <v>433</v>
      </c>
      <c r="Q731" s="15" t="s">
        <v>48</v>
      </c>
      <c r="R731" s="15" t="s">
        <v>49</v>
      </c>
      <c r="S731" s="15" t="s">
        <v>43</v>
      </c>
      <c r="T731" s="15" t="s">
        <v>50</v>
      </c>
      <c r="U731" s="15" t="s">
        <v>51</v>
      </c>
      <c r="V731" s="16">
        <v>2.98</v>
      </c>
      <c r="W731" s="16">
        <v>2.98</v>
      </c>
      <c r="X731" s="15" t="s">
        <v>1015</v>
      </c>
      <c r="Y731" s="15" t="s">
        <v>1033</v>
      </c>
      <c r="Z731" s="16" t="b">
        <v>0</v>
      </c>
      <c r="AA731" s="15" t="s">
        <v>54</v>
      </c>
      <c r="AB731" s="16" t="b">
        <v>0</v>
      </c>
      <c r="AC731" s="16">
        <v>39</v>
      </c>
      <c r="AD731" t="str">
        <f t="shared" si="11"/>
        <v>Tr</v>
      </c>
    </row>
    <row r="732" spans="2:30" x14ac:dyDescent="0.25">
      <c r="B732">
        <f>VLOOKUP(C732*1,RMPCrecs!F$2:N$1245,9,FALSE)</f>
        <v>17</v>
      </c>
      <c r="C732" s="15" t="s">
        <v>1185</v>
      </c>
      <c r="D732" s="15" t="s">
        <v>41</v>
      </c>
      <c r="E732" s="16">
        <v>2011</v>
      </c>
      <c r="F732" s="15" t="s">
        <v>42</v>
      </c>
      <c r="G732" s="17">
        <v>40802</v>
      </c>
      <c r="H732" s="15" t="s">
        <v>43</v>
      </c>
      <c r="I732" s="15" t="s">
        <v>44</v>
      </c>
      <c r="J732" s="16">
        <v>3008</v>
      </c>
      <c r="K732" s="15" t="s">
        <v>110</v>
      </c>
      <c r="L732" s="16">
        <v>700</v>
      </c>
      <c r="M732" s="15" t="s">
        <v>46</v>
      </c>
      <c r="N732" s="16">
        <v>3</v>
      </c>
      <c r="O732" s="15" t="s">
        <v>43</v>
      </c>
      <c r="P732" s="15" t="s">
        <v>956</v>
      </c>
      <c r="Q732" s="15" t="s">
        <v>48</v>
      </c>
      <c r="R732" s="15" t="s">
        <v>49</v>
      </c>
      <c r="S732" s="15" t="s">
        <v>43</v>
      </c>
      <c r="T732" s="15" t="s">
        <v>50</v>
      </c>
      <c r="U732" s="15" t="s">
        <v>51</v>
      </c>
      <c r="V732" s="16">
        <v>2.98</v>
      </c>
      <c r="W732" s="16">
        <v>2.98</v>
      </c>
      <c r="X732" s="15" t="s">
        <v>1015</v>
      </c>
      <c r="Y732" s="15" t="s">
        <v>1033</v>
      </c>
      <c r="Z732" s="16" t="b">
        <v>0</v>
      </c>
      <c r="AA732" s="15" t="s">
        <v>54</v>
      </c>
      <c r="AB732" s="16" t="b">
        <v>0</v>
      </c>
      <c r="AC732" s="16">
        <v>39</v>
      </c>
      <c r="AD732" t="str">
        <f t="shared" si="11"/>
        <v>Tr</v>
      </c>
    </row>
    <row r="733" spans="2:30" x14ac:dyDescent="0.25">
      <c r="B733">
        <f>VLOOKUP(C733*1,RMPCrecs!F$2:N$1245,9,FALSE)</f>
        <v>17</v>
      </c>
      <c r="C733" s="15" t="s">
        <v>1186</v>
      </c>
      <c r="D733" s="15" t="s">
        <v>41</v>
      </c>
      <c r="E733" s="16">
        <v>2011</v>
      </c>
      <c r="F733" s="15" t="s">
        <v>42</v>
      </c>
      <c r="G733" s="17">
        <v>40802</v>
      </c>
      <c r="H733" s="15" t="s">
        <v>43</v>
      </c>
      <c r="I733" s="15" t="s">
        <v>44</v>
      </c>
      <c r="J733" s="16">
        <v>3008</v>
      </c>
      <c r="K733" s="15" t="s">
        <v>110</v>
      </c>
      <c r="L733" s="16">
        <v>740</v>
      </c>
      <c r="M733" s="15" t="s">
        <v>46</v>
      </c>
      <c r="N733" s="16">
        <v>4</v>
      </c>
      <c r="O733" s="15" t="s">
        <v>43</v>
      </c>
      <c r="P733" s="15" t="s">
        <v>433</v>
      </c>
      <c r="Q733" s="15" t="s">
        <v>48</v>
      </c>
      <c r="R733" s="15" t="s">
        <v>49</v>
      </c>
      <c r="S733" s="15" t="s">
        <v>43</v>
      </c>
      <c r="T733" s="15" t="s">
        <v>50</v>
      </c>
      <c r="U733" s="15" t="s">
        <v>51</v>
      </c>
      <c r="V733" s="16">
        <v>2.98</v>
      </c>
      <c r="W733" s="16">
        <v>2.98</v>
      </c>
      <c r="X733" s="15" t="s">
        <v>1015</v>
      </c>
      <c r="Y733" s="15" t="s">
        <v>1033</v>
      </c>
      <c r="Z733" s="16" t="b">
        <v>0</v>
      </c>
      <c r="AA733" s="15" t="s">
        <v>54</v>
      </c>
      <c r="AB733" s="16" t="b">
        <v>0</v>
      </c>
      <c r="AC733" s="16">
        <v>39</v>
      </c>
      <c r="AD733" t="str">
        <f t="shared" si="11"/>
        <v>Tr</v>
      </c>
    </row>
    <row r="734" spans="2:30" x14ac:dyDescent="0.25">
      <c r="B734">
        <f>VLOOKUP(C734*1,RMPCrecs!F$2:N$1245,9,FALSE)</f>
        <v>17</v>
      </c>
      <c r="C734" s="15" t="s">
        <v>1187</v>
      </c>
      <c r="D734" s="15" t="s">
        <v>41</v>
      </c>
      <c r="E734" s="16">
        <v>2011</v>
      </c>
      <c r="F734" s="15" t="s">
        <v>42</v>
      </c>
      <c r="G734" s="17">
        <v>40802</v>
      </c>
      <c r="H734" s="15" t="s">
        <v>43</v>
      </c>
      <c r="I734" s="15" t="s">
        <v>44</v>
      </c>
      <c r="J734" s="16">
        <v>3008</v>
      </c>
      <c r="K734" s="15" t="s">
        <v>110</v>
      </c>
      <c r="L734" s="16">
        <v>730</v>
      </c>
      <c r="M734" s="15" t="s">
        <v>46</v>
      </c>
      <c r="N734" s="16">
        <v>4</v>
      </c>
      <c r="O734" s="15" t="s">
        <v>43</v>
      </c>
      <c r="P734" s="15" t="s">
        <v>433</v>
      </c>
      <c r="Q734" s="15" t="s">
        <v>48</v>
      </c>
      <c r="R734" s="15" t="s">
        <v>49</v>
      </c>
      <c r="S734" s="15" t="s">
        <v>43</v>
      </c>
      <c r="T734" s="15" t="s">
        <v>50</v>
      </c>
      <c r="U734" s="15" t="s">
        <v>51</v>
      </c>
      <c r="V734" s="16">
        <v>2.98</v>
      </c>
      <c r="W734" s="16">
        <v>2.98</v>
      </c>
      <c r="X734" s="15" t="s">
        <v>1015</v>
      </c>
      <c r="Y734" s="15" t="s">
        <v>1033</v>
      </c>
      <c r="Z734" s="16" t="b">
        <v>0</v>
      </c>
      <c r="AA734" s="15" t="s">
        <v>54</v>
      </c>
      <c r="AB734" s="16" t="b">
        <v>0</v>
      </c>
      <c r="AC734" s="16">
        <v>39</v>
      </c>
      <c r="AD734" t="str">
        <f t="shared" si="11"/>
        <v>Tr</v>
      </c>
    </row>
    <row r="735" spans="2:30" x14ac:dyDescent="0.25">
      <c r="B735">
        <f>VLOOKUP(C735*1,RMPCrecs!F$2:N$1245,9,FALSE)</f>
        <v>17</v>
      </c>
      <c r="C735" s="15" t="s">
        <v>1189</v>
      </c>
      <c r="D735" s="15" t="s">
        <v>41</v>
      </c>
      <c r="E735" s="16">
        <v>2011</v>
      </c>
      <c r="F735" s="15" t="s">
        <v>42</v>
      </c>
      <c r="G735" s="17">
        <v>40806</v>
      </c>
      <c r="H735" s="15" t="s">
        <v>43</v>
      </c>
      <c r="I735" s="15" t="s">
        <v>44</v>
      </c>
      <c r="J735" s="16">
        <v>3008</v>
      </c>
      <c r="K735" s="15" t="s">
        <v>45</v>
      </c>
      <c r="L735" s="16">
        <v>690</v>
      </c>
      <c r="M735" s="15" t="s">
        <v>46</v>
      </c>
      <c r="N735" s="16">
        <v>3</v>
      </c>
      <c r="O735" s="15" t="s">
        <v>43</v>
      </c>
      <c r="P735" s="15" t="s">
        <v>956</v>
      </c>
      <c r="Q735" s="15" t="s">
        <v>48</v>
      </c>
      <c r="R735" s="15" t="s">
        <v>49</v>
      </c>
      <c r="S735" s="15" t="s">
        <v>43</v>
      </c>
      <c r="T735" s="15" t="s">
        <v>50</v>
      </c>
      <c r="U735" s="15" t="s">
        <v>82</v>
      </c>
      <c r="V735" s="16">
        <v>3.79</v>
      </c>
      <c r="W735" s="16">
        <v>3.79</v>
      </c>
      <c r="X735" s="15" t="s">
        <v>1015</v>
      </c>
      <c r="Y735" s="15" t="s">
        <v>1139</v>
      </c>
      <c r="Z735" s="16" t="b">
        <v>0</v>
      </c>
      <c r="AA735" s="15" t="s">
        <v>54</v>
      </c>
      <c r="AB735" s="16" t="b">
        <v>0</v>
      </c>
      <c r="AC735" s="16">
        <v>39</v>
      </c>
      <c r="AD735" t="str">
        <f t="shared" si="11"/>
        <v>Tr</v>
      </c>
    </row>
    <row r="736" spans="2:30" x14ac:dyDescent="0.25">
      <c r="B736">
        <f>VLOOKUP(C736*1,RMPCrecs!F$2:N$1245,9,FALSE)</f>
        <v>17</v>
      </c>
      <c r="C736" s="15" t="s">
        <v>1190</v>
      </c>
      <c r="D736" s="15" t="s">
        <v>41</v>
      </c>
      <c r="E736" s="16">
        <v>2011</v>
      </c>
      <c r="F736" s="15" t="s">
        <v>42</v>
      </c>
      <c r="G736" s="17">
        <v>40806</v>
      </c>
      <c r="H736" s="15" t="s">
        <v>43</v>
      </c>
      <c r="I736" s="15" t="s">
        <v>44</v>
      </c>
      <c r="J736" s="16">
        <v>3008</v>
      </c>
      <c r="K736" s="15" t="s">
        <v>110</v>
      </c>
      <c r="L736" s="16">
        <v>740</v>
      </c>
      <c r="M736" s="15" t="s">
        <v>46</v>
      </c>
      <c r="N736" s="16">
        <v>3</v>
      </c>
      <c r="O736" s="15" t="s">
        <v>43</v>
      </c>
      <c r="P736" s="15" t="s">
        <v>770</v>
      </c>
      <c r="Q736" s="15" t="s">
        <v>48</v>
      </c>
      <c r="R736" s="15" t="s">
        <v>49</v>
      </c>
      <c r="S736" s="15" t="s">
        <v>43</v>
      </c>
      <c r="T736" s="15" t="s">
        <v>50</v>
      </c>
      <c r="U736" s="15" t="s">
        <v>82</v>
      </c>
      <c r="V736" s="16">
        <v>3.79</v>
      </c>
      <c r="W736" s="16">
        <v>3.79</v>
      </c>
      <c r="X736" s="15" t="s">
        <v>1015</v>
      </c>
      <c r="Y736" s="15" t="s">
        <v>1139</v>
      </c>
      <c r="Z736" s="16" t="b">
        <v>0</v>
      </c>
      <c r="AA736" s="15" t="s">
        <v>54</v>
      </c>
      <c r="AB736" s="16" t="b">
        <v>0</v>
      </c>
      <c r="AC736" s="16">
        <v>39</v>
      </c>
      <c r="AD736" t="str">
        <f t="shared" si="11"/>
        <v>Tr</v>
      </c>
    </row>
    <row r="737" spans="2:30" x14ac:dyDescent="0.25">
      <c r="B737">
        <f>VLOOKUP(C737*1,RMPCrecs!F$2:N$1245,9,FALSE)</f>
        <v>17</v>
      </c>
      <c r="C737" s="15" t="s">
        <v>1191</v>
      </c>
      <c r="D737" s="15" t="s">
        <v>41</v>
      </c>
      <c r="E737" s="16">
        <v>2011</v>
      </c>
      <c r="F737" s="15" t="s">
        <v>42</v>
      </c>
      <c r="G737" s="17">
        <v>40800</v>
      </c>
      <c r="H737" s="15" t="s">
        <v>43</v>
      </c>
      <c r="I737" s="15" t="s">
        <v>44</v>
      </c>
      <c r="J737" s="16">
        <v>3008</v>
      </c>
      <c r="K737" s="15" t="s">
        <v>110</v>
      </c>
      <c r="L737" s="16">
        <v>820</v>
      </c>
      <c r="M737" s="15" t="s">
        <v>46</v>
      </c>
      <c r="N737" s="16">
        <v>4</v>
      </c>
      <c r="O737" s="15" t="s">
        <v>43</v>
      </c>
      <c r="P737" s="15" t="s">
        <v>433</v>
      </c>
      <c r="Q737" s="15" t="s">
        <v>48</v>
      </c>
      <c r="R737" s="15" t="s">
        <v>49</v>
      </c>
      <c r="S737" s="15" t="s">
        <v>43</v>
      </c>
      <c r="T737" s="15" t="s">
        <v>50</v>
      </c>
      <c r="U737" s="15" t="s">
        <v>51</v>
      </c>
      <c r="V737" s="16">
        <v>2.98</v>
      </c>
      <c r="W737" s="16">
        <v>2.98</v>
      </c>
      <c r="X737" s="15" t="s">
        <v>1015</v>
      </c>
      <c r="Y737" s="15" t="s">
        <v>1033</v>
      </c>
      <c r="Z737" s="16" t="b">
        <v>0</v>
      </c>
      <c r="AA737" s="15" t="s">
        <v>54</v>
      </c>
      <c r="AB737" s="16" t="b">
        <v>0</v>
      </c>
      <c r="AC737" s="16">
        <v>39</v>
      </c>
      <c r="AD737" t="str">
        <f t="shared" si="11"/>
        <v>Tr</v>
      </c>
    </row>
    <row r="738" spans="2:30" x14ac:dyDescent="0.25">
      <c r="B738">
        <f>VLOOKUP(C738*1,RMPCrecs!F$2:N$1245,9,FALSE)</f>
        <v>17</v>
      </c>
      <c r="C738" s="15" t="s">
        <v>1194</v>
      </c>
      <c r="D738" s="15" t="s">
        <v>41</v>
      </c>
      <c r="E738" s="16">
        <v>2011</v>
      </c>
      <c r="F738" s="15" t="s">
        <v>42</v>
      </c>
      <c r="G738" s="17">
        <v>40798</v>
      </c>
      <c r="H738" s="15" t="s">
        <v>43</v>
      </c>
      <c r="I738" s="15" t="s">
        <v>44</v>
      </c>
      <c r="J738" s="16">
        <v>3008</v>
      </c>
      <c r="K738" s="15" t="s">
        <v>45</v>
      </c>
      <c r="L738" s="16">
        <v>700</v>
      </c>
      <c r="M738" s="15" t="s">
        <v>46</v>
      </c>
      <c r="N738" s="16">
        <v>3</v>
      </c>
      <c r="O738" s="15" t="s">
        <v>43</v>
      </c>
      <c r="P738" s="15" t="s">
        <v>956</v>
      </c>
      <c r="Q738" s="15" t="s">
        <v>48</v>
      </c>
      <c r="R738" s="15" t="s">
        <v>49</v>
      </c>
      <c r="S738" s="15" t="s">
        <v>43</v>
      </c>
      <c r="T738" s="15" t="s">
        <v>50</v>
      </c>
      <c r="U738" s="15" t="s">
        <v>51</v>
      </c>
      <c r="V738" s="16">
        <v>2.98</v>
      </c>
      <c r="W738" s="16">
        <v>2.98</v>
      </c>
      <c r="X738" s="15" t="s">
        <v>1015</v>
      </c>
      <c r="Y738" s="15" t="s">
        <v>1033</v>
      </c>
      <c r="Z738" s="16" t="b">
        <v>0</v>
      </c>
      <c r="AA738" s="15" t="s">
        <v>54</v>
      </c>
      <c r="AB738" s="16" t="b">
        <v>0</v>
      </c>
      <c r="AC738" s="16">
        <v>39</v>
      </c>
      <c r="AD738" t="str">
        <f t="shared" si="11"/>
        <v>Tr</v>
      </c>
    </row>
    <row r="739" spans="2:30" x14ac:dyDescent="0.25">
      <c r="B739">
        <f>VLOOKUP(C739*1,RMPCrecs!F$2:N$1245,9,FALSE)</f>
        <v>17</v>
      </c>
      <c r="C739" s="15" t="s">
        <v>1195</v>
      </c>
      <c r="D739" s="15" t="s">
        <v>41</v>
      </c>
      <c r="E739" s="16">
        <v>2011</v>
      </c>
      <c r="F739" s="15" t="s">
        <v>42</v>
      </c>
      <c r="G739" s="17">
        <v>40798</v>
      </c>
      <c r="H739" s="15" t="s">
        <v>43</v>
      </c>
      <c r="I739" s="15" t="s">
        <v>44</v>
      </c>
      <c r="J739" s="16">
        <v>3008</v>
      </c>
      <c r="K739" s="15" t="s">
        <v>45</v>
      </c>
      <c r="L739" s="16">
        <v>680</v>
      </c>
      <c r="M739" s="15" t="s">
        <v>46</v>
      </c>
      <c r="N739" s="16">
        <v>4</v>
      </c>
      <c r="O739" s="15" t="s">
        <v>43</v>
      </c>
      <c r="P739" s="15" t="s">
        <v>433</v>
      </c>
      <c r="Q739" s="15" t="s">
        <v>48</v>
      </c>
      <c r="R739" s="15" t="s">
        <v>49</v>
      </c>
      <c r="S739" s="15" t="s">
        <v>43</v>
      </c>
      <c r="T739" s="15" t="s">
        <v>50</v>
      </c>
      <c r="U739" s="15" t="s">
        <v>51</v>
      </c>
      <c r="V739" s="16">
        <v>2.98</v>
      </c>
      <c r="W739" s="16">
        <v>2.98</v>
      </c>
      <c r="X739" s="15" t="s">
        <v>1015</v>
      </c>
      <c r="Y739" s="15" t="s">
        <v>1033</v>
      </c>
      <c r="Z739" s="16" t="b">
        <v>0</v>
      </c>
      <c r="AA739" s="15" t="s">
        <v>54</v>
      </c>
      <c r="AB739" s="16" t="b">
        <v>0</v>
      </c>
      <c r="AC739" s="16">
        <v>39</v>
      </c>
      <c r="AD739" t="str">
        <f t="shared" si="11"/>
        <v>Tr</v>
      </c>
    </row>
    <row r="740" spans="2:30" x14ac:dyDescent="0.25">
      <c r="B740">
        <f>VLOOKUP(C740*1,RMPCrecs!F$2:N$1245,9,FALSE)</f>
        <v>17</v>
      </c>
      <c r="C740" s="15" t="s">
        <v>1196</v>
      </c>
      <c r="D740" s="15" t="s">
        <v>41</v>
      </c>
      <c r="E740" s="16">
        <v>2011</v>
      </c>
      <c r="F740" s="15" t="s">
        <v>42</v>
      </c>
      <c r="G740" s="17">
        <v>40798</v>
      </c>
      <c r="H740" s="15" t="s">
        <v>43</v>
      </c>
      <c r="I740" s="15" t="s">
        <v>44</v>
      </c>
      <c r="J740" s="16">
        <v>3008</v>
      </c>
      <c r="K740" s="15" t="s">
        <v>110</v>
      </c>
      <c r="L740" s="16">
        <v>760</v>
      </c>
      <c r="M740" s="15" t="s">
        <v>46</v>
      </c>
      <c r="N740" s="16">
        <v>4</v>
      </c>
      <c r="O740" s="15" t="s">
        <v>43</v>
      </c>
      <c r="P740" s="15" t="s">
        <v>433</v>
      </c>
      <c r="Q740" s="15" t="s">
        <v>48</v>
      </c>
      <c r="R740" s="15" t="s">
        <v>49</v>
      </c>
      <c r="S740" s="15" t="s">
        <v>43</v>
      </c>
      <c r="T740" s="15" t="s">
        <v>50</v>
      </c>
      <c r="U740" s="15" t="s">
        <v>51</v>
      </c>
      <c r="V740" s="16">
        <v>2.98</v>
      </c>
      <c r="W740" s="16">
        <v>2.98</v>
      </c>
      <c r="X740" s="15" t="s">
        <v>1015</v>
      </c>
      <c r="Y740" s="15" t="s">
        <v>1033</v>
      </c>
      <c r="Z740" s="16" t="b">
        <v>0</v>
      </c>
      <c r="AA740" s="15" t="s">
        <v>54</v>
      </c>
      <c r="AB740" s="16" t="b">
        <v>0</v>
      </c>
      <c r="AC740" s="16">
        <v>39</v>
      </c>
      <c r="AD740" t="str">
        <f t="shared" si="11"/>
        <v>Tr</v>
      </c>
    </row>
    <row r="741" spans="2:30" x14ac:dyDescent="0.25">
      <c r="B741">
        <f>VLOOKUP(C741*1,RMPCrecs!F$2:N$1245,9,FALSE)</f>
        <v>17</v>
      </c>
      <c r="C741" s="15" t="s">
        <v>1197</v>
      </c>
      <c r="D741" s="15" t="s">
        <v>41</v>
      </c>
      <c r="E741" s="16">
        <v>2011</v>
      </c>
      <c r="F741" s="15" t="s">
        <v>42</v>
      </c>
      <c r="G741" s="17">
        <v>40798</v>
      </c>
      <c r="H741" s="15" t="s">
        <v>43</v>
      </c>
      <c r="I741" s="15" t="s">
        <v>44</v>
      </c>
      <c r="J741" s="16">
        <v>3008</v>
      </c>
      <c r="K741" s="15" t="s">
        <v>110</v>
      </c>
      <c r="L741" s="16">
        <v>770</v>
      </c>
      <c r="M741" s="15" t="s">
        <v>46</v>
      </c>
      <c r="N741" s="16">
        <v>3</v>
      </c>
      <c r="O741" s="15" t="s">
        <v>43</v>
      </c>
      <c r="P741" s="15" t="s">
        <v>956</v>
      </c>
      <c r="Q741" s="15" t="s">
        <v>48</v>
      </c>
      <c r="R741" s="15" t="s">
        <v>49</v>
      </c>
      <c r="S741" s="15" t="s">
        <v>43</v>
      </c>
      <c r="T741" s="15" t="s">
        <v>50</v>
      </c>
      <c r="U741" s="15" t="s">
        <v>51</v>
      </c>
      <c r="V741" s="16">
        <v>2.98</v>
      </c>
      <c r="W741" s="16">
        <v>2.98</v>
      </c>
      <c r="X741" s="15" t="s">
        <v>1015</v>
      </c>
      <c r="Y741" s="15" t="s">
        <v>1033</v>
      </c>
      <c r="Z741" s="16" t="b">
        <v>0</v>
      </c>
      <c r="AA741" s="15" t="s">
        <v>54</v>
      </c>
      <c r="AB741" s="16" t="b">
        <v>0</v>
      </c>
      <c r="AC741" s="16">
        <v>39</v>
      </c>
      <c r="AD741" t="str">
        <f t="shared" si="11"/>
        <v>Tr</v>
      </c>
    </row>
    <row r="742" spans="2:30" x14ac:dyDescent="0.25">
      <c r="B742">
        <f>VLOOKUP(C742*1,RMPCrecs!F$2:N$1245,9,FALSE)</f>
        <v>17</v>
      </c>
      <c r="C742" s="15" t="s">
        <v>1198</v>
      </c>
      <c r="D742" s="15" t="s">
        <v>41</v>
      </c>
      <c r="E742" s="16">
        <v>2011</v>
      </c>
      <c r="F742" s="15" t="s">
        <v>42</v>
      </c>
      <c r="G742" s="17">
        <v>40798</v>
      </c>
      <c r="H742" s="15" t="s">
        <v>43</v>
      </c>
      <c r="I742" s="15" t="s">
        <v>44</v>
      </c>
      <c r="J742" s="16">
        <v>3008</v>
      </c>
      <c r="K742" s="15" t="s">
        <v>110</v>
      </c>
      <c r="L742" s="16">
        <v>720</v>
      </c>
      <c r="M742" s="15" t="s">
        <v>46</v>
      </c>
      <c r="N742" s="16">
        <v>4</v>
      </c>
      <c r="O742" s="15" t="s">
        <v>43</v>
      </c>
      <c r="P742" s="15" t="s">
        <v>433</v>
      </c>
      <c r="Q742" s="15" t="s">
        <v>48</v>
      </c>
      <c r="R742" s="15" t="s">
        <v>49</v>
      </c>
      <c r="S742" s="15" t="s">
        <v>43</v>
      </c>
      <c r="T742" s="15" t="s">
        <v>50</v>
      </c>
      <c r="U742" s="15" t="s">
        <v>51</v>
      </c>
      <c r="V742" s="16">
        <v>2.98</v>
      </c>
      <c r="W742" s="16">
        <v>2.98</v>
      </c>
      <c r="X742" s="15" t="s">
        <v>1015</v>
      </c>
      <c r="Y742" s="15" t="s">
        <v>1033</v>
      </c>
      <c r="Z742" s="16" t="b">
        <v>0</v>
      </c>
      <c r="AA742" s="15" t="s">
        <v>54</v>
      </c>
      <c r="AB742" s="16" t="b">
        <v>0</v>
      </c>
      <c r="AC742" s="16">
        <v>39</v>
      </c>
      <c r="AD742" t="str">
        <f t="shared" si="11"/>
        <v>Tr</v>
      </c>
    </row>
    <row r="743" spans="2:30" x14ac:dyDescent="0.25">
      <c r="B743">
        <f>VLOOKUP(C743*1,RMPCrecs!F$2:N$1245,9,FALSE)</f>
        <v>17</v>
      </c>
      <c r="C743" s="15" t="s">
        <v>1199</v>
      </c>
      <c r="D743" s="15" t="s">
        <v>41</v>
      </c>
      <c r="E743" s="16">
        <v>2011</v>
      </c>
      <c r="F743" s="15" t="s">
        <v>42</v>
      </c>
      <c r="G743" s="17">
        <v>40798</v>
      </c>
      <c r="H743" s="15" t="s">
        <v>43</v>
      </c>
      <c r="I743" s="15" t="s">
        <v>44</v>
      </c>
      <c r="J743" s="16">
        <v>3008</v>
      </c>
      <c r="K743" s="15" t="s">
        <v>45</v>
      </c>
      <c r="L743" s="16">
        <v>760</v>
      </c>
      <c r="M743" s="15" t="s">
        <v>46</v>
      </c>
      <c r="N743" s="16">
        <v>3</v>
      </c>
      <c r="O743" s="15" t="s">
        <v>43</v>
      </c>
      <c r="P743" s="15" t="s">
        <v>956</v>
      </c>
      <c r="Q743" s="15" t="s">
        <v>48</v>
      </c>
      <c r="R743" s="15" t="s">
        <v>49</v>
      </c>
      <c r="S743" s="15" t="s">
        <v>43</v>
      </c>
      <c r="T743" s="15" t="s">
        <v>50</v>
      </c>
      <c r="U743" s="15" t="s">
        <v>51</v>
      </c>
      <c r="V743" s="16">
        <v>2.98</v>
      </c>
      <c r="W743" s="16">
        <v>2.98</v>
      </c>
      <c r="X743" s="15" t="s">
        <v>1015</v>
      </c>
      <c r="Y743" s="15" t="s">
        <v>1033</v>
      </c>
      <c r="Z743" s="16" t="b">
        <v>0</v>
      </c>
      <c r="AA743" s="15" t="s">
        <v>54</v>
      </c>
      <c r="AB743" s="16" t="b">
        <v>0</v>
      </c>
      <c r="AC743" s="16">
        <v>39</v>
      </c>
      <c r="AD743" t="str">
        <f t="shared" si="11"/>
        <v>Tr</v>
      </c>
    </row>
    <row r="744" spans="2:30" x14ac:dyDescent="0.25">
      <c r="B744">
        <f>VLOOKUP(C744*1,RMPCrecs!F$2:N$1245,9,FALSE)</f>
        <v>17</v>
      </c>
      <c r="C744" s="15" t="s">
        <v>1200</v>
      </c>
      <c r="D744" s="15" t="s">
        <v>41</v>
      </c>
      <c r="E744" s="16">
        <v>2011</v>
      </c>
      <c r="F744" s="15" t="s">
        <v>42</v>
      </c>
      <c r="G744" s="17">
        <v>40798</v>
      </c>
      <c r="H744" s="15" t="s">
        <v>43</v>
      </c>
      <c r="I744" s="15" t="s">
        <v>44</v>
      </c>
      <c r="J744" s="16">
        <v>3008</v>
      </c>
      <c r="K744" s="15" t="s">
        <v>45</v>
      </c>
      <c r="L744" s="16">
        <v>760</v>
      </c>
      <c r="M744" s="15" t="s">
        <v>46</v>
      </c>
      <c r="N744" s="16">
        <v>4</v>
      </c>
      <c r="O744" s="15" t="s">
        <v>43</v>
      </c>
      <c r="P744" s="15" t="s">
        <v>433</v>
      </c>
      <c r="Q744" s="15" t="s">
        <v>48</v>
      </c>
      <c r="R744" s="15" t="s">
        <v>49</v>
      </c>
      <c r="S744" s="15" t="s">
        <v>43</v>
      </c>
      <c r="T744" s="15" t="s">
        <v>50</v>
      </c>
      <c r="U744" s="15" t="s">
        <v>51</v>
      </c>
      <c r="V744" s="16">
        <v>2.98</v>
      </c>
      <c r="W744" s="16">
        <v>2.98</v>
      </c>
      <c r="X744" s="15" t="s">
        <v>1015</v>
      </c>
      <c r="Y744" s="15" t="s">
        <v>1033</v>
      </c>
      <c r="Z744" s="16" t="b">
        <v>0</v>
      </c>
      <c r="AA744" s="15" t="s">
        <v>54</v>
      </c>
      <c r="AB744" s="16" t="b">
        <v>0</v>
      </c>
      <c r="AC744" s="16">
        <v>39</v>
      </c>
      <c r="AD744" t="str">
        <f t="shared" si="11"/>
        <v>Tr</v>
      </c>
    </row>
    <row r="745" spans="2:30" x14ac:dyDescent="0.25">
      <c r="B745">
        <f>VLOOKUP(C745*1,RMPCrecs!F$2:N$1245,9,FALSE)</f>
        <v>17</v>
      </c>
      <c r="C745" s="15" t="s">
        <v>1226</v>
      </c>
      <c r="D745" s="15" t="s">
        <v>41</v>
      </c>
      <c r="E745" s="16">
        <v>2011</v>
      </c>
      <c r="F745" s="15" t="s">
        <v>42</v>
      </c>
      <c r="G745" s="17">
        <v>40799</v>
      </c>
      <c r="H745" s="15" t="s">
        <v>43</v>
      </c>
      <c r="I745" s="15" t="s">
        <v>44</v>
      </c>
      <c r="J745" s="16">
        <v>3008</v>
      </c>
      <c r="K745" s="15" t="s">
        <v>110</v>
      </c>
      <c r="L745" s="16">
        <v>760</v>
      </c>
      <c r="M745" s="15" t="s">
        <v>46</v>
      </c>
      <c r="N745" s="16">
        <v>4</v>
      </c>
      <c r="O745" s="15" t="s">
        <v>43</v>
      </c>
      <c r="P745" s="15" t="s">
        <v>433</v>
      </c>
      <c r="Q745" s="15" t="s">
        <v>48</v>
      </c>
      <c r="R745" s="15" t="s">
        <v>49</v>
      </c>
      <c r="S745" s="15" t="s">
        <v>43</v>
      </c>
      <c r="T745" s="15" t="s">
        <v>50</v>
      </c>
      <c r="U745" s="15" t="s">
        <v>51</v>
      </c>
      <c r="V745" s="16">
        <v>2.98</v>
      </c>
      <c r="W745" s="16">
        <v>2.98</v>
      </c>
      <c r="X745" s="15" t="s">
        <v>1015</v>
      </c>
      <c r="Y745" s="15" t="s">
        <v>1033</v>
      </c>
      <c r="Z745" s="16" t="b">
        <v>0</v>
      </c>
      <c r="AA745" s="15" t="s">
        <v>54</v>
      </c>
      <c r="AB745" s="16" t="b">
        <v>0</v>
      </c>
      <c r="AC745" s="16">
        <v>39</v>
      </c>
      <c r="AD745" t="str">
        <f t="shared" si="11"/>
        <v>Tr</v>
      </c>
    </row>
    <row r="746" spans="2:30" x14ac:dyDescent="0.25">
      <c r="B746">
        <f>VLOOKUP(C746*1,RMPCrecs!F$2:N$1245,9,FALSE)</f>
        <v>17</v>
      </c>
      <c r="C746" s="15" t="s">
        <v>1227</v>
      </c>
      <c r="D746" s="15" t="s">
        <v>41</v>
      </c>
      <c r="E746" s="16">
        <v>2011</v>
      </c>
      <c r="F746" s="15" t="s">
        <v>42</v>
      </c>
      <c r="G746" s="17">
        <v>40799</v>
      </c>
      <c r="H746" s="15" t="s">
        <v>43</v>
      </c>
      <c r="I746" s="15" t="s">
        <v>44</v>
      </c>
      <c r="J746" s="16">
        <v>3008</v>
      </c>
      <c r="K746" s="15" t="s">
        <v>110</v>
      </c>
      <c r="L746" s="16">
        <v>750</v>
      </c>
      <c r="M746" s="15" t="s">
        <v>46</v>
      </c>
      <c r="N746" s="16">
        <v>4</v>
      </c>
      <c r="O746" s="15" t="s">
        <v>43</v>
      </c>
      <c r="P746" s="15" t="s">
        <v>433</v>
      </c>
      <c r="Q746" s="15" t="s">
        <v>48</v>
      </c>
      <c r="R746" s="15" t="s">
        <v>49</v>
      </c>
      <c r="S746" s="15" t="s">
        <v>43</v>
      </c>
      <c r="T746" s="15" t="s">
        <v>50</v>
      </c>
      <c r="U746" s="15" t="s">
        <v>51</v>
      </c>
      <c r="V746" s="16">
        <v>2.98</v>
      </c>
      <c r="W746" s="16">
        <v>2.98</v>
      </c>
      <c r="X746" s="15" t="s">
        <v>1015</v>
      </c>
      <c r="Y746" s="15" t="s">
        <v>1033</v>
      </c>
      <c r="Z746" s="16" t="b">
        <v>0</v>
      </c>
      <c r="AA746" s="15" t="s">
        <v>54</v>
      </c>
      <c r="AB746" s="16" t="b">
        <v>0</v>
      </c>
      <c r="AC746" s="16">
        <v>39</v>
      </c>
      <c r="AD746" t="str">
        <f t="shared" si="11"/>
        <v>Tr</v>
      </c>
    </row>
    <row r="747" spans="2:30" x14ac:dyDescent="0.25">
      <c r="B747">
        <f>VLOOKUP(C747*1,RMPCrecs!F$2:N$1245,9,FALSE)</f>
        <v>17</v>
      </c>
      <c r="C747" s="15" t="s">
        <v>1228</v>
      </c>
      <c r="D747" s="15" t="s">
        <v>41</v>
      </c>
      <c r="E747" s="16">
        <v>2011</v>
      </c>
      <c r="F747" s="15" t="s">
        <v>42</v>
      </c>
      <c r="G747" s="17">
        <v>40799</v>
      </c>
      <c r="H747" s="15" t="s">
        <v>43</v>
      </c>
      <c r="I747" s="15" t="s">
        <v>44</v>
      </c>
      <c r="J747" s="16">
        <v>3008</v>
      </c>
      <c r="K747" s="15" t="s">
        <v>110</v>
      </c>
      <c r="L747" s="16">
        <v>700</v>
      </c>
      <c r="M747" s="15" t="s">
        <v>46</v>
      </c>
      <c r="N747" s="16">
        <v>3</v>
      </c>
      <c r="O747" s="15" t="s">
        <v>43</v>
      </c>
      <c r="P747" s="15" t="s">
        <v>1222</v>
      </c>
      <c r="Q747" s="15" t="s">
        <v>48</v>
      </c>
      <c r="R747" s="15" t="s">
        <v>49</v>
      </c>
      <c r="S747" s="15" t="s">
        <v>43</v>
      </c>
      <c r="T747" s="15" t="s">
        <v>50</v>
      </c>
      <c r="U747" s="15" t="s">
        <v>51</v>
      </c>
      <c r="V747" s="16">
        <v>2.98</v>
      </c>
      <c r="W747" s="16">
        <v>2.98</v>
      </c>
      <c r="X747" s="15" t="s">
        <v>1015</v>
      </c>
      <c r="Y747" s="15" t="s">
        <v>1033</v>
      </c>
      <c r="Z747" s="16" t="b">
        <v>0</v>
      </c>
      <c r="AA747" s="15" t="s">
        <v>54</v>
      </c>
      <c r="AB747" s="16" t="b">
        <v>0</v>
      </c>
      <c r="AC747" s="16">
        <v>39</v>
      </c>
      <c r="AD747" t="str">
        <f t="shared" si="11"/>
        <v>Tr</v>
      </c>
    </row>
    <row r="748" spans="2:30" x14ac:dyDescent="0.25">
      <c r="B748">
        <f>VLOOKUP(C748*1,RMPCrecs!F$2:N$1245,9,FALSE)</f>
        <v>17</v>
      </c>
      <c r="C748" s="15" t="s">
        <v>1229</v>
      </c>
      <c r="D748" s="15" t="s">
        <v>41</v>
      </c>
      <c r="E748" s="16">
        <v>2011</v>
      </c>
      <c r="F748" s="15" t="s">
        <v>42</v>
      </c>
      <c r="G748" s="17">
        <v>40799</v>
      </c>
      <c r="H748" s="15" t="s">
        <v>43</v>
      </c>
      <c r="I748" s="15" t="s">
        <v>44</v>
      </c>
      <c r="J748" s="16">
        <v>3008</v>
      </c>
      <c r="K748" s="15" t="s">
        <v>45</v>
      </c>
      <c r="L748" s="16">
        <v>690</v>
      </c>
      <c r="M748" s="15" t="s">
        <v>46</v>
      </c>
      <c r="N748" s="16">
        <v>3</v>
      </c>
      <c r="O748" s="15" t="s">
        <v>43</v>
      </c>
      <c r="P748" s="15" t="s">
        <v>956</v>
      </c>
      <c r="Q748" s="15" t="s">
        <v>48</v>
      </c>
      <c r="R748" s="15" t="s">
        <v>49</v>
      </c>
      <c r="S748" s="15" t="s">
        <v>43</v>
      </c>
      <c r="T748" s="15" t="s">
        <v>50</v>
      </c>
      <c r="U748" s="15" t="s">
        <v>51</v>
      </c>
      <c r="V748" s="16">
        <v>2.98</v>
      </c>
      <c r="W748" s="16">
        <v>2.98</v>
      </c>
      <c r="X748" s="15" t="s">
        <v>1015</v>
      </c>
      <c r="Y748" s="15" t="s">
        <v>1033</v>
      </c>
      <c r="Z748" s="16" t="b">
        <v>0</v>
      </c>
      <c r="AA748" s="15" t="s">
        <v>54</v>
      </c>
      <c r="AB748" s="16" t="b">
        <v>0</v>
      </c>
      <c r="AC748" s="16">
        <v>39</v>
      </c>
      <c r="AD748" t="str">
        <f t="shared" si="11"/>
        <v>Tr</v>
      </c>
    </row>
    <row r="749" spans="2:30" x14ac:dyDescent="0.25">
      <c r="B749">
        <f>VLOOKUP(C749*1,RMPCrecs!F$2:N$1245,9,FALSE)</f>
        <v>17</v>
      </c>
      <c r="C749" s="15" t="s">
        <v>1230</v>
      </c>
      <c r="D749" s="15" t="s">
        <v>41</v>
      </c>
      <c r="E749" s="16">
        <v>2011</v>
      </c>
      <c r="F749" s="15" t="s">
        <v>42</v>
      </c>
      <c r="G749" s="17">
        <v>40799</v>
      </c>
      <c r="H749" s="15" t="s">
        <v>43</v>
      </c>
      <c r="I749" s="15" t="s">
        <v>44</v>
      </c>
      <c r="J749" s="16">
        <v>3008</v>
      </c>
      <c r="K749" s="15" t="s">
        <v>45</v>
      </c>
      <c r="L749" s="16">
        <v>710</v>
      </c>
      <c r="M749" s="15" t="s">
        <v>46</v>
      </c>
      <c r="N749" s="16">
        <v>3</v>
      </c>
      <c r="O749" s="15" t="s">
        <v>43</v>
      </c>
      <c r="P749" s="15" t="s">
        <v>956</v>
      </c>
      <c r="Q749" s="15" t="s">
        <v>48</v>
      </c>
      <c r="R749" s="15" t="s">
        <v>49</v>
      </c>
      <c r="S749" s="15" t="s">
        <v>43</v>
      </c>
      <c r="T749" s="15" t="s">
        <v>50</v>
      </c>
      <c r="U749" s="15" t="s">
        <v>51</v>
      </c>
      <c r="V749" s="16">
        <v>2.98</v>
      </c>
      <c r="W749" s="16">
        <v>2.98</v>
      </c>
      <c r="X749" s="15" t="s">
        <v>1015</v>
      </c>
      <c r="Y749" s="15" t="s">
        <v>1033</v>
      </c>
      <c r="Z749" s="16" t="b">
        <v>0</v>
      </c>
      <c r="AA749" s="15" t="s">
        <v>54</v>
      </c>
      <c r="AB749" s="16" t="b">
        <v>0</v>
      </c>
      <c r="AC749" s="16">
        <v>39</v>
      </c>
      <c r="AD749" t="str">
        <f t="shared" si="11"/>
        <v>Tr</v>
      </c>
    </row>
    <row r="750" spans="2:30" x14ac:dyDescent="0.25">
      <c r="B750">
        <f>VLOOKUP(C750*1,RMPCrecs!F$2:N$1245,9,FALSE)</f>
        <v>17</v>
      </c>
      <c r="C750" s="15" t="s">
        <v>1231</v>
      </c>
      <c r="D750" s="15" t="s">
        <v>41</v>
      </c>
      <c r="E750" s="16">
        <v>2011</v>
      </c>
      <c r="F750" s="15" t="s">
        <v>42</v>
      </c>
      <c r="G750" s="17">
        <v>40799</v>
      </c>
      <c r="H750" s="15" t="s">
        <v>43</v>
      </c>
      <c r="I750" s="15" t="s">
        <v>44</v>
      </c>
      <c r="J750" s="16">
        <v>3008</v>
      </c>
      <c r="K750" s="15" t="s">
        <v>110</v>
      </c>
      <c r="L750" s="16">
        <v>820</v>
      </c>
      <c r="M750" s="15" t="s">
        <v>46</v>
      </c>
      <c r="N750" s="16">
        <v>4</v>
      </c>
      <c r="O750" s="15" t="s">
        <v>43</v>
      </c>
      <c r="P750" s="15" t="s">
        <v>433</v>
      </c>
      <c r="Q750" s="15" t="s">
        <v>48</v>
      </c>
      <c r="R750" s="15" t="s">
        <v>49</v>
      </c>
      <c r="S750" s="15" t="s">
        <v>43</v>
      </c>
      <c r="T750" s="15" t="s">
        <v>50</v>
      </c>
      <c r="U750" s="15" t="s">
        <v>51</v>
      </c>
      <c r="V750" s="16">
        <v>2.98</v>
      </c>
      <c r="W750" s="16">
        <v>2.98</v>
      </c>
      <c r="X750" s="15" t="s">
        <v>1015</v>
      </c>
      <c r="Y750" s="15" t="s">
        <v>1033</v>
      </c>
      <c r="Z750" s="16" t="b">
        <v>0</v>
      </c>
      <c r="AA750" s="15" t="s">
        <v>54</v>
      </c>
      <c r="AB750" s="16" t="b">
        <v>0</v>
      </c>
      <c r="AC750" s="16">
        <v>39</v>
      </c>
      <c r="AD750" t="str">
        <f t="shared" si="11"/>
        <v>Tr</v>
      </c>
    </row>
    <row r="751" spans="2:30" x14ac:dyDescent="0.25">
      <c r="B751">
        <f>VLOOKUP(C751*1,RMPCrecs!F$2:N$1245,9,FALSE)</f>
        <v>17</v>
      </c>
      <c r="C751" s="15" t="s">
        <v>1232</v>
      </c>
      <c r="D751" s="15" t="s">
        <v>41</v>
      </c>
      <c r="E751" s="16">
        <v>2011</v>
      </c>
      <c r="F751" s="15" t="s">
        <v>42</v>
      </c>
      <c r="G751" s="17">
        <v>40799</v>
      </c>
      <c r="H751" s="15" t="s">
        <v>43</v>
      </c>
      <c r="I751" s="15" t="s">
        <v>44</v>
      </c>
      <c r="J751" s="16">
        <v>3008</v>
      </c>
      <c r="K751" s="15" t="s">
        <v>45</v>
      </c>
      <c r="L751" s="16">
        <v>850</v>
      </c>
      <c r="M751" s="15" t="s">
        <v>46</v>
      </c>
      <c r="N751" s="16">
        <v>3</v>
      </c>
      <c r="O751" s="15" t="s">
        <v>43</v>
      </c>
      <c r="P751" s="15" t="s">
        <v>956</v>
      </c>
      <c r="Q751" s="15" t="s">
        <v>48</v>
      </c>
      <c r="R751" s="15" t="s">
        <v>49</v>
      </c>
      <c r="S751" s="15" t="s">
        <v>43</v>
      </c>
      <c r="T751" s="15" t="s">
        <v>50</v>
      </c>
      <c r="U751" s="15" t="s">
        <v>51</v>
      </c>
      <c r="V751" s="16">
        <v>2.98</v>
      </c>
      <c r="W751" s="16">
        <v>2.98</v>
      </c>
      <c r="X751" s="15" t="s">
        <v>1015</v>
      </c>
      <c r="Y751" s="15" t="s">
        <v>1033</v>
      </c>
      <c r="Z751" s="16" t="b">
        <v>0</v>
      </c>
      <c r="AA751" s="15" t="s">
        <v>54</v>
      </c>
      <c r="AB751" s="16" t="b">
        <v>0</v>
      </c>
      <c r="AC751" s="16">
        <v>39</v>
      </c>
      <c r="AD751" t="str">
        <f t="shared" si="11"/>
        <v>Tr</v>
      </c>
    </row>
    <row r="752" spans="2:30" x14ac:dyDescent="0.25">
      <c r="B752">
        <f>VLOOKUP(C752*1,RMPCrecs!F$2:N$1245,9,FALSE)</f>
        <v>17</v>
      </c>
      <c r="C752" s="15" t="s">
        <v>1233</v>
      </c>
      <c r="D752" s="15" t="s">
        <v>41</v>
      </c>
      <c r="E752" s="16">
        <v>2011</v>
      </c>
      <c r="F752" s="15" t="s">
        <v>42</v>
      </c>
      <c r="G752" s="17">
        <v>40799</v>
      </c>
      <c r="H752" s="15" t="s">
        <v>43</v>
      </c>
      <c r="I752" s="15" t="s">
        <v>44</v>
      </c>
      <c r="J752" s="16">
        <v>3008</v>
      </c>
      <c r="K752" s="15" t="s">
        <v>110</v>
      </c>
      <c r="L752" s="16">
        <v>750</v>
      </c>
      <c r="M752" s="15" t="s">
        <v>46</v>
      </c>
      <c r="N752" s="16">
        <v>4</v>
      </c>
      <c r="O752" s="15" t="s">
        <v>43</v>
      </c>
      <c r="P752" s="15" t="s">
        <v>433</v>
      </c>
      <c r="Q752" s="15" t="s">
        <v>48</v>
      </c>
      <c r="R752" s="15" t="s">
        <v>49</v>
      </c>
      <c r="S752" s="15" t="s">
        <v>43</v>
      </c>
      <c r="T752" s="15" t="s">
        <v>50</v>
      </c>
      <c r="U752" s="15" t="s">
        <v>51</v>
      </c>
      <c r="V752" s="16">
        <v>2.98</v>
      </c>
      <c r="W752" s="16">
        <v>2.98</v>
      </c>
      <c r="X752" s="15" t="s">
        <v>1015</v>
      </c>
      <c r="Y752" s="15" t="s">
        <v>1033</v>
      </c>
      <c r="Z752" s="16" t="b">
        <v>0</v>
      </c>
      <c r="AA752" s="15" t="s">
        <v>54</v>
      </c>
      <c r="AB752" s="16" t="b">
        <v>0</v>
      </c>
      <c r="AC752" s="16">
        <v>39</v>
      </c>
      <c r="AD752" t="str">
        <f t="shared" si="11"/>
        <v>Tr</v>
      </c>
    </row>
    <row r="753" spans="2:30" x14ac:dyDescent="0.25">
      <c r="B753">
        <f>VLOOKUP(C753*1,RMPCrecs!F$2:N$1245,9,FALSE)</f>
        <v>17</v>
      </c>
      <c r="C753" s="15" t="s">
        <v>1234</v>
      </c>
      <c r="D753" s="15" t="s">
        <v>41</v>
      </c>
      <c r="E753" s="16">
        <v>2011</v>
      </c>
      <c r="F753" s="15" t="s">
        <v>42</v>
      </c>
      <c r="G753" s="17">
        <v>40799</v>
      </c>
      <c r="H753" s="15" t="s">
        <v>43</v>
      </c>
      <c r="I753" s="15" t="s">
        <v>44</v>
      </c>
      <c r="J753" s="16">
        <v>3008</v>
      </c>
      <c r="K753" s="15" t="s">
        <v>110</v>
      </c>
      <c r="L753" s="16">
        <v>690</v>
      </c>
      <c r="M753" s="15" t="s">
        <v>46</v>
      </c>
      <c r="N753" s="16">
        <v>3</v>
      </c>
      <c r="O753" s="15" t="s">
        <v>43</v>
      </c>
      <c r="P753" s="15" t="s">
        <v>956</v>
      </c>
      <c r="Q753" s="15" t="s">
        <v>48</v>
      </c>
      <c r="R753" s="15" t="s">
        <v>49</v>
      </c>
      <c r="S753" s="15" t="s">
        <v>43</v>
      </c>
      <c r="T753" s="15" t="s">
        <v>50</v>
      </c>
      <c r="U753" s="15" t="s">
        <v>51</v>
      </c>
      <c r="V753" s="16">
        <v>2.98</v>
      </c>
      <c r="W753" s="16">
        <v>2.98</v>
      </c>
      <c r="X753" s="15" t="s">
        <v>1015</v>
      </c>
      <c r="Y753" s="15" t="s">
        <v>1033</v>
      </c>
      <c r="Z753" s="16" t="b">
        <v>0</v>
      </c>
      <c r="AA753" s="15" t="s">
        <v>54</v>
      </c>
      <c r="AB753" s="16" t="b">
        <v>0</v>
      </c>
      <c r="AC753" s="16">
        <v>39</v>
      </c>
      <c r="AD753" t="str">
        <f t="shared" si="11"/>
        <v>Tr</v>
      </c>
    </row>
    <row r="754" spans="2:30" x14ac:dyDescent="0.25">
      <c r="B754">
        <f>VLOOKUP(C754*1,RMPCrecs!F$2:N$1245,9,FALSE)</f>
        <v>17</v>
      </c>
      <c r="C754" s="15" t="s">
        <v>1235</v>
      </c>
      <c r="D754" s="15" t="s">
        <v>41</v>
      </c>
      <c r="E754" s="16">
        <v>2011</v>
      </c>
      <c r="F754" s="15" t="s">
        <v>42</v>
      </c>
      <c r="G754" s="17">
        <v>40799</v>
      </c>
      <c r="H754" s="15" t="s">
        <v>43</v>
      </c>
      <c r="I754" s="15" t="s">
        <v>44</v>
      </c>
      <c r="J754" s="16">
        <v>3008</v>
      </c>
      <c r="K754" s="15" t="s">
        <v>110</v>
      </c>
      <c r="L754" s="16">
        <v>830</v>
      </c>
      <c r="M754" s="15" t="s">
        <v>46</v>
      </c>
      <c r="N754" s="16">
        <v>4</v>
      </c>
      <c r="O754" s="15" t="s">
        <v>43</v>
      </c>
      <c r="P754" s="15" t="s">
        <v>433</v>
      </c>
      <c r="Q754" s="15" t="s">
        <v>48</v>
      </c>
      <c r="R754" s="15" t="s">
        <v>49</v>
      </c>
      <c r="S754" s="15" t="s">
        <v>43</v>
      </c>
      <c r="T754" s="15" t="s">
        <v>50</v>
      </c>
      <c r="U754" s="15" t="s">
        <v>51</v>
      </c>
      <c r="V754" s="16">
        <v>2.98</v>
      </c>
      <c r="W754" s="16">
        <v>2.98</v>
      </c>
      <c r="X754" s="15" t="s">
        <v>1015</v>
      </c>
      <c r="Y754" s="15" t="s">
        <v>1033</v>
      </c>
      <c r="Z754" s="16" t="b">
        <v>0</v>
      </c>
      <c r="AA754" s="15" t="s">
        <v>54</v>
      </c>
      <c r="AB754" s="16" t="b">
        <v>0</v>
      </c>
      <c r="AC754" s="16">
        <v>39</v>
      </c>
      <c r="AD754" t="str">
        <f t="shared" si="11"/>
        <v>Tr</v>
      </c>
    </row>
    <row r="755" spans="2:30" x14ac:dyDescent="0.25">
      <c r="B755">
        <f>VLOOKUP(C755*1,RMPCrecs!F$2:N$1245,9,FALSE)</f>
        <v>17</v>
      </c>
      <c r="C755" s="15" t="s">
        <v>1236</v>
      </c>
      <c r="D755" s="15" t="s">
        <v>41</v>
      </c>
      <c r="E755" s="16">
        <v>2011</v>
      </c>
      <c r="F755" s="15" t="s">
        <v>42</v>
      </c>
      <c r="G755" s="17">
        <v>40799</v>
      </c>
      <c r="H755" s="15" t="s">
        <v>43</v>
      </c>
      <c r="I755" s="15" t="s">
        <v>44</v>
      </c>
      <c r="J755" s="16">
        <v>3008</v>
      </c>
      <c r="K755" s="15" t="s">
        <v>45</v>
      </c>
      <c r="L755" s="16">
        <v>940</v>
      </c>
      <c r="M755" s="15" t="s">
        <v>46</v>
      </c>
      <c r="N755" s="16">
        <v>4</v>
      </c>
      <c r="O755" s="15" t="s">
        <v>43</v>
      </c>
      <c r="P755" s="15" t="s">
        <v>433</v>
      </c>
      <c r="Q755" s="15" t="s">
        <v>48</v>
      </c>
      <c r="R755" s="15" t="s">
        <v>49</v>
      </c>
      <c r="S755" s="15" t="s">
        <v>43</v>
      </c>
      <c r="T755" s="15" t="s">
        <v>50</v>
      </c>
      <c r="U755" s="15" t="s">
        <v>51</v>
      </c>
      <c r="V755" s="16">
        <v>2.98</v>
      </c>
      <c r="W755" s="16">
        <v>2.98</v>
      </c>
      <c r="X755" s="15" t="s">
        <v>1015</v>
      </c>
      <c r="Y755" s="15" t="s">
        <v>1033</v>
      </c>
      <c r="Z755" s="16" t="b">
        <v>0</v>
      </c>
      <c r="AA755" s="15" t="s">
        <v>54</v>
      </c>
      <c r="AB755" s="16" t="b">
        <v>0</v>
      </c>
      <c r="AC755" s="16">
        <v>39</v>
      </c>
      <c r="AD755" t="str">
        <f t="shared" si="11"/>
        <v>Tr</v>
      </c>
    </row>
    <row r="756" spans="2:30" x14ac:dyDescent="0.25">
      <c r="B756">
        <f>VLOOKUP(C756*1,RMPCrecs!F$2:N$1245,9,FALSE)</f>
        <v>17</v>
      </c>
      <c r="C756" s="15" t="s">
        <v>1237</v>
      </c>
      <c r="D756" s="15" t="s">
        <v>41</v>
      </c>
      <c r="E756" s="16">
        <v>2011</v>
      </c>
      <c r="F756" s="15" t="s">
        <v>42</v>
      </c>
      <c r="G756" s="17">
        <v>40799</v>
      </c>
      <c r="H756" s="15" t="s">
        <v>43</v>
      </c>
      <c r="I756" s="15" t="s">
        <v>44</v>
      </c>
      <c r="J756" s="16">
        <v>3008</v>
      </c>
      <c r="K756" s="15" t="s">
        <v>110</v>
      </c>
      <c r="L756" s="16">
        <v>710</v>
      </c>
      <c r="M756" s="15" t="s">
        <v>46</v>
      </c>
      <c r="N756" s="16">
        <v>3</v>
      </c>
      <c r="O756" s="15" t="s">
        <v>43</v>
      </c>
      <c r="P756" s="15" t="s">
        <v>956</v>
      </c>
      <c r="Q756" s="15" t="s">
        <v>48</v>
      </c>
      <c r="R756" s="15" t="s">
        <v>49</v>
      </c>
      <c r="S756" s="15" t="s">
        <v>43</v>
      </c>
      <c r="T756" s="15" t="s">
        <v>50</v>
      </c>
      <c r="U756" s="15" t="s">
        <v>51</v>
      </c>
      <c r="V756" s="16">
        <v>2.98</v>
      </c>
      <c r="W756" s="16">
        <v>2.98</v>
      </c>
      <c r="X756" s="15" t="s">
        <v>1015</v>
      </c>
      <c r="Y756" s="15" t="s">
        <v>1033</v>
      </c>
      <c r="Z756" s="16" t="b">
        <v>0</v>
      </c>
      <c r="AA756" s="15" t="s">
        <v>54</v>
      </c>
      <c r="AB756" s="16" t="b">
        <v>0</v>
      </c>
      <c r="AC756" s="16">
        <v>39</v>
      </c>
      <c r="AD756" t="str">
        <f t="shared" si="11"/>
        <v>Tr</v>
      </c>
    </row>
    <row r="757" spans="2:30" x14ac:dyDescent="0.25">
      <c r="B757">
        <f>VLOOKUP(C757*1,RMPCrecs!F$2:N$1245,9,FALSE)</f>
        <v>17</v>
      </c>
      <c r="C757" s="15" t="s">
        <v>1238</v>
      </c>
      <c r="D757" s="15" t="s">
        <v>41</v>
      </c>
      <c r="E757" s="16">
        <v>2011</v>
      </c>
      <c r="F757" s="15" t="s">
        <v>42</v>
      </c>
      <c r="G757" s="17">
        <v>40799</v>
      </c>
      <c r="H757" s="15" t="s">
        <v>43</v>
      </c>
      <c r="I757" s="15" t="s">
        <v>44</v>
      </c>
      <c r="J757" s="16">
        <v>3008</v>
      </c>
      <c r="K757" s="15" t="s">
        <v>110</v>
      </c>
      <c r="L757" s="16">
        <v>810</v>
      </c>
      <c r="M757" s="15" t="s">
        <v>46</v>
      </c>
      <c r="N757" s="16">
        <v>4</v>
      </c>
      <c r="O757" s="15" t="s">
        <v>43</v>
      </c>
      <c r="P757" s="15" t="s">
        <v>433</v>
      </c>
      <c r="Q757" s="15" t="s">
        <v>48</v>
      </c>
      <c r="R757" s="15" t="s">
        <v>49</v>
      </c>
      <c r="S757" s="15" t="s">
        <v>43</v>
      </c>
      <c r="T757" s="15" t="s">
        <v>50</v>
      </c>
      <c r="U757" s="15" t="s">
        <v>51</v>
      </c>
      <c r="V757" s="16">
        <v>2.98</v>
      </c>
      <c r="W757" s="16">
        <v>2.98</v>
      </c>
      <c r="X757" s="15" t="s">
        <v>1015</v>
      </c>
      <c r="Y757" s="15" t="s">
        <v>1033</v>
      </c>
      <c r="Z757" s="16" t="b">
        <v>0</v>
      </c>
      <c r="AA757" s="15" t="s">
        <v>54</v>
      </c>
      <c r="AB757" s="16" t="b">
        <v>0</v>
      </c>
      <c r="AC757" s="16">
        <v>39</v>
      </c>
      <c r="AD757" t="str">
        <f t="shared" si="11"/>
        <v>Tr</v>
      </c>
    </row>
    <row r="758" spans="2:30" x14ac:dyDescent="0.25">
      <c r="B758">
        <f>VLOOKUP(C758*1,RMPCrecs!F$2:N$1245,9,FALSE)</f>
        <v>17</v>
      </c>
      <c r="C758" s="15" t="s">
        <v>1239</v>
      </c>
      <c r="D758" s="15" t="s">
        <v>41</v>
      </c>
      <c r="E758" s="16">
        <v>2011</v>
      </c>
      <c r="F758" s="15" t="s">
        <v>42</v>
      </c>
      <c r="G758" s="17">
        <v>40799</v>
      </c>
      <c r="H758" s="15" t="s">
        <v>43</v>
      </c>
      <c r="I758" s="15" t="s">
        <v>44</v>
      </c>
      <c r="J758" s="16">
        <v>3008</v>
      </c>
      <c r="K758" s="15" t="s">
        <v>45</v>
      </c>
      <c r="L758" s="16">
        <v>790</v>
      </c>
      <c r="M758" s="15" t="s">
        <v>46</v>
      </c>
      <c r="N758" s="16">
        <v>4</v>
      </c>
      <c r="O758" s="15" t="s">
        <v>43</v>
      </c>
      <c r="P758" s="15" t="s">
        <v>433</v>
      </c>
      <c r="Q758" s="15" t="s">
        <v>48</v>
      </c>
      <c r="R758" s="15" t="s">
        <v>49</v>
      </c>
      <c r="S758" s="15" t="s">
        <v>43</v>
      </c>
      <c r="T758" s="15" t="s">
        <v>50</v>
      </c>
      <c r="U758" s="15" t="s">
        <v>51</v>
      </c>
      <c r="V758" s="16">
        <v>2.98</v>
      </c>
      <c r="W758" s="16">
        <v>2.98</v>
      </c>
      <c r="X758" s="15" t="s">
        <v>1015</v>
      </c>
      <c r="Y758" s="15" t="s">
        <v>1033</v>
      </c>
      <c r="Z758" s="16" t="b">
        <v>0</v>
      </c>
      <c r="AA758" s="15" t="s">
        <v>54</v>
      </c>
      <c r="AB758" s="16" t="b">
        <v>0</v>
      </c>
      <c r="AC758" s="16">
        <v>39</v>
      </c>
      <c r="AD758" t="str">
        <f t="shared" si="11"/>
        <v>Tr</v>
      </c>
    </row>
    <row r="759" spans="2:30" x14ac:dyDescent="0.25">
      <c r="B759">
        <f>VLOOKUP(C759*1,RMPCrecs!F$2:N$1245,9,FALSE)</f>
        <v>17</v>
      </c>
      <c r="C759" s="15" t="s">
        <v>1240</v>
      </c>
      <c r="D759" s="15" t="s">
        <v>41</v>
      </c>
      <c r="E759" s="16">
        <v>2011</v>
      </c>
      <c r="F759" s="15" t="s">
        <v>42</v>
      </c>
      <c r="G759" s="17">
        <v>40799</v>
      </c>
      <c r="H759" s="15" t="s">
        <v>43</v>
      </c>
      <c r="I759" s="15" t="s">
        <v>44</v>
      </c>
      <c r="J759" s="16">
        <v>3008</v>
      </c>
      <c r="K759" s="15" t="s">
        <v>110</v>
      </c>
      <c r="L759" s="16">
        <v>890</v>
      </c>
      <c r="M759" s="15" t="s">
        <v>46</v>
      </c>
      <c r="N759" s="16">
        <v>4</v>
      </c>
      <c r="O759" s="15" t="s">
        <v>43</v>
      </c>
      <c r="P759" s="15" t="s">
        <v>433</v>
      </c>
      <c r="Q759" s="15" t="s">
        <v>48</v>
      </c>
      <c r="R759" s="15" t="s">
        <v>49</v>
      </c>
      <c r="S759" s="15" t="s">
        <v>43</v>
      </c>
      <c r="T759" s="15" t="s">
        <v>50</v>
      </c>
      <c r="U759" s="15" t="s">
        <v>51</v>
      </c>
      <c r="V759" s="16">
        <v>2.98</v>
      </c>
      <c r="W759" s="16">
        <v>2.98</v>
      </c>
      <c r="X759" s="15" t="s">
        <v>1015</v>
      </c>
      <c r="Y759" s="15" t="s">
        <v>1033</v>
      </c>
      <c r="Z759" s="16" t="b">
        <v>0</v>
      </c>
      <c r="AA759" s="15" t="s">
        <v>54</v>
      </c>
      <c r="AB759" s="16" t="b">
        <v>0</v>
      </c>
      <c r="AC759" s="16">
        <v>39</v>
      </c>
      <c r="AD759" t="str">
        <f t="shared" si="11"/>
        <v>Tr</v>
      </c>
    </row>
    <row r="760" spans="2:30" x14ac:dyDescent="0.25">
      <c r="B760">
        <f>VLOOKUP(C760*1,RMPCrecs!F$2:N$1245,9,FALSE)</f>
        <v>17</v>
      </c>
      <c r="C760" s="15" t="s">
        <v>1241</v>
      </c>
      <c r="D760" s="15" t="s">
        <v>41</v>
      </c>
      <c r="E760" s="16">
        <v>2011</v>
      </c>
      <c r="F760" s="15" t="s">
        <v>42</v>
      </c>
      <c r="G760" s="17">
        <v>40792</v>
      </c>
      <c r="H760" s="15" t="s">
        <v>43</v>
      </c>
      <c r="I760" s="15" t="s">
        <v>44</v>
      </c>
      <c r="J760" s="16">
        <v>3008</v>
      </c>
      <c r="K760" s="15" t="s">
        <v>110</v>
      </c>
      <c r="L760" s="16">
        <v>650</v>
      </c>
      <c r="M760" s="15" t="s">
        <v>46</v>
      </c>
      <c r="N760" s="16">
        <v>3</v>
      </c>
      <c r="O760" s="15" t="s">
        <v>43</v>
      </c>
      <c r="P760" s="15" t="s">
        <v>1242</v>
      </c>
      <c r="Q760" s="15" t="s">
        <v>48</v>
      </c>
      <c r="R760" s="15" t="s">
        <v>49</v>
      </c>
      <c r="S760" s="15" t="s">
        <v>43</v>
      </c>
      <c r="T760" s="15" t="s">
        <v>50</v>
      </c>
      <c r="U760" s="15" t="s">
        <v>60</v>
      </c>
      <c r="V760" s="16">
        <v>5.66</v>
      </c>
      <c r="W760" s="16">
        <v>5.66</v>
      </c>
      <c r="X760" s="15" t="s">
        <v>1015</v>
      </c>
      <c r="Y760" s="15" t="s">
        <v>1023</v>
      </c>
      <c r="Z760" s="16" t="b">
        <v>0</v>
      </c>
      <c r="AA760" s="15" t="s">
        <v>54</v>
      </c>
      <c r="AB760" s="16" t="b">
        <v>0</v>
      </c>
      <c r="AC760" s="16">
        <v>39</v>
      </c>
      <c r="AD760" t="str">
        <f t="shared" si="11"/>
        <v>Tr</v>
      </c>
    </row>
    <row r="761" spans="2:30" x14ac:dyDescent="0.25">
      <c r="B761">
        <f>VLOOKUP(C761*1,RMPCrecs!F$2:N$1245,9,FALSE)</f>
        <v>17</v>
      </c>
      <c r="C761" s="15" t="s">
        <v>1243</v>
      </c>
      <c r="D761" s="15" t="s">
        <v>41</v>
      </c>
      <c r="E761" s="16">
        <v>2011</v>
      </c>
      <c r="F761" s="15" t="s">
        <v>42</v>
      </c>
      <c r="G761" s="17">
        <v>40792</v>
      </c>
      <c r="H761" s="15" t="s">
        <v>43</v>
      </c>
      <c r="I761" s="15" t="s">
        <v>44</v>
      </c>
      <c r="J761" s="16">
        <v>3008</v>
      </c>
      <c r="K761" s="15" t="s">
        <v>45</v>
      </c>
      <c r="L761" s="16">
        <v>720</v>
      </c>
      <c r="M761" s="15" t="s">
        <v>46</v>
      </c>
      <c r="N761" s="16">
        <v>4</v>
      </c>
      <c r="O761" s="15" t="s">
        <v>43</v>
      </c>
      <c r="P761" s="15" t="s">
        <v>455</v>
      </c>
      <c r="Q761" s="15" t="s">
        <v>48</v>
      </c>
      <c r="R761" s="15" t="s">
        <v>49</v>
      </c>
      <c r="S761" s="15" t="s">
        <v>43</v>
      </c>
      <c r="T761" s="15" t="s">
        <v>50</v>
      </c>
      <c r="U761" s="15" t="s">
        <v>60</v>
      </c>
      <c r="V761" s="16">
        <v>5.66</v>
      </c>
      <c r="W761" s="16">
        <v>5.66</v>
      </c>
      <c r="X761" s="15" t="s">
        <v>1015</v>
      </c>
      <c r="Y761" s="15" t="s">
        <v>1023</v>
      </c>
      <c r="Z761" s="16" t="b">
        <v>0</v>
      </c>
      <c r="AA761" s="15" t="s">
        <v>54</v>
      </c>
      <c r="AB761" s="16" t="b">
        <v>0</v>
      </c>
      <c r="AC761" s="16">
        <v>39</v>
      </c>
      <c r="AD761" t="str">
        <f t="shared" si="11"/>
        <v>Tr</v>
      </c>
    </row>
    <row r="762" spans="2:30" x14ac:dyDescent="0.25">
      <c r="B762">
        <f>VLOOKUP(C762*1,RMPCrecs!F$2:N$1245,9,FALSE)</f>
        <v>17</v>
      </c>
      <c r="C762" s="15" t="s">
        <v>1244</v>
      </c>
      <c r="D762" s="15" t="s">
        <v>41</v>
      </c>
      <c r="E762" s="16">
        <v>2011</v>
      </c>
      <c r="F762" s="15" t="s">
        <v>42</v>
      </c>
      <c r="G762" s="17">
        <v>40792</v>
      </c>
      <c r="H762" s="15" t="s">
        <v>43</v>
      </c>
      <c r="I762" s="15" t="s">
        <v>44</v>
      </c>
      <c r="J762" s="16">
        <v>3008</v>
      </c>
      <c r="K762" s="15" t="s">
        <v>45</v>
      </c>
      <c r="L762" s="16">
        <v>850</v>
      </c>
      <c r="M762" s="15" t="s">
        <v>46</v>
      </c>
      <c r="N762" s="16">
        <v>4</v>
      </c>
      <c r="O762" s="15" t="s">
        <v>43</v>
      </c>
      <c r="P762" s="15" t="s">
        <v>455</v>
      </c>
      <c r="Q762" s="15" t="s">
        <v>48</v>
      </c>
      <c r="R762" s="15" t="s">
        <v>49</v>
      </c>
      <c r="S762" s="15" t="s">
        <v>43</v>
      </c>
      <c r="T762" s="15" t="s">
        <v>50</v>
      </c>
      <c r="U762" s="15" t="s">
        <v>60</v>
      </c>
      <c r="V762" s="16">
        <v>5.66</v>
      </c>
      <c r="W762" s="16">
        <v>5.66</v>
      </c>
      <c r="X762" s="15" t="s">
        <v>1015</v>
      </c>
      <c r="Y762" s="15" t="s">
        <v>1023</v>
      </c>
      <c r="Z762" s="16" t="b">
        <v>0</v>
      </c>
      <c r="AA762" s="15" t="s">
        <v>54</v>
      </c>
      <c r="AB762" s="16" t="b">
        <v>0</v>
      </c>
      <c r="AC762" s="16">
        <v>39</v>
      </c>
      <c r="AD762" t="str">
        <f t="shared" si="11"/>
        <v>Tr</v>
      </c>
    </row>
    <row r="763" spans="2:30" x14ac:dyDescent="0.25">
      <c r="B763">
        <f>VLOOKUP(C763*1,RMPCrecs!F$2:N$1245,9,FALSE)</f>
        <v>17</v>
      </c>
      <c r="C763" s="15" t="s">
        <v>1245</v>
      </c>
      <c r="D763" s="15" t="s">
        <v>41</v>
      </c>
      <c r="E763" s="16">
        <v>2011</v>
      </c>
      <c r="F763" s="15" t="s">
        <v>42</v>
      </c>
      <c r="G763" s="17">
        <v>40793</v>
      </c>
      <c r="H763" s="15" t="s">
        <v>43</v>
      </c>
      <c r="I763" s="15" t="s">
        <v>44</v>
      </c>
      <c r="J763" s="16">
        <v>3008</v>
      </c>
      <c r="K763" s="15" t="s">
        <v>110</v>
      </c>
      <c r="L763" s="16">
        <v>830</v>
      </c>
      <c r="M763" s="15" t="s">
        <v>46</v>
      </c>
      <c r="N763" s="16">
        <v>4</v>
      </c>
      <c r="O763" s="15" t="s">
        <v>43</v>
      </c>
      <c r="P763" s="15" t="s">
        <v>433</v>
      </c>
      <c r="Q763" s="15" t="s">
        <v>48</v>
      </c>
      <c r="R763" s="15" t="s">
        <v>49</v>
      </c>
      <c r="S763" s="15" t="s">
        <v>43</v>
      </c>
      <c r="T763" s="15" t="s">
        <v>50</v>
      </c>
      <c r="U763" s="15" t="s">
        <v>60</v>
      </c>
      <c r="V763" s="16">
        <v>5.66</v>
      </c>
      <c r="W763" s="16">
        <v>5.66</v>
      </c>
      <c r="X763" s="15" t="s">
        <v>1015</v>
      </c>
      <c r="Y763" s="15" t="s">
        <v>1023</v>
      </c>
      <c r="Z763" s="16" t="b">
        <v>0</v>
      </c>
      <c r="AA763" s="15" t="s">
        <v>54</v>
      </c>
      <c r="AB763" s="16" t="b">
        <v>0</v>
      </c>
      <c r="AC763" s="16">
        <v>39</v>
      </c>
      <c r="AD763" t="str">
        <f t="shared" si="11"/>
        <v>Tr</v>
      </c>
    </row>
    <row r="764" spans="2:30" x14ac:dyDescent="0.25">
      <c r="B764">
        <f>VLOOKUP(C764*1,RMPCrecs!F$2:N$1245,9,FALSE)</f>
        <v>17</v>
      </c>
      <c r="C764" s="15" t="s">
        <v>1246</v>
      </c>
      <c r="D764" s="15" t="s">
        <v>41</v>
      </c>
      <c r="E764" s="16">
        <v>2011</v>
      </c>
      <c r="F764" s="15" t="s">
        <v>42</v>
      </c>
      <c r="G764" s="17">
        <v>40793</v>
      </c>
      <c r="H764" s="15" t="s">
        <v>43</v>
      </c>
      <c r="I764" s="15" t="s">
        <v>44</v>
      </c>
      <c r="J764" s="16">
        <v>3008</v>
      </c>
      <c r="K764" s="15" t="s">
        <v>110</v>
      </c>
      <c r="L764" s="16">
        <v>800</v>
      </c>
      <c r="M764" s="15" t="s">
        <v>46</v>
      </c>
      <c r="N764" s="16">
        <v>4</v>
      </c>
      <c r="O764" s="15" t="s">
        <v>43</v>
      </c>
      <c r="P764" s="15" t="s">
        <v>433</v>
      </c>
      <c r="Q764" s="15" t="s">
        <v>48</v>
      </c>
      <c r="R764" s="15" t="s">
        <v>49</v>
      </c>
      <c r="S764" s="15" t="s">
        <v>43</v>
      </c>
      <c r="T764" s="15" t="s">
        <v>50</v>
      </c>
      <c r="U764" s="15" t="s">
        <v>60</v>
      </c>
      <c r="V764" s="16">
        <v>5.66</v>
      </c>
      <c r="W764" s="16">
        <v>5.66</v>
      </c>
      <c r="X764" s="15" t="s">
        <v>1015</v>
      </c>
      <c r="Y764" s="15" t="s">
        <v>1023</v>
      </c>
      <c r="Z764" s="16" t="b">
        <v>0</v>
      </c>
      <c r="AA764" s="15" t="s">
        <v>54</v>
      </c>
      <c r="AB764" s="16" t="b">
        <v>0</v>
      </c>
      <c r="AC764" s="16">
        <v>39</v>
      </c>
      <c r="AD764" t="str">
        <f t="shared" si="11"/>
        <v>Tr</v>
      </c>
    </row>
    <row r="765" spans="2:30" x14ac:dyDescent="0.25">
      <c r="B765">
        <f>VLOOKUP(C765*1,RMPCrecs!F$2:N$1245,9,FALSE)</f>
        <v>17</v>
      </c>
      <c r="C765" s="15" t="s">
        <v>1262</v>
      </c>
      <c r="D765" s="15" t="s">
        <v>41</v>
      </c>
      <c r="E765" s="16">
        <v>2011</v>
      </c>
      <c r="F765" s="15" t="s">
        <v>42</v>
      </c>
      <c r="G765" s="17">
        <v>40786</v>
      </c>
      <c r="H765" s="15" t="s">
        <v>43</v>
      </c>
      <c r="I765" s="15" t="s">
        <v>44</v>
      </c>
      <c r="J765" s="16">
        <v>3008</v>
      </c>
      <c r="K765" s="15" t="s">
        <v>45</v>
      </c>
      <c r="L765" s="16">
        <v>750</v>
      </c>
      <c r="M765" s="15" t="s">
        <v>46</v>
      </c>
      <c r="N765" s="16">
        <v>4</v>
      </c>
      <c r="O765" s="15" t="s">
        <v>43</v>
      </c>
      <c r="P765" s="15" t="s">
        <v>433</v>
      </c>
      <c r="Q765" s="15" t="s">
        <v>48</v>
      </c>
      <c r="R765" s="15" t="s">
        <v>49</v>
      </c>
      <c r="S765" s="15" t="s">
        <v>43</v>
      </c>
      <c r="T765" s="15" t="s">
        <v>50</v>
      </c>
      <c r="U765" s="15" t="s">
        <v>72</v>
      </c>
      <c r="V765" s="16">
        <v>2.8</v>
      </c>
      <c r="W765" s="16">
        <v>2.8</v>
      </c>
      <c r="X765" s="15" t="s">
        <v>1015</v>
      </c>
      <c r="Y765" s="15" t="s">
        <v>1026</v>
      </c>
      <c r="Z765" s="16" t="b">
        <v>0</v>
      </c>
      <c r="AA765" s="15" t="s">
        <v>54</v>
      </c>
      <c r="AB765" s="16" t="b">
        <v>0</v>
      </c>
      <c r="AC765" s="16">
        <v>39</v>
      </c>
      <c r="AD765" t="str">
        <f t="shared" si="11"/>
        <v>Tr</v>
      </c>
    </row>
    <row r="766" spans="2:30" x14ac:dyDescent="0.25">
      <c r="B766">
        <f>VLOOKUP(C766*1,RMPCrecs!F$2:N$1245,9,FALSE)</f>
        <v>17</v>
      </c>
      <c r="C766" s="15" t="s">
        <v>1263</v>
      </c>
      <c r="D766" s="15" t="s">
        <v>41</v>
      </c>
      <c r="E766" s="16">
        <v>2011</v>
      </c>
      <c r="F766" s="15" t="s">
        <v>42</v>
      </c>
      <c r="G766" s="17">
        <v>40786</v>
      </c>
      <c r="H766" s="15" t="s">
        <v>43</v>
      </c>
      <c r="I766" s="15" t="s">
        <v>44</v>
      </c>
      <c r="J766" s="16">
        <v>3008</v>
      </c>
      <c r="K766" s="15" t="s">
        <v>45</v>
      </c>
      <c r="L766" s="16">
        <v>780</v>
      </c>
      <c r="M766" s="15" t="s">
        <v>46</v>
      </c>
      <c r="N766" s="16">
        <v>3</v>
      </c>
      <c r="O766" s="15" t="s">
        <v>43</v>
      </c>
      <c r="P766" s="15" t="s">
        <v>770</v>
      </c>
      <c r="Q766" s="15" t="s">
        <v>48</v>
      </c>
      <c r="R766" s="15" t="s">
        <v>49</v>
      </c>
      <c r="S766" s="15" t="s">
        <v>43</v>
      </c>
      <c r="T766" s="15" t="s">
        <v>50</v>
      </c>
      <c r="U766" s="15" t="s">
        <v>72</v>
      </c>
      <c r="V766" s="16">
        <v>2.8</v>
      </c>
      <c r="W766" s="16">
        <v>2.8</v>
      </c>
      <c r="X766" s="15" t="s">
        <v>1015</v>
      </c>
      <c r="Y766" s="15" t="s">
        <v>1026</v>
      </c>
      <c r="Z766" s="16" t="b">
        <v>0</v>
      </c>
      <c r="AA766" s="15" t="s">
        <v>54</v>
      </c>
      <c r="AB766" s="16" t="b">
        <v>0</v>
      </c>
      <c r="AC766" s="16">
        <v>39</v>
      </c>
      <c r="AD766" t="str">
        <f t="shared" si="11"/>
        <v>Tr</v>
      </c>
    </row>
    <row r="767" spans="2:30" x14ac:dyDescent="0.25">
      <c r="B767">
        <f>VLOOKUP(C767*1,RMPCrecs!F$2:N$1245,9,FALSE)</f>
        <v>17</v>
      </c>
      <c r="C767" s="15" t="s">
        <v>1264</v>
      </c>
      <c r="D767" s="15" t="s">
        <v>41</v>
      </c>
      <c r="E767" s="16">
        <v>2011</v>
      </c>
      <c r="F767" s="15" t="s">
        <v>42</v>
      </c>
      <c r="G767" s="17">
        <v>40786</v>
      </c>
      <c r="H767" s="15" t="s">
        <v>43</v>
      </c>
      <c r="I767" s="15" t="s">
        <v>44</v>
      </c>
      <c r="J767" s="16">
        <v>3008</v>
      </c>
      <c r="K767" s="15" t="s">
        <v>110</v>
      </c>
      <c r="L767" s="16">
        <v>760</v>
      </c>
      <c r="M767" s="15" t="s">
        <v>46</v>
      </c>
      <c r="N767" s="16">
        <v>3</v>
      </c>
      <c r="O767" s="15" t="s">
        <v>43</v>
      </c>
      <c r="P767" s="15" t="s">
        <v>956</v>
      </c>
      <c r="Q767" s="15" t="s">
        <v>48</v>
      </c>
      <c r="R767" s="15" t="s">
        <v>49</v>
      </c>
      <c r="S767" s="15" t="s">
        <v>43</v>
      </c>
      <c r="T767" s="15" t="s">
        <v>50</v>
      </c>
      <c r="U767" s="15" t="s">
        <v>72</v>
      </c>
      <c r="V767" s="16">
        <v>2.8</v>
      </c>
      <c r="W767" s="16">
        <v>2.8</v>
      </c>
      <c r="X767" s="15" t="s">
        <v>1015</v>
      </c>
      <c r="Y767" s="15" t="s">
        <v>1026</v>
      </c>
      <c r="Z767" s="16" t="b">
        <v>0</v>
      </c>
      <c r="AA767" s="15" t="s">
        <v>54</v>
      </c>
      <c r="AB767" s="16" t="b">
        <v>0</v>
      </c>
      <c r="AC767" s="16">
        <v>39</v>
      </c>
      <c r="AD767" t="str">
        <f t="shared" si="11"/>
        <v>Tr</v>
      </c>
    </row>
    <row r="768" spans="2:30" x14ac:dyDescent="0.25">
      <c r="B768">
        <f>VLOOKUP(C768*1,RMPCrecs!F$2:N$1245,9,FALSE)</f>
        <v>17</v>
      </c>
      <c r="C768" s="15" t="s">
        <v>1265</v>
      </c>
      <c r="D768" s="15" t="s">
        <v>41</v>
      </c>
      <c r="E768" s="16">
        <v>2011</v>
      </c>
      <c r="F768" s="15" t="s">
        <v>42</v>
      </c>
      <c r="G768" s="17">
        <v>40786</v>
      </c>
      <c r="H768" s="15" t="s">
        <v>43</v>
      </c>
      <c r="I768" s="15" t="s">
        <v>44</v>
      </c>
      <c r="J768" s="16">
        <v>3008</v>
      </c>
      <c r="K768" s="15" t="s">
        <v>110</v>
      </c>
      <c r="L768" s="16">
        <v>970</v>
      </c>
      <c r="M768" s="15" t="s">
        <v>46</v>
      </c>
      <c r="N768" s="16">
        <v>4</v>
      </c>
      <c r="O768" s="15" t="s">
        <v>43</v>
      </c>
      <c r="P768" s="15" t="s">
        <v>433</v>
      </c>
      <c r="Q768" s="15" t="s">
        <v>48</v>
      </c>
      <c r="R768" s="15" t="s">
        <v>49</v>
      </c>
      <c r="S768" s="15" t="s">
        <v>43</v>
      </c>
      <c r="T768" s="15" t="s">
        <v>50</v>
      </c>
      <c r="U768" s="15" t="s">
        <v>72</v>
      </c>
      <c r="V768" s="16">
        <v>2.8</v>
      </c>
      <c r="W768" s="16">
        <v>2.8</v>
      </c>
      <c r="X768" s="15" t="s">
        <v>1015</v>
      </c>
      <c r="Y768" s="15" t="s">
        <v>1026</v>
      </c>
      <c r="Z768" s="16" t="b">
        <v>0</v>
      </c>
      <c r="AA768" s="15" t="s">
        <v>54</v>
      </c>
      <c r="AB768" s="16" t="b">
        <v>0</v>
      </c>
      <c r="AC768" s="16">
        <v>39</v>
      </c>
      <c r="AD768" t="str">
        <f t="shared" si="11"/>
        <v>Tr</v>
      </c>
    </row>
    <row r="769" spans="2:30" x14ac:dyDescent="0.25">
      <c r="B769">
        <f>VLOOKUP(C769*1,RMPCrecs!F$2:N$1245,9,FALSE)</f>
        <v>17</v>
      </c>
      <c r="C769" s="15" t="s">
        <v>1295</v>
      </c>
      <c r="D769" s="15" t="s">
        <v>41</v>
      </c>
      <c r="E769" s="16">
        <v>2012</v>
      </c>
      <c r="F769" s="15" t="s">
        <v>42</v>
      </c>
      <c r="G769" s="17">
        <v>41164</v>
      </c>
      <c r="H769" s="15" t="s">
        <v>43</v>
      </c>
      <c r="I769" s="15" t="s">
        <v>44</v>
      </c>
      <c r="J769" s="16">
        <v>3008</v>
      </c>
      <c r="K769" s="15" t="s">
        <v>110</v>
      </c>
      <c r="L769" s="16">
        <v>720</v>
      </c>
      <c r="M769" s="15" t="s">
        <v>46</v>
      </c>
      <c r="N769" s="16">
        <v>4</v>
      </c>
      <c r="O769" s="15" t="s">
        <v>43</v>
      </c>
      <c r="P769" s="15" t="s">
        <v>956</v>
      </c>
      <c r="Q769" s="15" t="s">
        <v>48</v>
      </c>
      <c r="R769" s="15" t="s">
        <v>49</v>
      </c>
      <c r="S769" s="15" t="s">
        <v>43</v>
      </c>
      <c r="T769" s="15" t="s">
        <v>50</v>
      </c>
      <c r="U769" s="15" t="s">
        <v>51</v>
      </c>
      <c r="V769" s="16">
        <v>1.79</v>
      </c>
      <c r="W769" s="16">
        <v>1.79</v>
      </c>
      <c r="X769" s="15" t="s">
        <v>1015</v>
      </c>
      <c r="Y769" s="15" t="s">
        <v>1296</v>
      </c>
      <c r="Z769" s="16" t="b">
        <v>0</v>
      </c>
      <c r="AA769" s="15" t="s">
        <v>54</v>
      </c>
      <c r="AB769" s="16" t="b">
        <v>0</v>
      </c>
      <c r="AC769" s="16">
        <v>39</v>
      </c>
      <c r="AD769" t="str">
        <f t="shared" si="11"/>
        <v>Tr</v>
      </c>
    </row>
    <row r="770" spans="2:30" x14ac:dyDescent="0.25">
      <c r="B770">
        <f>VLOOKUP(C770*1,RMPCrecs!F$2:N$1245,9,FALSE)</f>
        <v>17</v>
      </c>
      <c r="C770" s="15" t="s">
        <v>1297</v>
      </c>
      <c r="D770" s="15" t="s">
        <v>41</v>
      </c>
      <c r="E770" s="16">
        <v>2012</v>
      </c>
      <c r="F770" s="15" t="s">
        <v>67</v>
      </c>
      <c r="G770" s="17">
        <v>41149</v>
      </c>
      <c r="H770" s="15" t="s">
        <v>43</v>
      </c>
      <c r="I770" s="15" t="s">
        <v>44</v>
      </c>
      <c r="J770" s="16">
        <v>3008</v>
      </c>
      <c r="K770" s="15" t="s">
        <v>45</v>
      </c>
      <c r="L770" s="16">
        <v>750</v>
      </c>
      <c r="M770" s="15" t="s">
        <v>46</v>
      </c>
      <c r="N770" s="16">
        <v>4</v>
      </c>
      <c r="O770" s="15" t="s">
        <v>43</v>
      </c>
      <c r="P770" s="15" t="s">
        <v>956</v>
      </c>
      <c r="Q770" s="15" t="s">
        <v>48</v>
      </c>
      <c r="R770" s="15" t="s">
        <v>49</v>
      </c>
      <c r="S770" s="15" t="s">
        <v>43</v>
      </c>
      <c r="T770" s="15" t="s">
        <v>50</v>
      </c>
      <c r="U770" s="15" t="s">
        <v>72</v>
      </c>
      <c r="V770" s="16">
        <v>2.2999999999999998</v>
      </c>
      <c r="W770" s="16">
        <v>2.2999999999999998</v>
      </c>
      <c r="X770" s="15" t="s">
        <v>1015</v>
      </c>
      <c r="Y770" s="15" t="s">
        <v>1298</v>
      </c>
      <c r="Z770" s="16" t="b">
        <v>0</v>
      </c>
      <c r="AA770" s="15" t="s">
        <v>54</v>
      </c>
      <c r="AB770" s="16" t="b">
        <v>0</v>
      </c>
      <c r="AC770" s="16">
        <v>39</v>
      </c>
      <c r="AD770" t="str">
        <f t="shared" si="11"/>
        <v>Tr</v>
      </c>
    </row>
    <row r="771" spans="2:30" x14ac:dyDescent="0.25">
      <c r="B771">
        <f>VLOOKUP(C771*1,RMPCrecs!F$2:N$1245,9,FALSE)</f>
        <v>17</v>
      </c>
      <c r="C771" s="15" t="s">
        <v>1299</v>
      </c>
      <c r="D771" s="15" t="s">
        <v>41</v>
      </c>
      <c r="E771" s="16">
        <v>2012</v>
      </c>
      <c r="F771" s="15" t="s">
        <v>67</v>
      </c>
      <c r="G771" s="17">
        <v>41149</v>
      </c>
      <c r="H771" s="15" t="s">
        <v>43</v>
      </c>
      <c r="I771" s="15" t="s">
        <v>44</v>
      </c>
      <c r="J771" s="16">
        <v>3008</v>
      </c>
      <c r="K771" s="15" t="s">
        <v>110</v>
      </c>
      <c r="L771" s="16">
        <v>790</v>
      </c>
      <c r="M771" s="15" t="s">
        <v>46</v>
      </c>
      <c r="N771" s="16">
        <v>4</v>
      </c>
      <c r="O771" s="15" t="s">
        <v>43</v>
      </c>
      <c r="P771" s="15" t="s">
        <v>956</v>
      </c>
      <c r="Q771" s="15" t="s">
        <v>48</v>
      </c>
      <c r="R771" s="15" t="s">
        <v>49</v>
      </c>
      <c r="S771" s="15" t="s">
        <v>43</v>
      </c>
      <c r="T771" s="15" t="s">
        <v>50</v>
      </c>
      <c r="U771" s="15" t="s">
        <v>72</v>
      </c>
      <c r="V771" s="16">
        <v>2.2999999999999998</v>
      </c>
      <c r="W771" s="16">
        <v>2.2999999999999998</v>
      </c>
      <c r="X771" s="15" t="s">
        <v>1015</v>
      </c>
      <c r="Y771" s="15" t="s">
        <v>1298</v>
      </c>
      <c r="Z771" s="16" t="b">
        <v>0</v>
      </c>
      <c r="AA771" s="15" t="s">
        <v>54</v>
      </c>
      <c r="AB771" s="16" t="b">
        <v>0</v>
      </c>
      <c r="AC771" s="16">
        <v>39</v>
      </c>
      <c r="AD771" t="str">
        <f t="shared" ref="AD771:AD834" si="12">IF(OR(B771=14,B771=19),"NT",IF(B771&gt;=49,"mix","Tr"))</f>
        <v>Tr</v>
      </c>
    </row>
    <row r="772" spans="2:30" x14ac:dyDescent="0.25">
      <c r="B772">
        <f>VLOOKUP(C772*1,RMPCrecs!F$2:N$1245,9,FALSE)</f>
        <v>17</v>
      </c>
      <c r="C772" s="15" t="s">
        <v>1300</v>
      </c>
      <c r="D772" s="15" t="s">
        <v>41</v>
      </c>
      <c r="E772" s="16">
        <v>2012</v>
      </c>
      <c r="F772" s="15" t="s">
        <v>67</v>
      </c>
      <c r="G772" s="17">
        <v>41149</v>
      </c>
      <c r="H772" s="15" t="s">
        <v>43</v>
      </c>
      <c r="I772" s="15" t="s">
        <v>44</v>
      </c>
      <c r="J772" s="16">
        <v>3008</v>
      </c>
      <c r="K772" s="15" t="s">
        <v>110</v>
      </c>
      <c r="L772" s="16">
        <v>720</v>
      </c>
      <c r="M772" s="15" t="s">
        <v>46</v>
      </c>
      <c r="N772" s="16">
        <v>4</v>
      </c>
      <c r="O772" s="15" t="s">
        <v>43</v>
      </c>
      <c r="P772" s="15" t="s">
        <v>956</v>
      </c>
      <c r="Q772" s="15" t="s">
        <v>48</v>
      </c>
      <c r="R772" s="15" t="s">
        <v>49</v>
      </c>
      <c r="S772" s="15" t="s">
        <v>43</v>
      </c>
      <c r="T772" s="15" t="s">
        <v>50</v>
      </c>
      <c r="U772" s="15" t="s">
        <v>72</v>
      </c>
      <c r="V772" s="16">
        <v>2.2999999999999998</v>
      </c>
      <c r="W772" s="16">
        <v>2.2999999999999998</v>
      </c>
      <c r="X772" s="15" t="s">
        <v>1015</v>
      </c>
      <c r="Y772" s="15" t="s">
        <v>1298</v>
      </c>
      <c r="Z772" s="16" t="b">
        <v>0</v>
      </c>
      <c r="AA772" s="15" t="s">
        <v>54</v>
      </c>
      <c r="AB772" s="16" t="b">
        <v>0</v>
      </c>
      <c r="AC772" s="16">
        <v>39</v>
      </c>
      <c r="AD772" t="str">
        <f t="shared" si="12"/>
        <v>Tr</v>
      </c>
    </row>
    <row r="773" spans="2:30" x14ac:dyDescent="0.25">
      <c r="B773">
        <f>VLOOKUP(C773*1,RMPCrecs!F$2:N$1245,9,FALSE)</f>
        <v>17</v>
      </c>
      <c r="C773" s="15" t="s">
        <v>1301</v>
      </c>
      <c r="D773" s="15" t="s">
        <v>41</v>
      </c>
      <c r="E773" s="16">
        <v>2012</v>
      </c>
      <c r="F773" s="15" t="s">
        <v>67</v>
      </c>
      <c r="G773" s="17">
        <v>41149</v>
      </c>
      <c r="H773" s="15" t="s">
        <v>43</v>
      </c>
      <c r="I773" s="15" t="s">
        <v>44</v>
      </c>
      <c r="J773" s="16">
        <v>3008</v>
      </c>
      <c r="K773" s="15" t="s">
        <v>45</v>
      </c>
      <c r="L773" s="16">
        <v>810</v>
      </c>
      <c r="M773" s="15" t="s">
        <v>46</v>
      </c>
      <c r="N773" s="16">
        <v>4</v>
      </c>
      <c r="O773" s="15" t="s">
        <v>43</v>
      </c>
      <c r="P773" s="15" t="s">
        <v>956</v>
      </c>
      <c r="Q773" s="15" t="s">
        <v>48</v>
      </c>
      <c r="R773" s="15" t="s">
        <v>49</v>
      </c>
      <c r="S773" s="15" t="s">
        <v>43</v>
      </c>
      <c r="T773" s="15" t="s">
        <v>50</v>
      </c>
      <c r="U773" s="15" t="s">
        <v>72</v>
      </c>
      <c r="V773" s="16">
        <v>2.2999999999999998</v>
      </c>
      <c r="W773" s="16">
        <v>2.2999999999999998</v>
      </c>
      <c r="X773" s="15" t="s">
        <v>1015</v>
      </c>
      <c r="Y773" s="15" t="s">
        <v>1298</v>
      </c>
      <c r="Z773" s="16" t="b">
        <v>0</v>
      </c>
      <c r="AA773" s="15" t="s">
        <v>54</v>
      </c>
      <c r="AB773" s="16" t="b">
        <v>0</v>
      </c>
      <c r="AC773" s="16">
        <v>39</v>
      </c>
      <c r="AD773" t="str">
        <f t="shared" si="12"/>
        <v>Tr</v>
      </c>
    </row>
    <row r="774" spans="2:30" x14ac:dyDescent="0.25">
      <c r="B774">
        <f>VLOOKUP(C774*1,RMPCrecs!F$2:N$1245,9,FALSE)</f>
        <v>17</v>
      </c>
      <c r="C774" s="15" t="s">
        <v>1302</v>
      </c>
      <c r="D774" s="15" t="s">
        <v>41</v>
      </c>
      <c r="E774" s="16">
        <v>2012</v>
      </c>
      <c r="F774" s="15" t="s">
        <v>67</v>
      </c>
      <c r="G774" s="17">
        <v>41149</v>
      </c>
      <c r="H774" s="15" t="s">
        <v>43</v>
      </c>
      <c r="I774" s="15" t="s">
        <v>44</v>
      </c>
      <c r="J774" s="16">
        <v>3008</v>
      </c>
      <c r="K774" s="15" t="s">
        <v>110</v>
      </c>
      <c r="L774" s="16">
        <v>790</v>
      </c>
      <c r="M774" s="15" t="s">
        <v>46</v>
      </c>
      <c r="N774" s="16">
        <v>4</v>
      </c>
      <c r="O774" s="15" t="s">
        <v>43</v>
      </c>
      <c r="P774" s="15" t="s">
        <v>1260</v>
      </c>
      <c r="Q774" s="15" t="s">
        <v>48</v>
      </c>
      <c r="R774" s="15" t="s">
        <v>49</v>
      </c>
      <c r="S774" s="15" t="s">
        <v>43</v>
      </c>
      <c r="T774" s="15" t="s">
        <v>50</v>
      </c>
      <c r="U774" s="15" t="s">
        <v>72</v>
      </c>
      <c r="V774" s="16">
        <v>2.2999999999999998</v>
      </c>
      <c r="W774" s="16">
        <v>2.2999999999999998</v>
      </c>
      <c r="X774" s="15" t="s">
        <v>1015</v>
      </c>
      <c r="Y774" s="15" t="s">
        <v>1298</v>
      </c>
      <c r="Z774" s="16" t="b">
        <v>0</v>
      </c>
      <c r="AA774" s="15" t="s">
        <v>54</v>
      </c>
      <c r="AB774" s="16" t="b">
        <v>0</v>
      </c>
      <c r="AC774" s="16">
        <v>39</v>
      </c>
      <c r="AD774" t="str">
        <f t="shared" si="12"/>
        <v>Tr</v>
      </c>
    </row>
    <row r="775" spans="2:30" x14ac:dyDescent="0.25">
      <c r="B775">
        <f>VLOOKUP(C775*1,RMPCrecs!F$2:N$1245,9,FALSE)</f>
        <v>17</v>
      </c>
      <c r="C775" s="15" t="s">
        <v>1303</v>
      </c>
      <c r="D775" s="15" t="s">
        <v>41</v>
      </c>
      <c r="E775" s="16">
        <v>2012</v>
      </c>
      <c r="F775" s="15" t="s">
        <v>67</v>
      </c>
      <c r="G775" s="17">
        <v>41149</v>
      </c>
      <c r="H775" s="15" t="s">
        <v>43</v>
      </c>
      <c r="I775" s="15" t="s">
        <v>44</v>
      </c>
      <c r="J775" s="16">
        <v>3008</v>
      </c>
      <c r="K775" s="15" t="s">
        <v>110</v>
      </c>
      <c r="L775" s="16">
        <v>810</v>
      </c>
      <c r="M775" s="15" t="s">
        <v>46</v>
      </c>
      <c r="N775" s="16">
        <v>4</v>
      </c>
      <c r="O775" s="15" t="s">
        <v>43</v>
      </c>
      <c r="P775" s="15" t="s">
        <v>770</v>
      </c>
      <c r="Q775" s="15" t="s">
        <v>48</v>
      </c>
      <c r="R775" s="15" t="s">
        <v>49</v>
      </c>
      <c r="S775" s="15" t="s">
        <v>43</v>
      </c>
      <c r="T775" s="15" t="s">
        <v>50</v>
      </c>
      <c r="U775" s="15" t="s">
        <v>72</v>
      </c>
      <c r="V775" s="16">
        <v>2.2999999999999998</v>
      </c>
      <c r="W775" s="16">
        <v>2.2999999999999998</v>
      </c>
      <c r="X775" s="15" t="s">
        <v>1015</v>
      </c>
      <c r="Y775" s="15" t="s">
        <v>1298</v>
      </c>
      <c r="Z775" s="16" t="b">
        <v>0</v>
      </c>
      <c r="AA775" s="15" t="s">
        <v>54</v>
      </c>
      <c r="AB775" s="16" t="b">
        <v>0</v>
      </c>
      <c r="AC775" s="16">
        <v>39</v>
      </c>
      <c r="AD775" t="str">
        <f t="shared" si="12"/>
        <v>Tr</v>
      </c>
    </row>
    <row r="776" spans="2:30" x14ac:dyDescent="0.25">
      <c r="B776">
        <f>VLOOKUP(C776*1,RMPCrecs!F$2:N$1245,9,FALSE)</f>
        <v>17</v>
      </c>
      <c r="C776" s="15" t="s">
        <v>1304</v>
      </c>
      <c r="D776" s="15" t="s">
        <v>41</v>
      </c>
      <c r="E776" s="16">
        <v>2012</v>
      </c>
      <c r="F776" s="15" t="s">
        <v>67</v>
      </c>
      <c r="G776" s="17">
        <v>41156</v>
      </c>
      <c r="H776" s="15" t="s">
        <v>43</v>
      </c>
      <c r="I776" s="15" t="s">
        <v>44</v>
      </c>
      <c r="J776" s="16">
        <v>3008</v>
      </c>
      <c r="K776" s="15" t="s">
        <v>110</v>
      </c>
      <c r="L776" s="16">
        <v>860</v>
      </c>
      <c r="M776" s="15" t="s">
        <v>46</v>
      </c>
      <c r="N776" s="16">
        <v>4</v>
      </c>
      <c r="O776" s="15" t="s">
        <v>43</v>
      </c>
      <c r="P776" s="15" t="s">
        <v>956</v>
      </c>
      <c r="Q776" s="15" t="s">
        <v>48</v>
      </c>
      <c r="R776" s="15" t="s">
        <v>49</v>
      </c>
      <c r="S776" s="15" t="s">
        <v>43</v>
      </c>
      <c r="T776" s="15" t="s">
        <v>50</v>
      </c>
      <c r="U776" s="15" t="s">
        <v>60</v>
      </c>
      <c r="V776" s="16">
        <v>2.92</v>
      </c>
      <c r="W776" s="16">
        <v>2.92</v>
      </c>
      <c r="X776" s="15" t="s">
        <v>1015</v>
      </c>
      <c r="Y776" s="15" t="s">
        <v>1292</v>
      </c>
      <c r="Z776" s="16" t="b">
        <v>0</v>
      </c>
      <c r="AA776" s="15" t="s">
        <v>54</v>
      </c>
      <c r="AB776" s="16" t="b">
        <v>0</v>
      </c>
      <c r="AC776" s="16">
        <v>39</v>
      </c>
      <c r="AD776" t="str">
        <f t="shared" si="12"/>
        <v>Tr</v>
      </c>
    </row>
    <row r="777" spans="2:30" x14ac:dyDescent="0.25">
      <c r="B777">
        <f>VLOOKUP(C777*1,RMPCrecs!F$2:N$1245,9,FALSE)</f>
        <v>17</v>
      </c>
      <c r="C777" s="15" t="s">
        <v>1308</v>
      </c>
      <c r="D777" s="15" t="s">
        <v>41</v>
      </c>
      <c r="E777" s="16">
        <v>2012</v>
      </c>
      <c r="F777" s="15" t="s">
        <v>42</v>
      </c>
      <c r="G777" s="17">
        <v>41159</v>
      </c>
      <c r="H777" s="15" t="s">
        <v>43</v>
      </c>
      <c r="I777" s="15" t="s">
        <v>44</v>
      </c>
      <c r="J777" s="16">
        <v>3008</v>
      </c>
      <c r="K777" s="15" t="s">
        <v>110</v>
      </c>
      <c r="L777" s="16">
        <v>700</v>
      </c>
      <c r="M777" s="15" t="s">
        <v>46</v>
      </c>
      <c r="N777" s="16">
        <v>4</v>
      </c>
      <c r="O777" s="15" t="s">
        <v>43</v>
      </c>
      <c r="P777" s="15" t="s">
        <v>770</v>
      </c>
      <c r="Q777" s="15" t="s">
        <v>48</v>
      </c>
      <c r="R777" s="15" t="s">
        <v>49</v>
      </c>
      <c r="S777" s="15" t="s">
        <v>43</v>
      </c>
      <c r="T777" s="15" t="s">
        <v>50</v>
      </c>
      <c r="U777" s="15" t="s">
        <v>60</v>
      </c>
      <c r="V777" s="16">
        <v>2.92</v>
      </c>
      <c r="W777" s="16">
        <v>2.92</v>
      </c>
      <c r="X777" s="15" t="s">
        <v>1015</v>
      </c>
      <c r="Y777" s="15" t="s">
        <v>1292</v>
      </c>
      <c r="Z777" s="16" t="b">
        <v>0</v>
      </c>
      <c r="AA777" s="15" t="s">
        <v>54</v>
      </c>
      <c r="AB777" s="16" t="b">
        <v>0</v>
      </c>
      <c r="AC777" s="16">
        <v>39</v>
      </c>
      <c r="AD777" t="str">
        <f t="shared" si="12"/>
        <v>Tr</v>
      </c>
    </row>
    <row r="778" spans="2:30" x14ac:dyDescent="0.25">
      <c r="B778">
        <f>VLOOKUP(C778*1,RMPCrecs!F$2:N$1245,9,FALSE)</f>
        <v>17</v>
      </c>
      <c r="C778" s="15" t="s">
        <v>1309</v>
      </c>
      <c r="D778" s="15" t="s">
        <v>41</v>
      </c>
      <c r="E778" s="16">
        <v>2012</v>
      </c>
      <c r="F778" s="15" t="s">
        <v>42</v>
      </c>
      <c r="G778" s="17">
        <v>41159</v>
      </c>
      <c r="H778" s="15" t="s">
        <v>43</v>
      </c>
      <c r="I778" s="15" t="s">
        <v>44</v>
      </c>
      <c r="J778" s="16">
        <v>3008</v>
      </c>
      <c r="K778" s="15" t="s">
        <v>110</v>
      </c>
      <c r="L778" s="16">
        <v>710</v>
      </c>
      <c r="M778" s="15" t="s">
        <v>46</v>
      </c>
      <c r="N778" s="16">
        <v>4</v>
      </c>
      <c r="O778" s="15" t="s">
        <v>43</v>
      </c>
      <c r="P778" s="15" t="s">
        <v>956</v>
      </c>
      <c r="Q778" s="15" t="s">
        <v>48</v>
      </c>
      <c r="R778" s="15" t="s">
        <v>49</v>
      </c>
      <c r="S778" s="15" t="s">
        <v>43</v>
      </c>
      <c r="T778" s="15" t="s">
        <v>50</v>
      </c>
      <c r="U778" s="15" t="s">
        <v>60</v>
      </c>
      <c r="V778" s="16">
        <v>2.92</v>
      </c>
      <c r="W778" s="16">
        <v>2.92</v>
      </c>
      <c r="X778" s="15" t="s">
        <v>1015</v>
      </c>
      <c r="Y778" s="15" t="s">
        <v>1292</v>
      </c>
      <c r="Z778" s="16" t="b">
        <v>0</v>
      </c>
      <c r="AA778" s="15" t="s">
        <v>54</v>
      </c>
      <c r="AB778" s="16" t="b">
        <v>0</v>
      </c>
      <c r="AC778" s="16">
        <v>39</v>
      </c>
      <c r="AD778" t="str">
        <f t="shared" si="12"/>
        <v>Tr</v>
      </c>
    </row>
    <row r="779" spans="2:30" x14ac:dyDescent="0.25">
      <c r="B779">
        <f>VLOOKUP(C779*1,RMPCrecs!F$2:N$1245,9,FALSE)</f>
        <v>17</v>
      </c>
      <c r="C779" s="15" t="s">
        <v>1310</v>
      </c>
      <c r="D779" s="15" t="s">
        <v>41</v>
      </c>
      <c r="E779" s="16">
        <v>2012</v>
      </c>
      <c r="F779" s="15" t="s">
        <v>67</v>
      </c>
      <c r="G779" s="17">
        <v>41151</v>
      </c>
      <c r="H779" s="15" t="s">
        <v>43</v>
      </c>
      <c r="I779" s="15" t="s">
        <v>44</v>
      </c>
      <c r="J779" s="16">
        <v>3008</v>
      </c>
      <c r="K779" s="15" t="s">
        <v>110</v>
      </c>
      <c r="L779" s="16">
        <v>840</v>
      </c>
      <c r="M779" s="15" t="s">
        <v>46</v>
      </c>
      <c r="N779" s="16">
        <v>4</v>
      </c>
      <c r="O779" s="15" t="s">
        <v>43</v>
      </c>
      <c r="P779" s="15" t="s">
        <v>927</v>
      </c>
      <c r="Q779" s="15" t="s">
        <v>48</v>
      </c>
      <c r="R779" s="15" t="s">
        <v>49</v>
      </c>
      <c r="S779" s="15" t="s">
        <v>43</v>
      </c>
      <c r="T779" s="15" t="s">
        <v>50</v>
      </c>
      <c r="U779" s="15" t="s">
        <v>72</v>
      </c>
      <c r="V779" s="16">
        <v>2.2999999999999998</v>
      </c>
      <c r="W779" s="16">
        <v>2.2999999999999998</v>
      </c>
      <c r="X779" s="15" t="s">
        <v>1015</v>
      </c>
      <c r="Y779" s="15" t="s">
        <v>1298</v>
      </c>
      <c r="Z779" s="16" t="b">
        <v>0</v>
      </c>
      <c r="AA779" s="15" t="s">
        <v>54</v>
      </c>
      <c r="AB779" s="16" t="b">
        <v>0</v>
      </c>
      <c r="AC779" s="16">
        <v>39</v>
      </c>
      <c r="AD779" t="str">
        <f t="shared" si="12"/>
        <v>Tr</v>
      </c>
    </row>
    <row r="780" spans="2:30" x14ac:dyDescent="0.25">
      <c r="B780">
        <f>VLOOKUP(C780*1,RMPCrecs!F$2:N$1245,9,FALSE)</f>
        <v>17</v>
      </c>
      <c r="C780" s="15" t="s">
        <v>1311</v>
      </c>
      <c r="D780" s="15" t="s">
        <v>41</v>
      </c>
      <c r="E780" s="16">
        <v>2012</v>
      </c>
      <c r="F780" s="15" t="s">
        <v>67</v>
      </c>
      <c r="G780" s="17">
        <v>41151</v>
      </c>
      <c r="H780" s="15" t="s">
        <v>43</v>
      </c>
      <c r="I780" s="15" t="s">
        <v>44</v>
      </c>
      <c r="J780" s="16">
        <v>3008</v>
      </c>
      <c r="K780" s="15" t="s">
        <v>45</v>
      </c>
      <c r="L780" s="16">
        <v>740</v>
      </c>
      <c r="M780" s="15" t="s">
        <v>46</v>
      </c>
      <c r="N780" s="16">
        <v>4</v>
      </c>
      <c r="O780" s="15" t="s">
        <v>43</v>
      </c>
      <c r="P780" s="15" t="s">
        <v>770</v>
      </c>
      <c r="Q780" s="15" t="s">
        <v>48</v>
      </c>
      <c r="R780" s="15" t="s">
        <v>59</v>
      </c>
      <c r="S780" s="15" t="s">
        <v>43</v>
      </c>
      <c r="T780" s="15" t="s">
        <v>50</v>
      </c>
      <c r="U780" s="15" t="s">
        <v>72</v>
      </c>
      <c r="V780" s="16">
        <v>2.2999999999999998</v>
      </c>
      <c r="W780" s="16">
        <v>2.2999999999999998</v>
      </c>
      <c r="X780" s="15" t="s">
        <v>1015</v>
      </c>
      <c r="Y780" s="15" t="s">
        <v>1298</v>
      </c>
      <c r="Z780" s="16" t="b">
        <v>0</v>
      </c>
      <c r="AA780" s="15" t="s">
        <v>54</v>
      </c>
      <c r="AB780" s="16" t="b">
        <v>0</v>
      </c>
      <c r="AC780" s="16">
        <v>39</v>
      </c>
      <c r="AD780" t="str">
        <f t="shared" si="12"/>
        <v>Tr</v>
      </c>
    </row>
    <row r="781" spans="2:30" x14ac:dyDescent="0.25">
      <c r="B781">
        <f>VLOOKUP(C781*1,RMPCrecs!F$2:N$1245,9,FALSE)</f>
        <v>17</v>
      </c>
      <c r="C781" s="15" t="s">
        <v>1316</v>
      </c>
      <c r="D781" s="15" t="s">
        <v>41</v>
      </c>
      <c r="E781" s="16">
        <v>2012</v>
      </c>
      <c r="F781" s="15" t="s">
        <v>42</v>
      </c>
      <c r="G781" s="17">
        <v>41158</v>
      </c>
      <c r="H781" s="15" t="s">
        <v>43</v>
      </c>
      <c r="I781" s="15" t="s">
        <v>44</v>
      </c>
      <c r="J781" s="16">
        <v>3008</v>
      </c>
      <c r="K781" s="15" t="s">
        <v>110</v>
      </c>
      <c r="L781" s="16">
        <v>820</v>
      </c>
      <c r="M781" s="15" t="s">
        <v>46</v>
      </c>
      <c r="N781" s="16">
        <v>4</v>
      </c>
      <c r="O781" s="15" t="s">
        <v>43</v>
      </c>
      <c r="P781" s="15" t="s">
        <v>820</v>
      </c>
      <c r="Q781" s="15" t="s">
        <v>48</v>
      </c>
      <c r="R781" s="15" t="s">
        <v>49</v>
      </c>
      <c r="S781" s="15" t="s">
        <v>43</v>
      </c>
      <c r="T781" s="15" t="s">
        <v>50</v>
      </c>
      <c r="U781" s="15" t="s">
        <v>60</v>
      </c>
      <c r="V781" s="16">
        <v>2.92</v>
      </c>
      <c r="W781" s="16">
        <v>2.92</v>
      </c>
      <c r="X781" s="15" t="s">
        <v>1015</v>
      </c>
      <c r="Y781" s="15" t="s">
        <v>1292</v>
      </c>
      <c r="Z781" s="16" t="b">
        <v>0</v>
      </c>
      <c r="AA781" s="15" t="s">
        <v>54</v>
      </c>
      <c r="AB781" s="16" t="b">
        <v>0</v>
      </c>
      <c r="AC781" s="16">
        <v>39</v>
      </c>
      <c r="AD781" t="str">
        <f t="shared" si="12"/>
        <v>Tr</v>
      </c>
    </row>
    <row r="782" spans="2:30" x14ac:dyDescent="0.25">
      <c r="B782">
        <f>VLOOKUP(C782*1,RMPCrecs!F$2:N$1245,9,FALSE)</f>
        <v>17</v>
      </c>
      <c r="C782" s="15" t="s">
        <v>1317</v>
      </c>
      <c r="D782" s="15" t="s">
        <v>41</v>
      </c>
      <c r="E782" s="16">
        <v>2012</v>
      </c>
      <c r="F782" s="15" t="s">
        <v>42</v>
      </c>
      <c r="G782" s="17">
        <v>41158</v>
      </c>
      <c r="H782" s="15" t="s">
        <v>43</v>
      </c>
      <c r="I782" s="15" t="s">
        <v>44</v>
      </c>
      <c r="J782" s="16">
        <v>3008</v>
      </c>
      <c r="K782" s="15" t="s">
        <v>110</v>
      </c>
      <c r="L782" s="16">
        <v>790</v>
      </c>
      <c r="M782" s="15" t="s">
        <v>46</v>
      </c>
      <c r="N782" s="16">
        <v>4</v>
      </c>
      <c r="O782" s="15" t="s">
        <v>43</v>
      </c>
      <c r="P782" s="15" t="s">
        <v>823</v>
      </c>
      <c r="Q782" s="15" t="s">
        <v>48</v>
      </c>
      <c r="R782" s="15" t="s">
        <v>49</v>
      </c>
      <c r="S782" s="15" t="s">
        <v>43</v>
      </c>
      <c r="T782" s="15" t="s">
        <v>50</v>
      </c>
      <c r="U782" s="15" t="s">
        <v>60</v>
      </c>
      <c r="V782" s="16">
        <v>2.92</v>
      </c>
      <c r="W782" s="16">
        <v>2.92</v>
      </c>
      <c r="X782" s="15" t="s">
        <v>1015</v>
      </c>
      <c r="Y782" s="15" t="s">
        <v>1292</v>
      </c>
      <c r="Z782" s="16" t="b">
        <v>0</v>
      </c>
      <c r="AA782" s="15" t="s">
        <v>54</v>
      </c>
      <c r="AB782" s="16" t="b">
        <v>0</v>
      </c>
      <c r="AC782" s="16">
        <v>39</v>
      </c>
      <c r="AD782" t="str">
        <f t="shared" si="12"/>
        <v>Tr</v>
      </c>
    </row>
    <row r="783" spans="2:30" x14ac:dyDescent="0.25">
      <c r="B783">
        <f>VLOOKUP(C783*1,RMPCrecs!F$2:N$1245,9,FALSE)</f>
        <v>17</v>
      </c>
      <c r="C783" s="15" t="s">
        <v>1318</v>
      </c>
      <c r="D783" s="15" t="s">
        <v>41</v>
      </c>
      <c r="E783" s="16">
        <v>2012</v>
      </c>
      <c r="F783" s="15" t="s">
        <v>42</v>
      </c>
      <c r="G783" s="17">
        <v>41158</v>
      </c>
      <c r="H783" s="15" t="s">
        <v>43</v>
      </c>
      <c r="I783" s="15" t="s">
        <v>44</v>
      </c>
      <c r="J783" s="16">
        <v>3008</v>
      </c>
      <c r="K783" s="15" t="s">
        <v>110</v>
      </c>
      <c r="L783" s="16">
        <v>860</v>
      </c>
      <c r="M783" s="15" t="s">
        <v>46</v>
      </c>
      <c r="N783" s="16">
        <v>4</v>
      </c>
      <c r="O783" s="15" t="s">
        <v>43</v>
      </c>
      <c r="P783" s="15" t="s">
        <v>770</v>
      </c>
      <c r="Q783" s="15" t="s">
        <v>48</v>
      </c>
      <c r="R783" s="15" t="s">
        <v>49</v>
      </c>
      <c r="S783" s="15" t="s">
        <v>43</v>
      </c>
      <c r="T783" s="15" t="s">
        <v>50</v>
      </c>
      <c r="U783" s="15" t="s">
        <v>60</v>
      </c>
      <c r="V783" s="16">
        <v>2.92</v>
      </c>
      <c r="W783" s="16">
        <v>2.92</v>
      </c>
      <c r="X783" s="15" t="s">
        <v>1015</v>
      </c>
      <c r="Y783" s="15" t="s">
        <v>1292</v>
      </c>
      <c r="Z783" s="16" t="b">
        <v>0</v>
      </c>
      <c r="AA783" s="15" t="s">
        <v>54</v>
      </c>
      <c r="AB783" s="16" t="b">
        <v>0</v>
      </c>
      <c r="AC783" s="16">
        <v>39</v>
      </c>
      <c r="AD783" t="str">
        <f t="shared" si="12"/>
        <v>Tr</v>
      </c>
    </row>
    <row r="784" spans="2:30" x14ac:dyDescent="0.25">
      <c r="B784">
        <f>VLOOKUP(C784*1,RMPCrecs!F$2:N$1245,9,FALSE)</f>
        <v>17</v>
      </c>
      <c r="C784" s="15" t="s">
        <v>1327</v>
      </c>
      <c r="D784" s="15" t="s">
        <v>41</v>
      </c>
      <c r="E784" s="16">
        <v>2012</v>
      </c>
      <c r="F784" s="15" t="s">
        <v>67</v>
      </c>
      <c r="G784" s="17">
        <v>41145</v>
      </c>
      <c r="H784" s="15" t="s">
        <v>43</v>
      </c>
      <c r="I784" s="15" t="s">
        <v>44</v>
      </c>
      <c r="J784" s="16">
        <v>3008</v>
      </c>
      <c r="K784" s="15" t="s">
        <v>110</v>
      </c>
      <c r="L784" s="16">
        <v>770</v>
      </c>
      <c r="M784" s="15" t="s">
        <v>46</v>
      </c>
      <c r="N784" s="16">
        <v>4</v>
      </c>
      <c r="O784" s="15" t="s">
        <v>43</v>
      </c>
      <c r="P784" s="15" t="s">
        <v>770</v>
      </c>
      <c r="Q784" s="15" t="s">
        <v>48</v>
      </c>
      <c r="R784" s="15" t="s">
        <v>49</v>
      </c>
      <c r="S784" s="15" t="s">
        <v>43</v>
      </c>
      <c r="T784" s="15" t="s">
        <v>50</v>
      </c>
      <c r="U784" s="15" t="s">
        <v>69</v>
      </c>
      <c r="V784" s="16">
        <v>2.15</v>
      </c>
      <c r="W784" s="16">
        <v>2.15</v>
      </c>
      <c r="X784" s="15" t="s">
        <v>1015</v>
      </c>
      <c r="Y784" s="15" t="s">
        <v>1324</v>
      </c>
      <c r="Z784" s="16" t="b">
        <v>0</v>
      </c>
      <c r="AA784" s="15" t="s">
        <v>54</v>
      </c>
      <c r="AB784" s="16" t="b">
        <v>0</v>
      </c>
      <c r="AC784" s="16">
        <v>39</v>
      </c>
      <c r="AD784" t="str">
        <f t="shared" si="12"/>
        <v>Tr</v>
      </c>
    </row>
    <row r="785" spans="2:30" x14ac:dyDescent="0.25">
      <c r="B785">
        <f>VLOOKUP(C785*1,RMPCrecs!F$2:N$1245,9,FALSE)</f>
        <v>17</v>
      </c>
      <c r="C785" s="15" t="s">
        <v>1328</v>
      </c>
      <c r="D785" s="15" t="s">
        <v>41</v>
      </c>
      <c r="E785" s="16">
        <v>2012</v>
      </c>
      <c r="F785" s="15" t="s">
        <v>67</v>
      </c>
      <c r="G785" s="17">
        <v>41148</v>
      </c>
      <c r="H785" s="15" t="s">
        <v>43</v>
      </c>
      <c r="I785" s="15" t="s">
        <v>44</v>
      </c>
      <c r="J785" s="16">
        <v>3008</v>
      </c>
      <c r="K785" s="15" t="s">
        <v>110</v>
      </c>
      <c r="L785" s="16">
        <v>700</v>
      </c>
      <c r="M785" s="15" t="s">
        <v>46</v>
      </c>
      <c r="N785" s="16">
        <v>4</v>
      </c>
      <c r="O785" s="15" t="s">
        <v>43</v>
      </c>
      <c r="P785" s="15" t="s">
        <v>956</v>
      </c>
      <c r="Q785" s="15" t="s">
        <v>48</v>
      </c>
      <c r="R785" s="15" t="s">
        <v>49</v>
      </c>
      <c r="S785" s="15" t="s">
        <v>43</v>
      </c>
      <c r="T785" s="15" t="s">
        <v>50</v>
      </c>
      <c r="U785" s="15" t="s">
        <v>72</v>
      </c>
      <c r="V785" s="16">
        <v>2.2999999999999998</v>
      </c>
      <c r="W785" s="16">
        <v>2.2999999999999998</v>
      </c>
      <c r="X785" s="15" t="s">
        <v>1015</v>
      </c>
      <c r="Y785" s="15" t="s">
        <v>1298</v>
      </c>
      <c r="Z785" s="16" t="b">
        <v>0</v>
      </c>
      <c r="AA785" s="15" t="s">
        <v>54</v>
      </c>
      <c r="AB785" s="16" t="b">
        <v>0</v>
      </c>
      <c r="AC785" s="16">
        <v>39</v>
      </c>
      <c r="AD785" t="str">
        <f t="shared" si="12"/>
        <v>Tr</v>
      </c>
    </row>
    <row r="786" spans="2:30" x14ac:dyDescent="0.25">
      <c r="B786">
        <f>VLOOKUP(C786*1,RMPCrecs!F$2:N$1245,9,FALSE)</f>
        <v>17</v>
      </c>
      <c r="C786" s="15" t="s">
        <v>1343</v>
      </c>
      <c r="D786" s="15" t="s">
        <v>41</v>
      </c>
      <c r="E786" s="16">
        <v>2012</v>
      </c>
      <c r="F786" s="15" t="s">
        <v>42</v>
      </c>
      <c r="G786" s="17">
        <v>41150</v>
      </c>
      <c r="H786" s="15" t="s">
        <v>43</v>
      </c>
      <c r="I786" s="15" t="s">
        <v>44</v>
      </c>
      <c r="J786" s="16">
        <v>3008</v>
      </c>
      <c r="K786" s="15" t="s">
        <v>45</v>
      </c>
      <c r="L786" s="16">
        <v>850</v>
      </c>
      <c r="M786" s="15" t="s">
        <v>46</v>
      </c>
      <c r="N786" s="16">
        <v>4</v>
      </c>
      <c r="O786" s="15" t="s">
        <v>43</v>
      </c>
      <c r="P786" s="15" t="s">
        <v>770</v>
      </c>
      <c r="Q786" s="15" t="s">
        <v>48</v>
      </c>
      <c r="R786" s="15" t="s">
        <v>49</v>
      </c>
      <c r="S786" s="15" t="s">
        <v>43</v>
      </c>
      <c r="T786" s="15" t="s">
        <v>50</v>
      </c>
      <c r="U786" s="15" t="s">
        <v>72</v>
      </c>
      <c r="V786" s="16">
        <v>2.2999999999999998</v>
      </c>
      <c r="W786" s="16">
        <v>2.2999999999999998</v>
      </c>
      <c r="X786" s="15" t="s">
        <v>1015</v>
      </c>
      <c r="Y786" s="15" t="s">
        <v>1298</v>
      </c>
      <c r="Z786" s="16" t="b">
        <v>0</v>
      </c>
      <c r="AA786" s="15" t="s">
        <v>54</v>
      </c>
      <c r="AB786" s="16" t="b">
        <v>0</v>
      </c>
      <c r="AC786" s="16">
        <v>39</v>
      </c>
      <c r="AD786" t="str">
        <f t="shared" si="12"/>
        <v>Tr</v>
      </c>
    </row>
    <row r="787" spans="2:30" x14ac:dyDescent="0.25">
      <c r="B787">
        <f>VLOOKUP(C787*1,RMPCrecs!F$2:N$1245,9,FALSE)</f>
        <v>17</v>
      </c>
      <c r="C787" s="15" t="s">
        <v>1344</v>
      </c>
      <c r="D787" s="15" t="s">
        <v>41</v>
      </c>
      <c r="E787" s="16">
        <v>2012</v>
      </c>
      <c r="F787" s="15" t="s">
        <v>42</v>
      </c>
      <c r="G787" s="17">
        <v>41150</v>
      </c>
      <c r="H787" s="15" t="s">
        <v>43</v>
      </c>
      <c r="I787" s="15" t="s">
        <v>44</v>
      </c>
      <c r="J787" s="16">
        <v>3008</v>
      </c>
      <c r="K787" s="15" t="s">
        <v>45</v>
      </c>
      <c r="L787" s="16">
        <v>810</v>
      </c>
      <c r="M787" s="15" t="s">
        <v>46</v>
      </c>
      <c r="N787" s="16">
        <v>4</v>
      </c>
      <c r="O787" s="15" t="s">
        <v>43</v>
      </c>
      <c r="P787" s="15" t="s">
        <v>956</v>
      </c>
      <c r="Q787" s="15" t="s">
        <v>48</v>
      </c>
      <c r="R787" s="15" t="s">
        <v>49</v>
      </c>
      <c r="S787" s="15" t="s">
        <v>43</v>
      </c>
      <c r="T787" s="15" t="s">
        <v>50</v>
      </c>
      <c r="U787" s="15" t="s">
        <v>72</v>
      </c>
      <c r="V787" s="16">
        <v>2.2999999999999998</v>
      </c>
      <c r="W787" s="16">
        <v>2.2999999999999998</v>
      </c>
      <c r="X787" s="15" t="s">
        <v>1015</v>
      </c>
      <c r="Y787" s="15" t="s">
        <v>1298</v>
      </c>
      <c r="Z787" s="16" t="b">
        <v>0</v>
      </c>
      <c r="AA787" s="15" t="s">
        <v>54</v>
      </c>
      <c r="AB787" s="16" t="b">
        <v>0</v>
      </c>
      <c r="AC787" s="16">
        <v>39</v>
      </c>
      <c r="AD787" t="str">
        <f t="shared" si="12"/>
        <v>Tr</v>
      </c>
    </row>
    <row r="788" spans="2:30" x14ac:dyDescent="0.25">
      <c r="B788">
        <f>VLOOKUP(C788*1,RMPCrecs!F$2:N$1245,9,FALSE)</f>
        <v>17</v>
      </c>
      <c r="C788" s="15" t="s">
        <v>1362</v>
      </c>
      <c r="D788" s="15" t="s">
        <v>41</v>
      </c>
      <c r="E788" s="16">
        <v>2012</v>
      </c>
      <c r="F788" s="15" t="s">
        <v>42</v>
      </c>
      <c r="G788" s="17">
        <v>41157</v>
      </c>
      <c r="H788" s="15" t="s">
        <v>43</v>
      </c>
      <c r="I788" s="15" t="s">
        <v>44</v>
      </c>
      <c r="J788" s="16">
        <v>3008</v>
      </c>
      <c r="K788" s="15" t="s">
        <v>110</v>
      </c>
      <c r="L788" s="16">
        <v>740</v>
      </c>
      <c r="M788" s="15" t="s">
        <v>46</v>
      </c>
      <c r="N788" s="16">
        <v>4</v>
      </c>
      <c r="O788" s="15" t="s">
        <v>43</v>
      </c>
      <c r="P788" s="15" t="s">
        <v>956</v>
      </c>
      <c r="Q788" s="15" t="s">
        <v>48</v>
      </c>
      <c r="R788" s="15" t="s">
        <v>49</v>
      </c>
      <c r="S788" s="15" t="s">
        <v>43</v>
      </c>
      <c r="T788" s="15" t="s">
        <v>50</v>
      </c>
      <c r="U788" s="15" t="s">
        <v>60</v>
      </c>
      <c r="V788" s="16">
        <v>2.92</v>
      </c>
      <c r="W788" s="16">
        <v>2.92</v>
      </c>
      <c r="X788" s="15" t="s">
        <v>1015</v>
      </c>
      <c r="Y788" s="15" t="s">
        <v>1292</v>
      </c>
      <c r="Z788" s="16" t="b">
        <v>0</v>
      </c>
      <c r="AA788" s="15" t="s">
        <v>54</v>
      </c>
      <c r="AB788" s="16" t="b">
        <v>0</v>
      </c>
      <c r="AC788" s="16">
        <v>39</v>
      </c>
      <c r="AD788" t="str">
        <f t="shared" si="12"/>
        <v>Tr</v>
      </c>
    </row>
    <row r="789" spans="2:30" x14ac:dyDescent="0.25">
      <c r="B789">
        <f>VLOOKUP(C789*1,RMPCrecs!F$2:N$1245,9,FALSE)</f>
        <v>17</v>
      </c>
      <c r="C789" s="15" t="s">
        <v>1363</v>
      </c>
      <c r="D789" s="15" t="s">
        <v>41</v>
      </c>
      <c r="E789" s="16">
        <v>2012</v>
      </c>
      <c r="F789" s="15" t="s">
        <v>42</v>
      </c>
      <c r="G789" s="17">
        <v>41157</v>
      </c>
      <c r="H789" s="15" t="s">
        <v>43</v>
      </c>
      <c r="I789" s="15" t="s">
        <v>44</v>
      </c>
      <c r="J789" s="16">
        <v>3008</v>
      </c>
      <c r="K789" s="15" t="s">
        <v>45</v>
      </c>
      <c r="L789" s="16">
        <v>770</v>
      </c>
      <c r="M789" s="15" t="s">
        <v>46</v>
      </c>
      <c r="N789" s="16">
        <v>4</v>
      </c>
      <c r="O789" s="15" t="s">
        <v>43</v>
      </c>
      <c r="P789" s="15" t="s">
        <v>956</v>
      </c>
      <c r="Q789" s="15" t="s">
        <v>48</v>
      </c>
      <c r="R789" s="15" t="s">
        <v>49</v>
      </c>
      <c r="S789" s="15" t="s">
        <v>43</v>
      </c>
      <c r="T789" s="15" t="s">
        <v>50</v>
      </c>
      <c r="U789" s="15" t="s">
        <v>60</v>
      </c>
      <c r="V789" s="16">
        <v>2.92</v>
      </c>
      <c r="W789" s="16">
        <v>2.92</v>
      </c>
      <c r="X789" s="15" t="s">
        <v>1015</v>
      </c>
      <c r="Y789" s="15" t="s">
        <v>1292</v>
      </c>
      <c r="Z789" s="16" t="b">
        <v>0</v>
      </c>
      <c r="AA789" s="15" t="s">
        <v>54</v>
      </c>
      <c r="AB789" s="16" t="b">
        <v>0</v>
      </c>
      <c r="AC789" s="16">
        <v>39</v>
      </c>
      <c r="AD789" t="str">
        <f t="shared" si="12"/>
        <v>Tr</v>
      </c>
    </row>
    <row r="790" spans="2:30" x14ac:dyDescent="0.25">
      <c r="B790">
        <f>VLOOKUP(C790*1,RMPCrecs!F$2:N$1245,9,FALSE)</f>
        <v>17</v>
      </c>
      <c r="C790" s="15" t="s">
        <v>1364</v>
      </c>
      <c r="D790" s="15" t="s">
        <v>41</v>
      </c>
      <c r="E790" s="16">
        <v>2012</v>
      </c>
      <c r="F790" s="15" t="s">
        <v>42</v>
      </c>
      <c r="G790" s="17">
        <v>41157</v>
      </c>
      <c r="H790" s="15" t="s">
        <v>43</v>
      </c>
      <c r="I790" s="15" t="s">
        <v>44</v>
      </c>
      <c r="J790" s="16">
        <v>3008</v>
      </c>
      <c r="K790" s="15" t="s">
        <v>110</v>
      </c>
      <c r="L790" s="16">
        <v>750</v>
      </c>
      <c r="M790" s="15" t="s">
        <v>46</v>
      </c>
      <c r="N790" s="16">
        <v>4</v>
      </c>
      <c r="O790" s="15" t="s">
        <v>43</v>
      </c>
      <c r="P790" s="15" t="s">
        <v>956</v>
      </c>
      <c r="Q790" s="15" t="s">
        <v>48</v>
      </c>
      <c r="R790" s="15" t="s">
        <v>49</v>
      </c>
      <c r="S790" s="15" t="s">
        <v>43</v>
      </c>
      <c r="T790" s="15" t="s">
        <v>50</v>
      </c>
      <c r="U790" s="15" t="s">
        <v>60</v>
      </c>
      <c r="V790" s="16">
        <v>2.92</v>
      </c>
      <c r="W790" s="16">
        <v>2.92</v>
      </c>
      <c r="X790" s="15" t="s">
        <v>1015</v>
      </c>
      <c r="Y790" s="15" t="s">
        <v>1292</v>
      </c>
      <c r="Z790" s="16" t="b">
        <v>0</v>
      </c>
      <c r="AA790" s="15" t="s">
        <v>54</v>
      </c>
      <c r="AB790" s="16" t="b">
        <v>0</v>
      </c>
      <c r="AC790" s="16">
        <v>39</v>
      </c>
      <c r="AD790" t="str">
        <f t="shared" si="12"/>
        <v>Tr</v>
      </c>
    </row>
    <row r="791" spans="2:30" x14ac:dyDescent="0.25">
      <c r="B791">
        <f>VLOOKUP(C791*1,RMPCrecs!F$2:N$1245,9,FALSE)</f>
        <v>17</v>
      </c>
      <c r="C791" s="15" t="s">
        <v>1366</v>
      </c>
      <c r="D791" s="15" t="s">
        <v>41</v>
      </c>
      <c r="E791" s="16">
        <v>2012</v>
      </c>
      <c r="F791" s="15" t="s">
        <v>42</v>
      </c>
      <c r="G791" s="17">
        <v>41156</v>
      </c>
      <c r="H791" s="15" t="s">
        <v>43</v>
      </c>
      <c r="I791" s="15" t="s">
        <v>44</v>
      </c>
      <c r="J791" s="16">
        <v>3008</v>
      </c>
      <c r="K791" s="15" t="s">
        <v>45</v>
      </c>
      <c r="L791" s="16">
        <v>800</v>
      </c>
      <c r="M791" s="15" t="s">
        <v>46</v>
      </c>
      <c r="N791" s="16">
        <v>4</v>
      </c>
      <c r="O791" s="15" t="s">
        <v>43</v>
      </c>
      <c r="P791" s="15" t="s">
        <v>956</v>
      </c>
      <c r="Q791" s="15" t="s">
        <v>48</v>
      </c>
      <c r="R791" s="15" t="s">
        <v>49</v>
      </c>
      <c r="S791" s="15" t="s">
        <v>43</v>
      </c>
      <c r="T791" s="15" t="s">
        <v>50</v>
      </c>
      <c r="U791" s="15" t="s">
        <v>60</v>
      </c>
      <c r="V791" s="16">
        <v>2.92</v>
      </c>
      <c r="W791" s="16">
        <v>2.92</v>
      </c>
      <c r="X791" s="15" t="s">
        <v>1015</v>
      </c>
      <c r="Y791" s="15" t="s">
        <v>1292</v>
      </c>
      <c r="Z791" s="16" t="b">
        <v>0</v>
      </c>
      <c r="AA791" s="15" t="s">
        <v>54</v>
      </c>
      <c r="AB791" s="16" t="b">
        <v>0</v>
      </c>
      <c r="AC791" s="16">
        <v>39</v>
      </c>
      <c r="AD791" t="str">
        <f t="shared" si="12"/>
        <v>Tr</v>
      </c>
    </row>
    <row r="792" spans="2:30" x14ac:dyDescent="0.25">
      <c r="B792">
        <f>VLOOKUP(C792*1,RMPCrecs!F$2:N$1245,9,FALSE)</f>
        <v>17</v>
      </c>
      <c r="C792" s="15" t="s">
        <v>1367</v>
      </c>
      <c r="D792" s="15" t="s">
        <v>41</v>
      </c>
      <c r="E792" s="16">
        <v>2012</v>
      </c>
      <c r="F792" s="15" t="s">
        <v>42</v>
      </c>
      <c r="G792" s="17">
        <v>41156</v>
      </c>
      <c r="H792" s="15" t="s">
        <v>43</v>
      </c>
      <c r="I792" s="15" t="s">
        <v>44</v>
      </c>
      <c r="J792" s="16">
        <v>3008</v>
      </c>
      <c r="K792" s="15" t="s">
        <v>45</v>
      </c>
      <c r="L792" s="16">
        <v>720</v>
      </c>
      <c r="M792" s="15" t="s">
        <v>46</v>
      </c>
      <c r="N792" s="16">
        <v>4</v>
      </c>
      <c r="O792" s="15" t="s">
        <v>43</v>
      </c>
      <c r="P792" s="15" t="s">
        <v>770</v>
      </c>
      <c r="Q792" s="15" t="s">
        <v>48</v>
      </c>
      <c r="R792" s="15" t="s">
        <v>59</v>
      </c>
      <c r="S792" s="15" t="s">
        <v>43</v>
      </c>
      <c r="T792" s="15" t="s">
        <v>50</v>
      </c>
      <c r="U792" s="15" t="s">
        <v>60</v>
      </c>
      <c r="V792" s="16">
        <v>2.92</v>
      </c>
      <c r="W792" s="16">
        <v>2.92</v>
      </c>
      <c r="X792" s="15" t="s">
        <v>1015</v>
      </c>
      <c r="Y792" s="15" t="s">
        <v>1292</v>
      </c>
      <c r="Z792" s="16" t="b">
        <v>0</v>
      </c>
      <c r="AA792" s="15" t="s">
        <v>54</v>
      </c>
      <c r="AB792" s="16" t="b">
        <v>0</v>
      </c>
      <c r="AC792" s="16">
        <v>39</v>
      </c>
      <c r="AD792" t="str">
        <f t="shared" si="12"/>
        <v>Tr</v>
      </c>
    </row>
    <row r="793" spans="2:30" x14ac:dyDescent="0.25">
      <c r="B793">
        <f>VLOOKUP(C793*1,RMPCrecs!F$2:N$1245,9,FALSE)</f>
        <v>17</v>
      </c>
      <c r="C793" s="15" t="s">
        <v>1368</v>
      </c>
      <c r="D793" s="15" t="s">
        <v>41</v>
      </c>
      <c r="E793" s="16">
        <v>2012</v>
      </c>
      <c r="F793" s="15" t="s">
        <v>42</v>
      </c>
      <c r="G793" s="17">
        <v>41156</v>
      </c>
      <c r="H793" s="15" t="s">
        <v>43</v>
      </c>
      <c r="I793" s="15" t="s">
        <v>44</v>
      </c>
      <c r="J793" s="16">
        <v>3008</v>
      </c>
      <c r="K793" s="15" t="s">
        <v>45</v>
      </c>
      <c r="L793" s="16">
        <v>770</v>
      </c>
      <c r="M793" s="15" t="s">
        <v>46</v>
      </c>
      <c r="N793" s="16">
        <v>4</v>
      </c>
      <c r="O793" s="15" t="s">
        <v>43</v>
      </c>
      <c r="P793" s="15" t="s">
        <v>770</v>
      </c>
      <c r="Q793" s="15" t="s">
        <v>48</v>
      </c>
      <c r="R793" s="15" t="s">
        <v>49</v>
      </c>
      <c r="S793" s="15" t="s">
        <v>43</v>
      </c>
      <c r="T793" s="15" t="s">
        <v>50</v>
      </c>
      <c r="U793" s="15" t="s">
        <v>60</v>
      </c>
      <c r="V793" s="16">
        <v>2.92</v>
      </c>
      <c r="W793" s="16">
        <v>2.92</v>
      </c>
      <c r="X793" s="15" t="s">
        <v>1015</v>
      </c>
      <c r="Y793" s="15" t="s">
        <v>1292</v>
      </c>
      <c r="Z793" s="16" t="b">
        <v>0</v>
      </c>
      <c r="AA793" s="15" t="s">
        <v>54</v>
      </c>
      <c r="AB793" s="16" t="b">
        <v>0</v>
      </c>
      <c r="AC793" s="16">
        <v>39</v>
      </c>
      <c r="AD793" t="str">
        <f t="shared" si="12"/>
        <v>Tr</v>
      </c>
    </row>
    <row r="794" spans="2:30" x14ac:dyDescent="0.25">
      <c r="B794">
        <f>VLOOKUP(C794*1,RMPCrecs!F$2:N$1245,9,FALSE)</f>
        <v>17</v>
      </c>
      <c r="C794" s="15" t="s">
        <v>1369</v>
      </c>
      <c r="D794" s="15" t="s">
        <v>41</v>
      </c>
      <c r="E794" s="16">
        <v>2012</v>
      </c>
      <c r="F794" s="15" t="s">
        <v>42</v>
      </c>
      <c r="G794" s="17">
        <v>41156</v>
      </c>
      <c r="H794" s="15" t="s">
        <v>43</v>
      </c>
      <c r="I794" s="15" t="s">
        <v>44</v>
      </c>
      <c r="J794" s="16">
        <v>3008</v>
      </c>
      <c r="K794" s="15" t="s">
        <v>110</v>
      </c>
      <c r="L794" s="16">
        <v>900</v>
      </c>
      <c r="M794" s="15" t="s">
        <v>46</v>
      </c>
      <c r="N794" s="16">
        <v>4</v>
      </c>
      <c r="O794" s="15" t="s">
        <v>43</v>
      </c>
      <c r="P794" s="15" t="s">
        <v>956</v>
      </c>
      <c r="Q794" s="15" t="s">
        <v>48</v>
      </c>
      <c r="R794" s="15" t="s">
        <v>49</v>
      </c>
      <c r="S794" s="15" t="s">
        <v>43</v>
      </c>
      <c r="T794" s="15" t="s">
        <v>50</v>
      </c>
      <c r="U794" s="15" t="s">
        <v>60</v>
      </c>
      <c r="V794" s="16">
        <v>2.92</v>
      </c>
      <c r="W794" s="16">
        <v>2.92</v>
      </c>
      <c r="X794" s="15" t="s">
        <v>1015</v>
      </c>
      <c r="Y794" s="15" t="s">
        <v>1292</v>
      </c>
      <c r="Z794" s="16" t="b">
        <v>0</v>
      </c>
      <c r="AA794" s="15" t="s">
        <v>54</v>
      </c>
      <c r="AB794" s="16" t="b">
        <v>0</v>
      </c>
      <c r="AC794" s="16">
        <v>39</v>
      </c>
      <c r="AD794" t="str">
        <f t="shared" si="12"/>
        <v>Tr</v>
      </c>
    </row>
    <row r="795" spans="2:30" x14ac:dyDescent="0.25">
      <c r="B795">
        <f>VLOOKUP(C795*1,RMPCrecs!F$2:N$1245,9,FALSE)</f>
        <v>17</v>
      </c>
      <c r="C795" s="15" t="s">
        <v>1370</v>
      </c>
      <c r="D795" s="15" t="s">
        <v>41</v>
      </c>
      <c r="E795" s="16">
        <v>2012</v>
      </c>
      <c r="F795" s="15" t="s">
        <v>42</v>
      </c>
      <c r="G795" s="17">
        <v>41156</v>
      </c>
      <c r="H795" s="15" t="s">
        <v>43</v>
      </c>
      <c r="I795" s="15" t="s">
        <v>44</v>
      </c>
      <c r="J795" s="16">
        <v>3008</v>
      </c>
      <c r="K795" s="15" t="s">
        <v>45</v>
      </c>
      <c r="L795" s="16">
        <v>840</v>
      </c>
      <c r="M795" s="15" t="s">
        <v>46</v>
      </c>
      <c r="N795" s="16">
        <v>4</v>
      </c>
      <c r="O795" s="15" t="s">
        <v>43</v>
      </c>
      <c r="P795" s="15" t="s">
        <v>770</v>
      </c>
      <c r="Q795" s="15" t="s">
        <v>48</v>
      </c>
      <c r="R795" s="15" t="s">
        <v>49</v>
      </c>
      <c r="S795" s="15" t="s">
        <v>43</v>
      </c>
      <c r="T795" s="15" t="s">
        <v>50</v>
      </c>
      <c r="U795" s="15" t="s">
        <v>60</v>
      </c>
      <c r="V795" s="16">
        <v>2.92</v>
      </c>
      <c r="W795" s="16">
        <v>2.92</v>
      </c>
      <c r="X795" s="15" t="s">
        <v>1015</v>
      </c>
      <c r="Y795" s="15" t="s">
        <v>1292</v>
      </c>
      <c r="Z795" s="16" t="b">
        <v>0</v>
      </c>
      <c r="AA795" s="15" t="s">
        <v>54</v>
      </c>
      <c r="AB795" s="16" t="b">
        <v>0</v>
      </c>
      <c r="AC795" s="16">
        <v>39</v>
      </c>
      <c r="AD795" t="str">
        <f t="shared" si="12"/>
        <v>Tr</v>
      </c>
    </row>
    <row r="796" spans="2:30" x14ac:dyDescent="0.25">
      <c r="B796">
        <f>VLOOKUP(C796*1,RMPCrecs!F$2:N$1245,9,FALSE)</f>
        <v>17</v>
      </c>
      <c r="C796" s="15" t="s">
        <v>1377</v>
      </c>
      <c r="D796" s="15" t="s">
        <v>41</v>
      </c>
      <c r="E796" s="16">
        <v>2012</v>
      </c>
      <c r="F796" s="15" t="s">
        <v>42</v>
      </c>
      <c r="G796" s="17">
        <v>41142</v>
      </c>
      <c r="H796" s="15" t="s">
        <v>43</v>
      </c>
      <c r="I796" s="15" t="s">
        <v>44</v>
      </c>
      <c r="J796" s="16">
        <v>3008</v>
      </c>
      <c r="K796" s="15" t="s">
        <v>110</v>
      </c>
      <c r="L796" s="16">
        <v>770</v>
      </c>
      <c r="M796" s="15" t="s">
        <v>46</v>
      </c>
      <c r="N796" s="16">
        <v>4</v>
      </c>
      <c r="O796" s="15" t="s">
        <v>43</v>
      </c>
      <c r="P796" s="15" t="s">
        <v>770</v>
      </c>
      <c r="Q796" s="15" t="s">
        <v>48</v>
      </c>
      <c r="R796" s="15" t="s">
        <v>49</v>
      </c>
      <c r="S796" s="15" t="s">
        <v>43</v>
      </c>
      <c r="T796" s="15" t="s">
        <v>50</v>
      </c>
      <c r="U796" s="15" t="s">
        <v>69</v>
      </c>
      <c r="V796" s="16">
        <v>2.15</v>
      </c>
      <c r="W796" s="16">
        <v>2.15</v>
      </c>
      <c r="X796" s="15" t="s">
        <v>1015</v>
      </c>
      <c r="Y796" s="15" t="s">
        <v>1324</v>
      </c>
      <c r="Z796" s="16" t="b">
        <v>0</v>
      </c>
      <c r="AA796" s="15" t="s">
        <v>54</v>
      </c>
      <c r="AB796" s="16" t="b">
        <v>0</v>
      </c>
      <c r="AC796" s="16">
        <v>39</v>
      </c>
      <c r="AD796" t="str">
        <f t="shared" si="12"/>
        <v>Tr</v>
      </c>
    </row>
    <row r="797" spans="2:30" x14ac:dyDescent="0.25">
      <c r="B797">
        <f>VLOOKUP(C797*1,RMPCrecs!F$2:N$1245,9,FALSE)</f>
        <v>17</v>
      </c>
      <c r="C797" s="15" t="s">
        <v>1378</v>
      </c>
      <c r="D797" s="15" t="s">
        <v>41</v>
      </c>
      <c r="E797" s="16">
        <v>2012</v>
      </c>
      <c r="F797" s="15" t="s">
        <v>42</v>
      </c>
      <c r="G797" s="17">
        <v>41142</v>
      </c>
      <c r="H797" s="15" t="s">
        <v>43</v>
      </c>
      <c r="I797" s="15" t="s">
        <v>44</v>
      </c>
      <c r="J797" s="16">
        <v>3008</v>
      </c>
      <c r="K797" s="15" t="s">
        <v>110</v>
      </c>
      <c r="L797" s="16">
        <v>830</v>
      </c>
      <c r="M797" s="15" t="s">
        <v>46</v>
      </c>
      <c r="N797" s="16">
        <v>4</v>
      </c>
      <c r="O797" s="15" t="s">
        <v>43</v>
      </c>
      <c r="P797" s="15" t="s">
        <v>956</v>
      </c>
      <c r="Q797" s="15" t="s">
        <v>48</v>
      </c>
      <c r="R797" s="15" t="s">
        <v>49</v>
      </c>
      <c r="S797" s="15" t="s">
        <v>43</v>
      </c>
      <c r="T797" s="15" t="s">
        <v>50</v>
      </c>
      <c r="U797" s="15" t="s">
        <v>69</v>
      </c>
      <c r="V797" s="16">
        <v>2.15</v>
      </c>
      <c r="W797" s="16">
        <v>2.15</v>
      </c>
      <c r="X797" s="15" t="s">
        <v>1015</v>
      </c>
      <c r="Y797" s="15" t="s">
        <v>1324</v>
      </c>
      <c r="Z797" s="16" t="b">
        <v>0</v>
      </c>
      <c r="AA797" s="15" t="s">
        <v>54</v>
      </c>
      <c r="AB797" s="16" t="b">
        <v>0</v>
      </c>
      <c r="AC797" s="16">
        <v>39</v>
      </c>
      <c r="AD797" t="str">
        <f t="shared" si="12"/>
        <v>Tr</v>
      </c>
    </row>
    <row r="798" spans="2:30" x14ac:dyDescent="0.25">
      <c r="B798">
        <f>VLOOKUP(C798*1,RMPCrecs!F$2:N$1245,9,FALSE)</f>
        <v>17</v>
      </c>
      <c r="C798" s="15" t="s">
        <v>1384</v>
      </c>
      <c r="D798" s="15" t="s">
        <v>41</v>
      </c>
      <c r="E798" s="16">
        <v>2012</v>
      </c>
      <c r="F798" s="15" t="s">
        <v>42</v>
      </c>
      <c r="G798" s="17">
        <v>41173</v>
      </c>
      <c r="H798" s="15" t="s">
        <v>43</v>
      </c>
      <c r="I798" s="15" t="s">
        <v>44</v>
      </c>
      <c r="J798" s="16">
        <v>3008</v>
      </c>
      <c r="K798" s="15" t="s">
        <v>110</v>
      </c>
      <c r="L798" s="16">
        <v>830</v>
      </c>
      <c r="M798" s="15" t="s">
        <v>46</v>
      </c>
      <c r="N798" s="16">
        <v>4</v>
      </c>
      <c r="O798" s="15" t="s">
        <v>43</v>
      </c>
      <c r="P798" s="15" t="s">
        <v>956</v>
      </c>
      <c r="Q798" s="15" t="s">
        <v>48</v>
      </c>
      <c r="R798" s="15" t="s">
        <v>49</v>
      </c>
      <c r="S798" s="15" t="s">
        <v>43</v>
      </c>
      <c r="T798" s="15" t="s">
        <v>50</v>
      </c>
      <c r="U798" s="15" t="s">
        <v>82</v>
      </c>
      <c r="V798" s="16">
        <v>3.24</v>
      </c>
      <c r="W798" s="16">
        <v>3.24</v>
      </c>
      <c r="X798" s="15" t="s">
        <v>1015</v>
      </c>
      <c r="Y798" s="15" t="s">
        <v>1385</v>
      </c>
      <c r="Z798" s="16" t="b">
        <v>0</v>
      </c>
      <c r="AA798" s="15" t="s">
        <v>54</v>
      </c>
      <c r="AB798" s="16" t="b">
        <v>0</v>
      </c>
      <c r="AC798" s="16">
        <v>39</v>
      </c>
      <c r="AD798" t="str">
        <f t="shared" si="12"/>
        <v>Tr</v>
      </c>
    </row>
    <row r="799" spans="2:30" x14ac:dyDescent="0.25">
      <c r="B799">
        <f>VLOOKUP(C799*1,RMPCrecs!F$2:N$1245,9,FALSE)</f>
        <v>17</v>
      </c>
      <c r="C799" s="15" t="s">
        <v>1388</v>
      </c>
      <c r="D799" s="15" t="s">
        <v>41</v>
      </c>
      <c r="E799" s="16">
        <v>2012</v>
      </c>
      <c r="F799" s="15" t="s">
        <v>67</v>
      </c>
      <c r="G799" s="17">
        <v>41141</v>
      </c>
      <c r="H799" s="15" t="s">
        <v>43</v>
      </c>
      <c r="I799" s="15" t="s">
        <v>44</v>
      </c>
      <c r="J799" s="16">
        <v>3008</v>
      </c>
      <c r="K799" s="15" t="s">
        <v>45</v>
      </c>
      <c r="L799" s="16">
        <v>760</v>
      </c>
      <c r="M799" s="15" t="s">
        <v>46</v>
      </c>
      <c r="N799" s="16">
        <v>4</v>
      </c>
      <c r="O799" s="15" t="s">
        <v>43</v>
      </c>
      <c r="P799" s="15" t="s">
        <v>770</v>
      </c>
      <c r="Q799" s="15" t="s">
        <v>48</v>
      </c>
      <c r="R799" s="15" t="s">
        <v>59</v>
      </c>
      <c r="S799" s="15" t="s">
        <v>43</v>
      </c>
      <c r="T799" s="15" t="s">
        <v>50</v>
      </c>
      <c r="U799" s="15" t="s">
        <v>69</v>
      </c>
      <c r="V799" s="16">
        <v>2.15</v>
      </c>
      <c r="W799" s="16">
        <v>2.15</v>
      </c>
      <c r="X799" s="15" t="s">
        <v>1015</v>
      </c>
      <c r="Y799" s="15" t="s">
        <v>1324</v>
      </c>
      <c r="Z799" s="16" t="b">
        <v>0</v>
      </c>
      <c r="AA799" s="15" t="s">
        <v>54</v>
      </c>
      <c r="AB799" s="16" t="b">
        <v>0</v>
      </c>
      <c r="AC799" s="16">
        <v>39</v>
      </c>
      <c r="AD799" t="str">
        <f t="shared" si="12"/>
        <v>Tr</v>
      </c>
    </row>
    <row r="800" spans="2:30" x14ac:dyDescent="0.25">
      <c r="B800">
        <f>VLOOKUP(C800*1,RMPCrecs!F$2:N$1245,9,FALSE)</f>
        <v>17</v>
      </c>
      <c r="C800" s="15" t="s">
        <v>1393</v>
      </c>
      <c r="D800" s="15" t="s">
        <v>41</v>
      </c>
      <c r="E800" s="16">
        <v>2012</v>
      </c>
      <c r="F800" s="15" t="s">
        <v>42</v>
      </c>
      <c r="G800" s="17">
        <v>41179</v>
      </c>
      <c r="H800" s="15" t="s">
        <v>43</v>
      </c>
      <c r="I800" s="15" t="s">
        <v>44</v>
      </c>
      <c r="J800" s="16">
        <v>3008</v>
      </c>
      <c r="K800" s="15" t="s">
        <v>110</v>
      </c>
      <c r="L800" s="16">
        <v>770</v>
      </c>
      <c r="M800" s="15" t="s">
        <v>46</v>
      </c>
      <c r="N800" s="16">
        <v>4</v>
      </c>
      <c r="O800" s="15" t="s">
        <v>43</v>
      </c>
      <c r="P800" s="15" t="s">
        <v>803</v>
      </c>
      <c r="Q800" s="15" t="s">
        <v>48</v>
      </c>
      <c r="R800" s="15" t="s">
        <v>49</v>
      </c>
      <c r="S800" s="15" t="s">
        <v>43</v>
      </c>
      <c r="T800" s="15" t="s">
        <v>50</v>
      </c>
      <c r="U800" s="15" t="s">
        <v>64</v>
      </c>
      <c r="V800" s="16">
        <v>3.71</v>
      </c>
      <c r="W800" s="16">
        <v>3.71</v>
      </c>
      <c r="X800" s="15" t="s">
        <v>1015</v>
      </c>
      <c r="Y800" s="15" t="s">
        <v>1394</v>
      </c>
      <c r="Z800" s="16" t="b">
        <v>0</v>
      </c>
      <c r="AA800" s="15" t="s">
        <v>54</v>
      </c>
      <c r="AB800" s="16" t="b">
        <v>0</v>
      </c>
      <c r="AC800" s="16">
        <v>39</v>
      </c>
      <c r="AD800" t="str">
        <f t="shared" si="12"/>
        <v>Tr</v>
      </c>
    </row>
    <row r="801" spans="2:30" x14ac:dyDescent="0.25">
      <c r="B801">
        <f>VLOOKUP(C801*1,RMPCrecs!F$2:N$1245,9,FALSE)</f>
        <v>17</v>
      </c>
      <c r="C801" s="15" t="s">
        <v>1406</v>
      </c>
      <c r="D801" s="15" t="s">
        <v>41</v>
      </c>
      <c r="E801" s="16">
        <v>2012</v>
      </c>
      <c r="F801" s="15" t="s">
        <v>67</v>
      </c>
      <c r="G801" s="17">
        <v>41166</v>
      </c>
      <c r="H801" s="15" t="s">
        <v>43</v>
      </c>
      <c r="I801" s="15" t="s">
        <v>44</v>
      </c>
      <c r="J801" s="16">
        <v>3008</v>
      </c>
      <c r="K801" s="15" t="s">
        <v>110</v>
      </c>
      <c r="L801" s="16">
        <v>770</v>
      </c>
      <c r="M801" s="15" t="s">
        <v>46</v>
      </c>
      <c r="N801" s="16">
        <v>4</v>
      </c>
      <c r="O801" s="15" t="s">
        <v>43</v>
      </c>
      <c r="P801" s="15" t="s">
        <v>956</v>
      </c>
      <c r="Q801" s="15" t="s">
        <v>48</v>
      </c>
      <c r="R801" s="15" t="s">
        <v>49</v>
      </c>
      <c r="S801" s="15" t="s">
        <v>43</v>
      </c>
      <c r="T801" s="15" t="s">
        <v>50</v>
      </c>
      <c r="U801" s="15" t="s">
        <v>51</v>
      </c>
      <c r="V801" s="16">
        <v>1.79</v>
      </c>
      <c r="W801" s="16">
        <v>1.79</v>
      </c>
      <c r="X801" s="15" t="s">
        <v>1015</v>
      </c>
      <c r="Y801" s="15" t="s">
        <v>1296</v>
      </c>
      <c r="Z801" s="16" t="b">
        <v>0</v>
      </c>
      <c r="AA801" s="15" t="s">
        <v>54</v>
      </c>
      <c r="AB801" s="16" t="b">
        <v>0</v>
      </c>
      <c r="AC801" s="16">
        <v>39</v>
      </c>
      <c r="AD801" t="str">
        <f t="shared" si="12"/>
        <v>Tr</v>
      </c>
    </row>
    <row r="802" spans="2:30" x14ac:dyDescent="0.25">
      <c r="B802">
        <f>VLOOKUP(C802*1,RMPCrecs!F$2:N$1245,9,FALSE)</f>
        <v>17</v>
      </c>
      <c r="C802" s="15" t="s">
        <v>1435</v>
      </c>
      <c r="D802" s="15" t="s">
        <v>41</v>
      </c>
      <c r="E802" s="16">
        <v>2012</v>
      </c>
      <c r="F802" s="15" t="s">
        <v>67</v>
      </c>
      <c r="G802" s="17">
        <v>41151</v>
      </c>
      <c r="H802" s="15" t="s">
        <v>43</v>
      </c>
      <c r="I802" s="15" t="s">
        <v>44</v>
      </c>
      <c r="J802" s="16">
        <v>3008</v>
      </c>
      <c r="K802" s="15" t="s">
        <v>110</v>
      </c>
      <c r="L802" s="16">
        <v>750</v>
      </c>
      <c r="M802" s="15" t="s">
        <v>46</v>
      </c>
      <c r="N802" s="16">
        <v>4</v>
      </c>
      <c r="O802" s="15" t="s">
        <v>43</v>
      </c>
      <c r="P802" s="15" t="s">
        <v>956</v>
      </c>
      <c r="Q802" s="15" t="s">
        <v>48</v>
      </c>
      <c r="R802" s="15" t="s">
        <v>49</v>
      </c>
      <c r="S802" s="15" t="s">
        <v>43</v>
      </c>
      <c r="T802" s="15" t="s">
        <v>50</v>
      </c>
      <c r="U802" s="15" t="s">
        <v>72</v>
      </c>
      <c r="V802" s="16">
        <v>2.2999999999999998</v>
      </c>
      <c r="W802" s="16">
        <v>2.2999999999999998</v>
      </c>
      <c r="X802" s="15" t="s">
        <v>1015</v>
      </c>
      <c r="Y802" s="15" t="s">
        <v>1298</v>
      </c>
      <c r="Z802" s="16" t="b">
        <v>0</v>
      </c>
      <c r="AA802" s="15" t="s">
        <v>54</v>
      </c>
      <c r="AB802" s="16" t="b">
        <v>0</v>
      </c>
      <c r="AC802" s="16">
        <v>39</v>
      </c>
      <c r="AD802" t="str">
        <f t="shared" si="12"/>
        <v>Tr</v>
      </c>
    </row>
    <row r="803" spans="2:30" x14ac:dyDescent="0.25">
      <c r="B803">
        <f>VLOOKUP(C803*1,RMPCrecs!F$2:N$1245,9,FALSE)</f>
        <v>17</v>
      </c>
      <c r="C803" s="15" t="s">
        <v>1436</v>
      </c>
      <c r="D803" s="15" t="s">
        <v>41</v>
      </c>
      <c r="E803" s="16">
        <v>2012</v>
      </c>
      <c r="F803" s="15" t="s">
        <v>67</v>
      </c>
      <c r="G803" s="17">
        <v>41162</v>
      </c>
      <c r="H803" s="15" t="s">
        <v>43</v>
      </c>
      <c r="I803" s="15" t="s">
        <v>44</v>
      </c>
      <c r="J803" s="16">
        <v>3008</v>
      </c>
      <c r="K803" s="15" t="s">
        <v>110</v>
      </c>
      <c r="L803" s="16">
        <v>740</v>
      </c>
      <c r="M803" s="15" t="s">
        <v>46</v>
      </c>
      <c r="N803" s="16">
        <v>4</v>
      </c>
      <c r="O803" s="15" t="s">
        <v>43</v>
      </c>
      <c r="P803" s="15" t="s">
        <v>956</v>
      </c>
      <c r="Q803" s="15" t="s">
        <v>48</v>
      </c>
      <c r="R803" s="15" t="s">
        <v>49</v>
      </c>
      <c r="S803" s="15" t="s">
        <v>43</v>
      </c>
      <c r="T803" s="15" t="s">
        <v>50</v>
      </c>
      <c r="U803" s="15" t="s">
        <v>51</v>
      </c>
      <c r="V803" s="16">
        <v>1.79</v>
      </c>
      <c r="W803" s="16">
        <v>1.79</v>
      </c>
      <c r="X803" s="15" t="s">
        <v>1015</v>
      </c>
      <c r="Y803" s="15" t="s">
        <v>1296</v>
      </c>
      <c r="Z803" s="16" t="b">
        <v>0</v>
      </c>
      <c r="AA803" s="15" t="s">
        <v>54</v>
      </c>
      <c r="AB803" s="16" t="b">
        <v>0</v>
      </c>
      <c r="AC803" s="16">
        <v>39</v>
      </c>
      <c r="AD803" t="str">
        <f t="shared" si="12"/>
        <v>Tr</v>
      </c>
    </row>
    <row r="804" spans="2:30" x14ac:dyDescent="0.25">
      <c r="B804">
        <f>VLOOKUP(C804*1,RMPCrecs!F$2:N$1245,9,FALSE)</f>
        <v>17</v>
      </c>
      <c r="C804" s="15" t="s">
        <v>1437</v>
      </c>
      <c r="D804" s="15" t="s">
        <v>41</v>
      </c>
      <c r="E804" s="16">
        <v>2012</v>
      </c>
      <c r="F804" s="15" t="s">
        <v>42</v>
      </c>
      <c r="G804" s="17">
        <v>41142</v>
      </c>
      <c r="H804" s="15" t="s">
        <v>43</v>
      </c>
      <c r="I804" s="15" t="s">
        <v>44</v>
      </c>
      <c r="J804" s="16">
        <v>3008</v>
      </c>
      <c r="K804" s="15" t="s">
        <v>45</v>
      </c>
      <c r="L804" s="16">
        <v>810</v>
      </c>
      <c r="M804" s="15" t="s">
        <v>46</v>
      </c>
      <c r="N804" s="16">
        <v>4</v>
      </c>
      <c r="O804" s="15" t="s">
        <v>43</v>
      </c>
      <c r="P804" s="15" t="s">
        <v>956</v>
      </c>
      <c r="Q804" s="15" t="s">
        <v>48</v>
      </c>
      <c r="R804" s="15" t="s">
        <v>49</v>
      </c>
      <c r="S804" s="15" t="s">
        <v>43</v>
      </c>
      <c r="T804" s="15" t="s">
        <v>50</v>
      </c>
      <c r="U804" s="15" t="s">
        <v>69</v>
      </c>
      <c r="V804" s="16">
        <v>2.15</v>
      </c>
      <c r="W804" s="16">
        <v>2.15</v>
      </c>
      <c r="X804" s="15" t="s">
        <v>1015</v>
      </c>
      <c r="Y804" s="15" t="s">
        <v>1324</v>
      </c>
      <c r="Z804" s="16" t="b">
        <v>0</v>
      </c>
      <c r="AA804" s="15" t="s">
        <v>54</v>
      </c>
      <c r="AB804" s="16" t="b">
        <v>0</v>
      </c>
      <c r="AC804" s="16">
        <v>39</v>
      </c>
      <c r="AD804" t="str">
        <f t="shared" si="12"/>
        <v>Tr</v>
      </c>
    </row>
    <row r="805" spans="2:30" x14ac:dyDescent="0.25">
      <c r="B805">
        <f>VLOOKUP(C805*1,RMPCrecs!F$2:N$1245,9,FALSE)</f>
        <v>17</v>
      </c>
      <c r="C805" s="15" t="s">
        <v>1445</v>
      </c>
      <c r="D805" s="15" t="s">
        <v>41</v>
      </c>
      <c r="E805" s="16">
        <v>2013</v>
      </c>
      <c r="F805" s="15" t="s">
        <v>42</v>
      </c>
      <c r="G805" s="17">
        <v>41540</v>
      </c>
      <c r="H805" s="15" t="s">
        <v>43</v>
      </c>
      <c r="I805" s="15" t="s">
        <v>44</v>
      </c>
      <c r="J805" s="16">
        <v>3008</v>
      </c>
      <c r="K805" s="15" t="s">
        <v>110</v>
      </c>
      <c r="L805" s="16">
        <v>880</v>
      </c>
      <c r="M805" s="15" t="s">
        <v>46</v>
      </c>
      <c r="N805" s="16">
        <v>5</v>
      </c>
      <c r="O805" s="15" t="s">
        <v>43</v>
      </c>
      <c r="P805" s="15" t="s">
        <v>1446</v>
      </c>
      <c r="Q805" s="15" t="s">
        <v>48</v>
      </c>
      <c r="R805" s="15" t="s">
        <v>49</v>
      </c>
      <c r="S805" s="15" t="s">
        <v>43</v>
      </c>
      <c r="T805" s="15" t="s">
        <v>50</v>
      </c>
      <c r="U805" s="15" t="s">
        <v>82</v>
      </c>
      <c r="V805" s="16">
        <v>1.72</v>
      </c>
      <c r="W805" s="16">
        <v>1.72</v>
      </c>
      <c r="X805" s="15" t="s">
        <v>1015</v>
      </c>
      <c r="Y805" s="15" t="s">
        <v>1447</v>
      </c>
      <c r="Z805" s="16" t="b">
        <v>0</v>
      </c>
      <c r="AA805" s="15" t="s">
        <v>54</v>
      </c>
      <c r="AB805" s="16" t="b">
        <v>0</v>
      </c>
      <c r="AC805" s="16">
        <v>39</v>
      </c>
      <c r="AD805" t="str">
        <f t="shared" si="12"/>
        <v>Tr</v>
      </c>
    </row>
    <row r="806" spans="2:30" x14ac:dyDescent="0.25">
      <c r="B806">
        <f>VLOOKUP(C806*1,RMPCrecs!F$2:N$1245,9,FALSE)</f>
        <v>19</v>
      </c>
      <c r="C806" s="15" t="s">
        <v>88</v>
      </c>
      <c r="D806" s="15" t="s">
        <v>41</v>
      </c>
      <c r="E806" s="16">
        <v>2007</v>
      </c>
      <c r="F806" s="15" t="s">
        <v>67</v>
      </c>
      <c r="G806" s="17">
        <v>39331</v>
      </c>
      <c r="H806" s="15" t="s">
        <v>43</v>
      </c>
      <c r="I806" s="15" t="s">
        <v>44</v>
      </c>
      <c r="J806" s="16">
        <v>3008</v>
      </c>
      <c r="K806" s="15" t="s">
        <v>45</v>
      </c>
      <c r="L806" s="16">
        <v>580</v>
      </c>
      <c r="M806" s="15" t="s">
        <v>46</v>
      </c>
      <c r="N806" s="16">
        <v>2</v>
      </c>
      <c r="O806" s="15" t="s">
        <v>43</v>
      </c>
      <c r="P806" s="15" t="s">
        <v>68</v>
      </c>
      <c r="Q806" s="15" t="s">
        <v>48</v>
      </c>
      <c r="R806" s="15" t="s">
        <v>49</v>
      </c>
      <c r="S806" s="15" t="s">
        <v>43</v>
      </c>
      <c r="T806" s="15" t="s">
        <v>50</v>
      </c>
      <c r="U806" s="15" t="s">
        <v>72</v>
      </c>
      <c r="V806" s="16">
        <v>1.25</v>
      </c>
      <c r="W806" s="16">
        <v>1.25</v>
      </c>
      <c r="X806" s="15" t="s">
        <v>52</v>
      </c>
      <c r="Y806" s="15" t="s">
        <v>73</v>
      </c>
      <c r="Z806" s="16" t="b">
        <v>0</v>
      </c>
      <c r="AA806" s="15" t="s">
        <v>54</v>
      </c>
      <c r="AB806" s="16" t="b">
        <v>0</v>
      </c>
      <c r="AC806" s="16">
        <v>39</v>
      </c>
      <c r="AD806" t="str">
        <f t="shared" si="12"/>
        <v>NT</v>
      </c>
    </row>
    <row r="807" spans="2:30" x14ac:dyDescent="0.25">
      <c r="B807">
        <f>VLOOKUP(C807*1,RMPCrecs!F$2:N$1245,9,FALSE)</f>
        <v>19</v>
      </c>
      <c r="C807" s="15" t="s">
        <v>89</v>
      </c>
      <c r="D807" s="15" t="s">
        <v>41</v>
      </c>
      <c r="E807" s="16">
        <v>2007</v>
      </c>
      <c r="F807" s="15" t="s">
        <v>42</v>
      </c>
      <c r="G807" s="17">
        <v>39338</v>
      </c>
      <c r="H807" s="15" t="s">
        <v>43</v>
      </c>
      <c r="I807" s="15" t="s">
        <v>44</v>
      </c>
      <c r="J807" s="16">
        <v>3008</v>
      </c>
      <c r="K807" s="15" t="s">
        <v>45</v>
      </c>
      <c r="L807" s="16">
        <v>510</v>
      </c>
      <c r="M807" s="15" t="s">
        <v>46</v>
      </c>
      <c r="N807" s="16">
        <v>2</v>
      </c>
      <c r="O807" s="15" t="s">
        <v>43</v>
      </c>
      <c r="P807" s="15" t="s">
        <v>68</v>
      </c>
      <c r="Q807" s="15" t="s">
        <v>48</v>
      </c>
      <c r="R807" s="15" t="s">
        <v>49</v>
      </c>
      <c r="S807" s="15" t="s">
        <v>43</v>
      </c>
      <c r="T807" s="15" t="s">
        <v>50</v>
      </c>
      <c r="U807" s="15" t="s">
        <v>60</v>
      </c>
      <c r="V807" s="16">
        <v>2.79</v>
      </c>
      <c r="W807" s="16">
        <v>2.79</v>
      </c>
      <c r="X807" s="15" t="s">
        <v>52</v>
      </c>
      <c r="Y807" s="15" t="s">
        <v>61</v>
      </c>
      <c r="Z807" s="16" t="b">
        <v>0</v>
      </c>
      <c r="AA807" s="15" t="s">
        <v>54</v>
      </c>
      <c r="AB807" s="16" t="b">
        <v>0</v>
      </c>
      <c r="AC807" s="16">
        <v>39</v>
      </c>
      <c r="AD807" t="str">
        <f t="shared" si="12"/>
        <v>NT</v>
      </c>
    </row>
    <row r="808" spans="2:30" x14ac:dyDescent="0.25">
      <c r="B808">
        <f>VLOOKUP(C808*1,RMPCrecs!F$2:N$1245,9,FALSE)</f>
        <v>19</v>
      </c>
      <c r="C808" s="15" t="s">
        <v>102</v>
      </c>
      <c r="D808" s="15" t="s">
        <v>41</v>
      </c>
      <c r="E808" s="16">
        <v>2007</v>
      </c>
      <c r="F808" s="15" t="s">
        <v>67</v>
      </c>
      <c r="G808" s="17">
        <v>39331</v>
      </c>
      <c r="H808" s="15" t="s">
        <v>43</v>
      </c>
      <c r="I808" s="15" t="s">
        <v>44</v>
      </c>
      <c r="J808" s="16">
        <v>3008</v>
      </c>
      <c r="K808" s="15" t="s">
        <v>45</v>
      </c>
      <c r="L808" s="16">
        <v>520</v>
      </c>
      <c r="M808" s="15" t="s">
        <v>46</v>
      </c>
      <c r="N808" s="16">
        <v>2</v>
      </c>
      <c r="O808" s="15" t="s">
        <v>43</v>
      </c>
      <c r="P808" s="15" t="s">
        <v>68</v>
      </c>
      <c r="Q808" s="15" t="s">
        <v>48</v>
      </c>
      <c r="R808" s="15" t="s">
        <v>49</v>
      </c>
      <c r="S808" s="15" t="s">
        <v>43</v>
      </c>
      <c r="T808" s="15" t="s">
        <v>50</v>
      </c>
      <c r="U808" s="15" t="s">
        <v>72</v>
      </c>
      <c r="V808" s="16">
        <v>1.25</v>
      </c>
      <c r="W808" s="16">
        <v>1.25</v>
      </c>
      <c r="X808" s="15" t="s">
        <v>52</v>
      </c>
      <c r="Y808" s="15" t="s">
        <v>73</v>
      </c>
      <c r="Z808" s="16" t="b">
        <v>0</v>
      </c>
      <c r="AA808" s="15" t="s">
        <v>54</v>
      </c>
      <c r="AB808" s="16" t="b">
        <v>0</v>
      </c>
      <c r="AC808" s="16">
        <v>39</v>
      </c>
      <c r="AD808" t="str">
        <f t="shared" si="12"/>
        <v>NT</v>
      </c>
    </row>
    <row r="809" spans="2:30" x14ac:dyDescent="0.25">
      <c r="B809">
        <f>VLOOKUP(C809*1,RMPCrecs!F$2:N$1245,9,FALSE)</f>
        <v>19</v>
      </c>
      <c r="C809" s="15" t="s">
        <v>269</v>
      </c>
      <c r="D809" s="15" t="s">
        <v>41</v>
      </c>
      <c r="E809" s="16">
        <v>2008</v>
      </c>
      <c r="F809" s="15" t="s">
        <v>67</v>
      </c>
      <c r="G809" s="17">
        <v>39688</v>
      </c>
      <c r="H809" s="15" t="s">
        <v>43</v>
      </c>
      <c r="I809" s="15" t="s">
        <v>44</v>
      </c>
      <c r="J809" s="16">
        <v>3008</v>
      </c>
      <c r="K809" s="15" t="s">
        <v>110</v>
      </c>
      <c r="L809" s="16">
        <v>860</v>
      </c>
      <c r="M809" s="15" t="s">
        <v>46</v>
      </c>
      <c r="N809" s="16">
        <v>3</v>
      </c>
      <c r="O809" s="15" t="s">
        <v>43</v>
      </c>
      <c r="P809" s="15" t="s">
        <v>68</v>
      </c>
      <c r="Q809" s="15" t="s">
        <v>48</v>
      </c>
      <c r="R809" s="15" t="s">
        <v>49</v>
      </c>
      <c r="S809" s="15" t="s">
        <v>43</v>
      </c>
      <c r="T809" s="15" t="s">
        <v>50</v>
      </c>
      <c r="U809" s="15" t="s">
        <v>69</v>
      </c>
      <c r="V809" s="16">
        <v>2.89</v>
      </c>
      <c r="W809" s="16">
        <v>2.89</v>
      </c>
      <c r="X809" s="15" t="s">
        <v>52</v>
      </c>
      <c r="Y809" s="15" t="s">
        <v>107</v>
      </c>
      <c r="Z809" s="16" t="b">
        <v>0</v>
      </c>
      <c r="AA809" s="15" t="s">
        <v>54</v>
      </c>
      <c r="AB809" s="16" t="b">
        <v>0</v>
      </c>
      <c r="AC809" s="16">
        <v>39</v>
      </c>
      <c r="AD809" t="str">
        <f t="shared" si="12"/>
        <v>NT</v>
      </c>
    </row>
    <row r="810" spans="2:30" x14ac:dyDescent="0.25">
      <c r="B810">
        <f>VLOOKUP(C810*1,RMPCrecs!F$2:N$1245,9,FALSE)</f>
        <v>19</v>
      </c>
      <c r="C810" s="15" t="s">
        <v>270</v>
      </c>
      <c r="D810" s="15" t="s">
        <v>41</v>
      </c>
      <c r="E810" s="16">
        <v>2008</v>
      </c>
      <c r="F810" s="15" t="s">
        <v>67</v>
      </c>
      <c r="G810" s="17">
        <v>39688</v>
      </c>
      <c r="H810" s="15" t="s">
        <v>43</v>
      </c>
      <c r="I810" s="15" t="s">
        <v>44</v>
      </c>
      <c r="J810" s="16">
        <v>3008</v>
      </c>
      <c r="K810" s="15" t="s">
        <v>45</v>
      </c>
      <c r="L810" s="16">
        <v>720</v>
      </c>
      <c r="M810" s="15" t="s">
        <v>46</v>
      </c>
      <c r="N810" s="16">
        <v>3</v>
      </c>
      <c r="O810" s="15" t="s">
        <v>43</v>
      </c>
      <c r="P810" s="15" t="s">
        <v>68</v>
      </c>
      <c r="Q810" s="15" t="s">
        <v>48</v>
      </c>
      <c r="R810" s="15" t="s">
        <v>49</v>
      </c>
      <c r="S810" s="15" t="s">
        <v>43</v>
      </c>
      <c r="T810" s="15" t="s">
        <v>50</v>
      </c>
      <c r="U810" s="15" t="s">
        <v>69</v>
      </c>
      <c r="V810" s="16">
        <v>2.89</v>
      </c>
      <c r="W810" s="16">
        <v>2.89</v>
      </c>
      <c r="X810" s="15" t="s">
        <v>52</v>
      </c>
      <c r="Y810" s="15" t="s">
        <v>107</v>
      </c>
      <c r="Z810" s="16" t="b">
        <v>0</v>
      </c>
      <c r="AA810" s="15" t="s">
        <v>54</v>
      </c>
      <c r="AB810" s="16" t="b">
        <v>0</v>
      </c>
      <c r="AC810" s="16">
        <v>39</v>
      </c>
      <c r="AD810" t="str">
        <f t="shared" si="12"/>
        <v>NT</v>
      </c>
    </row>
    <row r="811" spans="2:30" x14ac:dyDescent="0.25">
      <c r="B811">
        <f>VLOOKUP(C811*1,RMPCrecs!F$2:N$1245,9,FALSE)</f>
        <v>19</v>
      </c>
      <c r="C811" s="15" t="s">
        <v>271</v>
      </c>
      <c r="D811" s="15" t="s">
        <v>41</v>
      </c>
      <c r="E811" s="16">
        <v>2008</v>
      </c>
      <c r="F811" s="15" t="s">
        <v>67</v>
      </c>
      <c r="G811" s="17">
        <v>39688</v>
      </c>
      <c r="H811" s="15" t="s">
        <v>43</v>
      </c>
      <c r="I811" s="15" t="s">
        <v>44</v>
      </c>
      <c r="J811" s="16">
        <v>3008</v>
      </c>
      <c r="K811" s="15" t="s">
        <v>110</v>
      </c>
      <c r="L811" s="16">
        <v>820</v>
      </c>
      <c r="M811" s="15" t="s">
        <v>46</v>
      </c>
      <c r="N811" s="16">
        <v>3</v>
      </c>
      <c r="O811" s="15" t="s">
        <v>43</v>
      </c>
      <c r="P811" s="15" t="s">
        <v>68</v>
      </c>
      <c r="Q811" s="15" t="s">
        <v>48</v>
      </c>
      <c r="R811" s="15" t="s">
        <v>49</v>
      </c>
      <c r="S811" s="15" t="s">
        <v>43</v>
      </c>
      <c r="T811" s="15" t="s">
        <v>50</v>
      </c>
      <c r="U811" s="15" t="s">
        <v>69</v>
      </c>
      <c r="V811" s="16">
        <v>2.89</v>
      </c>
      <c r="W811" s="16">
        <v>2.89</v>
      </c>
      <c r="X811" s="15" t="s">
        <v>52</v>
      </c>
      <c r="Y811" s="15" t="s">
        <v>107</v>
      </c>
      <c r="Z811" s="16" t="b">
        <v>0</v>
      </c>
      <c r="AA811" s="15" t="s">
        <v>54</v>
      </c>
      <c r="AB811" s="16" t="b">
        <v>0</v>
      </c>
      <c r="AC811" s="16">
        <v>39</v>
      </c>
      <c r="AD811" t="str">
        <f t="shared" si="12"/>
        <v>NT</v>
      </c>
    </row>
    <row r="812" spans="2:30" x14ac:dyDescent="0.25">
      <c r="B812">
        <f>VLOOKUP(C812*1,RMPCrecs!F$2:N$1245,9,FALSE)</f>
        <v>19</v>
      </c>
      <c r="C812" s="15" t="s">
        <v>272</v>
      </c>
      <c r="D812" s="15" t="s">
        <v>41</v>
      </c>
      <c r="E812" s="16">
        <v>2008</v>
      </c>
      <c r="F812" s="15" t="s">
        <v>67</v>
      </c>
      <c r="G812" s="17">
        <v>39688</v>
      </c>
      <c r="H812" s="15" t="s">
        <v>43</v>
      </c>
      <c r="I812" s="15" t="s">
        <v>44</v>
      </c>
      <c r="J812" s="16">
        <v>3008</v>
      </c>
      <c r="K812" s="15" t="s">
        <v>45</v>
      </c>
      <c r="L812" s="16">
        <v>700</v>
      </c>
      <c r="M812" s="15" t="s">
        <v>46</v>
      </c>
      <c r="N812" s="16">
        <v>3</v>
      </c>
      <c r="O812" s="15" t="s">
        <v>43</v>
      </c>
      <c r="P812" s="15" t="s">
        <v>68</v>
      </c>
      <c r="Q812" s="15" t="s">
        <v>48</v>
      </c>
      <c r="R812" s="15" t="s">
        <v>49</v>
      </c>
      <c r="S812" s="15" t="s">
        <v>43</v>
      </c>
      <c r="T812" s="15" t="s">
        <v>50</v>
      </c>
      <c r="U812" s="15" t="s">
        <v>69</v>
      </c>
      <c r="V812" s="16">
        <v>2.89</v>
      </c>
      <c r="W812" s="16">
        <v>2.89</v>
      </c>
      <c r="X812" s="15" t="s">
        <v>52</v>
      </c>
      <c r="Y812" s="15" t="s">
        <v>107</v>
      </c>
      <c r="Z812" s="16" t="b">
        <v>0</v>
      </c>
      <c r="AA812" s="15" t="s">
        <v>54</v>
      </c>
      <c r="AB812" s="16" t="b">
        <v>0</v>
      </c>
      <c r="AC812" s="16">
        <v>39</v>
      </c>
      <c r="AD812" t="str">
        <f t="shared" si="12"/>
        <v>NT</v>
      </c>
    </row>
    <row r="813" spans="2:30" x14ac:dyDescent="0.25">
      <c r="B813">
        <f>VLOOKUP(C813*1,RMPCrecs!F$2:N$1245,9,FALSE)</f>
        <v>19</v>
      </c>
      <c r="C813" s="15" t="s">
        <v>273</v>
      </c>
      <c r="D813" s="15" t="s">
        <v>41</v>
      </c>
      <c r="E813" s="16">
        <v>2008</v>
      </c>
      <c r="F813" s="15" t="s">
        <v>67</v>
      </c>
      <c r="G813" s="17">
        <v>39688</v>
      </c>
      <c r="H813" s="15" t="s">
        <v>43</v>
      </c>
      <c r="I813" s="15" t="s">
        <v>44</v>
      </c>
      <c r="J813" s="16">
        <v>3008</v>
      </c>
      <c r="K813" s="15" t="s">
        <v>110</v>
      </c>
      <c r="L813" s="16">
        <v>770</v>
      </c>
      <c r="M813" s="15" t="s">
        <v>46</v>
      </c>
      <c r="N813" s="16">
        <v>3</v>
      </c>
      <c r="O813" s="15" t="s">
        <v>43</v>
      </c>
      <c r="P813" s="15" t="s">
        <v>68</v>
      </c>
      <c r="Q813" s="15" t="s">
        <v>48</v>
      </c>
      <c r="R813" s="15" t="s">
        <v>49</v>
      </c>
      <c r="S813" s="15" t="s">
        <v>43</v>
      </c>
      <c r="T813" s="15" t="s">
        <v>50</v>
      </c>
      <c r="U813" s="15" t="s">
        <v>69</v>
      </c>
      <c r="V813" s="16">
        <v>2.89</v>
      </c>
      <c r="W813" s="16">
        <v>2.89</v>
      </c>
      <c r="X813" s="15" t="s">
        <v>52</v>
      </c>
      <c r="Y813" s="15" t="s">
        <v>107</v>
      </c>
      <c r="Z813" s="16" t="b">
        <v>0</v>
      </c>
      <c r="AA813" s="15" t="s">
        <v>54</v>
      </c>
      <c r="AB813" s="16" t="b">
        <v>0</v>
      </c>
      <c r="AC813" s="16">
        <v>39</v>
      </c>
      <c r="AD813" t="str">
        <f t="shared" si="12"/>
        <v>NT</v>
      </c>
    </row>
    <row r="814" spans="2:30" x14ac:dyDescent="0.25">
      <c r="B814">
        <f>VLOOKUP(C814*1,RMPCrecs!F$2:N$1245,9,FALSE)</f>
        <v>19</v>
      </c>
      <c r="C814" s="15" t="s">
        <v>364</v>
      </c>
      <c r="D814" s="15" t="s">
        <v>41</v>
      </c>
      <c r="E814" s="16">
        <v>2008</v>
      </c>
      <c r="F814" s="15" t="s">
        <v>42</v>
      </c>
      <c r="G814" s="17">
        <v>39681</v>
      </c>
      <c r="H814" s="15" t="s">
        <v>43</v>
      </c>
      <c r="I814" s="15" t="s">
        <v>44</v>
      </c>
      <c r="J814" s="16">
        <v>3008</v>
      </c>
      <c r="K814" s="15" t="s">
        <v>45</v>
      </c>
      <c r="L814" s="16">
        <v>700</v>
      </c>
      <c r="M814" s="15" t="s">
        <v>46</v>
      </c>
      <c r="N814" s="16">
        <v>3</v>
      </c>
      <c r="O814" s="15" t="s">
        <v>43</v>
      </c>
      <c r="P814" s="15" t="s">
        <v>68</v>
      </c>
      <c r="Q814" s="15" t="s">
        <v>48</v>
      </c>
      <c r="R814" s="15" t="s">
        <v>49</v>
      </c>
      <c r="S814" s="15" t="s">
        <v>43</v>
      </c>
      <c r="T814" s="15" t="s">
        <v>50</v>
      </c>
      <c r="U814" s="15" t="s">
        <v>98</v>
      </c>
      <c r="V814" s="16">
        <v>2.75</v>
      </c>
      <c r="W814" s="16">
        <v>2.75</v>
      </c>
      <c r="X814" s="15" t="s">
        <v>52</v>
      </c>
      <c r="Y814" s="15" t="s">
        <v>156</v>
      </c>
      <c r="Z814" s="16" t="b">
        <v>0</v>
      </c>
      <c r="AA814" s="15" t="s">
        <v>54</v>
      </c>
      <c r="AB814" s="16" t="b">
        <v>0</v>
      </c>
      <c r="AC814" s="16">
        <v>39</v>
      </c>
      <c r="AD814" t="str">
        <f t="shared" si="12"/>
        <v>NT</v>
      </c>
    </row>
    <row r="815" spans="2:30" x14ac:dyDescent="0.25">
      <c r="B815">
        <f>VLOOKUP(C815*1,RMPCrecs!F$2:N$1245,9,FALSE)</f>
        <v>19</v>
      </c>
      <c r="C815" s="15" t="s">
        <v>365</v>
      </c>
      <c r="D815" s="15" t="s">
        <v>41</v>
      </c>
      <c r="E815" s="16">
        <v>2008</v>
      </c>
      <c r="F815" s="15" t="s">
        <v>42</v>
      </c>
      <c r="G815" s="17">
        <v>39681</v>
      </c>
      <c r="H815" s="15" t="s">
        <v>43</v>
      </c>
      <c r="I815" s="15" t="s">
        <v>44</v>
      </c>
      <c r="J815" s="16">
        <v>3008</v>
      </c>
      <c r="K815" s="15" t="s">
        <v>45</v>
      </c>
      <c r="L815" s="16">
        <v>720</v>
      </c>
      <c r="M815" s="15" t="s">
        <v>46</v>
      </c>
      <c r="N815" s="16">
        <v>3</v>
      </c>
      <c r="O815" s="15" t="s">
        <v>43</v>
      </c>
      <c r="P815" s="15" t="s">
        <v>68</v>
      </c>
      <c r="Q815" s="15" t="s">
        <v>48</v>
      </c>
      <c r="R815" s="15" t="s">
        <v>49</v>
      </c>
      <c r="S815" s="15" t="s">
        <v>43</v>
      </c>
      <c r="T815" s="15" t="s">
        <v>50</v>
      </c>
      <c r="U815" s="15" t="s">
        <v>98</v>
      </c>
      <c r="V815" s="16">
        <v>2.75</v>
      </c>
      <c r="W815" s="16">
        <v>2.75</v>
      </c>
      <c r="X815" s="15" t="s">
        <v>52</v>
      </c>
      <c r="Y815" s="15" t="s">
        <v>156</v>
      </c>
      <c r="Z815" s="16" t="b">
        <v>0</v>
      </c>
      <c r="AA815" s="15" t="s">
        <v>54</v>
      </c>
      <c r="AB815" s="16" t="b">
        <v>0</v>
      </c>
      <c r="AC815" s="16">
        <v>39</v>
      </c>
      <c r="AD815" t="str">
        <f t="shared" si="12"/>
        <v>NT</v>
      </c>
    </row>
    <row r="816" spans="2:30" x14ac:dyDescent="0.25">
      <c r="B816">
        <f>VLOOKUP(C816*1,RMPCrecs!F$2:N$1245,9,FALSE)</f>
        <v>19</v>
      </c>
      <c r="C816" s="15" t="s">
        <v>366</v>
      </c>
      <c r="D816" s="15" t="s">
        <v>41</v>
      </c>
      <c r="E816" s="16">
        <v>2008</v>
      </c>
      <c r="F816" s="15" t="s">
        <v>42</v>
      </c>
      <c r="G816" s="17">
        <v>39681</v>
      </c>
      <c r="H816" s="15" t="s">
        <v>43</v>
      </c>
      <c r="I816" s="15" t="s">
        <v>44</v>
      </c>
      <c r="J816" s="16">
        <v>3008</v>
      </c>
      <c r="K816" s="15" t="s">
        <v>45</v>
      </c>
      <c r="L816" s="16">
        <v>750</v>
      </c>
      <c r="M816" s="15" t="s">
        <v>46</v>
      </c>
      <c r="N816" s="16">
        <v>3</v>
      </c>
      <c r="O816" s="15" t="s">
        <v>43</v>
      </c>
      <c r="P816" s="15" t="s">
        <v>68</v>
      </c>
      <c r="Q816" s="15" t="s">
        <v>48</v>
      </c>
      <c r="R816" s="15" t="s">
        <v>49</v>
      </c>
      <c r="S816" s="15" t="s">
        <v>43</v>
      </c>
      <c r="T816" s="15" t="s">
        <v>50</v>
      </c>
      <c r="U816" s="15" t="s">
        <v>98</v>
      </c>
      <c r="V816" s="16">
        <v>2.75</v>
      </c>
      <c r="W816" s="16">
        <v>2.75</v>
      </c>
      <c r="X816" s="15" t="s">
        <v>52</v>
      </c>
      <c r="Y816" s="15" t="s">
        <v>156</v>
      </c>
      <c r="Z816" s="16" t="b">
        <v>0</v>
      </c>
      <c r="AA816" s="15" t="s">
        <v>54</v>
      </c>
      <c r="AB816" s="16" t="b">
        <v>0</v>
      </c>
      <c r="AC816" s="16">
        <v>39</v>
      </c>
      <c r="AD816" t="str">
        <f t="shared" si="12"/>
        <v>NT</v>
      </c>
    </row>
    <row r="817" spans="2:30" x14ac:dyDescent="0.25">
      <c r="B817">
        <f>VLOOKUP(C817*1,RMPCrecs!F$2:N$1245,9,FALSE)</f>
        <v>19</v>
      </c>
      <c r="C817" s="15" t="s">
        <v>367</v>
      </c>
      <c r="D817" s="15" t="s">
        <v>41</v>
      </c>
      <c r="E817" s="16">
        <v>2008</v>
      </c>
      <c r="F817" s="15" t="s">
        <v>42</v>
      </c>
      <c r="G817" s="17">
        <v>39681</v>
      </c>
      <c r="H817" s="15" t="s">
        <v>43</v>
      </c>
      <c r="I817" s="15" t="s">
        <v>44</v>
      </c>
      <c r="J817" s="16">
        <v>3008</v>
      </c>
      <c r="K817" s="15" t="s">
        <v>110</v>
      </c>
      <c r="L817" s="16">
        <v>720</v>
      </c>
      <c r="M817" s="15" t="s">
        <v>46</v>
      </c>
      <c r="N817" s="16">
        <v>3</v>
      </c>
      <c r="O817" s="15" t="s">
        <v>43</v>
      </c>
      <c r="P817" s="15" t="s">
        <v>68</v>
      </c>
      <c r="Q817" s="15" t="s">
        <v>48</v>
      </c>
      <c r="R817" s="15" t="s">
        <v>49</v>
      </c>
      <c r="S817" s="15" t="s">
        <v>43</v>
      </c>
      <c r="T817" s="15" t="s">
        <v>50</v>
      </c>
      <c r="U817" s="15" t="s">
        <v>98</v>
      </c>
      <c r="V817" s="16">
        <v>2.75</v>
      </c>
      <c r="W817" s="16">
        <v>2.75</v>
      </c>
      <c r="X817" s="15" t="s">
        <v>52</v>
      </c>
      <c r="Y817" s="15" t="s">
        <v>156</v>
      </c>
      <c r="Z817" s="16" t="b">
        <v>0</v>
      </c>
      <c r="AA817" s="15" t="s">
        <v>54</v>
      </c>
      <c r="AB817" s="16" t="b">
        <v>0</v>
      </c>
      <c r="AC817" s="16">
        <v>39</v>
      </c>
      <c r="AD817" t="str">
        <f t="shared" si="12"/>
        <v>NT</v>
      </c>
    </row>
    <row r="818" spans="2:30" x14ac:dyDescent="0.25">
      <c r="B818">
        <f>VLOOKUP(C818*1,RMPCrecs!F$2:N$1245,9,FALSE)</f>
        <v>19</v>
      </c>
      <c r="C818" s="15" t="s">
        <v>550</v>
      </c>
      <c r="D818" s="15" t="s">
        <v>41</v>
      </c>
      <c r="E818" s="16">
        <v>2009</v>
      </c>
      <c r="F818" s="15" t="s">
        <v>42</v>
      </c>
      <c r="G818" s="17">
        <v>40038</v>
      </c>
      <c r="H818" s="15" t="s">
        <v>43</v>
      </c>
      <c r="I818" s="15" t="s">
        <v>44</v>
      </c>
      <c r="J818" s="16">
        <v>3008</v>
      </c>
      <c r="K818" s="15" t="s">
        <v>110</v>
      </c>
      <c r="L818" s="16">
        <v>820</v>
      </c>
      <c r="M818" s="15" t="s">
        <v>46</v>
      </c>
      <c r="N818" s="16">
        <v>4</v>
      </c>
      <c r="O818" s="15" t="s">
        <v>43</v>
      </c>
      <c r="P818" s="15" t="s">
        <v>68</v>
      </c>
      <c r="Q818" s="15" t="s">
        <v>48</v>
      </c>
      <c r="R818" s="15" t="s">
        <v>49</v>
      </c>
      <c r="S818" s="15" t="s">
        <v>43</v>
      </c>
      <c r="T818" s="15" t="s">
        <v>50</v>
      </c>
      <c r="U818" s="15" t="s">
        <v>85</v>
      </c>
      <c r="V818" s="16">
        <v>1.48</v>
      </c>
      <c r="W818" s="16">
        <v>1.48</v>
      </c>
      <c r="X818" s="15" t="s">
        <v>52</v>
      </c>
      <c r="Y818" s="15" t="s">
        <v>544</v>
      </c>
      <c r="Z818" s="16" t="b">
        <v>0</v>
      </c>
      <c r="AA818" s="15" t="s">
        <v>54</v>
      </c>
      <c r="AB818" s="16" t="b">
        <v>0</v>
      </c>
      <c r="AC818" s="16">
        <v>39</v>
      </c>
      <c r="AD818" t="str">
        <f t="shared" si="12"/>
        <v>NT</v>
      </c>
    </row>
    <row r="819" spans="2:30" x14ac:dyDescent="0.25">
      <c r="B819">
        <f>VLOOKUP(C819*1,RMPCrecs!F$2:N$1245,9,FALSE)</f>
        <v>19</v>
      </c>
      <c r="C819" s="15" t="s">
        <v>551</v>
      </c>
      <c r="D819" s="15" t="s">
        <v>41</v>
      </c>
      <c r="E819" s="16">
        <v>2009</v>
      </c>
      <c r="F819" s="15" t="s">
        <v>42</v>
      </c>
      <c r="G819" s="17">
        <v>40038</v>
      </c>
      <c r="H819" s="15" t="s">
        <v>43</v>
      </c>
      <c r="I819" s="15" t="s">
        <v>44</v>
      </c>
      <c r="J819" s="16">
        <v>3008</v>
      </c>
      <c r="K819" s="15" t="s">
        <v>110</v>
      </c>
      <c r="L819" s="16">
        <v>770</v>
      </c>
      <c r="M819" s="15" t="s">
        <v>46</v>
      </c>
      <c r="N819" s="16">
        <v>4</v>
      </c>
      <c r="O819" s="15" t="s">
        <v>43</v>
      </c>
      <c r="P819" s="15" t="s">
        <v>68</v>
      </c>
      <c r="Q819" s="15" t="s">
        <v>48</v>
      </c>
      <c r="R819" s="15" t="s">
        <v>59</v>
      </c>
      <c r="S819" s="15" t="s">
        <v>43</v>
      </c>
      <c r="T819" s="15" t="s">
        <v>50</v>
      </c>
      <c r="U819" s="15" t="s">
        <v>85</v>
      </c>
      <c r="V819" s="16">
        <v>1.48</v>
      </c>
      <c r="W819" s="16">
        <v>1.48</v>
      </c>
      <c r="X819" s="15" t="s">
        <v>52</v>
      </c>
      <c r="Y819" s="15" t="s">
        <v>544</v>
      </c>
      <c r="Z819" s="16" t="b">
        <v>0</v>
      </c>
      <c r="AA819" s="15" t="s">
        <v>54</v>
      </c>
      <c r="AB819" s="16" t="b">
        <v>0</v>
      </c>
      <c r="AC819" s="16">
        <v>39</v>
      </c>
      <c r="AD819" t="str">
        <f t="shared" si="12"/>
        <v>NT</v>
      </c>
    </row>
    <row r="820" spans="2:30" x14ac:dyDescent="0.25">
      <c r="B820">
        <f>VLOOKUP(C820*1,RMPCrecs!F$2:N$1245,9,FALSE)</f>
        <v>19</v>
      </c>
      <c r="C820" s="15" t="s">
        <v>552</v>
      </c>
      <c r="D820" s="15" t="s">
        <v>41</v>
      </c>
      <c r="E820" s="16">
        <v>2009</v>
      </c>
      <c r="F820" s="15" t="s">
        <v>42</v>
      </c>
      <c r="G820" s="17">
        <v>40038</v>
      </c>
      <c r="H820" s="15" t="s">
        <v>43</v>
      </c>
      <c r="I820" s="15" t="s">
        <v>44</v>
      </c>
      <c r="J820" s="16">
        <v>3008</v>
      </c>
      <c r="K820" s="15" t="s">
        <v>110</v>
      </c>
      <c r="L820" s="16">
        <v>800</v>
      </c>
      <c r="M820" s="15" t="s">
        <v>46</v>
      </c>
      <c r="N820" s="16">
        <v>4</v>
      </c>
      <c r="O820" s="15" t="s">
        <v>43</v>
      </c>
      <c r="P820" s="15" t="s">
        <v>68</v>
      </c>
      <c r="Q820" s="15" t="s">
        <v>48</v>
      </c>
      <c r="R820" s="15" t="s">
        <v>49</v>
      </c>
      <c r="S820" s="15" t="s">
        <v>43</v>
      </c>
      <c r="T820" s="15" t="s">
        <v>50</v>
      </c>
      <c r="U820" s="15" t="s">
        <v>85</v>
      </c>
      <c r="V820" s="16">
        <v>1.48</v>
      </c>
      <c r="W820" s="16">
        <v>1.48</v>
      </c>
      <c r="X820" s="15" t="s">
        <v>52</v>
      </c>
      <c r="Y820" s="15" t="s">
        <v>544</v>
      </c>
      <c r="Z820" s="16" t="b">
        <v>0</v>
      </c>
      <c r="AA820" s="15" t="s">
        <v>54</v>
      </c>
      <c r="AB820" s="16" t="b">
        <v>0</v>
      </c>
      <c r="AC820" s="16">
        <v>39</v>
      </c>
      <c r="AD820" t="str">
        <f t="shared" si="12"/>
        <v>NT</v>
      </c>
    </row>
    <row r="821" spans="2:30" x14ac:dyDescent="0.25">
      <c r="B821">
        <f>VLOOKUP(C821*1,RMPCrecs!F$2:N$1245,9,FALSE)</f>
        <v>19</v>
      </c>
      <c r="C821" s="15" t="s">
        <v>750</v>
      </c>
      <c r="D821" s="15" t="s">
        <v>41</v>
      </c>
      <c r="E821" s="16">
        <v>2010</v>
      </c>
      <c r="F821" s="15" t="s">
        <v>42</v>
      </c>
      <c r="G821" s="17">
        <v>40435</v>
      </c>
      <c r="H821" s="15" t="s">
        <v>43</v>
      </c>
      <c r="I821" s="15" t="s">
        <v>44</v>
      </c>
      <c r="J821" s="16">
        <v>3008</v>
      </c>
      <c r="K821" s="15" t="s">
        <v>110</v>
      </c>
      <c r="L821" s="16">
        <v>810</v>
      </c>
      <c r="M821" s="15" t="s">
        <v>46</v>
      </c>
      <c r="N821" s="16">
        <v>3</v>
      </c>
      <c r="O821" s="15" t="s">
        <v>43</v>
      </c>
      <c r="P821" s="15" t="s">
        <v>578</v>
      </c>
      <c r="Q821" s="15" t="s">
        <v>48</v>
      </c>
      <c r="R821" s="15" t="s">
        <v>49</v>
      </c>
      <c r="S821" s="15" t="s">
        <v>43</v>
      </c>
      <c r="T821" s="15" t="s">
        <v>50</v>
      </c>
      <c r="U821" s="15" t="s">
        <v>51</v>
      </c>
      <c r="V821" s="16">
        <v>2.95</v>
      </c>
      <c r="W821" s="16">
        <v>2.95</v>
      </c>
      <c r="X821" s="15" t="s">
        <v>52</v>
      </c>
      <c r="Y821" s="15" t="s">
        <v>751</v>
      </c>
      <c r="Z821" s="16" t="b">
        <v>0</v>
      </c>
      <c r="AA821" s="15" t="s">
        <v>54</v>
      </c>
      <c r="AB821" s="16" t="b">
        <v>0</v>
      </c>
      <c r="AC821" s="16">
        <v>39</v>
      </c>
      <c r="AD821" t="str">
        <f t="shared" si="12"/>
        <v>NT</v>
      </c>
    </row>
    <row r="822" spans="2:30" x14ac:dyDescent="0.25">
      <c r="B822">
        <f>VLOOKUP(C822*1,RMPCrecs!F$2:N$1245,9,FALSE)</f>
        <v>19</v>
      </c>
      <c r="C822" s="15" t="s">
        <v>752</v>
      </c>
      <c r="D822" s="15" t="s">
        <v>41</v>
      </c>
      <c r="E822" s="16">
        <v>2010</v>
      </c>
      <c r="F822" s="15" t="s">
        <v>42</v>
      </c>
      <c r="G822" s="17">
        <v>40435</v>
      </c>
      <c r="H822" s="15" t="s">
        <v>43</v>
      </c>
      <c r="I822" s="15" t="s">
        <v>44</v>
      </c>
      <c r="J822" s="16">
        <v>3008</v>
      </c>
      <c r="K822" s="15" t="s">
        <v>110</v>
      </c>
      <c r="L822" s="16">
        <v>800</v>
      </c>
      <c r="M822" s="15" t="s">
        <v>46</v>
      </c>
      <c r="N822" s="16">
        <v>3</v>
      </c>
      <c r="O822" s="15" t="s">
        <v>43</v>
      </c>
      <c r="P822" s="15" t="s">
        <v>455</v>
      </c>
      <c r="Q822" s="15" t="s">
        <v>48</v>
      </c>
      <c r="R822" s="15" t="s">
        <v>49</v>
      </c>
      <c r="S822" s="15" t="s">
        <v>43</v>
      </c>
      <c r="T822" s="15" t="s">
        <v>50</v>
      </c>
      <c r="U822" s="15" t="s">
        <v>51</v>
      </c>
      <c r="V822" s="16">
        <v>2.95</v>
      </c>
      <c r="W822" s="16">
        <v>2.95</v>
      </c>
      <c r="X822" s="15" t="s">
        <v>52</v>
      </c>
      <c r="Y822" s="15" t="s">
        <v>751</v>
      </c>
      <c r="Z822" s="16" t="b">
        <v>0</v>
      </c>
      <c r="AA822" s="15" t="s">
        <v>54</v>
      </c>
      <c r="AB822" s="16" t="b">
        <v>0</v>
      </c>
      <c r="AC822" s="16">
        <v>39</v>
      </c>
      <c r="AD822" t="str">
        <f t="shared" si="12"/>
        <v>NT</v>
      </c>
    </row>
    <row r="823" spans="2:30" x14ac:dyDescent="0.25">
      <c r="B823">
        <f>VLOOKUP(C823*1,RMPCrecs!F$2:N$1245,9,FALSE)</f>
        <v>19</v>
      </c>
      <c r="C823" s="15" t="s">
        <v>753</v>
      </c>
      <c r="D823" s="15" t="s">
        <v>41</v>
      </c>
      <c r="E823" s="16">
        <v>2010</v>
      </c>
      <c r="F823" s="15" t="s">
        <v>42</v>
      </c>
      <c r="G823" s="17">
        <v>40435</v>
      </c>
      <c r="H823" s="15" t="s">
        <v>43</v>
      </c>
      <c r="I823" s="15" t="s">
        <v>44</v>
      </c>
      <c r="J823" s="16">
        <v>3008</v>
      </c>
      <c r="K823" s="15" t="s">
        <v>110</v>
      </c>
      <c r="L823" s="16">
        <v>750</v>
      </c>
      <c r="M823" s="15" t="s">
        <v>46</v>
      </c>
      <c r="N823" s="16">
        <v>3</v>
      </c>
      <c r="O823" s="15" t="s">
        <v>43</v>
      </c>
      <c r="P823" s="15" t="s">
        <v>455</v>
      </c>
      <c r="Q823" s="15" t="s">
        <v>48</v>
      </c>
      <c r="R823" s="15" t="s">
        <v>49</v>
      </c>
      <c r="S823" s="15" t="s">
        <v>43</v>
      </c>
      <c r="T823" s="15" t="s">
        <v>50</v>
      </c>
      <c r="U823" s="15" t="s">
        <v>51</v>
      </c>
      <c r="V823" s="16">
        <v>2.95</v>
      </c>
      <c r="W823" s="16">
        <v>2.95</v>
      </c>
      <c r="X823" s="15" t="s">
        <v>52</v>
      </c>
      <c r="Y823" s="15" t="s">
        <v>751</v>
      </c>
      <c r="Z823" s="16" t="b">
        <v>0</v>
      </c>
      <c r="AA823" s="15" t="s">
        <v>54</v>
      </c>
      <c r="AB823" s="16" t="b">
        <v>0</v>
      </c>
      <c r="AC823" s="16">
        <v>39</v>
      </c>
      <c r="AD823" t="str">
        <f t="shared" si="12"/>
        <v>NT</v>
      </c>
    </row>
    <row r="824" spans="2:30" x14ac:dyDescent="0.25">
      <c r="B824">
        <f>VLOOKUP(C824*1,RMPCrecs!F$2:N$1245,9,FALSE)</f>
        <v>19</v>
      </c>
      <c r="C824" s="15" t="s">
        <v>754</v>
      </c>
      <c r="D824" s="15" t="s">
        <v>41</v>
      </c>
      <c r="E824" s="16">
        <v>2010</v>
      </c>
      <c r="F824" s="15" t="s">
        <v>42</v>
      </c>
      <c r="G824" s="17">
        <v>40435</v>
      </c>
      <c r="H824" s="15" t="s">
        <v>43</v>
      </c>
      <c r="I824" s="15" t="s">
        <v>44</v>
      </c>
      <c r="J824" s="16">
        <v>3008</v>
      </c>
      <c r="K824" s="15" t="s">
        <v>45</v>
      </c>
      <c r="L824" s="16">
        <v>690</v>
      </c>
      <c r="M824" s="15" t="s">
        <v>46</v>
      </c>
      <c r="N824" s="16">
        <v>3</v>
      </c>
      <c r="O824" s="15" t="s">
        <v>43</v>
      </c>
      <c r="P824" s="15" t="s">
        <v>455</v>
      </c>
      <c r="Q824" s="15" t="s">
        <v>48</v>
      </c>
      <c r="R824" s="15" t="s">
        <v>49</v>
      </c>
      <c r="S824" s="15" t="s">
        <v>43</v>
      </c>
      <c r="T824" s="15" t="s">
        <v>50</v>
      </c>
      <c r="U824" s="15" t="s">
        <v>51</v>
      </c>
      <c r="V824" s="16">
        <v>2.95</v>
      </c>
      <c r="W824" s="16">
        <v>2.95</v>
      </c>
      <c r="X824" s="15" t="s">
        <v>52</v>
      </c>
      <c r="Y824" s="15" t="s">
        <v>751</v>
      </c>
      <c r="Z824" s="16" t="b">
        <v>0</v>
      </c>
      <c r="AA824" s="15" t="s">
        <v>54</v>
      </c>
      <c r="AB824" s="16" t="b">
        <v>0</v>
      </c>
      <c r="AC824" s="16">
        <v>39</v>
      </c>
      <c r="AD824" t="str">
        <f t="shared" si="12"/>
        <v>NT</v>
      </c>
    </row>
    <row r="825" spans="2:30" x14ac:dyDescent="0.25">
      <c r="B825">
        <f>VLOOKUP(C825*1,RMPCrecs!F$2:N$1245,9,FALSE)</f>
        <v>19</v>
      </c>
      <c r="C825" s="15" t="s">
        <v>755</v>
      </c>
      <c r="D825" s="15" t="s">
        <v>41</v>
      </c>
      <c r="E825" s="16">
        <v>2010</v>
      </c>
      <c r="F825" s="15" t="s">
        <v>42</v>
      </c>
      <c r="G825" s="17">
        <v>40435</v>
      </c>
      <c r="H825" s="15" t="s">
        <v>43</v>
      </c>
      <c r="I825" s="15" t="s">
        <v>44</v>
      </c>
      <c r="J825" s="16">
        <v>3008</v>
      </c>
      <c r="K825" s="15" t="s">
        <v>45</v>
      </c>
      <c r="L825" s="16">
        <v>780</v>
      </c>
      <c r="M825" s="15" t="s">
        <v>46</v>
      </c>
      <c r="N825" s="16">
        <v>3</v>
      </c>
      <c r="O825" s="15" t="s">
        <v>43</v>
      </c>
      <c r="P825" s="15" t="s">
        <v>756</v>
      </c>
      <c r="Q825" s="15" t="s">
        <v>48</v>
      </c>
      <c r="R825" s="15" t="s">
        <v>49</v>
      </c>
      <c r="S825" s="15" t="s">
        <v>43</v>
      </c>
      <c r="T825" s="15" t="s">
        <v>50</v>
      </c>
      <c r="U825" s="15" t="s">
        <v>51</v>
      </c>
      <c r="V825" s="16">
        <v>2.95</v>
      </c>
      <c r="W825" s="16">
        <v>2.95</v>
      </c>
      <c r="X825" s="15" t="s">
        <v>52</v>
      </c>
      <c r="Y825" s="15" t="s">
        <v>751</v>
      </c>
      <c r="Z825" s="16" t="b">
        <v>0</v>
      </c>
      <c r="AA825" s="15" t="s">
        <v>54</v>
      </c>
      <c r="AB825" s="16" t="b">
        <v>0</v>
      </c>
      <c r="AC825" s="16">
        <v>39</v>
      </c>
      <c r="AD825" t="str">
        <f t="shared" si="12"/>
        <v>NT</v>
      </c>
    </row>
    <row r="826" spans="2:30" x14ac:dyDescent="0.25">
      <c r="B826">
        <f>VLOOKUP(C826*1,RMPCrecs!F$2:N$1245,9,FALSE)</f>
        <v>19</v>
      </c>
      <c r="C826" s="15" t="s">
        <v>757</v>
      </c>
      <c r="D826" s="15" t="s">
        <v>41</v>
      </c>
      <c r="E826" s="16">
        <v>2010</v>
      </c>
      <c r="F826" s="15" t="s">
        <v>42</v>
      </c>
      <c r="G826" s="17">
        <v>40435</v>
      </c>
      <c r="H826" s="15" t="s">
        <v>43</v>
      </c>
      <c r="I826" s="15" t="s">
        <v>44</v>
      </c>
      <c r="J826" s="16">
        <v>3008</v>
      </c>
      <c r="K826" s="15" t="s">
        <v>45</v>
      </c>
      <c r="L826" s="16">
        <v>830</v>
      </c>
      <c r="M826" s="15" t="s">
        <v>46</v>
      </c>
      <c r="N826" s="16">
        <v>3</v>
      </c>
      <c r="O826" s="15" t="s">
        <v>43</v>
      </c>
      <c r="P826" s="15" t="s">
        <v>455</v>
      </c>
      <c r="Q826" s="15" t="s">
        <v>48</v>
      </c>
      <c r="R826" s="15" t="s">
        <v>49</v>
      </c>
      <c r="S826" s="15" t="s">
        <v>43</v>
      </c>
      <c r="T826" s="15" t="s">
        <v>50</v>
      </c>
      <c r="U826" s="15" t="s">
        <v>51</v>
      </c>
      <c r="V826" s="16">
        <v>2.95</v>
      </c>
      <c r="W826" s="16">
        <v>2.95</v>
      </c>
      <c r="X826" s="15" t="s">
        <v>52</v>
      </c>
      <c r="Y826" s="15" t="s">
        <v>751</v>
      </c>
      <c r="Z826" s="16" t="b">
        <v>0</v>
      </c>
      <c r="AA826" s="15" t="s">
        <v>54</v>
      </c>
      <c r="AB826" s="16" t="b">
        <v>0</v>
      </c>
      <c r="AC826" s="16">
        <v>39</v>
      </c>
      <c r="AD826" t="str">
        <f t="shared" si="12"/>
        <v>NT</v>
      </c>
    </row>
    <row r="827" spans="2:30" x14ac:dyDescent="0.25">
      <c r="B827">
        <f>VLOOKUP(C827*1,RMPCrecs!F$2:N$1245,9,FALSE)</f>
        <v>19</v>
      </c>
      <c r="C827" s="15" t="s">
        <v>759</v>
      </c>
      <c r="D827" s="15" t="s">
        <v>41</v>
      </c>
      <c r="E827" s="16">
        <v>2010</v>
      </c>
      <c r="F827" s="15" t="s">
        <v>42</v>
      </c>
      <c r="G827" s="17">
        <v>40435</v>
      </c>
      <c r="H827" s="15" t="s">
        <v>43</v>
      </c>
      <c r="I827" s="15" t="s">
        <v>44</v>
      </c>
      <c r="J827" s="16">
        <v>3008</v>
      </c>
      <c r="K827" s="15" t="s">
        <v>45</v>
      </c>
      <c r="L827" s="16">
        <v>770</v>
      </c>
      <c r="M827" s="15" t="s">
        <v>46</v>
      </c>
      <c r="N827" s="16">
        <v>3</v>
      </c>
      <c r="O827" s="15" t="s">
        <v>43</v>
      </c>
      <c r="P827" s="15" t="s">
        <v>433</v>
      </c>
      <c r="Q827" s="15" t="s">
        <v>48</v>
      </c>
      <c r="R827" s="15" t="s">
        <v>49</v>
      </c>
      <c r="S827" s="15" t="s">
        <v>43</v>
      </c>
      <c r="T827" s="15" t="s">
        <v>50</v>
      </c>
      <c r="U827" s="15" t="s">
        <v>51</v>
      </c>
      <c r="V827" s="16">
        <v>2.95</v>
      </c>
      <c r="W827" s="16">
        <v>2.95</v>
      </c>
      <c r="X827" s="15" t="s">
        <v>52</v>
      </c>
      <c r="Y827" s="15" t="s">
        <v>751</v>
      </c>
      <c r="Z827" s="16" t="b">
        <v>0</v>
      </c>
      <c r="AA827" s="15" t="s">
        <v>54</v>
      </c>
      <c r="AB827" s="16" t="b">
        <v>0</v>
      </c>
      <c r="AC827" s="16">
        <v>39</v>
      </c>
      <c r="AD827" t="str">
        <f t="shared" si="12"/>
        <v>NT</v>
      </c>
    </row>
    <row r="828" spans="2:30" x14ac:dyDescent="0.25">
      <c r="B828">
        <f>VLOOKUP(C828*1,RMPCrecs!F$2:N$1245,9,FALSE)</f>
        <v>19</v>
      </c>
      <c r="C828" s="15" t="s">
        <v>760</v>
      </c>
      <c r="D828" s="15" t="s">
        <v>41</v>
      </c>
      <c r="E828" s="16">
        <v>2010</v>
      </c>
      <c r="F828" s="15" t="s">
        <v>42</v>
      </c>
      <c r="G828" s="17">
        <v>40435</v>
      </c>
      <c r="H828" s="15" t="s">
        <v>43</v>
      </c>
      <c r="I828" s="15" t="s">
        <v>44</v>
      </c>
      <c r="J828" s="16">
        <v>3008</v>
      </c>
      <c r="K828" s="15" t="s">
        <v>45</v>
      </c>
      <c r="L828" s="16">
        <v>800</v>
      </c>
      <c r="M828" s="15" t="s">
        <v>46</v>
      </c>
      <c r="N828" s="16">
        <v>3</v>
      </c>
      <c r="O828" s="15" t="s">
        <v>43</v>
      </c>
      <c r="P828" s="15" t="s">
        <v>455</v>
      </c>
      <c r="Q828" s="15" t="s">
        <v>48</v>
      </c>
      <c r="R828" s="15" t="s">
        <v>49</v>
      </c>
      <c r="S828" s="15" t="s">
        <v>43</v>
      </c>
      <c r="T828" s="15" t="s">
        <v>50</v>
      </c>
      <c r="U828" s="15" t="s">
        <v>51</v>
      </c>
      <c r="V828" s="16">
        <v>2.95</v>
      </c>
      <c r="W828" s="16">
        <v>2.95</v>
      </c>
      <c r="X828" s="15" t="s">
        <v>52</v>
      </c>
      <c r="Y828" s="15" t="s">
        <v>751</v>
      </c>
      <c r="Z828" s="16" t="b">
        <v>0</v>
      </c>
      <c r="AA828" s="15" t="s">
        <v>54</v>
      </c>
      <c r="AB828" s="16" t="b">
        <v>0</v>
      </c>
      <c r="AC828" s="16">
        <v>39</v>
      </c>
      <c r="AD828" t="str">
        <f t="shared" si="12"/>
        <v>NT</v>
      </c>
    </row>
    <row r="829" spans="2:30" x14ac:dyDescent="0.25">
      <c r="B829">
        <f>VLOOKUP(C829*1,RMPCrecs!F$2:N$1245,9,FALSE)</f>
        <v>19</v>
      </c>
      <c r="C829" s="15" t="s">
        <v>761</v>
      </c>
      <c r="D829" s="15" t="s">
        <v>41</v>
      </c>
      <c r="E829" s="16">
        <v>2010</v>
      </c>
      <c r="F829" s="15" t="s">
        <v>42</v>
      </c>
      <c r="G829" s="17">
        <v>40435</v>
      </c>
      <c r="H829" s="15" t="s">
        <v>43</v>
      </c>
      <c r="I829" s="15" t="s">
        <v>44</v>
      </c>
      <c r="J829" s="16">
        <v>3008</v>
      </c>
      <c r="K829" s="15" t="s">
        <v>45</v>
      </c>
      <c r="L829" s="16">
        <v>780</v>
      </c>
      <c r="M829" s="15" t="s">
        <v>46</v>
      </c>
      <c r="N829" s="16">
        <v>3</v>
      </c>
      <c r="O829" s="15" t="s">
        <v>43</v>
      </c>
      <c r="P829" s="15" t="s">
        <v>455</v>
      </c>
      <c r="Q829" s="15" t="s">
        <v>48</v>
      </c>
      <c r="R829" s="15" t="s">
        <v>49</v>
      </c>
      <c r="S829" s="15" t="s">
        <v>43</v>
      </c>
      <c r="T829" s="15" t="s">
        <v>50</v>
      </c>
      <c r="U829" s="15" t="s">
        <v>51</v>
      </c>
      <c r="V829" s="16">
        <v>2.95</v>
      </c>
      <c r="W829" s="16">
        <v>2.95</v>
      </c>
      <c r="X829" s="15" t="s">
        <v>52</v>
      </c>
      <c r="Y829" s="15" t="s">
        <v>751</v>
      </c>
      <c r="Z829" s="16" t="b">
        <v>0</v>
      </c>
      <c r="AA829" s="15" t="s">
        <v>54</v>
      </c>
      <c r="AB829" s="16" t="b">
        <v>0</v>
      </c>
      <c r="AC829" s="16">
        <v>39</v>
      </c>
      <c r="AD829" t="str">
        <f t="shared" si="12"/>
        <v>NT</v>
      </c>
    </row>
    <row r="830" spans="2:30" x14ac:dyDescent="0.25">
      <c r="B830">
        <f>VLOOKUP(C830*1,RMPCrecs!F$2:N$1245,9,FALSE)</f>
        <v>19</v>
      </c>
      <c r="C830" s="15" t="s">
        <v>762</v>
      </c>
      <c r="D830" s="15" t="s">
        <v>41</v>
      </c>
      <c r="E830" s="16">
        <v>2010</v>
      </c>
      <c r="F830" s="15" t="s">
        <v>42</v>
      </c>
      <c r="G830" s="17">
        <v>40435</v>
      </c>
      <c r="H830" s="15" t="s">
        <v>43</v>
      </c>
      <c r="I830" s="15" t="s">
        <v>44</v>
      </c>
      <c r="J830" s="16">
        <v>3008</v>
      </c>
      <c r="K830" s="15" t="s">
        <v>45</v>
      </c>
      <c r="L830" s="16">
        <v>780</v>
      </c>
      <c r="M830" s="15" t="s">
        <v>46</v>
      </c>
      <c r="N830" s="16">
        <v>3</v>
      </c>
      <c r="O830" s="15" t="s">
        <v>43</v>
      </c>
      <c r="P830" s="15" t="s">
        <v>455</v>
      </c>
      <c r="Q830" s="15" t="s">
        <v>48</v>
      </c>
      <c r="R830" s="15" t="s">
        <v>49</v>
      </c>
      <c r="S830" s="15" t="s">
        <v>43</v>
      </c>
      <c r="T830" s="15" t="s">
        <v>50</v>
      </c>
      <c r="U830" s="15" t="s">
        <v>51</v>
      </c>
      <c r="V830" s="16">
        <v>2.95</v>
      </c>
      <c r="W830" s="16">
        <v>2.95</v>
      </c>
      <c r="X830" s="15" t="s">
        <v>52</v>
      </c>
      <c r="Y830" s="15" t="s">
        <v>751</v>
      </c>
      <c r="Z830" s="16" t="b">
        <v>0</v>
      </c>
      <c r="AA830" s="15" t="s">
        <v>54</v>
      </c>
      <c r="AB830" s="16" t="b">
        <v>0</v>
      </c>
      <c r="AC830" s="16">
        <v>39</v>
      </c>
      <c r="AD830" t="str">
        <f t="shared" si="12"/>
        <v>NT</v>
      </c>
    </row>
    <row r="831" spans="2:30" x14ac:dyDescent="0.25">
      <c r="B831">
        <f>VLOOKUP(C831*1,RMPCrecs!F$2:N$1245,9,FALSE)</f>
        <v>19</v>
      </c>
      <c r="C831" s="15" t="s">
        <v>763</v>
      </c>
      <c r="D831" s="15" t="s">
        <v>41</v>
      </c>
      <c r="E831" s="16">
        <v>2010</v>
      </c>
      <c r="F831" s="15" t="s">
        <v>42</v>
      </c>
      <c r="G831" s="17">
        <v>40435</v>
      </c>
      <c r="H831" s="15" t="s">
        <v>43</v>
      </c>
      <c r="I831" s="15" t="s">
        <v>44</v>
      </c>
      <c r="J831" s="16">
        <v>3008</v>
      </c>
      <c r="K831" s="15" t="s">
        <v>45</v>
      </c>
      <c r="L831" s="16">
        <v>580</v>
      </c>
      <c r="M831" s="15" t="s">
        <v>46</v>
      </c>
      <c r="N831" s="16">
        <v>3</v>
      </c>
      <c r="O831" s="15" t="s">
        <v>43</v>
      </c>
      <c r="P831" s="15" t="s">
        <v>764</v>
      </c>
      <c r="Q831" s="15" t="s">
        <v>48</v>
      </c>
      <c r="R831" s="15" t="s">
        <v>49</v>
      </c>
      <c r="S831" s="15" t="s">
        <v>43</v>
      </c>
      <c r="T831" s="15" t="s">
        <v>50</v>
      </c>
      <c r="U831" s="15" t="s">
        <v>51</v>
      </c>
      <c r="V831" s="16">
        <v>2.95</v>
      </c>
      <c r="W831" s="16">
        <v>2.95</v>
      </c>
      <c r="X831" s="15" t="s">
        <v>52</v>
      </c>
      <c r="Y831" s="15" t="s">
        <v>751</v>
      </c>
      <c r="Z831" s="16" t="b">
        <v>0</v>
      </c>
      <c r="AA831" s="15" t="s">
        <v>54</v>
      </c>
      <c r="AB831" s="16" t="b">
        <v>0</v>
      </c>
      <c r="AC831" s="16">
        <v>39</v>
      </c>
      <c r="AD831" t="str">
        <f t="shared" si="12"/>
        <v>NT</v>
      </c>
    </row>
    <row r="832" spans="2:30" x14ac:dyDescent="0.25">
      <c r="B832">
        <f>VLOOKUP(C832*1,RMPCrecs!F$2:N$1245,9,FALSE)</f>
        <v>19</v>
      </c>
      <c r="C832" s="15" t="s">
        <v>765</v>
      </c>
      <c r="D832" s="15" t="s">
        <v>41</v>
      </c>
      <c r="E832" s="16">
        <v>2010</v>
      </c>
      <c r="F832" s="15" t="s">
        <v>42</v>
      </c>
      <c r="G832" s="17">
        <v>40435</v>
      </c>
      <c r="H832" s="15" t="s">
        <v>43</v>
      </c>
      <c r="I832" s="15" t="s">
        <v>44</v>
      </c>
      <c r="J832" s="16">
        <v>3008</v>
      </c>
      <c r="K832" s="15" t="s">
        <v>45</v>
      </c>
      <c r="L832" s="16">
        <v>760</v>
      </c>
      <c r="M832" s="15" t="s">
        <v>46</v>
      </c>
      <c r="N832" s="16">
        <v>3</v>
      </c>
      <c r="O832" s="15" t="s">
        <v>43</v>
      </c>
      <c r="P832" s="15" t="s">
        <v>455</v>
      </c>
      <c r="Q832" s="15" t="s">
        <v>48</v>
      </c>
      <c r="R832" s="15" t="s">
        <v>49</v>
      </c>
      <c r="S832" s="15" t="s">
        <v>43</v>
      </c>
      <c r="T832" s="15" t="s">
        <v>50</v>
      </c>
      <c r="U832" s="15" t="s">
        <v>51</v>
      </c>
      <c r="V832" s="16">
        <v>2.95</v>
      </c>
      <c r="W832" s="16">
        <v>2.95</v>
      </c>
      <c r="X832" s="15" t="s">
        <v>52</v>
      </c>
      <c r="Y832" s="15" t="s">
        <v>751</v>
      </c>
      <c r="Z832" s="16" t="b">
        <v>0</v>
      </c>
      <c r="AA832" s="15" t="s">
        <v>54</v>
      </c>
      <c r="AB832" s="16" t="b">
        <v>0</v>
      </c>
      <c r="AC832" s="16">
        <v>39</v>
      </c>
      <c r="AD832" t="str">
        <f t="shared" si="12"/>
        <v>NT</v>
      </c>
    </row>
    <row r="833" spans="2:30" x14ac:dyDescent="0.25">
      <c r="B833">
        <f>VLOOKUP(C833*1,RMPCrecs!F$2:N$1245,9,FALSE)</f>
        <v>19</v>
      </c>
      <c r="C833" s="15" t="s">
        <v>766</v>
      </c>
      <c r="D833" s="15" t="s">
        <v>41</v>
      </c>
      <c r="E833" s="16">
        <v>2010</v>
      </c>
      <c r="F833" s="15" t="s">
        <v>42</v>
      </c>
      <c r="G833" s="17">
        <v>40435</v>
      </c>
      <c r="H833" s="15" t="s">
        <v>43</v>
      </c>
      <c r="I833" s="15" t="s">
        <v>44</v>
      </c>
      <c r="J833" s="16">
        <v>3008</v>
      </c>
      <c r="K833" s="15" t="s">
        <v>110</v>
      </c>
      <c r="L833" s="16">
        <v>710</v>
      </c>
      <c r="M833" s="15" t="s">
        <v>46</v>
      </c>
      <c r="N833" s="16">
        <v>3</v>
      </c>
      <c r="O833" s="15" t="s">
        <v>43</v>
      </c>
      <c r="P833" s="15" t="s">
        <v>455</v>
      </c>
      <c r="Q833" s="15" t="s">
        <v>48</v>
      </c>
      <c r="R833" s="15" t="s">
        <v>49</v>
      </c>
      <c r="S833" s="15" t="s">
        <v>43</v>
      </c>
      <c r="T833" s="15" t="s">
        <v>50</v>
      </c>
      <c r="U833" s="15" t="s">
        <v>51</v>
      </c>
      <c r="V833" s="16">
        <v>2.95</v>
      </c>
      <c r="W833" s="16">
        <v>2.95</v>
      </c>
      <c r="X833" s="15" t="s">
        <v>52</v>
      </c>
      <c r="Y833" s="15" t="s">
        <v>751</v>
      </c>
      <c r="Z833" s="16" t="b">
        <v>0</v>
      </c>
      <c r="AA833" s="15" t="s">
        <v>54</v>
      </c>
      <c r="AB833" s="16" t="b">
        <v>0</v>
      </c>
      <c r="AC833" s="16">
        <v>39</v>
      </c>
      <c r="AD833" t="str">
        <f t="shared" si="12"/>
        <v>NT</v>
      </c>
    </row>
    <row r="834" spans="2:30" x14ac:dyDescent="0.25">
      <c r="B834">
        <f>VLOOKUP(C834*1,RMPCrecs!F$2:N$1245,9,FALSE)</f>
        <v>19</v>
      </c>
      <c r="C834" s="15" t="s">
        <v>767</v>
      </c>
      <c r="D834" s="15" t="s">
        <v>41</v>
      </c>
      <c r="E834" s="16">
        <v>2010</v>
      </c>
      <c r="F834" s="15" t="s">
        <v>42</v>
      </c>
      <c r="G834" s="17">
        <v>40435</v>
      </c>
      <c r="H834" s="15" t="s">
        <v>43</v>
      </c>
      <c r="I834" s="15" t="s">
        <v>44</v>
      </c>
      <c r="J834" s="16">
        <v>3008</v>
      </c>
      <c r="K834" s="15" t="s">
        <v>45</v>
      </c>
      <c r="L834" s="16">
        <v>700</v>
      </c>
      <c r="M834" s="15" t="s">
        <v>46</v>
      </c>
      <c r="N834" s="16">
        <v>3</v>
      </c>
      <c r="O834" s="15" t="s">
        <v>43</v>
      </c>
      <c r="P834" s="15" t="s">
        <v>433</v>
      </c>
      <c r="Q834" s="15" t="s">
        <v>48</v>
      </c>
      <c r="R834" s="15" t="s">
        <v>49</v>
      </c>
      <c r="S834" s="15" t="s">
        <v>43</v>
      </c>
      <c r="T834" s="15" t="s">
        <v>50</v>
      </c>
      <c r="U834" s="15" t="s">
        <v>51</v>
      </c>
      <c r="V834" s="16">
        <v>2.95</v>
      </c>
      <c r="W834" s="16">
        <v>2.95</v>
      </c>
      <c r="X834" s="15" t="s">
        <v>52</v>
      </c>
      <c r="Y834" s="15" t="s">
        <v>751</v>
      </c>
      <c r="Z834" s="16" t="b">
        <v>0</v>
      </c>
      <c r="AA834" s="15" t="s">
        <v>54</v>
      </c>
      <c r="AB834" s="16" t="b">
        <v>0</v>
      </c>
      <c r="AC834" s="16">
        <v>39</v>
      </c>
      <c r="AD834" t="str">
        <f t="shared" si="12"/>
        <v>NT</v>
      </c>
    </row>
    <row r="835" spans="2:30" x14ac:dyDescent="0.25">
      <c r="B835">
        <f>VLOOKUP(C835*1,RMPCrecs!F$2:N$1245,9,FALSE)</f>
        <v>19</v>
      </c>
      <c r="C835" s="15" t="s">
        <v>768</v>
      </c>
      <c r="D835" s="15" t="s">
        <v>41</v>
      </c>
      <c r="E835" s="16">
        <v>2010</v>
      </c>
      <c r="F835" s="15" t="s">
        <v>42</v>
      </c>
      <c r="G835" s="17">
        <v>40435</v>
      </c>
      <c r="H835" s="15" t="s">
        <v>43</v>
      </c>
      <c r="I835" s="15" t="s">
        <v>44</v>
      </c>
      <c r="J835" s="16">
        <v>3008</v>
      </c>
      <c r="K835" s="15" t="s">
        <v>45</v>
      </c>
      <c r="L835" s="16">
        <v>730</v>
      </c>
      <c r="M835" s="15" t="s">
        <v>46</v>
      </c>
      <c r="N835" s="16">
        <v>3</v>
      </c>
      <c r="O835" s="15" t="s">
        <v>43</v>
      </c>
      <c r="P835" s="15" t="s">
        <v>455</v>
      </c>
      <c r="Q835" s="15" t="s">
        <v>48</v>
      </c>
      <c r="R835" s="15" t="s">
        <v>49</v>
      </c>
      <c r="S835" s="15" t="s">
        <v>43</v>
      </c>
      <c r="T835" s="15" t="s">
        <v>50</v>
      </c>
      <c r="U835" s="15" t="s">
        <v>51</v>
      </c>
      <c r="V835" s="16">
        <v>2.95</v>
      </c>
      <c r="W835" s="16">
        <v>2.95</v>
      </c>
      <c r="X835" s="15" t="s">
        <v>52</v>
      </c>
      <c r="Y835" s="15" t="s">
        <v>751</v>
      </c>
      <c r="Z835" s="16" t="b">
        <v>0</v>
      </c>
      <c r="AA835" s="15" t="s">
        <v>54</v>
      </c>
      <c r="AB835" s="16" t="b">
        <v>0</v>
      </c>
      <c r="AC835" s="16">
        <v>39</v>
      </c>
      <c r="AD835" t="str">
        <f t="shared" ref="AD835:AD898" si="13">IF(OR(B835=14,B835=19),"NT",IF(B835&gt;=49,"mix","Tr"))</f>
        <v>NT</v>
      </c>
    </row>
    <row r="836" spans="2:30" x14ac:dyDescent="0.25">
      <c r="B836">
        <f>VLOOKUP(C836*1,RMPCrecs!F$2:N$1245,9,FALSE)</f>
        <v>19</v>
      </c>
      <c r="C836" s="15" t="s">
        <v>769</v>
      </c>
      <c r="D836" s="15" t="s">
        <v>41</v>
      </c>
      <c r="E836" s="16">
        <v>2010</v>
      </c>
      <c r="F836" s="15" t="s">
        <v>42</v>
      </c>
      <c r="G836" s="17">
        <v>40435</v>
      </c>
      <c r="H836" s="15" t="s">
        <v>43</v>
      </c>
      <c r="I836" s="15" t="s">
        <v>44</v>
      </c>
      <c r="J836" s="16">
        <v>3008</v>
      </c>
      <c r="K836" s="15" t="s">
        <v>45</v>
      </c>
      <c r="L836" s="16">
        <v>530</v>
      </c>
      <c r="M836" s="15" t="s">
        <v>46</v>
      </c>
      <c r="N836" s="16">
        <v>2</v>
      </c>
      <c r="O836" s="15" t="s">
        <v>43</v>
      </c>
      <c r="P836" s="15" t="s">
        <v>770</v>
      </c>
      <c r="Q836" s="15" t="s">
        <v>48</v>
      </c>
      <c r="R836" s="15" t="s">
        <v>49</v>
      </c>
      <c r="S836" s="15" t="s">
        <v>43</v>
      </c>
      <c r="T836" s="15" t="s">
        <v>50</v>
      </c>
      <c r="U836" s="15" t="s">
        <v>51</v>
      </c>
      <c r="V836" s="16">
        <v>2.95</v>
      </c>
      <c r="W836" s="16">
        <v>2.95</v>
      </c>
      <c r="X836" s="15" t="s">
        <v>52</v>
      </c>
      <c r="Y836" s="15" t="s">
        <v>751</v>
      </c>
      <c r="Z836" s="16" t="b">
        <v>0</v>
      </c>
      <c r="AA836" s="15" t="s">
        <v>54</v>
      </c>
      <c r="AB836" s="16" t="b">
        <v>0</v>
      </c>
      <c r="AC836" s="16">
        <v>39</v>
      </c>
      <c r="AD836" t="str">
        <f t="shared" si="13"/>
        <v>NT</v>
      </c>
    </row>
    <row r="837" spans="2:30" x14ac:dyDescent="0.25">
      <c r="B837">
        <f>VLOOKUP(C837*1,RMPCrecs!F$2:N$1245,9,FALSE)</f>
        <v>19</v>
      </c>
      <c r="C837" s="15" t="s">
        <v>771</v>
      </c>
      <c r="D837" s="15" t="s">
        <v>41</v>
      </c>
      <c r="E837" s="16">
        <v>2010</v>
      </c>
      <c r="F837" s="15" t="s">
        <v>42</v>
      </c>
      <c r="G837" s="17">
        <v>40435</v>
      </c>
      <c r="H837" s="15" t="s">
        <v>43</v>
      </c>
      <c r="I837" s="15" t="s">
        <v>44</v>
      </c>
      <c r="J837" s="16">
        <v>3008</v>
      </c>
      <c r="K837" s="15" t="s">
        <v>45</v>
      </c>
      <c r="L837" s="16">
        <v>790</v>
      </c>
      <c r="M837" s="15" t="s">
        <v>46</v>
      </c>
      <c r="N837" s="16">
        <v>3</v>
      </c>
      <c r="O837" s="15" t="s">
        <v>43</v>
      </c>
      <c r="P837" s="15" t="s">
        <v>455</v>
      </c>
      <c r="Q837" s="15" t="s">
        <v>48</v>
      </c>
      <c r="R837" s="15" t="s">
        <v>59</v>
      </c>
      <c r="S837" s="15" t="s">
        <v>43</v>
      </c>
      <c r="T837" s="15" t="s">
        <v>50</v>
      </c>
      <c r="U837" s="15" t="s">
        <v>51</v>
      </c>
      <c r="V837" s="16">
        <v>2.95</v>
      </c>
      <c r="W837" s="16">
        <v>2.95</v>
      </c>
      <c r="X837" s="15" t="s">
        <v>52</v>
      </c>
      <c r="Y837" s="15" t="s">
        <v>751</v>
      </c>
      <c r="Z837" s="16" t="b">
        <v>0</v>
      </c>
      <c r="AA837" s="15" t="s">
        <v>54</v>
      </c>
      <c r="AB837" s="16" t="b">
        <v>0</v>
      </c>
      <c r="AC837" s="16">
        <v>39</v>
      </c>
      <c r="AD837" t="str">
        <f t="shared" si="13"/>
        <v>NT</v>
      </c>
    </row>
    <row r="838" spans="2:30" x14ac:dyDescent="0.25">
      <c r="B838">
        <f>VLOOKUP(C838*1,RMPCrecs!F$2:N$1245,9,FALSE)</f>
        <v>19</v>
      </c>
      <c r="C838" s="15" t="s">
        <v>772</v>
      </c>
      <c r="D838" s="15" t="s">
        <v>41</v>
      </c>
      <c r="E838" s="16">
        <v>2010</v>
      </c>
      <c r="F838" s="15" t="s">
        <v>42</v>
      </c>
      <c r="G838" s="17">
        <v>40435</v>
      </c>
      <c r="H838" s="15" t="s">
        <v>43</v>
      </c>
      <c r="I838" s="15" t="s">
        <v>44</v>
      </c>
      <c r="J838" s="16">
        <v>3008</v>
      </c>
      <c r="K838" s="15" t="s">
        <v>110</v>
      </c>
      <c r="L838" s="16">
        <v>740</v>
      </c>
      <c r="M838" s="15" t="s">
        <v>46</v>
      </c>
      <c r="N838" s="16">
        <v>3</v>
      </c>
      <c r="O838" s="15" t="s">
        <v>43</v>
      </c>
      <c r="P838" s="15" t="s">
        <v>455</v>
      </c>
      <c r="Q838" s="15" t="s">
        <v>48</v>
      </c>
      <c r="R838" s="15" t="s">
        <v>49</v>
      </c>
      <c r="S838" s="15" t="s">
        <v>43</v>
      </c>
      <c r="T838" s="15" t="s">
        <v>50</v>
      </c>
      <c r="U838" s="15" t="s">
        <v>51</v>
      </c>
      <c r="V838" s="16">
        <v>2.95</v>
      </c>
      <c r="W838" s="16">
        <v>2.95</v>
      </c>
      <c r="X838" s="15" t="s">
        <v>52</v>
      </c>
      <c r="Y838" s="15" t="s">
        <v>751</v>
      </c>
      <c r="Z838" s="16" t="b">
        <v>0</v>
      </c>
      <c r="AA838" s="15" t="s">
        <v>54</v>
      </c>
      <c r="AB838" s="16" t="b">
        <v>0</v>
      </c>
      <c r="AC838" s="16">
        <v>39</v>
      </c>
      <c r="AD838" t="str">
        <f t="shared" si="13"/>
        <v>NT</v>
      </c>
    </row>
    <row r="839" spans="2:30" x14ac:dyDescent="0.25">
      <c r="B839">
        <f>VLOOKUP(C839*1,RMPCrecs!F$2:N$1245,9,FALSE)</f>
        <v>19</v>
      </c>
      <c r="C839" s="15" t="s">
        <v>773</v>
      </c>
      <c r="D839" s="15" t="s">
        <v>41</v>
      </c>
      <c r="E839" s="16">
        <v>2010</v>
      </c>
      <c r="F839" s="15" t="s">
        <v>42</v>
      </c>
      <c r="G839" s="17">
        <v>40435</v>
      </c>
      <c r="H839" s="15" t="s">
        <v>43</v>
      </c>
      <c r="I839" s="15" t="s">
        <v>44</v>
      </c>
      <c r="J839" s="16">
        <v>3008</v>
      </c>
      <c r="K839" s="15" t="s">
        <v>110</v>
      </c>
      <c r="L839" s="16">
        <v>770</v>
      </c>
      <c r="M839" s="15" t="s">
        <v>46</v>
      </c>
      <c r="N839" s="16">
        <v>3</v>
      </c>
      <c r="O839" s="15" t="s">
        <v>43</v>
      </c>
      <c r="P839" s="15" t="s">
        <v>452</v>
      </c>
      <c r="Q839" s="15" t="s">
        <v>48</v>
      </c>
      <c r="R839" s="15" t="s">
        <v>49</v>
      </c>
      <c r="S839" s="15" t="s">
        <v>43</v>
      </c>
      <c r="T839" s="15" t="s">
        <v>50</v>
      </c>
      <c r="U839" s="15" t="s">
        <v>51</v>
      </c>
      <c r="V839" s="16">
        <v>2.95</v>
      </c>
      <c r="W839" s="16">
        <v>2.95</v>
      </c>
      <c r="X839" s="15" t="s">
        <v>52</v>
      </c>
      <c r="Y839" s="15" t="s">
        <v>751</v>
      </c>
      <c r="Z839" s="16" t="b">
        <v>0</v>
      </c>
      <c r="AA839" s="15" t="s">
        <v>54</v>
      </c>
      <c r="AB839" s="16" t="b">
        <v>0</v>
      </c>
      <c r="AC839" s="16">
        <v>39</v>
      </c>
      <c r="AD839" t="str">
        <f t="shared" si="13"/>
        <v>NT</v>
      </c>
    </row>
    <row r="840" spans="2:30" x14ac:dyDescent="0.25">
      <c r="B840">
        <f>VLOOKUP(C840*1,RMPCrecs!F$2:N$1245,9,FALSE)</f>
        <v>19</v>
      </c>
      <c r="C840" s="15" t="s">
        <v>774</v>
      </c>
      <c r="D840" s="15" t="s">
        <v>41</v>
      </c>
      <c r="E840" s="16">
        <v>2010</v>
      </c>
      <c r="F840" s="15" t="s">
        <v>42</v>
      </c>
      <c r="G840" s="17">
        <v>40435</v>
      </c>
      <c r="H840" s="15" t="s">
        <v>43</v>
      </c>
      <c r="I840" s="15" t="s">
        <v>44</v>
      </c>
      <c r="J840" s="16">
        <v>3008</v>
      </c>
      <c r="K840" s="15" t="s">
        <v>45</v>
      </c>
      <c r="L840" s="16">
        <v>750</v>
      </c>
      <c r="M840" s="15" t="s">
        <v>46</v>
      </c>
      <c r="N840" s="16">
        <v>3</v>
      </c>
      <c r="O840" s="15" t="s">
        <v>43</v>
      </c>
      <c r="P840" s="15" t="s">
        <v>455</v>
      </c>
      <c r="Q840" s="15" t="s">
        <v>48</v>
      </c>
      <c r="R840" s="15" t="s">
        <v>49</v>
      </c>
      <c r="S840" s="15" t="s">
        <v>43</v>
      </c>
      <c r="T840" s="15" t="s">
        <v>50</v>
      </c>
      <c r="U840" s="15" t="s">
        <v>51</v>
      </c>
      <c r="V840" s="16">
        <v>2.95</v>
      </c>
      <c r="W840" s="16">
        <v>2.95</v>
      </c>
      <c r="X840" s="15" t="s">
        <v>52</v>
      </c>
      <c r="Y840" s="15" t="s">
        <v>751</v>
      </c>
      <c r="Z840" s="16" t="b">
        <v>0</v>
      </c>
      <c r="AA840" s="15" t="s">
        <v>54</v>
      </c>
      <c r="AB840" s="16" t="b">
        <v>0</v>
      </c>
      <c r="AC840" s="16">
        <v>39</v>
      </c>
      <c r="AD840" t="str">
        <f t="shared" si="13"/>
        <v>NT</v>
      </c>
    </row>
    <row r="841" spans="2:30" x14ac:dyDescent="0.25">
      <c r="B841">
        <f>VLOOKUP(C841*1,RMPCrecs!F$2:N$1245,9,FALSE)</f>
        <v>19</v>
      </c>
      <c r="C841" s="15" t="s">
        <v>775</v>
      </c>
      <c r="D841" s="15" t="s">
        <v>41</v>
      </c>
      <c r="E841" s="16">
        <v>2010</v>
      </c>
      <c r="F841" s="15" t="s">
        <v>42</v>
      </c>
      <c r="G841" s="17">
        <v>40435</v>
      </c>
      <c r="H841" s="15" t="s">
        <v>43</v>
      </c>
      <c r="I841" s="15" t="s">
        <v>44</v>
      </c>
      <c r="J841" s="16">
        <v>3008</v>
      </c>
      <c r="K841" s="15" t="s">
        <v>45</v>
      </c>
      <c r="L841" s="16">
        <v>770</v>
      </c>
      <c r="M841" s="15" t="s">
        <v>46</v>
      </c>
      <c r="N841" s="16">
        <v>3</v>
      </c>
      <c r="O841" s="15" t="s">
        <v>43</v>
      </c>
      <c r="P841" s="15" t="s">
        <v>433</v>
      </c>
      <c r="Q841" s="15" t="s">
        <v>48</v>
      </c>
      <c r="R841" s="15" t="s">
        <v>49</v>
      </c>
      <c r="S841" s="15" t="s">
        <v>43</v>
      </c>
      <c r="T841" s="15" t="s">
        <v>50</v>
      </c>
      <c r="U841" s="15" t="s">
        <v>51</v>
      </c>
      <c r="V841" s="16">
        <v>2.95</v>
      </c>
      <c r="W841" s="16">
        <v>2.95</v>
      </c>
      <c r="X841" s="15" t="s">
        <v>52</v>
      </c>
      <c r="Y841" s="15" t="s">
        <v>751</v>
      </c>
      <c r="Z841" s="16" t="b">
        <v>0</v>
      </c>
      <c r="AA841" s="15" t="s">
        <v>54</v>
      </c>
      <c r="AB841" s="16" t="b">
        <v>0</v>
      </c>
      <c r="AC841" s="16">
        <v>39</v>
      </c>
      <c r="AD841" t="str">
        <f t="shared" si="13"/>
        <v>NT</v>
      </c>
    </row>
    <row r="842" spans="2:30" x14ac:dyDescent="0.25">
      <c r="B842">
        <f>VLOOKUP(C842*1,RMPCrecs!F$2:N$1245,9,FALSE)</f>
        <v>19</v>
      </c>
      <c r="C842" s="15" t="s">
        <v>776</v>
      </c>
      <c r="D842" s="15" t="s">
        <v>41</v>
      </c>
      <c r="E842" s="16">
        <v>2010</v>
      </c>
      <c r="F842" s="15" t="s">
        <v>42</v>
      </c>
      <c r="G842" s="17">
        <v>40435</v>
      </c>
      <c r="H842" s="15" t="s">
        <v>43</v>
      </c>
      <c r="I842" s="15" t="s">
        <v>44</v>
      </c>
      <c r="J842" s="16">
        <v>3008</v>
      </c>
      <c r="K842" s="15" t="s">
        <v>45</v>
      </c>
      <c r="L842" s="16">
        <v>730</v>
      </c>
      <c r="M842" s="15" t="s">
        <v>46</v>
      </c>
      <c r="N842" s="16">
        <v>3</v>
      </c>
      <c r="O842" s="15" t="s">
        <v>43</v>
      </c>
      <c r="P842" s="15" t="s">
        <v>455</v>
      </c>
      <c r="Q842" s="15" t="s">
        <v>48</v>
      </c>
      <c r="R842" s="15" t="s">
        <v>49</v>
      </c>
      <c r="S842" s="15" t="s">
        <v>43</v>
      </c>
      <c r="T842" s="15" t="s">
        <v>50</v>
      </c>
      <c r="U842" s="15" t="s">
        <v>51</v>
      </c>
      <c r="V842" s="16">
        <v>2.95</v>
      </c>
      <c r="W842" s="16">
        <v>2.95</v>
      </c>
      <c r="X842" s="15" t="s">
        <v>52</v>
      </c>
      <c r="Y842" s="15" t="s">
        <v>751</v>
      </c>
      <c r="Z842" s="16" t="b">
        <v>0</v>
      </c>
      <c r="AA842" s="15" t="s">
        <v>54</v>
      </c>
      <c r="AB842" s="16" t="b">
        <v>0</v>
      </c>
      <c r="AC842" s="16">
        <v>39</v>
      </c>
      <c r="AD842" t="str">
        <f t="shared" si="13"/>
        <v>NT</v>
      </c>
    </row>
    <row r="843" spans="2:30" x14ac:dyDescent="0.25">
      <c r="B843">
        <f>VLOOKUP(C843*1,RMPCrecs!F$2:N$1245,9,FALSE)</f>
        <v>19</v>
      </c>
      <c r="C843" s="15" t="s">
        <v>777</v>
      </c>
      <c r="D843" s="15" t="s">
        <v>41</v>
      </c>
      <c r="E843" s="16">
        <v>2010</v>
      </c>
      <c r="F843" s="15" t="s">
        <v>42</v>
      </c>
      <c r="G843" s="17">
        <v>40435</v>
      </c>
      <c r="H843" s="15" t="s">
        <v>43</v>
      </c>
      <c r="I843" s="15" t="s">
        <v>44</v>
      </c>
      <c r="J843" s="16">
        <v>3008</v>
      </c>
      <c r="K843" s="15" t="s">
        <v>110</v>
      </c>
      <c r="L843" s="16">
        <v>700</v>
      </c>
      <c r="M843" s="15" t="s">
        <v>46</v>
      </c>
      <c r="N843" s="16">
        <v>3</v>
      </c>
      <c r="O843" s="15" t="s">
        <v>43</v>
      </c>
      <c r="P843" s="15" t="s">
        <v>778</v>
      </c>
      <c r="Q843" s="15" t="s">
        <v>48</v>
      </c>
      <c r="R843" s="15" t="s">
        <v>59</v>
      </c>
      <c r="S843" s="15" t="s">
        <v>43</v>
      </c>
      <c r="T843" s="15" t="s">
        <v>50</v>
      </c>
      <c r="U843" s="15" t="s">
        <v>51</v>
      </c>
      <c r="V843" s="16">
        <v>2.95</v>
      </c>
      <c r="W843" s="16">
        <v>2.95</v>
      </c>
      <c r="X843" s="15" t="s">
        <v>52</v>
      </c>
      <c r="Y843" s="15" t="s">
        <v>751</v>
      </c>
      <c r="Z843" s="16" t="b">
        <v>0</v>
      </c>
      <c r="AA843" s="15" t="s">
        <v>54</v>
      </c>
      <c r="AB843" s="16" t="b">
        <v>0</v>
      </c>
      <c r="AC843" s="16">
        <v>39</v>
      </c>
      <c r="AD843" t="str">
        <f t="shared" si="13"/>
        <v>NT</v>
      </c>
    </row>
    <row r="844" spans="2:30" x14ac:dyDescent="0.25">
      <c r="B844">
        <f>VLOOKUP(C844*1,RMPCrecs!F$2:N$1245,9,FALSE)</f>
        <v>19</v>
      </c>
      <c r="C844" s="15" t="s">
        <v>779</v>
      </c>
      <c r="D844" s="15" t="s">
        <v>41</v>
      </c>
      <c r="E844" s="16">
        <v>2010</v>
      </c>
      <c r="F844" s="15" t="s">
        <v>42</v>
      </c>
      <c r="G844" s="17">
        <v>40435</v>
      </c>
      <c r="H844" s="15" t="s">
        <v>43</v>
      </c>
      <c r="I844" s="15" t="s">
        <v>44</v>
      </c>
      <c r="J844" s="16">
        <v>3008</v>
      </c>
      <c r="K844" s="15" t="s">
        <v>110</v>
      </c>
      <c r="L844" s="16">
        <v>830</v>
      </c>
      <c r="M844" s="15" t="s">
        <v>46</v>
      </c>
      <c r="N844" s="16">
        <v>3</v>
      </c>
      <c r="O844" s="15" t="s">
        <v>43</v>
      </c>
      <c r="P844" s="15" t="s">
        <v>730</v>
      </c>
      <c r="Q844" s="15" t="s">
        <v>48</v>
      </c>
      <c r="R844" s="15" t="s">
        <v>49</v>
      </c>
      <c r="S844" s="15" t="s">
        <v>43</v>
      </c>
      <c r="T844" s="15" t="s">
        <v>50</v>
      </c>
      <c r="U844" s="15" t="s">
        <v>51</v>
      </c>
      <c r="V844" s="16">
        <v>2.95</v>
      </c>
      <c r="W844" s="16">
        <v>2.95</v>
      </c>
      <c r="X844" s="15" t="s">
        <v>52</v>
      </c>
      <c r="Y844" s="15" t="s">
        <v>751</v>
      </c>
      <c r="Z844" s="16" t="b">
        <v>0</v>
      </c>
      <c r="AA844" s="15" t="s">
        <v>54</v>
      </c>
      <c r="AB844" s="16" t="b">
        <v>0</v>
      </c>
      <c r="AC844" s="16">
        <v>39</v>
      </c>
      <c r="AD844" t="str">
        <f t="shared" si="13"/>
        <v>NT</v>
      </c>
    </row>
    <row r="845" spans="2:30" x14ac:dyDescent="0.25">
      <c r="B845">
        <f>VLOOKUP(C845*1,RMPCrecs!F$2:N$1245,9,FALSE)</f>
        <v>19</v>
      </c>
      <c r="C845" s="15" t="s">
        <v>780</v>
      </c>
      <c r="D845" s="15" t="s">
        <v>41</v>
      </c>
      <c r="E845" s="16">
        <v>2010</v>
      </c>
      <c r="F845" s="15" t="s">
        <v>42</v>
      </c>
      <c r="G845" s="17">
        <v>40435</v>
      </c>
      <c r="H845" s="15" t="s">
        <v>43</v>
      </c>
      <c r="I845" s="15" t="s">
        <v>44</v>
      </c>
      <c r="J845" s="16">
        <v>3008</v>
      </c>
      <c r="K845" s="15" t="s">
        <v>45</v>
      </c>
      <c r="L845" s="16">
        <v>700</v>
      </c>
      <c r="M845" s="15" t="s">
        <v>46</v>
      </c>
      <c r="N845" s="16">
        <v>3</v>
      </c>
      <c r="O845" s="15" t="s">
        <v>43</v>
      </c>
      <c r="P845" s="15" t="s">
        <v>433</v>
      </c>
      <c r="Q845" s="15" t="s">
        <v>48</v>
      </c>
      <c r="R845" s="15" t="s">
        <v>49</v>
      </c>
      <c r="S845" s="15" t="s">
        <v>43</v>
      </c>
      <c r="T845" s="15" t="s">
        <v>50</v>
      </c>
      <c r="U845" s="15" t="s">
        <v>51</v>
      </c>
      <c r="V845" s="16">
        <v>2.95</v>
      </c>
      <c r="W845" s="16">
        <v>2.95</v>
      </c>
      <c r="X845" s="15" t="s">
        <v>52</v>
      </c>
      <c r="Y845" s="15" t="s">
        <v>751</v>
      </c>
      <c r="Z845" s="16" t="b">
        <v>0</v>
      </c>
      <c r="AA845" s="15" t="s">
        <v>54</v>
      </c>
      <c r="AB845" s="16" t="b">
        <v>0</v>
      </c>
      <c r="AC845" s="16">
        <v>39</v>
      </c>
      <c r="AD845" t="str">
        <f t="shared" si="13"/>
        <v>NT</v>
      </c>
    </row>
    <row r="846" spans="2:30" x14ac:dyDescent="0.25">
      <c r="B846">
        <f>VLOOKUP(C846*1,RMPCrecs!F$2:N$1245,9,FALSE)</f>
        <v>19</v>
      </c>
      <c r="C846" s="15" t="s">
        <v>781</v>
      </c>
      <c r="D846" s="15" t="s">
        <v>41</v>
      </c>
      <c r="E846" s="16">
        <v>2010</v>
      </c>
      <c r="F846" s="15" t="s">
        <v>42</v>
      </c>
      <c r="G846" s="17">
        <v>40435</v>
      </c>
      <c r="H846" s="15" t="s">
        <v>43</v>
      </c>
      <c r="I846" s="15" t="s">
        <v>44</v>
      </c>
      <c r="J846" s="16">
        <v>3008</v>
      </c>
      <c r="K846" s="15" t="s">
        <v>45</v>
      </c>
      <c r="L846" s="16">
        <v>740</v>
      </c>
      <c r="M846" s="15" t="s">
        <v>46</v>
      </c>
      <c r="N846" s="16">
        <v>3</v>
      </c>
      <c r="O846" s="15" t="s">
        <v>43</v>
      </c>
      <c r="P846" s="15" t="s">
        <v>455</v>
      </c>
      <c r="Q846" s="15" t="s">
        <v>48</v>
      </c>
      <c r="R846" s="15" t="s">
        <v>49</v>
      </c>
      <c r="S846" s="15" t="s">
        <v>43</v>
      </c>
      <c r="T846" s="15" t="s">
        <v>50</v>
      </c>
      <c r="U846" s="15" t="s">
        <v>51</v>
      </c>
      <c r="V846" s="16">
        <v>2.95</v>
      </c>
      <c r="W846" s="16">
        <v>2.95</v>
      </c>
      <c r="X846" s="15" t="s">
        <v>52</v>
      </c>
      <c r="Y846" s="15" t="s">
        <v>751</v>
      </c>
      <c r="Z846" s="16" t="b">
        <v>0</v>
      </c>
      <c r="AA846" s="15" t="s">
        <v>54</v>
      </c>
      <c r="AB846" s="16" t="b">
        <v>0</v>
      </c>
      <c r="AC846" s="16">
        <v>39</v>
      </c>
      <c r="AD846" t="str">
        <f t="shared" si="13"/>
        <v>NT</v>
      </c>
    </row>
    <row r="847" spans="2:30" x14ac:dyDescent="0.25">
      <c r="B847">
        <f>VLOOKUP(C847*1,RMPCrecs!F$2:N$1245,9,FALSE)</f>
        <v>19</v>
      </c>
      <c r="C847" s="15" t="s">
        <v>782</v>
      </c>
      <c r="D847" s="15" t="s">
        <v>41</v>
      </c>
      <c r="E847" s="16">
        <v>2010</v>
      </c>
      <c r="F847" s="15" t="s">
        <v>42</v>
      </c>
      <c r="G847" s="17">
        <v>40435</v>
      </c>
      <c r="H847" s="15" t="s">
        <v>43</v>
      </c>
      <c r="I847" s="15" t="s">
        <v>44</v>
      </c>
      <c r="J847" s="16">
        <v>3008</v>
      </c>
      <c r="K847" s="15" t="s">
        <v>45</v>
      </c>
      <c r="L847" s="16">
        <v>750</v>
      </c>
      <c r="M847" s="15" t="s">
        <v>46</v>
      </c>
      <c r="N847" s="16">
        <v>3</v>
      </c>
      <c r="O847" s="15" t="s">
        <v>43</v>
      </c>
      <c r="P847" s="15" t="s">
        <v>455</v>
      </c>
      <c r="Q847" s="15" t="s">
        <v>48</v>
      </c>
      <c r="R847" s="15" t="s">
        <v>49</v>
      </c>
      <c r="S847" s="15" t="s">
        <v>43</v>
      </c>
      <c r="T847" s="15" t="s">
        <v>50</v>
      </c>
      <c r="U847" s="15" t="s">
        <v>51</v>
      </c>
      <c r="V847" s="16">
        <v>2.95</v>
      </c>
      <c r="W847" s="16">
        <v>2.95</v>
      </c>
      <c r="X847" s="15" t="s">
        <v>52</v>
      </c>
      <c r="Y847" s="15" t="s">
        <v>751</v>
      </c>
      <c r="Z847" s="16" t="b">
        <v>0</v>
      </c>
      <c r="AA847" s="15" t="s">
        <v>54</v>
      </c>
      <c r="AB847" s="16" t="b">
        <v>0</v>
      </c>
      <c r="AC847" s="16">
        <v>39</v>
      </c>
      <c r="AD847" t="str">
        <f t="shared" si="13"/>
        <v>NT</v>
      </c>
    </row>
    <row r="848" spans="2:30" x14ac:dyDescent="0.25">
      <c r="B848">
        <f>VLOOKUP(C848*1,RMPCrecs!F$2:N$1245,9,FALSE)</f>
        <v>19</v>
      </c>
      <c r="C848" s="15" t="s">
        <v>787</v>
      </c>
      <c r="D848" s="15" t="s">
        <v>41</v>
      </c>
      <c r="E848" s="16">
        <v>2010</v>
      </c>
      <c r="F848" s="15" t="s">
        <v>42</v>
      </c>
      <c r="G848" s="17">
        <v>40435</v>
      </c>
      <c r="H848" s="15" t="s">
        <v>43</v>
      </c>
      <c r="I848" s="15" t="s">
        <v>44</v>
      </c>
      <c r="J848" s="16">
        <v>3008</v>
      </c>
      <c r="K848" s="15" t="s">
        <v>110</v>
      </c>
      <c r="L848" s="16">
        <v>870</v>
      </c>
      <c r="M848" s="15" t="s">
        <v>46</v>
      </c>
      <c r="N848" s="16">
        <v>3</v>
      </c>
      <c r="O848" s="15" t="s">
        <v>43</v>
      </c>
      <c r="P848" s="15" t="s">
        <v>455</v>
      </c>
      <c r="Q848" s="15" t="s">
        <v>48</v>
      </c>
      <c r="R848" s="15" t="s">
        <v>59</v>
      </c>
      <c r="S848" s="15" t="s">
        <v>43</v>
      </c>
      <c r="T848" s="15" t="s">
        <v>50</v>
      </c>
      <c r="U848" s="15" t="s">
        <v>51</v>
      </c>
      <c r="V848" s="16">
        <v>2.95</v>
      </c>
      <c r="W848" s="16">
        <v>2.95</v>
      </c>
      <c r="X848" s="15" t="s">
        <v>52</v>
      </c>
      <c r="Y848" s="15" t="s">
        <v>751</v>
      </c>
      <c r="Z848" s="16" t="b">
        <v>0</v>
      </c>
      <c r="AA848" s="15" t="s">
        <v>54</v>
      </c>
      <c r="AB848" s="16" t="b">
        <v>0</v>
      </c>
      <c r="AC848" s="16">
        <v>39</v>
      </c>
      <c r="AD848" t="str">
        <f t="shared" si="13"/>
        <v>NT</v>
      </c>
    </row>
    <row r="849" spans="2:30" x14ac:dyDescent="0.25">
      <c r="B849">
        <f>VLOOKUP(C849*1,RMPCrecs!F$2:N$1245,9,FALSE)</f>
        <v>19</v>
      </c>
      <c r="C849" s="15" t="s">
        <v>788</v>
      </c>
      <c r="D849" s="15" t="s">
        <v>41</v>
      </c>
      <c r="E849" s="16">
        <v>2010</v>
      </c>
      <c r="F849" s="15" t="s">
        <v>42</v>
      </c>
      <c r="G849" s="17">
        <v>40435</v>
      </c>
      <c r="H849" s="15" t="s">
        <v>43</v>
      </c>
      <c r="I849" s="15" t="s">
        <v>44</v>
      </c>
      <c r="J849" s="16">
        <v>3008</v>
      </c>
      <c r="K849" s="15" t="s">
        <v>110</v>
      </c>
      <c r="L849" s="16">
        <v>770</v>
      </c>
      <c r="M849" s="15" t="s">
        <v>46</v>
      </c>
      <c r="N849" s="16">
        <v>3</v>
      </c>
      <c r="O849" s="15" t="s">
        <v>43</v>
      </c>
      <c r="P849" s="15" t="s">
        <v>778</v>
      </c>
      <c r="Q849" s="15" t="s">
        <v>48</v>
      </c>
      <c r="R849" s="15" t="s">
        <v>49</v>
      </c>
      <c r="S849" s="15" t="s">
        <v>43</v>
      </c>
      <c r="T849" s="15" t="s">
        <v>50</v>
      </c>
      <c r="U849" s="15" t="s">
        <v>51</v>
      </c>
      <c r="V849" s="16">
        <v>2.95</v>
      </c>
      <c r="W849" s="16">
        <v>2.95</v>
      </c>
      <c r="X849" s="15" t="s">
        <v>52</v>
      </c>
      <c r="Y849" s="15" t="s">
        <v>751</v>
      </c>
      <c r="Z849" s="16" t="b">
        <v>0</v>
      </c>
      <c r="AA849" s="15" t="s">
        <v>54</v>
      </c>
      <c r="AB849" s="16" t="b">
        <v>0</v>
      </c>
      <c r="AC849" s="16">
        <v>39</v>
      </c>
      <c r="AD849" t="str">
        <f t="shared" si="13"/>
        <v>NT</v>
      </c>
    </row>
    <row r="850" spans="2:30" x14ac:dyDescent="0.25">
      <c r="B850">
        <f>VLOOKUP(C850*1,RMPCrecs!F$2:N$1245,9,FALSE)</f>
        <v>19</v>
      </c>
      <c r="C850" s="15" t="s">
        <v>789</v>
      </c>
      <c r="D850" s="15" t="s">
        <v>41</v>
      </c>
      <c r="E850" s="16">
        <v>2010</v>
      </c>
      <c r="F850" s="15" t="s">
        <v>42</v>
      </c>
      <c r="G850" s="17">
        <v>40435</v>
      </c>
      <c r="H850" s="15" t="s">
        <v>43</v>
      </c>
      <c r="I850" s="15" t="s">
        <v>44</v>
      </c>
      <c r="J850" s="16">
        <v>3008</v>
      </c>
      <c r="K850" s="15" t="s">
        <v>45</v>
      </c>
      <c r="L850" s="16">
        <v>710</v>
      </c>
      <c r="M850" s="15" t="s">
        <v>46</v>
      </c>
      <c r="N850" s="16">
        <v>3</v>
      </c>
      <c r="O850" s="15" t="s">
        <v>43</v>
      </c>
      <c r="P850" s="15" t="s">
        <v>778</v>
      </c>
      <c r="Q850" s="15" t="s">
        <v>48</v>
      </c>
      <c r="R850" s="15" t="s">
        <v>49</v>
      </c>
      <c r="S850" s="15" t="s">
        <v>43</v>
      </c>
      <c r="T850" s="15" t="s">
        <v>50</v>
      </c>
      <c r="U850" s="15" t="s">
        <v>51</v>
      </c>
      <c r="V850" s="16">
        <v>2.95</v>
      </c>
      <c r="W850" s="16">
        <v>2.95</v>
      </c>
      <c r="X850" s="15" t="s">
        <v>52</v>
      </c>
      <c r="Y850" s="15" t="s">
        <v>751</v>
      </c>
      <c r="Z850" s="16" t="b">
        <v>0</v>
      </c>
      <c r="AA850" s="15" t="s">
        <v>54</v>
      </c>
      <c r="AB850" s="16" t="b">
        <v>0</v>
      </c>
      <c r="AC850" s="16">
        <v>39</v>
      </c>
      <c r="AD850" t="str">
        <f t="shared" si="13"/>
        <v>NT</v>
      </c>
    </row>
    <row r="851" spans="2:30" x14ac:dyDescent="0.25">
      <c r="B851">
        <f>VLOOKUP(C851*1,RMPCrecs!F$2:N$1245,9,FALSE)</f>
        <v>19</v>
      </c>
      <c r="C851" s="15" t="s">
        <v>790</v>
      </c>
      <c r="D851" s="15" t="s">
        <v>41</v>
      </c>
      <c r="E851" s="16">
        <v>2010</v>
      </c>
      <c r="F851" s="15" t="s">
        <v>42</v>
      </c>
      <c r="G851" s="17">
        <v>40435</v>
      </c>
      <c r="H851" s="15" t="s">
        <v>43</v>
      </c>
      <c r="I851" s="15" t="s">
        <v>44</v>
      </c>
      <c r="J851" s="16">
        <v>3008</v>
      </c>
      <c r="K851" s="15" t="s">
        <v>110</v>
      </c>
      <c r="L851" s="16">
        <v>730</v>
      </c>
      <c r="M851" s="15" t="s">
        <v>46</v>
      </c>
      <c r="N851" s="16">
        <v>3</v>
      </c>
      <c r="O851" s="15" t="s">
        <v>43</v>
      </c>
      <c r="P851" s="15" t="s">
        <v>433</v>
      </c>
      <c r="Q851" s="15" t="s">
        <v>48</v>
      </c>
      <c r="R851" s="15" t="s">
        <v>49</v>
      </c>
      <c r="S851" s="15" t="s">
        <v>43</v>
      </c>
      <c r="T851" s="15" t="s">
        <v>50</v>
      </c>
      <c r="U851" s="15" t="s">
        <v>51</v>
      </c>
      <c r="V851" s="16">
        <v>2.95</v>
      </c>
      <c r="W851" s="16">
        <v>2.95</v>
      </c>
      <c r="X851" s="15" t="s">
        <v>52</v>
      </c>
      <c r="Y851" s="15" t="s">
        <v>751</v>
      </c>
      <c r="Z851" s="16" t="b">
        <v>0</v>
      </c>
      <c r="AA851" s="15" t="s">
        <v>54</v>
      </c>
      <c r="AB851" s="16" t="b">
        <v>0</v>
      </c>
      <c r="AC851" s="16">
        <v>39</v>
      </c>
      <c r="AD851" t="str">
        <f t="shared" si="13"/>
        <v>NT</v>
      </c>
    </row>
    <row r="852" spans="2:30" x14ac:dyDescent="0.25">
      <c r="B852">
        <f>VLOOKUP(C852*1,RMPCrecs!F$2:N$1245,9,FALSE)</f>
        <v>19</v>
      </c>
      <c r="C852" s="15" t="s">
        <v>791</v>
      </c>
      <c r="D852" s="15" t="s">
        <v>41</v>
      </c>
      <c r="E852" s="16">
        <v>2010</v>
      </c>
      <c r="F852" s="15" t="s">
        <v>42</v>
      </c>
      <c r="G852" s="17">
        <v>40435</v>
      </c>
      <c r="H852" s="15" t="s">
        <v>43</v>
      </c>
      <c r="I852" s="15" t="s">
        <v>44</v>
      </c>
      <c r="J852" s="16">
        <v>3008</v>
      </c>
      <c r="K852" s="15" t="s">
        <v>45</v>
      </c>
      <c r="L852" s="16">
        <v>790</v>
      </c>
      <c r="M852" s="15" t="s">
        <v>46</v>
      </c>
      <c r="N852" s="16">
        <v>3</v>
      </c>
      <c r="O852" s="15" t="s">
        <v>43</v>
      </c>
      <c r="P852" s="15" t="s">
        <v>455</v>
      </c>
      <c r="Q852" s="15" t="s">
        <v>48</v>
      </c>
      <c r="R852" s="15" t="s">
        <v>49</v>
      </c>
      <c r="S852" s="15" t="s">
        <v>43</v>
      </c>
      <c r="T852" s="15" t="s">
        <v>50</v>
      </c>
      <c r="U852" s="15" t="s">
        <v>51</v>
      </c>
      <c r="V852" s="16">
        <v>2.95</v>
      </c>
      <c r="W852" s="16">
        <v>2.95</v>
      </c>
      <c r="X852" s="15" t="s">
        <v>52</v>
      </c>
      <c r="Y852" s="15" t="s">
        <v>751</v>
      </c>
      <c r="Z852" s="16" t="b">
        <v>0</v>
      </c>
      <c r="AA852" s="15" t="s">
        <v>54</v>
      </c>
      <c r="AB852" s="16" t="b">
        <v>0</v>
      </c>
      <c r="AC852" s="16">
        <v>39</v>
      </c>
      <c r="AD852" t="str">
        <f t="shared" si="13"/>
        <v>NT</v>
      </c>
    </row>
    <row r="853" spans="2:30" x14ac:dyDescent="0.25">
      <c r="B853">
        <f>VLOOKUP(C853*1,RMPCrecs!F$2:N$1245,9,FALSE)</f>
        <v>19</v>
      </c>
      <c r="C853" s="15" t="s">
        <v>794</v>
      </c>
      <c r="D853" s="15" t="s">
        <v>41</v>
      </c>
      <c r="E853" s="16">
        <v>2010</v>
      </c>
      <c r="F853" s="15" t="s">
        <v>42</v>
      </c>
      <c r="G853" s="17">
        <v>40435</v>
      </c>
      <c r="H853" s="15" t="s">
        <v>43</v>
      </c>
      <c r="I853" s="15" t="s">
        <v>44</v>
      </c>
      <c r="J853" s="16">
        <v>3008</v>
      </c>
      <c r="K853" s="15" t="s">
        <v>45</v>
      </c>
      <c r="L853" s="16">
        <v>690</v>
      </c>
      <c r="M853" s="15" t="s">
        <v>46</v>
      </c>
      <c r="N853" s="16">
        <v>3</v>
      </c>
      <c r="O853" s="15" t="s">
        <v>43</v>
      </c>
      <c r="P853" s="15" t="s">
        <v>455</v>
      </c>
      <c r="Q853" s="15" t="s">
        <v>48</v>
      </c>
      <c r="R853" s="15" t="s">
        <v>59</v>
      </c>
      <c r="S853" s="15" t="s">
        <v>43</v>
      </c>
      <c r="T853" s="15" t="s">
        <v>50</v>
      </c>
      <c r="U853" s="15" t="s">
        <v>51</v>
      </c>
      <c r="V853" s="16">
        <v>2.95</v>
      </c>
      <c r="W853" s="16">
        <v>2.95</v>
      </c>
      <c r="X853" s="15" t="s">
        <v>52</v>
      </c>
      <c r="Y853" s="15" t="s">
        <v>751</v>
      </c>
      <c r="Z853" s="16" t="b">
        <v>0</v>
      </c>
      <c r="AA853" s="15" t="s">
        <v>54</v>
      </c>
      <c r="AB853" s="16" t="b">
        <v>0</v>
      </c>
      <c r="AC853" s="16">
        <v>39</v>
      </c>
      <c r="AD853" t="str">
        <f t="shared" si="13"/>
        <v>NT</v>
      </c>
    </row>
    <row r="854" spans="2:30" x14ac:dyDescent="0.25">
      <c r="B854">
        <f>VLOOKUP(C854*1,RMPCrecs!F$2:N$1245,9,FALSE)</f>
        <v>19</v>
      </c>
      <c r="C854" s="15" t="s">
        <v>795</v>
      </c>
      <c r="D854" s="15" t="s">
        <v>41</v>
      </c>
      <c r="E854" s="16">
        <v>2010</v>
      </c>
      <c r="F854" s="15" t="s">
        <v>42</v>
      </c>
      <c r="G854" s="17">
        <v>40435</v>
      </c>
      <c r="H854" s="15" t="s">
        <v>43</v>
      </c>
      <c r="I854" s="15" t="s">
        <v>44</v>
      </c>
      <c r="J854" s="16">
        <v>3008</v>
      </c>
      <c r="K854" s="15" t="s">
        <v>45</v>
      </c>
      <c r="L854" s="16">
        <v>780</v>
      </c>
      <c r="M854" s="15" t="s">
        <v>46</v>
      </c>
      <c r="N854" s="16">
        <v>3</v>
      </c>
      <c r="O854" s="15" t="s">
        <v>43</v>
      </c>
      <c r="P854" s="15" t="s">
        <v>455</v>
      </c>
      <c r="Q854" s="15" t="s">
        <v>48</v>
      </c>
      <c r="R854" s="15" t="s">
        <v>49</v>
      </c>
      <c r="S854" s="15" t="s">
        <v>43</v>
      </c>
      <c r="T854" s="15" t="s">
        <v>50</v>
      </c>
      <c r="U854" s="15" t="s">
        <v>51</v>
      </c>
      <c r="V854" s="16">
        <v>2.95</v>
      </c>
      <c r="W854" s="16">
        <v>2.95</v>
      </c>
      <c r="X854" s="15" t="s">
        <v>52</v>
      </c>
      <c r="Y854" s="15" t="s">
        <v>751</v>
      </c>
      <c r="Z854" s="16" t="b">
        <v>0</v>
      </c>
      <c r="AA854" s="15" t="s">
        <v>54</v>
      </c>
      <c r="AB854" s="16" t="b">
        <v>0</v>
      </c>
      <c r="AC854" s="16">
        <v>39</v>
      </c>
      <c r="AD854" t="str">
        <f t="shared" si="13"/>
        <v>NT</v>
      </c>
    </row>
    <row r="855" spans="2:30" x14ac:dyDescent="0.25">
      <c r="B855">
        <f>VLOOKUP(C855*1,RMPCrecs!F$2:N$1245,9,FALSE)</f>
        <v>19</v>
      </c>
      <c r="C855" s="15" t="s">
        <v>796</v>
      </c>
      <c r="D855" s="15" t="s">
        <v>41</v>
      </c>
      <c r="E855" s="16">
        <v>2010</v>
      </c>
      <c r="F855" s="15" t="s">
        <v>42</v>
      </c>
      <c r="G855" s="17">
        <v>40435</v>
      </c>
      <c r="H855" s="15" t="s">
        <v>43</v>
      </c>
      <c r="I855" s="15" t="s">
        <v>44</v>
      </c>
      <c r="J855" s="16">
        <v>3008</v>
      </c>
      <c r="K855" s="15" t="s">
        <v>110</v>
      </c>
      <c r="L855" s="16">
        <v>800</v>
      </c>
      <c r="M855" s="15" t="s">
        <v>46</v>
      </c>
      <c r="N855" s="16">
        <v>3</v>
      </c>
      <c r="O855" s="15" t="s">
        <v>43</v>
      </c>
      <c r="P855" s="15" t="s">
        <v>455</v>
      </c>
      <c r="Q855" s="15" t="s">
        <v>48</v>
      </c>
      <c r="R855" s="15" t="s">
        <v>49</v>
      </c>
      <c r="S855" s="15" t="s">
        <v>43</v>
      </c>
      <c r="T855" s="15" t="s">
        <v>50</v>
      </c>
      <c r="U855" s="15" t="s">
        <v>51</v>
      </c>
      <c r="V855" s="16">
        <v>2.95</v>
      </c>
      <c r="W855" s="16">
        <v>2.95</v>
      </c>
      <c r="X855" s="15" t="s">
        <v>52</v>
      </c>
      <c r="Y855" s="15" t="s">
        <v>751</v>
      </c>
      <c r="Z855" s="16" t="b">
        <v>0</v>
      </c>
      <c r="AA855" s="15" t="s">
        <v>54</v>
      </c>
      <c r="AB855" s="16" t="b">
        <v>0</v>
      </c>
      <c r="AC855" s="16">
        <v>39</v>
      </c>
      <c r="AD855" t="str">
        <f t="shared" si="13"/>
        <v>NT</v>
      </c>
    </row>
    <row r="856" spans="2:30" x14ac:dyDescent="0.25">
      <c r="B856">
        <f>VLOOKUP(C856*1,RMPCrecs!F$2:N$1245,9,FALSE)</f>
        <v>19</v>
      </c>
      <c r="C856" s="15" t="s">
        <v>797</v>
      </c>
      <c r="D856" s="15" t="s">
        <v>41</v>
      </c>
      <c r="E856" s="16">
        <v>2010</v>
      </c>
      <c r="F856" s="15" t="s">
        <v>42</v>
      </c>
      <c r="G856" s="17">
        <v>40435</v>
      </c>
      <c r="H856" s="15" t="s">
        <v>43</v>
      </c>
      <c r="I856" s="15" t="s">
        <v>44</v>
      </c>
      <c r="J856" s="16">
        <v>3008</v>
      </c>
      <c r="K856" s="15" t="s">
        <v>45</v>
      </c>
      <c r="L856" s="16">
        <v>830</v>
      </c>
      <c r="M856" s="15" t="s">
        <v>46</v>
      </c>
      <c r="N856" s="16">
        <v>3</v>
      </c>
      <c r="O856" s="15" t="s">
        <v>43</v>
      </c>
      <c r="P856" s="15" t="s">
        <v>433</v>
      </c>
      <c r="Q856" s="15" t="s">
        <v>48</v>
      </c>
      <c r="R856" s="15" t="s">
        <v>49</v>
      </c>
      <c r="S856" s="15" t="s">
        <v>43</v>
      </c>
      <c r="T856" s="15" t="s">
        <v>50</v>
      </c>
      <c r="U856" s="15" t="s">
        <v>51</v>
      </c>
      <c r="V856" s="16">
        <v>2.95</v>
      </c>
      <c r="W856" s="16">
        <v>2.95</v>
      </c>
      <c r="X856" s="15" t="s">
        <v>52</v>
      </c>
      <c r="Y856" s="15" t="s">
        <v>751</v>
      </c>
      <c r="Z856" s="16" t="b">
        <v>0</v>
      </c>
      <c r="AA856" s="15" t="s">
        <v>54</v>
      </c>
      <c r="AB856" s="16" t="b">
        <v>0</v>
      </c>
      <c r="AC856" s="16">
        <v>39</v>
      </c>
      <c r="AD856" t="str">
        <f t="shared" si="13"/>
        <v>NT</v>
      </c>
    </row>
    <row r="857" spans="2:30" x14ac:dyDescent="0.25">
      <c r="B857">
        <f>VLOOKUP(C857*1,RMPCrecs!F$2:N$1245,9,FALSE)</f>
        <v>19</v>
      </c>
      <c r="C857" s="15" t="s">
        <v>798</v>
      </c>
      <c r="D857" s="15" t="s">
        <v>41</v>
      </c>
      <c r="E857" s="16">
        <v>2010</v>
      </c>
      <c r="F857" s="15" t="s">
        <v>42</v>
      </c>
      <c r="G857" s="17">
        <v>40435</v>
      </c>
      <c r="H857" s="15" t="s">
        <v>43</v>
      </c>
      <c r="I857" s="15" t="s">
        <v>44</v>
      </c>
      <c r="J857" s="16">
        <v>3008</v>
      </c>
      <c r="K857" s="15" t="s">
        <v>45</v>
      </c>
      <c r="L857" s="16">
        <v>720</v>
      </c>
      <c r="M857" s="15" t="s">
        <v>46</v>
      </c>
      <c r="N857" s="16">
        <v>3</v>
      </c>
      <c r="O857" s="15" t="s">
        <v>43</v>
      </c>
      <c r="P857" s="15" t="s">
        <v>455</v>
      </c>
      <c r="Q857" s="15" t="s">
        <v>48</v>
      </c>
      <c r="R857" s="15" t="s">
        <v>49</v>
      </c>
      <c r="S857" s="15" t="s">
        <v>43</v>
      </c>
      <c r="T857" s="15" t="s">
        <v>50</v>
      </c>
      <c r="U857" s="15" t="s">
        <v>51</v>
      </c>
      <c r="V857" s="16">
        <v>2.95</v>
      </c>
      <c r="W857" s="16">
        <v>2.95</v>
      </c>
      <c r="X857" s="15" t="s">
        <v>52</v>
      </c>
      <c r="Y857" s="15" t="s">
        <v>751</v>
      </c>
      <c r="Z857" s="16" t="b">
        <v>0</v>
      </c>
      <c r="AA857" s="15" t="s">
        <v>54</v>
      </c>
      <c r="AB857" s="16" t="b">
        <v>0</v>
      </c>
      <c r="AC857" s="16">
        <v>39</v>
      </c>
      <c r="AD857" t="str">
        <f t="shared" si="13"/>
        <v>NT</v>
      </c>
    </row>
    <row r="858" spans="2:30" x14ac:dyDescent="0.25">
      <c r="B858">
        <f>VLOOKUP(C858*1,RMPCrecs!F$2:N$1245,9,FALSE)</f>
        <v>19</v>
      </c>
      <c r="C858" s="15" t="s">
        <v>799</v>
      </c>
      <c r="D858" s="15" t="s">
        <v>41</v>
      </c>
      <c r="E858" s="16">
        <v>2010</v>
      </c>
      <c r="F858" s="15" t="s">
        <v>42</v>
      </c>
      <c r="G858" s="17">
        <v>40435</v>
      </c>
      <c r="H858" s="15" t="s">
        <v>43</v>
      </c>
      <c r="I858" s="15" t="s">
        <v>44</v>
      </c>
      <c r="J858" s="16">
        <v>3008</v>
      </c>
      <c r="K858" s="15" t="s">
        <v>45</v>
      </c>
      <c r="L858" s="16">
        <v>760</v>
      </c>
      <c r="M858" s="15" t="s">
        <v>46</v>
      </c>
      <c r="N858" s="16">
        <v>3</v>
      </c>
      <c r="O858" s="15" t="s">
        <v>43</v>
      </c>
      <c r="P858" s="15" t="s">
        <v>455</v>
      </c>
      <c r="Q858" s="15" t="s">
        <v>48</v>
      </c>
      <c r="R858" s="15" t="s">
        <v>59</v>
      </c>
      <c r="S858" s="15" t="s">
        <v>43</v>
      </c>
      <c r="T858" s="15" t="s">
        <v>50</v>
      </c>
      <c r="U858" s="15" t="s">
        <v>51</v>
      </c>
      <c r="V858" s="16">
        <v>2.95</v>
      </c>
      <c r="W858" s="16">
        <v>2.95</v>
      </c>
      <c r="X858" s="15" t="s">
        <v>52</v>
      </c>
      <c r="Y858" s="15" t="s">
        <v>751</v>
      </c>
      <c r="Z858" s="16" t="b">
        <v>0</v>
      </c>
      <c r="AA858" s="15" t="s">
        <v>54</v>
      </c>
      <c r="AB858" s="16" t="b">
        <v>0</v>
      </c>
      <c r="AC858" s="16">
        <v>39</v>
      </c>
      <c r="AD858" t="str">
        <f t="shared" si="13"/>
        <v>NT</v>
      </c>
    </row>
    <row r="859" spans="2:30" x14ac:dyDescent="0.25">
      <c r="B859">
        <f>VLOOKUP(C859*1,RMPCrecs!F$2:N$1245,9,FALSE)</f>
        <v>19</v>
      </c>
      <c r="C859" s="15" t="s">
        <v>800</v>
      </c>
      <c r="D859" s="15" t="s">
        <v>41</v>
      </c>
      <c r="E859" s="16">
        <v>2010</v>
      </c>
      <c r="F859" s="15" t="s">
        <v>42</v>
      </c>
      <c r="G859" s="17">
        <v>40435</v>
      </c>
      <c r="H859" s="15" t="s">
        <v>43</v>
      </c>
      <c r="I859" s="15" t="s">
        <v>44</v>
      </c>
      <c r="J859" s="16">
        <v>3008</v>
      </c>
      <c r="K859" s="15" t="s">
        <v>45</v>
      </c>
      <c r="L859" s="16">
        <v>760</v>
      </c>
      <c r="M859" s="15" t="s">
        <v>46</v>
      </c>
      <c r="N859" s="16">
        <v>3</v>
      </c>
      <c r="O859" s="15" t="s">
        <v>43</v>
      </c>
      <c r="P859" s="15" t="s">
        <v>455</v>
      </c>
      <c r="Q859" s="15" t="s">
        <v>48</v>
      </c>
      <c r="R859" s="15" t="s">
        <v>49</v>
      </c>
      <c r="S859" s="15" t="s">
        <v>43</v>
      </c>
      <c r="T859" s="15" t="s">
        <v>50</v>
      </c>
      <c r="U859" s="15" t="s">
        <v>51</v>
      </c>
      <c r="V859" s="16">
        <v>2.95</v>
      </c>
      <c r="W859" s="16">
        <v>2.95</v>
      </c>
      <c r="X859" s="15" t="s">
        <v>52</v>
      </c>
      <c r="Y859" s="15" t="s">
        <v>751</v>
      </c>
      <c r="Z859" s="16" t="b">
        <v>0</v>
      </c>
      <c r="AA859" s="15" t="s">
        <v>54</v>
      </c>
      <c r="AB859" s="16" t="b">
        <v>0</v>
      </c>
      <c r="AC859" s="16">
        <v>39</v>
      </c>
      <c r="AD859" t="str">
        <f t="shared" si="13"/>
        <v>NT</v>
      </c>
    </row>
    <row r="860" spans="2:30" x14ac:dyDescent="0.25">
      <c r="B860">
        <f>VLOOKUP(C860*1,RMPCrecs!F$2:N$1245,9,FALSE)</f>
        <v>19</v>
      </c>
      <c r="C860" s="15" t="s">
        <v>801</v>
      </c>
      <c r="D860" s="15" t="s">
        <v>41</v>
      </c>
      <c r="E860" s="16">
        <v>2010</v>
      </c>
      <c r="F860" s="15" t="s">
        <v>42</v>
      </c>
      <c r="G860" s="17">
        <v>40435</v>
      </c>
      <c r="H860" s="15" t="s">
        <v>43</v>
      </c>
      <c r="I860" s="15" t="s">
        <v>44</v>
      </c>
      <c r="J860" s="16">
        <v>3008</v>
      </c>
      <c r="K860" s="15" t="s">
        <v>110</v>
      </c>
      <c r="L860" s="16">
        <v>870</v>
      </c>
      <c r="M860" s="15" t="s">
        <v>46</v>
      </c>
      <c r="N860" s="16">
        <v>4</v>
      </c>
      <c r="O860" s="15" t="s">
        <v>43</v>
      </c>
      <c r="P860" s="15" t="s">
        <v>405</v>
      </c>
      <c r="Q860" s="15" t="s">
        <v>48</v>
      </c>
      <c r="R860" s="15" t="s">
        <v>49</v>
      </c>
      <c r="S860" s="15" t="s">
        <v>43</v>
      </c>
      <c r="T860" s="15" t="s">
        <v>50</v>
      </c>
      <c r="U860" s="15" t="s">
        <v>51</v>
      </c>
      <c r="V860" s="16">
        <v>2.95</v>
      </c>
      <c r="W860" s="16">
        <v>2.95</v>
      </c>
      <c r="X860" s="15" t="s">
        <v>52</v>
      </c>
      <c r="Y860" s="15" t="s">
        <v>751</v>
      </c>
      <c r="Z860" s="16" t="b">
        <v>0</v>
      </c>
      <c r="AA860" s="15" t="s">
        <v>54</v>
      </c>
      <c r="AB860" s="16" t="b">
        <v>0</v>
      </c>
      <c r="AC860" s="16">
        <v>39</v>
      </c>
      <c r="AD860" t="str">
        <f t="shared" si="13"/>
        <v>NT</v>
      </c>
    </row>
    <row r="861" spans="2:30" x14ac:dyDescent="0.25">
      <c r="B861">
        <f>VLOOKUP(C861*1,RMPCrecs!F$2:N$1245,9,FALSE)</f>
        <v>19</v>
      </c>
      <c r="C861" s="15" t="s">
        <v>802</v>
      </c>
      <c r="D861" s="15" t="s">
        <v>41</v>
      </c>
      <c r="E861" s="16">
        <v>2010</v>
      </c>
      <c r="F861" s="15" t="s">
        <v>42</v>
      </c>
      <c r="G861" s="17">
        <v>40435</v>
      </c>
      <c r="H861" s="15" t="s">
        <v>43</v>
      </c>
      <c r="I861" s="15" t="s">
        <v>44</v>
      </c>
      <c r="J861" s="16">
        <v>3008</v>
      </c>
      <c r="K861" s="15" t="s">
        <v>45</v>
      </c>
      <c r="L861" s="16">
        <v>510</v>
      </c>
      <c r="M861" s="15" t="s">
        <v>46</v>
      </c>
      <c r="N861" s="16">
        <v>2</v>
      </c>
      <c r="O861" s="15" t="s">
        <v>43</v>
      </c>
      <c r="P861" s="15" t="s">
        <v>803</v>
      </c>
      <c r="Q861" s="15" t="s">
        <v>48</v>
      </c>
      <c r="R861" s="15" t="s">
        <v>49</v>
      </c>
      <c r="S861" s="15" t="s">
        <v>43</v>
      </c>
      <c r="T861" s="15" t="s">
        <v>50</v>
      </c>
      <c r="U861" s="15" t="s">
        <v>51</v>
      </c>
      <c r="V861" s="16">
        <v>2.95</v>
      </c>
      <c r="W861" s="16">
        <v>2.95</v>
      </c>
      <c r="X861" s="15" t="s">
        <v>52</v>
      </c>
      <c r="Y861" s="15" t="s">
        <v>751</v>
      </c>
      <c r="Z861" s="16" t="b">
        <v>0</v>
      </c>
      <c r="AA861" s="15" t="s">
        <v>54</v>
      </c>
      <c r="AB861" s="16" t="b">
        <v>0</v>
      </c>
      <c r="AC861" s="16">
        <v>39</v>
      </c>
      <c r="AD861" t="str">
        <f t="shared" si="13"/>
        <v>NT</v>
      </c>
    </row>
    <row r="862" spans="2:30" x14ac:dyDescent="0.25">
      <c r="B862">
        <f>VLOOKUP(C862*1,RMPCrecs!F$2:N$1245,9,FALSE)</f>
        <v>19</v>
      </c>
      <c r="C862" s="15" t="s">
        <v>804</v>
      </c>
      <c r="D862" s="15" t="s">
        <v>41</v>
      </c>
      <c r="E862" s="16">
        <v>2010</v>
      </c>
      <c r="F862" s="15" t="s">
        <v>42</v>
      </c>
      <c r="G862" s="17">
        <v>40435</v>
      </c>
      <c r="H862" s="15" t="s">
        <v>43</v>
      </c>
      <c r="I862" s="15" t="s">
        <v>44</v>
      </c>
      <c r="J862" s="16">
        <v>3008</v>
      </c>
      <c r="K862" s="15" t="s">
        <v>45</v>
      </c>
      <c r="L862" s="16">
        <v>640</v>
      </c>
      <c r="M862" s="15" t="s">
        <v>46</v>
      </c>
      <c r="N862" s="16">
        <v>3</v>
      </c>
      <c r="O862" s="15" t="s">
        <v>43</v>
      </c>
      <c r="P862" s="15" t="s">
        <v>455</v>
      </c>
      <c r="Q862" s="15" t="s">
        <v>48</v>
      </c>
      <c r="R862" s="15" t="s">
        <v>49</v>
      </c>
      <c r="S862" s="15" t="s">
        <v>43</v>
      </c>
      <c r="T862" s="15" t="s">
        <v>50</v>
      </c>
      <c r="U862" s="15" t="s">
        <v>51</v>
      </c>
      <c r="V862" s="16">
        <v>2.95</v>
      </c>
      <c r="W862" s="16">
        <v>2.95</v>
      </c>
      <c r="X862" s="15" t="s">
        <v>52</v>
      </c>
      <c r="Y862" s="15" t="s">
        <v>751</v>
      </c>
      <c r="Z862" s="16" t="b">
        <v>0</v>
      </c>
      <c r="AA862" s="15" t="s">
        <v>54</v>
      </c>
      <c r="AB862" s="16" t="b">
        <v>0</v>
      </c>
      <c r="AC862" s="16">
        <v>39</v>
      </c>
      <c r="AD862" t="str">
        <f t="shared" si="13"/>
        <v>NT</v>
      </c>
    </row>
    <row r="863" spans="2:30" x14ac:dyDescent="0.25">
      <c r="B863">
        <f>VLOOKUP(C863*1,RMPCrecs!F$2:N$1245,9,FALSE)</f>
        <v>19</v>
      </c>
      <c r="C863" s="15" t="s">
        <v>805</v>
      </c>
      <c r="D863" s="15" t="s">
        <v>41</v>
      </c>
      <c r="E863" s="16">
        <v>2010</v>
      </c>
      <c r="F863" s="15" t="s">
        <v>42</v>
      </c>
      <c r="G863" s="17">
        <v>40435</v>
      </c>
      <c r="H863" s="15" t="s">
        <v>43</v>
      </c>
      <c r="I863" s="15" t="s">
        <v>44</v>
      </c>
      <c r="J863" s="16">
        <v>3008</v>
      </c>
      <c r="K863" s="15" t="s">
        <v>45</v>
      </c>
      <c r="L863" s="16">
        <v>780</v>
      </c>
      <c r="M863" s="15" t="s">
        <v>46</v>
      </c>
      <c r="N863" s="16">
        <v>3</v>
      </c>
      <c r="O863" s="15" t="s">
        <v>43</v>
      </c>
      <c r="P863" s="15" t="s">
        <v>455</v>
      </c>
      <c r="Q863" s="15" t="s">
        <v>48</v>
      </c>
      <c r="R863" s="15" t="s">
        <v>49</v>
      </c>
      <c r="S863" s="15" t="s">
        <v>43</v>
      </c>
      <c r="T863" s="15" t="s">
        <v>50</v>
      </c>
      <c r="U863" s="15" t="s">
        <v>51</v>
      </c>
      <c r="V863" s="16">
        <v>2.95</v>
      </c>
      <c r="W863" s="16">
        <v>2.95</v>
      </c>
      <c r="X863" s="15" t="s">
        <v>52</v>
      </c>
      <c r="Y863" s="15" t="s">
        <v>751</v>
      </c>
      <c r="Z863" s="16" t="b">
        <v>0</v>
      </c>
      <c r="AA863" s="15" t="s">
        <v>54</v>
      </c>
      <c r="AB863" s="16" t="b">
        <v>0</v>
      </c>
      <c r="AC863" s="16">
        <v>39</v>
      </c>
      <c r="AD863" t="str">
        <f t="shared" si="13"/>
        <v>NT</v>
      </c>
    </row>
    <row r="864" spans="2:30" x14ac:dyDescent="0.25">
      <c r="B864">
        <f>VLOOKUP(C864*1,RMPCrecs!F$2:N$1245,9,FALSE)</f>
        <v>19</v>
      </c>
      <c r="C864" s="15" t="s">
        <v>806</v>
      </c>
      <c r="D864" s="15" t="s">
        <v>41</v>
      </c>
      <c r="E864" s="16">
        <v>2010</v>
      </c>
      <c r="F864" s="15" t="s">
        <v>42</v>
      </c>
      <c r="G864" s="17">
        <v>40435</v>
      </c>
      <c r="H864" s="15" t="s">
        <v>43</v>
      </c>
      <c r="I864" s="15" t="s">
        <v>44</v>
      </c>
      <c r="J864" s="16">
        <v>3008</v>
      </c>
      <c r="K864" s="15" t="s">
        <v>45</v>
      </c>
      <c r="L864" s="16">
        <v>790</v>
      </c>
      <c r="M864" s="15" t="s">
        <v>46</v>
      </c>
      <c r="N864" s="16">
        <v>3</v>
      </c>
      <c r="O864" s="15" t="s">
        <v>43</v>
      </c>
      <c r="P864" s="15" t="s">
        <v>433</v>
      </c>
      <c r="Q864" s="15" t="s">
        <v>48</v>
      </c>
      <c r="R864" s="15" t="s">
        <v>49</v>
      </c>
      <c r="S864" s="15" t="s">
        <v>43</v>
      </c>
      <c r="T864" s="15" t="s">
        <v>50</v>
      </c>
      <c r="U864" s="15" t="s">
        <v>51</v>
      </c>
      <c r="V864" s="16">
        <v>2.95</v>
      </c>
      <c r="W864" s="16">
        <v>2.95</v>
      </c>
      <c r="X864" s="15" t="s">
        <v>52</v>
      </c>
      <c r="Y864" s="15" t="s">
        <v>751</v>
      </c>
      <c r="Z864" s="16" t="b">
        <v>0</v>
      </c>
      <c r="AA864" s="15" t="s">
        <v>54</v>
      </c>
      <c r="AB864" s="16" t="b">
        <v>0</v>
      </c>
      <c r="AC864" s="16">
        <v>39</v>
      </c>
      <c r="AD864" t="str">
        <f t="shared" si="13"/>
        <v>NT</v>
      </c>
    </row>
    <row r="865" spans="2:30" x14ac:dyDescent="0.25">
      <c r="B865">
        <f>VLOOKUP(C865*1,RMPCrecs!F$2:N$1245,9,FALSE)</f>
        <v>19</v>
      </c>
      <c r="C865" s="15" t="s">
        <v>808</v>
      </c>
      <c r="D865" s="15" t="s">
        <v>41</v>
      </c>
      <c r="E865" s="16">
        <v>2010</v>
      </c>
      <c r="F865" s="15" t="s">
        <v>67</v>
      </c>
      <c r="G865" s="17">
        <v>40423</v>
      </c>
      <c r="H865" s="15" t="s">
        <v>43</v>
      </c>
      <c r="I865" s="15" t="s">
        <v>44</v>
      </c>
      <c r="J865" s="16">
        <v>3008</v>
      </c>
      <c r="K865" s="15" t="s">
        <v>45</v>
      </c>
      <c r="L865" s="16">
        <v>780</v>
      </c>
      <c r="M865" s="15" t="s">
        <v>46</v>
      </c>
      <c r="N865" s="16">
        <v>3</v>
      </c>
      <c r="O865" s="15" t="s">
        <v>43</v>
      </c>
      <c r="P865" s="15" t="s">
        <v>433</v>
      </c>
      <c r="Q865" s="15" t="s">
        <v>48</v>
      </c>
      <c r="R865" s="15" t="s">
        <v>49</v>
      </c>
      <c r="S865" s="15" t="s">
        <v>43</v>
      </c>
      <c r="T865" s="15" t="s">
        <v>50</v>
      </c>
      <c r="U865" s="15" t="s">
        <v>72</v>
      </c>
      <c r="V865" s="16">
        <v>2.2400000000000002</v>
      </c>
      <c r="W865" s="16">
        <v>2.2400000000000002</v>
      </c>
      <c r="X865" s="15" t="s">
        <v>52</v>
      </c>
      <c r="Y865" s="15" t="s">
        <v>739</v>
      </c>
      <c r="Z865" s="16" t="b">
        <v>0</v>
      </c>
      <c r="AA865" s="15" t="s">
        <v>54</v>
      </c>
      <c r="AB865" s="16" t="b">
        <v>0</v>
      </c>
      <c r="AC865" s="16">
        <v>39</v>
      </c>
      <c r="AD865" t="str">
        <f t="shared" si="13"/>
        <v>NT</v>
      </c>
    </row>
    <row r="866" spans="2:30" x14ac:dyDescent="0.25">
      <c r="B866">
        <f>VLOOKUP(C866*1,RMPCrecs!F$2:N$1245,9,FALSE)</f>
        <v>19</v>
      </c>
      <c r="C866" s="15" t="s">
        <v>809</v>
      </c>
      <c r="D866" s="15" t="s">
        <v>41</v>
      </c>
      <c r="E866" s="16">
        <v>2010</v>
      </c>
      <c r="F866" s="15" t="s">
        <v>67</v>
      </c>
      <c r="G866" s="17">
        <v>40423</v>
      </c>
      <c r="H866" s="15" t="s">
        <v>43</v>
      </c>
      <c r="I866" s="15" t="s">
        <v>44</v>
      </c>
      <c r="J866" s="16">
        <v>3008</v>
      </c>
      <c r="K866" s="15" t="s">
        <v>45</v>
      </c>
      <c r="L866" s="16">
        <v>760</v>
      </c>
      <c r="M866" s="15" t="s">
        <v>46</v>
      </c>
      <c r="N866" s="16">
        <v>3</v>
      </c>
      <c r="O866" s="15" t="s">
        <v>43</v>
      </c>
      <c r="P866" s="15" t="s">
        <v>452</v>
      </c>
      <c r="Q866" s="15" t="s">
        <v>48</v>
      </c>
      <c r="R866" s="15" t="s">
        <v>49</v>
      </c>
      <c r="S866" s="15" t="s">
        <v>43</v>
      </c>
      <c r="T866" s="15" t="s">
        <v>50</v>
      </c>
      <c r="U866" s="15" t="s">
        <v>72</v>
      </c>
      <c r="V866" s="16">
        <v>2.2400000000000002</v>
      </c>
      <c r="W866" s="16">
        <v>2.2400000000000002</v>
      </c>
      <c r="X866" s="15" t="s">
        <v>52</v>
      </c>
      <c r="Y866" s="15" t="s">
        <v>739</v>
      </c>
      <c r="Z866" s="16" t="b">
        <v>0</v>
      </c>
      <c r="AA866" s="15" t="s">
        <v>54</v>
      </c>
      <c r="AB866" s="16" t="b">
        <v>0</v>
      </c>
      <c r="AC866" s="16">
        <v>39</v>
      </c>
      <c r="AD866" t="str">
        <f t="shared" si="13"/>
        <v>NT</v>
      </c>
    </row>
    <row r="867" spans="2:30" x14ac:dyDescent="0.25">
      <c r="B867">
        <f>VLOOKUP(C867*1,RMPCrecs!F$2:N$1245,9,FALSE)</f>
        <v>19</v>
      </c>
      <c r="C867" s="15" t="s">
        <v>810</v>
      </c>
      <c r="D867" s="15" t="s">
        <v>41</v>
      </c>
      <c r="E867" s="16">
        <v>2010</v>
      </c>
      <c r="F867" s="15" t="s">
        <v>67</v>
      </c>
      <c r="G867" s="17">
        <v>40423</v>
      </c>
      <c r="H867" s="15" t="s">
        <v>43</v>
      </c>
      <c r="I867" s="15" t="s">
        <v>44</v>
      </c>
      <c r="J867" s="16">
        <v>3008</v>
      </c>
      <c r="K867" s="15" t="s">
        <v>45</v>
      </c>
      <c r="L867" s="16">
        <v>760</v>
      </c>
      <c r="M867" s="15" t="s">
        <v>46</v>
      </c>
      <c r="N867" s="16">
        <v>3</v>
      </c>
      <c r="O867" s="15" t="s">
        <v>43</v>
      </c>
      <c r="P867" s="15" t="s">
        <v>455</v>
      </c>
      <c r="Q867" s="15" t="s">
        <v>48</v>
      </c>
      <c r="R867" s="15" t="s">
        <v>49</v>
      </c>
      <c r="S867" s="15" t="s">
        <v>43</v>
      </c>
      <c r="T867" s="15" t="s">
        <v>50</v>
      </c>
      <c r="U867" s="15" t="s">
        <v>72</v>
      </c>
      <c r="V867" s="16">
        <v>2.2400000000000002</v>
      </c>
      <c r="W867" s="16">
        <v>2.2400000000000002</v>
      </c>
      <c r="X867" s="15" t="s">
        <v>52</v>
      </c>
      <c r="Y867" s="15" t="s">
        <v>739</v>
      </c>
      <c r="Z867" s="16" t="b">
        <v>0</v>
      </c>
      <c r="AA867" s="15" t="s">
        <v>54</v>
      </c>
      <c r="AB867" s="16" t="b">
        <v>0</v>
      </c>
      <c r="AC867" s="16">
        <v>39</v>
      </c>
      <c r="AD867" t="str">
        <f t="shared" si="13"/>
        <v>NT</v>
      </c>
    </row>
    <row r="868" spans="2:30" x14ac:dyDescent="0.25">
      <c r="B868">
        <f>VLOOKUP(C868*1,RMPCrecs!F$2:N$1245,9,FALSE)</f>
        <v>19</v>
      </c>
      <c r="C868" s="15" t="s">
        <v>811</v>
      </c>
      <c r="D868" s="15" t="s">
        <v>41</v>
      </c>
      <c r="E868" s="16">
        <v>2010</v>
      </c>
      <c r="F868" s="15" t="s">
        <v>67</v>
      </c>
      <c r="G868" s="17">
        <v>40423</v>
      </c>
      <c r="H868" s="15" t="s">
        <v>43</v>
      </c>
      <c r="I868" s="15" t="s">
        <v>44</v>
      </c>
      <c r="J868" s="16">
        <v>3008</v>
      </c>
      <c r="K868" s="15" t="s">
        <v>45</v>
      </c>
      <c r="L868" s="16">
        <v>750</v>
      </c>
      <c r="M868" s="15" t="s">
        <v>46</v>
      </c>
      <c r="N868" s="16">
        <v>3</v>
      </c>
      <c r="O868" s="15" t="s">
        <v>43</v>
      </c>
      <c r="P868" s="15" t="s">
        <v>452</v>
      </c>
      <c r="Q868" s="15" t="s">
        <v>48</v>
      </c>
      <c r="R868" s="15" t="s">
        <v>49</v>
      </c>
      <c r="S868" s="15" t="s">
        <v>43</v>
      </c>
      <c r="T868" s="15" t="s">
        <v>50</v>
      </c>
      <c r="U868" s="15" t="s">
        <v>72</v>
      </c>
      <c r="V868" s="16">
        <v>2.2400000000000002</v>
      </c>
      <c r="W868" s="16">
        <v>2.2400000000000002</v>
      </c>
      <c r="X868" s="15" t="s">
        <v>52</v>
      </c>
      <c r="Y868" s="15" t="s">
        <v>739</v>
      </c>
      <c r="Z868" s="16" t="b">
        <v>0</v>
      </c>
      <c r="AA868" s="15" t="s">
        <v>54</v>
      </c>
      <c r="AB868" s="16" t="b">
        <v>0</v>
      </c>
      <c r="AC868" s="16">
        <v>39</v>
      </c>
      <c r="AD868" t="str">
        <f t="shared" si="13"/>
        <v>NT</v>
      </c>
    </row>
    <row r="869" spans="2:30" x14ac:dyDescent="0.25">
      <c r="B869">
        <f>VLOOKUP(C869*1,RMPCrecs!F$2:N$1245,9,FALSE)</f>
        <v>19</v>
      </c>
      <c r="C869" s="15" t="s">
        <v>812</v>
      </c>
      <c r="D869" s="15" t="s">
        <v>41</v>
      </c>
      <c r="E869" s="16">
        <v>2010</v>
      </c>
      <c r="F869" s="15" t="s">
        <v>67</v>
      </c>
      <c r="G869" s="17">
        <v>40423</v>
      </c>
      <c r="H869" s="15" t="s">
        <v>43</v>
      </c>
      <c r="I869" s="15" t="s">
        <v>44</v>
      </c>
      <c r="J869" s="16">
        <v>3008</v>
      </c>
      <c r="K869" s="15" t="s">
        <v>110</v>
      </c>
      <c r="L869" s="16">
        <v>770</v>
      </c>
      <c r="M869" s="15" t="s">
        <v>46</v>
      </c>
      <c r="N869" s="16">
        <v>4</v>
      </c>
      <c r="O869" s="15" t="s">
        <v>43</v>
      </c>
      <c r="P869" s="15" t="s">
        <v>813</v>
      </c>
      <c r="Q869" s="15" t="s">
        <v>48</v>
      </c>
      <c r="R869" s="15" t="s">
        <v>49</v>
      </c>
      <c r="S869" s="15" t="s">
        <v>43</v>
      </c>
      <c r="T869" s="15" t="s">
        <v>50</v>
      </c>
      <c r="U869" s="15" t="s">
        <v>72</v>
      </c>
      <c r="V869" s="16">
        <v>2.2400000000000002</v>
      </c>
      <c r="W869" s="16">
        <v>2.2400000000000002</v>
      </c>
      <c r="X869" s="15" t="s">
        <v>52</v>
      </c>
      <c r="Y869" s="15" t="s">
        <v>739</v>
      </c>
      <c r="Z869" s="16" t="b">
        <v>0</v>
      </c>
      <c r="AA869" s="15" t="s">
        <v>54</v>
      </c>
      <c r="AB869" s="16" t="b">
        <v>0</v>
      </c>
      <c r="AC869" s="16">
        <v>39</v>
      </c>
      <c r="AD869" t="str">
        <f t="shared" si="13"/>
        <v>NT</v>
      </c>
    </row>
    <row r="870" spans="2:30" x14ac:dyDescent="0.25">
      <c r="B870">
        <f>VLOOKUP(C870*1,RMPCrecs!F$2:N$1245,9,FALSE)</f>
        <v>19</v>
      </c>
      <c r="C870" s="15" t="s">
        <v>814</v>
      </c>
      <c r="D870" s="15" t="s">
        <v>41</v>
      </c>
      <c r="E870" s="16">
        <v>2010</v>
      </c>
      <c r="F870" s="15" t="s">
        <v>67</v>
      </c>
      <c r="G870" s="17">
        <v>40423</v>
      </c>
      <c r="H870" s="15" t="s">
        <v>43</v>
      </c>
      <c r="I870" s="15" t="s">
        <v>44</v>
      </c>
      <c r="J870" s="16">
        <v>3008</v>
      </c>
      <c r="K870" s="15" t="s">
        <v>110</v>
      </c>
      <c r="L870" s="16">
        <v>780</v>
      </c>
      <c r="M870" s="15" t="s">
        <v>46</v>
      </c>
      <c r="N870" s="16">
        <v>3</v>
      </c>
      <c r="O870" s="15" t="s">
        <v>43</v>
      </c>
      <c r="P870" s="15" t="s">
        <v>778</v>
      </c>
      <c r="Q870" s="15" t="s">
        <v>48</v>
      </c>
      <c r="R870" s="15" t="s">
        <v>49</v>
      </c>
      <c r="S870" s="15" t="s">
        <v>43</v>
      </c>
      <c r="T870" s="15" t="s">
        <v>50</v>
      </c>
      <c r="U870" s="15" t="s">
        <v>72</v>
      </c>
      <c r="V870" s="16">
        <v>2.2400000000000002</v>
      </c>
      <c r="W870" s="16">
        <v>2.2400000000000002</v>
      </c>
      <c r="X870" s="15" t="s">
        <v>52</v>
      </c>
      <c r="Y870" s="15" t="s">
        <v>739</v>
      </c>
      <c r="Z870" s="16" t="b">
        <v>0</v>
      </c>
      <c r="AA870" s="15" t="s">
        <v>54</v>
      </c>
      <c r="AB870" s="16" t="b">
        <v>0</v>
      </c>
      <c r="AC870" s="16">
        <v>39</v>
      </c>
      <c r="AD870" t="str">
        <f t="shared" si="13"/>
        <v>NT</v>
      </c>
    </row>
    <row r="871" spans="2:30" x14ac:dyDescent="0.25">
      <c r="B871">
        <f>VLOOKUP(C871*1,RMPCrecs!F$2:N$1245,9,FALSE)</f>
        <v>19</v>
      </c>
      <c r="C871" s="15" t="s">
        <v>815</v>
      </c>
      <c r="D871" s="15" t="s">
        <v>41</v>
      </c>
      <c r="E871" s="16">
        <v>2010</v>
      </c>
      <c r="F871" s="15" t="s">
        <v>67</v>
      </c>
      <c r="G871" s="17">
        <v>40423</v>
      </c>
      <c r="H871" s="15" t="s">
        <v>43</v>
      </c>
      <c r="I871" s="15" t="s">
        <v>44</v>
      </c>
      <c r="J871" s="16">
        <v>3008</v>
      </c>
      <c r="K871" s="15" t="s">
        <v>45</v>
      </c>
      <c r="L871" s="16">
        <v>710</v>
      </c>
      <c r="M871" s="15" t="s">
        <v>46</v>
      </c>
      <c r="N871" s="16">
        <v>3</v>
      </c>
      <c r="O871" s="15" t="s">
        <v>43</v>
      </c>
      <c r="P871" s="15" t="s">
        <v>433</v>
      </c>
      <c r="Q871" s="15" t="s">
        <v>48</v>
      </c>
      <c r="R871" s="15" t="s">
        <v>49</v>
      </c>
      <c r="S871" s="15" t="s">
        <v>43</v>
      </c>
      <c r="T871" s="15" t="s">
        <v>50</v>
      </c>
      <c r="U871" s="15" t="s">
        <v>72</v>
      </c>
      <c r="V871" s="16">
        <v>2.2400000000000002</v>
      </c>
      <c r="W871" s="16">
        <v>2.2400000000000002</v>
      </c>
      <c r="X871" s="15" t="s">
        <v>52</v>
      </c>
      <c r="Y871" s="15" t="s">
        <v>739</v>
      </c>
      <c r="Z871" s="16" t="b">
        <v>0</v>
      </c>
      <c r="AA871" s="15" t="s">
        <v>54</v>
      </c>
      <c r="AB871" s="16" t="b">
        <v>0</v>
      </c>
      <c r="AC871" s="16">
        <v>39</v>
      </c>
      <c r="AD871" t="str">
        <f t="shared" si="13"/>
        <v>NT</v>
      </c>
    </row>
    <row r="872" spans="2:30" x14ac:dyDescent="0.25">
      <c r="B872">
        <f>VLOOKUP(C872*1,RMPCrecs!F$2:N$1245,9,FALSE)</f>
        <v>19</v>
      </c>
      <c r="C872" s="15" t="s">
        <v>816</v>
      </c>
      <c r="D872" s="15" t="s">
        <v>41</v>
      </c>
      <c r="E872" s="16">
        <v>2010</v>
      </c>
      <c r="F872" s="15" t="s">
        <v>67</v>
      </c>
      <c r="G872" s="17">
        <v>40423</v>
      </c>
      <c r="H872" s="15" t="s">
        <v>43</v>
      </c>
      <c r="I872" s="15" t="s">
        <v>44</v>
      </c>
      <c r="J872" s="16">
        <v>3008</v>
      </c>
      <c r="K872" s="15" t="s">
        <v>45</v>
      </c>
      <c r="L872" s="16">
        <v>660</v>
      </c>
      <c r="M872" s="15" t="s">
        <v>46</v>
      </c>
      <c r="N872" s="16">
        <v>3</v>
      </c>
      <c r="O872" s="15" t="s">
        <v>43</v>
      </c>
      <c r="P872" s="15" t="s">
        <v>455</v>
      </c>
      <c r="Q872" s="15" t="s">
        <v>48</v>
      </c>
      <c r="R872" s="15" t="s">
        <v>49</v>
      </c>
      <c r="S872" s="15" t="s">
        <v>43</v>
      </c>
      <c r="T872" s="15" t="s">
        <v>50</v>
      </c>
      <c r="U872" s="15" t="s">
        <v>72</v>
      </c>
      <c r="V872" s="16">
        <v>2.2400000000000002</v>
      </c>
      <c r="W872" s="16">
        <v>2.2400000000000002</v>
      </c>
      <c r="X872" s="15" t="s">
        <v>52</v>
      </c>
      <c r="Y872" s="15" t="s">
        <v>739</v>
      </c>
      <c r="Z872" s="16" t="b">
        <v>0</v>
      </c>
      <c r="AA872" s="15" t="s">
        <v>54</v>
      </c>
      <c r="AB872" s="16" t="b">
        <v>0</v>
      </c>
      <c r="AC872" s="16">
        <v>39</v>
      </c>
      <c r="AD872" t="str">
        <f t="shared" si="13"/>
        <v>NT</v>
      </c>
    </row>
    <row r="873" spans="2:30" x14ac:dyDescent="0.25">
      <c r="B873">
        <f>VLOOKUP(C873*1,RMPCrecs!F$2:N$1245,9,FALSE)</f>
        <v>19</v>
      </c>
      <c r="C873" s="15" t="s">
        <v>817</v>
      </c>
      <c r="D873" s="15" t="s">
        <v>41</v>
      </c>
      <c r="E873" s="16">
        <v>2010</v>
      </c>
      <c r="F873" s="15" t="s">
        <v>67</v>
      </c>
      <c r="G873" s="17">
        <v>40423</v>
      </c>
      <c r="H873" s="15" t="s">
        <v>43</v>
      </c>
      <c r="I873" s="15" t="s">
        <v>44</v>
      </c>
      <c r="J873" s="16">
        <v>3008</v>
      </c>
      <c r="K873" s="15" t="s">
        <v>45</v>
      </c>
      <c r="L873" s="16">
        <v>720</v>
      </c>
      <c r="M873" s="15" t="s">
        <v>46</v>
      </c>
      <c r="N873" s="16">
        <v>3</v>
      </c>
      <c r="O873" s="15" t="s">
        <v>43</v>
      </c>
      <c r="P873" s="15" t="s">
        <v>455</v>
      </c>
      <c r="Q873" s="15" t="s">
        <v>48</v>
      </c>
      <c r="R873" s="15" t="s">
        <v>49</v>
      </c>
      <c r="S873" s="15" t="s">
        <v>43</v>
      </c>
      <c r="T873" s="15" t="s">
        <v>50</v>
      </c>
      <c r="U873" s="15" t="s">
        <v>72</v>
      </c>
      <c r="V873" s="16">
        <v>2.2400000000000002</v>
      </c>
      <c r="W873" s="16">
        <v>2.2400000000000002</v>
      </c>
      <c r="X873" s="15" t="s">
        <v>52</v>
      </c>
      <c r="Y873" s="15" t="s">
        <v>739</v>
      </c>
      <c r="Z873" s="16" t="b">
        <v>0</v>
      </c>
      <c r="AA873" s="15" t="s">
        <v>54</v>
      </c>
      <c r="AB873" s="16" t="b">
        <v>0</v>
      </c>
      <c r="AC873" s="16">
        <v>39</v>
      </c>
      <c r="AD873" t="str">
        <f t="shared" si="13"/>
        <v>NT</v>
      </c>
    </row>
    <row r="874" spans="2:30" x14ac:dyDescent="0.25">
      <c r="B874">
        <f>VLOOKUP(C874*1,RMPCrecs!F$2:N$1245,9,FALSE)</f>
        <v>19</v>
      </c>
      <c r="C874" s="15" t="s">
        <v>819</v>
      </c>
      <c r="D874" s="15" t="s">
        <v>41</v>
      </c>
      <c r="E874" s="16">
        <v>2010</v>
      </c>
      <c r="F874" s="15" t="s">
        <v>42</v>
      </c>
      <c r="G874" s="17">
        <v>40437</v>
      </c>
      <c r="H874" s="15" t="s">
        <v>43</v>
      </c>
      <c r="I874" s="15" t="s">
        <v>44</v>
      </c>
      <c r="J874" s="16">
        <v>3008</v>
      </c>
      <c r="K874" s="15" t="s">
        <v>45</v>
      </c>
      <c r="L874" s="16">
        <v>520</v>
      </c>
      <c r="M874" s="15" t="s">
        <v>46</v>
      </c>
      <c r="N874" s="16">
        <v>2</v>
      </c>
      <c r="O874" s="15" t="s">
        <v>43</v>
      </c>
      <c r="P874" s="15" t="s">
        <v>820</v>
      </c>
      <c r="Q874" s="15" t="s">
        <v>48</v>
      </c>
      <c r="R874" s="15" t="s">
        <v>49</v>
      </c>
      <c r="S874" s="15" t="s">
        <v>43</v>
      </c>
      <c r="T874" s="15" t="s">
        <v>50</v>
      </c>
      <c r="U874" s="15" t="s">
        <v>51</v>
      </c>
      <c r="V874" s="16">
        <v>2.95</v>
      </c>
      <c r="W874" s="16">
        <v>2.95</v>
      </c>
      <c r="X874" s="15" t="s">
        <v>52</v>
      </c>
      <c r="Y874" s="15" t="s">
        <v>751</v>
      </c>
      <c r="Z874" s="16" t="b">
        <v>0</v>
      </c>
      <c r="AA874" s="15" t="s">
        <v>54</v>
      </c>
      <c r="AB874" s="16" t="b">
        <v>0</v>
      </c>
      <c r="AC874" s="16">
        <v>39</v>
      </c>
      <c r="AD874" t="str">
        <f t="shared" si="13"/>
        <v>NT</v>
      </c>
    </row>
    <row r="875" spans="2:30" x14ac:dyDescent="0.25">
      <c r="B875">
        <f>VLOOKUP(C875*1,RMPCrecs!F$2:N$1245,9,FALSE)</f>
        <v>19</v>
      </c>
      <c r="C875" s="15" t="s">
        <v>821</v>
      </c>
      <c r="D875" s="15" t="s">
        <v>41</v>
      </c>
      <c r="E875" s="16">
        <v>2010</v>
      </c>
      <c r="F875" s="15" t="s">
        <v>42</v>
      </c>
      <c r="G875" s="17">
        <v>40437</v>
      </c>
      <c r="H875" s="15" t="s">
        <v>43</v>
      </c>
      <c r="I875" s="15" t="s">
        <v>44</v>
      </c>
      <c r="J875" s="16">
        <v>3008</v>
      </c>
      <c r="K875" s="15" t="s">
        <v>45</v>
      </c>
      <c r="L875" s="16">
        <v>770</v>
      </c>
      <c r="M875" s="15" t="s">
        <v>46</v>
      </c>
      <c r="N875" s="16">
        <v>3</v>
      </c>
      <c r="O875" s="15" t="s">
        <v>43</v>
      </c>
      <c r="P875" s="15" t="s">
        <v>455</v>
      </c>
      <c r="Q875" s="15" t="s">
        <v>48</v>
      </c>
      <c r="R875" s="15" t="s">
        <v>49</v>
      </c>
      <c r="S875" s="15" t="s">
        <v>43</v>
      </c>
      <c r="T875" s="15" t="s">
        <v>50</v>
      </c>
      <c r="U875" s="15" t="s">
        <v>51</v>
      </c>
      <c r="V875" s="16">
        <v>2.95</v>
      </c>
      <c r="W875" s="16">
        <v>2.95</v>
      </c>
      <c r="X875" s="15" t="s">
        <v>52</v>
      </c>
      <c r="Y875" s="15" t="s">
        <v>751</v>
      </c>
      <c r="Z875" s="16" t="b">
        <v>0</v>
      </c>
      <c r="AA875" s="15" t="s">
        <v>54</v>
      </c>
      <c r="AB875" s="16" t="b">
        <v>0</v>
      </c>
      <c r="AC875" s="16">
        <v>39</v>
      </c>
      <c r="AD875" t="str">
        <f t="shared" si="13"/>
        <v>NT</v>
      </c>
    </row>
    <row r="876" spans="2:30" x14ac:dyDescent="0.25">
      <c r="B876">
        <f>VLOOKUP(C876*1,RMPCrecs!F$2:N$1245,9,FALSE)</f>
        <v>19</v>
      </c>
      <c r="C876" s="15" t="s">
        <v>822</v>
      </c>
      <c r="D876" s="15" t="s">
        <v>41</v>
      </c>
      <c r="E876" s="16">
        <v>2010</v>
      </c>
      <c r="F876" s="15" t="s">
        <v>42</v>
      </c>
      <c r="G876" s="17">
        <v>40437</v>
      </c>
      <c r="H876" s="15" t="s">
        <v>43</v>
      </c>
      <c r="I876" s="15" t="s">
        <v>44</v>
      </c>
      <c r="J876" s="16">
        <v>3008</v>
      </c>
      <c r="K876" s="15" t="s">
        <v>45</v>
      </c>
      <c r="L876" s="16">
        <v>590</v>
      </c>
      <c r="M876" s="15" t="s">
        <v>46</v>
      </c>
      <c r="N876" s="16">
        <v>2</v>
      </c>
      <c r="O876" s="15" t="s">
        <v>43</v>
      </c>
      <c r="P876" s="15" t="s">
        <v>823</v>
      </c>
      <c r="Q876" s="15" t="s">
        <v>48</v>
      </c>
      <c r="R876" s="15" t="s">
        <v>49</v>
      </c>
      <c r="S876" s="15" t="s">
        <v>43</v>
      </c>
      <c r="T876" s="15" t="s">
        <v>50</v>
      </c>
      <c r="U876" s="15" t="s">
        <v>51</v>
      </c>
      <c r="V876" s="16">
        <v>2.95</v>
      </c>
      <c r="W876" s="16">
        <v>2.95</v>
      </c>
      <c r="X876" s="15" t="s">
        <v>52</v>
      </c>
      <c r="Y876" s="15" t="s">
        <v>751</v>
      </c>
      <c r="Z876" s="16" t="b">
        <v>0</v>
      </c>
      <c r="AA876" s="15" t="s">
        <v>54</v>
      </c>
      <c r="AB876" s="16" t="b">
        <v>0</v>
      </c>
      <c r="AC876" s="16">
        <v>39</v>
      </c>
      <c r="AD876" t="str">
        <f t="shared" si="13"/>
        <v>NT</v>
      </c>
    </row>
    <row r="877" spans="2:30" x14ac:dyDescent="0.25">
      <c r="B877">
        <f>VLOOKUP(C877*1,RMPCrecs!F$2:N$1245,9,FALSE)</f>
        <v>19</v>
      </c>
      <c r="C877" s="15" t="s">
        <v>824</v>
      </c>
      <c r="D877" s="15" t="s">
        <v>41</v>
      </c>
      <c r="E877" s="16">
        <v>2010</v>
      </c>
      <c r="F877" s="15" t="s">
        <v>42</v>
      </c>
      <c r="G877" s="17">
        <v>40437</v>
      </c>
      <c r="H877" s="15" t="s">
        <v>43</v>
      </c>
      <c r="I877" s="15" t="s">
        <v>44</v>
      </c>
      <c r="J877" s="16">
        <v>3008</v>
      </c>
      <c r="K877" s="15" t="s">
        <v>45</v>
      </c>
      <c r="L877" s="16">
        <v>700</v>
      </c>
      <c r="M877" s="15" t="s">
        <v>46</v>
      </c>
      <c r="N877" s="16">
        <v>3</v>
      </c>
      <c r="O877" s="15" t="s">
        <v>43</v>
      </c>
      <c r="P877" s="15" t="s">
        <v>433</v>
      </c>
      <c r="Q877" s="15" t="s">
        <v>48</v>
      </c>
      <c r="R877" s="15" t="s">
        <v>49</v>
      </c>
      <c r="S877" s="15" t="s">
        <v>43</v>
      </c>
      <c r="T877" s="15" t="s">
        <v>50</v>
      </c>
      <c r="U877" s="15" t="s">
        <v>51</v>
      </c>
      <c r="V877" s="16">
        <v>2.95</v>
      </c>
      <c r="W877" s="16">
        <v>2.95</v>
      </c>
      <c r="X877" s="15" t="s">
        <v>52</v>
      </c>
      <c r="Y877" s="15" t="s">
        <v>751</v>
      </c>
      <c r="Z877" s="16" t="b">
        <v>0</v>
      </c>
      <c r="AA877" s="15" t="s">
        <v>54</v>
      </c>
      <c r="AB877" s="16" t="b">
        <v>0</v>
      </c>
      <c r="AC877" s="16">
        <v>39</v>
      </c>
      <c r="AD877" t="str">
        <f t="shared" si="13"/>
        <v>NT</v>
      </c>
    </row>
    <row r="878" spans="2:30" x14ac:dyDescent="0.25">
      <c r="B878">
        <f>VLOOKUP(C878*1,RMPCrecs!F$2:N$1245,9,FALSE)</f>
        <v>19</v>
      </c>
      <c r="C878" s="15" t="s">
        <v>825</v>
      </c>
      <c r="D878" s="15" t="s">
        <v>41</v>
      </c>
      <c r="E878" s="16">
        <v>2010</v>
      </c>
      <c r="F878" s="15" t="s">
        <v>42</v>
      </c>
      <c r="G878" s="17">
        <v>40437</v>
      </c>
      <c r="H878" s="15" t="s">
        <v>43</v>
      </c>
      <c r="I878" s="15" t="s">
        <v>44</v>
      </c>
      <c r="J878" s="16">
        <v>3008</v>
      </c>
      <c r="K878" s="15" t="s">
        <v>45</v>
      </c>
      <c r="L878" s="16">
        <v>710</v>
      </c>
      <c r="M878" s="15" t="s">
        <v>46</v>
      </c>
      <c r="N878" s="16">
        <v>3</v>
      </c>
      <c r="O878" s="15" t="s">
        <v>43</v>
      </c>
      <c r="P878" s="15" t="s">
        <v>455</v>
      </c>
      <c r="Q878" s="15" t="s">
        <v>48</v>
      </c>
      <c r="R878" s="15" t="s">
        <v>49</v>
      </c>
      <c r="S878" s="15" t="s">
        <v>43</v>
      </c>
      <c r="T878" s="15" t="s">
        <v>50</v>
      </c>
      <c r="U878" s="15" t="s">
        <v>51</v>
      </c>
      <c r="V878" s="16">
        <v>2.95</v>
      </c>
      <c r="W878" s="16">
        <v>2.95</v>
      </c>
      <c r="X878" s="15" t="s">
        <v>52</v>
      </c>
      <c r="Y878" s="15" t="s">
        <v>751</v>
      </c>
      <c r="Z878" s="16" t="b">
        <v>0</v>
      </c>
      <c r="AA878" s="15" t="s">
        <v>54</v>
      </c>
      <c r="AB878" s="16" t="b">
        <v>0</v>
      </c>
      <c r="AC878" s="16">
        <v>39</v>
      </c>
      <c r="AD878" t="str">
        <f t="shared" si="13"/>
        <v>NT</v>
      </c>
    </row>
    <row r="879" spans="2:30" x14ac:dyDescent="0.25">
      <c r="B879">
        <f>VLOOKUP(C879*1,RMPCrecs!F$2:N$1245,9,FALSE)</f>
        <v>19</v>
      </c>
      <c r="C879" s="15" t="s">
        <v>827</v>
      </c>
      <c r="D879" s="15" t="s">
        <v>41</v>
      </c>
      <c r="E879" s="16">
        <v>2010</v>
      </c>
      <c r="F879" s="15" t="s">
        <v>42</v>
      </c>
      <c r="G879" s="17">
        <v>40430</v>
      </c>
      <c r="H879" s="15" t="s">
        <v>43</v>
      </c>
      <c r="I879" s="15" t="s">
        <v>44</v>
      </c>
      <c r="J879" s="16">
        <v>3008</v>
      </c>
      <c r="K879" s="15" t="s">
        <v>45</v>
      </c>
      <c r="L879" s="16">
        <v>740</v>
      </c>
      <c r="M879" s="15" t="s">
        <v>46</v>
      </c>
      <c r="N879" s="16">
        <v>3</v>
      </c>
      <c r="O879" s="15" t="s">
        <v>43</v>
      </c>
      <c r="P879" s="15" t="s">
        <v>455</v>
      </c>
      <c r="Q879" s="15" t="s">
        <v>48</v>
      </c>
      <c r="R879" s="15" t="s">
        <v>49</v>
      </c>
      <c r="S879" s="15" t="s">
        <v>43</v>
      </c>
      <c r="T879" s="15" t="s">
        <v>50</v>
      </c>
      <c r="U879" s="15" t="s">
        <v>60</v>
      </c>
      <c r="V879" s="16">
        <v>6.04</v>
      </c>
      <c r="W879" s="16">
        <v>6.04</v>
      </c>
      <c r="X879" s="15" t="s">
        <v>52</v>
      </c>
      <c r="Y879" s="15" t="s">
        <v>716</v>
      </c>
      <c r="Z879" s="16" t="b">
        <v>0</v>
      </c>
      <c r="AA879" s="15" t="s">
        <v>54</v>
      </c>
      <c r="AB879" s="16" t="b">
        <v>0</v>
      </c>
      <c r="AC879" s="16">
        <v>39</v>
      </c>
      <c r="AD879" t="str">
        <f t="shared" si="13"/>
        <v>NT</v>
      </c>
    </row>
    <row r="880" spans="2:30" x14ac:dyDescent="0.25">
      <c r="B880">
        <f>VLOOKUP(C880*1,RMPCrecs!F$2:N$1245,9,FALSE)</f>
        <v>19</v>
      </c>
      <c r="C880" s="15" t="s">
        <v>840</v>
      </c>
      <c r="D880" s="15" t="s">
        <v>41</v>
      </c>
      <c r="E880" s="16">
        <v>2010</v>
      </c>
      <c r="F880" s="15" t="s">
        <v>42</v>
      </c>
      <c r="G880" s="17">
        <v>40430</v>
      </c>
      <c r="H880" s="15" t="s">
        <v>43</v>
      </c>
      <c r="I880" s="15" t="s">
        <v>44</v>
      </c>
      <c r="J880" s="16">
        <v>3008</v>
      </c>
      <c r="K880" s="15" t="s">
        <v>45</v>
      </c>
      <c r="L880" s="16">
        <v>760</v>
      </c>
      <c r="M880" s="15" t="s">
        <v>46</v>
      </c>
      <c r="N880" s="16">
        <v>3</v>
      </c>
      <c r="O880" s="15" t="s">
        <v>43</v>
      </c>
      <c r="P880" s="15" t="s">
        <v>607</v>
      </c>
      <c r="Q880" s="15" t="s">
        <v>48</v>
      </c>
      <c r="R880" s="15" t="s">
        <v>49</v>
      </c>
      <c r="S880" s="15" t="s">
        <v>43</v>
      </c>
      <c r="T880" s="15" t="s">
        <v>50</v>
      </c>
      <c r="U880" s="15" t="s">
        <v>60</v>
      </c>
      <c r="V880" s="16">
        <v>6.04</v>
      </c>
      <c r="W880" s="16">
        <v>6.04</v>
      </c>
      <c r="X880" s="15" t="s">
        <v>52</v>
      </c>
      <c r="Y880" s="15" t="s">
        <v>716</v>
      </c>
      <c r="Z880" s="16" t="b">
        <v>0</v>
      </c>
      <c r="AA880" s="15" t="s">
        <v>54</v>
      </c>
      <c r="AB880" s="16" t="b">
        <v>0</v>
      </c>
      <c r="AC880" s="16">
        <v>39</v>
      </c>
      <c r="AD880" t="str">
        <f t="shared" si="13"/>
        <v>NT</v>
      </c>
    </row>
    <row r="881" spans="2:30" x14ac:dyDescent="0.25">
      <c r="B881">
        <f>VLOOKUP(C881*1,RMPCrecs!F$2:N$1245,9,FALSE)</f>
        <v>19</v>
      </c>
      <c r="C881" s="15" t="s">
        <v>841</v>
      </c>
      <c r="D881" s="15" t="s">
        <v>41</v>
      </c>
      <c r="E881" s="16">
        <v>2010</v>
      </c>
      <c r="F881" s="15" t="s">
        <v>42</v>
      </c>
      <c r="G881" s="17">
        <v>40430</v>
      </c>
      <c r="H881" s="15" t="s">
        <v>43</v>
      </c>
      <c r="I881" s="15" t="s">
        <v>44</v>
      </c>
      <c r="J881" s="16">
        <v>3008</v>
      </c>
      <c r="K881" s="15" t="s">
        <v>110</v>
      </c>
      <c r="L881" s="16">
        <v>760</v>
      </c>
      <c r="M881" s="15" t="s">
        <v>46</v>
      </c>
      <c r="N881" s="16">
        <v>3</v>
      </c>
      <c r="O881" s="15" t="s">
        <v>43</v>
      </c>
      <c r="P881" s="15" t="s">
        <v>433</v>
      </c>
      <c r="Q881" s="15" t="s">
        <v>48</v>
      </c>
      <c r="R881" s="15" t="s">
        <v>49</v>
      </c>
      <c r="S881" s="15" t="s">
        <v>43</v>
      </c>
      <c r="T881" s="15" t="s">
        <v>50</v>
      </c>
      <c r="U881" s="15" t="s">
        <v>60</v>
      </c>
      <c r="V881" s="16">
        <v>6.04</v>
      </c>
      <c r="W881" s="16">
        <v>6.04</v>
      </c>
      <c r="X881" s="15" t="s">
        <v>52</v>
      </c>
      <c r="Y881" s="15" t="s">
        <v>716</v>
      </c>
      <c r="Z881" s="16" t="b">
        <v>0</v>
      </c>
      <c r="AA881" s="15" t="s">
        <v>54</v>
      </c>
      <c r="AB881" s="16" t="b">
        <v>0</v>
      </c>
      <c r="AC881" s="16">
        <v>39</v>
      </c>
      <c r="AD881" t="str">
        <f t="shared" si="13"/>
        <v>NT</v>
      </c>
    </row>
    <row r="882" spans="2:30" x14ac:dyDescent="0.25">
      <c r="B882">
        <f>VLOOKUP(C882*1,RMPCrecs!F$2:N$1245,9,FALSE)</f>
        <v>19</v>
      </c>
      <c r="C882" s="15" t="s">
        <v>842</v>
      </c>
      <c r="D882" s="15" t="s">
        <v>41</v>
      </c>
      <c r="E882" s="16">
        <v>2010</v>
      </c>
      <c r="F882" s="15" t="s">
        <v>42</v>
      </c>
      <c r="G882" s="17">
        <v>40430</v>
      </c>
      <c r="H882" s="15" t="s">
        <v>43</v>
      </c>
      <c r="I882" s="15" t="s">
        <v>44</v>
      </c>
      <c r="J882" s="16">
        <v>3008</v>
      </c>
      <c r="K882" s="15" t="s">
        <v>45</v>
      </c>
      <c r="L882" s="16">
        <v>530</v>
      </c>
      <c r="M882" s="15" t="s">
        <v>46</v>
      </c>
      <c r="N882" s="16">
        <v>2</v>
      </c>
      <c r="O882" s="15" t="s">
        <v>43</v>
      </c>
      <c r="P882" s="15" t="s">
        <v>770</v>
      </c>
      <c r="Q882" s="15" t="s">
        <v>48</v>
      </c>
      <c r="R882" s="15" t="s">
        <v>49</v>
      </c>
      <c r="S882" s="15" t="s">
        <v>43</v>
      </c>
      <c r="T882" s="15" t="s">
        <v>50</v>
      </c>
      <c r="U882" s="15" t="s">
        <v>60</v>
      </c>
      <c r="V882" s="16">
        <v>6.04</v>
      </c>
      <c r="W882" s="16">
        <v>6.04</v>
      </c>
      <c r="X882" s="15" t="s">
        <v>52</v>
      </c>
      <c r="Y882" s="15" t="s">
        <v>716</v>
      </c>
      <c r="Z882" s="16" t="b">
        <v>0</v>
      </c>
      <c r="AA882" s="15" t="s">
        <v>54</v>
      </c>
      <c r="AB882" s="16" t="b">
        <v>0</v>
      </c>
      <c r="AC882" s="16">
        <v>39</v>
      </c>
      <c r="AD882" t="str">
        <f t="shared" si="13"/>
        <v>NT</v>
      </c>
    </row>
    <row r="883" spans="2:30" x14ac:dyDescent="0.25">
      <c r="B883">
        <f>VLOOKUP(C883*1,RMPCrecs!F$2:N$1245,9,FALSE)</f>
        <v>19</v>
      </c>
      <c r="C883" s="15" t="s">
        <v>844</v>
      </c>
      <c r="D883" s="15" t="s">
        <v>41</v>
      </c>
      <c r="E883" s="16">
        <v>2010</v>
      </c>
      <c r="F883" s="15" t="s">
        <v>42</v>
      </c>
      <c r="G883" s="17">
        <v>40430</v>
      </c>
      <c r="H883" s="15" t="s">
        <v>43</v>
      </c>
      <c r="I883" s="15" t="s">
        <v>44</v>
      </c>
      <c r="J883" s="16">
        <v>3008</v>
      </c>
      <c r="K883" s="15" t="s">
        <v>45</v>
      </c>
      <c r="L883" s="16">
        <v>680</v>
      </c>
      <c r="M883" s="15" t="s">
        <v>46</v>
      </c>
      <c r="N883" s="16">
        <v>3</v>
      </c>
      <c r="O883" s="15" t="s">
        <v>43</v>
      </c>
      <c r="P883" s="15" t="s">
        <v>433</v>
      </c>
      <c r="Q883" s="15" t="s">
        <v>48</v>
      </c>
      <c r="R883" s="15" t="s">
        <v>49</v>
      </c>
      <c r="S883" s="15" t="s">
        <v>43</v>
      </c>
      <c r="T883" s="15" t="s">
        <v>50</v>
      </c>
      <c r="U883" s="15" t="s">
        <v>60</v>
      </c>
      <c r="V883" s="16">
        <v>6.04</v>
      </c>
      <c r="W883" s="16">
        <v>6.04</v>
      </c>
      <c r="X883" s="15" t="s">
        <v>52</v>
      </c>
      <c r="Y883" s="15" t="s">
        <v>716</v>
      </c>
      <c r="Z883" s="16" t="b">
        <v>0</v>
      </c>
      <c r="AA883" s="15" t="s">
        <v>54</v>
      </c>
      <c r="AB883" s="16" t="b">
        <v>0</v>
      </c>
      <c r="AC883" s="16">
        <v>39</v>
      </c>
      <c r="AD883" t="str">
        <f t="shared" si="13"/>
        <v>NT</v>
      </c>
    </row>
    <row r="884" spans="2:30" x14ac:dyDescent="0.25">
      <c r="B884">
        <f>VLOOKUP(C884*1,RMPCrecs!F$2:N$1245,9,FALSE)</f>
        <v>19</v>
      </c>
      <c r="C884" s="15" t="s">
        <v>846</v>
      </c>
      <c r="D884" s="15" t="s">
        <v>41</v>
      </c>
      <c r="E884" s="16">
        <v>2010</v>
      </c>
      <c r="F884" s="15" t="s">
        <v>42</v>
      </c>
      <c r="G884" s="17">
        <v>40430</v>
      </c>
      <c r="H884" s="15" t="s">
        <v>43</v>
      </c>
      <c r="I884" s="15" t="s">
        <v>44</v>
      </c>
      <c r="J884" s="16">
        <v>3008</v>
      </c>
      <c r="K884" s="15" t="s">
        <v>45</v>
      </c>
      <c r="L884" s="16">
        <v>780</v>
      </c>
      <c r="M884" s="15" t="s">
        <v>46</v>
      </c>
      <c r="N884" s="16">
        <v>3</v>
      </c>
      <c r="O884" s="15" t="s">
        <v>43</v>
      </c>
      <c r="P884" s="15" t="s">
        <v>455</v>
      </c>
      <c r="Q884" s="15" t="s">
        <v>48</v>
      </c>
      <c r="R884" s="15" t="s">
        <v>49</v>
      </c>
      <c r="S884" s="15" t="s">
        <v>43</v>
      </c>
      <c r="T884" s="15" t="s">
        <v>50</v>
      </c>
      <c r="U884" s="15" t="s">
        <v>60</v>
      </c>
      <c r="V884" s="16">
        <v>6.04</v>
      </c>
      <c r="W884" s="16">
        <v>6.04</v>
      </c>
      <c r="X884" s="15" t="s">
        <v>52</v>
      </c>
      <c r="Y884" s="15" t="s">
        <v>716</v>
      </c>
      <c r="Z884" s="16" t="b">
        <v>0</v>
      </c>
      <c r="AA884" s="15" t="s">
        <v>54</v>
      </c>
      <c r="AB884" s="16" t="b">
        <v>0</v>
      </c>
      <c r="AC884" s="16">
        <v>39</v>
      </c>
      <c r="AD884" t="str">
        <f t="shared" si="13"/>
        <v>NT</v>
      </c>
    </row>
    <row r="885" spans="2:30" x14ac:dyDescent="0.25">
      <c r="B885">
        <f>VLOOKUP(C885*1,RMPCrecs!F$2:N$1245,9,FALSE)</f>
        <v>19</v>
      </c>
      <c r="C885" s="15" t="s">
        <v>848</v>
      </c>
      <c r="D885" s="15" t="s">
        <v>41</v>
      </c>
      <c r="E885" s="16">
        <v>2010</v>
      </c>
      <c r="F885" s="15" t="s">
        <v>42</v>
      </c>
      <c r="G885" s="17">
        <v>40430</v>
      </c>
      <c r="H885" s="15" t="s">
        <v>43</v>
      </c>
      <c r="I885" s="15" t="s">
        <v>44</v>
      </c>
      <c r="J885" s="16">
        <v>3008</v>
      </c>
      <c r="K885" s="15" t="s">
        <v>110</v>
      </c>
      <c r="L885" s="16">
        <v>760</v>
      </c>
      <c r="M885" s="15" t="s">
        <v>46</v>
      </c>
      <c r="N885" s="16">
        <v>3</v>
      </c>
      <c r="O885" s="15" t="s">
        <v>43</v>
      </c>
      <c r="P885" s="15" t="s">
        <v>574</v>
      </c>
      <c r="Q885" s="15" t="s">
        <v>48</v>
      </c>
      <c r="R885" s="15" t="s">
        <v>49</v>
      </c>
      <c r="S885" s="15" t="s">
        <v>43</v>
      </c>
      <c r="T885" s="15" t="s">
        <v>50</v>
      </c>
      <c r="U885" s="15" t="s">
        <v>60</v>
      </c>
      <c r="V885" s="16">
        <v>6.04</v>
      </c>
      <c r="W885" s="16">
        <v>6.04</v>
      </c>
      <c r="X885" s="15" t="s">
        <v>52</v>
      </c>
      <c r="Y885" s="15" t="s">
        <v>716</v>
      </c>
      <c r="Z885" s="16" t="b">
        <v>0</v>
      </c>
      <c r="AA885" s="15" t="s">
        <v>54</v>
      </c>
      <c r="AB885" s="16" t="b">
        <v>0</v>
      </c>
      <c r="AC885" s="16">
        <v>39</v>
      </c>
      <c r="AD885" t="str">
        <f t="shared" si="13"/>
        <v>NT</v>
      </c>
    </row>
    <row r="886" spans="2:30" x14ac:dyDescent="0.25">
      <c r="B886">
        <f>VLOOKUP(C886*1,RMPCrecs!F$2:N$1245,9,FALSE)</f>
        <v>19</v>
      </c>
      <c r="C886" s="15" t="s">
        <v>849</v>
      </c>
      <c r="D886" s="15" t="s">
        <v>41</v>
      </c>
      <c r="E886" s="16">
        <v>2010</v>
      </c>
      <c r="F886" s="15" t="s">
        <v>42</v>
      </c>
      <c r="G886" s="17">
        <v>40430</v>
      </c>
      <c r="H886" s="15" t="s">
        <v>43</v>
      </c>
      <c r="I886" s="15" t="s">
        <v>44</v>
      </c>
      <c r="J886" s="16">
        <v>3008</v>
      </c>
      <c r="K886" s="15" t="s">
        <v>45</v>
      </c>
      <c r="L886" s="16">
        <v>710</v>
      </c>
      <c r="M886" s="15" t="s">
        <v>46</v>
      </c>
      <c r="N886" s="16">
        <v>3</v>
      </c>
      <c r="O886" s="15" t="s">
        <v>43</v>
      </c>
      <c r="P886" s="15" t="s">
        <v>455</v>
      </c>
      <c r="Q886" s="15" t="s">
        <v>48</v>
      </c>
      <c r="R886" s="15" t="s">
        <v>49</v>
      </c>
      <c r="S886" s="15" t="s">
        <v>43</v>
      </c>
      <c r="T886" s="15" t="s">
        <v>50</v>
      </c>
      <c r="U886" s="15" t="s">
        <v>60</v>
      </c>
      <c r="V886" s="16">
        <v>6.04</v>
      </c>
      <c r="W886" s="16">
        <v>6.04</v>
      </c>
      <c r="X886" s="15" t="s">
        <v>52</v>
      </c>
      <c r="Y886" s="15" t="s">
        <v>716</v>
      </c>
      <c r="Z886" s="16" t="b">
        <v>0</v>
      </c>
      <c r="AA886" s="15" t="s">
        <v>54</v>
      </c>
      <c r="AB886" s="16" t="b">
        <v>0</v>
      </c>
      <c r="AC886" s="16">
        <v>39</v>
      </c>
      <c r="AD886" t="str">
        <f t="shared" si="13"/>
        <v>NT</v>
      </c>
    </row>
    <row r="887" spans="2:30" x14ac:dyDescent="0.25">
      <c r="B887">
        <f>VLOOKUP(C887*1,RMPCrecs!F$2:N$1245,9,FALSE)</f>
        <v>19</v>
      </c>
      <c r="C887" s="15" t="s">
        <v>850</v>
      </c>
      <c r="D887" s="15" t="s">
        <v>41</v>
      </c>
      <c r="E887" s="16">
        <v>2010</v>
      </c>
      <c r="F887" s="15" t="s">
        <v>42</v>
      </c>
      <c r="G887" s="17">
        <v>40430</v>
      </c>
      <c r="H887" s="15" t="s">
        <v>43</v>
      </c>
      <c r="I887" s="15" t="s">
        <v>44</v>
      </c>
      <c r="J887" s="16">
        <v>3008</v>
      </c>
      <c r="K887" s="15" t="s">
        <v>110</v>
      </c>
      <c r="L887" s="16">
        <v>710</v>
      </c>
      <c r="M887" s="15" t="s">
        <v>46</v>
      </c>
      <c r="N887" s="16">
        <v>3</v>
      </c>
      <c r="O887" s="15" t="s">
        <v>43</v>
      </c>
      <c r="P887" s="15" t="s">
        <v>455</v>
      </c>
      <c r="Q887" s="15" t="s">
        <v>48</v>
      </c>
      <c r="R887" s="15" t="s">
        <v>49</v>
      </c>
      <c r="S887" s="15" t="s">
        <v>43</v>
      </c>
      <c r="T887" s="15" t="s">
        <v>50</v>
      </c>
      <c r="U887" s="15" t="s">
        <v>60</v>
      </c>
      <c r="V887" s="16">
        <v>6.04</v>
      </c>
      <c r="W887" s="16">
        <v>6.04</v>
      </c>
      <c r="X887" s="15" t="s">
        <v>52</v>
      </c>
      <c r="Y887" s="15" t="s">
        <v>716</v>
      </c>
      <c r="Z887" s="16" t="b">
        <v>0</v>
      </c>
      <c r="AA887" s="15" t="s">
        <v>54</v>
      </c>
      <c r="AB887" s="16" t="b">
        <v>0</v>
      </c>
      <c r="AC887" s="16">
        <v>39</v>
      </c>
      <c r="AD887" t="str">
        <f t="shared" si="13"/>
        <v>NT</v>
      </c>
    </row>
    <row r="888" spans="2:30" x14ac:dyDescent="0.25">
      <c r="B888">
        <f>VLOOKUP(C888*1,RMPCrecs!F$2:N$1245,9,FALSE)</f>
        <v>19</v>
      </c>
      <c r="C888" s="15" t="s">
        <v>851</v>
      </c>
      <c r="D888" s="15" t="s">
        <v>41</v>
      </c>
      <c r="E888" s="16">
        <v>2010</v>
      </c>
      <c r="F888" s="15" t="s">
        <v>42</v>
      </c>
      <c r="G888" s="17">
        <v>40430</v>
      </c>
      <c r="H888" s="15" t="s">
        <v>43</v>
      </c>
      <c r="I888" s="15" t="s">
        <v>44</v>
      </c>
      <c r="J888" s="16">
        <v>3008</v>
      </c>
      <c r="K888" s="15" t="s">
        <v>110</v>
      </c>
      <c r="L888" s="16">
        <v>800</v>
      </c>
      <c r="M888" s="15" t="s">
        <v>46</v>
      </c>
      <c r="N888" s="16">
        <v>3</v>
      </c>
      <c r="O888" s="15" t="s">
        <v>43</v>
      </c>
      <c r="P888" s="15" t="s">
        <v>433</v>
      </c>
      <c r="Q888" s="15" t="s">
        <v>48</v>
      </c>
      <c r="R888" s="15" t="s">
        <v>49</v>
      </c>
      <c r="S888" s="15" t="s">
        <v>43</v>
      </c>
      <c r="T888" s="15" t="s">
        <v>50</v>
      </c>
      <c r="U888" s="15" t="s">
        <v>60</v>
      </c>
      <c r="V888" s="16">
        <v>6.04</v>
      </c>
      <c r="W888" s="16">
        <v>6.04</v>
      </c>
      <c r="X888" s="15" t="s">
        <v>52</v>
      </c>
      <c r="Y888" s="15" t="s">
        <v>716</v>
      </c>
      <c r="Z888" s="16" t="b">
        <v>0</v>
      </c>
      <c r="AA888" s="15" t="s">
        <v>54</v>
      </c>
      <c r="AB888" s="16" t="b">
        <v>0</v>
      </c>
      <c r="AC888" s="16">
        <v>39</v>
      </c>
      <c r="AD888" t="str">
        <f t="shared" si="13"/>
        <v>NT</v>
      </c>
    </row>
    <row r="889" spans="2:30" x14ac:dyDescent="0.25">
      <c r="B889">
        <f>VLOOKUP(C889*1,RMPCrecs!F$2:N$1245,9,FALSE)</f>
        <v>19</v>
      </c>
      <c r="C889" s="15" t="s">
        <v>852</v>
      </c>
      <c r="D889" s="15" t="s">
        <v>41</v>
      </c>
      <c r="E889" s="16">
        <v>2010</v>
      </c>
      <c r="F889" s="15" t="s">
        <v>42</v>
      </c>
      <c r="G889" s="17">
        <v>40430</v>
      </c>
      <c r="H889" s="15" t="s">
        <v>43</v>
      </c>
      <c r="I889" s="15" t="s">
        <v>44</v>
      </c>
      <c r="J889" s="16">
        <v>3008</v>
      </c>
      <c r="K889" s="15" t="s">
        <v>45</v>
      </c>
      <c r="L889" s="16">
        <v>790</v>
      </c>
      <c r="M889" s="15" t="s">
        <v>46</v>
      </c>
      <c r="N889" s="16">
        <v>3</v>
      </c>
      <c r="O889" s="15" t="s">
        <v>43</v>
      </c>
      <c r="P889" s="15" t="s">
        <v>455</v>
      </c>
      <c r="Q889" s="15" t="s">
        <v>48</v>
      </c>
      <c r="R889" s="15" t="s">
        <v>49</v>
      </c>
      <c r="S889" s="15" t="s">
        <v>43</v>
      </c>
      <c r="T889" s="15" t="s">
        <v>50</v>
      </c>
      <c r="U889" s="15" t="s">
        <v>60</v>
      </c>
      <c r="V889" s="16">
        <v>6.04</v>
      </c>
      <c r="W889" s="16">
        <v>6.04</v>
      </c>
      <c r="X889" s="15" t="s">
        <v>52</v>
      </c>
      <c r="Y889" s="15" t="s">
        <v>716</v>
      </c>
      <c r="Z889" s="16" t="b">
        <v>0</v>
      </c>
      <c r="AA889" s="15" t="s">
        <v>54</v>
      </c>
      <c r="AB889" s="16" t="b">
        <v>0</v>
      </c>
      <c r="AC889" s="16">
        <v>39</v>
      </c>
      <c r="AD889" t="str">
        <f t="shared" si="13"/>
        <v>NT</v>
      </c>
    </row>
    <row r="890" spans="2:30" x14ac:dyDescent="0.25">
      <c r="B890">
        <f>VLOOKUP(C890*1,RMPCrecs!F$2:N$1245,9,FALSE)</f>
        <v>19</v>
      </c>
      <c r="C890" s="15" t="s">
        <v>853</v>
      </c>
      <c r="D890" s="15" t="s">
        <v>41</v>
      </c>
      <c r="E890" s="16">
        <v>2010</v>
      </c>
      <c r="F890" s="15" t="s">
        <v>42</v>
      </c>
      <c r="G890" s="17">
        <v>40430</v>
      </c>
      <c r="H890" s="15" t="s">
        <v>43</v>
      </c>
      <c r="I890" s="15" t="s">
        <v>44</v>
      </c>
      <c r="J890" s="16">
        <v>3008</v>
      </c>
      <c r="K890" s="15" t="s">
        <v>45</v>
      </c>
      <c r="L890" s="16">
        <v>580</v>
      </c>
      <c r="M890" s="15" t="s">
        <v>46</v>
      </c>
      <c r="N890" s="16">
        <v>3</v>
      </c>
      <c r="O890" s="15" t="s">
        <v>43</v>
      </c>
      <c r="P890" s="15" t="s">
        <v>455</v>
      </c>
      <c r="Q890" s="15" t="s">
        <v>48</v>
      </c>
      <c r="R890" s="15" t="s">
        <v>49</v>
      </c>
      <c r="S890" s="15" t="s">
        <v>43</v>
      </c>
      <c r="T890" s="15" t="s">
        <v>50</v>
      </c>
      <c r="U890" s="15" t="s">
        <v>60</v>
      </c>
      <c r="V890" s="16">
        <v>6.04</v>
      </c>
      <c r="W890" s="16">
        <v>6.04</v>
      </c>
      <c r="X890" s="15" t="s">
        <v>52</v>
      </c>
      <c r="Y890" s="15" t="s">
        <v>716</v>
      </c>
      <c r="Z890" s="16" t="b">
        <v>0</v>
      </c>
      <c r="AA890" s="15" t="s">
        <v>54</v>
      </c>
      <c r="AB890" s="16" t="b">
        <v>0</v>
      </c>
      <c r="AC890" s="16">
        <v>39</v>
      </c>
      <c r="AD890" t="str">
        <f t="shared" si="13"/>
        <v>NT</v>
      </c>
    </row>
    <row r="891" spans="2:30" x14ac:dyDescent="0.25">
      <c r="B891">
        <f>VLOOKUP(C891*1,RMPCrecs!F$2:N$1245,9,FALSE)</f>
        <v>19</v>
      </c>
      <c r="C891" s="15" t="s">
        <v>856</v>
      </c>
      <c r="D891" s="15" t="s">
        <v>41</v>
      </c>
      <c r="E891" s="16">
        <v>2010</v>
      </c>
      <c r="F891" s="15" t="s">
        <v>42</v>
      </c>
      <c r="G891" s="17">
        <v>40443</v>
      </c>
      <c r="H891" s="15" t="s">
        <v>43</v>
      </c>
      <c r="I891" s="15" t="s">
        <v>44</v>
      </c>
      <c r="J891" s="16">
        <v>3008</v>
      </c>
      <c r="K891" s="15" t="s">
        <v>45</v>
      </c>
      <c r="L891" s="16">
        <v>730</v>
      </c>
      <c r="M891" s="15" t="s">
        <v>46</v>
      </c>
      <c r="N891" s="16">
        <v>2</v>
      </c>
      <c r="O891" s="15" t="s">
        <v>43</v>
      </c>
      <c r="P891" s="15" t="s">
        <v>857</v>
      </c>
      <c r="Q891" s="15" t="s">
        <v>48</v>
      </c>
      <c r="R891" s="15" t="s">
        <v>49</v>
      </c>
      <c r="S891" s="15" t="s">
        <v>43</v>
      </c>
      <c r="T891" s="15" t="s">
        <v>50</v>
      </c>
      <c r="U891" s="15" t="s">
        <v>82</v>
      </c>
      <c r="V891" s="16">
        <v>3.2</v>
      </c>
      <c r="W891" s="16">
        <v>3.2</v>
      </c>
      <c r="X891" s="15" t="s">
        <v>52</v>
      </c>
      <c r="Y891" s="15" t="s">
        <v>858</v>
      </c>
      <c r="Z891" s="16" t="b">
        <v>0</v>
      </c>
      <c r="AA891" s="15" t="s">
        <v>54</v>
      </c>
      <c r="AB891" s="16" t="b">
        <v>0</v>
      </c>
      <c r="AC891" s="16">
        <v>39</v>
      </c>
      <c r="AD891" t="str">
        <f t="shared" si="13"/>
        <v>NT</v>
      </c>
    </row>
    <row r="892" spans="2:30" x14ac:dyDescent="0.25">
      <c r="B892">
        <f>VLOOKUP(C892*1,RMPCrecs!F$2:N$1245,9,FALSE)</f>
        <v>19</v>
      </c>
      <c r="C892" s="15" t="s">
        <v>860</v>
      </c>
      <c r="D892" s="15" t="s">
        <v>41</v>
      </c>
      <c r="E892" s="16">
        <v>2010</v>
      </c>
      <c r="F892" s="15" t="s">
        <v>42</v>
      </c>
      <c r="G892" s="17">
        <v>40443</v>
      </c>
      <c r="H892" s="15" t="s">
        <v>43</v>
      </c>
      <c r="I892" s="15" t="s">
        <v>44</v>
      </c>
      <c r="J892" s="16">
        <v>3008</v>
      </c>
      <c r="K892" s="15" t="s">
        <v>110</v>
      </c>
      <c r="L892" s="16">
        <v>730</v>
      </c>
      <c r="M892" s="15" t="s">
        <v>46</v>
      </c>
      <c r="N892" s="16">
        <v>3</v>
      </c>
      <c r="O892" s="15" t="s">
        <v>43</v>
      </c>
      <c r="P892" s="15" t="s">
        <v>455</v>
      </c>
      <c r="Q892" s="15" t="s">
        <v>48</v>
      </c>
      <c r="R892" s="15" t="s">
        <v>49</v>
      </c>
      <c r="S892" s="15" t="s">
        <v>43</v>
      </c>
      <c r="T892" s="15" t="s">
        <v>50</v>
      </c>
      <c r="U892" s="15" t="s">
        <v>82</v>
      </c>
      <c r="V892" s="16">
        <v>3.2</v>
      </c>
      <c r="W892" s="16">
        <v>3.2</v>
      </c>
      <c r="X892" s="15" t="s">
        <v>52</v>
      </c>
      <c r="Y892" s="15" t="s">
        <v>858</v>
      </c>
      <c r="Z892" s="16" t="b">
        <v>0</v>
      </c>
      <c r="AA892" s="15" t="s">
        <v>54</v>
      </c>
      <c r="AB892" s="16" t="b">
        <v>0</v>
      </c>
      <c r="AC892" s="16">
        <v>39</v>
      </c>
      <c r="AD892" t="str">
        <f t="shared" si="13"/>
        <v>NT</v>
      </c>
    </row>
    <row r="893" spans="2:30" x14ac:dyDescent="0.25">
      <c r="B893">
        <f>VLOOKUP(C893*1,RMPCrecs!F$2:N$1245,9,FALSE)</f>
        <v>19</v>
      </c>
      <c r="C893" s="15" t="s">
        <v>861</v>
      </c>
      <c r="D893" s="15" t="s">
        <v>41</v>
      </c>
      <c r="E893" s="16">
        <v>2010</v>
      </c>
      <c r="F893" s="15" t="s">
        <v>42</v>
      </c>
      <c r="G893" s="17">
        <v>40443</v>
      </c>
      <c r="H893" s="15" t="s">
        <v>43</v>
      </c>
      <c r="I893" s="15" t="s">
        <v>44</v>
      </c>
      <c r="J893" s="16">
        <v>3008</v>
      </c>
      <c r="K893" s="15" t="s">
        <v>45</v>
      </c>
      <c r="L893" s="16">
        <v>770</v>
      </c>
      <c r="M893" s="15" t="s">
        <v>46</v>
      </c>
      <c r="N893" s="16">
        <v>3</v>
      </c>
      <c r="O893" s="15" t="s">
        <v>43</v>
      </c>
      <c r="P893" s="15" t="s">
        <v>433</v>
      </c>
      <c r="Q893" s="15" t="s">
        <v>48</v>
      </c>
      <c r="R893" s="15" t="s">
        <v>49</v>
      </c>
      <c r="S893" s="15" t="s">
        <v>43</v>
      </c>
      <c r="T893" s="15" t="s">
        <v>50</v>
      </c>
      <c r="U893" s="15" t="s">
        <v>82</v>
      </c>
      <c r="V893" s="16">
        <v>3.2</v>
      </c>
      <c r="W893" s="16">
        <v>3.2</v>
      </c>
      <c r="X893" s="15" t="s">
        <v>52</v>
      </c>
      <c r="Y893" s="15" t="s">
        <v>858</v>
      </c>
      <c r="Z893" s="16" t="b">
        <v>0</v>
      </c>
      <c r="AA893" s="15" t="s">
        <v>54</v>
      </c>
      <c r="AB893" s="16" t="b">
        <v>0</v>
      </c>
      <c r="AC893" s="16">
        <v>39</v>
      </c>
      <c r="AD893" t="str">
        <f t="shared" si="13"/>
        <v>NT</v>
      </c>
    </row>
    <row r="894" spans="2:30" x14ac:dyDescent="0.25">
      <c r="B894">
        <f>VLOOKUP(C894*1,RMPCrecs!F$2:N$1245,9,FALSE)</f>
        <v>19</v>
      </c>
      <c r="C894" s="15" t="s">
        <v>862</v>
      </c>
      <c r="D894" s="15" t="s">
        <v>41</v>
      </c>
      <c r="E894" s="16">
        <v>2010</v>
      </c>
      <c r="F894" s="15" t="s">
        <v>42</v>
      </c>
      <c r="G894" s="17">
        <v>40443</v>
      </c>
      <c r="H894" s="15" t="s">
        <v>43</v>
      </c>
      <c r="I894" s="15" t="s">
        <v>44</v>
      </c>
      <c r="J894" s="16">
        <v>3008</v>
      </c>
      <c r="K894" s="15" t="s">
        <v>45</v>
      </c>
      <c r="L894" s="16">
        <v>770</v>
      </c>
      <c r="M894" s="15" t="s">
        <v>46</v>
      </c>
      <c r="N894" s="16">
        <v>3</v>
      </c>
      <c r="O894" s="15" t="s">
        <v>43</v>
      </c>
      <c r="P894" s="15" t="s">
        <v>455</v>
      </c>
      <c r="Q894" s="15" t="s">
        <v>48</v>
      </c>
      <c r="R894" s="15" t="s">
        <v>49</v>
      </c>
      <c r="S894" s="15" t="s">
        <v>43</v>
      </c>
      <c r="T894" s="15" t="s">
        <v>50</v>
      </c>
      <c r="U894" s="15" t="s">
        <v>82</v>
      </c>
      <c r="V894" s="16">
        <v>3.2</v>
      </c>
      <c r="W894" s="16">
        <v>3.2</v>
      </c>
      <c r="X894" s="15" t="s">
        <v>52</v>
      </c>
      <c r="Y894" s="15" t="s">
        <v>858</v>
      </c>
      <c r="Z894" s="16" t="b">
        <v>0</v>
      </c>
      <c r="AA894" s="15" t="s">
        <v>54</v>
      </c>
      <c r="AB894" s="16" t="b">
        <v>0</v>
      </c>
      <c r="AC894" s="16">
        <v>39</v>
      </c>
      <c r="AD894" t="str">
        <f t="shared" si="13"/>
        <v>NT</v>
      </c>
    </row>
    <row r="895" spans="2:30" x14ac:dyDescent="0.25">
      <c r="B895">
        <f>VLOOKUP(C895*1,RMPCrecs!F$2:N$1245,9,FALSE)</f>
        <v>19</v>
      </c>
      <c r="C895" s="15" t="s">
        <v>863</v>
      </c>
      <c r="D895" s="15" t="s">
        <v>41</v>
      </c>
      <c r="E895" s="16">
        <v>2010</v>
      </c>
      <c r="F895" s="15" t="s">
        <v>42</v>
      </c>
      <c r="G895" s="17">
        <v>40443</v>
      </c>
      <c r="H895" s="15" t="s">
        <v>43</v>
      </c>
      <c r="I895" s="15" t="s">
        <v>44</v>
      </c>
      <c r="J895" s="16">
        <v>3008</v>
      </c>
      <c r="K895" s="15" t="s">
        <v>110</v>
      </c>
      <c r="L895" s="16">
        <v>700</v>
      </c>
      <c r="M895" s="15" t="s">
        <v>46</v>
      </c>
      <c r="N895" s="16">
        <v>3</v>
      </c>
      <c r="O895" s="15" t="s">
        <v>43</v>
      </c>
      <c r="P895" s="15" t="s">
        <v>455</v>
      </c>
      <c r="Q895" s="15" t="s">
        <v>48</v>
      </c>
      <c r="R895" s="15" t="s">
        <v>49</v>
      </c>
      <c r="S895" s="15" t="s">
        <v>43</v>
      </c>
      <c r="T895" s="15" t="s">
        <v>50</v>
      </c>
      <c r="U895" s="15" t="s">
        <v>82</v>
      </c>
      <c r="V895" s="16">
        <v>3.2</v>
      </c>
      <c r="W895" s="16">
        <v>3.2</v>
      </c>
      <c r="X895" s="15" t="s">
        <v>52</v>
      </c>
      <c r="Y895" s="15" t="s">
        <v>858</v>
      </c>
      <c r="Z895" s="16" t="b">
        <v>0</v>
      </c>
      <c r="AA895" s="15" t="s">
        <v>54</v>
      </c>
      <c r="AB895" s="16" t="b">
        <v>0</v>
      </c>
      <c r="AC895" s="16">
        <v>39</v>
      </c>
      <c r="AD895" t="str">
        <f t="shared" si="13"/>
        <v>NT</v>
      </c>
    </row>
    <row r="896" spans="2:30" x14ac:dyDescent="0.25">
      <c r="B896">
        <f>VLOOKUP(C896*1,RMPCrecs!F$2:N$1245,9,FALSE)</f>
        <v>19</v>
      </c>
      <c r="C896" s="15" t="s">
        <v>864</v>
      </c>
      <c r="D896" s="15" t="s">
        <v>41</v>
      </c>
      <c r="E896" s="16">
        <v>2010</v>
      </c>
      <c r="F896" s="15" t="s">
        <v>42</v>
      </c>
      <c r="G896" s="17">
        <v>40443</v>
      </c>
      <c r="H896" s="15" t="s">
        <v>43</v>
      </c>
      <c r="I896" s="15" t="s">
        <v>44</v>
      </c>
      <c r="J896" s="16">
        <v>3008</v>
      </c>
      <c r="K896" s="15" t="s">
        <v>110</v>
      </c>
      <c r="L896" s="16">
        <v>800</v>
      </c>
      <c r="M896" s="15" t="s">
        <v>46</v>
      </c>
      <c r="N896" s="16">
        <v>3</v>
      </c>
      <c r="O896" s="15" t="s">
        <v>43</v>
      </c>
      <c r="P896" s="15" t="s">
        <v>865</v>
      </c>
      <c r="Q896" s="15" t="s">
        <v>48</v>
      </c>
      <c r="R896" s="15" t="s">
        <v>49</v>
      </c>
      <c r="S896" s="15" t="s">
        <v>43</v>
      </c>
      <c r="T896" s="15" t="s">
        <v>50</v>
      </c>
      <c r="U896" s="15" t="s">
        <v>82</v>
      </c>
      <c r="V896" s="16">
        <v>3.2</v>
      </c>
      <c r="W896" s="16">
        <v>3.2</v>
      </c>
      <c r="X896" s="15" t="s">
        <v>52</v>
      </c>
      <c r="Y896" s="15" t="s">
        <v>858</v>
      </c>
      <c r="Z896" s="16" t="b">
        <v>0</v>
      </c>
      <c r="AA896" s="15" t="s">
        <v>54</v>
      </c>
      <c r="AB896" s="16" t="b">
        <v>0</v>
      </c>
      <c r="AC896" s="16">
        <v>39</v>
      </c>
      <c r="AD896" t="str">
        <f t="shared" si="13"/>
        <v>NT</v>
      </c>
    </row>
    <row r="897" spans="2:30" x14ac:dyDescent="0.25">
      <c r="B897">
        <f>VLOOKUP(C897*1,RMPCrecs!F$2:N$1245,9,FALSE)</f>
        <v>19</v>
      </c>
      <c r="C897" s="15" t="s">
        <v>866</v>
      </c>
      <c r="D897" s="15" t="s">
        <v>41</v>
      </c>
      <c r="E897" s="16">
        <v>2010</v>
      </c>
      <c r="F897" s="15" t="s">
        <v>42</v>
      </c>
      <c r="G897" s="17">
        <v>40443</v>
      </c>
      <c r="H897" s="15" t="s">
        <v>43</v>
      </c>
      <c r="I897" s="15" t="s">
        <v>44</v>
      </c>
      <c r="J897" s="16">
        <v>3008</v>
      </c>
      <c r="K897" s="15" t="s">
        <v>110</v>
      </c>
      <c r="L897" s="16">
        <v>740</v>
      </c>
      <c r="M897" s="15" t="s">
        <v>46</v>
      </c>
      <c r="N897" s="16">
        <v>3</v>
      </c>
      <c r="O897" s="15" t="s">
        <v>43</v>
      </c>
      <c r="P897" s="15" t="s">
        <v>455</v>
      </c>
      <c r="Q897" s="15" t="s">
        <v>48</v>
      </c>
      <c r="R897" s="15" t="s">
        <v>49</v>
      </c>
      <c r="S897" s="15" t="s">
        <v>43</v>
      </c>
      <c r="T897" s="15" t="s">
        <v>50</v>
      </c>
      <c r="U897" s="15" t="s">
        <v>82</v>
      </c>
      <c r="V897" s="16">
        <v>3.2</v>
      </c>
      <c r="W897" s="16">
        <v>3.2</v>
      </c>
      <c r="X897" s="15" t="s">
        <v>52</v>
      </c>
      <c r="Y897" s="15" t="s">
        <v>858</v>
      </c>
      <c r="Z897" s="16" t="b">
        <v>0</v>
      </c>
      <c r="AA897" s="15" t="s">
        <v>54</v>
      </c>
      <c r="AB897" s="16" t="b">
        <v>0</v>
      </c>
      <c r="AC897" s="16">
        <v>39</v>
      </c>
      <c r="AD897" t="str">
        <f t="shared" si="13"/>
        <v>NT</v>
      </c>
    </row>
    <row r="898" spans="2:30" x14ac:dyDescent="0.25">
      <c r="B898">
        <f>VLOOKUP(C898*1,RMPCrecs!F$2:N$1245,9,FALSE)</f>
        <v>19</v>
      </c>
      <c r="C898" s="15" t="s">
        <v>867</v>
      </c>
      <c r="D898" s="15" t="s">
        <v>41</v>
      </c>
      <c r="E898" s="16">
        <v>2010</v>
      </c>
      <c r="F898" s="15" t="s">
        <v>42</v>
      </c>
      <c r="G898" s="17">
        <v>40443</v>
      </c>
      <c r="H898" s="15" t="s">
        <v>43</v>
      </c>
      <c r="I898" s="15" t="s">
        <v>44</v>
      </c>
      <c r="J898" s="16">
        <v>3008</v>
      </c>
      <c r="K898" s="15" t="s">
        <v>110</v>
      </c>
      <c r="L898" s="16">
        <v>740</v>
      </c>
      <c r="M898" s="15" t="s">
        <v>46</v>
      </c>
      <c r="N898" s="16">
        <v>3</v>
      </c>
      <c r="O898" s="15" t="s">
        <v>43</v>
      </c>
      <c r="P898" s="15" t="s">
        <v>455</v>
      </c>
      <c r="Q898" s="15" t="s">
        <v>48</v>
      </c>
      <c r="R898" s="15" t="s">
        <v>49</v>
      </c>
      <c r="S898" s="15" t="s">
        <v>43</v>
      </c>
      <c r="T898" s="15" t="s">
        <v>50</v>
      </c>
      <c r="U898" s="15" t="s">
        <v>82</v>
      </c>
      <c r="V898" s="16">
        <v>3.2</v>
      </c>
      <c r="W898" s="16">
        <v>3.2</v>
      </c>
      <c r="X898" s="15" t="s">
        <v>52</v>
      </c>
      <c r="Y898" s="15" t="s">
        <v>858</v>
      </c>
      <c r="Z898" s="16" t="b">
        <v>0</v>
      </c>
      <c r="AA898" s="15" t="s">
        <v>54</v>
      </c>
      <c r="AB898" s="16" t="b">
        <v>0</v>
      </c>
      <c r="AC898" s="16">
        <v>39</v>
      </c>
      <c r="AD898" t="str">
        <f t="shared" si="13"/>
        <v>NT</v>
      </c>
    </row>
    <row r="899" spans="2:30" x14ac:dyDescent="0.25">
      <c r="B899">
        <f>VLOOKUP(C899*1,RMPCrecs!F$2:N$1245,9,FALSE)</f>
        <v>19</v>
      </c>
      <c r="C899" s="15" t="s">
        <v>868</v>
      </c>
      <c r="D899" s="15" t="s">
        <v>41</v>
      </c>
      <c r="E899" s="16">
        <v>2010</v>
      </c>
      <c r="F899" s="15" t="s">
        <v>42</v>
      </c>
      <c r="G899" s="17">
        <v>40443</v>
      </c>
      <c r="H899" s="15" t="s">
        <v>43</v>
      </c>
      <c r="I899" s="15" t="s">
        <v>44</v>
      </c>
      <c r="J899" s="16">
        <v>3008</v>
      </c>
      <c r="K899" s="15" t="s">
        <v>45</v>
      </c>
      <c r="L899" s="16">
        <v>780</v>
      </c>
      <c r="M899" s="15" t="s">
        <v>46</v>
      </c>
      <c r="N899" s="16">
        <v>3</v>
      </c>
      <c r="O899" s="15" t="s">
        <v>43</v>
      </c>
      <c r="P899" s="15" t="s">
        <v>455</v>
      </c>
      <c r="Q899" s="15" t="s">
        <v>48</v>
      </c>
      <c r="R899" s="15" t="s">
        <v>49</v>
      </c>
      <c r="S899" s="15" t="s">
        <v>43</v>
      </c>
      <c r="T899" s="15" t="s">
        <v>50</v>
      </c>
      <c r="U899" s="15" t="s">
        <v>82</v>
      </c>
      <c r="V899" s="16">
        <v>3.2</v>
      </c>
      <c r="W899" s="16">
        <v>3.2</v>
      </c>
      <c r="X899" s="15" t="s">
        <v>52</v>
      </c>
      <c r="Y899" s="15" t="s">
        <v>858</v>
      </c>
      <c r="Z899" s="16" t="b">
        <v>0</v>
      </c>
      <c r="AA899" s="15" t="s">
        <v>54</v>
      </c>
      <c r="AB899" s="16" t="b">
        <v>0</v>
      </c>
      <c r="AC899" s="16">
        <v>39</v>
      </c>
      <c r="AD899" t="str">
        <f t="shared" ref="AD899:AD959" si="14">IF(OR(B899=14,B899=19),"NT",IF(B899&gt;=49,"mix","Tr"))</f>
        <v>NT</v>
      </c>
    </row>
    <row r="900" spans="2:30" x14ac:dyDescent="0.25">
      <c r="B900">
        <f>VLOOKUP(C900*1,RMPCrecs!F$2:N$1245,9,FALSE)</f>
        <v>19</v>
      </c>
      <c r="C900" s="15" t="s">
        <v>869</v>
      </c>
      <c r="D900" s="15" t="s">
        <v>41</v>
      </c>
      <c r="E900" s="16">
        <v>2010</v>
      </c>
      <c r="F900" s="15" t="s">
        <v>42</v>
      </c>
      <c r="G900" s="17">
        <v>40443</v>
      </c>
      <c r="H900" s="15" t="s">
        <v>43</v>
      </c>
      <c r="I900" s="15" t="s">
        <v>44</v>
      </c>
      <c r="J900" s="16">
        <v>3008</v>
      </c>
      <c r="K900" s="15" t="s">
        <v>45</v>
      </c>
      <c r="L900" s="16">
        <v>780</v>
      </c>
      <c r="M900" s="15" t="s">
        <v>46</v>
      </c>
      <c r="N900" s="16">
        <v>3</v>
      </c>
      <c r="O900" s="15" t="s">
        <v>43</v>
      </c>
      <c r="P900" s="15" t="s">
        <v>455</v>
      </c>
      <c r="Q900" s="15" t="s">
        <v>48</v>
      </c>
      <c r="R900" s="15" t="s">
        <v>49</v>
      </c>
      <c r="S900" s="15" t="s">
        <v>43</v>
      </c>
      <c r="T900" s="15" t="s">
        <v>50</v>
      </c>
      <c r="U900" s="15" t="s">
        <v>82</v>
      </c>
      <c r="V900" s="16">
        <v>3.2</v>
      </c>
      <c r="W900" s="16">
        <v>3.2</v>
      </c>
      <c r="X900" s="15" t="s">
        <v>52</v>
      </c>
      <c r="Y900" s="15" t="s">
        <v>858</v>
      </c>
      <c r="Z900" s="16" t="b">
        <v>0</v>
      </c>
      <c r="AA900" s="15" t="s">
        <v>54</v>
      </c>
      <c r="AB900" s="16" t="b">
        <v>0</v>
      </c>
      <c r="AC900" s="16">
        <v>39</v>
      </c>
      <c r="AD900" t="str">
        <f t="shared" si="14"/>
        <v>NT</v>
      </c>
    </row>
    <row r="901" spans="2:30" x14ac:dyDescent="0.25">
      <c r="B901">
        <f>VLOOKUP(C901*1,RMPCrecs!F$2:N$1245,9,FALSE)</f>
        <v>19</v>
      </c>
      <c r="C901" s="15" t="s">
        <v>870</v>
      </c>
      <c r="D901" s="15" t="s">
        <v>41</v>
      </c>
      <c r="E901" s="16">
        <v>2010</v>
      </c>
      <c r="F901" s="15" t="s">
        <v>42</v>
      </c>
      <c r="G901" s="17">
        <v>40443</v>
      </c>
      <c r="H901" s="15" t="s">
        <v>43</v>
      </c>
      <c r="I901" s="15" t="s">
        <v>44</v>
      </c>
      <c r="J901" s="16">
        <v>3008</v>
      </c>
      <c r="K901" s="15" t="s">
        <v>45</v>
      </c>
      <c r="L901" s="16">
        <v>480</v>
      </c>
      <c r="M901" s="15" t="s">
        <v>46</v>
      </c>
      <c r="N901" s="16">
        <v>2</v>
      </c>
      <c r="O901" s="15" t="s">
        <v>43</v>
      </c>
      <c r="P901" s="15" t="s">
        <v>823</v>
      </c>
      <c r="Q901" s="15" t="s">
        <v>48</v>
      </c>
      <c r="R901" s="15" t="s">
        <v>49</v>
      </c>
      <c r="S901" s="15" t="s">
        <v>43</v>
      </c>
      <c r="T901" s="15" t="s">
        <v>50</v>
      </c>
      <c r="U901" s="15" t="s">
        <v>82</v>
      </c>
      <c r="V901" s="16">
        <v>3.2</v>
      </c>
      <c r="W901" s="16">
        <v>3.2</v>
      </c>
      <c r="X901" s="15" t="s">
        <v>52</v>
      </c>
      <c r="Y901" s="15" t="s">
        <v>858</v>
      </c>
      <c r="Z901" s="16" t="b">
        <v>0</v>
      </c>
      <c r="AA901" s="15" t="s">
        <v>54</v>
      </c>
      <c r="AB901" s="16" t="b">
        <v>0</v>
      </c>
      <c r="AC901" s="16">
        <v>39</v>
      </c>
      <c r="AD901" t="str">
        <f t="shared" si="14"/>
        <v>NT</v>
      </c>
    </row>
    <row r="902" spans="2:30" x14ac:dyDescent="0.25">
      <c r="B902">
        <f>VLOOKUP(C902*1,RMPCrecs!F$2:N$1245,9,FALSE)</f>
        <v>19</v>
      </c>
      <c r="C902" s="15" t="s">
        <v>871</v>
      </c>
      <c r="D902" s="15" t="s">
        <v>41</v>
      </c>
      <c r="E902" s="16">
        <v>2010</v>
      </c>
      <c r="F902" s="15" t="s">
        <v>42</v>
      </c>
      <c r="G902" s="17">
        <v>40443</v>
      </c>
      <c r="H902" s="15" t="s">
        <v>43</v>
      </c>
      <c r="I902" s="15" t="s">
        <v>44</v>
      </c>
      <c r="J902" s="16">
        <v>3008</v>
      </c>
      <c r="K902" s="15" t="s">
        <v>45</v>
      </c>
      <c r="L902" s="16">
        <v>710</v>
      </c>
      <c r="M902" s="15" t="s">
        <v>46</v>
      </c>
      <c r="N902" s="16">
        <v>3</v>
      </c>
      <c r="O902" s="15" t="s">
        <v>43</v>
      </c>
      <c r="P902" s="15" t="s">
        <v>455</v>
      </c>
      <c r="Q902" s="15" t="s">
        <v>48</v>
      </c>
      <c r="R902" s="15" t="s">
        <v>49</v>
      </c>
      <c r="S902" s="15" t="s">
        <v>43</v>
      </c>
      <c r="T902" s="15" t="s">
        <v>50</v>
      </c>
      <c r="U902" s="15" t="s">
        <v>82</v>
      </c>
      <c r="V902" s="16">
        <v>3.2</v>
      </c>
      <c r="W902" s="16">
        <v>3.2</v>
      </c>
      <c r="X902" s="15" t="s">
        <v>52</v>
      </c>
      <c r="Y902" s="15" t="s">
        <v>858</v>
      </c>
      <c r="Z902" s="16" t="b">
        <v>0</v>
      </c>
      <c r="AA902" s="15" t="s">
        <v>54</v>
      </c>
      <c r="AB902" s="16" t="b">
        <v>0</v>
      </c>
      <c r="AC902" s="16">
        <v>39</v>
      </c>
      <c r="AD902" t="str">
        <f t="shared" si="14"/>
        <v>NT</v>
      </c>
    </row>
    <row r="903" spans="2:30" x14ac:dyDescent="0.25">
      <c r="B903">
        <f>VLOOKUP(C903*1,RMPCrecs!F$2:N$1245,9,FALSE)</f>
        <v>19</v>
      </c>
      <c r="C903" s="15" t="s">
        <v>872</v>
      </c>
      <c r="D903" s="15" t="s">
        <v>41</v>
      </c>
      <c r="E903" s="16">
        <v>2010</v>
      </c>
      <c r="F903" s="15" t="s">
        <v>42</v>
      </c>
      <c r="G903" s="17">
        <v>40443</v>
      </c>
      <c r="H903" s="15" t="s">
        <v>43</v>
      </c>
      <c r="I903" s="15" t="s">
        <v>44</v>
      </c>
      <c r="J903" s="16">
        <v>3008</v>
      </c>
      <c r="K903" s="15" t="s">
        <v>45</v>
      </c>
      <c r="L903" s="16">
        <v>550</v>
      </c>
      <c r="M903" s="15" t="s">
        <v>46</v>
      </c>
      <c r="N903" s="16">
        <v>2</v>
      </c>
      <c r="O903" s="15" t="s">
        <v>43</v>
      </c>
      <c r="P903" s="15" t="s">
        <v>770</v>
      </c>
      <c r="Q903" s="15" t="s">
        <v>48</v>
      </c>
      <c r="R903" s="15" t="s">
        <v>59</v>
      </c>
      <c r="S903" s="15" t="s">
        <v>43</v>
      </c>
      <c r="T903" s="15" t="s">
        <v>50</v>
      </c>
      <c r="U903" s="15" t="s">
        <v>82</v>
      </c>
      <c r="V903" s="16">
        <v>3.2</v>
      </c>
      <c r="W903" s="16">
        <v>3.2</v>
      </c>
      <c r="X903" s="15" t="s">
        <v>52</v>
      </c>
      <c r="Y903" s="15" t="s">
        <v>858</v>
      </c>
      <c r="Z903" s="16" t="b">
        <v>0</v>
      </c>
      <c r="AA903" s="15" t="s">
        <v>54</v>
      </c>
      <c r="AB903" s="16" t="b">
        <v>0</v>
      </c>
      <c r="AC903" s="16">
        <v>39</v>
      </c>
      <c r="AD903" t="str">
        <f t="shared" si="14"/>
        <v>NT</v>
      </c>
    </row>
    <row r="904" spans="2:30" x14ac:dyDescent="0.25">
      <c r="B904">
        <f>VLOOKUP(C904*1,RMPCrecs!F$2:N$1245,9,FALSE)</f>
        <v>19</v>
      </c>
      <c r="C904" s="15" t="s">
        <v>1217</v>
      </c>
      <c r="D904" s="15" t="s">
        <v>41</v>
      </c>
      <c r="E904" s="16">
        <v>2011</v>
      </c>
      <c r="F904" s="15" t="s">
        <v>67</v>
      </c>
      <c r="G904" s="17">
        <v>40794</v>
      </c>
      <c r="H904" s="15" t="s">
        <v>43</v>
      </c>
      <c r="I904" s="15" t="s">
        <v>44</v>
      </c>
      <c r="J904" s="16">
        <v>3008</v>
      </c>
      <c r="K904" s="15" t="s">
        <v>45</v>
      </c>
      <c r="L904" s="16">
        <v>860</v>
      </c>
      <c r="M904" s="15" t="s">
        <v>46</v>
      </c>
      <c r="N904" s="16">
        <v>3</v>
      </c>
      <c r="O904" s="15" t="s">
        <v>43</v>
      </c>
      <c r="P904" s="15" t="s">
        <v>770</v>
      </c>
      <c r="Q904" s="15" t="s">
        <v>48</v>
      </c>
      <c r="R904" s="15" t="s">
        <v>49</v>
      </c>
      <c r="S904" s="15" t="s">
        <v>43</v>
      </c>
      <c r="T904" s="15" t="s">
        <v>50</v>
      </c>
      <c r="U904" s="15" t="s">
        <v>60</v>
      </c>
      <c r="V904" s="16">
        <v>5.66</v>
      </c>
      <c r="W904" s="16">
        <v>5.66</v>
      </c>
      <c r="X904" s="15" t="s">
        <v>1015</v>
      </c>
      <c r="Y904" s="15" t="s">
        <v>1023</v>
      </c>
      <c r="Z904" s="16" t="b">
        <v>0</v>
      </c>
      <c r="AA904" s="15" t="s">
        <v>54</v>
      </c>
      <c r="AB904" s="16" t="b">
        <v>0</v>
      </c>
      <c r="AC904" s="16">
        <v>39</v>
      </c>
      <c r="AD904" t="str">
        <f t="shared" si="14"/>
        <v>NT</v>
      </c>
    </row>
    <row r="905" spans="2:30" x14ac:dyDescent="0.25">
      <c r="B905">
        <f>VLOOKUP(C905*1,RMPCrecs!F$2:N$1245,9,FALSE)</f>
        <v>19</v>
      </c>
      <c r="C905" s="15" t="s">
        <v>1218</v>
      </c>
      <c r="D905" s="15" t="s">
        <v>41</v>
      </c>
      <c r="E905" s="16">
        <v>2011</v>
      </c>
      <c r="F905" s="15" t="s">
        <v>67</v>
      </c>
      <c r="G905" s="17">
        <v>40794</v>
      </c>
      <c r="H905" s="15" t="s">
        <v>43</v>
      </c>
      <c r="I905" s="15" t="s">
        <v>44</v>
      </c>
      <c r="J905" s="16">
        <v>3008</v>
      </c>
      <c r="K905" s="15" t="s">
        <v>45</v>
      </c>
      <c r="L905" s="16">
        <v>680</v>
      </c>
      <c r="M905" s="15" t="s">
        <v>46</v>
      </c>
      <c r="N905" s="16">
        <v>3</v>
      </c>
      <c r="O905" s="15" t="s">
        <v>43</v>
      </c>
      <c r="P905" s="15" t="s">
        <v>770</v>
      </c>
      <c r="Q905" s="15" t="s">
        <v>48</v>
      </c>
      <c r="R905" s="15" t="s">
        <v>49</v>
      </c>
      <c r="S905" s="15" t="s">
        <v>43</v>
      </c>
      <c r="T905" s="15" t="s">
        <v>50</v>
      </c>
      <c r="U905" s="15" t="s">
        <v>60</v>
      </c>
      <c r="V905" s="16">
        <v>5.66</v>
      </c>
      <c r="W905" s="16">
        <v>5.66</v>
      </c>
      <c r="X905" s="15" t="s">
        <v>1015</v>
      </c>
      <c r="Y905" s="15" t="s">
        <v>1023</v>
      </c>
      <c r="Z905" s="16" t="b">
        <v>0</v>
      </c>
      <c r="AA905" s="15" t="s">
        <v>54</v>
      </c>
      <c r="AB905" s="16" t="b">
        <v>0</v>
      </c>
      <c r="AC905" s="16">
        <v>39</v>
      </c>
      <c r="AD905" t="str">
        <f t="shared" si="14"/>
        <v>NT</v>
      </c>
    </row>
    <row r="906" spans="2:30" x14ac:dyDescent="0.25">
      <c r="B906">
        <f>VLOOKUP(C906*1,RMPCrecs!F$2:N$1245,9,FALSE)</f>
        <v>19</v>
      </c>
      <c r="C906" s="15" t="s">
        <v>1219</v>
      </c>
      <c r="D906" s="15" t="s">
        <v>41</v>
      </c>
      <c r="E906" s="16">
        <v>2011</v>
      </c>
      <c r="F906" s="15" t="s">
        <v>67</v>
      </c>
      <c r="G906" s="17">
        <v>40794</v>
      </c>
      <c r="H906" s="15" t="s">
        <v>43</v>
      </c>
      <c r="I906" s="15" t="s">
        <v>44</v>
      </c>
      <c r="J906" s="16">
        <v>3008</v>
      </c>
      <c r="K906" s="15" t="s">
        <v>45</v>
      </c>
      <c r="L906" s="16">
        <v>670</v>
      </c>
      <c r="M906" s="15" t="s">
        <v>46</v>
      </c>
      <c r="N906" s="16">
        <v>4</v>
      </c>
      <c r="O906" s="15" t="s">
        <v>43</v>
      </c>
      <c r="P906" s="15" t="s">
        <v>433</v>
      </c>
      <c r="Q906" s="15" t="s">
        <v>48</v>
      </c>
      <c r="R906" s="15" t="s">
        <v>49</v>
      </c>
      <c r="S906" s="15" t="s">
        <v>43</v>
      </c>
      <c r="T906" s="15" t="s">
        <v>50</v>
      </c>
      <c r="U906" s="15" t="s">
        <v>60</v>
      </c>
      <c r="V906" s="16">
        <v>5.66</v>
      </c>
      <c r="W906" s="16">
        <v>5.66</v>
      </c>
      <c r="X906" s="15" t="s">
        <v>1015</v>
      </c>
      <c r="Y906" s="15" t="s">
        <v>1023</v>
      </c>
      <c r="Z906" s="16" t="b">
        <v>0</v>
      </c>
      <c r="AA906" s="15" t="s">
        <v>54</v>
      </c>
      <c r="AB906" s="16" t="b">
        <v>0</v>
      </c>
      <c r="AC906" s="16">
        <v>39</v>
      </c>
      <c r="AD906" t="str">
        <f t="shared" si="14"/>
        <v>NT</v>
      </c>
    </row>
    <row r="907" spans="2:30" x14ac:dyDescent="0.25">
      <c r="B907">
        <f>VLOOKUP(C907*1,RMPCrecs!F$2:N$1245,9,FALSE)</f>
        <v>19</v>
      </c>
      <c r="C907" s="15" t="s">
        <v>1220</v>
      </c>
      <c r="D907" s="15" t="s">
        <v>41</v>
      </c>
      <c r="E907" s="16">
        <v>2011</v>
      </c>
      <c r="F907" s="15" t="s">
        <v>67</v>
      </c>
      <c r="G907" s="17">
        <v>40794</v>
      </c>
      <c r="H907" s="15" t="s">
        <v>43</v>
      </c>
      <c r="I907" s="15" t="s">
        <v>44</v>
      </c>
      <c r="J907" s="16">
        <v>3008</v>
      </c>
      <c r="K907" s="15" t="s">
        <v>110</v>
      </c>
      <c r="L907" s="16">
        <v>910</v>
      </c>
      <c r="M907" s="15" t="s">
        <v>46</v>
      </c>
      <c r="N907" s="16">
        <v>4</v>
      </c>
      <c r="O907" s="15" t="s">
        <v>43</v>
      </c>
      <c r="P907" s="15" t="s">
        <v>452</v>
      </c>
      <c r="Q907" s="15" t="s">
        <v>48</v>
      </c>
      <c r="R907" s="15" t="s">
        <v>49</v>
      </c>
      <c r="S907" s="15" t="s">
        <v>43</v>
      </c>
      <c r="T907" s="15" t="s">
        <v>50</v>
      </c>
      <c r="U907" s="15" t="s">
        <v>60</v>
      </c>
      <c r="V907" s="16">
        <v>5.66</v>
      </c>
      <c r="W907" s="16">
        <v>5.66</v>
      </c>
      <c r="X907" s="15" t="s">
        <v>1015</v>
      </c>
      <c r="Y907" s="15" t="s">
        <v>1023</v>
      </c>
      <c r="Z907" s="16" t="b">
        <v>0</v>
      </c>
      <c r="AA907" s="15" t="s">
        <v>54</v>
      </c>
      <c r="AB907" s="16" t="b">
        <v>0</v>
      </c>
      <c r="AC907" s="16">
        <v>39</v>
      </c>
      <c r="AD907" t="str">
        <f t="shared" si="14"/>
        <v>NT</v>
      </c>
    </row>
    <row r="908" spans="2:30" x14ac:dyDescent="0.25">
      <c r="B908">
        <f>VLOOKUP(C908*1,RMPCrecs!F$2:N$1245,9,FALSE)</f>
        <v>19</v>
      </c>
      <c r="C908" s="15" t="s">
        <v>1312</v>
      </c>
      <c r="D908" s="15" t="s">
        <v>41</v>
      </c>
      <c r="E908" s="16">
        <v>2012</v>
      </c>
      <c r="F908" s="15" t="s">
        <v>42</v>
      </c>
      <c r="G908" s="17">
        <v>41164</v>
      </c>
      <c r="H908" s="15" t="s">
        <v>43</v>
      </c>
      <c r="I908" s="15" t="s">
        <v>44</v>
      </c>
      <c r="J908" s="16">
        <v>3008</v>
      </c>
      <c r="K908" s="15" t="s">
        <v>45</v>
      </c>
      <c r="L908" s="16">
        <v>800</v>
      </c>
      <c r="M908" s="15" t="s">
        <v>46</v>
      </c>
      <c r="N908" s="16">
        <v>4</v>
      </c>
      <c r="O908" s="15" t="s">
        <v>43</v>
      </c>
      <c r="P908" s="15" t="s">
        <v>1313</v>
      </c>
      <c r="Q908" s="15" t="s">
        <v>48</v>
      </c>
      <c r="R908" s="15" t="s">
        <v>49</v>
      </c>
      <c r="S908" s="15" t="s">
        <v>43</v>
      </c>
      <c r="T908" s="15" t="s">
        <v>50</v>
      </c>
      <c r="U908" s="15" t="s">
        <v>51</v>
      </c>
      <c r="V908" s="16">
        <v>1.79</v>
      </c>
      <c r="W908" s="16">
        <v>1.79</v>
      </c>
      <c r="X908" s="15" t="s">
        <v>1015</v>
      </c>
      <c r="Y908" s="15" t="s">
        <v>1296</v>
      </c>
      <c r="Z908" s="16" t="b">
        <v>0</v>
      </c>
      <c r="AA908" s="15" t="s">
        <v>54</v>
      </c>
      <c r="AB908" s="16" t="b">
        <v>0</v>
      </c>
      <c r="AC908" s="16">
        <v>39</v>
      </c>
      <c r="AD908" t="str">
        <f t="shared" si="14"/>
        <v>NT</v>
      </c>
    </row>
    <row r="909" spans="2:30" x14ac:dyDescent="0.25">
      <c r="B909">
        <f>VLOOKUP(C909*1,RMPCrecs!F$2:N$1245,9,FALSE)</f>
        <v>19</v>
      </c>
      <c r="C909" s="15" t="s">
        <v>1330</v>
      </c>
      <c r="D909" s="15" t="s">
        <v>41</v>
      </c>
      <c r="E909" s="16">
        <v>2012</v>
      </c>
      <c r="F909" s="15" t="s">
        <v>42</v>
      </c>
      <c r="G909" s="17">
        <v>41151</v>
      </c>
      <c r="H909" s="15" t="s">
        <v>43</v>
      </c>
      <c r="I909" s="15" t="s">
        <v>44</v>
      </c>
      <c r="J909" s="16">
        <v>3008</v>
      </c>
      <c r="K909" s="15" t="s">
        <v>110</v>
      </c>
      <c r="L909" s="16">
        <v>770</v>
      </c>
      <c r="M909" s="15" t="s">
        <v>46</v>
      </c>
      <c r="N909" s="16">
        <v>4</v>
      </c>
      <c r="O909" s="15" t="s">
        <v>43</v>
      </c>
      <c r="P909" s="15" t="s">
        <v>956</v>
      </c>
      <c r="Q909" s="15" t="s">
        <v>48</v>
      </c>
      <c r="R909" s="15" t="s">
        <v>49</v>
      </c>
      <c r="S909" s="15" t="s">
        <v>43</v>
      </c>
      <c r="T909" s="15" t="s">
        <v>50</v>
      </c>
      <c r="U909" s="15" t="s">
        <v>72</v>
      </c>
      <c r="V909" s="16">
        <v>2.2999999999999998</v>
      </c>
      <c r="W909" s="16">
        <v>2.2999999999999998</v>
      </c>
      <c r="X909" s="15" t="s">
        <v>1015</v>
      </c>
      <c r="Y909" s="15" t="s">
        <v>1298</v>
      </c>
      <c r="Z909" s="16" t="b">
        <v>0</v>
      </c>
      <c r="AA909" s="15" t="s">
        <v>54</v>
      </c>
      <c r="AB909" s="16" t="b">
        <v>0</v>
      </c>
      <c r="AC909" s="16">
        <v>39</v>
      </c>
      <c r="AD909" t="str">
        <f t="shared" si="14"/>
        <v>NT</v>
      </c>
    </row>
    <row r="910" spans="2:30" x14ac:dyDescent="0.25">
      <c r="B910">
        <f>VLOOKUP(C910*1,RMPCrecs!F$2:N$1245,9,FALSE)</f>
        <v>19</v>
      </c>
      <c r="C910" s="15" t="s">
        <v>1331</v>
      </c>
      <c r="D910" s="15" t="s">
        <v>41</v>
      </c>
      <c r="E910" s="16">
        <v>2012</v>
      </c>
      <c r="F910" s="15" t="s">
        <v>42</v>
      </c>
      <c r="G910" s="17">
        <v>41151</v>
      </c>
      <c r="H910" s="15" t="s">
        <v>43</v>
      </c>
      <c r="I910" s="15" t="s">
        <v>44</v>
      </c>
      <c r="J910" s="16">
        <v>3008</v>
      </c>
      <c r="K910" s="15" t="s">
        <v>45</v>
      </c>
      <c r="L910" s="16">
        <v>760</v>
      </c>
      <c r="M910" s="15" t="s">
        <v>46</v>
      </c>
      <c r="N910" s="16">
        <v>4</v>
      </c>
      <c r="O910" s="15" t="s">
        <v>43</v>
      </c>
      <c r="P910" s="15" t="s">
        <v>770</v>
      </c>
      <c r="Q910" s="15" t="s">
        <v>48</v>
      </c>
      <c r="R910" s="15" t="s">
        <v>49</v>
      </c>
      <c r="S910" s="15" t="s">
        <v>43</v>
      </c>
      <c r="T910" s="15" t="s">
        <v>50</v>
      </c>
      <c r="U910" s="15" t="s">
        <v>72</v>
      </c>
      <c r="V910" s="16">
        <v>2.2999999999999998</v>
      </c>
      <c r="W910" s="16">
        <v>2.2999999999999998</v>
      </c>
      <c r="X910" s="15" t="s">
        <v>1015</v>
      </c>
      <c r="Y910" s="15" t="s">
        <v>1298</v>
      </c>
      <c r="Z910" s="16" t="b">
        <v>0</v>
      </c>
      <c r="AA910" s="15" t="s">
        <v>54</v>
      </c>
      <c r="AB910" s="16" t="b">
        <v>0</v>
      </c>
      <c r="AC910" s="16">
        <v>39</v>
      </c>
      <c r="AD910" t="str">
        <f t="shared" si="14"/>
        <v>NT</v>
      </c>
    </row>
    <row r="911" spans="2:30" x14ac:dyDescent="0.25">
      <c r="B911">
        <f>VLOOKUP(C911*1,RMPCrecs!F$2:N$1245,9,FALSE)</f>
        <v>19</v>
      </c>
      <c r="C911" s="15" t="s">
        <v>1332</v>
      </c>
      <c r="D911" s="15" t="s">
        <v>41</v>
      </c>
      <c r="E911" s="16">
        <v>2012</v>
      </c>
      <c r="F911" s="15" t="s">
        <v>42</v>
      </c>
      <c r="G911" s="17">
        <v>41151</v>
      </c>
      <c r="H911" s="15" t="s">
        <v>43</v>
      </c>
      <c r="I911" s="15" t="s">
        <v>44</v>
      </c>
      <c r="J911" s="16">
        <v>3008</v>
      </c>
      <c r="K911" s="15" t="s">
        <v>110</v>
      </c>
      <c r="L911" s="16">
        <v>740</v>
      </c>
      <c r="M911" s="15" t="s">
        <v>46</v>
      </c>
      <c r="N911" s="16">
        <v>4</v>
      </c>
      <c r="O911" s="15" t="s">
        <v>43</v>
      </c>
      <c r="P911" s="15" t="s">
        <v>956</v>
      </c>
      <c r="Q911" s="15" t="s">
        <v>48</v>
      </c>
      <c r="R911" s="15" t="s">
        <v>49</v>
      </c>
      <c r="S911" s="15" t="s">
        <v>43</v>
      </c>
      <c r="T911" s="15" t="s">
        <v>50</v>
      </c>
      <c r="U911" s="15" t="s">
        <v>72</v>
      </c>
      <c r="V911" s="16">
        <v>2.2999999999999998</v>
      </c>
      <c r="W911" s="16">
        <v>2.2999999999999998</v>
      </c>
      <c r="X911" s="15" t="s">
        <v>1015</v>
      </c>
      <c r="Y911" s="15" t="s">
        <v>1298</v>
      </c>
      <c r="Z911" s="16" t="b">
        <v>0</v>
      </c>
      <c r="AA911" s="15" t="s">
        <v>54</v>
      </c>
      <c r="AB911" s="16" t="b">
        <v>0</v>
      </c>
      <c r="AC911" s="16">
        <v>39</v>
      </c>
      <c r="AD911" t="str">
        <f t="shared" si="14"/>
        <v>NT</v>
      </c>
    </row>
    <row r="912" spans="2:30" x14ac:dyDescent="0.25">
      <c r="B912">
        <f>VLOOKUP(C912*1,RMPCrecs!F$2:N$1245,9,FALSE)</f>
        <v>19</v>
      </c>
      <c r="C912" s="15" t="s">
        <v>1333</v>
      </c>
      <c r="D912" s="15" t="s">
        <v>41</v>
      </c>
      <c r="E912" s="16">
        <v>2012</v>
      </c>
      <c r="F912" s="15" t="s">
        <v>42</v>
      </c>
      <c r="G912" s="17">
        <v>41151</v>
      </c>
      <c r="H912" s="15" t="s">
        <v>43</v>
      </c>
      <c r="I912" s="15" t="s">
        <v>44</v>
      </c>
      <c r="J912" s="16">
        <v>3008</v>
      </c>
      <c r="K912" s="15" t="s">
        <v>110</v>
      </c>
      <c r="L912" s="16">
        <v>750</v>
      </c>
      <c r="M912" s="15" t="s">
        <v>46</v>
      </c>
      <c r="N912" s="16">
        <v>4</v>
      </c>
      <c r="O912" s="15" t="s">
        <v>43</v>
      </c>
      <c r="P912" s="15" t="s">
        <v>770</v>
      </c>
      <c r="Q912" s="15" t="s">
        <v>48</v>
      </c>
      <c r="R912" s="15" t="s">
        <v>49</v>
      </c>
      <c r="S912" s="15" t="s">
        <v>43</v>
      </c>
      <c r="T912" s="15" t="s">
        <v>50</v>
      </c>
      <c r="U912" s="15" t="s">
        <v>72</v>
      </c>
      <c r="V912" s="16">
        <v>2.2999999999999998</v>
      </c>
      <c r="W912" s="16">
        <v>2.2999999999999998</v>
      </c>
      <c r="X912" s="15" t="s">
        <v>1015</v>
      </c>
      <c r="Y912" s="15" t="s">
        <v>1298</v>
      </c>
      <c r="Z912" s="16" t="b">
        <v>0</v>
      </c>
      <c r="AA912" s="15" t="s">
        <v>54</v>
      </c>
      <c r="AB912" s="16" t="b">
        <v>0</v>
      </c>
      <c r="AC912" s="16">
        <v>39</v>
      </c>
      <c r="AD912" t="str">
        <f t="shared" si="14"/>
        <v>NT</v>
      </c>
    </row>
    <row r="913" spans="2:30" x14ac:dyDescent="0.25">
      <c r="B913">
        <f>VLOOKUP(C913*1,RMPCrecs!F$2:N$1245,9,FALSE)</f>
        <v>19</v>
      </c>
      <c r="C913" s="15" t="s">
        <v>1334</v>
      </c>
      <c r="D913" s="15" t="s">
        <v>41</v>
      </c>
      <c r="E913" s="16">
        <v>2012</v>
      </c>
      <c r="F913" s="15" t="s">
        <v>42</v>
      </c>
      <c r="G913" s="17">
        <v>41151</v>
      </c>
      <c r="H913" s="15" t="s">
        <v>43</v>
      </c>
      <c r="I913" s="15" t="s">
        <v>44</v>
      </c>
      <c r="J913" s="16">
        <v>3008</v>
      </c>
      <c r="K913" s="15" t="s">
        <v>110</v>
      </c>
      <c r="L913" s="16">
        <v>770</v>
      </c>
      <c r="M913" s="15" t="s">
        <v>46</v>
      </c>
      <c r="N913" s="16">
        <v>4</v>
      </c>
      <c r="O913" s="15" t="s">
        <v>43</v>
      </c>
      <c r="P913" s="15" t="s">
        <v>770</v>
      </c>
      <c r="Q913" s="15" t="s">
        <v>48</v>
      </c>
      <c r="R913" s="15" t="s">
        <v>49</v>
      </c>
      <c r="S913" s="15" t="s">
        <v>43</v>
      </c>
      <c r="T913" s="15" t="s">
        <v>50</v>
      </c>
      <c r="U913" s="15" t="s">
        <v>72</v>
      </c>
      <c r="V913" s="16">
        <v>2.2999999999999998</v>
      </c>
      <c r="W913" s="16">
        <v>2.2999999999999998</v>
      </c>
      <c r="X913" s="15" t="s">
        <v>1015</v>
      </c>
      <c r="Y913" s="15" t="s">
        <v>1298</v>
      </c>
      <c r="Z913" s="16" t="b">
        <v>0</v>
      </c>
      <c r="AA913" s="15" t="s">
        <v>54</v>
      </c>
      <c r="AB913" s="16" t="b">
        <v>0</v>
      </c>
      <c r="AC913" s="16">
        <v>39</v>
      </c>
      <c r="AD913" t="str">
        <f t="shared" si="14"/>
        <v>NT</v>
      </c>
    </row>
    <row r="914" spans="2:30" x14ac:dyDescent="0.25">
      <c r="B914">
        <f>VLOOKUP(C914*1,RMPCrecs!F$2:N$1245,9,FALSE)</f>
        <v>19</v>
      </c>
      <c r="C914" s="15" t="s">
        <v>1335</v>
      </c>
      <c r="D914" s="15" t="s">
        <v>41</v>
      </c>
      <c r="E914" s="16">
        <v>2012</v>
      </c>
      <c r="F914" s="15" t="s">
        <v>42</v>
      </c>
      <c r="G914" s="17">
        <v>41151</v>
      </c>
      <c r="H914" s="15" t="s">
        <v>43</v>
      </c>
      <c r="I914" s="15" t="s">
        <v>44</v>
      </c>
      <c r="J914" s="16">
        <v>3008</v>
      </c>
      <c r="K914" s="15" t="s">
        <v>110</v>
      </c>
      <c r="L914" s="16">
        <v>800</v>
      </c>
      <c r="M914" s="15" t="s">
        <v>46</v>
      </c>
      <c r="N914" s="16">
        <v>4</v>
      </c>
      <c r="O914" s="15" t="s">
        <v>43</v>
      </c>
      <c r="P914" s="15" t="s">
        <v>770</v>
      </c>
      <c r="Q914" s="15" t="s">
        <v>48</v>
      </c>
      <c r="R914" s="15" t="s">
        <v>49</v>
      </c>
      <c r="S914" s="15" t="s">
        <v>43</v>
      </c>
      <c r="T914" s="15" t="s">
        <v>50</v>
      </c>
      <c r="U914" s="15" t="s">
        <v>72</v>
      </c>
      <c r="V914" s="16">
        <v>2.2999999999999998</v>
      </c>
      <c r="W914" s="16">
        <v>2.2999999999999998</v>
      </c>
      <c r="X914" s="15" t="s">
        <v>1015</v>
      </c>
      <c r="Y914" s="15" t="s">
        <v>1298</v>
      </c>
      <c r="Z914" s="16" t="b">
        <v>0</v>
      </c>
      <c r="AA914" s="15" t="s">
        <v>54</v>
      </c>
      <c r="AB914" s="16" t="b">
        <v>0</v>
      </c>
      <c r="AC914" s="16">
        <v>39</v>
      </c>
      <c r="AD914" t="str">
        <f t="shared" si="14"/>
        <v>NT</v>
      </c>
    </row>
    <row r="915" spans="2:30" x14ac:dyDescent="0.25">
      <c r="B915">
        <v>19</v>
      </c>
      <c r="C915" s="15" t="s">
        <v>1883</v>
      </c>
      <c r="D915" s="15" t="s">
        <v>41</v>
      </c>
      <c r="E915" s="16">
        <v>2010</v>
      </c>
      <c r="F915" s="15" t="s">
        <v>42</v>
      </c>
      <c r="G915" s="17">
        <v>40443</v>
      </c>
      <c r="H915" s="15" t="s">
        <v>43</v>
      </c>
      <c r="I915" s="15" t="s">
        <v>44</v>
      </c>
      <c r="J915" s="16">
        <v>3008</v>
      </c>
      <c r="K915" s="15" t="s">
        <v>45</v>
      </c>
      <c r="L915" s="16">
        <v>730</v>
      </c>
      <c r="M915" s="15" t="s">
        <v>46</v>
      </c>
      <c r="N915" s="16">
        <v>2</v>
      </c>
      <c r="O915" s="15" t="s">
        <v>43</v>
      </c>
      <c r="P915" s="15" t="s">
        <v>859</v>
      </c>
      <c r="Q915" s="15" t="s">
        <v>48</v>
      </c>
      <c r="R915" s="15" t="s">
        <v>49</v>
      </c>
      <c r="S915" s="15" t="s">
        <v>43</v>
      </c>
      <c r="T915" s="15" t="s">
        <v>50</v>
      </c>
      <c r="U915" s="15" t="s">
        <v>82</v>
      </c>
      <c r="V915" s="16">
        <v>3.2</v>
      </c>
      <c r="W915" s="16">
        <v>3.2</v>
      </c>
      <c r="X915" s="15" t="s">
        <v>52</v>
      </c>
      <c r="Y915" s="15" t="s">
        <v>858</v>
      </c>
      <c r="Z915" s="16" t="b">
        <v>0</v>
      </c>
      <c r="AA915" s="15" t="s">
        <v>54</v>
      </c>
      <c r="AB915" s="16" t="b">
        <v>0</v>
      </c>
      <c r="AC915" s="16">
        <v>39</v>
      </c>
      <c r="AD915" t="str">
        <f>IF(OR(B915=14,B915=19),"NT",IF(B915&gt;=49,"mix","Tr"))</f>
        <v>NT</v>
      </c>
    </row>
    <row r="916" spans="2:30" x14ac:dyDescent="0.25">
      <c r="B916">
        <f>VLOOKUP(C916*1,RMPCrecs!F$2:N$1245,9,FALSE)</f>
        <v>29</v>
      </c>
      <c r="C916" s="15" t="s">
        <v>84</v>
      </c>
      <c r="D916" s="15" t="s">
        <v>41</v>
      </c>
      <c r="E916" s="16">
        <v>2007</v>
      </c>
      <c r="F916" s="15" t="s">
        <v>67</v>
      </c>
      <c r="G916" s="17">
        <v>39309</v>
      </c>
      <c r="H916" s="15" t="s">
        <v>43</v>
      </c>
      <c r="I916" s="15" t="s">
        <v>44</v>
      </c>
      <c r="J916" s="16">
        <v>3008</v>
      </c>
      <c r="K916" s="15" t="s">
        <v>45</v>
      </c>
      <c r="L916" s="16">
        <v>550</v>
      </c>
      <c r="M916" s="15" t="s">
        <v>46</v>
      </c>
      <c r="N916" s="16">
        <v>2</v>
      </c>
      <c r="O916" s="15" t="s">
        <v>43</v>
      </c>
      <c r="P916" s="15" t="s">
        <v>68</v>
      </c>
      <c r="Q916" s="15" t="s">
        <v>48</v>
      </c>
      <c r="R916" s="15" t="s">
        <v>49</v>
      </c>
      <c r="S916" s="15" t="s">
        <v>43</v>
      </c>
      <c r="T916" s="15" t="s">
        <v>50</v>
      </c>
      <c r="U916" s="15" t="s">
        <v>85</v>
      </c>
      <c r="V916" s="16">
        <v>1</v>
      </c>
      <c r="W916" s="16">
        <v>1</v>
      </c>
      <c r="X916" s="15" t="s">
        <v>52</v>
      </c>
      <c r="Y916" s="15" t="s">
        <v>86</v>
      </c>
      <c r="Z916" s="16" t="b">
        <v>0</v>
      </c>
      <c r="AA916" s="15" t="s">
        <v>54</v>
      </c>
      <c r="AB916" s="16" t="b">
        <v>0</v>
      </c>
      <c r="AC916" s="16">
        <v>39</v>
      </c>
      <c r="AD916" t="str">
        <f t="shared" si="14"/>
        <v>Tr</v>
      </c>
    </row>
    <row r="917" spans="2:30" x14ac:dyDescent="0.25">
      <c r="B917">
        <f>VLOOKUP(C917*1,RMPCrecs!F$2:N$1245,9,FALSE)</f>
        <v>29</v>
      </c>
      <c r="C917" s="15" t="s">
        <v>103</v>
      </c>
      <c r="D917" s="15" t="s">
        <v>41</v>
      </c>
      <c r="E917" s="16">
        <v>2007</v>
      </c>
      <c r="F917" s="15" t="s">
        <v>67</v>
      </c>
      <c r="G917" s="17">
        <v>39336</v>
      </c>
      <c r="H917" s="15" t="s">
        <v>43</v>
      </c>
      <c r="I917" s="15" t="s">
        <v>44</v>
      </c>
      <c r="J917" s="16">
        <v>3008</v>
      </c>
      <c r="K917" s="15" t="s">
        <v>45</v>
      </c>
      <c r="L917" s="16">
        <v>520</v>
      </c>
      <c r="M917" s="15" t="s">
        <v>46</v>
      </c>
      <c r="N917" s="16">
        <v>2</v>
      </c>
      <c r="O917" s="15" t="s">
        <v>43</v>
      </c>
      <c r="P917" s="15" t="s">
        <v>104</v>
      </c>
      <c r="Q917" s="15" t="s">
        <v>48</v>
      </c>
      <c r="R917" s="15" t="s">
        <v>49</v>
      </c>
      <c r="S917" s="15" t="s">
        <v>43</v>
      </c>
      <c r="T917" s="15" t="s">
        <v>50</v>
      </c>
      <c r="U917" s="15" t="s">
        <v>60</v>
      </c>
      <c r="V917" s="16">
        <v>5.41</v>
      </c>
      <c r="W917" s="16">
        <v>5.41</v>
      </c>
      <c r="X917" s="15" t="s">
        <v>52</v>
      </c>
      <c r="Y917" s="15" t="s">
        <v>105</v>
      </c>
      <c r="Z917" s="16" t="b">
        <v>0</v>
      </c>
      <c r="AA917" s="15" t="s">
        <v>54</v>
      </c>
      <c r="AB917" s="16" t="b">
        <v>0</v>
      </c>
      <c r="AC917" s="16">
        <v>39</v>
      </c>
      <c r="AD917" t="str">
        <f t="shared" si="14"/>
        <v>Tr</v>
      </c>
    </row>
    <row r="918" spans="2:30" x14ac:dyDescent="0.25">
      <c r="B918">
        <f>VLOOKUP(C918*1,RMPCrecs!F$2:N$1245,9,FALSE)</f>
        <v>29</v>
      </c>
      <c r="C918" s="15" t="s">
        <v>109</v>
      </c>
      <c r="D918" s="15" t="s">
        <v>41</v>
      </c>
      <c r="E918" s="16">
        <v>2008</v>
      </c>
      <c r="F918" s="15" t="s">
        <v>67</v>
      </c>
      <c r="G918" s="17">
        <v>39686</v>
      </c>
      <c r="H918" s="15" t="s">
        <v>43</v>
      </c>
      <c r="I918" s="15" t="s">
        <v>44</v>
      </c>
      <c r="J918" s="16">
        <v>3008</v>
      </c>
      <c r="K918" s="15" t="s">
        <v>110</v>
      </c>
      <c r="L918" s="16">
        <v>730</v>
      </c>
      <c r="M918" s="15" t="s">
        <v>46</v>
      </c>
      <c r="N918" s="16">
        <v>3</v>
      </c>
      <c r="O918" s="15" t="s">
        <v>43</v>
      </c>
      <c r="P918" s="15" t="s">
        <v>68</v>
      </c>
      <c r="Q918" s="15" t="s">
        <v>48</v>
      </c>
      <c r="R918" s="15" t="s">
        <v>49</v>
      </c>
      <c r="S918" s="15" t="s">
        <v>43</v>
      </c>
      <c r="T918" s="15" t="s">
        <v>50</v>
      </c>
      <c r="U918" s="15" t="s">
        <v>69</v>
      </c>
      <c r="V918" s="16">
        <v>2.89</v>
      </c>
      <c r="W918" s="16">
        <v>2.89</v>
      </c>
      <c r="X918" s="15" t="s">
        <v>52</v>
      </c>
      <c r="Y918" s="15" t="s">
        <v>107</v>
      </c>
      <c r="Z918" s="16" t="b">
        <v>0</v>
      </c>
      <c r="AA918" s="15" t="s">
        <v>54</v>
      </c>
      <c r="AB918" s="16" t="b">
        <v>0</v>
      </c>
      <c r="AC918" s="16">
        <v>39</v>
      </c>
      <c r="AD918" t="str">
        <f t="shared" si="14"/>
        <v>Tr</v>
      </c>
    </row>
    <row r="919" spans="2:30" x14ac:dyDescent="0.25">
      <c r="B919">
        <f>VLOOKUP(C919*1,RMPCrecs!F$2:N$1245,9,FALSE)</f>
        <v>29</v>
      </c>
      <c r="C919" s="15" t="s">
        <v>134</v>
      </c>
      <c r="D919" s="15" t="s">
        <v>41</v>
      </c>
      <c r="E919" s="16">
        <v>2008</v>
      </c>
      <c r="F919" s="15" t="s">
        <v>67</v>
      </c>
      <c r="G919" s="17">
        <v>39675</v>
      </c>
      <c r="H919" s="15" t="s">
        <v>43</v>
      </c>
      <c r="I919" s="15" t="s">
        <v>44</v>
      </c>
      <c r="J919" s="16">
        <v>3008</v>
      </c>
      <c r="K919" s="15" t="s">
        <v>110</v>
      </c>
      <c r="L919" s="16">
        <v>780</v>
      </c>
      <c r="M919" s="15" t="s">
        <v>46</v>
      </c>
      <c r="N919" s="16">
        <v>3</v>
      </c>
      <c r="O919" s="15" t="s">
        <v>43</v>
      </c>
      <c r="P919" s="15" t="s">
        <v>68</v>
      </c>
      <c r="Q919" s="15" t="s">
        <v>48</v>
      </c>
      <c r="R919" s="15" t="s">
        <v>49</v>
      </c>
      <c r="S919" s="15" t="s">
        <v>43</v>
      </c>
      <c r="T919" s="15" t="s">
        <v>50</v>
      </c>
      <c r="U919" s="15" t="s">
        <v>85</v>
      </c>
      <c r="V919" s="16">
        <v>4.28</v>
      </c>
      <c r="W919" s="16">
        <v>4.28</v>
      </c>
      <c r="X919" s="15" t="s">
        <v>52</v>
      </c>
      <c r="Y919" s="15" t="s">
        <v>135</v>
      </c>
      <c r="Z919" s="16" t="b">
        <v>0</v>
      </c>
      <c r="AA919" s="15" t="s">
        <v>54</v>
      </c>
      <c r="AB919" s="16" t="b">
        <v>0</v>
      </c>
      <c r="AC919" s="16">
        <v>39</v>
      </c>
      <c r="AD919" t="str">
        <f t="shared" si="14"/>
        <v>Tr</v>
      </c>
    </row>
    <row r="920" spans="2:30" x14ac:dyDescent="0.25">
      <c r="B920">
        <f>VLOOKUP(C920*1,RMPCrecs!F$2:N$1245,9,FALSE)</f>
        <v>29</v>
      </c>
      <c r="C920" s="15" t="s">
        <v>136</v>
      </c>
      <c r="D920" s="15" t="s">
        <v>41</v>
      </c>
      <c r="E920" s="16">
        <v>2008</v>
      </c>
      <c r="F920" s="15" t="s">
        <v>67</v>
      </c>
      <c r="G920" s="17">
        <v>39675</v>
      </c>
      <c r="H920" s="15" t="s">
        <v>43</v>
      </c>
      <c r="I920" s="15" t="s">
        <v>44</v>
      </c>
      <c r="J920" s="16">
        <v>3008</v>
      </c>
      <c r="K920" s="15" t="s">
        <v>110</v>
      </c>
      <c r="L920" s="16">
        <v>720</v>
      </c>
      <c r="M920" s="15" t="s">
        <v>46</v>
      </c>
      <c r="N920" s="16">
        <v>3</v>
      </c>
      <c r="O920" s="15" t="s">
        <v>43</v>
      </c>
      <c r="P920" s="15" t="s">
        <v>137</v>
      </c>
      <c r="Q920" s="15" t="s">
        <v>48</v>
      </c>
      <c r="R920" s="15" t="s">
        <v>49</v>
      </c>
      <c r="S920" s="15" t="s">
        <v>43</v>
      </c>
      <c r="T920" s="15" t="s">
        <v>50</v>
      </c>
      <c r="U920" s="15" t="s">
        <v>85</v>
      </c>
      <c r="V920" s="16">
        <v>4.28</v>
      </c>
      <c r="W920" s="16">
        <v>4.28</v>
      </c>
      <c r="X920" s="15" t="s">
        <v>52</v>
      </c>
      <c r="Y920" s="15" t="s">
        <v>135</v>
      </c>
      <c r="Z920" s="16" t="b">
        <v>0</v>
      </c>
      <c r="AA920" s="15" t="s">
        <v>54</v>
      </c>
      <c r="AB920" s="16" t="b">
        <v>0</v>
      </c>
      <c r="AC920" s="16">
        <v>39</v>
      </c>
      <c r="AD920" t="str">
        <f t="shared" si="14"/>
        <v>Tr</v>
      </c>
    </row>
    <row r="921" spans="2:30" x14ac:dyDescent="0.25">
      <c r="B921">
        <f>VLOOKUP(C921*1,RMPCrecs!F$2:N$1245,9,FALSE)</f>
        <v>29</v>
      </c>
      <c r="C921" s="15" t="s">
        <v>164</v>
      </c>
      <c r="D921" s="15" t="s">
        <v>41</v>
      </c>
      <c r="E921" s="16">
        <v>2008</v>
      </c>
      <c r="F921" s="15" t="s">
        <v>67</v>
      </c>
      <c r="G921" s="17">
        <v>39694</v>
      </c>
      <c r="H921" s="15" t="s">
        <v>43</v>
      </c>
      <c r="I921" s="15" t="s">
        <v>44</v>
      </c>
      <c r="J921" s="16">
        <v>3008</v>
      </c>
      <c r="K921" s="15" t="s">
        <v>45</v>
      </c>
      <c r="L921" s="16">
        <v>680</v>
      </c>
      <c r="M921" s="15" t="s">
        <v>46</v>
      </c>
      <c r="N921" s="16">
        <v>3</v>
      </c>
      <c r="O921" s="15" t="s">
        <v>43</v>
      </c>
      <c r="P921" s="15" t="s">
        <v>165</v>
      </c>
      <c r="Q921" s="15" t="s">
        <v>48</v>
      </c>
      <c r="R921" s="15" t="s">
        <v>49</v>
      </c>
      <c r="S921" s="15" t="s">
        <v>43</v>
      </c>
      <c r="T921" s="15" t="s">
        <v>50</v>
      </c>
      <c r="U921" s="15" t="s">
        <v>72</v>
      </c>
      <c r="V921" s="16">
        <v>12.93</v>
      </c>
      <c r="W921" s="16">
        <v>12.93</v>
      </c>
      <c r="X921" s="15" t="s">
        <v>52</v>
      </c>
      <c r="Y921" s="15" t="s">
        <v>166</v>
      </c>
      <c r="Z921" s="16" t="b">
        <v>0</v>
      </c>
      <c r="AA921" s="15" t="s">
        <v>54</v>
      </c>
      <c r="AB921" s="16" t="b">
        <v>0</v>
      </c>
      <c r="AC921" s="16">
        <v>39</v>
      </c>
      <c r="AD921" t="str">
        <f t="shared" si="14"/>
        <v>Tr</v>
      </c>
    </row>
    <row r="922" spans="2:30" x14ac:dyDescent="0.25">
      <c r="B922">
        <f>VLOOKUP(C922*1,RMPCrecs!F$2:N$1245,9,FALSE)</f>
        <v>29</v>
      </c>
      <c r="C922" s="15" t="s">
        <v>167</v>
      </c>
      <c r="D922" s="15" t="s">
        <v>41</v>
      </c>
      <c r="E922" s="16">
        <v>2008</v>
      </c>
      <c r="F922" s="15" t="s">
        <v>42</v>
      </c>
      <c r="G922" s="17">
        <v>39697</v>
      </c>
      <c r="H922" s="15" t="s">
        <v>43</v>
      </c>
      <c r="I922" s="15" t="s">
        <v>44</v>
      </c>
      <c r="J922" s="16">
        <v>3008</v>
      </c>
      <c r="K922" s="15" t="s">
        <v>110</v>
      </c>
      <c r="L922" s="16">
        <v>790</v>
      </c>
      <c r="M922" s="15" t="s">
        <v>46</v>
      </c>
      <c r="N922" s="16">
        <v>3</v>
      </c>
      <c r="O922" s="15" t="s">
        <v>43</v>
      </c>
      <c r="P922" s="15" t="s">
        <v>68</v>
      </c>
      <c r="Q922" s="15" t="s">
        <v>48</v>
      </c>
      <c r="R922" s="15" t="s">
        <v>49</v>
      </c>
      <c r="S922" s="15" t="s">
        <v>43</v>
      </c>
      <c r="T922" s="15" t="s">
        <v>50</v>
      </c>
      <c r="U922" s="15" t="s">
        <v>72</v>
      </c>
      <c r="V922" s="16">
        <v>1.56</v>
      </c>
      <c r="W922" s="16">
        <v>1.56</v>
      </c>
      <c r="X922" s="15" t="s">
        <v>52</v>
      </c>
      <c r="Y922" s="15" t="s">
        <v>168</v>
      </c>
      <c r="Z922" s="16" t="b">
        <v>0</v>
      </c>
      <c r="AA922" s="15" t="s">
        <v>54</v>
      </c>
      <c r="AB922" s="16" t="b">
        <v>0</v>
      </c>
      <c r="AC922" s="16">
        <v>39</v>
      </c>
      <c r="AD922" t="str">
        <f t="shared" si="14"/>
        <v>Tr</v>
      </c>
    </row>
    <row r="923" spans="2:30" x14ac:dyDescent="0.25">
      <c r="B923">
        <f>VLOOKUP(C923*1,RMPCrecs!F$2:N$1245,9,FALSE)</f>
        <v>29</v>
      </c>
      <c r="C923" s="15" t="s">
        <v>182</v>
      </c>
      <c r="D923" s="15" t="s">
        <v>41</v>
      </c>
      <c r="E923" s="16">
        <v>2008</v>
      </c>
      <c r="F923" s="15" t="s">
        <v>67</v>
      </c>
      <c r="G923" s="17">
        <v>39687</v>
      </c>
      <c r="H923" s="15" t="s">
        <v>43</v>
      </c>
      <c r="I923" s="15" t="s">
        <v>44</v>
      </c>
      <c r="J923" s="16">
        <v>3008</v>
      </c>
      <c r="K923" s="15" t="s">
        <v>45</v>
      </c>
      <c r="L923" s="16">
        <v>800</v>
      </c>
      <c r="M923" s="15" t="s">
        <v>46</v>
      </c>
      <c r="N923" s="16">
        <v>3</v>
      </c>
      <c r="O923" s="15" t="s">
        <v>43</v>
      </c>
      <c r="P923" s="15" t="s">
        <v>68</v>
      </c>
      <c r="Q923" s="15" t="s">
        <v>48</v>
      </c>
      <c r="R923" s="15" t="s">
        <v>49</v>
      </c>
      <c r="S923" s="15" t="s">
        <v>43</v>
      </c>
      <c r="T923" s="15" t="s">
        <v>50</v>
      </c>
      <c r="U923" s="15" t="s">
        <v>69</v>
      </c>
      <c r="V923" s="16">
        <v>2.89</v>
      </c>
      <c r="W923" s="16">
        <v>2.89</v>
      </c>
      <c r="X923" s="15" t="s">
        <v>52</v>
      </c>
      <c r="Y923" s="15" t="s">
        <v>107</v>
      </c>
      <c r="Z923" s="16" t="b">
        <v>0</v>
      </c>
      <c r="AA923" s="15" t="s">
        <v>54</v>
      </c>
      <c r="AB923" s="16" t="b">
        <v>0</v>
      </c>
      <c r="AC923" s="16">
        <v>39</v>
      </c>
      <c r="AD923" t="str">
        <f t="shared" si="14"/>
        <v>Tr</v>
      </c>
    </row>
    <row r="924" spans="2:30" x14ac:dyDescent="0.25">
      <c r="B924">
        <f>VLOOKUP(C924*1,RMPCrecs!F$2:N$1245,9,FALSE)</f>
        <v>29</v>
      </c>
      <c r="C924" s="15" t="s">
        <v>214</v>
      </c>
      <c r="D924" s="15" t="s">
        <v>41</v>
      </c>
      <c r="E924" s="16">
        <v>2008</v>
      </c>
      <c r="F924" s="15" t="s">
        <v>42</v>
      </c>
      <c r="G924" s="17">
        <v>39686</v>
      </c>
      <c r="H924" s="15" t="s">
        <v>43</v>
      </c>
      <c r="I924" s="15" t="s">
        <v>44</v>
      </c>
      <c r="J924" s="16">
        <v>3008</v>
      </c>
      <c r="K924" s="15" t="s">
        <v>110</v>
      </c>
      <c r="L924" s="16">
        <v>740</v>
      </c>
      <c r="M924" s="15" t="s">
        <v>46</v>
      </c>
      <c r="N924" s="16">
        <v>3</v>
      </c>
      <c r="O924" s="15" t="s">
        <v>43</v>
      </c>
      <c r="P924" s="15" t="s">
        <v>68</v>
      </c>
      <c r="Q924" s="15" t="s">
        <v>48</v>
      </c>
      <c r="R924" s="15" t="s">
        <v>49</v>
      </c>
      <c r="S924" s="15" t="s">
        <v>43</v>
      </c>
      <c r="T924" s="15" t="s">
        <v>50</v>
      </c>
      <c r="U924" s="15" t="s">
        <v>69</v>
      </c>
      <c r="V924" s="16">
        <v>1.91</v>
      </c>
      <c r="W924" s="16">
        <v>1.91</v>
      </c>
      <c r="X924" s="15" t="s">
        <v>52</v>
      </c>
      <c r="Y924" s="15" t="s">
        <v>148</v>
      </c>
      <c r="Z924" s="16" t="b">
        <v>0</v>
      </c>
      <c r="AA924" s="15" t="s">
        <v>54</v>
      </c>
      <c r="AB924" s="16" t="b">
        <v>0</v>
      </c>
      <c r="AC924" s="16">
        <v>39</v>
      </c>
      <c r="AD924" t="str">
        <f t="shared" si="14"/>
        <v>Tr</v>
      </c>
    </row>
    <row r="925" spans="2:30" x14ac:dyDescent="0.25">
      <c r="B925">
        <f>VLOOKUP(C925*1,RMPCrecs!F$2:N$1245,9,FALSE)</f>
        <v>29</v>
      </c>
      <c r="C925" s="15" t="s">
        <v>215</v>
      </c>
      <c r="D925" s="15" t="s">
        <v>41</v>
      </c>
      <c r="E925" s="16">
        <v>2008</v>
      </c>
      <c r="F925" s="15" t="s">
        <v>42</v>
      </c>
      <c r="G925" s="17">
        <v>39686</v>
      </c>
      <c r="H925" s="15" t="s">
        <v>43</v>
      </c>
      <c r="I925" s="15" t="s">
        <v>44</v>
      </c>
      <c r="J925" s="16">
        <v>3008</v>
      </c>
      <c r="K925" s="15" t="s">
        <v>45</v>
      </c>
      <c r="L925" s="16">
        <v>690</v>
      </c>
      <c r="M925" s="15" t="s">
        <v>46</v>
      </c>
      <c r="N925" s="16">
        <v>3</v>
      </c>
      <c r="O925" s="15" t="s">
        <v>43</v>
      </c>
      <c r="P925" s="15" t="s">
        <v>68</v>
      </c>
      <c r="Q925" s="15" t="s">
        <v>48</v>
      </c>
      <c r="R925" s="15" t="s">
        <v>49</v>
      </c>
      <c r="S925" s="15" t="s">
        <v>43</v>
      </c>
      <c r="T925" s="15" t="s">
        <v>50</v>
      </c>
      <c r="U925" s="15" t="s">
        <v>69</v>
      </c>
      <c r="V925" s="16">
        <v>1.91</v>
      </c>
      <c r="W925" s="16">
        <v>1.91</v>
      </c>
      <c r="X925" s="15" t="s">
        <v>52</v>
      </c>
      <c r="Y925" s="15" t="s">
        <v>148</v>
      </c>
      <c r="Z925" s="16" t="b">
        <v>0</v>
      </c>
      <c r="AA925" s="15" t="s">
        <v>54</v>
      </c>
      <c r="AB925" s="16" t="b">
        <v>0</v>
      </c>
      <c r="AC925" s="16">
        <v>39</v>
      </c>
      <c r="AD925" t="str">
        <f t="shared" si="14"/>
        <v>Tr</v>
      </c>
    </row>
    <row r="926" spans="2:30" x14ac:dyDescent="0.25">
      <c r="B926">
        <f>VLOOKUP(C926*1,RMPCrecs!F$2:N$1245,9,FALSE)</f>
        <v>29</v>
      </c>
      <c r="C926" s="15" t="s">
        <v>216</v>
      </c>
      <c r="D926" s="15" t="s">
        <v>41</v>
      </c>
      <c r="E926" s="16">
        <v>2008</v>
      </c>
      <c r="F926" s="15" t="s">
        <v>42</v>
      </c>
      <c r="G926" s="17">
        <v>39686</v>
      </c>
      <c r="H926" s="15" t="s">
        <v>43</v>
      </c>
      <c r="I926" s="15" t="s">
        <v>44</v>
      </c>
      <c r="J926" s="16">
        <v>3008</v>
      </c>
      <c r="K926" s="15" t="s">
        <v>45</v>
      </c>
      <c r="L926" s="16">
        <v>730</v>
      </c>
      <c r="M926" s="15" t="s">
        <v>46</v>
      </c>
      <c r="N926" s="16">
        <v>3</v>
      </c>
      <c r="O926" s="15" t="s">
        <v>43</v>
      </c>
      <c r="P926" s="15" t="s">
        <v>68</v>
      </c>
      <c r="Q926" s="15" t="s">
        <v>48</v>
      </c>
      <c r="R926" s="15" t="s">
        <v>49</v>
      </c>
      <c r="S926" s="15" t="s">
        <v>43</v>
      </c>
      <c r="T926" s="15" t="s">
        <v>50</v>
      </c>
      <c r="U926" s="15" t="s">
        <v>69</v>
      </c>
      <c r="V926" s="16">
        <v>1.91</v>
      </c>
      <c r="W926" s="16">
        <v>1.91</v>
      </c>
      <c r="X926" s="15" t="s">
        <v>52</v>
      </c>
      <c r="Y926" s="15" t="s">
        <v>148</v>
      </c>
      <c r="Z926" s="16" t="b">
        <v>0</v>
      </c>
      <c r="AA926" s="15" t="s">
        <v>54</v>
      </c>
      <c r="AB926" s="16" t="b">
        <v>0</v>
      </c>
      <c r="AC926" s="16">
        <v>39</v>
      </c>
      <c r="AD926" t="str">
        <f t="shared" si="14"/>
        <v>Tr</v>
      </c>
    </row>
    <row r="927" spans="2:30" x14ac:dyDescent="0.25">
      <c r="B927">
        <f>VLOOKUP(C927*1,RMPCrecs!F$2:N$1245,9,FALSE)</f>
        <v>29</v>
      </c>
      <c r="C927" s="15" t="s">
        <v>217</v>
      </c>
      <c r="D927" s="15" t="s">
        <v>41</v>
      </c>
      <c r="E927" s="16">
        <v>2008</v>
      </c>
      <c r="F927" s="15" t="s">
        <v>42</v>
      </c>
      <c r="G927" s="17">
        <v>39686</v>
      </c>
      <c r="H927" s="15" t="s">
        <v>43</v>
      </c>
      <c r="I927" s="15" t="s">
        <v>44</v>
      </c>
      <c r="J927" s="16">
        <v>3008</v>
      </c>
      <c r="K927" s="15" t="s">
        <v>45</v>
      </c>
      <c r="L927" s="16">
        <v>740</v>
      </c>
      <c r="M927" s="15" t="s">
        <v>46</v>
      </c>
      <c r="N927" s="16">
        <v>3</v>
      </c>
      <c r="O927" s="15" t="s">
        <v>43</v>
      </c>
      <c r="P927" s="15" t="s">
        <v>68</v>
      </c>
      <c r="Q927" s="15" t="s">
        <v>48</v>
      </c>
      <c r="R927" s="15" t="s">
        <v>49</v>
      </c>
      <c r="S927" s="15" t="s">
        <v>43</v>
      </c>
      <c r="T927" s="15" t="s">
        <v>50</v>
      </c>
      <c r="U927" s="15" t="s">
        <v>69</v>
      </c>
      <c r="V927" s="16">
        <v>1.91</v>
      </c>
      <c r="W927" s="16">
        <v>1.91</v>
      </c>
      <c r="X927" s="15" t="s">
        <v>52</v>
      </c>
      <c r="Y927" s="15" t="s">
        <v>148</v>
      </c>
      <c r="Z927" s="16" t="b">
        <v>0</v>
      </c>
      <c r="AA927" s="15" t="s">
        <v>54</v>
      </c>
      <c r="AB927" s="16" t="b">
        <v>0</v>
      </c>
      <c r="AC927" s="16">
        <v>39</v>
      </c>
      <c r="AD927" t="str">
        <f t="shared" si="14"/>
        <v>Tr</v>
      </c>
    </row>
    <row r="928" spans="2:30" x14ac:dyDescent="0.25">
      <c r="B928">
        <f>VLOOKUP(C928*1,RMPCrecs!F$2:N$1245,9,FALSE)</f>
        <v>29</v>
      </c>
      <c r="C928" s="15" t="s">
        <v>274</v>
      </c>
      <c r="D928" s="15" t="s">
        <v>41</v>
      </c>
      <c r="E928" s="16">
        <v>2008</v>
      </c>
      <c r="F928" s="15" t="s">
        <v>42</v>
      </c>
      <c r="G928" s="17">
        <v>39701</v>
      </c>
      <c r="H928" s="15" t="s">
        <v>43</v>
      </c>
      <c r="I928" s="15" t="s">
        <v>44</v>
      </c>
      <c r="J928" s="16">
        <v>3008</v>
      </c>
      <c r="K928" s="15" t="s">
        <v>45</v>
      </c>
      <c r="L928" s="16">
        <v>540</v>
      </c>
      <c r="M928" s="15" t="s">
        <v>46</v>
      </c>
      <c r="N928" s="16">
        <v>2</v>
      </c>
      <c r="O928" s="15" t="s">
        <v>43</v>
      </c>
      <c r="P928" s="15" t="s">
        <v>275</v>
      </c>
      <c r="Q928" s="15" t="s">
        <v>48</v>
      </c>
      <c r="R928" s="15" t="s">
        <v>49</v>
      </c>
      <c r="S928" s="15" t="s">
        <v>43</v>
      </c>
      <c r="T928" s="15" t="s">
        <v>50</v>
      </c>
      <c r="U928" s="15" t="s">
        <v>60</v>
      </c>
      <c r="V928" s="16">
        <v>3.01</v>
      </c>
      <c r="W928" s="16">
        <v>3.01</v>
      </c>
      <c r="X928" s="15" t="s">
        <v>52</v>
      </c>
      <c r="Y928" s="15" t="s">
        <v>112</v>
      </c>
      <c r="Z928" s="16" t="b">
        <v>0</v>
      </c>
      <c r="AA928" s="15" t="s">
        <v>54</v>
      </c>
      <c r="AB928" s="16" t="b">
        <v>0</v>
      </c>
      <c r="AC928" s="16">
        <v>39</v>
      </c>
      <c r="AD928" t="str">
        <f t="shared" si="14"/>
        <v>Tr</v>
      </c>
    </row>
    <row r="929" spans="2:30" x14ac:dyDescent="0.25">
      <c r="B929">
        <f>VLOOKUP(C929*1,RMPCrecs!F$2:N$1245,9,FALSE)</f>
        <v>29</v>
      </c>
      <c r="C929" s="15" t="s">
        <v>276</v>
      </c>
      <c r="D929" s="15" t="s">
        <v>41</v>
      </c>
      <c r="E929" s="16">
        <v>2008</v>
      </c>
      <c r="F929" s="15" t="s">
        <v>42</v>
      </c>
      <c r="G929" s="17">
        <v>39701</v>
      </c>
      <c r="H929" s="15" t="s">
        <v>43</v>
      </c>
      <c r="I929" s="15" t="s">
        <v>44</v>
      </c>
      <c r="J929" s="16">
        <v>3008</v>
      </c>
      <c r="K929" s="15" t="s">
        <v>110</v>
      </c>
      <c r="L929" s="16">
        <v>760</v>
      </c>
      <c r="M929" s="15" t="s">
        <v>46</v>
      </c>
      <c r="N929" s="16">
        <v>3</v>
      </c>
      <c r="O929" s="15" t="s">
        <v>43</v>
      </c>
      <c r="P929" s="15" t="s">
        <v>68</v>
      </c>
      <c r="Q929" s="15" t="s">
        <v>48</v>
      </c>
      <c r="R929" s="15" t="s">
        <v>49</v>
      </c>
      <c r="S929" s="15" t="s">
        <v>43</v>
      </c>
      <c r="T929" s="15" t="s">
        <v>50</v>
      </c>
      <c r="U929" s="15" t="s">
        <v>60</v>
      </c>
      <c r="V929" s="16">
        <v>3.01</v>
      </c>
      <c r="W929" s="16">
        <v>3.01</v>
      </c>
      <c r="X929" s="15" t="s">
        <v>52</v>
      </c>
      <c r="Y929" s="15" t="s">
        <v>112</v>
      </c>
      <c r="Z929" s="16" t="b">
        <v>0</v>
      </c>
      <c r="AA929" s="15" t="s">
        <v>54</v>
      </c>
      <c r="AB929" s="16" t="b">
        <v>0</v>
      </c>
      <c r="AC929" s="16">
        <v>39</v>
      </c>
      <c r="AD929" t="str">
        <f t="shared" si="14"/>
        <v>Tr</v>
      </c>
    </row>
    <row r="930" spans="2:30" x14ac:dyDescent="0.25">
      <c r="B930">
        <f>VLOOKUP(C930*1,RMPCrecs!F$2:N$1245,9,FALSE)</f>
        <v>29</v>
      </c>
      <c r="C930" s="15" t="s">
        <v>399</v>
      </c>
      <c r="D930" s="15" t="s">
        <v>41</v>
      </c>
      <c r="E930" s="16">
        <v>2009</v>
      </c>
      <c r="F930" s="15" t="s">
        <v>42</v>
      </c>
      <c r="G930" s="17">
        <v>40044</v>
      </c>
      <c r="H930" s="15" t="s">
        <v>43</v>
      </c>
      <c r="I930" s="15" t="s">
        <v>44</v>
      </c>
      <c r="J930" s="16">
        <v>3008</v>
      </c>
      <c r="K930" s="15" t="s">
        <v>45</v>
      </c>
      <c r="L930" s="16">
        <v>600</v>
      </c>
      <c r="M930" s="15" t="s">
        <v>46</v>
      </c>
      <c r="N930" s="16">
        <v>3</v>
      </c>
      <c r="O930" s="15" t="s">
        <v>43</v>
      </c>
      <c r="P930" s="15" t="s">
        <v>400</v>
      </c>
      <c r="Q930" s="15" t="s">
        <v>48</v>
      </c>
      <c r="R930" s="15" t="s">
        <v>49</v>
      </c>
      <c r="S930" s="15" t="s">
        <v>43</v>
      </c>
      <c r="T930" s="15" t="s">
        <v>50</v>
      </c>
      <c r="U930" s="15" t="s">
        <v>98</v>
      </c>
      <c r="V930" s="16">
        <v>2.88</v>
      </c>
      <c r="W930" s="16">
        <v>2.88</v>
      </c>
      <c r="X930" s="15" t="s">
        <v>52</v>
      </c>
      <c r="Y930" s="15" t="s">
        <v>401</v>
      </c>
      <c r="Z930" s="16" t="b">
        <v>0</v>
      </c>
      <c r="AA930" s="15" t="s">
        <v>54</v>
      </c>
      <c r="AB930" s="16" t="b">
        <v>0</v>
      </c>
      <c r="AC930" s="16">
        <v>39</v>
      </c>
      <c r="AD930" t="str">
        <f t="shared" si="14"/>
        <v>Tr</v>
      </c>
    </row>
    <row r="931" spans="2:30" x14ac:dyDescent="0.25">
      <c r="B931">
        <f>VLOOKUP(C931*1,RMPCrecs!F$2:N$1245,9,FALSE)</f>
        <v>29</v>
      </c>
      <c r="C931" s="15" t="s">
        <v>483</v>
      </c>
      <c r="D931" s="15" t="s">
        <v>41</v>
      </c>
      <c r="E931" s="16">
        <v>2009</v>
      </c>
      <c r="F931" s="15" t="s">
        <v>42</v>
      </c>
      <c r="G931" s="17">
        <v>40046</v>
      </c>
      <c r="H931" s="15" t="s">
        <v>43</v>
      </c>
      <c r="I931" s="15" t="s">
        <v>44</v>
      </c>
      <c r="J931" s="16">
        <v>3008</v>
      </c>
      <c r="K931" s="15" t="s">
        <v>110</v>
      </c>
      <c r="L931" s="16">
        <v>830</v>
      </c>
      <c r="M931" s="15" t="s">
        <v>46</v>
      </c>
      <c r="N931" s="16">
        <v>4</v>
      </c>
      <c r="O931" s="15" t="s">
        <v>43</v>
      </c>
      <c r="P931" s="15" t="s">
        <v>68</v>
      </c>
      <c r="Q931" s="15" t="s">
        <v>48</v>
      </c>
      <c r="R931" s="15" t="s">
        <v>49</v>
      </c>
      <c r="S931" s="15" t="s">
        <v>43</v>
      </c>
      <c r="T931" s="15" t="s">
        <v>50</v>
      </c>
      <c r="U931" s="15" t="s">
        <v>98</v>
      </c>
      <c r="V931" s="16">
        <v>2.88</v>
      </c>
      <c r="W931" s="16">
        <v>2.88</v>
      </c>
      <c r="X931" s="15" t="s">
        <v>52</v>
      </c>
      <c r="Y931" s="15" t="s">
        <v>401</v>
      </c>
      <c r="Z931" s="16" t="b">
        <v>0</v>
      </c>
      <c r="AA931" s="15" t="s">
        <v>54</v>
      </c>
      <c r="AB931" s="16" t="b">
        <v>0</v>
      </c>
      <c r="AC931" s="16">
        <v>39</v>
      </c>
      <c r="AD931" t="str">
        <f t="shared" si="14"/>
        <v>Tr</v>
      </c>
    </row>
    <row r="932" spans="2:30" x14ac:dyDescent="0.25">
      <c r="B932">
        <f>VLOOKUP(C932*1,RMPCrecs!F$2:N$1245,9,FALSE)</f>
        <v>29</v>
      </c>
      <c r="C932" s="15" t="s">
        <v>546</v>
      </c>
      <c r="D932" s="15" t="s">
        <v>41</v>
      </c>
      <c r="E932" s="16">
        <v>2009</v>
      </c>
      <c r="F932" s="15" t="s">
        <v>42</v>
      </c>
      <c r="G932" s="17">
        <v>40043</v>
      </c>
      <c r="H932" s="15" t="s">
        <v>43</v>
      </c>
      <c r="I932" s="15" t="s">
        <v>44</v>
      </c>
      <c r="J932" s="16">
        <v>3008</v>
      </c>
      <c r="K932" s="15" t="s">
        <v>110</v>
      </c>
      <c r="L932" s="16">
        <v>830</v>
      </c>
      <c r="M932" s="15" t="s">
        <v>46</v>
      </c>
      <c r="N932" s="16">
        <v>4</v>
      </c>
      <c r="O932" s="15" t="s">
        <v>43</v>
      </c>
      <c r="P932" s="15" t="s">
        <v>68</v>
      </c>
      <c r="Q932" s="15" t="s">
        <v>48</v>
      </c>
      <c r="R932" s="15" t="s">
        <v>49</v>
      </c>
      <c r="S932" s="15" t="s">
        <v>43</v>
      </c>
      <c r="T932" s="15" t="s">
        <v>50</v>
      </c>
      <c r="U932" s="15" t="s">
        <v>98</v>
      </c>
      <c r="V932" s="16">
        <v>2.88</v>
      </c>
      <c r="W932" s="16">
        <v>2.88</v>
      </c>
      <c r="X932" s="15" t="s">
        <v>52</v>
      </c>
      <c r="Y932" s="15" t="s">
        <v>401</v>
      </c>
      <c r="Z932" s="16" t="b">
        <v>0</v>
      </c>
      <c r="AA932" s="15" t="s">
        <v>54</v>
      </c>
      <c r="AB932" s="16" t="b">
        <v>0</v>
      </c>
      <c r="AC932" s="16">
        <v>39</v>
      </c>
      <c r="AD932" t="str">
        <f t="shared" si="14"/>
        <v>Tr</v>
      </c>
    </row>
    <row r="933" spans="2:30" x14ac:dyDescent="0.25">
      <c r="B933">
        <f>VLOOKUP(C933*1,RMPCrecs!F$2:N$1245,9,FALSE)</f>
        <v>29</v>
      </c>
      <c r="C933" s="15" t="s">
        <v>547</v>
      </c>
      <c r="D933" s="15" t="s">
        <v>41</v>
      </c>
      <c r="E933" s="16">
        <v>2009</v>
      </c>
      <c r="F933" s="15" t="s">
        <v>42</v>
      </c>
      <c r="G933" s="17">
        <v>40043</v>
      </c>
      <c r="H933" s="15" t="s">
        <v>43</v>
      </c>
      <c r="I933" s="15" t="s">
        <v>44</v>
      </c>
      <c r="J933" s="16">
        <v>3008</v>
      </c>
      <c r="K933" s="15" t="s">
        <v>45</v>
      </c>
      <c r="L933" s="16">
        <v>800</v>
      </c>
      <c r="M933" s="15" t="s">
        <v>46</v>
      </c>
      <c r="N933" s="16">
        <v>4</v>
      </c>
      <c r="O933" s="15" t="s">
        <v>43</v>
      </c>
      <c r="P933" s="15" t="s">
        <v>68</v>
      </c>
      <c r="Q933" s="15" t="s">
        <v>48</v>
      </c>
      <c r="R933" s="15" t="s">
        <v>49</v>
      </c>
      <c r="S933" s="15" t="s">
        <v>43</v>
      </c>
      <c r="T933" s="15" t="s">
        <v>50</v>
      </c>
      <c r="U933" s="15" t="s">
        <v>98</v>
      </c>
      <c r="V933" s="16">
        <v>2.88</v>
      </c>
      <c r="W933" s="16">
        <v>2.88</v>
      </c>
      <c r="X933" s="15" t="s">
        <v>52</v>
      </c>
      <c r="Y933" s="15" t="s">
        <v>401</v>
      </c>
      <c r="Z933" s="16" t="b">
        <v>0</v>
      </c>
      <c r="AA933" s="15" t="s">
        <v>54</v>
      </c>
      <c r="AB933" s="16" t="b">
        <v>0</v>
      </c>
      <c r="AC933" s="16">
        <v>39</v>
      </c>
      <c r="AD933" t="str">
        <f t="shared" si="14"/>
        <v>Tr</v>
      </c>
    </row>
    <row r="934" spans="2:30" x14ac:dyDescent="0.25">
      <c r="B934">
        <f>VLOOKUP(C934*1,RMPCrecs!F$2:N$1245,9,FALSE)</f>
        <v>29</v>
      </c>
      <c r="C934" s="15" t="s">
        <v>548</v>
      </c>
      <c r="D934" s="15" t="s">
        <v>41</v>
      </c>
      <c r="E934" s="16">
        <v>2009</v>
      </c>
      <c r="F934" s="15" t="s">
        <v>42</v>
      </c>
      <c r="G934" s="17">
        <v>40043</v>
      </c>
      <c r="H934" s="15" t="s">
        <v>43</v>
      </c>
      <c r="I934" s="15" t="s">
        <v>44</v>
      </c>
      <c r="J934" s="16">
        <v>3008</v>
      </c>
      <c r="K934" s="15" t="s">
        <v>110</v>
      </c>
      <c r="L934" s="16">
        <v>850</v>
      </c>
      <c r="M934" s="15" t="s">
        <v>46</v>
      </c>
      <c r="N934" s="16">
        <v>4</v>
      </c>
      <c r="O934" s="15" t="s">
        <v>43</v>
      </c>
      <c r="P934" s="15" t="s">
        <v>68</v>
      </c>
      <c r="Q934" s="15" t="s">
        <v>48</v>
      </c>
      <c r="R934" s="15" t="s">
        <v>49</v>
      </c>
      <c r="S934" s="15" t="s">
        <v>43</v>
      </c>
      <c r="T934" s="15" t="s">
        <v>50</v>
      </c>
      <c r="U934" s="15" t="s">
        <v>98</v>
      </c>
      <c r="V934" s="16">
        <v>2.88</v>
      </c>
      <c r="W934" s="16">
        <v>2.88</v>
      </c>
      <c r="X934" s="15" t="s">
        <v>52</v>
      </c>
      <c r="Y934" s="15" t="s">
        <v>401</v>
      </c>
      <c r="Z934" s="16" t="b">
        <v>0</v>
      </c>
      <c r="AA934" s="15" t="s">
        <v>54</v>
      </c>
      <c r="AB934" s="16" t="b">
        <v>0</v>
      </c>
      <c r="AC934" s="16">
        <v>39</v>
      </c>
      <c r="AD934" t="str">
        <f t="shared" si="14"/>
        <v>Tr</v>
      </c>
    </row>
    <row r="935" spans="2:30" x14ac:dyDescent="0.25">
      <c r="B935">
        <f>VLOOKUP(C935*1,RMPCrecs!F$2:N$1245,9,FALSE)</f>
        <v>29</v>
      </c>
      <c r="C935" s="15" t="s">
        <v>549</v>
      </c>
      <c r="D935" s="15" t="s">
        <v>41</v>
      </c>
      <c r="E935" s="16">
        <v>2009</v>
      </c>
      <c r="F935" s="15" t="s">
        <v>42</v>
      </c>
      <c r="G935" s="17">
        <v>40043</v>
      </c>
      <c r="H935" s="15" t="s">
        <v>43</v>
      </c>
      <c r="I935" s="15" t="s">
        <v>44</v>
      </c>
      <c r="J935" s="16">
        <v>3008</v>
      </c>
      <c r="K935" s="15" t="s">
        <v>110</v>
      </c>
      <c r="L935" s="16">
        <v>820</v>
      </c>
      <c r="M935" s="15" t="s">
        <v>46</v>
      </c>
      <c r="N935" s="16">
        <v>4</v>
      </c>
      <c r="O935" s="15" t="s">
        <v>43</v>
      </c>
      <c r="P935" s="15" t="s">
        <v>68</v>
      </c>
      <c r="Q935" s="15" t="s">
        <v>48</v>
      </c>
      <c r="R935" s="15" t="s">
        <v>49</v>
      </c>
      <c r="S935" s="15" t="s">
        <v>43</v>
      </c>
      <c r="T935" s="15" t="s">
        <v>50</v>
      </c>
      <c r="U935" s="15" t="s">
        <v>98</v>
      </c>
      <c r="V935" s="16">
        <v>2.88</v>
      </c>
      <c r="W935" s="16">
        <v>2.88</v>
      </c>
      <c r="X935" s="15" t="s">
        <v>52</v>
      </c>
      <c r="Y935" s="15" t="s">
        <v>401</v>
      </c>
      <c r="Z935" s="16" t="b">
        <v>0</v>
      </c>
      <c r="AA935" s="15" t="s">
        <v>54</v>
      </c>
      <c r="AB935" s="16" t="b">
        <v>0</v>
      </c>
      <c r="AC935" s="16">
        <v>39</v>
      </c>
      <c r="AD935" t="str">
        <f t="shared" si="14"/>
        <v>Tr</v>
      </c>
    </row>
    <row r="936" spans="2:30" x14ac:dyDescent="0.25">
      <c r="B936">
        <f>VLOOKUP(C936*1,RMPCrecs!F$2:N$1245,9,FALSE)</f>
        <v>29</v>
      </c>
      <c r="C936" s="15" t="s">
        <v>561</v>
      </c>
      <c r="D936" s="15" t="s">
        <v>41</v>
      </c>
      <c r="E936" s="16">
        <v>2009</v>
      </c>
      <c r="F936" s="15" t="s">
        <v>42</v>
      </c>
      <c r="G936" s="17">
        <v>40039</v>
      </c>
      <c r="H936" s="15" t="s">
        <v>43</v>
      </c>
      <c r="I936" s="15" t="s">
        <v>44</v>
      </c>
      <c r="J936" s="16">
        <v>3008</v>
      </c>
      <c r="K936" s="15" t="s">
        <v>45</v>
      </c>
      <c r="L936" s="16">
        <v>800</v>
      </c>
      <c r="M936" s="15" t="s">
        <v>46</v>
      </c>
      <c r="N936" s="16">
        <v>4</v>
      </c>
      <c r="O936" s="15" t="s">
        <v>43</v>
      </c>
      <c r="P936" s="15" t="s">
        <v>68</v>
      </c>
      <c r="Q936" s="15" t="s">
        <v>48</v>
      </c>
      <c r="R936" s="15" t="s">
        <v>49</v>
      </c>
      <c r="S936" s="15" t="s">
        <v>43</v>
      </c>
      <c r="T936" s="15" t="s">
        <v>50</v>
      </c>
      <c r="U936" s="15" t="s">
        <v>85</v>
      </c>
      <c r="V936" s="16">
        <v>1.48</v>
      </c>
      <c r="W936" s="16">
        <v>1.48</v>
      </c>
      <c r="X936" s="15" t="s">
        <v>52</v>
      </c>
      <c r="Y936" s="15" t="s">
        <v>544</v>
      </c>
      <c r="Z936" s="16" t="b">
        <v>0</v>
      </c>
      <c r="AA936" s="15" t="s">
        <v>54</v>
      </c>
      <c r="AB936" s="16" t="b">
        <v>0</v>
      </c>
      <c r="AC936" s="16">
        <v>39</v>
      </c>
      <c r="AD936" t="str">
        <f t="shared" si="14"/>
        <v>Tr</v>
      </c>
    </row>
    <row r="937" spans="2:30" x14ac:dyDescent="0.25">
      <c r="B937">
        <f>VLOOKUP(C937*1,RMPCrecs!F$2:N$1245,9,FALSE)</f>
        <v>29</v>
      </c>
      <c r="C937" s="15" t="s">
        <v>562</v>
      </c>
      <c r="D937" s="15" t="s">
        <v>41</v>
      </c>
      <c r="E937" s="16">
        <v>2009</v>
      </c>
      <c r="F937" s="15" t="s">
        <v>42</v>
      </c>
      <c r="G937" s="17">
        <v>40039</v>
      </c>
      <c r="H937" s="15" t="s">
        <v>43</v>
      </c>
      <c r="I937" s="15" t="s">
        <v>44</v>
      </c>
      <c r="J937" s="16">
        <v>3008</v>
      </c>
      <c r="K937" s="15" t="s">
        <v>110</v>
      </c>
      <c r="L937" s="16">
        <v>700</v>
      </c>
      <c r="M937" s="15" t="s">
        <v>46</v>
      </c>
      <c r="N937" s="16">
        <v>3</v>
      </c>
      <c r="O937" s="15" t="s">
        <v>43</v>
      </c>
      <c r="P937" s="15" t="s">
        <v>405</v>
      </c>
      <c r="Q937" s="15" t="s">
        <v>48</v>
      </c>
      <c r="R937" s="15" t="s">
        <v>49</v>
      </c>
      <c r="S937" s="15" t="s">
        <v>43</v>
      </c>
      <c r="T937" s="15" t="s">
        <v>50</v>
      </c>
      <c r="U937" s="15" t="s">
        <v>85</v>
      </c>
      <c r="V937" s="16">
        <v>1.48</v>
      </c>
      <c r="W937" s="16">
        <v>1.48</v>
      </c>
      <c r="X937" s="15" t="s">
        <v>52</v>
      </c>
      <c r="Y937" s="15" t="s">
        <v>544</v>
      </c>
      <c r="Z937" s="16" t="b">
        <v>0</v>
      </c>
      <c r="AA937" s="15" t="s">
        <v>54</v>
      </c>
      <c r="AB937" s="16" t="b">
        <v>0</v>
      </c>
      <c r="AC937" s="16">
        <v>39</v>
      </c>
      <c r="AD937" t="str">
        <f t="shared" si="14"/>
        <v>Tr</v>
      </c>
    </row>
    <row r="938" spans="2:30" x14ac:dyDescent="0.25">
      <c r="B938">
        <f>VLOOKUP(C938*1,RMPCrecs!F$2:N$1245,9,FALSE)</f>
        <v>29</v>
      </c>
      <c r="C938" s="15" t="s">
        <v>563</v>
      </c>
      <c r="D938" s="15" t="s">
        <v>41</v>
      </c>
      <c r="E938" s="16">
        <v>2009</v>
      </c>
      <c r="F938" s="15" t="s">
        <v>42</v>
      </c>
      <c r="G938" s="17">
        <v>40039</v>
      </c>
      <c r="H938" s="15" t="s">
        <v>43</v>
      </c>
      <c r="I938" s="15" t="s">
        <v>44</v>
      </c>
      <c r="J938" s="16">
        <v>3008</v>
      </c>
      <c r="K938" s="15" t="s">
        <v>110</v>
      </c>
      <c r="L938" s="16">
        <v>960</v>
      </c>
      <c r="M938" s="15" t="s">
        <v>46</v>
      </c>
      <c r="N938" s="16">
        <v>4</v>
      </c>
      <c r="O938" s="15" t="s">
        <v>43</v>
      </c>
      <c r="P938" s="15" t="s">
        <v>68</v>
      </c>
      <c r="Q938" s="15" t="s">
        <v>48</v>
      </c>
      <c r="R938" s="15" t="s">
        <v>49</v>
      </c>
      <c r="S938" s="15" t="s">
        <v>43</v>
      </c>
      <c r="T938" s="15" t="s">
        <v>50</v>
      </c>
      <c r="U938" s="15" t="s">
        <v>85</v>
      </c>
      <c r="V938" s="16">
        <v>1.48</v>
      </c>
      <c r="W938" s="16">
        <v>1.48</v>
      </c>
      <c r="X938" s="15" t="s">
        <v>52</v>
      </c>
      <c r="Y938" s="15" t="s">
        <v>544</v>
      </c>
      <c r="Z938" s="16" t="b">
        <v>0</v>
      </c>
      <c r="AA938" s="15" t="s">
        <v>54</v>
      </c>
      <c r="AB938" s="16" t="b">
        <v>0</v>
      </c>
      <c r="AC938" s="16">
        <v>39</v>
      </c>
      <c r="AD938" t="str">
        <f t="shared" si="14"/>
        <v>Tr</v>
      </c>
    </row>
    <row r="939" spans="2:30" x14ac:dyDescent="0.25">
      <c r="B939">
        <f>VLOOKUP(C939*1,RMPCrecs!F$2:N$1245,9,FALSE)</f>
        <v>29</v>
      </c>
      <c r="C939" s="15" t="s">
        <v>1314</v>
      </c>
      <c r="D939" s="15" t="s">
        <v>41</v>
      </c>
      <c r="E939" s="16">
        <v>2012</v>
      </c>
      <c r="F939" s="15" t="s">
        <v>67</v>
      </c>
      <c r="G939" s="17">
        <v>41150</v>
      </c>
      <c r="H939" s="15" t="s">
        <v>43</v>
      </c>
      <c r="I939" s="15" t="s">
        <v>44</v>
      </c>
      <c r="J939" s="16">
        <v>3008</v>
      </c>
      <c r="K939" s="15" t="s">
        <v>110</v>
      </c>
      <c r="L939" s="16">
        <v>730</v>
      </c>
      <c r="M939" s="15" t="s">
        <v>46</v>
      </c>
      <c r="N939" s="16">
        <v>4</v>
      </c>
      <c r="O939" s="15" t="s">
        <v>43</v>
      </c>
      <c r="P939" s="15" t="s">
        <v>770</v>
      </c>
      <c r="Q939" s="15" t="s">
        <v>48</v>
      </c>
      <c r="R939" s="15" t="s">
        <v>49</v>
      </c>
      <c r="S939" s="15" t="s">
        <v>43</v>
      </c>
      <c r="T939" s="15" t="s">
        <v>50</v>
      </c>
      <c r="U939" s="15" t="s">
        <v>72</v>
      </c>
      <c r="V939" s="16">
        <v>2.2999999999999998</v>
      </c>
      <c r="W939" s="16">
        <v>2.2999999999999998</v>
      </c>
      <c r="X939" s="15" t="s">
        <v>1015</v>
      </c>
      <c r="Y939" s="15" t="s">
        <v>1298</v>
      </c>
      <c r="Z939" s="16" t="b">
        <v>0</v>
      </c>
      <c r="AA939" s="15" t="s">
        <v>54</v>
      </c>
      <c r="AB939" s="16" t="b">
        <v>0</v>
      </c>
      <c r="AC939" s="16">
        <v>39</v>
      </c>
      <c r="AD939" t="str">
        <f t="shared" si="14"/>
        <v>Tr</v>
      </c>
    </row>
    <row r="940" spans="2:30" x14ac:dyDescent="0.25">
      <c r="B940">
        <f>VLOOKUP(C940*1,RMPCrecs!F$2:N$1245,9,FALSE)</f>
        <v>29</v>
      </c>
      <c r="C940" s="15" t="s">
        <v>1315</v>
      </c>
      <c r="D940" s="15" t="s">
        <v>41</v>
      </c>
      <c r="E940" s="16">
        <v>2012</v>
      </c>
      <c r="F940" s="15" t="s">
        <v>67</v>
      </c>
      <c r="G940" s="17">
        <v>41150</v>
      </c>
      <c r="H940" s="15" t="s">
        <v>43</v>
      </c>
      <c r="I940" s="15" t="s">
        <v>44</v>
      </c>
      <c r="J940" s="16">
        <v>3008</v>
      </c>
      <c r="K940" s="15" t="s">
        <v>110</v>
      </c>
      <c r="L940" s="16">
        <v>830</v>
      </c>
      <c r="M940" s="15" t="s">
        <v>46</v>
      </c>
      <c r="N940" s="16">
        <v>4</v>
      </c>
      <c r="O940" s="15" t="s">
        <v>43</v>
      </c>
      <c r="P940" s="15" t="s">
        <v>956</v>
      </c>
      <c r="Q940" s="15" t="s">
        <v>48</v>
      </c>
      <c r="R940" s="15" t="s">
        <v>49</v>
      </c>
      <c r="S940" s="15" t="s">
        <v>43</v>
      </c>
      <c r="T940" s="15" t="s">
        <v>50</v>
      </c>
      <c r="U940" s="15" t="s">
        <v>72</v>
      </c>
      <c r="V940" s="16">
        <v>2.2999999999999998</v>
      </c>
      <c r="W940" s="16">
        <v>2.2999999999999998</v>
      </c>
      <c r="X940" s="15" t="s">
        <v>1015</v>
      </c>
      <c r="Y940" s="15" t="s">
        <v>1298</v>
      </c>
      <c r="Z940" s="16" t="b">
        <v>0</v>
      </c>
      <c r="AA940" s="15" t="s">
        <v>54</v>
      </c>
      <c r="AB940" s="16" t="b">
        <v>0</v>
      </c>
      <c r="AC940" s="16">
        <v>39</v>
      </c>
      <c r="AD940" t="str">
        <f t="shared" si="14"/>
        <v>Tr</v>
      </c>
    </row>
    <row r="941" spans="2:30" x14ac:dyDescent="0.25">
      <c r="B941">
        <f>VLOOKUP(C941*1,RMPCrecs!F$2:N$1245,9,FALSE)</f>
        <v>29</v>
      </c>
      <c r="C941" s="15" t="s">
        <v>1323</v>
      </c>
      <c r="D941" s="15" t="s">
        <v>41</v>
      </c>
      <c r="E941" s="16">
        <v>2012</v>
      </c>
      <c r="F941" s="15" t="s">
        <v>67</v>
      </c>
      <c r="G941" s="17">
        <v>41144</v>
      </c>
      <c r="H941" s="15" t="s">
        <v>43</v>
      </c>
      <c r="I941" s="15" t="s">
        <v>44</v>
      </c>
      <c r="J941" s="16">
        <v>3008</v>
      </c>
      <c r="K941" s="15" t="s">
        <v>110</v>
      </c>
      <c r="L941" s="16">
        <v>890</v>
      </c>
      <c r="M941" s="15" t="s">
        <v>46</v>
      </c>
      <c r="N941" s="16">
        <v>4</v>
      </c>
      <c r="O941" s="15" t="s">
        <v>43</v>
      </c>
      <c r="P941" s="15" t="s">
        <v>770</v>
      </c>
      <c r="Q941" s="15" t="s">
        <v>48</v>
      </c>
      <c r="R941" s="15" t="s">
        <v>49</v>
      </c>
      <c r="S941" s="15" t="s">
        <v>43</v>
      </c>
      <c r="T941" s="15" t="s">
        <v>50</v>
      </c>
      <c r="U941" s="15" t="s">
        <v>69</v>
      </c>
      <c r="V941" s="16">
        <v>2.15</v>
      </c>
      <c r="W941" s="16">
        <v>2.15</v>
      </c>
      <c r="X941" s="15" t="s">
        <v>1015</v>
      </c>
      <c r="Y941" s="15" t="s">
        <v>1324</v>
      </c>
      <c r="Z941" s="16" t="b">
        <v>0</v>
      </c>
      <c r="AA941" s="15" t="s">
        <v>54</v>
      </c>
      <c r="AB941" s="16" t="b">
        <v>0</v>
      </c>
      <c r="AC941" s="16">
        <v>39</v>
      </c>
      <c r="AD941" t="str">
        <f t="shared" si="14"/>
        <v>Tr</v>
      </c>
    </row>
    <row r="942" spans="2:30" x14ac:dyDescent="0.25">
      <c r="B942">
        <f>VLOOKUP(C942*1,RMPCrecs!F$2:N$1245,9,FALSE)</f>
        <v>29</v>
      </c>
      <c r="C942" s="15" t="s">
        <v>1325</v>
      </c>
      <c r="D942" s="15" t="s">
        <v>41</v>
      </c>
      <c r="E942" s="16">
        <v>2012</v>
      </c>
      <c r="F942" s="15" t="s">
        <v>67</v>
      </c>
      <c r="G942" s="17">
        <v>41144</v>
      </c>
      <c r="H942" s="15" t="s">
        <v>43</v>
      </c>
      <c r="I942" s="15" t="s">
        <v>44</v>
      </c>
      <c r="J942" s="16">
        <v>3008</v>
      </c>
      <c r="K942" s="15" t="s">
        <v>110</v>
      </c>
      <c r="L942" s="16">
        <v>710</v>
      </c>
      <c r="M942" s="15" t="s">
        <v>46</v>
      </c>
      <c r="N942" s="16">
        <v>4</v>
      </c>
      <c r="O942" s="15" t="s">
        <v>43</v>
      </c>
      <c r="P942" s="15" t="s">
        <v>956</v>
      </c>
      <c r="Q942" s="15" t="s">
        <v>48</v>
      </c>
      <c r="R942" s="15" t="s">
        <v>49</v>
      </c>
      <c r="S942" s="15" t="s">
        <v>43</v>
      </c>
      <c r="T942" s="15" t="s">
        <v>50</v>
      </c>
      <c r="U942" s="15" t="s">
        <v>69</v>
      </c>
      <c r="V942" s="16">
        <v>2.15</v>
      </c>
      <c r="W942" s="16">
        <v>2.15</v>
      </c>
      <c r="X942" s="15" t="s">
        <v>1015</v>
      </c>
      <c r="Y942" s="15" t="s">
        <v>1324</v>
      </c>
      <c r="Z942" s="16" t="b">
        <v>0</v>
      </c>
      <c r="AA942" s="15" t="s">
        <v>54</v>
      </c>
      <c r="AB942" s="16" t="b">
        <v>0</v>
      </c>
      <c r="AC942" s="16">
        <v>39</v>
      </c>
      <c r="AD942" t="str">
        <f t="shared" si="14"/>
        <v>Tr</v>
      </c>
    </row>
    <row r="943" spans="2:30" x14ac:dyDescent="0.25">
      <c r="B943">
        <f>VLOOKUP(C943*1,RMPCrecs!F$2:N$1245,9,FALSE)</f>
        <v>29</v>
      </c>
      <c r="C943" s="15" t="s">
        <v>1326</v>
      </c>
      <c r="D943" s="15" t="s">
        <v>41</v>
      </c>
      <c r="E943" s="16">
        <v>2012</v>
      </c>
      <c r="F943" s="15" t="s">
        <v>67</v>
      </c>
      <c r="G943" s="17">
        <v>41144</v>
      </c>
      <c r="H943" s="15" t="s">
        <v>43</v>
      </c>
      <c r="I943" s="15" t="s">
        <v>44</v>
      </c>
      <c r="J943" s="16">
        <v>3008</v>
      </c>
      <c r="K943" s="15" t="s">
        <v>45</v>
      </c>
      <c r="L943" s="16">
        <v>870</v>
      </c>
      <c r="M943" s="15" t="s">
        <v>46</v>
      </c>
      <c r="N943" s="16">
        <v>4</v>
      </c>
      <c r="O943" s="15" t="s">
        <v>43</v>
      </c>
      <c r="P943" s="15" t="s">
        <v>770</v>
      </c>
      <c r="Q943" s="15" t="s">
        <v>48</v>
      </c>
      <c r="R943" s="15" t="s">
        <v>49</v>
      </c>
      <c r="S943" s="15" t="s">
        <v>43</v>
      </c>
      <c r="T943" s="15" t="s">
        <v>50</v>
      </c>
      <c r="U943" s="15" t="s">
        <v>69</v>
      </c>
      <c r="V943" s="16">
        <v>2.15</v>
      </c>
      <c r="W943" s="16">
        <v>2.15</v>
      </c>
      <c r="X943" s="15" t="s">
        <v>1015</v>
      </c>
      <c r="Y943" s="15" t="s">
        <v>1324</v>
      </c>
      <c r="Z943" s="16" t="b">
        <v>0</v>
      </c>
      <c r="AA943" s="15" t="s">
        <v>54</v>
      </c>
      <c r="AB943" s="16" t="b">
        <v>0</v>
      </c>
      <c r="AC943" s="16">
        <v>39</v>
      </c>
      <c r="AD943" t="str">
        <f t="shared" si="14"/>
        <v>Tr</v>
      </c>
    </row>
    <row r="944" spans="2:30" x14ac:dyDescent="0.25">
      <c r="B944">
        <f>VLOOKUP(C944*1,RMPCrecs!F$2:N$1245,9,FALSE)</f>
        <v>29</v>
      </c>
      <c r="C944" s="15" t="s">
        <v>1340</v>
      </c>
      <c r="D944" s="15" t="s">
        <v>41</v>
      </c>
      <c r="E944" s="16">
        <v>2012</v>
      </c>
      <c r="F944" s="15" t="s">
        <v>67</v>
      </c>
      <c r="G944" s="17">
        <v>41145</v>
      </c>
      <c r="H944" s="15" t="s">
        <v>43</v>
      </c>
      <c r="I944" s="15" t="s">
        <v>44</v>
      </c>
      <c r="J944" s="16">
        <v>3008</v>
      </c>
      <c r="K944" s="15" t="s">
        <v>110</v>
      </c>
      <c r="L944" s="16">
        <v>720</v>
      </c>
      <c r="M944" s="15" t="s">
        <v>46</v>
      </c>
      <c r="N944" s="16">
        <v>4</v>
      </c>
      <c r="O944" s="15" t="s">
        <v>43</v>
      </c>
      <c r="P944" s="15" t="s">
        <v>803</v>
      </c>
      <c r="Q944" s="15" t="s">
        <v>48</v>
      </c>
      <c r="R944" s="15" t="s">
        <v>49</v>
      </c>
      <c r="S944" s="15" t="s">
        <v>43</v>
      </c>
      <c r="T944" s="15" t="s">
        <v>50</v>
      </c>
      <c r="U944" s="15" t="s">
        <v>69</v>
      </c>
      <c r="V944" s="16">
        <v>2.15</v>
      </c>
      <c r="W944" s="16">
        <v>2.15</v>
      </c>
      <c r="X944" s="15" t="s">
        <v>1015</v>
      </c>
      <c r="Y944" s="15" t="s">
        <v>1324</v>
      </c>
      <c r="Z944" s="16" t="b">
        <v>0</v>
      </c>
      <c r="AA944" s="15" t="s">
        <v>54</v>
      </c>
      <c r="AB944" s="16" t="b">
        <v>0</v>
      </c>
      <c r="AC944" s="16">
        <v>39</v>
      </c>
      <c r="AD944" t="str">
        <f t="shared" si="14"/>
        <v>Tr</v>
      </c>
    </row>
    <row r="945" spans="1:35" x14ac:dyDescent="0.25">
      <c r="B945">
        <f>VLOOKUP(C945*1,RMPCrecs!F$2:N$1245,9,FALSE)</f>
        <v>29</v>
      </c>
      <c r="C945" s="15" t="s">
        <v>1341</v>
      </c>
      <c r="D945" s="15" t="s">
        <v>41</v>
      </c>
      <c r="E945" s="16">
        <v>2012</v>
      </c>
      <c r="F945" s="15" t="s">
        <v>67</v>
      </c>
      <c r="G945" s="17">
        <v>41145</v>
      </c>
      <c r="H945" s="15" t="s">
        <v>43</v>
      </c>
      <c r="I945" s="15" t="s">
        <v>44</v>
      </c>
      <c r="J945" s="16">
        <v>3008</v>
      </c>
      <c r="K945" s="15" t="s">
        <v>110</v>
      </c>
      <c r="L945" s="16">
        <v>740</v>
      </c>
      <c r="M945" s="15" t="s">
        <v>46</v>
      </c>
      <c r="N945" s="16">
        <v>4</v>
      </c>
      <c r="O945" s="15" t="s">
        <v>43</v>
      </c>
      <c r="P945" s="15" t="s">
        <v>770</v>
      </c>
      <c r="Q945" s="15" t="s">
        <v>48</v>
      </c>
      <c r="R945" s="15" t="s">
        <v>49</v>
      </c>
      <c r="S945" s="15" t="s">
        <v>43</v>
      </c>
      <c r="T945" s="15" t="s">
        <v>50</v>
      </c>
      <c r="U945" s="15" t="s">
        <v>69</v>
      </c>
      <c r="V945" s="16">
        <v>2.15</v>
      </c>
      <c r="W945" s="16">
        <v>2.15</v>
      </c>
      <c r="X945" s="15" t="s">
        <v>1015</v>
      </c>
      <c r="Y945" s="15" t="s">
        <v>1324</v>
      </c>
      <c r="Z945" s="16" t="b">
        <v>0</v>
      </c>
      <c r="AA945" s="15" t="s">
        <v>54</v>
      </c>
      <c r="AB945" s="16" t="b">
        <v>0</v>
      </c>
      <c r="AC945" s="16">
        <v>39</v>
      </c>
      <c r="AD945" t="str">
        <f t="shared" si="14"/>
        <v>Tr</v>
      </c>
    </row>
    <row r="946" spans="1:35" x14ac:dyDescent="0.25">
      <c r="B946">
        <f>VLOOKUP(C946*1,RMPCrecs!F$2:N$1245,9,FALSE)</f>
        <v>29</v>
      </c>
      <c r="C946" s="15" t="s">
        <v>1342</v>
      </c>
      <c r="D946" s="15" t="s">
        <v>41</v>
      </c>
      <c r="E946" s="16">
        <v>2012</v>
      </c>
      <c r="F946" s="15" t="s">
        <v>67</v>
      </c>
      <c r="G946" s="17">
        <v>41145</v>
      </c>
      <c r="H946" s="15" t="s">
        <v>43</v>
      </c>
      <c r="I946" s="15" t="s">
        <v>44</v>
      </c>
      <c r="J946" s="16">
        <v>3008</v>
      </c>
      <c r="K946" s="15" t="s">
        <v>110</v>
      </c>
      <c r="L946" s="16">
        <v>880</v>
      </c>
      <c r="M946" s="15" t="s">
        <v>46</v>
      </c>
      <c r="N946" s="16">
        <v>4</v>
      </c>
      <c r="O946" s="15" t="s">
        <v>43</v>
      </c>
      <c r="P946" s="15" t="s">
        <v>956</v>
      </c>
      <c r="Q946" s="15" t="s">
        <v>48</v>
      </c>
      <c r="R946" s="15" t="s">
        <v>49</v>
      </c>
      <c r="S946" s="15" t="s">
        <v>43</v>
      </c>
      <c r="T946" s="15" t="s">
        <v>50</v>
      </c>
      <c r="U946" s="15" t="s">
        <v>69</v>
      </c>
      <c r="V946" s="16">
        <v>2.15</v>
      </c>
      <c r="W946" s="16">
        <v>2.15</v>
      </c>
      <c r="X946" s="15" t="s">
        <v>1015</v>
      </c>
      <c r="Y946" s="15" t="s">
        <v>1324</v>
      </c>
      <c r="Z946" s="16" t="b">
        <v>0</v>
      </c>
      <c r="AA946" s="15" t="s">
        <v>54</v>
      </c>
      <c r="AB946" s="16" t="b">
        <v>0</v>
      </c>
      <c r="AC946" s="16">
        <v>39</v>
      </c>
      <c r="AD946" t="str">
        <f t="shared" si="14"/>
        <v>Tr</v>
      </c>
    </row>
    <row r="947" spans="1:35" x14ac:dyDescent="0.25">
      <c r="B947">
        <f>VLOOKUP(C947*1,RMPCrecs!F$2:N$1245,9,FALSE)</f>
        <v>29</v>
      </c>
      <c r="C947" s="15" t="s">
        <v>1365</v>
      </c>
      <c r="D947" s="15" t="s">
        <v>41</v>
      </c>
      <c r="E947" s="16">
        <v>2012</v>
      </c>
      <c r="F947" s="15" t="s">
        <v>42</v>
      </c>
      <c r="G947" s="17">
        <v>41149</v>
      </c>
      <c r="H947" s="15" t="s">
        <v>43</v>
      </c>
      <c r="I947" s="15" t="s">
        <v>44</v>
      </c>
      <c r="J947" s="16">
        <v>3008</v>
      </c>
      <c r="K947" s="15" t="s">
        <v>110</v>
      </c>
      <c r="L947" s="16">
        <v>760</v>
      </c>
      <c r="M947" s="15" t="s">
        <v>46</v>
      </c>
      <c r="N947" s="16">
        <v>4</v>
      </c>
      <c r="O947" s="15" t="s">
        <v>43</v>
      </c>
      <c r="P947" s="15" t="s">
        <v>956</v>
      </c>
      <c r="Q947" s="15" t="s">
        <v>48</v>
      </c>
      <c r="R947" s="15" t="s">
        <v>49</v>
      </c>
      <c r="S947" s="15" t="s">
        <v>43</v>
      </c>
      <c r="T947" s="15" t="s">
        <v>50</v>
      </c>
      <c r="U947" s="15" t="s">
        <v>72</v>
      </c>
      <c r="V947" s="16">
        <v>2.2999999999999998</v>
      </c>
      <c r="W947" s="16">
        <v>2.2999999999999998</v>
      </c>
      <c r="X947" s="15" t="s">
        <v>1015</v>
      </c>
      <c r="Y947" s="15" t="s">
        <v>1298</v>
      </c>
      <c r="Z947" s="16" t="b">
        <v>0</v>
      </c>
      <c r="AA947" s="15" t="s">
        <v>54</v>
      </c>
      <c r="AB947" s="16" t="b">
        <v>0</v>
      </c>
      <c r="AC947" s="16">
        <v>39</v>
      </c>
      <c r="AD947" t="str">
        <f t="shared" si="14"/>
        <v>Tr</v>
      </c>
    </row>
    <row r="948" spans="1:35" x14ac:dyDescent="0.25">
      <c r="B948">
        <f>VLOOKUP(C948*1,RMPCrecs!F$2:N$1245,9,FALSE)</f>
        <v>29</v>
      </c>
      <c r="C948" s="15" t="s">
        <v>1380</v>
      </c>
      <c r="D948" s="15" t="s">
        <v>41</v>
      </c>
      <c r="E948" s="16">
        <v>2012</v>
      </c>
      <c r="F948" s="15" t="s">
        <v>42</v>
      </c>
      <c r="G948" s="17">
        <v>41165</v>
      </c>
      <c r="H948" s="15" t="s">
        <v>43</v>
      </c>
      <c r="I948" s="15" t="s">
        <v>44</v>
      </c>
      <c r="J948" s="16">
        <v>3008</v>
      </c>
      <c r="K948" s="15" t="s">
        <v>110</v>
      </c>
      <c r="L948" s="16">
        <v>700</v>
      </c>
      <c r="M948" s="15" t="s">
        <v>46</v>
      </c>
      <c r="N948" s="16">
        <v>4</v>
      </c>
      <c r="O948" s="15" t="s">
        <v>43</v>
      </c>
      <c r="P948" s="15" t="s">
        <v>1141</v>
      </c>
      <c r="Q948" s="15" t="s">
        <v>48</v>
      </c>
      <c r="R948" s="15" t="s">
        <v>49</v>
      </c>
      <c r="S948" s="15" t="s">
        <v>43</v>
      </c>
      <c r="T948" s="15" t="s">
        <v>50</v>
      </c>
      <c r="U948" s="15" t="s">
        <v>51</v>
      </c>
      <c r="V948" s="16">
        <v>1.79</v>
      </c>
      <c r="W948" s="16">
        <v>1.79</v>
      </c>
      <c r="X948" s="15" t="s">
        <v>1015</v>
      </c>
      <c r="Y948" s="15" t="s">
        <v>1296</v>
      </c>
      <c r="Z948" s="16" t="b">
        <v>0</v>
      </c>
      <c r="AA948" s="15" t="s">
        <v>54</v>
      </c>
      <c r="AB948" s="16" t="b">
        <v>0</v>
      </c>
      <c r="AC948" s="16">
        <v>39</v>
      </c>
      <c r="AD948" t="str">
        <f t="shared" si="14"/>
        <v>Tr</v>
      </c>
    </row>
    <row r="949" spans="1:35" x14ac:dyDescent="0.25">
      <c r="B949">
        <f>VLOOKUP(C949*1,RMPCrecs!F$2:N$1245,9,FALSE)</f>
        <v>29</v>
      </c>
      <c r="C949" s="15" t="s">
        <v>1386</v>
      </c>
      <c r="D949" s="15" t="s">
        <v>41</v>
      </c>
      <c r="E949" s="16">
        <v>2012</v>
      </c>
      <c r="F949" s="15" t="s">
        <v>67</v>
      </c>
      <c r="G949" s="17">
        <v>41138</v>
      </c>
      <c r="H949" s="15" t="s">
        <v>43</v>
      </c>
      <c r="I949" s="15" t="s">
        <v>44</v>
      </c>
      <c r="J949" s="16">
        <v>3008</v>
      </c>
      <c r="K949" s="15" t="s">
        <v>110</v>
      </c>
      <c r="L949" s="16">
        <v>730</v>
      </c>
      <c r="M949" s="15" t="s">
        <v>46</v>
      </c>
      <c r="N949" s="16">
        <v>4</v>
      </c>
      <c r="O949" s="15" t="s">
        <v>43</v>
      </c>
      <c r="P949" s="15" t="s">
        <v>770</v>
      </c>
      <c r="Q949" s="15" t="s">
        <v>48</v>
      </c>
      <c r="R949" s="15" t="s">
        <v>49</v>
      </c>
      <c r="S949" s="15" t="s">
        <v>43</v>
      </c>
      <c r="T949" s="15" t="s">
        <v>50</v>
      </c>
      <c r="U949" s="15" t="s">
        <v>98</v>
      </c>
      <c r="V949" s="16">
        <v>2.08</v>
      </c>
      <c r="W949" s="16">
        <v>2.08</v>
      </c>
      <c r="X949" s="15" t="s">
        <v>1015</v>
      </c>
      <c r="Y949" s="15" t="s">
        <v>1376</v>
      </c>
      <c r="Z949" s="16" t="b">
        <v>0</v>
      </c>
      <c r="AA949" s="15" t="s">
        <v>54</v>
      </c>
      <c r="AB949" s="16" t="b">
        <v>0</v>
      </c>
      <c r="AC949" s="16">
        <v>39</v>
      </c>
      <c r="AD949" t="str">
        <f t="shared" si="14"/>
        <v>Tr</v>
      </c>
    </row>
    <row r="950" spans="1:35" x14ac:dyDescent="0.25">
      <c r="B950">
        <f>VLOOKUP(C950*1,RMPCrecs!F$2:N$1245,9,FALSE)</f>
        <v>29</v>
      </c>
      <c r="C950" s="15" t="s">
        <v>1389</v>
      </c>
      <c r="D950" s="15" t="s">
        <v>41</v>
      </c>
      <c r="E950" s="16">
        <v>2012</v>
      </c>
      <c r="F950" s="15" t="s">
        <v>67</v>
      </c>
      <c r="G950" s="17">
        <v>41138</v>
      </c>
      <c r="H950" s="15" t="s">
        <v>43</v>
      </c>
      <c r="I950" s="15" t="s">
        <v>44</v>
      </c>
      <c r="J950" s="16">
        <v>3008</v>
      </c>
      <c r="K950" s="15" t="s">
        <v>110</v>
      </c>
      <c r="L950" s="16">
        <v>840</v>
      </c>
      <c r="M950" s="15" t="s">
        <v>46</v>
      </c>
      <c r="N950" s="16">
        <v>4</v>
      </c>
      <c r="O950" s="15" t="s">
        <v>43</v>
      </c>
      <c r="P950" s="15" t="s">
        <v>956</v>
      </c>
      <c r="Q950" s="15" t="s">
        <v>48</v>
      </c>
      <c r="R950" s="15" t="s">
        <v>49</v>
      </c>
      <c r="S950" s="15" t="s">
        <v>43</v>
      </c>
      <c r="T950" s="15" t="s">
        <v>50</v>
      </c>
      <c r="U950" s="15" t="s">
        <v>98</v>
      </c>
      <c r="V950" s="16">
        <v>2.08</v>
      </c>
      <c r="W950" s="16">
        <v>2.08</v>
      </c>
      <c r="X950" s="15" t="s">
        <v>1015</v>
      </c>
      <c r="Y950" s="15" t="s">
        <v>1376</v>
      </c>
      <c r="Z950" s="16" t="b">
        <v>0</v>
      </c>
      <c r="AA950" s="15" t="s">
        <v>54</v>
      </c>
      <c r="AB950" s="16" t="b">
        <v>0</v>
      </c>
      <c r="AC950" s="16">
        <v>39</v>
      </c>
      <c r="AD950" t="str">
        <f t="shared" si="14"/>
        <v>Tr</v>
      </c>
    </row>
    <row r="951" spans="1:35" x14ac:dyDescent="0.25">
      <c r="B951">
        <f>VLOOKUP(C951*1,RMPCrecs!F$2:N$1245,9,FALSE)</f>
        <v>29</v>
      </c>
      <c r="C951" s="15" t="s">
        <v>1390</v>
      </c>
      <c r="D951" s="15" t="s">
        <v>41</v>
      </c>
      <c r="E951" s="16">
        <v>2012</v>
      </c>
      <c r="F951" s="15" t="s">
        <v>67</v>
      </c>
      <c r="G951" s="17">
        <v>41142</v>
      </c>
      <c r="H951" s="15" t="s">
        <v>43</v>
      </c>
      <c r="I951" s="15" t="s">
        <v>44</v>
      </c>
      <c r="J951" s="16">
        <v>3008</v>
      </c>
      <c r="K951" s="15" t="s">
        <v>110</v>
      </c>
      <c r="L951" s="16">
        <v>800</v>
      </c>
      <c r="M951" s="15" t="s">
        <v>46</v>
      </c>
      <c r="N951" s="16">
        <v>4</v>
      </c>
      <c r="O951" s="15" t="s">
        <v>43</v>
      </c>
      <c r="P951" s="15" t="s">
        <v>1214</v>
      </c>
      <c r="Q951" s="15" t="s">
        <v>48</v>
      </c>
      <c r="R951" s="15" t="s">
        <v>49</v>
      </c>
      <c r="S951" s="15" t="s">
        <v>43</v>
      </c>
      <c r="T951" s="15" t="s">
        <v>50</v>
      </c>
      <c r="U951" s="15" t="s">
        <v>69</v>
      </c>
      <c r="V951" s="16">
        <v>2.15</v>
      </c>
      <c r="W951" s="16">
        <v>2.15</v>
      </c>
      <c r="X951" s="15" t="s">
        <v>1015</v>
      </c>
      <c r="Y951" s="15" t="s">
        <v>1324</v>
      </c>
      <c r="Z951" s="16" t="b">
        <v>0</v>
      </c>
      <c r="AA951" s="15" t="s">
        <v>54</v>
      </c>
      <c r="AB951" s="16" t="b">
        <v>0</v>
      </c>
      <c r="AC951" s="16">
        <v>39</v>
      </c>
      <c r="AD951" t="str">
        <f t="shared" si="14"/>
        <v>Tr</v>
      </c>
    </row>
    <row r="952" spans="1:35" x14ac:dyDescent="0.25">
      <c r="B952">
        <f>VLOOKUP(C952*1,RMPCrecs!F$2:N$1245,9,FALSE)</f>
        <v>29</v>
      </c>
      <c r="C952" s="15" t="s">
        <v>1391</v>
      </c>
      <c r="D952" s="15" t="s">
        <v>41</v>
      </c>
      <c r="E952" s="16">
        <v>2012</v>
      </c>
      <c r="F952" s="15" t="s">
        <v>67</v>
      </c>
      <c r="G952" s="17">
        <v>41142</v>
      </c>
      <c r="H952" s="15" t="s">
        <v>43</v>
      </c>
      <c r="I952" s="15" t="s">
        <v>44</v>
      </c>
      <c r="J952" s="16">
        <v>3008</v>
      </c>
      <c r="K952" s="15" t="s">
        <v>45</v>
      </c>
      <c r="L952" s="16">
        <v>800</v>
      </c>
      <c r="M952" s="15" t="s">
        <v>46</v>
      </c>
      <c r="N952" s="16">
        <v>4</v>
      </c>
      <c r="O952" s="15" t="s">
        <v>43</v>
      </c>
      <c r="P952" s="15" t="s">
        <v>956</v>
      </c>
      <c r="Q952" s="15" t="s">
        <v>48</v>
      </c>
      <c r="R952" s="15" t="s">
        <v>49</v>
      </c>
      <c r="S952" s="15" t="s">
        <v>43</v>
      </c>
      <c r="T952" s="15" t="s">
        <v>50</v>
      </c>
      <c r="U952" s="15" t="s">
        <v>69</v>
      </c>
      <c r="V952" s="16">
        <v>2.15</v>
      </c>
      <c r="W952" s="16">
        <v>2.15</v>
      </c>
      <c r="X952" s="15" t="s">
        <v>1015</v>
      </c>
      <c r="Y952" s="15" t="s">
        <v>1324</v>
      </c>
      <c r="Z952" s="16" t="b">
        <v>0</v>
      </c>
      <c r="AA952" s="15" t="s">
        <v>54</v>
      </c>
      <c r="AB952" s="16" t="b">
        <v>0</v>
      </c>
      <c r="AC952" s="16">
        <v>39</v>
      </c>
      <c r="AD952" t="str">
        <f t="shared" si="14"/>
        <v>Tr</v>
      </c>
    </row>
    <row r="953" spans="1:35" x14ac:dyDescent="0.25">
      <c r="B953">
        <f>VLOOKUP(C953*1,RMPCrecs!F$2:N$1245,9,FALSE)</f>
        <v>29</v>
      </c>
      <c r="C953" s="15" t="s">
        <v>1392</v>
      </c>
      <c r="D953" s="15" t="s">
        <v>41</v>
      </c>
      <c r="E953" s="16">
        <v>2012</v>
      </c>
      <c r="F953" s="15" t="s">
        <v>67</v>
      </c>
      <c r="G953" s="17">
        <v>41142</v>
      </c>
      <c r="H953" s="15" t="s">
        <v>43</v>
      </c>
      <c r="I953" s="15" t="s">
        <v>44</v>
      </c>
      <c r="J953" s="16">
        <v>3008</v>
      </c>
      <c r="K953" s="15" t="s">
        <v>110</v>
      </c>
      <c r="L953" s="16">
        <v>810</v>
      </c>
      <c r="M953" s="15" t="s">
        <v>46</v>
      </c>
      <c r="N953" s="16">
        <v>4</v>
      </c>
      <c r="O953" s="15" t="s">
        <v>43</v>
      </c>
      <c r="P953" s="15" t="s">
        <v>956</v>
      </c>
      <c r="Q953" s="15" t="s">
        <v>48</v>
      </c>
      <c r="R953" s="15" t="s">
        <v>49</v>
      </c>
      <c r="S953" s="15" t="s">
        <v>43</v>
      </c>
      <c r="T953" s="15" t="s">
        <v>50</v>
      </c>
      <c r="U953" s="15" t="s">
        <v>69</v>
      </c>
      <c r="V953" s="16">
        <v>2.15</v>
      </c>
      <c r="W953" s="16">
        <v>2.15</v>
      </c>
      <c r="X953" s="15" t="s">
        <v>1015</v>
      </c>
      <c r="Y953" s="15" t="s">
        <v>1324</v>
      </c>
      <c r="Z953" s="16" t="b">
        <v>0</v>
      </c>
      <c r="AA953" s="15" t="s">
        <v>54</v>
      </c>
      <c r="AB953" s="16" t="b">
        <v>0</v>
      </c>
      <c r="AC953" s="16">
        <v>39</v>
      </c>
      <c r="AD953" t="str">
        <f t="shared" si="14"/>
        <v>Tr</v>
      </c>
    </row>
    <row r="954" spans="1:35" x14ac:dyDescent="0.25">
      <c r="B954">
        <f>VLOOKUP(C954*1,RMPCrecs!F$2:N$1245,9,FALSE)</f>
        <v>29</v>
      </c>
      <c r="C954" s="15" t="s">
        <v>1428</v>
      </c>
      <c r="D954" s="15" t="s">
        <v>41</v>
      </c>
      <c r="E954" s="16">
        <v>2012</v>
      </c>
      <c r="F954" s="15" t="s">
        <v>67</v>
      </c>
      <c r="G954" s="17">
        <v>41148</v>
      </c>
      <c r="H954" s="15" t="s">
        <v>43</v>
      </c>
      <c r="I954" s="15" t="s">
        <v>44</v>
      </c>
      <c r="J954" s="16">
        <v>3008</v>
      </c>
      <c r="K954" s="15" t="s">
        <v>110</v>
      </c>
      <c r="L954" s="16">
        <v>780</v>
      </c>
      <c r="M954" s="15" t="s">
        <v>46</v>
      </c>
      <c r="N954" s="16">
        <v>4</v>
      </c>
      <c r="O954" s="15" t="s">
        <v>43</v>
      </c>
      <c r="P954" s="15" t="s">
        <v>956</v>
      </c>
      <c r="Q954" s="15" t="s">
        <v>48</v>
      </c>
      <c r="R954" s="15" t="s">
        <v>49</v>
      </c>
      <c r="S954" s="15" t="s">
        <v>43</v>
      </c>
      <c r="T954" s="15" t="s">
        <v>50</v>
      </c>
      <c r="U954" s="15" t="s">
        <v>72</v>
      </c>
      <c r="V954" s="16">
        <v>2.2999999999999998</v>
      </c>
      <c r="W954" s="16">
        <v>2.2999999999999998</v>
      </c>
      <c r="X954" s="15" t="s">
        <v>1015</v>
      </c>
      <c r="Y954" s="15" t="s">
        <v>1298</v>
      </c>
      <c r="Z954" s="16" t="b">
        <v>0</v>
      </c>
      <c r="AA954" s="15" t="s">
        <v>54</v>
      </c>
      <c r="AB954" s="16" t="b">
        <v>0</v>
      </c>
      <c r="AC954" s="16">
        <v>39</v>
      </c>
      <c r="AD954" t="str">
        <f t="shared" si="14"/>
        <v>Tr</v>
      </c>
    </row>
    <row r="955" spans="1:35" x14ac:dyDescent="0.25">
      <c r="B955">
        <f>VLOOKUP(C955*1,RMPCrecs!F$2:N$1245,9,FALSE)</f>
        <v>29</v>
      </c>
      <c r="C955" s="15" t="s">
        <v>1429</v>
      </c>
      <c r="D955" s="15" t="s">
        <v>41</v>
      </c>
      <c r="E955" s="16">
        <v>2012</v>
      </c>
      <c r="F955" s="15" t="s">
        <v>67</v>
      </c>
      <c r="G955" s="17">
        <v>41148</v>
      </c>
      <c r="H955" s="15" t="s">
        <v>43</v>
      </c>
      <c r="I955" s="15" t="s">
        <v>44</v>
      </c>
      <c r="J955" s="16">
        <v>3008</v>
      </c>
      <c r="K955" s="15" t="s">
        <v>110</v>
      </c>
      <c r="L955" s="16">
        <v>740</v>
      </c>
      <c r="M955" s="15" t="s">
        <v>46</v>
      </c>
      <c r="N955" s="16">
        <v>4</v>
      </c>
      <c r="O955" s="15" t="s">
        <v>43</v>
      </c>
      <c r="P955" s="15" t="s">
        <v>956</v>
      </c>
      <c r="Q955" s="15" t="s">
        <v>48</v>
      </c>
      <c r="R955" s="15" t="s">
        <v>49</v>
      </c>
      <c r="S955" s="15" t="s">
        <v>43</v>
      </c>
      <c r="T955" s="15" t="s">
        <v>50</v>
      </c>
      <c r="U955" s="15" t="s">
        <v>72</v>
      </c>
      <c r="V955" s="16">
        <v>2.2999999999999998</v>
      </c>
      <c r="W955" s="16">
        <v>2.2999999999999998</v>
      </c>
      <c r="X955" s="15" t="s">
        <v>1015</v>
      </c>
      <c r="Y955" s="15" t="s">
        <v>1298</v>
      </c>
      <c r="Z955" s="16" t="b">
        <v>0</v>
      </c>
      <c r="AA955" s="15" t="s">
        <v>54</v>
      </c>
      <c r="AB955" s="16" t="b">
        <v>0</v>
      </c>
      <c r="AC955" s="16">
        <v>39</v>
      </c>
      <c r="AD955" t="str">
        <f t="shared" si="14"/>
        <v>Tr</v>
      </c>
    </row>
    <row r="956" spans="1:35" x14ac:dyDescent="0.25">
      <c r="B956">
        <f>VLOOKUP(C956*1,RMPCrecs!F$2:N$1245,9,FALSE)</f>
        <v>29</v>
      </c>
      <c r="C956" s="15" t="s">
        <v>1430</v>
      </c>
      <c r="D956" s="15" t="s">
        <v>41</v>
      </c>
      <c r="E956" s="16">
        <v>2012</v>
      </c>
      <c r="F956" s="15" t="s">
        <v>67</v>
      </c>
      <c r="G956" s="17">
        <v>41148</v>
      </c>
      <c r="H956" s="15" t="s">
        <v>43</v>
      </c>
      <c r="I956" s="15" t="s">
        <v>44</v>
      </c>
      <c r="J956" s="16">
        <v>3008</v>
      </c>
      <c r="K956" s="15" t="s">
        <v>110</v>
      </c>
      <c r="L956" s="16">
        <v>970</v>
      </c>
      <c r="M956" s="15" t="s">
        <v>46</v>
      </c>
      <c r="N956" s="16">
        <v>5</v>
      </c>
      <c r="O956" s="15" t="s">
        <v>43</v>
      </c>
      <c r="P956" s="15" t="s">
        <v>1431</v>
      </c>
      <c r="Q956" s="15" t="s">
        <v>48</v>
      </c>
      <c r="R956" s="15" t="s">
        <v>49</v>
      </c>
      <c r="S956" s="15" t="s">
        <v>43</v>
      </c>
      <c r="T956" s="15" t="s">
        <v>50</v>
      </c>
      <c r="U956" s="15" t="s">
        <v>72</v>
      </c>
      <c r="V956" s="16">
        <v>2.2999999999999998</v>
      </c>
      <c r="W956" s="16">
        <v>2.2999999999999998</v>
      </c>
      <c r="X956" s="15" t="s">
        <v>1015</v>
      </c>
      <c r="Y956" s="15" t="s">
        <v>1298</v>
      </c>
      <c r="Z956" s="16" t="b">
        <v>0</v>
      </c>
      <c r="AA956" s="15" t="s">
        <v>54</v>
      </c>
      <c r="AB956" s="16" t="b">
        <v>0</v>
      </c>
      <c r="AC956" s="16">
        <v>39</v>
      </c>
      <c r="AD956" t="str">
        <f t="shared" si="14"/>
        <v>Tr</v>
      </c>
    </row>
    <row r="957" spans="1:35" x14ac:dyDescent="0.25">
      <c r="B957">
        <f>VLOOKUP(C957*1,RMPCrecs!F$2:N$1245,9,FALSE)</f>
        <v>29</v>
      </c>
      <c r="C957" s="15" t="s">
        <v>1432</v>
      </c>
      <c r="D957" s="15" t="s">
        <v>41</v>
      </c>
      <c r="E957" s="16">
        <v>2012</v>
      </c>
      <c r="F957" s="15" t="s">
        <v>67</v>
      </c>
      <c r="G957" s="17">
        <v>41148</v>
      </c>
      <c r="H957" s="15" t="s">
        <v>43</v>
      </c>
      <c r="I957" s="15" t="s">
        <v>44</v>
      </c>
      <c r="J957" s="16">
        <v>3008</v>
      </c>
      <c r="K957" s="15" t="s">
        <v>110</v>
      </c>
      <c r="L957" s="16">
        <v>810</v>
      </c>
      <c r="M957" s="15" t="s">
        <v>46</v>
      </c>
      <c r="N957" s="16">
        <v>4</v>
      </c>
      <c r="O957" s="15" t="s">
        <v>43</v>
      </c>
      <c r="P957" s="15" t="s">
        <v>956</v>
      </c>
      <c r="Q957" s="15" t="s">
        <v>48</v>
      </c>
      <c r="R957" s="15" t="s">
        <v>49</v>
      </c>
      <c r="S957" s="15" t="s">
        <v>43</v>
      </c>
      <c r="T957" s="15" t="s">
        <v>50</v>
      </c>
      <c r="U957" s="15" t="s">
        <v>72</v>
      </c>
      <c r="V957" s="16">
        <v>2.2999999999999998</v>
      </c>
      <c r="W957" s="16">
        <v>2.2999999999999998</v>
      </c>
      <c r="X957" s="15" t="s">
        <v>1015</v>
      </c>
      <c r="Y957" s="15" t="s">
        <v>1298</v>
      </c>
      <c r="Z957" s="16" t="b">
        <v>0</v>
      </c>
      <c r="AA957" s="15" t="s">
        <v>54</v>
      </c>
      <c r="AB957" s="16" t="b">
        <v>0</v>
      </c>
      <c r="AC957" s="16">
        <v>39</v>
      </c>
      <c r="AD957" t="str">
        <f t="shared" si="14"/>
        <v>Tr</v>
      </c>
    </row>
    <row r="958" spans="1:35" x14ac:dyDescent="0.25">
      <c r="B958">
        <f>VLOOKUP(C958*1,RMPCrecs!F$2:N$1245,9,FALSE)</f>
        <v>29</v>
      </c>
      <c r="C958" s="15" t="s">
        <v>1441</v>
      </c>
      <c r="D958" s="15" t="s">
        <v>41</v>
      </c>
      <c r="E958" s="16">
        <v>2012</v>
      </c>
      <c r="F958" s="15" t="s">
        <v>67</v>
      </c>
      <c r="G958" s="17">
        <v>41143</v>
      </c>
      <c r="H958" s="15" t="s">
        <v>43</v>
      </c>
      <c r="I958" s="15" t="s">
        <v>44</v>
      </c>
      <c r="J958" s="16">
        <v>3008</v>
      </c>
      <c r="K958" s="15" t="s">
        <v>110</v>
      </c>
      <c r="L958" s="16">
        <v>700</v>
      </c>
      <c r="M958" s="15" t="s">
        <v>46</v>
      </c>
      <c r="N958" s="16">
        <v>4</v>
      </c>
      <c r="O958" s="15" t="s">
        <v>43</v>
      </c>
      <c r="P958" s="15" t="s">
        <v>956</v>
      </c>
      <c r="Q958" s="15" t="s">
        <v>48</v>
      </c>
      <c r="R958" s="15" t="s">
        <v>49</v>
      </c>
      <c r="S958" s="15" t="s">
        <v>43</v>
      </c>
      <c r="T958" s="15" t="s">
        <v>50</v>
      </c>
      <c r="U958" s="15" t="s">
        <v>69</v>
      </c>
      <c r="V958" s="16">
        <v>2.15</v>
      </c>
      <c r="W958" s="16">
        <v>2.15</v>
      </c>
      <c r="X958" s="15" t="s">
        <v>1015</v>
      </c>
      <c r="Y958" s="15" t="s">
        <v>1324</v>
      </c>
      <c r="Z958" s="16" t="b">
        <v>0</v>
      </c>
      <c r="AA958" s="15" t="s">
        <v>54</v>
      </c>
      <c r="AB958" s="16" t="b">
        <v>0</v>
      </c>
      <c r="AC958" s="16">
        <v>39</v>
      </c>
      <c r="AD958" t="str">
        <f t="shared" si="14"/>
        <v>Tr</v>
      </c>
    </row>
    <row r="959" spans="1:35" x14ac:dyDescent="0.25">
      <c r="A959" t="s">
        <v>1885</v>
      </c>
      <c r="B959">
        <f>VLOOKUP(C959*1,RMPCrecs!F$2:N$1245,9,FALSE)</f>
        <v>29</v>
      </c>
      <c r="C959" s="15">
        <v>2377845</v>
      </c>
      <c r="D959" s="15" t="s">
        <v>41</v>
      </c>
      <c r="E959" s="16">
        <v>2012</v>
      </c>
      <c r="F959" s="15" t="s">
        <v>67</v>
      </c>
      <c r="G959" s="17">
        <v>41143</v>
      </c>
      <c r="H959" s="15" t="s">
        <v>43</v>
      </c>
      <c r="I959" s="15" t="s">
        <v>44</v>
      </c>
      <c r="J959" s="16">
        <v>3008</v>
      </c>
      <c r="K959" s="15" t="s">
        <v>45</v>
      </c>
      <c r="L959" s="16">
        <v>780</v>
      </c>
      <c r="M959" s="15" t="s">
        <v>46</v>
      </c>
      <c r="N959" s="16">
        <v>4</v>
      </c>
      <c r="O959" s="15" t="s">
        <v>43</v>
      </c>
      <c r="P959" s="15" t="s">
        <v>770</v>
      </c>
      <c r="Q959" s="15" t="s">
        <v>48</v>
      </c>
      <c r="R959" s="15" t="s">
        <v>49</v>
      </c>
      <c r="S959" s="15" t="s">
        <v>43</v>
      </c>
      <c r="T959" s="15" t="s">
        <v>50</v>
      </c>
      <c r="U959" s="15" t="s">
        <v>69</v>
      </c>
      <c r="V959" s="16">
        <v>2.15</v>
      </c>
      <c r="W959" s="16">
        <v>2.15</v>
      </c>
      <c r="X959" s="15" t="s">
        <v>1015</v>
      </c>
      <c r="Y959" s="15" t="s">
        <v>1324</v>
      </c>
      <c r="Z959" s="16" t="b">
        <v>0</v>
      </c>
      <c r="AA959" s="15" t="s">
        <v>54</v>
      </c>
      <c r="AB959" s="16" t="b">
        <v>0</v>
      </c>
      <c r="AC959" s="16">
        <v>39</v>
      </c>
      <c r="AD959" t="str">
        <f t="shared" si="14"/>
        <v>Tr</v>
      </c>
      <c r="AF959" t="s">
        <v>1884</v>
      </c>
    </row>
    <row r="960" spans="1:35" x14ac:dyDescent="0.25">
      <c r="A960" t="s">
        <v>1886</v>
      </c>
      <c r="B960">
        <f>VLOOKUP(C960*1,RMPCrecs!F$2:N$1245,9,FALSE)</f>
        <v>49</v>
      </c>
      <c r="C960" s="15" t="s">
        <v>40</v>
      </c>
      <c r="D960" s="15" t="s">
        <v>41</v>
      </c>
      <c r="E960" s="16">
        <v>2007</v>
      </c>
      <c r="F960" s="15" t="s">
        <v>42</v>
      </c>
      <c r="G960" s="17">
        <v>39343</v>
      </c>
      <c r="H960" s="15" t="s">
        <v>43</v>
      </c>
      <c r="I960" s="15" t="s">
        <v>44</v>
      </c>
      <c r="J960" s="16">
        <v>3008</v>
      </c>
      <c r="K960" s="15" t="s">
        <v>45</v>
      </c>
      <c r="L960" s="16">
        <v>590</v>
      </c>
      <c r="M960" s="15" t="s">
        <v>46</v>
      </c>
      <c r="N960" s="16">
        <v>2</v>
      </c>
      <c r="O960" s="15" t="s">
        <v>43</v>
      </c>
      <c r="P960" s="15" t="s">
        <v>47</v>
      </c>
      <c r="Q960" s="15" t="s">
        <v>48</v>
      </c>
      <c r="R960" s="15" t="s">
        <v>49</v>
      </c>
      <c r="S960" s="15" t="s">
        <v>43</v>
      </c>
      <c r="T960" s="15" t="s">
        <v>50</v>
      </c>
      <c r="U960" s="15" t="s">
        <v>51</v>
      </c>
      <c r="V960" s="58">
        <f>AG960*AH960</f>
        <v>0.86063648640713986</v>
      </c>
      <c r="W960" s="58">
        <f>AI960*AG960</f>
        <v>0.86063648640713986</v>
      </c>
      <c r="X960" s="15" t="s">
        <v>52</v>
      </c>
      <c r="Y960" s="15" t="s">
        <v>53</v>
      </c>
      <c r="Z960" s="16" t="b">
        <v>0</v>
      </c>
      <c r="AA960" s="15" t="s">
        <v>54</v>
      </c>
      <c r="AB960" s="16" t="b">
        <v>0</v>
      </c>
      <c r="AC960" s="16">
        <v>39</v>
      </c>
      <c r="AD960" s="42" t="s">
        <v>1855</v>
      </c>
      <c r="AE960" s="42"/>
      <c r="AF960" s="44" t="str">
        <f t="shared" ref="AF960:AF1023" si="15">IF(OR(B960=14,B960=19),"NT",IF(B960&gt;=49,"mix","Tr"))</f>
        <v>mix</v>
      </c>
      <c r="AG960" s="44">
        <f>VLOOKUP(E960,'T&amp;NTprop'!I$28:O$35,7,FALSE)</f>
        <v>0.6018436967882097</v>
      </c>
      <c r="AH960" s="45">
        <v>1.43</v>
      </c>
      <c r="AI960" s="45">
        <v>1.43</v>
      </c>
    </row>
    <row r="961" spans="1:35" x14ac:dyDescent="0.25">
      <c r="A961" t="s">
        <v>1887</v>
      </c>
      <c r="B961">
        <f>VLOOKUP(C961*1,RMPCrecs!F$2:N$1245,9,FALSE)</f>
        <v>49</v>
      </c>
      <c r="C961" s="15" t="s">
        <v>55</v>
      </c>
      <c r="D961" s="15" t="s">
        <v>41</v>
      </c>
      <c r="E961" s="16">
        <v>2007</v>
      </c>
      <c r="F961" s="15" t="s">
        <v>42</v>
      </c>
      <c r="G961" s="17">
        <v>39343</v>
      </c>
      <c r="H961" s="15" t="s">
        <v>43</v>
      </c>
      <c r="I961" s="15" t="s">
        <v>44</v>
      </c>
      <c r="J961" s="16">
        <v>3008</v>
      </c>
      <c r="K961" s="15" t="s">
        <v>45</v>
      </c>
      <c r="L961" s="16">
        <v>550</v>
      </c>
      <c r="M961" s="15" t="s">
        <v>46</v>
      </c>
      <c r="N961" s="16">
        <v>2</v>
      </c>
      <c r="O961" s="15" t="s">
        <v>43</v>
      </c>
      <c r="P961" s="15" t="s">
        <v>56</v>
      </c>
      <c r="Q961" s="15" t="s">
        <v>48</v>
      </c>
      <c r="R961" s="15" t="s">
        <v>49</v>
      </c>
      <c r="S961" s="15" t="s">
        <v>43</v>
      </c>
      <c r="T961" s="15" t="s">
        <v>50</v>
      </c>
      <c r="U961" s="15" t="s">
        <v>51</v>
      </c>
      <c r="V961" s="58">
        <f t="shared" ref="V961:V1024" si="16">AG961*AH961</f>
        <v>0.86063648640713986</v>
      </c>
      <c r="W961" s="58">
        <f t="shared" ref="W961:W1024" si="17">AI961*AG961</f>
        <v>0.86063648640713986</v>
      </c>
      <c r="X961" s="15" t="s">
        <v>52</v>
      </c>
      <c r="Y961" s="15" t="s">
        <v>53</v>
      </c>
      <c r="Z961" s="16" t="b">
        <v>0</v>
      </c>
      <c r="AA961" s="15" t="s">
        <v>54</v>
      </c>
      <c r="AB961" s="16" t="b">
        <v>0</v>
      </c>
      <c r="AC961" s="16">
        <v>39</v>
      </c>
      <c r="AD961" s="42" t="s">
        <v>1855</v>
      </c>
      <c r="AE961" s="42"/>
      <c r="AF961" s="44" t="str">
        <f t="shared" si="15"/>
        <v>mix</v>
      </c>
      <c r="AG961" s="44">
        <f>VLOOKUP(E961,'T&amp;NTprop'!I$28:O$35,7,FALSE)</f>
        <v>0.6018436967882097</v>
      </c>
      <c r="AH961" s="45">
        <v>1.43</v>
      </c>
      <c r="AI961" s="45">
        <v>1.43</v>
      </c>
    </row>
    <row r="962" spans="1:35" x14ac:dyDescent="0.25">
      <c r="B962">
        <f>VLOOKUP(C962*1,RMPCrecs!F$2:N$1245,9,FALSE)</f>
        <v>49</v>
      </c>
      <c r="C962" s="15" t="s">
        <v>94</v>
      </c>
      <c r="D962" s="15" t="s">
        <v>41</v>
      </c>
      <c r="E962" s="16">
        <v>2007</v>
      </c>
      <c r="F962" s="15" t="s">
        <v>42</v>
      </c>
      <c r="G962" s="17">
        <v>39342</v>
      </c>
      <c r="H962" s="15" t="s">
        <v>43</v>
      </c>
      <c r="I962" s="15" t="s">
        <v>44</v>
      </c>
      <c r="J962" s="16">
        <v>3008</v>
      </c>
      <c r="K962" s="15" t="s">
        <v>45</v>
      </c>
      <c r="L962" s="16">
        <v>560</v>
      </c>
      <c r="M962" s="15" t="s">
        <v>46</v>
      </c>
      <c r="N962" s="16">
        <v>2</v>
      </c>
      <c r="O962" s="15" t="s">
        <v>43</v>
      </c>
      <c r="P962" s="15" t="s">
        <v>68</v>
      </c>
      <c r="Q962" s="15" t="s">
        <v>48</v>
      </c>
      <c r="R962" s="15" t="s">
        <v>49</v>
      </c>
      <c r="S962" s="15" t="s">
        <v>43</v>
      </c>
      <c r="T962" s="15" t="s">
        <v>50</v>
      </c>
      <c r="U962" s="15" t="s">
        <v>51</v>
      </c>
      <c r="V962" s="58">
        <f t="shared" si="16"/>
        <v>0.86063648640713986</v>
      </c>
      <c r="W962" s="58">
        <f t="shared" si="17"/>
        <v>0.86063648640713986</v>
      </c>
      <c r="X962" s="15" t="s">
        <v>52</v>
      </c>
      <c r="Y962" s="15" t="s">
        <v>53</v>
      </c>
      <c r="Z962" s="16" t="b">
        <v>0</v>
      </c>
      <c r="AA962" s="15" t="s">
        <v>54</v>
      </c>
      <c r="AB962" s="16" t="b">
        <v>0</v>
      </c>
      <c r="AC962" s="16">
        <v>39</v>
      </c>
      <c r="AD962" s="42" t="s">
        <v>1855</v>
      </c>
      <c r="AE962" s="42"/>
      <c r="AF962" s="44" t="str">
        <f t="shared" si="15"/>
        <v>mix</v>
      </c>
      <c r="AG962" s="44">
        <f>VLOOKUP(E962,'T&amp;NTprop'!I$28:O$35,7,FALSE)</f>
        <v>0.6018436967882097</v>
      </c>
      <c r="AH962" s="45">
        <v>1.43</v>
      </c>
      <c r="AI962" s="45">
        <v>1.43</v>
      </c>
    </row>
    <row r="963" spans="1:35" x14ac:dyDescent="0.25">
      <c r="B963">
        <f>VLOOKUP(C963*1,RMPCrecs!F$2:N$1245,9,FALSE)</f>
        <v>49</v>
      </c>
      <c r="C963" s="15" t="s">
        <v>95</v>
      </c>
      <c r="D963" s="15" t="s">
        <v>41</v>
      </c>
      <c r="E963" s="16">
        <v>2007</v>
      </c>
      <c r="F963" s="15" t="s">
        <v>42</v>
      </c>
      <c r="G963" s="17">
        <v>39342</v>
      </c>
      <c r="H963" s="15" t="s">
        <v>43</v>
      </c>
      <c r="I963" s="15" t="s">
        <v>44</v>
      </c>
      <c r="J963" s="16">
        <v>3008</v>
      </c>
      <c r="K963" s="15" t="s">
        <v>45</v>
      </c>
      <c r="L963" s="16">
        <v>550</v>
      </c>
      <c r="M963" s="15" t="s">
        <v>46</v>
      </c>
      <c r="N963" s="16">
        <v>2</v>
      </c>
      <c r="O963" s="15" t="s">
        <v>43</v>
      </c>
      <c r="P963" s="15" t="s">
        <v>68</v>
      </c>
      <c r="Q963" s="15" t="s">
        <v>48</v>
      </c>
      <c r="R963" s="15" t="s">
        <v>49</v>
      </c>
      <c r="S963" s="15" t="s">
        <v>43</v>
      </c>
      <c r="T963" s="15" t="s">
        <v>50</v>
      </c>
      <c r="U963" s="15" t="s">
        <v>51</v>
      </c>
      <c r="V963" s="58">
        <f t="shared" si="16"/>
        <v>0.86063648640713986</v>
      </c>
      <c r="W963" s="58">
        <f t="shared" si="17"/>
        <v>0.86063648640713986</v>
      </c>
      <c r="X963" s="15" t="s">
        <v>52</v>
      </c>
      <c r="Y963" s="15" t="s">
        <v>53</v>
      </c>
      <c r="Z963" s="16" t="b">
        <v>0</v>
      </c>
      <c r="AA963" s="15" t="s">
        <v>54</v>
      </c>
      <c r="AB963" s="16" t="b">
        <v>0</v>
      </c>
      <c r="AC963" s="16">
        <v>39</v>
      </c>
      <c r="AD963" s="42" t="s">
        <v>1855</v>
      </c>
      <c r="AE963" s="42"/>
      <c r="AF963" s="44" t="str">
        <f t="shared" si="15"/>
        <v>mix</v>
      </c>
      <c r="AG963" s="44">
        <f>VLOOKUP(E963,'T&amp;NTprop'!I$28:O$35,7,FALSE)</f>
        <v>0.6018436967882097</v>
      </c>
      <c r="AH963" s="45">
        <v>1.43</v>
      </c>
      <c r="AI963" s="45">
        <v>1.43</v>
      </c>
    </row>
    <row r="964" spans="1:35" x14ac:dyDescent="0.25">
      <c r="B964">
        <f>VLOOKUP(C964*1,RMPCrecs!F$2:N$1245,9,FALSE)</f>
        <v>49</v>
      </c>
      <c r="C964" s="15" t="s">
        <v>145</v>
      </c>
      <c r="D964" s="15" t="s">
        <v>41</v>
      </c>
      <c r="E964" s="16">
        <v>2008</v>
      </c>
      <c r="F964" s="15" t="s">
        <v>42</v>
      </c>
      <c r="G964" s="17">
        <v>39701</v>
      </c>
      <c r="H964" s="15" t="s">
        <v>43</v>
      </c>
      <c r="I964" s="15" t="s">
        <v>44</v>
      </c>
      <c r="J964" s="16">
        <v>3008</v>
      </c>
      <c r="K964" s="15" t="s">
        <v>45</v>
      </c>
      <c r="L964" s="16">
        <v>730</v>
      </c>
      <c r="M964" s="15" t="s">
        <v>46</v>
      </c>
      <c r="N964" s="16">
        <v>3</v>
      </c>
      <c r="O964" s="15" t="s">
        <v>43</v>
      </c>
      <c r="P964" s="15" t="s">
        <v>146</v>
      </c>
      <c r="Q964" s="15" t="s">
        <v>48</v>
      </c>
      <c r="R964" s="15" t="s">
        <v>49</v>
      </c>
      <c r="S964" s="15" t="s">
        <v>43</v>
      </c>
      <c r="T964" s="15" t="s">
        <v>50</v>
      </c>
      <c r="U964" s="15" t="s">
        <v>60</v>
      </c>
      <c r="V964" s="58">
        <f t="shared" si="16"/>
        <v>1.9924504084014003</v>
      </c>
      <c r="W964" s="58">
        <f t="shared" si="17"/>
        <v>1.9924504084014003</v>
      </c>
      <c r="X964" s="15" t="s">
        <v>52</v>
      </c>
      <c r="Y964" s="15" t="s">
        <v>112</v>
      </c>
      <c r="Z964" s="16" t="b">
        <v>0</v>
      </c>
      <c r="AA964" s="15" t="s">
        <v>54</v>
      </c>
      <c r="AB964" s="16" t="b">
        <v>0</v>
      </c>
      <c r="AC964" s="16">
        <v>39</v>
      </c>
      <c r="AD964" s="42" t="s">
        <v>1855</v>
      </c>
      <c r="AE964" s="42"/>
      <c r="AF964" s="44" t="str">
        <f t="shared" si="15"/>
        <v>mix</v>
      </c>
      <c r="AG964" s="44">
        <f>VLOOKUP(E964,'T&amp;NTprop'!I$28:O$35,7,FALSE)</f>
        <v>0.66194365727621274</v>
      </c>
      <c r="AH964" s="45">
        <v>3.01</v>
      </c>
      <c r="AI964" s="45">
        <v>3.01</v>
      </c>
    </row>
    <row r="965" spans="1:35" x14ac:dyDescent="0.25">
      <c r="B965">
        <f>VLOOKUP(C965*1,RMPCrecs!F$2:N$1245,9,FALSE)</f>
        <v>49</v>
      </c>
      <c r="C965" s="15" t="s">
        <v>149</v>
      </c>
      <c r="D965" s="15" t="s">
        <v>41</v>
      </c>
      <c r="E965" s="16">
        <v>2008</v>
      </c>
      <c r="F965" s="15" t="s">
        <v>42</v>
      </c>
      <c r="G965" s="17">
        <v>39701</v>
      </c>
      <c r="H965" s="15" t="s">
        <v>43</v>
      </c>
      <c r="I965" s="15" t="s">
        <v>44</v>
      </c>
      <c r="J965" s="16">
        <v>3008</v>
      </c>
      <c r="K965" s="15" t="s">
        <v>110</v>
      </c>
      <c r="L965" s="16">
        <v>780</v>
      </c>
      <c r="M965" s="15" t="s">
        <v>46</v>
      </c>
      <c r="N965" s="16">
        <v>3</v>
      </c>
      <c r="O965" s="15" t="s">
        <v>43</v>
      </c>
      <c r="P965" s="15" t="s">
        <v>150</v>
      </c>
      <c r="Q965" s="15" t="s">
        <v>48</v>
      </c>
      <c r="R965" s="15" t="s">
        <v>49</v>
      </c>
      <c r="S965" s="15" t="s">
        <v>43</v>
      </c>
      <c r="T965" s="15" t="s">
        <v>50</v>
      </c>
      <c r="U965" s="15" t="s">
        <v>60</v>
      </c>
      <c r="V965" s="58">
        <f t="shared" si="16"/>
        <v>1.9924504084014003</v>
      </c>
      <c r="W965" s="58">
        <f t="shared" si="17"/>
        <v>1.9924504084014003</v>
      </c>
      <c r="X965" s="15" t="s">
        <v>52</v>
      </c>
      <c r="Y965" s="15" t="s">
        <v>112</v>
      </c>
      <c r="Z965" s="16" t="b">
        <v>0</v>
      </c>
      <c r="AA965" s="15" t="s">
        <v>54</v>
      </c>
      <c r="AB965" s="16" t="b">
        <v>0</v>
      </c>
      <c r="AC965" s="16">
        <v>39</v>
      </c>
      <c r="AD965" s="42" t="s">
        <v>1855</v>
      </c>
      <c r="AE965" s="42"/>
      <c r="AF965" s="44" t="str">
        <f t="shared" si="15"/>
        <v>mix</v>
      </c>
      <c r="AG965" s="44">
        <f>VLOOKUP(E965,'T&amp;NTprop'!I$28:O$35,7,FALSE)</f>
        <v>0.66194365727621274</v>
      </c>
      <c r="AH965" s="45">
        <v>3.01</v>
      </c>
      <c r="AI965" s="45">
        <v>3.01</v>
      </c>
    </row>
    <row r="966" spans="1:35" x14ac:dyDescent="0.25">
      <c r="B966">
        <f>VLOOKUP(C966*1,RMPCrecs!F$2:N$1245,9,FALSE)</f>
        <v>49</v>
      </c>
      <c r="C966" s="15" t="s">
        <v>153</v>
      </c>
      <c r="D966" s="15" t="s">
        <v>41</v>
      </c>
      <c r="E966" s="16">
        <v>2008</v>
      </c>
      <c r="F966" s="15" t="s">
        <v>42</v>
      </c>
      <c r="G966" s="17">
        <v>39701</v>
      </c>
      <c r="H966" s="15" t="s">
        <v>43</v>
      </c>
      <c r="I966" s="15" t="s">
        <v>44</v>
      </c>
      <c r="J966" s="16">
        <v>3008</v>
      </c>
      <c r="K966" s="15" t="s">
        <v>110</v>
      </c>
      <c r="L966" s="16">
        <v>810</v>
      </c>
      <c r="M966" s="15" t="s">
        <v>46</v>
      </c>
      <c r="N966" s="16">
        <v>3</v>
      </c>
      <c r="O966" s="15" t="s">
        <v>43</v>
      </c>
      <c r="P966" s="15" t="s">
        <v>150</v>
      </c>
      <c r="Q966" s="15" t="s">
        <v>48</v>
      </c>
      <c r="R966" s="15" t="s">
        <v>49</v>
      </c>
      <c r="S966" s="15" t="s">
        <v>43</v>
      </c>
      <c r="T966" s="15" t="s">
        <v>50</v>
      </c>
      <c r="U966" s="15" t="s">
        <v>60</v>
      </c>
      <c r="V966" s="58">
        <f t="shared" si="16"/>
        <v>1.9924504084014003</v>
      </c>
      <c r="W966" s="58">
        <f t="shared" si="17"/>
        <v>1.9924504084014003</v>
      </c>
      <c r="X966" s="15" t="s">
        <v>52</v>
      </c>
      <c r="Y966" s="15" t="s">
        <v>112</v>
      </c>
      <c r="Z966" s="16" t="b">
        <v>0</v>
      </c>
      <c r="AA966" s="15" t="s">
        <v>54</v>
      </c>
      <c r="AB966" s="16" t="b">
        <v>0</v>
      </c>
      <c r="AC966" s="16">
        <v>39</v>
      </c>
      <c r="AD966" s="42" t="s">
        <v>1855</v>
      </c>
      <c r="AE966" s="42"/>
      <c r="AF966" s="44" t="str">
        <f t="shared" si="15"/>
        <v>mix</v>
      </c>
      <c r="AG966" s="44">
        <f>VLOOKUP(E966,'T&amp;NTprop'!I$28:O$35,7,FALSE)</f>
        <v>0.66194365727621274</v>
      </c>
      <c r="AH966" s="45">
        <v>3.01</v>
      </c>
      <c r="AI966" s="45">
        <v>3.01</v>
      </c>
    </row>
    <row r="967" spans="1:35" x14ac:dyDescent="0.25">
      <c r="B967">
        <f>VLOOKUP(C967*1,RMPCrecs!F$2:N$1245,9,FALSE)</f>
        <v>49</v>
      </c>
      <c r="C967" s="15" t="s">
        <v>170</v>
      </c>
      <c r="D967" s="15" t="s">
        <v>41</v>
      </c>
      <c r="E967" s="16">
        <v>2008</v>
      </c>
      <c r="F967" s="15" t="s">
        <v>67</v>
      </c>
      <c r="G967" s="17">
        <v>39682</v>
      </c>
      <c r="H967" s="15" t="s">
        <v>43</v>
      </c>
      <c r="I967" s="15" t="s">
        <v>44</v>
      </c>
      <c r="J967" s="16">
        <v>3008</v>
      </c>
      <c r="K967" s="15" t="s">
        <v>45</v>
      </c>
      <c r="L967" s="16">
        <v>730</v>
      </c>
      <c r="M967" s="15" t="s">
        <v>46</v>
      </c>
      <c r="N967" s="16">
        <v>3</v>
      </c>
      <c r="O967" s="15" t="s">
        <v>43</v>
      </c>
      <c r="P967" s="15" t="s">
        <v>68</v>
      </c>
      <c r="Q967" s="15" t="s">
        <v>48</v>
      </c>
      <c r="R967" s="15" t="s">
        <v>49</v>
      </c>
      <c r="S967" s="15" t="s">
        <v>43</v>
      </c>
      <c r="T967" s="15" t="s">
        <v>50</v>
      </c>
      <c r="U967" s="15" t="s">
        <v>98</v>
      </c>
      <c r="V967" s="58">
        <f t="shared" si="16"/>
        <v>1.5952842140356729</v>
      </c>
      <c r="W967" s="58">
        <f t="shared" si="17"/>
        <v>1.5952842140356729</v>
      </c>
      <c r="X967" s="15" t="s">
        <v>52</v>
      </c>
      <c r="Y967" s="15" t="s">
        <v>115</v>
      </c>
      <c r="Z967" s="16" t="b">
        <v>0</v>
      </c>
      <c r="AA967" s="15" t="s">
        <v>54</v>
      </c>
      <c r="AB967" s="16" t="b">
        <v>0</v>
      </c>
      <c r="AC967" s="16">
        <v>39</v>
      </c>
      <c r="AD967" s="42" t="s">
        <v>1855</v>
      </c>
      <c r="AE967" s="42"/>
      <c r="AF967" s="44" t="str">
        <f t="shared" si="15"/>
        <v>mix</v>
      </c>
      <c r="AG967" s="44">
        <f>VLOOKUP(E967,'T&amp;NTprop'!I$28:O$35,7,FALSE)</f>
        <v>0.66194365727621274</v>
      </c>
      <c r="AH967" s="45">
        <v>2.41</v>
      </c>
      <c r="AI967" s="45">
        <v>2.41</v>
      </c>
    </row>
    <row r="968" spans="1:35" x14ac:dyDescent="0.25">
      <c r="B968">
        <f>VLOOKUP(C968*1,RMPCrecs!F$2:N$1245,9,FALSE)</f>
        <v>49</v>
      </c>
      <c r="C968" s="15" t="s">
        <v>171</v>
      </c>
      <c r="D968" s="15" t="s">
        <v>41</v>
      </c>
      <c r="E968" s="16">
        <v>2008</v>
      </c>
      <c r="F968" s="15" t="s">
        <v>67</v>
      </c>
      <c r="G968" s="17">
        <v>39682</v>
      </c>
      <c r="H968" s="15" t="s">
        <v>43</v>
      </c>
      <c r="I968" s="15" t="s">
        <v>44</v>
      </c>
      <c r="J968" s="16">
        <v>3008</v>
      </c>
      <c r="K968" s="15" t="s">
        <v>45</v>
      </c>
      <c r="L968" s="16">
        <v>710</v>
      </c>
      <c r="M968" s="15" t="s">
        <v>46</v>
      </c>
      <c r="N968" s="16">
        <v>3</v>
      </c>
      <c r="O968" s="15" t="s">
        <v>43</v>
      </c>
      <c r="P968" s="15" t="s">
        <v>68</v>
      </c>
      <c r="Q968" s="15" t="s">
        <v>48</v>
      </c>
      <c r="R968" s="15" t="s">
        <v>49</v>
      </c>
      <c r="S968" s="15" t="s">
        <v>43</v>
      </c>
      <c r="T968" s="15" t="s">
        <v>50</v>
      </c>
      <c r="U968" s="15" t="s">
        <v>98</v>
      </c>
      <c r="V968" s="58">
        <f t="shared" si="16"/>
        <v>1.5952842140356729</v>
      </c>
      <c r="W968" s="58">
        <f t="shared" si="17"/>
        <v>1.5952842140356729</v>
      </c>
      <c r="X968" s="15" t="s">
        <v>52</v>
      </c>
      <c r="Y968" s="15" t="s">
        <v>115</v>
      </c>
      <c r="Z968" s="16" t="b">
        <v>0</v>
      </c>
      <c r="AA968" s="15" t="s">
        <v>54</v>
      </c>
      <c r="AB968" s="16" t="b">
        <v>0</v>
      </c>
      <c r="AC968" s="16">
        <v>39</v>
      </c>
      <c r="AD968" s="42" t="s">
        <v>1855</v>
      </c>
      <c r="AE968" s="42"/>
      <c r="AF968" s="44" t="str">
        <f t="shared" si="15"/>
        <v>mix</v>
      </c>
      <c r="AG968" s="44">
        <f>VLOOKUP(E968,'T&amp;NTprop'!I$28:O$35,7,FALSE)</f>
        <v>0.66194365727621274</v>
      </c>
      <c r="AH968" s="45">
        <v>2.41</v>
      </c>
      <c r="AI968" s="45">
        <v>2.41</v>
      </c>
    </row>
    <row r="969" spans="1:35" x14ac:dyDescent="0.25">
      <c r="B969">
        <f>VLOOKUP(C969*1,RMPCrecs!F$2:N$1245,9,FALSE)</f>
        <v>49</v>
      </c>
      <c r="C969" s="15" t="s">
        <v>172</v>
      </c>
      <c r="D969" s="15" t="s">
        <v>41</v>
      </c>
      <c r="E969" s="16">
        <v>2008</v>
      </c>
      <c r="F969" s="15" t="s">
        <v>67</v>
      </c>
      <c r="G969" s="17">
        <v>39682</v>
      </c>
      <c r="H969" s="15" t="s">
        <v>43</v>
      </c>
      <c r="I969" s="15" t="s">
        <v>44</v>
      </c>
      <c r="J969" s="16">
        <v>3008</v>
      </c>
      <c r="K969" s="15" t="s">
        <v>45</v>
      </c>
      <c r="L969" s="16">
        <v>680</v>
      </c>
      <c r="M969" s="15" t="s">
        <v>46</v>
      </c>
      <c r="N969" s="16">
        <v>3</v>
      </c>
      <c r="O969" s="15" t="s">
        <v>43</v>
      </c>
      <c r="P969" s="15" t="s">
        <v>68</v>
      </c>
      <c r="Q969" s="15" t="s">
        <v>48</v>
      </c>
      <c r="R969" s="15" t="s">
        <v>49</v>
      </c>
      <c r="S969" s="15" t="s">
        <v>43</v>
      </c>
      <c r="T969" s="15" t="s">
        <v>50</v>
      </c>
      <c r="U969" s="15" t="s">
        <v>98</v>
      </c>
      <c r="V969" s="58">
        <f t="shared" si="16"/>
        <v>1.5952842140356729</v>
      </c>
      <c r="W969" s="58">
        <f t="shared" si="17"/>
        <v>1.5952842140356729</v>
      </c>
      <c r="X969" s="15" t="s">
        <v>52</v>
      </c>
      <c r="Y969" s="15" t="s">
        <v>115</v>
      </c>
      <c r="Z969" s="16" t="b">
        <v>0</v>
      </c>
      <c r="AA969" s="15" t="s">
        <v>54</v>
      </c>
      <c r="AB969" s="16" t="b">
        <v>0</v>
      </c>
      <c r="AC969" s="16">
        <v>39</v>
      </c>
      <c r="AD969" s="42" t="s">
        <v>1855</v>
      </c>
      <c r="AE969" s="42"/>
      <c r="AF969" s="44" t="str">
        <f t="shared" si="15"/>
        <v>mix</v>
      </c>
      <c r="AG969" s="44">
        <f>VLOOKUP(E969,'T&amp;NTprop'!I$28:O$35,7,FALSE)</f>
        <v>0.66194365727621274</v>
      </c>
      <c r="AH969" s="45">
        <v>2.41</v>
      </c>
      <c r="AI969" s="45">
        <v>2.41</v>
      </c>
    </row>
    <row r="970" spans="1:35" x14ac:dyDescent="0.25">
      <c r="B970">
        <f>VLOOKUP(C970*1,RMPCrecs!F$2:N$1245,9,FALSE)</f>
        <v>49</v>
      </c>
      <c r="C970" s="15" t="s">
        <v>173</v>
      </c>
      <c r="D970" s="15" t="s">
        <v>41</v>
      </c>
      <c r="E970" s="16">
        <v>2008</v>
      </c>
      <c r="F970" s="15" t="s">
        <v>67</v>
      </c>
      <c r="G970" s="17">
        <v>39682</v>
      </c>
      <c r="H970" s="15" t="s">
        <v>43</v>
      </c>
      <c r="I970" s="15" t="s">
        <v>44</v>
      </c>
      <c r="J970" s="16">
        <v>3008</v>
      </c>
      <c r="K970" s="15" t="s">
        <v>110</v>
      </c>
      <c r="L970" s="16">
        <v>700</v>
      </c>
      <c r="M970" s="15" t="s">
        <v>46</v>
      </c>
      <c r="N970" s="16">
        <v>3</v>
      </c>
      <c r="O970" s="15" t="s">
        <v>43</v>
      </c>
      <c r="P970" s="15" t="s">
        <v>68</v>
      </c>
      <c r="Q970" s="15" t="s">
        <v>48</v>
      </c>
      <c r="R970" s="15" t="s">
        <v>49</v>
      </c>
      <c r="S970" s="15" t="s">
        <v>43</v>
      </c>
      <c r="T970" s="15" t="s">
        <v>50</v>
      </c>
      <c r="U970" s="15" t="s">
        <v>98</v>
      </c>
      <c r="V970" s="58">
        <f t="shared" si="16"/>
        <v>1.5952842140356729</v>
      </c>
      <c r="W970" s="58">
        <f t="shared" si="17"/>
        <v>1.5952842140356729</v>
      </c>
      <c r="X970" s="15" t="s">
        <v>52</v>
      </c>
      <c r="Y970" s="15" t="s">
        <v>115</v>
      </c>
      <c r="Z970" s="16" t="b">
        <v>0</v>
      </c>
      <c r="AA970" s="15" t="s">
        <v>54</v>
      </c>
      <c r="AB970" s="16" t="b">
        <v>0</v>
      </c>
      <c r="AC970" s="16">
        <v>39</v>
      </c>
      <c r="AD970" s="42" t="s">
        <v>1855</v>
      </c>
      <c r="AE970" s="42"/>
      <c r="AF970" s="44" t="str">
        <f t="shared" si="15"/>
        <v>mix</v>
      </c>
      <c r="AG970" s="44">
        <f>VLOOKUP(E970,'T&amp;NTprop'!I$28:O$35,7,FALSE)</f>
        <v>0.66194365727621274</v>
      </c>
      <c r="AH970" s="45">
        <v>2.41</v>
      </c>
      <c r="AI970" s="45">
        <v>2.41</v>
      </c>
    </row>
    <row r="971" spans="1:35" x14ac:dyDescent="0.25">
      <c r="B971">
        <f>VLOOKUP(C971*1,RMPCrecs!F$2:N$1245,9,FALSE)</f>
        <v>49</v>
      </c>
      <c r="C971" s="15" t="s">
        <v>174</v>
      </c>
      <c r="D971" s="15" t="s">
        <v>41</v>
      </c>
      <c r="E971" s="16">
        <v>2008</v>
      </c>
      <c r="F971" s="15" t="s">
        <v>67</v>
      </c>
      <c r="G971" s="17">
        <v>39682</v>
      </c>
      <c r="H971" s="15" t="s">
        <v>43</v>
      </c>
      <c r="I971" s="15" t="s">
        <v>44</v>
      </c>
      <c r="J971" s="16">
        <v>3008</v>
      </c>
      <c r="K971" s="15" t="s">
        <v>110</v>
      </c>
      <c r="L971" s="16">
        <v>700</v>
      </c>
      <c r="M971" s="15" t="s">
        <v>46</v>
      </c>
      <c r="N971" s="16">
        <v>3</v>
      </c>
      <c r="O971" s="15" t="s">
        <v>43</v>
      </c>
      <c r="P971" s="15" t="s">
        <v>68</v>
      </c>
      <c r="Q971" s="15" t="s">
        <v>48</v>
      </c>
      <c r="R971" s="15" t="s">
        <v>49</v>
      </c>
      <c r="S971" s="15" t="s">
        <v>43</v>
      </c>
      <c r="T971" s="15" t="s">
        <v>50</v>
      </c>
      <c r="U971" s="15" t="s">
        <v>98</v>
      </c>
      <c r="V971" s="58">
        <f t="shared" si="16"/>
        <v>1.5952842140356729</v>
      </c>
      <c r="W971" s="58">
        <f t="shared" si="17"/>
        <v>1.5952842140356729</v>
      </c>
      <c r="X971" s="15" t="s">
        <v>52</v>
      </c>
      <c r="Y971" s="15" t="s">
        <v>115</v>
      </c>
      <c r="Z971" s="16" t="b">
        <v>0</v>
      </c>
      <c r="AA971" s="15" t="s">
        <v>54</v>
      </c>
      <c r="AB971" s="16" t="b">
        <v>0</v>
      </c>
      <c r="AC971" s="16">
        <v>39</v>
      </c>
      <c r="AD971" s="42" t="s">
        <v>1855</v>
      </c>
      <c r="AE971" s="42"/>
      <c r="AF971" s="44" t="str">
        <f t="shared" si="15"/>
        <v>mix</v>
      </c>
      <c r="AG971" s="44">
        <f>VLOOKUP(E971,'T&amp;NTprop'!I$28:O$35,7,FALSE)</f>
        <v>0.66194365727621274</v>
      </c>
      <c r="AH971" s="45">
        <v>2.41</v>
      </c>
      <c r="AI971" s="45">
        <v>2.41</v>
      </c>
    </row>
    <row r="972" spans="1:35" x14ac:dyDescent="0.25">
      <c r="B972">
        <f>VLOOKUP(C972*1,RMPCrecs!F$2:N$1245,9,FALSE)</f>
        <v>49</v>
      </c>
      <c r="C972" s="15" t="s">
        <v>175</v>
      </c>
      <c r="D972" s="15" t="s">
        <v>41</v>
      </c>
      <c r="E972" s="16">
        <v>2008</v>
      </c>
      <c r="F972" s="15" t="s">
        <v>67</v>
      </c>
      <c r="G972" s="17">
        <v>39682</v>
      </c>
      <c r="H972" s="15" t="s">
        <v>43</v>
      </c>
      <c r="I972" s="15" t="s">
        <v>44</v>
      </c>
      <c r="J972" s="16">
        <v>3008</v>
      </c>
      <c r="K972" s="15" t="s">
        <v>45</v>
      </c>
      <c r="L972" s="16">
        <v>700</v>
      </c>
      <c r="M972" s="15" t="s">
        <v>46</v>
      </c>
      <c r="N972" s="16">
        <v>3</v>
      </c>
      <c r="O972" s="15" t="s">
        <v>43</v>
      </c>
      <c r="P972" s="15" t="s">
        <v>68</v>
      </c>
      <c r="Q972" s="15" t="s">
        <v>48</v>
      </c>
      <c r="R972" s="15" t="s">
        <v>49</v>
      </c>
      <c r="S972" s="15" t="s">
        <v>43</v>
      </c>
      <c r="T972" s="15" t="s">
        <v>50</v>
      </c>
      <c r="U972" s="15" t="s">
        <v>98</v>
      </c>
      <c r="V972" s="58">
        <f t="shared" si="16"/>
        <v>1.5952842140356729</v>
      </c>
      <c r="W972" s="58">
        <f t="shared" si="17"/>
        <v>1.5952842140356729</v>
      </c>
      <c r="X972" s="15" t="s">
        <v>52</v>
      </c>
      <c r="Y972" s="15" t="s">
        <v>115</v>
      </c>
      <c r="Z972" s="16" t="b">
        <v>0</v>
      </c>
      <c r="AA972" s="15" t="s">
        <v>54</v>
      </c>
      <c r="AB972" s="16" t="b">
        <v>0</v>
      </c>
      <c r="AC972" s="16">
        <v>39</v>
      </c>
      <c r="AD972" s="42" t="s">
        <v>1855</v>
      </c>
      <c r="AE972" s="42"/>
      <c r="AF972" s="44" t="str">
        <f t="shared" si="15"/>
        <v>mix</v>
      </c>
      <c r="AG972" s="44">
        <f>VLOOKUP(E972,'T&amp;NTprop'!I$28:O$35,7,FALSE)</f>
        <v>0.66194365727621274</v>
      </c>
      <c r="AH972" s="45">
        <v>2.41</v>
      </c>
      <c r="AI972" s="45">
        <v>2.41</v>
      </c>
    </row>
    <row r="973" spans="1:35" x14ac:dyDescent="0.25">
      <c r="B973">
        <f>VLOOKUP(C973*1,RMPCrecs!F$2:N$1245,9,FALSE)</f>
        <v>49</v>
      </c>
      <c r="C973" s="15" t="s">
        <v>176</v>
      </c>
      <c r="D973" s="15" t="s">
        <v>41</v>
      </c>
      <c r="E973" s="16">
        <v>2008</v>
      </c>
      <c r="F973" s="15" t="s">
        <v>67</v>
      </c>
      <c r="G973" s="17">
        <v>39682</v>
      </c>
      <c r="H973" s="15" t="s">
        <v>43</v>
      </c>
      <c r="I973" s="15" t="s">
        <v>44</v>
      </c>
      <c r="J973" s="16">
        <v>3008</v>
      </c>
      <c r="K973" s="15" t="s">
        <v>110</v>
      </c>
      <c r="L973" s="16">
        <v>740</v>
      </c>
      <c r="M973" s="15" t="s">
        <v>46</v>
      </c>
      <c r="N973" s="16">
        <v>3</v>
      </c>
      <c r="O973" s="15" t="s">
        <v>43</v>
      </c>
      <c r="P973" s="15" t="s">
        <v>68</v>
      </c>
      <c r="Q973" s="15" t="s">
        <v>48</v>
      </c>
      <c r="R973" s="15" t="s">
        <v>49</v>
      </c>
      <c r="S973" s="15" t="s">
        <v>43</v>
      </c>
      <c r="T973" s="15" t="s">
        <v>50</v>
      </c>
      <c r="U973" s="15" t="s">
        <v>98</v>
      </c>
      <c r="V973" s="58">
        <f t="shared" si="16"/>
        <v>1.5952842140356729</v>
      </c>
      <c r="W973" s="58">
        <f t="shared" si="17"/>
        <v>1.5952842140356729</v>
      </c>
      <c r="X973" s="15" t="s">
        <v>52</v>
      </c>
      <c r="Y973" s="15" t="s">
        <v>115</v>
      </c>
      <c r="Z973" s="16" t="b">
        <v>0</v>
      </c>
      <c r="AA973" s="15" t="s">
        <v>54</v>
      </c>
      <c r="AB973" s="16" t="b">
        <v>0</v>
      </c>
      <c r="AC973" s="16">
        <v>39</v>
      </c>
      <c r="AD973" s="42" t="s">
        <v>1855</v>
      </c>
      <c r="AE973" s="42"/>
      <c r="AF973" s="44" t="str">
        <f t="shared" si="15"/>
        <v>mix</v>
      </c>
      <c r="AG973" s="44">
        <f>VLOOKUP(E973,'T&amp;NTprop'!I$28:O$35,7,FALSE)</f>
        <v>0.66194365727621274</v>
      </c>
      <c r="AH973" s="45">
        <v>2.41</v>
      </c>
      <c r="AI973" s="45">
        <v>2.41</v>
      </c>
    </row>
    <row r="974" spans="1:35" x14ac:dyDescent="0.25">
      <c r="B974">
        <f>VLOOKUP(C974*1,RMPCrecs!F$2:N$1245,9,FALSE)</f>
        <v>49</v>
      </c>
      <c r="C974" s="15" t="s">
        <v>183</v>
      </c>
      <c r="D974" s="15" t="s">
        <v>41</v>
      </c>
      <c r="E974" s="16">
        <v>2008</v>
      </c>
      <c r="F974" s="15" t="s">
        <v>42</v>
      </c>
      <c r="G974" s="17">
        <v>39688</v>
      </c>
      <c r="H974" s="15" t="s">
        <v>43</v>
      </c>
      <c r="I974" s="15" t="s">
        <v>44</v>
      </c>
      <c r="J974" s="16">
        <v>3008</v>
      </c>
      <c r="K974" s="15" t="s">
        <v>110</v>
      </c>
      <c r="L974" s="16">
        <v>680</v>
      </c>
      <c r="M974" s="15" t="s">
        <v>46</v>
      </c>
      <c r="N974" s="16">
        <v>3</v>
      </c>
      <c r="O974" s="15" t="s">
        <v>43</v>
      </c>
      <c r="P974" s="15" t="s">
        <v>68</v>
      </c>
      <c r="Q974" s="15" t="s">
        <v>48</v>
      </c>
      <c r="R974" s="15" t="s">
        <v>49</v>
      </c>
      <c r="S974" s="15" t="s">
        <v>43</v>
      </c>
      <c r="T974" s="15" t="s">
        <v>50</v>
      </c>
      <c r="U974" s="15" t="s">
        <v>69</v>
      </c>
      <c r="V974" s="58">
        <f t="shared" si="16"/>
        <v>1.2643123853975662</v>
      </c>
      <c r="W974" s="58">
        <f t="shared" si="17"/>
        <v>1.2643123853975662</v>
      </c>
      <c r="X974" s="15" t="s">
        <v>52</v>
      </c>
      <c r="Y974" s="15" t="s">
        <v>148</v>
      </c>
      <c r="Z974" s="16" t="b">
        <v>0</v>
      </c>
      <c r="AA974" s="15" t="s">
        <v>54</v>
      </c>
      <c r="AB974" s="16" t="b">
        <v>0</v>
      </c>
      <c r="AC974" s="16">
        <v>39</v>
      </c>
      <c r="AD974" s="42" t="s">
        <v>1855</v>
      </c>
      <c r="AE974" s="42"/>
      <c r="AF974" s="44" t="str">
        <f t="shared" si="15"/>
        <v>mix</v>
      </c>
      <c r="AG974" s="44">
        <f>VLOOKUP(E974,'T&amp;NTprop'!I$28:O$35,7,FALSE)</f>
        <v>0.66194365727621274</v>
      </c>
      <c r="AH974" s="45">
        <v>1.91</v>
      </c>
      <c r="AI974" s="45">
        <v>1.91</v>
      </c>
    </row>
    <row r="975" spans="1:35" x14ac:dyDescent="0.25">
      <c r="B975">
        <f>VLOOKUP(C975*1,RMPCrecs!F$2:N$1245,9,FALSE)</f>
        <v>49</v>
      </c>
      <c r="C975" s="15" t="s">
        <v>184</v>
      </c>
      <c r="D975" s="15" t="s">
        <v>41</v>
      </c>
      <c r="E975" s="16">
        <v>2008</v>
      </c>
      <c r="F975" s="15" t="s">
        <v>42</v>
      </c>
      <c r="G975" s="17">
        <v>39688</v>
      </c>
      <c r="H975" s="15" t="s">
        <v>43</v>
      </c>
      <c r="I975" s="15" t="s">
        <v>44</v>
      </c>
      <c r="J975" s="16">
        <v>3008</v>
      </c>
      <c r="K975" s="15" t="s">
        <v>110</v>
      </c>
      <c r="L975" s="16">
        <v>780</v>
      </c>
      <c r="M975" s="15" t="s">
        <v>46</v>
      </c>
      <c r="N975" s="16">
        <v>3</v>
      </c>
      <c r="O975" s="15" t="s">
        <v>43</v>
      </c>
      <c r="P975" s="15" t="s">
        <v>68</v>
      </c>
      <c r="Q975" s="15" t="s">
        <v>48</v>
      </c>
      <c r="R975" s="15" t="s">
        <v>49</v>
      </c>
      <c r="S975" s="15" t="s">
        <v>43</v>
      </c>
      <c r="T975" s="15" t="s">
        <v>50</v>
      </c>
      <c r="U975" s="15" t="s">
        <v>69</v>
      </c>
      <c r="V975" s="58">
        <f t="shared" si="16"/>
        <v>1.2643123853975662</v>
      </c>
      <c r="W975" s="58">
        <f t="shared" si="17"/>
        <v>1.2643123853975662</v>
      </c>
      <c r="X975" s="15" t="s">
        <v>52</v>
      </c>
      <c r="Y975" s="15" t="s">
        <v>148</v>
      </c>
      <c r="Z975" s="16" t="b">
        <v>0</v>
      </c>
      <c r="AA975" s="15" t="s">
        <v>54</v>
      </c>
      <c r="AB975" s="16" t="b">
        <v>0</v>
      </c>
      <c r="AC975" s="16">
        <v>39</v>
      </c>
      <c r="AD975" s="42" t="s">
        <v>1855</v>
      </c>
      <c r="AE975" s="42"/>
      <c r="AF975" s="44" t="str">
        <f t="shared" si="15"/>
        <v>mix</v>
      </c>
      <c r="AG975" s="44">
        <f>VLOOKUP(E975,'T&amp;NTprop'!I$28:O$35,7,FALSE)</f>
        <v>0.66194365727621274</v>
      </c>
      <c r="AH975" s="45">
        <v>1.91</v>
      </c>
      <c r="AI975" s="45">
        <v>1.91</v>
      </c>
    </row>
    <row r="976" spans="1:35" x14ac:dyDescent="0.25">
      <c r="B976">
        <f>VLOOKUP(C976*1,RMPCrecs!F$2:N$1245,9,FALSE)</f>
        <v>49</v>
      </c>
      <c r="C976" s="15" t="s">
        <v>185</v>
      </c>
      <c r="D976" s="15" t="s">
        <v>41</v>
      </c>
      <c r="E976" s="16">
        <v>2008</v>
      </c>
      <c r="F976" s="15" t="s">
        <v>42</v>
      </c>
      <c r="G976" s="17">
        <v>39688</v>
      </c>
      <c r="H976" s="15" t="s">
        <v>43</v>
      </c>
      <c r="I976" s="15" t="s">
        <v>44</v>
      </c>
      <c r="J976" s="16">
        <v>3008</v>
      </c>
      <c r="K976" s="15" t="s">
        <v>110</v>
      </c>
      <c r="L976" s="16">
        <v>830</v>
      </c>
      <c r="M976" s="15" t="s">
        <v>46</v>
      </c>
      <c r="N976" s="16">
        <v>3</v>
      </c>
      <c r="O976" s="15" t="s">
        <v>43</v>
      </c>
      <c r="P976" s="15" t="s">
        <v>68</v>
      </c>
      <c r="Q976" s="15" t="s">
        <v>48</v>
      </c>
      <c r="R976" s="15" t="s">
        <v>49</v>
      </c>
      <c r="S976" s="15" t="s">
        <v>43</v>
      </c>
      <c r="T976" s="15" t="s">
        <v>50</v>
      </c>
      <c r="U976" s="15" t="s">
        <v>69</v>
      </c>
      <c r="V976" s="58">
        <f t="shared" si="16"/>
        <v>1.2643123853975662</v>
      </c>
      <c r="W976" s="58">
        <f t="shared" si="17"/>
        <v>1.2643123853975662</v>
      </c>
      <c r="X976" s="15" t="s">
        <v>52</v>
      </c>
      <c r="Y976" s="15" t="s">
        <v>148</v>
      </c>
      <c r="Z976" s="16" t="b">
        <v>0</v>
      </c>
      <c r="AA976" s="15" t="s">
        <v>54</v>
      </c>
      <c r="AB976" s="16" t="b">
        <v>0</v>
      </c>
      <c r="AC976" s="16">
        <v>39</v>
      </c>
      <c r="AD976" s="42" t="s">
        <v>1855</v>
      </c>
      <c r="AE976" s="42"/>
      <c r="AF976" s="44" t="str">
        <f t="shared" si="15"/>
        <v>mix</v>
      </c>
      <c r="AG976" s="44">
        <f>VLOOKUP(E976,'T&amp;NTprop'!I$28:O$35,7,FALSE)</f>
        <v>0.66194365727621274</v>
      </c>
      <c r="AH976" s="45">
        <v>1.91</v>
      </c>
      <c r="AI976" s="45">
        <v>1.91</v>
      </c>
    </row>
    <row r="977" spans="2:35" x14ac:dyDescent="0.25">
      <c r="B977">
        <f>VLOOKUP(C977*1,RMPCrecs!F$2:N$1245,9,FALSE)</f>
        <v>49</v>
      </c>
      <c r="C977" s="15" t="s">
        <v>191</v>
      </c>
      <c r="D977" s="15" t="s">
        <v>41</v>
      </c>
      <c r="E977" s="16">
        <v>2008</v>
      </c>
      <c r="F977" s="15" t="s">
        <v>67</v>
      </c>
      <c r="G977" s="17">
        <v>39686</v>
      </c>
      <c r="H977" s="15" t="s">
        <v>43</v>
      </c>
      <c r="I977" s="15" t="s">
        <v>44</v>
      </c>
      <c r="J977" s="16">
        <v>3008</v>
      </c>
      <c r="K977" s="15" t="s">
        <v>45</v>
      </c>
      <c r="L977" s="16">
        <v>770</v>
      </c>
      <c r="M977" s="15" t="s">
        <v>46</v>
      </c>
      <c r="N977" s="16">
        <v>3</v>
      </c>
      <c r="O977" s="15" t="s">
        <v>43</v>
      </c>
      <c r="P977" s="15" t="s">
        <v>68</v>
      </c>
      <c r="Q977" s="15" t="s">
        <v>48</v>
      </c>
      <c r="R977" s="15" t="s">
        <v>49</v>
      </c>
      <c r="S977" s="15" t="s">
        <v>43</v>
      </c>
      <c r="T977" s="15" t="s">
        <v>50</v>
      </c>
      <c r="U977" s="15" t="s">
        <v>69</v>
      </c>
      <c r="V977" s="58">
        <f t="shared" si="16"/>
        <v>1.913017169528255</v>
      </c>
      <c r="W977" s="58">
        <f t="shared" si="17"/>
        <v>1.913017169528255</v>
      </c>
      <c r="X977" s="15" t="s">
        <v>52</v>
      </c>
      <c r="Y977" s="15" t="s">
        <v>107</v>
      </c>
      <c r="Z977" s="16" t="b">
        <v>0</v>
      </c>
      <c r="AA977" s="15" t="s">
        <v>54</v>
      </c>
      <c r="AB977" s="16" t="b">
        <v>0</v>
      </c>
      <c r="AC977" s="16">
        <v>39</v>
      </c>
      <c r="AD977" s="42" t="s">
        <v>1855</v>
      </c>
      <c r="AE977" s="42"/>
      <c r="AF977" s="44" t="str">
        <f t="shared" si="15"/>
        <v>mix</v>
      </c>
      <c r="AG977" s="44">
        <f>VLOOKUP(E977,'T&amp;NTprop'!I$28:O$35,7,FALSE)</f>
        <v>0.66194365727621274</v>
      </c>
      <c r="AH977" s="45">
        <v>2.89</v>
      </c>
      <c r="AI977" s="45">
        <v>2.89</v>
      </c>
    </row>
    <row r="978" spans="2:35" x14ac:dyDescent="0.25">
      <c r="B978">
        <f>VLOOKUP(C978*1,RMPCrecs!F$2:N$1245,9,FALSE)</f>
        <v>49</v>
      </c>
      <c r="C978" s="15" t="s">
        <v>192</v>
      </c>
      <c r="D978" s="15" t="s">
        <v>41</v>
      </c>
      <c r="E978" s="16">
        <v>2008</v>
      </c>
      <c r="F978" s="15" t="s">
        <v>67</v>
      </c>
      <c r="G978" s="17">
        <v>39686</v>
      </c>
      <c r="H978" s="15" t="s">
        <v>43</v>
      </c>
      <c r="I978" s="15" t="s">
        <v>44</v>
      </c>
      <c r="J978" s="16">
        <v>3008</v>
      </c>
      <c r="K978" s="15" t="s">
        <v>110</v>
      </c>
      <c r="L978" s="16">
        <v>800</v>
      </c>
      <c r="M978" s="15" t="s">
        <v>46</v>
      </c>
      <c r="N978" s="16">
        <v>3</v>
      </c>
      <c r="O978" s="15" t="s">
        <v>43</v>
      </c>
      <c r="P978" s="15" t="s">
        <v>68</v>
      </c>
      <c r="Q978" s="15" t="s">
        <v>48</v>
      </c>
      <c r="R978" s="15" t="s">
        <v>49</v>
      </c>
      <c r="S978" s="15" t="s">
        <v>43</v>
      </c>
      <c r="T978" s="15" t="s">
        <v>50</v>
      </c>
      <c r="U978" s="15" t="s">
        <v>69</v>
      </c>
      <c r="V978" s="58">
        <f t="shared" si="16"/>
        <v>1.913017169528255</v>
      </c>
      <c r="W978" s="58">
        <f t="shared" si="17"/>
        <v>1.913017169528255</v>
      </c>
      <c r="X978" s="15" t="s">
        <v>52</v>
      </c>
      <c r="Y978" s="15" t="s">
        <v>107</v>
      </c>
      <c r="Z978" s="16" t="b">
        <v>0</v>
      </c>
      <c r="AA978" s="15" t="s">
        <v>54</v>
      </c>
      <c r="AB978" s="16" t="b">
        <v>0</v>
      </c>
      <c r="AC978" s="16">
        <v>39</v>
      </c>
      <c r="AD978" s="42" t="s">
        <v>1855</v>
      </c>
      <c r="AE978" s="42"/>
      <c r="AF978" s="44" t="str">
        <f t="shared" si="15"/>
        <v>mix</v>
      </c>
      <c r="AG978" s="44">
        <f>VLOOKUP(E978,'T&amp;NTprop'!I$28:O$35,7,FALSE)</f>
        <v>0.66194365727621274</v>
      </c>
      <c r="AH978" s="45">
        <v>2.89</v>
      </c>
      <c r="AI978" s="45">
        <v>2.89</v>
      </c>
    </row>
    <row r="979" spans="2:35" x14ac:dyDescent="0.25">
      <c r="B979">
        <f>VLOOKUP(C979*1,RMPCrecs!F$2:N$1245,9,FALSE)</f>
        <v>49</v>
      </c>
      <c r="C979" s="15" t="s">
        <v>198</v>
      </c>
      <c r="D979" s="15" t="s">
        <v>41</v>
      </c>
      <c r="E979" s="16">
        <v>2008</v>
      </c>
      <c r="F979" s="15" t="s">
        <v>42</v>
      </c>
      <c r="G979" s="17">
        <v>39686</v>
      </c>
      <c r="H979" s="15" t="s">
        <v>43</v>
      </c>
      <c r="I979" s="15" t="s">
        <v>44</v>
      </c>
      <c r="J979" s="16">
        <v>3008</v>
      </c>
      <c r="K979" s="15" t="s">
        <v>110</v>
      </c>
      <c r="L979" s="16">
        <v>710</v>
      </c>
      <c r="M979" s="15" t="s">
        <v>46</v>
      </c>
      <c r="N979" s="16">
        <v>3</v>
      </c>
      <c r="O979" s="15" t="s">
        <v>43</v>
      </c>
      <c r="P979" s="15" t="s">
        <v>68</v>
      </c>
      <c r="Q979" s="15" t="s">
        <v>48</v>
      </c>
      <c r="R979" s="15" t="s">
        <v>49</v>
      </c>
      <c r="S979" s="15" t="s">
        <v>43</v>
      </c>
      <c r="T979" s="15" t="s">
        <v>50</v>
      </c>
      <c r="U979" s="15" t="s">
        <v>69</v>
      </c>
      <c r="V979" s="58">
        <f t="shared" si="16"/>
        <v>1.2643123853975662</v>
      </c>
      <c r="W979" s="58">
        <f t="shared" si="17"/>
        <v>1.2643123853975662</v>
      </c>
      <c r="X979" s="15" t="s">
        <v>52</v>
      </c>
      <c r="Y979" s="15" t="s">
        <v>148</v>
      </c>
      <c r="Z979" s="16" t="b">
        <v>0</v>
      </c>
      <c r="AA979" s="15" t="s">
        <v>54</v>
      </c>
      <c r="AB979" s="16" t="b">
        <v>0</v>
      </c>
      <c r="AC979" s="16">
        <v>39</v>
      </c>
      <c r="AD979" s="42" t="s">
        <v>1855</v>
      </c>
      <c r="AE979" s="42"/>
      <c r="AF979" s="44" t="str">
        <f t="shared" si="15"/>
        <v>mix</v>
      </c>
      <c r="AG979" s="44">
        <f>VLOOKUP(E979,'T&amp;NTprop'!I$28:O$35,7,FALSE)</f>
        <v>0.66194365727621274</v>
      </c>
      <c r="AH979" s="45">
        <v>1.91</v>
      </c>
      <c r="AI979" s="45">
        <v>1.91</v>
      </c>
    </row>
    <row r="980" spans="2:35" x14ac:dyDescent="0.25">
      <c r="B980">
        <f>VLOOKUP(C980*1,RMPCrecs!F$2:N$1245,9,FALSE)</f>
        <v>49</v>
      </c>
      <c r="C980" s="15" t="s">
        <v>199</v>
      </c>
      <c r="D980" s="15" t="s">
        <v>41</v>
      </c>
      <c r="E980" s="16">
        <v>2008</v>
      </c>
      <c r="F980" s="15" t="s">
        <v>42</v>
      </c>
      <c r="G980" s="17">
        <v>39686</v>
      </c>
      <c r="H980" s="15" t="s">
        <v>43</v>
      </c>
      <c r="I980" s="15" t="s">
        <v>44</v>
      </c>
      <c r="J980" s="16">
        <v>3008</v>
      </c>
      <c r="K980" s="15" t="s">
        <v>45</v>
      </c>
      <c r="L980" s="16">
        <v>690</v>
      </c>
      <c r="M980" s="15" t="s">
        <v>46</v>
      </c>
      <c r="N980" s="16">
        <v>3</v>
      </c>
      <c r="O980" s="15" t="s">
        <v>43</v>
      </c>
      <c r="P980" s="15" t="s">
        <v>68</v>
      </c>
      <c r="Q980" s="15" t="s">
        <v>48</v>
      </c>
      <c r="R980" s="15" t="s">
        <v>49</v>
      </c>
      <c r="S980" s="15" t="s">
        <v>43</v>
      </c>
      <c r="T980" s="15" t="s">
        <v>50</v>
      </c>
      <c r="U980" s="15" t="s">
        <v>69</v>
      </c>
      <c r="V980" s="58">
        <f t="shared" si="16"/>
        <v>1.2643123853975662</v>
      </c>
      <c r="W980" s="58">
        <f t="shared" si="17"/>
        <v>1.2643123853975662</v>
      </c>
      <c r="X980" s="15" t="s">
        <v>52</v>
      </c>
      <c r="Y980" s="15" t="s">
        <v>148</v>
      </c>
      <c r="Z980" s="16" t="b">
        <v>0</v>
      </c>
      <c r="AA980" s="15" t="s">
        <v>54</v>
      </c>
      <c r="AB980" s="16" t="b">
        <v>0</v>
      </c>
      <c r="AC980" s="16">
        <v>39</v>
      </c>
      <c r="AD980" s="42" t="s">
        <v>1855</v>
      </c>
      <c r="AE980" s="42"/>
      <c r="AF980" s="44" t="str">
        <f t="shared" si="15"/>
        <v>mix</v>
      </c>
      <c r="AG980" s="44">
        <f>VLOOKUP(E980,'T&amp;NTprop'!I$28:O$35,7,FALSE)</f>
        <v>0.66194365727621274</v>
      </c>
      <c r="AH980" s="45">
        <v>1.91</v>
      </c>
      <c r="AI980" s="45">
        <v>1.91</v>
      </c>
    </row>
    <row r="981" spans="2:35" x14ac:dyDescent="0.25">
      <c r="B981">
        <f>VLOOKUP(C981*1,RMPCrecs!F$2:N$1245,9,FALSE)</f>
        <v>49</v>
      </c>
      <c r="C981" s="15" t="s">
        <v>200</v>
      </c>
      <c r="D981" s="15" t="s">
        <v>41</v>
      </c>
      <c r="E981" s="16">
        <v>2008</v>
      </c>
      <c r="F981" s="15" t="s">
        <v>42</v>
      </c>
      <c r="G981" s="17">
        <v>39686</v>
      </c>
      <c r="H981" s="15" t="s">
        <v>43</v>
      </c>
      <c r="I981" s="15" t="s">
        <v>44</v>
      </c>
      <c r="J981" s="16">
        <v>3008</v>
      </c>
      <c r="K981" s="15" t="s">
        <v>110</v>
      </c>
      <c r="L981" s="16">
        <v>750</v>
      </c>
      <c r="M981" s="15" t="s">
        <v>46</v>
      </c>
      <c r="N981" s="16">
        <v>3</v>
      </c>
      <c r="O981" s="15" t="s">
        <v>43</v>
      </c>
      <c r="P981" s="15" t="s">
        <v>68</v>
      </c>
      <c r="Q981" s="15" t="s">
        <v>48</v>
      </c>
      <c r="R981" s="15" t="s">
        <v>49</v>
      </c>
      <c r="S981" s="15" t="s">
        <v>43</v>
      </c>
      <c r="T981" s="15" t="s">
        <v>50</v>
      </c>
      <c r="U981" s="15" t="s">
        <v>69</v>
      </c>
      <c r="V981" s="58">
        <f t="shared" si="16"/>
        <v>1.2643123853975662</v>
      </c>
      <c r="W981" s="58">
        <f t="shared" si="17"/>
        <v>1.2643123853975662</v>
      </c>
      <c r="X981" s="15" t="s">
        <v>52</v>
      </c>
      <c r="Y981" s="15" t="s">
        <v>148</v>
      </c>
      <c r="Z981" s="16" t="b">
        <v>0</v>
      </c>
      <c r="AA981" s="15" t="s">
        <v>54</v>
      </c>
      <c r="AB981" s="16" t="b">
        <v>0</v>
      </c>
      <c r="AC981" s="16">
        <v>39</v>
      </c>
      <c r="AD981" s="42" t="s">
        <v>1855</v>
      </c>
      <c r="AE981" s="42"/>
      <c r="AF981" s="44" t="str">
        <f t="shared" si="15"/>
        <v>mix</v>
      </c>
      <c r="AG981" s="44">
        <f>VLOOKUP(E981,'T&amp;NTprop'!I$28:O$35,7,FALSE)</f>
        <v>0.66194365727621274</v>
      </c>
      <c r="AH981" s="45">
        <v>1.91</v>
      </c>
      <c r="AI981" s="45">
        <v>1.91</v>
      </c>
    </row>
    <row r="982" spans="2:35" x14ac:dyDescent="0.25">
      <c r="B982">
        <f>VLOOKUP(C982*1,RMPCrecs!F$2:N$1245,9,FALSE)</f>
        <v>49</v>
      </c>
      <c r="C982" s="15" t="s">
        <v>201</v>
      </c>
      <c r="D982" s="15" t="s">
        <v>41</v>
      </c>
      <c r="E982" s="16">
        <v>2008</v>
      </c>
      <c r="F982" s="15" t="s">
        <v>42</v>
      </c>
      <c r="G982" s="17">
        <v>39686</v>
      </c>
      <c r="H982" s="15" t="s">
        <v>43</v>
      </c>
      <c r="I982" s="15" t="s">
        <v>44</v>
      </c>
      <c r="J982" s="16">
        <v>3008</v>
      </c>
      <c r="K982" s="15" t="s">
        <v>45</v>
      </c>
      <c r="L982" s="16">
        <v>730</v>
      </c>
      <c r="M982" s="15" t="s">
        <v>46</v>
      </c>
      <c r="N982" s="16">
        <v>3</v>
      </c>
      <c r="O982" s="15" t="s">
        <v>43</v>
      </c>
      <c r="P982" s="15" t="s">
        <v>68</v>
      </c>
      <c r="Q982" s="15" t="s">
        <v>48</v>
      </c>
      <c r="R982" s="15" t="s">
        <v>49</v>
      </c>
      <c r="S982" s="15" t="s">
        <v>43</v>
      </c>
      <c r="T982" s="15" t="s">
        <v>50</v>
      </c>
      <c r="U982" s="15" t="s">
        <v>69</v>
      </c>
      <c r="V982" s="58">
        <f t="shared" si="16"/>
        <v>1.2643123853975662</v>
      </c>
      <c r="W982" s="58">
        <f t="shared" si="17"/>
        <v>1.2643123853975662</v>
      </c>
      <c r="X982" s="15" t="s">
        <v>52</v>
      </c>
      <c r="Y982" s="15" t="s">
        <v>148</v>
      </c>
      <c r="Z982" s="16" t="b">
        <v>0</v>
      </c>
      <c r="AA982" s="15" t="s">
        <v>54</v>
      </c>
      <c r="AB982" s="16" t="b">
        <v>0</v>
      </c>
      <c r="AC982" s="16">
        <v>39</v>
      </c>
      <c r="AD982" s="42" t="s">
        <v>1855</v>
      </c>
      <c r="AE982" s="42"/>
      <c r="AF982" s="44" t="str">
        <f t="shared" si="15"/>
        <v>mix</v>
      </c>
      <c r="AG982" s="44">
        <f>VLOOKUP(E982,'T&amp;NTprop'!I$28:O$35,7,FALSE)</f>
        <v>0.66194365727621274</v>
      </c>
      <c r="AH982" s="45">
        <v>1.91</v>
      </c>
      <c r="AI982" s="45">
        <v>1.91</v>
      </c>
    </row>
    <row r="983" spans="2:35" x14ac:dyDescent="0.25">
      <c r="B983">
        <f>VLOOKUP(C983*1,RMPCrecs!F$2:N$1245,9,FALSE)</f>
        <v>49</v>
      </c>
      <c r="C983" s="15" t="s">
        <v>218</v>
      </c>
      <c r="D983" s="15" t="s">
        <v>41</v>
      </c>
      <c r="E983" s="16">
        <v>2008</v>
      </c>
      <c r="F983" s="15" t="s">
        <v>67</v>
      </c>
      <c r="G983" s="17">
        <v>39686</v>
      </c>
      <c r="H983" s="15" t="s">
        <v>43</v>
      </c>
      <c r="I983" s="15" t="s">
        <v>44</v>
      </c>
      <c r="J983" s="16">
        <v>3008</v>
      </c>
      <c r="K983" s="15" t="s">
        <v>45</v>
      </c>
      <c r="L983" s="16">
        <v>750</v>
      </c>
      <c r="M983" s="15" t="s">
        <v>46</v>
      </c>
      <c r="N983" s="16">
        <v>3</v>
      </c>
      <c r="O983" s="15" t="s">
        <v>43</v>
      </c>
      <c r="P983" s="15" t="s">
        <v>68</v>
      </c>
      <c r="Q983" s="15" t="s">
        <v>48</v>
      </c>
      <c r="R983" s="15" t="s">
        <v>49</v>
      </c>
      <c r="S983" s="15" t="s">
        <v>43</v>
      </c>
      <c r="T983" s="15" t="s">
        <v>50</v>
      </c>
      <c r="U983" s="15" t="s">
        <v>69</v>
      </c>
      <c r="V983" s="58">
        <f t="shared" si="16"/>
        <v>1.913017169528255</v>
      </c>
      <c r="W983" s="58">
        <f t="shared" si="17"/>
        <v>1.913017169528255</v>
      </c>
      <c r="X983" s="15" t="s">
        <v>52</v>
      </c>
      <c r="Y983" s="15" t="s">
        <v>107</v>
      </c>
      <c r="Z983" s="16" t="b">
        <v>0</v>
      </c>
      <c r="AA983" s="15" t="s">
        <v>54</v>
      </c>
      <c r="AB983" s="16" t="b">
        <v>0</v>
      </c>
      <c r="AC983" s="16">
        <v>39</v>
      </c>
      <c r="AD983" s="42" t="s">
        <v>1855</v>
      </c>
      <c r="AE983" s="42"/>
      <c r="AF983" s="44" t="str">
        <f t="shared" si="15"/>
        <v>mix</v>
      </c>
      <c r="AG983" s="44">
        <f>VLOOKUP(E983,'T&amp;NTprop'!I$28:O$35,7,FALSE)</f>
        <v>0.66194365727621274</v>
      </c>
      <c r="AH983" s="45">
        <v>2.89</v>
      </c>
      <c r="AI983" s="45">
        <v>2.89</v>
      </c>
    </row>
    <row r="984" spans="2:35" x14ac:dyDescent="0.25">
      <c r="B984">
        <f>VLOOKUP(C984*1,RMPCrecs!F$2:N$1245,9,FALSE)</f>
        <v>49</v>
      </c>
      <c r="C984" s="15" t="s">
        <v>222</v>
      </c>
      <c r="D984" s="15" t="s">
        <v>41</v>
      </c>
      <c r="E984" s="16">
        <v>2008</v>
      </c>
      <c r="F984" s="15" t="s">
        <v>42</v>
      </c>
      <c r="G984" s="17">
        <v>39710</v>
      </c>
      <c r="H984" s="15" t="s">
        <v>43</v>
      </c>
      <c r="I984" s="15" t="s">
        <v>44</v>
      </c>
      <c r="J984" s="16">
        <v>3008</v>
      </c>
      <c r="K984" s="15" t="s">
        <v>45</v>
      </c>
      <c r="L984" s="16">
        <v>490</v>
      </c>
      <c r="M984" s="15" t="s">
        <v>46</v>
      </c>
      <c r="N984" s="16">
        <v>2</v>
      </c>
      <c r="O984" s="15" t="s">
        <v>43</v>
      </c>
      <c r="P984" s="15" t="s">
        <v>223</v>
      </c>
      <c r="Q984" s="15" t="s">
        <v>48</v>
      </c>
      <c r="R984" s="15" t="s">
        <v>49</v>
      </c>
      <c r="S984" s="15" t="s">
        <v>43</v>
      </c>
      <c r="T984" s="15" t="s">
        <v>50</v>
      </c>
      <c r="U984" s="15" t="s">
        <v>51</v>
      </c>
      <c r="V984" s="58">
        <f t="shared" si="16"/>
        <v>1.5886647774629106</v>
      </c>
      <c r="W984" s="58">
        <f t="shared" si="17"/>
        <v>1.5886647774629106</v>
      </c>
      <c r="X984" s="15" t="s">
        <v>52</v>
      </c>
      <c r="Y984" s="15" t="s">
        <v>195</v>
      </c>
      <c r="Z984" s="16" t="b">
        <v>0</v>
      </c>
      <c r="AA984" s="15" t="s">
        <v>54</v>
      </c>
      <c r="AB984" s="16" t="b">
        <v>0</v>
      </c>
      <c r="AC984" s="16">
        <v>39</v>
      </c>
      <c r="AD984" s="42" t="s">
        <v>1855</v>
      </c>
      <c r="AE984" s="42"/>
      <c r="AF984" s="44" t="str">
        <f t="shared" si="15"/>
        <v>mix</v>
      </c>
      <c r="AG984" s="44">
        <f>VLOOKUP(E984,'T&amp;NTprop'!I$28:O$35,7,FALSE)</f>
        <v>0.66194365727621274</v>
      </c>
      <c r="AH984" s="45">
        <v>2.4</v>
      </c>
      <c r="AI984" s="45">
        <v>2.4</v>
      </c>
    </row>
    <row r="985" spans="2:35" x14ac:dyDescent="0.25">
      <c r="B985">
        <f>VLOOKUP(C985*1,RMPCrecs!F$2:N$1245,9,FALSE)</f>
        <v>49</v>
      </c>
      <c r="C985" s="15" t="s">
        <v>224</v>
      </c>
      <c r="D985" s="15" t="s">
        <v>41</v>
      </c>
      <c r="E985" s="16">
        <v>2008</v>
      </c>
      <c r="F985" s="15" t="s">
        <v>67</v>
      </c>
      <c r="G985" s="17">
        <v>39682</v>
      </c>
      <c r="H985" s="15" t="s">
        <v>43</v>
      </c>
      <c r="I985" s="15" t="s">
        <v>44</v>
      </c>
      <c r="J985" s="16">
        <v>3008</v>
      </c>
      <c r="K985" s="15" t="s">
        <v>110</v>
      </c>
      <c r="L985" s="16">
        <v>720</v>
      </c>
      <c r="M985" s="15" t="s">
        <v>46</v>
      </c>
      <c r="N985" s="16">
        <v>3</v>
      </c>
      <c r="O985" s="15" t="s">
        <v>43</v>
      </c>
      <c r="P985" s="15" t="s">
        <v>68</v>
      </c>
      <c r="Q985" s="15" t="s">
        <v>48</v>
      </c>
      <c r="R985" s="15" t="s">
        <v>49</v>
      </c>
      <c r="S985" s="15" t="s">
        <v>43</v>
      </c>
      <c r="T985" s="15" t="s">
        <v>50</v>
      </c>
      <c r="U985" s="15" t="s">
        <v>98</v>
      </c>
      <c r="V985" s="58">
        <f t="shared" si="16"/>
        <v>1.5952842140356729</v>
      </c>
      <c r="W985" s="58">
        <f t="shared" si="17"/>
        <v>1.5952842140356729</v>
      </c>
      <c r="X985" s="15" t="s">
        <v>52</v>
      </c>
      <c r="Y985" s="15" t="s">
        <v>115</v>
      </c>
      <c r="Z985" s="16" t="b">
        <v>0</v>
      </c>
      <c r="AA985" s="15" t="s">
        <v>54</v>
      </c>
      <c r="AB985" s="16" t="b">
        <v>0</v>
      </c>
      <c r="AC985" s="16">
        <v>39</v>
      </c>
      <c r="AD985" s="42" t="s">
        <v>1855</v>
      </c>
      <c r="AE985" s="42"/>
      <c r="AF985" s="44" t="str">
        <f t="shared" si="15"/>
        <v>mix</v>
      </c>
      <c r="AG985" s="44">
        <f>VLOOKUP(E985,'T&amp;NTprop'!I$28:O$35,7,FALSE)</f>
        <v>0.66194365727621274</v>
      </c>
      <c r="AH985" s="45">
        <v>2.41</v>
      </c>
      <c r="AI985" s="45">
        <v>2.41</v>
      </c>
    </row>
    <row r="986" spans="2:35" x14ac:dyDescent="0.25">
      <c r="B986">
        <f>VLOOKUP(C986*1,RMPCrecs!F$2:N$1245,9,FALSE)</f>
        <v>49</v>
      </c>
      <c r="C986" s="15" t="s">
        <v>225</v>
      </c>
      <c r="D986" s="15" t="s">
        <v>41</v>
      </c>
      <c r="E986" s="16">
        <v>2008</v>
      </c>
      <c r="F986" s="15" t="s">
        <v>67</v>
      </c>
      <c r="G986" s="17">
        <v>39682</v>
      </c>
      <c r="H986" s="15" t="s">
        <v>43</v>
      </c>
      <c r="I986" s="15" t="s">
        <v>44</v>
      </c>
      <c r="J986" s="16">
        <v>3008</v>
      </c>
      <c r="K986" s="15" t="s">
        <v>110</v>
      </c>
      <c r="L986" s="16">
        <v>740</v>
      </c>
      <c r="M986" s="15" t="s">
        <v>46</v>
      </c>
      <c r="N986" s="16">
        <v>3</v>
      </c>
      <c r="O986" s="15" t="s">
        <v>43</v>
      </c>
      <c r="P986" s="15" t="s">
        <v>68</v>
      </c>
      <c r="Q986" s="15" t="s">
        <v>48</v>
      </c>
      <c r="R986" s="15" t="s">
        <v>49</v>
      </c>
      <c r="S986" s="15" t="s">
        <v>43</v>
      </c>
      <c r="T986" s="15" t="s">
        <v>50</v>
      </c>
      <c r="U986" s="15" t="s">
        <v>98</v>
      </c>
      <c r="V986" s="58">
        <f t="shared" si="16"/>
        <v>1.5952842140356729</v>
      </c>
      <c r="W986" s="58">
        <f t="shared" si="17"/>
        <v>1.5952842140356729</v>
      </c>
      <c r="X986" s="15" t="s">
        <v>52</v>
      </c>
      <c r="Y986" s="15" t="s">
        <v>115</v>
      </c>
      <c r="Z986" s="16" t="b">
        <v>0</v>
      </c>
      <c r="AA986" s="15" t="s">
        <v>54</v>
      </c>
      <c r="AB986" s="16" t="b">
        <v>0</v>
      </c>
      <c r="AC986" s="16">
        <v>39</v>
      </c>
      <c r="AD986" s="42" t="s">
        <v>1855</v>
      </c>
      <c r="AE986" s="42"/>
      <c r="AF986" s="44" t="str">
        <f t="shared" si="15"/>
        <v>mix</v>
      </c>
      <c r="AG986" s="44">
        <f>VLOOKUP(E986,'T&amp;NTprop'!I$28:O$35,7,FALSE)</f>
        <v>0.66194365727621274</v>
      </c>
      <c r="AH986" s="45">
        <v>2.41</v>
      </c>
      <c r="AI986" s="45">
        <v>2.41</v>
      </c>
    </row>
    <row r="987" spans="2:35" x14ac:dyDescent="0.25">
      <c r="B987">
        <f>VLOOKUP(C987*1,RMPCrecs!F$2:N$1245,9,FALSE)</f>
        <v>49</v>
      </c>
      <c r="C987" s="15" t="s">
        <v>227</v>
      </c>
      <c r="D987" s="15" t="s">
        <v>41</v>
      </c>
      <c r="E987" s="16">
        <v>2008</v>
      </c>
      <c r="F987" s="15" t="s">
        <v>67</v>
      </c>
      <c r="G987" s="17">
        <v>39682</v>
      </c>
      <c r="H987" s="15" t="s">
        <v>43</v>
      </c>
      <c r="I987" s="15" t="s">
        <v>44</v>
      </c>
      <c r="J987" s="16">
        <v>3008</v>
      </c>
      <c r="K987" s="15" t="s">
        <v>45</v>
      </c>
      <c r="L987" s="16">
        <v>660</v>
      </c>
      <c r="M987" s="15" t="s">
        <v>46</v>
      </c>
      <c r="N987" s="16">
        <v>3</v>
      </c>
      <c r="O987" s="15" t="s">
        <v>43</v>
      </c>
      <c r="P987" s="15" t="s">
        <v>68</v>
      </c>
      <c r="Q987" s="15" t="s">
        <v>48</v>
      </c>
      <c r="R987" s="15" t="s">
        <v>49</v>
      </c>
      <c r="S987" s="15" t="s">
        <v>43</v>
      </c>
      <c r="T987" s="15" t="s">
        <v>50</v>
      </c>
      <c r="U987" s="15" t="s">
        <v>98</v>
      </c>
      <c r="V987" s="58">
        <f t="shared" si="16"/>
        <v>1.5952842140356729</v>
      </c>
      <c r="W987" s="58">
        <f t="shared" si="17"/>
        <v>1.5952842140356729</v>
      </c>
      <c r="X987" s="15" t="s">
        <v>52</v>
      </c>
      <c r="Y987" s="15" t="s">
        <v>115</v>
      </c>
      <c r="Z987" s="16" t="b">
        <v>0</v>
      </c>
      <c r="AA987" s="15" t="s">
        <v>54</v>
      </c>
      <c r="AB987" s="16" t="b">
        <v>0</v>
      </c>
      <c r="AC987" s="16">
        <v>39</v>
      </c>
      <c r="AD987" s="42" t="s">
        <v>1855</v>
      </c>
      <c r="AE987" s="42"/>
      <c r="AF987" s="44" t="str">
        <f t="shared" si="15"/>
        <v>mix</v>
      </c>
      <c r="AG987" s="44">
        <f>VLOOKUP(E987,'T&amp;NTprop'!I$28:O$35,7,FALSE)</f>
        <v>0.66194365727621274</v>
      </c>
      <c r="AH987" s="45">
        <v>2.41</v>
      </c>
      <c r="AI987" s="45">
        <v>2.41</v>
      </c>
    </row>
    <row r="988" spans="2:35" x14ac:dyDescent="0.25">
      <c r="B988">
        <f>VLOOKUP(C988*1,RMPCrecs!F$2:N$1245,9,FALSE)</f>
        <v>49</v>
      </c>
      <c r="C988" s="15" t="s">
        <v>229</v>
      </c>
      <c r="D988" s="15" t="s">
        <v>41</v>
      </c>
      <c r="E988" s="16">
        <v>2008</v>
      </c>
      <c r="F988" s="15" t="s">
        <v>67</v>
      </c>
      <c r="G988" s="17">
        <v>39682</v>
      </c>
      <c r="H988" s="15" t="s">
        <v>43</v>
      </c>
      <c r="I988" s="15" t="s">
        <v>44</v>
      </c>
      <c r="J988" s="16">
        <v>3008</v>
      </c>
      <c r="K988" s="15" t="s">
        <v>110</v>
      </c>
      <c r="L988" s="16">
        <v>790</v>
      </c>
      <c r="M988" s="15" t="s">
        <v>46</v>
      </c>
      <c r="N988" s="16">
        <v>3</v>
      </c>
      <c r="O988" s="15" t="s">
        <v>43</v>
      </c>
      <c r="P988" s="15" t="s">
        <v>68</v>
      </c>
      <c r="Q988" s="15" t="s">
        <v>48</v>
      </c>
      <c r="R988" s="15" t="s">
        <v>49</v>
      </c>
      <c r="S988" s="15" t="s">
        <v>43</v>
      </c>
      <c r="T988" s="15" t="s">
        <v>50</v>
      </c>
      <c r="U988" s="15" t="s">
        <v>98</v>
      </c>
      <c r="V988" s="58">
        <f t="shared" si="16"/>
        <v>1.5952842140356729</v>
      </c>
      <c r="W988" s="58">
        <f t="shared" si="17"/>
        <v>1.5952842140356729</v>
      </c>
      <c r="X988" s="15" t="s">
        <v>52</v>
      </c>
      <c r="Y988" s="15" t="s">
        <v>115</v>
      </c>
      <c r="Z988" s="16" t="b">
        <v>0</v>
      </c>
      <c r="AA988" s="15" t="s">
        <v>54</v>
      </c>
      <c r="AB988" s="16" t="b">
        <v>0</v>
      </c>
      <c r="AC988" s="16">
        <v>39</v>
      </c>
      <c r="AD988" s="42" t="s">
        <v>1855</v>
      </c>
      <c r="AE988" s="42"/>
      <c r="AF988" s="44" t="str">
        <f t="shared" si="15"/>
        <v>mix</v>
      </c>
      <c r="AG988" s="44">
        <f>VLOOKUP(E988,'T&amp;NTprop'!I$28:O$35,7,FALSE)</f>
        <v>0.66194365727621274</v>
      </c>
      <c r="AH988" s="45">
        <v>2.41</v>
      </c>
      <c r="AI988" s="45">
        <v>2.41</v>
      </c>
    </row>
    <row r="989" spans="2:35" x14ac:dyDescent="0.25">
      <c r="B989">
        <f>VLOOKUP(C989*1,RMPCrecs!F$2:N$1245,9,FALSE)</f>
        <v>49</v>
      </c>
      <c r="C989" s="15" t="s">
        <v>230</v>
      </c>
      <c r="D989" s="15" t="s">
        <v>41</v>
      </c>
      <c r="E989" s="16">
        <v>2008</v>
      </c>
      <c r="F989" s="15" t="s">
        <v>67</v>
      </c>
      <c r="G989" s="17">
        <v>39682</v>
      </c>
      <c r="H989" s="15" t="s">
        <v>43</v>
      </c>
      <c r="I989" s="15" t="s">
        <v>44</v>
      </c>
      <c r="J989" s="16">
        <v>3008</v>
      </c>
      <c r="K989" s="15" t="s">
        <v>45</v>
      </c>
      <c r="L989" s="16">
        <v>690</v>
      </c>
      <c r="M989" s="15" t="s">
        <v>46</v>
      </c>
      <c r="N989" s="16">
        <v>3</v>
      </c>
      <c r="O989" s="15" t="s">
        <v>43</v>
      </c>
      <c r="P989" s="15" t="s">
        <v>68</v>
      </c>
      <c r="Q989" s="15" t="s">
        <v>48</v>
      </c>
      <c r="R989" s="15" t="s">
        <v>49</v>
      </c>
      <c r="S989" s="15" t="s">
        <v>43</v>
      </c>
      <c r="T989" s="15" t="s">
        <v>50</v>
      </c>
      <c r="U989" s="15" t="s">
        <v>98</v>
      </c>
      <c r="V989" s="58">
        <f t="shared" si="16"/>
        <v>1.5952842140356729</v>
      </c>
      <c r="W989" s="58">
        <f t="shared" si="17"/>
        <v>1.5952842140356729</v>
      </c>
      <c r="X989" s="15" t="s">
        <v>52</v>
      </c>
      <c r="Y989" s="15" t="s">
        <v>115</v>
      </c>
      <c r="Z989" s="16" t="b">
        <v>0</v>
      </c>
      <c r="AA989" s="15" t="s">
        <v>54</v>
      </c>
      <c r="AB989" s="16" t="b">
        <v>0</v>
      </c>
      <c r="AC989" s="16">
        <v>39</v>
      </c>
      <c r="AD989" s="42" t="s">
        <v>1855</v>
      </c>
      <c r="AE989" s="42"/>
      <c r="AF989" s="44" t="str">
        <f t="shared" si="15"/>
        <v>mix</v>
      </c>
      <c r="AG989" s="44">
        <f>VLOOKUP(E989,'T&amp;NTprop'!I$28:O$35,7,FALSE)</f>
        <v>0.66194365727621274</v>
      </c>
      <c r="AH989" s="45">
        <v>2.41</v>
      </c>
      <c r="AI989" s="45">
        <v>2.41</v>
      </c>
    </row>
    <row r="990" spans="2:35" x14ac:dyDescent="0.25">
      <c r="B990">
        <f>VLOOKUP(C990*1,RMPCrecs!F$2:N$1245,9,FALSE)</f>
        <v>49</v>
      </c>
      <c r="C990" s="15" t="s">
        <v>231</v>
      </c>
      <c r="D990" s="15" t="s">
        <v>41</v>
      </c>
      <c r="E990" s="16">
        <v>2008</v>
      </c>
      <c r="F990" s="15" t="s">
        <v>67</v>
      </c>
      <c r="G990" s="17">
        <v>39686</v>
      </c>
      <c r="H990" s="15" t="s">
        <v>43</v>
      </c>
      <c r="I990" s="15" t="s">
        <v>44</v>
      </c>
      <c r="J990" s="16">
        <v>3008</v>
      </c>
      <c r="K990" s="15" t="s">
        <v>45</v>
      </c>
      <c r="L990" s="16">
        <v>750</v>
      </c>
      <c r="M990" s="15" t="s">
        <v>46</v>
      </c>
      <c r="N990" s="16">
        <v>3</v>
      </c>
      <c r="O990" s="15" t="s">
        <v>43</v>
      </c>
      <c r="P990" s="15" t="s">
        <v>68</v>
      </c>
      <c r="Q990" s="15" t="s">
        <v>48</v>
      </c>
      <c r="R990" s="15" t="s">
        <v>49</v>
      </c>
      <c r="S990" s="15" t="s">
        <v>43</v>
      </c>
      <c r="T990" s="15" t="s">
        <v>50</v>
      </c>
      <c r="U990" s="15" t="s">
        <v>69</v>
      </c>
      <c r="V990" s="58">
        <f t="shared" si="16"/>
        <v>1.913017169528255</v>
      </c>
      <c r="W990" s="58">
        <f t="shared" si="17"/>
        <v>1.913017169528255</v>
      </c>
      <c r="X990" s="15" t="s">
        <v>52</v>
      </c>
      <c r="Y990" s="15" t="s">
        <v>107</v>
      </c>
      <c r="Z990" s="16" t="b">
        <v>0</v>
      </c>
      <c r="AA990" s="15" t="s">
        <v>54</v>
      </c>
      <c r="AB990" s="16" t="b">
        <v>0</v>
      </c>
      <c r="AC990" s="16">
        <v>39</v>
      </c>
      <c r="AD990" s="42" t="s">
        <v>1855</v>
      </c>
      <c r="AE990" s="42"/>
      <c r="AF990" s="44" t="str">
        <f t="shared" si="15"/>
        <v>mix</v>
      </c>
      <c r="AG990" s="44">
        <f>VLOOKUP(E990,'T&amp;NTprop'!I$28:O$35,7,FALSE)</f>
        <v>0.66194365727621274</v>
      </c>
      <c r="AH990" s="45">
        <v>2.89</v>
      </c>
      <c r="AI990" s="45">
        <v>2.89</v>
      </c>
    </row>
    <row r="991" spans="2:35" x14ac:dyDescent="0.25">
      <c r="B991">
        <f>VLOOKUP(C991*1,RMPCrecs!F$2:N$1245,9,FALSE)</f>
        <v>49</v>
      </c>
      <c r="C991" s="15" t="s">
        <v>232</v>
      </c>
      <c r="D991" s="15" t="s">
        <v>41</v>
      </c>
      <c r="E991" s="16">
        <v>2008</v>
      </c>
      <c r="F991" s="15" t="s">
        <v>67</v>
      </c>
      <c r="G991" s="17">
        <v>39686</v>
      </c>
      <c r="H991" s="15" t="s">
        <v>43</v>
      </c>
      <c r="I991" s="15" t="s">
        <v>44</v>
      </c>
      <c r="J991" s="16">
        <v>3008</v>
      </c>
      <c r="K991" s="15" t="s">
        <v>45</v>
      </c>
      <c r="L991" s="16">
        <v>790</v>
      </c>
      <c r="M991" s="15" t="s">
        <v>46</v>
      </c>
      <c r="N991" s="16">
        <v>3</v>
      </c>
      <c r="O991" s="15" t="s">
        <v>43</v>
      </c>
      <c r="P991" s="15" t="s">
        <v>68</v>
      </c>
      <c r="Q991" s="15" t="s">
        <v>48</v>
      </c>
      <c r="R991" s="15" t="s">
        <v>49</v>
      </c>
      <c r="S991" s="15" t="s">
        <v>43</v>
      </c>
      <c r="T991" s="15" t="s">
        <v>50</v>
      </c>
      <c r="U991" s="15" t="s">
        <v>69</v>
      </c>
      <c r="V991" s="58">
        <f t="shared" si="16"/>
        <v>1.913017169528255</v>
      </c>
      <c r="W991" s="58">
        <f t="shared" si="17"/>
        <v>1.913017169528255</v>
      </c>
      <c r="X991" s="15" t="s">
        <v>52</v>
      </c>
      <c r="Y991" s="15" t="s">
        <v>107</v>
      </c>
      <c r="Z991" s="16" t="b">
        <v>0</v>
      </c>
      <c r="AA991" s="15" t="s">
        <v>54</v>
      </c>
      <c r="AB991" s="16" t="b">
        <v>0</v>
      </c>
      <c r="AC991" s="16">
        <v>39</v>
      </c>
      <c r="AD991" s="42" t="s">
        <v>1855</v>
      </c>
      <c r="AE991" s="42"/>
      <c r="AF991" s="44" t="str">
        <f t="shared" si="15"/>
        <v>mix</v>
      </c>
      <c r="AG991" s="44">
        <f>VLOOKUP(E991,'T&amp;NTprop'!I$28:O$35,7,FALSE)</f>
        <v>0.66194365727621274</v>
      </c>
      <c r="AH991" s="45">
        <v>2.89</v>
      </c>
      <c r="AI991" s="45">
        <v>2.89</v>
      </c>
    </row>
    <row r="992" spans="2:35" x14ac:dyDescent="0.25">
      <c r="B992">
        <f>VLOOKUP(C992*1,RMPCrecs!F$2:N$1245,9,FALSE)</f>
        <v>49</v>
      </c>
      <c r="C992" s="15" t="s">
        <v>233</v>
      </c>
      <c r="D992" s="15" t="s">
        <v>41</v>
      </c>
      <c r="E992" s="16">
        <v>2008</v>
      </c>
      <c r="F992" s="15" t="s">
        <v>67</v>
      </c>
      <c r="G992" s="17">
        <v>39686</v>
      </c>
      <c r="H992" s="15" t="s">
        <v>43</v>
      </c>
      <c r="I992" s="15" t="s">
        <v>44</v>
      </c>
      <c r="J992" s="16">
        <v>3008</v>
      </c>
      <c r="K992" s="15" t="s">
        <v>45</v>
      </c>
      <c r="L992" s="16">
        <v>730</v>
      </c>
      <c r="M992" s="15" t="s">
        <v>46</v>
      </c>
      <c r="N992" s="16">
        <v>3</v>
      </c>
      <c r="O992" s="15" t="s">
        <v>43</v>
      </c>
      <c r="P992" s="15" t="s">
        <v>68</v>
      </c>
      <c r="Q992" s="15" t="s">
        <v>48</v>
      </c>
      <c r="R992" s="15" t="s">
        <v>49</v>
      </c>
      <c r="S992" s="15" t="s">
        <v>43</v>
      </c>
      <c r="T992" s="15" t="s">
        <v>50</v>
      </c>
      <c r="U992" s="15" t="s">
        <v>69</v>
      </c>
      <c r="V992" s="58">
        <f t="shared" si="16"/>
        <v>1.913017169528255</v>
      </c>
      <c r="W992" s="58">
        <f t="shared" si="17"/>
        <v>1.913017169528255</v>
      </c>
      <c r="X992" s="15" t="s">
        <v>52</v>
      </c>
      <c r="Y992" s="15" t="s">
        <v>107</v>
      </c>
      <c r="Z992" s="16" t="b">
        <v>0</v>
      </c>
      <c r="AA992" s="15" t="s">
        <v>54</v>
      </c>
      <c r="AB992" s="16" t="b">
        <v>0</v>
      </c>
      <c r="AC992" s="16">
        <v>39</v>
      </c>
      <c r="AD992" s="42" t="s">
        <v>1855</v>
      </c>
      <c r="AE992" s="42"/>
      <c r="AF992" s="44" t="str">
        <f t="shared" si="15"/>
        <v>mix</v>
      </c>
      <c r="AG992" s="44">
        <f>VLOOKUP(E992,'T&amp;NTprop'!I$28:O$35,7,FALSE)</f>
        <v>0.66194365727621274</v>
      </c>
      <c r="AH992" s="45">
        <v>2.89</v>
      </c>
      <c r="AI992" s="45">
        <v>2.89</v>
      </c>
    </row>
    <row r="993" spans="2:35" x14ac:dyDescent="0.25">
      <c r="B993">
        <f>VLOOKUP(C993*1,RMPCrecs!F$2:N$1245,9,FALSE)</f>
        <v>49</v>
      </c>
      <c r="C993" s="15" t="s">
        <v>234</v>
      </c>
      <c r="D993" s="15" t="s">
        <v>41</v>
      </c>
      <c r="E993" s="16">
        <v>2008</v>
      </c>
      <c r="F993" s="15" t="s">
        <v>67</v>
      </c>
      <c r="G993" s="17">
        <v>39686</v>
      </c>
      <c r="H993" s="15" t="s">
        <v>43</v>
      </c>
      <c r="I993" s="15" t="s">
        <v>44</v>
      </c>
      <c r="J993" s="16">
        <v>3008</v>
      </c>
      <c r="K993" s="15" t="s">
        <v>45</v>
      </c>
      <c r="L993" s="16">
        <v>670</v>
      </c>
      <c r="M993" s="15" t="s">
        <v>46</v>
      </c>
      <c r="N993" s="16">
        <v>3</v>
      </c>
      <c r="O993" s="15" t="s">
        <v>43</v>
      </c>
      <c r="P993" s="15" t="s">
        <v>68</v>
      </c>
      <c r="Q993" s="15" t="s">
        <v>48</v>
      </c>
      <c r="R993" s="15" t="s">
        <v>49</v>
      </c>
      <c r="S993" s="15" t="s">
        <v>43</v>
      </c>
      <c r="T993" s="15" t="s">
        <v>50</v>
      </c>
      <c r="U993" s="15" t="s">
        <v>69</v>
      </c>
      <c r="V993" s="58">
        <f t="shared" si="16"/>
        <v>1.913017169528255</v>
      </c>
      <c r="W993" s="58">
        <f t="shared" si="17"/>
        <v>1.913017169528255</v>
      </c>
      <c r="X993" s="15" t="s">
        <v>52</v>
      </c>
      <c r="Y993" s="15" t="s">
        <v>107</v>
      </c>
      <c r="Z993" s="16" t="b">
        <v>0</v>
      </c>
      <c r="AA993" s="15" t="s">
        <v>54</v>
      </c>
      <c r="AB993" s="16" t="b">
        <v>0</v>
      </c>
      <c r="AC993" s="16">
        <v>39</v>
      </c>
      <c r="AD993" s="42" t="s">
        <v>1855</v>
      </c>
      <c r="AE993" s="42"/>
      <c r="AF993" s="44" t="str">
        <f t="shared" si="15"/>
        <v>mix</v>
      </c>
      <c r="AG993" s="44">
        <f>VLOOKUP(E993,'T&amp;NTprop'!I$28:O$35,7,FALSE)</f>
        <v>0.66194365727621274</v>
      </c>
      <c r="AH993" s="45">
        <v>2.89</v>
      </c>
      <c r="AI993" s="45">
        <v>2.89</v>
      </c>
    </row>
    <row r="994" spans="2:35" x14ac:dyDescent="0.25">
      <c r="B994">
        <f>VLOOKUP(C994*1,RMPCrecs!F$2:N$1245,9,FALSE)</f>
        <v>49</v>
      </c>
      <c r="C994" s="15" t="s">
        <v>235</v>
      </c>
      <c r="D994" s="15" t="s">
        <v>41</v>
      </c>
      <c r="E994" s="16">
        <v>2008</v>
      </c>
      <c r="F994" s="15" t="s">
        <v>67</v>
      </c>
      <c r="G994" s="17">
        <v>39686</v>
      </c>
      <c r="H994" s="15" t="s">
        <v>43</v>
      </c>
      <c r="I994" s="15" t="s">
        <v>44</v>
      </c>
      <c r="J994" s="16">
        <v>3008</v>
      </c>
      <c r="K994" s="15" t="s">
        <v>45</v>
      </c>
      <c r="L994" s="16">
        <v>810</v>
      </c>
      <c r="M994" s="15" t="s">
        <v>46</v>
      </c>
      <c r="N994" s="16">
        <v>3</v>
      </c>
      <c r="O994" s="15" t="s">
        <v>43</v>
      </c>
      <c r="P994" s="15" t="s">
        <v>68</v>
      </c>
      <c r="Q994" s="15" t="s">
        <v>48</v>
      </c>
      <c r="R994" s="15" t="s">
        <v>49</v>
      </c>
      <c r="S994" s="15" t="s">
        <v>43</v>
      </c>
      <c r="T994" s="15" t="s">
        <v>50</v>
      </c>
      <c r="U994" s="15" t="s">
        <v>69</v>
      </c>
      <c r="V994" s="58">
        <f t="shared" si="16"/>
        <v>1.913017169528255</v>
      </c>
      <c r="W994" s="58">
        <f t="shared" si="17"/>
        <v>1.913017169528255</v>
      </c>
      <c r="X994" s="15" t="s">
        <v>52</v>
      </c>
      <c r="Y994" s="15" t="s">
        <v>107</v>
      </c>
      <c r="Z994" s="16" t="b">
        <v>0</v>
      </c>
      <c r="AA994" s="15" t="s">
        <v>54</v>
      </c>
      <c r="AB994" s="16" t="b">
        <v>0</v>
      </c>
      <c r="AC994" s="16">
        <v>39</v>
      </c>
      <c r="AD994" s="42" t="s">
        <v>1855</v>
      </c>
      <c r="AE994" s="42"/>
      <c r="AF994" s="44" t="str">
        <f t="shared" si="15"/>
        <v>mix</v>
      </c>
      <c r="AG994" s="44">
        <f>VLOOKUP(E994,'T&amp;NTprop'!I$28:O$35,7,FALSE)</f>
        <v>0.66194365727621274</v>
      </c>
      <c r="AH994" s="45">
        <v>2.89</v>
      </c>
      <c r="AI994" s="45">
        <v>2.89</v>
      </c>
    </row>
    <row r="995" spans="2:35" x14ac:dyDescent="0.25">
      <c r="B995">
        <f>VLOOKUP(C995*1,RMPCrecs!F$2:N$1245,9,FALSE)</f>
        <v>49</v>
      </c>
      <c r="C995" s="15" t="s">
        <v>236</v>
      </c>
      <c r="D995" s="15" t="s">
        <v>41</v>
      </c>
      <c r="E995" s="16">
        <v>2008</v>
      </c>
      <c r="F995" s="15" t="s">
        <v>67</v>
      </c>
      <c r="G995" s="17">
        <v>39686</v>
      </c>
      <c r="H995" s="15" t="s">
        <v>43</v>
      </c>
      <c r="I995" s="15" t="s">
        <v>44</v>
      </c>
      <c r="J995" s="16">
        <v>3008</v>
      </c>
      <c r="K995" s="15" t="s">
        <v>45</v>
      </c>
      <c r="L995" s="16">
        <v>770</v>
      </c>
      <c r="M995" s="15" t="s">
        <v>46</v>
      </c>
      <c r="N995" s="16">
        <v>3</v>
      </c>
      <c r="O995" s="15" t="s">
        <v>43</v>
      </c>
      <c r="P995" s="15" t="s">
        <v>68</v>
      </c>
      <c r="Q995" s="15" t="s">
        <v>48</v>
      </c>
      <c r="R995" s="15" t="s">
        <v>49</v>
      </c>
      <c r="S995" s="15" t="s">
        <v>43</v>
      </c>
      <c r="T995" s="15" t="s">
        <v>50</v>
      </c>
      <c r="U995" s="15" t="s">
        <v>69</v>
      </c>
      <c r="V995" s="58">
        <f t="shared" si="16"/>
        <v>1.913017169528255</v>
      </c>
      <c r="W995" s="58">
        <f t="shared" si="17"/>
        <v>1.913017169528255</v>
      </c>
      <c r="X995" s="15" t="s">
        <v>52</v>
      </c>
      <c r="Y995" s="15" t="s">
        <v>107</v>
      </c>
      <c r="Z995" s="16" t="b">
        <v>0</v>
      </c>
      <c r="AA995" s="15" t="s">
        <v>54</v>
      </c>
      <c r="AB995" s="16" t="b">
        <v>0</v>
      </c>
      <c r="AC995" s="16">
        <v>39</v>
      </c>
      <c r="AD995" s="42" t="s">
        <v>1855</v>
      </c>
      <c r="AE995" s="42"/>
      <c r="AF995" s="44" t="str">
        <f t="shared" si="15"/>
        <v>mix</v>
      </c>
      <c r="AG995" s="44">
        <f>VLOOKUP(E995,'T&amp;NTprop'!I$28:O$35,7,FALSE)</f>
        <v>0.66194365727621274</v>
      </c>
      <c r="AH995" s="45">
        <v>2.89</v>
      </c>
      <c r="AI995" s="45">
        <v>2.89</v>
      </c>
    </row>
    <row r="996" spans="2:35" x14ac:dyDescent="0.25">
      <c r="B996">
        <f>VLOOKUP(C996*1,RMPCrecs!F$2:N$1245,9,FALSE)</f>
        <v>49</v>
      </c>
      <c r="C996" s="15" t="s">
        <v>237</v>
      </c>
      <c r="D996" s="15" t="s">
        <v>41</v>
      </c>
      <c r="E996" s="16">
        <v>2008</v>
      </c>
      <c r="F996" s="15" t="s">
        <v>67</v>
      </c>
      <c r="G996" s="17">
        <v>39686</v>
      </c>
      <c r="H996" s="15" t="s">
        <v>43</v>
      </c>
      <c r="I996" s="15" t="s">
        <v>44</v>
      </c>
      <c r="J996" s="16">
        <v>3008</v>
      </c>
      <c r="K996" s="15" t="s">
        <v>110</v>
      </c>
      <c r="L996" s="16">
        <v>770</v>
      </c>
      <c r="M996" s="15" t="s">
        <v>46</v>
      </c>
      <c r="N996" s="16">
        <v>3</v>
      </c>
      <c r="O996" s="15" t="s">
        <v>43</v>
      </c>
      <c r="P996" s="15" t="s">
        <v>68</v>
      </c>
      <c r="Q996" s="15" t="s">
        <v>48</v>
      </c>
      <c r="R996" s="15" t="s">
        <v>49</v>
      </c>
      <c r="S996" s="15" t="s">
        <v>43</v>
      </c>
      <c r="T996" s="15" t="s">
        <v>50</v>
      </c>
      <c r="U996" s="15" t="s">
        <v>69</v>
      </c>
      <c r="V996" s="58">
        <f t="shared" si="16"/>
        <v>1.913017169528255</v>
      </c>
      <c r="W996" s="58">
        <f t="shared" si="17"/>
        <v>1.913017169528255</v>
      </c>
      <c r="X996" s="15" t="s">
        <v>52</v>
      </c>
      <c r="Y996" s="15" t="s">
        <v>107</v>
      </c>
      <c r="Z996" s="16" t="b">
        <v>0</v>
      </c>
      <c r="AA996" s="15" t="s">
        <v>54</v>
      </c>
      <c r="AB996" s="16" t="b">
        <v>0</v>
      </c>
      <c r="AC996" s="16">
        <v>39</v>
      </c>
      <c r="AD996" s="42" t="s">
        <v>1855</v>
      </c>
      <c r="AE996" s="42"/>
      <c r="AF996" s="44" t="str">
        <f t="shared" si="15"/>
        <v>mix</v>
      </c>
      <c r="AG996" s="44">
        <f>VLOOKUP(E996,'T&amp;NTprop'!I$28:O$35,7,FALSE)</f>
        <v>0.66194365727621274</v>
      </c>
      <c r="AH996" s="45">
        <v>2.89</v>
      </c>
      <c r="AI996" s="45">
        <v>2.89</v>
      </c>
    </row>
    <row r="997" spans="2:35" x14ac:dyDescent="0.25">
      <c r="B997">
        <f>VLOOKUP(C997*1,RMPCrecs!F$2:N$1245,9,FALSE)</f>
        <v>49</v>
      </c>
      <c r="C997" s="15" t="s">
        <v>238</v>
      </c>
      <c r="D997" s="15" t="s">
        <v>41</v>
      </c>
      <c r="E997" s="16">
        <v>2008</v>
      </c>
      <c r="F997" s="15" t="s">
        <v>67</v>
      </c>
      <c r="G997" s="17">
        <v>39686</v>
      </c>
      <c r="H997" s="15" t="s">
        <v>43</v>
      </c>
      <c r="I997" s="15" t="s">
        <v>44</v>
      </c>
      <c r="J997" s="16">
        <v>3008</v>
      </c>
      <c r="K997" s="15" t="s">
        <v>110</v>
      </c>
      <c r="L997" s="16">
        <v>780</v>
      </c>
      <c r="M997" s="15" t="s">
        <v>46</v>
      </c>
      <c r="N997" s="16">
        <v>3</v>
      </c>
      <c r="O997" s="15" t="s">
        <v>43</v>
      </c>
      <c r="P997" s="15" t="s">
        <v>68</v>
      </c>
      <c r="Q997" s="15" t="s">
        <v>48</v>
      </c>
      <c r="R997" s="15" t="s">
        <v>49</v>
      </c>
      <c r="S997" s="15" t="s">
        <v>43</v>
      </c>
      <c r="T997" s="15" t="s">
        <v>50</v>
      </c>
      <c r="U997" s="15" t="s">
        <v>69</v>
      </c>
      <c r="V997" s="58">
        <f t="shared" si="16"/>
        <v>1.913017169528255</v>
      </c>
      <c r="W997" s="58">
        <f t="shared" si="17"/>
        <v>1.913017169528255</v>
      </c>
      <c r="X997" s="15" t="s">
        <v>52</v>
      </c>
      <c r="Y997" s="15" t="s">
        <v>107</v>
      </c>
      <c r="Z997" s="16" t="b">
        <v>0</v>
      </c>
      <c r="AA997" s="15" t="s">
        <v>54</v>
      </c>
      <c r="AB997" s="16" t="b">
        <v>0</v>
      </c>
      <c r="AC997" s="16">
        <v>39</v>
      </c>
      <c r="AD997" s="42" t="s">
        <v>1855</v>
      </c>
      <c r="AE997" s="42"/>
      <c r="AF997" s="44" t="str">
        <f t="shared" si="15"/>
        <v>mix</v>
      </c>
      <c r="AG997" s="44">
        <f>VLOOKUP(E997,'T&amp;NTprop'!I$28:O$35,7,FALSE)</f>
        <v>0.66194365727621274</v>
      </c>
      <c r="AH997" s="45">
        <v>2.89</v>
      </c>
      <c r="AI997" s="45">
        <v>2.89</v>
      </c>
    </row>
    <row r="998" spans="2:35" x14ac:dyDescent="0.25">
      <c r="B998">
        <f>VLOOKUP(C998*1,RMPCrecs!F$2:N$1245,9,FALSE)</f>
        <v>49</v>
      </c>
      <c r="C998" s="15" t="s">
        <v>239</v>
      </c>
      <c r="D998" s="15" t="s">
        <v>41</v>
      </c>
      <c r="E998" s="16">
        <v>2008</v>
      </c>
      <c r="F998" s="15" t="s">
        <v>67</v>
      </c>
      <c r="G998" s="17">
        <v>39686</v>
      </c>
      <c r="H998" s="15" t="s">
        <v>43</v>
      </c>
      <c r="I998" s="15" t="s">
        <v>44</v>
      </c>
      <c r="J998" s="16">
        <v>3008</v>
      </c>
      <c r="K998" s="15" t="s">
        <v>45</v>
      </c>
      <c r="L998" s="16">
        <v>780</v>
      </c>
      <c r="M998" s="15" t="s">
        <v>46</v>
      </c>
      <c r="N998" s="16">
        <v>3</v>
      </c>
      <c r="O998" s="15" t="s">
        <v>43</v>
      </c>
      <c r="P998" s="15" t="s">
        <v>68</v>
      </c>
      <c r="Q998" s="15" t="s">
        <v>48</v>
      </c>
      <c r="R998" s="15" t="s">
        <v>49</v>
      </c>
      <c r="S998" s="15" t="s">
        <v>43</v>
      </c>
      <c r="T998" s="15" t="s">
        <v>50</v>
      </c>
      <c r="U998" s="15" t="s">
        <v>69</v>
      </c>
      <c r="V998" s="58">
        <f t="shared" si="16"/>
        <v>1.913017169528255</v>
      </c>
      <c r="W998" s="58">
        <f t="shared" si="17"/>
        <v>1.913017169528255</v>
      </c>
      <c r="X998" s="15" t="s">
        <v>52</v>
      </c>
      <c r="Y998" s="15" t="s">
        <v>107</v>
      </c>
      <c r="Z998" s="16" t="b">
        <v>0</v>
      </c>
      <c r="AA998" s="15" t="s">
        <v>54</v>
      </c>
      <c r="AB998" s="16" t="b">
        <v>0</v>
      </c>
      <c r="AC998" s="16">
        <v>39</v>
      </c>
      <c r="AD998" s="42" t="s">
        <v>1855</v>
      </c>
      <c r="AE998" s="42"/>
      <c r="AF998" s="44" t="str">
        <f t="shared" si="15"/>
        <v>mix</v>
      </c>
      <c r="AG998" s="44">
        <f>VLOOKUP(E998,'T&amp;NTprop'!I$28:O$35,7,FALSE)</f>
        <v>0.66194365727621274</v>
      </c>
      <c r="AH998" s="45">
        <v>2.89</v>
      </c>
      <c r="AI998" s="45">
        <v>2.89</v>
      </c>
    </row>
    <row r="999" spans="2:35" x14ac:dyDescent="0.25">
      <c r="B999">
        <f>VLOOKUP(C999*1,RMPCrecs!F$2:N$1245,9,FALSE)</f>
        <v>49</v>
      </c>
      <c r="C999" s="15" t="s">
        <v>240</v>
      </c>
      <c r="D999" s="15" t="s">
        <v>41</v>
      </c>
      <c r="E999" s="16">
        <v>2008</v>
      </c>
      <c r="F999" s="15" t="s">
        <v>67</v>
      </c>
      <c r="G999" s="17">
        <v>39686</v>
      </c>
      <c r="H999" s="15" t="s">
        <v>43</v>
      </c>
      <c r="I999" s="15" t="s">
        <v>44</v>
      </c>
      <c r="J999" s="16">
        <v>3008</v>
      </c>
      <c r="K999" s="15" t="s">
        <v>45</v>
      </c>
      <c r="L999" s="16">
        <v>720</v>
      </c>
      <c r="M999" s="15" t="s">
        <v>46</v>
      </c>
      <c r="N999" s="16">
        <v>3</v>
      </c>
      <c r="O999" s="15" t="s">
        <v>43</v>
      </c>
      <c r="P999" s="15" t="s">
        <v>68</v>
      </c>
      <c r="Q999" s="15" t="s">
        <v>48</v>
      </c>
      <c r="R999" s="15" t="s">
        <v>49</v>
      </c>
      <c r="S999" s="15" t="s">
        <v>43</v>
      </c>
      <c r="T999" s="15" t="s">
        <v>50</v>
      </c>
      <c r="U999" s="15" t="s">
        <v>69</v>
      </c>
      <c r="V999" s="58">
        <f t="shared" si="16"/>
        <v>1.913017169528255</v>
      </c>
      <c r="W999" s="58">
        <f t="shared" si="17"/>
        <v>1.913017169528255</v>
      </c>
      <c r="X999" s="15" t="s">
        <v>52</v>
      </c>
      <c r="Y999" s="15" t="s">
        <v>107</v>
      </c>
      <c r="Z999" s="16" t="b">
        <v>0</v>
      </c>
      <c r="AA999" s="15" t="s">
        <v>54</v>
      </c>
      <c r="AB999" s="16" t="b">
        <v>0</v>
      </c>
      <c r="AC999" s="16">
        <v>39</v>
      </c>
      <c r="AD999" s="42" t="s">
        <v>1855</v>
      </c>
      <c r="AE999" s="42"/>
      <c r="AF999" s="44" t="str">
        <f t="shared" si="15"/>
        <v>mix</v>
      </c>
      <c r="AG999" s="44">
        <f>VLOOKUP(E999,'T&amp;NTprop'!I$28:O$35,7,FALSE)</f>
        <v>0.66194365727621274</v>
      </c>
      <c r="AH999" s="45">
        <v>2.89</v>
      </c>
      <c r="AI999" s="45">
        <v>2.89</v>
      </c>
    </row>
    <row r="1000" spans="2:35" x14ac:dyDescent="0.25">
      <c r="B1000">
        <f>VLOOKUP(C1000*1,RMPCrecs!F$2:N$1245,9,FALSE)</f>
        <v>49</v>
      </c>
      <c r="C1000" s="15" t="s">
        <v>244</v>
      </c>
      <c r="D1000" s="15" t="s">
        <v>41</v>
      </c>
      <c r="E1000" s="16">
        <v>2008</v>
      </c>
      <c r="F1000" s="15" t="s">
        <v>42</v>
      </c>
      <c r="G1000" s="17">
        <v>39686</v>
      </c>
      <c r="H1000" s="15" t="s">
        <v>43</v>
      </c>
      <c r="I1000" s="15" t="s">
        <v>44</v>
      </c>
      <c r="J1000" s="16">
        <v>3008</v>
      </c>
      <c r="K1000" s="15" t="s">
        <v>110</v>
      </c>
      <c r="L1000" s="16">
        <v>700</v>
      </c>
      <c r="M1000" s="15" t="s">
        <v>46</v>
      </c>
      <c r="N1000" s="16">
        <v>3</v>
      </c>
      <c r="O1000" s="15" t="s">
        <v>43</v>
      </c>
      <c r="P1000" s="15" t="s">
        <v>68</v>
      </c>
      <c r="Q1000" s="15" t="s">
        <v>48</v>
      </c>
      <c r="R1000" s="15" t="s">
        <v>49</v>
      </c>
      <c r="S1000" s="15" t="s">
        <v>43</v>
      </c>
      <c r="T1000" s="15" t="s">
        <v>50</v>
      </c>
      <c r="U1000" s="15" t="s">
        <v>69</v>
      </c>
      <c r="V1000" s="58">
        <f t="shared" si="16"/>
        <v>1.2643123853975662</v>
      </c>
      <c r="W1000" s="58">
        <f t="shared" si="17"/>
        <v>1.2643123853975662</v>
      </c>
      <c r="X1000" s="15" t="s">
        <v>52</v>
      </c>
      <c r="Y1000" s="15" t="s">
        <v>148</v>
      </c>
      <c r="Z1000" s="16" t="b">
        <v>0</v>
      </c>
      <c r="AA1000" s="15" t="s">
        <v>54</v>
      </c>
      <c r="AB1000" s="16" t="b">
        <v>0</v>
      </c>
      <c r="AC1000" s="16">
        <v>39</v>
      </c>
      <c r="AD1000" s="42" t="s">
        <v>1855</v>
      </c>
      <c r="AE1000" s="42"/>
      <c r="AF1000" s="44" t="str">
        <f t="shared" si="15"/>
        <v>mix</v>
      </c>
      <c r="AG1000" s="44">
        <f>VLOOKUP(E1000,'T&amp;NTprop'!I$28:O$35,7,FALSE)</f>
        <v>0.66194365727621274</v>
      </c>
      <c r="AH1000" s="45">
        <v>1.91</v>
      </c>
      <c r="AI1000" s="45">
        <v>1.91</v>
      </c>
    </row>
    <row r="1001" spans="2:35" x14ac:dyDescent="0.25">
      <c r="B1001">
        <f>VLOOKUP(C1001*1,RMPCrecs!F$2:N$1245,9,FALSE)</f>
        <v>49</v>
      </c>
      <c r="C1001" s="15" t="s">
        <v>246</v>
      </c>
      <c r="D1001" s="15" t="s">
        <v>41</v>
      </c>
      <c r="E1001" s="16">
        <v>2008</v>
      </c>
      <c r="F1001" s="15" t="s">
        <v>42</v>
      </c>
      <c r="G1001" s="17">
        <v>39693</v>
      </c>
      <c r="H1001" s="15" t="s">
        <v>43</v>
      </c>
      <c r="I1001" s="15" t="s">
        <v>44</v>
      </c>
      <c r="J1001" s="16">
        <v>3008</v>
      </c>
      <c r="K1001" s="15" t="s">
        <v>110</v>
      </c>
      <c r="L1001" s="16">
        <v>790</v>
      </c>
      <c r="M1001" s="15" t="s">
        <v>46</v>
      </c>
      <c r="N1001" s="16">
        <v>3</v>
      </c>
      <c r="O1001" s="15" t="s">
        <v>43</v>
      </c>
      <c r="P1001" s="15" t="s">
        <v>68</v>
      </c>
      <c r="Q1001" s="15" t="s">
        <v>48</v>
      </c>
      <c r="R1001" s="15" t="s">
        <v>247</v>
      </c>
      <c r="S1001" s="15" t="s">
        <v>43</v>
      </c>
      <c r="T1001" s="15" t="s">
        <v>50</v>
      </c>
      <c r="U1001" s="15" t="s">
        <v>72</v>
      </c>
      <c r="V1001" s="58">
        <f t="shared" si="16"/>
        <v>1.032632105350892</v>
      </c>
      <c r="W1001" s="58">
        <f t="shared" si="17"/>
        <v>1.032632105350892</v>
      </c>
      <c r="X1001" s="15" t="s">
        <v>52</v>
      </c>
      <c r="Y1001" s="15" t="s">
        <v>168</v>
      </c>
      <c r="Z1001" s="16" t="b">
        <v>0</v>
      </c>
      <c r="AA1001" s="15" t="s">
        <v>54</v>
      </c>
      <c r="AB1001" s="16" t="b">
        <v>0</v>
      </c>
      <c r="AC1001" s="16">
        <v>39</v>
      </c>
      <c r="AD1001" s="42" t="s">
        <v>1855</v>
      </c>
      <c r="AE1001" s="42"/>
      <c r="AF1001" s="44" t="str">
        <f t="shared" si="15"/>
        <v>mix</v>
      </c>
      <c r="AG1001" s="44">
        <f>VLOOKUP(E1001,'T&amp;NTprop'!I$28:O$35,7,FALSE)</f>
        <v>0.66194365727621274</v>
      </c>
      <c r="AH1001" s="45">
        <v>1.56</v>
      </c>
      <c r="AI1001" s="45">
        <v>1.56</v>
      </c>
    </row>
    <row r="1002" spans="2:35" x14ac:dyDescent="0.25">
      <c r="B1002">
        <f>VLOOKUP(C1002*1,RMPCrecs!F$2:N$1245,9,FALSE)</f>
        <v>49</v>
      </c>
      <c r="C1002" s="15" t="s">
        <v>248</v>
      </c>
      <c r="D1002" s="15" t="s">
        <v>41</v>
      </c>
      <c r="E1002" s="16">
        <v>2008</v>
      </c>
      <c r="F1002" s="15" t="s">
        <v>42</v>
      </c>
      <c r="G1002" s="17">
        <v>39693</v>
      </c>
      <c r="H1002" s="15" t="s">
        <v>43</v>
      </c>
      <c r="I1002" s="15" t="s">
        <v>44</v>
      </c>
      <c r="J1002" s="16">
        <v>3008</v>
      </c>
      <c r="K1002" s="15" t="s">
        <v>110</v>
      </c>
      <c r="L1002" s="16">
        <v>790</v>
      </c>
      <c r="M1002" s="15" t="s">
        <v>46</v>
      </c>
      <c r="N1002" s="16">
        <v>3</v>
      </c>
      <c r="O1002" s="15" t="s">
        <v>43</v>
      </c>
      <c r="P1002" s="15" t="s">
        <v>68</v>
      </c>
      <c r="Q1002" s="15" t="s">
        <v>48</v>
      </c>
      <c r="R1002" s="15" t="s">
        <v>59</v>
      </c>
      <c r="S1002" s="15" t="s">
        <v>43</v>
      </c>
      <c r="T1002" s="15" t="s">
        <v>50</v>
      </c>
      <c r="U1002" s="15" t="s">
        <v>72</v>
      </c>
      <c r="V1002" s="58">
        <f t="shared" si="16"/>
        <v>1.032632105350892</v>
      </c>
      <c r="W1002" s="58">
        <f t="shared" si="17"/>
        <v>1.032632105350892</v>
      </c>
      <c r="X1002" s="15" t="s">
        <v>52</v>
      </c>
      <c r="Y1002" s="15" t="s">
        <v>168</v>
      </c>
      <c r="Z1002" s="16" t="b">
        <v>0</v>
      </c>
      <c r="AA1002" s="15" t="s">
        <v>54</v>
      </c>
      <c r="AB1002" s="16" t="b">
        <v>0</v>
      </c>
      <c r="AC1002" s="16">
        <v>39</v>
      </c>
      <c r="AD1002" s="42" t="s">
        <v>1855</v>
      </c>
      <c r="AE1002" s="42"/>
      <c r="AF1002" s="44" t="str">
        <f t="shared" si="15"/>
        <v>mix</v>
      </c>
      <c r="AG1002" s="44">
        <f>VLOOKUP(E1002,'T&amp;NTprop'!I$28:O$35,7,FALSE)</f>
        <v>0.66194365727621274</v>
      </c>
      <c r="AH1002" s="45">
        <v>1.56</v>
      </c>
      <c r="AI1002" s="45">
        <v>1.56</v>
      </c>
    </row>
    <row r="1003" spans="2:35" x14ac:dyDescent="0.25">
      <c r="B1003">
        <f>VLOOKUP(C1003*1,RMPCrecs!F$2:N$1245,9,FALSE)</f>
        <v>49</v>
      </c>
      <c r="C1003" s="15" t="s">
        <v>249</v>
      </c>
      <c r="D1003" s="15" t="s">
        <v>41</v>
      </c>
      <c r="E1003" s="16">
        <v>2008</v>
      </c>
      <c r="F1003" s="15" t="s">
        <v>42</v>
      </c>
      <c r="G1003" s="17">
        <v>39693</v>
      </c>
      <c r="H1003" s="15" t="s">
        <v>43</v>
      </c>
      <c r="I1003" s="15" t="s">
        <v>44</v>
      </c>
      <c r="J1003" s="16">
        <v>3008</v>
      </c>
      <c r="K1003" s="15" t="s">
        <v>45</v>
      </c>
      <c r="L1003" s="16">
        <v>650</v>
      </c>
      <c r="M1003" s="15" t="s">
        <v>46</v>
      </c>
      <c r="N1003" s="16">
        <v>3</v>
      </c>
      <c r="O1003" s="15" t="s">
        <v>43</v>
      </c>
      <c r="P1003" s="15" t="s">
        <v>68</v>
      </c>
      <c r="Q1003" s="15" t="s">
        <v>48</v>
      </c>
      <c r="R1003" s="15" t="s">
        <v>49</v>
      </c>
      <c r="S1003" s="15" t="s">
        <v>43</v>
      </c>
      <c r="T1003" s="15" t="s">
        <v>50</v>
      </c>
      <c r="U1003" s="15" t="s">
        <v>72</v>
      </c>
      <c r="V1003" s="58">
        <f t="shared" si="16"/>
        <v>1.032632105350892</v>
      </c>
      <c r="W1003" s="58">
        <f t="shared" si="17"/>
        <v>1.032632105350892</v>
      </c>
      <c r="X1003" s="15" t="s">
        <v>52</v>
      </c>
      <c r="Y1003" s="15" t="s">
        <v>168</v>
      </c>
      <c r="Z1003" s="16" t="b">
        <v>0</v>
      </c>
      <c r="AA1003" s="15" t="s">
        <v>54</v>
      </c>
      <c r="AB1003" s="16" t="b">
        <v>0</v>
      </c>
      <c r="AC1003" s="16">
        <v>39</v>
      </c>
      <c r="AD1003" s="42" t="s">
        <v>1855</v>
      </c>
      <c r="AE1003" s="42"/>
      <c r="AF1003" s="44" t="str">
        <f t="shared" si="15"/>
        <v>mix</v>
      </c>
      <c r="AG1003" s="44">
        <f>VLOOKUP(E1003,'T&amp;NTprop'!I$28:O$35,7,FALSE)</f>
        <v>0.66194365727621274</v>
      </c>
      <c r="AH1003" s="45">
        <v>1.56</v>
      </c>
      <c r="AI1003" s="45">
        <v>1.56</v>
      </c>
    </row>
    <row r="1004" spans="2:35" x14ac:dyDescent="0.25">
      <c r="B1004">
        <f>VLOOKUP(C1004*1,RMPCrecs!F$2:N$1245,9,FALSE)</f>
        <v>49</v>
      </c>
      <c r="C1004" s="15" t="s">
        <v>258</v>
      </c>
      <c r="D1004" s="15" t="s">
        <v>41</v>
      </c>
      <c r="E1004" s="16">
        <v>2008</v>
      </c>
      <c r="F1004" s="15" t="s">
        <v>67</v>
      </c>
      <c r="G1004" s="17">
        <v>39682</v>
      </c>
      <c r="H1004" s="15" t="s">
        <v>43</v>
      </c>
      <c r="I1004" s="15" t="s">
        <v>44</v>
      </c>
      <c r="J1004" s="16">
        <v>3008</v>
      </c>
      <c r="K1004" s="15" t="s">
        <v>45</v>
      </c>
      <c r="L1004" s="16">
        <v>780</v>
      </c>
      <c r="M1004" s="15" t="s">
        <v>46</v>
      </c>
      <c r="N1004" s="16">
        <v>3</v>
      </c>
      <c r="O1004" s="15" t="s">
        <v>43</v>
      </c>
      <c r="P1004" s="15" t="s">
        <v>68</v>
      </c>
      <c r="Q1004" s="15" t="s">
        <v>48</v>
      </c>
      <c r="R1004" s="15" t="s">
        <v>49</v>
      </c>
      <c r="S1004" s="15" t="s">
        <v>43</v>
      </c>
      <c r="T1004" s="15" t="s">
        <v>50</v>
      </c>
      <c r="U1004" s="15" t="s">
        <v>98</v>
      </c>
      <c r="V1004" s="58">
        <f t="shared" si="16"/>
        <v>1.5952842140356729</v>
      </c>
      <c r="W1004" s="58">
        <f t="shared" si="17"/>
        <v>1.5952842140356729</v>
      </c>
      <c r="X1004" s="15" t="s">
        <v>52</v>
      </c>
      <c r="Y1004" s="15" t="s">
        <v>115</v>
      </c>
      <c r="Z1004" s="16" t="b">
        <v>0</v>
      </c>
      <c r="AA1004" s="15" t="s">
        <v>54</v>
      </c>
      <c r="AB1004" s="16" t="b">
        <v>0</v>
      </c>
      <c r="AC1004" s="16">
        <v>39</v>
      </c>
      <c r="AD1004" s="42" t="s">
        <v>1855</v>
      </c>
      <c r="AE1004" s="42"/>
      <c r="AF1004" s="44" t="str">
        <f t="shared" si="15"/>
        <v>mix</v>
      </c>
      <c r="AG1004" s="44">
        <f>VLOOKUP(E1004,'T&amp;NTprop'!I$28:O$35,7,FALSE)</f>
        <v>0.66194365727621274</v>
      </c>
      <c r="AH1004" s="45">
        <v>2.41</v>
      </c>
      <c r="AI1004" s="45">
        <v>2.41</v>
      </c>
    </row>
    <row r="1005" spans="2:35" x14ac:dyDescent="0.25">
      <c r="B1005">
        <f>VLOOKUP(C1005*1,RMPCrecs!F$2:N$1245,9,FALSE)</f>
        <v>49</v>
      </c>
      <c r="C1005" s="15" t="s">
        <v>259</v>
      </c>
      <c r="D1005" s="15" t="s">
        <v>41</v>
      </c>
      <c r="E1005" s="16">
        <v>2008</v>
      </c>
      <c r="F1005" s="15" t="s">
        <v>67</v>
      </c>
      <c r="G1005" s="17">
        <v>39686</v>
      </c>
      <c r="H1005" s="15" t="s">
        <v>43</v>
      </c>
      <c r="I1005" s="15" t="s">
        <v>44</v>
      </c>
      <c r="J1005" s="16">
        <v>3008</v>
      </c>
      <c r="K1005" s="15" t="s">
        <v>110</v>
      </c>
      <c r="L1005" s="16">
        <v>720</v>
      </c>
      <c r="M1005" s="15" t="s">
        <v>46</v>
      </c>
      <c r="N1005" s="16">
        <v>3</v>
      </c>
      <c r="O1005" s="15" t="s">
        <v>43</v>
      </c>
      <c r="P1005" s="15" t="s">
        <v>68</v>
      </c>
      <c r="Q1005" s="15" t="s">
        <v>48</v>
      </c>
      <c r="R1005" s="15" t="s">
        <v>49</v>
      </c>
      <c r="S1005" s="15" t="s">
        <v>43</v>
      </c>
      <c r="T1005" s="15" t="s">
        <v>50</v>
      </c>
      <c r="U1005" s="15" t="s">
        <v>69</v>
      </c>
      <c r="V1005" s="58">
        <f t="shared" si="16"/>
        <v>1.913017169528255</v>
      </c>
      <c r="W1005" s="58">
        <f t="shared" si="17"/>
        <v>1.913017169528255</v>
      </c>
      <c r="X1005" s="15" t="s">
        <v>52</v>
      </c>
      <c r="Y1005" s="15" t="s">
        <v>107</v>
      </c>
      <c r="Z1005" s="16" t="b">
        <v>0</v>
      </c>
      <c r="AA1005" s="15" t="s">
        <v>54</v>
      </c>
      <c r="AB1005" s="16" t="b">
        <v>0</v>
      </c>
      <c r="AC1005" s="16">
        <v>39</v>
      </c>
      <c r="AD1005" s="42" t="s">
        <v>1855</v>
      </c>
      <c r="AE1005" s="42"/>
      <c r="AF1005" s="44" t="str">
        <f t="shared" si="15"/>
        <v>mix</v>
      </c>
      <c r="AG1005" s="44">
        <f>VLOOKUP(E1005,'T&amp;NTprop'!I$28:O$35,7,FALSE)</f>
        <v>0.66194365727621274</v>
      </c>
      <c r="AH1005" s="45">
        <v>2.89</v>
      </c>
      <c r="AI1005" s="45">
        <v>2.89</v>
      </c>
    </row>
    <row r="1006" spans="2:35" x14ac:dyDescent="0.25">
      <c r="B1006">
        <f>VLOOKUP(C1006*1,RMPCrecs!F$2:N$1245,9,FALSE)</f>
        <v>49</v>
      </c>
      <c r="C1006" s="15" t="s">
        <v>260</v>
      </c>
      <c r="D1006" s="15" t="s">
        <v>41</v>
      </c>
      <c r="E1006" s="16">
        <v>2008</v>
      </c>
      <c r="F1006" s="15" t="s">
        <v>67</v>
      </c>
      <c r="G1006" s="17">
        <v>39686</v>
      </c>
      <c r="H1006" s="15" t="s">
        <v>43</v>
      </c>
      <c r="I1006" s="15" t="s">
        <v>44</v>
      </c>
      <c r="J1006" s="16">
        <v>3008</v>
      </c>
      <c r="K1006" s="15" t="s">
        <v>45</v>
      </c>
      <c r="L1006" s="16">
        <v>770</v>
      </c>
      <c r="M1006" s="15" t="s">
        <v>46</v>
      </c>
      <c r="N1006" s="16">
        <v>3</v>
      </c>
      <c r="O1006" s="15" t="s">
        <v>43</v>
      </c>
      <c r="P1006" s="15" t="s">
        <v>68</v>
      </c>
      <c r="Q1006" s="15" t="s">
        <v>48</v>
      </c>
      <c r="R1006" s="15" t="s">
        <v>49</v>
      </c>
      <c r="S1006" s="15" t="s">
        <v>43</v>
      </c>
      <c r="T1006" s="15" t="s">
        <v>50</v>
      </c>
      <c r="U1006" s="15" t="s">
        <v>69</v>
      </c>
      <c r="V1006" s="58">
        <f t="shared" si="16"/>
        <v>1.913017169528255</v>
      </c>
      <c r="W1006" s="58">
        <f t="shared" si="17"/>
        <v>1.913017169528255</v>
      </c>
      <c r="X1006" s="15" t="s">
        <v>52</v>
      </c>
      <c r="Y1006" s="15" t="s">
        <v>107</v>
      </c>
      <c r="Z1006" s="16" t="b">
        <v>0</v>
      </c>
      <c r="AA1006" s="15" t="s">
        <v>54</v>
      </c>
      <c r="AB1006" s="16" t="b">
        <v>0</v>
      </c>
      <c r="AC1006" s="16">
        <v>39</v>
      </c>
      <c r="AD1006" s="42" t="s">
        <v>1855</v>
      </c>
      <c r="AE1006" s="42"/>
      <c r="AF1006" s="44" t="str">
        <f t="shared" si="15"/>
        <v>mix</v>
      </c>
      <c r="AG1006" s="44">
        <f>VLOOKUP(E1006,'T&amp;NTprop'!I$28:O$35,7,FALSE)</f>
        <v>0.66194365727621274</v>
      </c>
      <c r="AH1006" s="45">
        <v>2.89</v>
      </c>
      <c r="AI1006" s="45">
        <v>2.89</v>
      </c>
    </row>
    <row r="1007" spans="2:35" x14ac:dyDescent="0.25">
      <c r="B1007">
        <f>VLOOKUP(C1007*1,RMPCrecs!F$2:N$1245,9,FALSE)</f>
        <v>49</v>
      </c>
      <c r="C1007" s="15" t="s">
        <v>278</v>
      </c>
      <c r="D1007" s="15" t="s">
        <v>41</v>
      </c>
      <c r="E1007" s="16">
        <v>2008</v>
      </c>
      <c r="F1007" s="15" t="s">
        <v>67</v>
      </c>
      <c r="G1007" s="17">
        <v>39682</v>
      </c>
      <c r="H1007" s="15" t="s">
        <v>43</v>
      </c>
      <c r="I1007" s="15" t="s">
        <v>44</v>
      </c>
      <c r="J1007" s="16">
        <v>3008</v>
      </c>
      <c r="K1007" s="15" t="s">
        <v>45</v>
      </c>
      <c r="L1007" s="16">
        <v>740</v>
      </c>
      <c r="M1007" s="15" t="s">
        <v>46</v>
      </c>
      <c r="N1007" s="16">
        <v>3</v>
      </c>
      <c r="O1007" s="15" t="s">
        <v>43</v>
      </c>
      <c r="P1007" s="15" t="s">
        <v>68</v>
      </c>
      <c r="Q1007" s="15" t="s">
        <v>48</v>
      </c>
      <c r="R1007" s="15" t="s">
        <v>49</v>
      </c>
      <c r="S1007" s="15" t="s">
        <v>43</v>
      </c>
      <c r="T1007" s="15" t="s">
        <v>50</v>
      </c>
      <c r="U1007" s="15" t="s">
        <v>98</v>
      </c>
      <c r="V1007" s="58">
        <f t="shared" si="16"/>
        <v>1.5952842140356729</v>
      </c>
      <c r="W1007" s="58">
        <f t="shared" si="17"/>
        <v>1.5952842140356729</v>
      </c>
      <c r="X1007" s="15" t="s">
        <v>52</v>
      </c>
      <c r="Y1007" s="15" t="s">
        <v>115</v>
      </c>
      <c r="Z1007" s="16" t="b">
        <v>0</v>
      </c>
      <c r="AA1007" s="15" t="s">
        <v>54</v>
      </c>
      <c r="AB1007" s="16" t="b">
        <v>0</v>
      </c>
      <c r="AC1007" s="16">
        <v>39</v>
      </c>
      <c r="AD1007" s="42" t="s">
        <v>1855</v>
      </c>
      <c r="AE1007" s="42"/>
      <c r="AF1007" s="44" t="str">
        <f t="shared" si="15"/>
        <v>mix</v>
      </c>
      <c r="AG1007" s="44">
        <f>VLOOKUP(E1007,'T&amp;NTprop'!I$28:O$35,7,FALSE)</f>
        <v>0.66194365727621274</v>
      </c>
      <c r="AH1007" s="45">
        <v>2.41</v>
      </c>
      <c r="AI1007" s="45">
        <v>2.41</v>
      </c>
    </row>
    <row r="1008" spans="2:35" x14ac:dyDescent="0.25">
      <c r="B1008">
        <f>VLOOKUP(C1008*1,RMPCrecs!F$2:N$1245,9,FALSE)</f>
        <v>49</v>
      </c>
      <c r="C1008" s="15" t="s">
        <v>279</v>
      </c>
      <c r="D1008" s="15" t="s">
        <v>41</v>
      </c>
      <c r="E1008" s="16">
        <v>2008</v>
      </c>
      <c r="F1008" s="15" t="s">
        <v>67</v>
      </c>
      <c r="G1008" s="17">
        <v>39682</v>
      </c>
      <c r="H1008" s="15" t="s">
        <v>43</v>
      </c>
      <c r="I1008" s="15" t="s">
        <v>44</v>
      </c>
      <c r="J1008" s="16">
        <v>3008</v>
      </c>
      <c r="K1008" s="15" t="s">
        <v>45</v>
      </c>
      <c r="L1008" s="16">
        <v>770</v>
      </c>
      <c r="M1008" s="15" t="s">
        <v>46</v>
      </c>
      <c r="N1008" s="16">
        <v>3</v>
      </c>
      <c r="O1008" s="15" t="s">
        <v>43</v>
      </c>
      <c r="P1008" s="15" t="s">
        <v>68</v>
      </c>
      <c r="Q1008" s="15" t="s">
        <v>48</v>
      </c>
      <c r="R1008" s="15" t="s">
        <v>49</v>
      </c>
      <c r="S1008" s="15" t="s">
        <v>43</v>
      </c>
      <c r="T1008" s="15" t="s">
        <v>50</v>
      </c>
      <c r="U1008" s="15" t="s">
        <v>98</v>
      </c>
      <c r="V1008" s="58">
        <f t="shared" si="16"/>
        <v>1.5952842140356729</v>
      </c>
      <c r="W1008" s="58">
        <f t="shared" si="17"/>
        <v>1.5952842140356729</v>
      </c>
      <c r="X1008" s="15" t="s">
        <v>52</v>
      </c>
      <c r="Y1008" s="15" t="s">
        <v>115</v>
      </c>
      <c r="Z1008" s="16" t="b">
        <v>0</v>
      </c>
      <c r="AA1008" s="15" t="s">
        <v>54</v>
      </c>
      <c r="AB1008" s="16" t="b">
        <v>0</v>
      </c>
      <c r="AC1008" s="16">
        <v>39</v>
      </c>
      <c r="AD1008" s="42" t="s">
        <v>1855</v>
      </c>
      <c r="AE1008" s="42"/>
      <c r="AF1008" s="44" t="str">
        <f t="shared" si="15"/>
        <v>mix</v>
      </c>
      <c r="AG1008" s="44">
        <f>VLOOKUP(E1008,'T&amp;NTprop'!I$28:O$35,7,FALSE)</f>
        <v>0.66194365727621274</v>
      </c>
      <c r="AH1008" s="45">
        <v>2.41</v>
      </c>
      <c r="AI1008" s="45">
        <v>2.41</v>
      </c>
    </row>
    <row r="1009" spans="2:35" x14ac:dyDescent="0.25">
      <c r="B1009">
        <f>VLOOKUP(C1009*1,RMPCrecs!F$2:N$1245,9,FALSE)</f>
        <v>49</v>
      </c>
      <c r="C1009" s="15" t="s">
        <v>280</v>
      </c>
      <c r="D1009" s="15" t="s">
        <v>41</v>
      </c>
      <c r="E1009" s="16">
        <v>2008</v>
      </c>
      <c r="F1009" s="15" t="s">
        <v>67</v>
      </c>
      <c r="G1009" s="17">
        <v>39682</v>
      </c>
      <c r="H1009" s="15" t="s">
        <v>43</v>
      </c>
      <c r="I1009" s="15" t="s">
        <v>44</v>
      </c>
      <c r="J1009" s="16">
        <v>3008</v>
      </c>
      <c r="K1009" s="15" t="s">
        <v>110</v>
      </c>
      <c r="L1009" s="16">
        <v>700</v>
      </c>
      <c r="M1009" s="15" t="s">
        <v>46</v>
      </c>
      <c r="N1009" s="16">
        <v>3</v>
      </c>
      <c r="O1009" s="15" t="s">
        <v>43</v>
      </c>
      <c r="P1009" s="15" t="s">
        <v>68</v>
      </c>
      <c r="Q1009" s="15" t="s">
        <v>48</v>
      </c>
      <c r="R1009" s="15" t="s">
        <v>49</v>
      </c>
      <c r="S1009" s="15" t="s">
        <v>43</v>
      </c>
      <c r="T1009" s="15" t="s">
        <v>50</v>
      </c>
      <c r="U1009" s="15" t="s">
        <v>98</v>
      </c>
      <c r="V1009" s="58">
        <f t="shared" si="16"/>
        <v>1.5952842140356729</v>
      </c>
      <c r="W1009" s="58">
        <f t="shared" si="17"/>
        <v>1.5952842140356729</v>
      </c>
      <c r="X1009" s="15" t="s">
        <v>52</v>
      </c>
      <c r="Y1009" s="15" t="s">
        <v>115</v>
      </c>
      <c r="Z1009" s="16" t="b">
        <v>0</v>
      </c>
      <c r="AA1009" s="15" t="s">
        <v>54</v>
      </c>
      <c r="AB1009" s="16" t="b">
        <v>0</v>
      </c>
      <c r="AC1009" s="16">
        <v>39</v>
      </c>
      <c r="AD1009" s="42" t="s">
        <v>1855</v>
      </c>
      <c r="AE1009" s="42"/>
      <c r="AF1009" s="44" t="str">
        <f t="shared" si="15"/>
        <v>mix</v>
      </c>
      <c r="AG1009" s="44">
        <f>VLOOKUP(E1009,'T&amp;NTprop'!I$28:O$35,7,FALSE)</f>
        <v>0.66194365727621274</v>
      </c>
      <c r="AH1009" s="45">
        <v>2.41</v>
      </c>
      <c r="AI1009" s="45">
        <v>2.41</v>
      </c>
    </row>
    <row r="1010" spans="2:35" x14ac:dyDescent="0.25">
      <c r="B1010">
        <f>VLOOKUP(C1010*1,RMPCrecs!F$2:N$1245,9,FALSE)</f>
        <v>49</v>
      </c>
      <c r="C1010" s="15" t="s">
        <v>281</v>
      </c>
      <c r="D1010" s="15" t="s">
        <v>41</v>
      </c>
      <c r="E1010" s="16">
        <v>2008</v>
      </c>
      <c r="F1010" s="15" t="s">
        <v>42</v>
      </c>
      <c r="G1010" s="17">
        <v>39689</v>
      </c>
      <c r="H1010" s="15" t="s">
        <v>43</v>
      </c>
      <c r="I1010" s="15" t="s">
        <v>44</v>
      </c>
      <c r="J1010" s="16">
        <v>3008</v>
      </c>
      <c r="K1010" s="15" t="s">
        <v>110</v>
      </c>
      <c r="L1010" s="16">
        <v>760</v>
      </c>
      <c r="M1010" s="15" t="s">
        <v>46</v>
      </c>
      <c r="N1010" s="16">
        <v>3</v>
      </c>
      <c r="O1010" s="15" t="s">
        <v>43</v>
      </c>
      <c r="P1010" s="15" t="s">
        <v>68</v>
      </c>
      <c r="Q1010" s="15" t="s">
        <v>48</v>
      </c>
      <c r="R1010" s="15" t="s">
        <v>49</v>
      </c>
      <c r="S1010" s="15" t="s">
        <v>43</v>
      </c>
      <c r="T1010" s="15" t="s">
        <v>50</v>
      </c>
      <c r="U1010" s="15" t="s">
        <v>69</v>
      </c>
      <c r="V1010" s="58">
        <f t="shared" si="16"/>
        <v>1.2643123853975662</v>
      </c>
      <c r="W1010" s="58">
        <f t="shared" si="17"/>
        <v>1.2643123853975662</v>
      </c>
      <c r="X1010" s="15" t="s">
        <v>52</v>
      </c>
      <c r="Y1010" s="15" t="s">
        <v>148</v>
      </c>
      <c r="Z1010" s="16" t="b">
        <v>0</v>
      </c>
      <c r="AA1010" s="15" t="s">
        <v>54</v>
      </c>
      <c r="AB1010" s="16" t="b">
        <v>0</v>
      </c>
      <c r="AC1010" s="16">
        <v>39</v>
      </c>
      <c r="AD1010" s="42" t="s">
        <v>1855</v>
      </c>
      <c r="AE1010" s="42"/>
      <c r="AF1010" s="44" t="str">
        <f t="shared" si="15"/>
        <v>mix</v>
      </c>
      <c r="AG1010" s="44">
        <f>VLOOKUP(E1010,'T&amp;NTprop'!I$28:O$35,7,FALSE)</f>
        <v>0.66194365727621274</v>
      </c>
      <c r="AH1010" s="45">
        <v>1.91</v>
      </c>
      <c r="AI1010" s="45">
        <v>1.91</v>
      </c>
    </row>
    <row r="1011" spans="2:35" x14ac:dyDescent="0.25">
      <c r="B1011">
        <f>VLOOKUP(C1011*1,RMPCrecs!F$2:N$1245,9,FALSE)</f>
        <v>49</v>
      </c>
      <c r="C1011" s="15" t="s">
        <v>282</v>
      </c>
      <c r="D1011" s="15" t="s">
        <v>41</v>
      </c>
      <c r="E1011" s="16">
        <v>2008</v>
      </c>
      <c r="F1011" s="15" t="s">
        <v>42</v>
      </c>
      <c r="G1011" s="17">
        <v>39689</v>
      </c>
      <c r="H1011" s="15" t="s">
        <v>43</v>
      </c>
      <c r="I1011" s="15" t="s">
        <v>44</v>
      </c>
      <c r="J1011" s="16">
        <v>3008</v>
      </c>
      <c r="K1011" s="15" t="s">
        <v>45</v>
      </c>
      <c r="L1011" s="16">
        <v>800</v>
      </c>
      <c r="M1011" s="15" t="s">
        <v>46</v>
      </c>
      <c r="N1011" s="16">
        <v>3</v>
      </c>
      <c r="O1011" s="15" t="s">
        <v>43</v>
      </c>
      <c r="P1011" s="15" t="s">
        <v>68</v>
      </c>
      <c r="Q1011" s="15" t="s">
        <v>48</v>
      </c>
      <c r="R1011" s="15" t="s">
        <v>49</v>
      </c>
      <c r="S1011" s="15" t="s">
        <v>43</v>
      </c>
      <c r="T1011" s="15" t="s">
        <v>50</v>
      </c>
      <c r="U1011" s="15" t="s">
        <v>69</v>
      </c>
      <c r="V1011" s="58">
        <f t="shared" si="16"/>
        <v>1.2643123853975662</v>
      </c>
      <c r="W1011" s="58">
        <f t="shared" si="17"/>
        <v>1.2643123853975662</v>
      </c>
      <c r="X1011" s="15" t="s">
        <v>52</v>
      </c>
      <c r="Y1011" s="15" t="s">
        <v>148</v>
      </c>
      <c r="Z1011" s="16" t="b">
        <v>0</v>
      </c>
      <c r="AA1011" s="15" t="s">
        <v>54</v>
      </c>
      <c r="AB1011" s="16" t="b">
        <v>0</v>
      </c>
      <c r="AC1011" s="16">
        <v>39</v>
      </c>
      <c r="AD1011" s="42" t="s">
        <v>1855</v>
      </c>
      <c r="AE1011" s="42"/>
      <c r="AF1011" s="44" t="str">
        <f t="shared" si="15"/>
        <v>mix</v>
      </c>
      <c r="AG1011" s="44">
        <f>VLOOKUP(E1011,'T&amp;NTprop'!I$28:O$35,7,FALSE)</f>
        <v>0.66194365727621274</v>
      </c>
      <c r="AH1011" s="45">
        <v>1.91</v>
      </c>
      <c r="AI1011" s="45">
        <v>1.91</v>
      </c>
    </row>
    <row r="1012" spans="2:35" x14ac:dyDescent="0.25">
      <c r="B1012">
        <f>VLOOKUP(C1012*1,RMPCrecs!F$2:N$1245,9,FALSE)</f>
        <v>49</v>
      </c>
      <c r="C1012" s="15" t="s">
        <v>283</v>
      </c>
      <c r="D1012" s="15" t="s">
        <v>41</v>
      </c>
      <c r="E1012" s="16">
        <v>2008</v>
      </c>
      <c r="F1012" s="15" t="s">
        <v>42</v>
      </c>
      <c r="G1012" s="17">
        <v>39689</v>
      </c>
      <c r="H1012" s="15" t="s">
        <v>43</v>
      </c>
      <c r="I1012" s="15" t="s">
        <v>44</v>
      </c>
      <c r="J1012" s="16">
        <v>3008</v>
      </c>
      <c r="K1012" s="15" t="s">
        <v>110</v>
      </c>
      <c r="L1012" s="16">
        <v>670</v>
      </c>
      <c r="M1012" s="15" t="s">
        <v>46</v>
      </c>
      <c r="N1012" s="16">
        <v>3</v>
      </c>
      <c r="O1012" s="15" t="s">
        <v>43</v>
      </c>
      <c r="P1012" s="15" t="s">
        <v>68</v>
      </c>
      <c r="Q1012" s="15" t="s">
        <v>48</v>
      </c>
      <c r="R1012" s="15" t="s">
        <v>49</v>
      </c>
      <c r="S1012" s="15" t="s">
        <v>43</v>
      </c>
      <c r="T1012" s="15" t="s">
        <v>50</v>
      </c>
      <c r="U1012" s="15" t="s">
        <v>69</v>
      </c>
      <c r="V1012" s="58">
        <f t="shared" si="16"/>
        <v>1.2643123853975662</v>
      </c>
      <c r="W1012" s="58">
        <f t="shared" si="17"/>
        <v>1.2643123853975662</v>
      </c>
      <c r="X1012" s="15" t="s">
        <v>52</v>
      </c>
      <c r="Y1012" s="15" t="s">
        <v>148</v>
      </c>
      <c r="Z1012" s="16" t="b">
        <v>0</v>
      </c>
      <c r="AA1012" s="15" t="s">
        <v>54</v>
      </c>
      <c r="AB1012" s="16" t="b">
        <v>0</v>
      </c>
      <c r="AC1012" s="16">
        <v>39</v>
      </c>
      <c r="AD1012" s="42" t="s">
        <v>1855</v>
      </c>
      <c r="AE1012" s="42"/>
      <c r="AF1012" s="44" t="str">
        <f t="shared" si="15"/>
        <v>mix</v>
      </c>
      <c r="AG1012" s="44">
        <f>VLOOKUP(E1012,'T&amp;NTprop'!I$28:O$35,7,FALSE)</f>
        <v>0.66194365727621274</v>
      </c>
      <c r="AH1012" s="45">
        <v>1.91</v>
      </c>
      <c r="AI1012" s="45">
        <v>1.91</v>
      </c>
    </row>
    <row r="1013" spans="2:35" x14ac:dyDescent="0.25">
      <c r="B1013">
        <f>VLOOKUP(C1013*1,RMPCrecs!F$2:N$1245,9,FALSE)</f>
        <v>49</v>
      </c>
      <c r="C1013" s="15" t="s">
        <v>284</v>
      </c>
      <c r="D1013" s="15" t="s">
        <v>41</v>
      </c>
      <c r="E1013" s="16">
        <v>2008</v>
      </c>
      <c r="F1013" s="15" t="s">
        <v>42</v>
      </c>
      <c r="G1013" s="17">
        <v>39689</v>
      </c>
      <c r="H1013" s="15" t="s">
        <v>43</v>
      </c>
      <c r="I1013" s="15" t="s">
        <v>44</v>
      </c>
      <c r="J1013" s="16">
        <v>3008</v>
      </c>
      <c r="K1013" s="15" t="s">
        <v>110</v>
      </c>
      <c r="L1013" s="16">
        <v>730</v>
      </c>
      <c r="M1013" s="15" t="s">
        <v>46</v>
      </c>
      <c r="N1013" s="16">
        <v>3</v>
      </c>
      <c r="O1013" s="15" t="s">
        <v>43</v>
      </c>
      <c r="P1013" s="15" t="s">
        <v>68</v>
      </c>
      <c r="Q1013" s="15" t="s">
        <v>48</v>
      </c>
      <c r="R1013" s="15" t="s">
        <v>49</v>
      </c>
      <c r="S1013" s="15" t="s">
        <v>43</v>
      </c>
      <c r="T1013" s="15" t="s">
        <v>50</v>
      </c>
      <c r="U1013" s="15" t="s">
        <v>69</v>
      </c>
      <c r="V1013" s="58">
        <f t="shared" si="16"/>
        <v>1.2643123853975662</v>
      </c>
      <c r="W1013" s="58">
        <f t="shared" si="17"/>
        <v>1.2643123853975662</v>
      </c>
      <c r="X1013" s="15" t="s">
        <v>52</v>
      </c>
      <c r="Y1013" s="15" t="s">
        <v>148</v>
      </c>
      <c r="Z1013" s="16" t="b">
        <v>0</v>
      </c>
      <c r="AA1013" s="15" t="s">
        <v>54</v>
      </c>
      <c r="AB1013" s="16" t="b">
        <v>0</v>
      </c>
      <c r="AC1013" s="16">
        <v>39</v>
      </c>
      <c r="AD1013" s="42" t="s">
        <v>1855</v>
      </c>
      <c r="AE1013" s="42"/>
      <c r="AF1013" s="44" t="str">
        <f t="shared" si="15"/>
        <v>mix</v>
      </c>
      <c r="AG1013" s="44">
        <f>VLOOKUP(E1013,'T&amp;NTprop'!I$28:O$35,7,FALSE)</f>
        <v>0.66194365727621274</v>
      </c>
      <c r="AH1013" s="45">
        <v>1.91</v>
      </c>
      <c r="AI1013" s="45">
        <v>1.91</v>
      </c>
    </row>
    <row r="1014" spans="2:35" x14ac:dyDescent="0.25">
      <c r="B1014">
        <f>VLOOKUP(C1014*1,RMPCrecs!F$2:N$1245,9,FALSE)</f>
        <v>49</v>
      </c>
      <c r="C1014" s="15" t="s">
        <v>285</v>
      </c>
      <c r="D1014" s="15" t="s">
        <v>41</v>
      </c>
      <c r="E1014" s="16">
        <v>2008</v>
      </c>
      <c r="F1014" s="15" t="s">
        <v>42</v>
      </c>
      <c r="G1014" s="17">
        <v>39696</v>
      </c>
      <c r="H1014" s="15" t="s">
        <v>43</v>
      </c>
      <c r="I1014" s="15" t="s">
        <v>44</v>
      </c>
      <c r="J1014" s="16">
        <v>3008</v>
      </c>
      <c r="K1014" s="15" t="s">
        <v>110</v>
      </c>
      <c r="L1014" s="16">
        <v>760</v>
      </c>
      <c r="M1014" s="15" t="s">
        <v>46</v>
      </c>
      <c r="N1014" s="16">
        <v>3</v>
      </c>
      <c r="O1014" s="15" t="s">
        <v>43</v>
      </c>
      <c r="P1014" s="15" t="s">
        <v>68</v>
      </c>
      <c r="Q1014" s="15" t="s">
        <v>48</v>
      </c>
      <c r="R1014" s="15" t="s">
        <v>49</v>
      </c>
      <c r="S1014" s="15" t="s">
        <v>43</v>
      </c>
      <c r="T1014" s="15" t="s">
        <v>50</v>
      </c>
      <c r="U1014" s="15" t="s">
        <v>72</v>
      </c>
      <c r="V1014" s="58">
        <f t="shared" si="16"/>
        <v>1.032632105350892</v>
      </c>
      <c r="W1014" s="58">
        <f t="shared" si="17"/>
        <v>1.032632105350892</v>
      </c>
      <c r="X1014" s="15" t="s">
        <v>52</v>
      </c>
      <c r="Y1014" s="15" t="s">
        <v>168</v>
      </c>
      <c r="Z1014" s="16" t="b">
        <v>0</v>
      </c>
      <c r="AA1014" s="15" t="s">
        <v>54</v>
      </c>
      <c r="AB1014" s="16" t="b">
        <v>0</v>
      </c>
      <c r="AC1014" s="16">
        <v>39</v>
      </c>
      <c r="AD1014" s="42" t="s">
        <v>1855</v>
      </c>
      <c r="AE1014" s="42"/>
      <c r="AF1014" s="44" t="str">
        <f t="shared" si="15"/>
        <v>mix</v>
      </c>
      <c r="AG1014" s="44">
        <f>VLOOKUP(E1014,'T&amp;NTprop'!I$28:O$35,7,FALSE)</f>
        <v>0.66194365727621274</v>
      </c>
      <c r="AH1014" s="45">
        <v>1.56</v>
      </c>
      <c r="AI1014" s="45">
        <v>1.56</v>
      </c>
    </row>
    <row r="1015" spans="2:35" x14ac:dyDescent="0.25">
      <c r="B1015">
        <f>VLOOKUP(C1015*1,RMPCrecs!F$2:N$1245,9,FALSE)</f>
        <v>49</v>
      </c>
      <c r="C1015" s="15" t="s">
        <v>286</v>
      </c>
      <c r="D1015" s="15" t="s">
        <v>41</v>
      </c>
      <c r="E1015" s="16">
        <v>2008</v>
      </c>
      <c r="F1015" s="15" t="s">
        <v>42</v>
      </c>
      <c r="G1015" s="17">
        <v>39696</v>
      </c>
      <c r="H1015" s="15" t="s">
        <v>43</v>
      </c>
      <c r="I1015" s="15" t="s">
        <v>44</v>
      </c>
      <c r="J1015" s="16">
        <v>3008</v>
      </c>
      <c r="K1015" s="15" t="s">
        <v>110</v>
      </c>
      <c r="L1015" s="16">
        <v>780</v>
      </c>
      <c r="M1015" s="15" t="s">
        <v>46</v>
      </c>
      <c r="N1015" s="16">
        <v>3</v>
      </c>
      <c r="O1015" s="15" t="s">
        <v>43</v>
      </c>
      <c r="P1015" s="15" t="s">
        <v>287</v>
      </c>
      <c r="Q1015" s="15" t="s">
        <v>48</v>
      </c>
      <c r="R1015" s="15" t="s">
        <v>49</v>
      </c>
      <c r="S1015" s="15" t="s">
        <v>43</v>
      </c>
      <c r="T1015" s="15" t="s">
        <v>50</v>
      </c>
      <c r="U1015" s="15" t="s">
        <v>72</v>
      </c>
      <c r="V1015" s="58">
        <f t="shared" si="16"/>
        <v>1.032632105350892</v>
      </c>
      <c r="W1015" s="58">
        <f t="shared" si="17"/>
        <v>1.032632105350892</v>
      </c>
      <c r="X1015" s="15" t="s">
        <v>52</v>
      </c>
      <c r="Y1015" s="15" t="s">
        <v>168</v>
      </c>
      <c r="Z1015" s="16" t="b">
        <v>0</v>
      </c>
      <c r="AA1015" s="15" t="s">
        <v>54</v>
      </c>
      <c r="AB1015" s="16" t="b">
        <v>0</v>
      </c>
      <c r="AC1015" s="16">
        <v>39</v>
      </c>
      <c r="AD1015" s="42" t="s">
        <v>1855</v>
      </c>
      <c r="AE1015" s="42"/>
      <c r="AF1015" s="44" t="str">
        <f t="shared" si="15"/>
        <v>mix</v>
      </c>
      <c r="AG1015" s="44">
        <f>VLOOKUP(E1015,'T&amp;NTprop'!I$28:O$35,7,FALSE)</f>
        <v>0.66194365727621274</v>
      </c>
      <c r="AH1015" s="45">
        <v>1.56</v>
      </c>
      <c r="AI1015" s="45">
        <v>1.56</v>
      </c>
    </row>
    <row r="1016" spans="2:35" x14ac:dyDescent="0.25">
      <c r="B1016">
        <f>VLOOKUP(C1016*1,RMPCrecs!F$2:N$1245,9,FALSE)</f>
        <v>49</v>
      </c>
      <c r="C1016" s="15" t="s">
        <v>288</v>
      </c>
      <c r="D1016" s="15" t="s">
        <v>41</v>
      </c>
      <c r="E1016" s="16">
        <v>2008</v>
      </c>
      <c r="F1016" s="15" t="s">
        <v>42</v>
      </c>
      <c r="G1016" s="17">
        <v>39696</v>
      </c>
      <c r="H1016" s="15" t="s">
        <v>43</v>
      </c>
      <c r="I1016" s="15" t="s">
        <v>44</v>
      </c>
      <c r="J1016" s="16">
        <v>3008</v>
      </c>
      <c r="K1016" s="15" t="s">
        <v>110</v>
      </c>
      <c r="L1016" s="16">
        <v>750</v>
      </c>
      <c r="M1016" s="15" t="s">
        <v>46</v>
      </c>
      <c r="N1016" s="16">
        <v>3</v>
      </c>
      <c r="O1016" s="15" t="s">
        <v>43</v>
      </c>
      <c r="P1016" s="15" t="s">
        <v>68</v>
      </c>
      <c r="Q1016" s="15" t="s">
        <v>48</v>
      </c>
      <c r="R1016" s="15" t="s">
        <v>49</v>
      </c>
      <c r="S1016" s="15" t="s">
        <v>43</v>
      </c>
      <c r="T1016" s="15" t="s">
        <v>50</v>
      </c>
      <c r="U1016" s="15" t="s">
        <v>72</v>
      </c>
      <c r="V1016" s="58">
        <f t="shared" si="16"/>
        <v>1.032632105350892</v>
      </c>
      <c r="W1016" s="58">
        <f t="shared" si="17"/>
        <v>1.032632105350892</v>
      </c>
      <c r="X1016" s="15" t="s">
        <v>52</v>
      </c>
      <c r="Y1016" s="15" t="s">
        <v>168</v>
      </c>
      <c r="Z1016" s="16" t="b">
        <v>0</v>
      </c>
      <c r="AA1016" s="15" t="s">
        <v>54</v>
      </c>
      <c r="AB1016" s="16" t="b">
        <v>0</v>
      </c>
      <c r="AC1016" s="16">
        <v>39</v>
      </c>
      <c r="AD1016" s="42" t="s">
        <v>1855</v>
      </c>
      <c r="AE1016" s="42"/>
      <c r="AF1016" s="44" t="str">
        <f t="shared" si="15"/>
        <v>mix</v>
      </c>
      <c r="AG1016" s="44">
        <f>VLOOKUP(E1016,'T&amp;NTprop'!I$28:O$35,7,FALSE)</f>
        <v>0.66194365727621274</v>
      </c>
      <c r="AH1016" s="45">
        <v>1.56</v>
      </c>
      <c r="AI1016" s="45">
        <v>1.56</v>
      </c>
    </row>
    <row r="1017" spans="2:35" x14ac:dyDescent="0.25">
      <c r="B1017">
        <f>VLOOKUP(C1017*1,RMPCrecs!F$2:N$1245,9,FALSE)</f>
        <v>49</v>
      </c>
      <c r="C1017" s="15" t="s">
        <v>293</v>
      </c>
      <c r="D1017" s="15" t="s">
        <v>41</v>
      </c>
      <c r="E1017" s="16">
        <v>2008</v>
      </c>
      <c r="F1017" s="15" t="s">
        <v>42</v>
      </c>
      <c r="G1017" s="17">
        <v>39696</v>
      </c>
      <c r="H1017" s="15" t="s">
        <v>43</v>
      </c>
      <c r="I1017" s="15" t="s">
        <v>44</v>
      </c>
      <c r="J1017" s="16">
        <v>3008</v>
      </c>
      <c r="K1017" s="15" t="s">
        <v>45</v>
      </c>
      <c r="L1017" s="16">
        <v>820</v>
      </c>
      <c r="M1017" s="15" t="s">
        <v>46</v>
      </c>
      <c r="N1017" s="16">
        <v>3</v>
      </c>
      <c r="O1017" s="15" t="s">
        <v>43</v>
      </c>
      <c r="P1017" s="15" t="s">
        <v>68</v>
      </c>
      <c r="Q1017" s="15" t="s">
        <v>48</v>
      </c>
      <c r="R1017" s="15" t="s">
        <v>49</v>
      </c>
      <c r="S1017" s="15" t="s">
        <v>43</v>
      </c>
      <c r="T1017" s="15" t="s">
        <v>50</v>
      </c>
      <c r="U1017" s="15" t="s">
        <v>72</v>
      </c>
      <c r="V1017" s="58">
        <f t="shared" si="16"/>
        <v>1.032632105350892</v>
      </c>
      <c r="W1017" s="58">
        <f t="shared" si="17"/>
        <v>1.032632105350892</v>
      </c>
      <c r="X1017" s="15" t="s">
        <v>52</v>
      </c>
      <c r="Y1017" s="15" t="s">
        <v>168</v>
      </c>
      <c r="Z1017" s="16" t="b">
        <v>0</v>
      </c>
      <c r="AA1017" s="15" t="s">
        <v>54</v>
      </c>
      <c r="AB1017" s="16" t="b">
        <v>0</v>
      </c>
      <c r="AC1017" s="16">
        <v>39</v>
      </c>
      <c r="AD1017" s="42" t="s">
        <v>1855</v>
      </c>
      <c r="AE1017" s="42"/>
      <c r="AF1017" s="44" t="str">
        <f t="shared" si="15"/>
        <v>mix</v>
      </c>
      <c r="AG1017" s="44">
        <f>VLOOKUP(E1017,'T&amp;NTprop'!I$28:O$35,7,FALSE)</f>
        <v>0.66194365727621274</v>
      </c>
      <c r="AH1017" s="45">
        <v>1.56</v>
      </c>
      <c r="AI1017" s="45">
        <v>1.56</v>
      </c>
    </row>
    <row r="1018" spans="2:35" x14ac:dyDescent="0.25">
      <c r="B1018">
        <f>VLOOKUP(C1018*1,RMPCrecs!F$2:N$1245,9,FALSE)</f>
        <v>49</v>
      </c>
      <c r="C1018" s="15" t="s">
        <v>298</v>
      </c>
      <c r="D1018" s="15" t="s">
        <v>41</v>
      </c>
      <c r="E1018" s="16">
        <v>2008</v>
      </c>
      <c r="F1018" s="15" t="s">
        <v>42</v>
      </c>
      <c r="G1018" s="17">
        <v>39696</v>
      </c>
      <c r="H1018" s="15" t="s">
        <v>43</v>
      </c>
      <c r="I1018" s="15" t="s">
        <v>44</v>
      </c>
      <c r="J1018" s="16">
        <v>3008</v>
      </c>
      <c r="K1018" s="15" t="s">
        <v>45</v>
      </c>
      <c r="L1018" s="16">
        <v>840</v>
      </c>
      <c r="M1018" s="15" t="s">
        <v>46</v>
      </c>
      <c r="N1018" s="16">
        <v>3</v>
      </c>
      <c r="O1018" s="15" t="s">
        <v>43</v>
      </c>
      <c r="P1018" s="15" t="s">
        <v>68</v>
      </c>
      <c r="Q1018" s="15" t="s">
        <v>48</v>
      </c>
      <c r="R1018" s="15" t="s">
        <v>49</v>
      </c>
      <c r="S1018" s="15" t="s">
        <v>43</v>
      </c>
      <c r="T1018" s="15" t="s">
        <v>50</v>
      </c>
      <c r="U1018" s="15" t="s">
        <v>72</v>
      </c>
      <c r="V1018" s="58">
        <f t="shared" si="16"/>
        <v>1.032632105350892</v>
      </c>
      <c r="W1018" s="58">
        <f t="shared" si="17"/>
        <v>1.032632105350892</v>
      </c>
      <c r="X1018" s="15" t="s">
        <v>52</v>
      </c>
      <c r="Y1018" s="15" t="s">
        <v>168</v>
      </c>
      <c r="Z1018" s="16" t="b">
        <v>0</v>
      </c>
      <c r="AA1018" s="15" t="s">
        <v>54</v>
      </c>
      <c r="AB1018" s="16" t="b">
        <v>0</v>
      </c>
      <c r="AC1018" s="16">
        <v>39</v>
      </c>
      <c r="AD1018" s="42" t="s">
        <v>1855</v>
      </c>
      <c r="AE1018" s="42"/>
      <c r="AF1018" s="44" t="str">
        <f t="shared" si="15"/>
        <v>mix</v>
      </c>
      <c r="AG1018" s="44">
        <f>VLOOKUP(E1018,'T&amp;NTprop'!I$28:O$35,7,FALSE)</f>
        <v>0.66194365727621274</v>
      </c>
      <c r="AH1018" s="45">
        <v>1.56</v>
      </c>
      <c r="AI1018" s="45">
        <v>1.56</v>
      </c>
    </row>
    <row r="1019" spans="2:35" x14ac:dyDescent="0.25">
      <c r="B1019">
        <f>VLOOKUP(C1019*1,RMPCrecs!F$2:N$1245,9,FALSE)</f>
        <v>49</v>
      </c>
      <c r="C1019" s="15" t="s">
        <v>299</v>
      </c>
      <c r="D1019" s="15" t="s">
        <v>41</v>
      </c>
      <c r="E1019" s="16">
        <v>2008</v>
      </c>
      <c r="F1019" s="15" t="s">
        <v>42</v>
      </c>
      <c r="G1019" s="17">
        <v>39696</v>
      </c>
      <c r="H1019" s="15" t="s">
        <v>43</v>
      </c>
      <c r="I1019" s="15" t="s">
        <v>44</v>
      </c>
      <c r="J1019" s="16">
        <v>3008</v>
      </c>
      <c r="K1019" s="15" t="s">
        <v>45</v>
      </c>
      <c r="L1019" s="16">
        <v>800</v>
      </c>
      <c r="M1019" s="15" t="s">
        <v>46</v>
      </c>
      <c r="N1019" s="16">
        <v>3</v>
      </c>
      <c r="O1019" s="15" t="s">
        <v>43</v>
      </c>
      <c r="P1019" s="15" t="s">
        <v>68</v>
      </c>
      <c r="Q1019" s="15" t="s">
        <v>48</v>
      </c>
      <c r="R1019" s="15" t="s">
        <v>49</v>
      </c>
      <c r="S1019" s="15" t="s">
        <v>43</v>
      </c>
      <c r="T1019" s="15" t="s">
        <v>50</v>
      </c>
      <c r="U1019" s="15" t="s">
        <v>72</v>
      </c>
      <c r="V1019" s="58">
        <f t="shared" si="16"/>
        <v>1.032632105350892</v>
      </c>
      <c r="W1019" s="58">
        <f t="shared" si="17"/>
        <v>1.032632105350892</v>
      </c>
      <c r="X1019" s="15" t="s">
        <v>52</v>
      </c>
      <c r="Y1019" s="15" t="s">
        <v>168</v>
      </c>
      <c r="Z1019" s="16" t="b">
        <v>0</v>
      </c>
      <c r="AA1019" s="15" t="s">
        <v>54</v>
      </c>
      <c r="AB1019" s="16" t="b">
        <v>0</v>
      </c>
      <c r="AC1019" s="16">
        <v>39</v>
      </c>
      <c r="AD1019" s="42" t="s">
        <v>1855</v>
      </c>
      <c r="AE1019" s="42"/>
      <c r="AF1019" s="44" t="str">
        <f t="shared" si="15"/>
        <v>mix</v>
      </c>
      <c r="AG1019" s="44">
        <f>VLOOKUP(E1019,'T&amp;NTprop'!I$28:O$35,7,FALSE)</f>
        <v>0.66194365727621274</v>
      </c>
      <c r="AH1019" s="45">
        <v>1.56</v>
      </c>
      <c r="AI1019" s="45">
        <v>1.56</v>
      </c>
    </row>
    <row r="1020" spans="2:35" x14ac:dyDescent="0.25">
      <c r="B1020">
        <f>VLOOKUP(C1020*1,RMPCrecs!F$2:N$1245,9,FALSE)</f>
        <v>49</v>
      </c>
      <c r="C1020" s="15" t="s">
        <v>300</v>
      </c>
      <c r="D1020" s="15" t="s">
        <v>41</v>
      </c>
      <c r="E1020" s="16">
        <v>2008</v>
      </c>
      <c r="F1020" s="15" t="s">
        <v>42</v>
      </c>
      <c r="G1020" s="17">
        <v>39696</v>
      </c>
      <c r="H1020" s="15" t="s">
        <v>43</v>
      </c>
      <c r="I1020" s="15" t="s">
        <v>44</v>
      </c>
      <c r="J1020" s="16">
        <v>3008</v>
      </c>
      <c r="K1020" s="15" t="s">
        <v>45</v>
      </c>
      <c r="L1020" s="16">
        <v>800</v>
      </c>
      <c r="M1020" s="15" t="s">
        <v>46</v>
      </c>
      <c r="N1020" s="16">
        <v>3</v>
      </c>
      <c r="O1020" s="15" t="s">
        <v>43</v>
      </c>
      <c r="P1020" s="15" t="s">
        <v>68</v>
      </c>
      <c r="Q1020" s="15" t="s">
        <v>48</v>
      </c>
      <c r="R1020" s="15" t="s">
        <v>49</v>
      </c>
      <c r="S1020" s="15" t="s">
        <v>43</v>
      </c>
      <c r="T1020" s="15" t="s">
        <v>50</v>
      </c>
      <c r="U1020" s="15" t="s">
        <v>72</v>
      </c>
      <c r="V1020" s="58">
        <f t="shared" si="16"/>
        <v>1.032632105350892</v>
      </c>
      <c r="W1020" s="58">
        <f t="shared" si="17"/>
        <v>1.032632105350892</v>
      </c>
      <c r="X1020" s="15" t="s">
        <v>52</v>
      </c>
      <c r="Y1020" s="15" t="s">
        <v>168</v>
      </c>
      <c r="Z1020" s="16" t="b">
        <v>0</v>
      </c>
      <c r="AA1020" s="15" t="s">
        <v>54</v>
      </c>
      <c r="AB1020" s="16" t="b">
        <v>0</v>
      </c>
      <c r="AC1020" s="16">
        <v>39</v>
      </c>
      <c r="AD1020" s="42" t="s">
        <v>1855</v>
      </c>
      <c r="AE1020" s="42"/>
      <c r="AF1020" s="44" t="str">
        <f t="shared" si="15"/>
        <v>mix</v>
      </c>
      <c r="AG1020" s="44">
        <f>VLOOKUP(E1020,'T&amp;NTprop'!I$28:O$35,7,FALSE)</f>
        <v>0.66194365727621274</v>
      </c>
      <c r="AH1020" s="45">
        <v>1.56</v>
      </c>
      <c r="AI1020" s="45">
        <v>1.56</v>
      </c>
    </row>
    <row r="1021" spans="2:35" x14ac:dyDescent="0.25">
      <c r="B1021">
        <f>VLOOKUP(C1021*1,RMPCrecs!F$2:N$1245,9,FALSE)</f>
        <v>49</v>
      </c>
      <c r="C1021" s="15" t="s">
        <v>301</v>
      </c>
      <c r="D1021" s="15" t="s">
        <v>41</v>
      </c>
      <c r="E1021" s="16">
        <v>2008</v>
      </c>
      <c r="F1021" s="15" t="s">
        <v>42</v>
      </c>
      <c r="G1021" s="17">
        <v>39696</v>
      </c>
      <c r="H1021" s="15" t="s">
        <v>43</v>
      </c>
      <c r="I1021" s="15" t="s">
        <v>44</v>
      </c>
      <c r="J1021" s="16">
        <v>3008</v>
      </c>
      <c r="K1021" s="15" t="s">
        <v>110</v>
      </c>
      <c r="L1021" s="16">
        <v>710</v>
      </c>
      <c r="M1021" s="15" t="s">
        <v>46</v>
      </c>
      <c r="N1021" s="16">
        <v>3</v>
      </c>
      <c r="O1021" s="15" t="s">
        <v>43</v>
      </c>
      <c r="P1021" s="15" t="s">
        <v>68</v>
      </c>
      <c r="Q1021" s="15" t="s">
        <v>48</v>
      </c>
      <c r="R1021" s="15" t="s">
        <v>49</v>
      </c>
      <c r="S1021" s="15" t="s">
        <v>43</v>
      </c>
      <c r="T1021" s="15" t="s">
        <v>50</v>
      </c>
      <c r="U1021" s="15" t="s">
        <v>72</v>
      </c>
      <c r="V1021" s="58">
        <f t="shared" si="16"/>
        <v>1.032632105350892</v>
      </c>
      <c r="W1021" s="58">
        <f t="shared" si="17"/>
        <v>1.032632105350892</v>
      </c>
      <c r="X1021" s="15" t="s">
        <v>52</v>
      </c>
      <c r="Y1021" s="15" t="s">
        <v>168</v>
      </c>
      <c r="Z1021" s="16" t="b">
        <v>0</v>
      </c>
      <c r="AA1021" s="15" t="s">
        <v>54</v>
      </c>
      <c r="AB1021" s="16" t="b">
        <v>0</v>
      </c>
      <c r="AC1021" s="16">
        <v>39</v>
      </c>
      <c r="AD1021" s="42" t="s">
        <v>1855</v>
      </c>
      <c r="AE1021" s="42"/>
      <c r="AF1021" s="44" t="str">
        <f t="shared" si="15"/>
        <v>mix</v>
      </c>
      <c r="AG1021" s="44">
        <f>VLOOKUP(E1021,'T&amp;NTprop'!I$28:O$35,7,FALSE)</f>
        <v>0.66194365727621274</v>
      </c>
      <c r="AH1021" s="45">
        <v>1.56</v>
      </c>
      <c r="AI1021" s="45">
        <v>1.56</v>
      </c>
    </row>
    <row r="1022" spans="2:35" x14ac:dyDescent="0.25">
      <c r="B1022">
        <f>VLOOKUP(C1022*1,RMPCrecs!F$2:N$1245,9,FALSE)</f>
        <v>49</v>
      </c>
      <c r="C1022" s="15" t="s">
        <v>302</v>
      </c>
      <c r="D1022" s="15" t="s">
        <v>41</v>
      </c>
      <c r="E1022" s="16">
        <v>2008</v>
      </c>
      <c r="F1022" s="15" t="s">
        <v>42</v>
      </c>
      <c r="G1022" s="17">
        <v>39696</v>
      </c>
      <c r="H1022" s="15" t="s">
        <v>43</v>
      </c>
      <c r="I1022" s="15" t="s">
        <v>44</v>
      </c>
      <c r="J1022" s="16">
        <v>3008</v>
      </c>
      <c r="K1022" s="15" t="s">
        <v>45</v>
      </c>
      <c r="L1022" s="16">
        <v>810</v>
      </c>
      <c r="M1022" s="15" t="s">
        <v>46</v>
      </c>
      <c r="N1022" s="16">
        <v>3</v>
      </c>
      <c r="O1022" s="15" t="s">
        <v>43</v>
      </c>
      <c r="P1022" s="15" t="s">
        <v>68</v>
      </c>
      <c r="Q1022" s="15" t="s">
        <v>48</v>
      </c>
      <c r="R1022" s="15" t="s">
        <v>49</v>
      </c>
      <c r="S1022" s="15" t="s">
        <v>43</v>
      </c>
      <c r="T1022" s="15" t="s">
        <v>50</v>
      </c>
      <c r="U1022" s="15" t="s">
        <v>72</v>
      </c>
      <c r="V1022" s="58">
        <f t="shared" si="16"/>
        <v>1.032632105350892</v>
      </c>
      <c r="W1022" s="58">
        <f t="shared" si="17"/>
        <v>1.032632105350892</v>
      </c>
      <c r="X1022" s="15" t="s">
        <v>52</v>
      </c>
      <c r="Y1022" s="15" t="s">
        <v>168</v>
      </c>
      <c r="Z1022" s="16" t="b">
        <v>0</v>
      </c>
      <c r="AA1022" s="15" t="s">
        <v>54</v>
      </c>
      <c r="AB1022" s="16" t="b">
        <v>0</v>
      </c>
      <c r="AC1022" s="16">
        <v>39</v>
      </c>
      <c r="AD1022" s="42" t="s">
        <v>1855</v>
      </c>
      <c r="AE1022" s="42"/>
      <c r="AF1022" s="44" t="str">
        <f t="shared" si="15"/>
        <v>mix</v>
      </c>
      <c r="AG1022" s="44">
        <f>VLOOKUP(E1022,'T&amp;NTprop'!I$28:O$35,7,FALSE)</f>
        <v>0.66194365727621274</v>
      </c>
      <c r="AH1022" s="45">
        <v>1.56</v>
      </c>
      <c r="AI1022" s="45">
        <v>1.56</v>
      </c>
    </row>
    <row r="1023" spans="2:35" x14ac:dyDescent="0.25">
      <c r="B1023">
        <f>VLOOKUP(C1023*1,RMPCrecs!F$2:N$1245,9,FALSE)</f>
        <v>49</v>
      </c>
      <c r="C1023" s="15" t="s">
        <v>303</v>
      </c>
      <c r="D1023" s="15" t="s">
        <v>41</v>
      </c>
      <c r="E1023" s="16">
        <v>2008</v>
      </c>
      <c r="F1023" s="15" t="s">
        <v>42</v>
      </c>
      <c r="G1023" s="17">
        <v>39696</v>
      </c>
      <c r="H1023" s="15" t="s">
        <v>43</v>
      </c>
      <c r="I1023" s="15" t="s">
        <v>44</v>
      </c>
      <c r="J1023" s="16">
        <v>3008</v>
      </c>
      <c r="K1023" s="15" t="s">
        <v>45</v>
      </c>
      <c r="L1023" s="16">
        <v>750</v>
      </c>
      <c r="M1023" s="15" t="s">
        <v>46</v>
      </c>
      <c r="N1023" s="16">
        <v>3</v>
      </c>
      <c r="O1023" s="15" t="s">
        <v>43</v>
      </c>
      <c r="P1023" s="15" t="s">
        <v>68</v>
      </c>
      <c r="Q1023" s="15" t="s">
        <v>48</v>
      </c>
      <c r="R1023" s="15" t="s">
        <v>49</v>
      </c>
      <c r="S1023" s="15" t="s">
        <v>43</v>
      </c>
      <c r="T1023" s="15" t="s">
        <v>50</v>
      </c>
      <c r="U1023" s="15" t="s">
        <v>72</v>
      </c>
      <c r="V1023" s="58">
        <f t="shared" si="16"/>
        <v>1.032632105350892</v>
      </c>
      <c r="W1023" s="58">
        <f t="shared" si="17"/>
        <v>1.032632105350892</v>
      </c>
      <c r="X1023" s="15" t="s">
        <v>52</v>
      </c>
      <c r="Y1023" s="15" t="s">
        <v>168</v>
      </c>
      <c r="Z1023" s="16" t="b">
        <v>0</v>
      </c>
      <c r="AA1023" s="15" t="s">
        <v>54</v>
      </c>
      <c r="AB1023" s="16" t="b">
        <v>0</v>
      </c>
      <c r="AC1023" s="16">
        <v>39</v>
      </c>
      <c r="AD1023" s="42" t="s">
        <v>1855</v>
      </c>
      <c r="AE1023" s="42"/>
      <c r="AF1023" s="44" t="str">
        <f t="shared" si="15"/>
        <v>mix</v>
      </c>
      <c r="AG1023" s="44">
        <f>VLOOKUP(E1023,'T&amp;NTprop'!I$28:O$35,7,FALSE)</f>
        <v>0.66194365727621274</v>
      </c>
      <c r="AH1023" s="45">
        <v>1.56</v>
      </c>
      <c r="AI1023" s="45">
        <v>1.56</v>
      </c>
    </row>
    <row r="1024" spans="2:35" x14ac:dyDescent="0.25">
      <c r="B1024">
        <f>VLOOKUP(C1024*1,RMPCrecs!F$2:N$1245,9,FALSE)</f>
        <v>49</v>
      </c>
      <c r="C1024" s="15" t="s">
        <v>304</v>
      </c>
      <c r="D1024" s="15" t="s">
        <v>41</v>
      </c>
      <c r="E1024" s="16">
        <v>2008</v>
      </c>
      <c r="F1024" s="15" t="s">
        <v>42</v>
      </c>
      <c r="G1024" s="17">
        <v>39696</v>
      </c>
      <c r="H1024" s="15" t="s">
        <v>43</v>
      </c>
      <c r="I1024" s="15" t="s">
        <v>44</v>
      </c>
      <c r="J1024" s="16">
        <v>3008</v>
      </c>
      <c r="K1024" s="15" t="s">
        <v>110</v>
      </c>
      <c r="L1024" s="16">
        <v>760</v>
      </c>
      <c r="M1024" s="15" t="s">
        <v>46</v>
      </c>
      <c r="N1024" s="16">
        <v>3</v>
      </c>
      <c r="O1024" s="15" t="s">
        <v>43</v>
      </c>
      <c r="P1024" s="15" t="s">
        <v>68</v>
      </c>
      <c r="Q1024" s="15" t="s">
        <v>48</v>
      </c>
      <c r="R1024" s="15" t="s">
        <v>49</v>
      </c>
      <c r="S1024" s="15" t="s">
        <v>43</v>
      </c>
      <c r="T1024" s="15" t="s">
        <v>50</v>
      </c>
      <c r="U1024" s="15" t="s">
        <v>72</v>
      </c>
      <c r="V1024" s="58">
        <f t="shared" si="16"/>
        <v>1.032632105350892</v>
      </c>
      <c r="W1024" s="58">
        <f t="shared" si="17"/>
        <v>1.032632105350892</v>
      </c>
      <c r="X1024" s="15" t="s">
        <v>52</v>
      </c>
      <c r="Y1024" s="15" t="s">
        <v>168</v>
      </c>
      <c r="Z1024" s="16" t="b">
        <v>0</v>
      </c>
      <c r="AA1024" s="15" t="s">
        <v>54</v>
      </c>
      <c r="AB1024" s="16" t="b">
        <v>0</v>
      </c>
      <c r="AC1024" s="16">
        <v>39</v>
      </c>
      <c r="AD1024" s="42" t="s">
        <v>1855</v>
      </c>
      <c r="AE1024" s="42"/>
      <c r="AF1024" s="44" t="str">
        <f t="shared" ref="AF1024:AF1087" si="18">IF(OR(B1024=14,B1024=19),"NT",IF(B1024&gt;=49,"mix","Tr"))</f>
        <v>mix</v>
      </c>
      <c r="AG1024" s="44">
        <f>VLOOKUP(E1024,'T&amp;NTprop'!I$28:O$35,7,FALSE)</f>
        <v>0.66194365727621274</v>
      </c>
      <c r="AH1024" s="45">
        <v>1.56</v>
      </c>
      <c r="AI1024" s="45">
        <v>1.56</v>
      </c>
    </row>
    <row r="1025" spans="2:35" x14ac:dyDescent="0.25">
      <c r="B1025">
        <f>VLOOKUP(C1025*1,RMPCrecs!F$2:N$1245,9,FALSE)</f>
        <v>49</v>
      </c>
      <c r="C1025" s="15" t="s">
        <v>305</v>
      </c>
      <c r="D1025" s="15" t="s">
        <v>41</v>
      </c>
      <c r="E1025" s="16">
        <v>2008</v>
      </c>
      <c r="F1025" s="15" t="s">
        <v>42</v>
      </c>
      <c r="G1025" s="17">
        <v>39696</v>
      </c>
      <c r="H1025" s="15" t="s">
        <v>43</v>
      </c>
      <c r="I1025" s="15" t="s">
        <v>44</v>
      </c>
      <c r="J1025" s="16">
        <v>3008</v>
      </c>
      <c r="K1025" s="15" t="s">
        <v>110</v>
      </c>
      <c r="L1025" s="16">
        <v>760</v>
      </c>
      <c r="M1025" s="15" t="s">
        <v>46</v>
      </c>
      <c r="N1025" s="16">
        <v>3</v>
      </c>
      <c r="O1025" s="15" t="s">
        <v>43</v>
      </c>
      <c r="P1025" s="15" t="s">
        <v>68</v>
      </c>
      <c r="Q1025" s="15" t="s">
        <v>48</v>
      </c>
      <c r="R1025" s="15" t="s">
        <v>49</v>
      </c>
      <c r="S1025" s="15" t="s">
        <v>43</v>
      </c>
      <c r="T1025" s="15" t="s">
        <v>50</v>
      </c>
      <c r="U1025" s="15" t="s">
        <v>72</v>
      </c>
      <c r="V1025" s="58">
        <f t="shared" ref="V1025:V1088" si="19">AG1025*AH1025</f>
        <v>1.032632105350892</v>
      </c>
      <c r="W1025" s="58">
        <f t="shared" ref="W1025:W1088" si="20">AI1025*AG1025</f>
        <v>1.032632105350892</v>
      </c>
      <c r="X1025" s="15" t="s">
        <v>52</v>
      </c>
      <c r="Y1025" s="15" t="s">
        <v>168</v>
      </c>
      <c r="Z1025" s="16" t="b">
        <v>0</v>
      </c>
      <c r="AA1025" s="15" t="s">
        <v>54</v>
      </c>
      <c r="AB1025" s="16" t="b">
        <v>0</v>
      </c>
      <c r="AC1025" s="16">
        <v>39</v>
      </c>
      <c r="AD1025" s="42" t="s">
        <v>1855</v>
      </c>
      <c r="AE1025" s="42"/>
      <c r="AF1025" s="44" t="str">
        <f t="shared" si="18"/>
        <v>mix</v>
      </c>
      <c r="AG1025" s="44">
        <f>VLOOKUP(E1025,'T&amp;NTprop'!I$28:O$35,7,FALSE)</f>
        <v>0.66194365727621274</v>
      </c>
      <c r="AH1025" s="45">
        <v>1.56</v>
      </c>
      <c r="AI1025" s="45">
        <v>1.56</v>
      </c>
    </row>
    <row r="1026" spans="2:35" x14ac:dyDescent="0.25">
      <c r="B1026">
        <f>VLOOKUP(C1026*1,RMPCrecs!F$2:N$1245,9,FALSE)</f>
        <v>49</v>
      </c>
      <c r="C1026" s="15" t="s">
        <v>319</v>
      </c>
      <c r="D1026" s="15" t="s">
        <v>41</v>
      </c>
      <c r="E1026" s="16">
        <v>2008</v>
      </c>
      <c r="F1026" s="15" t="s">
        <v>67</v>
      </c>
      <c r="G1026" s="17">
        <v>39687</v>
      </c>
      <c r="H1026" s="15" t="s">
        <v>43</v>
      </c>
      <c r="I1026" s="15" t="s">
        <v>44</v>
      </c>
      <c r="J1026" s="16">
        <v>3008</v>
      </c>
      <c r="K1026" s="15" t="s">
        <v>45</v>
      </c>
      <c r="L1026" s="16">
        <v>790</v>
      </c>
      <c r="M1026" s="15" t="s">
        <v>46</v>
      </c>
      <c r="N1026" s="16">
        <v>3</v>
      </c>
      <c r="O1026" s="15" t="s">
        <v>43</v>
      </c>
      <c r="P1026" s="15" t="s">
        <v>68</v>
      </c>
      <c r="Q1026" s="15" t="s">
        <v>48</v>
      </c>
      <c r="R1026" s="15" t="s">
        <v>49</v>
      </c>
      <c r="S1026" s="15" t="s">
        <v>43</v>
      </c>
      <c r="T1026" s="15" t="s">
        <v>50</v>
      </c>
      <c r="U1026" s="15" t="s">
        <v>69</v>
      </c>
      <c r="V1026" s="58">
        <f t="shared" si="19"/>
        <v>1.913017169528255</v>
      </c>
      <c r="W1026" s="58">
        <f t="shared" si="20"/>
        <v>1.913017169528255</v>
      </c>
      <c r="X1026" s="15" t="s">
        <v>52</v>
      </c>
      <c r="Y1026" s="15" t="s">
        <v>107</v>
      </c>
      <c r="Z1026" s="16" t="b">
        <v>0</v>
      </c>
      <c r="AA1026" s="15" t="s">
        <v>54</v>
      </c>
      <c r="AB1026" s="16" t="b">
        <v>0</v>
      </c>
      <c r="AC1026" s="16">
        <v>39</v>
      </c>
      <c r="AD1026" s="42" t="s">
        <v>1855</v>
      </c>
      <c r="AE1026" s="42"/>
      <c r="AF1026" s="44" t="str">
        <f t="shared" si="18"/>
        <v>mix</v>
      </c>
      <c r="AG1026" s="44">
        <f>VLOOKUP(E1026,'T&amp;NTprop'!I$28:O$35,7,FALSE)</f>
        <v>0.66194365727621274</v>
      </c>
      <c r="AH1026" s="45">
        <v>2.89</v>
      </c>
      <c r="AI1026" s="45">
        <v>2.89</v>
      </c>
    </row>
    <row r="1027" spans="2:35" x14ac:dyDescent="0.25">
      <c r="B1027">
        <f>VLOOKUP(C1027*1,RMPCrecs!F$2:N$1245,9,FALSE)</f>
        <v>49</v>
      </c>
      <c r="C1027" s="15" t="s">
        <v>320</v>
      </c>
      <c r="D1027" s="15" t="s">
        <v>41</v>
      </c>
      <c r="E1027" s="16">
        <v>2008</v>
      </c>
      <c r="F1027" s="15" t="s">
        <v>67</v>
      </c>
      <c r="G1027" s="17">
        <v>39686</v>
      </c>
      <c r="H1027" s="15" t="s">
        <v>43</v>
      </c>
      <c r="I1027" s="15" t="s">
        <v>44</v>
      </c>
      <c r="J1027" s="16">
        <v>3008</v>
      </c>
      <c r="K1027" s="15" t="s">
        <v>110</v>
      </c>
      <c r="L1027" s="16">
        <v>720</v>
      </c>
      <c r="M1027" s="15" t="s">
        <v>46</v>
      </c>
      <c r="N1027" s="16">
        <v>3</v>
      </c>
      <c r="O1027" s="15" t="s">
        <v>43</v>
      </c>
      <c r="P1027" s="15" t="s">
        <v>68</v>
      </c>
      <c r="Q1027" s="15" t="s">
        <v>48</v>
      </c>
      <c r="R1027" s="15" t="s">
        <v>49</v>
      </c>
      <c r="S1027" s="15" t="s">
        <v>43</v>
      </c>
      <c r="T1027" s="15" t="s">
        <v>50</v>
      </c>
      <c r="U1027" s="15" t="s">
        <v>69</v>
      </c>
      <c r="V1027" s="58">
        <f t="shared" si="19"/>
        <v>1.913017169528255</v>
      </c>
      <c r="W1027" s="58">
        <f t="shared" si="20"/>
        <v>1.913017169528255</v>
      </c>
      <c r="X1027" s="15" t="s">
        <v>52</v>
      </c>
      <c r="Y1027" s="15" t="s">
        <v>107</v>
      </c>
      <c r="Z1027" s="16" t="b">
        <v>0</v>
      </c>
      <c r="AA1027" s="15" t="s">
        <v>54</v>
      </c>
      <c r="AB1027" s="16" t="b">
        <v>0</v>
      </c>
      <c r="AC1027" s="16">
        <v>39</v>
      </c>
      <c r="AD1027" s="42" t="s">
        <v>1855</v>
      </c>
      <c r="AE1027" s="42"/>
      <c r="AF1027" s="44" t="str">
        <f t="shared" si="18"/>
        <v>mix</v>
      </c>
      <c r="AG1027" s="44">
        <f>VLOOKUP(E1027,'T&amp;NTprop'!I$28:O$35,7,FALSE)</f>
        <v>0.66194365727621274</v>
      </c>
      <c r="AH1027" s="45">
        <v>2.89</v>
      </c>
      <c r="AI1027" s="45">
        <v>2.89</v>
      </c>
    </row>
    <row r="1028" spans="2:35" x14ac:dyDescent="0.25">
      <c r="B1028">
        <f>VLOOKUP(C1028*1,RMPCrecs!F$2:N$1245,9,FALSE)</f>
        <v>49</v>
      </c>
      <c r="C1028" s="15" t="s">
        <v>321</v>
      </c>
      <c r="D1028" s="15" t="s">
        <v>41</v>
      </c>
      <c r="E1028" s="16">
        <v>2008</v>
      </c>
      <c r="F1028" s="15" t="s">
        <v>67</v>
      </c>
      <c r="G1028" s="17">
        <v>39686</v>
      </c>
      <c r="H1028" s="15" t="s">
        <v>43</v>
      </c>
      <c r="I1028" s="15" t="s">
        <v>44</v>
      </c>
      <c r="J1028" s="16">
        <v>3008</v>
      </c>
      <c r="K1028" s="15" t="s">
        <v>45</v>
      </c>
      <c r="L1028" s="16">
        <v>780</v>
      </c>
      <c r="M1028" s="15" t="s">
        <v>46</v>
      </c>
      <c r="N1028" s="16">
        <v>3</v>
      </c>
      <c r="O1028" s="15" t="s">
        <v>43</v>
      </c>
      <c r="P1028" s="15" t="s">
        <v>68</v>
      </c>
      <c r="Q1028" s="15" t="s">
        <v>48</v>
      </c>
      <c r="R1028" s="15" t="s">
        <v>49</v>
      </c>
      <c r="S1028" s="15" t="s">
        <v>43</v>
      </c>
      <c r="T1028" s="15" t="s">
        <v>50</v>
      </c>
      <c r="U1028" s="15" t="s">
        <v>69</v>
      </c>
      <c r="V1028" s="58">
        <f t="shared" si="19"/>
        <v>1.913017169528255</v>
      </c>
      <c r="W1028" s="58">
        <f t="shared" si="20"/>
        <v>1.913017169528255</v>
      </c>
      <c r="X1028" s="15" t="s">
        <v>52</v>
      </c>
      <c r="Y1028" s="15" t="s">
        <v>107</v>
      </c>
      <c r="Z1028" s="16" t="b">
        <v>0</v>
      </c>
      <c r="AA1028" s="15" t="s">
        <v>54</v>
      </c>
      <c r="AB1028" s="16" t="b">
        <v>0</v>
      </c>
      <c r="AC1028" s="16">
        <v>39</v>
      </c>
      <c r="AD1028" s="42" t="s">
        <v>1855</v>
      </c>
      <c r="AE1028" s="42"/>
      <c r="AF1028" s="44" t="str">
        <f t="shared" si="18"/>
        <v>mix</v>
      </c>
      <c r="AG1028" s="44">
        <f>VLOOKUP(E1028,'T&amp;NTprop'!I$28:O$35,7,FALSE)</f>
        <v>0.66194365727621274</v>
      </c>
      <c r="AH1028" s="45">
        <v>2.89</v>
      </c>
      <c r="AI1028" s="45">
        <v>2.89</v>
      </c>
    </row>
    <row r="1029" spans="2:35" x14ac:dyDescent="0.25">
      <c r="B1029">
        <f>VLOOKUP(C1029*1,RMPCrecs!F$2:N$1245,9,FALSE)</f>
        <v>49</v>
      </c>
      <c r="C1029" s="15" t="s">
        <v>322</v>
      </c>
      <c r="D1029" s="15" t="s">
        <v>41</v>
      </c>
      <c r="E1029" s="16">
        <v>2008</v>
      </c>
      <c r="F1029" s="15" t="s">
        <v>67</v>
      </c>
      <c r="G1029" s="17">
        <v>39686</v>
      </c>
      <c r="H1029" s="15" t="s">
        <v>43</v>
      </c>
      <c r="I1029" s="15" t="s">
        <v>44</v>
      </c>
      <c r="J1029" s="16">
        <v>3008</v>
      </c>
      <c r="K1029" s="15" t="s">
        <v>110</v>
      </c>
      <c r="L1029" s="16">
        <v>760</v>
      </c>
      <c r="M1029" s="15" t="s">
        <v>46</v>
      </c>
      <c r="N1029" s="16">
        <v>3</v>
      </c>
      <c r="O1029" s="15" t="s">
        <v>43</v>
      </c>
      <c r="P1029" s="15" t="s">
        <v>68</v>
      </c>
      <c r="Q1029" s="15" t="s">
        <v>48</v>
      </c>
      <c r="R1029" s="15" t="s">
        <v>49</v>
      </c>
      <c r="S1029" s="15" t="s">
        <v>43</v>
      </c>
      <c r="T1029" s="15" t="s">
        <v>50</v>
      </c>
      <c r="U1029" s="15" t="s">
        <v>69</v>
      </c>
      <c r="V1029" s="58">
        <f t="shared" si="19"/>
        <v>1.913017169528255</v>
      </c>
      <c r="W1029" s="58">
        <f t="shared" si="20"/>
        <v>1.913017169528255</v>
      </c>
      <c r="X1029" s="15" t="s">
        <v>52</v>
      </c>
      <c r="Y1029" s="15" t="s">
        <v>107</v>
      </c>
      <c r="Z1029" s="16" t="b">
        <v>0</v>
      </c>
      <c r="AA1029" s="15" t="s">
        <v>54</v>
      </c>
      <c r="AB1029" s="16" t="b">
        <v>0</v>
      </c>
      <c r="AC1029" s="16">
        <v>39</v>
      </c>
      <c r="AD1029" s="42" t="s">
        <v>1855</v>
      </c>
      <c r="AE1029" s="42"/>
      <c r="AF1029" s="44" t="str">
        <f t="shared" si="18"/>
        <v>mix</v>
      </c>
      <c r="AG1029" s="44">
        <f>VLOOKUP(E1029,'T&amp;NTprop'!I$28:O$35,7,FALSE)</f>
        <v>0.66194365727621274</v>
      </c>
      <c r="AH1029" s="45">
        <v>2.89</v>
      </c>
      <c r="AI1029" s="45">
        <v>2.89</v>
      </c>
    </row>
    <row r="1030" spans="2:35" x14ac:dyDescent="0.25">
      <c r="B1030">
        <f>VLOOKUP(C1030*1,RMPCrecs!F$2:N$1245,9,FALSE)</f>
        <v>49</v>
      </c>
      <c r="C1030" s="15" t="s">
        <v>323</v>
      </c>
      <c r="D1030" s="15" t="s">
        <v>41</v>
      </c>
      <c r="E1030" s="16">
        <v>2008</v>
      </c>
      <c r="F1030" s="15" t="s">
        <v>67</v>
      </c>
      <c r="G1030" s="17">
        <v>39686</v>
      </c>
      <c r="H1030" s="15" t="s">
        <v>43</v>
      </c>
      <c r="I1030" s="15" t="s">
        <v>44</v>
      </c>
      <c r="J1030" s="16">
        <v>3008</v>
      </c>
      <c r="K1030" s="15" t="s">
        <v>110</v>
      </c>
      <c r="L1030" s="16">
        <v>740</v>
      </c>
      <c r="M1030" s="15" t="s">
        <v>46</v>
      </c>
      <c r="N1030" s="16">
        <v>3</v>
      </c>
      <c r="O1030" s="15" t="s">
        <v>43</v>
      </c>
      <c r="P1030" s="15" t="s">
        <v>68</v>
      </c>
      <c r="Q1030" s="15" t="s">
        <v>48</v>
      </c>
      <c r="R1030" s="15" t="s">
        <v>49</v>
      </c>
      <c r="S1030" s="15" t="s">
        <v>43</v>
      </c>
      <c r="T1030" s="15" t="s">
        <v>50</v>
      </c>
      <c r="U1030" s="15" t="s">
        <v>69</v>
      </c>
      <c r="V1030" s="58">
        <f t="shared" si="19"/>
        <v>1.913017169528255</v>
      </c>
      <c r="W1030" s="58">
        <f t="shared" si="20"/>
        <v>1.913017169528255</v>
      </c>
      <c r="X1030" s="15" t="s">
        <v>52</v>
      </c>
      <c r="Y1030" s="15" t="s">
        <v>107</v>
      </c>
      <c r="Z1030" s="16" t="b">
        <v>0</v>
      </c>
      <c r="AA1030" s="15" t="s">
        <v>54</v>
      </c>
      <c r="AB1030" s="16" t="b">
        <v>0</v>
      </c>
      <c r="AC1030" s="16">
        <v>39</v>
      </c>
      <c r="AD1030" s="42" t="s">
        <v>1855</v>
      </c>
      <c r="AE1030" s="42"/>
      <c r="AF1030" s="44" t="str">
        <f t="shared" si="18"/>
        <v>mix</v>
      </c>
      <c r="AG1030" s="44">
        <f>VLOOKUP(E1030,'T&amp;NTprop'!I$28:O$35,7,FALSE)</f>
        <v>0.66194365727621274</v>
      </c>
      <c r="AH1030" s="45">
        <v>2.89</v>
      </c>
      <c r="AI1030" s="45">
        <v>2.89</v>
      </c>
    </row>
    <row r="1031" spans="2:35" x14ac:dyDescent="0.25">
      <c r="B1031">
        <f>VLOOKUP(C1031*1,RMPCrecs!F$2:N$1245,9,FALSE)</f>
        <v>49</v>
      </c>
      <c r="C1031" s="15" t="s">
        <v>324</v>
      </c>
      <c r="D1031" s="15" t="s">
        <v>41</v>
      </c>
      <c r="E1031" s="16">
        <v>2008</v>
      </c>
      <c r="F1031" s="15" t="s">
        <v>67</v>
      </c>
      <c r="G1031" s="17">
        <v>39686</v>
      </c>
      <c r="H1031" s="15" t="s">
        <v>43</v>
      </c>
      <c r="I1031" s="15" t="s">
        <v>44</v>
      </c>
      <c r="J1031" s="16">
        <v>3008</v>
      </c>
      <c r="K1031" s="15" t="s">
        <v>110</v>
      </c>
      <c r="L1031" s="16">
        <v>770</v>
      </c>
      <c r="M1031" s="15" t="s">
        <v>46</v>
      </c>
      <c r="N1031" s="16">
        <v>3</v>
      </c>
      <c r="O1031" s="15" t="s">
        <v>43</v>
      </c>
      <c r="P1031" s="15" t="s">
        <v>68</v>
      </c>
      <c r="Q1031" s="15" t="s">
        <v>48</v>
      </c>
      <c r="R1031" s="15" t="s">
        <v>49</v>
      </c>
      <c r="S1031" s="15" t="s">
        <v>43</v>
      </c>
      <c r="T1031" s="15" t="s">
        <v>50</v>
      </c>
      <c r="U1031" s="15" t="s">
        <v>69</v>
      </c>
      <c r="V1031" s="58">
        <f t="shared" si="19"/>
        <v>1.913017169528255</v>
      </c>
      <c r="W1031" s="58">
        <f t="shared" si="20"/>
        <v>1.913017169528255</v>
      </c>
      <c r="X1031" s="15" t="s">
        <v>52</v>
      </c>
      <c r="Y1031" s="15" t="s">
        <v>107</v>
      </c>
      <c r="Z1031" s="16" t="b">
        <v>0</v>
      </c>
      <c r="AA1031" s="15" t="s">
        <v>54</v>
      </c>
      <c r="AB1031" s="16" t="b">
        <v>0</v>
      </c>
      <c r="AC1031" s="16">
        <v>39</v>
      </c>
      <c r="AD1031" s="42" t="s">
        <v>1855</v>
      </c>
      <c r="AE1031" s="42"/>
      <c r="AF1031" s="44" t="str">
        <f t="shared" si="18"/>
        <v>mix</v>
      </c>
      <c r="AG1031" s="44">
        <f>VLOOKUP(E1031,'T&amp;NTprop'!I$28:O$35,7,FALSE)</f>
        <v>0.66194365727621274</v>
      </c>
      <c r="AH1031" s="45">
        <v>2.89</v>
      </c>
      <c r="AI1031" s="45">
        <v>2.89</v>
      </c>
    </row>
    <row r="1032" spans="2:35" x14ac:dyDescent="0.25">
      <c r="B1032">
        <f>VLOOKUP(C1032*1,RMPCrecs!F$2:N$1245,9,FALSE)</f>
        <v>49</v>
      </c>
      <c r="C1032" s="15" t="s">
        <v>325</v>
      </c>
      <c r="D1032" s="15" t="s">
        <v>41</v>
      </c>
      <c r="E1032" s="16">
        <v>2008</v>
      </c>
      <c r="F1032" s="15" t="s">
        <v>67</v>
      </c>
      <c r="G1032" s="17">
        <v>39686</v>
      </c>
      <c r="H1032" s="15" t="s">
        <v>43</v>
      </c>
      <c r="I1032" s="15" t="s">
        <v>44</v>
      </c>
      <c r="J1032" s="16">
        <v>3008</v>
      </c>
      <c r="K1032" s="15" t="s">
        <v>45</v>
      </c>
      <c r="L1032" s="16">
        <v>730</v>
      </c>
      <c r="M1032" s="15" t="s">
        <v>46</v>
      </c>
      <c r="N1032" s="16">
        <v>3</v>
      </c>
      <c r="O1032" s="15" t="s">
        <v>43</v>
      </c>
      <c r="P1032" s="15" t="s">
        <v>68</v>
      </c>
      <c r="Q1032" s="15" t="s">
        <v>48</v>
      </c>
      <c r="R1032" s="15" t="s">
        <v>49</v>
      </c>
      <c r="S1032" s="15" t="s">
        <v>43</v>
      </c>
      <c r="T1032" s="15" t="s">
        <v>50</v>
      </c>
      <c r="U1032" s="15" t="s">
        <v>69</v>
      </c>
      <c r="V1032" s="58">
        <f t="shared" si="19"/>
        <v>1.913017169528255</v>
      </c>
      <c r="W1032" s="58">
        <f t="shared" si="20"/>
        <v>1.913017169528255</v>
      </c>
      <c r="X1032" s="15" t="s">
        <v>52</v>
      </c>
      <c r="Y1032" s="15" t="s">
        <v>107</v>
      </c>
      <c r="Z1032" s="16" t="b">
        <v>0</v>
      </c>
      <c r="AA1032" s="15" t="s">
        <v>54</v>
      </c>
      <c r="AB1032" s="16" t="b">
        <v>0</v>
      </c>
      <c r="AC1032" s="16">
        <v>39</v>
      </c>
      <c r="AD1032" s="42" t="s">
        <v>1855</v>
      </c>
      <c r="AE1032" s="42"/>
      <c r="AF1032" s="44" t="str">
        <f t="shared" si="18"/>
        <v>mix</v>
      </c>
      <c r="AG1032" s="44">
        <f>VLOOKUP(E1032,'T&amp;NTprop'!I$28:O$35,7,FALSE)</f>
        <v>0.66194365727621274</v>
      </c>
      <c r="AH1032" s="45">
        <v>2.89</v>
      </c>
      <c r="AI1032" s="45">
        <v>2.89</v>
      </c>
    </row>
    <row r="1033" spans="2:35" x14ac:dyDescent="0.25">
      <c r="B1033">
        <f>VLOOKUP(C1033*1,RMPCrecs!F$2:N$1245,9,FALSE)</f>
        <v>49</v>
      </c>
      <c r="C1033" s="15" t="s">
        <v>326</v>
      </c>
      <c r="D1033" s="15" t="s">
        <v>41</v>
      </c>
      <c r="E1033" s="16">
        <v>2008</v>
      </c>
      <c r="F1033" s="15" t="s">
        <v>67</v>
      </c>
      <c r="G1033" s="17">
        <v>39686</v>
      </c>
      <c r="H1033" s="15" t="s">
        <v>43</v>
      </c>
      <c r="I1033" s="15" t="s">
        <v>44</v>
      </c>
      <c r="J1033" s="16">
        <v>3008</v>
      </c>
      <c r="K1033" s="15" t="s">
        <v>45</v>
      </c>
      <c r="L1033" s="16">
        <v>680</v>
      </c>
      <c r="M1033" s="15" t="s">
        <v>46</v>
      </c>
      <c r="N1033" s="16">
        <v>3</v>
      </c>
      <c r="O1033" s="15" t="s">
        <v>43</v>
      </c>
      <c r="P1033" s="15" t="s">
        <v>68</v>
      </c>
      <c r="Q1033" s="15" t="s">
        <v>48</v>
      </c>
      <c r="R1033" s="15" t="s">
        <v>49</v>
      </c>
      <c r="S1033" s="15" t="s">
        <v>43</v>
      </c>
      <c r="T1033" s="15" t="s">
        <v>50</v>
      </c>
      <c r="U1033" s="15" t="s">
        <v>69</v>
      </c>
      <c r="V1033" s="58">
        <f t="shared" si="19"/>
        <v>1.913017169528255</v>
      </c>
      <c r="W1033" s="58">
        <f t="shared" si="20"/>
        <v>1.913017169528255</v>
      </c>
      <c r="X1033" s="15" t="s">
        <v>52</v>
      </c>
      <c r="Y1033" s="15" t="s">
        <v>107</v>
      </c>
      <c r="Z1033" s="16" t="b">
        <v>0</v>
      </c>
      <c r="AA1033" s="15" t="s">
        <v>54</v>
      </c>
      <c r="AB1033" s="16" t="b">
        <v>0</v>
      </c>
      <c r="AC1033" s="16">
        <v>39</v>
      </c>
      <c r="AD1033" s="42" t="s">
        <v>1855</v>
      </c>
      <c r="AE1033" s="42"/>
      <c r="AF1033" s="44" t="str">
        <f t="shared" si="18"/>
        <v>mix</v>
      </c>
      <c r="AG1033" s="44">
        <f>VLOOKUP(E1033,'T&amp;NTprop'!I$28:O$35,7,FALSE)</f>
        <v>0.66194365727621274</v>
      </c>
      <c r="AH1033" s="45">
        <v>2.89</v>
      </c>
      <c r="AI1033" s="45">
        <v>2.89</v>
      </c>
    </row>
    <row r="1034" spans="2:35" x14ac:dyDescent="0.25">
      <c r="B1034">
        <f>VLOOKUP(C1034*1,RMPCrecs!F$2:N$1245,9,FALSE)</f>
        <v>49</v>
      </c>
      <c r="C1034" s="15" t="s">
        <v>327</v>
      </c>
      <c r="D1034" s="15" t="s">
        <v>41</v>
      </c>
      <c r="E1034" s="16">
        <v>2008</v>
      </c>
      <c r="F1034" s="15" t="s">
        <v>67</v>
      </c>
      <c r="G1034" s="17">
        <v>39689</v>
      </c>
      <c r="H1034" s="15" t="s">
        <v>43</v>
      </c>
      <c r="I1034" s="15" t="s">
        <v>44</v>
      </c>
      <c r="J1034" s="16">
        <v>3008</v>
      </c>
      <c r="K1034" s="15" t="s">
        <v>45</v>
      </c>
      <c r="L1034" s="16">
        <v>750</v>
      </c>
      <c r="M1034" s="15" t="s">
        <v>46</v>
      </c>
      <c r="N1034" s="16">
        <v>3</v>
      </c>
      <c r="O1034" s="15" t="s">
        <v>43</v>
      </c>
      <c r="P1034" s="15" t="s">
        <v>68</v>
      </c>
      <c r="Q1034" s="15" t="s">
        <v>48</v>
      </c>
      <c r="R1034" s="15" t="s">
        <v>49</v>
      </c>
      <c r="S1034" s="15" t="s">
        <v>43</v>
      </c>
      <c r="T1034" s="15" t="s">
        <v>50</v>
      </c>
      <c r="U1034" s="15" t="s">
        <v>69</v>
      </c>
      <c r="V1034" s="58">
        <f t="shared" si="19"/>
        <v>1.913017169528255</v>
      </c>
      <c r="W1034" s="58">
        <f t="shared" si="20"/>
        <v>1.913017169528255</v>
      </c>
      <c r="X1034" s="15" t="s">
        <v>52</v>
      </c>
      <c r="Y1034" s="15" t="s">
        <v>107</v>
      </c>
      <c r="Z1034" s="16" t="b">
        <v>0</v>
      </c>
      <c r="AA1034" s="15" t="s">
        <v>54</v>
      </c>
      <c r="AB1034" s="16" t="b">
        <v>0</v>
      </c>
      <c r="AC1034" s="16">
        <v>39</v>
      </c>
      <c r="AD1034" s="42" t="s">
        <v>1855</v>
      </c>
      <c r="AE1034" s="42"/>
      <c r="AF1034" s="44" t="str">
        <f t="shared" si="18"/>
        <v>mix</v>
      </c>
      <c r="AG1034" s="44">
        <f>VLOOKUP(E1034,'T&amp;NTprop'!I$28:O$35,7,FALSE)</f>
        <v>0.66194365727621274</v>
      </c>
      <c r="AH1034" s="45">
        <v>2.89</v>
      </c>
      <c r="AI1034" s="45">
        <v>2.89</v>
      </c>
    </row>
    <row r="1035" spans="2:35" x14ac:dyDescent="0.25">
      <c r="B1035">
        <f>VLOOKUP(C1035*1,RMPCrecs!F$2:N$1245,9,FALSE)</f>
        <v>49</v>
      </c>
      <c r="C1035" s="15" t="s">
        <v>328</v>
      </c>
      <c r="D1035" s="15" t="s">
        <v>41</v>
      </c>
      <c r="E1035" s="16">
        <v>2008</v>
      </c>
      <c r="F1035" s="15" t="s">
        <v>67</v>
      </c>
      <c r="G1035" s="17">
        <v>39689</v>
      </c>
      <c r="H1035" s="15" t="s">
        <v>43</v>
      </c>
      <c r="I1035" s="15" t="s">
        <v>44</v>
      </c>
      <c r="J1035" s="16">
        <v>3008</v>
      </c>
      <c r="K1035" s="15" t="s">
        <v>45</v>
      </c>
      <c r="L1035" s="16">
        <v>680</v>
      </c>
      <c r="M1035" s="15" t="s">
        <v>46</v>
      </c>
      <c r="N1035" s="16">
        <v>3</v>
      </c>
      <c r="O1035" s="15" t="s">
        <v>43</v>
      </c>
      <c r="P1035" s="15" t="s">
        <v>68</v>
      </c>
      <c r="Q1035" s="15" t="s">
        <v>48</v>
      </c>
      <c r="R1035" s="15" t="s">
        <v>49</v>
      </c>
      <c r="S1035" s="15" t="s">
        <v>43</v>
      </c>
      <c r="T1035" s="15" t="s">
        <v>50</v>
      </c>
      <c r="U1035" s="15" t="s">
        <v>69</v>
      </c>
      <c r="V1035" s="58">
        <f t="shared" si="19"/>
        <v>1.913017169528255</v>
      </c>
      <c r="W1035" s="58">
        <f t="shared" si="20"/>
        <v>1.913017169528255</v>
      </c>
      <c r="X1035" s="15" t="s">
        <v>52</v>
      </c>
      <c r="Y1035" s="15" t="s">
        <v>107</v>
      </c>
      <c r="Z1035" s="16" t="b">
        <v>0</v>
      </c>
      <c r="AA1035" s="15" t="s">
        <v>54</v>
      </c>
      <c r="AB1035" s="16" t="b">
        <v>0</v>
      </c>
      <c r="AC1035" s="16">
        <v>39</v>
      </c>
      <c r="AD1035" s="42" t="s">
        <v>1855</v>
      </c>
      <c r="AE1035" s="42"/>
      <c r="AF1035" s="44" t="str">
        <f t="shared" si="18"/>
        <v>mix</v>
      </c>
      <c r="AG1035" s="44">
        <f>VLOOKUP(E1035,'T&amp;NTprop'!I$28:O$35,7,FALSE)</f>
        <v>0.66194365727621274</v>
      </c>
      <c r="AH1035" s="45">
        <v>2.89</v>
      </c>
      <c r="AI1035" s="45">
        <v>2.89</v>
      </c>
    </row>
    <row r="1036" spans="2:35" x14ac:dyDescent="0.25">
      <c r="B1036">
        <f>VLOOKUP(C1036*1,RMPCrecs!F$2:N$1245,9,FALSE)</f>
        <v>49</v>
      </c>
      <c r="C1036" s="15" t="s">
        <v>329</v>
      </c>
      <c r="D1036" s="15" t="s">
        <v>41</v>
      </c>
      <c r="E1036" s="16">
        <v>2008</v>
      </c>
      <c r="F1036" s="15" t="s">
        <v>67</v>
      </c>
      <c r="G1036" s="17">
        <v>39689</v>
      </c>
      <c r="H1036" s="15" t="s">
        <v>43</v>
      </c>
      <c r="I1036" s="15" t="s">
        <v>44</v>
      </c>
      <c r="J1036" s="16">
        <v>3008</v>
      </c>
      <c r="K1036" s="15" t="s">
        <v>45</v>
      </c>
      <c r="L1036" s="16">
        <v>820</v>
      </c>
      <c r="M1036" s="15" t="s">
        <v>46</v>
      </c>
      <c r="N1036" s="16">
        <v>3</v>
      </c>
      <c r="O1036" s="15" t="s">
        <v>43</v>
      </c>
      <c r="P1036" s="15" t="s">
        <v>68</v>
      </c>
      <c r="Q1036" s="15" t="s">
        <v>48</v>
      </c>
      <c r="R1036" s="15" t="s">
        <v>49</v>
      </c>
      <c r="S1036" s="15" t="s">
        <v>43</v>
      </c>
      <c r="T1036" s="15" t="s">
        <v>50</v>
      </c>
      <c r="U1036" s="15" t="s">
        <v>69</v>
      </c>
      <c r="V1036" s="58">
        <f t="shared" si="19"/>
        <v>1.913017169528255</v>
      </c>
      <c r="W1036" s="58">
        <f t="shared" si="20"/>
        <v>1.913017169528255</v>
      </c>
      <c r="X1036" s="15" t="s">
        <v>52</v>
      </c>
      <c r="Y1036" s="15" t="s">
        <v>107</v>
      </c>
      <c r="Z1036" s="16" t="b">
        <v>0</v>
      </c>
      <c r="AA1036" s="15" t="s">
        <v>54</v>
      </c>
      <c r="AB1036" s="16" t="b">
        <v>0</v>
      </c>
      <c r="AC1036" s="16">
        <v>39</v>
      </c>
      <c r="AD1036" s="42" t="s">
        <v>1855</v>
      </c>
      <c r="AE1036" s="42"/>
      <c r="AF1036" s="44" t="str">
        <f t="shared" si="18"/>
        <v>mix</v>
      </c>
      <c r="AG1036" s="44">
        <f>VLOOKUP(E1036,'T&amp;NTprop'!I$28:O$35,7,FALSE)</f>
        <v>0.66194365727621274</v>
      </c>
      <c r="AH1036" s="45">
        <v>2.89</v>
      </c>
      <c r="AI1036" s="45">
        <v>2.89</v>
      </c>
    </row>
    <row r="1037" spans="2:35" x14ac:dyDescent="0.25">
      <c r="B1037">
        <f>VLOOKUP(C1037*1,RMPCrecs!F$2:N$1245,9,FALSE)</f>
        <v>49</v>
      </c>
      <c r="C1037" s="15" t="s">
        <v>330</v>
      </c>
      <c r="D1037" s="15" t="s">
        <v>41</v>
      </c>
      <c r="E1037" s="16">
        <v>2008</v>
      </c>
      <c r="F1037" s="15" t="s">
        <v>67</v>
      </c>
      <c r="G1037" s="17">
        <v>39689</v>
      </c>
      <c r="H1037" s="15" t="s">
        <v>43</v>
      </c>
      <c r="I1037" s="15" t="s">
        <v>44</v>
      </c>
      <c r="J1037" s="16">
        <v>3008</v>
      </c>
      <c r="K1037" s="15" t="s">
        <v>110</v>
      </c>
      <c r="L1037" s="16">
        <v>770</v>
      </c>
      <c r="M1037" s="15" t="s">
        <v>46</v>
      </c>
      <c r="N1037" s="16">
        <v>3</v>
      </c>
      <c r="O1037" s="15" t="s">
        <v>43</v>
      </c>
      <c r="P1037" s="15" t="s">
        <v>68</v>
      </c>
      <c r="Q1037" s="15" t="s">
        <v>48</v>
      </c>
      <c r="R1037" s="15" t="s">
        <v>49</v>
      </c>
      <c r="S1037" s="15" t="s">
        <v>43</v>
      </c>
      <c r="T1037" s="15" t="s">
        <v>50</v>
      </c>
      <c r="U1037" s="15" t="s">
        <v>69</v>
      </c>
      <c r="V1037" s="58">
        <f t="shared" si="19"/>
        <v>1.913017169528255</v>
      </c>
      <c r="W1037" s="58">
        <f t="shared" si="20"/>
        <v>1.913017169528255</v>
      </c>
      <c r="X1037" s="15" t="s">
        <v>52</v>
      </c>
      <c r="Y1037" s="15" t="s">
        <v>107</v>
      </c>
      <c r="Z1037" s="16" t="b">
        <v>0</v>
      </c>
      <c r="AA1037" s="15" t="s">
        <v>54</v>
      </c>
      <c r="AB1037" s="16" t="b">
        <v>0</v>
      </c>
      <c r="AC1037" s="16">
        <v>39</v>
      </c>
      <c r="AD1037" s="42" t="s">
        <v>1855</v>
      </c>
      <c r="AE1037" s="42"/>
      <c r="AF1037" s="44" t="str">
        <f t="shared" si="18"/>
        <v>mix</v>
      </c>
      <c r="AG1037" s="44">
        <f>VLOOKUP(E1037,'T&amp;NTprop'!I$28:O$35,7,FALSE)</f>
        <v>0.66194365727621274</v>
      </c>
      <c r="AH1037" s="45">
        <v>2.89</v>
      </c>
      <c r="AI1037" s="45">
        <v>2.89</v>
      </c>
    </row>
    <row r="1038" spans="2:35" x14ac:dyDescent="0.25">
      <c r="B1038">
        <f>VLOOKUP(C1038*1,RMPCrecs!F$2:N$1245,9,FALSE)</f>
        <v>49</v>
      </c>
      <c r="C1038" s="15" t="s">
        <v>331</v>
      </c>
      <c r="D1038" s="15" t="s">
        <v>41</v>
      </c>
      <c r="E1038" s="16">
        <v>2008</v>
      </c>
      <c r="F1038" s="15" t="s">
        <v>67</v>
      </c>
      <c r="G1038" s="17">
        <v>39689</v>
      </c>
      <c r="H1038" s="15" t="s">
        <v>43</v>
      </c>
      <c r="I1038" s="15" t="s">
        <v>44</v>
      </c>
      <c r="J1038" s="16">
        <v>3008</v>
      </c>
      <c r="K1038" s="15" t="s">
        <v>45</v>
      </c>
      <c r="L1038" s="16">
        <v>850</v>
      </c>
      <c r="M1038" s="15" t="s">
        <v>46</v>
      </c>
      <c r="N1038" s="16">
        <v>3</v>
      </c>
      <c r="O1038" s="15" t="s">
        <v>43</v>
      </c>
      <c r="P1038" s="15" t="s">
        <v>68</v>
      </c>
      <c r="Q1038" s="15" t="s">
        <v>48</v>
      </c>
      <c r="R1038" s="15" t="s">
        <v>49</v>
      </c>
      <c r="S1038" s="15" t="s">
        <v>43</v>
      </c>
      <c r="T1038" s="15" t="s">
        <v>50</v>
      </c>
      <c r="U1038" s="15" t="s">
        <v>69</v>
      </c>
      <c r="V1038" s="58">
        <f t="shared" si="19"/>
        <v>1.913017169528255</v>
      </c>
      <c r="W1038" s="58">
        <f t="shared" si="20"/>
        <v>1.913017169528255</v>
      </c>
      <c r="X1038" s="15" t="s">
        <v>52</v>
      </c>
      <c r="Y1038" s="15" t="s">
        <v>107</v>
      </c>
      <c r="Z1038" s="16" t="b">
        <v>0</v>
      </c>
      <c r="AA1038" s="15" t="s">
        <v>54</v>
      </c>
      <c r="AB1038" s="16" t="b">
        <v>0</v>
      </c>
      <c r="AC1038" s="16">
        <v>39</v>
      </c>
      <c r="AD1038" s="42" t="s">
        <v>1855</v>
      </c>
      <c r="AE1038" s="42"/>
      <c r="AF1038" s="44" t="str">
        <f t="shared" si="18"/>
        <v>mix</v>
      </c>
      <c r="AG1038" s="44">
        <f>VLOOKUP(E1038,'T&amp;NTprop'!I$28:O$35,7,FALSE)</f>
        <v>0.66194365727621274</v>
      </c>
      <c r="AH1038" s="45">
        <v>2.89</v>
      </c>
      <c r="AI1038" s="45">
        <v>2.89</v>
      </c>
    </row>
    <row r="1039" spans="2:35" x14ac:dyDescent="0.25">
      <c r="B1039">
        <f>VLOOKUP(C1039*1,RMPCrecs!F$2:N$1245,9,FALSE)</f>
        <v>49</v>
      </c>
      <c r="C1039" s="15" t="s">
        <v>336</v>
      </c>
      <c r="D1039" s="15" t="s">
        <v>41</v>
      </c>
      <c r="E1039" s="16">
        <v>2008</v>
      </c>
      <c r="F1039" s="15" t="s">
        <v>42</v>
      </c>
      <c r="G1039" s="17">
        <v>39693</v>
      </c>
      <c r="H1039" s="15" t="s">
        <v>43</v>
      </c>
      <c r="I1039" s="15" t="s">
        <v>44</v>
      </c>
      <c r="J1039" s="16">
        <v>3008</v>
      </c>
      <c r="K1039" s="15" t="s">
        <v>45</v>
      </c>
      <c r="L1039" s="16">
        <v>730</v>
      </c>
      <c r="M1039" s="15" t="s">
        <v>46</v>
      </c>
      <c r="N1039" s="16">
        <v>3</v>
      </c>
      <c r="O1039" s="15" t="s">
        <v>43</v>
      </c>
      <c r="P1039" s="15" t="s">
        <v>68</v>
      </c>
      <c r="Q1039" s="15" t="s">
        <v>48</v>
      </c>
      <c r="R1039" s="15" t="s">
        <v>49</v>
      </c>
      <c r="S1039" s="15" t="s">
        <v>43</v>
      </c>
      <c r="T1039" s="15" t="s">
        <v>50</v>
      </c>
      <c r="U1039" s="15" t="s">
        <v>72</v>
      </c>
      <c r="V1039" s="58">
        <f t="shared" si="19"/>
        <v>1.032632105350892</v>
      </c>
      <c r="W1039" s="58">
        <f t="shared" si="20"/>
        <v>1.032632105350892</v>
      </c>
      <c r="X1039" s="15" t="s">
        <v>52</v>
      </c>
      <c r="Y1039" s="15" t="s">
        <v>168</v>
      </c>
      <c r="Z1039" s="16" t="b">
        <v>0</v>
      </c>
      <c r="AA1039" s="15" t="s">
        <v>54</v>
      </c>
      <c r="AB1039" s="16" t="b">
        <v>0</v>
      </c>
      <c r="AC1039" s="16">
        <v>39</v>
      </c>
      <c r="AD1039" s="42" t="s">
        <v>1855</v>
      </c>
      <c r="AE1039" s="42"/>
      <c r="AF1039" s="44" t="str">
        <f t="shared" si="18"/>
        <v>mix</v>
      </c>
      <c r="AG1039" s="44">
        <f>VLOOKUP(E1039,'T&amp;NTprop'!I$28:O$35,7,FALSE)</f>
        <v>0.66194365727621274</v>
      </c>
      <c r="AH1039" s="45">
        <v>1.56</v>
      </c>
      <c r="AI1039" s="45">
        <v>1.56</v>
      </c>
    </row>
    <row r="1040" spans="2:35" x14ac:dyDescent="0.25">
      <c r="B1040">
        <f>VLOOKUP(C1040*1,RMPCrecs!F$2:N$1245,9,FALSE)</f>
        <v>49</v>
      </c>
      <c r="C1040" s="15" t="s">
        <v>337</v>
      </c>
      <c r="D1040" s="15" t="s">
        <v>41</v>
      </c>
      <c r="E1040" s="16">
        <v>2008</v>
      </c>
      <c r="F1040" s="15" t="s">
        <v>42</v>
      </c>
      <c r="G1040" s="17">
        <v>39693</v>
      </c>
      <c r="H1040" s="15" t="s">
        <v>43</v>
      </c>
      <c r="I1040" s="15" t="s">
        <v>44</v>
      </c>
      <c r="J1040" s="16">
        <v>3008</v>
      </c>
      <c r="K1040" s="15" t="s">
        <v>110</v>
      </c>
      <c r="L1040" s="16">
        <v>740</v>
      </c>
      <c r="M1040" s="15" t="s">
        <v>46</v>
      </c>
      <c r="N1040" s="16">
        <v>3</v>
      </c>
      <c r="O1040" s="15" t="s">
        <v>43</v>
      </c>
      <c r="P1040" s="15" t="s">
        <v>68</v>
      </c>
      <c r="Q1040" s="15" t="s">
        <v>48</v>
      </c>
      <c r="R1040" s="15" t="s">
        <v>49</v>
      </c>
      <c r="S1040" s="15" t="s">
        <v>43</v>
      </c>
      <c r="T1040" s="15" t="s">
        <v>50</v>
      </c>
      <c r="U1040" s="15" t="s">
        <v>72</v>
      </c>
      <c r="V1040" s="58">
        <f t="shared" si="19"/>
        <v>1.032632105350892</v>
      </c>
      <c r="W1040" s="58">
        <f t="shared" si="20"/>
        <v>1.032632105350892</v>
      </c>
      <c r="X1040" s="15" t="s">
        <v>52</v>
      </c>
      <c r="Y1040" s="15" t="s">
        <v>168</v>
      </c>
      <c r="Z1040" s="16" t="b">
        <v>0</v>
      </c>
      <c r="AA1040" s="15" t="s">
        <v>54</v>
      </c>
      <c r="AB1040" s="16" t="b">
        <v>0</v>
      </c>
      <c r="AC1040" s="16">
        <v>39</v>
      </c>
      <c r="AD1040" s="42" t="s">
        <v>1855</v>
      </c>
      <c r="AE1040" s="42"/>
      <c r="AF1040" s="44" t="str">
        <f t="shared" si="18"/>
        <v>mix</v>
      </c>
      <c r="AG1040" s="44">
        <f>VLOOKUP(E1040,'T&amp;NTprop'!I$28:O$35,7,FALSE)</f>
        <v>0.66194365727621274</v>
      </c>
      <c r="AH1040" s="45">
        <v>1.56</v>
      </c>
      <c r="AI1040" s="45">
        <v>1.56</v>
      </c>
    </row>
    <row r="1041" spans="2:35" x14ac:dyDescent="0.25">
      <c r="B1041">
        <f>VLOOKUP(C1041*1,RMPCrecs!F$2:N$1245,9,FALSE)</f>
        <v>49</v>
      </c>
      <c r="C1041" s="15" t="s">
        <v>338</v>
      </c>
      <c r="D1041" s="15" t="s">
        <v>41</v>
      </c>
      <c r="E1041" s="16">
        <v>2008</v>
      </c>
      <c r="F1041" s="15" t="s">
        <v>42</v>
      </c>
      <c r="G1041" s="17">
        <v>39693</v>
      </c>
      <c r="H1041" s="15" t="s">
        <v>43</v>
      </c>
      <c r="I1041" s="15" t="s">
        <v>44</v>
      </c>
      <c r="J1041" s="16">
        <v>3008</v>
      </c>
      <c r="K1041" s="15" t="s">
        <v>45</v>
      </c>
      <c r="L1041" s="16">
        <v>770</v>
      </c>
      <c r="M1041" s="15" t="s">
        <v>46</v>
      </c>
      <c r="N1041" s="16">
        <v>3</v>
      </c>
      <c r="O1041" s="15" t="s">
        <v>43</v>
      </c>
      <c r="P1041" s="15" t="s">
        <v>68</v>
      </c>
      <c r="Q1041" s="15" t="s">
        <v>48</v>
      </c>
      <c r="R1041" s="15" t="s">
        <v>49</v>
      </c>
      <c r="S1041" s="15" t="s">
        <v>43</v>
      </c>
      <c r="T1041" s="15" t="s">
        <v>50</v>
      </c>
      <c r="U1041" s="15" t="s">
        <v>72</v>
      </c>
      <c r="V1041" s="58">
        <f t="shared" si="19"/>
        <v>1.032632105350892</v>
      </c>
      <c r="W1041" s="58">
        <f t="shared" si="20"/>
        <v>1.032632105350892</v>
      </c>
      <c r="X1041" s="15" t="s">
        <v>52</v>
      </c>
      <c r="Y1041" s="15" t="s">
        <v>168</v>
      </c>
      <c r="Z1041" s="16" t="b">
        <v>0</v>
      </c>
      <c r="AA1041" s="15" t="s">
        <v>54</v>
      </c>
      <c r="AB1041" s="16" t="b">
        <v>0</v>
      </c>
      <c r="AC1041" s="16">
        <v>39</v>
      </c>
      <c r="AD1041" s="42" t="s">
        <v>1855</v>
      </c>
      <c r="AE1041" s="42"/>
      <c r="AF1041" s="44" t="str">
        <f t="shared" si="18"/>
        <v>mix</v>
      </c>
      <c r="AG1041" s="44">
        <f>VLOOKUP(E1041,'T&amp;NTprop'!I$28:O$35,7,FALSE)</f>
        <v>0.66194365727621274</v>
      </c>
      <c r="AH1041" s="45">
        <v>1.56</v>
      </c>
      <c r="AI1041" s="45">
        <v>1.56</v>
      </c>
    </row>
    <row r="1042" spans="2:35" x14ac:dyDescent="0.25">
      <c r="B1042">
        <f>VLOOKUP(C1042*1,RMPCrecs!F$2:N$1245,9,FALSE)</f>
        <v>49</v>
      </c>
      <c r="C1042" s="15" t="s">
        <v>339</v>
      </c>
      <c r="D1042" s="15" t="s">
        <v>41</v>
      </c>
      <c r="E1042" s="16">
        <v>2008</v>
      </c>
      <c r="F1042" s="15" t="s">
        <v>42</v>
      </c>
      <c r="G1042" s="17">
        <v>39693</v>
      </c>
      <c r="H1042" s="15" t="s">
        <v>43</v>
      </c>
      <c r="I1042" s="15" t="s">
        <v>44</v>
      </c>
      <c r="J1042" s="16">
        <v>3008</v>
      </c>
      <c r="K1042" s="15" t="s">
        <v>45</v>
      </c>
      <c r="L1042" s="16">
        <v>710</v>
      </c>
      <c r="M1042" s="15" t="s">
        <v>46</v>
      </c>
      <c r="N1042" s="16">
        <v>3</v>
      </c>
      <c r="O1042" s="15" t="s">
        <v>43</v>
      </c>
      <c r="P1042" s="15" t="s">
        <v>68</v>
      </c>
      <c r="Q1042" s="15" t="s">
        <v>48</v>
      </c>
      <c r="R1042" s="15" t="s">
        <v>49</v>
      </c>
      <c r="S1042" s="15" t="s">
        <v>43</v>
      </c>
      <c r="T1042" s="15" t="s">
        <v>50</v>
      </c>
      <c r="U1042" s="15" t="s">
        <v>72</v>
      </c>
      <c r="V1042" s="58">
        <f t="shared" si="19"/>
        <v>1.032632105350892</v>
      </c>
      <c r="W1042" s="58">
        <f t="shared" si="20"/>
        <v>1.032632105350892</v>
      </c>
      <c r="X1042" s="15" t="s">
        <v>52</v>
      </c>
      <c r="Y1042" s="15" t="s">
        <v>168</v>
      </c>
      <c r="Z1042" s="16" t="b">
        <v>0</v>
      </c>
      <c r="AA1042" s="15" t="s">
        <v>54</v>
      </c>
      <c r="AB1042" s="16" t="b">
        <v>0</v>
      </c>
      <c r="AC1042" s="16">
        <v>39</v>
      </c>
      <c r="AD1042" s="42" t="s">
        <v>1855</v>
      </c>
      <c r="AE1042" s="42"/>
      <c r="AF1042" s="44" t="str">
        <f t="shared" si="18"/>
        <v>mix</v>
      </c>
      <c r="AG1042" s="44">
        <f>VLOOKUP(E1042,'T&amp;NTprop'!I$28:O$35,7,FALSE)</f>
        <v>0.66194365727621274</v>
      </c>
      <c r="AH1042" s="45">
        <v>1.56</v>
      </c>
      <c r="AI1042" s="45">
        <v>1.56</v>
      </c>
    </row>
    <row r="1043" spans="2:35" x14ac:dyDescent="0.25">
      <c r="B1043">
        <f>VLOOKUP(C1043*1,RMPCrecs!F$2:N$1245,9,FALSE)</f>
        <v>49</v>
      </c>
      <c r="C1043" s="15" t="s">
        <v>340</v>
      </c>
      <c r="D1043" s="15" t="s">
        <v>41</v>
      </c>
      <c r="E1043" s="16">
        <v>2008</v>
      </c>
      <c r="F1043" s="15" t="s">
        <v>42</v>
      </c>
      <c r="G1043" s="17">
        <v>39693</v>
      </c>
      <c r="H1043" s="15" t="s">
        <v>43</v>
      </c>
      <c r="I1043" s="15" t="s">
        <v>44</v>
      </c>
      <c r="J1043" s="16">
        <v>3008</v>
      </c>
      <c r="K1043" s="15" t="s">
        <v>110</v>
      </c>
      <c r="L1043" s="16">
        <v>760</v>
      </c>
      <c r="M1043" s="15" t="s">
        <v>46</v>
      </c>
      <c r="N1043" s="16">
        <v>3</v>
      </c>
      <c r="O1043" s="15" t="s">
        <v>43</v>
      </c>
      <c r="P1043" s="15" t="s">
        <v>68</v>
      </c>
      <c r="Q1043" s="15" t="s">
        <v>48</v>
      </c>
      <c r="R1043" s="15" t="s">
        <v>49</v>
      </c>
      <c r="S1043" s="15" t="s">
        <v>43</v>
      </c>
      <c r="T1043" s="15" t="s">
        <v>50</v>
      </c>
      <c r="U1043" s="15" t="s">
        <v>72</v>
      </c>
      <c r="V1043" s="58">
        <f t="shared" si="19"/>
        <v>1.032632105350892</v>
      </c>
      <c r="W1043" s="58">
        <f t="shared" si="20"/>
        <v>1.032632105350892</v>
      </c>
      <c r="X1043" s="15" t="s">
        <v>52</v>
      </c>
      <c r="Y1043" s="15" t="s">
        <v>168</v>
      </c>
      <c r="Z1043" s="16" t="b">
        <v>0</v>
      </c>
      <c r="AA1043" s="15" t="s">
        <v>54</v>
      </c>
      <c r="AB1043" s="16" t="b">
        <v>0</v>
      </c>
      <c r="AC1043" s="16">
        <v>39</v>
      </c>
      <c r="AD1043" s="42" t="s">
        <v>1855</v>
      </c>
      <c r="AE1043" s="42"/>
      <c r="AF1043" s="44" t="str">
        <f t="shared" si="18"/>
        <v>mix</v>
      </c>
      <c r="AG1043" s="44">
        <f>VLOOKUP(E1043,'T&amp;NTprop'!I$28:O$35,7,FALSE)</f>
        <v>0.66194365727621274</v>
      </c>
      <c r="AH1043" s="45">
        <v>1.56</v>
      </c>
      <c r="AI1043" s="45">
        <v>1.56</v>
      </c>
    </row>
    <row r="1044" spans="2:35" x14ac:dyDescent="0.25">
      <c r="B1044">
        <f>VLOOKUP(C1044*1,RMPCrecs!F$2:N$1245,9,FALSE)</f>
        <v>49</v>
      </c>
      <c r="C1044" s="15" t="s">
        <v>342</v>
      </c>
      <c r="D1044" s="15" t="s">
        <v>41</v>
      </c>
      <c r="E1044" s="16">
        <v>2008</v>
      </c>
      <c r="F1044" s="15" t="s">
        <v>42</v>
      </c>
      <c r="G1044" s="17">
        <v>39693</v>
      </c>
      <c r="H1044" s="15" t="s">
        <v>43</v>
      </c>
      <c r="I1044" s="15" t="s">
        <v>44</v>
      </c>
      <c r="J1044" s="16">
        <v>3008</v>
      </c>
      <c r="K1044" s="15" t="s">
        <v>110</v>
      </c>
      <c r="L1044" s="16">
        <v>750</v>
      </c>
      <c r="M1044" s="15" t="s">
        <v>46</v>
      </c>
      <c r="N1044" s="16">
        <v>3</v>
      </c>
      <c r="O1044" s="15" t="s">
        <v>43</v>
      </c>
      <c r="P1044" s="15" t="s">
        <v>68</v>
      </c>
      <c r="Q1044" s="15" t="s">
        <v>48</v>
      </c>
      <c r="R1044" s="15" t="s">
        <v>49</v>
      </c>
      <c r="S1044" s="15" t="s">
        <v>43</v>
      </c>
      <c r="T1044" s="15" t="s">
        <v>50</v>
      </c>
      <c r="U1044" s="15" t="s">
        <v>72</v>
      </c>
      <c r="V1044" s="58">
        <f t="shared" si="19"/>
        <v>1.032632105350892</v>
      </c>
      <c r="W1044" s="58">
        <f t="shared" si="20"/>
        <v>1.032632105350892</v>
      </c>
      <c r="X1044" s="15" t="s">
        <v>52</v>
      </c>
      <c r="Y1044" s="15" t="s">
        <v>168</v>
      </c>
      <c r="Z1044" s="16" t="b">
        <v>0</v>
      </c>
      <c r="AA1044" s="15" t="s">
        <v>54</v>
      </c>
      <c r="AB1044" s="16" t="b">
        <v>0</v>
      </c>
      <c r="AC1044" s="16">
        <v>39</v>
      </c>
      <c r="AD1044" s="42" t="s">
        <v>1855</v>
      </c>
      <c r="AE1044" s="42"/>
      <c r="AF1044" s="44" t="str">
        <f t="shared" si="18"/>
        <v>mix</v>
      </c>
      <c r="AG1044" s="44">
        <f>VLOOKUP(E1044,'T&amp;NTprop'!I$28:O$35,7,FALSE)</f>
        <v>0.66194365727621274</v>
      </c>
      <c r="AH1044" s="45">
        <v>1.56</v>
      </c>
      <c r="AI1044" s="45">
        <v>1.56</v>
      </c>
    </row>
    <row r="1045" spans="2:35" x14ac:dyDescent="0.25">
      <c r="B1045">
        <f>VLOOKUP(C1045*1,RMPCrecs!F$2:N$1245,9,FALSE)</f>
        <v>49</v>
      </c>
      <c r="C1045" s="15" t="s">
        <v>343</v>
      </c>
      <c r="D1045" s="15" t="s">
        <v>41</v>
      </c>
      <c r="E1045" s="16">
        <v>2008</v>
      </c>
      <c r="F1045" s="15" t="s">
        <v>42</v>
      </c>
      <c r="G1045" s="17">
        <v>39693</v>
      </c>
      <c r="H1045" s="15" t="s">
        <v>43</v>
      </c>
      <c r="I1045" s="15" t="s">
        <v>44</v>
      </c>
      <c r="J1045" s="16">
        <v>3008</v>
      </c>
      <c r="K1045" s="15" t="s">
        <v>45</v>
      </c>
      <c r="L1045" s="16">
        <v>740</v>
      </c>
      <c r="M1045" s="15" t="s">
        <v>46</v>
      </c>
      <c r="N1045" s="16">
        <v>3</v>
      </c>
      <c r="O1045" s="15" t="s">
        <v>43</v>
      </c>
      <c r="P1045" s="15" t="s">
        <v>68</v>
      </c>
      <c r="Q1045" s="15" t="s">
        <v>48</v>
      </c>
      <c r="R1045" s="15" t="s">
        <v>49</v>
      </c>
      <c r="S1045" s="15" t="s">
        <v>43</v>
      </c>
      <c r="T1045" s="15" t="s">
        <v>50</v>
      </c>
      <c r="U1045" s="15" t="s">
        <v>72</v>
      </c>
      <c r="V1045" s="58">
        <f t="shared" si="19"/>
        <v>1.032632105350892</v>
      </c>
      <c r="W1045" s="58">
        <f t="shared" si="20"/>
        <v>1.032632105350892</v>
      </c>
      <c r="X1045" s="15" t="s">
        <v>52</v>
      </c>
      <c r="Y1045" s="15" t="s">
        <v>168</v>
      </c>
      <c r="Z1045" s="16" t="b">
        <v>0</v>
      </c>
      <c r="AA1045" s="15" t="s">
        <v>54</v>
      </c>
      <c r="AB1045" s="16" t="b">
        <v>0</v>
      </c>
      <c r="AC1045" s="16">
        <v>39</v>
      </c>
      <c r="AD1045" s="42" t="s">
        <v>1855</v>
      </c>
      <c r="AE1045" s="42"/>
      <c r="AF1045" s="44" t="str">
        <f t="shared" si="18"/>
        <v>mix</v>
      </c>
      <c r="AG1045" s="44">
        <f>VLOOKUP(E1045,'T&amp;NTprop'!I$28:O$35,7,FALSE)</f>
        <v>0.66194365727621274</v>
      </c>
      <c r="AH1045" s="45">
        <v>1.56</v>
      </c>
      <c r="AI1045" s="45">
        <v>1.56</v>
      </c>
    </row>
    <row r="1046" spans="2:35" x14ac:dyDescent="0.25">
      <c r="B1046">
        <f>VLOOKUP(C1046*1,RMPCrecs!F$2:N$1245,9,FALSE)</f>
        <v>49</v>
      </c>
      <c r="C1046" s="15" t="s">
        <v>344</v>
      </c>
      <c r="D1046" s="15" t="s">
        <v>41</v>
      </c>
      <c r="E1046" s="16">
        <v>2008</v>
      </c>
      <c r="F1046" s="15" t="s">
        <v>42</v>
      </c>
      <c r="G1046" s="17">
        <v>39693</v>
      </c>
      <c r="H1046" s="15" t="s">
        <v>43</v>
      </c>
      <c r="I1046" s="15" t="s">
        <v>44</v>
      </c>
      <c r="J1046" s="16">
        <v>3008</v>
      </c>
      <c r="K1046" s="15" t="s">
        <v>45</v>
      </c>
      <c r="L1046" s="16">
        <v>720</v>
      </c>
      <c r="M1046" s="15" t="s">
        <v>46</v>
      </c>
      <c r="N1046" s="16">
        <v>3</v>
      </c>
      <c r="O1046" s="15" t="s">
        <v>43</v>
      </c>
      <c r="P1046" s="15" t="s">
        <v>68</v>
      </c>
      <c r="Q1046" s="15" t="s">
        <v>48</v>
      </c>
      <c r="R1046" s="15" t="s">
        <v>49</v>
      </c>
      <c r="S1046" s="15" t="s">
        <v>43</v>
      </c>
      <c r="T1046" s="15" t="s">
        <v>50</v>
      </c>
      <c r="U1046" s="15" t="s">
        <v>72</v>
      </c>
      <c r="V1046" s="58">
        <f t="shared" si="19"/>
        <v>1.032632105350892</v>
      </c>
      <c r="W1046" s="58">
        <f t="shared" si="20"/>
        <v>1.032632105350892</v>
      </c>
      <c r="X1046" s="15" t="s">
        <v>52</v>
      </c>
      <c r="Y1046" s="15" t="s">
        <v>168</v>
      </c>
      <c r="Z1046" s="16" t="b">
        <v>0</v>
      </c>
      <c r="AA1046" s="15" t="s">
        <v>54</v>
      </c>
      <c r="AB1046" s="16" t="b">
        <v>0</v>
      </c>
      <c r="AC1046" s="16">
        <v>39</v>
      </c>
      <c r="AD1046" s="42" t="s">
        <v>1855</v>
      </c>
      <c r="AE1046" s="42"/>
      <c r="AF1046" s="44" t="str">
        <f t="shared" si="18"/>
        <v>mix</v>
      </c>
      <c r="AG1046" s="44">
        <f>VLOOKUP(E1046,'T&amp;NTprop'!I$28:O$35,7,FALSE)</f>
        <v>0.66194365727621274</v>
      </c>
      <c r="AH1046" s="45">
        <v>1.56</v>
      </c>
      <c r="AI1046" s="45">
        <v>1.56</v>
      </c>
    </row>
    <row r="1047" spans="2:35" x14ac:dyDescent="0.25">
      <c r="B1047">
        <f>VLOOKUP(C1047*1,RMPCrecs!F$2:N$1245,9,FALSE)</f>
        <v>49</v>
      </c>
      <c r="C1047" s="15" t="s">
        <v>345</v>
      </c>
      <c r="D1047" s="15" t="s">
        <v>41</v>
      </c>
      <c r="E1047" s="16">
        <v>2008</v>
      </c>
      <c r="F1047" s="15" t="s">
        <v>42</v>
      </c>
      <c r="G1047" s="17">
        <v>39693</v>
      </c>
      <c r="H1047" s="15" t="s">
        <v>43</v>
      </c>
      <c r="I1047" s="15" t="s">
        <v>44</v>
      </c>
      <c r="J1047" s="16">
        <v>3008</v>
      </c>
      <c r="K1047" s="15" t="s">
        <v>45</v>
      </c>
      <c r="L1047" s="16">
        <v>760</v>
      </c>
      <c r="M1047" s="15" t="s">
        <v>46</v>
      </c>
      <c r="N1047" s="16">
        <v>3</v>
      </c>
      <c r="O1047" s="15" t="s">
        <v>43</v>
      </c>
      <c r="P1047" s="15" t="s">
        <v>68</v>
      </c>
      <c r="Q1047" s="15" t="s">
        <v>48</v>
      </c>
      <c r="R1047" s="15" t="s">
        <v>49</v>
      </c>
      <c r="S1047" s="15" t="s">
        <v>43</v>
      </c>
      <c r="T1047" s="15" t="s">
        <v>50</v>
      </c>
      <c r="U1047" s="15" t="s">
        <v>72</v>
      </c>
      <c r="V1047" s="58">
        <f t="shared" si="19"/>
        <v>1.032632105350892</v>
      </c>
      <c r="W1047" s="58">
        <f t="shared" si="20"/>
        <v>1.032632105350892</v>
      </c>
      <c r="X1047" s="15" t="s">
        <v>52</v>
      </c>
      <c r="Y1047" s="15" t="s">
        <v>168</v>
      </c>
      <c r="Z1047" s="16" t="b">
        <v>0</v>
      </c>
      <c r="AA1047" s="15" t="s">
        <v>54</v>
      </c>
      <c r="AB1047" s="16" t="b">
        <v>0</v>
      </c>
      <c r="AC1047" s="16">
        <v>39</v>
      </c>
      <c r="AD1047" s="42" t="s">
        <v>1855</v>
      </c>
      <c r="AE1047" s="42"/>
      <c r="AF1047" s="44" t="str">
        <f t="shared" si="18"/>
        <v>mix</v>
      </c>
      <c r="AG1047" s="44">
        <f>VLOOKUP(E1047,'T&amp;NTprop'!I$28:O$35,7,FALSE)</f>
        <v>0.66194365727621274</v>
      </c>
      <c r="AH1047" s="45">
        <v>1.56</v>
      </c>
      <c r="AI1047" s="45">
        <v>1.56</v>
      </c>
    </row>
    <row r="1048" spans="2:35" x14ac:dyDescent="0.25">
      <c r="B1048">
        <f>VLOOKUP(C1048*1,RMPCrecs!F$2:N$1245,9,FALSE)</f>
        <v>49</v>
      </c>
      <c r="C1048" s="15" t="s">
        <v>346</v>
      </c>
      <c r="D1048" s="15" t="s">
        <v>41</v>
      </c>
      <c r="E1048" s="16">
        <v>2008</v>
      </c>
      <c r="F1048" s="15" t="s">
        <v>42</v>
      </c>
      <c r="G1048" s="17">
        <v>39693</v>
      </c>
      <c r="H1048" s="15" t="s">
        <v>43</v>
      </c>
      <c r="I1048" s="15" t="s">
        <v>44</v>
      </c>
      <c r="J1048" s="16">
        <v>3008</v>
      </c>
      <c r="K1048" s="15" t="s">
        <v>45</v>
      </c>
      <c r="L1048" s="16">
        <v>710</v>
      </c>
      <c r="M1048" s="15" t="s">
        <v>46</v>
      </c>
      <c r="N1048" s="16">
        <v>3</v>
      </c>
      <c r="O1048" s="15" t="s">
        <v>43</v>
      </c>
      <c r="P1048" s="15" t="s">
        <v>68</v>
      </c>
      <c r="Q1048" s="15" t="s">
        <v>48</v>
      </c>
      <c r="R1048" s="15" t="s">
        <v>49</v>
      </c>
      <c r="S1048" s="15" t="s">
        <v>43</v>
      </c>
      <c r="T1048" s="15" t="s">
        <v>50</v>
      </c>
      <c r="U1048" s="15" t="s">
        <v>72</v>
      </c>
      <c r="V1048" s="58">
        <f t="shared" si="19"/>
        <v>1.032632105350892</v>
      </c>
      <c r="W1048" s="58">
        <f t="shared" si="20"/>
        <v>1.032632105350892</v>
      </c>
      <c r="X1048" s="15" t="s">
        <v>52</v>
      </c>
      <c r="Y1048" s="15" t="s">
        <v>168</v>
      </c>
      <c r="Z1048" s="16" t="b">
        <v>0</v>
      </c>
      <c r="AA1048" s="15" t="s">
        <v>54</v>
      </c>
      <c r="AB1048" s="16" t="b">
        <v>0</v>
      </c>
      <c r="AC1048" s="16">
        <v>39</v>
      </c>
      <c r="AD1048" s="42" t="s">
        <v>1855</v>
      </c>
      <c r="AE1048" s="42"/>
      <c r="AF1048" s="44" t="str">
        <f t="shared" si="18"/>
        <v>mix</v>
      </c>
      <c r="AG1048" s="44">
        <f>VLOOKUP(E1048,'T&amp;NTprop'!I$28:O$35,7,FALSE)</f>
        <v>0.66194365727621274</v>
      </c>
      <c r="AH1048" s="45">
        <v>1.56</v>
      </c>
      <c r="AI1048" s="45">
        <v>1.56</v>
      </c>
    </row>
    <row r="1049" spans="2:35" x14ac:dyDescent="0.25">
      <c r="B1049">
        <f>VLOOKUP(C1049*1,RMPCrecs!F$2:N$1245,9,FALSE)</f>
        <v>49</v>
      </c>
      <c r="C1049" s="15" t="s">
        <v>347</v>
      </c>
      <c r="D1049" s="15" t="s">
        <v>41</v>
      </c>
      <c r="E1049" s="16">
        <v>2008</v>
      </c>
      <c r="F1049" s="15" t="s">
        <v>42</v>
      </c>
      <c r="G1049" s="17">
        <v>39693</v>
      </c>
      <c r="H1049" s="15" t="s">
        <v>43</v>
      </c>
      <c r="I1049" s="15" t="s">
        <v>44</v>
      </c>
      <c r="J1049" s="16">
        <v>3008</v>
      </c>
      <c r="K1049" s="15" t="s">
        <v>110</v>
      </c>
      <c r="L1049" s="16">
        <v>780</v>
      </c>
      <c r="M1049" s="15" t="s">
        <v>46</v>
      </c>
      <c r="N1049" s="16">
        <v>3</v>
      </c>
      <c r="O1049" s="15" t="s">
        <v>43</v>
      </c>
      <c r="P1049" s="15" t="s">
        <v>68</v>
      </c>
      <c r="Q1049" s="15" t="s">
        <v>48</v>
      </c>
      <c r="R1049" s="15" t="s">
        <v>49</v>
      </c>
      <c r="S1049" s="15" t="s">
        <v>43</v>
      </c>
      <c r="T1049" s="15" t="s">
        <v>50</v>
      </c>
      <c r="U1049" s="15" t="s">
        <v>72</v>
      </c>
      <c r="V1049" s="58">
        <f t="shared" si="19"/>
        <v>1.032632105350892</v>
      </c>
      <c r="W1049" s="58">
        <f t="shared" si="20"/>
        <v>1.032632105350892</v>
      </c>
      <c r="X1049" s="15" t="s">
        <v>52</v>
      </c>
      <c r="Y1049" s="15" t="s">
        <v>168</v>
      </c>
      <c r="Z1049" s="16" t="b">
        <v>0</v>
      </c>
      <c r="AA1049" s="15" t="s">
        <v>54</v>
      </c>
      <c r="AB1049" s="16" t="b">
        <v>0</v>
      </c>
      <c r="AC1049" s="16">
        <v>39</v>
      </c>
      <c r="AD1049" s="42" t="s">
        <v>1855</v>
      </c>
      <c r="AE1049" s="42"/>
      <c r="AF1049" s="44" t="str">
        <f t="shared" si="18"/>
        <v>mix</v>
      </c>
      <c r="AG1049" s="44">
        <f>VLOOKUP(E1049,'T&amp;NTprop'!I$28:O$35,7,FALSE)</f>
        <v>0.66194365727621274</v>
      </c>
      <c r="AH1049" s="45">
        <v>1.56</v>
      </c>
      <c r="AI1049" s="45">
        <v>1.56</v>
      </c>
    </row>
    <row r="1050" spans="2:35" x14ac:dyDescent="0.25">
      <c r="B1050">
        <f>VLOOKUP(C1050*1,RMPCrecs!F$2:N$1245,9,FALSE)</f>
        <v>49</v>
      </c>
      <c r="C1050" s="15" t="s">
        <v>348</v>
      </c>
      <c r="D1050" s="15" t="s">
        <v>41</v>
      </c>
      <c r="E1050" s="16">
        <v>2008</v>
      </c>
      <c r="F1050" s="15" t="s">
        <v>42</v>
      </c>
      <c r="G1050" s="17">
        <v>39693</v>
      </c>
      <c r="H1050" s="15" t="s">
        <v>43</v>
      </c>
      <c r="I1050" s="15" t="s">
        <v>44</v>
      </c>
      <c r="J1050" s="16">
        <v>3008</v>
      </c>
      <c r="K1050" s="15" t="s">
        <v>110</v>
      </c>
      <c r="L1050" s="16">
        <v>760</v>
      </c>
      <c r="M1050" s="15" t="s">
        <v>46</v>
      </c>
      <c r="N1050" s="16">
        <v>3</v>
      </c>
      <c r="O1050" s="15" t="s">
        <v>43</v>
      </c>
      <c r="P1050" s="15" t="s">
        <v>68</v>
      </c>
      <c r="Q1050" s="15" t="s">
        <v>48</v>
      </c>
      <c r="R1050" s="15" t="s">
        <v>49</v>
      </c>
      <c r="S1050" s="15" t="s">
        <v>43</v>
      </c>
      <c r="T1050" s="15" t="s">
        <v>50</v>
      </c>
      <c r="U1050" s="15" t="s">
        <v>72</v>
      </c>
      <c r="V1050" s="58">
        <f t="shared" si="19"/>
        <v>1.032632105350892</v>
      </c>
      <c r="W1050" s="58">
        <f t="shared" si="20"/>
        <v>1.032632105350892</v>
      </c>
      <c r="X1050" s="15" t="s">
        <v>52</v>
      </c>
      <c r="Y1050" s="15" t="s">
        <v>168</v>
      </c>
      <c r="Z1050" s="16" t="b">
        <v>0</v>
      </c>
      <c r="AA1050" s="15" t="s">
        <v>54</v>
      </c>
      <c r="AB1050" s="16" t="b">
        <v>0</v>
      </c>
      <c r="AC1050" s="16">
        <v>39</v>
      </c>
      <c r="AD1050" s="42" t="s">
        <v>1855</v>
      </c>
      <c r="AE1050" s="42"/>
      <c r="AF1050" s="44" t="str">
        <f t="shared" si="18"/>
        <v>mix</v>
      </c>
      <c r="AG1050" s="44">
        <f>VLOOKUP(E1050,'T&amp;NTprop'!I$28:O$35,7,FALSE)</f>
        <v>0.66194365727621274</v>
      </c>
      <c r="AH1050" s="45">
        <v>1.56</v>
      </c>
      <c r="AI1050" s="45">
        <v>1.56</v>
      </c>
    </row>
    <row r="1051" spans="2:35" x14ac:dyDescent="0.25">
      <c r="B1051">
        <f>VLOOKUP(C1051*1,RMPCrecs!F$2:N$1245,9,FALSE)</f>
        <v>49</v>
      </c>
      <c r="C1051" s="15" t="s">
        <v>349</v>
      </c>
      <c r="D1051" s="15" t="s">
        <v>41</v>
      </c>
      <c r="E1051" s="16">
        <v>2008</v>
      </c>
      <c r="F1051" s="15" t="s">
        <v>42</v>
      </c>
      <c r="G1051" s="17">
        <v>39693</v>
      </c>
      <c r="H1051" s="15" t="s">
        <v>43</v>
      </c>
      <c r="I1051" s="15" t="s">
        <v>44</v>
      </c>
      <c r="J1051" s="16">
        <v>3008</v>
      </c>
      <c r="K1051" s="15" t="s">
        <v>45</v>
      </c>
      <c r="L1051" s="16">
        <v>730</v>
      </c>
      <c r="M1051" s="15" t="s">
        <v>46</v>
      </c>
      <c r="N1051" s="16">
        <v>3</v>
      </c>
      <c r="O1051" s="15" t="s">
        <v>43</v>
      </c>
      <c r="P1051" s="15" t="s">
        <v>68</v>
      </c>
      <c r="Q1051" s="15" t="s">
        <v>48</v>
      </c>
      <c r="R1051" s="15" t="s">
        <v>49</v>
      </c>
      <c r="S1051" s="15" t="s">
        <v>43</v>
      </c>
      <c r="T1051" s="15" t="s">
        <v>50</v>
      </c>
      <c r="U1051" s="15" t="s">
        <v>72</v>
      </c>
      <c r="V1051" s="58">
        <f t="shared" si="19"/>
        <v>1.032632105350892</v>
      </c>
      <c r="W1051" s="58">
        <f t="shared" si="20"/>
        <v>1.032632105350892</v>
      </c>
      <c r="X1051" s="15" t="s">
        <v>52</v>
      </c>
      <c r="Y1051" s="15" t="s">
        <v>168</v>
      </c>
      <c r="Z1051" s="16" t="b">
        <v>0</v>
      </c>
      <c r="AA1051" s="15" t="s">
        <v>54</v>
      </c>
      <c r="AB1051" s="16" t="b">
        <v>0</v>
      </c>
      <c r="AC1051" s="16">
        <v>39</v>
      </c>
      <c r="AD1051" s="42" t="s">
        <v>1855</v>
      </c>
      <c r="AE1051" s="42"/>
      <c r="AF1051" s="44" t="str">
        <f t="shared" si="18"/>
        <v>mix</v>
      </c>
      <c r="AG1051" s="44">
        <f>VLOOKUP(E1051,'T&amp;NTprop'!I$28:O$35,7,FALSE)</f>
        <v>0.66194365727621274</v>
      </c>
      <c r="AH1051" s="45">
        <v>1.56</v>
      </c>
      <c r="AI1051" s="45">
        <v>1.56</v>
      </c>
    </row>
    <row r="1052" spans="2:35" x14ac:dyDescent="0.25">
      <c r="B1052">
        <f>VLOOKUP(C1052*1,RMPCrecs!F$2:N$1245,9,FALSE)</f>
        <v>49</v>
      </c>
      <c r="C1052" s="15" t="s">
        <v>426</v>
      </c>
      <c r="D1052" s="15" t="s">
        <v>41</v>
      </c>
      <c r="E1052" s="16">
        <v>2009</v>
      </c>
      <c r="F1052" s="15" t="s">
        <v>42</v>
      </c>
      <c r="G1052" s="17">
        <v>40066</v>
      </c>
      <c r="H1052" s="15" t="s">
        <v>43</v>
      </c>
      <c r="I1052" s="15" t="s">
        <v>44</v>
      </c>
      <c r="J1052" s="16">
        <v>3008</v>
      </c>
      <c r="K1052" s="15" t="s">
        <v>110</v>
      </c>
      <c r="L1052" s="16">
        <v>720</v>
      </c>
      <c r="M1052" s="15" t="s">
        <v>46</v>
      </c>
      <c r="N1052" s="16">
        <v>4</v>
      </c>
      <c r="O1052" s="15" t="s">
        <v>43</v>
      </c>
      <c r="P1052" s="15" t="s">
        <v>68</v>
      </c>
      <c r="Q1052" s="15" t="s">
        <v>48</v>
      </c>
      <c r="R1052" s="15" t="s">
        <v>49</v>
      </c>
      <c r="S1052" s="15" t="s">
        <v>43</v>
      </c>
      <c r="T1052" s="15" t="s">
        <v>50</v>
      </c>
      <c r="U1052" s="15" t="s">
        <v>60</v>
      </c>
      <c r="V1052" s="58">
        <f t="shared" si="19"/>
        <v>1.6285575048732943</v>
      </c>
      <c r="W1052" s="58">
        <f t="shared" si="20"/>
        <v>1.6285575048732943</v>
      </c>
      <c r="X1052" s="15" t="s">
        <v>52</v>
      </c>
      <c r="Y1052" s="15" t="s">
        <v>427</v>
      </c>
      <c r="Z1052" s="16" t="b">
        <v>0</v>
      </c>
      <c r="AA1052" s="15" t="s">
        <v>54</v>
      </c>
      <c r="AB1052" s="16" t="b">
        <v>0</v>
      </c>
      <c r="AC1052" s="16">
        <v>39</v>
      </c>
      <c r="AD1052" s="42" t="s">
        <v>1855</v>
      </c>
      <c r="AE1052" s="42"/>
      <c r="AF1052" s="44" t="str">
        <f t="shared" si="18"/>
        <v>mix</v>
      </c>
      <c r="AG1052" s="44">
        <f>VLOOKUP(E1052,'T&amp;NTprop'!I$28:O$35,7,FALSE)</f>
        <v>0.75048732943469787</v>
      </c>
      <c r="AH1052" s="45">
        <v>2.17</v>
      </c>
      <c r="AI1052" s="45">
        <v>2.17</v>
      </c>
    </row>
    <row r="1053" spans="2:35" x14ac:dyDescent="0.25">
      <c r="B1053">
        <f>VLOOKUP(C1053*1,RMPCrecs!F$2:N$1245,9,FALSE)</f>
        <v>49</v>
      </c>
      <c r="C1053" s="15" t="s">
        <v>428</v>
      </c>
      <c r="D1053" s="15" t="s">
        <v>41</v>
      </c>
      <c r="E1053" s="16">
        <v>2009</v>
      </c>
      <c r="F1053" s="15" t="s">
        <v>42</v>
      </c>
      <c r="G1053" s="17">
        <v>40066</v>
      </c>
      <c r="H1053" s="15" t="s">
        <v>43</v>
      </c>
      <c r="I1053" s="15" t="s">
        <v>44</v>
      </c>
      <c r="J1053" s="16">
        <v>3008</v>
      </c>
      <c r="K1053" s="15" t="s">
        <v>110</v>
      </c>
      <c r="L1053" s="16">
        <v>740</v>
      </c>
      <c r="M1053" s="15" t="s">
        <v>46</v>
      </c>
      <c r="N1053" s="16">
        <v>3</v>
      </c>
      <c r="O1053" s="15" t="s">
        <v>43</v>
      </c>
      <c r="P1053" s="15" t="s">
        <v>405</v>
      </c>
      <c r="Q1053" s="15" t="s">
        <v>48</v>
      </c>
      <c r="R1053" s="15" t="s">
        <v>49</v>
      </c>
      <c r="S1053" s="15" t="s">
        <v>43</v>
      </c>
      <c r="T1053" s="15" t="s">
        <v>50</v>
      </c>
      <c r="U1053" s="15" t="s">
        <v>60</v>
      </c>
      <c r="V1053" s="58">
        <f t="shared" si="19"/>
        <v>1.6285575048732943</v>
      </c>
      <c r="W1053" s="58">
        <f t="shared" si="20"/>
        <v>1.6285575048732943</v>
      </c>
      <c r="X1053" s="15" t="s">
        <v>52</v>
      </c>
      <c r="Y1053" s="15" t="s">
        <v>427</v>
      </c>
      <c r="Z1053" s="16" t="b">
        <v>0</v>
      </c>
      <c r="AA1053" s="15" t="s">
        <v>54</v>
      </c>
      <c r="AB1053" s="16" t="b">
        <v>0</v>
      </c>
      <c r="AC1053" s="16">
        <v>39</v>
      </c>
      <c r="AD1053" s="42" t="s">
        <v>1855</v>
      </c>
      <c r="AE1053" s="42"/>
      <c r="AF1053" s="44" t="str">
        <f t="shared" si="18"/>
        <v>mix</v>
      </c>
      <c r="AG1053" s="44">
        <f>VLOOKUP(E1053,'T&amp;NTprop'!I$28:O$35,7,FALSE)</f>
        <v>0.75048732943469787</v>
      </c>
      <c r="AH1053" s="45">
        <v>2.17</v>
      </c>
      <c r="AI1053" s="45">
        <v>2.17</v>
      </c>
    </row>
    <row r="1054" spans="2:35" x14ac:dyDescent="0.25">
      <c r="B1054">
        <f>VLOOKUP(C1054*1,RMPCrecs!F$2:N$1245,9,FALSE)</f>
        <v>49</v>
      </c>
      <c r="C1054" s="15" t="s">
        <v>429</v>
      </c>
      <c r="D1054" s="15" t="s">
        <v>41</v>
      </c>
      <c r="E1054" s="16">
        <v>2009</v>
      </c>
      <c r="F1054" s="15" t="s">
        <v>42</v>
      </c>
      <c r="G1054" s="17">
        <v>40066</v>
      </c>
      <c r="H1054" s="15" t="s">
        <v>43</v>
      </c>
      <c r="I1054" s="15" t="s">
        <v>44</v>
      </c>
      <c r="J1054" s="16">
        <v>3008</v>
      </c>
      <c r="K1054" s="15" t="s">
        <v>110</v>
      </c>
      <c r="L1054" s="16">
        <v>800</v>
      </c>
      <c r="M1054" s="15" t="s">
        <v>46</v>
      </c>
      <c r="N1054" s="16">
        <v>4</v>
      </c>
      <c r="O1054" s="15" t="s">
        <v>43</v>
      </c>
      <c r="P1054" s="15" t="s">
        <v>68</v>
      </c>
      <c r="Q1054" s="15" t="s">
        <v>48</v>
      </c>
      <c r="R1054" s="15" t="s">
        <v>49</v>
      </c>
      <c r="S1054" s="15" t="s">
        <v>43</v>
      </c>
      <c r="T1054" s="15" t="s">
        <v>50</v>
      </c>
      <c r="U1054" s="15" t="s">
        <v>60</v>
      </c>
      <c r="V1054" s="58">
        <f t="shared" si="19"/>
        <v>1.6285575048732943</v>
      </c>
      <c r="W1054" s="58">
        <f t="shared" si="20"/>
        <v>1.6285575048732943</v>
      </c>
      <c r="X1054" s="15" t="s">
        <v>52</v>
      </c>
      <c r="Y1054" s="15" t="s">
        <v>427</v>
      </c>
      <c r="Z1054" s="16" t="b">
        <v>0</v>
      </c>
      <c r="AA1054" s="15" t="s">
        <v>54</v>
      </c>
      <c r="AB1054" s="16" t="b">
        <v>0</v>
      </c>
      <c r="AC1054" s="16">
        <v>39</v>
      </c>
      <c r="AD1054" s="42" t="s">
        <v>1855</v>
      </c>
      <c r="AE1054" s="42"/>
      <c r="AF1054" s="44" t="str">
        <f t="shared" si="18"/>
        <v>mix</v>
      </c>
      <c r="AG1054" s="44">
        <f>VLOOKUP(E1054,'T&amp;NTprop'!I$28:O$35,7,FALSE)</f>
        <v>0.75048732943469787</v>
      </c>
      <c r="AH1054" s="45">
        <v>2.17</v>
      </c>
      <c r="AI1054" s="45">
        <v>2.17</v>
      </c>
    </row>
    <row r="1055" spans="2:35" x14ac:dyDescent="0.25">
      <c r="B1055">
        <f>VLOOKUP(C1055*1,RMPCrecs!F$2:N$1245,9,FALSE)</f>
        <v>49</v>
      </c>
      <c r="C1055" s="15" t="s">
        <v>430</v>
      </c>
      <c r="D1055" s="15" t="s">
        <v>41</v>
      </c>
      <c r="E1055" s="16">
        <v>2009</v>
      </c>
      <c r="F1055" s="15" t="s">
        <v>42</v>
      </c>
      <c r="G1055" s="17">
        <v>40066</v>
      </c>
      <c r="H1055" s="15" t="s">
        <v>43</v>
      </c>
      <c r="I1055" s="15" t="s">
        <v>44</v>
      </c>
      <c r="J1055" s="16">
        <v>3008</v>
      </c>
      <c r="K1055" s="15" t="s">
        <v>110</v>
      </c>
      <c r="L1055" s="16">
        <v>860</v>
      </c>
      <c r="M1055" s="15" t="s">
        <v>46</v>
      </c>
      <c r="N1055" s="16">
        <v>4</v>
      </c>
      <c r="O1055" s="15" t="s">
        <v>43</v>
      </c>
      <c r="P1055" s="15" t="s">
        <v>68</v>
      </c>
      <c r="Q1055" s="15" t="s">
        <v>48</v>
      </c>
      <c r="R1055" s="15" t="s">
        <v>49</v>
      </c>
      <c r="S1055" s="15" t="s">
        <v>43</v>
      </c>
      <c r="T1055" s="15" t="s">
        <v>50</v>
      </c>
      <c r="U1055" s="15" t="s">
        <v>60</v>
      </c>
      <c r="V1055" s="58">
        <f t="shared" si="19"/>
        <v>1.6285575048732943</v>
      </c>
      <c r="W1055" s="58">
        <f t="shared" si="20"/>
        <v>1.6285575048732943</v>
      </c>
      <c r="X1055" s="15" t="s">
        <v>52</v>
      </c>
      <c r="Y1055" s="15" t="s">
        <v>427</v>
      </c>
      <c r="Z1055" s="16" t="b">
        <v>0</v>
      </c>
      <c r="AA1055" s="15" t="s">
        <v>54</v>
      </c>
      <c r="AB1055" s="16" t="b">
        <v>0</v>
      </c>
      <c r="AC1055" s="16">
        <v>39</v>
      </c>
      <c r="AD1055" s="42" t="s">
        <v>1855</v>
      </c>
      <c r="AE1055" s="42"/>
      <c r="AF1055" s="44" t="str">
        <f t="shared" si="18"/>
        <v>mix</v>
      </c>
      <c r="AG1055" s="44">
        <f>VLOOKUP(E1055,'T&amp;NTprop'!I$28:O$35,7,FALSE)</f>
        <v>0.75048732943469787</v>
      </c>
      <c r="AH1055" s="45">
        <v>2.17</v>
      </c>
      <c r="AI1055" s="45">
        <v>2.17</v>
      </c>
    </row>
    <row r="1056" spans="2:35" x14ac:dyDescent="0.25">
      <c r="B1056">
        <f>VLOOKUP(C1056*1,RMPCrecs!F$2:N$1245,9,FALSE)</f>
        <v>49</v>
      </c>
      <c r="C1056" s="15" t="s">
        <v>431</v>
      </c>
      <c r="D1056" s="15" t="s">
        <v>41</v>
      </c>
      <c r="E1056" s="16">
        <v>2009</v>
      </c>
      <c r="F1056" s="15" t="s">
        <v>42</v>
      </c>
      <c r="G1056" s="17">
        <v>40066</v>
      </c>
      <c r="H1056" s="15" t="s">
        <v>43</v>
      </c>
      <c r="I1056" s="15" t="s">
        <v>44</v>
      </c>
      <c r="J1056" s="16">
        <v>3008</v>
      </c>
      <c r="K1056" s="15" t="s">
        <v>110</v>
      </c>
      <c r="L1056" s="16">
        <v>830</v>
      </c>
      <c r="M1056" s="15" t="s">
        <v>46</v>
      </c>
      <c r="N1056" s="16">
        <v>4</v>
      </c>
      <c r="O1056" s="15" t="s">
        <v>43</v>
      </c>
      <c r="P1056" s="15" t="s">
        <v>68</v>
      </c>
      <c r="Q1056" s="15" t="s">
        <v>48</v>
      </c>
      <c r="R1056" s="15" t="s">
        <v>49</v>
      </c>
      <c r="S1056" s="15" t="s">
        <v>43</v>
      </c>
      <c r="T1056" s="15" t="s">
        <v>50</v>
      </c>
      <c r="U1056" s="15" t="s">
        <v>60</v>
      </c>
      <c r="V1056" s="58">
        <f t="shared" si="19"/>
        <v>1.6285575048732943</v>
      </c>
      <c r="W1056" s="58">
        <f t="shared" si="20"/>
        <v>1.6285575048732943</v>
      </c>
      <c r="X1056" s="15" t="s">
        <v>52</v>
      </c>
      <c r="Y1056" s="15" t="s">
        <v>427</v>
      </c>
      <c r="Z1056" s="16" t="b">
        <v>0</v>
      </c>
      <c r="AA1056" s="15" t="s">
        <v>54</v>
      </c>
      <c r="AB1056" s="16" t="b">
        <v>0</v>
      </c>
      <c r="AC1056" s="16">
        <v>39</v>
      </c>
      <c r="AD1056" s="42" t="s">
        <v>1855</v>
      </c>
      <c r="AE1056" s="42"/>
      <c r="AF1056" s="44" t="str">
        <f t="shared" si="18"/>
        <v>mix</v>
      </c>
      <c r="AG1056" s="44">
        <f>VLOOKUP(E1056,'T&amp;NTprop'!I$28:O$35,7,FALSE)</f>
        <v>0.75048732943469787</v>
      </c>
      <c r="AH1056" s="45">
        <v>2.17</v>
      </c>
      <c r="AI1056" s="45">
        <v>2.17</v>
      </c>
    </row>
    <row r="1057" spans="2:35" x14ac:dyDescent="0.25">
      <c r="B1057">
        <f>VLOOKUP(C1057*1,RMPCrecs!F$2:N$1245,9,FALSE)</f>
        <v>49</v>
      </c>
      <c r="C1057" s="15" t="s">
        <v>432</v>
      </c>
      <c r="D1057" s="15" t="s">
        <v>41</v>
      </c>
      <c r="E1057" s="16">
        <v>2009</v>
      </c>
      <c r="F1057" s="15" t="s">
        <v>42</v>
      </c>
      <c r="G1057" s="17">
        <v>40066</v>
      </c>
      <c r="H1057" s="15" t="s">
        <v>43</v>
      </c>
      <c r="I1057" s="15" t="s">
        <v>44</v>
      </c>
      <c r="J1057" s="16">
        <v>3008</v>
      </c>
      <c r="K1057" s="15" t="s">
        <v>45</v>
      </c>
      <c r="L1057" s="16">
        <v>470</v>
      </c>
      <c r="M1057" s="15" t="s">
        <v>46</v>
      </c>
      <c r="N1057" s="16">
        <v>2</v>
      </c>
      <c r="O1057" s="15" t="s">
        <v>43</v>
      </c>
      <c r="P1057" s="15" t="s">
        <v>433</v>
      </c>
      <c r="Q1057" s="15" t="s">
        <v>48</v>
      </c>
      <c r="R1057" s="15" t="s">
        <v>49</v>
      </c>
      <c r="S1057" s="15" t="s">
        <v>43</v>
      </c>
      <c r="T1057" s="15" t="s">
        <v>50</v>
      </c>
      <c r="U1057" s="15" t="s">
        <v>60</v>
      </c>
      <c r="V1057" s="58">
        <f t="shared" si="19"/>
        <v>1.6285575048732943</v>
      </c>
      <c r="W1057" s="58">
        <f t="shared" si="20"/>
        <v>1.6285575048732943</v>
      </c>
      <c r="X1057" s="15" t="s">
        <v>52</v>
      </c>
      <c r="Y1057" s="15" t="s">
        <v>427</v>
      </c>
      <c r="Z1057" s="16" t="b">
        <v>0</v>
      </c>
      <c r="AA1057" s="15" t="s">
        <v>54</v>
      </c>
      <c r="AB1057" s="16" t="b">
        <v>0</v>
      </c>
      <c r="AC1057" s="16">
        <v>39</v>
      </c>
      <c r="AD1057" s="42" t="s">
        <v>1855</v>
      </c>
      <c r="AE1057" s="42"/>
      <c r="AF1057" s="44" t="str">
        <f t="shared" si="18"/>
        <v>mix</v>
      </c>
      <c r="AG1057" s="44">
        <f>VLOOKUP(E1057,'T&amp;NTprop'!I$28:O$35,7,FALSE)</f>
        <v>0.75048732943469787</v>
      </c>
      <c r="AH1057" s="45">
        <v>2.17</v>
      </c>
      <c r="AI1057" s="45">
        <v>2.17</v>
      </c>
    </row>
    <row r="1058" spans="2:35" x14ac:dyDescent="0.25">
      <c r="B1058">
        <f>VLOOKUP(C1058*1,RMPCrecs!F$2:N$1245,9,FALSE)</f>
        <v>49</v>
      </c>
      <c r="C1058" s="15" t="s">
        <v>434</v>
      </c>
      <c r="D1058" s="15" t="s">
        <v>41</v>
      </c>
      <c r="E1058" s="16">
        <v>2009</v>
      </c>
      <c r="F1058" s="15" t="s">
        <v>42</v>
      </c>
      <c r="G1058" s="17">
        <v>40064</v>
      </c>
      <c r="H1058" s="15" t="s">
        <v>43</v>
      </c>
      <c r="I1058" s="15" t="s">
        <v>44</v>
      </c>
      <c r="J1058" s="16">
        <v>3008</v>
      </c>
      <c r="K1058" s="15" t="s">
        <v>45</v>
      </c>
      <c r="L1058" s="16">
        <v>550</v>
      </c>
      <c r="M1058" s="15" t="s">
        <v>46</v>
      </c>
      <c r="N1058" s="16">
        <v>2</v>
      </c>
      <c r="O1058" s="15" t="s">
        <v>43</v>
      </c>
      <c r="P1058" s="15" t="s">
        <v>435</v>
      </c>
      <c r="Q1058" s="15" t="s">
        <v>48</v>
      </c>
      <c r="R1058" s="15" t="s">
        <v>49</v>
      </c>
      <c r="S1058" s="15" t="s">
        <v>43</v>
      </c>
      <c r="T1058" s="15" t="s">
        <v>50</v>
      </c>
      <c r="U1058" s="15" t="s">
        <v>60</v>
      </c>
      <c r="V1058" s="58">
        <f t="shared" si="19"/>
        <v>1.6285575048732943</v>
      </c>
      <c r="W1058" s="58">
        <f t="shared" si="20"/>
        <v>1.6285575048732943</v>
      </c>
      <c r="X1058" s="15" t="s">
        <v>52</v>
      </c>
      <c r="Y1058" s="15" t="s">
        <v>427</v>
      </c>
      <c r="Z1058" s="16" t="b">
        <v>0</v>
      </c>
      <c r="AA1058" s="15" t="s">
        <v>54</v>
      </c>
      <c r="AB1058" s="16" t="b">
        <v>0</v>
      </c>
      <c r="AC1058" s="16">
        <v>39</v>
      </c>
      <c r="AD1058" s="42" t="s">
        <v>1855</v>
      </c>
      <c r="AE1058" s="42"/>
      <c r="AF1058" s="44" t="str">
        <f t="shared" si="18"/>
        <v>mix</v>
      </c>
      <c r="AG1058" s="44">
        <f>VLOOKUP(E1058,'T&amp;NTprop'!I$28:O$35,7,FALSE)</f>
        <v>0.75048732943469787</v>
      </c>
      <c r="AH1058" s="45">
        <v>2.17</v>
      </c>
      <c r="AI1058" s="45">
        <v>2.17</v>
      </c>
    </row>
    <row r="1059" spans="2:35" x14ac:dyDescent="0.25">
      <c r="B1059">
        <f>VLOOKUP(C1059*1,RMPCrecs!F$2:N$1245,9,FALSE)</f>
        <v>49</v>
      </c>
      <c r="C1059" s="15" t="s">
        <v>441</v>
      </c>
      <c r="D1059" s="15" t="s">
        <v>41</v>
      </c>
      <c r="E1059" s="16">
        <v>2009</v>
      </c>
      <c r="F1059" s="15" t="s">
        <v>42</v>
      </c>
      <c r="G1059" s="17">
        <v>40066</v>
      </c>
      <c r="H1059" s="15" t="s">
        <v>43</v>
      </c>
      <c r="I1059" s="15" t="s">
        <v>44</v>
      </c>
      <c r="J1059" s="16">
        <v>3008</v>
      </c>
      <c r="K1059" s="15" t="s">
        <v>110</v>
      </c>
      <c r="L1059" s="16">
        <v>700</v>
      </c>
      <c r="M1059" s="15" t="s">
        <v>46</v>
      </c>
      <c r="N1059" s="16">
        <v>3</v>
      </c>
      <c r="O1059" s="15" t="s">
        <v>43</v>
      </c>
      <c r="P1059" s="15" t="s">
        <v>223</v>
      </c>
      <c r="Q1059" s="15" t="s">
        <v>48</v>
      </c>
      <c r="R1059" s="15" t="s">
        <v>49</v>
      </c>
      <c r="S1059" s="15" t="s">
        <v>43</v>
      </c>
      <c r="T1059" s="15" t="s">
        <v>50</v>
      </c>
      <c r="U1059" s="15" t="s">
        <v>60</v>
      </c>
      <c r="V1059" s="58">
        <f t="shared" si="19"/>
        <v>1.6285575048732943</v>
      </c>
      <c r="W1059" s="58">
        <f t="shared" si="20"/>
        <v>1.6285575048732943</v>
      </c>
      <c r="X1059" s="15" t="s">
        <v>52</v>
      </c>
      <c r="Y1059" s="15" t="s">
        <v>427</v>
      </c>
      <c r="Z1059" s="16" t="b">
        <v>0</v>
      </c>
      <c r="AA1059" s="15" t="s">
        <v>54</v>
      </c>
      <c r="AB1059" s="16" t="b">
        <v>0</v>
      </c>
      <c r="AC1059" s="16">
        <v>39</v>
      </c>
      <c r="AD1059" s="42" t="s">
        <v>1855</v>
      </c>
      <c r="AE1059" s="42"/>
      <c r="AF1059" s="44" t="str">
        <f t="shared" si="18"/>
        <v>mix</v>
      </c>
      <c r="AG1059" s="44">
        <f>VLOOKUP(E1059,'T&amp;NTprop'!I$28:O$35,7,FALSE)</f>
        <v>0.75048732943469787</v>
      </c>
      <c r="AH1059" s="45">
        <v>2.17</v>
      </c>
      <c r="AI1059" s="45">
        <v>2.17</v>
      </c>
    </row>
    <row r="1060" spans="2:35" x14ac:dyDescent="0.25">
      <c r="B1060">
        <f>VLOOKUP(C1060*1,RMPCrecs!F$2:N$1245,9,FALSE)</f>
        <v>49</v>
      </c>
      <c r="C1060" s="15" t="s">
        <v>442</v>
      </c>
      <c r="D1060" s="15" t="s">
        <v>41</v>
      </c>
      <c r="E1060" s="16">
        <v>2009</v>
      </c>
      <c r="F1060" s="15" t="s">
        <v>42</v>
      </c>
      <c r="G1060" s="17">
        <v>40066</v>
      </c>
      <c r="H1060" s="15" t="s">
        <v>43</v>
      </c>
      <c r="I1060" s="15" t="s">
        <v>44</v>
      </c>
      <c r="J1060" s="16">
        <v>3008</v>
      </c>
      <c r="K1060" s="15" t="s">
        <v>45</v>
      </c>
      <c r="L1060" s="16">
        <v>570</v>
      </c>
      <c r="M1060" s="15" t="s">
        <v>46</v>
      </c>
      <c r="N1060" s="16">
        <v>2</v>
      </c>
      <c r="O1060" s="15" t="s">
        <v>43</v>
      </c>
      <c r="P1060" s="15" t="s">
        <v>433</v>
      </c>
      <c r="Q1060" s="15" t="s">
        <v>48</v>
      </c>
      <c r="R1060" s="15" t="s">
        <v>49</v>
      </c>
      <c r="S1060" s="15" t="s">
        <v>43</v>
      </c>
      <c r="T1060" s="15" t="s">
        <v>50</v>
      </c>
      <c r="U1060" s="15" t="s">
        <v>60</v>
      </c>
      <c r="V1060" s="58">
        <f t="shared" si="19"/>
        <v>1.6285575048732943</v>
      </c>
      <c r="W1060" s="58">
        <f t="shared" si="20"/>
        <v>1.6285575048732943</v>
      </c>
      <c r="X1060" s="15" t="s">
        <v>52</v>
      </c>
      <c r="Y1060" s="15" t="s">
        <v>427</v>
      </c>
      <c r="Z1060" s="16" t="b">
        <v>0</v>
      </c>
      <c r="AA1060" s="15" t="s">
        <v>54</v>
      </c>
      <c r="AB1060" s="16" t="b">
        <v>0</v>
      </c>
      <c r="AC1060" s="16">
        <v>39</v>
      </c>
      <c r="AD1060" s="42" t="s">
        <v>1855</v>
      </c>
      <c r="AE1060" s="42"/>
      <c r="AF1060" s="44" t="str">
        <f t="shared" si="18"/>
        <v>mix</v>
      </c>
      <c r="AG1060" s="44">
        <f>VLOOKUP(E1060,'T&amp;NTprop'!I$28:O$35,7,FALSE)</f>
        <v>0.75048732943469787</v>
      </c>
      <c r="AH1060" s="45">
        <v>2.17</v>
      </c>
      <c r="AI1060" s="45">
        <v>2.17</v>
      </c>
    </row>
    <row r="1061" spans="2:35" x14ac:dyDescent="0.25">
      <c r="B1061">
        <f>VLOOKUP(C1061*1,RMPCrecs!F$2:N$1245,9,FALSE)</f>
        <v>49</v>
      </c>
      <c r="C1061" s="15" t="s">
        <v>447</v>
      </c>
      <c r="D1061" s="15" t="s">
        <v>41</v>
      </c>
      <c r="E1061" s="16">
        <v>2009</v>
      </c>
      <c r="F1061" s="15" t="s">
        <v>42</v>
      </c>
      <c r="G1061" s="17">
        <v>40072</v>
      </c>
      <c r="H1061" s="15" t="s">
        <v>43</v>
      </c>
      <c r="I1061" s="15" t="s">
        <v>44</v>
      </c>
      <c r="J1061" s="16">
        <v>3008</v>
      </c>
      <c r="K1061" s="15" t="s">
        <v>45</v>
      </c>
      <c r="L1061" s="16">
        <v>570</v>
      </c>
      <c r="M1061" s="15" t="s">
        <v>46</v>
      </c>
      <c r="N1061" s="16">
        <v>2</v>
      </c>
      <c r="O1061" s="15" t="s">
        <v>43</v>
      </c>
      <c r="P1061" s="15" t="s">
        <v>433</v>
      </c>
      <c r="Q1061" s="15" t="s">
        <v>48</v>
      </c>
      <c r="R1061" s="15" t="s">
        <v>49</v>
      </c>
      <c r="S1061" s="15" t="s">
        <v>43</v>
      </c>
      <c r="T1061" s="15" t="s">
        <v>50</v>
      </c>
      <c r="U1061" s="15" t="s">
        <v>51</v>
      </c>
      <c r="V1061" s="58">
        <f t="shared" si="19"/>
        <v>2.0488304093567251</v>
      </c>
      <c r="W1061" s="58">
        <f t="shared" si="20"/>
        <v>2.0488304093567251</v>
      </c>
      <c r="X1061" s="15" t="s">
        <v>52</v>
      </c>
      <c r="Y1061" s="15" t="s">
        <v>448</v>
      </c>
      <c r="Z1061" s="16" t="b">
        <v>0</v>
      </c>
      <c r="AA1061" s="15" t="s">
        <v>54</v>
      </c>
      <c r="AB1061" s="16" t="b">
        <v>0</v>
      </c>
      <c r="AC1061" s="16">
        <v>39</v>
      </c>
      <c r="AD1061" s="42" t="s">
        <v>1855</v>
      </c>
      <c r="AE1061" s="42"/>
      <c r="AF1061" s="44" t="str">
        <f t="shared" si="18"/>
        <v>mix</v>
      </c>
      <c r="AG1061" s="44">
        <f>VLOOKUP(E1061,'T&amp;NTprop'!I$28:O$35,7,FALSE)</f>
        <v>0.75048732943469787</v>
      </c>
      <c r="AH1061" s="45">
        <v>2.73</v>
      </c>
      <c r="AI1061" s="45">
        <v>2.73</v>
      </c>
    </row>
    <row r="1062" spans="2:35" x14ac:dyDescent="0.25">
      <c r="B1062">
        <f>VLOOKUP(C1062*1,RMPCrecs!F$2:N$1245,9,FALSE)</f>
        <v>49</v>
      </c>
      <c r="C1062" s="15" t="s">
        <v>481</v>
      </c>
      <c r="D1062" s="15" t="s">
        <v>41</v>
      </c>
      <c r="E1062" s="16">
        <v>2009</v>
      </c>
      <c r="F1062" s="15" t="s">
        <v>67</v>
      </c>
      <c r="G1062" s="17">
        <v>40065</v>
      </c>
      <c r="H1062" s="15" t="s">
        <v>43</v>
      </c>
      <c r="I1062" s="15" t="s">
        <v>44</v>
      </c>
      <c r="J1062" s="16">
        <v>3008</v>
      </c>
      <c r="K1062" s="15" t="s">
        <v>110</v>
      </c>
      <c r="L1062" s="16">
        <v>760</v>
      </c>
      <c r="M1062" s="15" t="s">
        <v>46</v>
      </c>
      <c r="N1062" s="16">
        <v>4</v>
      </c>
      <c r="O1062" s="15" t="s">
        <v>43</v>
      </c>
      <c r="P1062" s="15" t="s">
        <v>68</v>
      </c>
      <c r="Q1062" s="15" t="s">
        <v>48</v>
      </c>
      <c r="R1062" s="15" t="s">
        <v>49</v>
      </c>
      <c r="S1062" s="15" t="s">
        <v>43</v>
      </c>
      <c r="T1062" s="15" t="s">
        <v>50</v>
      </c>
      <c r="U1062" s="15" t="s">
        <v>60</v>
      </c>
      <c r="V1062" s="58">
        <f t="shared" si="19"/>
        <v>2.6567251461988306</v>
      </c>
      <c r="W1062" s="58">
        <f t="shared" si="20"/>
        <v>2.6567251461988306</v>
      </c>
      <c r="X1062" s="15" t="s">
        <v>52</v>
      </c>
      <c r="Y1062" s="15" t="s">
        <v>446</v>
      </c>
      <c r="Z1062" s="16" t="b">
        <v>0</v>
      </c>
      <c r="AA1062" s="15" t="s">
        <v>54</v>
      </c>
      <c r="AB1062" s="16" t="b">
        <v>0</v>
      </c>
      <c r="AC1062" s="16">
        <v>39</v>
      </c>
      <c r="AD1062" s="42" t="s">
        <v>1855</v>
      </c>
      <c r="AE1062" s="42"/>
      <c r="AF1062" s="44" t="str">
        <f t="shared" si="18"/>
        <v>mix</v>
      </c>
      <c r="AG1062" s="44">
        <f>VLOOKUP(E1062,'T&amp;NTprop'!I$28:O$35,7,FALSE)</f>
        <v>0.75048732943469787</v>
      </c>
      <c r="AH1062" s="45">
        <v>3.54</v>
      </c>
      <c r="AI1062" s="45">
        <v>3.54</v>
      </c>
    </row>
    <row r="1063" spans="2:35" x14ac:dyDescent="0.25">
      <c r="B1063">
        <f>VLOOKUP(C1063*1,RMPCrecs!F$2:N$1245,9,FALSE)</f>
        <v>49</v>
      </c>
      <c r="C1063" s="15" t="s">
        <v>482</v>
      </c>
      <c r="D1063" s="15" t="s">
        <v>41</v>
      </c>
      <c r="E1063" s="16">
        <v>2009</v>
      </c>
      <c r="F1063" s="15" t="s">
        <v>67</v>
      </c>
      <c r="G1063" s="17">
        <v>40065</v>
      </c>
      <c r="H1063" s="15" t="s">
        <v>43</v>
      </c>
      <c r="I1063" s="15" t="s">
        <v>44</v>
      </c>
      <c r="J1063" s="16">
        <v>3008</v>
      </c>
      <c r="K1063" s="15" t="s">
        <v>45</v>
      </c>
      <c r="L1063" s="16">
        <v>530</v>
      </c>
      <c r="M1063" s="15" t="s">
        <v>46</v>
      </c>
      <c r="N1063" s="16">
        <v>2</v>
      </c>
      <c r="O1063" s="15" t="s">
        <v>43</v>
      </c>
      <c r="P1063" s="15" t="s">
        <v>433</v>
      </c>
      <c r="Q1063" s="15" t="s">
        <v>48</v>
      </c>
      <c r="R1063" s="15" t="s">
        <v>49</v>
      </c>
      <c r="S1063" s="15" t="s">
        <v>43</v>
      </c>
      <c r="T1063" s="15" t="s">
        <v>50</v>
      </c>
      <c r="U1063" s="15" t="s">
        <v>60</v>
      </c>
      <c r="V1063" s="58">
        <f t="shared" si="19"/>
        <v>2.6567251461988306</v>
      </c>
      <c r="W1063" s="58">
        <f t="shared" si="20"/>
        <v>2.6567251461988306</v>
      </c>
      <c r="X1063" s="15" t="s">
        <v>52</v>
      </c>
      <c r="Y1063" s="15" t="s">
        <v>446</v>
      </c>
      <c r="Z1063" s="16" t="b">
        <v>0</v>
      </c>
      <c r="AA1063" s="15" t="s">
        <v>54</v>
      </c>
      <c r="AB1063" s="16" t="b">
        <v>0</v>
      </c>
      <c r="AC1063" s="16">
        <v>39</v>
      </c>
      <c r="AD1063" s="42" t="s">
        <v>1855</v>
      </c>
      <c r="AE1063" s="42"/>
      <c r="AF1063" s="44" t="str">
        <f t="shared" si="18"/>
        <v>mix</v>
      </c>
      <c r="AG1063" s="44">
        <f>VLOOKUP(E1063,'T&amp;NTprop'!I$28:O$35,7,FALSE)</f>
        <v>0.75048732943469787</v>
      </c>
      <c r="AH1063" s="45">
        <v>3.54</v>
      </c>
      <c r="AI1063" s="45">
        <v>3.54</v>
      </c>
    </row>
    <row r="1064" spans="2:35" x14ac:dyDescent="0.25">
      <c r="B1064">
        <f>VLOOKUP(C1064*1,RMPCrecs!F$2:N$1245,9,FALSE)</f>
        <v>49</v>
      </c>
      <c r="C1064" s="15" t="s">
        <v>484</v>
      </c>
      <c r="D1064" s="15" t="s">
        <v>41</v>
      </c>
      <c r="E1064" s="16">
        <v>2009</v>
      </c>
      <c r="F1064" s="15" t="s">
        <v>67</v>
      </c>
      <c r="G1064" s="17">
        <v>40065</v>
      </c>
      <c r="H1064" s="15" t="s">
        <v>43</v>
      </c>
      <c r="I1064" s="15" t="s">
        <v>44</v>
      </c>
      <c r="J1064" s="16">
        <v>3008</v>
      </c>
      <c r="K1064" s="15" t="s">
        <v>45</v>
      </c>
      <c r="L1064" s="16">
        <v>800</v>
      </c>
      <c r="M1064" s="15" t="s">
        <v>46</v>
      </c>
      <c r="N1064" s="16">
        <v>3</v>
      </c>
      <c r="O1064" s="15" t="s">
        <v>43</v>
      </c>
      <c r="P1064" s="15" t="s">
        <v>405</v>
      </c>
      <c r="Q1064" s="15" t="s">
        <v>48</v>
      </c>
      <c r="R1064" s="15" t="s">
        <v>49</v>
      </c>
      <c r="S1064" s="15" t="s">
        <v>43</v>
      </c>
      <c r="T1064" s="15" t="s">
        <v>50</v>
      </c>
      <c r="U1064" s="15" t="s">
        <v>60</v>
      </c>
      <c r="V1064" s="58">
        <f t="shared" si="19"/>
        <v>2.6567251461988306</v>
      </c>
      <c r="W1064" s="58">
        <f t="shared" si="20"/>
        <v>2.6567251461988306</v>
      </c>
      <c r="X1064" s="15" t="s">
        <v>52</v>
      </c>
      <c r="Y1064" s="15" t="s">
        <v>446</v>
      </c>
      <c r="Z1064" s="16" t="b">
        <v>0</v>
      </c>
      <c r="AA1064" s="15" t="s">
        <v>54</v>
      </c>
      <c r="AB1064" s="16" t="b">
        <v>0</v>
      </c>
      <c r="AC1064" s="16">
        <v>39</v>
      </c>
      <c r="AD1064" s="42" t="s">
        <v>1855</v>
      </c>
      <c r="AE1064" s="42"/>
      <c r="AF1064" s="44" t="str">
        <f t="shared" si="18"/>
        <v>mix</v>
      </c>
      <c r="AG1064" s="44">
        <f>VLOOKUP(E1064,'T&amp;NTprop'!I$28:O$35,7,FALSE)</f>
        <v>0.75048732943469787</v>
      </c>
      <c r="AH1064" s="45">
        <v>3.54</v>
      </c>
      <c r="AI1064" s="45">
        <v>3.54</v>
      </c>
    </row>
    <row r="1065" spans="2:35" x14ac:dyDescent="0.25">
      <c r="B1065">
        <f>VLOOKUP(C1065*1,RMPCrecs!F$2:N$1245,9,FALSE)</f>
        <v>49</v>
      </c>
      <c r="C1065" s="15" t="s">
        <v>572</v>
      </c>
      <c r="D1065" s="15" t="s">
        <v>41</v>
      </c>
      <c r="E1065" s="16">
        <v>2009</v>
      </c>
      <c r="F1065" s="15" t="s">
        <v>42</v>
      </c>
      <c r="G1065" s="17">
        <v>40058</v>
      </c>
      <c r="H1065" s="15" t="s">
        <v>43</v>
      </c>
      <c r="I1065" s="15" t="s">
        <v>44</v>
      </c>
      <c r="J1065" s="16">
        <v>3008</v>
      </c>
      <c r="K1065" s="15" t="s">
        <v>45</v>
      </c>
      <c r="L1065" s="16">
        <v>830</v>
      </c>
      <c r="M1065" s="15" t="s">
        <v>46</v>
      </c>
      <c r="N1065" s="16">
        <v>4</v>
      </c>
      <c r="O1065" s="15" t="s">
        <v>43</v>
      </c>
      <c r="P1065" s="15" t="s">
        <v>68</v>
      </c>
      <c r="Q1065" s="15" t="s">
        <v>48</v>
      </c>
      <c r="R1065" s="15" t="s">
        <v>49</v>
      </c>
      <c r="S1065" s="15" t="s">
        <v>43</v>
      </c>
      <c r="T1065" s="15" t="s">
        <v>50</v>
      </c>
      <c r="U1065" s="15" t="s">
        <v>72</v>
      </c>
      <c r="V1065" s="58">
        <f t="shared" si="19"/>
        <v>2.7467836257309943</v>
      </c>
      <c r="W1065" s="58">
        <f t="shared" si="20"/>
        <v>2.7467836257309943</v>
      </c>
      <c r="X1065" s="15" t="s">
        <v>52</v>
      </c>
      <c r="Y1065" s="15" t="s">
        <v>424</v>
      </c>
      <c r="Z1065" s="16" t="b">
        <v>0</v>
      </c>
      <c r="AA1065" s="15" t="s">
        <v>54</v>
      </c>
      <c r="AB1065" s="16" t="b">
        <v>0</v>
      </c>
      <c r="AC1065" s="16">
        <v>39</v>
      </c>
      <c r="AD1065" s="42" t="s">
        <v>1855</v>
      </c>
      <c r="AE1065" s="42"/>
      <c r="AF1065" s="44" t="str">
        <f t="shared" si="18"/>
        <v>mix</v>
      </c>
      <c r="AG1065" s="44">
        <f>VLOOKUP(E1065,'T&amp;NTprop'!I$28:O$35,7,FALSE)</f>
        <v>0.75048732943469787</v>
      </c>
      <c r="AH1065" s="45">
        <v>3.66</v>
      </c>
      <c r="AI1065" s="45">
        <v>3.66</v>
      </c>
    </row>
    <row r="1066" spans="2:35" x14ac:dyDescent="0.25">
      <c r="B1066">
        <f>VLOOKUP(C1066*1,RMPCrecs!F$2:N$1245,9,FALSE)</f>
        <v>49</v>
      </c>
      <c r="C1066" s="15" t="s">
        <v>573</v>
      </c>
      <c r="D1066" s="15" t="s">
        <v>41</v>
      </c>
      <c r="E1066" s="16">
        <v>2009</v>
      </c>
      <c r="F1066" s="15" t="s">
        <v>42</v>
      </c>
      <c r="G1066" s="17">
        <v>40058</v>
      </c>
      <c r="H1066" s="15" t="s">
        <v>43</v>
      </c>
      <c r="I1066" s="15" t="s">
        <v>44</v>
      </c>
      <c r="J1066" s="16">
        <v>3008</v>
      </c>
      <c r="K1066" s="15" t="s">
        <v>45</v>
      </c>
      <c r="L1066" s="16">
        <v>500</v>
      </c>
      <c r="M1066" s="15" t="s">
        <v>46</v>
      </c>
      <c r="N1066" s="16">
        <v>2</v>
      </c>
      <c r="O1066" s="15" t="s">
        <v>43</v>
      </c>
      <c r="P1066" s="15" t="s">
        <v>574</v>
      </c>
      <c r="Q1066" s="15" t="s">
        <v>48</v>
      </c>
      <c r="R1066" s="15" t="s">
        <v>49</v>
      </c>
      <c r="S1066" s="15" t="s">
        <v>43</v>
      </c>
      <c r="T1066" s="15" t="s">
        <v>50</v>
      </c>
      <c r="U1066" s="15" t="s">
        <v>72</v>
      </c>
      <c r="V1066" s="58">
        <f t="shared" si="19"/>
        <v>2.7467836257309943</v>
      </c>
      <c r="W1066" s="58">
        <f t="shared" si="20"/>
        <v>2.7467836257309943</v>
      </c>
      <c r="X1066" s="15" t="s">
        <v>52</v>
      </c>
      <c r="Y1066" s="15" t="s">
        <v>424</v>
      </c>
      <c r="Z1066" s="16" t="b">
        <v>0</v>
      </c>
      <c r="AA1066" s="15" t="s">
        <v>54</v>
      </c>
      <c r="AB1066" s="16" t="b">
        <v>0</v>
      </c>
      <c r="AC1066" s="16">
        <v>39</v>
      </c>
      <c r="AD1066" s="42" t="s">
        <v>1855</v>
      </c>
      <c r="AE1066" s="42"/>
      <c r="AF1066" s="44" t="str">
        <f t="shared" si="18"/>
        <v>mix</v>
      </c>
      <c r="AG1066" s="44">
        <f>VLOOKUP(E1066,'T&amp;NTprop'!I$28:O$35,7,FALSE)</f>
        <v>0.75048732943469787</v>
      </c>
      <c r="AH1066" s="45">
        <v>3.66</v>
      </c>
      <c r="AI1066" s="45">
        <v>3.66</v>
      </c>
    </row>
    <row r="1067" spans="2:35" x14ac:dyDescent="0.25">
      <c r="B1067">
        <f>VLOOKUP(C1067*1,RMPCrecs!F$2:N$1245,9,FALSE)</f>
        <v>49</v>
      </c>
      <c r="C1067" s="15" t="s">
        <v>575</v>
      </c>
      <c r="D1067" s="15" t="s">
        <v>41</v>
      </c>
      <c r="E1067" s="16">
        <v>2009</v>
      </c>
      <c r="F1067" s="15" t="s">
        <v>42</v>
      </c>
      <c r="G1067" s="17">
        <v>40070</v>
      </c>
      <c r="H1067" s="15" t="s">
        <v>43</v>
      </c>
      <c r="I1067" s="15" t="s">
        <v>44</v>
      </c>
      <c r="J1067" s="16">
        <v>3008</v>
      </c>
      <c r="K1067" s="15" t="s">
        <v>45</v>
      </c>
      <c r="L1067" s="16">
        <v>480</v>
      </c>
      <c r="M1067" s="15" t="s">
        <v>46</v>
      </c>
      <c r="N1067" s="16">
        <v>2</v>
      </c>
      <c r="O1067" s="15" t="s">
        <v>43</v>
      </c>
      <c r="P1067" s="15" t="s">
        <v>576</v>
      </c>
      <c r="Q1067" s="15" t="s">
        <v>48</v>
      </c>
      <c r="R1067" s="15" t="s">
        <v>49</v>
      </c>
      <c r="S1067" s="15" t="s">
        <v>43</v>
      </c>
      <c r="T1067" s="15" t="s">
        <v>50</v>
      </c>
      <c r="U1067" s="15" t="s">
        <v>51</v>
      </c>
      <c r="V1067" s="58">
        <f t="shared" si="19"/>
        <v>2.0488304093567251</v>
      </c>
      <c r="W1067" s="58">
        <f t="shared" si="20"/>
        <v>2.0488304093567251</v>
      </c>
      <c r="X1067" s="15" t="s">
        <v>52</v>
      </c>
      <c r="Y1067" s="15" t="s">
        <v>448</v>
      </c>
      <c r="Z1067" s="16" t="b">
        <v>0</v>
      </c>
      <c r="AA1067" s="15" t="s">
        <v>54</v>
      </c>
      <c r="AB1067" s="16" t="b">
        <v>0</v>
      </c>
      <c r="AC1067" s="16">
        <v>39</v>
      </c>
      <c r="AD1067" s="42" t="s">
        <v>1855</v>
      </c>
      <c r="AE1067" s="42"/>
      <c r="AF1067" s="44" t="str">
        <f t="shared" si="18"/>
        <v>mix</v>
      </c>
      <c r="AG1067" s="44">
        <f>VLOOKUP(E1067,'T&amp;NTprop'!I$28:O$35,7,FALSE)</f>
        <v>0.75048732943469787</v>
      </c>
      <c r="AH1067" s="45">
        <v>2.73</v>
      </c>
      <c r="AI1067" s="45">
        <v>2.73</v>
      </c>
    </row>
    <row r="1068" spans="2:35" x14ac:dyDescent="0.25">
      <c r="B1068">
        <f>VLOOKUP(C1068*1,RMPCrecs!F$2:N$1245,9,FALSE)</f>
        <v>49</v>
      </c>
      <c r="C1068" s="15" t="s">
        <v>577</v>
      </c>
      <c r="D1068" s="15" t="s">
        <v>41</v>
      </c>
      <c r="E1068" s="16">
        <v>2009</v>
      </c>
      <c r="F1068" s="15" t="s">
        <v>42</v>
      </c>
      <c r="G1068" s="17">
        <v>40081</v>
      </c>
      <c r="H1068" s="15" t="s">
        <v>43</v>
      </c>
      <c r="I1068" s="15" t="s">
        <v>44</v>
      </c>
      <c r="J1068" s="16">
        <v>3008</v>
      </c>
      <c r="K1068" s="15" t="s">
        <v>45</v>
      </c>
      <c r="L1068" s="16">
        <v>570</v>
      </c>
      <c r="M1068" s="15" t="s">
        <v>46</v>
      </c>
      <c r="N1068" s="16">
        <v>2</v>
      </c>
      <c r="O1068" s="15" t="s">
        <v>43</v>
      </c>
      <c r="P1068" s="15" t="s">
        <v>578</v>
      </c>
      <c r="Q1068" s="15" t="s">
        <v>48</v>
      </c>
      <c r="R1068" s="15" t="s">
        <v>49</v>
      </c>
      <c r="S1068" s="15" t="s">
        <v>43</v>
      </c>
      <c r="T1068" s="15" t="s">
        <v>50</v>
      </c>
      <c r="U1068" s="15" t="s">
        <v>82</v>
      </c>
      <c r="V1068" s="58">
        <f t="shared" si="19"/>
        <v>0.96062378167641327</v>
      </c>
      <c r="W1068" s="58">
        <f t="shared" si="20"/>
        <v>0.96062378167641327</v>
      </c>
      <c r="X1068" s="15" t="s">
        <v>52</v>
      </c>
      <c r="Y1068" s="15" t="s">
        <v>579</v>
      </c>
      <c r="Z1068" s="16" t="b">
        <v>0</v>
      </c>
      <c r="AA1068" s="15" t="s">
        <v>54</v>
      </c>
      <c r="AB1068" s="16" t="b">
        <v>0</v>
      </c>
      <c r="AC1068" s="16">
        <v>39</v>
      </c>
      <c r="AD1068" s="42" t="s">
        <v>1855</v>
      </c>
      <c r="AE1068" s="42"/>
      <c r="AF1068" s="44" t="str">
        <f t="shared" si="18"/>
        <v>mix</v>
      </c>
      <c r="AG1068" s="44">
        <f>VLOOKUP(E1068,'T&amp;NTprop'!I$28:O$35,7,FALSE)</f>
        <v>0.75048732943469787</v>
      </c>
      <c r="AH1068" s="45">
        <v>1.28</v>
      </c>
      <c r="AI1068" s="45">
        <v>1.28</v>
      </c>
    </row>
    <row r="1069" spans="2:35" x14ac:dyDescent="0.25">
      <c r="B1069">
        <f>VLOOKUP(C1069*1,RMPCrecs!F$2:N$1245,9,FALSE)</f>
        <v>49</v>
      </c>
      <c r="C1069" s="15" t="s">
        <v>634</v>
      </c>
      <c r="D1069" s="15" t="s">
        <v>41</v>
      </c>
      <c r="E1069" s="16">
        <v>2009</v>
      </c>
      <c r="F1069" s="15" t="s">
        <v>67</v>
      </c>
      <c r="G1069" s="17">
        <v>40060</v>
      </c>
      <c r="H1069" s="15" t="s">
        <v>43</v>
      </c>
      <c r="I1069" s="15" t="s">
        <v>44</v>
      </c>
      <c r="J1069" s="16">
        <v>3008</v>
      </c>
      <c r="K1069" s="15" t="s">
        <v>45</v>
      </c>
      <c r="L1069" s="16">
        <v>730</v>
      </c>
      <c r="M1069" s="15" t="s">
        <v>46</v>
      </c>
      <c r="N1069" s="16">
        <v>3</v>
      </c>
      <c r="O1069" s="15" t="s">
        <v>43</v>
      </c>
      <c r="P1069" s="15" t="s">
        <v>405</v>
      </c>
      <c r="Q1069" s="15" t="s">
        <v>48</v>
      </c>
      <c r="R1069" s="15" t="s">
        <v>49</v>
      </c>
      <c r="S1069" s="15" t="s">
        <v>43</v>
      </c>
      <c r="T1069" s="15" t="s">
        <v>50</v>
      </c>
      <c r="U1069" s="15" t="s">
        <v>72</v>
      </c>
      <c r="V1069" s="58">
        <f t="shared" si="19"/>
        <v>1.696101364522417</v>
      </c>
      <c r="W1069" s="58">
        <f t="shared" si="20"/>
        <v>1.696101364522417</v>
      </c>
      <c r="X1069" s="15" t="s">
        <v>52</v>
      </c>
      <c r="Y1069" s="15" t="s">
        <v>414</v>
      </c>
      <c r="Z1069" s="16" t="b">
        <v>0</v>
      </c>
      <c r="AA1069" s="15" t="s">
        <v>54</v>
      </c>
      <c r="AB1069" s="16" t="b">
        <v>0</v>
      </c>
      <c r="AC1069" s="16">
        <v>39</v>
      </c>
      <c r="AD1069" s="42" t="s">
        <v>1855</v>
      </c>
      <c r="AE1069" s="42"/>
      <c r="AF1069" s="44" t="str">
        <f t="shared" si="18"/>
        <v>mix</v>
      </c>
      <c r="AG1069" s="44">
        <f>VLOOKUP(E1069,'T&amp;NTprop'!I$28:O$35,7,FALSE)</f>
        <v>0.75048732943469787</v>
      </c>
      <c r="AH1069" s="45">
        <v>2.2599999999999998</v>
      </c>
      <c r="AI1069" s="45">
        <v>2.2599999999999998</v>
      </c>
    </row>
    <row r="1070" spans="2:35" x14ac:dyDescent="0.25">
      <c r="B1070">
        <f>VLOOKUP(C1070*1,RMPCrecs!F$2:N$1245,9,FALSE)</f>
        <v>49</v>
      </c>
      <c r="C1070" s="15" t="s">
        <v>635</v>
      </c>
      <c r="D1070" s="15" t="s">
        <v>41</v>
      </c>
      <c r="E1070" s="16">
        <v>2009</v>
      </c>
      <c r="F1070" s="15" t="s">
        <v>67</v>
      </c>
      <c r="G1070" s="17">
        <v>40060</v>
      </c>
      <c r="H1070" s="15" t="s">
        <v>43</v>
      </c>
      <c r="I1070" s="15" t="s">
        <v>44</v>
      </c>
      <c r="J1070" s="16">
        <v>3008</v>
      </c>
      <c r="K1070" s="15" t="s">
        <v>45</v>
      </c>
      <c r="L1070" s="16">
        <v>850</v>
      </c>
      <c r="M1070" s="15" t="s">
        <v>46</v>
      </c>
      <c r="N1070" s="16">
        <v>4</v>
      </c>
      <c r="O1070" s="15" t="s">
        <v>43</v>
      </c>
      <c r="P1070" s="15" t="s">
        <v>68</v>
      </c>
      <c r="Q1070" s="15" t="s">
        <v>48</v>
      </c>
      <c r="R1070" s="15" t="s">
        <v>49</v>
      </c>
      <c r="S1070" s="15" t="s">
        <v>43</v>
      </c>
      <c r="T1070" s="15" t="s">
        <v>50</v>
      </c>
      <c r="U1070" s="15" t="s">
        <v>72</v>
      </c>
      <c r="V1070" s="58">
        <f t="shared" si="19"/>
        <v>1.696101364522417</v>
      </c>
      <c r="W1070" s="58">
        <f t="shared" si="20"/>
        <v>1.696101364522417</v>
      </c>
      <c r="X1070" s="15" t="s">
        <v>52</v>
      </c>
      <c r="Y1070" s="15" t="s">
        <v>414</v>
      </c>
      <c r="Z1070" s="16" t="b">
        <v>0</v>
      </c>
      <c r="AA1070" s="15" t="s">
        <v>54</v>
      </c>
      <c r="AB1070" s="16" t="b">
        <v>0</v>
      </c>
      <c r="AC1070" s="16">
        <v>39</v>
      </c>
      <c r="AD1070" s="42" t="s">
        <v>1855</v>
      </c>
      <c r="AE1070" s="42"/>
      <c r="AF1070" s="44" t="str">
        <f t="shared" si="18"/>
        <v>mix</v>
      </c>
      <c r="AG1070" s="44">
        <f>VLOOKUP(E1070,'T&amp;NTprop'!I$28:O$35,7,FALSE)</f>
        <v>0.75048732943469787</v>
      </c>
      <c r="AH1070" s="45">
        <v>2.2599999999999998</v>
      </c>
      <c r="AI1070" s="45">
        <v>2.2599999999999998</v>
      </c>
    </row>
    <row r="1071" spans="2:35" x14ac:dyDescent="0.25">
      <c r="B1071">
        <f>VLOOKUP(C1071*1,RMPCrecs!F$2:N$1245,9,FALSE)</f>
        <v>49</v>
      </c>
      <c r="C1071" s="15" t="s">
        <v>637</v>
      </c>
      <c r="D1071" s="15" t="s">
        <v>41</v>
      </c>
      <c r="E1071" s="16">
        <v>2009</v>
      </c>
      <c r="F1071" s="15" t="s">
        <v>67</v>
      </c>
      <c r="G1071" s="17">
        <v>40060</v>
      </c>
      <c r="H1071" s="15" t="s">
        <v>43</v>
      </c>
      <c r="I1071" s="15" t="s">
        <v>44</v>
      </c>
      <c r="J1071" s="16">
        <v>3008</v>
      </c>
      <c r="K1071" s="15" t="s">
        <v>45</v>
      </c>
      <c r="L1071" s="16">
        <v>710</v>
      </c>
      <c r="M1071" s="15" t="s">
        <v>46</v>
      </c>
      <c r="N1071" s="16">
        <v>3</v>
      </c>
      <c r="O1071" s="15" t="s">
        <v>43</v>
      </c>
      <c r="P1071" s="15" t="s">
        <v>405</v>
      </c>
      <c r="Q1071" s="15" t="s">
        <v>48</v>
      </c>
      <c r="R1071" s="15" t="s">
        <v>49</v>
      </c>
      <c r="S1071" s="15" t="s">
        <v>43</v>
      </c>
      <c r="T1071" s="15" t="s">
        <v>50</v>
      </c>
      <c r="U1071" s="15" t="s">
        <v>72</v>
      </c>
      <c r="V1071" s="58">
        <f t="shared" si="19"/>
        <v>1.696101364522417</v>
      </c>
      <c r="W1071" s="58">
        <f t="shared" si="20"/>
        <v>1.696101364522417</v>
      </c>
      <c r="X1071" s="15" t="s">
        <v>52</v>
      </c>
      <c r="Y1071" s="15" t="s">
        <v>414</v>
      </c>
      <c r="Z1071" s="16" t="b">
        <v>0</v>
      </c>
      <c r="AA1071" s="15" t="s">
        <v>54</v>
      </c>
      <c r="AB1071" s="16" t="b">
        <v>0</v>
      </c>
      <c r="AC1071" s="16">
        <v>39</v>
      </c>
      <c r="AD1071" s="42" t="s">
        <v>1855</v>
      </c>
      <c r="AE1071" s="42"/>
      <c r="AF1071" s="44" t="str">
        <f t="shared" si="18"/>
        <v>mix</v>
      </c>
      <c r="AG1071" s="44">
        <f>VLOOKUP(E1071,'T&amp;NTprop'!I$28:O$35,7,FALSE)</f>
        <v>0.75048732943469787</v>
      </c>
      <c r="AH1071" s="45">
        <v>2.2599999999999998</v>
      </c>
      <c r="AI1071" s="45">
        <v>2.2599999999999998</v>
      </c>
    </row>
    <row r="1072" spans="2:35" x14ac:dyDescent="0.25">
      <c r="B1072">
        <f>VLOOKUP(C1072*1,RMPCrecs!F$2:N$1245,9,FALSE)</f>
        <v>49</v>
      </c>
      <c r="C1072" s="15" t="s">
        <v>638</v>
      </c>
      <c r="D1072" s="15" t="s">
        <v>41</v>
      </c>
      <c r="E1072" s="16">
        <v>2009</v>
      </c>
      <c r="F1072" s="15" t="s">
        <v>67</v>
      </c>
      <c r="G1072" s="17">
        <v>40060</v>
      </c>
      <c r="H1072" s="15" t="s">
        <v>43</v>
      </c>
      <c r="I1072" s="15" t="s">
        <v>44</v>
      </c>
      <c r="J1072" s="16">
        <v>3008</v>
      </c>
      <c r="K1072" s="15" t="s">
        <v>110</v>
      </c>
      <c r="L1072" s="16">
        <v>720</v>
      </c>
      <c r="M1072" s="15" t="s">
        <v>46</v>
      </c>
      <c r="N1072" s="16">
        <v>3</v>
      </c>
      <c r="O1072" s="15" t="s">
        <v>43</v>
      </c>
      <c r="P1072" s="15" t="s">
        <v>405</v>
      </c>
      <c r="Q1072" s="15" t="s">
        <v>48</v>
      </c>
      <c r="R1072" s="15" t="s">
        <v>49</v>
      </c>
      <c r="S1072" s="15" t="s">
        <v>43</v>
      </c>
      <c r="T1072" s="15" t="s">
        <v>50</v>
      </c>
      <c r="U1072" s="15" t="s">
        <v>72</v>
      </c>
      <c r="V1072" s="58">
        <f t="shared" si="19"/>
        <v>1.696101364522417</v>
      </c>
      <c r="W1072" s="58">
        <f t="shared" si="20"/>
        <v>1.696101364522417</v>
      </c>
      <c r="X1072" s="15" t="s">
        <v>52</v>
      </c>
      <c r="Y1072" s="15" t="s">
        <v>414</v>
      </c>
      <c r="Z1072" s="16" t="b">
        <v>0</v>
      </c>
      <c r="AA1072" s="15" t="s">
        <v>54</v>
      </c>
      <c r="AB1072" s="16" t="b">
        <v>0</v>
      </c>
      <c r="AC1072" s="16">
        <v>39</v>
      </c>
      <c r="AD1072" s="42" t="s">
        <v>1855</v>
      </c>
      <c r="AE1072" s="42"/>
      <c r="AF1072" s="44" t="str">
        <f t="shared" si="18"/>
        <v>mix</v>
      </c>
      <c r="AG1072" s="44">
        <f>VLOOKUP(E1072,'T&amp;NTprop'!I$28:O$35,7,FALSE)</f>
        <v>0.75048732943469787</v>
      </c>
      <c r="AH1072" s="45">
        <v>2.2599999999999998</v>
      </c>
      <c r="AI1072" s="45">
        <v>2.2599999999999998</v>
      </c>
    </row>
    <row r="1073" spans="2:35" x14ac:dyDescent="0.25">
      <c r="B1073">
        <f>VLOOKUP(C1073*1,RMPCrecs!F$2:N$1245,9,FALSE)</f>
        <v>49</v>
      </c>
      <c r="C1073" s="15" t="s">
        <v>640</v>
      </c>
      <c r="D1073" s="15" t="s">
        <v>41</v>
      </c>
      <c r="E1073" s="16">
        <v>2009</v>
      </c>
      <c r="F1073" s="15" t="s">
        <v>67</v>
      </c>
      <c r="G1073" s="17">
        <v>40060</v>
      </c>
      <c r="H1073" s="15" t="s">
        <v>43</v>
      </c>
      <c r="I1073" s="15" t="s">
        <v>44</v>
      </c>
      <c r="J1073" s="16">
        <v>3008</v>
      </c>
      <c r="K1073" s="15" t="s">
        <v>110</v>
      </c>
      <c r="L1073" s="16">
        <v>840</v>
      </c>
      <c r="M1073" s="15" t="s">
        <v>46</v>
      </c>
      <c r="N1073" s="16">
        <v>4</v>
      </c>
      <c r="O1073" s="15" t="s">
        <v>43</v>
      </c>
      <c r="P1073" s="15" t="s">
        <v>68</v>
      </c>
      <c r="Q1073" s="15" t="s">
        <v>48</v>
      </c>
      <c r="R1073" s="15" t="s">
        <v>49</v>
      </c>
      <c r="S1073" s="15" t="s">
        <v>43</v>
      </c>
      <c r="T1073" s="15" t="s">
        <v>50</v>
      </c>
      <c r="U1073" s="15" t="s">
        <v>72</v>
      </c>
      <c r="V1073" s="58">
        <f t="shared" si="19"/>
        <v>1.696101364522417</v>
      </c>
      <c r="W1073" s="58">
        <f t="shared" si="20"/>
        <v>1.696101364522417</v>
      </c>
      <c r="X1073" s="15" t="s">
        <v>52</v>
      </c>
      <c r="Y1073" s="15" t="s">
        <v>414</v>
      </c>
      <c r="Z1073" s="16" t="b">
        <v>0</v>
      </c>
      <c r="AA1073" s="15" t="s">
        <v>54</v>
      </c>
      <c r="AB1073" s="16" t="b">
        <v>0</v>
      </c>
      <c r="AC1073" s="16">
        <v>39</v>
      </c>
      <c r="AD1073" s="42" t="s">
        <v>1855</v>
      </c>
      <c r="AE1073" s="42"/>
      <c r="AF1073" s="44" t="str">
        <f t="shared" si="18"/>
        <v>mix</v>
      </c>
      <c r="AG1073" s="44">
        <f>VLOOKUP(E1073,'T&amp;NTprop'!I$28:O$35,7,FALSE)</f>
        <v>0.75048732943469787</v>
      </c>
      <c r="AH1073" s="45">
        <v>2.2599999999999998</v>
      </c>
      <c r="AI1073" s="45">
        <v>2.2599999999999998</v>
      </c>
    </row>
    <row r="1074" spans="2:35" x14ac:dyDescent="0.25">
      <c r="B1074">
        <f>VLOOKUP(C1074*1,RMPCrecs!F$2:N$1245,9,FALSE)</f>
        <v>49</v>
      </c>
      <c r="C1074" s="15" t="s">
        <v>642</v>
      </c>
      <c r="D1074" s="15" t="s">
        <v>41</v>
      </c>
      <c r="E1074" s="16">
        <v>2009</v>
      </c>
      <c r="F1074" s="15" t="s">
        <v>67</v>
      </c>
      <c r="G1074" s="17">
        <v>40060</v>
      </c>
      <c r="H1074" s="15" t="s">
        <v>43</v>
      </c>
      <c r="I1074" s="15" t="s">
        <v>44</v>
      </c>
      <c r="J1074" s="16">
        <v>3008</v>
      </c>
      <c r="K1074" s="15" t="s">
        <v>45</v>
      </c>
      <c r="L1074" s="16">
        <v>750</v>
      </c>
      <c r="M1074" s="15" t="s">
        <v>46</v>
      </c>
      <c r="N1074" s="16">
        <v>3</v>
      </c>
      <c r="O1074" s="15" t="s">
        <v>43</v>
      </c>
      <c r="P1074" s="15" t="s">
        <v>405</v>
      </c>
      <c r="Q1074" s="15" t="s">
        <v>48</v>
      </c>
      <c r="R1074" s="15" t="s">
        <v>49</v>
      </c>
      <c r="S1074" s="15" t="s">
        <v>43</v>
      </c>
      <c r="T1074" s="15" t="s">
        <v>50</v>
      </c>
      <c r="U1074" s="15" t="s">
        <v>72</v>
      </c>
      <c r="V1074" s="58">
        <f t="shared" si="19"/>
        <v>1.696101364522417</v>
      </c>
      <c r="W1074" s="58">
        <f t="shared" si="20"/>
        <v>1.696101364522417</v>
      </c>
      <c r="X1074" s="15" t="s">
        <v>52</v>
      </c>
      <c r="Y1074" s="15" t="s">
        <v>414</v>
      </c>
      <c r="Z1074" s="16" t="b">
        <v>0</v>
      </c>
      <c r="AA1074" s="15" t="s">
        <v>54</v>
      </c>
      <c r="AB1074" s="16" t="b">
        <v>0</v>
      </c>
      <c r="AC1074" s="16">
        <v>39</v>
      </c>
      <c r="AD1074" s="42" t="s">
        <v>1855</v>
      </c>
      <c r="AE1074" s="42"/>
      <c r="AF1074" s="44" t="str">
        <f t="shared" si="18"/>
        <v>mix</v>
      </c>
      <c r="AG1074" s="44">
        <f>VLOOKUP(E1074,'T&amp;NTprop'!I$28:O$35,7,FALSE)</f>
        <v>0.75048732943469787</v>
      </c>
      <c r="AH1074" s="45">
        <v>2.2599999999999998</v>
      </c>
      <c r="AI1074" s="45">
        <v>2.2599999999999998</v>
      </c>
    </row>
    <row r="1075" spans="2:35" x14ac:dyDescent="0.25">
      <c r="B1075">
        <f>VLOOKUP(C1075*1,RMPCrecs!F$2:N$1245,9,FALSE)</f>
        <v>49</v>
      </c>
      <c r="C1075" s="15" t="s">
        <v>646</v>
      </c>
      <c r="D1075" s="15" t="s">
        <v>41</v>
      </c>
      <c r="E1075" s="16">
        <v>2009</v>
      </c>
      <c r="F1075" s="15" t="s">
        <v>67</v>
      </c>
      <c r="G1075" s="17">
        <v>40060</v>
      </c>
      <c r="H1075" s="15" t="s">
        <v>43</v>
      </c>
      <c r="I1075" s="15" t="s">
        <v>44</v>
      </c>
      <c r="J1075" s="16">
        <v>3008</v>
      </c>
      <c r="K1075" s="15" t="s">
        <v>110</v>
      </c>
      <c r="L1075" s="16">
        <v>760</v>
      </c>
      <c r="M1075" s="15" t="s">
        <v>46</v>
      </c>
      <c r="N1075" s="16">
        <v>3</v>
      </c>
      <c r="O1075" s="15" t="s">
        <v>43</v>
      </c>
      <c r="P1075" s="15" t="s">
        <v>405</v>
      </c>
      <c r="Q1075" s="15" t="s">
        <v>48</v>
      </c>
      <c r="R1075" s="15" t="s">
        <v>49</v>
      </c>
      <c r="S1075" s="15" t="s">
        <v>43</v>
      </c>
      <c r="T1075" s="15" t="s">
        <v>50</v>
      </c>
      <c r="U1075" s="15" t="s">
        <v>72</v>
      </c>
      <c r="V1075" s="58">
        <f t="shared" si="19"/>
        <v>1.696101364522417</v>
      </c>
      <c r="W1075" s="58">
        <f t="shared" si="20"/>
        <v>1.696101364522417</v>
      </c>
      <c r="X1075" s="15" t="s">
        <v>52</v>
      </c>
      <c r="Y1075" s="15" t="s">
        <v>414</v>
      </c>
      <c r="Z1075" s="16" t="b">
        <v>0</v>
      </c>
      <c r="AA1075" s="15" t="s">
        <v>54</v>
      </c>
      <c r="AB1075" s="16" t="b">
        <v>0</v>
      </c>
      <c r="AC1075" s="16">
        <v>39</v>
      </c>
      <c r="AD1075" s="42" t="s">
        <v>1855</v>
      </c>
      <c r="AE1075" s="42"/>
      <c r="AF1075" s="44" t="str">
        <f t="shared" si="18"/>
        <v>mix</v>
      </c>
      <c r="AG1075" s="44">
        <f>VLOOKUP(E1075,'T&amp;NTprop'!I$28:O$35,7,FALSE)</f>
        <v>0.75048732943469787</v>
      </c>
      <c r="AH1075" s="45">
        <v>2.2599999999999998</v>
      </c>
      <c r="AI1075" s="45">
        <v>2.2599999999999998</v>
      </c>
    </row>
    <row r="1076" spans="2:35" x14ac:dyDescent="0.25">
      <c r="B1076">
        <f>VLOOKUP(C1076*1,RMPCrecs!F$2:N$1245,9,FALSE)</f>
        <v>49</v>
      </c>
      <c r="C1076" s="15" t="s">
        <v>648</v>
      </c>
      <c r="D1076" s="15" t="s">
        <v>41</v>
      </c>
      <c r="E1076" s="16">
        <v>2009</v>
      </c>
      <c r="F1076" s="15" t="s">
        <v>67</v>
      </c>
      <c r="G1076" s="17">
        <v>40060</v>
      </c>
      <c r="H1076" s="15" t="s">
        <v>43</v>
      </c>
      <c r="I1076" s="15" t="s">
        <v>44</v>
      </c>
      <c r="J1076" s="16">
        <v>3008</v>
      </c>
      <c r="K1076" s="15" t="s">
        <v>45</v>
      </c>
      <c r="L1076" s="16">
        <v>850</v>
      </c>
      <c r="M1076" s="15" t="s">
        <v>46</v>
      </c>
      <c r="N1076" s="16">
        <v>4</v>
      </c>
      <c r="O1076" s="15" t="s">
        <v>43</v>
      </c>
      <c r="P1076" s="15" t="s">
        <v>68</v>
      </c>
      <c r="Q1076" s="15" t="s">
        <v>48</v>
      </c>
      <c r="R1076" s="15" t="s">
        <v>49</v>
      </c>
      <c r="S1076" s="15" t="s">
        <v>43</v>
      </c>
      <c r="T1076" s="15" t="s">
        <v>50</v>
      </c>
      <c r="U1076" s="15" t="s">
        <v>72</v>
      </c>
      <c r="V1076" s="58">
        <f t="shared" si="19"/>
        <v>1.696101364522417</v>
      </c>
      <c r="W1076" s="58">
        <f t="shared" si="20"/>
        <v>1.696101364522417</v>
      </c>
      <c r="X1076" s="15" t="s">
        <v>52</v>
      </c>
      <c r="Y1076" s="15" t="s">
        <v>414</v>
      </c>
      <c r="Z1076" s="16" t="b">
        <v>0</v>
      </c>
      <c r="AA1076" s="15" t="s">
        <v>54</v>
      </c>
      <c r="AB1076" s="16" t="b">
        <v>0</v>
      </c>
      <c r="AC1076" s="16">
        <v>39</v>
      </c>
      <c r="AD1076" s="42" t="s">
        <v>1855</v>
      </c>
      <c r="AE1076" s="42"/>
      <c r="AF1076" s="44" t="str">
        <f t="shared" si="18"/>
        <v>mix</v>
      </c>
      <c r="AG1076" s="44">
        <f>VLOOKUP(E1076,'T&amp;NTprop'!I$28:O$35,7,FALSE)</f>
        <v>0.75048732943469787</v>
      </c>
      <c r="AH1076" s="45">
        <v>2.2599999999999998</v>
      </c>
      <c r="AI1076" s="45">
        <v>2.2599999999999998</v>
      </c>
    </row>
    <row r="1077" spans="2:35" x14ac:dyDescent="0.25">
      <c r="B1077">
        <f>VLOOKUP(C1077*1,RMPCrecs!F$2:N$1245,9,FALSE)</f>
        <v>49</v>
      </c>
      <c r="C1077" s="15" t="s">
        <v>651</v>
      </c>
      <c r="D1077" s="15" t="s">
        <v>41</v>
      </c>
      <c r="E1077" s="16">
        <v>2009</v>
      </c>
      <c r="F1077" s="15" t="s">
        <v>67</v>
      </c>
      <c r="G1077" s="17">
        <v>40060</v>
      </c>
      <c r="H1077" s="15" t="s">
        <v>43</v>
      </c>
      <c r="I1077" s="15" t="s">
        <v>44</v>
      </c>
      <c r="J1077" s="16">
        <v>3008</v>
      </c>
      <c r="K1077" s="15" t="s">
        <v>45</v>
      </c>
      <c r="L1077" s="16">
        <v>870</v>
      </c>
      <c r="M1077" s="15" t="s">
        <v>46</v>
      </c>
      <c r="N1077" s="16">
        <v>4</v>
      </c>
      <c r="O1077" s="15" t="s">
        <v>43</v>
      </c>
      <c r="P1077" s="15" t="s">
        <v>68</v>
      </c>
      <c r="Q1077" s="15" t="s">
        <v>48</v>
      </c>
      <c r="R1077" s="15" t="s">
        <v>49</v>
      </c>
      <c r="S1077" s="15" t="s">
        <v>43</v>
      </c>
      <c r="T1077" s="15" t="s">
        <v>50</v>
      </c>
      <c r="U1077" s="15" t="s">
        <v>72</v>
      </c>
      <c r="V1077" s="58">
        <f t="shared" si="19"/>
        <v>1.696101364522417</v>
      </c>
      <c r="W1077" s="58">
        <f t="shared" si="20"/>
        <v>1.696101364522417</v>
      </c>
      <c r="X1077" s="15" t="s">
        <v>52</v>
      </c>
      <c r="Y1077" s="15" t="s">
        <v>414</v>
      </c>
      <c r="Z1077" s="16" t="b">
        <v>0</v>
      </c>
      <c r="AA1077" s="15" t="s">
        <v>54</v>
      </c>
      <c r="AB1077" s="16" t="b">
        <v>0</v>
      </c>
      <c r="AC1077" s="16">
        <v>39</v>
      </c>
      <c r="AD1077" s="42" t="s">
        <v>1855</v>
      </c>
      <c r="AE1077" s="42"/>
      <c r="AF1077" s="44" t="str">
        <f t="shared" si="18"/>
        <v>mix</v>
      </c>
      <c r="AG1077" s="44">
        <f>VLOOKUP(E1077,'T&amp;NTprop'!I$28:O$35,7,FALSE)</f>
        <v>0.75048732943469787</v>
      </c>
      <c r="AH1077" s="45">
        <v>2.2599999999999998</v>
      </c>
      <c r="AI1077" s="45">
        <v>2.2599999999999998</v>
      </c>
    </row>
    <row r="1078" spans="2:35" x14ac:dyDescent="0.25">
      <c r="B1078">
        <f>VLOOKUP(C1078*1,RMPCrecs!F$2:N$1245,9,FALSE)</f>
        <v>49</v>
      </c>
      <c r="C1078" s="15" t="s">
        <v>653</v>
      </c>
      <c r="D1078" s="15" t="s">
        <v>41</v>
      </c>
      <c r="E1078" s="16">
        <v>2009</v>
      </c>
      <c r="F1078" s="15" t="s">
        <v>67</v>
      </c>
      <c r="G1078" s="17">
        <v>40060</v>
      </c>
      <c r="H1078" s="15" t="s">
        <v>43</v>
      </c>
      <c r="I1078" s="15" t="s">
        <v>44</v>
      </c>
      <c r="J1078" s="16">
        <v>3008</v>
      </c>
      <c r="K1078" s="15" t="s">
        <v>110</v>
      </c>
      <c r="L1078" s="16">
        <v>850</v>
      </c>
      <c r="M1078" s="15" t="s">
        <v>46</v>
      </c>
      <c r="N1078" s="16">
        <v>4</v>
      </c>
      <c r="O1078" s="15" t="s">
        <v>43</v>
      </c>
      <c r="P1078" s="15" t="s">
        <v>68</v>
      </c>
      <c r="Q1078" s="15" t="s">
        <v>48</v>
      </c>
      <c r="R1078" s="15" t="s">
        <v>49</v>
      </c>
      <c r="S1078" s="15" t="s">
        <v>43</v>
      </c>
      <c r="T1078" s="15" t="s">
        <v>50</v>
      </c>
      <c r="U1078" s="15" t="s">
        <v>72</v>
      </c>
      <c r="V1078" s="58">
        <f t="shared" si="19"/>
        <v>1.696101364522417</v>
      </c>
      <c r="W1078" s="58">
        <f t="shared" si="20"/>
        <v>1.696101364522417</v>
      </c>
      <c r="X1078" s="15" t="s">
        <v>52</v>
      </c>
      <c r="Y1078" s="15" t="s">
        <v>414</v>
      </c>
      <c r="Z1078" s="16" t="b">
        <v>0</v>
      </c>
      <c r="AA1078" s="15" t="s">
        <v>54</v>
      </c>
      <c r="AB1078" s="16" t="b">
        <v>0</v>
      </c>
      <c r="AC1078" s="16">
        <v>39</v>
      </c>
      <c r="AD1078" s="42" t="s">
        <v>1855</v>
      </c>
      <c r="AE1078" s="42"/>
      <c r="AF1078" s="44" t="str">
        <f t="shared" si="18"/>
        <v>mix</v>
      </c>
      <c r="AG1078" s="44">
        <f>VLOOKUP(E1078,'T&amp;NTprop'!I$28:O$35,7,FALSE)</f>
        <v>0.75048732943469787</v>
      </c>
      <c r="AH1078" s="45">
        <v>2.2599999999999998</v>
      </c>
      <c r="AI1078" s="45">
        <v>2.2599999999999998</v>
      </c>
    </row>
    <row r="1079" spans="2:35" x14ac:dyDescent="0.25">
      <c r="B1079">
        <f>VLOOKUP(C1079*1,RMPCrecs!F$2:N$1245,9,FALSE)</f>
        <v>49</v>
      </c>
      <c r="C1079" s="15" t="s">
        <v>697</v>
      </c>
      <c r="D1079" s="15" t="s">
        <v>41</v>
      </c>
      <c r="E1079" s="16">
        <v>2009</v>
      </c>
      <c r="F1079" s="15" t="s">
        <v>42</v>
      </c>
      <c r="G1079" s="17">
        <v>40065</v>
      </c>
      <c r="H1079" s="15" t="s">
        <v>43</v>
      </c>
      <c r="I1079" s="15" t="s">
        <v>44</v>
      </c>
      <c r="J1079" s="16">
        <v>3008</v>
      </c>
      <c r="K1079" s="15" t="s">
        <v>110</v>
      </c>
      <c r="L1079" s="16">
        <v>710</v>
      </c>
      <c r="M1079" s="15" t="s">
        <v>46</v>
      </c>
      <c r="N1079" s="16">
        <v>3</v>
      </c>
      <c r="O1079" s="15" t="s">
        <v>43</v>
      </c>
      <c r="P1079" s="15" t="s">
        <v>405</v>
      </c>
      <c r="Q1079" s="15" t="s">
        <v>48</v>
      </c>
      <c r="R1079" s="15" t="s">
        <v>49</v>
      </c>
      <c r="S1079" s="15" t="s">
        <v>43</v>
      </c>
      <c r="T1079" s="15" t="s">
        <v>50</v>
      </c>
      <c r="U1079" s="15" t="s">
        <v>60</v>
      </c>
      <c r="V1079" s="58">
        <f t="shared" si="19"/>
        <v>1.6285575048732943</v>
      </c>
      <c r="W1079" s="58">
        <f t="shared" si="20"/>
        <v>1.6285575048732943</v>
      </c>
      <c r="X1079" s="15" t="s">
        <v>52</v>
      </c>
      <c r="Y1079" s="15" t="s">
        <v>427</v>
      </c>
      <c r="Z1079" s="16" t="b">
        <v>0</v>
      </c>
      <c r="AA1079" s="15" t="s">
        <v>54</v>
      </c>
      <c r="AB1079" s="16" t="b">
        <v>0</v>
      </c>
      <c r="AC1079" s="16">
        <v>39</v>
      </c>
      <c r="AD1079" s="42" t="s">
        <v>1855</v>
      </c>
      <c r="AE1079" s="42"/>
      <c r="AF1079" s="44" t="str">
        <f t="shared" si="18"/>
        <v>mix</v>
      </c>
      <c r="AG1079" s="44">
        <f>VLOOKUP(E1079,'T&amp;NTprop'!I$28:O$35,7,FALSE)</f>
        <v>0.75048732943469787</v>
      </c>
      <c r="AH1079" s="45">
        <v>2.17</v>
      </c>
      <c r="AI1079" s="45">
        <v>2.17</v>
      </c>
    </row>
    <row r="1080" spans="2:35" x14ac:dyDescent="0.25">
      <c r="B1080">
        <f>VLOOKUP(C1080*1,RMPCrecs!F$2:N$1245,9,FALSE)</f>
        <v>49</v>
      </c>
      <c r="C1080" s="15" t="s">
        <v>698</v>
      </c>
      <c r="D1080" s="15" t="s">
        <v>41</v>
      </c>
      <c r="E1080" s="16">
        <v>2009</v>
      </c>
      <c r="F1080" s="15" t="s">
        <v>42</v>
      </c>
      <c r="G1080" s="17">
        <v>40065</v>
      </c>
      <c r="H1080" s="15" t="s">
        <v>43</v>
      </c>
      <c r="I1080" s="15" t="s">
        <v>44</v>
      </c>
      <c r="J1080" s="16">
        <v>3008</v>
      </c>
      <c r="K1080" s="15" t="s">
        <v>110</v>
      </c>
      <c r="L1080" s="16">
        <v>830</v>
      </c>
      <c r="M1080" s="15" t="s">
        <v>46</v>
      </c>
      <c r="N1080" s="16">
        <v>4</v>
      </c>
      <c r="O1080" s="15" t="s">
        <v>43</v>
      </c>
      <c r="P1080" s="15" t="s">
        <v>68</v>
      </c>
      <c r="Q1080" s="15" t="s">
        <v>48</v>
      </c>
      <c r="R1080" s="15" t="s">
        <v>49</v>
      </c>
      <c r="S1080" s="15" t="s">
        <v>43</v>
      </c>
      <c r="T1080" s="15" t="s">
        <v>50</v>
      </c>
      <c r="U1080" s="15" t="s">
        <v>60</v>
      </c>
      <c r="V1080" s="58">
        <f t="shared" si="19"/>
        <v>1.6285575048732943</v>
      </c>
      <c r="W1080" s="58">
        <f t="shared" si="20"/>
        <v>1.6285575048732943</v>
      </c>
      <c r="X1080" s="15" t="s">
        <v>52</v>
      </c>
      <c r="Y1080" s="15" t="s">
        <v>427</v>
      </c>
      <c r="Z1080" s="16" t="b">
        <v>0</v>
      </c>
      <c r="AA1080" s="15" t="s">
        <v>54</v>
      </c>
      <c r="AB1080" s="16" t="b">
        <v>0</v>
      </c>
      <c r="AC1080" s="16">
        <v>39</v>
      </c>
      <c r="AD1080" s="42" t="s">
        <v>1855</v>
      </c>
      <c r="AE1080" s="42"/>
      <c r="AF1080" s="44" t="str">
        <f t="shared" si="18"/>
        <v>mix</v>
      </c>
      <c r="AG1080" s="44">
        <f>VLOOKUP(E1080,'T&amp;NTprop'!I$28:O$35,7,FALSE)</f>
        <v>0.75048732943469787</v>
      </c>
      <c r="AH1080" s="45">
        <v>2.17</v>
      </c>
      <c r="AI1080" s="45">
        <v>2.17</v>
      </c>
    </row>
    <row r="1081" spans="2:35" x14ac:dyDescent="0.25">
      <c r="B1081">
        <f>VLOOKUP(C1081*1,RMPCrecs!F$2:N$1245,9,FALSE)</f>
        <v>49</v>
      </c>
      <c r="C1081" s="15" t="s">
        <v>699</v>
      </c>
      <c r="D1081" s="15" t="s">
        <v>41</v>
      </c>
      <c r="E1081" s="16">
        <v>2009</v>
      </c>
      <c r="F1081" s="15" t="s">
        <v>42</v>
      </c>
      <c r="G1081" s="17">
        <v>40065</v>
      </c>
      <c r="H1081" s="15" t="s">
        <v>43</v>
      </c>
      <c r="I1081" s="15" t="s">
        <v>44</v>
      </c>
      <c r="J1081" s="16">
        <v>3008</v>
      </c>
      <c r="K1081" s="15" t="s">
        <v>45</v>
      </c>
      <c r="L1081" s="16">
        <v>540</v>
      </c>
      <c r="M1081" s="15" t="s">
        <v>46</v>
      </c>
      <c r="N1081" s="16">
        <v>2</v>
      </c>
      <c r="O1081" s="15" t="s">
        <v>43</v>
      </c>
      <c r="P1081" s="15" t="s">
        <v>578</v>
      </c>
      <c r="Q1081" s="15" t="s">
        <v>48</v>
      </c>
      <c r="R1081" s="15" t="s">
        <v>49</v>
      </c>
      <c r="S1081" s="15" t="s">
        <v>43</v>
      </c>
      <c r="T1081" s="15" t="s">
        <v>50</v>
      </c>
      <c r="U1081" s="15" t="s">
        <v>60</v>
      </c>
      <c r="V1081" s="58">
        <f t="shared" si="19"/>
        <v>1.6285575048732943</v>
      </c>
      <c r="W1081" s="58">
        <f t="shared" si="20"/>
        <v>1.6285575048732943</v>
      </c>
      <c r="X1081" s="15" t="s">
        <v>52</v>
      </c>
      <c r="Y1081" s="15" t="s">
        <v>427</v>
      </c>
      <c r="Z1081" s="16" t="b">
        <v>0</v>
      </c>
      <c r="AA1081" s="15" t="s">
        <v>54</v>
      </c>
      <c r="AB1081" s="16" t="b">
        <v>0</v>
      </c>
      <c r="AC1081" s="16">
        <v>39</v>
      </c>
      <c r="AD1081" s="42" t="s">
        <v>1855</v>
      </c>
      <c r="AE1081" s="42"/>
      <c r="AF1081" s="44" t="str">
        <f t="shared" si="18"/>
        <v>mix</v>
      </c>
      <c r="AG1081" s="44">
        <f>VLOOKUP(E1081,'T&amp;NTprop'!I$28:O$35,7,FALSE)</f>
        <v>0.75048732943469787</v>
      </c>
      <c r="AH1081" s="45">
        <v>2.17</v>
      </c>
      <c r="AI1081" s="45">
        <v>2.17</v>
      </c>
    </row>
    <row r="1082" spans="2:35" x14ac:dyDescent="0.25">
      <c r="B1082">
        <f>VLOOKUP(C1082*1,RMPCrecs!F$2:N$1245,9,FALSE)</f>
        <v>49</v>
      </c>
      <c r="C1082" s="15" t="s">
        <v>700</v>
      </c>
      <c r="D1082" s="15" t="s">
        <v>41</v>
      </c>
      <c r="E1082" s="16">
        <v>2009</v>
      </c>
      <c r="F1082" s="15" t="s">
        <v>42</v>
      </c>
      <c r="G1082" s="17">
        <v>40065</v>
      </c>
      <c r="H1082" s="15" t="s">
        <v>43</v>
      </c>
      <c r="I1082" s="15" t="s">
        <v>44</v>
      </c>
      <c r="J1082" s="16">
        <v>3008</v>
      </c>
      <c r="K1082" s="15" t="s">
        <v>45</v>
      </c>
      <c r="L1082" s="16">
        <v>690</v>
      </c>
      <c r="M1082" s="15" t="s">
        <v>46</v>
      </c>
      <c r="N1082" s="16">
        <v>3</v>
      </c>
      <c r="O1082" s="15" t="s">
        <v>43</v>
      </c>
      <c r="P1082" s="15" t="s">
        <v>405</v>
      </c>
      <c r="Q1082" s="15" t="s">
        <v>48</v>
      </c>
      <c r="R1082" s="15" t="s">
        <v>49</v>
      </c>
      <c r="S1082" s="15" t="s">
        <v>43</v>
      </c>
      <c r="T1082" s="15" t="s">
        <v>50</v>
      </c>
      <c r="U1082" s="15" t="s">
        <v>60</v>
      </c>
      <c r="V1082" s="58">
        <f t="shared" si="19"/>
        <v>1.6285575048732943</v>
      </c>
      <c r="W1082" s="58">
        <f t="shared" si="20"/>
        <v>1.6285575048732943</v>
      </c>
      <c r="X1082" s="15" t="s">
        <v>52</v>
      </c>
      <c r="Y1082" s="15" t="s">
        <v>427</v>
      </c>
      <c r="Z1082" s="16" t="b">
        <v>0</v>
      </c>
      <c r="AA1082" s="15" t="s">
        <v>54</v>
      </c>
      <c r="AB1082" s="16" t="b">
        <v>0</v>
      </c>
      <c r="AC1082" s="16">
        <v>39</v>
      </c>
      <c r="AD1082" s="42" t="s">
        <v>1855</v>
      </c>
      <c r="AE1082" s="42"/>
      <c r="AF1082" s="44" t="str">
        <f t="shared" si="18"/>
        <v>mix</v>
      </c>
      <c r="AG1082" s="44">
        <f>VLOOKUP(E1082,'T&amp;NTprop'!I$28:O$35,7,FALSE)</f>
        <v>0.75048732943469787</v>
      </c>
      <c r="AH1082" s="45">
        <v>2.17</v>
      </c>
      <c r="AI1082" s="45">
        <v>2.17</v>
      </c>
    </row>
    <row r="1083" spans="2:35" x14ac:dyDescent="0.25">
      <c r="B1083">
        <f>VLOOKUP(C1083*1,RMPCrecs!F$2:N$1245,9,FALSE)</f>
        <v>49</v>
      </c>
      <c r="C1083" s="15" t="s">
        <v>701</v>
      </c>
      <c r="D1083" s="15" t="s">
        <v>41</v>
      </c>
      <c r="E1083" s="16">
        <v>2009</v>
      </c>
      <c r="F1083" s="15" t="s">
        <v>42</v>
      </c>
      <c r="G1083" s="17">
        <v>40065</v>
      </c>
      <c r="H1083" s="15" t="s">
        <v>43</v>
      </c>
      <c r="I1083" s="15" t="s">
        <v>44</v>
      </c>
      <c r="J1083" s="16">
        <v>3008</v>
      </c>
      <c r="K1083" s="15" t="s">
        <v>45</v>
      </c>
      <c r="L1083" s="16">
        <v>690</v>
      </c>
      <c r="M1083" s="15" t="s">
        <v>46</v>
      </c>
      <c r="N1083" s="16">
        <v>3</v>
      </c>
      <c r="O1083" s="15" t="s">
        <v>43</v>
      </c>
      <c r="P1083" s="15" t="s">
        <v>275</v>
      </c>
      <c r="Q1083" s="15" t="s">
        <v>48</v>
      </c>
      <c r="R1083" s="15" t="s">
        <v>49</v>
      </c>
      <c r="S1083" s="15" t="s">
        <v>43</v>
      </c>
      <c r="T1083" s="15" t="s">
        <v>50</v>
      </c>
      <c r="U1083" s="15" t="s">
        <v>60</v>
      </c>
      <c r="V1083" s="58">
        <f t="shared" si="19"/>
        <v>1.6285575048732943</v>
      </c>
      <c r="W1083" s="58">
        <f t="shared" si="20"/>
        <v>1.6285575048732943</v>
      </c>
      <c r="X1083" s="15" t="s">
        <v>52</v>
      </c>
      <c r="Y1083" s="15" t="s">
        <v>427</v>
      </c>
      <c r="Z1083" s="16" t="b">
        <v>0</v>
      </c>
      <c r="AA1083" s="15" t="s">
        <v>54</v>
      </c>
      <c r="AB1083" s="16" t="b">
        <v>0</v>
      </c>
      <c r="AC1083" s="16">
        <v>39</v>
      </c>
      <c r="AD1083" s="42" t="s">
        <v>1855</v>
      </c>
      <c r="AE1083" s="42"/>
      <c r="AF1083" s="44" t="str">
        <f t="shared" si="18"/>
        <v>mix</v>
      </c>
      <c r="AG1083" s="44">
        <f>VLOOKUP(E1083,'T&amp;NTprop'!I$28:O$35,7,FALSE)</f>
        <v>0.75048732943469787</v>
      </c>
      <c r="AH1083" s="45">
        <v>2.17</v>
      </c>
      <c r="AI1083" s="45">
        <v>2.17</v>
      </c>
    </row>
    <row r="1084" spans="2:35" x14ac:dyDescent="0.25">
      <c r="B1084">
        <f>VLOOKUP(C1084*1,RMPCrecs!F$2:N$1245,9,FALSE)</f>
        <v>49</v>
      </c>
      <c r="C1084" s="15" t="s">
        <v>702</v>
      </c>
      <c r="D1084" s="15" t="s">
        <v>41</v>
      </c>
      <c r="E1084" s="16">
        <v>2009</v>
      </c>
      <c r="F1084" s="15" t="s">
        <v>42</v>
      </c>
      <c r="G1084" s="17">
        <v>40065</v>
      </c>
      <c r="H1084" s="15" t="s">
        <v>43</v>
      </c>
      <c r="I1084" s="15" t="s">
        <v>44</v>
      </c>
      <c r="J1084" s="16">
        <v>3008</v>
      </c>
      <c r="K1084" s="15" t="s">
        <v>45</v>
      </c>
      <c r="L1084" s="16">
        <v>450</v>
      </c>
      <c r="M1084" s="15" t="s">
        <v>46</v>
      </c>
      <c r="N1084" s="16">
        <v>2</v>
      </c>
      <c r="O1084" s="15" t="s">
        <v>43</v>
      </c>
      <c r="P1084" s="15" t="s">
        <v>433</v>
      </c>
      <c r="Q1084" s="15" t="s">
        <v>48</v>
      </c>
      <c r="R1084" s="15" t="s">
        <v>49</v>
      </c>
      <c r="S1084" s="15" t="s">
        <v>43</v>
      </c>
      <c r="T1084" s="15" t="s">
        <v>50</v>
      </c>
      <c r="U1084" s="15" t="s">
        <v>60</v>
      </c>
      <c r="V1084" s="58">
        <f t="shared" si="19"/>
        <v>1.6285575048732943</v>
      </c>
      <c r="W1084" s="58">
        <f t="shared" si="20"/>
        <v>1.6285575048732943</v>
      </c>
      <c r="X1084" s="15" t="s">
        <v>52</v>
      </c>
      <c r="Y1084" s="15" t="s">
        <v>427</v>
      </c>
      <c r="Z1084" s="16" t="b">
        <v>0</v>
      </c>
      <c r="AA1084" s="15" t="s">
        <v>54</v>
      </c>
      <c r="AB1084" s="16" t="b">
        <v>0</v>
      </c>
      <c r="AC1084" s="16">
        <v>39</v>
      </c>
      <c r="AD1084" s="42" t="s">
        <v>1855</v>
      </c>
      <c r="AE1084" s="42"/>
      <c r="AF1084" s="44" t="str">
        <f t="shared" si="18"/>
        <v>mix</v>
      </c>
      <c r="AG1084" s="44">
        <f>VLOOKUP(E1084,'T&amp;NTprop'!I$28:O$35,7,FALSE)</f>
        <v>0.75048732943469787</v>
      </c>
      <c r="AH1084" s="45">
        <v>2.17</v>
      </c>
      <c r="AI1084" s="45">
        <v>2.17</v>
      </c>
    </row>
    <row r="1085" spans="2:35" x14ac:dyDescent="0.25">
      <c r="B1085">
        <f>VLOOKUP(C1085*1,RMPCrecs!F$2:N$1245,9,FALSE)</f>
        <v>49</v>
      </c>
      <c r="C1085" s="15" t="s">
        <v>703</v>
      </c>
      <c r="D1085" s="15" t="s">
        <v>41</v>
      </c>
      <c r="E1085" s="16">
        <v>2009</v>
      </c>
      <c r="F1085" s="15" t="s">
        <v>42</v>
      </c>
      <c r="G1085" s="17">
        <v>40079</v>
      </c>
      <c r="H1085" s="15" t="s">
        <v>43</v>
      </c>
      <c r="I1085" s="15" t="s">
        <v>44</v>
      </c>
      <c r="J1085" s="16">
        <v>3008</v>
      </c>
      <c r="K1085" s="15" t="s">
        <v>45</v>
      </c>
      <c r="L1085" s="16">
        <v>570</v>
      </c>
      <c r="M1085" s="15" t="s">
        <v>46</v>
      </c>
      <c r="N1085" s="16">
        <v>2</v>
      </c>
      <c r="O1085" s="15" t="s">
        <v>43</v>
      </c>
      <c r="P1085" s="15" t="s">
        <v>433</v>
      </c>
      <c r="Q1085" s="15" t="s">
        <v>48</v>
      </c>
      <c r="R1085" s="15" t="s">
        <v>49</v>
      </c>
      <c r="S1085" s="15" t="s">
        <v>43</v>
      </c>
      <c r="T1085" s="15" t="s">
        <v>50</v>
      </c>
      <c r="U1085" s="15" t="s">
        <v>82</v>
      </c>
      <c r="V1085" s="58">
        <f t="shared" si="19"/>
        <v>0.96062378167641327</v>
      </c>
      <c r="W1085" s="58">
        <f t="shared" si="20"/>
        <v>0.96062378167641327</v>
      </c>
      <c r="X1085" s="15" t="s">
        <v>52</v>
      </c>
      <c r="Y1085" s="15" t="s">
        <v>579</v>
      </c>
      <c r="Z1085" s="16" t="b">
        <v>0</v>
      </c>
      <c r="AA1085" s="15" t="s">
        <v>54</v>
      </c>
      <c r="AB1085" s="16" t="b">
        <v>0</v>
      </c>
      <c r="AC1085" s="16">
        <v>39</v>
      </c>
      <c r="AD1085" s="42" t="s">
        <v>1855</v>
      </c>
      <c r="AE1085" s="42"/>
      <c r="AF1085" s="44" t="str">
        <f t="shared" si="18"/>
        <v>mix</v>
      </c>
      <c r="AG1085" s="44">
        <f>VLOOKUP(E1085,'T&amp;NTprop'!I$28:O$35,7,FALSE)</f>
        <v>0.75048732943469787</v>
      </c>
      <c r="AH1085" s="45">
        <v>1.28</v>
      </c>
      <c r="AI1085" s="45">
        <v>1.28</v>
      </c>
    </row>
    <row r="1086" spans="2:35" x14ac:dyDescent="0.25">
      <c r="B1086">
        <f>VLOOKUP(C1086*1,RMPCrecs!F$2:N$1245,9,FALSE)</f>
        <v>49</v>
      </c>
      <c r="C1086" s="15" t="s">
        <v>717</v>
      </c>
      <c r="D1086" s="15" t="s">
        <v>41</v>
      </c>
      <c r="E1086" s="16">
        <v>2010</v>
      </c>
      <c r="F1086" s="15" t="s">
        <v>67</v>
      </c>
      <c r="G1086" s="17">
        <v>40415</v>
      </c>
      <c r="H1086" s="15" t="s">
        <v>43</v>
      </c>
      <c r="I1086" s="15" t="s">
        <v>44</v>
      </c>
      <c r="J1086" s="16">
        <v>3008</v>
      </c>
      <c r="K1086" s="15" t="s">
        <v>110</v>
      </c>
      <c r="L1086" s="16">
        <v>780</v>
      </c>
      <c r="M1086" s="15" t="s">
        <v>46</v>
      </c>
      <c r="N1086" s="16">
        <v>4</v>
      </c>
      <c r="O1086" s="15" t="s">
        <v>43</v>
      </c>
      <c r="P1086" s="15" t="s">
        <v>405</v>
      </c>
      <c r="Q1086" s="15" t="s">
        <v>48</v>
      </c>
      <c r="R1086" s="15" t="s">
        <v>49</v>
      </c>
      <c r="S1086" s="15" t="s">
        <v>43</v>
      </c>
      <c r="T1086" s="15" t="s">
        <v>50</v>
      </c>
      <c r="U1086" s="15" t="s">
        <v>69</v>
      </c>
      <c r="V1086" s="58">
        <f t="shared" si="19"/>
        <v>2.2233721569058345</v>
      </c>
      <c r="W1086" s="58">
        <f t="shared" si="20"/>
        <v>2.2233721569058345</v>
      </c>
      <c r="X1086" s="15" t="s">
        <v>52</v>
      </c>
      <c r="Y1086" s="15" t="s">
        <v>714</v>
      </c>
      <c r="Z1086" s="16" t="b">
        <v>0</v>
      </c>
      <c r="AA1086" s="15" t="s">
        <v>54</v>
      </c>
      <c r="AB1086" s="16" t="b">
        <v>0</v>
      </c>
      <c r="AC1086" s="16">
        <v>39</v>
      </c>
      <c r="AD1086" s="42" t="s">
        <v>1855</v>
      </c>
      <c r="AE1086" s="42"/>
      <c r="AF1086" s="44" t="str">
        <f t="shared" si="18"/>
        <v>mix</v>
      </c>
      <c r="AG1086" s="44">
        <f>VLOOKUP(E1086,'T&amp;NTprop'!I$28:O$35,7,FALSE)</f>
        <v>0.5835622459070432</v>
      </c>
      <c r="AH1086" s="45">
        <v>3.81</v>
      </c>
      <c r="AI1086" s="45">
        <v>3.81</v>
      </c>
    </row>
    <row r="1087" spans="2:35" x14ac:dyDescent="0.25">
      <c r="B1087">
        <f>VLOOKUP(C1087*1,RMPCrecs!F$2:N$1245,9,FALSE)</f>
        <v>49</v>
      </c>
      <c r="C1087" s="15" t="s">
        <v>718</v>
      </c>
      <c r="D1087" s="15" t="s">
        <v>41</v>
      </c>
      <c r="E1087" s="16">
        <v>2010</v>
      </c>
      <c r="F1087" s="15" t="s">
        <v>67</v>
      </c>
      <c r="G1087" s="17">
        <v>40415</v>
      </c>
      <c r="H1087" s="15" t="s">
        <v>43</v>
      </c>
      <c r="I1087" s="15" t="s">
        <v>44</v>
      </c>
      <c r="J1087" s="16">
        <v>3008</v>
      </c>
      <c r="K1087" s="15" t="s">
        <v>45</v>
      </c>
      <c r="L1087" s="16">
        <v>680</v>
      </c>
      <c r="M1087" s="15" t="s">
        <v>46</v>
      </c>
      <c r="N1087" s="16">
        <v>3</v>
      </c>
      <c r="O1087" s="15" t="s">
        <v>43</v>
      </c>
      <c r="P1087" s="15" t="s">
        <v>433</v>
      </c>
      <c r="Q1087" s="15" t="s">
        <v>48</v>
      </c>
      <c r="R1087" s="15" t="s">
        <v>49</v>
      </c>
      <c r="S1087" s="15" t="s">
        <v>43</v>
      </c>
      <c r="T1087" s="15" t="s">
        <v>50</v>
      </c>
      <c r="U1087" s="15" t="s">
        <v>69</v>
      </c>
      <c r="V1087" s="58">
        <f t="shared" si="19"/>
        <v>2.2233721569058345</v>
      </c>
      <c r="W1087" s="58">
        <f t="shared" si="20"/>
        <v>2.2233721569058345</v>
      </c>
      <c r="X1087" s="15" t="s">
        <v>52</v>
      </c>
      <c r="Y1087" s="15" t="s">
        <v>714</v>
      </c>
      <c r="Z1087" s="16" t="b">
        <v>0</v>
      </c>
      <c r="AA1087" s="15" t="s">
        <v>54</v>
      </c>
      <c r="AB1087" s="16" t="b">
        <v>0</v>
      </c>
      <c r="AC1087" s="16">
        <v>39</v>
      </c>
      <c r="AD1087" s="42" t="s">
        <v>1855</v>
      </c>
      <c r="AE1087" s="42"/>
      <c r="AF1087" s="44" t="str">
        <f t="shared" si="18"/>
        <v>mix</v>
      </c>
      <c r="AG1087" s="44">
        <f>VLOOKUP(E1087,'T&amp;NTprop'!I$28:O$35,7,FALSE)</f>
        <v>0.5835622459070432</v>
      </c>
      <c r="AH1087" s="45">
        <v>3.81</v>
      </c>
      <c r="AI1087" s="45">
        <v>3.81</v>
      </c>
    </row>
    <row r="1088" spans="2:35" x14ac:dyDescent="0.25">
      <c r="B1088">
        <f>VLOOKUP(C1088*1,RMPCrecs!F$2:N$1245,9,FALSE)</f>
        <v>49</v>
      </c>
      <c r="C1088" s="15" t="s">
        <v>719</v>
      </c>
      <c r="D1088" s="15" t="s">
        <v>41</v>
      </c>
      <c r="E1088" s="16">
        <v>2010</v>
      </c>
      <c r="F1088" s="15" t="s">
        <v>67</v>
      </c>
      <c r="G1088" s="17">
        <v>40415</v>
      </c>
      <c r="H1088" s="15" t="s">
        <v>43</v>
      </c>
      <c r="I1088" s="15" t="s">
        <v>44</v>
      </c>
      <c r="J1088" s="16">
        <v>3008</v>
      </c>
      <c r="K1088" s="15" t="s">
        <v>110</v>
      </c>
      <c r="L1088" s="16">
        <v>700</v>
      </c>
      <c r="M1088" s="15" t="s">
        <v>46</v>
      </c>
      <c r="N1088" s="16">
        <v>3</v>
      </c>
      <c r="O1088" s="15" t="s">
        <v>43</v>
      </c>
      <c r="P1088" s="15" t="s">
        <v>433</v>
      </c>
      <c r="Q1088" s="15" t="s">
        <v>48</v>
      </c>
      <c r="R1088" s="15" t="s">
        <v>49</v>
      </c>
      <c r="S1088" s="15" t="s">
        <v>43</v>
      </c>
      <c r="T1088" s="15" t="s">
        <v>50</v>
      </c>
      <c r="U1088" s="15" t="s">
        <v>69</v>
      </c>
      <c r="V1088" s="58">
        <f t="shared" si="19"/>
        <v>2.2233721569058345</v>
      </c>
      <c r="W1088" s="58">
        <f t="shared" si="20"/>
        <v>2.2233721569058345</v>
      </c>
      <c r="X1088" s="15" t="s">
        <v>52</v>
      </c>
      <c r="Y1088" s="15" t="s">
        <v>714</v>
      </c>
      <c r="Z1088" s="16" t="b">
        <v>0</v>
      </c>
      <c r="AA1088" s="15" t="s">
        <v>54</v>
      </c>
      <c r="AB1088" s="16" t="b">
        <v>0</v>
      </c>
      <c r="AC1088" s="16">
        <v>39</v>
      </c>
      <c r="AD1088" s="42" t="s">
        <v>1855</v>
      </c>
      <c r="AE1088" s="42"/>
      <c r="AF1088" s="44" t="str">
        <f t="shared" ref="AF1088:AF1151" si="21">IF(OR(B1088=14,B1088=19),"NT",IF(B1088&gt;=49,"mix","Tr"))</f>
        <v>mix</v>
      </c>
      <c r="AG1088" s="44">
        <f>VLOOKUP(E1088,'T&amp;NTprop'!I$28:O$35,7,FALSE)</f>
        <v>0.5835622459070432</v>
      </c>
      <c r="AH1088" s="45">
        <v>3.81</v>
      </c>
      <c r="AI1088" s="45">
        <v>3.81</v>
      </c>
    </row>
    <row r="1089" spans="2:35" x14ac:dyDescent="0.25">
      <c r="B1089">
        <f>VLOOKUP(C1089*1,RMPCrecs!F$2:N$1245,9,FALSE)</f>
        <v>49</v>
      </c>
      <c r="C1089" s="15" t="s">
        <v>838</v>
      </c>
      <c r="D1089" s="15" t="s">
        <v>41</v>
      </c>
      <c r="E1089" s="16">
        <v>2010</v>
      </c>
      <c r="F1089" s="15" t="s">
        <v>67</v>
      </c>
      <c r="G1089" s="17">
        <v>40423</v>
      </c>
      <c r="H1089" s="15" t="s">
        <v>43</v>
      </c>
      <c r="I1089" s="15" t="s">
        <v>44</v>
      </c>
      <c r="J1089" s="16">
        <v>3008</v>
      </c>
      <c r="K1089" s="15" t="s">
        <v>110</v>
      </c>
      <c r="L1089" s="16">
        <v>760</v>
      </c>
      <c r="M1089" s="15" t="s">
        <v>46</v>
      </c>
      <c r="N1089" s="16">
        <v>3</v>
      </c>
      <c r="O1089" s="15" t="s">
        <v>43</v>
      </c>
      <c r="P1089" s="15" t="s">
        <v>578</v>
      </c>
      <c r="Q1089" s="15" t="s">
        <v>48</v>
      </c>
      <c r="R1089" s="15" t="s">
        <v>49</v>
      </c>
      <c r="S1089" s="15" t="s">
        <v>43</v>
      </c>
      <c r="T1089" s="15" t="s">
        <v>50</v>
      </c>
      <c r="U1089" s="15" t="s">
        <v>72</v>
      </c>
      <c r="V1089" s="58">
        <f t="shared" ref="V1089:V1152" si="22">AG1089*AH1089</f>
        <v>1.3071794308317768</v>
      </c>
      <c r="W1089" s="58">
        <f t="shared" ref="W1089:W1152" si="23">AI1089*AG1089</f>
        <v>1.3071794308317768</v>
      </c>
      <c r="X1089" s="15" t="s">
        <v>52</v>
      </c>
      <c r="Y1089" s="15" t="s">
        <v>739</v>
      </c>
      <c r="Z1089" s="16" t="b">
        <v>0</v>
      </c>
      <c r="AA1089" s="15" t="s">
        <v>54</v>
      </c>
      <c r="AB1089" s="16" t="b">
        <v>0</v>
      </c>
      <c r="AC1089" s="16">
        <v>39</v>
      </c>
      <c r="AD1089" s="42" t="s">
        <v>1855</v>
      </c>
      <c r="AE1089" s="42"/>
      <c r="AF1089" s="44" t="str">
        <f t="shared" si="21"/>
        <v>mix</v>
      </c>
      <c r="AG1089" s="44">
        <f>VLOOKUP(E1089,'T&amp;NTprop'!I$28:O$35,7,FALSE)</f>
        <v>0.5835622459070432</v>
      </c>
      <c r="AH1089" s="45">
        <v>2.2400000000000002</v>
      </c>
      <c r="AI1089" s="45">
        <v>2.2400000000000002</v>
      </c>
    </row>
    <row r="1090" spans="2:35" x14ac:dyDescent="0.25">
      <c r="B1090">
        <f>VLOOKUP(C1090*1,RMPCrecs!F$2:N$1245,9,FALSE)</f>
        <v>49</v>
      </c>
      <c r="C1090" s="15" t="s">
        <v>839</v>
      </c>
      <c r="D1090" s="15" t="s">
        <v>41</v>
      </c>
      <c r="E1090" s="16">
        <v>2010</v>
      </c>
      <c r="F1090" s="15" t="s">
        <v>67</v>
      </c>
      <c r="G1090" s="17">
        <v>40423</v>
      </c>
      <c r="H1090" s="15" t="s">
        <v>43</v>
      </c>
      <c r="I1090" s="15" t="s">
        <v>44</v>
      </c>
      <c r="J1090" s="16">
        <v>3008</v>
      </c>
      <c r="K1090" s="15" t="s">
        <v>110</v>
      </c>
      <c r="L1090" s="16">
        <v>760</v>
      </c>
      <c r="M1090" s="15" t="s">
        <v>46</v>
      </c>
      <c r="N1090" s="16">
        <v>3</v>
      </c>
      <c r="O1090" s="15" t="s">
        <v>43</v>
      </c>
      <c r="P1090" s="15" t="s">
        <v>433</v>
      </c>
      <c r="Q1090" s="15" t="s">
        <v>48</v>
      </c>
      <c r="R1090" s="15" t="s">
        <v>49</v>
      </c>
      <c r="S1090" s="15" t="s">
        <v>43</v>
      </c>
      <c r="T1090" s="15" t="s">
        <v>50</v>
      </c>
      <c r="U1090" s="15" t="s">
        <v>72</v>
      </c>
      <c r="V1090" s="58">
        <f t="shared" si="22"/>
        <v>1.3071794308317768</v>
      </c>
      <c r="W1090" s="58">
        <f t="shared" si="23"/>
        <v>1.3071794308317768</v>
      </c>
      <c r="X1090" s="15" t="s">
        <v>52</v>
      </c>
      <c r="Y1090" s="15" t="s">
        <v>739</v>
      </c>
      <c r="Z1090" s="16" t="b">
        <v>0</v>
      </c>
      <c r="AA1090" s="15" t="s">
        <v>54</v>
      </c>
      <c r="AB1090" s="16" t="b">
        <v>0</v>
      </c>
      <c r="AC1090" s="16">
        <v>39</v>
      </c>
      <c r="AD1090" s="42" t="s">
        <v>1855</v>
      </c>
      <c r="AE1090" s="42"/>
      <c r="AF1090" s="44" t="str">
        <f t="shared" si="21"/>
        <v>mix</v>
      </c>
      <c r="AG1090" s="44">
        <f>VLOOKUP(E1090,'T&amp;NTprop'!I$28:O$35,7,FALSE)</f>
        <v>0.5835622459070432</v>
      </c>
      <c r="AH1090" s="45">
        <v>2.2400000000000002</v>
      </c>
      <c r="AI1090" s="45">
        <v>2.2400000000000002</v>
      </c>
    </row>
    <row r="1091" spans="2:35" x14ac:dyDescent="0.25">
      <c r="B1091">
        <f>VLOOKUP(C1091*1,RMPCrecs!F$2:N$1245,9,FALSE)</f>
        <v>49</v>
      </c>
      <c r="C1091" s="15" t="s">
        <v>843</v>
      </c>
      <c r="D1091" s="15" t="s">
        <v>41</v>
      </c>
      <c r="E1091" s="16">
        <v>2010</v>
      </c>
      <c r="F1091" s="15" t="s">
        <v>67</v>
      </c>
      <c r="G1091" s="17">
        <v>40423</v>
      </c>
      <c r="H1091" s="15" t="s">
        <v>43</v>
      </c>
      <c r="I1091" s="15" t="s">
        <v>44</v>
      </c>
      <c r="J1091" s="16">
        <v>3008</v>
      </c>
      <c r="K1091" s="15" t="s">
        <v>45</v>
      </c>
      <c r="L1091" s="16">
        <v>700</v>
      </c>
      <c r="M1091" s="15" t="s">
        <v>46</v>
      </c>
      <c r="N1091" s="16">
        <v>3</v>
      </c>
      <c r="O1091" s="15" t="s">
        <v>43</v>
      </c>
      <c r="P1091" s="15" t="s">
        <v>433</v>
      </c>
      <c r="Q1091" s="15" t="s">
        <v>48</v>
      </c>
      <c r="R1091" s="15" t="s">
        <v>49</v>
      </c>
      <c r="S1091" s="15" t="s">
        <v>43</v>
      </c>
      <c r="T1091" s="15" t="s">
        <v>50</v>
      </c>
      <c r="U1091" s="15" t="s">
        <v>72</v>
      </c>
      <c r="V1091" s="58">
        <f t="shared" si="22"/>
        <v>1.3071794308317768</v>
      </c>
      <c r="W1091" s="58">
        <f t="shared" si="23"/>
        <v>1.3071794308317768</v>
      </c>
      <c r="X1091" s="15" t="s">
        <v>52</v>
      </c>
      <c r="Y1091" s="15" t="s">
        <v>739</v>
      </c>
      <c r="Z1091" s="16" t="b">
        <v>0</v>
      </c>
      <c r="AA1091" s="15" t="s">
        <v>54</v>
      </c>
      <c r="AB1091" s="16" t="b">
        <v>0</v>
      </c>
      <c r="AC1091" s="16">
        <v>39</v>
      </c>
      <c r="AD1091" s="42" t="s">
        <v>1855</v>
      </c>
      <c r="AE1091" s="42"/>
      <c r="AF1091" s="44" t="str">
        <f t="shared" si="21"/>
        <v>mix</v>
      </c>
      <c r="AG1091" s="44">
        <f>VLOOKUP(E1091,'T&amp;NTprop'!I$28:O$35,7,FALSE)</f>
        <v>0.5835622459070432</v>
      </c>
      <c r="AH1091" s="45">
        <v>2.2400000000000002</v>
      </c>
      <c r="AI1091" s="45">
        <v>2.2400000000000002</v>
      </c>
    </row>
    <row r="1092" spans="2:35" x14ac:dyDescent="0.25">
      <c r="B1092">
        <f>VLOOKUP(C1092*1,RMPCrecs!F$2:N$1245,9,FALSE)</f>
        <v>49</v>
      </c>
      <c r="C1092" s="15" t="s">
        <v>845</v>
      </c>
      <c r="D1092" s="15" t="s">
        <v>41</v>
      </c>
      <c r="E1092" s="16">
        <v>2010</v>
      </c>
      <c r="F1092" s="15" t="s">
        <v>67</v>
      </c>
      <c r="G1092" s="17">
        <v>40423</v>
      </c>
      <c r="H1092" s="15" t="s">
        <v>43</v>
      </c>
      <c r="I1092" s="15" t="s">
        <v>44</v>
      </c>
      <c r="J1092" s="16">
        <v>3008</v>
      </c>
      <c r="K1092" s="15" t="s">
        <v>45</v>
      </c>
      <c r="L1092" s="16">
        <v>740</v>
      </c>
      <c r="M1092" s="15" t="s">
        <v>46</v>
      </c>
      <c r="N1092" s="16">
        <v>3</v>
      </c>
      <c r="O1092" s="15" t="s">
        <v>43</v>
      </c>
      <c r="P1092" s="15" t="s">
        <v>433</v>
      </c>
      <c r="Q1092" s="15" t="s">
        <v>48</v>
      </c>
      <c r="R1092" s="15" t="s">
        <v>49</v>
      </c>
      <c r="S1092" s="15" t="s">
        <v>43</v>
      </c>
      <c r="T1092" s="15" t="s">
        <v>50</v>
      </c>
      <c r="U1092" s="15" t="s">
        <v>72</v>
      </c>
      <c r="V1092" s="58">
        <f t="shared" si="22"/>
        <v>1.3071794308317768</v>
      </c>
      <c r="W1092" s="58">
        <f t="shared" si="23"/>
        <v>1.3071794308317768</v>
      </c>
      <c r="X1092" s="15" t="s">
        <v>52</v>
      </c>
      <c r="Y1092" s="15" t="s">
        <v>739</v>
      </c>
      <c r="Z1092" s="16" t="b">
        <v>0</v>
      </c>
      <c r="AA1092" s="15" t="s">
        <v>54</v>
      </c>
      <c r="AB1092" s="16" t="b">
        <v>0</v>
      </c>
      <c r="AC1092" s="16">
        <v>39</v>
      </c>
      <c r="AD1092" s="42" t="s">
        <v>1855</v>
      </c>
      <c r="AE1092" s="42"/>
      <c r="AF1092" s="44" t="str">
        <f t="shared" si="21"/>
        <v>mix</v>
      </c>
      <c r="AG1092" s="44">
        <f>VLOOKUP(E1092,'T&amp;NTprop'!I$28:O$35,7,FALSE)</f>
        <v>0.5835622459070432</v>
      </c>
      <c r="AH1092" s="45">
        <v>2.2400000000000002</v>
      </c>
      <c r="AI1092" s="45">
        <v>2.2400000000000002</v>
      </c>
    </row>
    <row r="1093" spans="2:35" x14ac:dyDescent="0.25">
      <c r="B1093">
        <f>VLOOKUP(C1093*1,RMPCrecs!F$2:N$1245,9,FALSE)</f>
        <v>49</v>
      </c>
      <c r="C1093" s="15" t="s">
        <v>847</v>
      </c>
      <c r="D1093" s="15" t="s">
        <v>41</v>
      </c>
      <c r="E1093" s="16">
        <v>2010</v>
      </c>
      <c r="F1093" s="15" t="s">
        <v>67</v>
      </c>
      <c r="G1093" s="17">
        <v>40423</v>
      </c>
      <c r="H1093" s="15" t="s">
        <v>43</v>
      </c>
      <c r="I1093" s="15" t="s">
        <v>44</v>
      </c>
      <c r="J1093" s="16">
        <v>3008</v>
      </c>
      <c r="K1093" s="15" t="s">
        <v>110</v>
      </c>
      <c r="L1093" s="16">
        <v>750</v>
      </c>
      <c r="M1093" s="15" t="s">
        <v>46</v>
      </c>
      <c r="N1093" s="16">
        <v>3</v>
      </c>
      <c r="O1093" s="15" t="s">
        <v>43</v>
      </c>
      <c r="P1093" s="15" t="s">
        <v>433</v>
      </c>
      <c r="Q1093" s="15" t="s">
        <v>48</v>
      </c>
      <c r="R1093" s="15" t="s">
        <v>49</v>
      </c>
      <c r="S1093" s="15" t="s">
        <v>43</v>
      </c>
      <c r="T1093" s="15" t="s">
        <v>50</v>
      </c>
      <c r="U1093" s="15" t="s">
        <v>72</v>
      </c>
      <c r="V1093" s="58">
        <f t="shared" si="22"/>
        <v>1.3071794308317768</v>
      </c>
      <c r="W1093" s="58">
        <f t="shared" si="23"/>
        <v>1.3071794308317768</v>
      </c>
      <c r="X1093" s="15" t="s">
        <v>52</v>
      </c>
      <c r="Y1093" s="15" t="s">
        <v>739</v>
      </c>
      <c r="Z1093" s="16" t="b">
        <v>0</v>
      </c>
      <c r="AA1093" s="15" t="s">
        <v>54</v>
      </c>
      <c r="AB1093" s="16" t="b">
        <v>0</v>
      </c>
      <c r="AC1093" s="16">
        <v>39</v>
      </c>
      <c r="AD1093" s="42" t="s">
        <v>1855</v>
      </c>
      <c r="AE1093" s="42"/>
      <c r="AF1093" s="44" t="str">
        <f t="shared" si="21"/>
        <v>mix</v>
      </c>
      <c r="AG1093" s="44">
        <f>VLOOKUP(E1093,'T&amp;NTprop'!I$28:O$35,7,FALSE)</f>
        <v>0.5835622459070432</v>
      </c>
      <c r="AH1093" s="45">
        <v>2.2400000000000002</v>
      </c>
      <c r="AI1093" s="45">
        <v>2.2400000000000002</v>
      </c>
    </row>
    <row r="1094" spans="2:35" x14ac:dyDescent="0.25">
      <c r="B1094">
        <f>VLOOKUP(C1094*1,RMPCrecs!F$2:N$1245,9,FALSE)</f>
        <v>49</v>
      </c>
      <c r="C1094" s="15" t="s">
        <v>854</v>
      </c>
      <c r="D1094" s="15" t="s">
        <v>41</v>
      </c>
      <c r="E1094" s="16">
        <v>2010</v>
      </c>
      <c r="F1094" s="15" t="s">
        <v>67</v>
      </c>
      <c r="G1094" s="17">
        <v>40423</v>
      </c>
      <c r="H1094" s="15" t="s">
        <v>43</v>
      </c>
      <c r="I1094" s="15" t="s">
        <v>44</v>
      </c>
      <c r="J1094" s="16">
        <v>3008</v>
      </c>
      <c r="K1094" s="15" t="s">
        <v>45</v>
      </c>
      <c r="L1094" s="16">
        <v>750</v>
      </c>
      <c r="M1094" s="15" t="s">
        <v>46</v>
      </c>
      <c r="N1094" s="16">
        <v>3</v>
      </c>
      <c r="O1094" s="15" t="s">
        <v>43</v>
      </c>
      <c r="P1094" s="15" t="s">
        <v>459</v>
      </c>
      <c r="Q1094" s="15" t="s">
        <v>48</v>
      </c>
      <c r="R1094" s="15" t="s">
        <v>49</v>
      </c>
      <c r="S1094" s="15" t="s">
        <v>43</v>
      </c>
      <c r="T1094" s="15" t="s">
        <v>50</v>
      </c>
      <c r="U1094" s="15" t="s">
        <v>72</v>
      </c>
      <c r="V1094" s="58">
        <f t="shared" si="22"/>
        <v>1.3071794308317768</v>
      </c>
      <c r="W1094" s="58">
        <f t="shared" si="23"/>
        <v>1.3071794308317768</v>
      </c>
      <c r="X1094" s="15" t="s">
        <v>52</v>
      </c>
      <c r="Y1094" s="15" t="s">
        <v>739</v>
      </c>
      <c r="Z1094" s="16" t="b">
        <v>0</v>
      </c>
      <c r="AA1094" s="15" t="s">
        <v>54</v>
      </c>
      <c r="AB1094" s="16" t="b">
        <v>0</v>
      </c>
      <c r="AC1094" s="16">
        <v>39</v>
      </c>
      <c r="AD1094" s="42" t="s">
        <v>1855</v>
      </c>
      <c r="AE1094" s="42"/>
      <c r="AF1094" s="44" t="str">
        <f t="shared" si="21"/>
        <v>mix</v>
      </c>
      <c r="AG1094" s="44">
        <f>VLOOKUP(E1094,'T&amp;NTprop'!I$28:O$35,7,FALSE)</f>
        <v>0.5835622459070432</v>
      </c>
      <c r="AH1094" s="45">
        <v>2.2400000000000002</v>
      </c>
      <c r="AI1094" s="45">
        <v>2.2400000000000002</v>
      </c>
    </row>
    <row r="1095" spans="2:35" x14ac:dyDescent="0.25">
      <c r="B1095">
        <f>VLOOKUP(C1095*1,RMPCrecs!F$2:N$1245,9,FALSE)</f>
        <v>49</v>
      </c>
      <c r="C1095" s="15" t="s">
        <v>855</v>
      </c>
      <c r="D1095" s="15" t="s">
        <v>41</v>
      </c>
      <c r="E1095" s="16">
        <v>2010</v>
      </c>
      <c r="F1095" s="15" t="s">
        <v>67</v>
      </c>
      <c r="G1095" s="17">
        <v>40423</v>
      </c>
      <c r="H1095" s="15" t="s">
        <v>43</v>
      </c>
      <c r="I1095" s="15" t="s">
        <v>44</v>
      </c>
      <c r="J1095" s="16">
        <v>3008</v>
      </c>
      <c r="K1095" s="15" t="s">
        <v>45</v>
      </c>
      <c r="L1095" s="16">
        <v>710</v>
      </c>
      <c r="M1095" s="15" t="s">
        <v>46</v>
      </c>
      <c r="N1095" s="16">
        <v>3</v>
      </c>
      <c r="O1095" s="15" t="s">
        <v>43</v>
      </c>
      <c r="P1095" s="15" t="s">
        <v>433</v>
      </c>
      <c r="Q1095" s="15" t="s">
        <v>48</v>
      </c>
      <c r="R1095" s="15" t="s">
        <v>49</v>
      </c>
      <c r="S1095" s="15" t="s">
        <v>43</v>
      </c>
      <c r="T1095" s="15" t="s">
        <v>50</v>
      </c>
      <c r="U1095" s="15" t="s">
        <v>72</v>
      </c>
      <c r="V1095" s="58">
        <f t="shared" si="22"/>
        <v>1.3071794308317768</v>
      </c>
      <c r="W1095" s="58">
        <f t="shared" si="23"/>
        <v>1.3071794308317768</v>
      </c>
      <c r="X1095" s="15" t="s">
        <v>52</v>
      </c>
      <c r="Y1095" s="15" t="s">
        <v>739</v>
      </c>
      <c r="Z1095" s="16" t="b">
        <v>0</v>
      </c>
      <c r="AA1095" s="15" t="s">
        <v>54</v>
      </c>
      <c r="AB1095" s="16" t="b">
        <v>0</v>
      </c>
      <c r="AC1095" s="16">
        <v>39</v>
      </c>
      <c r="AD1095" s="42" t="s">
        <v>1855</v>
      </c>
      <c r="AE1095" s="42"/>
      <c r="AF1095" s="44" t="str">
        <f t="shared" si="21"/>
        <v>mix</v>
      </c>
      <c r="AG1095" s="44">
        <f>VLOOKUP(E1095,'T&amp;NTprop'!I$28:O$35,7,FALSE)</f>
        <v>0.5835622459070432</v>
      </c>
      <c r="AH1095" s="45">
        <v>2.2400000000000002</v>
      </c>
      <c r="AI1095" s="45">
        <v>2.2400000000000002</v>
      </c>
    </row>
    <row r="1096" spans="2:35" x14ac:dyDescent="0.25">
      <c r="B1096">
        <f>VLOOKUP(C1096*1,RMPCrecs!F$2:N$1245,9,FALSE)</f>
        <v>49</v>
      </c>
      <c r="C1096" s="15" t="s">
        <v>874</v>
      </c>
      <c r="D1096" s="15" t="s">
        <v>41</v>
      </c>
      <c r="E1096" s="16">
        <v>2010</v>
      </c>
      <c r="F1096" s="15" t="s">
        <v>42</v>
      </c>
      <c r="G1096" s="17">
        <v>40441</v>
      </c>
      <c r="H1096" s="15" t="s">
        <v>43</v>
      </c>
      <c r="I1096" s="15" t="s">
        <v>44</v>
      </c>
      <c r="J1096" s="16">
        <v>3008</v>
      </c>
      <c r="K1096" s="15" t="s">
        <v>45</v>
      </c>
      <c r="L1096" s="16">
        <v>630</v>
      </c>
      <c r="M1096" s="15" t="s">
        <v>46</v>
      </c>
      <c r="N1096" s="16">
        <v>3</v>
      </c>
      <c r="O1096" s="15" t="s">
        <v>43</v>
      </c>
      <c r="P1096" s="15" t="s">
        <v>435</v>
      </c>
      <c r="Q1096" s="15" t="s">
        <v>48</v>
      </c>
      <c r="R1096" s="15" t="s">
        <v>49</v>
      </c>
      <c r="S1096" s="15" t="s">
        <v>43</v>
      </c>
      <c r="T1096" s="15" t="s">
        <v>50</v>
      </c>
      <c r="U1096" s="15" t="s">
        <v>82</v>
      </c>
      <c r="V1096" s="58">
        <f t="shared" si="22"/>
        <v>1.8673991869025384</v>
      </c>
      <c r="W1096" s="58">
        <f t="shared" si="23"/>
        <v>1.8673991869025384</v>
      </c>
      <c r="X1096" s="15" t="s">
        <v>52</v>
      </c>
      <c r="Y1096" s="15" t="s">
        <v>858</v>
      </c>
      <c r="Z1096" s="16" t="b">
        <v>0</v>
      </c>
      <c r="AA1096" s="15" t="s">
        <v>54</v>
      </c>
      <c r="AB1096" s="16" t="b">
        <v>0</v>
      </c>
      <c r="AC1096" s="16">
        <v>39</v>
      </c>
      <c r="AD1096" s="42" t="s">
        <v>1855</v>
      </c>
      <c r="AE1096" s="42"/>
      <c r="AF1096" s="44" t="str">
        <f t="shared" si="21"/>
        <v>mix</v>
      </c>
      <c r="AG1096" s="44">
        <f>VLOOKUP(E1096,'T&amp;NTprop'!I$28:O$35,7,FALSE)</f>
        <v>0.5835622459070432</v>
      </c>
      <c r="AH1096" s="45">
        <v>3.2</v>
      </c>
      <c r="AI1096" s="45">
        <v>3.2</v>
      </c>
    </row>
    <row r="1097" spans="2:35" x14ac:dyDescent="0.25">
      <c r="B1097">
        <f>VLOOKUP(C1097*1,RMPCrecs!F$2:N$1245,9,FALSE)</f>
        <v>49</v>
      </c>
      <c r="C1097" s="15" t="s">
        <v>900</v>
      </c>
      <c r="D1097" s="15" t="s">
        <v>41</v>
      </c>
      <c r="E1097" s="16">
        <v>2010</v>
      </c>
      <c r="F1097" s="15" t="s">
        <v>67</v>
      </c>
      <c r="G1097" s="17">
        <v>40423</v>
      </c>
      <c r="H1097" s="15" t="s">
        <v>43</v>
      </c>
      <c r="I1097" s="15" t="s">
        <v>44</v>
      </c>
      <c r="J1097" s="16">
        <v>3008</v>
      </c>
      <c r="K1097" s="15" t="s">
        <v>110</v>
      </c>
      <c r="L1097" s="16">
        <v>720</v>
      </c>
      <c r="M1097" s="15" t="s">
        <v>46</v>
      </c>
      <c r="N1097" s="16">
        <v>4</v>
      </c>
      <c r="O1097" s="15" t="s">
        <v>43</v>
      </c>
      <c r="P1097" s="15" t="s">
        <v>405</v>
      </c>
      <c r="Q1097" s="15" t="s">
        <v>48</v>
      </c>
      <c r="R1097" s="15" t="s">
        <v>49</v>
      </c>
      <c r="S1097" s="15" t="s">
        <v>43</v>
      </c>
      <c r="T1097" s="15" t="s">
        <v>50</v>
      </c>
      <c r="U1097" s="15" t="s">
        <v>72</v>
      </c>
      <c r="V1097" s="58">
        <f t="shared" si="22"/>
        <v>1.3071794308317768</v>
      </c>
      <c r="W1097" s="58">
        <f t="shared" si="23"/>
        <v>1.3071794308317768</v>
      </c>
      <c r="X1097" s="15" t="s">
        <v>52</v>
      </c>
      <c r="Y1097" s="15" t="s">
        <v>739</v>
      </c>
      <c r="Z1097" s="16" t="b">
        <v>0</v>
      </c>
      <c r="AA1097" s="15" t="s">
        <v>54</v>
      </c>
      <c r="AB1097" s="16" t="b">
        <v>0</v>
      </c>
      <c r="AC1097" s="16">
        <v>39</v>
      </c>
      <c r="AD1097" s="42" t="s">
        <v>1855</v>
      </c>
      <c r="AE1097" s="42"/>
      <c r="AF1097" s="44" t="str">
        <f t="shared" si="21"/>
        <v>mix</v>
      </c>
      <c r="AG1097" s="44">
        <f>VLOOKUP(E1097,'T&amp;NTprop'!I$28:O$35,7,FALSE)</f>
        <v>0.5835622459070432</v>
      </c>
      <c r="AH1097" s="45">
        <v>2.2400000000000002</v>
      </c>
      <c r="AI1097" s="45">
        <v>2.2400000000000002</v>
      </c>
    </row>
    <row r="1098" spans="2:35" x14ac:dyDescent="0.25">
      <c r="B1098">
        <f>VLOOKUP(C1098*1,RMPCrecs!F$2:N$1245,9,FALSE)</f>
        <v>49</v>
      </c>
      <c r="C1098" s="15" t="s">
        <v>901</v>
      </c>
      <c r="D1098" s="15" t="s">
        <v>41</v>
      </c>
      <c r="E1098" s="16">
        <v>2010</v>
      </c>
      <c r="F1098" s="15" t="s">
        <v>67</v>
      </c>
      <c r="G1098" s="17">
        <v>40423</v>
      </c>
      <c r="H1098" s="15" t="s">
        <v>43</v>
      </c>
      <c r="I1098" s="15" t="s">
        <v>44</v>
      </c>
      <c r="J1098" s="16">
        <v>3008</v>
      </c>
      <c r="K1098" s="15" t="s">
        <v>45</v>
      </c>
      <c r="L1098" s="16">
        <v>800</v>
      </c>
      <c r="M1098" s="15" t="s">
        <v>46</v>
      </c>
      <c r="N1098" s="16">
        <v>3</v>
      </c>
      <c r="O1098" s="15" t="s">
        <v>43</v>
      </c>
      <c r="P1098" s="15" t="s">
        <v>433</v>
      </c>
      <c r="Q1098" s="15" t="s">
        <v>48</v>
      </c>
      <c r="R1098" s="15" t="s">
        <v>49</v>
      </c>
      <c r="S1098" s="15" t="s">
        <v>43</v>
      </c>
      <c r="T1098" s="15" t="s">
        <v>50</v>
      </c>
      <c r="U1098" s="15" t="s">
        <v>72</v>
      </c>
      <c r="V1098" s="58">
        <f t="shared" si="22"/>
        <v>1.3071794308317768</v>
      </c>
      <c r="W1098" s="58">
        <f t="shared" si="23"/>
        <v>1.3071794308317768</v>
      </c>
      <c r="X1098" s="15" t="s">
        <v>52</v>
      </c>
      <c r="Y1098" s="15" t="s">
        <v>739</v>
      </c>
      <c r="Z1098" s="16" t="b">
        <v>0</v>
      </c>
      <c r="AA1098" s="15" t="s">
        <v>54</v>
      </c>
      <c r="AB1098" s="16" t="b">
        <v>0</v>
      </c>
      <c r="AC1098" s="16">
        <v>39</v>
      </c>
      <c r="AD1098" s="42" t="s">
        <v>1855</v>
      </c>
      <c r="AE1098" s="42"/>
      <c r="AF1098" s="44" t="str">
        <f t="shared" si="21"/>
        <v>mix</v>
      </c>
      <c r="AG1098" s="44">
        <f>VLOOKUP(E1098,'T&amp;NTprop'!I$28:O$35,7,FALSE)</f>
        <v>0.5835622459070432</v>
      </c>
      <c r="AH1098" s="45">
        <v>2.2400000000000002</v>
      </c>
      <c r="AI1098" s="45">
        <v>2.2400000000000002</v>
      </c>
    </row>
    <row r="1099" spans="2:35" x14ac:dyDescent="0.25">
      <c r="B1099">
        <f>VLOOKUP(C1099*1,RMPCrecs!F$2:N$1245,9,FALSE)</f>
        <v>49</v>
      </c>
      <c r="C1099" s="15" t="s">
        <v>902</v>
      </c>
      <c r="D1099" s="15" t="s">
        <v>41</v>
      </c>
      <c r="E1099" s="16">
        <v>2010</v>
      </c>
      <c r="F1099" s="15" t="s">
        <v>67</v>
      </c>
      <c r="G1099" s="17">
        <v>40423</v>
      </c>
      <c r="H1099" s="15" t="s">
        <v>43</v>
      </c>
      <c r="I1099" s="15" t="s">
        <v>44</v>
      </c>
      <c r="J1099" s="16">
        <v>3008</v>
      </c>
      <c r="K1099" s="15" t="s">
        <v>110</v>
      </c>
      <c r="L1099" s="16">
        <v>880</v>
      </c>
      <c r="M1099" s="15" t="s">
        <v>46</v>
      </c>
      <c r="N1099" s="16">
        <v>4</v>
      </c>
      <c r="O1099" s="15" t="s">
        <v>43</v>
      </c>
      <c r="P1099" s="15" t="s">
        <v>405</v>
      </c>
      <c r="Q1099" s="15" t="s">
        <v>48</v>
      </c>
      <c r="R1099" s="15" t="s">
        <v>49</v>
      </c>
      <c r="S1099" s="15" t="s">
        <v>43</v>
      </c>
      <c r="T1099" s="15" t="s">
        <v>50</v>
      </c>
      <c r="U1099" s="15" t="s">
        <v>72</v>
      </c>
      <c r="V1099" s="58">
        <f t="shared" si="22"/>
        <v>1.3071794308317768</v>
      </c>
      <c r="W1099" s="58">
        <f t="shared" si="23"/>
        <v>1.3071794308317768</v>
      </c>
      <c r="X1099" s="15" t="s">
        <v>52</v>
      </c>
      <c r="Y1099" s="15" t="s">
        <v>739</v>
      </c>
      <c r="Z1099" s="16" t="b">
        <v>0</v>
      </c>
      <c r="AA1099" s="15" t="s">
        <v>54</v>
      </c>
      <c r="AB1099" s="16" t="b">
        <v>0</v>
      </c>
      <c r="AC1099" s="16">
        <v>39</v>
      </c>
      <c r="AD1099" s="42" t="s">
        <v>1855</v>
      </c>
      <c r="AE1099" s="42"/>
      <c r="AF1099" s="44" t="str">
        <f t="shared" si="21"/>
        <v>mix</v>
      </c>
      <c r="AG1099" s="44">
        <f>VLOOKUP(E1099,'T&amp;NTprop'!I$28:O$35,7,FALSE)</f>
        <v>0.5835622459070432</v>
      </c>
      <c r="AH1099" s="45">
        <v>2.2400000000000002</v>
      </c>
      <c r="AI1099" s="45">
        <v>2.2400000000000002</v>
      </c>
    </row>
    <row r="1100" spans="2:35" x14ac:dyDescent="0.25">
      <c r="B1100">
        <f>VLOOKUP(C1100*1,RMPCrecs!F$2:N$1245,9,FALSE)</f>
        <v>49</v>
      </c>
      <c r="C1100" s="15" t="s">
        <v>903</v>
      </c>
      <c r="D1100" s="15" t="s">
        <v>41</v>
      </c>
      <c r="E1100" s="16">
        <v>2010</v>
      </c>
      <c r="F1100" s="15" t="s">
        <v>67</v>
      </c>
      <c r="G1100" s="17">
        <v>40423</v>
      </c>
      <c r="H1100" s="15" t="s">
        <v>43</v>
      </c>
      <c r="I1100" s="15" t="s">
        <v>44</v>
      </c>
      <c r="J1100" s="16">
        <v>3008</v>
      </c>
      <c r="K1100" s="15" t="s">
        <v>45</v>
      </c>
      <c r="L1100" s="16">
        <v>860</v>
      </c>
      <c r="M1100" s="15" t="s">
        <v>46</v>
      </c>
      <c r="N1100" s="16">
        <v>3</v>
      </c>
      <c r="O1100" s="15" t="s">
        <v>43</v>
      </c>
      <c r="P1100" s="15" t="s">
        <v>433</v>
      </c>
      <c r="Q1100" s="15" t="s">
        <v>48</v>
      </c>
      <c r="R1100" s="15" t="s">
        <v>49</v>
      </c>
      <c r="S1100" s="15" t="s">
        <v>43</v>
      </c>
      <c r="T1100" s="15" t="s">
        <v>50</v>
      </c>
      <c r="U1100" s="15" t="s">
        <v>72</v>
      </c>
      <c r="V1100" s="58">
        <f t="shared" si="22"/>
        <v>1.3071794308317768</v>
      </c>
      <c r="W1100" s="58">
        <f t="shared" si="23"/>
        <v>1.3071794308317768</v>
      </c>
      <c r="X1100" s="15" t="s">
        <v>52</v>
      </c>
      <c r="Y1100" s="15" t="s">
        <v>739</v>
      </c>
      <c r="Z1100" s="16" t="b">
        <v>0</v>
      </c>
      <c r="AA1100" s="15" t="s">
        <v>54</v>
      </c>
      <c r="AB1100" s="16" t="b">
        <v>0</v>
      </c>
      <c r="AC1100" s="16">
        <v>39</v>
      </c>
      <c r="AD1100" s="42" t="s">
        <v>1855</v>
      </c>
      <c r="AE1100" s="42"/>
      <c r="AF1100" s="44" t="str">
        <f t="shared" si="21"/>
        <v>mix</v>
      </c>
      <c r="AG1100" s="44">
        <f>VLOOKUP(E1100,'T&amp;NTprop'!I$28:O$35,7,FALSE)</f>
        <v>0.5835622459070432</v>
      </c>
      <c r="AH1100" s="45">
        <v>2.2400000000000002</v>
      </c>
      <c r="AI1100" s="45">
        <v>2.2400000000000002</v>
      </c>
    </row>
    <row r="1101" spans="2:35" x14ac:dyDescent="0.25">
      <c r="B1101">
        <f>VLOOKUP(C1101*1,RMPCrecs!F$2:N$1245,9,FALSE)</f>
        <v>49</v>
      </c>
      <c r="C1101" s="15" t="s">
        <v>904</v>
      </c>
      <c r="D1101" s="15" t="s">
        <v>41</v>
      </c>
      <c r="E1101" s="16">
        <v>2010</v>
      </c>
      <c r="F1101" s="15" t="s">
        <v>67</v>
      </c>
      <c r="G1101" s="17">
        <v>40423</v>
      </c>
      <c r="H1101" s="15" t="s">
        <v>43</v>
      </c>
      <c r="I1101" s="15" t="s">
        <v>44</v>
      </c>
      <c r="J1101" s="16">
        <v>3008</v>
      </c>
      <c r="K1101" s="15" t="s">
        <v>110</v>
      </c>
      <c r="L1101" s="16">
        <v>750</v>
      </c>
      <c r="M1101" s="15" t="s">
        <v>46</v>
      </c>
      <c r="N1101" s="16">
        <v>3</v>
      </c>
      <c r="O1101" s="15" t="s">
        <v>43</v>
      </c>
      <c r="P1101" s="15" t="s">
        <v>433</v>
      </c>
      <c r="Q1101" s="15" t="s">
        <v>48</v>
      </c>
      <c r="R1101" s="15" t="s">
        <v>49</v>
      </c>
      <c r="S1101" s="15" t="s">
        <v>43</v>
      </c>
      <c r="T1101" s="15" t="s">
        <v>50</v>
      </c>
      <c r="U1101" s="15" t="s">
        <v>72</v>
      </c>
      <c r="V1101" s="58">
        <f t="shared" si="22"/>
        <v>1.3071794308317768</v>
      </c>
      <c r="W1101" s="58">
        <f t="shared" si="23"/>
        <v>1.3071794308317768</v>
      </c>
      <c r="X1101" s="15" t="s">
        <v>52</v>
      </c>
      <c r="Y1101" s="15" t="s">
        <v>739</v>
      </c>
      <c r="Z1101" s="16" t="b">
        <v>0</v>
      </c>
      <c r="AA1101" s="15" t="s">
        <v>54</v>
      </c>
      <c r="AB1101" s="16" t="b">
        <v>0</v>
      </c>
      <c r="AC1101" s="16">
        <v>39</v>
      </c>
      <c r="AD1101" s="42" t="s">
        <v>1855</v>
      </c>
      <c r="AE1101" s="42"/>
      <c r="AF1101" s="44" t="str">
        <f t="shared" si="21"/>
        <v>mix</v>
      </c>
      <c r="AG1101" s="44">
        <f>VLOOKUP(E1101,'T&amp;NTprop'!I$28:O$35,7,FALSE)</f>
        <v>0.5835622459070432</v>
      </c>
      <c r="AH1101" s="45">
        <v>2.2400000000000002</v>
      </c>
      <c r="AI1101" s="45">
        <v>2.2400000000000002</v>
      </c>
    </row>
    <row r="1102" spans="2:35" x14ac:dyDescent="0.25">
      <c r="B1102">
        <f>VLOOKUP(C1102*1,RMPCrecs!F$2:N$1245,9,FALSE)</f>
        <v>49</v>
      </c>
      <c r="C1102" s="15" t="s">
        <v>905</v>
      </c>
      <c r="D1102" s="15" t="s">
        <v>41</v>
      </c>
      <c r="E1102" s="16">
        <v>2010</v>
      </c>
      <c r="F1102" s="15" t="s">
        <v>67</v>
      </c>
      <c r="G1102" s="17">
        <v>40423</v>
      </c>
      <c r="H1102" s="15" t="s">
        <v>43</v>
      </c>
      <c r="I1102" s="15" t="s">
        <v>44</v>
      </c>
      <c r="J1102" s="16">
        <v>3008</v>
      </c>
      <c r="K1102" s="15" t="s">
        <v>45</v>
      </c>
      <c r="L1102" s="16">
        <v>840</v>
      </c>
      <c r="M1102" s="15" t="s">
        <v>46</v>
      </c>
      <c r="N1102" s="16">
        <v>3</v>
      </c>
      <c r="O1102" s="15" t="s">
        <v>43</v>
      </c>
      <c r="P1102" s="15" t="s">
        <v>433</v>
      </c>
      <c r="Q1102" s="15" t="s">
        <v>48</v>
      </c>
      <c r="R1102" s="15" t="s">
        <v>49</v>
      </c>
      <c r="S1102" s="15" t="s">
        <v>43</v>
      </c>
      <c r="T1102" s="15" t="s">
        <v>50</v>
      </c>
      <c r="U1102" s="15" t="s">
        <v>72</v>
      </c>
      <c r="V1102" s="58">
        <f t="shared" si="22"/>
        <v>1.3071794308317768</v>
      </c>
      <c r="W1102" s="58">
        <f t="shared" si="23"/>
        <v>1.3071794308317768</v>
      </c>
      <c r="X1102" s="15" t="s">
        <v>52</v>
      </c>
      <c r="Y1102" s="15" t="s">
        <v>739</v>
      </c>
      <c r="Z1102" s="16" t="b">
        <v>0</v>
      </c>
      <c r="AA1102" s="15" t="s">
        <v>54</v>
      </c>
      <c r="AB1102" s="16" t="b">
        <v>0</v>
      </c>
      <c r="AC1102" s="16">
        <v>39</v>
      </c>
      <c r="AD1102" s="42" t="s">
        <v>1855</v>
      </c>
      <c r="AE1102" s="42"/>
      <c r="AF1102" s="44" t="str">
        <f t="shared" si="21"/>
        <v>mix</v>
      </c>
      <c r="AG1102" s="44">
        <f>VLOOKUP(E1102,'T&amp;NTprop'!I$28:O$35,7,FALSE)</f>
        <v>0.5835622459070432</v>
      </c>
      <c r="AH1102" s="45">
        <v>2.2400000000000002</v>
      </c>
      <c r="AI1102" s="45">
        <v>2.2400000000000002</v>
      </c>
    </row>
    <row r="1103" spans="2:35" x14ac:dyDescent="0.25">
      <c r="B1103">
        <f>VLOOKUP(C1103*1,RMPCrecs!F$2:N$1245,9,FALSE)</f>
        <v>49</v>
      </c>
      <c r="C1103" s="15" t="s">
        <v>906</v>
      </c>
      <c r="D1103" s="15" t="s">
        <v>41</v>
      </c>
      <c r="E1103" s="16">
        <v>2010</v>
      </c>
      <c r="F1103" s="15" t="s">
        <v>67</v>
      </c>
      <c r="G1103" s="17">
        <v>40423</v>
      </c>
      <c r="H1103" s="15" t="s">
        <v>43</v>
      </c>
      <c r="I1103" s="15" t="s">
        <v>44</v>
      </c>
      <c r="J1103" s="16">
        <v>3008</v>
      </c>
      <c r="K1103" s="15" t="s">
        <v>45</v>
      </c>
      <c r="L1103" s="16">
        <v>670</v>
      </c>
      <c r="M1103" s="15" t="s">
        <v>46</v>
      </c>
      <c r="N1103" s="16">
        <v>3</v>
      </c>
      <c r="O1103" s="15" t="s">
        <v>43</v>
      </c>
      <c r="P1103" s="15" t="s">
        <v>433</v>
      </c>
      <c r="Q1103" s="15" t="s">
        <v>48</v>
      </c>
      <c r="R1103" s="15" t="s">
        <v>49</v>
      </c>
      <c r="S1103" s="15" t="s">
        <v>43</v>
      </c>
      <c r="T1103" s="15" t="s">
        <v>50</v>
      </c>
      <c r="U1103" s="15" t="s">
        <v>72</v>
      </c>
      <c r="V1103" s="58">
        <f t="shared" si="22"/>
        <v>1.3071794308317768</v>
      </c>
      <c r="W1103" s="58">
        <f t="shared" si="23"/>
        <v>1.3071794308317768</v>
      </c>
      <c r="X1103" s="15" t="s">
        <v>52</v>
      </c>
      <c r="Y1103" s="15" t="s">
        <v>739</v>
      </c>
      <c r="Z1103" s="16" t="b">
        <v>0</v>
      </c>
      <c r="AA1103" s="15" t="s">
        <v>54</v>
      </c>
      <c r="AB1103" s="16" t="b">
        <v>0</v>
      </c>
      <c r="AC1103" s="16">
        <v>39</v>
      </c>
      <c r="AD1103" s="42" t="s">
        <v>1855</v>
      </c>
      <c r="AE1103" s="42"/>
      <c r="AF1103" s="44" t="str">
        <f t="shared" si="21"/>
        <v>mix</v>
      </c>
      <c r="AG1103" s="44">
        <f>VLOOKUP(E1103,'T&amp;NTprop'!I$28:O$35,7,FALSE)</f>
        <v>0.5835622459070432</v>
      </c>
      <c r="AH1103" s="45">
        <v>2.2400000000000002</v>
      </c>
      <c r="AI1103" s="45">
        <v>2.2400000000000002</v>
      </c>
    </row>
    <row r="1104" spans="2:35" x14ac:dyDescent="0.25">
      <c r="B1104">
        <f>VLOOKUP(C1104*1,RMPCrecs!F$2:N$1245,9,FALSE)</f>
        <v>49</v>
      </c>
      <c r="C1104" s="15" t="s">
        <v>907</v>
      </c>
      <c r="D1104" s="15" t="s">
        <v>41</v>
      </c>
      <c r="E1104" s="16">
        <v>2010</v>
      </c>
      <c r="F1104" s="15" t="s">
        <v>67</v>
      </c>
      <c r="G1104" s="17">
        <v>40423</v>
      </c>
      <c r="H1104" s="15" t="s">
        <v>43</v>
      </c>
      <c r="I1104" s="15" t="s">
        <v>44</v>
      </c>
      <c r="J1104" s="16">
        <v>3008</v>
      </c>
      <c r="K1104" s="15" t="s">
        <v>45</v>
      </c>
      <c r="L1104" s="16">
        <v>800</v>
      </c>
      <c r="M1104" s="15" t="s">
        <v>46</v>
      </c>
      <c r="N1104" s="16">
        <v>3</v>
      </c>
      <c r="O1104" s="15" t="s">
        <v>43</v>
      </c>
      <c r="P1104" s="15" t="s">
        <v>433</v>
      </c>
      <c r="Q1104" s="15" t="s">
        <v>48</v>
      </c>
      <c r="R1104" s="15" t="s">
        <v>49</v>
      </c>
      <c r="S1104" s="15" t="s">
        <v>43</v>
      </c>
      <c r="T1104" s="15" t="s">
        <v>50</v>
      </c>
      <c r="U1104" s="15" t="s">
        <v>72</v>
      </c>
      <c r="V1104" s="58">
        <f t="shared" si="22"/>
        <v>1.3071794308317768</v>
      </c>
      <c r="W1104" s="58">
        <f t="shared" si="23"/>
        <v>1.3071794308317768</v>
      </c>
      <c r="X1104" s="15" t="s">
        <v>52</v>
      </c>
      <c r="Y1104" s="15" t="s">
        <v>739</v>
      </c>
      <c r="Z1104" s="16" t="b">
        <v>0</v>
      </c>
      <c r="AA1104" s="15" t="s">
        <v>54</v>
      </c>
      <c r="AB1104" s="16" t="b">
        <v>0</v>
      </c>
      <c r="AC1104" s="16">
        <v>39</v>
      </c>
      <c r="AD1104" s="42" t="s">
        <v>1855</v>
      </c>
      <c r="AE1104" s="42"/>
      <c r="AF1104" s="44" t="str">
        <f t="shared" si="21"/>
        <v>mix</v>
      </c>
      <c r="AG1104" s="44">
        <f>VLOOKUP(E1104,'T&amp;NTprop'!I$28:O$35,7,FALSE)</f>
        <v>0.5835622459070432</v>
      </c>
      <c r="AH1104" s="45">
        <v>2.2400000000000002</v>
      </c>
      <c r="AI1104" s="45">
        <v>2.2400000000000002</v>
      </c>
    </row>
    <row r="1105" spans="2:35" x14ac:dyDescent="0.25">
      <c r="B1105">
        <f>VLOOKUP(C1105*1,RMPCrecs!F$2:N$1245,9,FALSE)</f>
        <v>49</v>
      </c>
      <c r="C1105" s="15" t="s">
        <v>908</v>
      </c>
      <c r="D1105" s="15" t="s">
        <v>41</v>
      </c>
      <c r="E1105" s="16">
        <v>2010</v>
      </c>
      <c r="F1105" s="15" t="s">
        <v>67</v>
      </c>
      <c r="G1105" s="17">
        <v>40423</v>
      </c>
      <c r="H1105" s="15" t="s">
        <v>43</v>
      </c>
      <c r="I1105" s="15" t="s">
        <v>44</v>
      </c>
      <c r="J1105" s="16">
        <v>3008</v>
      </c>
      <c r="K1105" s="15" t="s">
        <v>45</v>
      </c>
      <c r="L1105" s="16">
        <v>730</v>
      </c>
      <c r="M1105" s="15" t="s">
        <v>46</v>
      </c>
      <c r="N1105" s="16">
        <v>3</v>
      </c>
      <c r="O1105" s="15" t="s">
        <v>43</v>
      </c>
      <c r="P1105" s="15" t="s">
        <v>433</v>
      </c>
      <c r="Q1105" s="15" t="s">
        <v>48</v>
      </c>
      <c r="R1105" s="15" t="s">
        <v>49</v>
      </c>
      <c r="S1105" s="15" t="s">
        <v>43</v>
      </c>
      <c r="T1105" s="15" t="s">
        <v>50</v>
      </c>
      <c r="U1105" s="15" t="s">
        <v>72</v>
      </c>
      <c r="V1105" s="58">
        <f t="shared" si="22"/>
        <v>1.3071794308317768</v>
      </c>
      <c r="W1105" s="58">
        <f t="shared" si="23"/>
        <v>1.3071794308317768</v>
      </c>
      <c r="X1105" s="15" t="s">
        <v>52</v>
      </c>
      <c r="Y1105" s="15" t="s">
        <v>739</v>
      </c>
      <c r="Z1105" s="16" t="b">
        <v>0</v>
      </c>
      <c r="AA1105" s="15" t="s">
        <v>54</v>
      </c>
      <c r="AB1105" s="16" t="b">
        <v>0</v>
      </c>
      <c r="AC1105" s="16">
        <v>39</v>
      </c>
      <c r="AD1105" s="42" t="s">
        <v>1855</v>
      </c>
      <c r="AE1105" s="42"/>
      <c r="AF1105" s="44" t="str">
        <f t="shared" si="21"/>
        <v>mix</v>
      </c>
      <c r="AG1105" s="44">
        <f>VLOOKUP(E1105,'T&amp;NTprop'!I$28:O$35,7,FALSE)</f>
        <v>0.5835622459070432</v>
      </c>
      <c r="AH1105" s="45">
        <v>2.2400000000000002</v>
      </c>
      <c r="AI1105" s="45">
        <v>2.2400000000000002</v>
      </c>
    </row>
    <row r="1106" spans="2:35" x14ac:dyDescent="0.25">
      <c r="B1106">
        <f>VLOOKUP(C1106*1,RMPCrecs!F$2:N$1245,9,FALSE)</f>
        <v>49</v>
      </c>
      <c r="C1106" s="15" t="s">
        <v>909</v>
      </c>
      <c r="D1106" s="15" t="s">
        <v>41</v>
      </c>
      <c r="E1106" s="16">
        <v>2010</v>
      </c>
      <c r="F1106" s="15" t="s">
        <v>67</v>
      </c>
      <c r="G1106" s="17">
        <v>40423</v>
      </c>
      <c r="H1106" s="15" t="s">
        <v>43</v>
      </c>
      <c r="I1106" s="15" t="s">
        <v>44</v>
      </c>
      <c r="J1106" s="16">
        <v>3008</v>
      </c>
      <c r="K1106" s="15" t="s">
        <v>45</v>
      </c>
      <c r="L1106" s="16">
        <v>710</v>
      </c>
      <c r="M1106" s="15" t="s">
        <v>46</v>
      </c>
      <c r="N1106" s="16">
        <v>3</v>
      </c>
      <c r="O1106" s="15" t="s">
        <v>43</v>
      </c>
      <c r="P1106" s="15" t="s">
        <v>433</v>
      </c>
      <c r="Q1106" s="15" t="s">
        <v>48</v>
      </c>
      <c r="R1106" s="15" t="s">
        <v>49</v>
      </c>
      <c r="S1106" s="15" t="s">
        <v>43</v>
      </c>
      <c r="T1106" s="15" t="s">
        <v>50</v>
      </c>
      <c r="U1106" s="15" t="s">
        <v>72</v>
      </c>
      <c r="V1106" s="58">
        <f t="shared" si="22"/>
        <v>1.3071794308317768</v>
      </c>
      <c r="W1106" s="58">
        <f t="shared" si="23"/>
        <v>1.3071794308317768</v>
      </c>
      <c r="X1106" s="15" t="s">
        <v>52</v>
      </c>
      <c r="Y1106" s="15" t="s">
        <v>739</v>
      </c>
      <c r="Z1106" s="16" t="b">
        <v>0</v>
      </c>
      <c r="AA1106" s="15" t="s">
        <v>54</v>
      </c>
      <c r="AB1106" s="16" t="b">
        <v>0</v>
      </c>
      <c r="AC1106" s="16">
        <v>39</v>
      </c>
      <c r="AD1106" s="42" t="s">
        <v>1855</v>
      </c>
      <c r="AE1106" s="42"/>
      <c r="AF1106" s="44" t="str">
        <f t="shared" si="21"/>
        <v>mix</v>
      </c>
      <c r="AG1106" s="44">
        <f>VLOOKUP(E1106,'T&amp;NTprop'!I$28:O$35,7,FALSE)</f>
        <v>0.5835622459070432</v>
      </c>
      <c r="AH1106" s="45">
        <v>2.2400000000000002</v>
      </c>
      <c r="AI1106" s="45">
        <v>2.2400000000000002</v>
      </c>
    </row>
    <row r="1107" spans="2:35" x14ac:dyDescent="0.25">
      <c r="B1107">
        <f>VLOOKUP(C1107*1,RMPCrecs!F$2:N$1245,9,FALSE)</f>
        <v>49</v>
      </c>
      <c r="C1107" s="15" t="s">
        <v>910</v>
      </c>
      <c r="D1107" s="15" t="s">
        <v>41</v>
      </c>
      <c r="E1107" s="16">
        <v>2010</v>
      </c>
      <c r="F1107" s="15" t="s">
        <v>67</v>
      </c>
      <c r="G1107" s="17">
        <v>40423</v>
      </c>
      <c r="H1107" s="15" t="s">
        <v>43</v>
      </c>
      <c r="I1107" s="15" t="s">
        <v>44</v>
      </c>
      <c r="J1107" s="16">
        <v>3008</v>
      </c>
      <c r="K1107" s="15" t="s">
        <v>110</v>
      </c>
      <c r="L1107" s="16">
        <v>730</v>
      </c>
      <c r="M1107" s="15" t="s">
        <v>46</v>
      </c>
      <c r="N1107" s="16">
        <v>3</v>
      </c>
      <c r="O1107" s="15" t="s">
        <v>43</v>
      </c>
      <c r="P1107" s="15" t="s">
        <v>433</v>
      </c>
      <c r="Q1107" s="15" t="s">
        <v>48</v>
      </c>
      <c r="R1107" s="15" t="s">
        <v>49</v>
      </c>
      <c r="S1107" s="15" t="s">
        <v>43</v>
      </c>
      <c r="T1107" s="15" t="s">
        <v>50</v>
      </c>
      <c r="U1107" s="15" t="s">
        <v>72</v>
      </c>
      <c r="V1107" s="58">
        <f t="shared" si="22"/>
        <v>1.3071794308317768</v>
      </c>
      <c r="W1107" s="58">
        <f t="shared" si="23"/>
        <v>1.3071794308317768</v>
      </c>
      <c r="X1107" s="15" t="s">
        <v>52</v>
      </c>
      <c r="Y1107" s="15" t="s">
        <v>739</v>
      </c>
      <c r="Z1107" s="16" t="b">
        <v>0</v>
      </c>
      <c r="AA1107" s="15" t="s">
        <v>54</v>
      </c>
      <c r="AB1107" s="16" t="b">
        <v>0</v>
      </c>
      <c r="AC1107" s="16">
        <v>39</v>
      </c>
      <c r="AD1107" s="42" t="s">
        <v>1855</v>
      </c>
      <c r="AE1107" s="42"/>
      <c r="AF1107" s="44" t="str">
        <f t="shared" si="21"/>
        <v>mix</v>
      </c>
      <c r="AG1107" s="44">
        <f>VLOOKUP(E1107,'T&amp;NTprop'!I$28:O$35,7,FALSE)</f>
        <v>0.5835622459070432</v>
      </c>
      <c r="AH1107" s="45">
        <v>2.2400000000000002</v>
      </c>
      <c r="AI1107" s="45">
        <v>2.2400000000000002</v>
      </c>
    </row>
    <row r="1108" spans="2:35" x14ac:dyDescent="0.25">
      <c r="B1108">
        <f>VLOOKUP(C1108*1,RMPCrecs!F$2:N$1245,9,FALSE)</f>
        <v>49</v>
      </c>
      <c r="C1108" s="15" t="s">
        <v>911</v>
      </c>
      <c r="D1108" s="15" t="s">
        <v>41</v>
      </c>
      <c r="E1108" s="16">
        <v>2010</v>
      </c>
      <c r="F1108" s="15" t="s">
        <v>67</v>
      </c>
      <c r="G1108" s="17">
        <v>40423</v>
      </c>
      <c r="H1108" s="15" t="s">
        <v>43</v>
      </c>
      <c r="I1108" s="15" t="s">
        <v>44</v>
      </c>
      <c r="J1108" s="16">
        <v>3008</v>
      </c>
      <c r="K1108" s="15" t="s">
        <v>110</v>
      </c>
      <c r="L1108" s="16">
        <v>910</v>
      </c>
      <c r="M1108" s="15" t="s">
        <v>46</v>
      </c>
      <c r="N1108" s="16">
        <v>4</v>
      </c>
      <c r="O1108" s="15" t="s">
        <v>43</v>
      </c>
      <c r="P1108" s="15" t="s">
        <v>405</v>
      </c>
      <c r="Q1108" s="15" t="s">
        <v>48</v>
      </c>
      <c r="R1108" s="15" t="s">
        <v>49</v>
      </c>
      <c r="S1108" s="15" t="s">
        <v>43</v>
      </c>
      <c r="T1108" s="15" t="s">
        <v>50</v>
      </c>
      <c r="U1108" s="15" t="s">
        <v>72</v>
      </c>
      <c r="V1108" s="58">
        <f t="shared" si="22"/>
        <v>1.3071794308317768</v>
      </c>
      <c r="W1108" s="58">
        <f t="shared" si="23"/>
        <v>1.3071794308317768</v>
      </c>
      <c r="X1108" s="15" t="s">
        <v>52</v>
      </c>
      <c r="Y1108" s="15" t="s">
        <v>739</v>
      </c>
      <c r="Z1108" s="16" t="b">
        <v>0</v>
      </c>
      <c r="AA1108" s="15" t="s">
        <v>54</v>
      </c>
      <c r="AB1108" s="16" t="b">
        <v>0</v>
      </c>
      <c r="AC1108" s="16">
        <v>39</v>
      </c>
      <c r="AD1108" s="42" t="s">
        <v>1855</v>
      </c>
      <c r="AE1108" s="42"/>
      <c r="AF1108" s="44" t="str">
        <f t="shared" si="21"/>
        <v>mix</v>
      </c>
      <c r="AG1108" s="44">
        <f>VLOOKUP(E1108,'T&amp;NTprop'!I$28:O$35,7,FALSE)</f>
        <v>0.5835622459070432</v>
      </c>
      <c r="AH1108" s="45">
        <v>2.2400000000000002</v>
      </c>
      <c r="AI1108" s="45">
        <v>2.2400000000000002</v>
      </c>
    </row>
    <row r="1109" spans="2:35" x14ac:dyDescent="0.25">
      <c r="B1109">
        <f>VLOOKUP(C1109*1,RMPCrecs!F$2:N$1245,9,FALSE)</f>
        <v>49</v>
      </c>
      <c r="C1109" s="15" t="s">
        <v>912</v>
      </c>
      <c r="D1109" s="15" t="s">
        <v>41</v>
      </c>
      <c r="E1109" s="16">
        <v>2010</v>
      </c>
      <c r="F1109" s="15" t="s">
        <v>67</v>
      </c>
      <c r="G1109" s="17">
        <v>40423</v>
      </c>
      <c r="H1109" s="15" t="s">
        <v>43</v>
      </c>
      <c r="I1109" s="15" t="s">
        <v>44</v>
      </c>
      <c r="J1109" s="16">
        <v>3008</v>
      </c>
      <c r="K1109" s="15" t="s">
        <v>45</v>
      </c>
      <c r="L1109" s="16">
        <v>680</v>
      </c>
      <c r="M1109" s="15" t="s">
        <v>46</v>
      </c>
      <c r="N1109" s="16">
        <v>3</v>
      </c>
      <c r="O1109" s="15" t="s">
        <v>43</v>
      </c>
      <c r="P1109" s="15" t="s">
        <v>433</v>
      </c>
      <c r="Q1109" s="15" t="s">
        <v>48</v>
      </c>
      <c r="R1109" s="15" t="s">
        <v>49</v>
      </c>
      <c r="S1109" s="15" t="s">
        <v>43</v>
      </c>
      <c r="T1109" s="15" t="s">
        <v>50</v>
      </c>
      <c r="U1109" s="15" t="s">
        <v>72</v>
      </c>
      <c r="V1109" s="58">
        <f t="shared" si="22"/>
        <v>1.3071794308317768</v>
      </c>
      <c r="W1109" s="58">
        <f t="shared" si="23"/>
        <v>1.3071794308317768</v>
      </c>
      <c r="X1109" s="15" t="s">
        <v>52</v>
      </c>
      <c r="Y1109" s="15" t="s">
        <v>739</v>
      </c>
      <c r="Z1109" s="16" t="b">
        <v>0</v>
      </c>
      <c r="AA1109" s="15" t="s">
        <v>54</v>
      </c>
      <c r="AB1109" s="16" t="b">
        <v>0</v>
      </c>
      <c r="AC1109" s="16">
        <v>39</v>
      </c>
      <c r="AD1109" s="42" t="s">
        <v>1855</v>
      </c>
      <c r="AE1109" s="42"/>
      <c r="AF1109" s="44" t="str">
        <f t="shared" si="21"/>
        <v>mix</v>
      </c>
      <c r="AG1109" s="44">
        <f>VLOOKUP(E1109,'T&amp;NTprop'!I$28:O$35,7,FALSE)</f>
        <v>0.5835622459070432</v>
      </c>
      <c r="AH1109" s="45">
        <v>2.2400000000000002</v>
      </c>
      <c r="AI1109" s="45">
        <v>2.2400000000000002</v>
      </c>
    </row>
    <row r="1110" spans="2:35" x14ac:dyDescent="0.25">
      <c r="B1110">
        <f>VLOOKUP(C1110*1,RMPCrecs!F$2:N$1245,9,FALSE)</f>
        <v>49</v>
      </c>
      <c r="C1110" s="15" t="s">
        <v>913</v>
      </c>
      <c r="D1110" s="15" t="s">
        <v>41</v>
      </c>
      <c r="E1110" s="16">
        <v>2010</v>
      </c>
      <c r="F1110" s="15" t="s">
        <v>67</v>
      </c>
      <c r="G1110" s="17">
        <v>40423</v>
      </c>
      <c r="H1110" s="15" t="s">
        <v>43</v>
      </c>
      <c r="I1110" s="15" t="s">
        <v>44</v>
      </c>
      <c r="J1110" s="16">
        <v>3008</v>
      </c>
      <c r="K1110" s="15" t="s">
        <v>45</v>
      </c>
      <c r="L1110" s="16">
        <v>680</v>
      </c>
      <c r="M1110" s="15" t="s">
        <v>46</v>
      </c>
      <c r="N1110" s="16">
        <v>3</v>
      </c>
      <c r="O1110" s="15" t="s">
        <v>43</v>
      </c>
      <c r="P1110" s="15" t="s">
        <v>433</v>
      </c>
      <c r="Q1110" s="15" t="s">
        <v>48</v>
      </c>
      <c r="R1110" s="15" t="s">
        <v>49</v>
      </c>
      <c r="S1110" s="15" t="s">
        <v>43</v>
      </c>
      <c r="T1110" s="15" t="s">
        <v>50</v>
      </c>
      <c r="U1110" s="15" t="s">
        <v>72</v>
      </c>
      <c r="V1110" s="58">
        <f t="shared" si="22"/>
        <v>1.3071794308317768</v>
      </c>
      <c r="W1110" s="58">
        <f t="shared" si="23"/>
        <v>1.3071794308317768</v>
      </c>
      <c r="X1110" s="15" t="s">
        <v>52</v>
      </c>
      <c r="Y1110" s="15" t="s">
        <v>739</v>
      </c>
      <c r="Z1110" s="16" t="b">
        <v>0</v>
      </c>
      <c r="AA1110" s="15" t="s">
        <v>54</v>
      </c>
      <c r="AB1110" s="16" t="b">
        <v>0</v>
      </c>
      <c r="AC1110" s="16">
        <v>39</v>
      </c>
      <c r="AD1110" s="42" t="s">
        <v>1855</v>
      </c>
      <c r="AE1110" s="42"/>
      <c r="AF1110" s="44" t="str">
        <f t="shared" si="21"/>
        <v>mix</v>
      </c>
      <c r="AG1110" s="44">
        <f>VLOOKUP(E1110,'T&amp;NTprop'!I$28:O$35,7,FALSE)</f>
        <v>0.5835622459070432</v>
      </c>
      <c r="AH1110" s="45">
        <v>2.2400000000000002</v>
      </c>
      <c r="AI1110" s="45">
        <v>2.2400000000000002</v>
      </c>
    </row>
    <row r="1111" spans="2:35" x14ac:dyDescent="0.25">
      <c r="B1111">
        <f>VLOOKUP(C1111*1,RMPCrecs!F$2:N$1245,9,FALSE)</f>
        <v>49</v>
      </c>
      <c r="C1111" s="15" t="s">
        <v>919</v>
      </c>
      <c r="D1111" s="15" t="s">
        <v>41</v>
      </c>
      <c r="E1111" s="16">
        <v>2010</v>
      </c>
      <c r="F1111" s="15" t="s">
        <v>67</v>
      </c>
      <c r="G1111" s="17">
        <v>40422</v>
      </c>
      <c r="H1111" s="15" t="s">
        <v>43</v>
      </c>
      <c r="I1111" s="15" t="s">
        <v>44</v>
      </c>
      <c r="J1111" s="16">
        <v>3008</v>
      </c>
      <c r="K1111" s="15" t="s">
        <v>110</v>
      </c>
      <c r="L1111" s="16">
        <v>690</v>
      </c>
      <c r="M1111" s="15" t="s">
        <v>46</v>
      </c>
      <c r="N1111" s="16">
        <v>3</v>
      </c>
      <c r="O1111" s="15" t="s">
        <v>43</v>
      </c>
      <c r="P1111" s="15" t="s">
        <v>433</v>
      </c>
      <c r="Q1111" s="15" t="s">
        <v>48</v>
      </c>
      <c r="R1111" s="15" t="s">
        <v>49</v>
      </c>
      <c r="S1111" s="15" t="s">
        <v>43</v>
      </c>
      <c r="T1111" s="15" t="s">
        <v>50</v>
      </c>
      <c r="U1111" s="15" t="s">
        <v>72</v>
      </c>
      <c r="V1111" s="58">
        <f t="shared" si="22"/>
        <v>1.3071794308317768</v>
      </c>
      <c r="W1111" s="58">
        <f t="shared" si="23"/>
        <v>1.3071794308317768</v>
      </c>
      <c r="X1111" s="15" t="s">
        <v>52</v>
      </c>
      <c r="Y1111" s="15" t="s">
        <v>739</v>
      </c>
      <c r="Z1111" s="16" t="b">
        <v>0</v>
      </c>
      <c r="AA1111" s="15" t="s">
        <v>54</v>
      </c>
      <c r="AB1111" s="16" t="b">
        <v>0</v>
      </c>
      <c r="AC1111" s="16">
        <v>39</v>
      </c>
      <c r="AD1111" s="42" t="s">
        <v>1855</v>
      </c>
      <c r="AE1111" s="42"/>
      <c r="AF1111" s="44" t="str">
        <f t="shared" si="21"/>
        <v>mix</v>
      </c>
      <c r="AG1111" s="44">
        <f>VLOOKUP(E1111,'T&amp;NTprop'!I$28:O$35,7,FALSE)</f>
        <v>0.5835622459070432</v>
      </c>
      <c r="AH1111" s="45">
        <v>2.2400000000000002</v>
      </c>
      <c r="AI1111" s="45">
        <v>2.2400000000000002</v>
      </c>
    </row>
    <row r="1112" spans="2:35" x14ac:dyDescent="0.25">
      <c r="B1112">
        <f>VLOOKUP(C1112*1,RMPCrecs!F$2:N$1245,9,FALSE)</f>
        <v>49</v>
      </c>
      <c r="C1112" s="15" t="s">
        <v>920</v>
      </c>
      <c r="D1112" s="15" t="s">
        <v>41</v>
      </c>
      <c r="E1112" s="16">
        <v>2010</v>
      </c>
      <c r="F1112" s="15" t="s">
        <v>67</v>
      </c>
      <c r="G1112" s="17">
        <v>40422</v>
      </c>
      <c r="H1112" s="15" t="s">
        <v>43</v>
      </c>
      <c r="I1112" s="15" t="s">
        <v>44</v>
      </c>
      <c r="J1112" s="16">
        <v>3008</v>
      </c>
      <c r="K1112" s="15" t="s">
        <v>45</v>
      </c>
      <c r="L1112" s="16">
        <v>840</v>
      </c>
      <c r="M1112" s="15" t="s">
        <v>46</v>
      </c>
      <c r="N1112" s="16">
        <v>3</v>
      </c>
      <c r="O1112" s="15" t="s">
        <v>43</v>
      </c>
      <c r="P1112" s="15" t="s">
        <v>433</v>
      </c>
      <c r="Q1112" s="15" t="s">
        <v>48</v>
      </c>
      <c r="R1112" s="15" t="s">
        <v>49</v>
      </c>
      <c r="S1112" s="15" t="s">
        <v>43</v>
      </c>
      <c r="T1112" s="15" t="s">
        <v>50</v>
      </c>
      <c r="U1112" s="15" t="s">
        <v>72</v>
      </c>
      <c r="V1112" s="58">
        <f t="shared" si="22"/>
        <v>1.3071794308317768</v>
      </c>
      <c r="W1112" s="58">
        <f t="shared" si="23"/>
        <v>1.3071794308317768</v>
      </c>
      <c r="X1112" s="15" t="s">
        <v>52</v>
      </c>
      <c r="Y1112" s="15" t="s">
        <v>739</v>
      </c>
      <c r="Z1112" s="16" t="b">
        <v>0</v>
      </c>
      <c r="AA1112" s="15" t="s">
        <v>54</v>
      </c>
      <c r="AB1112" s="16" t="b">
        <v>0</v>
      </c>
      <c r="AC1112" s="16">
        <v>39</v>
      </c>
      <c r="AD1112" s="42" t="s">
        <v>1855</v>
      </c>
      <c r="AE1112" s="42"/>
      <c r="AF1112" s="44" t="str">
        <f t="shared" si="21"/>
        <v>mix</v>
      </c>
      <c r="AG1112" s="44">
        <f>VLOOKUP(E1112,'T&amp;NTprop'!I$28:O$35,7,FALSE)</f>
        <v>0.5835622459070432</v>
      </c>
      <c r="AH1112" s="45">
        <v>2.2400000000000002</v>
      </c>
      <c r="AI1112" s="45">
        <v>2.2400000000000002</v>
      </c>
    </row>
    <row r="1113" spans="2:35" x14ac:dyDescent="0.25">
      <c r="B1113">
        <f>VLOOKUP(C1113*1,RMPCrecs!F$2:N$1245,9,FALSE)</f>
        <v>49</v>
      </c>
      <c r="C1113" s="15" t="s">
        <v>921</v>
      </c>
      <c r="D1113" s="15" t="s">
        <v>41</v>
      </c>
      <c r="E1113" s="16">
        <v>2010</v>
      </c>
      <c r="F1113" s="15" t="s">
        <v>67</v>
      </c>
      <c r="G1113" s="17">
        <v>40422</v>
      </c>
      <c r="H1113" s="15" t="s">
        <v>43</v>
      </c>
      <c r="I1113" s="15" t="s">
        <v>44</v>
      </c>
      <c r="J1113" s="16">
        <v>3008</v>
      </c>
      <c r="K1113" s="15" t="s">
        <v>45</v>
      </c>
      <c r="L1113" s="16">
        <v>710</v>
      </c>
      <c r="M1113" s="15" t="s">
        <v>46</v>
      </c>
      <c r="N1113" s="16">
        <v>3</v>
      </c>
      <c r="O1113" s="15" t="s">
        <v>43</v>
      </c>
      <c r="P1113" s="15" t="s">
        <v>433</v>
      </c>
      <c r="Q1113" s="15" t="s">
        <v>48</v>
      </c>
      <c r="R1113" s="15" t="s">
        <v>49</v>
      </c>
      <c r="S1113" s="15" t="s">
        <v>43</v>
      </c>
      <c r="T1113" s="15" t="s">
        <v>50</v>
      </c>
      <c r="U1113" s="15" t="s">
        <v>72</v>
      </c>
      <c r="V1113" s="58">
        <f t="shared" si="22"/>
        <v>1.3071794308317768</v>
      </c>
      <c r="W1113" s="58">
        <f t="shared" si="23"/>
        <v>1.3071794308317768</v>
      </c>
      <c r="X1113" s="15" t="s">
        <v>52</v>
      </c>
      <c r="Y1113" s="15" t="s">
        <v>739</v>
      </c>
      <c r="Z1113" s="16" t="b">
        <v>0</v>
      </c>
      <c r="AA1113" s="15" t="s">
        <v>54</v>
      </c>
      <c r="AB1113" s="16" t="b">
        <v>0</v>
      </c>
      <c r="AC1113" s="16">
        <v>39</v>
      </c>
      <c r="AD1113" s="42" t="s">
        <v>1855</v>
      </c>
      <c r="AE1113" s="42"/>
      <c r="AF1113" s="44" t="str">
        <f t="shared" si="21"/>
        <v>mix</v>
      </c>
      <c r="AG1113" s="44">
        <f>VLOOKUP(E1113,'T&amp;NTprop'!I$28:O$35,7,FALSE)</f>
        <v>0.5835622459070432</v>
      </c>
      <c r="AH1113" s="45">
        <v>2.2400000000000002</v>
      </c>
      <c r="AI1113" s="45">
        <v>2.2400000000000002</v>
      </c>
    </row>
    <row r="1114" spans="2:35" x14ac:dyDescent="0.25">
      <c r="B1114">
        <f>VLOOKUP(C1114*1,RMPCrecs!F$2:N$1245,9,FALSE)</f>
        <v>49</v>
      </c>
      <c r="C1114" s="15" t="s">
        <v>922</v>
      </c>
      <c r="D1114" s="15" t="s">
        <v>41</v>
      </c>
      <c r="E1114" s="16">
        <v>2010</v>
      </c>
      <c r="F1114" s="15" t="s">
        <v>67</v>
      </c>
      <c r="G1114" s="17">
        <v>40422</v>
      </c>
      <c r="H1114" s="15" t="s">
        <v>43</v>
      </c>
      <c r="I1114" s="15" t="s">
        <v>44</v>
      </c>
      <c r="J1114" s="16">
        <v>3008</v>
      </c>
      <c r="K1114" s="15" t="s">
        <v>110</v>
      </c>
      <c r="L1114" s="16">
        <v>720</v>
      </c>
      <c r="M1114" s="15" t="s">
        <v>46</v>
      </c>
      <c r="N1114" s="16">
        <v>3</v>
      </c>
      <c r="O1114" s="15" t="s">
        <v>43</v>
      </c>
      <c r="P1114" s="15" t="s">
        <v>433</v>
      </c>
      <c r="Q1114" s="15" t="s">
        <v>48</v>
      </c>
      <c r="R1114" s="15" t="s">
        <v>49</v>
      </c>
      <c r="S1114" s="15" t="s">
        <v>43</v>
      </c>
      <c r="T1114" s="15" t="s">
        <v>50</v>
      </c>
      <c r="U1114" s="15" t="s">
        <v>72</v>
      </c>
      <c r="V1114" s="58">
        <f t="shared" si="22"/>
        <v>1.3071794308317768</v>
      </c>
      <c r="W1114" s="58">
        <f t="shared" si="23"/>
        <v>1.3071794308317768</v>
      </c>
      <c r="X1114" s="15" t="s">
        <v>52</v>
      </c>
      <c r="Y1114" s="15" t="s">
        <v>739</v>
      </c>
      <c r="Z1114" s="16" t="b">
        <v>0</v>
      </c>
      <c r="AA1114" s="15" t="s">
        <v>54</v>
      </c>
      <c r="AB1114" s="16" t="b">
        <v>0</v>
      </c>
      <c r="AC1114" s="16">
        <v>39</v>
      </c>
      <c r="AD1114" s="42" t="s">
        <v>1855</v>
      </c>
      <c r="AE1114" s="42"/>
      <c r="AF1114" s="44" t="str">
        <f t="shared" si="21"/>
        <v>mix</v>
      </c>
      <c r="AG1114" s="44">
        <f>VLOOKUP(E1114,'T&amp;NTprop'!I$28:O$35,7,FALSE)</f>
        <v>0.5835622459070432</v>
      </c>
      <c r="AH1114" s="45">
        <v>2.2400000000000002</v>
      </c>
      <c r="AI1114" s="45">
        <v>2.2400000000000002</v>
      </c>
    </row>
    <row r="1115" spans="2:35" x14ac:dyDescent="0.25">
      <c r="B1115">
        <f>VLOOKUP(C1115*1,RMPCrecs!F$2:N$1245,9,FALSE)</f>
        <v>49</v>
      </c>
      <c r="C1115" s="15" t="s">
        <v>923</v>
      </c>
      <c r="D1115" s="15" t="s">
        <v>41</v>
      </c>
      <c r="E1115" s="16">
        <v>2010</v>
      </c>
      <c r="F1115" s="15" t="s">
        <v>67</v>
      </c>
      <c r="G1115" s="17">
        <v>40422</v>
      </c>
      <c r="H1115" s="15" t="s">
        <v>43</v>
      </c>
      <c r="I1115" s="15" t="s">
        <v>44</v>
      </c>
      <c r="J1115" s="16">
        <v>3008</v>
      </c>
      <c r="K1115" s="15" t="s">
        <v>45</v>
      </c>
      <c r="L1115" s="16">
        <v>810</v>
      </c>
      <c r="M1115" s="15" t="s">
        <v>46</v>
      </c>
      <c r="N1115" s="16">
        <v>3</v>
      </c>
      <c r="O1115" s="15" t="s">
        <v>43</v>
      </c>
      <c r="P1115" s="15" t="s">
        <v>433</v>
      </c>
      <c r="Q1115" s="15" t="s">
        <v>48</v>
      </c>
      <c r="R1115" s="15" t="s">
        <v>49</v>
      </c>
      <c r="S1115" s="15" t="s">
        <v>43</v>
      </c>
      <c r="T1115" s="15" t="s">
        <v>50</v>
      </c>
      <c r="U1115" s="15" t="s">
        <v>72</v>
      </c>
      <c r="V1115" s="58">
        <f t="shared" si="22"/>
        <v>1.3071794308317768</v>
      </c>
      <c r="W1115" s="58">
        <f t="shared" si="23"/>
        <v>1.3071794308317768</v>
      </c>
      <c r="X1115" s="15" t="s">
        <v>52</v>
      </c>
      <c r="Y1115" s="15" t="s">
        <v>739</v>
      </c>
      <c r="Z1115" s="16" t="b">
        <v>0</v>
      </c>
      <c r="AA1115" s="15" t="s">
        <v>54</v>
      </c>
      <c r="AB1115" s="16" t="b">
        <v>0</v>
      </c>
      <c r="AC1115" s="16">
        <v>39</v>
      </c>
      <c r="AD1115" s="42" t="s">
        <v>1855</v>
      </c>
      <c r="AE1115" s="42"/>
      <c r="AF1115" s="44" t="str">
        <f t="shared" si="21"/>
        <v>mix</v>
      </c>
      <c r="AG1115" s="44">
        <f>VLOOKUP(E1115,'T&amp;NTprop'!I$28:O$35,7,FALSE)</f>
        <v>0.5835622459070432</v>
      </c>
      <c r="AH1115" s="45">
        <v>2.2400000000000002</v>
      </c>
      <c r="AI1115" s="45">
        <v>2.2400000000000002</v>
      </c>
    </row>
    <row r="1116" spans="2:35" x14ac:dyDescent="0.25">
      <c r="B1116">
        <f>VLOOKUP(C1116*1,RMPCrecs!F$2:N$1245,9,FALSE)</f>
        <v>49</v>
      </c>
      <c r="C1116" s="15" t="s">
        <v>924</v>
      </c>
      <c r="D1116" s="15" t="s">
        <v>41</v>
      </c>
      <c r="E1116" s="16">
        <v>2010</v>
      </c>
      <c r="F1116" s="15" t="s">
        <v>67</v>
      </c>
      <c r="G1116" s="17">
        <v>40422</v>
      </c>
      <c r="H1116" s="15" t="s">
        <v>43</v>
      </c>
      <c r="I1116" s="15" t="s">
        <v>44</v>
      </c>
      <c r="J1116" s="16">
        <v>3008</v>
      </c>
      <c r="K1116" s="15" t="s">
        <v>110</v>
      </c>
      <c r="L1116" s="16">
        <v>840</v>
      </c>
      <c r="M1116" s="15" t="s">
        <v>46</v>
      </c>
      <c r="N1116" s="16">
        <v>3</v>
      </c>
      <c r="O1116" s="15" t="s">
        <v>43</v>
      </c>
      <c r="P1116" s="15" t="s">
        <v>433</v>
      </c>
      <c r="Q1116" s="15" t="s">
        <v>48</v>
      </c>
      <c r="R1116" s="15" t="s">
        <v>49</v>
      </c>
      <c r="S1116" s="15" t="s">
        <v>43</v>
      </c>
      <c r="T1116" s="15" t="s">
        <v>50</v>
      </c>
      <c r="U1116" s="15" t="s">
        <v>72</v>
      </c>
      <c r="V1116" s="58">
        <f t="shared" si="22"/>
        <v>1.3071794308317768</v>
      </c>
      <c r="W1116" s="58">
        <f t="shared" si="23"/>
        <v>1.3071794308317768</v>
      </c>
      <c r="X1116" s="15" t="s">
        <v>52</v>
      </c>
      <c r="Y1116" s="15" t="s">
        <v>739</v>
      </c>
      <c r="Z1116" s="16" t="b">
        <v>0</v>
      </c>
      <c r="AA1116" s="15" t="s">
        <v>54</v>
      </c>
      <c r="AB1116" s="16" t="b">
        <v>0</v>
      </c>
      <c r="AC1116" s="16">
        <v>39</v>
      </c>
      <c r="AD1116" s="42" t="s">
        <v>1855</v>
      </c>
      <c r="AE1116" s="42"/>
      <c r="AF1116" s="44" t="str">
        <f t="shared" si="21"/>
        <v>mix</v>
      </c>
      <c r="AG1116" s="44">
        <f>VLOOKUP(E1116,'T&amp;NTprop'!I$28:O$35,7,FALSE)</f>
        <v>0.5835622459070432</v>
      </c>
      <c r="AH1116" s="45">
        <v>2.2400000000000002</v>
      </c>
      <c r="AI1116" s="45">
        <v>2.2400000000000002</v>
      </c>
    </row>
    <row r="1117" spans="2:35" x14ac:dyDescent="0.25">
      <c r="B1117">
        <f>VLOOKUP(C1117*1,RMPCrecs!F$2:N$1245,9,FALSE)</f>
        <v>49</v>
      </c>
      <c r="C1117" s="15" t="s">
        <v>925</v>
      </c>
      <c r="D1117" s="15" t="s">
        <v>41</v>
      </c>
      <c r="E1117" s="16">
        <v>2010</v>
      </c>
      <c r="F1117" s="15" t="s">
        <v>67</v>
      </c>
      <c r="G1117" s="17">
        <v>40422</v>
      </c>
      <c r="H1117" s="15" t="s">
        <v>43</v>
      </c>
      <c r="I1117" s="15" t="s">
        <v>44</v>
      </c>
      <c r="J1117" s="16">
        <v>3008</v>
      </c>
      <c r="K1117" s="15" t="s">
        <v>45</v>
      </c>
      <c r="L1117" s="16">
        <v>740</v>
      </c>
      <c r="M1117" s="15" t="s">
        <v>46</v>
      </c>
      <c r="N1117" s="16">
        <v>3</v>
      </c>
      <c r="O1117" s="15" t="s">
        <v>43</v>
      </c>
      <c r="P1117" s="15" t="s">
        <v>433</v>
      </c>
      <c r="Q1117" s="15" t="s">
        <v>48</v>
      </c>
      <c r="R1117" s="15" t="s">
        <v>49</v>
      </c>
      <c r="S1117" s="15" t="s">
        <v>43</v>
      </c>
      <c r="T1117" s="15" t="s">
        <v>50</v>
      </c>
      <c r="U1117" s="15" t="s">
        <v>72</v>
      </c>
      <c r="V1117" s="58">
        <f t="shared" si="22"/>
        <v>1.3071794308317768</v>
      </c>
      <c r="W1117" s="58">
        <f t="shared" si="23"/>
        <v>1.3071794308317768</v>
      </c>
      <c r="X1117" s="15" t="s">
        <v>52</v>
      </c>
      <c r="Y1117" s="15" t="s">
        <v>739</v>
      </c>
      <c r="Z1117" s="16" t="b">
        <v>0</v>
      </c>
      <c r="AA1117" s="15" t="s">
        <v>54</v>
      </c>
      <c r="AB1117" s="16" t="b">
        <v>0</v>
      </c>
      <c r="AC1117" s="16">
        <v>39</v>
      </c>
      <c r="AD1117" s="42" t="s">
        <v>1855</v>
      </c>
      <c r="AE1117" s="42"/>
      <c r="AF1117" s="44" t="str">
        <f t="shared" si="21"/>
        <v>mix</v>
      </c>
      <c r="AG1117" s="44">
        <f>VLOOKUP(E1117,'T&amp;NTprop'!I$28:O$35,7,FALSE)</f>
        <v>0.5835622459070432</v>
      </c>
      <c r="AH1117" s="45">
        <v>2.2400000000000002</v>
      </c>
      <c r="AI1117" s="45">
        <v>2.2400000000000002</v>
      </c>
    </row>
    <row r="1118" spans="2:35" x14ac:dyDescent="0.25">
      <c r="B1118">
        <f>VLOOKUP(C1118*1,RMPCrecs!F$2:N$1245,9,FALSE)</f>
        <v>49</v>
      </c>
      <c r="C1118" s="15" t="s">
        <v>926</v>
      </c>
      <c r="D1118" s="15" t="s">
        <v>41</v>
      </c>
      <c r="E1118" s="16">
        <v>2010</v>
      </c>
      <c r="F1118" s="15" t="s">
        <v>42</v>
      </c>
      <c r="G1118" s="17">
        <v>40452</v>
      </c>
      <c r="H1118" s="15" t="s">
        <v>43</v>
      </c>
      <c r="I1118" s="15" t="s">
        <v>44</v>
      </c>
      <c r="J1118" s="16">
        <v>3008</v>
      </c>
      <c r="K1118" s="15" t="s">
        <v>45</v>
      </c>
      <c r="L1118" s="16">
        <v>600</v>
      </c>
      <c r="M1118" s="15" t="s">
        <v>46</v>
      </c>
      <c r="N1118" s="16">
        <v>2</v>
      </c>
      <c r="O1118" s="15" t="s">
        <v>43</v>
      </c>
      <c r="P1118" s="15" t="s">
        <v>927</v>
      </c>
      <c r="Q1118" s="15" t="s">
        <v>48</v>
      </c>
      <c r="R1118" s="15" t="s">
        <v>49</v>
      </c>
      <c r="S1118" s="15" t="s">
        <v>43</v>
      </c>
      <c r="T1118" s="15" t="s">
        <v>50</v>
      </c>
      <c r="U1118" s="15" t="s">
        <v>64</v>
      </c>
      <c r="V1118" s="58">
        <f t="shared" si="22"/>
        <v>6.3724997253049116</v>
      </c>
      <c r="W1118" s="58">
        <f t="shared" si="23"/>
        <v>6.3724997253049116</v>
      </c>
      <c r="X1118" s="15" t="s">
        <v>52</v>
      </c>
      <c r="Y1118" s="15" t="s">
        <v>918</v>
      </c>
      <c r="Z1118" s="16" t="b">
        <v>0</v>
      </c>
      <c r="AA1118" s="15" t="s">
        <v>54</v>
      </c>
      <c r="AB1118" s="16" t="b">
        <v>0</v>
      </c>
      <c r="AC1118" s="16">
        <v>39</v>
      </c>
      <c r="AD1118" s="42" t="s">
        <v>1855</v>
      </c>
      <c r="AE1118" s="42"/>
      <c r="AF1118" s="44" t="str">
        <f t="shared" si="21"/>
        <v>mix</v>
      </c>
      <c r="AG1118" s="44">
        <f>VLOOKUP(E1118,'T&amp;NTprop'!I$28:O$35,7,FALSE)</f>
        <v>0.5835622459070432</v>
      </c>
      <c r="AH1118" s="45">
        <v>10.92</v>
      </c>
      <c r="AI1118" s="45">
        <v>10.92</v>
      </c>
    </row>
    <row r="1119" spans="2:35" x14ac:dyDescent="0.25">
      <c r="B1119">
        <f>VLOOKUP(C1119*1,RMPCrecs!F$2:N$1245,9,FALSE)</f>
        <v>49</v>
      </c>
      <c r="C1119" s="15" t="s">
        <v>928</v>
      </c>
      <c r="D1119" s="15" t="s">
        <v>41</v>
      </c>
      <c r="E1119" s="16">
        <v>2010</v>
      </c>
      <c r="F1119" s="15" t="s">
        <v>67</v>
      </c>
      <c r="G1119" s="17">
        <v>40415</v>
      </c>
      <c r="H1119" s="15" t="s">
        <v>43</v>
      </c>
      <c r="I1119" s="15" t="s">
        <v>44</v>
      </c>
      <c r="J1119" s="16">
        <v>3008</v>
      </c>
      <c r="K1119" s="15" t="s">
        <v>45</v>
      </c>
      <c r="L1119" s="16">
        <v>760</v>
      </c>
      <c r="M1119" s="15" t="s">
        <v>46</v>
      </c>
      <c r="N1119" s="16">
        <v>3</v>
      </c>
      <c r="O1119" s="15" t="s">
        <v>43</v>
      </c>
      <c r="P1119" s="15" t="s">
        <v>433</v>
      </c>
      <c r="Q1119" s="15" t="s">
        <v>48</v>
      </c>
      <c r="R1119" s="15" t="s">
        <v>49</v>
      </c>
      <c r="S1119" s="15" t="s">
        <v>43</v>
      </c>
      <c r="T1119" s="15" t="s">
        <v>50</v>
      </c>
      <c r="U1119" s="15" t="s">
        <v>69</v>
      </c>
      <c r="V1119" s="58">
        <f t="shared" si="22"/>
        <v>2.2233721569058345</v>
      </c>
      <c r="W1119" s="58">
        <f t="shared" si="23"/>
        <v>2.2233721569058345</v>
      </c>
      <c r="X1119" s="15" t="s">
        <v>52</v>
      </c>
      <c r="Y1119" s="15" t="s">
        <v>714</v>
      </c>
      <c r="Z1119" s="16" t="b">
        <v>0</v>
      </c>
      <c r="AA1119" s="15" t="s">
        <v>54</v>
      </c>
      <c r="AB1119" s="16" t="b">
        <v>0</v>
      </c>
      <c r="AC1119" s="16">
        <v>39</v>
      </c>
      <c r="AD1119" s="42" t="s">
        <v>1855</v>
      </c>
      <c r="AE1119" s="42"/>
      <c r="AF1119" s="44" t="str">
        <f t="shared" si="21"/>
        <v>mix</v>
      </c>
      <c r="AG1119" s="44">
        <f>VLOOKUP(E1119,'T&amp;NTprop'!I$28:O$35,7,FALSE)</f>
        <v>0.5835622459070432</v>
      </c>
      <c r="AH1119" s="45">
        <v>3.81</v>
      </c>
      <c r="AI1119" s="45">
        <v>3.81</v>
      </c>
    </row>
    <row r="1120" spans="2:35" x14ac:dyDescent="0.25">
      <c r="B1120">
        <f>VLOOKUP(C1120*1,RMPCrecs!F$2:N$1245,9,FALSE)</f>
        <v>49</v>
      </c>
      <c r="C1120" s="15" t="s">
        <v>929</v>
      </c>
      <c r="D1120" s="15" t="s">
        <v>41</v>
      </c>
      <c r="E1120" s="16">
        <v>2010</v>
      </c>
      <c r="F1120" s="15" t="s">
        <v>67</v>
      </c>
      <c r="G1120" s="17">
        <v>40415</v>
      </c>
      <c r="H1120" s="15" t="s">
        <v>43</v>
      </c>
      <c r="I1120" s="15" t="s">
        <v>44</v>
      </c>
      <c r="J1120" s="16">
        <v>3008</v>
      </c>
      <c r="K1120" s="15" t="s">
        <v>110</v>
      </c>
      <c r="L1120" s="16">
        <v>720</v>
      </c>
      <c r="M1120" s="15" t="s">
        <v>46</v>
      </c>
      <c r="N1120" s="16">
        <v>3</v>
      </c>
      <c r="O1120" s="15" t="s">
        <v>43</v>
      </c>
      <c r="P1120" s="15" t="s">
        <v>433</v>
      </c>
      <c r="Q1120" s="15" t="s">
        <v>48</v>
      </c>
      <c r="R1120" s="15" t="s">
        <v>49</v>
      </c>
      <c r="S1120" s="15" t="s">
        <v>43</v>
      </c>
      <c r="T1120" s="15" t="s">
        <v>50</v>
      </c>
      <c r="U1120" s="15" t="s">
        <v>69</v>
      </c>
      <c r="V1120" s="58">
        <f t="shared" si="22"/>
        <v>2.2233721569058345</v>
      </c>
      <c r="W1120" s="58">
        <f t="shared" si="23"/>
        <v>2.2233721569058345</v>
      </c>
      <c r="X1120" s="15" t="s">
        <v>52</v>
      </c>
      <c r="Y1120" s="15" t="s">
        <v>714</v>
      </c>
      <c r="Z1120" s="16" t="b">
        <v>0</v>
      </c>
      <c r="AA1120" s="15" t="s">
        <v>54</v>
      </c>
      <c r="AB1120" s="16" t="b">
        <v>0</v>
      </c>
      <c r="AC1120" s="16">
        <v>39</v>
      </c>
      <c r="AD1120" s="42" t="s">
        <v>1855</v>
      </c>
      <c r="AE1120" s="42"/>
      <c r="AF1120" s="44" t="str">
        <f t="shared" si="21"/>
        <v>mix</v>
      </c>
      <c r="AG1120" s="44">
        <f>VLOOKUP(E1120,'T&amp;NTprop'!I$28:O$35,7,FALSE)</f>
        <v>0.5835622459070432</v>
      </c>
      <c r="AH1120" s="45">
        <v>3.81</v>
      </c>
      <c r="AI1120" s="45">
        <v>3.81</v>
      </c>
    </row>
    <row r="1121" spans="2:35" x14ac:dyDescent="0.25">
      <c r="B1121">
        <f>VLOOKUP(C1121*1,RMPCrecs!F$2:N$1245,9,FALSE)</f>
        <v>49</v>
      </c>
      <c r="C1121" s="15" t="s">
        <v>930</v>
      </c>
      <c r="D1121" s="15" t="s">
        <v>41</v>
      </c>
      <c r="E1121" s="16">
        <v>2010</v>
      </c>
      <c r="F1121" s="15" t="s">
        <v>67</v>
      </c>
      <c r="G1121" s="17">
        <v>40415</v>
      </c>
      <c r="H1121" s="15" t="s">
        <v>43</v>
      </c>
      <c r="I1121" s="15" t="s">
        <v>44</v>
      </c>
      <c r="J1121" s="16">
        <v>3008</v>
      </c>
      <c r="K1121" s="15" t="s">
        <v>45</v>
      </c>
      <c r="L1121" s="16">
        <v>670</v>
      </c>
      <c r="M1121" s="15" t="s">
        <v>46</v>
      </c>
      <c r="N1121" s="16">
        <v>3</v>
      </c>
      <c r="O1121" s="15" t="s">
        <v>43</v>
      </c>
      <c r="P1121" s="15" t="s">
        <v>433</v>
      </c>
      <c r="Q1121" s="15" t="s">
        <v>48</v>
      </c>
      <c r="R1121" s="15" t="s">
        <v>49</v>
      </c>
      <c r="S1121" s="15" t="s">
        <v>43</v>
      </c>
      <c r="T1121" s="15" t="s">
        <v>50</v>
      </c>
      <c r="U1121" s="15" t="s">
        <v>69</v>
      </c>
      <c r="V1121" s="58">
        <f t="shared" si="22"/>
        <v>2.2233721569058345</v>
      </c>
      <c r="W1121" s="58">
        <f t="shared" si="23"/>
        <v>2.2233721569058345</v>
      </c>
      <c r="X1121" s="15" t="s">
        <v>52</v>
      </c>
      <c r="Y1121" s="15" t="s">
        <v>714</v>
      </c>
      <c r="Z1121" s="16" t="b">
        <v>0</v>
      </c>
      <c r="AA1121" s="15" t="s">
        <v>54</v>
      </c>
      <c r="AB1121" s="16" t="b">
        <v>0</v>
      </c>
      <c r="AC1121" s="16">
        <v>39</v>
      </c>
      <c r="AD1121" s="42" t="s">
        <v>1855</v>
      </c>
      <c r="AE1121" s="42"/>
      <c r="AF1121" s="44" t="str">
        <f t="shared" si="21"/>
        <v>mix</v>
      </c>
      <c r="AG1121" s="44">
        <f>VLOOKUP(E1121,'T&amp;NTprop'!I$28:O$35,7,FALSE)</f>
        <v>0.5835622459070432</v>
      </c>
      <c r="AH1121" s="45">
        <v>3.81</v>
      </c>
      <c r="AI1121" s="45">
        <v>3.81</v>
      </c>
    </row>
    <row r="1122" spans="2:35" x14ac:dyDescent="0.25">
      <c r="B1122">
        <f>VLOOKUP(C1122*1,RMPCrecs!F$2:N$1245,9,FALSE)</f>
        <v>49</v>
      </c>
      <c r="C1122" s="15" t="s">
        <v>931</v>
      </c>
      <c r="D1122" s="15" t="s">
        <v>41</v>
      </c>
      <c r="E1122" s="16">
        <v>2010</v>
      </c>
      <c r="F1122" s="15" t="s">
        <v>67</v>
      </c>
      <c r="G1122" s="17">
        <v>40415</v>
      </c>
      <c r="H1122" s="15" t="s">
        <v>43</v>
      </c>
      <c r="I1122" s="15" t="s">
        <v>44</v>
      </c>
      <c r="J1122" s="16">
        <v>3008</v>
      </c>
      <c r="K1122" s="15" t="s">
        <v>45</v>
      </c>
      <c r="L1122" s="16">
        <v>840</v>
      </c>
      <c r="M1122" s="15" t="s">
        <v>46</v>
      </c>
      <c r="N1122" s="16">
        <v>4</v>
      </c>
      <c r="O1122" s="15" t="s">
        <v>43</v>
      </c>
      <c r="P1122" s="15" t="s">
        <v>405</v>
      </c>
      <c r="Q1122" s="15" t="s">
        <v>48</v>
      </c>
      <c r="R1122" s="15" t="s">
        <v>49</v>
      </c>
      <c r="S1122" s="15" t="s">
        <v>43</v>
      </c>
      <c r="T1122" s="15" t="s">
        <v>50</v>
      </c>
      <c r="U1122" s="15" t="s">
        <v>69</v>
      </c>
      <c r="V1122" s="58">
        <f t="shared" si="22"/>
        <v>2.2233721569058345</v>
      </c>
      <c r="W1122" s="58">
        <f t="shared" si="23"/>
        <v>2.2233721569058345</v>
      </c>
      <c r="X1122" s="15" t="s">
        <v>52</v>
      </c>
      <c r="Y1122" s="15" t="s">
        <v>714</v>
      </c>
      <c r="Z1122" s="16" t="b">
        <v>0</v>
      </c>
      <c r="AA1122" s="15" t="s">
        <v>54</v>
      </c>
      <c r="AB1122" s="16" t="b">
        <v>0</v>
      </c>
      <c r="AC1122" s="16">
        <v>39</v>
      </c>
      <c r="AD1122" s="42" t="s">
        <v>1855</v>
      </c>
      <c r="AE1122" s="42"/>
      <c r="AF1122" s="44" t="str">
        <f t="shared" si="21"/>
        <v>mix</v>
      </c>
      <c r="AG1122" s="44">
        <f>VLOOKUP(E1122,'T&amp;NTprop'!I$28:O$35,7,FALSE)</f>
        <v>0.5835622459070432</v>
      </c>
      <c r="AH1122" s="45">
        <v>3.81</v>
      </c>
      <c r="AI1122" s="45">
        <v>3.81</v>
      </c>
    </row>
    <row r="1123" spans="2:35" x14ac:dyDescent="0.25">
      <c r="B1123">
        <f>VLOOKUP(C1123*1,RMPCrecs!F$2:N$1245,9,FALSE)</f>
        <v>49</v>
      </c>
      <c r="C1123" s="15" t="s">
        <v>932</v>
      </c>
      <c r="D1123" s="15" t="s">
        <v>41</v>
      </c>
      <c r="E1123" s="16">
        <v>2010</v>
      </c>
      <c r="F1123" s="15" t="s">
        <v>67</v>
      </c>
      <c r="G1123" s="17">
        <v>40415</v>
      </c>
      <c r="H1123" s="15" t="s">
        <v>43</v>
      </c>
      <c r="I1123" s="15" t="s">
        <v>44</v>
      </c>
      <c r="J1123" s="16">
        <v>3008</v>
      </c>
      <c r="K1123" s="15" t="s">
        <v>110</v>
      </c>
      <c r="L1123" s="16">
        <v>750</v>
      </c>
      <c r="M1123" s="15" t="s">
        <v>46</v>
      </c>
      <c r="N1123" s="16">
        <v>3</v>
      </c>
      <c r="O1123" s="15" t="s">
        <v>43</v>
      </c>
      <c r="P1123" s="15" t="s">
        <v>433</v>
      </c>
      <c r="Q1123" s="15" t="s">
        <v>48</v>
      </c>
      <c r="R1123" s="15" t="s">
        <v>49</v>
      </c>
      <c r="S1123" s="15" t="s">
        <v>43</v>
      </c>
      <c r="T1123" s="15" t="s">
        <v>50</v>
      </c>
      <c r="U1123" s="15" t="s">
        <v>69</v>
      </c>
      <c r="V1123" s="58">
        <f t="shared" si="22"/>
        <v>2.2233721569058345</v>
      </c>
      <c r="W1123" s="58">
        <f t="shared" si="23"/>
        <v>2.2233721569058345</v>
      </c>
      <c r="X1123" s="15" t="s">
        <v>52</v>
      </c>
      <c r="Y1123" s="15" t="s">
        <v>714</v>
      </c>
      <c r="Z1123" s="16" t="b">
        <v>0</v>
      </c>
      <c r="AA1123" s="15" t="s">
        <v>54</v>
      </c>
      <c r="AB1123" s="16" t="b">
        <v>0</v>
      </c>
      <c r="AC1123" s="16">
        <v>39</v>
      </c>
      <c r="AD1123" s="42" t="s">
        <v>1855</v>
      </c>
      <c r="AE1123" s="42"/>
      <c r="AF1123" s="44" t="str">
        <f t="shared" si="21"/>
        <v>mix</v>
      </c>
      <c r="AG1123" s="44">
        <f>VLOOKUP(E1123,'T&amp;NTprop'!I$28:O$35,7,FALSE)</f>
        <v>0.5835622459070432</v>
      </c>
      <c r="AH1123" s="45">
        <v>3.81</v>
      </c>
      <c r="AI1123" s="45">
        <v>3.81</v>
      </c>
    </row>
    <row r="1124" spans="2:35" x14ac:dyDescent="0.25">
      <c r="B1124">
        <f>VLOOKUP(C1124*1,RMPCrecs!F$2:N$1245,9,FALSE)</f>
        <v>49</v>
      </c>
      <c r="C1124" s="15" t="s">
        <v>933</v>
      </c>
      <c r="D1124" s="15" t="s">
        <v>41</v>
      </c>
      <c r="E1124" s="16">
        <v>2010</v>
      </c>
      <c r="F1124" s="15" t="s">
        <v>67</v>
      </c>
      <c r="G1124" s="17">
        <v>40415</v>
      </c>
      <c r="H1124" s="15" t="s">
        <v>43</v>
      </c>
      <c r="I1124" s="15" t="s">
        <v>44</v>
      </c>
      <c r="J1124" s="16">
        <v>3008</v>
      </c>
      <c r="K1124" s="15" t="s">
        <v>45</v>
      </c>
      <c r="L1124" s="16">
        <v>720</v>
      </c>
      <c r="M1124" s="15" t="s">
        <v>46</v>
      </c>
      <c r="N1124" s="16">
        <v>3</v>
      </c>
      <c r="O1124" s="15" t="s">
        <v>43</v>
      </c>
      <c r="P1124" s="15" t="s">
        <v>433</v>
      </c>
      <c r="Q1124" s="15" t="s">
        <v>48</v>
      </c>
      <c r="R1124" s="15" t="s">
        <v>49</v>
      </c>
      <c r="S1124" s="15" t="s">
        <v>43</v>
      </c>
      <c r="T1124" s="15" t="s">
        <v>50</v>
      </c>
      <c r="U1124" s="15" t="s">
        <v>69</v>
      </c>
      <c r="V1124" s="58">
        <f t="shared" si="22"/>
        <v>2.2233721569058345</v>
      </c>
      <c r="W1124" s="58">
        <f t="shared" si="23"/>
        <v>2.2233721569058345</v>
      </c>
      <c r="X1124" s="15" t="s">
        <v>52</v>
      </c>
      <c r="Y1124" s="15" t="s">
        <v>714</v>
      </c>
      <c r="Z1124" s="16" t="b">
        <v>0</v>
      </c>
      <c r="AA1124" s="15" t="s">
        <v>54</v>
      </c>
      <c r="AB1124" s="16" t="b">
        <v>0</v>
      </c>
      <c r="AC1124" s="16">
        <v>39</v>
      </c>
      <c r="AD1124" s="42" t="s">
        <v>1855</v>
      </c>
      <c r="AE1124" s="42"/>
      <c r="AF1124" s="44" t="str">
        <f t="shared" si="21"/>
        <v>mix</v>
      </c>
      <c r="AG1124" s="44">
        <f>VLOOKUP(E1124,'T&amp;NTprop'!I$28:O$35,7,FALSE)</f>
        <v>0.5835622459070432</v>
      </c>
      <c r="AH1124" s="45">
        <v>3.81</v>
      </c>
      <c r="AI1124" s="45">
        <v>3.81</v>
      </c>
    </row>
    <row r="1125" spans="2:35" x14ac:dyDescent="0.25">
      <c r="B1125">
        <f>VLOOKUP(C1125*1,RMPCrecs!F$2:N$1245,9,FALSE)</f>
        <v>49</v>
      </c>
      <c r="C1125" s="15" t="s">
        <v>934</v>
      </c>
      <c r="D1125" s="15" t="s">
        <v>41</v>
      </c>
      <c r="E1125" s="16">
        <v>2010</v>
      </c>
      <c r="F1125" s="15" t="s">
        <v>67</v>
      </c>
      <c r="G1125" s="17">
        <v>40415</v>
      </c>
      <c r="H1125" s="15" t="s">
        <v>43</v>
      </c>
      <c r="I1125" s="15" t="s">
        <v>44</v>
      </c>
      <c r="J1125" s="16">
        <v>3008</v>
      </c>
      <c r="K1125" s="15" t="s">
        <v>110</v>
      </c>
      <c r="L1125" s="16">
        <v>800</v>
      </c>
      <c r="M1125" s="15" t="s">
        <v>46</v>
      </c>
      <c r="N1125" s="16">
        <v>3</v>
      </c>
      <c r="O1125" s="15" t="s">
        <v>43</v>
      </c>
      <c r="P1125" s="15" t="s">
        <v>433</v>
      </c>
      <c r="Q1125" s="15" t="s">
        <v>48</v>
      </c>
      <c r="R1125" s="15" t="s">
        <v>49</v>
      </c>
      <c r="S1125" s="15" t="s">
        <v>43</v>
      </c>
      <c r="T1125" s="15" t="s">
        <v>50</v>
      </c>
      <c r="U1125" s="15" t="s">
        <v>69</v>
      </c>
      <c r="V1125" s="58">
        <f t="shared" si="22"/>
        <v>2.2233721569058345</v>
      </c>
      <c r="W1125" s="58">
        <f t="shared" si="23"/>
        <v>2.2233721569058345</v>
      </c>
      <c r="X1125" s="15" t="s">
        <v>52</v>
      </c>
      <c r="Y1125" s="15" t="s">
        <v>714</v>
      </c>
      <c r="Z1125" s="16" t="b">
        <v>0</v>
      </c>
      <c r="AA1125" s="15" t="s">
        <v>54</v>
      </c>
      <c r="AB1125" s="16" t="b">
        <v>0</v>
      </c>
      <c r="AC1125" s="16">
        <v>39</v>
      </c>
      <c r="AD1125" s="42" t="s">
        <v>1855</v>
      </c>
      <c r="AE1125" s="42"/>
      <c r="AF1125" s="44" t="str">
        <f t="shared" si="21"/>
        <v>mix</v>
      </c>
      <c r="AG1125" s="44">
        <f>VLOOKUP(E1125,'T&amp;NTprop'!I$28:O$35,7,FALSE)</f>
        <v>0.5835622459070432</v>
      </c>
      <c r="AH1125" s="45">
        <v>3.81</v>
      </c>
      <c r="AI1125" s="45">
        <v>3.81</v>
      </c>
    </row>
    <row r="1126" spans="2:35" x14ac:dyDescent="0.25">
      <c r="B1126">
        <f>VLOOKUP(C1126*1,RMPCrecs!F$2:N$1245,9,FALSE)</f>
        <v>49</v>
      </c>
      <c r="C1126" s="15" t="s">
        <v>935</v>
      </c>
      <c r="D1126" s="15" t="s">
        <v>41</v>
      </c>
      <c r="E1126" s="16">
        <v>2010</v>
      </c>
      <c r="F1126" s="15" t="s">
        <v>67</v>
      </c>
      <c r="G1126" s="17">
        <v>40415</v>
      </c>
      <c r="H1126" s="15" t="s">
        <v>43</v>
      </c>
      <c r="I1126" s="15" t="s">
        <v>44</v>
      </c>
      <c r="J1126" s="16">
        <v>3008</v>
      </c>
      <c r="K1126" s="15" t="s">
        <v>45</v>
      </c>
      <c r="L1126" s="16">
        <v>800</v>
      </c>
      <c r="M1126" s="15" t="s">
        <v>46</v>
      </c>
      <c r="N1126" s="16">
        <v>3</v>
      </c>
      <c r="O1126" s="15" t="s">
        <v>43</v>
      </c>
      <c r="P1126" s="15" t="s">
        <v>433</v>
      </c>
      <c r="Q1126" s="15" t="s">
        <v>48</v>
      </c>
      <c r="R1126" s="15" t="s">
        <v>49</v>
      </c>
      <c r="S1126" s="15" t="s">
        <v>43</v>
      </c>
      <c r="T1126" s="15" t="s">
        <v>50</v>
      </c>
      <c r="U1126" s="15" t="s">
        <v>69</v>
      </c>
      <c r="V1126" s="58">
        <f t="shared" si="22"/>
        <v>2.2233721569058345</v>
      </c>
      <c r="W1126" s="58">
        <f t="shared" si="23"/>
        <v>2.2233721569058345</v>
      </c>
      <c r="X1126" s="15" t="s">
        <v>52</v>
      </c>
      <c r="Y1126" s="15" t="s">
        <v>714</v>
      </c>
      <c r="Z1126" s="16" t="b">
        <v>0</v>
      </c>
      <c r="AA1126" s="15" t="s">
        <v>54</v>
      </c>
      <c r="AB1126" s="16" t="b">
        <v>0</v>
      </c>
      <c r="AC1126" s="16">
        <v>39</v>
      </c>
      <c r="AD1126" s="42" t="s">
        <v>1855</v>
      </c>
      <c r="AE1126" s="42"/>
      <c r="AF1126" s="44" t="str">
        <f t="shared" si="21"/>
        <v>mix</v>
      </c>
      <c r="AG1126" s="44">
        <f>VLOOKUP(E1126,'T&amp;NTprop'!I$28:O$35,7,FALSE)</f>
        <v>0.5835622459070432</v>
      </c>
      <c r="AH1126" s="45">
        <v>3.81</v>
      </c>
      <c r="AI1126" s="45">
        <v>3.81</v>
      </c>
    </row>
    <row r="1127" spans="2:35" x14ac:dyDescent="0.25">
      <c r="B1127">
        <f>VLOOKUP(C1127*1,RMPCrecs!F$2:N$1245,9,FALSE)</f>
        <v>49</v>
      </c>
      <c r="C1127" s="15" t="s">
        <v>936</v>
      </c>
      <c r="D1127" s="15" t="s">
        <v>41</v>
      </c>
      <c r="E1127" s="16">
        <v>2010</v>
      </c>
      <c r="F1127" s="15" t="s">
        <v>67</v>
      </c>
      <c r="G1127" s="17">
        <v>40415</v>
      </c>
      <c r="H1127" s="15" t="s">
        <v>43</v>
      </c>
      <c r="I1127" s="15" t="s">
        <v>44</v>
      </c>
      <c r="J1127" s="16">
        <v>3008</v>
      </c>
      <c r="K1127" s="15" t="s">
        <v>110</v>
      </c>
      <c r="L1127" s="16">
        <v>740</v>
      </c>
      <c r="M1127" s="15" t="s">
        <v>46</v>
      </c>
      <c r="N1127" s="16">
        <v>3</v>
      </c>
      <c r="O1127" s="15" t="s">
        <v>43</v>
      </c>
      <c r="P1127" s="15" t="s">
        <v>433</v>
      </c>
      <c r="Q1127" s="15" t="s">
        <v>48</v>
      </c>
      <c r="R1127" s="15" t="s">
        <v>49</v>
      </c>
      <c r="S1127" s="15" t="s">
        <v>43</v>
      </c>
      <c r="T1127" s="15" t="s">
        <v>50</v>
      </c>
      <c r="U1127" s="15" t="s">
        <v>69</v>
      </c>
      <c r="V1127" s="58">
        <f t="shared" si="22"/>
        <v>2.2233721569058345</v>
      </c>
      <c r="W1127" s="58">
        <f t="shared" si="23"/>
        <v>2.2233721569058345</v>
      </c>
      <c r="X1127" s="15" t="s">
        <v>52</v>
      </c>
      <c r="Y1127" s="15" t="s">
        <v>714</v>
      </c>
      <c r="Z1127" s="16" t="b">
        <v>0</v>
      </c>
      <c r="AA1127" s="15" t="s">
        <v>54</v>
      </c>
      <c r="AB1127" s="16" t="b">
        <v>0</v>
      </c>
      <c r="AC1127" s="16">
        <v>39</v>
      </c>
      <c r="AD1127" s="42" t="s">
        <v>1855</v>
      </c>
      <c r="AE1127" s="42"/>
      <c r="AF1127" s="44" t="str">
        <f t="shared" si="21"/>
        <v>mix</v>
      </c>
      <c r="AG1127" s="44">
        <f>VLOOKUP(E1127,'T&amp;NTprop'!I$28:O$35,7,FALSE)</f>
        <v>0.5835622459070432</v>
      </c>
      <c r="AH1127" s="45">
        <v>3.81</v>
      </c>
      <c r="AI1127" s="45">
        <v>3.81</v>
      </c>
    </row>
    <row r="1128" spans="2:35" x14ac:dyDescent="0.25">
      <c r="B1128">
        <f>VLOOKUP(C1128*1,RMPCrecs!F$2:N$1245,9,FALSE)</f>
        <v>49</v>
      </c>
      <c r="C1128" s="15" t="s">
        <v>937</v>
      </c>
      <c r="D1128" s="15" t="s">
        <v>41</v>
      </c>
      <c r="E1128" s="16">
        <v>2010</v>
      </c>
      <c r="F1128" s="15" t="s">
        <v>67</v>
      </c>
      <c r="G1128" s="17">
        <v>40415</v>
      </c>
      <c r="H1128" s="15" t="s">
        <v>43</v>
      </c>
      <c r="I1128" s="15" t="s">
        <v>44</v>
      </c>
      <c r="J1128" s="16">
        <v>3008</v>
      </c>
      <c r="K1128" s="15" t="s">
        <v>45</v>
      </c>
      <c r="L1128" s="16">
        <v>750</v>
      </c>
      <c r="M1128" s="15" t="s">
        <v>46</v>
      </c>
      <c r="N1128" s="16">
        <v>3</v>
      </c>
      <c r="O1128" s="15" t="s">
        <v>43</v>
      </c>
      <c r="P1128" s="15" t="s">
        <v>455</v>
      </c>
      <c r="Q1128" s="15" t="s">
        <v>48</v>
      </c>
      <c r="R1128" s="15" t="s">
        <v>59</v>
      </c>
      <c r="S1128" s="15" t="s">
        <v>43</v>
      </c>
      <c r="T1128" s="15" t="s">
        <v>50</v>
      </c>
      <c r="U1128" s="15" t="s">
        <v>69</v>
      </c>
      <c r="V1128" s="58">
        <f t="shared" si="22"/>
        <v>2.2233721569058345</v>
      </c>
      <c r="W1128" s="58">
        <f t="shared" si="23"/>
        <v>2.2233721569058345</v>
      </c>
      <c r="X1128" s="15" t="s">
        <v>52</v>
      </c>
      <c r="Y1128" s="15" t="s">
        <v>714</v>
      </c>
      <c r="Z1128" s="16" t="b">
        <v>0</v>
      </c>
      <c r="AA1128" s="15" t="s">
        <v>54</v>
      </c>
      <c r="AB1128" s="16" t="b">
        <v>0</v>
      </c>
      <c r="AC1128" s="16">
        <v>39</v>
      </c>
      <c r="AD1128" s="42" t="s">
        <v>1855</v>
      </c>
      <c r="AE1128" s="42"/>
      <c r="AF1128" s="44" t="str">
        <f t="shared" si="21"/>
        <v>mix</v>
      </c>
      <c r="AG1128" s="44">
        <f>VLOOKUP(E1128,'T&amp;NTprop'!I$28:O$35,7,FALSE)</f>
        <v>0.5835622459070432</v>
      </c>
      <c r="AH1128" s="45">
        <v>3.81</v>
      </c>
      <c r="AI1128" s="45">
        <v>3.81</v>
      </c>
    </row>
    <row r="1129" spans="2:35" x14ac:dyDescent="0.25">
      <c r="B1129">
        <f>VLOOKUP(C1129*1,RMPCrecs!F$2:N$1245,9,FALSE)</f>
        <v>49</v>
      </c>
      <c r="C1129" s="15" t="s">
        <v>938</v>
      </c>
      <c r="D1129" s="15" t="s">
        <v>41</v>
      </c>
      <c r="E1129" s="16">
        <v>2010</v>
      </c>
      <c r="F1129" s="15" t="s">
        <v>67</v>
      </c>
      <c r="G1129" s="17">
        <v>40415</v>
      </c>
      <c r="H1129" s="15" t="s">
        <v>43</v>
      </c>
      <c r="I1129" s="15" t="s">
        <v>44</v>
      </c>
      <c r="J1129" s="16">
        <v>3008</v>
      </c>
      <c r="K1129" s="15" t="s">
        <v>45</v>
      </c>
      <c r="L1129" s="16">
        <v>600</v>
      </c>
      <c r="M1129" s="15" t="s">
        <v>46</v>
      </c>
      <c r="N1129" s="16">
        <v>3</v>
      </c>
      <c r="O1129" s="15" t="s">
        <v>43</v>
      </c>
      <c r="P1129" s="15" t="s">
        <v>433</v>
      </c>
      <c r="Q1129" s="15" t="s">
        <v>48</v>
      </c>
      <c r="R1129" s="15" t="s">
        <v>49</v>
      </c>
      <c r="S1129" s="15" t="s">
        <v>43</v>
      </c>
      <c r="T1129" s="15" t="s">
        <v>50</v>
      </c>
      <c r="U1129" s="15" t="s">
        <v>69</v>
      </c>
      <c r="V1129" s="58">
        <f t="shared" si="22"/>
        <v>2.2233721569058345</v>
      </c>
      <c r="W1129" s="58">
        <f t="shared" si="23"/>
        <v>2.2233721569058345</v>
      </c>
      <c r="X1129" s="15" t="s">
        <v>52</v>
      </c>
      <c r="Y1129" s="15" t="s">
        <v>714</v>
      </c>
      <c r="Z1129" s="16" t="b">
        <v>0</v>
      </c>
      <c r="AA1129" s="15" t="s">
        <v>54</v>
      </c>
      <c r="AB1129" s="16" t="b">
        <v>0</v>
      </c>
      <c r="AC1129" s="16">
        <v>39</v>
      </c>
      <c r="AD1129" s="42" t="s">
        <v>1855</v>
      </c>
      <c r="AE1129" s="42"/>
      <c r="AF1129" s="44" t="str">
        <f t="shared" si="21"/>
        <v>mix</v>
      </c>
      <c r="AG1129" s="44">
        <f>VLOOKUP(E1129,'T&amp;NTprop'!I$28:O$35,7,FALSE)</f>
        <v>0.5835622459070432</v>
      </c>
      <c r="AH1129" s="45">
        <v>3.81</v>
      </c>
      <c r="AI1129" s="45">
        <v>3.81</v>
      </c>
    </row>
    <row r="1130" spans="2:35" x14ac:dyDescent="0.25">
      <c r="B1130">
        <f>VLOOKUP(C1130*1,RMPCrecs!F$2:N$1245,9,FALSE)</f>
        <v>49</v>
      </c>
      <c r="C1130" s="15" t="s">
        <v>939</v>
      </c>
      <c r="D1130" s="15" t="s">
        <v>41</v>
      </c>
      <c r="E1130" s="16">
        <v>2010</v>
      </c>
      <c r="F1130" s="15" t="s">
        <v>67</v>
      </c>
      <c r="G1130" s="17">
        <v>40415</v>
      </c>
      <c r="H1130" s="15" t="s">
        <v>43</v>
      </c>
      <c r="I1130" s="15" t="s">
        <v>44</v>
      </c>
      <c r="J1130" s="16">
        <v>3008</v>
      </c>
      <c r="K1130" s="15" t="s">
        <v>45</v>
      </c>
      <c r="L1130" s="16">
        <v>720</v>
      </c>
      <c r="M1130" s="15" t="s">
        <v>46</v>
      </c>
      <c r="N1130" s="16">
        <v>3</v>
      </c>
      <c r="O1130" s="15" t="s">
        <v>43</v>
      </c>
      <c r="P1130" s="15" t="s">
        <v>433</v>
      </c>
      <c r="Q1130" s="15" t="s">
        <v>48</v>
      </c>
      <c r="R1130" s="15" t="s">
        <v>49</v>
      </c>
      <c r="S1130" s="15" t="s">
        <v>43</v>
      </c>
      <c r="T1130" s="15" t="s">
        <v>50</v>
      </c>
      <c r="U1130" s="15" t="s">
        <v>69</v>
      </c>
      <c r="V1130" s="58">
        <f t="shared" si="22"/>
        <v>2.2233721569058345</v>
      </c>
      <c r="W1130" s="58">
        <f t="shared" si="23"/>
        <v>2.2233721569058345</v>
      </c>
      <c r="X1130" s="15" t="s">
        <v>52</v>
      </c>
      <c r="Y1130" s="15" t="s">
        <v>714</v>
      </c>
      <c r="Z1130" s="16" t="b">
        <v>0</v>
      </c>
      <c r="AA1130" s="15" t="s">
        <v>54</v>
      </c>
      <c r="AB1130" s="16" t="b">
        <v>0</v>
      </c>
      <c r="AC1130" s="16">
        <v>39</v>
      </c>
      <c r="AD1130" s="42" t="s">
        <v>1855</v>
      </c>
      <c r="AE1130" s="42"/>
      <c r="AF1130" s="44" t="str">
        <f t="shared" si="21"/>
        <v>mix</v>
      </c>
      <c r="AG1130" s="44">
        <f>VLOOKUP(E1130,'T&amp;NTprop'!I$28:O$35,7,FALSE)</f>
        <v>0.5835622459070432</v>
      </c>
      <c r="AH1130" s="45">
        <v>3.81</v>
      </c>
      <c r="AI1130" s="45">
        <v>3.81</v>
      </c>
    </row>
    <row r="1131" spans="2:35" x14ac:dyDescent="0.25">
      <c r="B1131">
        <f>VLOOKUP(C1131*1,RMPCrecs!F$2:N$1245,9,FALSE)</f>
        <v>49</v>
      </c>
      <c r="C1131" s="15" t="s">
        <v>940</v>
      </c>
      <c r="D1131" s="15" t="s">
        <v>41</v>
      </c>
      <c r="E1131" s="16">
        <v>2010</v>
      </c>
      <c r="F1131" s="15" t="s">
        <v>42</v>
      </c>
      <c r="G1131" s="17">
        <v>40410</v>
      </c>
      <c r="H1131" s="15" t="s">
        <v>43</v>
      </c>
      <c r="I1131" s="15" t="s">
        <v>44</v>
      </c>
      <c r="J1131" s="16">
        <v>3008</v>
      </c>
      <c r="K1131" s="15" t="s">
        <v>45</v>
      </c>
      <c r="L1131" s="16">
        <v>770</v>
      </c>
      <c r="M1131" s="15" t="s">
        <v>46</v>
      </c>
      <c r="N1131" s="16">
        <v>3</v>
      </c>
      <c r="O1131" s="15" t="s">
        <v>43</v>
      </c>
      <c r="P1131" s="15" t="s">
        <v>433</v>
      </c>
      <c r="Q1131" s="15" t="s">
        <v>48</v>
      </c>
      <c r="R1131" s="15" t="s">
        <v>49</v>
      </c>
      <c r="S1131" s="15" t="s">
        <v>43</v>
      </c>
      <c r="T1131" s="15" t="s">
        <v>50</v>
      </c>
      <c r="U1131" s="15" t="s">
        <v>98</v>
      </c>
      <c r="V1131" s="58">
        <f t="shared" si="22"/>
        <v>1.0329051752554665</v>
      </c>
      <c r="W1131" s="58">
        <f t="shared" si="23"/>
        <v>1.0329051752554665</v>
      </c>
      <c r="X1131" s="15" t="s">
        <v>52</v>
      </c>
      <c r="Y1131" s="15" t="s">
        <v>722</v>
      </c>
      <c r="Z1131" s="16" t="b">
        <v>0</v>
      </c>
      <c r="AA1131" s="15" t="s">
        <v>54</v>
      </c>
      <c r="AB1131" s="16" t="b">
        <v>0</v>
      </c>
      <c r="AC1131" s="16">
        <v>39</v>
      </c>
      <c r="AD1131" s="42" t="s">
        <v>1855</v>
      </c>
      <c r="AE1131" s="42"/>
      <c r="AF1131" s="44" t="str">
        <f t="shared" si="21"/>
        <v>mix</v>
      </c>
      <c r="AG1131" s="44">
        <f>VLOOKUP(E1131,'T&amp;NTprop'!I$28:O$35,7,FALSE)</f>
        <v>0.5835622459070432</v>
      </c>
      <c r="AH1131" s="45">
        <v>1.77</v>
      </c>
      <c r="AI1131" s="45">
        <v>1.77</v>
      </c>
    </row>
    <row r="1132" spans="2:35" x14ac:dyDescent="0.25">
      <c r="B1132">
        <f>VLOOKUP(C1132*1,RMPCrecs!F$2:N$1245,9,FALSE)</f>
        <v>49</v>
      </c>
      <c r="C1132" s="15" t="s">
        <v>951</v>
      </c>
      <c r="D1132" s="15" t="s">
        <v>41</v>
      </c>
      <c r="E1132" s="16">
        <v>2010</v>
      </c>
      <c r="F1132" s="15" t="s">
        <v>42</v>
      </c>
      <c r="G1132" s="17">
        <v>40456</v>
      </c>
      <c r="H1132" s="15" t="s">
        <v>43</v>
      </c>
      <c r="I1132" s="15" t="s">
        <v>44</v>
      </c>
      <c r="J1132" s="16">
        <v>3008</v>
      </c>
      <c r="K1132" s="15" t="s">
        <v>45</v>
      </c>
      <c r="L1132" s="16">
        <v>470</v>
      </c>
      <c r="M1132" s="15" t="s">
        <v>46</v>
      </c>
      <c r="N1132" s="16">
        <v>2</v>
      </c>
      <c r="O1132" s="15" t="s">
        <v>43</v>
      </c>
      <c r="P1132" s="15" t="s">
        <v>952</v>
      </c>
      <c r="Q1132" s="15" t="s">
        <v>48</v>
      </c>
      <c r="R1132" s="15" t="s">
        <v>49</v>
      </c>
      <c r="S1132" s="15" t="s">
        <v>43</v>
      </c>
      <c r="T1132" s="15" t="s">
        <v>50</v>
      </c>
      <c r="U1132" s="15" t="s">
        <v>79</v>
      </c>
      <c r="V1132" s="58">
        <f t="shared" si="22"/>
        <v>1.4413987473903969</v>
      </c>
      <c r="W1132" s="58">
        <f t="shared" si="23"/>
        <v>1.4413987473903969</v>
      </c>
      <c r="X1132" s="15" t="s">
        <v>52</v>
      </c>
      <c r="Y1132" s="15" t="s">
        <v>915</v>
      </c>
      <c r="Z1132" s="16" t="b">
        <v>0</v>
      </c>
      <c r="AA1132" s="15" t="s">
        <v>54</v>
      </c>
      <c r="AB1132" s="16" t="b">
        <v>0</v>
      </c>
      <c r="AC1132" s="16">
        <v>39</v>
      </c>
      <c r="AD1132" s="42" t="s">
        <v>1855</v>
      </c>
      <c r="AE1132" s="42"/>
      <c r="AF1132" s="44" t="str">
        <f t="shared" si="21"/>
        <v>mix</v>
      </c>
      <c r="AG1132" s="44">
        <f>VLOOKUP(E1132,'T&amp;NTprop'!I$28:O$35,7,FALSE)</f>
        <v>0.5835622459070432</v>
      </c>
      <c r="AH1132" s="45">
        <v>2.4700000000000002</v>
      </c>
      <c r="AI1132" s="45">
        <v>2.4700000000000002</v>
      </c>
    </row>
    <row r="1133" spans="2:35" x14ac:dyDescent="0.25">
      <c r="B1133">
        <f>VLOOKUP(C1133*1,RMPCrecs!F$2:N$1245,9,FALSE)</f>
        <v>49</v>
      </c>
      <c r="C1133" s="15" t="s">
        <v>953</v>
      </c>
      <c r="D1133" s="15" t="s">
        <v>41</v>
      </c>
      <c r="E1133" s="16">
        <v>2010</v>
      </c>
      <c r="F1133" s="15" t="s">
        <v>42</v>
      </c>
      <c r="G1133" s="17">
        <v>40431</v>
      </c>
      <c r="H1133" s="15" t="s">
        <v>43</v>
      </c>
      <c r="I1133" s="15" t="s">
        <v>44</v>
      </c>
      <c r="J1133" s="16">
        <v>3008</v>
      </c>
      <c r="K1133" s="15" t="s">
        <v>45</v>
      </c>
      <c r="L1133" s="16">
        <v>720</v>
      </c>
      <c r="M1133" s="15" t="s">
        <v>46</v>
      </c>
      <c r="N1133" s="16">
        <v>3</v>
      </c>
      <c r="O1133" s="15" t="s">
        <v>43</v>
      </c>
      <c r="P1133" s="15" t="s">
        <v>455</v>
      </c>
      <c r="Q1133" s="15" t="s">
        <v>48</v>
      </c>
      <c r="R1133" s="15" t="s">
        <v>59</v>
      </c>
      <c r="S1133" s="15" t="s">
        <v>43</v>
      </c>
      <c r="T1133" s="15" t="s">
        <v>50</v>
      </c>
      <c r="U1133" s="15" t="s">
        <v>60</v>
      </c>
      <c r="V1133" s="58">
        <f t="shared" si="22"/>
        <v>3.5247159652785411</v>
      </c>
      <c r="W1133" s="58">
        <f t="shared" si="23"/>
        <v>3.5247159652785411</v>
      </c>
      <c r="X1133" s="15" t="s">
        <v>52</v>
      </c>
      <c r="Y1133" s="15" t="s">
        <v>716</v>
      </c>
      <c r="Z1133" s="16" t="b">
        <v>0</v>
      </c>
      <c r="AA1133" s="15" t="s">
        <v>54</v>
      </c>
      <c r="AB1133" s="16" t="b">
        <v>0</v>
      </c>
      <c r="AC1133" s="16">
        <v>39</v>
      </c>
      <c r="AD1133" s="42" t="s">
        <v>1855</v>
      </c>
      <c r="AE1133" s="42"/>
      <c r="AF1133" s="44" t="str">
        <f t="shared" si="21"/>
        <v>mix</v>
      </c>
      <c r="AG1133" s="44">
        <f>VLOOKUP(E1133,'T&amp;NTprop'!I$28:O$35,7,FALSE)</f>
        <v>0.5835622459070432</v>
      </c>
      <c r="AH1133" s="45">
        <v>6.04</v>
      </c>
      <c r="AI1133" s="45">
        <v>6.04</v>
      </c>
    </row>
    <row r="1134" spans="2:35" x14ac:dyDescent="0.25">
      <c r="B1134">
        <f>VLOOKUP(C1134*1,RMPCrecs!F$2:N$1245,9,FALSE)</f>
        <v>49</v>
      </c>
      <c r="C1134" s="15" t="s">
        <v>954</v>
      </c>
      <c r="D1134" s="15" t="s">
        <v>41</v>
      </c>
      <c r="E1134" s="16">
        <v>2010</v>
      </c>
      <c r="F1134" s="15" t="s">
        <v>42</v>
      </c>
      <c r="G1134" s="17">
        <v>40431</v>
      </c>
      <c r="H1134" s="15" t="s">
        <v>43</v>
      </c>
      <c r="I1134" s="15" t="s">
        <v>44</v>
      </c>
      <c r="J1134" s="16">
        <v>3008</v>
      </c>
      <c r="K1134" s="15" t="s">
        <v>110</v>
      </c>
      <c r="L1134" s="16">
        <v>790</v>
      </c>
      <c r="M1134" s="15" t="s">
        <v>46</v>
      </c>
      <c r="N1134" s="16">
        <v>3</v>
      </c>
      <c r="O1134" s="15" t="s">
        <v>43</v>
      </c>
      <c r="P1134" s="15" t="s">
        <v>433</v>
      </c>
      <c r="Q1134" s="15" t="s">
        <v>48</v>
      </c>
      <c r="R1134" s="15" t="s">
        <v>49</v>
      </c>
      <c r="S1134" s="15" t="s">
        <v>43</v>
      </c>
      <c r="T1134" s="15" t="s">
        <v>50</v>
      </c>
      <c r="U1134" s="15" t="s">
        <v>60</v>
      </c>
      <c r="V1134" s="58">
        <f t="shared" si="22"/>
        <v>3.5247159652785411</v>
      </c>
      <c r="W1134" s="58">
        <f t="shared" si="23"/>
        <v>3.5247159652785411</v>
      </c>
      <c r="X1134" s="15" t="s">
        <v>52</v>
      </c>
      <c r="Y1134" s="15" t="s">
        <v>716</v>
      </c>
      <c r="Z1134" s="16" t="b">
        <v>0</v>
      </c>
      <c r="AA1134" s="15" t="s">
        <v>54</v>
      </c>
      <c r="AB1134" s="16" t="b">
        <v>0</v>
      </c>
      <c r="AC1134" s="16">
        <v>39</v>
      </c>
      <c r="AD1134" s="42" t="s">
        <v>1855</v>
      </c>
      <c r="AE1134" s="42"/>
      <c r="AF1134" s="44" t="str">
        <f t="shared" si="21"/>
        <v>mix</v>
      </c>
      <c r="AG1134" s="44">
        <f>VLOOKUP(E1134,'T&amp;NTprop'!I$28:O$35,7,FALSE)</f>
        <v>0.5835622459070432</v>
      </c>
      <c r="AH1134" s="45">
        <v>6.04</v>
      </c>
      <c r="AI1134" s="45">
        <v>6.04</v>
      </c>
    </row>
    <row r="1135" spans="2:35" x14ac:dyDescent="0.25">
      <c r="B1135">
        <f>VLOOKUP(C1135*1,RMPCrecs!F$2:N$1245,9,FALSE)</f>
        <v>49</v>
      </c>
      <c r="C1135" s="15" t="s">
        <v>955</v>
      </c>
      <c r="D1135" s="15" t="s">
        <v>41</v>
      </c>
      <c r="E1135" s="16">
        <v>2010</v>
      </c>
      <c r="F1135" s="15" t="s">
        <v>42</v>
      </c>
      <c r="G1135" s="17">
        <v>40431</v>
      </c>
      <c r="H1135" s="15" t="s">
        <v>43</v>
      </c>
      <c r="I1135" s="15" t="s">
        <v>44</v>
      </c>
      <c r="J1135" s="16">
        <v>3008</v>
      </c>
      <c r="K1135" s="15" t="s">
        <v>45</v>
      </c>
      <c r="L1135" s="16">
        <v>490</v>
      </c>
      <c r="M1135" s="15" t="s">
        <v>46</v>
      </c>
      <c r="N1135" s="16">
        <v>2</v>
      </c>
      <c r="O1135" s="15" t="s">
        <v>43</v>
      </c>
      <c r="P1135" s="15" t="s">
        <v>956</v>
      </c>
      <c r="Q1135" s="15" t="s">
        <v>48</v>
      </c>
      <c r="R1135" s="15" t="s">
        <v>49</v>
      </c>
      <c r="S1135" s="15" t="s">
        <v>43</v>
      </c>
      <c r="T1135" s="15" t="s">
        <v>50</v>
      </c>
      <c r="U1135" s="15" t="s">
        <v>60</v>
      </c>
      <c r="V1135" s="58">
        <f t="shared" si="22"/>
        <v>3.5247159652785411</v>
      </c>
      <c r="W1135" s="58">
        <f t="shared" si="23"/>
        <v>3.5247159652785411</v>
      </c>
      <c r="X1135" s="15" t="s">
        <v>52</v>
      </c>
      <c r="Y1135" s="15" t="s">
        <v>716</v>
      </c>
      <c r="Z1135" s="16" t="b">
        <v>0</v>
      </c>
      <c r="AA1135" s="15" t="s">
        <v>54</v>
      </c>
      <c r="AB1135" s="16" t="b">
        <v>0</v>
      </c>
      <c r="AC1135" s="16">
        <v>39</v>
      </c>
      <c r="AD1135" s="42" t="s">
        <v>1855</v>
      </c>
      <c r="AE1135" s="42"/>
      <c r="AF1135" s="44" t="str">
        <f t="shared" si="21"/>
        <v>mix</v>
      </c>
      <c r="AG1135" s="44">
        <f>VLOOKUP(E1135,'T&amp;NTprop'!I$28:O$35,7,FALSE)</f>
        <v>0.5835622459070432</v>
      </c>
      <c r="AH1135" s="45">
        <v>6.04</v>
      </c>
      <c r="AI1135" s="45">
        <v>6.04</v>
      </c>
    </row>
    <row r="1136" spans="2:35" x14ac:dyDescent="0.25">
      <c r="B1136">
        <f>VLOOKUP(C1136*1,RMPCrecs!F$2:N$1245,9,FALSE)</f>
        <v>49</v>
      </c>
      <c r="C1136" s="15" t="s">
        <v>957</v>
      </c>
      <c r="D1136" s="15" t="s">
        <v>41</v>
      </c>
      <c r="E1136" s="16">
        <v>2010</v>
      </c>
      <c r="F1136" s="15" t="s">
        <v>42</v>
      </c>
      <c r="G1136" s="17">
        <v>40431</v>
      </c>
      <c r="H1136" s="15" t="s">
        <v>43</v>
      </c>
      <c r="I1136" s="15" t="s">
        <v>44</v>
      </c>
      <c r="J1136" s="16">
        <v>3008</v>
      </c>
      <c r="K1136" s="15" t="s">
        <v>45</v>
      </c>
      <c r="L1136" s="16">
        <v>820</v>
      </c>
      <c r="M1136" s="15" t="s">
        <v>46</v>
      </c>
      <c r="N1136" s="16">
        <v>3</v>
      </c>
      <c r="O1136" s="15" t="s">
        <v>43</v>
      </c>
      <c r="P1136" s="15" t="s">
        <v>433</v>
      </c>
      <c r="Q1136" s="15" t="s">
        <v>48</v>
      </c>
      <c r="R1136" s="15" t="s">
        <v>49</v>
      </c>
      <c r="S1136" s="15" t="s">
        <v>43</v>
      </c>
      <c r="T1136" s="15" t="s">
        <v>50</v>
      </c>
      <c r="U1136" s="15" t="s">
        <v>60</v>
      </c>
      <c r="V1136" s="58">
        <f t="shared" si="22"/>
        <v>3.5247159652785411</v>
      </c>
      <c r="W1136" s="58">
        <f t="shared" si="23"/>
        <v>3.5247159652785411</v>
      </c>
      <c r="X1136" s="15" t="s">
        <v>52</v>
      </c>
      <c r="Y1136" s="15" t="s">
        <v>716</v>
      </c>
      <c r="Z1136" s="16" t="b">
        <v>0</v>
      </c>
      <c r="AA1136" s="15" t="s">
        <v>54</v>
      </c>
      <c r="AB1136" s="16" t="b">
        <v>0</v>
      </c>
      <c r="AC1136" s="16">
        <v>39</v>
      </c>
      <c r="AD1136" s="42" t="s">
        <v>1855</v>
      </c>
      <c r="AE1136" s="42"/>
      <c r="AF1136" s="44" t="str">
        <f t="shared" si="21"/>
        <v>mix</v>
      </c>
      <c r="AG1136" s="44">
        <f>VLOOKUP(E1136,'T&amp;NTprop'!I$28:O$35,7,FALSE)</f>
        <v>0.5835622459070432</v>
      </c>
      <c r="AH1136" s="45">
        <v>6.04</v>
      </c>
      <c r="AI1136" s="45">
        <v>6.04</v>
      </c>
    </row>
    <row r="1137" spans="2:35" x14ac:dyDescent="0.25">
      <c r="B1137">
        <f>VLOOKUP(C1137*1,RMPCrecs!F$2:N$1245,9,FALSE)</f>
        <v>49</v>
      </c>
      <c r="C1137" s="15" t="s">
        <v>998</v>
      </c>
      <c r="D1137" s="15" t="s">
        <v>41</v>
      </c>
      <c r="E1137" s="16">
        <v>2010</v>
      </c>
      <c r="F1137" s="15" t="s">
        <v>42</v>
      </c>
      <c r="G1137" s="17">
        <v>40429</v>
      </c>
      <c r="H1137" s="15" t="s">
        <v>43</v>
      </c>
      <c r="I1137" s="15" t="s">
        <v>44</v>
      </c>
      <c r="J1137" s="16">
        <v>3008</v>
      </c>
      <c r="K1137" s="15" t="s">
        <v>110</v>
      </c>
      <c r="L1137" s="16">
        <v>800</v>
      </c>
      <c r="M1137" s="15" t="s">
        <v>46</v>
      </c>
      <c r="N1137" s="16">
        <v>3</v>
      </c>
      <c r="O1137" s="15" t="s">
        <v>43</v>
      </c>
      <c r="P1137" s="15" t="s">
        <v>433</v>
      </c>
      <c r="Q1137" s="15" t="s">
        <v>48</v>
      </c>
      <c r="R1137" s="15" t="s">
        <v>49</v>
      </c>
      <c r="S1137" s="15" t="s">
        <v>43</v>
      </c>
      <c r="T1137" s="15" t="s">
        <v>50</v>
      </c>
      <c r="U1137" s="15" t="s">
        <v>60</v>
      </c>
      <c r="V1137" s="58">
        <f t="shared" si="22"/>
        <v>3.5247159652785411</v>
      </c>
      <c r="W1137" s="58">
        <f t="shared" si="23"/>
        <v>3.5247159652785411</v>
      </c>
      <c r="X1137" s="15" t="s">
        <v>52</v>
      </c>
      <c r="Y1137" s="15" t="s">
        <v>716</v>
      </c>
      <c r="Z1137" s="16" t="b">
        <v>0</v>
      </c>
      <c r="AA1137" s="15" t="s">
        <v>54</v>
      </c>
      <c r="AB1137" s="16" t="b">
        <v>0</v>
      </c>
      <c r="AC1137" s="16">
        <v>39</v>
      </c>
      <c r="AD1137" s="42" t="s">
        <v>1855</v>
      </c>
      <c r="AE1137" s="42"/>
      <c r="AF1137" s="44" t="str">
        <f t="shared" si="21"/>
        <v>mix</v>
      </c>
      <c r="AG1137" s="44">
        <f>VLOOKUP(E1137,'T&amp;NTprop'!I$28:O$35,7,FALSE)</f>
        <v>0.5835622459070432</v>
      </c>
      <c r="AH1137" s="45">
        <v>6.04</v>
      </c>
      <c r="AI1137" s="45">
        <v>6.04</v>
      </c>
    </row>
    <row r="1138" spans="2:35" x14ac:dyDescent="0.25">
      <c r="B1138">
        <f>VLOOKUP(C1138*1,RMPCrecs!F$2:N$1245,9,FALSE)</f>
        <v>49</v>
      </c>
      <c r="C1138" s="15" t="s">
        <v>999</v>
      </c>
      <c r="D1138" s="15" t="s">
        <v>41</v>
      </c>
      <c r="E1138" s="16">
        <v>2010</v>
      </c>
      <c r="F1138" s="15" t="s">
        <v>42</v>
      </c>
      <c r="G1138" s="17">
        <v>40429</v>
      </c>
      <c r="H1138" s="15" t="s">
        <v>43</v>
      </c>
      <c r="I1138" s="15" t="s">
        <v>44</v>
      </c>
      <c r="J1138" s="16">
        <v>3008</v>
      </c>
      <c r="K1138" s="15" t="s">
        <v>45</v>
      </c>
      <c r="L1138" s="16">
        <v>790</v>
      </c>
      <c r="M1138" s="15" t="s">
        <v>46</v>
      </c>
      <c r="N1138" s="16">
        <v>3</v>
      </c>
      <c r="O1138" s="15" t="s">
        <v>43</v>
      </c>
      <c r="P1138" s="15" t="s">
        <v>433</v>
      </c>
      <c r="Q1138" s="15" t="s">
        <v>48</v>
      </c>
      <c r="R1138" s="15" t="s">
        <v>49</v>
      </c>
      <c r="S1138" s="15" t="s">
        <v>43</v>
      </c>
      <c r="T1138" s="15" t="s">
        <v>50</v>
      </c>
      <c r="U1138" s="15" t="s">
        <v>60</v>
      </c>
      <c r="V1138" s="58">
        <f t="shared" si="22"/>
        <v>3.5247159652785411</v>
      </c>
      <c r="W1138" s="58">
        <f t="shared" si="23"/>
        <v>3.5247159652785411</v>
      </c>
      <c r="X1138" s="15" t="s">
        <v>52</v>
      </c>
      <c r="Y1138" s="15" t="s">
        <v>716</v>
      </c>
      <c r="Z1138" s="16" t="b">
        <v>0</v>
      </c>
      <c r="AA1138" s="15" t="s">
        <v>54</v>
      </c>
      <c r="AB1138" s="16" t="b">
        <v>0</v>
      </c>
      <c r="AC1138" s="16">
        <v>39</v>
      </c>
      <c r="AD1138" s="42" t="s">
        <v>1855</v>
      </c>
      <c r="AE1138" s="42"/>
      <c r="AF1138" s="44" t="str">
        <f t="shared" si="21"/>
        <v>mix</v>
      </c>
      <c r="AG1138" s="44">
        <f>VLOOKUP(E1138,'T&amp;NTprop'!I$28:O$35,7,FALSE)</f>
        <v>0.5835622459070432</v>
      </c>
      <c r="AH1138" s="45">
        <v>6.04</v>
      </c>
      <c r="AI1138" s="45">
        <v>6.04</v>
      </c>
    </row>
    <row r="1139" spans="2:35" x14ac:dyDescent="0.25">
      <c r="B1139">
        <f>VLOOKUP(C1139*1,RMPCrecs!F$2:N$1245,9,FALSE)</f>
        <v>49</v>
      </c>
      <c r="C1139" s="15" t="s">
        <v>1000</v>
      </c>
      <c r="D1139" s="15" t="s">
        <v>41</v>
      </c>
      <c r="E1139" s="16">
        <v>2010</v>
      </c>
      <c r="F1139" s="15" t="s">
        <v>42</v>
      </c>
      <c r="G1139" s="17">
        <v>40429</v>
      </c>
      <c r="H1139" s="15" t="s">
        <v>43</v>
      </c>
      <c r="I1139" s="15" t="s">
        <v>44</v>
      </c>
      <c r="J1139" s="16">
        <v>3008</v>
      </c>
      <c r="K1139" s="15" t="s">
        <v>45</v>
      </c>
      <c r="L1139" s="16">
        <v>660</v>
      </c>
      <c r="M1139" s="15" t="s">
        <v>46</v>
      </c>
      <c r="N1139" s="16">
        <v>3</v>
      </c>
      <c r="O1139" s="15" t="s">
        <v>43</v>
      </c>
      <c r="P1139" s="15" t="s">
        <v>433</v>
      </c>
      <c r="Q1139" s="15" t="s">
        <v>48</v>
      </c>
      <c r="R1139" s="15" t="s">
        <v>49</v>
      </c>
      <c r="S1139" s="15" t="s">
        <v>43</v>
      </c>
      <c r="T1139" s="15" t="s">
        <v>50</v>
      </c>
      <c r="U1139" s="15" t="s">
        <v>60</v>
      </c>
      <c r="V1139" s="58">
        <f t="shared" si="22"/>
        <v>3.5247159652785411</v>
      </c>
      <c r="W1139" s="58">
        <f t="shared" si="23"/>
        <v>3.5247159652785411</v>
      </c>
      <c r="X1139" s="15" t="s">
        <v>52</v>
      </c>
      <c r="Y1139" s="15" t="s">
        <v>716</v>
      </c>
      <c r="Z1139" s="16" t="b">
        <v>0</v>
      </c>
      <c r="AA1139" s="15" t="s">
        <v>54</v>
      </c>
      <c r="AB1139" s="16" t="b">
        <v>0</v>
      </c>
      <c r="AC1139" s="16">
        <v>39</v>
      </c>
      <c r="AD1139" s="42" t="s">
        <v>1855</v>
      </c>
      <c r="AE1139" s="42"/>
      <c r="AF1139" s="44" t="str">
        <f t="shared" si="21"/>
        <v>mix</v>
      </c>
      <c r="AG1139" s="44">
        <f>VLOOKUP(E1139,'T&amp;NTprop'!I$28:O$35,7,FALSE)</f>
        <v>0.5835622459070432</v>
      </c>
      <c r="AH1139" s="45">
        <v>6.04</v>
      </c>
      <c r="AI1139" s="45">
        <v>6.04</v>
      </c>
    </row>
    <row r="1140" spans="2:35" x14ac:dyDescent="0.25">
      <c r="B1140">
        <f>VLOOKUP(C1140*1,RMPCrecs!F$2:N$1245,9,FALSE)</f>
        <v>49</v>
      </c>
      <c r="C1140" s="15" t="s">
        <v>1001</v>
      </c>
      <c r="D1140" s="15" t="s">
        <v>41</v>
      </c>
      <c r="E1140" s="16">
        <v>2010</v>
      </c>
      <c r="F1140" s="15" t="s">
        <v>42</v>
      </c>
      <c r="G1140" s="17">
        <v>40429</v>
      </c>
      <c r="H1140" s="15" t="s">
        <v>43</v>
      </c>
      <c r="I1140" s="15" t="s">
        <v>44</v>
      </c>
      <c r="J1140" s="16">
        <v>3008</v>
      </c>
      <c r="K1140" s="15" t="s">
        <v>45</v>
      </c>
      <c r="L1140" s="16">
        <v>780</v>
      </c>
      <c r="M1140" s="15" t="s">
        <v>46</v>
      </c>
      <c r="N1140" s="16">
        <v>3</v>
      </c>
      <c r="O1140" s="15" t="s">
        <v>43</v>
      </c>
      <c r="P1140" s="15" t="s">
        <v>433</v>
      </c>
      <c r="Q1140" s="15" t="s">
        <v>48</v>
      </c>
      <c r="R1140" s="15" t="s">
        <v>49</v>
      </c>
      <c r="S1140" s="15" t="s">
        <v>43</v>
      </c>
      <c r="T1140" s="15" t="s">
        <v>50</v>
      </c>
      <c r="U1140" s="15" t="s">
        <v>60</v>
      </c>
      <c r="V1140" s="58">
        <f t="shared" si="22"/>
        <v>3.5247159652785411</v>
      </c>
      <c r="W1140" s="58">
        <f t="shared" si="23"/>
        <v>3.5247159652785411</v>
      </c>
      <c r="X1140" s="15" t="s">
        <v>52</v>
      </c>
      <c r="Y1140" s="15" t="s">
        <v>716</v>
      </c>
      <c r="Z1140" s="16" t="b">
        <v>0</v>
      </c>
      <c r="AA1140" s="15" t="s">
        <v>54</v>
      </c>
      <c r="AB1140" s="16" t="b">
        <v>0</v>
      </c>
      <c r="AC1140" s="16">
        <v>39</v>
      </c>
      <c r="AD1140" s="42" t="s">
        <v>1855</v>
      </c>
      <c r="AE1140" s="42"/>
      <c r="AF1140" s="44" t="str">
        <f t="shared" si="21"/>
        <v>mix</v>
      </c>
      <c r="AG1140" s="44">
        <f>VLOOKUP(E1140,'T&amp;NTprop'!I$28:O$35,7,FALSE)</f>
        <v>0.5835622459070432</v>
      </c>
      <c r="AH1140" s="45">
        <v>6.04</v>
      </c>
      <c r="AI1140" s="45">
        <v>6.04</v>
      </c>
    </row>
    <row r="1141" spans="2:35" x14ac:dyDescent="0.25">
      <c r="B1141">
        <f>VLOOKUP(C1141*1,RMPCrecs!F$2:N$1245,9,FALSE)</f>
        <v>49</v>
      </c>
      <c r="C1141" s="15" t="s">
        <v>1002</v>
      </c>
      <c r="D1141" s="15" t="s">
        <v>41</v>
      </c>
      <c r="E1141" s="16">
        <v>2010</v>
      </c>
      <c r="F1141" s="15" t="s">
        <v>42</v>
      </c>
      <c r="G1141" s="17">
        <v>40429</v>
      </c>
      <c r="H1141" s="15" t="s">
        <v>43</v>
      </c>
      <c r="I1141" s="15" t="s">
        <v>44</v>
      </c>
      <c r="J1141" s="16">
        <v>3008</v>
      </c>
      <c r="K1141" s="15" t="s">
        <v>110</v>
      </c>
      <c r="L1141" s="16">
        <v>730</v>
      </c>
      <c r="M1141" s="15" t="s">
        <v>46</v>
      </c>
      <c r="N1141" s="16">
        <v>4</v>
      </c>
      <c r="O1141" s="15" t="s">
        <v>43</v>
      </c>
      <c r="P1141" s="15" t="s">
        <v>405</v>
      </c>
      <c r="Q1141" s="15" t="s">
        <v>48</v>
      </c>
      <c r="R1141" s="15" t="s">
        <v>49</v>
      </c>
      <c r="S1141" s="15" t="s">
        <v>43</v>
      </c>
      <c r="T1141" s="15" t="s">
        <v>50</v>
      </c>
      <c r="U1141" s="15" t="s">
        <v>60</v>
      </c>
      <c r="V1141" s="58">
        <f t="shared" si="22"/>
        <v>3.5247159652785411</v>
      </c>
      <c r="W1141" s="58">
        <f t="shared" si="23"/>
        <v>3.5247159652785411</v>
      </c>
      <c r="X1141" s="15" t="s">
        <v>52</v>
      </c>
      <c r="Y1141" s="15" t="s">
        <v>716</v>
      </c>
      <c r="Z1141" s="16" t="b">
        <v>0</v>
      </c>
      <c r="AA1141" s="15" t="s">
        <v>54</v>
      </c>
      <c r="AB1141" s="16" t="b">
        <v>0</v>
      </c>
      <c r="AC1141" s="16">
        <v>39</v>
      </c>
      <c r="AD1141" s="42" t="s">
        <v>1855</v>
      </c>
      <c r="AE1141" s="42"/>
      <c r="AF1141" s="44" t="str">
        <f t="shared" si="21"/>
        <v>mix</v>
      </c>
      <c r="AG1141" s="44">
        <f>VLOOKUP(E1141,'T&amp;NTprop'!I$28:O$35,7,FALSE)</f>
        <v>0.5835622459070432</v>
      </c>
      <c r="AH1141" s="45">
        <v>6.04</v>
      </c>
      <c r="AI1141" s="45">
        <v>6.04</v>
      </c>
    </row>
    <row r="1142" spans="2:35" x14ac:dyDescent="0.25">
      <c r="B1142">
        <f>VLOOKUP(C1142*1,RMPCrecs!F$2:N$1245,9,FALSE)</f>
        <v>49</v>
      </c>
      <c r="C1142" s="15" t="s">
        <v>1003</v>
      </c>
      <c r="D1142" s="15" t="s">
        <v>41</v>
      </c>
      <c r="E1142" s="16">
        <v>2010</v>
      </c>
      <c r="F1142" s="15" t="s">
        <v>42</v>
      </c>
      <c r="G1142" s="17">
        <v>40429</v>
      </c>
      <c r="H1142" s="15" t="s">
        <v>43</v>
      </c>
      <c r="I1142" s="15" t="s">
        <v>44</v>
      </c>
      <c r="J1142" s="16">
        <v>3008</v>
      </c>
      <c r="K1142" s="15" t="s">
        <v>45</v>
      </c>
      <c r="L1142" s="16">
        <v>720</v>
      </c>
      <c r="M1142" s="15" t="s">
        <v>46</v>
      </c>
      <c r="N1142" s="16">
        <v>3</v>
      </c>
      <c r="O1142" s="15" t="s">
        <v>43</v>
      </c>
      <c r="P1142" s="15" t="s">
        <v>433</v>
      </c>
      <c r="Q1142" s="15" t="s">
        <v>48</v>
      </c>
      <c r="R1142" s="15" t="s">
        <v>49</v>
      </c>
      <c r="S1142" s="15" t="s">
        <v>43</v>
      </c>
      <c r="T1142" s="15" t="s">
        <v>50</v>
      </c>
      <c r="U1142" s="15" t="s">
        <v>60</v>
      </c>
      <c r="V1142" s="58">
        <f t="shared" si="22"/>
        <v>3.5247159652785411</v>
      </c>
      <c r="W1142" s="58">
        <f t="shared" si="23"/>
        <v>3.5247159652785411</v>
      </c>
      <c r="X1142" s="15" t="s">
        <v>52</v>
      </c>
      <c r="Y1142" s="15" t="s">
        <v>716</v>
      </c>
      <c r="Z1142" s="16" t="b">
        <v>0</v>
      </c>
      <c r="AA1142" s="15" t="s">
        <v>54</v>
      </c>
      <c r="AB1142" s="16" t="b">
        <v>0</v>
      </c>
      <c r="AC1142" s="16">
        <v>39</v>
      </c>
      <c r="AD1142" s="42" t="s">
        <v>1855</v>
      </c>
      <c r="AE1142" s="42"/>
      <c r="AF1142" s="44" t="str">
        <f t="shared" si="21"/>
        <v>mix</v>
      </c>
      <c r="AG1142" s="44">
        <f>VLOOKUP(E1142,'T&amp;NTprop'!I$28:O$35,7,FALSE)</f>
        <v>0.5835622459070432</v>
      </c>
      <c r="AH1142" s="45">
        <v>6.04</v>
      </c>
      <c r="AI1142" s="45">
        <v>6.04</v>
      </c>
    </row>
    <row r="1143" spans="2:35" x14ac:dyDescent="0.25">
      <c r="B1143">
        <f>VLOOKUP(C1143*1,RMPCrecs!F$2:N$1245,9,FALSE)</f>
        <v>49</v>
      </c>
      <c r="C1143" s="15" t="s">
        <v>1004</v>
      </c>
      <c r="D1143" s="15" t="s">
        <v>41</v>
      </c>
      <c r="E1143" s="16">
        <v>2010</v>
      </c>
      <c r="F1143" s="15" t="s">
        <v>42</v>
      </c>
      <c r="G1143" s="17">
        <v>40429</v>
      </c>
      <c r="H1143" s="15" t="s">
        <v>43</v>
      </c>
      <c r="I1143" s="15" t="s">
        <v>44</v>
      </c>
      <c r="J1143" s="16">
        <v>3008</v>
      </c>
      <c r="K1143" s="15" t="s">
        <v>110</v>
      </c>
      <c r="L1143" s="16">
        <v>780</v>
      </c>
      <c r="M1143" s="15" t="s">
        <v>46</v>
      </c>
      <c r="N1143" s="16">
        <v>4</v>
      </c>
      <c r="O1143" s="15" t="s">
        <v>43</v>
      </c>
      <c r="P1143" s="15" t="s">
        <v>405</v>
      </c>
      <c r="Q1143" s="15" t="s">
        <v>48</v>
      </c>
      <c r="R1143" s="15" t="s">
        <v>49</v>
      </c>
      <c r="S1143" s="15" t="s">
        <v>43</v>
      </c>
      <c r="T1143" s="15" t="s">
        <v>50</v>
      </c>
      <c r="U1143" s="15" t="s">
        <v>60</v>
      </c>
      <c r="V1143" s="58">
        <f t="shared" si="22"/>
        <v>3.5247159652785411</v>
      </c>
      <c r="W1143" s="58">
        <f t="shared" si="23"/>
        <v>3.5247159652785411</v>
      </c>
      <c r="X1143" s="15" t="s">
        <v>52</v>
      </c>
      <c r="Y1143" s="15" t="s">
        <v>716</v>
      </c>
      <c r="Z1143" s="16" t="b">
        <v>0</v>
      </c>
      <c r="AA1143" s="15" t="s">
        <v>54</v>
      </c>
      <c r="AB1143" s="16" t="b">
        <v>0</v>
      </c>
      <c r="AC1143" s="16">
        <v>39</v>
      </c>
      <c r="AD1143" s="42" t="s">
        <v>1855</v>
      </c>
      <c r="AE1143" s="42"/>
      <c r="AF1143" s="44" t="str">
        <f t="shared" si="21"/>
        <v>mix</v>
      </c>
      <c r="AG1143" s="44">
        <f>VLOOKUP(E1143,'T&amp;NTprop'!I$28:O$35,7,FALSE)</f>
        <v>0.5835622459070432</v>
      </c>
      <c r="AH1143" s="45">
        <v>6.04</v>
      </c>
      <c r="AI1143" s="45">
        <v>6.04</v>
      </c>
    </row>
    <row r="1144" spans="2:35" x14ac:dyDescent="0.25">
      <c r="B1144">
        <f>VLOOKUP(C1144*1,RMPCrecs!F$2:N$1245,9,FALSE)</f>
        <v>49</v>
      </c>
      <c r="C1144" s="15" t="s">
        <v>1013</v>
      </c>
      <c r="D1144" s="15" t="s">
        <v>41</v>
      </c>
      <c r="E1144" s="16">
        <v>2011</v>
      </c>
      <c r="F1144" s="15" t="s">
        <v>67</v>
      </c>
      <c r="G1144" s="17">
        <v>40779</v>
      </c>
      <c r="H1144" s="15" t="s">
        <v>43</v>
      </c>
      <c r="I1144" s="15" t="s">
        <v>44</v>
      </c>
      <c r="J1144" s="16">
        <v>3008</v>
      </c>
      <c r="K1144" s="15" t="s">
        <v>45</v>
      </c>
      <c r="L1144" s="16">
        <v>650</v>
      </c>
      <c r="M1144" s="15" t="s">
        <v>46</v>
      </c>
      <c r="N1144" s="16">
        <v>3</v>
      </c>
      <c r="O1144" s="15" t="s">
        <v>43</v>
      </c>
      <c r="P1144" s="15" t="s">
        <v>1014</v>
      </c>
      <c r="Q1144" s="15" t="s">
        <v>48</v>
      </c>
      <c r="R1144" s="15" t="s">
        <v>49</v>
      </c>
      <c r="S1144" s="15" t="s">
        <v>43</v>
      </c>
      <c r="T1144" s="15" t="s">
        <v>50</v>
      </c>
      <c r="U1144" s="15" t="s">
        <v>69</v>
      </c>
      <c r="V1144" s="58">
        <f t="shared" si="22"/>
        <v>1.3398753438789546</v>
      </c>
      <c r="W1144" s="58">
        <f t="shared" si="23"/>
        <v>1.3398753438789546</v>
      </c>
      <c r="X1144" s="15" t="s">
        <v>1015</v>
      </c>
      <c r="Y1144" s="15" t="s">
        <v>1016</v>
      </c>
      <c r="Z1144" s="16" t="b">
        <v>0</v>
      </c>
      <c r="AA1144" s="15" t="s">
        <v>54</v>
      </c>
      <c r="AB1144" s="16" t="b">
        <v>0</v>
      </c>
      <c r="AC1144" s="16">
        <v>39</v>
      </c>
      <c r="AD1144" s="42" t="s">
        <v>1855</v>
      </c>
      <c r="AE1144" s="42"/>
      <c r="AF1144" s="44" t="str">
        <f t="shared" si="21"/>
        <v>mix</v>
      </c>
      <c r="AG1144" s="44">
        <f>VLOOKUP(E1144,'T&amp;NTprop'!I$28:O$35,7,FALSE)</f>
        <v>0.56297283356258598</v>
      </c>
      <c r="AH1144" s="45">
        <v>2.38</v>
      </c>
      <c r="AI1144" s="45">
        <v>2.38</v>
      </c>
    </row>
    <row r="1145" spans="2:35" x14ac:dyDescent="0.25">
      <c r="B1145">
        <f>VLOOKUP(C1145*1,RMPCrecs!F$2:N$1245,9,FALSE)</f>
        <v>49</v>
      </c>
      <c r="C1145" s="15" t="s">
        <v>1017</v>
      </c>
      <c r="D1145" s="15" t="s">
        <v>41</v>
      </c>
      <c r="E1145" s="16">
        <v>2011</v>
      </c>
      <c r="F1145" s="15" t="s">
        <v>67</v>
      </c>
      <c r="G1145" s="17">
        <v>40779</v>
      </c>
      <c r="H1145" s="15" t="s">
        <v>43</v>
      </c>
      <c r="I1145" s="15" t="s">
        <v>44</v>
      </c>
      <c r="J1145" s="16">
        <v>3008</v>
      </c>
      <c r="K1145" s="15" t="s">
        <v>110</v>
      </c>
      <c r="L1145" s="16">
        <v>600</v>
      </c>
      <c r="M1145" s="15" t="s">
        <v>46</v>
      </c>
      <c r="N1145" s="16">
        <v>4</v>
      </c>
      <c r="O1145" s="15" t="s">
        <v>43</v>
      </c>
      <c r="P1145" s="15" t="s">
        <v>1018</v>
      </c>
      <c r="Q1145" s="15" t="s">
        <v>48</v>
      </c>
      <c r="R1145" s="15" t="s">
        <v>49</v>
      </c>
      <c r="S1145" s="15" t="s">
        <v>43</v>
      </c>
      <c r="T1145" s="15" t="s">
        <v>50</v>
      </c>
      <c r="U1145" s="15" t="s">
        <v>69</v>
      </c>
      <c r="V1145" s="58">
        <f t="shared" si="22"/>
        <v>1.3398753438789546</v>
      </c>
      <c r="W1145" s="58">
        <f t="shared" si="23"/>
        <v>1.3398753438789546</v>
      </c>
      <c r="X1145" s="15" t="s">
        <v>1015</v>
      </c>
      <c r="Y1145" s="15" t="s">
        <v>1016</v>
      </c>
      <c r="Z1145" s="16" t="b">
        <v>0</v>
      </c>
      <c r="AA1145" s="15" t="s">
        <v>54</v>
      </c>
      <c r="AB1145" s="16" t="b">
        <v>0</v>
      </c>
      <c r="AC1145" s="16">
        <v>39</v>
      </c>
      <c r="AD1145" s="42" t="s">
        <v>1855</v>
      </c>
      <c r="AE1145" s="42"/>
      <c r="AF1145" s="44" t="str">
        <f t="shared" si="21"/>
        <v>mix</v>
      </c>
      <c r="AG1145" s="44">
        <f>VLOOKUP(E1145,'T&amp;NTprop'!I$28:O$35,7,FALSE)</f>
        <v>0.56297283356258598</v>
      </c>
      <c r="AH1145" s="45">
        <v>2.38</v>
      </c>
      <c r="AI1145" s="45">
        <v>2.38</v>
      </c>
    </row>
    <row r="1146" spans="2:35" x14ac:dyDescent="0.25">
      <c r="B1146">
        <f>VLOOKUP(C1146*1,RMPCrecs!F$2:N$1245,9,FALSE)</f>
        <v>49</v>
      </c>
      <c r="C1146" s="15" t="s">
        <v>1019</v>
      </c>
      <c r="D1146" s="15" t="s">
        <v>41</v>
      </c>
      <c r="E1146" s="16">
        <v>2011</v>
      </c>
      <c r="F1146" s="15" t="s">
        <v>67</v>
      </c>
      <c r="G1146" s="17">
        <v>40779</v>
      </c>
      <c r="H1146" s="15" t="s">
        <v>43</v>
      </c>
      <c r="I1146" s="15" t="s">
        <v>44</v>
      </c>
      <c r="J1146" s="16">
        <v>3008</v>
      </c>
      <c r="K1146" s="15" t="s">
        <v>110</v>
      </c>
      <c r="L1146" s="16">
        <v>850</v>
      </c>
      <c r="M1146" s="15" t="s">
        <v>46</v>
      </c>
      <c r="N1146" s="16">
        <v>4</v>
      </c>
      <c r="O1146" s="15" t="s">
        <v>43</v>
      </c>
      <c r="P1146" s="15" t="s">
        <v>1018</v>
      </c>
      <c r="Q1146" s="15" t="s">
        <v>48</v>
      </c>
      <c r="R1146" s="15" t="s">
        <v>49</v>
      </c>
      <c r="S1146" s="15" t="s">
        <v>43</v>
      </c>
      <c r="T1146" s="15" t="s">
        <v>50</v>
      </c>
      <c r="U1146" s="15" t="s">
        <v>69</v>
      </c>
      <c r="V1146" s="58">
        <f t="shared" si="22"/>
        <v>1.3398753438789546</v>
      </c>
      <c r="W1146" s="58">
        <f t="shared" si="23"/>
        <v>1.3398753438789546</v>
      </c>
      <c r="X1146" s="15" t="s">
        <v>1015</v>
      </c>
      <c r="Y1146" s="15" t="s">
        <v>1016</v>
      </c>
      <c r="Z1146" s="16" t="b">
        <v>0</v>
      </c>
      <c r="AA1146" s="15" t="s">
        <v>54</v>
      </c>
      <c r="AB1146" s="16" t="b">
        <v>0</v>
      </c>
      <c r="AC1146" s="16">
        <v>39</v>
      </c>
      <c r="AD1146" s="42" t="s">
        <v>1855</v>
      </c>
      <c r="AE1146" s="42"/>
      <c r="AF1146" s="44" t="str">
        <f t="shared" si="21"/>
        <v>mix</v>
      </c>
      <c r="AG1146" s="44">
        <f>VLOOKUP(E1146,'T&amp;NTprop'!I$28:O$35,7,FALSE)</f>
        <v>0.56297283356258598</v>
      </c>
      <c r="AH1146" s="45">
        <v>2.38</v>
      </c>
      <c r="AI1146" s="45">
        <v>2.38</v>
      </c>
    </row>
    <row r="1147" spans="2:35" x14ac:dyDescent="0.25">
      <c r="B1147">
        <f>VLOOKUP(C1147*1,RMPCrecs!F$2:N$1245,9,FALSE)</f>
        <v>49</v>
      </c>
      <c r="C1147" s="15" t="s">
        <v>1020</v>
      </c>
      <c r="D1147" s="15" t="s">
        <v>41</v>
      </c>
      <c r="E1147" s="16">
        <v>2011</v>
      </c>
      <c r="F1147" s="15" t="s">
        <v>67</v>
      </c>
      <c r="G1147" s="17">
        <v>40779</v>
      </c>
      <c r="H1147" s="15" t="s">
        <v>43</v>
      </c>
      <c r="I1147" s="15" t="s">
        <v>44</v>
      </c>
      <c r="J1147" s="16">
        <v>3008</v>
      </c>
      <c r="K1147" s="15" t="s">
        <v>45</v>
      </c>
      <c r="L1147" s="16">
        <v>710</v>
      </c>
      <c r="M1147" s="15" t="s">
        <v>46</v>
      </c>
      <c r="N1147" s="16">
        <v>3</v>
      </c>
      <c r="O1147" s="15" t="s">
        <v>43</v>
      </c>
      <c r="P1147" s="15" t="s">
        <v>1014</v>
      </c>
      <c r="Q1147" s="15" t="s">
        <v>48</v>
      </c>
      <c r="R1147" s="15" t="s">
        <v>49</v>
      </c>
      <c r="S1147" s="15" t="s">
        <v>43</v>
      </c>
      <c r="T1147" s="15" t="s">
        <v>50</v>
      </c>
      <c r="U1147" s="15" t="s">
        <v>69</v>
      </c>
      <c r="V1147" s="58">
        <f t="shared" si="22"/>
        <v>1.3398753438789546</v>
      </c>
      <c r="W1147" s="58">
        <f t="shared" si="23"/>
        <v>1.3398753438789546</v>
      </c>
      <c r="X1147" s="15" t="s">
        <v>1015</v>
      </c>
      <c r="Y1147" s="15" t="s">
        <v>1016</v>
      </c>
      <c r="Z1147" s="16" t="b">
        <v>0</v>
      </c>
      <c r="AA1147" s="15" t="s">
        <v>54</v>
      </c>
      <c r="AB1147" s="16" t="b">
        <v>0</v>
      </c>
      <c r="AC1147" s="16">
        <v>39</v>
      </c>
      <c r="AD1147" s="42" t="s">
        <v>1855</v>
      </c>
      <c r="AE1147" s="42"/>
      <c r="AF1147" s="44" t="str">
        <f t="shared" si="21"/>
        <v>mix</v>
      </c>
      <c r="AG1147" s="44">
        <f>VLOOKUP(E1147,'T&amp;NTprop'!I$28:O$35,7,FALSE)</f>
        <v>0.56297283356258598</v>
      </c>
      <c r="AH1147" s="45">
        <v>2.38</v>
      </c>
      <c r="AI1147" s="45">
        <v>2.38</v>
      </c>
    </row>
    <row r="1148" spans="2:35" x14ac:dyDescent="0.25">
      <c r="B1148">
        <f>VLOOKUP(C1148*1,RMPCrecs!F$2:N$1245,9,FALSE)</f>
        <v>49</v>
      </c>
      <c r="C1148" s="15" t="s">
        <v>1021</v>
      </c>
      <c r="D1148" s="15" t="s">
        <v>41</v>
      </c>
      <c r="E1148" s="16">
        <v>2011</v>
      </c>
      <c r="F1148" s="15" t="s">
        <v>67</v>
      </c>
      <c r="G1148" s="17">
        <v>40779</v>
      </c>
      <c r="H1148" s="15" t="s">
        <v>43</v>
      </c>
      <c r="I1148" s="15" t="s">
        <v>44</v>
      </c>
      <c r="J1148" s="16">
        <v>3008</v>
      </c>
      <c r="K1148" s="15" t="s">
        <v>45</v>
      </c>
      <c r="L1148" s="16">
        <v>690</v>
      </c>
      <c r="M1148" s="15" t="s">
        <v>46</v>
      </c>
      <c r="N1148" s="16">
        <v>3</v>
      </c>
      <c r="O1148" s="15" t="s">
        <v>43</v>
      </c>
      <c r="P1148" s="15" t="s">
        <v>1014</v>
      </c>
      <c r="Q1148" s="15" t="s">
        <v>48</v>
      </c>
      <c r="R1148" s="15" t="s">
        <v>49</v>
      </c>
      <c r="S1148" s="15" t="s">
        <v>43</v>
      </c>
      <c r="T1148" s="15" t="s">
        <v>50</v>
      </c>
      <c r="U1148" s="15" t="s">
        <v>69</v>
      </c>
      <c r="V1148" s="58">
        <f t="shared" si="22"/>
        <v>1.3398753438789546</v>
      </c>
      <c r="W1148" s="58">
        <f t="shared" si="23"/>
        <v>1.3398753438789546</v>
      </c>
      <c r="X1148" s="15" t="s">
        <v>1015</v>
      </c>
      <c r="Y1148" s="15" t="s">
        <v>1016</v>
      </c>
      <c r="Z1148" s="16" t="b">
        <v>0</v>
      </c>
      <c r="AA1148" s="15" t="s">
        <v>54</v>
      </c>
      <c r="AB1148" s="16" t="b">
        <v>0</v>
      </c>
      <c r="AC1148" s="16">
        <v>39</v>
      </c>
      <c r="AD1148" s="42" t="s">
        <v>1855</v>
      </c>
      <c r="AE1148" s="42"/>
      <c r="AF1148" s="44" t="str">
        <f t="shared" si="21"/>
        <v>mix</v>
      </c>
      <c r="AG1148" s="44">
        <f>VLOOKUP(E1148,'T&amp;NTprop'!I$28:O$35,7,FALSE)</f>
        <v>0.56297283356258598</v>
      </c>
      <c r="AH1148" s="45">
        <v>2.38</v>
      </c>
      <c r="AI1148" s="45">
        <v>2.38</v>
      </c>
    </row>
    <row r="1149" spans="2:35" x14ac:dyDescent="0.25">
      <c r="B1149">
        <f>VLOOKUP(C1149*1,RMPCrecs!F$2:N$1245,9,FALSE)</f>
        <v>49</v>
      </c>
      <c r="C1149" s="15" t="s">
        <v>1041</v>
      </c>
      <c r="D1149" s="15" t="s">
        <v>41</v>
      </c>
      <c r="E1149" s="16">
        <v>2011</v>
      </c>
      <c r="F1149" s="15" t="s">
        <v>42</v>
      </c>
      <c r="G1149" s="17">
        <v>40787</v>
      </c>
      <c r="H1149" s="15" t="s">
        <v>43</v>
      </c>
      <c r="I1149" s="15" t="s">
        <v>44</v>
      </c>
      <c r="J1149" s="16">
        <v>3008</v>
      </c>
      <c r="K1149" s="15" t="s">
        <v>45</v>
      </c>
      <c r="L1149" s="16">
        <v>780</v>
      </c>
      <c r="M1149" s="15" t="s">
        <v>46</v>
      </c>
      <c r="N1149" s="16">
        <v>3</v>
      </c>
      <c r="O1149" s="15" t="s">
        <v>43</v>
      </c>
      <c r="P1149" s="15" t="s">
        <v>1042</v>
      </c>
      <c r="Q1149" s="15" t="s">
        <v>48</v>
      </c>
      <c r="R1149" s="15" t="s">
        <v>49</v>
      </c>
      <c r="S1149" s="15" t="s">
        <v>43</v>
      </c>
      <c r="T1149" s="15" t="s">
        <v>50</v>
      </c>
      <c r="U1149" s="15" t="s">
        <v>72</v>
      </c>
      <c r="V1149" s="58">
        <f t="shared" si="22"/>
        <v>1.5763239339752406</v>
      </c>
      <c r="W1149" s="58">
        <f t="shared" si="23"/>
        <v>1.5763239339752406</v>
      </c>
      <c r="X1149" s="15" t="s">
        <v>1015</v>
      </c>
      <c r="Y1149" s="15" t="s">
        <v>1026</v>
      </c>
      <c r="Z1149" s="16" t="b">
        <v>0</v>
      </c>
      <c r="AA1149" s="15" t="s">
        <v>54</v>
      </c>
      <c r="AB1149" s="16" t="b">
        <v>0</v>
      </c>
      <c r="AC1149" s="16">
        <v>39</v>
      </c>
      <c r="AD1149" s="42" t="s">
        <v>1855</v>
      </c>
      <c r="AE1149" s="42"/>
      <c r="AF1149" s="44" t="str">
        <f t="shared" si="21"/>
        <v>mix</v>
      </c>
      <c r="AG1149" s="44">
        <f>VLOOKUP(E1149,'T&amp;NTprop'!I$28:O$35,7,FALSE)</f>
        <v>0.56297283356258598</v>
      </c>
      <c r="AH1149" s="45">
        <v>2.8</v>
      </c>
      <c r="AI1149" s="45">
        <v>2.8</v>
      </c>
    </row>
    <row r="1150" spans="2:35" x14ac:dyDescent="0.25">
      <c r="B1150">
        <f>VLOOKUP(C1150*1,RMPCrecs!F$2:N$1245,9,FALSE)</f>
        <v>49</v>
      </c>
      <c r="C1150" s="15" t="s">
        <v>1066</v>
      </c>
      <c r="D1150" s="15" t="s">
        <v>41</v>
      </c>
      <c r="E1150" s="16">
        <v>2011</v>
      </c>
      <c r="F1150" s="15" t="s">
        <v>67</v>
      </c>
      <c r="G1150" s="17">
        <v>40787</v>
      </c>
      <c r="H1150" s="15" t="s">
        <v>43</v>
      </c>
      <c r="I1150" s="15" t="s">
        <v>44</v>
      </c>
      <c r="J1150" s="16">
        <v>3008</v>
      </c>
      <c r="K1150" s="15" t="s">
        <v>110</v>
      </c>
      <c r="L1150" s="16">
        <v>860</v>
      </c>
      <c r="M1150" s="15" t="s">
        <v>46</v>
      </c>
      <c r="N1150" s="16">
        <v>4</v>
      </c>
      <c r="O1150" s="15" t="s">
        <v>43</v>
      </c>
      <c r="P1150" s="15" t="s">
        <v>433</v>
      </c>
      <c r="Q1150" s="15" t="s">
        <v>48</v>
      </c>
      <c r="R1150" s="15" t="s">
        <v>49</v>
      </c>
      <c r="S1150" s="15" t="s">
        <v>43</v>
      </c>
      <c r="T1150" s="15" t="s">
        <v>50</v>
      </c>
      <c r="U1150" s="15" t="s">
        <v>72</v>
      </c>
      <c r="V1150" s="58">
        <f t="shared" si="22"/>
        <v>1.5763239339752406</v>
      </c>
      <c r="W1150" s="58">
        <f t="shared" si="23"/>
        <v>1.5763239339752406</v>
      </c>
      <c r="X1150" s="15" t="s">
        <v>1015</v>
      </c>
      <c r="Y1150" s="15" t="s">
        <v>1026</v>
      </c>
      <c r="Z1150" s="16" t="b">
        <v>0</v>
      </c>
      <c r="AA1150" s="15" t="s">
        <v>54</v>
      </c>
      <c r="AB1150" s="16" t="b">
        <v>0</v>
      </c>
      <c r="AC1150" s="16">
        <v>39</v>
      </c>
      <c r="AD1150" s="42" t="s">
        <v>1855</v>
      </c>
      <c r="AE1150" s="42"/>
      <c r="AF1150" s="44" t="str">
        <f t="shared" si="21"/>
        <v>mix</v>
      </c>
      <c r="AG1150" s="44">
        <f>VLOOKUP(E1150,'T&amp;NTprop'!I$28:O$35,7,FALSE)</f>
        <v>0.56297283356258598</v>
      </c>
      <c r="AH1150" s="45">
        <v>2.8</v>
      </c>
      <c r="AI1150" s="45">
        <v>2.8</v>
      </c>
    </row>
    <row r="1151" spans="2:35" x14ac:dyDescent="0.25">
      <c r="B1151">
        <f>VLOOKUP(C1151*1,RMPCrecs!F$2:N$1245,9,FALSE)</f>
        <v>49</v>
      </c>
      <c r="C1151" s="15" t="s">
        <v>1067</v>
      </c>
      <c r="D1151" s="15" t="s">
        <v>41</v>
      </c>
      <c r="E1151" s="16">
        <v>2011</v>
      </c>
      <c r="F1151" s="15" t="s">
        <v>67</v>
      </c>
      <c r="G1151" s="17">
        <v>40787</v>
      </c>
      <c r="H1151" s="15" t="s">
        <v>43</v>
      </c>
      <c r="I1151" s="15" t="s">
        <v>44</v>
      </c>
      <c r="J1151" s="16">
        <v>3008</v>
      </c>
      <c r="K1151" s="15" t="s">
        <v>45</v>
      </c>
      <c r="L1151" s="16">
        <v>770</v>
      </c>
      <c r="M1151" s="15" t="s">
        <v>46</v>
      </c>
      <c r="N1151" s="16">
        <v>4</v>
      </c>
      <c r="O1151" s="15" t="s">
        <v>43</v>
      </c>
      <c r="P1151" s="15" t="s">
        <v>433</v>
      </c>
      <c r="Q1151" s="15" t="s">
        <v>48</v>
      </c>
      <c r="R1151" s="15" t="s">
        <v>49</v>
      </c>
      <c r="S1151" s="15" t="s">
        <v>43</v>
      </c>
      <c r="T1151" s="15" t="s">
        <v>50</v>
      </c>
      <c r="U1151" s="15" t="s">
        <v>72</v>
      </c>
      <c r="V1151" s="58">
        <f t="shared" si="22"/>
        <v>1.5763239339752406</v>
      </c>
      <c r="W1151" s="58">
        <f t="shared" si="23"/>
        <v>1.5763239339752406</v>
      </c>
      <c r="X1151" s="15" t="s">
        <v>1015</v>
      </c>
      <c r="Y1151" s="15" t="s">
        <v>1026</v>
      </c>
      <c r="Z1151" s="16" t="b">
        <v>0</v>
      </c>
      <c r="AA1151" s="15" t="s">
        <v>54</v>
      </c>
      <c r="AB1151" s="16" t="b">
        <v>0</v>
      </c>
      <c r="AC1151" s="16">
        <v>39</v>
      </c>
      <c r="AD1151" s="42" t="s">
        <v>1855</v>
      </c>
      <c r="AE1151" s="42"/>
      <c r="AF1151" s="44" t="str">
        <f t="shared" si="21"/>
        <v>mix</v>
      </c>
      <c r="AG1151" s="44">
        <f>VLOOKUP(E1151,'T&amp;NTprop'!I$28:O$35,7,FALSE)</f>
        <v>0.56297283356258598</v>
      </c>
      <c r="AH1151" s="45">
        <v>2.8</v>
      </c>
      <c r="AI1151" s="45">
        <v>2.8</v>
      </c>
    </row>
    <row r="1152" spans="2:35" x14ac:dyDescent="0.25">
      <c r="B1152">
        <f>VLOOKUP(C1152*1,RMPCrecs!F$2:N$1245,9,FALSE)</f>
        <v>49</v>
      </c>
      <c r="C1152" s="15" t="s">
        <v>1068</v>
      </c>
      <c r="D1152" s="15" t="s">
        <v>41</v>
      </c>
      <c r="E1152" s="16">
        <v>2011</v>
      </c>
      <c r="F1152" s="15" t="s">
        <v>67</v>
      </c>
      <c r="G1152" s="17">
        <v>40787</v>
      </c>
      <c r="H1152" s="15" t="s">
        <v>43</v>
      </c>
      <c r="I1152" s="15" t="s">
        <v>44</v>
      </c>
      <c r="J1152" s="16">
        <v>3008</v>
      </c>
      <c r="K1152" s="15" t="s">
        <v>45</v>
      </c>
      <c r="L1152" s="16">
        <v>850</v>
      </c>
      <c r="M1152" s="15" t="s">
        <v>46</v>
      </c>
      <c r="N1152" s="16">
        <v>4</v>
      </c>
      <c r="O1152" s="15" t="s">
        <v>43</v>
      </c>
      <c r="P1152" s="15" t="s">
        <v>433</v>
      </c>
      <c r="Q1152" s="15" t="s">
        <v>48</v>
      </c>
      <c r="R1152" s="15" t="s">
        <v>49</v>
      </c>
      <c r="S1152" s="15" t="s">
        <v>43</v>
      </c>
      <c r="T1152" s="15" t="s">
        <v>50</v>
      </c>
      <c r="U1152" s="15" t="s">
        <v>72</v>
      </c>
      <c r="V1152" s="58">
        <f t="shared" si="22"/>
        <v>1.5763239339752406</v>
      </c>
      <c r="W1152" s="58">
        <f t="shared" si="23"/>
        <v>1.5763239339752406</v>
      </c>
      <c r="X1152" s="15" t="s">
        <v>1015</v>
      </c>
      <c r="Y1152" s="15" t="s">
        <v>1026</v>
      </c>
      <c r="Z1152" s="16" t="b">
        <v>0</v>
      </c>
      <c r="AA1152" s="15" t="s">
        <v>54</v>
      </c>
      <c r="AB1152" s="16" t="b">
        <v>0</v>
      </c>
      <c r="AC1152" s="16">
        <v>39</v>
      </c>
      <c r="AD1152" s="42" t="s">
        <v>1855</v>
      </c>
      <c r="AE1152" s="42"/>
      <c r="AF1152" s="44" t="str">
        <f t="shared" ref="AF1152:AF1215" si="24">IF(OR(B1152=14,B1152=19),"NT",IF(B1152&gt;=49,"mix","Tr"))</f>
        <v>mix</v>
      </c>
      <c r="AG1152" s="44">
        <f>VLOOKUP(E1152,'T&amp;NTprop'!I$28:O$35,7,FALSE)</f>
        <v>0.56297283356258598</v>
      </c>
      <c r="AH1152" s="45">
        <v>2.8</v>
      </c>
      <c r="AI1152" s="45">
        <v>2.8</v>
      </c>
    </row>
    <row r="1153" spans="2:35" x14ac:dyDescent="0.25">
      <c r="B1153">
        <f>VLOOKUP(C1153*1,RMPCrecs!F$2:N$1245,9,FALSE)</f>
        <v>49</v>
      </c>
      <c r="C1153" s="15" t="s">
        <v>1093</v>
      </c>
      <c r="D1153" s="15" t="s">
        <v>41</v>
      </c>
      <c r="E1153" s="16">
        <v>2011</v>
      </c>
      <c r="F1153" s="15" t="s">
        <v>67</v>
      </c>
      <c r="G1153" s="17">
        <v>40772</v>
      </c>
      <c r="H1153" s="15" t="s">
        <v>43</v>
      </c>
      <c r="I1153" s="15" t="s">
        <v>44</v>
      </c>
      <c r="J1153" s="16">
        <v>3008</v>
      </c>
      <c r="K1153" s="15" t="s">
        <v>110</v>
      </c>
      <c r="L1153" s="16">
        <v>870</v>
      </c>
      <c r="M1153" s="15" t="s">
        <v>46</v>
      </c>
      <c r="N1153" s="16">
        <v>4</v>
      </c>
      <c r="O1153" s="15" t="s">
        <v>43</v>
      </c>
      <c r="P1153" s="15" t="s">
        <v>433</v>
      </c>
      <c r="Q1153" s="15" t="s">
        <v>48</v>
      </c>
      <c r="R1153" s="15" t="s">
        <v>59</v>
      </c>
      <c r="S1153" s="15" t="s">
        <v>43</v>
      </c>
      <c r="T1153" s="15" t="s">
        <v>50</v>
      </c>
      <c r="U1153" s="15" t="s">
        <v>98</v>
      </c>
      <c r="V1153" s="58">
        <f t="shared" ref="V1153:V1216" si="25">AG1153*AH1153</f>
        <v>1.9929238308115544</v>
      </c>
      <c r="W1153" s="58">
        <f t="shared" ref="W1153:W1216" si="26">AI1153*AG1153</f>
        <v>1.9929238308115544</v>
      </c>
      <c r="X1153" s="15" t="s">
        <v>1015</v>
      </c>
      <c r="Y1153" s="15" t="s">
        <v>1057</v>
      </c>
      <c r="Z1153" s="16" t="b">
        <v>0</v>
      </c>
      <c r="AA1153" s="15" t="s">
        <v>54</v>
      </c>
      <c r="AB1153" s="16" t="b">
        <v>0</v>
      </c>
      <c r="AC1153" s="16">
        <v>39</v>
      </c>
      <c r="AD1153" s="42" t="s">
        <v>1855</v>
      </c>
      <c r="AE1153" s="42"/>
      <c r="AF1153" s="44" t="str">
        <f t="shared" si="24"/>
        <v>mix</v>
      </c>
      <c r="AG1153" s="44">
        <f>VLOOKUP(E1153,'T&amp;NTprop'!I$28:O$35,7,FALSE)</f>
        <v>0.56297283356258598</v>
      </c>
      <c r="AH1153" s="45">
        <v>3.54</v>
      </c>
      <c r="AI1153" s="45">
        <v>3.54</v>
      </c>
    </row>
    <row r="1154" spans="2:35" x14ac:dyDescent="0.25">
      <c r="B1154">
        <f>VLOOKUP(C1154*1,RMPCrecs!F$2:N$1245,9,FALSE)</f>
        <v>49</v>
      </c>
      <c r="C1154" s="15" t="s">
        <v>1094</v>
      </c>
      <c r="D1154" s="15" t="s">
        <v>41</v>
      </c>
      <c r="E1154" s="16">
        <v>2011</v>
      </c>
      <c r="F1154" s="15" t="s">
        <v>67</v>
      </c>
      <c r="G1154" s="17">
        <v>40772</v>
      </c>
      <c r="H1154" s="15" t="s">
        <v>43</v>
      </c>
      <c r="I1154" s="15" t="s">
        <v>44</v>
      </c>
      <c r="J1154" s="16">
        <v>3008</v>
      </c>
      <c r="K1154" s="15" t="s">
        <v>110</v>
      </c>
      <c r="L1154" s="16">
        <v>770</v>
      </c>
      <c r="M1154" s="15" t="s">
        <v>46</v>
      </c>
      <c r="N1154" s="16">
        <v>4</v>
      </c>
      <c r="O1154" s="15" t="s">
        <v>43</v>
      </c>
      <c r="P1154" s="15" t="s">
        <v>433</v>
      </c>
      <c r="Q1154" s="15" t="s">
        <v>48</v>
      </c>
      <c r="R1154" s="15" t="s">
        <v>49</v>
      </c>
      <c r="S1154" s="15" t="s">
        <v>43</v>
      </c>
      <c r="T1154" s="15" t="s">
        <v>50</v>
      </c>
      <c r="U1154" s="15" t="s">
        <v>98</v>
      </c>
      <c r="V1154" s="58">
        <f t="shared" si="25"/>
        <v>1.9929238308115544</v>
      </c>
      <c r="W1154" s="58">
        <f t="shared" si="26"/>
        <v>1.9929238308115544</v>
      </c>
      <c r="X1154" s="15" t="s">
        <v>1015</v>
      </c>
      <c r="Y1154" s="15" t="s">
        <v>1057</v>
      </c>
      <c r="Z1154" s="16" t="b">
        <v>0</v>
      </c>
      <c r="AA1154" s="15" t="s">
        <v>54</v>
      </c>
      <c r="AB1154" s="16" t="b">
        <v>0</v>
      </c>
      <c r="AC1154" s="16">
        <v>39</v>
      </c>
      <c r="AD1154" s="42" t="s">
        <v>1855</v>
      </c>
      <c r="AE1154" s="42"/>
      <c r="AF1154" s="44" t="str">
        <f t="shared" si="24"/>
        <v>mix</v>
      </c>
      <c r="AG1154" s="44">
        <f>VLOOKUP(E1154,'T&amp;NTprop'!I$28:O$35,7,FALSE)</f>
        <v>0.56297283356258598</v>
      </c>
      <c r="AH1154" s="45">
        <v>3.54</v>
      </c>
      <c r="AI1154" s="45">
        <v>3.54</v>
      </c>
    </row>
    <row r="1155" spans="2:35" x14ac:dyDescent="0.25">
      <c r="B1155">
        <f>VLOOKUP(C1155*1,RMPCrecs!F$2:N$1245,9,FALSE)</f>
        <v>49</v>
      </c>
      <c r="C1155" s="15" t="s">
        <v>1095</v>
      </c>
      <c r="D1155" s="15" t="s">
        <v>41</v>
      </c>
      <c r="E1155" s="16">
        <v>2011</v>
      </c>
      <c r="F1155" s="15" t="s">
        <v>67</v>
      </c>
      <c r="G1155" s="17">
        <v>40772</v>
      </c>
      <c r="H1155" s="15" t="s">
        <v>43</v>
      </c>
      <c r="I1155" s="15" t="s">
        <v>44</v>
      </c>
      <c r="J1155" s="16">
        <v>3008</v>
      </c>
      <c r="K1155" s="15" t="s">
        <v>45</v>
      </c>
      <c r="L1155" s="16">
        <v>770</v>
      </c>
      <c r="M1155" s="15" t="s">
        <v>46</v>
      </c>
      <c r="N1155" s="16">
        <v>4</v>
      </c>
      <c r="O1155" s="15" t="s">
        <v>43</v>
      </c>
      <c r="P1155" s="15" t="s">
        <v>455</v>
      </c>
      <c r="Q1155" s="15" t="s">
        <v>48</v>
      </c>
      <c r="R1155" s="15" t="s">
        <v>49</v>
      </c>
      <c r="S1155" s="15" t="s">
        <v>43</v>
      </c>
      <c r="T1155" s="15" t="s">
        <v>50</v>
      </c>
      <c r="U1155" s="15" t="s">
        <v>98</v>
      </c>
      <c r="V1155" s="58">
        <f t="shared" si="25"/>
        <v>1.9929238308115544</v>
      </c>
      <c r="W1155" s="58">
        <f t="shared" si="26"/>
        <v>1.9929238308115544</v>
      </c>
      <c r="X1155" s="15" t="s">
        <v>1015</v>
      </c>
      <c r="Y1155" s="15" t="s">
        <v>1057</v>
      </c>
      <c r="Z1155" s="16" t="b">
        <v>0</v>
      </c>
      <c r="AA1155" s="15" t="s">
        <v>54</v>
      </c>
      <c r="AB1155" s="16" t="b">
        <v>0</v>
      </c>
      <c r="AC1155" s="16">
        <v>39</v>
      </c>
      <c r="AD1155" s="42" t="s">
        <v>1855</v>
      </c>
      <c r="AE1155" s="42"/>
      <c r="AF1155" s="44" t="str">
        <f t="shared" si="24"/>
        <v>mix</v>
      </c>
      <c r="AG1155" s="44">
        <f>VLOOKUP(E1155,'T&amp;NTprop'!I$28:O$35,7,FALSE)</f>
        <v>0.56297283356258598</v>
      </c>
      <c r="AH1155" s="45">
        <v>3.54</v>
      </c>
      <c r="AI1155" s="45">
        <v>3.54</v>
      </c>
    </row>
    <row r="1156" spans="2:35" x14ac:dyDescent="0.25">
      <c r="B1156">
        <f>VLOOKUP(C1156*1,RMPCrecs!F$2:N$1245,9,FALSE)</f>
        <v>49</v>
      </c>
      <c r="C1156" s="15" t="s">
        <v>1129</v>
      </c>
      <c r="D1156" s="15" t="s">
        <v>41</v>
      </c>
      <c r="E1156" s="16">
        <v>2011</v>
      </c>
      <c r="F1156" s="15" t="s">
        <v>42</v>
      </c>
      <c r="G1156" s="17">
        <v>40792</v>
      </c>
      <c r="H1156" s="15" t="s">
        <v>43</v>
      </c>
      <c r="I1156" s="15" t="s">
        <v>44</v>
      </c>
      <c r="J1156" s="16">
        <v>3008</v>
      </c>
      <c r="K1156" s="15" t="s">
        <v>45</v>
      </c>
      <c r="L1156" s="16">
        <v>810</v>
      </c>
      <c r="M1156" s="15" t="s">
        <v>46</v>
      </c>
      <c r="N1156" s="16">
        <v>3</v>
      </c>
      <c r="O1156" s="15" t="s">
        <v>43</v>
      </c>
      <c r="P1156" s="15" t="s">
        <v>820</v>
      </c>
      <c r="Q1156" s="15" t="s">
        <v>48</v>
      </c>
      <c r="R1156" s="15" t="s">
        <v>49</v>
      </c>
      <c r="S1156" s="15" t="s">
        <v>43</v>
      </c>
      <c r="T1156" s="15" t="s">
        <v>50</v>
      </c>
      <c r="U1156" s="15" t="s">
        <v>60</v>
      </c>
      <c r="V1156" s="58">
        <f t="shared" si="25"/>
        <v>3.1864262379642367</v>
      </c>
      <c r="W1156" s="58">
        <f t="shared" si="26"/>
        <v>3.1864262379642367</v>
      </c>
      <c r="X1156" s="15" t="s">
        <v>1015</v>
      </c>
      <c r="Y1156" s="15" t="s">
        <v>1023</v>
      </c>
      <c r="Z1156" s="16" t="b">
        <v>0</v>
      </c>
      <c r="AA1156" s="15" t="s">
        <v>54</v>
      </c>
      <c r="AB1156" s="16" t="b">
        <v>0</v>
      </c>
      <c r="AC1156" s="16">
        <v>39</v>
      </c>
      <c r="AD1156" s="42" t="s">
        <v>1855</v>
      </c>
      <c r="AE1156" s="42"/>
      <c r="AF1156" s="44" t="str">
        <f t="shared" si="24"/>
        <v>mix</v>
      </c>
      <c r="AG1156" s="44">
        <f>VLOOKUP(E1156,'T&amp;NTprop'!I$28:O$35,7,FALSE)</f>
        <v>0.56297283356258598</v>
      </c>
      <c r="AH1156" s="45">
        <v>5.66</v>
      </c>
      <c r="AI1156" s="45">
        <v>5.66</v>
      </c>
    </row>
    <row r="1157" spans="2:35" x14ac:dyDescent="0.25">
      <c r="B1157">
        <f>VLOOKUP(C1157*1,RMPCrecs!F$2:N$1245,9,FALSE)</f>
        <v>49</v>
      </c>
      <c r="C1157" s="15" t="s">
        <v>1130</v>
      </c>
      <c r="D1157" s="15" t="s">
        <v>41</v>
      </c>
      <c r="E1157" s="16">
        <v>2011</v>
      </c>
      <c r="F1157" s="15" t="s">
        <v>42</v>
      </c>
      <c r="G1157" s="17">
        <v>40792</v>
      </c>
      <c r="H1157" s="15" t="s">
        <v>43</v>
      </c>
      <c r="I1157" s="15" t="s">
        <v>44</v>
      </c>
      <c r="J1157" s="16">
        <v>3008</v>
      </c>
      <c r="K1157" s="15" t="s">
        <v>45</v>
      </c>
      <c r="L1157" s="16">
        <v>670</v>
      </c>
      <c r="M1157" s="15" t="s">
        <v>46</v>
      </c>
      <c r="N1157" s="16">
        <v>3</v>
      </c>
      <c r="O1157" s="15" t="s">
        <v>43</v>
      </c>
      <c r="P1157" s="15" t="s">
        <v>770</v>
      </c>
      <c r="Q1157" s="15" t="s">
        <v>48</v>
      </c>
      <c r="R1157" s="15" t="s">
        <v>49</v>
      </c>
      <c r="S1157" s="15" t="s">
        <v>43</v>
      </c>
      <c r="T1157" s="15" t="s">
        <v>50</v>
      </c>
      <c r="U1157" s="15" t="s">
        <v>60</v>
      </c>
      <c r="V1157" s="58">
        <f t="shared" si="25"/>
        <v>3.1864262379642367</v>
      </c>
      <c r="W1157" s="58">
        <f t="shared" si="26"/>
        <v>3.1864262379642367</v>
      </c>
      <c r="X1157" s="15" t="s">
        <v>1015</v>
      </c>
      <c r="Y1157" s="15" t="s">
        <v>1023</v>
      </c>
      <c r="Z1157" s="16" t="b">
        <v>0</v>
      </c>
      <c r="AA1157" s="15" t="s">
        <v>54</v>
      </c>
      <c r="AB1157" s="16" t="b">
        <v>0</v>
      </c>
      <c r="AC1157" s="16">
        <v>39</v>
      </c>
      <c r="AD1157" s="42" t="s">
        <v>1855</v>
      </c>
      <c r="AE1157" s="42"/>
      <c r="AF1157" s="44" t="str">
        <f t="shared" si="24"/>
        <v>mix</v>
      </c>
      <c r="AG1157" s="44">
        <f>VLOOKUP(E1157,'T&amp;NTprop'!I$28:O$35,7,FALSE)</f>
        <v>0.56297283356258598</v>
      </c>
      <c r="AH1157" s="45">
        <v>5.66</v>
      </c>
      <c r="AI1157" s="45">
        <v>5.66</v>
      </c>
    </row>
    <row r="1158" spans="2:35" x14ac:dyDescent="0.25">
      <c r="B1158">
        <f>VLOOKUP(C1158*1,RMPCrecs!F$2:N$1245,9,FALSE)</f>
        <v>49</v>
      </c>
      <c r="C1158" s="15" t="s">
        <v>1131</v>
      </c>
      <c r="D1158" s="15" t="s">
        <v>41</v>
      </c>
      <c r="E1158" s="16">
        <v>2011</v>
      </c>
      <c r="F1158" s="15" t="s">
        <v>42</v>
      </c>
      <c r="G1158" s="17">
        <v>40792</v>
      </c>
      <c r="H1158" s="15" t="s">
        <v>43</v>
      </c>
      <c r="I1158" s="15" t="s">
        <v>44</v>
      </c>
      <c r="J1158" s="16">
        <v>3008</v>
      </c>
      <c r="K1158" s="15" t="s">
        <v>110</v>
      </c>
      <c r="L1158" s="16">
        <v>820</v>
      </c>
      <c r="M1158" s="15" t="s">
        <v>46</v>
      </c>
      <c r="N1158" s="16">
        <v>4</v>
      </c>
      <c r="O1158" s="15" t="s">
        <v>43</v>
      </c>
      <c r="P1158" s="15" t="s">
        <v>433</v>
      </c>
      <c r="Q1158" s="15" t="s">
        <v>48</v>
      </c>
      <c r="R1158" s="15" t="s">
        <v>49</v>
      </c>
      <c r="S1158" s="15" t="s">
        <v>43</v>
      </c>
      <c r="T1158" s="15" t="s">
        <v>50</v>
      </c>
      <c r="U1158" s="15" t="s">
        <v>60</v>
      </c>
      <c r="V1158" s="58">
        <f t="shared" si="25"/>
        <v>3.1864262379642367</v>
      </c>
      <c r="W1158" s="58">
        <f t="shared" si="26"/>
        <v>3.1864262379642367</v>
      </c>
      <c r="X1158" s="15" t="s">
        <v>1015</v>
      </c>
      <c r="Y1158" s="15" t="s">
        <v>1023</v>
      </c>
      <c r="Z1158" s="16" t="b">
        <v>0</v>
      </c>
      <c r="AA1158" s="15" t="s">
        <v>54</v>
      </c>
      <c r="AB1158" s="16" t="b">
        <v>0</v>
      </c>
      <c r="AC1158" s="16">
        <v>39</v>
      </c>
      <c r="AD1158" s="42" t="s">
        <v>1855</v>
      </c>
      <c r="AE1158" s="42"/>
      <c r="AF1158" s="44" t="str">
        <f t="shared" si="24"/>
        <v>mix</v>
      </c>
      <c r="AG1158" s="44">
        <f>VLOOKUP(E1158,'T&amp;NTprop'!I$28:O$35,7,FALSE)</f>
        <v>0.56297283356258598</v>
      </c>
      <c r="AH1158" s="45">
        <v>5.66</v>
      </c>
      <c r="AI1158" s="45">
        <v>5.66</v>
      </c>
    </row>
    <row r="1159" spans="2:35" x14ac:dyDescent="0.25">
      <c r="B1159">
        <f>VLOOKUP(C1159*1,RMPCrecs!F$2:N$1245,9,FALSE)</f>
        <v>49</v>
      </c>
      <c r="C1159" s="15" t="s">
        <v>1132</v>
      </c>
      <c r="D1159" s="15" t="s">
        <v>41</v>
      </c>
      <c r="E1159" s="16">
        <v>2011</v>
      </c>
      <c r="F1159" s="15" t="s">
        <v>42</v>
      </c>
      <c r="G1159" s="17">
        <v>40792</v>
      </c>
      <c r="H1159" s="15" t="s">
        <v>43</v>
      </c>
      <c r="I1159" s="15" t="s">
        <v>44</v>
      </c>
      <c r="J1159" s="16">
        <v>3008</v>
      </c>
      <c r="K1159" s="15" t="s">
        <v>45</v>
      </c>
      <c r="L1159" s="16">
        <v>960</v>
      </c>
      <c r="M1159" s="15" t="s">
        <v>46</v>
      </c>
      <c r="N1159" s="16">
        <v>4</v>
      </c>
      <c r="O1159" s="15" t="s">
        <v>43</v>
      </c>
      <c r="P1159" s="15" t="s">
        <v>433</v>
      </c>
      <c r="Q1159" s="15" t="s">
        <v>48</v>
      </c>
      <c r="R1159" s="15" t="s">
        <v>49</v>
      </c>
      <c r="S1159" s="15" t="s">
        <v>43</v>
      </c>
      <c r="T1159" s="15" t="s">
        <v>50</v>
      </c>
      <c r="U1159" s="15" t="s">
        <v>60</v>
      </c>
      <c r="V1159" s="58">
        <f t="shared" si="25"/>
        <v>3.1864262379642367</v>
      </c>
      <c r="W1159" s="58">
        <f t="shared" si="26"/>
        <v>3.1864262379642367</v>
      </c>
      <c r="X1159" s="15" t="s">
        <v>1015</v>
      </c>
      <c r="Y1159" s="15" t="s">
        <v>1023</v>
      </c>
      <c r="Z1159" s="16" t="b">
        <v>0</v>
      </c>
      <c r="AA1159" s="15" t="s">
        <v>54</v>
      </c>
      <c r="AB1159" s="16" t="b">
        <v>0</v>
      </c>
      <c r="AC1159" s="16">
        <v>39</v>
      </c>
      <c r="AD1159" s="42" t="s">
        <v>1855</v>
      </c>
      <c r="AE1159" s="42"/>
      <c r="AF1159" s="44" t="str">
        <f t="shared" si="24"/>
        <v>mix</v>
      </c>
      <c r="AG1159" s="44">
        <f>VLOOKUP(E1159,'T&amp;NTprop'!I$28:O$35,7,FALSE)</f>
        <v>0.56297283356258598</v>
      </c>
      <c r="AH1159" s="45">
        <v>5.66</v>
      </c>
      <c r="AI1159" s="45">
        <v>5.66</v>
      </c>
    </row>
    <row r="1160" spans="2:35" x14ac:dyDescent="0.25">
      <c r="B1160">
        <f>VLOOKUP(C1160*1,RMPCrecs!F$2:N$1245,9,FALSE)</f>
        <v>49</v>
      </c>
      <c r="C1160" s="15" t="s">
        <v>1156</v>
      </c>
      <c r="D1160" s="15" t="s">
        <v>41</v>
      </c>
      <c r="E1160" s="16">
        <v>2011</v>
      </c>
      <c r="F1160" s="15" t="s">
        <v>67</v>
      </c>
      <c r="G1160" s="17">
        <v>40784</v>
      </c>
      <c r="H1160" s="15" t="s">
        <v>43</v>
      </c>
      <c r="I1160" s="15" t="s">
        <v>44</v>
      </c>
      <c r="J1160" s="16">
        <v>3008</v>
      </c>
      <c r="K1160" s="15" t="s">
        <v>45</v>
      </c>
      <c r="L1160" s="16">
        <v>810</v>
      </c>
      <c r="M1160" s="15" t="s">
        <v>46</v>
      </c>
      <c r="N1160" s="16">
        <v>3</v>
      </c>
      <c r="O1160" s="15" t="s">
        <v>43</v>
      </c>
      <c r="P1160" s="15" t="s">
        <v>956</v>
      </c>
      <c r="Q1160" s="15" t="s">
        <v>48</v>
      </c>
      <c r="R1160" s="15" t="s">
        <v>49</v>
      </c>
      <c r="S1160" s="15" t="s">
        <v>43</v>
      </c>
      <c r="T1160" s="15" t="s">
        <v>50</v>
      </c>
      <c r="U1160" s="15" t="s">
        <v>72</v>
      </c>
      <c r="V1160" s="58">
        <f t="shared" si="25"/>
        <v>1.5763239339752406</v>
      </c>
      <c r="W1160" s="58">
        <f t="shared" si="26"/>
        <v>1.5763239339752406</v>
      </c>
      <c r="X1160" s="15" t="s">
        <v>1015</v>
      </c>
      <c r="Y1160" s="15" t="s">
        <v>1026</v>
      </c>
      <c r="Z1160" s="16" t="b">
        <v>0</v>
      </c>
      <c r="AA1160" s="15" t="s">
        <v>54</v>
      </c>
      <c r="AB1160" s="16" t="b">
        <v>0</v>
      </c>
      <c r="AC1160" s="16">
        <v>39</v>
      </c>
      <c r="AD1160" s="42" t="s">
        <v>1855</v>
      </c>
      <c r="AE1160" s="42"/>
      <c r="AF1160" s="44" t="str">
        <f t="shared" si="24"/>
        <v>mix</v>
      </c>
      <c r="AG1160" s="44">
        <f>VLOOKUP(E1160,'T&amp;NTprop'!I$28:O$35,7,FALSE)</f>
        <v>0.56297283356258598</v>
      </c>
      <c r="AH1160" s="45">
        <v>2.8</v>
      </c>
      <c r="AI1160" s="45">
        <v>2.8</v>
      </c>
    </row>
    <row r="1161" spans="2:35" x14ac:dyDescent="0.25">
      <c r="B1161">
        <f>VLOOKUP(C1161*1,RMPCrecs!F$2:N$1245,9,FALSE)</f>
        <v>49</v>
      </c>
      <c r="C1161" s="15" t="s">
        <v>1157</v>
      </c>
      <c r="D1161" s="15" t="s">
        <v>41</v>
      </c>
      <c r="E1161" s="16">
        <v>2011</v>
      </c>
      <c r="F1161" s="15" t="s">
        <v>67</v>
      </c>
      <c r="G1161" s="17">
        <v>40784</v>
      </c>
      <c r="H1161" s="15" t="s">
        <v>43</v>
      </c>
      <c r="I1161" s="15" t="s">
        <v>44</v>
      </c>
      <c r="J1161" s="16">
        <v>3008</v>
      </c>
      <c r="K1161" s="15" t="s">
        <v>110</v>
      </c>
      <c r="L1161" s="16">
        <v>800</v>
      </c>
      <c r="M1161" s="15" t="s">
        <v>46</v>
      </c>
      <c r="N1161" s="16">
        <v>4</v>
      </c>
      <c r="O1161" s="15" t="s">
        <v>43</v>
      </c>
      <c r="P1161" s="15" t="s">
        <v>433</v>
      </c>
      <c r="Q1161" s="15" t="s">
        <v>48</v>
      </c>
      <c r="R1161" s="15" t="s">
        <v>49</v>
      </c>
      <c r="S1161" s="15" t="s">
        <v>43</v>
      </c>
      <c r="T1161" s="15" t="s">
        <v>50</v>
      </c>
      <c r="U1161" s="15" t="s">
        <v>72</v>
      </c>
      <c r="V1161" s="58">
        <f t="shared" si="25"/>
        <v>1.5763239339752406</v>
      </c>
      <c r="W1161" s="58">
        <f t="shared" si="26"/>
        <v>1.5763239339752406</v>
      </c>
      <c r="X1161" s="15" t="s">
        <v>1015</v>
      </c>
      <c r="Y1161" s="15" t="s">
        <v>1026</v>
      </c>
      <c r="Z1161" s="16" t="b">
        <v>0</v>
      </c>
      <c r="AA1161" s="15" t="s">
        <v>54</v>
      </c>
      <c r="AB1161" s="16" t="b">
        <v>0</v>
      </c>
      <c r="AC1161" s="16">
        <v>39</v>
      </c>
      <c r="AD1161" s="42" t="s">
        <v>1855</v>
      </c>
      <c r="AE1161" s="42"/>
      <c r="AF1161" s="44" t="str">
        <f t="shared" si="24"/>
        <v>mix</v>
      </c>
      <c r="AG1161" s="44">
        <f>VLOOKUP(E1161,'T&amp;NTprop'!I$28:O$35,7,FALSE)</f>
        <v>0.56297283356258598</v>
      </c>
      <c r="AH1161" s="45">
        <v>2.8</v>
      </c>
      <c r="AI1161" s="45">
        <v>2.8</v>
      </c>
    </row>
    <row r="1162" spans="2:35" x14ac:dyDescent="0.25">
      <c r="B1162">
        <f>VLOOKUP(C1162*1,RMPCrecs!F$2:N$1245,9,FALSE)</f>
        <v>49</v>
      </c>
      <c r="C1162" s="15" t="s">
        <v>1158</v>
      </c>
      <c r="D1162" s="15" t="s">
        <v>41</v>
      </c>
      <c r="E1162" s="16">
        <v>2011</v>
      </c>
      <c r="F1162" s="15" t="s">
        <v>67</v>
      </c>
      <c r="G1162" s="17">
        <v>40784</v>
      </c>
      <c r="H1162" s="15" t="s">
        <v>43</v>
      </c>
      <c r="I1162" s="15" t="s">
        <v>44</v>
      </c>
      <c r="J1162" s="16">
        <v>3008</v>
      </c>
      <c r="K1162" s="15" t="s">
        <v>110</v>
      </c>
      <c r="L1162" s="16">
        <v>840</v>
      </c>
      <c r="M1162" s="15" t="s">
        <v>46</v>
      </c>
      <c r="N1162" s="16">
        <v>4</v>
      </c>
      <c r="O1162" s="15" t="s">
        <v>43</v>
      </c>
      <c r="P1162" s="15" t="s">
        <v>433</v>
      </c>
      <c r="Q1162" s="15" t="s">
        <v>48</v>
      </c>
      <c r="R1162" s="15" t="s">
        <v>49</v>
      </c>
      <c r="S1162" s="15" t="s">
        <v>43</v>
      </c>
      <c r="T1162" s="15" t="s">
        <v>50</v>
      </c>
      <c r="U1162" s="15" t="s">
        <v>72</v>
      </c>
      <c r="V1162" s="58">
        <f t="shared" si="25"/>
        <v>1.5763239339752406</v>
      </c>
      <c r="W1162" s="58">
        <f t="shared" si="26"/>
        <v>1.5763239339752406</v>
      </c>
      <c r="X1162" s="15" t="s">
        <v>1015</v>
      </c>
      <c r="Y1162" s="15" t="s">
        <v>1026</v>
      </c>
      <c r="Z1162" s="16" t="b">
        <v>0</v>
      </c>
      <c r="AA1162" s="15" t="s">
        <v>54</v>
      </c>
      <c r="AB1162" s="16" t="b">
        <v>0</v>
      </c>
      <c r="AC1162" s="16">
        <v>39</v>
      </c>
      <c r="AD1162" s="42" t="s">
        <v>1855</v>
      </c>
      <c r="AE1162" s="42"/>
      <c r="AF1162" s="44" t="str">
        <f t="shared" si="24"/>
        <v>mix</v>
      </c>
      <c r="AG1162" s="44">
        <f>VLOOKUP(E1162,'T&amp;NTprop'!I$28:O$35,7,FALSE)</f>
        <v>0.56297283356258598</v>
      </c>
      <c r="AH1162" s="45">
        <v>2.8</v>
      </c>
      <c r="AI1162" s="45">
        <v>2.8</v>
      </c>
    </row>
    <row r="1163" spans="2:35" x14ac:dyDescent="0.25">
      <c r="B1163">
        <f>VLOOKUP(C1163*1,RMPCrecs!F$2:N$1245,9,FALSE)</f>
        <v>49</v>
      </c>
      <c r="C1163" s="15" t="s">
        <v>1159</v>
      </c>
      <c r="D1163" s="15" t="s">
        <v>41</v>
      </c>
      <c r="E1163" s="16">
        <v>2011</v>
      </c>
      <c r="F1163" s="15" t="s">
        <v>67</v>
      </c>
      <c r="G1163" s="17">
        <v>40784</v>
      </c>
      <c r="H1163" s="15" t="s">
        <v>43</v>
      </c>
      <c r="I1163" s="15" t="s">
        <v>44</v>
      </c>
      <c r="J1163" s="16">
        <v>3008</v>
      </c>
      <c r="K1163" s="15" t="s">
        <v>110</v>
      </c>
      <c r="L1163" s="16">
        <v>790</v>
      </c>
      <c r="M1163" s="15" t="s">
        <v>46</v>
      </c>
      <c r="N1163" s="16">
        <v>4</v>
      </c>
      <c r="O1163" s="15" t="s">
        <v>43</v>
      </c>
      <c r="P1163" s="15" t="s">
        <v>433</v>
      </c>
      <c r="Q1163" s="15" t="s">
        <v>48</v>
      </c>
      <c r="R1163" s="15" t="s">
        <v>49</v>
      </c>
      <c r="S1163" s="15" t="s">
        <v>43</v>
      </c>
      <c r="T1163" s="15" t="s">
        <v>50</v>
      </c>
      <c r="U1163" s="15" t="s">
        <v>72</v>
      </c>
      <c r="V1163" s="58">
        <f t="shared" si="25"/>
        <v>1.5763239339752406</v>
      </c>
      <c r="W1163" s="58">
        <f t="shared" si="26"/>
        <v>1.5763239339752406</v>
      </c>
      <c r="X1163" s="15" t="s">
        <v>1015</v>
      </c>
      <c r="Y1163" s="15" t="s">
        <v>1026</v>
      </c>
      <c r="Z1163" s="16" t="b">
        <v>0</v>
      </c>
      <c r="AA1163" s="15" t="s">
        <v>54</v>
      </c>
      <c r="AB1163" s="16" t="b">
        <v>0</v>
      </c>
      <c r="AC1163" s="16">
        <v>39</v>
      </c>
      <c r="AD1163" s="42" t="s">
        <v>1855</v>
      </c>
      <c r="AE1163" s="42"/>
      <c r="AF1163" s="44" t="str">
        <f t="shared" si="24"/>
        <v>mix</v>
      </c>
      <c r="AG1163" s="44">
        <f>VLOOKUP(E1163,'T&amp;NTprop'!I$28:O$35,7,FALSE)</f>
        <v>0.56297283356258598</v>
      </c>
      <c r="AH1163" s="45">
        <v>2.8</v>
      </c>
      <c r="AI1163" s="45">
        <v>2.8</v>
      </c>
    </row>
    <row r="1164" spans="2:35" x14ac:dyDescent="0.25">
      <c r="B1164">
        <f>VLOOKUP(C1164*1,RMPCrecs!F$2:N$1245,9,FALSE)</f>
        <v>49</v>
      </c>
      <c r="C1164" s="15" t="s">
        <v>1160</v>
      </c>
      <c r="D1164" s="15" t="s">
        <v>41</v>
      </c>
      <c r="E1164" s="16">
        <v>2011</v>
      </c>
      <c r="F1164" s="15" t="s">
        <v>67</v>
      </c>
      <c r="G1164" s="17">
        <v>40784</v>
      </c>
      <c r="H1164" s="15" t="s">
        <v>43</v>
      </c>
      <c r="I1164" s="15" t="s">
        <v>44</v>
      </c>
      <c r="J1164" s="16">
        <v>3008</v>
      </c>
      <c r="K1164" s="15" t="s">
        <v>45</v>
      </c>
      <c r="L1164" s="16">
        <v>720</v>
      </c>
      <c r="M1164" s="15" t="s">
        <v>46</v>
      </c>
      <c r="N1164" s="16">
        <v>3</v>
      </c>
      <c r="O1164" s="15" t="s">
        <v>43</v>
      </c>
      <c r="P1164" s="15" t="s">
        <v>956</v>
      </c>
      <c r="Q1164" s="15" t="s">
        <v>48</v>
      </c>
      <c r="R1164" s="15" t="s">
        <v>49</v>
      </c>
      <c r="S1164" s="15" t="s">
        <v>43</v>
      </c>
      <c r="T1164" s="15" t="s">
        <v>50</v>
      </c>
      <c r="U1164" s="15" t="s">
        <v>72</v>
      </c>
      <c r="V1164" s="58">
        <f t="shared" si="25"/>
        <v>1.5763239339752406</v>
      </c>
      <c r="W1164" s="58">
        <f t="shared" si="26"/>
        <v>1.5763239339752406</v>
      </c>
      <c r="X1164" s="15" t="s">
        <v>1015</v>
      </c>
      <c r="Y1164" s="15" t="s">
        <v>1026</v>
      </c>
      <c r="Z1164" s="16" t="b">
        <v>0</v>
      </c>
      <c r="AA1164" s="15" t="s">
        <v>54</v>
      </c>
      <c r="AB1164" s="16" t="b">
        <v>0</v>
      </c>
      <c r="AC1164" s="16">
        <v>39</v>
      </c>
      <c r="AD1164" s="42" t="s">
        <v>1855</v>
      </c>
      <c r="AE1164" s="42"/>
      <c r="AF1164" s="44" t="str">
        <f t="shared" si="24"/>
        <v>mix</v>
      </c>
      <c r="AG1164" s="44">
        <f>VLOOKUP(E1164,'T&amp;NTprop'!I$28:O$35,7,FALSE)</f>
        <v>0.56297283356258598</v>
      </c>
      <c r="AH1164" s="45">
        <v>2.8</v>
      </c>
      <c r="AI1164" s="45">
        <v>2.8</v>
      </c>
    </row>
    <row r="1165" spans="2:35" x14ac:dyDescent="0.25">
      <c r="B1165">
        <f>VLOOKUP(C1165*1,RMPCrecs!F$2:N$1245,9,FALSE)</f>
        <v>49</v>
      </c>
      <c r="C1165" s="15" t="s">
        <v>1161</v>
      </c>
      <c r="D1165" s="15" t="s">
        <v>41</v>
      </c>
      <c r="E1165" s="16">
        <v>2011</v>
      </c>
      <c r="F1165" s="15" t="s">
        <v>67</v>
      </c>
      <c r="G1165" s="17">
        <v>40784</v>
      </c>
      <c r="H1165" s="15" t="s">
        <v>43</v>
      </c>
      <c r="I1165" s="15" t="s">
        <v>44</v>
      </c>
      <c r="J1165" s="16">
        <v>3008</v>
      </c>
      <c r="K1165" s="15" t="s">
        <v>45</v>
      </c>
      <c r="L1165" s="16">
        <v>750</v>
      </c>
      <c r="M1165" s="15" t="s">
        <v>46</v>
      </c>
      <c r="N1165" s="16">
        <v>4</v>
      </c>
      <c r="O1165" s="15" t="s">
        <v>43</v>
      </c>
      <c r="P1165" s="15" t="s">
        <v>433</v>
      </c>
      <c r="Q1165" s="15" t="s">
        <v>48</v>
      </c>
      <c r="R1165" s="15" t="s">
        <v>49</v>
      </c>
      <c r="S1165" s="15" t="s">
        <v>43</v>
      </c>
      <c r="T1165" s="15" t="s">
        <v>50</v>
      </c>
      <c r="U1165" s="15" t="s">
        <v>72</v>
      </c>
      <c r="V1165" s="58">
        <f t="shared" si="25"/>
        <v>1.5763239339752406</v>
      </c>
      <c r="W1165" s="58">
        <f t="shared" si="26"/>
        <v>1.5763239339752406</v>
      </c>
      <c r="X1165" s="15" t="s">
        <v>1015</v>
      </c>
      <c r="Y1165" s="15" t="s">
        <v>1026</v>
      </c>
      <c r="Z1165" s="16" t="b">
        <v>0</v>
      </c>
      <c r="AA1165" s="15" t="s">
        <v>54</v>
      </c>
      <c r="AB1165" s="16" t="b">
        <v>0</v>
      </c>
      <c r="AC1165" s="16">
        <v>39</v>
      </c>
      <c r="AD1165" s="42" t="s">
        <v>1855</v>
      </c>
      <c r="AE1165" s="42"/>
      <c r="AF1165" s="44" t="str">
        <f t="shared" si="24"/>
        <v>mix</v>
      </c>
      <c r="AG1165" s="44">
        <f>VLOOKUP(E1165,'T&amp;NTprop'!I$28:O$35,7,FALSE)</f>
        <v>0.56297283356258598</v>
      </c>
      <c r="AH1165" s="45">
        <v>2.8</v>
      </c>
      <c r="AI1165" s="45">
        <v>2.8</v>
      </c>
    </row>
    <row r="1166" spans="2:35" x14ac:dyDescent="0.25">
      <c r="B1166">
        <f>VLOOKUP(C1166*1,RMPCrecs!F$2:N$1245,9,FALSE)</f>
        <v>49</v>
      </c>
      <c r="C1166" s="15" t="s">
        <v>1188</v>
      </c>
      <c r="D1166" s="15" t="s">
        <v>41</v>
      </c>
      <c r="E1166" s="16">
        <v>2011</v>
      </c>
      <c r="F1166" s="15" t="s">
        <v>42</v>
      </c>
      <c r="G1166" s="17">
        <v>40799</v>
      </c>
      <c r="H1166" s="15" t="s">
        <v>43</v>
      </c>
      <c r="I1166" s="15" t="s">
        <v>44</v>
      </c>
      <c r="J1166" s="16">
        <v>3008</v>
      </c>
      <c r="K1166" s="15" t="s">
        <v>45</v>
      </c>
      <c r="L1166" s="16">
        <v>700</v>
      </c>
      <c r="M1166" s="15" t="s">
        <v>46</v>
      </c>
      <c r="N1166" s="16">
        <v>3</v>
      </c>
      <c r="O1166" s="15" t="s">
        <v>43</v>
      </c>
      <c r="P1166" s="15" t="s">
        <v>770</v>
      </c>
      <c r="Q1166" s="15" t="s">
        <v>48</v>
      </c>
      <c r="R1166" s="15" t="s">
        <v>49</v>
      </c>
      <c r="S1166" s="15" t="s">
        <v>43</v>
      </c>
      <c r="T1166" s="15" t="s">
        <v>50</v>
      </c>
      <c r="U1166" s="15" t="s">
        <v>51</v>
      </c>
      <c r="V1166" s="58">
        <f t="shared" si="25"/>
        <v>1.6776590440165062</v>
      </c>
      <c r="W1166" s="58">
        <f t="shared" si="26"/>
        <v>1.6776590440165062</v>
      </c>
      <c r="X1166" s="15" t="s">
        <v>1015</v>
      </c>
      <c r="Y1166" s="15" t="s">
        <v>1033</v>
      </c>
      <c r="Z1166" s="16" t="b">
        <v>0</v>
      </c>
      <c r="AA1166" s="15" t="s">
        <v>54</v>
      </c>
      <c r="AB1166" s="16" t="b">
        <v>0</v>
      </c>
      <c r="AC1166" s="16">
        <v>39</v>
      </c>
      <c r="AD1166" s="42" t="s">
        <v>1855</v>
      </c>
      <c r="AE1166" s="42"/>
      <c r="AF1166" s="44" t="str">
        <f t="shared" si="24"/>
        <v>mix</v>
      </c>
      <c r="AG1166" s="44">
        <f>VLOOKUP(E1166,'T&amp;NTprop'!I$28:O$35,7,FALSE)</f>
        <v>0.56297283356258598</v>
      </c>
      <c r="AH1166" s="45">
        <v>2.98</v>
      </c>
      <c r="AI1166" s="45">
        <v>2.98</v>
      </c>
    </row>
    <row r="1167" spans="2:35" x14ac:dyDescent="0.25">
      <c r="B1167">
        <f>VLOOKUP(C1167*1,RMPCrecs!F$2:N$1245,9,FALSE)</f>
        <v>49</v>
      </c>
      <c r="C1167" s="15" t="s">
        <v>1247</v>
      </c>
      <c r="D1167" s="15" t="s">
        <v>41</v>
      </c>
      <c r="E1167" s="16">
        <v>2011</v>
      </c>
      <c r="F1167" s="15" t="s">
        <v>67</v>
      </c>
      <c r="G1167" s="17">
        <v>40779</v>
      </c>
      <c r="H1167" s="15" t="s">
        <v>43</v>
      </c>
      <c r="I1167" s="15" t="s">
        <v>44</v>
      </c>
      <c r="J1167" s="16">
        <v>3008</v>
      </c>
      <c r="K1167" s="15" t="s">
        <v>45</v>
      </c>
      <c r="L1167" s="16">
        <v>920</v>
      </c>
      <c r="M1167" s="15" t="s">
        <v>46</v>
      </c>
      <c r="N1167" s="16">
        <v>4</v>
      </c>
      <c r="O1167" s="15" t="s">
        <v>43</v>
      </c>
      <c r="P1167" s="15" t="s">
        <v>433</v>
      </c>
      <c r="Q1167" s="15" t="s">
        <v>48</v>
      </c>
      <c r="R1167" s="15" t="s">
        <v>49</v>
      </c>
      <c r="S1167" s="15" t="s">
        <v>43</v>
      </c>
      <c r="T1167" s="15" t="s">
        <v>50</v>
      </c>
      <c r="U1167" s="15" t="s">
        <v>69</v>
      </c>
      <c r="V1167" s="58">
        <f t="shared" si="25"/>
        <v>1.3398753438789546</v>
      </c>
      <c r="W1167" s="58">
        <f t="shared" si="26"/>
        <v>1.3398753438789546</v>
      </c>
      <c r="X1167" s="15" t="s">
        <v>1015</v>
      </c>
      <c r="Y1167" s="15" t="s">
        <v>1016</v>
      </c>
      <c r="Z1167" s="16" t="b">
        <v>0</v>
      </c>
      <c r="AA1167" s="15" t="s">
        <v>54</v>
      </c>
      <c r="AB1167" s="16" t="b">
        <v>0</v>
      </c>
      <c r="AC1167" s="16">
        <v>39</v>
      </c>
      <c r="AD1167" s="42" t="s">
        <v>1855</v>
      </c>
      <c r="AE1167" s="42"/>
      <c r="AF1167" s="44" t="str">
        <f t="shared" si="24"/>
        <v>mix</v>
      </c>
      <c r="AG1167" s="44">
        <f>VLOOKUP(E1167,'T&amp;NTprop'!I$28:O$35,7,FALSE)</f>
        <v>0.56297283356258598</v>
      </c>
      <c r="AH1167" s="45">
        <v>2.38</v>
      </c>
      <c r="AI1167" s="45">
        <v>2.38</v>
      </c>
    </row>
    <row r="1168" spans="2:35" x14ac:dyDescent="0.25">
      <c r="B1168">
        <f>VLOOKUP(C1168*1,RMPCrecs!F$2:N$1245,9,FALSE)</f>
        <v>49</v>
      </c>
      <c r="C1168" s="15" t="s">
        <v>1248</v>
      </c>
      <c r="D1168" s="15" t="s">
        <v>41</v>
      </c>
      <c r="E1168" s="16">
        <v>2011</v>
      </c>
      <c r="F1168" s="15" t="s">
        <v>67</v>
      </c>
      <c r="G1168" s="17">
        <v>40786</v>
      </c>
      <c r="H1168" s="15" t="s">
        <v>43</v>
      </c>
      <c r="I1168" s="15" t="s">
        <v>44</v>
      </c>
      <c r="J1168" s="16">
        <v>3008</v>
      </c>
      <c r="K1168" s="15" t="s">
        <v>110</v>
      </c>
      <c r="L1168" s="16">
        <v>820</v>
      </c>
      <c r="M1168" s="15" t="s">
        <v>46</v>
      </c>
      <c r="N1168" s="16">
        <v>4</v>
      </c>
      <c r="O1168" s="15" t="s">
        <v>43</v>
      </c>
      <c r="P1168" s="15" t="s">
        <v>433</v>
      </c>
      <c r="Q1168" s="15" t="s">
        <v>48</v>
      </c>
      <c r="R1168" s="15" t="s">
        <v>49</v>
      </c>
      <c r="S1168" s="15" t="s">
        <v>43</v>
      </c>
      <c r="T1168" s="15" t="s">
        <v>50</v>
      </c>
      <c r="U1168" s="15" t="s">
        <v>72</v>
      </c>
      <c r="V1168" s="58">
        <f t="shared" si="25"/>
        <v>1.5763239339752406</v>
      </c>
      <c r="W1168" s="58">
        <f t="shared" si="26"/>
        <v>1.5763239339752406</v>
      </c>
      <c r="X1168" s="15" t="s">
        <v>1015</v>
      </c>
      <c r="Y1168" s="15" t="s">
        <v>1026</v>
      </c>
      <c r="Z1168" s="16" t="b">
        <v>0</v>
      </c>
      <c r="AA1168" s="15" t="s">
        <v>54</v>
      </c>
      <c r="AB1168" s="16" t="b">
        <v>0</v>
      </c>
      <c r="AC1168" s="16">
        <v>39</v>
      </c>
      <c r="AD1168" s="42" t="s">
        <v>1855</v>
      </c>
      <c r="AE1168" s="42"/>
      <c r="AF1168" s="44" t="str">
        <f t="shared" si="24"/>
        <v>mix</v>
      </c>
      <c r="AG1168" s="44">
        <f>VLOOKUP(E1168,'T&amp;NTprop'!I$28:O$35,7,FALSE)</f>
        <v>0.56297283356258598</v>
      </c>
      <c r="AH1168" s="45">
        <v>2.8</v>
      </c>
      <c r="AI1168" s="45">
        <v>2.8</v>
      </c>
    </row>
    <row r="1169" spans="2:35" x14ac:dyDescent="0.25">
      <c r="B1169">
        <f>VLOOKUP(C1169*1,RMPCrecs!F$2:N$1245,9,FALSE)</f>
        <v>49</v>
      </c>
      <c r="C1169" s="15" t="s">
        <v>1249</v>
      </c>
      <c r="D1169" s="15" t="s">
        <v>41</v>
      </c>
      <c r="E1169" s="16">
        <v>2011</v>
      </c>
      <c r="F1169" s="15" t="s">
        <v>42</v>
      </c>
      <c r="G1169" s="17">
        <v>40793</v>
      </c>
      <c r="H1169" s="15" t="s">
        <v>43</v>
      </c>
      <c r="I1169" s="15" t="s">
        <v>44</v>
      </c>
      <c r="J1169" s="16">
        <v>3008</v>
      </c>
      <c r="K1169" s="15" t="s">
        <v>45</v>
      </c>
      <c r="L1169" s="16">
        <v>730</v>
      </c>
      <c r="M1169" s="15" t="s">
        <v>46</v>
      </c>
      <c r="N1169" s="16">
        <v>3</v>
      </c>
      <c r="O1169" s="15" t="s">
        <v>43</v>
      </c>
      <c r="P1169" s="15" t="s">
        <v>956</v>
      </c>
      <c r="Q1169" s="15" t="s">
        <v>48</v>
      </c>
      <c r="R1169" s="15" t="s">
        <v>49</v>
      </c>
      <c r="S1169" s="15" t="s">
        <v>43</v>
      </c>
      <c r="T1169" s="15" t="s">
        <v>50</v>
      </c>
      <c r="U1169" s="15" t="s">
        <v>60</v>
      </c>
      <c r="V1169" s="58">
        <f t="shared" si="25"/>
        <v>3.1864262379642367</v>
      </c>
      <c r="W1169" s="58">
        <f t="shared" si="26"/>
        <v>3.1864262379642367</v>
      </c>
      <c r="X1169" s="15" t="s">
        <v>1015</v>
      </c>
      <c r="Y1169" s="15" t="s">
        <v>1023</v>
      </c>
      <c r="Z1169" s="16" t="b">
        <v>0</v>
      </c>
      <c r="AA1169" s="15" t="s">
        <v>54</v>
      </c>
      <c r="AB1169" s="16" t="b">
        <v>0</v>
      </c>
      <c r="AC1169" s="16">
        <v>39</v>
      </c>
      <c r="AD1169" s="42" t="s">
        <v>1855</v>
      </c>
      <c r="AE1169" s="42"/>
      <c r="AF1169" s="44" t="str">
        <f t="shared" si="24"/>
        <v>mix</v>
      </c>
      <c r="AG1169" s="44">
        <f>VLOOKUP(E1169,'T&amp;NTprop'!I$28:O$35,7,FALSE)</f>
        <v>0.56297283356258598</v>
      </c>
      <c r="AH1169" s="45">
        <v>5.66</v>
      </c>
      <c r="AI1169" s="45">
        <v>5.66</v>
      </c>
    </row>
    <row r="1170" spans="2:35" x14ac:dyDescent="0.25">
      <c r="B1170">
        <f>VLOOKUP(C1170*1,RMPCrecs!F$2:N$1245,9,FALSE)</f>
        <v>49</v>
      </c>
      <c r="C1170" s="15" t="s">
        <v>1250</v>
      </c>
      <c r="D1170" s="15" t="s">
        <v>41</v>
      </c>
      <c r="E1170" s="16">
        <v>2011</v>
      </c>
      <c r="F1170" s="15" t="s">
        <v>42</v>
      </c>
      <c r="G1170" s="17">
        <v>40793</v>
      </c>
      <c r="H1170" s="15" t="s">
        <v>43</v>
      </c>
      <c r="I1170" s="15" t="s">
        <v>44</v>
      </c>
      <c r="J1170" s="16">
        <v>3008</v>
      </c>
      <c r="K1170" s="15" t="s">
        <v>110</v>
      </c>
      <c r="L1170" s="16">
        <v>780</v>
      </c>
      <c r="M1170" s="15" t="s">
        <v>46</v>
      </c>
      <c r="N1170" s="16">
        <v>3</v>
      </c>
      <c r="O1170" s="15" t="s">
        <v>43</v>
      </c>
      <c r="P1170" s="15" t="s">
        <v>770</v>
      </c>
      <c r="Q1170" s="15" t="s">
        <v>48</v>
      </c>
      <c r="R1170" s="15" t="s">
        <v>49</v>
      </c>
      <c r="S1170" s="15" t="s">
        <v>43</v>
      </c>
      <c r="T1170" s="15" t="s">
        <v>50</v>
      </c>
      <c r="U1170" s="15" t="s">
        <v>60</v>
      </c>
      <c r="V1170" s="58">
        <f t="shared" si="25"/>
        <v>3.1864262379642367</v>
      </c>
      <c r="W1170" s="58">
        <f t="shared" si="26"/>
        <v>3.1864262379642367</v>
      </c>
      <c r="X1170" s="15" t="s">
        <v>1015</v>
      </c>
      <c r="Y1170" s="15" t="s">
        <v>1023</v>
      </c>
      <c r="Z1170" s="16" t="b">
        <v>0</v>
      </c>
      <c r="AA1170" s="15" t="s">
        <v>54</v>
      </c>
      <c r="AB1170" s="16" t="b">
        <v>0</v>
      </c>
      <c r="AC1170" s="16">
        <v>39</v>
      </c>
      <c r="AD1170" s="42" t="s">
        <v>1855</v>
      </c>
      <c r="AE1170" s="42"/>
      <c r="AF1170" s="44" t="str">
        <f t="shared" si="24"/>
        <v>mix</v>
      </c>
      <c r="AG1170" s="44">
        <f>VLOOKUP(E1170,'T&amp;NTprop'!I$28:O$35,7,FALSE)</f>
        <v>0.56297283356258598</v>
      </c>
      <c r="AH1170" s="45">
        <v>5.66</v>
      </c>
      <c r="AI1170" s="45">
        <v>5.66</v>
      </c>
    </row>
    <row r="1171" spans="2:35" x14ac:dyDescent="0.25">
      <c r="B1171">
        <f>VLOOKUP(C1171*1,RMPCrecs!F$2:N$1245,9,FALSE)</f>
        <v>49</v>
      </c>
      <c r="C1171" s="15" t="s">
        <v>1251</v>
      </c>
      <c r="D1171" s="15" t="s">
        <v>41</v>
      </c>
      <c r="E1171" s="16">
        <v>2011</v>
      </c>
      <c r="F1171" s="15" t="s">
        <v>42</v>
      </c>
      <c r="G1171" s="17">
        <v>40793</v>
      </c>
      <c r="H1171" s="15" t="s">
        <v>43</v>
      </c>
      <c r="I1171" s="15" t="s">
        <v>44</v>
      </c>
      <c r="J1171" s="16">
        <v>3008</v>
      </c>
      <c r="K1171" s="15" t="s">
        <v>45</v>
      </c>
      <c r="L1171" s="16">
        <v>810</v>
      </c>
      <c r="M1171" s="15" t="s">
        <v>46</v>
      </c>
      <c r="N1171" s="16">
        <v>4</v>
      </c>
      <c r="O1171" s="15" t="s">
        <v>43</v>
      </c>
      <c r="P1171" s="15" t="s">
        <v>433</v>
      </c>
      <c r="Q1171" s="15" t="s">
        <v>48</v>
      </c>
      <c r="R1171" s="15" t="s">
        <v>49</v>
      </c>
      <c r="S1171" s="15" t="s">
        <v>43</v>
      </c>
      <c r="T1171" s="15" t="s">
        <v>50</v>
      </c>
      <c r="U1171" s="15" t="s">
        <v>60</v>
      </c>
      <c r="V1171" s="58">
        <f t="shared" si="25"/>
        <v>3.1864262379642367</v>
      </c>
      <c r="W1171" s="58">
        <f t="shared" si="26"/>
        <v>3.1864262379642367</v>
      </c>
      <c r="X1171" s="15" t="s">
        <v>1015</v>
      </c>
      <c r="Y1171" s="15" t="s">
        <v>1023</v>
      </c>
      <c r="Z1171" s="16" t="b">
        <v>0</v>
      </c>
      <c r="AA1171" s="15" t="s">
        <v>54</v>
      </c>
      <c r="AB1171" s="16" t="b">
        <v>0</v>
      </c>
      <c r="AC1171" s="16">
        <v>39</v>
      </c>
      <c r="AD1171" s="42" t="s">
        <v>1855</v>
      </c>
      <c r="AE1171" s="42"/>
      <c r="AF1171" s="44" t="str">
        <f t="shared" si="24"/>
        <v>mix</v>
      </c>
      <c r="AG1171" s="44">
        <f>VLOOKUP(E1171,'T&amp;NTprop'!I$28:O$35,7,FALSE)</f>
        <v>0.56297283356258598</v>
      </c>
      <c r="AH1171" s="45">
        <v>5.66</v>
      </c>
      <c r="AI1171" s="45">
        <v>5.66</v>
      </c>
    </row>
    <row r="1172" spans="2:35" x14ac:dyDescent="0.25">
      <c r="B1172">
        <f>VLOOKUP(C1172*1,RMPCrecs!F$2:N$1245,9,FALSE)</f>
        <v>49</v>
      </c>
      <c r="C1172" s="15" t="s">
        <v>1252</v>
      </c>
      <c r="D1172" s="15" t="s">
        <v>41</v>
      </c>
      <c r="E1172" s="16">
        <v>2011</v>
      </c>
      <c r="F1172" s="15" t="s">
        <v>42</v>
      </c>
      <c r="G1172" s="17">
        <v>40793</v>
      </c>
      <c r="H1172" s="15" t="s">
        <v>43</v>
      </c>
      <c r="I1172" s="15" t="s">
        <v>44</v>
      </c>
      <c r="J1172" s="16">
        <v>3008</v>
      </c>
      <c r="K1172" s="15" t="s">
        <v>45</v>
      </c>
      <c r="L1172" s="16">
        <v>640</v>
      </c>
      <c r="M1172" s="15" t="s">
        <v>46</v>
      </c>
      <c r="N1172" s="16">
        <v>3</v>
      </c>
      <c r="O1172" s="15" t="s">
        <v>43</v>
      </c>
      <c r="P1172" s="15" t="s">
        <v>1042</v>
      </c>
      <c r="Q1172" s="15" t="s">
        <v>48</v>
      </c>
      <c r="R1172" s="15" t="s">
        <v>49</v>
      </c>
      <c r="S1172" s="15" t="s">
        <v>43</v>
      </c>
      <c r="T1172" s="15" t="s">
        <v>50</v>
      </c>
      <c r="U1172" s="15" t="s">
        <v>60</v>
      </c>
      <c r="V1172" s="58">
        <f t="shared" si="25"/>
        <v>3.1864262379642367</v>
      </c>
      <c r="W1172" s="58">
        <f t="shared" si="26"/>
        <v>3.1864262379642367</v>
      </c>
      <c r="X1172" s="15" t="s">
        <v>1015</v>
      </c>
      <c r="Y1172" s="15" t="s">
        <v>1023</v>
      </c>
      <c r="Z1172" s="16" t="b">
        <v>0</v>
      </c>
      <c r="AA1172" s="15" t="s">
        <v>54</v>
      </c>
      <c r="AB1172" s="16" t="b">
        <v>0</v>
      </c>
      <c r="AC1172" s="16">
        <v>39</v>
      </c>
      <c r="AD1172" s="42" t="s">
        <v>1855</v>
      </c>
      <c r="AE1172" s="42"/>
      <c r="AF1172" s="44" t="str">
        <f t="shared" si="24"/>
        <v>mix</v>
      </c>
      <c r="AG1172" s="44">
        <f>VLOOKUP(E1172,'T&amp;NTprop'!I$28:O$35,7,FALSE)</f>
        <v>0.56297283356258598</v>
      </c>
      <c r="AH1172" s="45">
        <v>5.66</v>
      </c>
      <c r="AI1172" s="45">
        <v>5.66</v>
      </c>
    </row>
    <row r="1173" spans="2:35" x14ac:dyDescent="0.25">
      <c r="B1173">
        <f>VLOOKUP(C1173*1,RMPCrecs!F$2:N$1245,9,FALSE)</f>
        <v>49</v>
      </c>
      <c r="C1173" s="15" t="s">
        <v>1266</v>
      </c>
      <c r="D1173" s="15" t="s">
        <v>41</v>
      </c>
      <c r="E1173" s="16">
        <v>2011</v>
      </c>
      <c r="F1173" s="15" t="s">
        <v>67</v>
      </c>
      <c r="G1173" s="17">
        <v>40777</v>
      </c>
      <c r="H1173" s="15" t="s">
        <v>43</v>
      </c>
      <c r="I1173" s="15" t="s">
        <v>44</v>
      </c>
      <c r="J1173" s="16">
        <v>3008</v>
      </c>
      <c r="K1173" s="15" t="s">
        <v>45</v>
      </c>
      <c r="L1173" s="16">
        <v>760</v>
      </c>
      <c r="M1173" s="15" t="s">
        <v>46</v>
      </c>
      <c r="N1173" s="16">
        <v>4</v>
      </c>
      <c r="O1173" s="15" t="s">
        <v>43</v>
      </c>
      <c r="P1173" s="15" t="s">
        <v>433</v>
      </c>
      <c r="Q1173" s="15" t="s">
        <v>48</v>
      </c>
      <c r="R1173" s="15" t="s">
        <v>49</v>
      </c>
      <c r="S1173" s="15" t="s">
        <v>43</v>
      </c>
      <c r="T1173" s="15" t="s">
        <v>50</v>
      </c>
      <c r="U1173" s="15" t="s">
        <v>69</v>
      </c>
      <c r="V1173" s="58">
        <f t="shared" si="25"/>
        <v>1.3398753438789546</v>
      </c>
      <c r="W1173" s="58">
        <f t="shared" si="26"/>
        <v>1.3398753438789546</v>
      </c>
      <c r="X1173" s="15" t="s">
        <v>1015</v>
      </c>
      <c r="Y1173" s="15" t="s">
        <v>1016</v>
      </c>
      <c r="Z1173" s="16" t="b">
        <v>0</v>
      </c>
      <c r="AA1173" s="15" t="s">
        <v>54</v>
      </c>
      <c r="AB1173" s="16" t="b">
        <v>0</v>
      </c>
      <c r="AC1173" s="16">
        <v>39</v>
      </c>
      <c r="AD1173" s="42" t="s">
        <v>1855</v>
      </c>
      <c r="AE1173" s="42"/>
      <c r="AF1173" s="44" t="str">
        <f t="shared" si="24"/>
        <v>mix</v>
      </c>
      <c r="AG1173" s="44">
        <f>VLOOKUP(E1173,'T&amp;NTprop'!I$28:O$35,7,FALSE)</f>
        <v>0.56297283356258598</v>
      </c>
      <c r="AH1173" s="45">
        <v>2.38</v>
      </c>
      <c r="AI1173" s="45">
        <v>2.38</v>
      </c>
    </row>
    <row r="1174" spans="2:35" x14ac:dyDescent="0.25">
      <c r="B1174">
        <f>VLOOKUP(C1174*1,RMPCrecs!F$2:N$1245,9,FALSE)</f>
        <v>49</v>
      </c>
      <c r="C1174" s="15" t="s">
        <v>1267</v>
      </c>
      <c r="D1174" s="15" t="s">
        <v>41</v>
      </c>
      <c r="E1174" s="16">
        <v>2011</v>
      </c>
      <c r="F1174" s="15" t="s">
        <v>67</v>
      </c>
      <c r="G1174" s="17">
        <v>40777</v>
      </c>
      <c r="H1174" s="15" t="s">
        <v>43</v>
      </c>
      <c r="I1174" s="15" t="s">
        <v>44</v>
      </c>
      <c r="J1174" s="16">
        <v>3008</v>
      </c>
      <c r="K1174" s="15" t="s">
        <v>45</v>
      </c>
      <c r="L1174" s="16">
        <v>720</v>
      </c>
      <c r="M1174" s="15" t="s">
        <v>46</v>
      </c>
      <c r="N1174" s="16">
        <v>4</v>
      </c>
      <c r="O1174" s="15" t="s">
        <v>43</v>
      </c>
      <c r="P1174" s="15" t="s">
        <v>455</v>
      </c>
      <c r="Q1174" s="15" t="s">
        <v>48</v>
      </c>
      <c r="R1174" s="15" t="s">
        <v>49</v>
      </c>
      <c r="S1174" s="15" t="s">
        <v>43</v>
      </c>
      <c r="T1174" s="15" t="s">
        <v>50</v>
      </c>
      <c r="U1174" s="15" t="s">
        <v>69</v>
      </c>
      <c r="V1174" s="58">
        <f t="shared" si="25"/>
        <v>1.3398753438789546</v>
      </c>
      <c r="W1174" s="58">
        <f t="shared" si="26"/>
        <v>1.3398753438789546</v>
      </c>
      <c r="X1174" s="15" t="s">
        <v>1015</v>
      </c>
      <c r="Y1174" s="15" t="s">
        <v>1016</v>
      </c>
      <c r="Z1174" s="16" t="b">
        <v>0</v>
      </c>
      <c r="AA1174" s="15" t="s">
        <v>54</v>
      </c>
      <c r="AB1174" s="16" t="b">
        <v>0</v>
      </c>
      <c r="AC1174" s="16">
        <v>39</v>
      </c>
      <c r="AD1174" s="42" t="s">
        <v>1855</v>
      </c>
      <c r="AE1174" s="42"/>
      <c r="AF1174" s="44" t="str">
        <f t="shared" si="24"/>
        <v>mix</v>
      </c>
      <c r="AG1174" s="44">
        <f>VLOOKUP(E1174,'T&amp;NTprop'!I$28:O$35,7,FALSE)</f>
        <v>0.56297283356258598</v>
      </c>
      <c r="AH1174" s="45">
        <v>2.38</v>
      </c>
      <c r="AI1174" s="45">
        <v>2.38</v>
      </c>
    </row>
    <row r="1175" spans="2:35" x14ac:dyDescent="0.25">
      <c r="B1175">
        <f>VLOOKUP(C1175*1,RMPCrecs!F$2:N$1245,9,FALSE)</f>
        <v>49</v>
      </c>
      <c r="C1175" s="15" t="s">
        <v>1268</v>
      </c>
      <c r="D1175" s="15" t="s">
        <v>41</v>
      </c>
      <c r="E1175" s="16">
        <v>2011</v>
      </c>
      <c r="F1175" s="15" t="s">
        <v>67</v>
      </c>
      <c r="G1175" s="17">
        <v>40777</v>
      </c>
      <c r="H1175" s="15" t="s">
        <v>43</v>
      </c>
      <c r="I1175" s="15" t="s">
        <v>44</v>
      </c>
      <c r="J1175" s="16">
        <v>3008</v>
      </c>
      <c r="K1175" s="15" t="s">
        <v>45</v>
      </c>
      <c r="L1175" s="16">
        <v>710</v>
      </c>
      <c r="M1175" s="15" t="s">
        <v>46</v>
      </c>
      <c r="N1175" s="16">
        <v>3</v>
      </c>
      <c r="O1175" s="15" t="s">
        <v>43</v>
      </c>
      <c r="P1175" s="15" t="s">
        <v>956</v>
      </c>
      <c r="Q1175" s="15" t="s">
        <v>48</v>
      </c>
      <c r="R1175" s="15" t="s">
        <v>49</v>
      </c>
      <c r="S1175" s="15" t="s">
        <v>43</v>
      </c>
      <c r="T1175" s="15" t="s">
        <v>50</v>
      </c>
      <c r="U1175" s="15" t="s">
        <v>69</v>
      </c>
      <c r="V1175" s="58">
        <f t="shared" si="25"/>
        <v>1.3398753438789546</v>
      </c>
      <c r="W1175" s="58">
        <f t="shared" si="26"/>
        <v>1.3398753438789546</v>
      </c>
      <c r="X1175" s="15" t="s">
        <v>1015</v>
      </c>
      <c r="Y1175" s="15" t="s">
        <v>1016</v>
      </c>
      <c r="Z1175" s="16" t="b">
        <v>0</v>
      </c>
      <c r="AA1175" s="15" t="s">
        <v>54</v>
      </c>
      <c r="AB1175" s="16" t="b">
        <v>0</v>
      </c>
      <c r="AC1175" s="16">
        <v>39</v>
      </c>
      <c r="AD1175" s="42" t="s">
        <v>1855</v>
      </c>
      <c r="AE1175" s="42"/>
      <c r="AF1175" s="44" t="str">
        <f t="shared" si="24"/>
        <v>mix</v>
      </c>
      <c r="AG1175" s="44">
        <f>VLOOKUP(E1175,'T&amp;NTprop'!I$28:O$35,7,FALSE)</f>
        <v>0.56297283356258598</v>
      </c>
      <c r="AH1175" s="45">
        <v>2.38</v>
      </c>
      <c r="AI1175" s="45">
        <v>2.38</v>
      </c>
    </row>
    <row r="1176" spans="2:35" x14ac:dyDescent="0.25">
      <c r="B1176">
        <f>VLOOKUP(C1176*1,RMPCrecs!F$2:N$1245,9,FALSE)</f>
        <v>49</v>
      </c>
      <c r="C1176" s="15" t="s">
        <v>1269</v>
      </c>
      <c r="D1176" s="15" t="s">
        <v>41</v>
      </c>
      <c r="E1176" s="16">
        <v>2011</v>
      </c>
      <c r="F1176" s="15" t="s">
        <v>67</v>
      </c>
      <c r="G1176" s="17">
        <v>40777</v>
      </c>
      <c r="H1176" s="15" t="s">
        <v>43</v>
      </c>
      <c r="I1176" s="15" t="s">
        <v>44</v>
      </c>
      <c r="J1176" s="16">
        <v>3008</v>
      </c>
      <c r="K1176" s="15" t="s">
        <v>110</v>
      </c>
      <c r="L1176" s="16">
        <v>860</v>
      </c>
      <c r="M1176" s="15" t="s">
        <v>46</v>
      </c>
      <c r="N1176" s="16">
        <v>4</v>
      </c>
      <c r="O1176" s="15" t="s">
        <v>43</v>
      </c>
      <c r="P1176" s="15" t="s">
        <v>433</v>
      </c>
      <c r="Q1176" s="15" t="s">
        <v>48</v>
      </c>
      <c r="R1176" s="15" t="s">
        <v>49</v>
      </c>
      <c r="S1176" s="15" t="s">
        <v>43</v>
      </c>
      <c r="T1176" s="15" t="s">
        <v>50</v>
      </c>
      <c r="U1176" s="15" t="s">
        <v>69</v>
      </c>
      <c r="V1176" s="58">
        <f t="shared" si="25"/>
        <v>1.3398753438789546</v>
      </c>
      <c r="W1176" s="58">
        <f t="shared" si="26"/>
        <v>1.3398753438789546</v>
      </c>
      <c r="X1176" s="15" t="s">
        <v>1015</v>
      </c>
      <c r="Y1176" s="15" t="s">
        <v>1016</v>
      </c>
      <c r="Z1176" s="16" t="b">
        <v>0</v>
      </c>
      <c r="AA1176" s="15" t="s">
        <v>54</v>
      </c>
      <c r="AB1176" s="16" t="b">
        <v>0</v>
      </c>
      <c r="AC1176" s="16">
        <v>39</v>
      </c>
      <c r="AD1176" s="42" t="s">
        <v>1855</v>
      </c>
      <c r="AE1176" s="42"/>
      <c r="AF1176" s="44" t="str">
        <f t="shared" si="24"/>
        <v>mix</v>
      </c>
      <c r="AG1176" s="44">
        <f>VLOOKUP(E1176,'T&amp;NTprop'!I$28:O$35,7,FALSE)</f>
        <v>0.56297283356258598</v>
      </c>
      <c r="AH1176" s="45">
        <v>2.38</v>
      </c>
      <c r="AI1176" s="45">
        <v>2.38</v>
      </c>
    </row>
    <row r="1177" spans="2:35" x14ac:dyDescent="0.25">
      <c r="B1177">
        <f>VLOOKUP(C1177*1,RMPCrecs!F$2:N$1245,9,FALSE)</f>
        <v>49</v>
      </c>
      <c r="C1177" s="15" t="s">
        <v>1270</v>
      </c>
      <c r="D1177" s="15" t="s">
        <v>41</v>
      </c>
      <c r="E1177" s="16">
        <v>2011</v>
      </c>
      <c r="F1177" s="15" t="s">
        <v>67</v>
      </c>
      <c r="G1177" s="17">
        <v>40777</v>
      </c>
      <c r="H1177" s="15" t="s">
        <v>43</v>
      </c>
      <c r="I1177" s="15" t="s">
        <v>44</v>
      </c>
      <c r="J1177" s="16">
        <v>3008</v>
      </c>
      <c r="K1177" s="15" t="s">
        <v>110</v>
      </c>
      <c r="L1177" s="16">
        <v>850</v>
      </c>
      <c r="M1177" s="15" t="s">
        <v>46</v>
      </c>
      <c r="N1177" s="16">
        <v>4</v>
      </c>
      <c r="O1177" s="15" t="s">
        <v>43</v>
      </c>
      <c r="P1177" s="15" t="s">
        <v>433</v>
      </c>
      <c r="Q1177" s="15" t="s">
        <v>48</v>
      </c>
      <c r="R1177" s="15" t="s">
        <v>49</v>
      </c>
      <c r="S1177" s="15" t="s">
        <v>43</v>
      </c>
      <c r="T1177" s="15" t="s">
        <v>50</v>
      </c>
      <c r="U1177" s="15" t="s">
        <v>69</v>
      </c>
      <c r="V1177" s="58">
        <f t="shared" si="25"/>
        <v>1.3398753438789546</v>
      </c>
      <c r="W1177" s="58">
        <f t="shared" si="26"/>
        <v>1.3398753438789546</v>
      </c>
      <c r="X1177" s="15" t="s">
        <v>1015</v>
      </c>
      <c r="Y1177" s="15" t="s">
        <v>1016</v>
      </c>
      <c r="Z1177" s="16" t="b">
        <v>0</v>
      </c>
      <c r="AA1177" s="15" t="s">
        <v>54</v>
      </c>
      <c r="AB1177" s="16" t="b">
        <v>0</v>
      </c>
      <c r="AC1177" s="16">
        <v>39</v>
      </c>
      <c r="AD1177" s="42" t="s">
        <v>1855</v>
      </c>
      <c r="AE1177" s="42"/>
      <c r="AF1177" s="44" t="str">
        <f t="shared" si="24"/>
        <v>mix</v>
      </c>
      <c r="AG1177" s="44">
        <f>VLOOKUP(E1177,'T&amp;NTprop'!I$28:O$35,7,FALSE)</f>
        <v>0.56297283356258598</v>
      </c>
      <c r="AH1177" s="45">
        <v>2.38</v>
      </c>
      <c r="AI1177" s="45">
        <v>2.38</v>
      </c>
    </row>
    <row r="1178" spans="2:35" x14ac:dyDescent="0.25">
      <c r="B1178">
        <f>VLOOKUP(C1178*1,RMPCrecs!F$2:N$1245,9,FALSE)</f>
        <v>49</v>
      </c>
      <c r="C1178" s="15" t="s">
        <v>1271</v>
      </c>
      <c r="D1178" s="15" t="s">
        <v>41</v>
      </c>
      <c r="E1178" s="16">
        <v>2011</v>
      </c>
      <c r="F1178" s="15" t="s">
        <v>67</v>
      </c>
      <c r="G1178" s="17">
        <v>40777</v>
      </c>
      <c r="H1178" s="15" t="s">
        <v>43</v>
      </c>
      <c r="I1178" s="15" t="s">
        <v>44</v>
      </c>
      <c r="J1178" s="16">
        <v>3008</v>
      </c>
      <c r="K1178" s="15" t="s">
        <v>110</v>
      </c>
      <c r="L1178" s="16">
        <v>820</v>
      </c>
      <c r="M1178" s="15" t="s">
        <v>46</v>
      </c>
      <c r="N1178" s="16">
        <v>4</v>
      </c>
      <c r="O1178" s="15" t="s">
        <v>43</v>
      </c>
      <c r="P1178" s="15" t="s">
        <v>433</v>
      </c>
      <c r="Q1178" s="15" t="s">
        <v>48</v>
      </c>
      <c r="R1178" s="15" t="s">
        <v>49</v>
      </c>
      <c r="S1178" s="15" t="s">
        <v>43</v>
      </c>
      <c r="T1178" s="15" t="s">
        <v>50</v>
      </c>
      <c r="U1178" s="15" t="s">
        <v>69</v>
      </c>
      <c r="V1178" s="58">
        <f t="shared" si="25"/>
        <v>1.3398753438789546</v>
      </c>
      <c r="W1178" s="58">
        <f t="shared" si="26"/>
        <v>1.3398753438789546</v>
      </c>
      <c r="X1178" s="15" t="s">
        <v>1015</v>
      </c>
      <c r="Y1178" s="15" t="s">
        <v>1016</v>
      </c>
      <c r="Z1178" s="16" t="b">
        <v>0</v>
      </c>
      <c r="AA1178" s="15" t="s">
        <v>54</v>
      </c>
      <c r="AB1178" s="16" t="b">
        <v>0</v>
      </c>
      <c r="AC1178" s="16">
        <v>39</v>
      </c>
      <c r="AD1178" s="42" t="s">
        <v>1855</v>
      </c>
      <c r="AE1178" s="42"/>
      <c r="AF1178" s="44" t="str">
        <f t="shared" si="24"/>
        <v>mix</v>
      </c>
      <c r="AG1178" s="44">
        <f>VLOOKUP(E1178,'T&amp;NTprop'!I$28:O$35,7,FALSE)</f>
        <v>0.56297283356258598</v>
      </c>
      <c r="AH1178" s="45">
        <v>2.38</v>
      </c>
      <c r="AI1178" s="45">
        <v>2.38</v>
      </c>
    </row>
    <row r="1179" spans="2:35" x14ac:dyDescent="0.25">
      <c r="B1179">
        <f>VLOOKUP(C1179*1,RMPCrecs!F$2:N$1245,9,FALSE)</f>
        <v>49</v>
      </c>
      <c r="C1179" s="15" t="s">
        <v>1272</v>
      </c>
      <c r="D1179" s="15" t="s">
        <v>41</v>
      </c>
      <c r="E1179" s="16">
        <v>2011</v>
      </c>
      <c r="F1179" s="15" t="s">
        <v>67</v>
      </c>
      <c r="G1179" s="17">
        <v>40777</v>
      </c>
      <c r="H1179" s="15" t="s">
        <v>43</v>
      </c>
      <c r="I1179" s="15" t="s">
        <v>44</v>
      </c>
      <c r="J1179" s="16">
        <v>3008</v>
      </c>
      <c r="K1179" s="15" t="s">
        <v>45</v>
      </c>
      <c r="L1179" s="16">
        <v>740</v>
      </c>
      <c r="M1179" s="15" t="s">
        <v>46</v>
      </c>
      <c r="N1179" s="16">
        <v>3</v>
      </c>
      <c r="O1179" s="15" t="s">
        <v>43</v>
      </c>
      <c r="P1179" s="15" t="s">
        <v>956</v>
      </c>
      <c r="Q1179" s="15" t="s">
        <v>48</v>
      </c>
      <c r="R1179" s="15" t="s">
        <v>49</v>
      </c>
      <c r="S1179" s="15" t="s">
        <v>43</v>
      </c>
      <c r="T1179" s="15" t="s">
        <v>50</v>
      </c>
      <c r="U1179" s="15" t="s">
        <v>69</v>
      </c>
      <c r="V1179" s="58">
        <f t="shared" si="25"/>
        <v>1.3398753438789546</v>
      </c>
      <c r="W1179" s="58">
        <f t="shared" si="26"/>
        <v>1.3398753438789546</v>
      </c>
      <c r="X1179" s="15" t="s">
        <v>1015</v>
      </c>
      <c r="Y1179" s="15" t="s">
        <v>1016</v>
      </c>
      <c r="Z1179" s="16" t="b">
        <v>0</v>
      </c>
      <c r="AA1179" s="15" t="s">
        <v>54</v>
      </c>
      <c r="AB1179" s="16" t="b">
        <v>0</v>
      </c>
      <c r="AC1179" s="16">
        <v>39</v>
      </c>
      <c r="AD1179" s="42" t="s">
        <v>1855</v>
      </c>
      <c r="AE1179" s="42"/>
      <c r="AF1179" s="44" t="str">
        <f t="shared" si="24"/>
        <v>mix</v>
      </c>
      <c r="AG1179" s="44">
        <f>VLOOKUP(E1179,'T&amp;NTprop'!I$28:O$35,7,FALSE)</f>
        <v>0.56297283356258598</v>
      </c>
      <c r="AH1179" s="45">
        <v>2.38</v>
      </c>
      <c r="AI1179" s="45">
        <v>2.38</v>
      </c>
    </row>
    <row r="1180" spans="2:35" x14ac:dyDescent="0.25">
      <c r="B1180">
        <f>VLOOKUP(C1180*1,RMPCrecs!F$2:N$1245,9,FALSE)</f>
        <v>49</v>
      </c>
      <c r="C1180" s="15" t="s">
        <v>1273</v>
      </c>
      <c r="D1180" s="15" t="s">
        <v>41</v>
      </c>
      <c r="E1180" s="16">
        <v>2011</v>
      </c>
      <c r="F1180" s="15" t="s">
        <v>67</v>
      </c>
      <c r="G1180" s="17">
        <v>40777</v>
      </c>
      <c r="H1180" s="15" t="s">
        <v>43</v>
      </c>
      <c r="I1180" s="15" t="s">
        <v>44</v>
      </c>
      <c r="J1180" s="16">
        <v>3008</v>
      </c>
      <c r="K1180" s="15" t="s">
        <v>45</v>
      </c>
      <c r="L1180" s="16">
        <v>660</v>
      </c>
      <c r="M1180" s="15" t="s">
        <v>46</v>
      </c>
      <c r="N1180" s="16">
        <v>3</v>
      </c>
      <c r="O1180" s="15" t="s">
        <v>43</v>
      </c>
      <c r="P1180" s="15" t="s">
        <v>770</v>
      </c>
      <c r="Q1180" s="15" t="s">
        <v>48</v>
      </c>
      <c r="R1180" s="15" t="s">
        <v>59</v>
      </c>
      <c r="S1180" s="15" t="s">
        <v>43</v>
      </c>
      <c r="T1180" s="15" t="s">
        <v>50</v>
      </c>
      <c r="U1180" s="15" t="s">
        <v>69</v>
      </c>
      <c r="V1180" s="58">
        <f t="shared" si="25"/>
        <v>1.3398753438789546</v>
      </c>
      <c r="W1180" s="58">
        <f t="shared" si="26"/>
        <v>1.3398753438789546</v>
      </c>
      <c r="X1180" s="15" t="s">
        <v>1015</v>
      </c>
      <c r="Y1180" s="15" t="s">
        <v>1016</v>
      </c>
      <c r="Z1180" s="16" t="b">
        <v>0</v>
      </c>
      <c r="AA1180" s="15" t="s">
        <v>54</v>
      </c>
      <c r="AB1180" s="16" t="b">
        <v>0</v>
      </c>
      <c r="AC1180" s="16">
        <v>39</v>
      </c>
      <c r="AD1180" s="42" t="s">
        <v>1855</v>
      </c>
      <c r="AE1180" s="42"/>
      <c r="AF1180" s="44" t="str">
        <f t="shared" si="24"/>
        <v>mix</v>
      </c>
      <c r="AG1180" s="44">
        <f>VLOOKUP(E1180,'T&amp;NTprop'!I$28:O$35,7,FALSE)</f>
        <v>0.56297283356258598</v>
      </c>
      <c r="AH1180" s="45">
        <v>2.38</v>
      </c>
      <c r="AI1180" s="45">
        <v>2.38</v>
      </c>
    </row>
    <row r="1181" spans="2:35" x14ac:dyDescent="0.25">
      <c r="B1181">
        <f>VLOOKUP(C1181*1,RMPCrecs!F$2:N$1245,9,FALSE)</f>
        <v>49</v>
      </c>
      <c r="C1181" s="15" t="s">
        <v>1274</v>
      </c>
      <c r="D1181" s="15" t="s">
        <v>41</v>
      </c>
      <c r="E1181" s="16">
        <v>2011</v>
      </c>
      <c r="F1181" s="15" t="s">
        <v>67</v>
      </c>
      <c r="G1181" s="17">
        <v>40777</v>
      </c>
      <c r="H1181" s="15" t="s">
        <v>43</v>
      </c>
      <c r="I1181" s="15" t="s">
        <v>44</v>
      </c>
      <c r="J1181" s="16">
        <v>3008</v>
      </c>
      <c r="K1181" s="15" t="s">
        <v>45</v>
      </c>
      <c r="L1181" s="16">
        <v>750</v>
      </c>
      <c r="M1181" s="15" t="s">
        <v>46</v>
      </c>
      <c r="N1181" s="16">
        <v>4</v>
      </c>
      <c r="O1181" s="15" t="s">
        <v>43</v>
      </c>
      <c r="P1181" s="15" t="s">
        <v>433</v>
      </c>
      <c r="Q1181" s="15" t="s">
        <v>48</v>
      </c>
      <c r="R1181" s="15" t="s">
        <v>49</v>
      </c>
      <c r="S1181" s="15" t="s">
        <v>43</v>
      </c>
      <c r="T1181" s="15" t="s">
        <v>50</v>
      </c>
      <c r="U1181" s="15" t="s">
        <v>69</v>
      </c>
      <c r="V1181" s="58">
        <f t="shared" si="25"/>
        <v>1.3398753438789546</v>
      </c>
      <c r="W1181" s="58">
        <f t="shared" si="26"/>
        <v>1.3398753438789546</v>
      </c>
      <c r="X1181" s="15" t="s">
        <v>1015</v>
      </c>
      <c r="Y1181" s="15" t="s">
        <v>1016</v>
      </c>
      <c r="Z1181" s="16" t="b">
        <v>0</v>
      </c>
      <c r="AA1181" s="15" t="s">
        <v>54</v>
      </c>
      <c r="AB1181" s="16" t="b">
        <v>0</v>
      </c>
      <c r="AC1181" s="16">
        <v>39</v>
      </c>
      <c r="AD1181" s="42" t="s">
        <v>1855</v>
      </c>
      <c r="AE1181" s="42"/>
      <c r="AF1181" s="44" t="str">
        <f t="shared" si="24"/>
        <v>mix</v>
      </c>
      <c r="AG1181" s="44">
        <f>VLOOKUP(E1181,'T&amp;NTprop'!I$28:O$35,7,FALSE)</f>
        <v>0.56297283356258598</v>
      </c>
      <c r="AH1181" s="45">
        <v>2.38</v>
      </c>
      <c r="AI1181" s="45">
        <v>2.38</v>
      </c>
    </row>
    <row r="1182" spans="2:35" x14ac:dyDescent="0.25">
      <c r="B1182">
        <f>VLOOKUP(C1182*1,RMPCrecs!F$2:N$1245,9,FALSE)</f>
        <v>49</v>
      </c>
      <c r="C1182" s="15" t="s">
        <v>1275</v>
      </c>
      <c r="D1182" s="15" t="s">
        <v>41</v>
      </c>
      <c r="E1182" s="16">
        <v>2011</v>
      </c>
      <c r="F1182" s="15" t="s">
        <v>67</v>
      </c>
      <c r="G1182" s="17">
        <v>40777</v>
      </c>
      <c r="H1182" s="15" t="s">
        <v>43</v>
      </c>
      <c r="I1182" s="15" t="s">
        <v>44</v>
      </c>
      <c r="J1182" s="16">
        <v>3008</v>
      </c>
      <c r="K1182" s="15" t="s">
        <v>110</v>
      </c>
      <c r="L1182" s="16">
        <v>880</v>
      </c>
      <c r="M1182" s="15" t="s">
        <v>46</v>
      </c>
      <c r="N1182" s="16">
        <v>4</v>
      </c>
      <c r="O1182" s="15" t="s">
        <v>43</v>
      </c>
      <c r="P1182" s="15" t="s">
        <v>455</v>
      </c>
      <c r="Q1182" s="15" t="s">
        <v>48</v>
      </c>
      <c r="R1182" s="15" t="s">
        <v>49</v>
      </c>
      <c r="S1182" s="15" t="s">
        <v>43</v>
      </c>
      <c r="T1182" s="15" t="s">
        <v>50</v>
      </c>
      <c r="U1182" s="15" t="s">
        <v>69</v>
      </c>
      <c r="V1182" s="58">
        <f t="shared" si="25"/>
        <v>1.3398753438789546</v>
      </c>
      <c r="W1182" s="58">
        <f t="shared" si="26"/>
        <v>1.3398753438789546</v>
      </c>
      <c r="X1182" s="15" t="s">
        <v>1015</v>
      </c>
      <c r="Y1182" s="15" t="s">
        <v>1016</v>
      </c>
      <c r="Z1182" s="16" t="b">
        <v>0</v>
      </c>
      <c r="AA1182" s="15" t="s">
        <v>54</v>
      </c>
      <c r="AB1182" s="16" t="b">
        <v>0</v>
      </c>
      <c r="AC1182" s="16">
        <v>39</v>
      </c>
      <c r="AD1182" s="42" t="s">
        <v>1855</v>
      </c>
      <c r="AE1182" s="42"/>
      <c r="AF1182" s="44" t="str">
        <f t="shared" si="24"/>
        <v>mix</v>
      </c>
      <c r="AG1182" s="44">
        <f>VLOOKUP(E1182,'T&amp;NTprop'!I$28:O$35,7,FALSE)</f>
        <v>0.56297283356258598</v>
      </c>
      <c r="AH1182" s="45">
        <v>2.38</v>
      </c>
      <c r="AI1182" s="45">
        <v>2.38</v>
      </c>
    </row>
    <row r="1183" spans="2:35" x14ac:dyDescent="0.25">
      <c r="B1183">
        <f>VLOOKUP(C1183*1,RMPCrecs!F$2:N$1245,9,FALSE)</f>
        <v>49</v>
      </c>
      <c r="C1183" s="15" t="s">
        <v>1276</v>
      </c>
      <c r="D1183" s="15" t="s">
        <v>41</v>
      </c>
      <c r="E1183" s="16">
        <v>2011</v>
      </c>
      <c r="F1183" s="15" t="s">
        <v>67</v>
      </c>
      <c r="G1183" s="17">
        <v>40777</v>
      </c>
      <c r="H1183" s="15" t="s">
        <v>43</v>
      </c>
      <c r="I1183" s="15" t="s">
        <v>44</v>
      </c>
      <c r="J1183" s="16">
        <v>3008</v>
      </c>
      <c r="K1183" s="15" t="s">
        <v>110</v>
      </c>
      <c r="L1183" s="16">
        <v>820</v>
      </c>
      <c r="M1183" s="15" t="s">
        <v>46</v>
      </c>
      <c r="N1183" s="16">
        <v>4</v>
      </c>
      <c r="O1183" s="15" t="s">
        <v>43</v>
      </c>
      <c r="P1183" s="15" t="s">
        <v>433</v>
      </c>
      <c r="Q1183" s="15" t="s">
        <v>48</v>
      </c>
      <c r="R1183" s="15" t="s">
        <v>49</v>
      </c>
      <c r="S1183" s="15" t="s">
        <v>43</v>
      </c>
      <c r="T1183" s="15" t="s">
        <v>50</v>
      </c>
      <c r="U1183" s="15" t="s">
        <v>69</v>
      </c>
      <c r="V1183" s="58">
        <f t="shared" si="25"/>
        <v>1.3398753438789546</v>
      </c>
      <c r="W1183" s="58">
        <f t="shared" si="26"/>
        <v>1.3398753438789546</v>
      </c>
      <c r="X1183" s="15" t="s">
        <v>1015</v>
      </c>
      <c r="Y1183" s="15" t="s">
        <v>1016</v>
      </c>
      <c r="Z1183" s="16" t="b">
        <v>0</v>
      </c>
      <c r="AA1183" s="15" t="s">
        <v>54</v>
      </c>
      <c r="AB1183" s="16" t="b">
        <v>0</v>
      </c>
      <c r="AC1183" s="16">
        <v>39</v>
      </c>
      <c r="AD1183" s="42" t="s">
        <v>1855</v>
      </c>
      <c r="AE1183" s="42"/>
      <c r="AF1183" s="44" t="str">
        <f t="shared" si="24"/>
        <v>mix</v>
      </c>
      <c r="AG1183" s="44">
        <f>VLOOKUP(E1183,'T&amp;NTprop'!I$28:O$35,7,FALSE)</f>
        <v>0.56297283356258598</v>
      </c>
      <c r="AH1183" s="45">
        <v>2.38</v>
      </c>
      <c r="AI1183" s="45">
        <v>2.38</v>
      </c>
    </row>
    <row r="1184" spans="2:35" x14ac:dyDescent="0.25">
      <c r="B1184">
        <f>VLOOKUP(C1184*1,RMPCrecs!F$2:N$1245,9,FALSE)</f>
        <v>49</v>
      </c>
      <c r="C1184" s="15" t="s">
        <v>1277</v>
      </c>
      <c r="D1184" s="15" t="s">
        <v>41</v>
      </c>
      <c r="E1184" s="16">
        <v>2011</v>
      </c>
      <c r="F1184" s="15" t="s">
        <v>67</v>
      </c>
      <c r="G1184" s="17">
        <v>40777</v>
      </c>
      <c r="H1184" s="15" t="s">
        <v>43</v>
      </c>
      <c r="I1184" s="15" t="s">
        <v>44</v>
      </c>
      <c r="J1184" s="16">
        <v>3008</v>
      </c>
      <c r="K1184" s="15" t="s">
        <v>45</v>
      </c>
      <c r="L1184" s="16">
        <v>890</v>
      </c>
      <c r="M1184" s="15" t="s">
        <v>46</v>
      </c>
      <c r="N1184" s="16">
        <v>4</v>
      </c>
      <c r="O1184" s="15" t="s">
        <v>43</v>
      </c>
      <c r="P1184" s="15" t="s">
        <v>433</v>
      </c>
      <c r="Q1184" s="15" t="s">
        <v>48</v>
      </c>
      <c r="R1184" s="15" t="s">
        <v>49</v>
      </c>
      <c r="S1184" s="15" t="s">
        <v>43</v>
      </c>
      <c r="T1184" s="15" t="s">
        <v>50</v>
      </c>
      <c r="U1184" s="15" t="s">
        <v>69</v>
      </c>
      <c r="V1184" s="58">
        <f t="shared" si="25"/>
        <v>1.3398753438789546</v>
      </c>
      <c r="W1184" s="58">
        <f t="shared" si="26"/>
        <v>1.3398753438789546</v>
      </c>
      <c r="X1184" s="15" t="s">
        <v>1015</v>
      </c>
      <c r="Y1184" s="15" t="s">
        <v>1016</v>
      </c>
      <c r="Z1184" s="16" t="b">
        <v>0</v>
      </c>
      <c r="AA1184" s="15" t="s">
        <v>54</v>
      </c>
      <c r="AB1184" s="16" t="b">
        <v>0</v>
      </c>
      <c r="AC1184" s="16">
        <v>39</v>
      </c>
      <c r="AD1184" s="42" t="s">
        <v>1855</v>
      </c>
      <c r="AE1184" s="42"/>
      <c r="AF1184" s="44" t="str">
        <f t="shared" si="24"/>
        <v>mix</v>
      </c>
      <c r="AG1184" s="44">
        <f>VLOOKUP(E1184,'T&amp;NTprop'!I$28:O$35,7,FALSE)</f>
        <v>0.56297283356258598</v>
      </c>
      <c r="AH1184" s="45">
        <v>2.38</v>
      </c>
      <c r="AI1184" s="45">
        <v>2.38</v>
      </c>
    </row>
    <row r="1185" spans="2:35" x14ac:dyDescent="0.25">
      <c r="B1185">
        <f>VLOOKUP(C1185*1,RMPCrecs!F$2:N$1245,9,FALSE)</f>
        <v>49</v>
      </c>
      <c r="C1185" s="15" t="s">
        <v>1278</v>
      </c>
      <c r="D1185" s="15" t="s">
        <v>41</v>
      </c>
      <c r="E1185" s="16">
        <v>2011</v>
      </c>
      <c r="F1185" s="15" t="s">
        <v>67</v>
      </c>
      <c r="G1185" s="17">
        <v>40777</v>
      </c>
      <c r="H1185" s="15" t="s">
        <v>43</v>
      </c>
      <c r="I1185" s="15" t="s">
        <v>44</v>
      </c>
      <c r="J1185" s="16">
        <v>3008</v>
      </c>
      <c r="K1185" s="15" t="s">
        <v>110</v>
      </c>
      <c r="L1185" s="16">
        <v>830</v>
      </c>
      <c r="M1185" s="15" t="s">
        <v>46</v>
      </c>
      <c r="N1185" s="16">
        <v>4</v>
      </c>
      <c r="O1185" s="15" t="s">
        <v>43</v>
      </c>
      <c r="P1185" s="15" t="s">
        <v>433</v>
      </c>
      <c r="Q1185" s="15" t="s">
        <v>48</v>
      </c>
      <c r="R1185" s="15" t="s">
        <v>49</v>
      </c>
      <c r="S1185" s="15" t="s">
        <v>43</v>
      </c>
      <c r="T1185" s="15" t="s">
        <v>50</v>
      </c>
      <c r="U1185" s="15" t="s">
        <v>69</v>
      </c>
      <c r="V1185" s="58">
        <f t="shared" si="25"/>
        <v>1.3398753438789546</v>
      </c>
      <c r="W1185" s="58">
        <f t="shared" si="26"/>
        <v>1.3398753438789546</v>
      </c>
      <c r="X1185" s="15" t="s">
        <v>1015</v>
      </c>
      <c r="Y1185" s="15" t="s">
        <v>1016</v>
      </c>
      <c r="Z1185" s="16" t="b">
        <v>0</v>
      </c>
      <c r="AA1185" s="15" t="s">
        <v>54</v>
      </c>
      <c r="AB1185" s="16" t="b">
        <v>0</v>
      </c>
      <c r="AC1185" s="16">
        <v>39</v>
      </c>
      <c r="AD1185" s="42" t="s">
        <v>1855</v>
      </c>
      <c r="AE1185" s="42"/>
      <c r="AF1185" s="44" t="str">
        <f t="shared" si="24"/>
        <v>mix</v>
      </c>
      <c r="AG1185" s="44">
        <f>VLOOKUP(E1185,'T&amp;NTprop'!I$28:O$35,7,FALSE)</f>
        <v>0.56297283356258598</v>
      </c>
      <c r="AH1185" s="45">
        <v>2.38</v>
      </c>
      <c r="AI1185" s="45">
        <v>2.38</v>
      </c>
    </row>
    <row r="1186" spans="2:35" x14ac:dyDescent="0.25">
      <c r="B1186">
        <f>VLOOKUP(C1186*1,RMPCrecs!F$2:N$1245,9,FALSE)</f>
        <v>49</v>
      </c>
      <c r="C1186" s="15" t="s">
        <v>1279</v>
      </c>
      <c r="D1186" s="15" t="s">
        <v>41</v>
      </c>
      <c r="E1186" s="16">
        <v>2011</v>
      </c>
      <c r="F1186" s="15" t="s">
        <v>67</v>
      </c>
      <c r="G1186" s="17">
        <v>40777</v>
      </c>
      <c r="H1186" s="15" t="s">
        <v>43</v>
      </c>
      <c r="I1186" s="15" t="s">
        <v>44</v>
      </c>
      <c r="J1186" s="16">
        <v>3008</v>
      </c>
      <c r="K1186" s="15" t="s">
        <v>45</v>
      </c>
      <c r="L1186" s="16">
        <v>800</v>
      </c>
      <c r="M1186" s="15" t="s">
        <v>46</v>
      </c>
      <c r="N1186" s="16">
        <v>3</v>
      </c>
      <c r="O1186" s="15" t="s">
        <v>43</v>
      </c>
      <c r="P1186" s="15" t="s">
        <v>770</v>
      </c>
      <c r="Q1186" s="15" t="s">
        <v>48</v>
      </c>
      <c r="R1186" s="15" t="s">
        <v>59</v>
      </c>
      <c r="S1186" s="15" t="s">
        <v>43</v>
      </c>
      <c r="T1186" s="15" t="s">
        <v>50</v>
      </c>
      <c r="U1186" s="15" t="s">
        <v>69</v>
      </c>
      <c r="V1186" s="58">
        <f t="shared" si="25"/>
        <v>1.3398753438789546</v>
      </c>
      <c r="W1186" s="58">
        <f t="shared" si="26"/>
        <v>1.3398753438789546</v>
      </c>
      <c r="X1186" s="15" t="s">
        <v>1015</v>
      </c>
      <c r="Y1186" s="15" t="s">
        <v>1016</v>
      </c>
      <c r="Z1186" s="16" t="b">
        <v>0</v>
      </c>
      <c r="AA1186" s="15" t="s">
        <v>54</v>
      </c>
      <c r="AB1186" s="16" t="b">
        <v>0</v>
      </c>
      <c r="AC1186" s="16">
        <v>39</v>
      </c>
      <c r="AD1186" s="42" t="s">
        <v>1855</v>
      </c>
      <c r="AE1186" s="42"/>
      <c r="AF1186" s="44" t="str">
        <f t="shared" si="24"/>
        <v>mix</v>
      </c>
      <c r="AG1186" s="44">
        <f>VLOOKUP(E1186,'T&amp;NTprop'!I$28:O$35,7,FALSE)</f>
        <v>0.56297283356258598</v>
      </c>
      <c r="AH1186" s="45">
        <v>2.38</v>
      </c>
      <c r="AI1186" s="45">
        <v>2.38</v>
      </c>
    </row>
    <row r="1187" spans="2:35" x14ac:dyDescent="0.25">
      <c r="B1187">
        <f>VLOOKUP(C1187*1,RMPCrecs!F$2:N$1245,9,FALSE)</f>
        <v>49</v>
      </c>
      <c r="C1187" s="15" t="s">
        <v>1280</v>
      </c>
      <c r="D1187" s="15" t="s">
        <v>41</v>
      </c>
      <c r="E1187" s="16">
        <v>2011</v>
      </c>
      <c r="F1187" s="15" t="s">
        <v>67</v>
      </c>
      <c r="G1187" s="17">
        <v>40777</v>
      </c>
      <c r="H1187" s="15" t="s">
        <v>43</v>
      </c>
      <c r="I1187" s="15" t="s">
        <v>44</v>
      </c>
      <c r="J1187" s="16">
        <v>3008</v>
      </c>
      <c r="K1187" s="15" t="s">
        <v>45</v>
      </c>
      <c r="L1187" s="16">
        <v>780</v>
      </c>
      <c r="M1187" s="15" t="s">
        <v>46</v>
      </c>
      <c r="N1187" s="16">
        <v>4</v>
      </c>
      <c r="O1187" s="15" t="s">
        <v>43</v>
      </c>
      <c r="P1187" s="15" t="s">
        <v>433</v>
      </c>
      <c r="Q1187" s="15" t="s">
        <v>48</v>
      </c>
      <c r="R1187" s="15" t="s">
        <v>49</v>
      </c>
      <c r="S1187" s="15" t="s">
        <v>43</v>
      </c>
      <c r="T1187" s="15" t="s">
        <v>50</v>
      </c>
      <c r="U1187" s="15" t="s">
        <v>69</v>
      </c>
      <c r="V1187" s="58">
        <f t="shared" si="25"/>
        <v>1.3398753438789546</v>
      </c>
      <c r="W1187" s="58">
        <f t="shared" si="26"/>
        <v>1.3398753438789546</v>
      </c>
      <c r="X1187" s="15" t="s">
        <v>1015</v>
      </c>
      <c r="Y1187" s="15" t="s">
        <v>1016</v>
      </c>
      <c r="Z1187" s="16" t="b">
        <v>0</v>
      </c>
      <c r="AA1187" s="15" t="s">
        <v>54</v>
      </c>
      <c r="AB1187" s="16" t="b">
        <v>0</v>
      </c>
      <c r="AC1187" s="16">
        <v>39</v>
      </c>
      <c r="AD1187" s="42" t="s">
        <v>1855</v>
      </c>
      <c r="AE1187" s="42"/>
      <c r="AF1187" s="44" t="str">
        <f t="shared" si="24"/>
        <v>mix</v>
      </c>
      <c r="AG1187" s="44">
        <f>VLOOKUP(E1187,'T&amp;NTprop'!I$28:O$35,7,FALSE)</f>
        <v>0.56297283356258598</v>
      </c>
      <c r="AH1187" s="45">
        <v>2.38</v>
      </c>
      <c r="AI1187" s="45">
        <v>2.38</v>
      </c>
    </row>
    <row r="1188" spans="2:35" x14ac:dyDescent="0.25">
      <c r="B1188">
        <f>VLOOKUP(C1188*1,RMPCrecs!F$2:N$1245,9,FALSE)</f>
        <v>49</v>
      </c>
      <c r="C1188" s="15" t="s">
        <v>1281</v>
      </c>
      <c r="D1188" s="15" t="s">
        <v>41</v>
      </c>
      <c r="E1188" s="16">
        <v>2011</v>
      </c>
      <c r="F1188" s="15" t="s">
        <v>67</v>
      </c>
      <c r="G1188" s="17">
        <v>40777</v>
      </c>
      <c r="H1188" s="15" t="s">
        <v>43</v>
      </c>
      <c r="I1188" s="15" t="s">
        <v>44</v>
      </c>
      <c r="J1188" s="16">
        <v>3008</v>
      </c>
      <c r="K1188" s="15" t="s">
        <v>45</v>
      </c>
      <c r="L1188" s="16">
        <v>600</v>
      </c>
      <c r="M1188" s="15" t="s">
        <v>46</v>
      </c>
      <c r="N1188" s="16">
        <v>3</v>
      </c>
      <c r="O1188" s="15" t="s">
        <v>43</v>
      </c>
      <c r="P1188" s="15" t="s">
        <v>770</v>
      </c>
      <c r="Q1188" s="15" t="s">
        <v>48</v>
      </c>
      <c r="R1188" s="15" t="s">
        <v>49</v>
      </c>
      <c r="S1188" s="15" t="s">
        <v>43</v>
      </c>
      <c r="T1188" s="15" t="s">
        <v>50</v>
      </c>
      <c r="U1188" s="15" t="s">
        <v>69</v>
      </c>
      <c r="V1188" s="58">
        <f t="shared" si="25"/>
        <v>1.3398753438789546</v>
      </c>
      <c r="W1188" s="58">
        <f t="shared" si="26"/>
        <v>1.3398753438789546</v>
      </c>
      <c r="X1188" s="15" t="s">
        <v>1015</v>
      </c>
      <c r="Y1188" s="15" t="s">
        <v>1016</v>
      </c>
      <c r="Z1188" s="16" t="b">
        <v>0</v>
      </c>
      <c r="AA1188" s="15" t="s">
        <v>54</v>
      </c>
      <c r="AB1188" s="16" t="b">
        <v>0</v>
      </c>
      <c r="AC1188" s="16">
        <v>39</v>
      </c>
      <c r="AD1188" s="42" t="s">
        <v>1855</v>
      </c>
      <c r="AE1188" s="42"/>
      <c r="AF1188" s="44" t="str">
        <f t="shared" si="24"/>
        <v>mix</v>
      </c>
      <c r="AG1188" s="44">
        <f>VLOOKUP(E1188,'T&amp;NTprop'!I$28:O$35,7,FALSE)</f>
        <v>0.56297283356258598</v>
      </c>
      <c r="AH1188" s="45">
        <v>2.38</v>
      </c>
      <c r="AI1188" s="45">
        <v>2.38</v>
      </c>
    </row>
    <row r="1189" spans="2:35" x14ac:dyDescent="0.25">
      <c r="B1189">
        <f>VLOOKUP(C1189*1,RMPCrecs!F$2:N$1245,9,FALSE)</f>
        <v>49</v>
      </c>
      <c r="C1189" s="15" t="s">
        <v>1291</v>
      </c>
      <c r="D1189" s="15" t="s">
        <v>41</v>
      </c>
      <c r="E1189" s="16">
        <v>2012</v>
      </c>
      <c r="F1189" s="15" t="s">
        <v>42</v>
      </c>
      <c r="G1189" s="17">
        <v>41158</v>
      </c>
      <c r="H1189" s="15" t="s">
        <v>43</v>
      </c>
      <c r="I1189" s="15" t="s">
        <v>44</v>
      </c>
      <c r="J1189" s="16">
        <v>3008</v>
      </c>
      <c r="K1189" s="15" t="s">
        <v>110</v>
      </c>
      <c r="L1189" s="16">
        <v>880</v>
      </c>
      <c r="M1189" s="15" t="s">
        <v>46</v>
      </c>
      <c r="N1189" s="16">
        <v>4</v>
      </c>
      <c r="O1189" s="15" t="s">
        <v>43</v>
      </c>
      <c r="P1189" s="15" t="s">
        <v>956</v>
      </c>
      <c r="Q1189" s="15" t="s">
        <v>48</v>
      </c>
      <c r="R1189" s="15" t="s">
        <v>49</v>
      </c>
      <c r="S1189" s="15" t="s">
        <v>43</v>
      </c>
      <c r="T1189" s="15" t="s">
        <v>50</v>
      </c>
      <c r="U1189" s="15" t="s">
        <v>60</v>
      </c>
      <c r="V1189" s="58">
        <f t="shared" si="25"/>
        <v>1.853336031733182</v>
      </c>
      <c r="W1189" s="58">
        <f t="shared" si="26"/>
        <v>1.853336031733182</v>
      </c>
      <c r="X1189" s="15" t="s">
        <v>1015</v>
      </c>
      <c r="Y1189" s="15" t="s">
        <v>1292</v>
      </c>
      <c r="Z1189" s="16" t="b">
        <v>0</v>
      </c>
      <c r="AA1189" s="15" t="s">
        <v>54</v>
      </c>
      <c r="AB1189" s="16" t="b">
        <v>0</v>
      </c>
      <c r="AC1189" s="16">
        <v>39</v>
      </c>
      <c r="AD1189" s="42" t="s">
        <v>1855</v>
      </c>
      <c r="AE1189" s="42"/>
      <c r="AF1189" s="44" t="str">
        <f t="shared" si="24"/>
        <v>mix</v>
      </c>
      <c r="AG1189" s="44">
        <f>VLOOKUP(E1189,'T&amp;NTprop'!I$28:O$35,7,FALSE)</f>
        <v>0.63470412045656921</v>
      </c>
      <c r="AH1189" s="45">
        <v>2.92</v>
      </c>
      <c r="AI1189" s="45">
        <v>2.92</v>
      </c>
    </row>
    <row r="1190" spans="2:35" x14ac:dyDescent="0.25">
      <c r="B1190">
        <f>VLOOKUP(C1190*1,RMPCrecs!F$2:N$1245,9,FALSE)</f>
        <v>49</v>
      </c>
      <c r="C1190" s="15" t="s">
        <v>1293</v>
      </c>
      <c r="D1190" s="15" t="s">
        <v>41</v>
      </c>
      <c r="E1190" s="16">
        <v>2012</v>
      </c>
      <c r="F1190" s="15" t="s">
        <v>42</v>
      </c>
      <c r="G1190" s="17">
        <v>41158</v>
      </c>
      <c r="H1190" s="15" t="s">
        <v>43</v>
      </c>
      <c r="I1190" s="15" t="s">
        <v>44</v>
      </c>
      <c r="J1190" s="16">
        <v>3008</v>
      </c>
      <c r="K1190" s="15" t="s">
        <v>110</v>
      </c>
      <c r="L1190" s="16">
        <v>740</v>
      </c>
      <c r="M1190" s="15" t="s">
        <v>46</v>
      </c>
      <c r="N1190" s="16">
        <v>4</v>
      </c>
      <c r="O1190" s="15" t="s">
        <v>43</v>
      </c>
      <c r="P1190" s="15" t="s">
        <v>956</v>
      </c>
      <c r="Q1190" s="15" t="s">
        <v>48</v>
      </c>
      <c r="R1190" s="15" t="s">
        <v>49</v>
      </c>
      <c r="S1190" s="15" t="s">
        <v>43</v>
      </c>
      <c r="T1190" s="15" t="s">
        <v>50</v>
      </c>
      <c r="U1190" s="15" t="s">
        <v>60</v>
      </c>
      <c r="V1190" s="58">
        <f t="shared" si="25"/>
        <v>1.853336031733182</v>
      </c>
      <c r="W1190" s="58">
        <f t="shared" si="26"/>
        <v>1.853336031733182</v>
      </c>
      <c r="X1190" s="15" t="s">
        <v>1015</v>
      </c>
      <c r="Y1190" s="15" t="s">
        <v>1292</v>
      </c>
      <c r="Z1190" s="16" t="b">
        <v>0</v>
      </c>
      <c r="AA1190" s="15" t="s">
        <v>54</v>
      </c>
      <c r="AB1190" s="16" t="b">
        <v>0</v>
      </c>
      <c r="AC1190" s="16">
        <v>39</v>
      </c>
      <c r="AD1190" s="42" t="s">
        <v>1855</v>
      </c>
      <c r="AE1190" s="42"/>
      <c r="AF1190" s="44" t="str">
        <f t="shared" si="24"/>
        <v>mix</v>
      </c>
      <c r="AG1190" s="44">
        <f>VLOOKUP(E1190,'T&amp;NTprop'!I$28:O$35,7,FALSE)</f>
        <v>0.63470412045656921</v>
      </c>
      <c r="AH1190" s="45">
        <v>2.92</v>
      </c>
      <c r="AI1190" s="45">
        <v>2.92</v>
      </c>
    </row>
    <row r="1191" spans="2:35" x14ac:dyDescent="0.25">
      <c r="B1191">
        <f>VLOOKUP(C1191*1,RMPCrecs!F$2:N$1245,9,FALSE)</f>
        <v>49</v>
      </c>
      <c r="C1191" s="15" t="s">
        <v>1294</v>
      </c>
      <c r="D1191" s="15" t="s">
        <v>41</v>
      </c>
      <c r="E1191" s="16">
        <v>2012</v>
      </c>
      <c r="F1191" s="15" t="s">
        <v>42</v>
      </c>
      <c r="G1191" s="17">
        <v>41158</v>
      </c>
      <c r="H1191" s="15" t="s">
        <v>43</v>
      </c>
      <c r="I1191" s="15" t="s">
        <v>44</v>
      </c>
      <c r="J1191" s="16">
        <v>3008</v>
      </c>
      <c r="K1191" s="15" t="s">
        <v>45</v>
      </c>
      <c r="L1191" s="16">
        <v>810</v>
      </c>
      <c r="M1191" s="15" t="s">
        <v>46</v>
      </c>
      <c r="N1191" s="16">
        <v>4</v>
      </c>
      <c r="O1191" s="15" t="s">
        <v>43</v>
      </c>
      <c r="P1191" s="15" t="s">
        <v>956</v>
      </c>
      <c r="Q1191" s="15" t="s">
        <v>48</v>
      </c>
      <c r="R1191" s="15" t="s">
        <v>59</v>
      </c>
      <c r="S1191" s="15" t="s">
        <v>43</v>
      </c>
      <c r="T1191" s="15" t="s">
        <v>50</v>
      </c>
      <c r="U1191" s="15" t="s">
        <v>60</v>
      </c>
      <c r="V1191" s="58">
        <f t="shared" si="25"/>
        <v>1.853336031733182</v>
      </c>
      <c r="W1191" s="58">
        <f t="shared" si="26"/>
        <v>1.853336031733182</v>
      </c>
      <c r="X1191" s="15" t="s">
        <v>1015</v>
      </c>
      <c r="Y1191" s="15" t="s">
        <v>1292</v>
      </c>
      <c r="Z1191" s="16" t="b">
        <v>0</v>
      </c>
      <c r="AA1191" s="15" t="s">
        <v>54</v>
      </c>
      <c r="AB1191" s="16" t="b">
        <v>0</v>
      </c>
      <c r="AC1191" s="16">
        <v>39</v>
      </c>
      <c r="AD1191" s="42" t="s">
        <v>1855</v>
      </c>
      <c r="AE1191" s="42"/>
      <c r="AF1191" s="44" t="str">
        <f t="shared" si="24"/>
        <v>mix</v>
      </c>
      <c r="AG1191" s="44">
        <f>VLOOKUP(E1191,'T&amp;NTprop'!I$28:O$35,7,FALSE)</f>
        <v>0.63470412045656921</v>
      </c>
      <c r="AH1191" s="45">
        <v>2.92</v>
      </c>
      <c r="AI1191" s="45">
        <v>2.92</v>
      </c>
    </row>
    <row r="1192" spans="2:35" x14ac:dyDescent="0.25">
      <c r="B1192">
        <f>VLOOKUP(C1192*1,RMPCrecs!F$2:N$1245,9,FALSE)</f>
        <v>49</v>
      </c>
      <c r="C1192" s="15" t="s">
        <v>1305</v>
      </c>
      <c r="D1192" s="15" t="s">
        <v>41</v>
      </c>
      <c r="E1192" s="16">
        <v>2012</v>
      </c>
      <c r="F1192" s="15" t="s">
        <v>67</v>
      </c>
      <c r="G1192" s="17">
        <v>41156</v>
      </c>
      <c r="H1192" s="15" t="s">
        <v>43</v>
      </c>
      <c r="I1192" s="15" t="s">
        <v>44</v>
      </c>
      <c r="J1192" s="16">
        <v>3008</v>
      </c>
      <c r="K1192" s="15" t="s">
        <v>110</v>
      </c>
      <c r="L1192" s="16">
        <v>820</v>
      </c>
      <c r="M1192" s="15" t="s">
        <v>46</v>
      </c>
      <c r="N1192" s="16">
        <v>4</v>
      </c>
      <c r="O1192" s="15" t="s">
        <v>43</v>
      </c>
      <c r="P1192" s="15" t="s">
        <v>770</v>
      </c>
      <c r="Q1192" s="15" t="s">
        <v>48</v>
      </c>
      <c r="R1192" s="15" t="s">
        <v>59</v>
      </c>
      <c r="S1192" s="15" t="s">
        <v>43</v>
      </c>
      <c r="T1192" s="15" t="s">
        <v>50</v>
      </c>
      <c r="U1192" s="15" t="s">
        <v>60</v>
      </c>
      <c r="V1192" s="58">
        <f t="shared" si="25"/>
        <v>1.853336031733182</v>
      </c>
      <c r="W1192" s="58">
        <f t="shared" si="26"/>
        <v>1.853336031733182</v>
      </c>
      <c r="X1192" s="15" t="s">
        <v>1015</v>
      </c>
      <c r="Y1192" s="15" t="s">
        <v>1292</v>
      </c>
      <c r="Z1192" s="16" t="b">
        <v>0</v>
      </c>
      <c r="AA1192" s="15" t="s">
        <v>54</v>
      </c>
      <c r="AB1192" s="16" t="b">
        <v>0</v>
      </c>
      <c r="AC1192" s="16">
        <v>39</v>
      </c>
      <c r="AD1192" s="42" t="s">
        <v>1855</v>
      </c>
      <c r="AE1192" s="42"/>
      <c r="AF1192" s="44" t="str">
        <f t="shared" si="24"/>
        <v>mix</v>
      </c>
      <c r="AG1192" s="44">
        <f>VLOOKUP(E1192,'T&amp;NTprop'!I$28:O$35,7,FALSE)</f>
        <v>0.63470412045656921</v>
      </c>
      <c r="AH1192" s="45">
        <v>2.92</v>
      </c>
      <c r="AI1192" s="45">
        <v>2.92</v>
      </c>
    </row>
    <row r="1193" spans="2:35" x14ac:dyDescent="0.25">
      <c r="B1193">
        <f>VLOOKUP(C1193*1,RMPCrecs!F$2:N$1245,9,FALSE)</f>
        <v>49</v>
      </c>
      <c r="C1193" s="15" t="s">
        <v>1306</v>
      </c>
      <c r="D1193" s="15" t="s">
        <v>41</v>
      </c>
      <c r="E1193" s="16">
        <v>2012</v>
      </c>
      <c r="F1193" s="15" t="s">
        <v>67</v>
      </c>
      <c r="G1193" s="17">
        <v>41156</v>
      </c>
      <c r="H1193" s="15" t="s">
        <v>43</v>
      </c>
      <c r="I1193" s="15" t="s">
        <v>44</v>
      </c>
      <c r="J1193" s="16">
        <v>3008</v>
      </c>
      <c r="K1193" s="15" t="s">
        <v>110</v>
      </c>
      <c r="L1193" s="16">
        <v>830</v>
      </c>
      <c r="M1193" s="15" t="s">
        <v>46</v>
      </c>
      <c r="N1193" s="16">
        <v>4</v>
      </c>
      <c r="O1193" s="15" t="s">
        <v>43</v>
      </c>
      <c r="P1193" s="15" t="s">
        <v>956</v>
      </c>
      <c r="Q1193" s="15" t="s">
        <v>48</v>
      </c>
      <c r="R1193" s="15" t="s">
        <v>49</v>
      </c>
      <c r="S1193" s="15" t="s">
        <v>43</v>
      </c>
      <c r="T1193" s="15" t="s">
        <v>50</v>
      </c>
      <c r="U1193" s="15" t="s">
        <v>60</v>
      </c>
      <c r="V1193" s="58">
        <f t="shared" si="25"/>
        <v>1.853336031733182</v>
      </c>
      <c r="W1193" s="58">
        <f t="shared" si="26"/>
        <v>1.853336031733182</v>
      </c>
      <c r="X1193" s="15" t="s">
        <v>1015</v>
      </c>
      <c r="Y1193" s="15" t="s">
        <v>1292</v>
      </c>
      <c r="Z1193" s="16" t="b">
        <v>0</v>
      </c>
      <c r="AA1193" s="15" t="s">
        <v>54</v>
      </c>
      <c r="AB1193" s="16" t="b">
        <v>0</v>
      </c>
      <c r="AC1193" s="16">
        <v>39</v>
      </c>
      <c r="AD1193" s="42" t="s">
        <v>1855</v>
      </c>
      <c r="AE1193" s="42"/>
      <c r="AF1193" s="44" t="str">
        <f t="shared" si="24"/>
        <v>mix</v>
      </c>
      <c r="AG1193" s="44">
        <f>VLOOKUP(E1193,'T&amp;NTprop'!I$28:O$35,7,FALSE)</f>
        <v>0.63470412045656921</v>
      </c>
      <c r="AH1193" s="45">
        <v>2.92</v>
      </c>
      <c r="AI1193" s="45">
        <v>2.92</v>
      </c>
    </row>
    <row r="1194" spans="2:35" x14ac:dyDescent="0.25">
      <c r="B1194">
        <f>VLOOKUP(C1194*1,RMPCrecs!F$2:N$1245,9,FALSE)</f>
        <v>49</v>
      </c>
      <c r="C1194" s="15" t="s">
        <v>1307</v>
      </c>
      <c r="D1194" s="15" t="s">
        <v>41</v>
      </c>
      <c r="E1194" s="16">
        <v>2012</v>
      </c>
      <c r="F1194" s="15" t="s">
        <v>67</v>
      </c>
      <c r="G1194" s="17">
        <v>41156</v>
      </c>
      <c r="H1194" s="15" t="s">
        <v>43</v>
      </c>
      <c r="I1194" s="15" t="s">
        <v>44</v>
      </c>
      <c r="J1194" s="16">
        <v>3008</v>
      </c>
      <c r="K1194" s="15" t="s">
        <v>110</v>
      </c>
      <c r="L1194" s="16">
        <v>830</v>
      </c>
      <c r="M1194" s="15" t="s">
        <v>46</v>
      </c>
      <c r="N1194" s="16">
        <v>5</v>
      </c>
      <c r="O1194" s="15" t="s">
        <v>43</v>
      </c>
      <c r="P1194" s="15" t="s">
        <v>433</v>
      </c>
      <c r="Q1194" s="15" t="s">
        <v>48</v>
      </c>
      <c r="R1194" s="15" t="s">
        <v>49</v>
      </c>
      <c r="S1194" s="15" t="s">
        <v>43</v>
      </c>
      <c r="T1194" s="15" t="s">
        <v>50</v>
      </c>
      <c r="U1194" s="15" t="s">
        <v>60</v>
      </c>
      <c r="V1194" s="58">
        <f t="shared" si="25"/>
        <v>1.853336031733182</v>
      </c>
      <c r="W1194" s="58">
        <f t="shared" si="26"/>
        <v>1.853336031733182</v>
      </c>
      <c r="X1194" s="15" t="s">
        <v>1015</v>
      </c>
      <c r="Y1194" s="15" t="s">
        <v>1292</v>
      </c>
      <c r="Z1194" s="16" t="b">
        <v>0</v>
      </c>
      <c r="AA1194" s="15" t="s">
        <v>54</v>
      </c>
      <c r="AB1194" s="16" t="b">
        <v>0</v>
      </c>
      <c r="AC1194" s="16">
        <v>39</v>
      </c>
      <c r="AD1194" s="42" t="s">
        <v>1855</v>
      </c>
      <c r="AE1194" s="42"/>
      <c r="AF1194" s="44" t="str">
        <f t="shared" si="24"/>
        <v>mix</v>
      </c>
      <c r="AG1194" s="44">
        <f>VLOOKUP(E1194,'T&amp;NTprop'!I$28:O$35,7,FALSE)</f>
        <v>0.63470412045656921</v>
      </c>
      <c r="AH1194" s="45">
        <v>2.92</v>
      </c>
      <c r="AI1194" s="45">
        <v>2.92</v>
      </c>
    </row>
    <row r="1195" spans="2:35" x14ac:dyDescent="0.25">
      <c r="B1195">
        <f>VLOOKUP(C1195*1,RMPCrecs!F$2:N$1245,9,FALSE)</f>
        <v>49</v>
      </c>
      <c r="C1195" s="15" t="s">
        <v>1319</v>
      </c>
      <c r="D1195" s="15" t="s">
        <v>41</v>
      </c>
      <c r="E1195" s="16">
        <v>2012</v>
      </c>
      <c r="F1195" s="15" t="s">
        <v>42</v>
      </c>
      <c r="G1195" s="17">
        <v>41163</v>
      </c>
      <c r="H1195" s="15" t="s">
        <v>43</v>
      </c>
      <c r="I1195" s="15" t="s">
        <v>44</v>
      </c>
      <c r="J1195" s="16">
        <v>3008</v>
      </c>
      <c r="K1195" s="15" t="s">
        <v>45</v>
      </c>
      <c r="L1195" s="16">
        <v>720</v>
      </c>
      <c r="M1195" s="15" t="s">
        <v>46</v>
      </c>
      <c r="N1195" s="16">
        <v>4</v>
      </c>
      <c r="O1195" s="15" t="s">
        <v>43</v>
      </c>
      <c r="P1195" s="15" t="s">
        <v>1320</v>
      </c>
      <c r="Q1195" s="15" t="s">
        <v>48</v>
      </c>
      <c r="R1195" s="15" t="s">
        <v>49</v>
      </c>
      <c r="S1195" s="15" t="s">
        <v>43</v>
      </c>
      <c r="T1195" s="15" t="s">
        <v>50</v>
      </c>
      <c r="U1195" s="15" t="s">
        <v>51</v>
      </c>
      <c r="V1195" s="58">
        <f t="shared" si="25"/>
        <v>1.1361203756172589</v>
      </c>
      <c r="W1195" s="58">
        <f t="shared" si="26"/>
        <v>1.1361203756172589</v>
      </c>
      <c r="X1195" s="15" t="s">
        <v>1015</v>
      </c>
      <c r="Y1195" s="15" t="s">
        <v>1296</v>
      </c>
      <c r="Z1195" s="16" t="b">
        <v>0</v>
      </c>
      <c r="AA1195" s="15" t="s">
        <v>54</v>
      </c>
      <c r="AB1195" s="16" t="b">
        <v>0</v>
      </c>
      <c r="AC1195" s="16">
        <v>39</v>
      </c>
      <c r="AD1195" s="42" t="s">
        <v>1855</v>
      </c>
      <c r="AE1195" s="42"/>
      <c r="AF1195" s="44" t="str">
        <f t="shared" si="24"/>
        <v>mix</v>
      </c>
      <c r="AG1195" s="44">
        <f>VLOOKUP(E1195,'T&amp;NTprop'!I$28:O$35,7,FALSE)</f>
        <v>0.63470412045656921</v>
      </c>
      <c r="AH1195" s="45">
        <v>1.79</v>
      </c>
      <c r="AI1195" s="45">
        <v>1.79</v>
      </c>
    </row>
    <row r="1196" spans="2:35" x14ac:dyDescent="0.25">
      <c r="B1196">
        <f>VLOOKUP(C1196*1,RMPCrecs!F$2:N$1245,9,FALSE)</f>
        <v>49</v>
      </c>
      <c r="C1196" s="15" t="s">
        <v>1321</v>
      </c>
      <c r="D1196" s="15" t="s">
        <v>41</v>
      </c>
      <c r="E1196" s="16">
        <v>2012</v>
      </c>
      <c r="F1196" s="15" t="s">
        <v>42</v>
      </c>
      <c r="G1196" s="17">
        <v>41163</v>
      </c>
      <c r="H1196" s="15" t="s">
        <v>43</v>
      </c>
      <c r="I1196" s="15" t="s">
        <v>44</v>
      </c>
      <c r="J1196" s="16">
        <v>3008</v>
      </c>
      <c r="K1196" s="15" t="s">
        <v>110</v>
      </c>
      <c r="L1196" s="16">
        <v>750</v>
      </c>
      <c r="M1196" s="15" t="s">
        <v>46</v>
      </c>
      <c r="N1196" s="16">
        <v>4</v>
      </c>
      <c r="O1196" s="15" t="s">
        <v>43</v>
      </c>
      <c r="P1196" s="15" t="s">
        <v>770</v>
      </c>
      <c r="Q1196" s="15" t="s">
        <v>48</v>
      </c>
      <c r="R1196" s="15" t="s">
        <v>49</v>
      </c>
      <c r="S1196" s="15" t="s">
        <v>43</v>
      </c>
      <c r="T1196" s="15" t="s">
        <v>50</v>
      </c>
      <c r="U1196" s="15" t="s">
        <v>51</v>
      </c>
      <c r="V1196" s="58">
        <f t="shared" si="25"/>
        <v>1.1361203756172589</v>
      </c>
      <c r="W1196" s="58">
        <f t="shared" si="26"/>
        <v>1.1361203756172589</v>
      </c>
      <c r="X1196" s="15" t="s">
        <v>1015</v>
      </c>
      <c r="Y1196" s="15" t="s">
        <v>1296</v>
      </c>
      <c r="Z1196" s="16" t="b">
        <v>0</v>
      </c>
      <c r="AA1196" s="15" t="s">
        <v>54</v>
      </c>
      <c r="AB1196" s="16" t="b">
        <v>0</v>
      </c>
      <c r="AC1196" s="16">
        <v>39</v>
      </c>
      <c r="AD1196" s="42" t="s">
        <v>1855</v>
      </c>
      <c r="AE1196" s="42"/>
      <c r="AF1196" s="44" t="str">
        <f t="shared" si="24"/>
        <v>mix</v>
      </c>
      <c r="AG1196" s="44">
        <f>VLOOKUP(E1196,'T&amp;NTprop'!I$28:O$35,7,FALSE)</f>
        <v>0.63470412045656921</v>
      </c>
      <c r="AH1196" s="45">
        <v>1.79</v>
      </c>
      <c r="AI1196" s="45">
        <v>1.79</v>
      </c>
    </row>
    <row r="1197" spans="2:35" x14ac:dyDescent="0.25">
      <c r="B1197">
        <f>VLOOKUP(C1197*1,RMPCrecs!F$2:N$1245,9,FALSE)</f>
        <v>49</v>
      </c>
      <c r="C1197" s="15" t="s">
        <v>1322</v>
      </c>
      <c r="D1197" s="15" t="s">
        <v>41</v>
      </c>
      <c r="E1197" s="16">
        <v>2012</v>
      </c>
      <c r="F1197" s="15" t="s">
        <v>42</v>
      </c>
      <c r="G1197" s="17">
        <v>41163</v>
      </c>
      <c r="H1197" s="15" t="s">
        <v>43</v>
      </c>
      <c r="I1197" s="15" t="s">
        <v>44</v>
      </c>
      <c r="J1197" s="16">
        <v>3008</v>
      </c>
      <c r="K1197" s="15" t="s">
        <v>110</v>
      </c>
      <c r="L1197" s="16">
        <v>850</v>
      </c>
      <c r="M1197" s="15" t="s">
        <v>46</v>
      </c>
      <c r="N1197" s="16">
        <v>4</v>
      </c>
      <c r="O1197" s="15" t="s">
        <v>43</v>
      </c>
      <c r="P1197" s="15" t="s">
        <v>956</v>
      </c>
      <c r="Q1197" s="15" t="s">
        <v>48</v>
      </c>
      <c r="R1197" s="15" t="s">
        <v>49</v>
      </c>
      <c r="S1197" s="15" t="s">
        <v>43</v>
      </c>
      <c r="T1197" s="15" t="s">
        <v>50</v>
      </c>
      <c r="U1197" s="15" t="s">
        <v>51</v>
      </c>
      <c r="V1197" s="58">
        <f t="shared" si="25"/>
        <v>1.1361203756172589</v>
      </c>
      <c r="W1197" s="58">
        <f t="shared" si="26"/>
        <v>1.1361203756172589</v>
      </c>
      <c r="X1197" s="15" t="s">
        <v>1015</v>
      </c>
      <c r="Y1197" s="15" t="s">
        <v>1296</v>
      </c>
      <c r="Z1197" s="16" t="b">
        <v>0</v>
      </c>
      <c r="AA1197" s="15" t="s">
        <v>54</v>
      </c>
      <c r="AB1197" s="16" t="b">
        <v>0</v>
      </c>
      <c r="AC1197" s="16">
        <v>39</v>
      </c>
      <c r="AD1197" s="42" t="s">
        <v>1855</v>
      </c>
      <c r="AE1197" s="42"/>
      <c r="AF1197" s="44" t="str">
        <f t="shared" si="24"/>
        <v>mix</v>
      </c>
      <c r="AG1197" s="44">
        <f>VLOOKUP(E1197,'T&amp;NTprop'!I$28:O$35,7,FALSE)</f>
        <v>0.63470412045656921</v>
      </c>
      <c r="AH1197" s="45">
        <v>1.79</v>
      </c>
      <c r="AI1197" s="45">
        <v>1.79</v>
      </c>
    </row>
    <row r="1198" spans="2:35" x14ac:dyDescent="0.25">
      <c r="B1198">
        <f>VLOOKUP(C1198*1,RMPCrecs!F$2:N$1245,9,FALSE)</f>
        <v>49</v>
      </c>
      <c r="C1198" s="15" t="s">
        <v>1336</v>
      </c>
      <c r="D1198" s="15" t="s">
        <v>41</v>
      </c>
      <c r="E1198" s="16">
        <v>2012</v>
      </c>
      <c r="F1198" s="15" t="s">
        <v>42</v>
      </c>
      <c r="G1198" s="17">
        <v>41164</v>
      </c>
      <c r="H1198" s="15" t="s">
        <v>43</v>
      </c>
      <c r="I1198" s="15" t="s">
        <v>44</v>
      </c>
      <c r="J1198" s="16">
        <v>3008</v>
      </c>
      <c r="K1198" s="15" t="s">
        <v>110</v>
      </c>
      <c r="L1198" s="16">
        <v>750</v>
      </c>
      <c r="M1198" s="15" t="s">
        <v>46</v>
      </c>
      <c r="N1198" s="16">
        <v>4</v>
      </c>
      <c r="O1198" s="15" t="s">
        <v>43</v>
      </c>
      <c r="P1198" s="15" t="s">
        <v>956</v>
      </c>
      <c r="Q1198" s="15" t="s">
        <v>48</v>
      </c>
      <c r="R1198" s="15" t="s">
        <v>49</v>
      </c>
      <c r="S1198" s="15" t="s">
        <v>43</v>
      </c>
      <c r="T1198" s="15" t="s">
        <v>50</v>
      </c>
      <c r="U1198" s="15" t="s">
        <v>51</v>
      </c>
      <c r="V1198" s="58">
        <f t="shared" si="25"/>
        <v>1.1361203756172589</v>
      </c>
      <c r="W1198" s="58">
        <f t="shared" si="26"/>
        <v>1.1361203756172589</v>
      </c>
      <c r="X1198" s="15" t="s">
        <v>1015</v>
      </c>
      <c r="Y1198" s="15" t="s">
        <v>1296</v>
      </c>
      <c r="Z1198" s="16" t="b">
        <v>0</v>
      </c>
      <c r="AA1198" s="15" t="s">
        <v>54</v>
      </c>
      <c r="AB1198" s="16" t="b">
        <v>0</v>
      </c>
      <c r="AC1198" s="16">
        <v>39</v>
      </c>
      <c r="AD1198" s="42" t="s">
        <v>1855</v>
      </c>
      <c r="AE1198" s="42"/>
      <c r="AF1198" s="44" t="str">
        <f t="shared" si="24"/>
        <v>mix</v>
      </c>
      <c r="AG1198" s="44">
        <f>VLOOKUP(E1198,'T&amp;NTprop'!I$28:O$35,7,FALSE)</f>
        <v>0.63470412045656921</v>
      </c>
      <c r="AH1198" s="45">
        <v>1.79</v>
      </c>
      <c r="AI1198" s="45">
        <v>1.79</v>
      </c>
    </row>
    <row r="1199" spans="2:35" x14ac:dyDescent="0.25">
      <c r="B1199">
        <f>VLOOKUP(C1199*1,RMPCrecs!F$2:N$1245,9,FALSE)</f>
        <v>49</v>
      </c>
      <c r="C1199" s="15" t="s">
        <v>1337</v>
      </c>
      <c r="D1199" s="15" t="s">
        <v>41</v>
      </c>
      <c r="E1199" s="16">
        <v>2012</v>
      </c>
      <c r="F1199" s="15" t="s">
        <v>42</v>
      </c>
      <c r="G1199" s="17">
        <v>41164</v>
      </c>
      <c r="H1199" s="15" t="s">
        <v>43</v>
      </c>
      <c r="I1199" s="15" t="s">
        <v>44</v>
      </c>
      <c r="J1199" s="16">
        <v>3008</v>
      </c>
      <c r="K1199" s="15" t="s">
        <v>110</v>
      </c>
      <c r="L1199" s="16">
        <v>830</v>
      </c>
      <c r="M1199" s="15" t="s">
        <v>46</v>
      </c>
      <c r="N1199" s="16">
        <v>4</v>
      </c>
      <c r="O1199" s="15" t="s">
        <v>43</v>
      </c>
      <c r="P1199" s="15" t="s">
        <v>770</v>
      </c>
      <c r="Q1199" s="15" t="s">
        <v>48</v>
      </c>
      <c r="R1199" s="15" t="s">
        <v>49</v>
      </c>
      <c r="S1199" s="15" t="s">
        <v>43</v>
      </c>
      <c r="T1199" s="15" t="s">
        <v>50</v>
      </c>
      <c r="U1199" s="15" t="s">
        <v>51</v>
      </c>
      <c r="V1199" s="58">
        <f t="shared" si="25"/>
        <v>1.1361203756172589</v>
      </c>
      <c r="W1199" s="58">
        <f t="shared" si="26"/>
        <v>1.1361203756172589</v>
      </c>
      <c r="X1199" s="15" t="s">
        <v>1015</v>
      </c>
      <c r="Y1199" s="15" t="s">
        <v>1296</v>
      </c>
      <c r="Z1199" s="16" t="b">
        <v>0</v>
      </c>
      <c r="AA1199" s="15" t="s">
        <v>54</v>
      </c>
      <c r="AB1199" s="16" t="b">
        <v>0</v>
      </c>
      <c r="AC1199" s="16">
        <v>39</v>
      </c>
      <c r="AD1199" s="42" t="s">
        <v>1855</v>
      </c>
      <c r="AE1199" s="42"/>
      <c r="AF1199" s="44" t="str">
        <f t="shared" si="24"/>
        <v>mix</v>
      </c>
      <c r="AG1199" s="44">
        <f>VLOOKUP(E1199,'T&amp;NTprop'!I$28:O$35,7,FALSE)</f>
        <v>0.63470412045656921</v>
      </c>
      <c r="AH1199" s="45">
        <v>1.79</v>
      </c>
      <c r="AI1199" s="45">
        <v>1.79</v>
      </c>
    </row>
    <row r="1200" spans="2:35" x14ac:dyDescent="0.25">
      <c r="B1200">
        <f>VLOOKUP(C1200*1,RMPCrecs!F$2:N$1245,9,FALSE)</f>
        <v>49</v>
      </c>
      <c r="C1200" s="15" t="s">
        <v>1338</v>
      </c>
      <c r="D1200" s="15" t="s">
        <v>41</v>
      </c>
      <c r="E1200" s="16">
        <v>2012</v>
      </c>
      <c r="F1200" s="15" t="s">
        <v>42</v>
      </c>
      <c r="G1200" s="17">
        <v>41164</v>
      </c>
      <c r="H1200" s="15" t="s">
        <v>43</v>
      </c>
      <c r="I1200" s="15" t="s">
        <v>44</v>
      </c>
      <c r="J1200" s="16">
        <v>3008</v>
      </c>
      <c r="K1200" s="15" t="s">
        <v>45</v>
      </c>
      <c r="L1200" s="16">
        <v>660</v>
      </c>
      <c r="M1200" s="15" t="s">
        <v>46</v>
      </c>
      <c r="N1200" s="16">
        <v>4</v>
      </c>
      <c r="O1200" s="15" t="s">
        <v>43</v>
      </c>
      <c r="P1200" s="15" t="s">
        <v>956</v>
      </c>
      <c r="Q1200" s="15" t="s">
        <v>48</v>
      </c>
      <c r="R1200" s="15" t="s">
        <v>49</v>
      </c>
      <c r="S1200" s="15" t="s">
        <v>43</v>
      </c>
      <c r="T1200" s="15" t="s">
        <v>50</v>
      </c>
      <c r="U1200" s="15" t="s">
        <v>51</v>
      </c>
      <c r="V1200" s="58">
        <f t="shared" si="25"/>
        <v>1.1361203756172589</v>
      </c>
      <c r="W1200" s="58">
        <f t="shared" si="26"/>
        <v>1.1361203756172589</v>
      </c>
      <c r="X1200" s="15" t="s">
        <v>1015</v>
      </c>
      <c r="Y1200" s="15" t="s">
        <v>1296</v>
      </c>
      <c r="Z1200" s="16" t="b">
        <v>0</v>
      </c>
      <c r="AA1200" s="15" t="s">
        <v>54</v>
      </c>
      <c r="AB1200" s="16" t="b">
        <v>0</v>
      </c>
      <c r="AC1200" s="16">
        <v>39</v>
      </c>
      <c r="AD1200" s="42" t="s">
        <v>1855</v>
      </c>
      <c r="AE1200" s="42"/>
      <c r="AF1200" s="44" t="str">
        <f t="shared" si="24"/>
        <v>mix</v>
      </c>
      <c r="AG1200" s="44">
        <f>VLOOKUP(E1200,'T&amp;NTprop'!I$28:O$35,7,FALSE)</f>
        <v>0.63470412045656921</v>
      </c>
      <c r="AH1200" s="45">
        <v>1.79</v>
      </c>
      <c r="AI1200" s="45">
        <v>1.79</v>
      </c>
    </row>
    <row r="1201" spans="2:35" x14ac:dyDescent="0.25">
      <c r="B1201">
        <f>VLOOKUP(C1201*1,RMPCrecs!F$2:N$1245,9,FALSE)</f>
        <v>49</v>
      </c>
      <c r="C1201" s="15" t="s">
        <v>1339</v>
      </c>
      <c r="D1201" s="15" t="s">
        <v>41</v>
      </c>
      <c r="E1201" s="16">
        <v>2012</v>
      </c>
      <c r="F1201" s="15" t="s">
        <v>42</v>
      </c>
      <c r="G1201" s="17">
        <v>41164</v>
      </c>
      <c r="H1201" s="15" t="s">
        <v>43</v>
      </c>
      <c r="I1201" s="15" t="s">
        <v>44</v>
      </c>
      <c r="J1201" s="16">
        <v>3008</v>
      </c>
      <c r="K1201" s="15" t="s">
        <v>45</v>
      </c>
      <c r="L1201" s="16">
        <v>790</v>
      </c>
      <c r="M1201" s="15" t="s">
        <v>46</v>
      </c>
      <c r="N1201" s="16">
        <v>4</v>
      </c>
      <c r="O1201" s="15" t="s">
        <v>43</v>
      </c>
      <c r="P1201" s="15" t="s">
        <v>956</v>
      </c>
      <c r="Q1201" s="15" t="s">
        <v>48</v>
      </c>
      <c r="R1201" s="15" t="s">
        <v>49</v>
      </c>
      <c r="S1201" s="15" t="s">
        <v>43</v>
      </c>
      <c r="T1201" s="15" t="s">
        <v>50</v>
      </c>
      <c r="U1201" s="15" t="s">
        <v>51</v>
      </c>
      <c r="V1201" s="58">
        <f t="shared" si="25"/>
        <v>1.1361203756172589</v>
      </c>
      <c r="W1201" s="58">
        <f t="shared" si="26"/>
        <v>1.1361203756172589</v>
      </c>
      <c r="X1201" s="15" t="s">
        <v>1015</v>
      </c>
      <c r="Y1201" s="15" t="s">
        <v>1296</v>
      </c>
      <c r="Z1201" s="16" t="b">
        <v>0</v>
      </c>
      <c r="AA1201" s="15" t="s">
        <v>54</v>
      </c>
      <c r="AB1201" s="16" t="b">
        <v>0</v>
      </c>
      <c r="AC1201" s="16">
        <v>39</v>
      </c>
      <c r="AD1201" s="42" t="s">
        <v>1855</v>
      </c>
      <c r="AE1201" s="42"/>
      <c r="AF1201" s="44" t="str">
        <f t="shared" si="24"/>
        <v>mix</v>
      </c>
      <c r="AG1201" s="44">
        <f>VLOOKUP(E1201,'T&amp;NTprop'!I$28:O$35,7,FALSE)</f>
        <v>0.63470412045656921</v>
      </c>
      <c r="AH1201" s="45">
        <v>1.79</v>
      </c>
      <c r="AI1201" s="45">
        <v>1.79</v>
      </c>
    </row>
    <row r="1202" spans="2:35" x14ac:dyDescent="0.25">
      <c r="B1202">
        <f>VLOOKUP(C1202*1,RMPCrecs!F$2:N$1245,9,FALSE)</f>
        <v>49</v>
      </c>
      <c r="C1202" s="15" t="s">
        <v>1358</v>
      </c>
      <c r="D1202" s="15" t="s">
        <v>41</v>
      </c>
      <c r="E1202" s="16">
        <v>2012</v>
      </c>
      <c r="F1202" s="15" t="s">
        <v>67</v>
      </c>
      <c r="G1202" s="17">
        <v>41151</v>
      </c>
      <c r="H1202" s="15" t="s">
        <v>43</v>
      </c>
      <c r="I1202" s="15" t="s">
        <v>44</v>
      </c>
      <c r="J1202" s="16">
        <v>3008</v>
      </c>
      <c r="K1202" s="15" t="s">
        <v>110</v>
      </c>
      <c r="L1202" s="16">
        <v>740</v>
      </c>
      <c r="M1202" s="15" t="s">
        <v>46</v>
      </c>
      <c r="N1202" s="16">
        <v>4</v>
      </c>
      <c r="O1202" s="15" t="s">
        <v>43</v>
      </c>
      <c r="P1202" s="15" t="s">
        <v>956</v>
      </c>
      <c r="Q1202" s="15" t="s">
        <v>48</v>
      </c>
      <c r="R1202" s="15" t="s">
        <v>49</v>
      </c>
      <c r="S1202" s="15" t="s">
        <v>43</v>
      </c>
      <c r="T1202" s="15" t="s">
        <v>50</v>
      </c>
      <c r="U1202" s="15" t="s">
        <v>72</v>
      </c>
      <c r="V1202" s="58">
        <f t="shared" si="25"/>
        <v>1.4598194770501092</v>
      </c>
      <c r="W1202" s="58">
        <f t="shared" si="26"/>
        <v>1.4598194770501092</v>
      </c>
      <c r="X1202" s="15" t="s">
        <v>1015</v>
      </c>
      <c r="Y1202" s="15" t="s">
        <v>1298</v>
      </c>
      <c r="Z1202" s="16" t="b">
        <v>0</v>
      </c>
      <c r="AA1202" s="15" t="s">
        <v>54</v>
      </c>
      <c r="AB1202" s="16" t="b">
        <v>0</v>
      </c>
      <c r="AC1202" s="16">
        <v>39</v>
      </c>
      <c r="AD1202" s="42" t="s">
        <v>1855</v>
      </c>
      <c r="AE1202" s="42"/>
      <c r="AF1202" s="44" t="str">
        <f t="shared" si="24"/>
        <v>mix</v>
      </c>
      <c r="AG1202" s="44">
        <f>VLOOKUP(E1202,'T&amp;NTprop'!I$28:O$35,7,FALSE)</f>
        <v>0.63470412045656921</v>
      </c>
      <c r="AH1202" s="45">
        <v>2.2999999999999998</v>
      </c>
      <c r="AI1202" s="45">
        <v>2.2999999999999998</v>
      </c>
    </row>
    <row r="1203" spans="2:35" x14ac:dyDescent="0.25">
      <c r="B1203">
        <f>VLOOKUP(C1203*1,RMPCrecs!F$2:N$1245,9,FALSE)</f>
        <v>49</v>
      </c>
      <c r="C1203" s="15" t="s">
        <v>1359</v>
      </c>
      <c r="D1203" s="15" t="s">
        <v>41</v>
      </c>
      <c r="E1203" s="16">
        <v>2012</v>
      </c>
      <c r="F1203" s="15" t="s">
        <v>67</v>
      </c>
      <c r="G1203" s="17">
        <v>41151</v>
      </c>
      <c r="H1203" s="15" t="s">
        <v>43</v>
      </c>
      <c r="I1203" s="15" t="s">
        <v>44</v>
      </c>
      <c r="J1203" s="16">
        <v>3008</v>
      </c>
      <c r="K1203" s="15" t="s">
        <v>110</v>
      </c>
      <c r="L1203" s="16">
        <v>770</v>
      </c>
      <c r="M1203" s="15" t="s">
        <v>46</v>
      </c>
      <c r="N1203" s="16">
        <v>4</v>
      </c>
      <c r="O1203" s="15" t="s">
        <v>43</v>
      </c>
      <c r="P1203" s="15" t="s">
        <v>956</v>
      </c>
      <c r="Q1203" s="15" t="s">
        <v>48</v>
      </c>
      <c r="R1203" s="15" t="s">
        <v>49</v>
      </c>
      <c r="S1203" s="15" t="s">
        <v>43</v>
      </c>
      <c r="T1203" s="15" t="s">
        <v>50</v>
      </c>
      <c r="U1203" s="15" t="s">
        <v>72</v>
      </c>
      <c r="V1203" s="58">
        <f t="shared" si="25"/>
        <v>1.4598194770501092</v>
      </c>
      <c r="W1203" s="58">
        <f t="shared" si="26"/>
        <v>1.4598194770501092</v>
      </c>
      <c r="X1203" s="15" t="s">
        <v>1015</v>
      </c>
      <c r="Y1203" s="15" t="s">
        <v>1298</v>
      </c>
      <c r="Z1203" s="16" t="b">
        <v>0</v>
      </c>
      <c r="AA1203" s="15" t="s">
        <v>54</v>
      </c>
      <c r="AB1203" s="16" t="b">
        <v>0</v>
      </c>
      <c r="AC1203" s="16">
        <v>39</v>
      </c>
      <c r="AD1203" s="42" t="s">
        <v>1855</v>
      </c>
      <c r="AE1203" s="42"/>
      <c r="AF1203" s="44" t="str">
        <f t="shared" si="24"/>
        <v>mix</v>
      </c>
      <c r="AG1203" s="44">
        <f>VLOOKUP(E1203,'T&amp;NTprop'!I$28:O$35,7,FALSE)</f>
        <v>0.63470412045656921</v>
      </c>
      <c r="AH1203" s="45">
        <v>2.2999999999999998</v>
      </c>
      <c r="AI1203" s="45">
        <v>2.2999999999999998</v>
      </c>
    </row>
    <row r="1204" spans="2:35" x14ac:dyDescent="0.25">
      <c r="B1204">
        <f>VLOOKUP(C1204*1,RMPCrecs!F$2:N$1245,9,FALSE)</f>
        <v>49</v>
      </c>
      <c r="C1204" s="15" t="s">
        <v>1360</v>
      </c>
      <c r="D1204" s="15" t="s">
        <v>41</v>
      </c>
      <c r="E1204" s="16">
        <v>2012</v>
      </c>
      <c r="F1204" s="15" t="s">
        <v>67</v>
      </c>
      <c r="G1204" s="17">
        <v>41151</v>
      </c>
      <c r="H1204" s="15" t="s">
        <v>43</v>
      </c>
      <c r="I1204" s="15" t="s">
        <v>44</v>
      </c>
      <c r="J1204" s="16">
        <v>3008</v>
      </c>
      <c r="K1204" s="15" t="s">
        <v>110</v>
      </c>
      <c r="L1204" s="16">
        <v>880</v>
      </c>
      <c r="M1204" s="15" t="s">
        <v>46</v>
      </c>
      <c r="N1204" s="16">
        <v>4</v>
      </c>
      <c r="O1204" s="15" t="s">
        <v>43</v>
      </c>
      <c r="P1204" s="15" t="s">
        <v>956</v>
      </c>
      <c r="Q1204" s="15" t="s">
        <v>48</v>
      </c>
      <c r="R1204" s="15" t="s">
        <v>49</v>
      </c>
      <c r="S1204" s="15" t="s">
        <v>43</v>
      </c>
      <c r="T1204" s="15" t="s">
        <v>50</v>
      </c>
      <c r="U1204" s="15" t="s">
        <v>72</v>
      </c>
      <c r="V1204" s="58">
        <f t="shared" si="25"/>
        <v>1.4598194770501092</v>
      </c>
      <c r="W1204" s="58">
        <f t="shared" si="26"/>
        <v>1.4598194770501092</v>
      </c>
      <c r="X1204" s="15" t="s">
        <v>1015</v>
      </c>
      <c r="Y1204" s="15" t="s">
        <v>1298</v>
      </c>
      <c r="Z1204" s="16" t="b">
        <v>0</v>
      </c>
      <c r="AA1204" s="15" t="s">
        <v>54</v>
      </c>
      <c r="AB1204" s="16" t="b">
        <v>0</v>
      </c>
      <c r="AC1204" s="16">
        <v>39</v>
      </c>
      <c r="AD1204" s="42" t="s">
        <v>1855</v>
      </c>
      <c r="AE1204" s="42"/>
      <c r="AF1204" s="44" t="str">
        <f t="shared" si="24"/>
        <v>mix</v>
      </c>
      <c r="AG1204" s="44">
        <f>VLOOKUP(E1204,'T&amp;NTprop'!I$28:O$35,7,FALSE)</f>
        <v>0.63470412045656921</v>
      </c>
      <c r="AH1204" s="45">
        <v>2.2999999999999998</v>
      </c>
      <c r="AI1204" s="45">
        <v>2.2999999999999998</v>
      </c>
    </row>
    <row r="1205" spans="2:35" x14ac:dyDescent="0.25">
      <c r="B1205">
        <f>VLOOKUP(C1205*1,RMPCrecs!F$2:N$1245,9,FALSE)</f>
        <v>49</v>
      </c>
      <c r="C1205" s="15" t="s">
        <v>1361</v>
      </c>
      <c r="D1205" s="15" t="s">
        <v>41</v>
      </c>
      <c r="E1205" s="16">
        <v>2012</v>
      </c>
      <c r="F1205" s="15" t="s">
        <v>67</v>
      </c>
      <c r="G1205" s="17">
        <v>41151</v>
      </c>
      <c r="H1205" s="15" t="s">
        <v>43</v>
      </c>
      <c r="I1205" s="15" t="s">
        <v>44</v>
      </c>
      <c r="J1205" s="16">
        <v>3008</v>
      </c>
      <c r="K1205" s="15" t="s">
        <v>110</v>
      </c>
      <c r="L1205" s="16">
        <v>700</v>
      </c>
      <c r="M1205" s="15" t="s">
        <v>46</v>
      </c>
      <c r="N1205" s="16">
        <v>4</v>
      </c>
      <c r="O1205" s="15" t="s">
        <v>43</v>
      </c>
      <c r="P1205" s="15" t="s">
        <v>956</v>
      </c>
      <c r="Q1205" s="15" t="s">
        <v>48</v>
      </c>
      <c r="R1205" s="15" t="s">
        <v>49</v>
      </c>
      <c r="S1205" s="15" t="s">
        <v>43</v>
      </c>
      <c r="T1205" s="15" t="s">
        <v>50</v>
      </c>
      <c r="U1205" s="15" t="s">
        <v>72</v>
      </c>
      <c r="V1205" s="58">
        <f t="shared" si="25"/>
        <v>1.4598194770501092</v>
      </c>
      <c r="W1205" s="58">
        <f t="shared" si="26"/>
        <v>1.4598194770501092</v>
      </c>
      <c r="X1205" s="15" t="s">
        <v>1015</v>
      </c>
      <c r="Y1205" s="15" t="s">
        <v>1298</v>
      </c>
      <c r="Z1205" s="16" t="b">
        <v>0</v>
      </c>
      <c r="AA1205" s="15" t="s">
        <v>54</v>
      </c>
      <c r="AB1205" s="16" t="b">
        <v>0</v>
      </c>
      <c r="AC1205" s="16">
        <v>39</v>
      </c>
      <c r="AD1205" s="42" t="s">
        <v>1855</v>
      </c>
      <c r="AE1205" s="42"/>
      <c r="AF1205" s="44" t="str">
        <f t="shared" si="24"/>
        <v>mix</v>
      </c>
      <c r="AG1205" s="44">
        <f>VLOOKUP(E1205,'T&amp;NTprop'!I$28:O$35,7,FALSE)</f>
        <v>0.63470412045656921</v>
      </c>
      <c r="AH1205" s="45">
        <v>2.2999999999999998</v>
      </c>
      <c r="AI1205" s="45">
        <v>2.2999999999999998</v>
      </c>
    </row>
    <row r="1206" spans="2:35" x14ac:dyDescent="0.25">
      <c r="B1206">
        <f>VLOOKUP(C1206*1,RMPCrecs!F$2:N$1245,9,FALSE)</f>
        <v>49</v>
      </c>
      <c r="C1206" s="15" t="s">
        <v>1375</v>
      </c>
      <c r="D1206" s="15" t="s">
        <v>41</v>
      </c>
      <c r="E1206" s="16">
        <v>2012</v>
      </c>
      <c r="F1206" s="15" t="s">
        <v>67</v>
      </c>
      <c r="G1206" s="17">
        <v>41136</v>
      </c>
      <c r="H1206" s="15" t="s">
        <v>43</v>
      </c>
      <c r="I1206" s="15" t="s">
        <v>44</v>
      </c>
      <c r="J1206" s="16">
        <v>3008</v>
      </c>
      <c r="K1206" s="15" t="s">
        <v>110</v>
      </c>
      <c r="L1206" s="16">
        <v>820</v>
      </c>
      <c r="M1206" s="15" t="s">
        <v>46</v>
      </c>
      <c r="N1206" s="16">
        <v>4</v>
      </c>
      <c r="O1206" s="15" t="s">
        <v>43</v>
      </c>
      <c r="P1206" s="15" t="s">
        <v>770</v>
      </c>
      <c r="Q1206" s="15" t="s">
        <v>48</v>
      </c>
      <c r="R1206" s="15" t="s">
        <v>49</v>
      </c>
      <c r="S1206" s="15" t="s">
        <v>43</v>
      </c>
      <c r="T1206" s="15" t="s">
        <v>50</v>
      </c>
      <c r="U1206" s="15" t="s">
        <v>98</v>
      </c>
      <c r="V1206" s="58">
        <f t="shared" si="25"/>
        <v>1.320184570549664</v>
      </c>
      <c r="W1206" s="58">
        <f t="shared" si="26"/>
        <v>1.320184570549664</v>
      </c>
      <c r="X1206" s="15" t="s">
        <v>1015</v>
      </c>
      <c r="Y1206" s="15" t="s">
        <v>1376</v>
      </c>
      <c r="Z1206" s="16" t="b">
        <v>0</v>
      </c>
      <c r="AA1206" s="15" t="s">
        <v>54</v>
      </c>
      <c r="AB1206" s="16" t="b">
        <v>0</v>
      </c>
      <c r="AC1206" s="16">
        <v>39</v>
      </c>
      <c r="AD1206" s="42" t="s">
        <v>1855</v>
      </c>
      <c r="AE1206" s="42"/>
      <c r="AF1206" s="44" t="str">
        <f t="shared" si="24"/>
        <v>mix</v>
      </c>
      <c r="AG1206" s="44">
        <f>VLOOKUP(E1206,'T&amp;NTprop'!I$28:O$35,7,FALSE)</f>
        <v>0.63470412045656921</v>
      </c>
      <c r="AH1206" s="45">
        <v>2.08</v>
      </c>
      <c r="AI1206" s="45">
        <v>2.08</v>
      </c>
    </row>
    <row r="1207" spans="2:35" x14ac:dyDescent="0.25">
      <c r="B1207">
        <f>VLOOKUP(C1207*1,RMPCrecs!F$2:N$1245,9,FALSE)</f>
        <v>49</v>
      </c>
      <c r="C1207" s="15" t="s">
        <v>1379</v>
      </c>
      <c r="D1207" s="15" t="s">
        <v>41</v>
      </c>
      <c r="E1207" s="16">
        <v>2012</v>
      </c>
      <c r="F1207" s="15" t="s">
        <v>67</v>
      </c>
      <c r="G1207" s="17">
        <v>41136</v>
      </c>
      <c r="H1207" s="15" t="s">
        <v>43</v>
      </c>
      <c r="I1207" s="15" t="s">
        <v>44</v>
      </c>
      <c r="J1207" s="16">
        <v>3008</v>
      </c>
      <c r="K1207" s="15" t="s">
        <v>110</v>
      </c>
      <c r="L1207" s="16">
        <v>710</v>
      </c>
      <c r="M1207" s="15" t="s">
        <v>46</v>
      </c>
      <c r="N1207" s="16">
        <v>4</v>
      </c>
      <c r="O1207" s="15" t="s">
        <v>43</v>
      </c>
      <c r="P1207" s="15" t="s">
        <v>956</v>
      </c>
      <c r="Q1207" s="15" t="s">
        <v>48</v>
      </c>
      <c r="R1207" s="15" t="s">
        <v>49</v>
      </c>
      <c r="S1207" s="15" t="s">
        <v>43</v>
      </c>
      <c r="T1207" s="15" t="s">
        <v>50</v>
      </c>
      <c r="U1207" s="15" t="s">
        <v>98</v>
      </c>
      <c r="V1207" s="58">
        <f t="shared" si="25"/>
        <v>1.320184570549664</v>
      </c>
      <c r="W1207" s="58">
        <f t="shared" si="26"/>
        <v>1.320184570549664</v>
      </c>
      <c r="X1207" s="15" t="s">
        <v>1015</v>
      </c>
      <c r="Y1207" s="15" t="s">
        <v>1376</v>
      </c>
      <c r="Z1207" s="16" t="b">
        <v>0</v>
      </c>
      <c r="AA1207" s="15" t="s">
        <v>54</v>
      </c>
      <c r="AB1207" s="16" t="b">
        <v>0</v>
      </c>
      <c r="AC1207" s="16">
        <v>39</v>
      </c>
      <c r="AD1207" s="42" t="s">
        <v>1855</v>
      </c>
      <c r="AE1207" s="42"/>
      <c r="AF1207" s="44" t="str">
        <f t="shared" si="24"/>
        <v>mix</v>
      </c>
      <c r="AG1207" s="44">
        <f>VLOOKUP(E1207,'T&amp;NTprop'!I$28:O$35,7,FALSE)</f>
        <v>0.63470412045656921</v>
      </c>
      <c r="AH1207" s="45">
        <v>2.08</v>
      </c>
      <c r="AI1207" s="45">
        <v>2.08</v>
      </c>
    </row>
    <row r="1208" spans="2:35" x14ac:dyDescent="0.25">
      <c r="B1208">
        <f>VLOOKUP(C1208*1,RMPCrecs!F$2:N$1245,9,FALSE)</f>
        <v>49</v>
      </c>
      <c r="C1208" s="15" t="s">
        <v>1408</v>
      </c>
      <c r="D1208" s="15" t="s">
        <v>41</v>
      </c>
      <c r="E1208" s="16">
        <v>2012</v>
      </c>
      <c r="F1208" s="15" t="s">
        <v>42</v>
      </c>
      <c r="G1208" s="17">
        <v>41171</v>
      </c>
      <c r="H1208" s="15" t="s">
        <v>43</v>
      </c>
      <c r="I1208" s="15" t="s">
        <v>44</v>
      </c>
      <c r="J1208" s="16">
        <v>3008</v>
      </c>
      <c r="K1208" s="15" t="s">
        <v>110</v>
      </c>
      <c r="L1208" s="16">
        <v>840</v>
      </c>
      <c r="M1208" s="15" t="s">
        <v>46</v>
      </c>
      <c r="N1208" s="16">
        <v>4</v>
      </c>
      <c r="O1208" s="15" t="s">
        <v>43</v>
      </c>
      <c r="P1208" s="15" t="s">
        <v>1042</v>
      </c>
      <c r="Q1208" s="15" t="s">
        <v>48</v>
      </c>
      <c r="R1208" s="15" t="s">
        <v>49</v>
      </c>
      <c r="S1208" s="15" t="s">
        <v>43</v>
      </c>
      <c r="T1208" s="15" t="s">
        <v>50</v>
      </c>
      <c r="U1208" s="15" t="s">
        <v>82</v>
      </c>
      <c r="V1208" s="58">
        <f t="shared" si="25"/>
        <v>2.0564413502792842</v>
      </c>
      <c r="W1208" s="58">
        <f t="shared" si="26"/>
        <v>2.0564413502792842</v>
      </c>
      <c r="X1208" s="15" t="s">
        <v>1015</v>
      </c>
      <c r="Y1208" s="15" t="s">
        <v>1385</v>
      </c>
      <c r="Z1208" s="16" t="b">
        <v>0</v>
      </c>
      <c r="AA1208" s="15" t="s">
        <v>54</v>
      </c>
      <c r="AB1208" s="16" t="b">
        <v>0</v>
      </c>
      <c r="AC1208" s="16">
        <v>39</v>
      </c>
      <c r="AD1208" s="42" t="s">
        <v>1855</v>
      </c>
      <c r="AE1208" s="42"/>
      <c r="AF1208" s="44" t="str">
        <f t="shared" si="24"/>
        <v>mix</v>
      </c>
      <c r="AG1208" s="44">
        <f>VLOOKUP(E1208,'T&amp;NTprop'!I$28:O$35,7,FALSE)</f>
        <v>0.63470412045656921</v>
      </c>
      <c r="AH1208" s="45">
        <v>3.24</v>
      </c>
      <c r="AI1208" s="45">
        <v>3.24</v>
      </c>
    </row>
    <row r="1209" spans="2:35" x14ac:dyDescent="0.25">
      <c r="B1209">
        <f>VLOOKUP(C1209*1,RMPCrecs!F$2:N$1245,9,FALSE)</f>
        <v>49</v>
      </c>
      <c r="C1209" s="15" t="s">
        <v>1410</v>
      </c>
      <c r="D1209" s="15" t="s">
        <v>41</v>
      </c>
      <c r="E1209" s="16">
        <v>2012</v>
      </c>
      <c r="F1209" s="15" t="s">
        <v>42</v>
      </c>
      <c r="G1209" s="17">
        <v>41166</v>
      </c>
      <c r="H1209" s="15" t="s">
        <v>43</v>
      </c>
      <c r="I1209" s="15" t="s">
        <v>44</v>
      </c>
      <c r="J1209" s="16">
        <v>3008</v>
      </c>
      <c r="K1209" s="15" t="s">
        <v>110</v>
      </c>
      <c r="L1209" s="16">
        <v>870</v>
      </c>
      <c r="M1209" s="15" t="s">
        <v>46</v>
      </c>
      <c r="N1209" s="16">
        <v>4</v>
      </c>
      <c r="O1209" s="15" t="s">
        <v>43</v>
      </c>
      <c r="P1209" s="15" t="s">
        <v>956</v>
      </c>
      <c r="Q1209" s="15" t="s">
        <v>48</v>
      </c>
      <c r="R1209" s="15" t="s">
        <v>49</v>
      </c>
      <c r="S1209" s="15" t="s">
        <v>43</v>
      </c>
      <c r="T1209" s="15" t="s">
        <v>50</v>
      </c>
      <c r="U1209" s="15" t="s">
        <v>51</v>
      </c>
      <c r="V1209" s="58">
        <f t="shared" si="25"/>
        <v>1.1361203756172589</v>
      </c>
      <c r="W1209" s="58">
        <f t="shared" si="26"/>
        <v>1.1361203756172589</v>
      </c>
      <c r="X1209" s="15" t="s">
        <v>1015</v>
      </c>
      <c r="Y1209" s="15" t="s">
        <v>1296</v>
      </c>
      <c r="Z1209" s="16" t="b">
        <v>0</v>
      </c>
      <c r="AA1209" s="15" t="s">
        <v>54</v>
      </c>
      <c r="AB1209" s="16" t="b">
        <v>0</v>
      </c>
      <c r="AC1209" s="16">
        <v>39</v>
      </c>
      <c r="AD1209" s="42" t="s">
        <v>1855</v>
      </c>
      <c r="AE1209" s="42"/>
      <c r="AF1209" s="44" t="str">
        <f t="shared" si="24"/>
        <v>mix</v>
      </c>
      <c r="AG1209" s="44">
        <f>VLOOKUP(E1209,'T&amp;NTprop'!I$28:O$35,7,FALSE)</f>
        <v>0.63470412045656921</v>
      </c>
      <c r="AH1209" s="45">
        <v>1.79</v>
      </c>
      <c r="AI1209" s="45">
        <v>1.79</v>
      </c>
    </row>
    <row r="1210" spans="2:35" x14ac:dyDescent="0.25">
      <c r="B1210">
        <f>VLOOKUP(C1210*1,RMPCrecs!F$2:N$1245,9,FALSE)</f>
        <v>49</v>
      </c>
      <c r="C1210" s="15" t="s">
        <v>1411</v>
      </c>
      <c r="D1210" s="15" t="s">
        <v>41</v>
      </c>
      <c r="E1210" s="16">
        <v>2012</v>
      </c>
      <c r="F1210" s="15" t="s">
        <v>42</v>
      </c>
      <c r="G1210" s="17">
        <v>41166</v>
      </c>
      <c r="H1210" s="15" t="s">
        <v>43</v>
      </c>
      <c r="I1210" s="15" t="s">
        <v>44</v>
      </c>
      <c r="J1210" s="16">
        <v>3008</v>
      </c>
      <c r="K1210" s="15" t="s">
        <v>110</v>
      </c>
      <c r="L1210" s="16">
        <v>810</v>
      </c>
      <c r="M1210" s="15" t="s">
        <v>46</v>
      </c>
      <c r="N1210" s="16">
        <v>5</v>
      </c>
      <c r="O1210" s="15" t="s">
        <v>43</v>
      </c>
      <c r="P1210" s="15" t="s">
        <v>455</v>
      </c>
      <c r="Q1210" s="15" t="s">
        <v>48</v>
      </c>
      <c r="R1210" s="15" t="s">
        <v>49</v>
      </c>
      <c r="S1210" s="15" t="s">
        <v>43</v>
      </c>
      <c r="T1210" s="15" t="s">
        <v>50</v>
      </c>
      <c r="U1210" s="15" t="s">
        <v>51</v>
      </c>
      <c r="V1210" s="58">
        <f t="shared" si="25"/>
        <v>1.1361203756172589</v>
      </c>
      <c r="W1210" s="58">
        <f t="shared" si="26"/>
        <v>1.1361203756172589</v>
      </c>
      <c r="X1210" s="15" t="s">
        <v>1015</v>
      </c>
      <c r="Y1210" s="15" t="s">
        <v>1296</v>
      </c>
      <c r="Z1210" s="16" t="b">
        <v>0</v>
      </c>
      <c r="AA1210" s="15" t="s">
        <v>54</v>
      </c>
      <c r="AB1210" s="16" t="b">
        <v>0</v>
      </c>
      <c r="AC1210" s="16">
        <v>39</v>
      </c>
      <c r="AD1210" s="42" t="s">
        <v>1855</v>
      </c>
      <c r="AE1210" s="42"/>
      <c r="AF1210" s="44" t="str">
        <f t="shared" si="24"/>
        <v>mix</v>
      </c>
      <c r="AG1210" s="44">
        <f>VLOOKUP(E1210,'T&amp;NTprop'!I$28:O$35,7,FALSE)</f>
        <v>0.63470412045656921</v>
      </c>
      <c r="AH1210" s="45">
        <v>1.79</v>
      </c>
      <c r="AI1210" s="45">
        <v>1.79</v>
      </c>
    </row>
    <row r="1211" spans="2:35" x14ac:dyDescent="0.25">
      <c r="B1211">
        <f>VLOOKUP(C1211*1,RMPCrecs!F$2:N$1245,9,FALSE)</f>
        <v>49</v>
      </c>
      <c r="C1211" s="15" t="s">
        <v>1412</v>
      </c>
      <c r="D1211" s="15" t="s">
        <v>41</v>
      </c>
      <c r="E1211" s="16">
        <v>2012</v>
      </c>
      <c r="F1211" s="15" t="s">
        <v>67</v>
      </c>
      <c r="G1211" s="17">
        <v>41148</v>
      </c>
      <c r="H1211" s="15" t="s">
        <v>43</v>
      </c>
      <c r="I1211" s="15" t="s">
        <v>44</v>
      </c>
      <c r="J1211" s="16">
        <v>3008</v>
      </c>
      <c r="K1211" s="15" t="s">
        <v>45</v>
      </c>
      <c r="L1211" s="16">
        <v>820</v>
      </c>
      <c r="M1211" s="15" t="s">
        <v>46</v>
      </c>
      <c r="N1211" s="16">
        <v>4</v>
      </c>
      <c r="O1211" s="15" t="s">
        <v>43</v>
      </c>
      <c r="P1211" s="15" t="s">
        <v>956</v>
      </c>
      <c r="Q1211" s="15" t="s">
        <v>48</v>
      </c>
      <c r="R1211" s="15" t="s">
        <v>49</v>
      </c>
      <c r="S1211" s="15" t="s">
        <v>43</v>
      </c>
      <c r="T1211" s="15" t="s">
        <v>50</v>
      </c>
      <c r="U1211" s="15" t="s">
        <v>72</v>
      </c>
      <c r="V1211" s="58">
        <f t="shared" si="25"/>
        <v>1.4598194770501092</v>
      </c>
      <c r="W1211" s="58">
        <f t="shared" si="26"/>
        <v>1.4598194770501092</v>
      </c>
      <c r="X1211" s="15" t="s">
        <v>1015</v>
      </c>
      <c r="Y1211" s="15" t="s">
        <v>1298</v>
      </c>
      <c r="Z1211" s="16" t="b">
        <v>0</v>
      </c>
      <c r="AA1211" s="15" t="s">
        <v>54</v>
      </c>
      <c r="AB1211" s="16" t="b">
        <v>0</v>
      </c>
      <c r="AC1211" s="16">
        <v>39</v>
      </c>
      <c r="AD1211" s="42" t="s">
        <v>1855</v>
      </c>
      <c r="AE1211" s="42"/>
      <c r="AF1211" s="44" t="str">
        <f t="shared" si="24"/>
        <v>mix</v>
      </c>
      <c r="AG1211" s="44">
        <f>VLOOKUP(E1211,'T&amp;NTprop'!I$28:O$35,7,FALSE)</f>
        <v>0.63470412045656921</v>
      </c>
      <c r="AH1211" s="45">
        <v>2.2999999999999998</v>
      </c>
      <c r="AI1211" s="45">
        <v>2.2999999999999998</v>
      </c>
    </row>
    <row r="1212" spans="2:35" x14ac:dyDescent="0.25">
      <c r="B1212">
        <f>VLOOKUP(C1212*1,RMPCrecs!F$2:N$1245,9,FALSE)</f>
        <v>49</v>
      </c>
      <c r="C1212" s="15" t="s">
        <v>1413</v>
      </c>
      <c r="D1212" s="15" t="s">
        <v>41</v>
      </c>
      <c r="E1212" s="16">
        <v>2012</v>
      </c>
      <c r="F1212" s="15" t="s">
        <v>67</v>
      </c>
      <c r="G1212" s="17">
        <v>41148</v>
      </c>
      <c r="H1212" s="15" t="s">
        <v>43</v>
      </c>
      <c r="I1212" s="15" t="s">
        <v>44</v>
      </c>
      <c r="J1212" s="16">
        <v>3008</v>
      </c>
      <c r="K1212" s="15" t="s">
        <v>110</v>
      </c>
      <c r="L1212" s="16">
        <v>770</v>
      </c>
      <c r="M1212" s="15" t="s">
        <v>46</v>
      </c>
      <c r="N1212" s="16">
        <v>4</v>
      </c>
      <c r="O1212" s="15" t="s">
        <v>43</v>
      </c>
      <c r="P1212" s="15" t="s">
        <v>956</v>
      </c>
      <c r="Q1212" s="15" t="s">
        <v>48</v>
      </c>
      <c r="R1212" s="15" t="s">
        <v>49</v>
      </c>
      <c r="S1212" s="15" t="s">
        <v>43</v>
      </c>
      <c r="T1212" s="15" t="s">
        <v>50</v>
      </c>
      <c r="U1212" s="15" t="s">
        <v>72</v>
      </c>
      <c r="V1212" s="58">
        <f t="shared" si="25"/>
        <v>1.4598194770501092</v>
      </c>
      <c r="W1212" s="58">
        <f t="shared" si="26"/>
        <v>1.4598194770501092</v>
      </c>
      <c r="X1212" s="15" t="s">
        <v>1015</v>
      </c>
      <c r="Y1212" s="15" t="s">
        <v>1298</v>
      </c>
      <c r="Z1212" s="16" t="b">
        <v>0</v>
      </c>
      <c r="AA1212" s="15" t="s">
        <v>54</v>
      </c>
      <c r="AB1212" s="16" t="b">
        <v>0</v>
      </c>
      <c r="AC1212" s="16">
        <v>39</v>
      </c>
      <c r="AD1212" s="42" t="s">
        <v>1855</v>
      </c>
      <c r="AE1212" s="42"/>
      <c r="AF1212" s="44" t="str">
        <f t="shared" si="24"/>
        <v>mix</v>
      </c>
      <c r="AG1212" s="44">
        <f>VLOOKUP(E1212,'T&amp;NTprop'!I$28:O$35,7,FALSE)</f>
        <v>0.63470412045656921</v>
      </c>
      <c r="AH1212" s="45">
        <v>2.2999999999999998</v>
      </c>
      <c r="AI1212" s="45">
        <v>2.2999999999999998</v>
      </c>
    </row>
    <row r="1213" spans="2:35" x14ac:dyDescent="0.25">
      <c r="B1213">
        <f>VLOOKUP(C1213*1,RMPCrecs!F$2:N$1245,9,FALSE)</f>
        <v>49</v>
      </c>
      <c r="C1213" s="15" t="s">
        <v>1414</v>
      </c>
      <c r="D1213" s="15" t="s">
        <v>41</v>
      </c>
      <c r="E1213" s="16">
        <v>2012</v>
      </c>
      <c r="F1213" s="15" t="s">
        <v>67</v>
      </c>
      <c r="G1213" s="17">
        <v>41148</v>
      </c>
      <c r="H1213" s="15" t="s">
        <v>43</v>
      </c>
      <c r="I1213" s="15" t="s">
        <v>44</v>
      </c>
      <c r="J1213" s="16">
        <v>3008</v>
      </c>
      <c r="K1213" s="15" t="s">
        <v>45</v>
      </c>
      <c r="L1213" s="16">
        <v>760</v>
      </c>
      <c r="M1213" s="15" t="s">
        <v>46</v>
      </c>
      <c r="N1213" s="16">
        <v>4</v>
      </c>
      <c r="O1213" s="15" t="s">
        <v>43</v>
      </c>
      <c r="P1213" s="15" t="s">
        <v>956</v>
      </c>
      <c r="Q1213" s="15" t="s">
        <v>48</v>
      </c>
      <c r="R1213" s="15" t="s">
        <v>49</v>
      </c>
      <c r="S1213" s="15" t="s">
        <v>43</v>
      </c>
      <c r="T1213" s="15" t="s">
        <v>50</v>
      </c>
      <c r="U1213" s="15" t="s">
        <v>72</v>
      </c>
      <c r="V1213" s="58">
        <f t="shared" si="25"/>
        <v>1.4598194770501092</v>
      </c>
      <c r="W1213" s="58">
        <f t="shared" si="26"/>
        <v>1.4598194770501092</v>
      </c>
      <c r="X1213" s="15" t="s">
        <v>1015</v>
      </c>
      <c r="Y1213" s="15" t="s">
        <v>1298</v>
      </c>
      <c r="Z1213" s="16" t="b">
        <v>0</v>
      </c>
      <c r="AA1213" s="15" t="s">
        <v>54</v>
      </c>
      <c r="AB1213" s="16" t="b">
        <v>0</v>
      </c>
      <c r="AC1213" s="16">
        <v>39</v>
      </c>
      <c r="AD1213" s="42" t="s">
        <v>1855</v>
      </c>
      <c r="AE1213" s="42"/>
      <c r="AF1213" s="44" t="str">
        <f t="shared" si="24"/>
        <v>mix</v>
      </c>
      <c r="AG1213" s="44">
        <f>VLOOKUP(E1213,'T&amp;NTprop'!I$28:O$35,7,FALSE)</f>
        <v>0.63470412045656921</v>
      </c>
      <c r="AH1213" s="45">
        <v>2.2999999999999998</v>
      </c>
      <c r="AI1213" s="45">
        <v>2.2999999999999998</v>
      </c>
    </row>
    <row r="1214" spans="2:35" x14ac:dyDescent="0.25">
      <c r="B1214">
        <f>VLOOKUP(C1214*1,RMPCrecs!F$2:N$1245,9,FALSE)</f>
        <v>49</v>
      </c>
      <c r="C1214" s="15" t="s">
        <v>1415</v>
      </c>
      <c r="D1214" s="15" t="s">
        <v>41</v>
      </c>
      <c r="E1214" s="16">
        <v>2012</v>
      </c>
      <c r="F1214" s="15" t="s">
        <v>67</v>
      </c>
      <c r="G1214" s="17">
        <v>41148</v>
      </c>
      <c r="H1214" s="15" t="s">
        <v>43</v>
      </c>
      <c r="I1214" s="15" t="s">
        <v>44</v>
      </c>
      <c r="J1214" s="16">
        <v>3008</v>
      </c>
      <c r="K1214" s="15" t="s">
        <v>110</v>
      </c>
      <c r="L1214" s="16">
        <v>750</v>
      </c>
      <c r="M1214" s="15" t="s">
        <v>46</v>
      </c>
      <c r="N1214" s="16">
        <v>4</v>
      </c>
      <c r="O1214" s="15" t="s">
        <v>43</v>
      </c>
      <c r="P1214" s="15" t="s">
        <v>770</v>
      </c>
      <c r="Q1214" s="15" t="s">
        <v>48</v>
      </c>
      <c r="R1214" s="15" t="s">
        <v>49</v>
      </c>
      <c r="S1214" s="15" t="s">
        <v>43</v>
      </c>
      <c r="T1214" s="15" t="s">
        <v>50</v>
      </c>
      <c r="U1214" s="15" t="s">
        <v>72</v>
      </c>
      <c r="V1214" s="58">
        <f t="shared" si="25"/>
        <v>1.4598194770501092</v>
      </c>
      <c r="W1214" s="58">
        <f t="shared" si="26"/>
        <v>1.4598194770501092</v>
      </c>
      <c r="X1214" s="15" t="s">
        <v>1015</v>
      </c>
      <c r="Y1214" s="15" t="s">
        <v>1298</v>
      </c>
      <c r="Z1214" s="16" t="b">
        <v>0</v>
      </c>
      <c r="AA1214" s="15" t="s">
        <v>54</v>
      </c>
      <c r="AB1214" s="16" t="b">
        <v>0</v>
      </c>
      <c r="AC1214" s="16">
        <v>39</v>
      </c>
      <c r="AD1214" s="42" t="s">
        <v>1855</v>
      </c>
      <c r="AE1214" s="42"/>
      <c r="AF1214" s="44" t="str">
        <f t="shared" si="24"/>
        <v>mix</v>
      </c>
      <c r="AG1214" s="44">
        <f>VLOOKUP(E1214,'T&amp;NTprop'!I$28:O$35,7,FALSE)</f>
        <v>0.63470412045656921</v>
      </c>
      <c r="AH1214" s="45">
        <v>2.2999999999999998</v>
      </c>
      <c r="AI1214" s="45">
        <v>2.2999999999999998</v>
      </c>
    </row>
    <row r="1215" spans="2:35" x14ac:dyDescent="0.25">
      <c r="B1215">
        <f>VLOOKUP(C1215*1,RMPCrecs!F$2:N$1245,9,FALSE)</f>
        <v>49</v>
      </c>
      <c r="C1215" s="15" t="s">
        <v>1416</v>
      </c>
      <c r="D1215" s="15" t="s">
        <v>41</v>
      </c>
      <c r="E1215" s="16">
        <v>2012</v>
      </c>
      <c r="F1215" s="15" t="s">
        <v>67</v>
      </c>
      <c r="G1215" s="17">
        <v>41148</v>
      </c>
      <c r="H1215" s="15" t="s">
        <v>43</v>
      </c>
      <c r="I1215" s="15" t="s">
        <v>44</v>
      </c>
      <c r="J1215" s="16">
        <v>3008</v>
      </c>
      <c r="K1215" s="15" t="s">
        <v>110</v>
      </c>
      <c r="L1215" s="16">
        <v>720</v>
      </c>
      <c r="M1215" s="15" t="s">
        <v>46</v>
      </c>
      <c r="N1215" s="16">
        <v>4</v>
      </c>
      <c r="O1215" s="15" t="s">
        <v>43</v>
      </c>
      <c r="P1215" s="15" t="s">
        <v>956</v>
      </c>
      <c r="Q1215" s="15" t="s">
        <v>48</v>
      </c>
      <c r="R1215" s="15" t="s">
        <v>49</v>
      </c>
      <c r="S1215" s="15" t="s">
        <v>43</v>
      </c>
      <c r="T1215" s="15" t="s">
        <v>50</v>
      </c>
      <c r="U1215" s="15" t="s">
        <v>72</v>
      </c>
      <c r="V1215" s="58">
        <f t="shared" si="25"/>
        <v>1.4598194770501092</v>
      </c>
      <c r="W1215" s="58">
        <f t="shared" si="26"/>
        <v>1.4598194770501092</v>
      </c>
      <c r="X1215" s="15" t="s">
        <v>1015</v>
      </c>
      <c r="Y1215" s="15" t="s">
        <v>1298</v>
      </c>
      <c r="Z1215" s="16" t="b">
        <v>0</v>
      </c>
      <c r="AA1215" s="15" t="s">
        <v>54</v>
      </c>
      <c r="AB1215" s="16" t="b">
        <v>0</v>
      </c>
      <c r="AC1215" s="16">
        <v>39</v>
      </c>
      <c r="AD1215" s="42" t="s">
        <v>1855</v>
      </c>
      <c r="AE1215" s="42"/>
      <c r="AF1215" s="44" t="str">
        <f t="shared" si="24"/>
        <v>mix</v>
      </c>
      <c r="AG1215" s="44">
        <f>VLOOKUP(E1215,'T&amp;NTprop'!I$28:O$35,7,FALSE)</f>
        <v>0.63470412045656921</v>
      </c>
      <c r="AH1215" s="45">
        <v>2.2999999999999998</v>
      </c>
      <c r="AI1215" s="45">
        <v>2.2999999999999998</v>
      </c>
    </row>
    <row r="1216" spans="2:35" x14ac:dyDescent="0.25">
      <c r="B1216">
        <f>VLOOKUP(C1216*1,RMPCrecs!F$2:N$1245,9,FALSE)</f>
        <v>49</v>
      </c>
      <c r="C1216" s="15" t="s">
        <v>1417</v>
      </c>
      <c r="D1216" s="15" t="s">
        <v>41</v>
      </c>
      <c r="E1216" s="16">
        <v>2012</v>
      </c>
      <c r="F1216" s="15" t="s">
        <v>42</v>
      </c>
      <c r="G1216" s="17">
        <v>41165</v>
      </c>
      <c r="H1216" s="15" t="s">
        <v>43</v>
      </c>
      <c r="I1216" s="15" t="s">
        <v>44</v>
      </c>
      <c r="J1216" s="16">
        <v>3008</v>
      </c>
      <c r="K1216" s="15" t="s">
        <v>110</v>
      </c>
      <c r="L1216" s="16">
        <v>790</v>
      </c>
      <c r="M1216" s="15" t="s">
        <v>46</v>
      </c>
      <c r="N1216" s="16">
        <v>4</v>
      </c>
      <c r="O1216" s="15" t="s">
        <v>43</v>
      </c>
      <c r="P1216" s="15" t="s">
        <v>803</v>
      </c>
      <c r="Q1216" s="15" t="s">
        <v>48</v>
      </c>
      <c r="R1216" s="15" t="s">
        <v>49</v>
      </c>
      <c r="S1216" s="15" t="s">
        <v>43</v>
      </c>
      <c r="T1216" s="15" t="s">
        <v>50</v>
      </c>
      <c r="U1216" s="15" t="s">
        <v>51</v>
      </c>
      <c r="V1216" s="58">
        <f t="shared" si="25"/>
        <v>1.1361203756172589</v>
      </c>
      <c r="W1216" s="58">
        <f t="shared" si="26"/>
        <v>1.1361203756172589</v>
      </c>
      <c r="X1216" s="15" t="s">
        <v>1015</v>
      </c>
      <c r="Y1216" s="15" t="s">
        <v>1296</v>
      </c>
      <c r="Z1216" s="16" t="b">
        <v>0</v>
      </c>
      <c r="AA1216" s="15" t="s">
        <v>54</v>
      </c>
      <c r="AB1216" s="16" t="b">
        <v>0</v>
      </c>
      <c r="AC1216" s="16">
        <v>39</v>
      </c>
      <c r="AD1216" s="42" t="s">
        <v>1855</v>
      </c>
      <c r="AE1216" s="42"/>
      <c r="AF1216" s="44" t="str">
        <f t="shared" ref="AF1216:AF1246" si="27">IF(OR(B1216=14,B1216=19),"NT",IF(B1216&gt;=49,"mix","Tr"))</f>
        <v>mix</v>
      </c>
      <c r="AG1216" s="44">
        <f>VLOOKUP(E1216,'T&amp;NTprop'!I$28:O$35,7,FALSE)</f>
        <v>0.63470412045656921</v>
      </c>
      <c r="AH1216" s="45">
        <v>1.79</v>
      </c>
      <c r="AI1216" s="45">
        <v>1.79</v>
      </c>
    </row>
    <row r="1217" spans="2:35" x14ac:dyDescent="0.25">
      <c r="B1217">
        <f>VLOOKUP(C1217*1,RMPCrecs!F$2:N$1245,9,FALSE)</f>
        <v>49</v>
      </c>
      <c r="C1217" s="15" t="s">
        <v>1418</v>
      </c>
      <c r="D1217" s="15" t="s">
        <v>41</v>
      </c>
      <c r="E1217" s="16">
        <v>2012</v>
      </c>
      <c r="F1217" s="15" t="s">
        <v>42</v>
      </c>
      <c r="G1217" s="17">
        <v>41165</v>
      </c>
      <c r="H1217" s="15" t="s">
        <v>43</v>
      </c>
      <c r="I1217" s="15" t="s">
        <v>44</v>
      </c>
      <c r="J1217" s="16">
        <v>3008</v>
      </c>
      <c r="K1217" s="15" t="s">
        <v>110</v>
      </c>
      <c r="L1217" s="16">
        <v>750</v>
      </c>
      <c r="M1217" s="15" t="s">
        <v>46</v>
      </c>
      <c r="N1217" s="16">
        <v>4</v>
      </c>
      <c r="O1217" s="15" t="s">
        <v>43</v>
      </c>
      <c r="P1217" s="15" t="s">
        <v>956</v>
      </c>
      <c r="Q1217" s="15" t="s">
        <v>48</v>
      </c>
      <c r="R1217" s="15" t="s">
        <v>49</v>
      </c>
      <c r="S1217" s="15" t="s">
        <v>43</v>
      </c>
      <c r="T1217" s="15" t="s">
        <v>50</v>
      </c>
      <c r="U1217" s="15" t="s">
        <v>51</v>
      </c>
      <c r="V1217" s="58">
        <f t="shared" ref="V1217:V1245" si="28">AG1217*AH1217</f>
        <v>1.1361203756172589</v>
      </c>
      <c r="W1217" s="58">
        <f t="shared" ref="W1217:W1246" si="29">AI1217*AG1217</f>
        <v>1.1361203756172589</v>
      </c>
      <c r="X1217" s="15" t="s">
        <v>1015</v>
      </c>
      <c r="Y1217" s="15" t="s">
        <v>1296</v>
      </c>
      <c r="Z1217" s="16" t="b">
        <v>0</v>
      </c>
      <c r="AA1217" s="15" t="s">
        <v>54</v>
      </c>
      <c r="AB1217" s="16" t="b">
        <v>0</v>
      </c>
      <c r="AC1217" s="16">
        <v>39</v>
      </c>
      <c r="AD1217" s="42" t="s">
        <v>1855</v>
      </c>
      <c r="AE1217" s="42"/>
      <c r="AF1217" s="44" t="str">
        <f t="shared" si="27"/>
        <v>mix</v>
      </c>
      <c r="AG1217" s="44">
        <f>VLOOKUP(E1217,'T&amp;NTprop'!I$28:O$35,7,FALSE)</f>
        <v>0.63470412045656921</v>
      </c>
      <c r="AH1217" s="45">
        <v>1.79</v>
      </c>
      <c r="AI1217" s="45">
        <v>1.79</v>
      </c>
    </row>
    <row r="1218" spans="2:35" x14ac:dyDescent="0.25">
      <c r="B1218">
        <f>VLOOKUP(C1218*1,RMPCrecs!F$2:N$1245,9,FALSE)</f>
        <v>49</v>
      </c>
      <c r="C1218" s="15" t="s">
        <v>1419</v>
      </c>
      <c r="D1218" s="15" t="s">
        <v>41</v>
      </c>
      <c r="E1218" s="16">
        <v>2012</v>
      </c>
      <c r="F1218" s="15" t="s">
        <v>42</v>
      </c>
      <c r="G1218" s="17">
        <v>41165</v>
      </c>
      <c r="H1218" s="15" t="s">
        <v>43</v>
      </c>
      <c r="I1218" s="15" t="s">
        <v>44</v>
      </c>
      <c r="J1218" s="16">
        <v>3008</v>
      </c>
      <c r="K1218" s="15" t="s">
        <v>110</v>
      </c>
      <c r="L1218" s="16">
        <v>700</v>
      </c>
      <c r="M1218" s="15" t="s">
        <v>46</v>
      </c>
      <c r="N1218" s="16">
        <v>4</v>
      </c>
      <c r="O1218" s="15" t="s">
        <v>43</v>
      </c>
      <c r="P1218" s="15" t="s">
        <v>956</v>
      </c>
      <c r="Q1218" s="15" t="s">
        <v>48</v>
      </c>
      <c r="R1218" s="15" t="s">
        <v>49</v>
      </c>
      <c r="S1218" s="15" t="s">
        <v>43</v>
      </c>
      <c r="T1218" s="15" t="s">
        <v>50</v>
      </c>
      <c r="U1218" s="15" t="s">
        <v>51</v>
      </c>
      <c r="V1218" s="58">
        <f t="shared" si="28"/>
        <v>1.1361203756172589</v>
      </c>
      <c r="W1218" s="58">
        <f t="shared" si="29"/>
        <v>1.1361203756172589</v>
      </c>
      <c r="X1218" s="15" t="s">
        <v>1015</v>
      </c>
      <c r="Y1218" s="15" t="s">
        <v>1296</v>
      </c>
      <c r="Z1218" s="16" t="b">
        <v>0</v>
      </c>
      <c r="AA1218" s="15" t="s">
        <v>54</v>
      </c>
      <c r="AB1218" s="16" t="b">
        <v>0</v>
      </c>
      <c r="AC1218" s="16">
        <v>39</v>
      </c>
      <c r="AD1218" s="42" t="s">
        <v>1855</v>
      </c>
      <c r="AE1218" s="42"/>
      <c r="AF1218" s="44" t="str">
        <f t="shared" si="27"/>
        <v>mix</v>
      </c>
      <c r="AG1218" s="44">
        <f>VLOOKUP(E1218,'T&amp;NTprop'!I$28:O$35,7,FALSE)</f>
        <v>0.63470412045656921</v>
      </c>
      <c r="AH1218" s="45">
        <v>1.79</v>
      </c>
      <c r="AI1218" s="45">
        <v>1.79</v>
      </c>
    </row>
    <row r="1219" spans="2:35" x14ac:dyDescent="0.25">
      <c r="B1219">
        <f>VLOOKUP(C1219*1,RMPCrecs!F$2:N$1245,9,FALSE)</f>
        <v>49</v>
      </c>
      <c r="C1219" s="15" t="s">
        <v>1420</v>
      </c>
      <c r="D1219" s="15" t="s">
        <v>41</v>
      </c>
      <c r="E1219" s="16">
        <v>2012</v>
      </c>
      <c r="F1219" s="15" t="s">
        <v>42</v>
      </c>
      <c r="G1219" s="17">
        <v>41165</v>
      </c>
      <c r="H1219" s="15" t="s">
        <v>43</v>
      </c>
      <c r="I1219" s="15" t="s">
        <v>44</v>
      </c>
      <c r="J1219" s="16">
        <v>3008</v>
      </c>
      <c r="K1219" s="15" t="s">
        <v>110</v>
      </c>
      <c r="L1219" s="16">
        <v>830</v>
      </c>
      <c r="M1219" s="15" t="s">
        <v>46</v>
      </c>
      <c r="N1219" s="16">
        <v>4</v>
      </c>
      <c r="O1219" s="15" t="s">
        <v>43</v>
      </c>
      <c r="P1219" s="15" t="s">
        <v>1421</v>
      </c>
      <c r="Q1219" s="15" t="s">
        <v>48</v>
      </c>
      <c r="R1219" s="15" t="s">
        <v>49</v>
      </c>
      <c r="S1219" s="15" t="s">
        <v>43</v>
      </c>
      <c r="T1219" s="15" t="s">
        <v>50</v>
      </c>
      <c r="U1219" s="15" t="s">
        <v>51</v>
      </c>
      <c r="V1219" s="58">
        <f t="shared" si="28"/>
        <v>1.1361203756172589</v>
      </c>
      <c r="W1219" s="58">
        <f t="shared" si="29"/>
        <v>1.1361203756172589</v>
      </c>
      <c r="X1219" s="15" t="s">
        <v>1015</v>
      </c>
      <c r="Y1219" s="15" t="s">
        <v>1296</v>
      </c>
      <c r="Z1219" s="16" t="b">
        <v>0</v>
      </c>
      <c r="AA1219" s="15" t="s">
        <v>54</v>
      </c>
      <c r="AB1219" s="16" t="b">
        <v>0</v>
      </c>
      <c r="AC1219" s="16">
        <v>39</v>
      </c>
      <c r="AD1219" s="42" t="s">
        <v>1855</v>
      </c>
      <c r="AE1219" s="42"/>
      <c r="AF1219" s="44" t="str">
        <f t="shared" si="27"/>
        <v>mix</v>
      </c>
      <c r="AG1219" s="44">
        <f>VLOOKUP(E1219,'T&amp;NTprop'!I$28:O$35,7,FALSE)</f>
        <v>0.63470412045656921</v>
      </c>
      <c r="AH1219" s="45">
        <v>1.79</v>
      </c>
      <c r="AI1219" s="45">
        <v>1.79</v>
      </c>
    </row>
    <row r="1220" spans="2:35" x14ac:dyDescent="0.25">
      <c r="B1220">
        <f>VLOOKUP(C1220*1,RMPCrecs!F$2:N$1245,9,FALSE)</f>
        <v>49</v>
      </c>
      <c r="C1220" s="15" t="s">
        <v>1422</v>
      </c>
      <c r="D1220" s="15" t="s">
        <v>41</v>
      </c>
      <c r="E1220" s="16">
        <v>2012</v>
      </c>
      <c r="F1220" s="15" t="s">
        <v>42</v>
      </c>
      <c r="G1220" s="17">
        <v>41165</v>
      </c>
      <c r="H1220" s="15" t="s">
        <v>43</v>
      </c>
      <c r="I1220" s="15" t="s">
        <v>44</v>
      </c>
      <c r="J1220" s="16">
        <v>3008</v>
      </c>
      <c r="K1220" s="15" t="s">
        <v>110</v>
      </c>
      <c r="L1220" s="16">
        <v>800</v>
      </c>
      <c r="M1220" s="15" t="s">
        <v>46</v>
      </c>
      <c r="N1220" s="16">
        <v>4</v>
      </c>
      <c r="O1220" s="15" t="s">
        <v>43</v>
      </c>
      <c r="P1220" s="15" t="s">
        <v>956</v>
      </c>
      <c r="Q1220" s="15" t="s">
        <v>48</v>
      </c>
      <c r="R1220" s="15" t="s">
        <v>49</v>
      </c>
      <c r="S1220" s="15" t="s">
        <v>43</v>
      </c>
      <c r="T1220" s="15" t="s">
        <v>50</v>
      </c>
      <c r="U1220" s="15" t="s">
        <v>51</v>
      </c>
      <c r="V1220" s="58">
        <f t="shared" si="28"/>
        <v>1.1361203756172589</v>
      </c>
      <c r="W1220" s="58">
        <f t="shared" si="29"/>
        <v>1.1361203756172589</v>
      </c>
      <c r="X1220" s="15" t="s">
        <v>1015</v>
      </c>
      <c r="Y1220" s="15" t="s">
        <v>1296</v>
      </c>
      <c r="Z1220" s="16" t="b">
        <v>0</v>
      </c>
      <c r="AA1220" s="15" t="s">
        <v>54</v>
      </c>
      <c r="AB1220" s="16" t="b">
        <v>0</v>
      </c>
      <c r="AC1220" s="16">
        <v>39</v>
      </c>
      <c r="AD1220" s="42" t="s">
        <v>1855</v>
      </c>
      <c r="AE1220" s="42"/>
      <c r="AF1220" s="44" t="str">
        <f t="shared" si="27"/>
        <v>mix</v>
      </c>
      <c r="AG1220" s="44">
        <f>VLOOKUP(E1220,'T&amp;NTprop'!I$28:O$35,7,FALSE)</f>
        <v>0.63470412045656921</v>
      </c>
      <c r="AH1220" s="45">
        <v>1.79</v>
      </c>
      <c r="AI1220" s="45">
        <v>1.79</v>
      </c>
    </row>
    <row r="1221" spans="2:35" x14ac:dyDescent="0.25">
      <c r="B1221">
        <f>VLOOKUP(C1221*1,RMPCrecs!F$2:N$1245,9,FALSE)</f>
        <v>49</v>
      </c>
      <c r="C1221" s="15" t="s">
        <v>1423</v>
      </c>
      <c r="D1221" s="15" t="s">
        <v>41</v>
      </c>
      <c r="E1221" s="16">
        <v>2012</v>
      </c>
      <c r="F1221" s="15" t="s">
        <v>42</v>
      </c>
      <c r="G1221" s="17">
        <v>41165</v>
      </c>
      <c r="H1221" s="15" t="s">
        <v>43</v>
      </c>
      <c r="I1221" s="15" t="s">
        <v>44</v>
      </c>
      <c r="J1221" s="16">
        <v>3008</v>
      </c>
      <c r="K1221" s="15" t="s">
        <v>110</v>
      </c>
      <c r="L1221" s="16">
        <v>750</v>
      </c>
      <c r="M1221" s="15" t="s">
        <v>46</v>
      </c>
      <c r="N1221" s="16">
        <v>4</v>
      </c>
      <c r="O1221" s="15" t="s">
        <v>43</v>
      </c>
      <c r="P1221" s="15" t="s">
        <v>956</v>
      </c>
      <c r="Q1221" s="15" t="s">
        <v>48</v>
      </c>
      <c r="R1221" s="15" t="s">
        <v>49</v>
      </c>
      <c r="S1221" s="15" t="s">
        <v>43</v>
      </c>
      <c r="T1221" s="15" t="s">
        <v>50</v>
      </c>
      <c r="U1221" s="15" t="s">
        <v>51</v>
      </c>
      <c r="V1221" s="58">
        <f t="shared" si="28"/>
        <v>1.1361203756172589</v>
      </c>
      <c r="W1221" s="58">
        <f t="shared" si="29"/>
        <v>1.1361203756172589</v>
      </c>
      <c r="X1221" s="15" t="s">
        <v>1015</v>
      </c>
      <c r="Y1221" s="15" t="s">
        <v>1296</v>
      </c>
      <c r="Z1221" s="16" t="b">
        <v>0</v>
      </c>
      <c r="AA1221" s="15" t="s">
        <v>54</v>
      </c>
      <c r="AB1221" s="16" t="b">
        <v>0</v>
      </c>
      <c r="AC1221" s="16">
        <v>39</v>
      </c>
      <c r="AD1221" s="42" t="s">
        <v>1855</v>
      </c>
      <c r="AE1221" s="42"/>
      <c r="AF1221" s="44" t="str">
        <f t="shared" si="27"/>
        <v>mix</v>
      </c>
      <c r="AG1221" s="44">
        <f>VLOOKUP(E1221,'T&amp;NTprop'!I$28:O$35,7,FALSE)</f>
        <v>0.63470412045656921</v>
      </c>
      <c r="AH1221" s="45">
        <v>1.79</v>
      </c>
      <c r="AI1221" s="45">
        <v>1.79</v>
      </c>
    </row>
    <row r="1222" spans="2:35" x14ac:dyDescent="0.25">
      <c r="B1222">
        <f>VLOOKUP(C1222*1,RMPCrecs!F$2:N$1245,9,FALSE)</f>
        <v>49</v>
      </c>
      <c r="C1222" s="15" t="s">
        <v>1424</v>
      </c>
      <c r="D1222" s="15" t="s">
        <v>41</v>
      </c>
      <c r="E1222" s="16">
        <v>2012</v>
      </c>
      <c r="F1222" s="15" t="s">
        <v>42</v>
      </c>
      <c r="G1222" s="17">
        <v>41165</v>
      </c>
      <c r="H1222" s="15" t="s">
        <v>43</v>
      </c>
      <c r="I1222" s="15" t="s">
        <v>44</v>
      </c>
      <c r="J1222" s="16">
        <v>3008</v>
      </c>
      <c r="K1222" s="15" t="s">
        <v>110</v>
      </c>
      <c r="L1222" s="16">
        <v>770</v>
      </c>
      <c r="M1222" s="15" t="s">
        <v>46</v>
      </c>
      <c r="N1222" s="16">
        <v>4</v>
      </c>
      <c r="O1222" s="15" t="s">
        <v>43</v>
      </c>
      <c r="P1222" s="15" t="s">
        <v>956</v>
      </c>
      <c r="Q1222" s="15" t="s">
        <v>48</v>
      </c>
      <c r="R1222" s="15" t="s">
        <v>49</v>
      </c>
      <c r="S1222" s="15" t="s">
        <v>43</v>
      </c>
      <c r="T1222" s="15" t="s">
        <v>50</v>
      </c>
      <c r="U1222" s="15" t="s">
        <v>51</v>
      </c>
      <c r="V1222" s="58">
        <f t="shared" si="28"/>
        <v>1.1361203756172589</v>
      </c>
      <c r="W1222" s="58">
        <f t="shared" si="29"/>
        <v>1.1361203756172589</v>
      </c>
      <c r="X1222" s="15" t="s">
        <v>1015</v>
      </c>
      <c r="Y1222" s="15" t="s">
        <v>1296</v>
      </c>
      <c r="Z1222" s="16" t="b">
        <v>0</v>
      </c>
      <c r="AA1222" s="15" t="s">
        <v>54</v>
      </c>
      <c r="AB1222" s="16" t="b">
        <v>0</v>
      </c>
      <c r="AC1222" s="16">
        <v>39</v>
      </c>
      <c r="AD1222" s="42" t="s">
        <v>1855</v>
      </c>
      <c r="AE1222" s="42"/>
      <c r="AF1222" s="44" t="str">
        <f t="shared" si="27"/>
        <v>mix</v>
      </c>
      <c r="AG1222" s="44">
        <f>VLOOKUP(E1222,'T&amp;NTprop'!I$28:O$35,7,FALSE)</f>
        <v>0.63470412045656921</v>
      </c>
      <c r="AH1222" s="45">
        <v>1.79</v>
      </c>
      <c r="AI1222" s="45">
        <v>1.79</v>
      </c>
    </row>
    <row r="1223" spans="2:35" x14ac:dyDescent="0.25">
      <c r="B1223">
        <f>VLOOKUP(C1223*1,RMPCrecs!F$2:N$1245,9,FALSE)</f>
        <v>49</v>
      </c>
      <c r="C1223" s="15" t="s">
        <v>1425</v>
      </c>
      <c r="D1223" s="15" t="s">
        <v>41</v>
      </c>
      <c r="E1223" s="16">
        <v>2012</v>
      </c>
      <c r="F1223" s="15" t="s">
        <v>42</v>
      </c>
      <c r="G1223" s="17">
        <v>41165</v>
      </c>
      <c r="H1223" s="15" t="s">
        <v>43</v>
      </c>
      <c r="I1223" s="15" t="s">
        <v>44</v>
      </c>
      <c r="J1223" s="16">
        <v>3008</v>
      </c>
      <c r="K1223" s="15" t="s">
        <v>110</v>
      </c>
      <c r="L1223" s="16">
        <v>750</v>
      </c>
      <c r="M1223" s="15" t="s">
        <v>46</v>
      </c>
      <c r="N1223" s="16">
        <v>4</v>
      </c>
      <c r="O1223" s="15" t="s">
        <v>43</v>
      </c>
      <c r="P1223" s="15" t="s">
        <v>803</v>
      </c>
      <c r="Q1223" s="15" t="s">
        <v>48</v>
      </c>
      <c r="R1223" s="15" t="s">
        <v>49</v>
      </c>
      <c r="S1223" s="15" t="s">
        <v>43</v>
      </c>
      <c r="T1223" s="15" t="s">
        <v>50</v>
      </c>
      <c r="U1223" s="15" t="s">
        <v>51</v>
      </c>
      <c r="V1223" s="58">
        <f t="shared" si="28"/>
        <v>1.1361203756172589</v>
      </c>
      <c r="W1223" s="58">
        <f t="shared" si="29"/>
        <v>1.1361203756172589</v>
      </c>
      <c r="X1223" s="15" t="s">
        <v>1015</v>
      </c>
      <c r="Y1223" s="15" t="s">
        <v>1296</v>
      </c>
      <c r="Z1223" s="16" t="b">
        <v>0</v>
      </c>
      <c r="AA1223" s="15" t="s">
        <v>54</v>
      </c>
      <c r="AB1223" s="16" t="b">
        <v>0</v>
      </c>
      <c r="AC1223" s="16">
        <v>39</v>
      </c>
      <c r="AD1223" s="42" t="s">
        <v>1855</v>
      </c>
      <c r="AE1223" s="42"/>
      <c r="AF1223" s="44" t="str">
        <f t="shared" si="27"/>
        <v>mix</v>
      </c>
      <c r="AG1223" s="44">
        <f>VLOOKUP(E1223,'T&amp;NTprop'!I$28:O$35,7,FALSE)</f>
        <v>0.63470412045656921</v>
      </c>
      <c r="AH1223" s="45">
        <v>1.79</v>
      </c>
      <c r="AI1223" s="45">
        <v>1.79</v>
      </c>
    </row>
    <row r="1224" spans="2:35" x14ac:dyDescent="0.25">
      <c r="B1224">
        <f>VLOOKUP(C1224*1,RMPCrecs!F$2:N$1245,9,FALSE)</f>
        <v>49</v>
      </c>
      <c r="C1224" s="15" t="s">
        <v>1426</v>
      </c>
      <c r="D1224" s="15" t="s">
        <v>41</v>
      </c>
      <c r="E1224" s="16">
        <v>2012</v>
      </c>
      <c r="F1224" s="15" t="s">
        <v>42</v>
      </c>
      <c r="G1224" s="17">
        <v>41165</v>
      </c>
      <c r="H1224" s="15" t="s">
        <v>43</v>
      </c>
      <c r="I1224" s="15" t="s">
        <v>44</v>
      </c>
      <c r="J1224" s="16">
        <v>3008</v>
      </c>
      <c r="K1224" s="15" t="s">
        <v>110</v>
      </c>
      <c r="L1224" s="16">
        <v>960</v>
      </c>
      <c r="M1224" s="15" t="s">
        <v>46</v>
      </c>
      <c r="N1224" s="16">
        <v>4</v>
      </c>
      <c r="O1224" s="15" t="s">
        <v>43</v>
      </c>
      <c r="P1224" s="15" t="s">
        <v>956</v>
      </c>
      <c r="Q1224" s="15" t="s">
        <v>48</v>
      </c>
      <c r="R1224" s="15" t="s">
        <v>49</v>
      </c>
      <c r="S1224" s="15" t="s">
        <v>43</v>
      </c>
      <c r="T1224" s="15" t="s">
        <v>50</v>
      </c>
      <c r="U1224" s="15" t="s">
        <v>51</v>
      </c>
      <c r="V1224" s="58">
        <f t="shared" si="28"/>
        <v>1.1361203756172589</v>
      </c>
      <c r="W1224" s="58">
        <f t="shared" si="29"/>
        <v>1.1361203756172589</v>
      </c>
      <c r="X1224" s="15" t="s">
        <v>1015</v>
      </c>
      <c r="Y1224" s="15" t="s">
        <v>1296</v>
      </c>
      <c r="Z1224" s="16" t="b">
        <v>0</v>
      </c>
      <c r="AA1224" s="15" t="s">
        <v>54</v>
      </c>
      <c r="AB1224" s="16" t="b">
        <v>0</v>
      </c>
      <c r="AC1224" s="16">
        <v>39</v>
      </c>
      <c r="AD1224" s="42" t="s">
        <v>1855</v>
      </c>
      <c r="AE1224" s="42"/>
      <c r="AF1224" s="44" t="str">
        <f t="shared" si="27"/>
        <v>mix</v>
      </c>
      <c r="AG1224" s="44">
        <f>VLOOKUP(E1224,'T&amp;NTprop'!I$28:O$35,7,FALSE)</f>
        <v>0.63470412045656921</v>
      </c>
      <c r="AH1224" s="45">
        <v>1.79</v>
      </c>
      <c r="AI1224" s="45">
        <v>1.79</v>
      </c>
    </row>
    <row r="1225" spans="2:35" x14ac:dyDescent="0.25">
      <c r="B1225">
        <f>VLOOKUP(C1225*1,RMPCrecs!F$2:N$1245,9,FALSE)</f>
        <v>49</v>
      </c>
      <c r="C1225" s="15" t="s">
        <v>1427</v>
      </c>
      <c r="D1225" s="15" t="s">
        <v>41</v>
      </c>
      <c r="E1225" s="16">
        <v>2012</v>
      </c>
      <c r="F1225" s="15" t="s">
        <v>42</v>
      </c>
      <c r="G1225" s="17">
        <v>41165</v>
      </c>
      <c r="H1225" s="15" t="s">
        <v>43</v>
      </c>
      <c r="I1225" s="15" t="s">
        <v>44</v>
      </c>
      <c r="J1225" s="16">
        <v>3008</v>
      </c>
      <c r="K1225" s="15" t="s">
        <v>110</v>
      </c>
      <c r="L1225" s="16">
        <v>830</v>
      </c>
      <c r="M1225" s="15" t="s">
        <v>46</v>
      </c>
      <c r="N1225" s="16">
        <v>4</v>
      </c>
      <c r="O1225" s="15" t="s">
        <v>43</v>
      </c>
      <c r="P1225" s="15" t="s">
        <v>956</v>
      </c>
      <c r="Q1225" s="15" t="s">
        <v>48</v>
      </c>
      <c r="R1225" s="15" t="s">
        <v>49</v>
      </c>
      <c r="S1225" s="15" t="s">
        <v>43</v>
      </c>
      <c r="T1225" s="15" t="s">
        <v>50</v>
      </c>
      <c r="U1225" s="15" t="s">
        <v>51</v>
      </c>
      <c r="V1225" s="58">
        <f t="shared" si="28"/>
        <v>1.1361203756172589</v>
      </c>
      <c r="W1225" s="58">
        <f t="shared" si="29"/>
        <v>1.1361203756172589</v>
      </c>
      <c r="X1225" s="15" t="s">
        <v>1015</v>
      </c>
      <c r="Y1225" s="15" t="s">
        <v>1296</v>
      </c>
      <c r="Z1225" s="16" t="b">
        <v>0</v>
      </c>
      <c r="AA1225" s="15" t="s">
        <v>54</v>
      </c>
      <c r="AB1225" s="16" t="b">
        <v>0</v>
      </c>
      <c r="AC1225" s="16">
        <v>39</v>
      </c>
      <c r="AD1225" s="42" t="s">
        <v>1855</v>
      </c>
      <c r="AE1225" s="42"/>
      <c r="AF1225" s="44" t="str">
        <f t="shared" si="27"/>
        <v>mix</v>
      </c>
      <c r="AG1225" s="44">
        <f>VLOOKUP(E1225,'T&amp;NTprop'!I$28:O$35,7,FALSE)</f>
        <v>0.63470412045656921</v>
      </c>
      <c r="AH1225" s="45">
        <v>1.79</v>
      </c>
      <c r="AI1225" s="45">
        <v>1.79</v>
      </c>
    </row>
    <row r="1226" spans="2:35" x14ac:dyDescent="0.25">
      <c r="B1226">
        <f>VLOOKUP(C1226*1,RMPCrecs!F$2:N$1245,9,FALSE)</f>
        <v>49</v>
      </c>
      <c r="C1226" s="15" t="s">
        <v>1442</v>
      </c>
      <c r="D1226" s="15" t="s">
        <v>41</v>
      </c>
      <c r="E1226" s="16">
        <v>2012</v>
      </c>
      <c r="F1226" s="15" t="s">
        <v>67</v>
      </c>
      <c r="G1226" s="17">
        <v>41142</v>
      </c>
      <c r="H1226" s="15" t="s">
        <v>43</v>
      </c>
      <c r="I1226" s="15" t="s">
        <v>44</v>
      </c>
      <c r="J1226" s="16">
        <v>3008</v>
      </c>
      <c r="K1226" s="15" t="s">
        <v>45</v>
      </c>
      <c r="L1226" s="16">
        <v>760</v>
      </c>
      <c r="M1226" s="15" t="s">
        <v>46</v>
      </c>
      <c r="N1226" s="16">
        <v>4</v>
      </c>
      <c r="O1226" s="15" t="s">
        <v>43</v>
      </c>
      <c r="P1226" s="15" t="s">
        <v>956</v>
      </c>
      <c r="Q1226" s="15" t="s">
        <v>48</v>
      </c>
      <c r="R1226" s="15" t="s">
        <v>49</v>
      </c>
      <c r="S1226" s="15" t="s">
        <v>43</v>
      </c>
      <c r="T1226" s="15" t="s">
        <v>50</v>
      </c>
      <c r="U1226" s="15" t="s">
        <v>69</v>
      </c>
      <c r="V1226" s="58">
        <f t="shared" si="28"/>
        <v>1.3646138589816237</v>
      </c>
      <c r="W1226" s="58">
        <f t="shared" si="29"/>
        <v>1.3646138589816237</v>
      </c>
      <c r="X1226" s="15" t="s">
        <v>1015</v>
      </c>
      <c r="Y1226" s="15" t="s">
        <v>1324</v>
      </c>
      <c r="Z1226" s="16" t="b">
        <v>0</v>
      </c>
      <c r="AA1226" s="15" t="s">
        <v>54</v>
      </c>
      <c r="AB1226" s="16" t="b">
        <v>0</v>
      </c>
      <c r="AC1226" s="16">
        <v>39</v>
      </c>
      <c r="AD1226" s="42" t="s">
        <v>1855</v>
      </c>
      <c r="AE1226" s="42"/>
      <c r="AF1226" s="44" t="str">
        <f t="shared" si="27"/>
        <v>mix</v>
      </c>
      <c r="AG1226" s="44">
        <f>VLOOKUP(E1226,'T&amp;NTprop'!I$28:O$35,7,FALSE)</f>
        <v>0.63470412045656921</v>
      </c>
      <c r="AH1226" s="45">
        <v>2.15</v>
      </c>
      <c r="AI1226" s="45">
        <v>2.15</v>
      </c>
    </row>
    <row r="1227" spans="2:35" x14ac:dyDescent="0.25">
      <c r="B1227">
        <f>VLOOKUP(C1227*1,RMPCrecs!F$2:N$1245,9,FALSE)</f>
        <v>49</v>
      </c>
      <c r="C1227" s="15" t="s">
        <v>1443</v>
      </c>
      <c r="D1227" s="15" t="s">
        <v>41</v>
      </c>
      <c r="E1227" s="16">
        <v>2012</v>
      </c>
      <c r="F1227" s="15" t="s">
        <v>67</v>
      </c>
      <c r="G1227" s="17">
        <v>41142</v>
      </c>
      <c r="H1227" s="15" t="s">
        <v>43</v>
      </c>
      <c r="I1227" s="15" t="s">
        <v>44</v>
      </c>
      <c r="J1227" s="16">
        <v>3008</v>
      </c>
      <c r="K1227" s="15" t="s">
        <v>110</v>
      </c>
      <c r="L1227" s="16">
        <v>870</v>
      </c>
      <c r="M1227" s="15" t="s">
        <v>46</v>
      </c>
      <c r="N1227" s="16">
        <v>4</v>
      </c>
      <c r="O1227" s="15" t="s">
        <v>43</v>
      </c>
      <c r="P1227" s="15" t="s">
        <v>770</v>
      </c>
      <c r="Q1227" s="15" t="s">
        <v>48</v>
      </c>
      <c r="R1227" s="15" t="s">
        <v>49</v>
      </c>
      <c r="S1227" s="15" t="s">
        <v>43</v>
      </c>
      <c r="T1227" s="15" t="s">
        <v>50</v>
      </c>
      <c r="U1227" s="15" t="s">
        <v>69</v>
      </c>
      <c r="V1227" s="58">
        <f t="shared" si="28"/>
        <v>1.3646138589816237</v>
      </c>
      <c r="W1227" s="58">
        <f t="shared" si="29"/>
        <v>1.3646138589816237</v>
      </c>
      <c r="X1227" s="15" t="s">
        <v>1015</v>
      </c>
      <c r="Y1227" s="15" t="s">
        <v>1324</v>
      </c>
      <c r="Z1227" s="16" t="b">
        <v>0</v>
      </c>
      <c r="AA1227" s="15" t="s">
        <v>54</v>
      </c>
      <c r="AB1227" s="16" t="b">
        <v>0</v>
      </c>
      <c r="AC1227" s="16">
        <v>39</v>
      </c>
      <c r="AD1227" s="42" t="s">
        <v>1855</v>
      </c>
      <c r="AE1227" s="42"/>
      <c r="AF1227" s="44" t="str">
        <f t="shared" si="27"/>
        <v>mix</v>
      </c>
      <c r="AG1227" s="44">
        <f>VLOOKUP(E1227,'T&amp;NTprop'!I$28:O$35,7,FALSE)</f>
        <v>0.63470412045656921</v>
      </c>
      <c r="AH1227" s="45">
        <v>2.15</v>
      </c>
      <c r="AI1227" s="45">
        <v>2.15</v>
      </c>
    </row>
    <row r="1228" spans="2:35" x14ac:dyDescent="0.25">
      <c r="B1228">
        <f>VLOOKUP(C1228*1,RMPCrecs!F$2:N$1245,9,FALSE)</f>
        <v>49</v>
      </c>
      <c r="C1228" s="15" t="s">
        <v>1444</v>
      </c>
      <c r="D1228" s="15" t="s">
        <v>41</v>
      </c>
      <c r="E1228" s="16">
        <v>2012</v>
      </c>
      <c r="F1228" s="15" t="s">
        <v>67</v>
      </c>
      <c r="G1228" s="17">
        <v>41142</v>
      </c>
      <c r="H1228" s="15" t="s">
        <v>43</v>
      </c>
      <c r="I1228" s="15" t="s">
        <v>44</v>
      </c>
      <c r="J1228" s="16">
        <v>3008</v>
      </c>
      <c r="K1228" s="15" t="s">
        <v>110</v>
      </c>
      <c r="L1228" s="16">
        <v>850</v>
      </c>
      <c r="M1228" s="15" t="s">
        <v>46</v>
      </c>
      <c r="N1228" s="16">
        <v>4</v>
      </c>
      <c r="O1228" s="15" t="s">
        <v>43</v>
      </c>
      <c r="P1228" s="15" t="s">
        <v>956</v>
      </c>
      <c r="Q1228" s="15" t="s">
        <v>48</v>
      </c>
      <c r="R1228" s="15" t="s">
        <v>49</v>
      </c>
      <c r="S1228" s="15" t="s">
        <v>43</v>
      </c>
      <c r="T1228" s="15" t="s">
        <v>50</v>
      </c>
      <c r="U1228" s="15" t="s">
        <v>69</v>
      </c>
      <c r="V1228" s="58">
        <f t="shared" si="28"/>
        <v>1.3646138589816237</v>
      </c>
      <c r="W1228" s="58">
        <f t="shared" si="29"/>
        <v>1.3646138589816237</v>
      </c>
      <c r="X1228" s="15" t="s">
        <v>1015</v>
      </c>
      <c r="Y1228" s="15" t="s">
        <v>1324</v>
      </c>
      <c r="Z1228" s="16" t="b">
        <v>0</v>
      </c>
      <c r="AA1228" s="15" t="s">
        <v>54</v>
      </c>
      <c r="AB1228" s="16" t="b">
        <v>0</v>
      </c>
      <c r="AC1228" s="16">
        <v>39</v>
      </c>
      <c r="AD1228" s="42" t="s">
        <v>1855</v>
      </c>
      <c r="AE1228" s="42"/>
      <c r="AF1228" s="44" t="str">
        <f t="shared" si="27"/>
        <v>mix</v>
      </c>
      <c r="AG1228" s="44">
        <f>VLOOKUP(E1228,'T&amp;NTprop'!I$28:O$35,7,FALSE)</f>
        <v>0.63470412045656921</v>
      </c>
      <c r="AH1228" s="45">
        <v>2.15</v>
      </c>
      <c r="AI1228" s="45">
        <v>2.15</v>
      </c>
    </row>
    <row r="1229" spans="2:35" x14ac:dyDescent="0.25">
      <c r="B1229">
        <f>VLOOKUP(C1229*1,RMPCrecs!F$2:N$1245,9,FALSE)</f>
        <v>52</v>
      </c>
      <c r="C1229" s="15" t="s">
        <v>57</v>
      </c>
      <c r="D1229" s="15" t="s">
        <v>41</v>
      </c>
      <c r="E1229" s="16">
        <v>2007</v>
      </c>
      <c r="F1229" s="15" t="s">
        <v>42</v>
      </c>
      <c r="G1229" s="17">
        <v>39338</v>
      </c>
      <c r="H1229" s="15" t="s">
        <v>43</v>
      </c>
      <c r="I1229" s="15" t="s">
        <v>44</v>
      </c>
      <c r="J1229" s="16">
        <v>3008</v>
      </c>
      <c r="K1229" s="15" t="s">
        <v>45</v>
      </c>
      <c r="L1229" s="16">
        <v>540</v>
      </c>
      <c r="M1229" s="15" t="s">
        <v>46</v>
      </c>
      <c r="N1229" s="16">
        <v>2</v>
      </c>
      <c r="O1229" s="15" t="s">
        <v>43</v>
      </c>
      <c r="P1229" s="15" t="s">
        <v>58</v>
      </c>
      <c r="Q1229" s="15" t="s">
        <v>48</v>
      </c>
      <c r="R1229" s="15" t="s">
        <v>59</v>
      </c>
      <c r="S1229" s="15" t="s">
        <v>43</v>
      </c>
      <c r="T1229" s="15" t="s">
        <v>50</v>
      </c>
      <c r="U1229" s="15" t="s">
        <v>60</v>
      </c>
      <c r="V1229" s="58">
        <f t="shared" si="28"/>
        <v>1.6791439140391051</v>
      </c>
      <c r="W1229" s="58">
        <f t="shared" si="29"/>
        <v>1.6791439140391051</v>
      </c>
      <c r="X1229" s="15" t="s">
        <v>52</v>
      </c>
      <c r="Y1229" s="15" t="s">
        <v>61</v>
      </c>
      <c r="Z1229" s="16" t="b">
        <v>0</v>
      </c>
      <c r="AA1229" s="15" t="s">
        <v>54</v>
      </c>
      <c r="AB1229" s="16" t="b">
        <v>0</v>
      </c>
      <c r="AC1229" s="16">
        <v>39</v>
      </c>
      <c r="AD1229" s="42" t="s">
        <v>1855</v>
      </c>
      <c r="AE1229" s="42"/>
      <c r="AF1229" s="44" t="str">
        <f t="shared" si="27"/>
        <v>mix</v>
      </c>
      <c r="AG1229" s="44">
        <f>VLOOKUP(E1229,'T&amp;NTprop'!I$28:O$35,7,FALSE)</f>
        <v>0.6018436967882097</v>
      </c>
      <c r="AH1229" s="45">
        <v>2.79</v>
      </c>
      <c r="AI1229" s="45">
        <v>2.79</v>
      </c>
    </row>
    <row r="1230" spans="2:35" x14ac:dyDescent="0.25">
      <c r="B1230">
        <f>VLOOKUP(C1230*1,RMPCrecs!F$2:N$1245,9,FALSE)</f>
        <v>52</v>
      </c>
      <c r="C1230" s="15" t="s">
        <v>91</v>
      </c>
      <c r="D1230" s="15" t="s">
        <v>41</v>
      </c>
      <c r="E1230" s="16">
        <v>2007</v>
      </c>
      <c r="F1230" s="15" t="s">
        <v>42</v>
      </c>
      <c r="G1230" s="17">
        <v>39336</v>
      </c>
      <c r="H1230" s="15" t="s">
        <v>43</v>
      </c>
      <c r="I1230" s="15" t="s">
        <v>44</v>
      </c>
      <c r="J1230" s="16">
        <v>3008</v>
      </c>
      <c r="K1230" s="15" t="s">
        <v>45</v>
      </c>
      <c r="L1230" s="16">
        <v>590</v>
      </c>
      <c r="M1230" s="15" t="s">
        <v>46</v>
      </c>
      <c r="N1230" s="16">
        <v>2</v>
      </c>
      <c r="O1230" s="15" t="s">
        <v>43</v>
      </c>
      <c r="P1230" s="15" t="s">
        <v>68</v>
      </c>
      <c r="Q1230" s="15" t="s">
        <v>48</v>
      </c>
      <c r="R1230" s="15" t="s">
        <v>49</v>
      </c>
      <c r="S1230" s="15" t="s">
        <v>43</v>
      </c>
      <c r="T1230" s="15" t="s">
        <v>50</v>
      </c>
      <c r="U1230" s="15" t="s">
        <v>60</v>
      </c>
      <c r="V1230" s="58">
        <f t="shared" si="28"/>
        <v>1.6791439140391051</v>
      </c>
      <c r="W1230" s="58">
        <f t="shared" si="29"/>
        <v>1.6791439140391051</v>
      </c>
      <c r="X1230" s="15" t="s">
        <v>52</v>
      </c>
      <c r="Y1230" s="15" t="s">
        <v>61</v>
      </c>
      <c r="Z1230" s="16" t="b">
        <v>0</v>
      </c>
      <c r="AA1230" s="15" t="s">
        <v>54</v>
      </c>
      <c r="AB1230" s="16" t="b">
        <v>0</v>
      </c>
      <c r="AC1230" s="16">
        <v>39</v>
      </c>
      <c r="AD1230" s="42" t="s">
        <v>1855</v>
      </c>
      <c r="AE1230" s="42"/>
      <c r="AF1230" s="44" t="str">
        <f t="shared" si="27"/>
        <v>mix</v>
      </c>
      <c r="AG1230" s="44">
        <f>VLOOKUP(E1230,'T&amp;NTprop'!I$28:O$35,7,FALSE)</f>
        <v>0.6018436967882097</v>
      </c>
      <c r="AH1230" s="45">
        <v>2.79</v>
      </c>
      <c r="AI1230" s="45">
        <v>2.79</v>
      </c>
    </row>
    <row r="1231" spans="2:35" x14ac:dyDescent="0.25">
      <c r="B1231">
        <f>VLOOKUP(C1231*1,RMPCrecs!F$2:N$1245,9,FALSE)</f>
        <v>52</v>
      </c>
      <c r="C1231" s="15" t="s">
        <v>92</v>
      </c>
      <c r="D1231" s="15" t="s">
        <v>41</v>
      </c>
      <c r="E1231" s="16">
        <v>2007</v>
      </c>
      <c r="F1231" s="15" t="s">
        <v>42</v>
      </c>
      <c r="G1231" s="17">
        <v>39336</v>
      </c>
      <c r="H1231" s="15" t="s">
        <v>43</v>
      </c>
      <c r="I1231" s="15" t="s">
        <v>44</v>
      </c>
      <c r="J1231" s="16">
        <v>3008</v>
      </c>
      <c r="K1231" s="15" t="s">
        <v>45</v>
      </c>
      <c r="L1231" s="16">
        <v>520</v>
      </c>
      <c r="M1231" s="15" t="s">
        <v>46</v>
      </c>
      <c r="N1231" s="16">
        <v>2</v>
      </c>
      <c r="O1231" s="15" t="s">
        <v>43</v>
      </c>
      <c r="P1231" s="15" t="s">
        <v>68</v>
      </c>
      <c r="Q1231" s="15" t="s">
        <v>48</v>
      </c>
      <c r="R1231" s="15" t="s">
        <v>49</v>
      </c>
      <c r="S1231" s="15" t="s">
        <v>43</v>
      </c>
      <c r="T1231" s="15" t="s">
        <v>50</v>
      </c>
      <c r="U1231" s="15" t="s">
        <v>60</v>
      </c>
      <c r="V1231" s="58">
        <f t="shared" si="28"/>
        <v>1.6791439140391051</v>
      </c>
      <c r="W1231" s="58">
        <f t="shared" si="29"/>
        <v>1.6791439140391051</v>
      </c>
      <c r="X1231" s="15" t="s">
        <v>52</v>
      </c>
      <c r="Y1231" s="15" t="s">
        <v>61</v>
      </c>
      <c r="Z1231" s="16" t="b">
        <v>0</v>
      </c>
      <c r="AA1231" s="15" t="s">
        <v>54</v>
      </c>
      <c r="AB1231" s="16" t="b">
        <v>0</v>
      </c>
      <c r="AC1231" s="16">
        <v>39</v>
      </c>
      <c r="AD1231" s="42" t="s">
        <v>1855</v>
      </c>
      <c r="AE1231" s="42"/>
      <c r="AF1231" s="44" t="str">
        <f t="shared" si="27"/>
        <v>mix</v>
      </c>
      <c r="AG1231" s="44">
        <f>VLOOKUP(E1231,'T&amp;NTprop'!I$28:O$35,7,FALSE)</f>
        <v>0.6018436967882097</v>
      </c>
      <c r="AH1231" s="45">
        <v>2.79</v>
      </c>
      <c r="AI1231" s="45">
        <v>2.79</v>
      </c>
    </row>
    <row r="1232" spans="2:35" x14ac:dyDescent="0.25">
      <c r="B1232">
        <f>VLOOKUP(C1232*1,RMPCrecs!F$2:N$1245,9,FALSE)</f>
        <v>52</v>
      </c>
      <c r="C1232" s="15" t="s">
        <v>93</v>
      </c>
      <c r="D1232" s="15" t="s">
        <v>41</v>
      </c>
      <c r="E1232" s="16">
        <v>2007</v>
      </c>
      <c r="F1232" s="15" t="s">
        <v>42</v>
      </c>
      <c r="G1232" s="17">
        <v>39336</v>
      </c>
      <c r="H1232" s="15" t="s">
        <v>43</v>
      </c>
      <c r="I1232" s="15" t="s">
        <v>44</v>
      </c>
      <c r="J1232" s="16">
        <v>3008</v>
      </c>
      <c r="K1232" s="15" t="s">
        <v>45</v>
      </c>
      <c r="L1232" s="16">
        <v>590</v>
      </c>
      <c r="M1232" s="15" t="s">
        <v>46</v>
      </c>
      <c r="N1232" s="16">
        <v>2</v>
      </c>
      <c r="O1232" s="15" t="s">
        <v>43</v>
      </c>
      <c r="P1232" s="15" t="s">
        <v>68</v>
      </c>
      <c r="Q1232" s="15" t="s">
        <v>48</v>
      </c>
      <c r="R1232" s="15" t="s">
        <v>49</v>
      </c>
      <c r="S1232" s="15" t="s">
        <v>43</v>
      </c>
      <c r="T1232" s="15" t="s">
        <v>50</v>
      </c>
      <c r="U1232" s="15" t="s">
        <v>60</v>
      </c>
      <c r="V1232" s="58">
        <f t="shared" si="28"/>
        <v>1.6791439140391051</v>
      </c>
      <c r="W1232" s="58">
        <f t="shared" si="29"/>
        <v>1.6791439140391051</v>
      </c>
      <c r="X1232" s="15" t="s">
        <v>52</v>
      </c>
      <c r="Y1232" s="15" t="s">
        <v>61</v>
      </c>
      <c r="Z1232" s="16" t="b">
        <v>0</v>
      </c>
      <c r="AA1232" s="15" t="s">
        <v>54</v>
      </c>
      <c r="AB1232" s="16" t="b">
        <v>0</v>
      </c>
      <c r="AC1232" s="16">
        <v>39</v>
      </c>
      <c r="AD1232" s="42" t="s">
        <v>1855</v>
      </c>
      <c r="AE1232" s="42"/>
      <c r="AF1232" s="44" t="str">
        <f t="shared" si="27"/>
        <v>mix</v>
      </c>
      <c r="AG1232" s="44">
        <f>VLOOKUP(E1232,'T&amp;NTprop'!I$28:O$35,7,FALSE)</f>
        <v>0.6018436967882097</v>
      </c>
      <c r="AH1232" s="45">
        <v>2.79</v>
      </c>
      <c r="AI1232" s="45">
        <v>2.79</v>
      </c>
    </row>
    <row r="1233" spans="1:35" x14ac:dyDescent="0.25">
      <c r="B1233">
        <f>VLOOKUP(C1233*1,RMPCrecs!F$2:N$1245,9,FALSE)</f>
        <v>52</v>
      </c>
      <c r="C1233" s="15" t="s">
        <v>114</v>
      </c>
      <c r="D1233" s="15" t="s">
        <v>41</v>
      </c>
      <c r="E1233" s="16">
        <v>2008</v>
      </c>
      <c r="F1233" s="15" t="s">
        <v>67</v>
      </c>
      <c r="G1233" s="17">
        <v>39679</v>
      </c>
      <c r="H1233" s="15" t="s">
        <v>43</v>
      </c>
      <c r="I1233" s="15" t="s">
        <v>44</v>
      </c>
      <c r="J1233" s="16">
        <v>3008</v>
      </c>
      <c r="K1233" s="15" t="s">
        <v>110</v>
      </c>
      <c r="L1233" s="16">
        <v>720</v>
      </c>
      <c r="M1233" s="15" t="s">
        <v>46</v>
      </c>
      <c r="N1233" s="16">
        <v>3</v>
      </c>
      <c r="O1233" s="15" t="s">
        <v>43</v>
      </c>
      <c r="P1233" s="15" t="s">
        <v>68</v>
      </c>
      <c r="Q1233" s="15" t="s">
        <v>48</v>
      </c>
      <c r="R1233" s="15" t="s">
        <v>49</v>
      </c>
      <c r="S1233" s="15" t="s">
        <v>43</v>
      </c>
      <c r="T1233" s="15" t="s">
        <v>50</v>
      </c>
      <c r="U1233" s="15" t="s">
        <v>98</v>
      </c>
      <c r="V1233" s="58">
        <f t="shared" si="28"/>
        <v>1.5952842140356729</v>
      </c>
      <c r="W1233" s="58">
        <f t="shared" si="29"/>
        <v>1.5952842140356729</v>
      </c>
      <c r="X1233" s="15" t="s">
        <v>52</v>
      </c>
      <c r="Y1233" s="15" t="s">
        <v>115</v>
      </c>
      <c r="Z1233" s="16" t="b">
        <v>0</v>
      </c>
      <c r="AA1233" s="15" t="s">
        <v>54</v>
      </c>
      <c r="AB1233" s="16" t="b">
        <v>0</v>
      </c>
      <c r="AC1233" s="16">
        <v>39</v>
      </c>
      <c r="AD1233" s="42" t="s">
        <v>1855</v>
      </c>
      <c r="AE1233" s="42"/>
      <c r="AF1233" s="44" t="str">
        <f t="shared" si="27"/>
        <v>mix</v>
      </c>
      <c r="AG1233" s="44">
        <f>VLOOKUP(E1233,'T&amp;NTprop'!I$28:O$35,7,FALSE)</f>
        <v>0.66194365727621274</v>
      </c>
      <c r="AH1233" s="45">
        <v>2.41</v>
      </c>
      <c r="AI1233" s="45">
        <v>2.41</v>
      </c>
    </row>
    <row r="1234" spans="1:35" x14ac:dyDescent="0.25">
      <c r="B1234">
        <f>VLOOKUP(C1234*1,RMPCrecs!F$2:N$1245,9,FALSE)</f>
        <v>52</v>
      </c>
      <c r="C1234" s="15" t="s">
        <v>128</v>
      </c>
      <c r="D1234" s="15" t="s">
        <v>41</v>
      </c>
      <c r="E1234" s="16">
        <v>2008</v>
      </c>
      <c r="F1234" s="15" t="s">
        <v>67</v>
      </c>
      <c r="G1234" s="17">
        <v>39679</v>
      </c>
      <c r="H1234" s="15" t="s">
        <v>43</v>
      </c>
      <c r="I1234" s="15" t="s">
        <v>44</v>
      </c>
      <c r="J1234" s="16">
        <v>3008</v>
      </c>
      <c r="K1234" s="15" t="s">
        <v>45</v>
      </c>
      <c r="L1234" s="16">
        <v>710</v>
      </c>
      <c r="M1234" s="15" t="s">
        <v>46</v>
      </c>
      <c r="N1234" s="16">
        <v>3</v>
      </c>
      <c r="O1234" s="15" t="s">
        <v>43</v>
      </c>
      <c r="P1234" s="15" t="s">
        <v>68</v>
      </c>
      <c r="Q1234" s="15" t="s">
        <v>48</v>
      </c>
      <c r="R1234" s="15" t="s">
        <v>49</v>
      </c>
      <c r="S1234" s="15" t="s">
        <v>43</v>
      </c>
      <c r="T1234" s="15" t="s">
        <v>50</v>
      </c>
      <c r="U1234" s="15" t="s">
        <v>98</v>
      </c>
      <c r="V1234" s="58">
        <f t="shared" si="28"/>
        <v>1.5952842140356729</v>
      </c>
      <c r="W1234" s="58">
        <f t="shared" si="29"/>
        <v>1.5952842140356729</v>
      </c>
      <c r="X1234" s="15" t="s">
        <v>52</v>
      </c>
      <c r="Y1234" s="15" t="s">
        <v>115</v>
      </c>
      <c r="Z1234" s="16" t="b">
        <v>0</v>
      </c>
      <c r="AA1234" s="15" t="s">
        <v>54</v>
      </c>
      <c r="AB1234" s="16" t="b">
        <v>0</v>
      </c>
      <c r="AC1234" s="16">
        <v>39</v>
      </c>
      <c r="AD1234" s="42" t="s">
        <v>1855</v>
      </c>
      <c r="AE1234" s="42"/>
      <c r="AF1234" s="44" t="str">
        <f t="shared" si="27"/>
        <v>mix</v>
      </c>
      <c r="AG1234" s="44">
        <f>VLOOKUP(E1234,'T&amp;NTprop'!I$28:O$35,7,FALSE)</f>
        <v>0.66194365727621274</v>
      </c>
      <c r="AH1234" s="45">
        <v>2.41</v>
      </c>
      <c r="AI1234" s="45">
        <v>2.41</v>
      </c>
    </row>
    <row r="1235" spans="1:35" x14ac:dyDescent="0.25">
      <c r="B1235">
        <f>VLOOKUP(C1235*1,RMPCrecs!F$2:N$1245,9,FALSE)</f>
        <v>52</v>
      </c>
      <c r="C1235" s="15" t="s">
        <v>141</v>
      </c>
      <c r="D1235" s="15" t="s">
        <v>41</v>
      </c>
      <c r="E1235" s="16">
        <v>2008</v>
      </c>
      <c r="F1235" s="15" t="s">
        <v>67</v>
      </c>
      <c r="G1235" s="17">
        <v>39679</v>
      </c>
      <c r="H1235" s="15" t="s">
        <v>43</v>
      </c>
      <c r="I1235" s="15" t="s">
        <v>44</v>
      </c>
      <c r="J1235" s="16">
        <v>3008</v>
      </c>
      <c r="K1235" s="15" t="s">
        <v>110</v>
      </c>
      <c r="L1235" s="16">
        <v>650</v>
      </c>
      <c r="M1235" s="15" t="s">
        <v>46</v>
      </c>
      <c r="N1235" s="16">
        <v>3</v>
      </c>
      <c r="O1235" s="15" t="s">
        <v>43</v>
      </c>
      <c r="P1235" s="15" t="s">
        <v>68</v>
      </c>
      <c r="Q1235" s="15" t="s">
        <v>48</v>
      </c>
      <c r="R1235" s="15" t="s">
        <v>49</v>
      </c>
      <c r="S1235" s="15" t="s">
        <v>43</v>
      </c>
      <c r="T1235" s="15" t="s">
        <v>50</v>
      </c>
      <c r="U1235" s="15" t="s">
        <v>98</v>
      </c>
      <c r="V1235" s="58">
        <f t="shared" si="28"/>
        <v>1.5952842140356729</v>
      </c>
      <c r="W1235" s="58">
        <f t="shared" si="29"/>
        <v>1.5952842140356729</v>
      </c>
      <c r="X1235" s="15" t="s">
        <v>52</v>
      </c>
      <c r="Y1235" s="15" t="s">
        <v>115</v>
      </c>
      <c r="Z1235" s="16" t="b">
        <v>0</v>
      </c>
      <c r="AA1235" s="15" t="s">
        <v>54</v>
      </c>
      <c r="AB1235" s="16" t="b">
        <v>0</v>
      </c>
      <c r="AC1235" s="16">
        <v>39</v>
      </c>
      <c r="AD1235" s="42" t="s">
        <v>1855</v>
      </c>
      <c r="AE1235" s="42"/>
      <c r="AF1235" s="44" t="str">
        <f t="shared" si="27"/>
        <v>mix</v>
      </c>
      <c r="AG1235" s="44">
        <f>VLOOKUP(E1235,'T&amp;NTprop'!I$28:O$35,7,FALSE)</f>
        <v>0.66194365727621274</v>
      </c>
      <c r="AH1235" s="45">
        <v>2.41</v>
      </c>
      <c r="AI1235" s="45">
        <v>2.41</v>
      </c>
    </row>
    <row r="1236" spans="1:35" x14ac:dyDescent="0.25">
      <c r="B1236">
        <f>VLOOKUP(C1236*1,RMPCrecs!F$2:N$1245,9,FALSE)</f>
        <v>52</v>
      </c>
      <c r="C1236" s="15" t="s">
        <v>142</v>
      </c>
      <c r="D1236" s="15" t="s">
        <v>41</v>
      </c>
      <c r="E1236" s="16">
        <v>2008</v>
      </c>
      <c r="F1236" s="15" t="s">
        <v>67</v>
      </c>
      <c r="G1236" s="17">
        <v>39679</v>
      </c>
      <c r="H1236" s="15" t="s">
        <v>43</v>
      </c>
      <c r="I1236" s="15" t="s">
        <v>44</v>
      </c>
      <c r="J1236" s="16">
        <v>3008</v>
      </c>
      <c r="K1236" s="15" t="s">
        <v>110</v>
      </c>
      <c r="L1236" s="16">
        <v>620</v>
      </c>
      <c r="M1236" s="15" t="s">
        <v>46</v>
      </c>
      <c r="N1236" s="16">
        <v>3</v>
      </c>
      <c r="O1236" s="15" t="s">
        <v>43</v>
      </c>
      <c r="P1236" s="15" t="s">
        <v>68</v>
      </c>
      <c r="Q1236" s="15" t="s">
        <v>48</v>
      </c>
      <c r="R1236" s="15" t="s">
        <v>49</v>
      </c>
      <c r="S1236" s="15" t="s">
        <v>43</v>
      </c>
      <c r="T1236" s="15" t="s">
        <v>50</v>
      </c>
      <c r="U1236" s="15" t="s">
        <v>98</v>
      </c>
      <c r="V1236" s="58">
        <f t="shared" si="28"/>
        <v>1.5952842140356729</v>
      </c>
      <c r="W1236" s="58">
        <f t="shared" si="29"/>
        <v>1.5952842140356729</v>
      </c>
      <c r="X1236" s="15" t="s">
        <v>52</v>
      </c>
      <c r="Y1236" s="15" t="s">
        <v>115</v>
      </c>
      <c r="Z1236" s="16" t="b">
        <v>0</v>
      </c>
      <c r="AA1236" s="15" t="s">
        <v>54</v>
      </c>
      <c r="AB1236" s="16" t="b">
        <v>0</v>
      </c>
      <c r="AC1236" s="16">
        <v>39</v>
      </c>
      <c r="AD1236" s="42" t="s">
        <v>1855</v>
      </c>
      <c r="AE1236" s="42"/>
      <c r="AF1236" s="44" t="str">
        <f t="shared" si="27"/>
        <v>mix</v>
      </c>
      <c r="AG1236" s="44">
        <f>VLOOKUP(E1236,'T&amp;NTprop'!I$28:O$35,7,FALSE)</f>
        <v>0.66194365727621274</v>
      </c>
      <c r="AH1236" s="45">
        <v>2.41</v>
      </c>
      <c r="AI1236" s="45">
        <v>2.41</v>
      </c>
    </row>
    <row r="1237" spans="1:35" x14ac:dyDescent="0.25">
      <c r="B1237">
        <f>VLOOKUP(C1237*1,RMPCrecs!F$2:N$1245,9,FALSE)</f>
        <v>52</v>
      </c>
      <c r="C1237" s="15" t="s">
        <v>157</v>
      </c>
      <c r="D1237" s="15" t="s">
        <v>41</v>
      </c>
      <c r="E1237" s="16">
        <v>2008</v>
      </c>
      <c r="F1237" s="15" t="s">
        <v>42</v>
      </c>
      <c r="G1237" s="17">
        <v>39682</v>
      </c>
      <c r="H1237" s="15" t="s">
        <v>43</v>
      </c>
      <c r="I1237" s="15" t="s">
        <v>44</v>
      </c>
      <c r="J1237" s="16">
        <v>3008</v>
      </c>
      <c r="K1237" s="15" t="s">
        <v>110</v>
      </c>
      <c r="L1237" s="16">
        <v>750</v>
      </c>
      <c r="M1237" s="15" t="s">
        <v>46</v>
      </c>
      <c r="N1237" s="16">
        <v>3</v>
      </c>
      <c r="O1237" s="15" t="s">
        <v>43</v>
      </c>
      <c r="P1237" s="15" t="s">
        <v>68</v>
      </c>
      <c r="Q1237" s="15" t="s">
        <v>48</v>
      </c>
      <c r="R1237" s="15" t="s">
        <v>49</v>
      </c>
      <c r="S1237" s="15" t="s">
        <v>43</v>
      </c>
      <c r="T1237" s="15" t="s">
        <v>50</v>
      </c>
      <c r="U1237" s="15" t="s">
        <v>98</v>
      </c>
      <c r="V1237" s="58">
        <f t="shared" si="28"/>
        <v>1.820345057509585</v>
      </c>
      <c r="W1237" s="58">
        <f t="shared" si="29"/>
        <v>1.820345057509585</v>
      </c>
      <c r="X1237" s="15" t="s">
        <v>52</v>
      </c>
      <c r="Y1237" s="15" t="s">
        <v>156</v>
      </c>
      <c r="Z1237" s="16" t="b">
        <v>0</v>
      </c>
      <c r="AA1237" s="15" t="s">
        <v>54</v>
      </c>
      <c r="AB1237" s="16" t="b">
        <v>0</v>
      </c>
      <c r="AC1237" s="16">
        <v>39</v>
      </c>
      <c r="AD1237" s="42" t="s">
        <v>1855</v>
      </c>
      <c r="AE1237" s="42"/>
      <c r="AF1237" s="44" t="str">
        <f t="shared" si="27"/>
        <v>mix</v>
      </c>
      <c r="AG1237" s="44">
        <f>VLOOKUP(E1237,'T&amp;NTprop'!I$28:O$35,7,FALSE)</f>
        <v>0.66194365727621274</v>
      </c>
      <c r="AH1237" s="45">
        <v>2.75</v>
      </c>
      <c r="AI1237" s="45">
        <v>2.75</v>
      </c>
    </row>
    <row r="1238" spans="1:35" x14ac:dyDescent="0.25">
      <c r="B1238">
        <f>VLOOKUP(C1238*1,RMPCrecs!F$2:N$1245,9,FALSE)</f>
        <v>52</v>
      </c>
      <c r="C1238" s="15" t="s">
        <v>158</v>
      </c>
      <c r="D1238" s="15" t="s">
        <v>41</v>
      </c>
      <c r="E1238" s="16">
        <v>2008</v>
      </c>
      <c r="F1238" s="15" t="s">
        <v>42</v>
      </c>
      <c r="G1238" s="17">
        <v>39682</v>
      </c>
      <c r="H1238" s="15" t="s">
        <v>43</v>
      </c>
      <c r="I1238" s="15" t="s">
        <v>44</v>
      </c>
      <c r="J1238" s="16">
        <v>3008</v>
      </c>
      <c r="K1238" s="15" t="s">
        <v>45</v>
      </c>
      <c r="L1238" s="16">
        <v>740</v>
      </c>
      <c r="M1238" s="15" t="s">
        <v>46</v>
      </c>
      <c r="N1238" s="16">
        <v>3</v>
      </c>
      <c r="O1238" s="15" t="s">
        <v>43</v>
      </c>
      <c r="P1238" s="15" t="s">
        <v>68</v>
      </c>
      <c r="Q1238" s="15" t="s">
        <v>48</v>
      </c>
      <c r="R1238" s="15" t="s">
        <v>49</v>
      </c>
      <c r="S1238" s="15" t="s">
        <v>43</v>
      </c>
      <c r="T1238" s="15" t="s">
        <v>50</v>
      </c>
      <c r="U1238" s="15" t="s">
        <v>98</v>
      </c>
      <c r="V1238" s="58">
        <f t="shared" si="28"/>
        <v>1.820345057509585</v>
      </c>
      <c r="W1238" s="58">
        <f t="shared" si="29"/>
        <v>1.820345057509585</v>
      </c>
      <c r="X1238" s="15" t="s">
        <v>52</v>
      </c>
      <c r="Y1238" s="15" t="s">
        <v>156</v>
      </c>
      <c r="Z1238" s="16" t="b">
        <v>0</v>
      </c>
      <c r="AA1238" s="15" t="s">
        <v>54</v>
      </c>
      <c r="AB1238" s="16" t="b">
        <v>0</v>
      </c>
      <c r="AC1238" s="16">
        <v>39</v>
      </c>
      <c r="AD1238" s="42" t="s">
        <v>1855</v>
      </c>
      <c r="AE1238" s="42"/>
      <c r="AF1238" s="44" t="str">
        <f t="shared" si="27"/>
        <v>mix</v>
      </c>
      <c r="AG1238" s="44">
        <f>VLOOKUP(E1238,'T&amp;NTprop'!I$28:O$35,7,FALSE)</f>
        <v>0.66194365727621274</v>
      </c>
      <c r="AH1238" s="45">
        <v>2.75</v>
      </c>
      <c r="AI1238" s="45">
        <v>2.75</v>
      </c>
    </row>
    <row r="1239" spans="1:35" x14ac:dyDescent="0.25">
      <c r="B1239">
        <f>VLOOKUP(C1239*1,RMPCrecs!F$2:N$1245,9,FALSE)</f>
        <v>52</v>
      </c>
      <c r="C1239" s="15" t="s">
        <v>159</v>
      </c>
      <c r="D1239" s="15" t="s">
        <v>41</v>
      </c>
      <c r="E1239" s="16">
        <v>2008</v>
      </c>
      <c r="F1239" s="15" t="s">
        <v>42</v>
      </c>
      <c r="G1239" s="17">
        <v>39682</v>
      </c>
      <c r="H1239" s="15" t="s">
        <v>43</v>
      </c>
      <c r="I1239" s="15" t="s">
        <v>44</v>
      </c>
      <c r="J1239" s="16">
        <v>3008</v>
      </c>
      <c r="K1239" s="15" t="s">
        <v>45</v>
      </c>
      <c r="L1239" s="16">
        <v>750</v>
      </c>
      <c r="M1239" s="15" t="s">
        <v>46</v>
      </c>
      <c r="N1239" s="16">
        <v>3</v>
      </c>
      <c r="O1239" s="15" t="s">
        <v>43</v>
      </c>
      <c r="P1239" s="15" t="s">
        <v>68</v>
      </c>
      <c r="Q1239" s="15" t="s">
        <v>48</v>
      </c>
      <c r="R1239" s="15" t="s">
        <v>49</v>
      </c>
      <c r="S1239" s="15" t="s">
        <v>43</v>
      </c>
      <c r="T1239" s="15" t="s">
        <v>50</v>
      </c>
      <c r="U1239" s="15" t="s">
        <v>98</v>
      </c>
      <c r="V1239" s="58">
        <f t="shared" si="28"/>
        <v>1.820345057509585</v>
      </c>
      <c r="W1239" s="58">
        <f t="shared" si="29"/>
        <v>1.820345057509585</v>
      </c>
      <c r="X1239" s="15" t="s">
        <v>52</v>
      </c>
      <c r="Y1239" s="15" t="s">
        <v>156</v>
      </c>
      <c r="Z1239" s="16" t="b">
        <v>0</v>
      </c>
      <c r="AA1239" s="15" t="s">
        <v>54</v>
      </c>
      <c r="AB1239" s="16" t="b">
        <v>0</v>
      </c>
      <c r="AC1239" s="16">
        <v>39</v>
      </c>
      <c r="AD1239" s="42" t="s">
        <v>1855</v>
      </c>
      <c r="AE1239" s="42"/>
      <c r="AF1239" s="44" t="str">
        <f t="shared" si="27"/>
        <v>mix</v>
      </c>
      <c r="AG1239" s="44">
        <f>VLOOKUP(E1239,'T&amp;NTprop'!I$28:O$35,7,FALSE)</f>
        <v>0.66194365727621274</v>
      </c>
      <c r="AH1239" s="45">
        <v>2.75</v>
      </c>
      <c r="AI1239" s="45">
        <v>2.75</v>
      </c>
    </row>
    <row r="1240" spans="1:35" x14ac:dyDescent="0.25">
      <c r="B1240">
        <f>VLOOKUP(C1240*1,RMPCrecs!F$2:N$1245,9,FALSE)</f>
        <v>52</v>
      </c>
      <c r="C1240" s="15" t="s">
        <v>160</v>
      </c>
      <c r="D1240" s="15" t="s">
        <v>41</v>
      </c>
      <c r="E1240" s="16">
        <v>2008</v>
      </c>
      <c r="F1240" s="15" t="s">
        <v>42</v>
      </c>
      <c r="G1240" s="17">
        <v>39682</v>
      </c>
      <c r="H1240" s="15" t="s">
        <v>43</v>
      </c>
      <c r="I1240" s="15" t="s">
        <v>44</v>
      </c>
      <c r="J1240" s="16">
        <v>3008</v>
      </c>
      <c r="K1240" s="15" t="s">
        <v>110</v>
      </c>
      <c r="L1240" s="16">
        <v>640</v>
      </c>
      <c r="M1240" s="15" t="s">
        <v>46</v>
      </c>
      <c r="N1240" s="16">
        <v>3</v>
      </c>
      <c r="O1240" s="15" t="s">
        <v>43</v>
      </c>
      <c r="P1240" s="15" t="s">
        <v>68</v>
      </c>
      <c r="Q1240" s="15" t="s">
        <v>48</v>
      </c>
      <c r="R1240" s="15" t="s">
        <v>49</v>
      </c>
      <c r="S1240" s="15" t="s">
        <v>43</v>
      </c>
      <c r="T1240" s="15" t="s">
        <v>50</v>
      </c>
      <c r="U1240" s="15" t="s">
        <v>98</v>
      </c>
      <c r="V1240" s="58">
        <f t="shared" si="28"/>
        <v>1.820345057509585</v>
      </c>
      <c r="W1240" s="58">
        <f t="shared" si="29"/>
        <v>1.820345057509585</v>
      </c>
      <c r="X1240" s="15" t="s">
        <v>52</v>
      </c>
      <c r="Y1240" s="15" t="s">
        <v>156</v>
      </c>
      <c r="Z1240" s="16" t="b">
        <v>0</v>
      </c>
      <c r="AA1240" s="15" t="s">
        <v>54</v>
      </c>
      <c r="AB1240" s="16" t="b">
        <v>0</v>
      </c>
      <c r="AC1240" s="16">
        <v>39</v>
      </c>
      <c r="AD1240" s="42" t="s">
        <v>1855</v>
      </c>
      <c r="AE1240" s="42"/>
      <c r="AF1240" s="44" t="str">
        <f t="shared" si="27"/>
        <v>mix</v>
      </c>
      <c r="AG1240" s="44">
        <f>VLOOKUP(E1240,'T&amp;NTprop'!I$28:O$35,7,FALSE)</f>
        <v>0.66194365727621274</v>
      </c>
      <c r="AH1240" s="45">
        <v>2.75</v>
      </c>
      <c r="AI1240" s="45">
        <v>2.75</v>
      </c>
    </row>
    <row r="1241" spans="1:35" x14ac:dyDescent="0.25">
      <c r="B1241">
        <f>VLOOKUP(C1241*1,RMPCrecs!F$2:N$1245,9,FALSE)</f>
        <v>52</v>
      </c>
      <c r="C1241" s="15" t="s">
        <v>368</v>
      </c>
      <c r="D1241" s="15" t="s">
        <v>41</v>
      </c>
      <c r="E1241" s="16">
        <v>2008</v>
      </c>
      <c r="F1241" s="15" t="s">
        <v>42</v>
      </c>
      <c r="G1241" s="17">
        <v>39694</v>
      </c>
      <c r="H1241" s="15" t="s">
        <v>43</v>
      </c>
      <c r="I1241" s="15" t="s">
        <v>44</v>
      </c>
      <c r="J1241" s="16">
        <v>3008</v>
      </c>
      <c r="K1241" s="15" t="s">
        <v>45</v>
      </c>
      <c r="L1241" s="16">
        <v>760</v>
      </c>
      <c r="M1241" s="15" t="s">
        <v>46</v>
      </c>
      <c r="N1241" s="16">
        <v>3</v>
      </c>
      <c r="O1241" s="15" t="s">
        <v>43</v>
      </c>
      <c r="P1241" s="15" t="s">
        <v>68</v>
      </c>
      <c r="Q1241" s="15" t="s">
        <v>48</v>
      </c>
      <c r="R1241" s="15" t="s">
        <v>49</v>
      </c>
      <c r="S1241" s="15" t="s">
        <v>43</v>
      </c>
      <c r="T1241" s="15" t="s">
        <v>50</v>
      </c>
      <c r="U1241" s="15" t="s">
        <v>72</v>
      </c>
      <c r="V1241" s="58">
        <f t="shared" si="28"/>
        <v>1.032632105350892</v>
      </c>
      <c r="W1241" s="58">
        <f t="shared" si="29"/>
        <v>1.032632105350892</v>
      </c>
      <c r="X1241" s="15" t="s">
        <v>52</v>
      </c>
      <c r="Y1241" s="15" t="s">
        <v>168</v>
      </c>
      <c r="Z1241" s="16" t="b">
        <v>0</v>
      </c>
      <c r="AA1241" s="15" t="s">
        <v>54</v>
      </c>
      <c r="AB1241" s="16" t="b">
        <v>0</v>
      </c>
      <c r="AC1241" s="16">
        <v>39</v>
      </c>
      <c r="AD1241" s="42" t="s">
        <v>1855</v>
      </c>
      <c r="AE1241" s="42"/>
      <c r="AF1241" s="44" t="str">
        <f t="shared" si="27"/>
        <v>mix</v>
      </c>
      <c r="AG1241" s="44">
        <f>VLOOKUP(E1241,'T&amp;NTprop'!I$28:O$35,7,FALSE)</f>
        <v>0.66194365727621274</v>
      </c>
      <c r="AH1241" s="45">
        <v>1.56</v>
      </c>
      <c r="AI1241" s="45">
        <v>1.56</v>
      </c>
    </row>
    <row r="1242" spans="1:35" x14ac:dyDescent="0.25">
      <c r="B1242">
        <f>VLOOKUP(C1242*1,RMPCrecs!F$2:N$1245,9,FALSE)</f>
        <v>52</v>
      </c>
      <c r="C1242" s="15" t="s">
        <v>369</v>
      </c>
      <c r="D1242" s="15" t="s">
        <v>41</v>
      </c>
      <c r="E1242" s="16">
        <v>2008</v>
      </c>
      <c r="F1242" s="15" t="s">
        <v>42</v>
      </c>
      <c r="G1242" s="17">
        <v>39694</v>
      </c>
      <c r="H1242" s="15" t="s">
        <v>43</v>
      </c>
      <c r="I1242" s="15" t="s">
        <v>44</v>
      </c>
      <c r="J1242" s="16">
        <v>3008</v>
      </c>
      <c r="K1242" s="15" t="s">
        <v>45</v>
      </c>
      <c r="L1242" s="16">
        <v>780</v>
      </c>
      <c r="M1242" s="15" t="s">
        <v>46</v>
      </c>
      <c r="N1242" s="16">
        <v>3</v>
      </c>
      <c r="O1242" s="15" t="s">
        <v>43</v>
      </c>
      <c r="P1242" s="15" t="s">
        <v>68</v>
      </c>
      <c r="Q1242" s="15" t="s">
        <v>48</v>
      </c>
      <c r="R1242" s="15" t="s">
        <v>49</v>
      </c>
      <c r="S1242" s="15" t="s">
        <v>43</v>
      </c>
      <c r="T1242" s="15" t="s">
        <v>50</v>
      </c>
      <c r="U1242" s="15" t="s">
        <v>72</v>
      </c>
      <c r="V1242" s="58">
        <f t="shared" si="28"/>
        <v>1.032632105350892</v>
      </c>
      <c r="W1242" s="58">
        <f t="shared" si="29"/>
        <v>1.032632105350892</v>
      </c>
      <c r="X1242" s="15" t="s">
        <v>52</v>
      </c>
      <c r="Y1242" s="15" t="s">
        <v>168</v>
      </c>
      <c r="Z1242" s="16" t="b">
        <v>0</v>
      </c>
      <c r="AA1242" s="15" t="s">
        <v>54</v>
      </c>
      <c r="AB1242" s="16" t="b">
        <v>0</v>
      </c>
      <c r="AC1242" s="16">
        <v>39</v>
      </c>
      <c r="AD1242" s="42" t="s">
        <v>1855</v>
      </c>
      <c r="AE1242" s="42"/>
      <c r="AF1242" s="44" t="str">
        <f t="shared" si="27"/>
        <v>mix</v>
      </c>
      <c r="AG1242" s="44">
        <f>VLOOKUP(E1242,'T&amp;NTprop'!I$28:O$35,7,FALSE)</f>
        <v>0.66194365727621274</v>
      </c>
      <c r="AH1242" s="45">
        <v>1.56</v>
      </c>
      <c r="AI1242" s="45">
        <v>1.56</v>
      </c>
    </row>
    <row r="1243" spans="1:35" x14ac:dyDescent="0.25">
      <c r="B1243">
        <f>VLOOKUP(C1243*1,RMPCrecs!F$2:N$1245,9,FALSE)</f>
        <v>52</v>
      </c>
      <c r="C1243" s="15" t="s">
        <v>370</v>
      </c>
      <c r="D1243" s="15" t="s">
        <v>41</v>
      </c>
      <c r="E1243" s="16">
        <v>2008</v>
      </c>
      <c r="F1243" s="15" t="s">
        <v>42</v>
      </c>
      <c r="G1243" s="17">
        <v>39694</v>
      </c>
      <c r="H1243" s="15" t="s">
        <v>43</v>
      </c>
      <c r="I1243" s="15" t="s">
        <v>44</v>
      </c>
      <c r="J1243" s="16">
        <v>3008</v>
      </c>
      <c r="K1243" s="15" t="s">
        <v>45</v>
      </c>
      <c r="L1243" s="16">
        <v>720</v>
      </c>
      <c r="M1243" s="15" t="s">
        <v>46</v>
      </c>
      <c r="N1243" s="16">
        <v>3</v>
      </c>
      <c r="O1243" s="15" t="s">
        <v>43</v>
      </c>
      <c r="P1243" s="15" t="s">
        <v>68</v>
      </c>
      <c r="Q1243" s="15" t="s">
        <v>48</v>
      </c>
      <c r="R1243" s="15" t="s">
        <v>49</v>
      </c>
      <c r="S1243" s="15" t="s">
        <v>43</v>
      </c>
      <c r="T1243" s="15" t="s">
        <v>50</v>
      </c>
      <c r="U1243" s="15" t="s">
        <v>72</v>
      </c>
      <c r="V1243" s="58">
        <f t="shared" si="28"/>
        <v>1.032632105350892</v>
      </c>
      <c r="W1243" s="58">
        <f t="shared" si="29"/>
        <v>1.032632105350892</v>
      </c>
      <c r="X1243" s="15" t="s">
        <v>52</v>
      </c>
      <c r="Y1243" s="15" t="s">
        <v>168</v>
      </c>
      <c r="Z1243" s="16" t="b">
        <v>0</v>
      </c>
      <c r="AA1243" s="15" t="s">
        <v>54</v>
      </c>
      <c r="AB1243" s="16" t="b">
        <v>0</v>
      </c>
      <c r="AC1243" s="16">
        <v>39</v>
      </c>
      <c r="AD1243" s="42" t="s">
        <v>1855</v>
      </c>
      <c r="AE1243" s="42"/>
      <c r="AF1243" s="44" t="str">
        <f t="shared" si="27"/>
        <v>mix</v>
      </c>
      <c r="AG1243" s="44">
        <f>VLOOKUP(E1243,'T&amp;NTprop'!I$28:O$35,7,FALSE)</f>
        <v>0.66194365727621274</v>
      </c>
      <c r="AH1243" s="45">
        <v>1.56</v>
      </c>
      <c r="AI1243" s="45">
        <v>1.56</v>
      </c>
    </row>
    <row r="1244" spans="1:35" x14ac:dyDescent="0.25">
      <c r="B1244">
        <f>VLOOKUP(C1244*1,RMPCrecs!F$2:N$1245,9,FALSE)</f>
        <v>52</v>
      </c>
      <c r="C1244" s="15" t="s">
        <v>371</v>
      </c>
      <c r="D1244" s="15" t="s">
        <v>41</v>
      </c>
      <c r="E1244" s="16">
        <v>2008</v>
      </c>
      <c r="F1244" s="15" t="s">
        <v>42</v>
      </c>
      <c r="G1244" s="17">
        <v>39694</v>
      </c>
      <c r="H1244" s="15" t="s">
        <v>43</v>
      </c>
      <c r="I1244" s="15" t="s">
        <v>44</v>
      </c>
      <c r="J1244" s="16">
        <v>3008</v>
      </c>
      <c r="K1244" s="15" t="s">
        <v>45</v>
      </c>
      <c r="L1244" s="16">
        <v>760</v>
      </c>
      <c r="M1244" s="15" t="s">
        <v>46</v>
      </c>
      <c r="N1244" s="16">
        <v>3</v>
      </c>
      <c r="O1244" s="15" t="s">
        <v>43</v>
      </c>
      <c r="P1244" s="15" t="s">
        <v>68</v>
      </c>
      <c r="Q1244" s="15" t="s">
        <v>48</v>
      </c>
      <c r="R1244" s="15" t="s">
        <v>49</v>
      </c>
      <c r="S1244" s="15" t="s">
        <v>43</v>
      </c>
      <c r="T1244" s="15" t="s">
        <v>50</v>
      </c>
      <c r="U1244" s="15" t="s">
        <v>72</v>
      </c>
      <c r="V1244" s="58">
        <f t="shared" si="28"/>
        <v>1.032632105350892</v>
      </c>
      <c r="W1244" s="58">
        <f t="shared" si="29"/>
        <v>1.032632105350892</v>
      </c>
      <c r="X1244" s="15" t="s">
        <v>52</v>
      </c>
      <c r="Y1244" s="15" t="s">
        <v>168</v>
      </c>
      <c r="Z1244" s="16" t="b">
        <v>0</v>
      </c>
      <c r="AA1244" s="15" t="s">
        <v>54</v>
      </c>
      <c r="AB1244" s="16" t="b">
        <v>0</v>
      </c>
      <c r="AC1244" s="16">
        <v>39</v>
      </c>
      <c r="AD1244" s="42" t="s">
        <v>1855</v>
      </c>
      <c r="AE1244" s="42"/>
      <c r="AF1244" s="44" t="str">
        <f t="shared" si="27"/>
        <v>mix</v>
      </c>
      <c r="AG1244" s="44">
        <f>VLOOKUP(E1244,'T&amp;NTprop'!I$28:O$35,7,FALSE)</f>
        <v>0.66194365727621274</v>
      </c>
      <c r="AH1244" s="45">
        <v>1.56</v>
      </c>
      <c r="AI1244" s="45">
        <v>1.56</v>
      </c>
    </row>
    <row r="1245" spans="1:35" x14ac:dyDescent="0.25">
      <c r="B1245">
        <f>VLOOKUP(C1245*1,RMPCrecs!F$2:N$1245,9,FALSE)</f>
        <v>52</v>
      </c>
      <c r="C1245" s="15" t="s">
        <v>397</v>
      </c>
      <c r="D1245" s="15" t="s">
        <v>41</v>
      </c>
      <c r="E1245" s="16">
        <v>2008</v>
      </c>
      <c r="F1245" s="15" t="s">
        <v>42</v>
      </c>
      <c r="G1245" s="17">
        <v>39694</v>
      </c>
      <c r="H1245" s="15" t="s">
        <v>43</v>
      </c>
      <c r="I1245" s="15" t="s">
        <v>44</v>
      </c>
      <c r="J1245" s="16">
        <v>3008</v>
      </c>
      <c r="K1245" s="15" t="s">
        <v>45</v>
      </c>
      <c r="L1245" s="16">
        <v>650</v>
      </c>
      <c r="M1245" s="15" t="s">
        <v>46</v>
      </c>
      <c r="N1245" s="16">
        <v>3</v>
      </c>
      <c r="O1245" s="15" t="s">
        <v>43</v>
      </c>
      <c r="P1245" s="15" t="s">
        <v>68</v>
      </c>
      <c r="Q1245" s="15" t="s">
        <v>48</v>
      </c>
      <c r="R1245" s="15" t="s">
        <v>49</v>
      </c>
      <c r="S1245" s="15" t="s">
        <v>43</v>
      </c>
      <c r="T1245" s="15" t="s">
        <v>50</v>
      </c>
      <c r="U1245" s="15" t="s">
        <v>72</v>
      </c>
      <c r="V1245" s="58">
        <f t="shared" si="28"/>
        <v>1.032632105350892</v>
      </c>
      <c r="W1245" s="58">
        <f t="shared" si="29"/>
        <v>1.032632105350892</v>
      </c>
      <c r="X1245" s="15" t="s">
        <v>52</v>
      </c>
      <c r="Y1245" s="15" t="s">
        <v>168</v>
      </c>
      <c r="Z1245" s="16" t="b">
        <v>0</v>
      </c>
      <c r="AA1245" s="15" t="s">
        <v>54</v>
      </c>
      <c r="AB1245" s="16" t="b">
        <v>0</v>
      </c>
      <c r="AC1245" s="16">
        <v>39</v>
      </c>
      <c r="AD1245" s="42" t="s">
        <v>1855</v>
      </c>
      <c r="AE1245" s="42"/>
      <c r="AF1245" s="44" t="str">
        <f t="shared" si="27"/>
        <v>mix</v>
      </c>
      <c r="AG1245" s="44">
        <f>VLOOKUP(E1245,'T&amp;NTprop'!I$28:O$35,7,FALSE)</f>
        <v>0.66194365727621274</v>
      </c>
      <c r="AH1245" s="45">
        <v>1.56</v>
      </c>
      <c r="AI1245" s="45">
        <v>1.56</v>
      </c>
    </row>
    <row r="1246" spans="1:35" x14ac:dyDescent="0.25">
      <c r="B1246">
        <f>VLOOKUP(C1246*1,RMPCrecs!F$2:N$1245,9,FALSE)</f>
        <v>52</v>
      </c>
      <c r="C1246" s="15" t="s">
        <v>398</v>
      </c>
      <c r="D1246" s="15" t="s">
        <v>41</v>
      </c>
      <c r="E1246" s="16">
        <v>2008</v>
      </c>
      <c r="F1246" s="15" t="s">
        <v>42</v>
      </c>
      <c r="G1246" s="17">
        <v>39694</v>
      </c>
      <c r="H1246" s="15" t="s">
        <v>43</v>
      </c>
      <c r="I1246" s="15" t="s">
        <v>44</v>
      </c>
      <c r="J1246" s="16">
        <v>3008</v>
      </c>
      <c r="K1246" s="15" t="s">
        <v>45</v>
      </c>
      <c r="L1246" s="16">
        <v>750</v>
      </c>
      <c r="M1246" s="15" t="s">
        <v>46</v>
      </c>
      <c r="N1246" s="16">
        <v>3</v>
      </c>
      <c r="O1246" s="15" t="s">
        <v>43</v>
      </c>
      <c r="P1246" s="15" t="s">
        <v>68</v>
      </c>
      <c r="Q1246" s="15" t="s">
        <v>48</v>
      </c>
      <c r="R1246" s="15" t="s">
        <v>59</v>
      </c>
      <c r="S1246" s="15" t="s">
        <v>43</v>
      </c>
      <c r="T1246" s="15" t="s">
        <v>50</v>
      </c>
      <c r="U1246" s="15" t="s">
        <v>72</v>
      </c>
      <c r="V1246" s="58">
        <f>AG1246*AH1246</f>
        <v>1.032632105350892</v>
      </c>
      <c r="W1246" s="58">
        <f t="shared" si="29"/>
        <v>1.032632105350892</v>
      </c>
      <c r="X1246" s="15" t="s">
        <v>52</v>
      </c>
      <c r="Y1246" s="15" t="s">
        <v>168</v>
      </c>
      <c r="Z1246" s="16" t="b">
        <v>0</v>
      </c>
      <c r="AA1246" s="15" t="s">
        <v>54</v>
      </c>
      <c r="AB1246" s="16" t="b">
        <v>0</v>
      </c>
      <c r="AC1246" s="16">
        <v>39</v>
      </c>
      <c r="AD1246" s="42" t="s">
        <v>1855</v>
      </c>
      <c r="AE1246" s="42"/>
      <c r="AF1246" s="44" t="str">
        <f t="shared" si="27"/>
        <v>mix</v>
      </c>
      <c r="AG1246" s="44">
        <f>VLOOKUP(E1246,'T&amp;NTprop'!I$28:O$35,7,FALSE)</f>
        <v>0.66194365727621274</v>
      </c>
      <c r="AH1246" s="45">
        <v>1.56</v>
      </c>
      <c r="AI1246" s="45">
        <v>1.56</v>
      </c>
    </row>
    <row r="1247" spans="1:35" x14ac:dyDescent="0.25">
      <c r="A1247" t="s">
        <v>1888</v>
      </c>
      <c r="B1247">
        <v>49</v>
      </c>
      <c r="C1247" s="43" t="str">
        <f>C960&amp;"sp"</f>
        <v>1886131sp</v>
      </c>
      <c r="D1247" s="15" t="s">
        <v>41</v>
      </c>
      <c r="E1247" s="16">
        <v>2007</v>
      </c>
      <c r="F1247" s="15" t="s">
        <v>42</v>
      </c>
      <c r="G1247" s="17">
        <v>39343</v>
      </c>
      <c r="H1247" s="15" t="s">
        <v>43</v>
      </c>
      <c r="I1247" s="15" t="s">
        <v>44</v>
      </c>
      <c r="J1247" s="16">
        <v>3008</v>
      </c>
      <c r="K1247" s="15" t="s">
        <v>45</v>
      </c>
      <c r="L1247" s="16">
        <v>590</v>
      </c>
      <c r="M1247" s="15" t="s">
        <v>46</v>
      </c>
      <c r="N1247" s="16">
        <v>2</v>
      </c>
      <c r="O1247" s="15" t="s">
        <v>43</v>
      </c>
      <c r="P1247" s="15" t="s">
        <v>47</v>
      </c>
      <c r="Q1247" s="15" t="s">
        <v>48</v>
      </c>
      <c r="R1247" s="15" t="s">
        <v>49</v>
      </c>
      <c r="S1247" s="15" t="s">
        <v>43</v>
      </c>
      <c r="T1247" s="15" t="s">
        <v>50</v>
      </c>
      <c r="U1247" s="15" t="s">
        <v>51</v>
      </c>
      <c r="V1247" s="45">
        <f t="shared" ref="V1247:V1310" si="30">AH960-V960</f>
        <v>0.56936351359286008</v>
      </c>
      <c r="W1247" s="45">
        <f t="shared" ref="W1247:W1310" si="31">AI960-W960</f>
        <v>0.56936351359286008</v>
      </c>
      <c r="X1247" s="15" t="s">
        <v>52</v>
      </c>
      <c r="Y1247" s="15" t="s">
        <v>53</v>
      </c>
      <c r="Z1247" s="16" t="b">
        <v>0</v>
      </c>
      <c r="AA1247" s="15" t="s">
        <v>54</v>
      </c>
      <c r="AB1247" s="16" t="b">
        <v>0</v>
      </c>
      <c r="AC1247" s="16">
        <v>39</v>
      </c>
      <c r="AD1247" s="42" t="s">
        <v>1854</v>
      </c>
      <c r="AE1247" s="42"/>
    </row>
    <row r="1248" spans="1:35" x14ac:dyDescent="0.25">
      <c r="A1248" t="s">
        <v>1889</v>
      </c>
      <c r="B1248">
        <v>49</v>
      </c>
      <c r="C1248" s="15" t="str">
        <f t="shared" ref="C1248:C1311" si="32">C961&amp;"sp"</f>
        <v>1886615sp</v>
      </c>
      <c r="D1248" s="15" t="s">
        <v>41</v>
      </c>
      <c r="E1248" s="16">
        <v>2007</v>
      </c>
      <c r="F1248" s="15" t="s">
        <v>42</v>
      </c>
      <c r="G1248" s="17">
        <v>39343</v>
      </c>
      <c r="H1248" s="15" t="s">
        <v>43</v>
      </c>
      <c r="I1248" s="15" t="s">
        <v>44</v>
      </c>
      <c r="J1248" s="16">
        <v>3008</v>
      </c>
      <c r="K1248" s="15" t="s">
        <v>45</v>
      </c>
      <c r="L1248" s="16">
        <v>550</v>
      </c>
      <c r="M1248" s="15" t="s">
        <v>46</v>
      </c>
      <c r="N1248" s="16">
        <v>2</v>
      </c>
      <c r="O1248" s="15" t="s">
        <v>43</v>
      </c>
      <c r="P1248" s="15" t="s">
        <v>56</v>
      </c>
      <c r="Q1248" s="15" t="s">
        <v>48</v>
      </c>
      <c r="R1248" s="15" t="s">
        <v>49</v>
      </c>
      <c r="S1248" s="15" t="s">
        <v>43</v>
      </c>
      <c r="T1248" s="15" t="s">
        <v>50</v>
      </c>
      <c r="U1248" s="15" t="s">
        <v>51</v>
      </c>
      <c r="V1248" s="45">
        <f t="shared" si="30"/>
        <v>0.56936351359286008</v>
      </c>
      <c r="W1248" s="45">
        <f t="shared" si="31"/>
        <v>0.56936351359286008</v>
      </c>
      <c r="X1248" s="15" t="s">
        <v>52</v>
      </c>
      <c r="Y1248" s="15" t="s">
        <v>53</v>
      </c>
      <c r="Z1248" s="16" t="b">
        <v>0</v>
      </c>
      <c r="AA1248" s="15" t="s">
        <v>54</v>
      </c>
      <c r="AB1248" s="16" t="b">
        <v>0</v>
      </c>
      <c r="AC1248" s="16">
        <v>39</v>
      </c>
      <c r="AD1248" s="42" t="s">
        <v>1854</v>
      </c>
      <c r="AE1248" s="42"/>
    </row>
    <row r="1249" spans="2:31" x14ac:dyDescent="0.25">
      <c r="B1249">
        <v>49</v>
      </c>
      <c r="C1249" s="15" t="str">
        <f t="shared" si="32"/>
        <v>1941681sp</v>
      </c>
      <c r="D1249" s="15" t="s">
        <v>41</v>
      </c>
      <c r="E1249" s="16">
        <v>2007</v>
      </c>
      <c r="F1249" s="15" t="s">
        <v>42</v>
      </c>
      <c r="G1249" s="17">
        <v>39342</v>
      </c>
      <c r="H1249" s="15" t="s">
        <v>43</v>
      </c>
      <c r="I1249" s="15" t="s">
        <v>44</v>
      </c>
      <c r="J1249" s="16">
        <v>3008</v>
      </c>
      <c r="K1249" s="15" t="s">
        <v>45</v>
      </c>
      <c r="L1249" s="16">
        <v>560</v>
      </c>
      <c r="M1249" s="15" t="s">
        <v>46</v>
      </c>
      <c r="N1249" s="16">
        <v>2</v>
      </c>
      <c r="O1249" s="15" t="s">
        <v>43</v>
      </c>
      <c r="P1249" s="15" t="s">
        <v>68</v>
      </c>
      <c r="Q1249" s="15" t="s">
        <v>48</v>
      </c>
      <c r="R1249" s="15" t="s">
        <v>49</v>
      </c>
      <c r="S1249" s="15" t="s">
        <v>43</v>
      </c>
      <c r="T1249" s="15" t="s">
        <v>50</v>
      </c>
      <c r="U1249" s="15" t="s">
        <v>51</v>
      </c>
      <c r="V1249" s="45">
        <f t="shared" si="30"/>
        <v>0.56936351359286008</v>
      </c>
      <c r="W1249" s="45">
        <f t="shared" si="31"/>
        <v>0.56936351359286008</v>
      </c>
      <c r="X1249" s="15" t="s">
        <v>52</v>
      </c>
      <c r="Y1249" s="15" t="s">
        <v>53</v>
      </c>
      <c r="Z1249" s="16" t="b">
        <v>0</v>
      </c>
      <c r="AA1249" s="15" t="s">
        <v>54</v>
      </c>
      <c r="AB1249" s="16" t="b">
        <v>0</v>
      </c>
      <c r="AC1249" s="16">
        <v>39</v>
      </c>
      <c r="AD1249" s="42" t="s">
        <v>1854</v>
      </c>
      <c r="AE1249" s="42"/>
    </row>
    <row r="1250" spans="2:31" x14ac:dyDescent="0.25">
      <c r="B1250">
        <v>49</v>
      </c>
      <c r="C1250" s="15" t="str">
        <f t="shared" si="32"/>
        <v>1941684sp</v>
      </c>
      <c r="D1250" s="15" t="s">
        <v>41</v>
      </c>
      <c r="E1250" s="16">
        <v>2007</v>
      </c>
      <c r="F1250" s="15" t="s">
        <v>42</v>
      </c>
      <c r="G1250" s="17">
        <v>39342</v>
      </c>
      <c r="H1250" s="15" t="s">
        <v>43</v>
      </c>
      <c r="I1250" s="15" t="s">
        <v>44</v>
      </c>
      <c r="J1250" s="16">
        <v>3008</v>
      </c>
      <c r="K1250" s="15" t="s">
        <v>45</v>
      </c>
      <c r="L1250" s="16">
        <v>550</v>
      </c>
      <c r="M1250" s="15" t="s">
        <v>46</v>
      </c>
      <c r="N1250" s="16">
        <v>2</v>
      </c>
      <c r="O1250" s="15" t="s">
        <v>43</v>
      </c>
      <c r="P1250" s="15" t="s">
        <v>68</v>
      </c>
      <c r="Q1250" s="15" t="s">
        <v>48</v>
      </c>
      <c r="R1250" s="15" t="s">
        <v>49</v>
      </c>
      <c r="S1250" s="15" t="s">
        <v>43</v>
      </c>
      <c r="T1250" s="15" t="s">
        <v>50</v>
      </c>
      <c r="U1250" s="15" t="s">
        <v>51</v>
      </c>
      <c r="V1250" s="45">
        <f t="shared" si="30"/>
        <v>0.56936351359286008</v>
      </c>
      <c r="W1250" s="45">
        <f t="shared" si="31"/>
        <v>0.56936351359286008</v>
      </c>
      <c r="X1250" s="15" t="s">
        <v>52</v>
      </c>
      <c r="Y1250" s="15" t="s">
        <v>53</v>
      </c>
      <c r="Z1250" s="16" t="b">
        <v>0</v>
      </c>
      <c r="AA1250" s="15" t="s">
        <v>54</v>
      </c>
      <c r="AB1250" s="16" t="b">
        <v>0</v>
      </c>
      <c r="AC1250" s="16">
        <v>39</v>
      </c>
      <c r="AD1250" s="42" t="s">
        <v>1854</v>
      </c>
      <c r="AE1250" s="42"/>
    </row>
    <row r="1251" spans="2:31" x14ac:dyDescent="0.25">
      <c r="B1251">
        <v>49</v>
      </c>
      <c r="C1251" s="15" t="str">
        <f t="shared" si="32"/>
        <v>1983440sp</v>
      </c>
      <c r="D1251" s="15" t="s">
        <v>41</v>
      </c>
      <c r="E1251" s="16">
        <v>2008</v>
      </c>
      <c r="F1251" s="15" t="s">
        <v>42</v>
      </c>
      <c r="G1251" s="17">
        <v>39701</v>
      </c>
      <c r="H1251" s="15" t="s">
        <v>43</v>
      </c>
      <c r="I1251" s="15" t="s">
        <v>44</v>
      </c>
      <c r="J1251" s="16">
        <v>3008</v>
      </c>
      <c r="K1251" s="15" t="s">
        <v>45</v>
      </c>
      <c r="L1251" s="16">
        <v>730</v>
      </c>
      <c r="M1251" s="15" t="s">
        <v>46</v>
      </c>
      <c r="N1251" s="16">
        <v>3</v>
      </c>
      <c r="O1251" s="15" t="s">
        <v>43</v>
      </c>
      <c r="P1251" s="15" t="s">
        <v>146</v>
      </c>
      <c r="Q1251" s="15" t="s">
        <v>48</v>
      </c>
      <c r="R1251" s="15" t="s">
        <v>49</v>
      </c>
      <c r="S1251" s="15" t="s">
        <v>43</v>
      </c>
      <c r="T1251" s="15" t="s">
        <v>50</v>
      </c>
      <c r="U1251" s="15" t="s">
        <v>60</v>
      </c>
      <c r="V1251" s="45">
        <f t="shared" si="30"/>
        <v>1.0175495915985995</v>
      </c>
      <c r="W1251" s="45">
        <f t="shared" si="31"/>
        <v>1.0175495915985995</v>
      </c>
      <c r="X1251" s="15" t="s">
        <v>52</v>
      </c>
      <c r="Y1251" s="15" t="s">
        <v>112</v>
      </c>
      <c r="Z1251" s="16" t="b">
        <v>0</v>
      </c>
      <c r="AA1251" s="15" t="s">
        <v>54</v>
      </c>
      <c r="AB1251" s="16" t="b">
        <v>0</v>
      </c>
      <c r="AC1251" s="16">
        <v>39</v>
      </c>
      <c r="AD1251" s="42" t="s">
        <v>1854</v>
      </c>
      <c r="AE1251" s="42"/>
    </row>
    <row r="1252" spans="2:31" x14ac:dyDescent="0.25">
      <c r="B1252">
        <v>49</v>
      </c>
      <c r="C1252" s="15" t="str">
        <f t="shared" si="32"/>
        <v>1983447sp</v>
      </c>
      <c r="D1252" s="15" t="s">
        <v>41</v>
      </c>
      <c r="E1252" s="16">
        <v>2008</v>
      </c>
      <c r="F1252" s="15" t="s">
        <v>42</v>
      </c>
      <c r="G1252" s="17">
        <v>39701</v>
      </c>
      <c r="H1252" s="15" t="s">
        <v>43</v>
      </c>
      <c r="I1252" s="15" t="s">
        <v>44</v>
      </c>
      <c r="J1252" s="16">
        <v>3008</v>
      </c>
      <c r="K1252" s="15" t="s">
        <v>110</v>
      </c>
      <c r="L1252" s="16">
        <v>780</v>
      </c>
      <c r="M1252" s="15" t="s">
        <v>46</v>
      </c>
      <c r="N1252" s="16">
        <v>3</v>
      </c>
      <c r="O1252" s="15" t="s">
        <v>43</v>
      </c>
      <c r="P1252" s="15" t="s">
        <v>150</v>
      </c>
      <c r="Q1252" s="15" t="s">
        <v>48</v>
      </c>
      <c r="R1252" s="15" t="s">
        <v>49</v>
      </c>
      <c r="S1252" s="15" t="s">
        <v>43</v>
      </c>
      <c r="T1252" s="15" t="s">
        <v>50</v>
      </c>
      <c r="U1252" s="15" t="s">
        <v>60</v>
      </c>
      <c r="V1252" s="45">
        <f t="shared" si="30"/>
        <v>1.0175495915985995</v>
      </c>
      <c r="W1252" s="45">
        <f t="shared" si="31"/>
        <v>1.0175495915985995</v>
      </c>
      <c r="X1252" s="15" t="s">
        <v>52</v>
      </c>
      <c r="Y1252" s="15" t="s">
        <v>112</v>
      </c>
      <c r="Z1252" s="16" t="b">
        <v>0</v>
      </c>
      <c r="AA1252" s="15" t="s">
        <v>54</v>
      </c>
      <c r="AB1252" s="16" t="b">
        <v>0</v>
      </c>
      <c r="AC1252" s="16">
        <v>39</v>
      </c>
      <c r="AD1252" s="42" t="s">
        <v>1854</v>
      </c>
      <c r="AE1252" s="42"/>
    </row>
    <row r="1253" spans="2:31" x14ac:dyDescent="0.25">
      <c r="B1253">
        <v>49</v>
      </c>
      <c r="C1253" s="15" t="str">
        <f t="shared" si="32"/>
        <v>1983461sp</v>
      </c>
      <c r="D1253" s="15" t="s">
        <v>41</v>
      </c>
      <c r="E1253" s="16">
        <v>2008</v>
      </c>
      <c r="F1253" s="15" t="s">
        <v>42</v>
      </c>
      <c r="G1253" s="17">
        <v>39701</v>
      </c>
      <c r="H1253" s="15" t="s">
        <v>43</v>
      </c>
      <c r="I1253" s="15" t="s">
        <v>44</v>
      </c>
      <c r="J1253" s="16">
        <v>3008</v>
      </c>
      <c r="K1253" s="15" t="s">
        <v>110</v>
      </c>
      <c r="L1253" s="16">
        <v>810</v>
      </c>
      <c r="M1253" s="15" t="s">
        <v>46</v>
      </c>
      <c r="N1253" s="16">
        <v>3</v>
      </c>
      <c r="O1253" s="15" t="s">
        <v>43</v>
      </c>
      <c r="P1253" s="15" t="s">
        <v>150</v>
      </c>
      <c r="Q1253" s="15" t="s">
        <v>48</v>
      </c>
      <c r="R1253" s="15" t="s">
        <v>49</v>
      </c>
      <c r="S1253" s="15" t="s">
        <v>43</v>
      </c>
      <c r="T1253" s="15" t="s">
        <v>50</v>
      </c>
      <c r="U1253" s="15" t="s">
        <v>60</v>
      </c>
      <c r="V1253" s="45">
        <f t="shared" si="30"/>
        <v>1.0175495915985995</v>
      </c>
      <c r="W1253" s="45">
        <f t="shared" si="31"/>
        <v>1.0175495915985995</v>
      </c>
      <c r="X1253" s="15" t="s">
        <v>52</v>
      </c>
      <c r="Y1253" s="15" t="s">
        <v>112</v>
      </c>
      <c r="Z1253" s="16" t="b">
        <v>0</v>
      </c>
      <c r="AA1253" s="15" t="s">
        <v>54</v>
      </c>
      <c r="AB1253" s="16" t="b">
        <v>0</v>
      </c>
      <c r="AC1253" s="16">
        <v>39</v>
      </c>
      <c r="AD1253" s="42" t="s">
        <v>1854</v>
      </c>
      <c r="AE1253" s="42"/>
    </row>
    <row r="1254" spans="2:31" x14ac:dyDescent="0.25">
      <c r="B1254">
        <v>49</v>
      </c>
      <c r="C1254" s="15" t="str">
        <f t="shared" si="32"/>
        <v>1985416sp</v>
      </c>
      <c r="D1254" s="15" t="s">
        <v>41</v>
      </c>
      <c r="E1254" s="16">
        <v>2008</v>
      </c>
      <c r="F1254" s="15" t="s">
        <v>67</v>
      </c>
      <c r="G1254" s="17">
        <v>39682</v>
      </c>
      <c r="H1254" s="15" t="s">
        <v>43</v>
      </c>
      <c r="I1254" s="15" t="s">
        <v>44</v>
      </c>
      <c r="J1254" s="16">
        <v>3008</v>
      </c>
      <c r="K1254" s="15" t="s">
        <v>45</v>
      </c>
      <c r="L1254" s="16">
        <v>730</v>
      </c>
      <c r="M1254" s="15" t="s">
        <v>46</v>
      </c>
      <c r="N1254" s="16">
        <v>3</v>
      </c>
      <c r="O1254" s="15" t="s">
        <v>43</v>
      </c>
      <c r="P1254" s="15" t="s">
        <v>68</v>
      </c>
      <c r="Q1254" s="15" t="s">
        <v>48</v>
      </c>
      <c r="R1254" s="15" t="s">
        <v>49</v>
      </c>
      <c r="S1254" s="15" t="s">
        <v>43</v>
      </c>
      <c r="T1254" s="15" t="s">
        <v>50</v>
      </c>
      <c r="U1254" s="15" t="s">
        <v>98</v>
      </c>
      <c r="V1254" s="45">
        <f t="shared" si="30"/>
        <v>0.81471578596432725</v>
      </c>
      <c r="W1254" s="45">
        <f t="shared" si="31"/>
        <v>0.81471578596432725</v>
      </c>
      <c r="X1254" s="15" t="s">
        <v>52</v>
      </c>
      <c r="Y1254" s="15" t="s">
        <v>115</v>
      </c>
      <c r="Z1254" s="16" t="b">
        <v>0</v>
      </c>
      <c r="AA1254" s="15" t="s">
        <v>54</v>
      </c>
      <c r="AB1254" s="16" t="b">
        <v>0</v>
      </c>
      <c r="AC1254" s="16">
        <v>39</v>
      </c>
      <c r="AD1254" s="42" t="s">
        <v>1854</v>
      </c>
      <c r="AE1254" s="42"/>
    </row>
    <row r="1255" spans="2:31" x14ac:dyDescent="0.25">
      <c r="B1255">
        <v>49</v>
      </c>
      <c r="C1255" s="15" t="str">
        <f t="shared" si="32"/>
        <v>1985428sp</v>
      </c>
      <c r="D1255" s="15" t="s">
        <v>41</v>
      </c>
      <c r="E1255" s="16">
        <v>2008</v>
      </c>
      <c r="F1255" s="15" t="s">
        <v>67</v>
      </c>
      <c r="G1255" s="17">
        <v>39682</v>
      </c>
      <c r="H1255" s="15" t="s">
        <v>43</v>
      </c>
      <c r="I1255" s="15" t="s">
        <v>44</v>
      </c>
      <c r="J1255" s="16">
        <v>3008</v>
      </c>
      <c r="K1255" s="15" t="s">
        <v>45</v>
      </c>
      <c r="L1255" s="16">
        <v>710</v>
      </c>
      <c r="M1255" s="15" t="s">
        <v>46</v>
      </c>
      <c r="N1255" s="16">
        <v>3</v>
      </c>
      <c r="O1255" s="15" t="s">
        <v>43</v>
      </c>
      <c r="P1255" s="15" t="s">
        <v>68</v>
      </c>
      <c r="Q1255" s="15" t="s">
        <v>48</v>
      </c>
      <c r="R1255" s="15" t="s">
        <v>49</v>
      </c>
      <c r="S1255" s="15" t="s">
        <v>43</v>
      </c>
      <c r="T1255" s="15" t="s">
        <v>50</v>
      </c>
      <c r="U1255" s="15" t="s">
        <v>98</v>
      </c>
      <c r="V1255" s="45">
        <f t="shared" si="30"/>
        <v>0.81471578596432725</v>
      </c>
      <c r="W1255" s="45">
        <f t="shared" si="31"/>
        <v>0.81471578596432725</v>
      </c>
      <c r="X1255" s="15" t="s">
        <v>52</v>
      </c>
      <c r="Y1255" s="15" t="s">
        <v>115</v>
      </c>
      <c r="Z1255" s="16" t="b">
        <v>0</v>
      </c>
      <c r="AA1255" s="15" t="s">
        <v>54</v>
      </c>
      <c r="AB1255" s="16" t="b">
        <v>0</v>
      </c>
      <c r="AC1255" s="16">
        <v>39</v>
      </c>
      <c r="AD1255" s="42" t="s">
        <v>1854</v>
      </c>
      <c r="AE1255" s="42"/>
    </row>
    <row r="1256" spans="2:31" x14ac:dyDescent="0.25">
      <c r="B1256">
        <v>49</v>
      </c>
      <c r="C1256" s="15" t="str">
        <f t="shared" si="32"/>
        <v>1985432sp</v>
      </c>
      <c r="D1256" s="15" t="s">
        <v>41</v>
      </c>
      <c r="E1256" s="16">
        <v>2008</v>
      </c>
      <c r="F1256" s="15" t="s">
        <v>67</v>
      </c>
      <c r="G1256" s="17">
        <v>39682</v>
      </c>
      <c r="H1256" s="15" t="s">
        <v>43</v>
      </c>
      <c r="I1256" s="15" t="s">
        <v>44</v>
      </c>
      <c r="J1256" s="16">
        <v>3008</v>
      </c>
      <c r="K1256" s="15" t="s">
        <v>45</v>
      </c>
      <c r="L1256" s="16">
        <v>680</v>
      </c>
      <c r="M1256" s="15" t="s">
        <v>46</v>
      </c>
      <c r="N1256" s="16">
        <v>3</v>
      </c>
      <c r="O1256" s="15" t="s">
        <v>43</v>
      </c>
      <c r="P1256" s="15" t="s">
        <v>68</v>
      </c>
      <c r="Q1256" s="15" t="s">
        <v>48</v>
      </c>
      <c r="R1256" s="15" t="s">
        <v>49</v>
      </c>
      <c r="S1256" s="15" t="s">
        <v>43</v>
      </c>
      <c r="T1256" s="15" t="s">
        <v>50</v>
      </c>
      <c r="U1256" s="15" t="s">
        <v>98</v>
      </c>
      <c r="V1256" s="45">
        <f t="shared" si="30"/>
        <v>0.81471578596432725</v>
      </c>
      <c r="W1256" s="45">
        <f t="shared" si="31"/>
        <v>0.81471578596432725</v>
      </c>
      <c r="X1256" s="15" t="s">
        <v>52</v>
      </c>
      <c r="Y1256" s="15" t="s">
        <v>115</v>
      </c>
      <c r="Z1256" s="16" t="b">
        <v>0</v>
      </c>
      <c r="AA1256" s="15" t="s">
        <v>54</v>
      </c>
      <c r="AB1256" s="16" t="b">
        <v>0</v>
      </c>
      <c r="AC1256" s="16">
        <v>39</v>
      </c>
      <c r="AD1256" s="42" t="s">
        <v>1854</v>
      </c>
      <c r="AE1256" s="42"/>
    </row>
    <row r="1257" spans="2:31" x14ac:dyDescent="0.25">
      <c r="B1257">
        <v>49</v>
      </c>
      <c r="C1257" s="15" t="str">
        <f t="shared" si="32"/>
        <v>1985436sp</v>
      </c>
      <c r="D1257" s="15" t="s">
        <v>41</v>
      </c>
      <c r="E1257" s="16">
        <v>2008</v>
      </c>
      <c r="F1257" s="15" t="s">
        <v>67</v>
      </c>
      <c r="G1257" s="17">
        <v>39682</v>
      </c>
      <c r="H1257" s="15" t="s">
        <v>43</v>
      </c>
      <c r="I1257" s="15" t="s">
        <v>44</v>
      </c>
      <c r="J1257" s="16">
        <v>3008</v>
      </c>
      <c r="K1257" s="15" t="s">
        <v>110</v>
      </c>
      <c r="L1257" s="16">
        <v>700</v>
      </c>
      <c r="M1257" s="15" t="s">
        <v>46</v>
      </c>
      <c r="N1257" s="16">
        <v>3</v>
      </c>
      <c r="O1257" s="15" t="s">
        <v>43</v>
      </c>
      <c r="P1257" s="15" t="s">
        <v>68</v>
      </c>
      <c r="Q1257" s="15" t="s">
        <v>48</v>
      </c>
      <c r="R1257" s="15" t="s">
        <v>49</v>
      </c>
      <c r="S1257" s="15" t="s">
        <v>43</v>
      </c>
      <c r="T1257" s="15" t="s">
        <v>50</v>
      </c>
      <c r="U1257" s="15" t="s">
        <v>98</v>
      </c>
      <c r="V1257" s="45">
        <f t="shared" si="30"/>
        <v>0.81471578596432725</v>
      </c>
      <c r="W1257" s="45">
        <f t="shared" si="31"/>
        <v>0.81471578596432725</v>
      </c>
      <c r="X1257" s="15" t="s">
        <v>52</v>
      </c>
      <c r="Y1257" s="15" t="s">
        <v>115</v>
      </c>
      <c r="Z1257" s="16" t="b">
        <v>0</v>
      </c>
      <c r="AA1257" s="15" t="s">
        <v>54</v>
      </c>
      <c r="AB1257" s="16" t="b">
        <v>0</v>
      </c>
      <c r="AC1257" s="16">
        <v>39</v>
      </c>
      <c r="AD1257" s="42" t="s">
        <v>1854</v>
      </c>
      <c r="AE1257" s="42"/>
    </row>
    <row r="1258" spans="2:31" x14ac:dyDescent="0.25">
      <c r="B1258">
        <v>49</v>
      </c>
      <c r="C1258" s="15" t="str">
        <f t="shared" si="32"/>
        <v>1985440sp</v>
      </c>
      <c r="D1258" s="15" t="s">
        <v>41</v>
      </c>
      <c r="E1258" s="16">
        <v>2008</v>
      </c>
      <c r="F1258" s="15" t="s">
        <v>67</v>
      </c>
      <c r="G1258" s="17">
        <v>39682</v>
      </c>
      <c r="H1258" s="15" t="s">
        <v>43</v>
      </c>
      <c r="I1258" s="15" t="s">
        <v>44</v>
      </c>
      <c r="J1258" s="16">
        <v>3008</v>
      </c>
      <c r="K1258" s="15" t="s">
        <v>110</v>
      </c>
      <c r="L1258" s="16">
        <v>700</v>
      </c>
      <c r="M1258" s="15" t="s">
        <v>46</v>
      </c>
      <c r="N1258" s="16">
        <v>3</v>
      </c>
      <c r="O1258" s="15" t="s">
        <v>43</v>
      </c>
      <c r="P1258" s="15" t="s">
        <v>68</v>
      </c>
      <c r="Q1258" s="15" t="s">
        <v>48</v>
      </c>
      <c r="R1258" s="15" t="s">
        <v>49</v>
      </c>
      <c r="S1258" s="15" t="s">
        <v>43</v>
      </c>
      <c r="T1258" s="15" t="s">
        <v>50</v>
      </c>
      <c r="U1258" s="15" t="s">
        <v>98</v>
      </c>
      <c r="V1258" s="45">
        <f t="shared" si="30"/>
        <v>0.81471578596432725</v>
      </c>
      <c r="W1258" s="45">
        <f t="shared" si="31"/>
        <v>0.81471578596432725</v>
      </c>
      <c r="X1258" s="15" t="s">
        <v>52</v>
      </c>
      <c r="Y1258" s="15" t="s">
        <v>115</v>
      </c>
      <c r="Z1258" s="16" t="b">
        <v>0</v>
      </c>
      <c r="AA1258" s="15" t="s">
        <v>54</v>
      </c>
      <c r="AB1258" s="16" t="b">
        <v>0</v>
      </c>
      <c r="AC1258" s="16">
        <v>39</v>
      </c>
      <c r="AD1258" s="42" t="s">
        <v>1854</v>
      </c>
      <c r="AE1258" s="42"/>
    </row>
    <row r="1259" spans="2:31" x14ac:dyDescent="0.25">
      <c r="B1259">
        <v>49</v>
      </c>
      <c r="C1259" s="15" t="str">
        <f t="shared" si="32"/>
        <v>1985447sp</v>
      </c>
      <c r="D1259" s="15" t="s">
        <v>41</v>
      </c>
      <c r="E1259" s="16">
        <v>2008</v>
      </c>
      <c r="F1259" s="15" t="s">
        <v>67</v>
      </c>
      <c r="G1259" s="17">
        <v>39682</v>
      </c>
      <c r="H1259" s="15" t="s">
        <v>43</v>
      </c>
      <c r="I1259" s="15" t="s">
        <v>44</v>
      </c>
      <c r="J1259" s="16">
        <v>3008</v>
      </c>
      <c r="K1259" s="15" t="s">
        <v>45</v>
      </c>
      <c r="L1259" s="16">
        <v>700</v>
      </c>
      <c r="M1259" s="15" t="s">
        <v>46</v>
      </c>
      <c r="N1259" s="16">
        <v>3</v>
      </c>
      <c r="O1259" s="15" t="s">
        <v>43</v>
      </c>
      <c r="P1259" s="15" t="s">
        <v>68</v>
      </c>
      <c r="Q1259" s="15" t="s">
        <v>48</v>
      </c>
      <c r="R1259" s="15" t="s">
        <v>49</v>
      </c>
      <c r="S1259" s="15" t="s">
        <v>43</v>
      </c>
      <c r="T1259" s="15" t="s">
        <v>50</v>
      </c>
      <c r="U1259" s="15" t="s">
        <v>98</v>
      </c>
      <c r="V1259" s="45">
        <f t="shared" si="30"/>
        <v>0.81471578596432725</v>
      </c>
      <c r="W1259" s="45">
        <f t="shared" si="31"/>
        <v>0.81471578596432725</v>
      </c>
      <c r="X1259" s="15" t="s">
        <v>52</v>
      </c>
      <c r="Y1259" s="15" t="s">
        <v>115</v>
      </c>
      <c r="Z1259" s="16" t="b">
        <v>0</v>
      </c>
      <c r="AA1259" s="15" t="s">
        <v>54</v>
      </c>
      <c r="AB1259" s="16" t="b">
        <v>0</v>
      </c>
      <c r="AC1259" s="16">
        <v>39</v>
      </c>
      <c r="AD1259" s="42" t="s">
        <v>1854</v>
      </c>
      <c r="AE1259" s="42"/>
    </row>
    <row r="1260" spans="2:31" x14ac:dyDescent="0.25">
      <c r="B1260">
        <v>49</v>
      </c>
      <c r="C1260" s="15" t="str">
        <f t="shared" si="32"/>
        <v>1985459sp</v>
      </c>
      <c r="D1260" s="15" t="s">
        <v>41</v>
      </c>
      <c r="E1260" s="16">
        <v>2008</v>
      </c>
      <c r="F1260" s="15" t="s">
        <v>67</v>
      </c>
      <c r="G1260" s="17">
        <v>39682</v>
      </c>
      <c r="H1260" s="15" t="s">
        <v>43</v>
      </c>
      <c r="I1260" s="15" t="s">
        <v>44</v>
      </c>
      <c r="J1260" s="16">
        <v>3008</v>
      </c>
      <c r="K1260" s="15" t="s">
        <v>110</v>
      </c>
      <c r="L1260" s="16">
        <v>740</v>
      </c>
      <c r="M1260" s="15" t="s">
        <v>46</v>
      </c>
      <c r="N1260" s="16">
        <v>3</v>
      </c>
      <c r="O1260" s="15" t="s">
        <v>43</v>
      </c>
      <c r="P1260" s="15" t="s">
        <v>68</v>
      </c>
      <c r="Q1260" s="15" t="s">
        <v>48</v>
      </c>
      <c r="R1260" s="15" t="s">
        <v>49</v>
      </c>
      <c r="S1260" s="15" t="s">
        <v>43</v>
      </c>
      <c r="T1260" s="15" t="s">
        <v>50</v>
      </c>
      <c r="U1260" s="15" t="s">
        <v>98</v>
      </c>
      <c r="V1260" s="45">
        <f t="shared" si="30"/>
        <v>0.81471578596432725</v>
      </c>
      <c r="W1260" s="45">
        <f t="shared" si="31"/>
        <v>0.81471578596432725</v>
      </c>
      <c r="X1260" s="15" t="s">
        <v>52</v>
      </c>
      <c r="Y1260" s="15" t="s">
        <v>115</v>
      </c>
      <c r="Z1260" s="16" t="b">
        <v>0</v>
      </c>
      <c r="AA1260" s="15" t="s">
        <v>54</v>
      </c>
      <c r="AB1260" s="16" t="b">
        <v>0</v>
      </c>
      <c r="AC1260" s="16">
        <v>39</v>
      </c>
      <c r="AD1260" s="42" t="s">
        <v>1854</v>
      </c>
      <c r="AE1260" s="42"/>
    </row>
    <row r="1261" spans="2:31" x14ac:dyDescent="0.25">
      <c r="B1261">
        <v>49</v>
      </c>
      <c r="C1261" s="15" t="str">
        <f t="shared" si="32"/>
        <v>1986557sp</v>
      </c>
      <c r="D1261" s="15" t="s">
        <v>41</v>
      </c>
      <c r="E1261" s="16">
        <v>2008</v>
      </c>
      <c r="F1261" s="15" t="s">
        <v>42</v>
      </c>
      <c r="G1261" s="17">
        <v>39688</v>
      </c>
      <c r="H1261" s="15" t="s">
        <v>43</v>
      </c>
      <c r="I1261" s="15" t="s">
        <v>44</v>
      </c>
      <c r="J1261" s="16">
        <v>3008</v>
      </c>
      <c r="K1261" s="15" t="s">
        <v>110</v>
      </c>
      <c r="L1261" s="16">
        <v>680</v>
      </c>
      <c r="M1261" s="15" t="s">
        <v>46</v>
      </c>
      <c r="N1261" s="16">
        <v>3</v>
      </c>
      <c r="O1261" s="15" t="s">
        <v>43</v>
      </c>
      <c r="P1261" s="15" t="s">
        <v>68</v>
      </c>
      <c r="Q1261" s="15" t="s">
        <v>48</v>
      </c>
      <c r="R1261" s="15" t="s">
        <v>49</v>
      </c>
      <c r="S1261" s="15" t="s">
        <v>43</v>
      </c>
      <c r="T1261" s="15" t="s">
        <v>50</v>
      </c>
      <c r="U1261" s="15" t="s">
        <v>69</v>
      </c>
      <c r="V1261" s="45">
        <f t="shared" si="30"/>
        <v>0.64568761460243373</v>
      </c>
      <c r="W1261" s="45">
        <f t="shared" si="31"/>
        <v>0.64568761460243373</v>
      </c>
      <c r="X1261" s="15" t="s">
        <v>52</v>
      </c>
      <c r="Y1261" s="15" t="s">
        <v>148</v>
      </c>
      <c r="Z1261" s="16" t="b">
        <v>0</v>
      </c>
      <c r="AA1261" s="15" t="s">
        <v>54</v>
      </c>
      <c r="AB1261" s="16" t="b">
        <v>0</v>
      </c>
      <c r="AC1261" s="16">
        <v>39</v>
      </c>
      <c r="AD1261" s="42" t="s">
        <v>1854</v>
      </c>
      <c r="AE1261" s="42"/>
    </row>
    <row r="1262" spans="2:31" x14ac:dyDescent="0.25">
      <c r="B1262">
        <v>49</v>
      </c>
      <c r="C1262" s="15" t="str">
        <f t="shared" si="32"/>
        <v>1986561sp</v>
      </c>
      <c r="D1262" s="15" t="s">
        <v>41</v>
      </c>
      <c r="E1262" s="16">
        <v>2008</v>
      </c>
      <c r="F1262" s="15" t="s">
        <v>42</v>
      </c>
      <c r="G1262" s="17">
        <v>39688</v>
      </c>
      <c r="H1262" s="15" t="s">
        <v>43</v>
      </c>
      <c r="I1262" s="15" t="s">
        <v>44</v>
      </c>
      <c r="J1262" s="16">
        <v>3008</v>
      </c>
      <c r="K1262" s="15" t="s">
        <v>110</v>
      </c>
      <c r="L1262" s="16">
        <v>780</v>
      </c>
      <c r="M1262" s="15" t="s">
        <v>46</v>
      </c>
      <c r="N1262" s="16">
        <v>3</v>
      </c>
      <c r="O1262" s="15" t="s">
        <v>43</v>
      </c>
      <c r="P1262" s="15" t="s">
        <v>68</v>
      </c>
      <c r="Q1262" s="15" t="s">
        <v>48</v>
      </c>
      <c r="R1262" s="15" t="s">
        <v>49</v>
      </c>
      <c r="S1262" s="15" t="s">
        <v>43</v>
      </c>
      <c r="T1262" s="15" t="s">
        <v>50</v>
      </c>
      <c r="U1262" s="15" t="s">
        <v>69</v>
      </c>
      <c r="V1262" s="45">
        <f t="shared" si="30"/>
        <v>0.64568761460243373</v>
      </c>
      <c r="W1262" s="45">
        <f t="shared" si="31"/>
        <v>0.64568761460243373</v>
      </c>
      <c r="X1262" s="15" t="s">
        <v>52</v>
      </c>
      <c r="Y1262" s="15" t="s">
        <v>148</v>
      </c>
      <c r="Z1262" s="16" t="b">
        <v>0</v>
      </c>
      <c r="AA1262" s="15" t="s">
        <v>54</v>
      </c>
      <c r="AB1262" s="16" t="b">
        <v>0</v>
      </c>
      <c r="AC1262" s="16">
        <v>39</v>
      </c>
      <c r="AD1262" s="42" t="s">
        <v>1854</v>
      </c>
      <c r="AE1262" s="42"/>
    </row>
    <row r="1263" spans="2:31" x14ac:dyDescent="0.25">
      <c r="B1263">
        <v>49</v>
      </c>
      <c r="C1263" s="15" t="str">
        <f t="shared" si="32"/>
        <v>1986565sp</v>
      </c>
      <c r="D1263" s="15" t="s">
        <v>41</v>
      </c>
      <c r="E1263" s="16">
        <v>2008</v>
      </c>
      <c r="F1263" s="15" t="s">
        <v>42</v>
      </c>
      <c r="G1263" s="17">
        <v>39688</v>
      </c>
      <c r="H1263" s="15" t="s">
        <v>43</v>
      </c>
      <c r="I1263" s="15" t="s">
        <v>44</v>
      </c>
      <c r="J1263" s="16">
        <v>3008</v>
      </c>
      <c r="K1263" s="15" t="s">
        <v>110</v>
      </c>
      <c r="L1263" s="16">
        <v>830</v>
      </c>
      <c r="M1263" s="15" t="s">
        <v>46</v>
      </c>
      <c r="N1263" s="16">
        <v>3</v>
      </c>
      <c r="O1263" s="15" t="s">
        <v>43</v>
      </c>
      <c r="P1263" s="15" t="s">
        <v>68</v>
      </c>
      <c r="Q1263" s="15" t="s">
        <v>48</v>
      </c>
      <c r="R1263" s="15" t="s">
        <v>49</v>
      </c>
      <c r="S1263" s="15" t="s">
        <v>43</v>
      </c>
      <c r="T1263" s="15" t="s">
        <v>50</v>
      </c>
      <c r="U1263" s="15" t="s">
        <v>69</v>
      </c>
      <c r="V1263" s="45">
        <f t="shared" si="30"/>
        <v>0.64568761460243373</v>
      </c>
      <c r="W1263" s="45">
        <f t="shared" si="31"/>
        <v>0.64568761460243373</v>
      </c>
      <c r="X1263" s="15" t="s">
        <v>52</v>
      </c>
      <c r="Y1263" s="15" t="s">
        <v>148</v>
      </c>
      <c r="Z1263" s="16" t="b">
        <v>0</v>
      </c>
      <c r="AA1263" s="15" t="s">
        <v>54</v>
      </c>
      <c r="AB1263" s="16" t="b">
        <v>0</v>
      </c>
      <c r="AC1263" s="16">
        <v>39</v>
      </c>
      <c r="AD1263" s="42" t="s">
        <v>1854</v>
      </c>
      <c r="AE1263" s="42"/>
    </row>
    <row r="1264" spans="2:31" x14ac:dyDescent="0.25">
      <c r="B1264">
        <v>49</v>
      </c>
      <c r="C1264" s="15" t="str">
        <f t="shared" si="32"/>
        <v>1986706sp</v>
      </c>
      <c r="D1264" s="15" t="s">
        <v>41</v>
      </c>
      <c r="E1264" s="16">
        <v>2008</v>
      </c>
      <c r="F1264" s="15" t="s">
        <v>67</v>
      </c>
      <c r="G1264" s="17">
        <v>39686</v>
      </c>
      <c r="H1264" s="15" t="s">
        <v>43</v>
      </c>
      <c r="I1264" s="15" t="s">
        <v>44</v>
      </c>
      <c r="J1264" s="16">
        <v>3008</v>
      </c>
      <c r="K1264" s="15" t="s">
        <v>45</v>
      </c>
      <c r="L1264" s="16">
        <v>770</v>
      </c>
      <c r="M1264" s="15" t="s">
        <v>46</v>
      </c>
      <c r="N1264" s="16">
        <v>3</v>
      </c>
      <c r="O1264" s="15" t="s">
        <v>43</v>
      </c>
      <c r="P1264" s="15" t="s">
        <v>68</v>
      </c>
      <c r="Q1264" s="15" t="s">
        <v>48</v>
      </c>
      <c r="R1264" s="15" t="s">
        <v>49</v>
      </c>
      <c r="S1264" s="15" t="s">
        <v>43</v>
      </c>
      <c r="T1264" s="15" t="s">
        <v>50</v>
      </c>
      <c r="U1264" s="15" t="s">
        <v>69</v>
      </c>
      <c r="V1264" s="45">
        <f t="shared" si="30"/>
        <v>0.97698283047174517</v>
      </c>
      <c r="W1264" s="45">
        <f t="shared" si="31"/>
        <v>0.97698283047174517</v>
      </c>
      <c r="X1264" s="15" t="s">
        <v>52</v>
      </c>
      <c r="Y1264" s="15" t="s">
        <v>107</v>
      </c>
      <c r="Z1264" s="16" t="b">
        <v>0</v>
      </c>
      <c r="AA1264" s="15" t="s">
        <v>54</v>
      </c>
      <c r="AB1264" s="16" t="b">
        <v>0</v>
      </c>
      <c r="AC1264" s="16">
        <v>39</v>
      </c>
      <c r="AD1264" s="42" t="s">
        <v>1854</v>
      </c>
      <c r="AE1264" s="42"/>
    </row>
    <row r="1265" spans="2:31" x14ac:dyDescent="0.25">
      <c r="B1265">
        <v>49</v>
      </c>
      <c r="C1265" s="15" t="str">
        <f t="shared" si="32"/>
        <v>1986721sp</v>
      </c>
      <c r="D1265" s="15" t="s">
        <v>41</v>
      </c>
      <c r="E1265" s="16">
        <v>2008</v>
      </c>
      <c r="F1265" s="15" t="s">
        <v>67</v>
      </c>
      <c r="G1265" s="17">
        <v>39686</v>
      </c>
      <c r="H1265" s="15" t="s">
        <v>43</v>
      </c>
      <c r="I1265" s="15" t="s">
        <v>44</v>
      </c>
      <c r="J1265" s="16">
        <v>3008</v>
      </c>
      <c r="K1265" s="15" t="s">
        <v>110</v>
      </c>
      <c r="L1265" s="16">
        <v>800</v>
      </c>
      <c r="M1265" s="15" t="s">
        <v>46</v>
      </c>
      <c r="N1265" s="16">
        <v>3</v>
      </c>
      <c r="O1265" s="15" t="s">
        <v>43</v>
      </c>
      <c r="P1265" s="15" t="s">
        <v>68</v>
      </c>
      <c r="Q1265" s="15" t="s">
        <v>48</v>
      </c>
      <c r="R1265" s="15" t="s">
        <v>49</v>
      </c>
      <c r="S1265" s="15" t="s">
        <v>43</v>
      </c>
      <c r="T1265" s="15" t="s">
        <v>50</v>
      </c>
      <c r="U1265" s="15" t="s">
        <v>69</v>
      </c>
      <c r="V1265" s="45">
        <f t="shared" si="30"/>
        <v>0.97698283047174517</v>
      </c>
      <c r="W1265" s="45">
        <f t="shared" si="31"/>
        <v>0.97698283047174517</v>
      </c>
      <c r="X1265" s="15" t="s">
        <v>52</v>
      </c>
      <c r="Y1265" s="15" t="s">
        <v>107</v>
      </c>
      <c r="Z1265" s="16" t="b">
        <v>0</v>
      </c>
      <c r="AA1265" s="15" t="s">
        <v>54</v>
      </c>
      <c r="AB1265" s="16" t="b">
        <v>0</v>
      </c>
      <c r="AC1265" s="16">
        <v>39</v>
      </c>
      <c r="AD1265" s="42" t="s">
        <v>1854</v>
      </c>
      <c r="AE1265" s="42"/>
    </row>
    <row r="1266" spans="2:31" x14ac:dyDescent="0.25">
      <c r="B1266">
        <v>49</v>
      </c>
      <c r="C1266" s="15" t="str">
        <f t="shared" si="32"/>
        <v>1988306sp</v>
      </c>
      <c r="D1266" s="15" t="s">
        <v>41</v>
      </c>
      <c r="E1266" s="16">
        <v>2008</v>
      </c>
      <c r="F1266" s="15" t="s">
        <v>42</v>
      </c>
      <c r="G1266" s="17">
        <v>39686</v>
      </c>
      <c r="H1266" s="15" t="s">
        <v>43</v>
      </c>
      <c r="I1266" s="15" t="s">
        <v>44</v>
      </c>
      <c r="J1266" s="16">
        <v>3008</v>
      </c>
      <c r="K1266" s="15" t="s">
        <v>110</v>
      </c>
      <c r="L1266" s="16">
        <v>710</v>
      </c>
      <c r="M1266" s="15" t="s">
        <v>46</v>
      </c>
      <c r="N1266" s="16">
        <v>3</v>
      </c>
      <c r="O1266" s="15" t="s">
        <v>43</v>
      </c>
      <c r="P1266" s="15" t="s">
        <v>68</v>
      </c>
      <c r="Q1266" s="15" t="s">
        <v>48</v>
      </c>
      <c r="R1266" s="15" t="s">
        <v>49</v>
      </c>
      <c r="S1266" s="15" t="s">
        <v>43</v>
      </c>
      <c r="T1266" s="15" t="s">
        <v>50</v>
      </c>
      <c r="U1266" s="15" t="s">
        <v>69</v>
      </c>
      <c r="V1266" s="45">
        <f t="shared" si="30"/>
        <v>0.64568761460243373</v>
      </c>
      <c r="W1266" s="45">
        <f t="shared" si="31"/>
        <v>0.64568761460243373</v>
      </c>
      <c r="X1266" s="15" t="s">
        <v>52</v>
      </c>
      <c r="Y1266" s="15" t="s">
        <v>148</v>
      </c>
      <c r="Z1266" s="16" t="b">
        <v>0</v>
      </c>
      <c r="AA1266" s="15" t="s">
        <v>54</v>
      </c>
      <c r="AB1266" s="16" t="b">
        <v>0</v>
      </c>
      <c r="AC1266" s="16">
        <v>39</v>
      </c>
      <c r="AD1266" s="42" t="s">
        <v>1854</v>
      </c>
      <c r="AE1266" s="42"/>
    </row>
    <row r="1267" spans="2:31" x14ac:dyDescent="0.25">
      <c r="B1267">
        <v>49</v>
      </c>
      <c r="C1267" s="15" t="str">
        <f t="shared" si="32"/>
        <v>1988314sp</v>
      </c>
      <c r="D1267" s="15" t="s">
        <v>41</v>
      </c>
      <c r="E1267" s="16">
        <v>2008</v>
      </c>
      <c r="F1267" s="15" t="s">
        <v>42</v>
      </c>
      <c r="G1267" s="17">
        <v>39686</v>
      </c>
      <c r="H1267" s="15" t="s">
        <v>43</v>
      </c>
      <c r="I1267" s="15" t="s">
        <v>44</v>
      </c>
      <c r="J1267" s="16">
        <v>3008</v>
      </c>
      <c r="K1267" s="15" t="s">
        <v>45</v>
      </c>
      <c r="L1267" s="16">
        <v>690</v>
      </c>
      <c r="M1267" s="15" t="s">
        <v>46</v>
      </c>
      <c r="N1267" s="16">
        <v>3</v>
      </c>
      <c r="O1267" s="15" t="s">
        <v>43</v>
      </c>
      <c r="P1267" s="15" t="s">
        <v>68</v>
      </c>
      <c r="Q1267" s="15" t="s">
        <v>48</v>
      </c>
      <c r="R1267" s="15" t="s">
        <v>49</v>
      </c>
      <c r="S1267" s="15" t="s">
        <v>43</v>
      </c>
      <c r="T1267" s="15" t="s">
        <v>50</v>
      </c>
      <c r="U1267" s="15" t="s">
        <v>69</v>
      </c>
      <c r="V1267" s="45">
        <f t="shared" si="30"/>
        <v>0.64568761460243373</v>
      </c>
      <c r="W1267" s="45">
        <f t="shared" si="31"/>
        <v>0.64568761460243373</v>
      </c>
      <c r="X1267" s="15" t="s">
        <v>52</v>
      </c>
      <c r="Y1267" s="15" t="s">
        <v>148</v>
      </c>
      <c r="Z1267" s="16" t="b">
        <v>0</v>
      </c>
      <c r="AA1267" s="15" t="s">
        <v>54</v>
      </c>
      <c r="AB1267" s="16" t="b">
        <v>0</v>
      </c>
      <c r="AC1267" s="16">
        <v>39</v>
      </c>
      <c r="AD1267" s="42" t="s">
        <v>1854</v>
      </c>
      <c r="AE1267" s="42"/>
    </row>
    <row r="1268" spans="2:31" x14ac:dyDescent="0.25">
      <c r="B1268">
        <v>49</v>
      </c>
      <c r="C1268" s="15" t="str">
        <f t="shared" si="32"/>
        <v>1988322sp</v>
      </c>
      <c r="D1268" s="15" t="s">
        <v>41</v>
      </c>
      <c r="E1268" s="16">
        <v>2008</v>
      </c>
      <c r="F1268" s="15" t="s">
        <v>42</v>
      </c>
      <c r="G1268" s="17">
        <v>39686</v>
      </c>
      <c r="H1268" s="15" t="s">
        <v>43</v>
      </c>
      <c r="I1268" s="15" t="s">
        <v>44</v>
      </c>
      <c r="J1268" s="16">
        <v>3008</v>
      </c>
      <c r="K1268" s="15" t="s">
        <v>110</v>
      </c>
      <c r="L1268" s="16">
        <v>750</v>
      </c>
      <c r="M1268" s="15" t="s">
        <v>46</v>
      </c>
      <c r="N1268" s="16">
        <v>3</v>
      </c>
      <c r="O1268" s="15" t="s">
        <v>43</v>
      </c>
      <c r="P1268" s="15" t="s">
        <v>68</v>
      </c>
      <c r="Q1268" s="15" t="s">
        <v>48</v>
      </c>
      <c r="R1268" s="15" t="s">
        <v>49</v>
      </c>
      <c r="S1268" s="15" t="s">
        <v>43</v>
      </c>
      <c r="T1268" s="15" t="s">
        <v>50</v>
      </c>
      <c r="U1268" s="15" t="s">
        <v>69</v>
      </c>
      <c r="V1268" s="45">
        <f t="shared" si="30"/>
        <v>0.64568761460243373</v>
      </c>
      <c r="W1268" s="45">
        <f t="shared" si="31"/>
        <v>0.64568761460243373</v>
      </c>
      <c r="X1268" s="15" t="s">
        <v>52</v>
      </c>
      <c r="Y1268" s="15" t="s">
        <v>148</v>
      </c>
      <c r="Z1268" s="16" t="b">
        <v>0</v>
      </c>
      <c r="AA1268" s="15" t="s">
        <v>54</v>
      </c>
      <c r="AB1268" s="16" t="b">
        <v>0</v>
      </c>
      <c r="AC1268" s="16">
        <v>39</v>
      </c>
      <c r="AD1268" s="42" t="s">
        <v>1854</v>
      </c>
      <c r="AE1268" s="42"/>
    </row>
    <row r="1269" spans="2:31" x14ac:dyDescent="0.25">
      <c r="B1269">
        <v>49</v>
      </c>
      <c r="C1269" s="15" t="str">
        <f t="shared" si="32"/>
        <v>1988330sp</v>
      </c>
      <c r="D1269" s="15" t="s">
        <v>41</v>
      </c>
      <c r="E1269" s="16">
        <v>2008</v>
      </c>
      <c r="F1269" s="15" t="s">
        <v>42</v>
      </c>
      <c r="G1269" s="17">
        <v>39686</v>
      </c>
      <c r="H1269" s="15" t="s">
        <v>43</v>
      </c>
      <c r="I1269" s="15" t="s">
        <v>44</v>
      </c>
      <c r="J1269" s="16">
        <v>3008</v>
      </c>
      <c r="K1269" s="15" t="s">
        <v>45</v>
      </c>
      <c r="L1269" s="16">
        <v>730</v>
      </c>
      <c r="M1269" s="15" t="s">
        <v>46</v>
      </c>
      <c r="N1269" s="16">
        <v>3</v>
      </c>
      <c r="O1269" s="15" t="s">
        <v>43</v>
      </c>
      <c r="P1269" s="15" t="s">
        <v>68</v>
      </c>
      <c r="Q1269" s="15" t="s">
        <v>48</v>
      </c>
      <c r="R1269" s="15" t="s">
        <v>49</v>
      </c>
      <c r="S1269" s="15" t="s">
        <v>43</v>
      </c>
      <c r="T1269" s="15" t="s">
        <v>50</v>
      </c>
      <c r="U1269" s="15" t="s">
        <v>69</v>
      </c>
      <c r="V1269" s="45">
        <f t="shared" si="30"/>
        <v>0.64568761460243373</v>
      </c>
      <c r="W1269" s="45">
        <f t="shared" si="31"/>
        <v>0.64568761460243373</v>
      </c>
      <c r="X1269" s="15" t="s">
        <v>52</v>
      </c>
      <c r="Y1269" s="15" t="s">
        <v>148</v>
      </c>
      <c r="Z1269" s="16" t="b">
        <v>0</v>
      </c>
      <c r="AA1269" s="15" t="s">
        <v>54</v>
      </c>
      <c r="AB1269" s="16" t="b">
        <v>0</v>
      </c>
      <c r="AC1269" s="16">
        <v>39</v>
      </c>
      <c r="AD1269" s="42" t="s">
        <v>1854</v>
      </c>
      <c r="AE1269" s="42"/>
    </row>
    <row r="1270" spans="2:31" x14ac:dyDescent="0.25">
      <c r="B1270">
        <v>49</v>
      </c>
      <c r="C1270" s="15" t="str">
        <f t="shared" si="32"/>
        <v>1989255sp</v>
      </c>
      <c r="D1270" s="15" t="s">
        <v>41</v>
      </c>
      <c r="E1270" s="16">
        <v>2008</v>
      </c>
      <c r="F1270" s="15" t="s">
        <v>67</v>
      </c>
      <c r="G1270" s="17">
        <v>39686</v>
      </c>
      <c r="H1270" s="15" t="s">
        <v>43</v>
      </c>
      <c r="I1270" s="15" t="s">
        <v>44</v>
      </c>
      <c r="J1270" s="16">
        <v>3008</v>
      </c>
      <c r="K1270" s="15" t="s">
        <v>45</v>
      </c>
      <c r="L1270" s="16">
        <v>750</v>
      </c>
      <c r="M1270" s="15" t="s">
        <v>46</v>
      </c>
      <c r="N1270" s="16">
        <v>3</v>
      </c>
      <c r="O1270" s="15" t="s">
        <v>43</v>
      </c>
      <c r="P1270" s="15" t="s">
        <v>68</v>
      </c>
      <c r="Q1270" s="15" t="s">
        <v>48</v>
      </c>
      <c r="R1270" s="15" t="s">
        <v>49</v>
      </c>
      <c r="S1270" s="15" t="s">
        <v>43</v>
      </c>
      <c r="T1270" s="15" t="s">
        <v>50</v>
      </c>
      <c r="U1270" s="15" t="s">
        <v>69</v>
      </c>
      <c r="V1270" s="45">
        <f t="shared" si="30"/>
        <v>0.97698283047174517</v>
      </c>
      <c r="W1270" s="45">
        <f t="shared" si="31"/>
        <v>0.97698283047174517</v>
      </c>
      <c r="X1270" s="15" t="s">
        <v>52</v>
      </c>
      <c r="Y1270" s="15" t="s">
        <v>107</v>
      </c>
      <c r="Z1270" s="16" t="b">
        <v>0</v>
      </c>
      <c r="AA1270" s="15" t="s">
        <v>54</v>
      </c>
      <c r="AB1270" s="16" t="b">
        <v>0</v>
      </c>
      <c r="AC1270" s="16">
        <v>39</v>
      </c>
      <c r="AD1270" s="42" t="s">
        <v>1854</v>
      </c>
      <c r="AE1270" s="42"/>
    </row>
    <row r="1271" spans="2:31" x14ac:dyDescent="0.25">
      <c r="B1271">
        <v>49</v>
      </c>
      <c r="C1271" s="15" t="str">
        <f t="shared" si="32"/>
        <v>1990545sp</v>
      </c>
      <c r="D1271" s="15" t="s">
        <v>41</v>
      </c>
      <c r="E1271" s="16">
        <v>2008</v>
      </c>
      <c r="F1271" s="15" t="s">
        <v>42</v>
      </c>
      <c r="G1271" s="17">
        <v>39710</v>
      </c>
      <c r="H1271" s="15" t="s">
        <v>43</v>
      </c>
      <c r="I1271" s="15" t="s">
        <v>44</v>
      </c>
      <c r="J1271" s="16">
        <v>3008</v>
      </c>
      <c r="K1271" s="15" t="s">
        <v>45</v>
      </c>
      <c r="L1271" s="16">
        <v>490</v>
      </c>
      <c r="M1271" s="15" t="s">
        <v>46</v>
      </c>
      <c r="N1271" s="16">
        <v>2</v>
      </c>
      <c r="O1271" s="15" t="s">
        <v>43</v>
      </c>
      <c r="P1271" s="15" t="s">
        <v>223</v>
      </c>
      <c r="Q1271" s="15" t="s">
        <v>48</v>
      </c>
      <c r="R1271" s="15" t="s">
        <v>49</v>
      </c>
      <c r="S1271" s="15" t="s">
        <v>43</v>
      </c>
      <c r="T1271" s="15" t="s">
        <v>50</v>
      </c>
      <c r="U1271" s="15" t="s">
        <v>51</v>
      </c>
      <c r="V1271" s="45">
        <f t="shared" si="30"/>
        <v>0.81133522253708934</v>
      </c>
      <c r="W1271" s="45">
        <f t="shared" si="31"/>
        <v>0.81133522253708934</v>
      </c>
      <c r="X1271" s="15" t="s">
        <v>52</v>
      </c>
      <c r="Y1271" s="15" t="s">
        <v>195</v>
      </c>
      <c r="Z1271" s="16" t="b">
        <v>0</v>
      </c>
      <c r="AA1271" s="15" t="s">
        <v>54</v>
      </c>
      <c r="AB1271" s="16" t="b">
        <v>0</v>
      </c>
      <c r="AC1271" s="16">
        <v>39</v>
      </c>
      <c r="AD1271" s="42" t="s">
        <v>1854</v>
      </c>
      <c r="AE1271" s="42"/>
    </row>
    <row r="1272" spans="2:31" x14ac:dyDescent="0.25">
      <c r="B1272">
        <v>49</v>
      </c>
      <c r="C1272" s="15" t="str">
        <f t="shared" si="32"/>
        <v>1990551sp</v>
      </c>
      <c r="D1272" s="15" t="s">
        <v>41</v>
      </c>
      <c r="E1272" s="16">
        <v>2008</v>
      </c>
      <c r="F1272" s="15" t="s">
        <v>67</v>
      </c>
      <c r="G1272" s="17">
        <v>39682</v>
      </c>
      <c r="H1272" s="15" t="s">
        <v>43</v>
      </c>
      <c r="I1272" s="15" t="s">
        <v>44</v>
      </c>
      <c r="J1272" s="16">
        <v>3008</v>
      </c>
      <c r="K1272" s="15" t="s">
        <v>110</v>
      </c>
      <c r="L1272" s="16">
        <v>720</v>
      </c>
      <c r="M1272" s="15" t="s">
        <v>46</v>
      </c>
      <c r="N1272" s="16">
        <v>3</v>
      </c>
      <c r="O1272" s="15" t="s">
        <v>43</v>
      </c>
      <c r="P1272" s="15" t="s">
        <v>68</v>
      </c>
      <c r="Q1272" s="15" t="s">
        <v>48</v>
      </c>
      <c r="R1272" s="15" t="s">
        <v>49</v>
      </c>
      <c r="S1272" s="15" t="s">
        <v>43</v>
      </c>
      <c r="T1272" s="15" t="s">
        <v>50</v>
      </c>
      <c r="U1272" s="15" t="s">
        <v>98</v>
      </c>
      <c r="V1272" s="45">
        <f t="shared" si="30"/>
        <v>0.81471578596432725</v>
      </c>
      <c r="W1272" s="45">
        <f t="shared" si="31"/>
        <v>0.81471578596432725</v>
      </c>
      <c r="X1272" s="15" t="s">
        <v>52</v>
      </c>
      <c r="Y1272" s="15" t="s">
        <v>115</v>
      </c>
      <c r="Z1272" s="16" t="b">
        <v>0</v>
      </c>
      <c r="AA1272" s="15" t="s">
        <v>54</v>
      </c>
      <c r="AB1272" s="16" t="b">
        <v>0</v>
      </c>
      <c r="AC1272" s="16">
        <v>39</v>
      </c>
      <c r="AD1272" s="42" t="s">
        <v>1854</v>
      </c>
      <c r="AE1272" s="42"/>
    </row>
    <row r="1273" spans="2:31" x14ac:dyDescent="0.25">
      <c r="B1273">
        <v>49</v>
      </c>
      <c r="C1273" s="15" t="str">
        <f t="shared" si="32"/>
        <v>1990559sp</v>
      </c>
      <c r="D1273" s="15" t="s">
        <v>41</v>
      </c>
      <c r="E1273" s="16">
        <v>2008</v>
      </c>
      <c r="F1273" s="15" t="s">
        <v>67</v>
      </c>
      <c r="G1273" s="17">
        <v>39682</v>
      </c>
      <c r="H1273" s="15" t="s">
        <v>43</v>
      </c>
      <c r="I1273" s="15" t="s">
        <v>44</v>
      </c>
      <c r="J1273" s="16">
        <v>3008</v>
      </c>
      <c r="K1273" s="15" t="s">
        <v>110</v>
      </c>
      <c r="L1273" s="16">
        <v>740</v>
      </c>
      <c r="M1273" s="15" t="s">
        <v>46</v>
      </c>
      <c r="N1273" s="16">
        <v>3</v>
      </c>
      <c r="O1273" s="15" t="s">
        <v>43</v>
      </c>
      <c r="P1273" s="15" t="s">
        <v>68</v>
      </c>
      <c r="Q1273" s="15" t="s">
        <v>48</v>
      </c>
      <c r="R1273" s="15" t="s">
        <v>49</v>
      </c>
      <c r="S1273" s="15" t="s">
        <v>43</v>
      </c>
      <c r="T1273" s="15" t="s">
        <v>50</v>
      </c>
      <c r="U1273" s="15" t="s">
        <v>98</v>
      </c>
      <c r="V1273" s="45">
        <f t="shared" si="30"/>
        <v>0.81471578596432725</v>
      </c>
      <c r="W1273" s="45">
        <f t="shared" si="31"/>
        <v>0.81471578596432725</v>
      </c>
      <c r="X1273" s="15" t="s">
        <v>52</v>
      </c>
      <c r="Y1273" s="15" t="s">
        <v>115</v>
      </c>
      <c r="Z1273" s="16" t="b">
        <v>0</v>
      </c>
      <c r="AA1273" s="15" t="s">
        <v>54</v>
      </c>
      <c r="AB1273" s="16" t="b">
        <v>0</v>
      </c>
      <c r="AC1273" s="16">
        <v>39</v>
      </c>
      <c r="AD1273" s="42" t="s">
        <v>1854</v>
      </c>
      <c r="AE1273" s="42"/>
    </row>
    <row r="1274" spans="2:31" x14ac:dyDescent="0.25">
      <c r="B1274">
        <v>49</v>
      </c>
      <c r="C1274" s="15" t="str">
        <f t="shared" si="32"/>
        <v>1990582sp</v>
      </c>
      <c r="D1274" s="15" t="s">
        <v>41</v>
      </c>
      <c r="E1274" s="16">
        <v>2008</v>
      </c>
      <c r="F1274" s="15" t="s">
        <v>67</v>
      </c>
      <c r="G1274" s="17">
        <v>39682</v>
      </c>
      <c r="H1274" s="15" t="s">
        <v>43</v>
      </c>
      <c r="I1274" s="15" t="s">
        <v>44</v>
      </c>
      <c r="J1274" s="16">
        <v>3008</v>
      </c>
      <c r="K1274" s="15" t="s">
        <v>45</v>
      </c>
      <c r="L1274" s="16">
        <v>660</v>
      </c>
      <c r="M1274" s="15" t="s">
        <v>46</v>
      </c>
      <c r="N1274" s="16">
        <v>3</v>
      </c>
      <c r="O1274" s="15" t="s">
        <v>43</v>
      </c>
      <c r="P1274" s="15" t="s">
        <v>68</v>
      </c>
      <c r="Q1274" s="15" t="s">
        <v>48</v>
      </c>
      <c r="R1274" s="15" t="s">
        <v>49</v>
      </c>
      <c r="S1274" s="15" t="s">
        <v>43</v>
      </c>
      <c r="T1274" s="15" t="s">
        <v>50</v>
      </c>
      <c r="U1274" s="15" t="s">
        <v>98</v>
      </c>
      <c r="V1274" s="45">
        <f t="shared" si="30"/>
        <v>0.81471578596432725</v>
      </c>
      <c r="W1274" s="45">
        <f t="shared" si="31"/>
        <v>0.81471578596432725</v>
      </c>
      <c r="X1274" s="15" t="s">
        <v>52</v>
      </c>
      <c r="Y1274" s="15" t="s">
        <v>115</v>
      </c>
      <c r="Z1274" s="16" t="b">
        <v>0</v>
      </c>
      <c r="AA1274" s="15" t="s">
        <v>54</v>
      </c>
      <c r="AB1274" s="16" t="b">
        <v>0</v>
      </c>
      <c r="AC1274" s="16">
        <v>39</v>
      </c>
      <c r="AD1274" s="42" t="s">
        <v>1854</v>
      </c>
      <c r="AE1274" s="42"/>
    </row>
    <row r="1275" spans="2:31" x14ac:dyDescent="0.25">
      <c r="B1275">
        <v>49</v>
      </c>
      <c r="C1275" s="15" t="str">
        <f t="shared" si="32"/>
        <v>1990586sp</v>
      </c>
      <c r="D1275" s="15" t="s">
        <v>41</v>
      </c>
      <c r="E1275" s="16">
        <v>2008</v>
      </c>
      <c r="F1275" s="15" t="s">
        <v>67</v>
      </c>
      <c r="G1275" s="17">
        <v>39682</v>
      </c>
      <c r="H1275" s="15" t="s">
        <v>43</v>
      </c>
      <c r="I1275" s="15" t="s">
        <v>44</v>
      </c>
      <c r="J1275" s="16">
        <v>3008</v>
      </c>
      <c r="K1275" s="15" t="s">
        <v>110</v>
      </c>
      <c r="L1275" s="16">
        <v>790</v>
      </c>
      <c r="M1275" s="15" t="s">
        <v>46</v>
      </c>
      <c r="N1275" s="16">
        <v>3</v>
      </c>
      <c r="O1275" s="15" t="s">
        <v>43</v>
      </c>
      <c r="P1275" s="15" t="s">
        <v>68</v>
      </c>
      <c r="Q1275" s="15" t="s">
        <v>48</v>
      </c>
      <c r="R1275" s="15" t="s">
        <v>49</v>
      </c>
      <c r="S1275" s="15" t="s">
        <v>43</v>
      </c>
      <c r="T1275" s="15" t="s">
        <v>50</v>
      </c>
      <c r="U1275" s="15" t="s">
        <v>98</v>
      </c>
      <c r="V1275" s="45">
        <f t="shared" si="30"/>
        <v>0.81471578596432725</v>
      </c>
      <c r="W1275" s="45">
        <f t="shared" si="31"/>
        <v>0.81471578596432725</v>
      </c>
      <c r="X1275" s="15" t="s">
        <v>52</v>
      </c>
      <c r="Y1275" s="15" t="s">
        <v>115</v>
      </c>
      <c r="Z1275" s="16" t="b">
        <v>0</v>
      </c>
      <c r="AA1275" s="15" t="s">
        <v>54</v>
      </c>
      <c r="AB1275" s="16" t="b">
        <v>0</v>
      </c>
      <c r="AC1275" s="16">
        <v>39</v>
      </c>
      <c r="AD1275" s="42" t="s">
        <v>1854</v>
      </c>
      <c r="AE1275" s="42"/>
    </row>
    <row r="1276" spans="2:31" x14ac:dyDescent="0.25">
      <c r="B1276">
        <v>49</v>
      </c>
      <c r="C1276" s="15" t="str">
        <f t="shared" si="32"/>
        <v>1990605sp</v>
      </c>
      <c r="D1276" s="15" t="s">
        <v>41</v>
      </c>
      <c r="E1276" s="16">
        <v>2008</v>
      </c>
      <c r="F1276" s="15" t="s">
        <v>67</v>
      </c>
      <c r="G1276" s="17">
        <v>39682</v>
      </c>
      <c r="H1276" s="15" t="s">
        <v>43</v>
      </c>
      <c r="I1276" s="15" t="s">
        <v>44</v>
      </c>
      <c r="J1276" s="16">
        <v>3008</v>
      </c>
      <c r="K1276" s="15" t="s">
        <v>45</v>
      </c>
      <c r="L1276" s="16">
        <v>690</v>
      </c>
      <c r="M1276" s="15" t="s">
        <v>46</v>
      </c>
      <c r="N1276" s="16">
        <v>3</v>
      </c>
      <c r="O1276" s="15" t="s">
        <v>43</v>
      </c>
      <c r="P1276" s="15" t="s">
        <v>68</v>
      </c>
      <c r="Q1276" s="15" t="s">
        <v>48</v>
      </c>
      <c r="R1276" s="15" t="s">
        <v>49</v>
      </c>
      <c r="S1276" s="15" t="s">
        <v>43</v>
      </c>
      <c r="T1276" s="15" t="s">
        <v>50</v>
      </c>
      <c r="U1276" s="15" t="s">
        <v>98</v>
      </c>
      <c r="V1276" s="45">
        <f t="shared" si="30"/>
        <v>0.81471578596432725</v>
      </c>
      <c r="W1276" s="45">
        <f t="shared" si="31"/>
        <v>0.81471578596432725</v>
      </c>
      <c r="X1276" s="15" t="s">
        <v>52</v>
      </c>
      <c r="Y1276" s="15" t="s">
        <v>115</v>
      </c>
      <c r="Z1276" s="16" t="b">
        <v>0</v>
      </c>
      <c r="AA1276" s="15" t="s">
        <v>54</v>
      </c>
      <c r="AB1276" s="16" t="b">
        <v>0</v>
      </c>
      <c r="AC1276" s="16">
        <v>39</v>
      </c>
      <c r="AD1276" s="42" t="s">
        <v>1854</v>
      </c>
      <c r="AE1276" s="42"/>
    </row>
    <row r="1277" spans="2:31" x14ac:dyDescent="0.25">
      <c r="B1277">
        <v>49</v>
      </c>
      <c r="C1277" s="15" t="str">
        <f t="shared" si="32"/>
        <v>1991592sp</v>
      </c>
      <c r="D1277" s="15" t="s">
        <v>41</v>
      </c>
      <c r="E1277" s="16">
        <v>2008</v>
      </c>
      <c r="F1277" s="15" t="s">
        <v>67</v>
      </c>
      <c r="G1277" s="17">
        <v>39686</v>
      </c>
      <c r="H1277" s="15" t="s">
        <v>43</v>
      </c>
      <c r="I1277" s="15" t="s">
        <v>44</v>
      </c>
      <c r="J1277" s="16">
        <v>3008</v>
      </c>
      <c r="K1277" s="15" t="s">
        <v>45</v>
      </c>
      <c r="L1277" s="16">
        <v>750</v>
      </c>
      <c r="M1277" s="15" t="s">
        <v>46</v>
      </c>
      <c r="N1277" s="16">
        <v>3</v>
      </c>
      <c r="O1277" s="15" t="s">
        <v>43</v>
      </c>
      <c r="P1277" s="15" t="s">
        <v>68</v>
      </c>
      <c r="Q1277" s="15" t="s">
        <v>48</v>
      </c>
      <c r="R1277" s="15" t="s">
        <v>49</v>
      </c>
      <c r="S1277" s="15" t="s">
        <v>43</v>
      </c>
      <c r="T1277" s="15" t="s">
        <v>50</v>
      </c>
      <c r="U1277" s="15" t="s">
        <v>69</v>
      </c>
      <c r="V1277" s="45">
        <f t="shared" si="30"/>
        <v>0.97698283047174517</v>
      </c>
      <c r="W1277" s="45">
        <f t="shared" si="31"/>
        <v>0.97698283047174517</v>
      </c>
      <c r="X1277" s="15" t="s">
        <v>52</v>
      </c>
      <c r="Y1277" s="15" t="s">
        <v>107</v>
      </c>
      <c r="Z1277" s="16" t="b">
        <v>0</v>
      </c>
      <c r="AA1277" s="15" t="s">
        <v>54</v>
      </c>
      <c r="AB1277" s="16" t="b">
        <v>0</v>
      </c>
      <c r="AC1277" s="16">
        <v>39</v>
      </c>
      <c r="AD1277" s="42" t="s">
        <v>1854</v>
      </c>
      <c r="AE1277" s="42"/>
    </row>
    <row r="1278" spans="2:31" x14ac:dyDescent="0.25">
      <c r="B1278">
        <v>49</v>
      </c>
      <c r="C1278" s="15" t="str">
        <f t="shared" si="32"/>
        <v>1991595sp</v>
      </c>
      <c r="D1278" s="15" t="s">
        <v>41</v>
      </c>
      <c r="E1278" s="16">
        <v>2008</v>
      </c>
      <c r="F1278" s="15" t="s">
        <v>67</v>
      </c>
      <c r="G1278" s="17">
        <v>39686</v>
      </c>
      <c r="H1278" s="15" t="s">
        <v>43</v>
      </c>
      <c r="I1278" s="15" t="s">
        <v>44</v>
      </c>
      <c r="J1278" s="16">
        <v>3008</v>
      </c>
      <c r="K1278" s="15" t="s">
        <v>45</v>
      </c>
      <c r="L1278" s="16">
        <v>790</v>
      </c>
      <c r="M1278" s="15" t="s">
        <v>46</v>
      </c>
      <c r="N1278" s="16">
        <v>3</v>
      </c>
      <c r="O1278" s="15" t="s">
        <v>43</v>
      </c>
      <c r="P1278" s="15" t="s">
        <v>68</v>
      </c>
      <c r="Q1278" s="15" t="s">
        <v>48</v>
      </c>
      <c r="R1278" s="15" t="s">
        <v>49</v>
      </c>
      <c r="S1278" s="15" t="s">
        <v>43</v>
      </c>
      <c r="T1278" s="15" t="s">
        <v>50</v>
      </c>
      <c r="U1278" s="15" t="s">
        <v>69</v>
      </c>
      <c r="V1278" s="45">
        <f t="shared" si="30"/>
        <v>0.97698283047174517</v>
      </c>
      <c r="W1278" s="45">
        <f t="shared" si="31"/>
        <v>0.97698283047174517</v>
      </c>
      <c r="X1278" s="15" t="s">
        <v>52</v>
      </c>
      <c r="Y1278" s="15" t="s">
        <v>107</v>
      </c>
      <c r="Z1278" s="16" t="b">
        <v>0</v>
      </c>
      <c r="AA1278" s="15" t="s">
        <v>54</v>
      </c>
      <c r="AB1278" s="16" t="b">
        <v>0</v>
      </c>
      <c r="AC1278" s="16">
        <v>39</v>
      </c>
      <c r="AD1278" s="42" t="s">
        <v>1854</v>
      </c>
      <c r="AE1278" s="42"/>
    </row>
    <row r="1279" spans="2:31" x14ac:dyDescent="0.25">
      <c r="B1279">
        <v>49</v>
      </c>
      <c r="C1279" s="15" t="str">
        <f t="shared" si="32"/>
        <v>1991602sp</v>
      </c>
      <c r="D1279" s="15" t="s">
        <v>41</v>
      </c>
      <c r="E1279" s="16">
        <v>2008</v>
      </c>
      <c r="F1279" s="15" t="s">
        <v>67</v>
      </c>
      <c r="G1279" s="17">
        <v>39686</v>
      </c>
      <c r="H1279" s="15" t="s">
        <v>43</v>
      </c>
      <c r="I1279" s="15" t="s">
        <v>44</v>
      </c>
      <c r="J1279" s="16">
        <v>3008</v>
      </c>
      <c r="K1279" s="15" t="s">
        <v>45</v>
      </c>
      <c r="L1279" s="16">
        <v>730</v>
      </c>
      <c r="M1279" s="15" t="s">
        <v>46</v>
      </c>
      <c r="N1279" s="16">
        <v>3</v>
      </c>
      <c r="O1279" s="15" t="s">
        <v>43</v>
      </c>
      <c r="P1279" s="15" t="s">
        <v>68</v>
      </c>
      <c r="Q1279" s="15" t="s">
        <v>48</v>
      </c>
      <c r="R1279" s="15" t="s">
        <v>49</v>
      </c>
      <c r="S1279" s="15" t="s">
        <v>43</v>
      </c>
      <c r="T1279" s="15" t="s">
        <v>50</v>
      </c>
      <c r="U1279" s="15" t="s">
        <v>69</v>
      </c>
      <c r="V1279" s="45">
        <f t="shared" si="30"/>
        <v>0.97698283047174517</v>
      </c>
      <c r="W1279" s="45">
        <f t="shared" si="31"/>
        <v>0.97698283047174517</v>
      </c>
      <c r="X1279" s="15" t="s">
        <v>52</v>
      </c>
      <c r="Y1279" s="15" t="s">
        <v>107</v>
      </c>
      <c r="Z1279" s="16" t="b">
        <v>0</v>
      </c>
      <c r="AA1279" s="15" t="s">
        <v>54</v>
      </c>
      <c r="AB1279" s="16" t="b">
        <v>0</v>
      </c>
      <c r="AC1279" s="16">
        <v>39</v>
      </c>
      <c r="AD1279" s="42" t="s">
        <v>1854</v>
      </c>
      <c r="AE1279" s="42"/>
    </row>
    <row r="1280" spans="2:31" x14ac:dyDescent="0.25">
      <c r="B1280">
        <v>49</v>
      </c>
      <c r="C1280" s="15" t="str">
        <f t="shared" si="32"/>
        <v>1991610sp</v>
      </c>
      <c r="D1280" s="15" t="s">
        <v>41</v>
      </c>
      <c r="E1280" s="16">
        <v>2008</v>
      </c>
      <c r="F1280" s="15" t="s">
        <v>67</v>
      </c>
      <c r="G1280" s="17">
        <v>39686</v>
      </c>
      <c r="H1280" s="15" t="s">
        <v>43</v>
      </c>
      <c r="I1280" s="15" t="s">
        <v>44</v>
      </c>
      <c r="J1280" s="16">
        <v>3008</v>
      </c>
      <c r="K1280" s="15" t="s">
        <v>45</v>
      </c>
      <c r="L1280" s="16">
        <v>670</v>
      </c>
      <c r="M1280" s="15" t="s">
        <v>46</v>
      </c>
      <c r="N1280" s="16">
        <v>3</v>
      </c>
      <c r="O1280" s="15" t="s">
        <v>43</v>
      </c>
      <c r="P1280" s="15" t="s">
        <v>68</v>
      </c>
      <c r="Q1280" s="15" t="s">
        <v>48</v>
      </c>
      <c r="R1280" s="15" t="s">
        <v>49</v>
      </c>
      <c r="S1280" s="15" t="s">
        <v>43</v>
      </c>
      <c r="T1280" s="15" t="s">
        <v>50</v>
      </c>
      <c r="U1280" s="15" t="s">
        <v>69</v>
      </c>
      <c r="V1280" s="45">
        <f t="shared" si="30"/>
        <v>0.97698283047174517</v>
      </c>
      <c r="W1280" s="45">
        <f t="shared" si="31"/>
        <v>0.97698283047174517</v>
      </c>
      <c r="X1280" s="15" t="s">
        <v>52</v>
      </c>
      <c r="Y1280" s="15" t="s">
        <v>107</v>
      </c>
      <c r="Z1280" s="16" t="b">
        <v>0</v>
      </c>
      <c r="AA1280" s="15" t="s">
        <v>54</v>
      </c>
      <c r="AB1280" s="16" t="b">
        <v>0</v>
      </c>
      <c r="AC1280" s="16">
        <v>39</v>
      </c>
      <c r="AD1280" s="42" t="s">
        <v>1854</v>
      </c>
      <c r="AE1280" s="42"/>
    </row>
    <row r="1281" spans="2:31" x14ac:dyDescent="0.25">
      <c r="B1281">
        <v>49</v>
      </c>
      <c r="C1281" s="15" t="str">
        <f t="shared" si="32"/>
        <v>1991617sp</v>
      </c>
      <c r="D1281" s="15" t="s">
        <v>41</v>
      </c>
      <c r="E1281" s="16">
        <v>2008</v>
      </c>
      <c r="F1281" s="15" t="s">
        <v>67</v>
      </c>
      <c r="G1281" s="17">
        <v>39686</v>
      </c>
      <c r="H1281" s="15" t="s">
        <v>43</v>
      </c>
      <c r="I1281" s="15" t="s">
        <v>44</v>
      </c>
      <c r="J1281" s="16">
        <v>3008</v>
      </c>
      <c r="K1281" s="15" t="s">
        <v>45</v>
      </c>
      <c r="L1281" s="16">
        <v>810</v>
      </c>
      <c r="M1281" s="15" t="s">
        <v>46</v>
      </c>
      <c r="N1281" s="16">
        <v>3</v>
      </c>
      <c r="O1281" s="15" t="s">
        <v>43</v>
      </c>
      <c r="P1281" s="15" t="s">
        <v>68</v>
      </c>
      <c r="Q1281" s="15" t="s">
        <v>48</v>
      </c>
      <c r="R1281" s="15" t="s">
        <v>49</v>
      </c>
      <c r="S1281" s="15" t="s">
        <v>43</v>
      </c>
      <c r="T1281" s="15" t="s">
        <v>50</v>
      </c>
      <c r="U1281" s="15" t="s">
        <v>69</v>
      </c>
      <c r="V1281" s="45">
        <f t="shared" si="30"/>
        <v>0.97698283047174517</v>
      </c>
      <c r="W1281" s="45">
        <f t="shared" si="31"/>
        <v>0.97698283047174517</v>
      </c>
      <c r="X1281" s="15" t="s">
        <v>52</v>
      </c>
      <c r="Y1281" s="15" t="s">
        <v>107</v>
      </c>
      <c r="Z1281" s="16" t="b">
        <v>0</v>
      </c>
      <c r="AA1281" s="15" t="s">
        <v>54</v>
      </c>
      <c r="AB1281" s="16" t="b">
        <v>0</v>
      </c>
      <c r="AC1281" s="16">
        <v>39</v>
      </c>
      <c r="AD1281" s="42" t="s">
        <v>1854</v>
      </c>
      <c r="AE1281" s="42"/>
    </row>
    <row r="1282" spans="2:31" x14ac:dyDescent="0.25">
      <c r="B1282">
        <v>49</v>
      </c>
      <c r="C1282" s="15" t="str">
        <f t="shared" si="32"/>
        <v>1991621sp</v>
      </c>
      <c r="D1282" s="15" t="s">
        <v>41</v>
      </c>
      <c r="E1282" s="16">
        <v>2008</v>
      </c>
      <c r="F1282" s="15" t="s">
        <v>67</v>
      </c>
      <c r="G1282" s="17">
        <v>39686</v>
      </c>
      <c r="H1282" s="15" t="s">
        <v>43</v>
      </c>
      <c r="I1282" s="15" t="s">
        <v>44</v>
      </c>
      <c r="J1282" s="16">
        <v>3008</v>
      </c>
      <c r="K1282" s="15" t="s">
        <v>45</v>
      </c>
      <c r="L1282" s="16">
        <v>770</v>
      </c>
      <c r="M1282" s="15" t="s">
        <v>46</v>
      </c>
      <c r="N1282" s="16">
        <v>3</v>
      </c>
      <c r="O1282" s="15" t="s">
        <v>43</v>
      </c>
      <c r="P1282" s="15" t="s">
        <v>68</v>
      </c>
      <c r="Q1282" s="15" t="s">
        <v>48</v>
      </c>
      <c r="R1282" s="15" t="s">
        <v>49</v>
      </c>
      <c r="S1282" s="15" t="s">
        <v>43</v>
      </c>
      <c r="T1282" s="15" t="s">
        <v>50</v>
      </c>
      <c r="U1282" s="15" t="s">
        <v>69</v>
      </c>
      <c r="V1282" s="45">
        <f t="shared" si="30"/>
        <v>0.97698283047174517</v>
      </c>
      <c r="W1282" s="45">
        <f t="shared" si="31"/>
        <v>0.97698283047174517</v>
      </c>
      <c r="X1282" s="15" t="s">
        <v>52</v>
      </c>
      <c r="Y1282" s="15" t="s">
        <v>107</v>
      </c>
      <c r="Z1282" s="16" t="b">
        <v>0</v>
      </c>
      <c r="AA1282" s="15" t="s">
        <v>54</v>
      </c>
      <c r="AB1282" s="16" t="b">
        <v>0</v>
      </c>
      <c r="AC1282" s="16">
        <v>39</v>
      </c>
      <c r="AD1282" s="42" t="s">
        <v>1854</v>
      </c>
      <c r="AE1282" s="42"/>
    </row>
    <row r="1283" spans="2:31" x14ac:dyDescent="0.25">
      <c r="B1283">
        <v>49</v>
      </c>
      <c r="C1283" s="15" t="str">
        <f t="shared" si="32"/>
        <v>1991624sp</v>
      </c>
      <c r="D1283" s="15" t="s">
        <v>41</v>
      </c>
      <c r="E1283" s="16">
        <v>2008</v>
      </c>
      <c r="F1283" s="15" t="s">
        <v>67</v>
      </c>
      <c r="G1283" s="17">
        <v>39686</v>
      </c>
      <c r="H1283" s="15" t="s">
        <v>43</v>
      </c>
      <c r="I1283" s="15" t="s">
        <v>44</v>
      </c>
      <c r="J1283" s="16">
        <v>3008</v>
      </c>
      <c r="K1283" s="15" t="s">
        <v>110</v>
      </c>
      <c r="L1283" s="16">
        <v>770</v>
      </c>
      <c r="M1283" s="15" t="s">
        <v>46</v>
      </c>
      <c r="N1283" s="16">
        <v>3</v>
      </c>
      <c r="O1283" s="15" t="s">
        <v>43</v>
      </c>
      <c r="P1283" s="15" t="s">
        <v>68</v>
      </c>
      <c r="Q1283" s="15" t="s">
        <v>48</v>
      </c>
      <c r="R1283" s="15" t="s">
        <v>49</v>
      </c>
      <c r="S1283" s="15" t="s">
        <v>43</v>
      </c>
      <c r="T1283" s="15" t="s">
        <v>50</v>
      </c>
      <c r="U1283" s="15" t="s">
        <v>69</v>
      </c>
      <c r="V1283" s="45">
        <f t="shared" si="30"/>
        <v>0.97698283047174517</v>
      </c>
      <c r="W1283" s="45">
        <f t="shared" si="31"/>
        <v>0.97698283047174517</v>
      </c>
      <c r="X1283" s="15" t="s">
        <v>52</v>
      </c>
      <c r="Y1283" s="15" t="s">
        <v>107</v>
      </c>
      <c r="Z1283" s="16" t="b">
        <v>0</v>
      </c>
      <c r="AA1283" s="15" t="s">
        <v>54</v>
      </c>
      <c r="AB1283" s="16" t="b">
        <v>0</v>
      </c>
      <c r="AC1283" s="16">
        <v>39</v>
      </c>
      <c r="AD1283" s="42" t="s">
        <v>1854</v>
      </c>
      <c r="AE1283" s="42"/>
    </row>
    <row r="1284" spans="2:31" x14ac:dyDescent="0.25">
      <c r="B1284">
        <v>49</v>
      </c>
      <c r="C1284" s="15" t="str">
        <f t="shared" si="32"/>
        <v>1991642sp</v>
      </c>
      <c r="D1284" s="15" t="s">
        <v>41</v>
      </c>
      <c r="E1284" s="16">
        <v>2008</v>
      </c>
      <c r="F1284" s="15" t="s">
        <v>67</v>
      </c>
      <c r="G1284" s="17">
        <v>39686</v>
      </c>
      <c r="H1284" s="15" t="s">
        <v>43</v>
      </c>
      <c r="I1284" s="15" t="s">
        <v>44</v>
      </c>
      <c r="J1284" s="16">
        <v>3008</v>
      </c>
      <c r="K1284" s="15" t="s">
        <v>110</v>
      </c>
      <c r="L1284" s="16">
        <v>780</v>
      </c>
      <c r="M1284" s="15" t="s">
        <v>46</v>
      </c>
      <c r="N1284" s="16">
        <v>3</v>
      </c>
      <c r="O1284" s="15" t="s">
        <v>43</v>
      </c>
      <c r="P1284" s="15" t="s">
        <v>68</v>
      </c>
      <c r="Q1284" s="15" t="s">
        <v>48</v>
      </c>
      <c r="R1284" s="15" t="s">
        <v>49</v>
      </c>
      <c r="S1284" s="15" t="s">
        <v>43</v>
      </c>
      <c r="T1284" s="15" t="s">
        <v>50</v>
      </c>
      <c r="U1284" s="15" t="s">
        <v>69</v>
      </c>
      <c r="V1284" s="45">
        <f t="shared" si="30"/>
        <v>0.97698283047174517</v>
      </c>
      <c r="W1284" s="45">
        <f t="shared" si="31"/>
        <v>0.97698283047174517</v>
      </c>
      <c r="X1284" s="15" t="s">
        <v>52</v>
      </c>
      <c r="Y1284" s="15" t="s">
        <v>107</v>
      </c>
      <c r="Z1284" s="16" t="b">
        <v>0</v>
      </c>
      <c r="AA1284" s="15" t="s">
        <v>54</v>
      </c>
      <c r="AB1284" s="16" t="b">
        <v>0</v>
      </c>
      <c r="AC1284" s="16">
        <v>39</v>
      </c>
      <c r="AD1284" s="42" t="s">
        <v>1854</v>
      </c>
      <c r="AE1284" s="42"/>
    </row>
    <row r="1285" spans="2:31" x14ac:dyDescent="0.25">
      <c r="B1285">
        <v>49</v>
      </c>
      <c r="C1285" s="15" t="str">
        <f t="shared" si="32"/>
        <v>1991650sp</v>
      </c>
      <c r="D1285" s="15" t="s">
        <v>41</v>
      </c>
      <c r="E1285" s="16">
        <v>2008</v>
      </c>
      <c r="F1285" s="15" t="s">
        <v>67</v>
      </c>
      <c r="G1285" s="17">
        <v>39686</v>
      </c>
      <c r="H1285" s="15" t="s">
        <v>43</v>
      </c>
      <c r="I1285" s="15" t="s">
        <v>44</v>
      </c>
      <c r="J1285" s="16">
        <v>3008</v>
      </c>
      <c r="K1285" s="15" t="s">
        <v>45</v>
      </c>
      <c r="L1285" s="16">
        <v>780</v>
      </c>
      <c r="M1285" s="15" t="s">
        <v>46</v>
      </c>
      <c r="N1285" s="16">
        <v>3</v>
      </c>
      <c r="O1285" s="15" t="s">
        <v>43</v>
      </c>
      <c r="P1285" s="15" t="s">
        <v>68</v>
      </c>
      <c r="Q1285" s="15" t="s">
        <v>48</v>
      </c>
      <c r="R1285" s="15" t="s">
        <v>49</v>
      </c>
      <c r="S1285" s="15" t="s">
        <v>43</v>
      </c>
      <c r="T1285" s="15" t="s">
        <v>50</v>
      </c>
      <c r="U1285" s="15" t="s">
        <v>69</v>
      </c>
      <c r="V1285" s="45">
        <f t="shared" si="30"/>
        <v>0.97698283047174517</v>
      </c>
      <c r="W1285" s="45">
        <f t="shared" si="31"/>
        <v>0.97698283047174517</v>
      </c>
      <c r="X1285" s="15" t="s">
        <v>52</v>
      </c>
      <c r="Y1285" s="15" t="s">
        <v>107</v>
      </c>
      <c r="Z1285" s="16" t="b">
        <v>0</v>
      </c>
      <c r="AA1285" s="15" t="s">
        <v>54</v>
      </c>
      <c r="AB1285" s="16" t="b">
        <v>0</v>
      </c>
      <c r="AC1285" s="16">
        <v>39</v>
      </c>
      <c r="AD1285" s="42" t="s">
        <v>1854</v>
      </c>
      <c r="AE1285" s="42"/>
    </row>
    <row r="1286" spans="2:31" x14ac:dyDescent="0.25">
      <c r="B1286">
        <v>49</v>
      </c>
      <c r="C1286" s="15" t="str">
        <f t="shared" si="32"/>
        <v>1991654sp</v>
      </c>
      <c r="D1286" s="15" t="s">
        <v>41</v>
      </c>
      <c r="E1286" s="16">
        <v>2008</v>
      </c>
      <c r="F1286" s="15" t="s">
        <v>67</v>
      </c>
      <c r="G1286" s="17">
        <v>39686</v>
      </c>
      <c r="H1286" s="15" t="s">
        <v>43</v>
      </c>
      <c r="I1286" s="15" t="s">
        <v>44</v>
      </c>
      <c r="J1286" s="16">
        <v>3008</v>
      </c>
      <c r="K1286" s="15" t="s">
        <v>45</v>
      </c>
      <c r="L1286" s="16">
        <v>720</v>
      </c>
      <c r="M1286" s="15" t="s">
        <v>46</v>
      </c>
      <c r="N1286" s="16">
        <v>3</v>
      </c>
      <c r="O1286" s="15" t="s">
        <v>43</v>
      </c>
      <c r="P1286" s="15" t="s">
        <v>68</v>
      </c>
      <c r="Q1286" s="15" t="s">
        <v>48</v>
      </c>
      <c r="R1286" s="15" t="s">
        <v>49</v>
      </c>
      <c r="S1286" s="15" t="s">
        <v>43</v>
      </c>
      <c r="T1286" s="15" t="s">
        <v>50</v>
      </c>
      <c r="U1286" s="15" t="s">
        <v>69</v>
      </c>
      <c r="V1286" s="45">
        <f t="shared" si="30"/>
        <v>0.97698283047174517</v>
      </c>
      <c r="W1286" s="45">
        <f t="shared" si="31"/>
        <v>0.97698283047174517</v>
      </c>
      <c r="X1286" s="15" t="s">
        <v>52</v>
      </c>
      <c r="Y1286" s="15" t="s">
        <v>107</v>
      </c>
      <c r="Z1286" s="16" t="b">
        <v>0</v>
      </c>
      <c r="AA1286" s="15" t="s">
        <v>54</v>
      </c>
      <c r="AB1286" s="16" t="b">
        <v>0</v>
      </c>
      <c r="AC1286" s="16">
        <v>39</v>
      </c>
      <c r="AD1286" s="42" t="s">
        <v>1854</v>
      </c>
      <c r="AE1286" s="42"/>
    </row>
    <row r="1287" spans="2:31" x14ac:dyDescent="0.25">
      <c r="B1287">
        <v>49</v>
      </c>
      <c r="C1287" s="15" t="str">
        <f t="shared" si="32"/>
        <v>1993255sp</v>
      </c>
      <c r="D1287" s="15" t="s">
        <v>41</v>
      </c>
      <c r="E1287" s="16">
        <v>2008</v>
      </c>
      <c r="F1287" s="15" t="s">
        <v>42</v>
      </c>
      <c r="G1287" s="17">
        <v>39686</v>
      </c>
      <c r="H1287" s="15" t="s">
        <v>43</v>
      </c>
      <c r="I1287" s="15" t="s">
        <v>44</v>
      </c>
      <c r="J1287" s="16">
        <v>3008</v>
      </c>
      <c r="K1287" s="15" t="s">
        <v>110</v>
      </c>
      <c r="L1287" s="16">
        <v>700</v>
      </c>
      <c r="M1287" s="15" t="s">
        <v>46</v>
      </c>
      <c r="N1287" s="16">
        <v>3</v>
      </c>
      <c r="O1287" s="15" t="s">
        <v>43</v>
      </c>
      <c r="P1287" s="15" t="s">
        <v>68</v>
      </c>
      <c r="Q1287" s="15" t="s">
        <v>48</v>
      </c>
      <c r="R1287" s="15" t="s">
        <v>49</v>
      </c>
      <c r="S1287" s="15" t="s">
        <v>43</v>
      </c>
      <c r="T1287" s="15" t="s">
        <v>50</v>
      </c>
      <c r="U1287" s="15" t="s">
        <v>69</v>
      </c>
      <c r="V1287" s="45">
        <f t="shared" si="30"/>
        <v>0.64568761460243373</v>
      </c>
      <c r="W1287" s="45">
        <f t="shared" si="31"/>
        <v>0.64568761460243373</v>
      </c>
      <c r="X1287" s="15" t="s">
        <v>52</v>
      </c>
      <c r="Y1287" s="15" t="s">
        <v>148</v>
      </c>
      <c r="Z1287" s="16" t="b">
        <v>0</v>
      </c>
      <c r="AA1287" s="15" t="s">
        <v>54</v>
      </c>
      <c r="AB1287" s="16" t="b">
        <v>0</v>
      </c>
      <c r="AC1287" s="16">
        <v>39</v>
      </c>
      <c r="AD1287" s="42" t="s">
        <v>1854</v>
      </c>
      <c r="AE1287" s="42"/>
    </row>
    <row r="1288" spans="2:31" x14ac:dyDescent="0.25">
      <c r="B1288">
        <v>49</v>
      </c>
      <c r="C1288" s="15" t="str">
        <f t="shared" si="32"/>
        <v>1993315sp</v>
      </c>
      <c r="D1288" s="15" t="s">
        <v>41</v>
      </c>
      <c r="E1288" s="16">
        <v>2008</v>
      </c>
      <c r="F1288" s="15" t="s">
        <v>42</v>
      </c>
      <c r="G1288" s="17">
        <v>39693</v>
      </c>
      <c r="H1288" s="15" t="s">
        <v>43</v>
      </c>
      <c r="I1288" s="15" t="s">
        <v>44</v>
      </c>
      <c r="J1288" s="16">
        <v>3008</v>
      </c>
      <c r="K1288" s="15" t="s">
        <v>110</v>
      </c>
      <c r="L1288" s="16">
        <v>790</v>
      </c>
      <c r="M1288" s="15" t="s">
        <v>46</v>
      </c>
      <c r="N1288" s="16">
        <v>3</v>
      </c>
      <c r="O1288" s="15" t="s">
        <v>43</v>
      </c>
      <c r="P1288" s="15" t="s">
        <v>68</v>
      </c>
      <c r="Q1288" s="15" t="s">
        <v>48</v>
      </c>
      <c r="R1288" s="15" t="s">
        <v>247</v>
      </c>
      <c r="S1288" s="15" t="s">
        <v>43</v>
      </c>
      <c r="T1288" s="15" t="s">
        <v>50</v>
      </c>
      <c r="U1288" s="15" t="s">
        <v>72</v>
      </c>
      <c r="V1288" s="45">
        <f t="shared" si="30"/>
        <v>0.52736789464910805</v>
      </c>
      <c r="W1288" s="45">
        <f t="shared" si="31"/>
        <v>0.52736789464910805</v>
      </c>
      <c r="X1288" s="15" t="s">
        <v>52</v>
      </c>
      <c r="Y1288" s="15" t="s">
        <v>168</v>
      </c>
      <c r="Z1288" s="16" t="b">
        <v>0</v>
      </c>
      <c r="AA1288" s="15" t="s">
        <v>54</v>
      </c>
      <c r="AB1288" s="16" t="b">
        <v>0</v>
      </c>
      <c r="AC1288" s="16">
        <v>39</v>
      </c>
      <c r="AD1288" s="42" t="s">
        <v>1854</v>
      </c>
      <c r="AE1288" s="42"/>
    </row>
    <row r="1289" spans="2:31" x14ac:dyDescent="0.25">
      <c r="B1289">
        <v>49</v>
      </c>
      <c r="C1289" s="15" t="str">
        <f t="shared" si="32"/>
        <v>1993330sp</v>
      </c>
      <c r="D1289" s="15" t="s">
        <v>41</v>
      </c>
      <c r="E1289" s="16">
        <v>2008</v>
      </c>
      <c r="F1289" s="15" t="s">
        <v>42</v>
      </c>
      <c r="G1289" s="17">
        <v>39693</v>
      </c>
      <c r="H1289" s="15" t="s">
        <v>43</v>
      </c>
      <c r="I1289" s="15" t="s">
        <v>44</v>
      </c>
      <c r="J1289" s="16">
        <v>3008</v>
      </c>
      <c r="K1289" s="15" t="s">
        <v>110</v>
      </c>
      <c r="L1289" s="16">
        <v>790</v>
      </c>
      <c r="M1289" s="15" t="s">
        <v>46</v>
      </c>
      <c r="N1289" s="16">
        <v>3</v>
      </c>
      <c r="O1289" s="15" t="s">
        <v>43</v>
      </c>
      <c r="P1289" s="15" t="s">
        <v>68</v>
      </c>
      <c r="Q1289" s="15" t="s">
        <v>48</v>
      </c>
      <c r="R1289" s="15" t="s">
        <v>59</v>
      </c>
      <c r="S1289" s="15" t="s">
        <v>43</v>
      </c>
      <c r="T1289" s="15" t="s">
        <v>50</v>
      </c>
      <c r="U1289" s="15" t="s">
        <v>72</v>
      </c>
      <c r="V1289" s="45">
        <f t="shared" si="30"/>
        <v>0.52736789464910805</v>
      </c>
      <c r="W1289" s="45">
        <f t="shared" si="31"/>
        <v>0.52736789464910805</v>
      </c>
      <c r="X1289" s="15" t="s">
        <v>52</v>
      </c>
      <c r="Y1289" s="15" t="s">
        <v>168</v>
      </c>
      <c r="Z1289" s="16" t="b">
        <v>0</v>
      </c>
      <c r="AA1289" s="15" t="s">
        <v>54</v>
      </c>
      <c r="AB1289" s="16" t="b">
        <v>0</v>
      </c>
      <c r="AC1289" s="16">
        <v>39</v>
      </c>
      <c r="AD1289" s="42" t="s">
        <v>1854</v>
      </c>
      <c r="AE1289" s="42"/>
    </row>
    <row r="1290" spans="2:31" x14ac:dyDescent="0.25">
      <c r="B1290">
        <v>49</v>
      </c>
      <c r="C1290" s="15" t="str">
        <f t="shared" si="32"/>
        <v>1993344sp</v>
      </c>
      <c r="D1290" s="15" t="s">
        <v>41</v>
      </c>
      <c r="E1290" s="16">
        <v>2008</v>
      </c>
      <c r="F1290" s="15" t="s">
        <v>42</v>
      </c>
      <c r="G1290" s="17">
        <v>39693</v>
      </c>
      <c r="H1290" s="15" t="s">
        <v>43</v>
      </c>
      <c r="I1290" s="15" t="s">
        <v>44</v>
      </c>
      <c r="J1290" s="16">
        <v>3008</v>
      </c>
      <c r="K1290" s="15" t="s">
        <v>45</v>
      </c>
      <c r="L1290" s="16">
        <v>650</v>
      </c>
      <c r="M1290" s="15" t="s">
        <v>46</v>
      </c>
      <c r="N1290" s="16">
        <v>3</v>
      </c>
      <c r="O1290" s="15" t="s">
        <v>43</v>
      </c>
      <c r="P1290" s="15" t="s">
        <v>68</v>
      </c>
      <c r="Q1290" s="15" t="s">
        <v>48</v>
      </c>
      <c r="R1290" s="15" t="s">
        <v>49</v>
      </c>
      <c r="S1290" s="15" t="s">
        <v>43</v>
      </c>
      <c r="T1290" s="15" t="s">
        <v>50</v>
      </c>
      <c r="U1290" s="15" t="s">
        <v>72</v>
      </c>
      <c r="V1290" s="45">
        <f t="shared" si="30"/>
        <v>0.52736789464910805</v>
      </c>
      <c r="W1290" s="45">
        <f t="shared" si="31"/>
        <v>0.52736789464910805</v>
      </c>
      <c r="X1290" s="15" t="s">
        <v>52</v>
      </c>
      <c r="Y1290" s="15" t="s">
        <v>168</v>
      </c>
      <c r="Z1290" s="16" t="b">
        <v>0</v>
      </c>
      <c r="AA1290" s="15" t="s">
        <v>54</v>
      </c>
      <c r="AB1290" s="16" t="b">
        <v>0</v>
      </c>
      <c r="AC1290" s="16">
        <v>39</v>
      </c>
      <c r="AD1290" s="42" t="s">
        <v>1854</v>
      </c>
      <c r="AE1290" s="42"/>
    </row>
    <row r="1291" spans="2:31" x14ac:dyDescent="0.25">
      <c r="B1291">
        <v>49</v>
      </c>
      <c r="C1291" s="15" t="str">
        <f t="shared" si="32"/>
        <v>1994540sp</v>
      </c>
      <c r="D1291" s="15" t="s">
        <v>41</v>
      </c>
      <c r="E1291" s="16">
        <v>2008</v>
      </c>
      <c r="F1291" s="15" t="s">
        <v>67</v>
      </c>
      <c r="G1291" s="17">
        <v>39682</v>
      </c>
      <c r="H1291" s="15" t="s">
        <v>43</v>
      </c>
      <c r="I1291" s="15" t="s">
        <v>44</v>
      </c>
      <c r="J1291" s="16">
        <v>3008</v>
      </c>
      <c r="K1291" s="15" t="s">
        <v>45</v>
      </c>
      <c r="L1291" s="16">
        <v>780</v>
      </c>
      <c r="M1291" s="15" t="s">
        <v>46</v>
      </c>
      <c r="N1291" s="16">
        <v>3</v>
      </c>
      <c r="O1291" s="15" t="s">
        <v>43</v>
      </c>
      <c r="P1291" s="15" t="s">
        <v>68</v>
      </c>
      <c r="Q1291" s="15" t="s">
        <v>48</v>
      </c>
      <c r="R1291" s="15" t="s">
        <v>49</v>
      </c>
      <c r="S1291" s="15" t="s">
        <v>43</v>
      </c>
      <c r="T1291" s="15" t="s">
        <v>50</v>
      </c>
      <c r="U1291" s="15" t="s">
        <v>98</v>
      </c>
      <c r="V1291" s="45">
        <f t="shared" si="30"/>
        <v>0.81471578596432725</v>
      </c>
      <c r="W1291" s="45">
        <f t="shared" si="31"/>
        <v>0.81471578596432725</v>
      </c>
      <c r="X1291" s="15" t="s">
        <v>52</v>
      </c>
      <c r="Y1291" s="15" t="s">
        <v>115</v>
      </c>
      <c r="Z1291" s="16" t="b">
        <v>0</v>
      </c>
      <c r="AA1291" s="15" t="s">
        <v>54</v>
      </c>
      <c r="AB1291" s="16" t="b">
        <v>0</v>
      </c>
      <c r="AC1291" s="16">
        <v>39</v>
      </c>
      <c r="AD1291" s="42" t="s">
        <v>1854</v>
      </c>
      <c r="AE1291" s="42"/>
    </row>
    <row r="1292" spans="2:31" x14ac:dyDescent="0.25">
      <c r="B1292">
        <v>49</v>
      </c>
      <c r="C1292" s="15" t="str">
        <f t="shared" si="32"/>
        <v>1998534sp</v>
      </c>
      <c r="D1292" s="15" t="s">
        <v>41</v>
      </c>
      <c r="E1292" s="16">
        <v>2008</v>
      </c>
      <c r="F1292" s="15" t="s">
        <v>67</v>
      </c>
      <c r="G1292" s="17">
        <v>39686</v>
      </c>
      <c r="H1292" s="15" t="s">
        <v>43</v>
      </c>
      <c r="I1292" s="15" t="s">
        <v>44</v>
      </c>
      <c r="J1292" s="16">
        <v>3008</v>
      </c>
      <c r="K1292" s="15" t="s">
        <v>110</v>
      </c>
      <c r="L1292" s="16">
        <v>720</v>
      </c>
      <c r="M1292" s="15" t="s">
        <v>46</v>
      </c>
      <c r="N1292" s="16">
        <v>3</v>
      </c>
      <c r="O1292" s="15" t="s">
        <v>43</v>
      </c>
      <c r="P1292" s="15" t="s">
        <v>68</v>
      </c>
      <c r="Q1292" s="15" t="s">
        <v>48</v>
      </c>
      <c r="R1292" s="15" t="s">
        <v>49</v>
      </c>
      <c r="S1292" s="15" t="s">
        <v>43</v>
      </c>
      <c r="T1292" s="15" t="s">
        <v>50</v>
      </c>
      <c r="U1292" s="15" t="s">
        <v>69</v>
      </c>
      <c r="V1292" s="45">
        <f t="shared" si="30"/>
        <v>0.97698283047174517</v>
      </c>
      <c r="W1292" s="45">
        <f t="shared" si="31"/>
        <v>0.97698283047174517</v>
      </c>
      <c r="X1292" s="15" t="s">
        <v>52</v>
      </c>
      <c r="Y1292" s="15" t="s">
        <v>107</v>
      </c>
      <c r="Z1292" s="16" t="b">
        <v>0</v>
      </c>
      <c r="AA1292" s="15" t="s">
        <v>54</v>
      </c>
      <c r="AB1292" s="16" t="b">
        <v>0</v>
      </c>
      <c r="AC1292" s="16">
        <v>39</v>
      </c>
      <c r="AD1292" s="42" t="s">
        <v>1854</v>
      </c>
      <c r="AE1292" s="42"/>
    </row>
    <row r="1293" spans="2:31" x14ac:dyDescent="0.25">
      <c r="B1293">
        <v>49</v>
      </c>
      <c r="C1293" s="15" t="str">
        <f t="shared" si="32"/>
        <v>1998545sp</v>
      </c>
      <c r="D1293" s="15" t="s">
        <v>41</v>
      </c>
      <c r="E1293" s="16">
        <v>2008</v>
      </c>
      <c r="F1293" s="15" t="s">
        <v>67</v>
      </c>
      <c r="G1293" s="17">
        <v>39686</v>
      </c>
      <c r="H1293" s="15" t="s">
        <v>43</v>
      </c>
      <c r="I1293" s="15" t="s">
        <v>44</v>
      </c>
      <c r="J1293" s="16">
        <v>3008</v>
      </c>
      <c r="K1293" s="15" t="s">
        <v>45</v>
      </c>
      <c r="L1293" s="16">
        <v>770</v>
      </c>
      <c r="M1293" s="15" t="s">
        <v>46</v>
      </c>
      <c r="N1293" s="16">
        <v>3</v>
      </c>
      <c r="O1293" s="15" t="s">
        <v>43</v>
      </c>
      <c r="P1293" s="15" t="s">
        <v>68</v>
      </c>
      <c r="Q1293" s="15" t="s">
        <v>48</v>
      </c>
      <c r="R1293" s="15" t="s">
        <v>49</v>
      </c>
      <c r="S1293" s="15" t="s">
        <v>43</v>
      </c>
      <c r="T1293" s="15" t="s">
        <v>50</v>
      </c>
      <c r="U1293" s="15" t="s">
        <v>69</v>
      </c>
      <c r="V1293" s="45">
        <f t="shared" si="30"/>
        <v>0.97698283047174517</v>
      </c>
      <c r="W1293" s="45">
        <f t="shared" si="31"/>
        <v>0.97698283047174517</v>
      </c>
      <c r="X1293" s="15" t="s">
        <v>52</v>
      </c>
      <c r="Y1293" s="15" t="s">
        <v>107</v>
      </c>
      <c r="Z1293" s="16" t="b">
        <v>0</v>
      </c>
      <c r="AA1293" s="15" t="s">
        <v>54</v>
      </c>
      <c r="AB1293" s="16" t="b">
        <v>0</v>
      </c>
      <c r="AC1293" s="16">
        <v>39</v>
      </c>
      <c r="AD1293" s="42" t="s">
        <v>1854</v>
      </c>
      <c r="AE1293" s="42"/>
    </row>
    <row r="1294" spans="2:31" x14ac:dyDescent="0.25">
      <c r="B1294">
        <v>49</v>
      </c>
      <c r="C1294" s="15" t="str">
        <f t="shared" si="32"/>
        <v>2001160sp</v>
      </c>
      <c r="D1294" s="15" t="s">
        <v>41</v>
      </c>
      <c r="E1294" s="16">
        <v>2008</v>
      </c>
      <c r="F1294" s="15" t="s">
        <v>67</v>
      </c>
      <c r="G1294" s="17">
        <v>39682</v>
      </c>
      <c r="H1294" s="15" t="s">
        <v>43</v>
      </c>
      <c r="I1294" s="15" t="s">
        <v>44</v>
      </c>
      <c r="J1294" s="16">
        <v>3008</v>
      </c>
      <c r="K1294" s="15" t="s">
        <v>45</v>
      </c>
      <c r="L1294" s="16">
        <v>740</v>
      </c>
      <c r="M1294" s="15" t="s">
        <v>46</v>
      </c>
      <c r="N1294" s="16">
        <v>3</v>
      </c>
      <c r="O1294" s="15" t="s">
        <v>43</v>
      </c>
      <c r="P1294" s="15" t="s">
        <v>68</v>
      </c>
      <c r="Q1294" s="15" t="s">
        <v>48</v>
      </c>
      <c r="R1294" s="15" t="s">
        <v>49</v>
      </c>
      <c r="S1294" s="15" t="s">
        <v>43</v>
      </c>
      <c r="T1294" s="15" t="s">
        <v>50</v>
      </c>
      <c r="U1294" s="15" t="s">
        <v>98</v>
      </c>
      <c r="V1294" s="45">
        <f t="shared" si="30"/>
        <v>0.81471578596432725</v>
      </c>
      <c r="W1294" s="45">
        <f t="shared" si="31"/>
        <v>0.81471578596432725</v>
      </c>
      <c r="X1294" s="15" t="s">
        <v>52</v>
      </c>
      <c r="Y1294" s="15" t="s">
        <v>115</v>
      </c>
      <c r="Z1294" s="16" t="b">
        <v>0</v>
      </c>
      <c r="AA1294" s="15" t="s">
        <v>54</v>
      </c>
      <c r="AB1294" s="16" t="b">
        <v>0</v>
      </c>
      <c r="AC1294" s="16">
        <v>39</v>
      </c>
      <c r="AD1294" s="42" t="s">
        <v>1854</v>
      </c>
      <c r="AE1294" s="42"/>
    </row>
    <row r="1295" spans="2:31" x14ac:dyDescent="0.25">
      <c r="B1295">
        <v>49</v>
      </c>
      <c r="C1295" s="15" t="str">
        <f t="shared" si="32"/>
        <v>2001164sp</v>
      </c>
      <c r="D1295" s="15" t="s">
        <v>41</v>
      </c>
      <c r="E1295" s="16">
        <v>2008</v>
      </c>
      <c r="F1295" s="15" t="s">
        <v>67</v>
      </c>
      <c r="G1295" s="17">
        <v>39682</v>
      </c>
      <c r="H1295" s="15" t="s">
        <v>43</v>
      </c>
      <c r="I1295" s="15" t="s">
        <v>44</v>
      </c>
      <c r="J1295" s="16">
        <v>3008</v>
      </c>
      <c r="K1295" s="15" t="s">
        <v>45</v>
      </c>
      <c r="L1295" s="16">
        <v>770</v>
      </c>
      <c r="M1295" s="15" t="s">
        <v>46</v>
      </c>
      <c r="N1295" s="16">
        <v>3</v>
      </c>
      <c r="O1295" s="15" t="s">
        <v>43</v>
      </c>
      <c r="P1295" s="15" t="s">
        <v>68</v>
      </c>
      <c r="Q1295" s="15" t="s">
        <v>48</v>
      </c>
      <c r="R1295" s="15" t="s">
        <v>49</v>
      </c>
      <c r="S1295" s="15" t="s">
        <v>43</v>
      </c>
      <c r="T1295" s="15" t="s">
        <v>50</v>
      </c>
      <c r="U1295" s="15" t="s">
        <v>98</v>
      </c>
      <c r="V1295" s="45">
        <f t="shared" si="30"/>
        <v>0.81471578596432725</v>
      </c>
      <c r="W1295" s="45">
        <f t="shared" si="31"/>
        <v>0.81471578596432725</v>
      </c>
      <c r="X1295" s="15" t="s">
        <v>52</v>
      </c>
      <c r="Y1295" s="15" t="s">
        <v>115</v>
      </c>
      <c r="Z1295" s="16" t="b">
        <v>0</v>
      </c>
      <c r="AA1295" s="15" t="s">
        <v>54</v>
      </c>
      <c r="AB1295" s="16" t="b">
        <v>0</v>
      </c>
      <c r="AC1295" s="16">
        <v>39</v>
      </c>
      <c r="AD1295" s="42" t="s">
        <v>1854</v>
      </c>
      <c r="AE1295" s="42"/>
    </row>
    <row r="1296" spans="2:31" x14ac:dyDescent="0.25">
      <c r="B1296">
        <v>49</v>
      </c>
      <c r="C1296" s="15" t="str">
        <f t="shared" si="32"/>
        <v>2001168sp</v>
      </c>
      <c r="D1296" s="15" t="s">
        <v>41</v>
      </c>
      <c r="E1296" s="16">
        <v>2008</v>
      </c>
      <c r="F1296" s="15" t="s">
        <v>67</v>
      </c>
      <c r="G1296" s="17">
        <v>39682</v>
      </c>
      <c r="H1296" s="15" t="s">
        <v>43</v>
      </c>
      <c r="I1296" s="15" t="s">
        <v>44</v>
      </c>
      <c r="J1296" s="16">
        <v>3008</v>
      </c>
      <c r="K1296" s="15" t="s">
        <v>110</v>
      </c>
      <c r="L1296" s="16">
        <v>700</v>
      </c>
      <c r="M1296" s="15" t="s">
        <v>46</v>
      </c>
      <c r="N1296" s="16">
        <v>3</v>
      </c>
      <c r="O1296" s="15" t="s">
        <v>43</v>
      </c>
      <c r="P1296" s="15" t="s">
        <v>68</v>
      </c>
      <c r="Q1296" s="15" t="s">
        <v>48</v>
      </c>
      <c r="R1296" s="15" t="s">
        <v>49</v>
      </c>
      <c r="S1296" s="15" t="s">
        <v>43</v>
      </c>
      <c r="T1296" s="15" t="s">
        <v>50</v>
      </c>
      <c r="U1296" s="15" t="s">
        <v>98</v>
      </c>
      <c r="V1296" s="45">
        <f t="shared" si="30"/>
        <v>0.81471578596432725</v>
      </c>
      <c r="W1296" s="45">
        <f t="shared" si="31"/>
        <v>0.81471578596432725</v>
      </c>
      <c r="X1296" s="15" t="s">
        <v>52</v>
      </c>
      <c r="Y1296" s="15" t="s">
        <v>115</v>
      </c>
      <c r="Z1296" s="16" t="b">
        <v>0</v>
      </c>
      <c r="AA1296" s="15" t="s">
        <v>54</v>
      </c>
      <c r="AB1296" s="16" t="b">
        <v>0</v>
      </c>
      <c r="AC1296" s="16">
        <v>39</v>
      </c>
      <c r="AD1296" s="42" t="s">
        <v>1854</v>
      </c>
      <c r="AE1296" s="42"/>
    </row>
    <row r="1297" spans="2:31" x14ac:dyDescent="0.25">
      <c r="B1297">
        <v>49</v>
      </c>
      <c r="C1297" s="15" t="str">
        <f t="shared" si="32"/>
        <v>2001186sp</v>
      </c>
      <c r="D1297" s="15" t="s">
        <v>41</v>
      </c>
      <c r="E1297" s="16">
        <v>2008</v>
      </c>
      <c r="F1297" s="15" t="s">
        <v>42</v>
      </c>
      <c r="G1297" s="17">
        <v>39689</v>
      </c>
      <c r="H1297" s="15" t="s">
        <v>43</v>
      </c>
      <c r="I1297" s="15" t="s">
        <v>44</v>
      </c>
      <c r="J1297" s="16">
        <v>3008</v>
      </c>
      <c r="K1297" s="15" t="s">
        <v>110</v>
      </c>
      <c r="L1297" s="16">
        <v>760</v>
      </c>
      <c r="M1297" s="15" t="s">
        <v>46</v>
      </c>
      <c r="N1297" s="16">
        <v>3</v>
      </c>
      <c r="O1297" s="15" t="s">
        <v>43</v>
      </c>
      <c r="P1297" s="15" t="s">
        <v>68</v>
      </c>
      <c r="Q1297" s="15" t="s">
        <v>48</v>
      </c>
      <c r="R1297" s="15" t="s">
        <v>49</v>
      </c>
      <c r="S1297" s="15" t="s">
        <v>43</v>
      </c>
      <c r="T1297" s="15" t="s">
        <v>50</v>
      </c>
      <c r="U1297" s="15" t="s">
        <v>69</v>
      </c>
      <c r="V1297" s="45">
        <f t="shared" si="30"/>
        <v>0.64568761460243373</v>
      </c>
      <c r="W1297" s="45">
        <f t="shared" si="31"/>
        <v>0.64568761460243373</v>
      </c>
      <c r="X1297" s="15" t="s">
        <v>52</v>
      </c>
      <c r="Y1297" s="15" t="s">
        <v>148</v>
      </c>
      <c r="Z1297" s="16" t="b">
        <v>0</v>
      </c>
      <c r="AA1297" s="15" t="s">
        <v>54</v>
      </c>
      <c r="AB1297" s="16" t="b">
        <v>0</v>
      </c>
      <c r="AC1297" s="16">
        <v>39</v>
      </c>
      <c r="AD1297" s="42" t="s">
        <v>1854</v>
      </c>
      <c r="AE1297" s="42"/>
    </row>
    <row r="1298" spans="2:31" x14ac:dyDescent="0.25">
      <c r="B1298">
        <v>49</v>
      </c>
      <c r="C1298" s="15" t="str">
        <f t="shared" si="32"/>
        <v>2001199sp</v>
      </c>
      <c r="D1298" s="15" t="s">
        <v>41</v>
      </c>
      <c r="E1298" s="16">
        <v>2008</v>
      </c>
      <c r="F1298" s="15" t="s">
        <v>42</v>
      </c>
      <c r="G1298" s="17">
        <v>39689</v>
      </c>
      <c r="H1298" s="15" t="s">
        <v>43</v>
      </c>
      <c r="I1298" s="15" t="s">
        <v>44</v>
      </c>
      <c r="J1298" s="16">
        <v>3008</v>
      </c>
      <c r="K1298" s="15" t="s">
        <v>45</v>
      </c>
      <c r="L1298" s="16">
        <v>800</v>
      </c>
      <c r="M1298" s="15" t="s">
        <v>46</v>
      </c>
      <c r="N1298" s="16">
        <v>3</v>
      </c>
      <c r="O1298" s="15" t="s">
        <v>43</v>
      </c>
      <c r="P1298" s="15" t="s">
        <v>68</v>
      </c>
      <c r="Q1298" s="15" t="s">
        <v>48</v>
      </c>
      <c r="R1298" s="15" t="s">
        <v>49</v>
      </c>
      <c r="S1298" s="15" t="s">
        <v>43</v>
      </c>
      <c r="T1298" s="15" t="s">
        <v>50</v>
      </c>
      <c r="U1298" s="15" t="s">
        <v>69</v>
      </c>
      <c r="V1298" s="45">
        <f t="shared" si="30"/>
        <v>0.64568761460243373</v>
      </c>
      <c r="W1298" s="45">
        <f t="shared" si="31"/>
        <v>0.64568761460243373</v>
      </c>
      <c r="X1298" s="15" t="s">
        <v>52</v>
      </c>
      <c r="Y1298" s="15" t="s">
        <v>148</v>
      </c>
      <c r="Z1298" s="16" t="b">
        <v>0</v>
      </c>
      <c r="AA1298" s="15" t="s">
        <v>54</v>
      </c>
      <c r="AB1298" s="16" t="b">
        <v>0</v>
      </c>
      <c r="AC1298" s="16">
        <v>39</v>
      </c>
      <c r="AD1298" s="42" t="s">
        <v>1854</v>
      </c>
      <c r="AE1298" s="42"/>
    </row>
    <row r="1299" spans="2:31" x14ac:dyDescent="0.25">
      <c r="B1299">
        <v>49</v>
      </c>
      <c r="C1299" s="15" t="str">
        <f t="shared" si="32"/>
        <v>2001206sp</v>
      </c>
      <c r="D1299" s="15" t="s">
        <v>41</v>
      </c>
      <c r="E1299" s="16">
        <v>2008</v>
      </c>
      <c r="F1299" s="15" t="s">
        <v>42</v>
      </c>
      <c r="G1299" s="17">
        <v>39689</v>
      </c>
      <c r="H1299" s="15" t="s">
        <v>43</v>
      </c>
      <c r="I1299" s="15" t="s">
        <v>44</v>
      </c>
      <c r="J1299" s="16">
        <v>3008</v>
      </c>
      <c r="K1299" s="15" t="s">
        <v>110</v>
      </c>
      <c r="L1299" s="16">
        <v>670</v>
      </c>
      <c r="M1299" s="15" t="s">
        <v>46</v>
      </c>
      <c r="N1299" s="16">
        <v>3</v>
      </c>
      <c r="O1299" s="15" t="s">
        <v>43</v>
      </c>
      <c r="P1299" s="15" t="s">
        <v>68</v>
      </c>
      <c r="Q1299" s="15" t="s">
        <v>48</v>
      </c>
      <c r="R1299" s="15" t="s">
        <v>49</v>
      </c>
      <c r="S1299" s="15" t="s">
        <v>43</v>
      </c>
      <c r="T1299" s="15" t="s">
        <v>50</v>
      </c>
      <c r="U1299" s="15" t="s">
        <v>69</v>
      </c>
      <c r="V1299" s="45">
        <f t="shared" si="30"/>
        <v>0.64568761460243373</v>
      </c>
      <c r="W1299" s="45">
        <f t="shared" si="31"/>
        <v>0.64568761460243373</v>
      </c>
      <c r="X1299" s="15" t="s">
        <v>52</v>
      </c>
      <c r="Y1299" s="15" t="s">
        <v>148</v>
      </c>
      <c r="Z1299" s="16" t="b">
        <v>0</v>
      </c>
      <c r="AA1299" s="15" t="s">
        <v>54</v>
      </c>
      <c r="AB1299" s="16" t="b">
        <v>0</v>
      </c>
      <c r="AC1299" s="16">
        <v>39</v>
      </c>
      <c r="AD1299" s="42" t="s">
        <v>1854</v>
      </c>
      <c r="AE1299" s="42"/>
    </row>
    <row r="1300" spans="2:31" x14ac:dyDescent="0.25">
      <c r="B1300">
        <v>49</v>
      </c>
      <c r="C1300" s="15" t="str">
        <f t="shared" si="32"/>
        <v>2001210sp</v>
      </c>
      <c r="D1300" s="15" t="s">
        <v>41</v>
      </c>
      <c r="E1300" s="16">
        <v>2008</v>
      </c>
      <c r="F1300" s="15" t="s">
        <v>42</v>
      </c>
      <c r="G1300" s="17">
        <v>39689</v>
      </c>
      <c r="H1300" s="15" t="s">
        <v>43</v>
      </c>
      <c r="I1300" s="15" t="s">
        <v>44</v>
      </c>
      <c r="J1300" s="16">
        <v>3008</v>
      </c>
      <c r="K1300" s="15" t="s">
        <v>110</v>
      </c>
      <c r="L1300" s="16">
        <v>730</v>
      </c>
      <c r="M1300" s="15" t="s">
        <v>46</v>
      </c>
      <c r="N1300" s="16">
        <v>3</v>
      </c>
      <c r="O1300" s="15" t="s">
        <v>43</v>
      </c>
      <c r="P1300" s="15" t="s">
        <v>68</v>
      </c>
      <c r="Q1300" s="15" t="s">
        <v>48</v>
      </c>
      <c r="R1300" s="15" t="s">
        <v>49</v>
      </c>
      <c r="S1300" s="15" t="s">
        <v>43</v>
      </c>
      <c r="T1300" s="15" t="s">
        <v>50</v>
      </c>
      <c r="U1300" s="15" t="s">
        <v>69</v>
      </c>
      <c r="V1300" s="45">
        <f t="shared" si="30"/>
        <v>0.64568761460243373</v>
      </c>
      <c r="W1300" s="45">
        <f t="shared" si="31"/>
        <v>0.64568761460243373</v>
      </c>
      <c r="X1300" s="15" t="s">
        <v>52</v>
      </c>
      <c r="Y1300" s="15" t="s">
        <v>148</v>
      </c>
      <c r="Z1300" s="16" t="b">
        <v>0</v>
      </c>
      <c r="AA1300" s="15" t="s">
        <v>54</v>
      </c>
      <c r="AB1300" s="16" t="b">
        <v>0</v>
      </c>
      <c r="AC1300" s="16">
        <v>39</v>
      </c>
      <c r="AD1300" s="42" t="s">
        <v>1854</v>
      </c>
      <c r="AE1300" s="42"/>
    </row>
    <row r="1301" spans="2:31" x14ac:dyDescent="0.25">
      <c r="B1301">
        <v>49</v>
      </c>
      <c r="C1301" s="15" t="str">
        <f t="shared" si="32"/>
        <v>2001539sp</v>
      </c>
      <c r="D1301" s="15" t="s">
        <v>41</v>
      </c>
      <c r="E1301" s="16">
        <v>2008</v>
      </c>
      <c r="F1301" s="15" t="s">
        <v>42</v>
      </c>
      <c r="G1301" s="17">
        <v>39696</v>
      </c>
      <c r="H1301" s="15" t="s">
        <v>43</v>
      </c>
      <c r="I1301" s="15" t="s">
        <v>44</v>
      </c>
      <c r="J1301" s="16">
        <v>3008</v>
      </c>
      <c r="K1301" s="15" t="s">
        <v>110</v>
      </c>
      <c r="L1301" s="16">
        <v>760</v>
      </c>
      <c r="M1301" s="15" t="s">
        <v>46</v>
      </c>
      <c r="N1301" s="16">
        <v>3</v>
      </c>
      <c r="O1301" s="15" t="s">
        <v>43</v>
      </c>
      <c r="P1301" s="15" t="s">
        <v>68</v>
      </c>
      <c r="Q1301" s="15" t="s">
        <v>48</v>
      </c>
      <c r="R1301" s="15" t="s">
        <v>49</v>
      </c>
      <c r="S1301" s="15" t="s">
        <v>43</v>
      </c>
      <c r="T1301" s="15" t="s">
        <v>50</v>
      </c>
      <c r="U1301" s="15" t="s">
        <v>72</v>
      </c>
      <c r="V1301" s="45">
        <f t="shared" si="30"/>
        <v>0.52736789464910805</v>
      </c>
      <c r="W1301" s="45">
        <f t="shared" si="31"/>
        <v>0.52736789464910805</v>
      </c>
      <c r="X1301" s="15" t="s">
        <v>52</v>
      </c>
      <c r="Y1301" s="15" t="s">
        <v>168</v>
      </c>
      <c r="Z1301" s="16" t="b">
        <v>0</v>
      </c>
      <c r="AA1301" s="15" t="s">
        <v>54</v>
      </c>
      <c r="AB1301" s="16" t="b">
        <v>0</v>
      </c>
      <c r="AC1301" s="16">
        <v>39</v>
      </c>
      <c r="AD1301" s="42" t="s">
        <v>1854</v>
      </c>
      <c r="AE1301" s="42"/>
    </row>
    <row r="1302" spans="2:31" x14ac:dyDescent="0.25">
      <c r="B1302">
        <v>49</v>
      </c>
      <c r="C1302" s="15" t="str">
        <f t="shared" si="32"/>
        <v>2001543sp</v>
      </c>
      <c r="D1302" s="15" t="s">
        <v>41</v>
      </c>
      <c r="E1302" s="16">
        <v>2008</v>
      </c>
      <c r="F1302" s="15" t="s">
        <v>42</v>
      </c>
      <c r="G1302" s="17">
        <v>39696</v>
      </c>
      <c r="H1302" s="15" t="s">
        <v>43</v>
      </c>
      <c r="I1302" s="15" t="s">
        <v>44</v>
      </c>
      <c r="J1302" s="16">
        <v>3008</v>
      </c>
      <c r="K1302" s="15" t="s">
        <v>110</v>
      </c>
      <c r="L1302" s="16">
        <v>780</v>
      </c>
      <c r="M1302" s="15" t="s">
        <v>46</v>
      </c>
      <c r="N1302" s="16">
        <v>3</v>
      </c>
      <c r="O1302" s="15" t="s">
        <v>43</v>
      </c>
      <c r="P1302" s="15" t="s">
        <v>287</v>
      </c>
      <c r="Q1302" s="15" t="s">
        <v>48</v>
      </c>
      <c r="R1302" s="15" t="s">
        <v>49</v>
      </c>
      <c r="S1302" s="15" t="s">
        <v>43</v>
      </c>
      <c r="T1302" s="15" t="s">
        <v>50</v>
      </c>
      <c r="U1302" s="15" t="s">
        <v>72</v>
      </c>
      <c r="V1302" s="45">
        <f t="shared" si="30"/>
        <v>0.52736789464910805</v>
      </c>
      <c r="W1302" s="45">
        <f t="shared" si="31"/>
        <v>0.52736789464910805</v>
      </c>
      <c r="X1302" s="15" t="s">
        <v>52</v>
      </c>
      <c r="Y1302" s="15" t="s">
        <v>168</v>
      </c>
      <c r="Z1302" s="16" t="b">
        <v>0</v>
      </c>
      <c r="AA1302" s="15" t="s">
        <v>54</v>
      </c>
      <c r="AB1302" s="16" t="b">
        <v>0</v>
      </c>
      <c r="AC1302" s="16">
        <v>39</v>
      </c>
      <c r="AD1302" s="42" t="s">
        <v>1854</v>
      </c>
      <c r="AE1302" s="42"/>
    </row>
    <row r="1303" spans="2:31" x14ac:dyDescent="0.25">
      <c r="B1303">
        <v>49</v>
      </c>
      <c r="C1303" s="15" t="str">
        <f t="shared" si="32"/>
        <v>2001559sp</v>
      </c>
      <c r="D1303" s="15" t="s">
        <v>41</v>
      </c>
      <c r="E1303" s="16">
        <v>2008</v>
      </c>
      <c r="F1303" s="15" t="s">
        <v>42</v>
      </c>
      <c r="G1303" s="17">
        <v>39696</v>
      </c>
      <c r="H1303" s="15" t="s">
        <v>43</v>
      </c>
      <c r="I1303" s="15" t="s">
        <v>44</v>
      </c>
      <c r="J1303" s="16">
        <v>3008</v>
      </c>
      <c r="K1303" s="15" t="s">
        <v>110</v>
      </c>
      <c r="L1303" s="16">
        <v>750</v>
      </c>
      <c r="M1303" s="15" t="s">
        <v>46</v>
      </c>
      <c r="N1303" s="16">
        <v>3</v>
      </c>
      <c r="O1303" s="15" t="s">
        <v>43</v>
      </c>
      <c r="P1303" s="15" t="s">
        <v>68</v>
      </c>
      <c r="Q1303" s="15" t="s">
        <v>48</v>
      </c>
      <c r="R1303" s="15" t="s">
        <v>49</v>
      </c>
      <c r="S1303" s="15" t="s">
        <v>43</v>
      </c>
      <c r="T1303" s="15" t="s">
        <v>50</v>
      </c>
      <c r="U1303" s="15" t="s">
        <v>72</v>
      </c>
      <c r="V1303" s="45">
        <f t="shared" si="30"/>
        <v>0.52736789464910805</v>
      </c>
      <c r="W1303" s="45">
        <f t="shared" si="31"/>
        <v>0.52736789464910805</v>
      </c>
      <c r="X1303" s="15" t="s">
        <v>52</v>
      </c>
      <c r="Y1303" s="15" t="s">
        <v>168</v>
      </c>
      <c r="Z1303" s="16" t="b">
        <v>0</v>
      </c>
      <c r="AA1303" s="15" t="s">
        <v>54</v>
      </c>
      <c r="AB1303" s="16" t="b">
        <v>0</v>
      </c>
      <c r="AC1303" s="16">
        <v>39</v>
      </c>
      <c r="AD1303" s="42" t="s">
        <v>1854</v>
      </c>
      <c r="AE1303" s="42"/>
    </row>
    <row r="1304" spans="2:31" x14ac:dyDescent="0.25">
      <c r="B1304">
        <v>49</v>
      </c>
      <c r="C1304" s="15" t="str">
        <f t="shared" si="32"/>
        <v>2001857sp</v>
      </c>
      <c r="D1304" s="15" t="s">
        <v>41</v>
      </c>
      <c r="E1304" s="16">
        <v>2008</v>
      </c>
      <c r="F1304" s="15" t="s">
        <v>42</v>
      </c>
      <c r="G1304" s="17">
        <v>39696</v>
      </c>
      <c r="H1304" s="15" t="s">
        <v>43</v>
      </c>
      <c r="I1304" s="15" t="s">
        <v>44</v>
      </c>
      <c r="J1304" s="16">
        <v>3008</v>
      </c>
      <c r="K1304" s="15" t="s">
        <v>45</v>
      </c>
      <c r="L1304" s="16">
        <v>820</v>
      </c>
      <c r="M1304" s="15" t="s">
        <v>46</v>
      </c>
      <c r="N1304" s="16">
        <v>3</v>
      </c>
      <c r="O1304" s="15" t="s">
        <v>43</v>
      </c>
      <c r="P1304" s="15" t="s">
        <v>68</v>
      </c>
      <c r="Q1304" s="15" t="s">
        <v>48</v>
      </c>
      <c r="R1304" s="15" t="s">
        <v>49</v>
      </c>
      <c r="S1304" s="15" t="s">
        <v>43</v>
      </c>
      <c r="T1304" s="15" t="s">
        <v>50</v>
      </c>
      <c r="U1304" s="15" t="s">
        <v>72</v>
      </c>
      <c r="V1304" s="45">
        <f t="shared" si="30"/>
        <v>0.52736789464910805</v>
      </c>
      <c r="W1304" s="45">
        <f t="shared" si="31"/>
        <v>0.52736789464910805</v>
      </c>
      <c r="X1304" s="15" t="s">
        <v>52</v>
      </c>
      <c r="Y1304" s="15" t="s">
        <v>168</v>
      </c>
      <c r="Z1304" s="16" t="b">
        <v>0</v>
      </c>
      <c r="AA1304" s="15" t="s">
        <v>54</v>
      </c>
      <c r="AB1304" s="16" t="b">
        <v>0</v>
      </c>
      <c r="AC1304" s="16">
        <v>39</v>
      </c>
      <c r="AD1304" s="42" t="s">
        <v>1854</v>
      </c>
      <c r="AE1304" s="42"/>
    </row>
    <row r="1305" spans="2:31" x14ac:dyDescent="0.25">
      <c r="B1305">
        <v>49</v>
      </c>
      <c r="C1305" s="15" t="str">
        <f t="shared" si="32"/>
        <v>2001870sp</v>
      </c>
      <c r="D1305" s="15" t="s">
        <v>41</v>
      </c>
      <c r="E1305" s="16">
        <v>2008</v>
      </c>
      <c r="F1305" s="15" t="s">
        <v>42</v>
      </c>
      <c r="G1305" s="17">
        <v>39696</v>
      </c>
      <c r="H1305" s="15" t="s">
        <v>43</v>
      </c>
      <c r="I1305" s="15" t="s">
        <v>44</v>
      </c>
      <c r="J1305" s="16">
        <v>3008</v>
      </c>
      <c r="K1305" s="15" t="s">
        <v>45</v>
      </c>
      <c r="L1305" s="16">
        <v>840</v>
      </c>
      <c r="M1305" s="15" t="s">
        <v>46</v>
      </c>
      <c r="N1305" s="16">
        <v>3</v>
      </c>
      <c r="O1305" s="15" t="s">
        <v>43</v>
      </c>
      <c r="P1305" s="15" t="s">
        <v>68</v>
      </c>
      <c r="Q1305" s="15" t="s">
        <v>48</v>
      </c>
      <c r="R1305" s="15" t="s">
        <v>49</v>
      </c>
      <c r="S1305" s="15" t="s">
        <v>43</v>
      </c>
      <c r="T1305" s="15" t="s">
        <v>50</v>
      </c>
      <c r="U1305" s="15" t="s">
        <v>72</v>
      </c>
      <c r="V1305" s="45">
        <f t="shared" si="30"/>
        <v>0.52736789464910805</v>
      </c>
      <c r="W1305" s="45">
        <f t="shared" si="31"/>
        <v>0.52736789464910805</v>
      </c>
      <c r="X1305" s="15" t="s">
        <v>52</v>
      </c>
      <c r="Y1305" s="15" t="s">
        <v>168</v>
      </c>
      <c r="Z1305" s="16" t="b">
        <v>0</v>
      </c>
      <c r="AA1305" s="15" t="s">
        <v>54</v>
      </c>
      <c r="AB1305" s="16" t="b">
        <v>0</v>
      </c>
      <c r="AC1305" s="16">
        <v>39</v>
      </c>
      <c r="AD1305" s="42" t="s">
        <v>1854</v>
      </c>
      <c r="AE1305" s="42"/>
    </row>
    <row r="1306" spans="2:31" x14ac:dyDescent="0.25">
      <c r="B1306">
        <v>49</v>
      </c>
      <c r="C1306" s="15" t="str">
        <f t="shared" si="32"/>
        <v>2001874sp</v>
      </c>
      <c r="D1306" s="15" t="s">
        <v>41</v>
      </c>
      <c r="E1306" s="16">
        <v>2008</v>
      </c>
      <c r="F1306" s="15" t="s">
        <v>42</v>
      </c>
      <c r="G1306" s="17">
        <v>39696</v>
      </c>
      <c r="H1306" s="15" t="s">
        <v>43</v>
      </c>
      <c r="I1306" s="15" t="s">
        <v>44</v>
      </c>
      <c r="J1306" s="16">
        <v>3008</v>
      </c>
      <c r="K1306" s="15" t="s">
        <v>45</v>
      </c>
      <c r="L1306" s="16">
        <v>800</v>
      </c>
      <c r="M1306" s="15" t="s">
        <v>46</v>
      </c>
      <c r="N1306" s="16">
        <v>3</v>
      </c>
      <c r="O1306" s="15" t="s">
        <v>43</v>
      </c>
      <c r="P1306" s="15" t="s">
        <v>68</v>
      </c>
      <c r="Q1306" s="15" t="s">
        <v>48</v>
      </c>
      <c r="R1306" s="15" t="s">
        <v>49</v>
      </c>
      <c r="S1306" s="15" t="s">
        <v>43</v>
      </c>
      <c r="T1306" s="15" t="s">
        <v>50</v>
      </c>
      <c r="U1306" s="15" t="s">
        <v>72</v>
      </c>
      <c r="V1306" s="45">
        <f t="shared" si="30"/>
        <v>0.52736789464910805</v>
      </c>
      <c r="W1306" s="45">
        <f t="shared" si="31"/>
        <v>0.52736789464910805</v>
      </c>
      <c r="X1306" s="15" t="s">
        <v>52</v>
      </c>
      <c r="Y1306" s="15" t="s">
        <v>168</v>
      </c>
      <c r="Z1306" s="16" t="b">
        <v>0</v>
      </c>
      <c r="AA1306" s="15" t="s">
        <v>54</v>
      </c>
      <c r="AB1306" s="16" t="b">
        <v>0</v>
      </c>
      <c r="AC1306" s="16">
        <v>39</v>
      </c>
      <c r="AD1306" s="42" t="s">
        <v>1854</v>
      </c>
      <c r="AE1306" s="42"/>
    </row>
    <row r="1307" spans="2:31" x14ac:dyDescent="0.25">
      <c r="B1307">
        <v>49</v>
      </c>
      <c r="C1307" s="15" t="str">
        <f t="shared" si="32"/>
        <v>2001886sp</v>
      </c>
      <c r="D1307" s="15" t="s">
        <v>41</v>
      </c>
      <c r="E1307" s="16">
        <v>2008</v>
      </c>
      <c r="F1307" s="15" t="s">
        <v>42</v>
      </c>
      <c r="G1307" s="17">
        <v>39696</v>
      </c>
      <c r="H1307" s="15" t="s">
        <v>43</v>
      </c>
      <c r="I1307" s="15" t="s">
        <v>44</v>
      </c>
      <c r="J1307" s="16">
        <v>3008</v>
      </c>
      <c r="K1307" s="15" t="s">
        <v>45</v>
      </c>
      <c r="L1307" s="16">
        <v>800</v>
      </c>
      <c r="M1307" s="15" t="s">
        <v>46</v>
      </c>
      <c r="N1307" s="16">
        <v>3</v>
      </c>
      <c r="O1307" s="15" t="s">
        <v>43</v>
      </c>
      <c r="P1307" s="15" t="s">
        <v>68</v>
      </c>
      <c r="Q1307" s="15" t="s">
        <v>48</v>
      </c>
      <c r="R1307" s="15" t="s">
        <v>49</v>
      </c>
      <c r="S1307" s="15" t="s">
        <v>43</v>
      </c>
      <c r="T1307" s="15" t="s">
        <v>50</v>
      </c>
      <c r="U1307" s="15" t="s">
        <v>72</v>
      </c>
      <c r="V1307" s="45">
        <f t="shared" si="30"/>
        <v>0.52736789464910805</v>
      </c>
      <c r="W1307" s="45">
        <f t="shared" si="31"/>
        <v>0.52736789464910805</v>
      </c>
      <c r="X1307" s="15" t="s">
        <v>52</v>
      </c>
      <c r="Y1307" s="15" t="s">
        <v>168</v>
      </c>
      <c r="Z1307" s="16" t="b">
        <v>0</v>
      </c>
      <c r="AA1307" s="15" t="s">
        <v>54</v>
      </c>
      <c r="AB1307" s="16" t="b">
        <v>0</v>
      </c>
      <c r="AC1307" s="16">
        <v>39</v>
      </c>
      <c r="AD1307" s="42" t="s">
        <v>1854</v>
      </c>
      <c r="AE1307" s="42"/>
    </row>
    <row r="1308" spans="2:31" x14ac:dyDescent="0.25">
      <c r="B1308">
        <v>49</v>
      </c>
      <c r="C1308" s="15" t="str">
        <f t="shared" si="32"/>
        <v>2001890sp</v>
      </c>
      <c r="D1308" s="15" t="s">
        <v>41</v>
      </c>
      <c r="E1308" s="16">
        <v>2008</v>
      </c>
      <c r="F1308" s="15" t="s">
        <v>42</v>
      </c>
      <c r="G1308" s="17">
        <v>39696</v>
      </c>
      <c r="H1308" s="15" t="s">
        <v>43</v>
      </c>
      <c r="I1308" s="15" t="s">
        <v>44</v>
      </c>
      <c r="J1308" s="16">
        <v>3008</v>
      </c>
      <c r="K1308" s="15" t="s">
        <v>110</v>
      </c>
      <c r="L1308" s="16">
        <v>710</v>
      </c>
      <c r="M1308" s="15" t="s">
        <v>46</v>
      </c>
      <c r="N1308" s="16">
        <v>3</v>
      </c>
      <c r="O1308" s="15" t="s">
        <v>43</v>
      </c>
      <c r="P1308" s="15" t="s">
        <v>68</v>
      </c>
      <c r="Q1308" s="15" t="s">
        <v>48</v>
      </c>
      <c r="R1308" s="15" t="s">
        <v>49</v>
      </c>
      <c r="S1308" s="15" t="s">
        <v>43</v>
      </c>
      <c r="T1308" s="15" t="s">
        <v>50</v>
      </c>
      <c r="U1308" s="15" t="s">
        <v>72</v>
      </c>
      <c r="V1308" s="45">
        <f t="shared" si="30"/>
        <v>0.52736789464910805</v>
      </c>
      <c r="W1308" s="45">
        <f t="shared" si="31"/>
        <v>0.52736789464910805</v>
      </c>
      <c r="X1308" s="15" t="s">
        <v>52</v>
      </c>
      <c r="Y1308" s="15" t="s">
        <v>168</v>
      </c>
      <c r="Z1308" s="16" t="b">
        <v>0</v>
      </c>
      <c r="AA1308" s="15" t="s">
        <v>54</v>
      </c>
      <c r="AB1308" s="16" t="b">
        <v>0</v>
      </c>
      <c r="AC1308" s="16">
        <v>39</v>
      </c>
      <c r="AD1308" s="42" t="s">
        <v>1854</v>
      </c>
      <c r="AE1308" s="42"/>
    </row>
    <row r="1309" spans="2:31" x14ac:dyDescent="0.25">
      <c r="B1309">
        <v>49</v>
      </c>
      <c r="C1309" s="15" t="str">
        <f t="shared" si="32"/>
        <v>2001898sp</v>
      </c>
      <c r="D1309" s="15" t="s">
        <v>41</v>
      </c>
      <c r="E1309" s="16">
        <v>2008</v>
      </c>
      <c r="F1309" s="15" t="s">
        <v>42</v>
      </c>
      <c r="G1309" s="17">
        <v>39696</v>
      </c>
      <c r="H1309" s="15" t="s">
        <v>43</v>
      </c>
      <c r="I1309" s="15" t="s">
        <v>44</v>
      </c>
      <c r="J1309" s="16">
        <v>3008</v>
      </c>
      <c r="K1309" s="15" t="s">
        <v>45</v>
      </c>
      <c r="L1309" s="16">
        <v>810</v>
      </c>
      <c r="M1309" s="15" t="s">
        <v>46</v>
      </c>
      <c r="N1309" s="16">
        <v>3</v>
      </c>
      <c r="O1309" s="15" t="s">
        <v>43</v>
      </c>
      <c r="P1309" s="15" t="s">
        <v>68</v>
      </c>
      <c r="Q1309" s="15" t="s">
        <v>48</v>
      </c>
      <c r="R1309" s="15" t="s">
        <v>49</v>
      </c>
      <c r="S1309" s="15" t="s">
        <v>43</v>
      </c>
      <c r="T1309" s="15" t="s">
        <v>50</v>
      </c>
      <c r="U1309" s="15" t="s">
        <v>72</v>
      </c>
      <c r="V1309" s="45">
        <f t="shared" si="30"/>
        <v>0.52736789464910805</v>
      </c>
      <c r="W1309" s="45">
        <f t="shared" si="31"/>
        <v>0.52736789464910805</v>
      </c>
      <c r="X1309" s="15" t="s">
        <v>52</v>
      </c>
      <c r="Y1309" s="15" t="s">
        <v>168</v>
      </c>
      <c r="Z1309" s="16" t="b">
        <v>0</v>
      </c>
      <c r="AA1309" s="15" t="s">
        <v>54</v>
      </c>
      <c r="AB1309" s="16" t="b">
        <v>0</v>
      </c>
      <c r="AC1309" s="16">
        <v>39</v>
      </c>
      <c r="AD1309" s="42" t="s">
        <v>1854</v>
      </c>
      <c r="AE1309" s="42"/>
    </row>
    <row r="1310" spans="2:31" x14ac:dyDescent="0.25">
      <c r="B1310">
        <v>49</v>
      </c>
      <c r="C1310" s="15" t="str">
        <f t="shared" si="32"/>
        <v>2001906sp</v>
      </c>
      <c r="D1310" s="15" t="s">
        <v>41</v>
      </c>
      <c r="E1310" s="16">
        <v>2008</v>
      </c>
      <c r="F1310" s="15" t="s">
        <v>42</v>
      </c>
      <c r="G1310" s="17">
        <v>39696</v>
      </c>
      <c r="H1310" s="15" t="s">
        <v>43</v>
      </c>
      <c r="I1310" s="15" t="s">
        <v>44</v>
      </c>
      <c r="J1310" s="16">
        <v>3008</v>
      </c>
      <c r="K1310" s="15" t="s">
        <v>45</v>
      </c>
      <c r="L1310" s="16">
        <v>750</v>
      </c>
      <c r="M1310" s="15" t="s">
        <v>46</v>
      </c>
      <c r="N1310" s="16">
        <v>3</v>
      </c>
      <c r="O1310" s="15" t="s">
        <v>43</v>
      </c>
      <c r="P1310" s="15" t="s">
        <v>68</v>
      </c>
      <c r="Q1310" s="15" t="s">
        <v>48</v>
      </c>
      <c r="R1310" s="15" t="s">
        <v>49</v>
      </c>
      <c r="S1310" s="15" t="s">
        <v>43</v>
      </c>
      <c r="T1310" s="15" t="s">
        <v>50</v>
      </c>
      <c r="U1310" s="15" t="s">
        <v>72</v>
      </c>
      <c r="V1310" s="45">
        <f t="shared" si="30"/>
        <v>0.52736789464910805</v>
      </c>
      <c r="W1310" s="45">
        <f t="shared" si="31"/>
        <v>0.52736789464910805</v>
      </c>
      <c r="X1310" s="15" t="s">
        <v>52</v>
      </c>
      <c r="Y1310" s="15" t="s">
        <v>168</v>
      </c>
      <c r="Z1310" s="16" t="b">
        <v>0</v>
      </c>
      <c r="AA1310" s="15" t="s">
        <v>54</v>
      </c>
      <c r="AB1310" s="16" t="b">
        <v>0</v>
      </c>
      <c r="AC1310" s="16">
        <v>39</v>
      </c>
      <c r="AD1310" s="42" t="s">
        <v>1854</v>
      </c>
      <c r="AE1310" s="42"/>
    </row>
    <row r="1311" spans="2:31" x14ac:dyDescent="0.25">
      <c r="B1311">
        <v>49</v>
      </c>
      <c r="C1311" s="15" t="str">
        <f t="shared" si="32"/>
        <v>2001913sp</v>
      </c>
      <c r="D1311" s="15" t="s">
        <v>41</v>
      </c>
      <c r="E1311" s="16">
        <v>2008</v>
      </c>
      <c r="F1311" s="15" t="s">
        <v>42</v>
      </c>
      <c r="G1311" s="17">
        <v>39696</v>
      </c>
      <c r="H1311" s="15" t="s">
        <v>43</v>
      </c>
      <c r="I1311" s="15" t="s">
        <v>44</v>
      </c>
      <c r="J1311" s="16">
        <v>3008</v>
      </c>
      <c r="K1311" s="15" t="s">
        <v>110</v>
      </c>
      <c r="L1311" s="16">
        <v>760</v>
      </c>
      <c r="M1311" s="15" t="s">
        <v>46</v>
      </c>
      <c r="N1311" s="16">
        <v>3</v>
      </c>
      <c r="O1311" s="15" t="s">
        <v>43</v>
      </c>
      <c r="P1311" s="15" t="s">
        <v>68</v>
      </c>
      <c r="Q1311" s="15" t="s">
        <v>48</v>
      </c>
      <c r="R1311" s="15" t="s">
        <v>49</v>
      </c>
      <c r="S1311" s="15" t="s">
        <v>43</v>
      </c>
      <c r="T1311" s="15" t="s">
        <v>50</v>
      </c>
      <c r="U1311" s="15" t="s">
        <v>72</v>
      </c>
      <c r="V1311" s="45">
        <f t="shared" ref="V1311:V1374" si="33">AH1024-V1024</f>
        <v>0.52736789464910805</v>
      </c>
      <c r="W1311" s="45">
        <f t="shared" ref="W1311:W1374" si="34">AI1024-W1024</f>
        <v>0.52736789464910805</v>
      </c>
      <c r="X1311" s="15" t="s">
        <v>52</v>
      </c>
      <c r="Y1311" s="15" t="s">
        <v>168</v>
      </c>
      <c r="Z1311" s="16" t="b">
        <v>0</v>
      </c>
      <c r="AA1311" s="15" t="s">
        <v>54</v>
      </c>
      <c r="AB1311" s="16" t="b">
        <v>0</v>
      </c>
      <c r="AC1311" s="16">
        <v>39</v>
      </c>
      <c r="AD1311" s="42" t="s">
        <v>1854</v>
      </c>
      <c r="AE1311" s="42"/>
    </row>
    <row r="1312" spans="2:31" x14ac:dyDescent="0.25">
      <c r="B1312">
        <v>49</v>
      </c>
      <c r="C1312" s="15" t="str">
        <f t="shared" ref="C1312:C1375" si="35">C1025&amp;"sp"</f>
        <v>2001921sp</v>
      </c>
      <c r="D1312" s="15" t="s">
        <v>41</v>
      </c>
      <c r="E1312" s="16">
        <v>2008</v>
      </c>
      <c r="F1312" s="15" t="s">
        <v>42</v>
      </c>
      <c r="G1312" s="17">
        <v>39696</v>
      </c>
      <c r="H1312" s="15" t="s">
        <v>43</v>
      </c>
      <c r="I1312" s="15" t="s">
        <v>44</v>
      </c>
      <c r="J1312" s="16">
        <v>3008</v>
      </c>
      <c r="K1312" s="15" t="s">
        <v>110</v>
      </c>
      <c r="L1312" s="16">
        <v>760</v>
      </c>
      <c r="M1312" s="15" t="s">
        <v>46</v>
      </c>
      <c r="N1312" s="16">
        <v>3</v>
      </c>
      <c r="O1312" s="15" t="s">
        <v>43</v>
      </c>
      <c r="P1312" s="15" t="s">
        <v>68</v>
      </c>
      <c r="Q1312" s="15" t="s">
        <v>48</v>
      </c>
      <c r="R1312" s="15" t="s">
        <v>49</v>
      </c>
      <c r="S1312" s="15" t="s">
        <v>43</v>
      </c>
      <c r="T1312" s="15" t="s">
        <v>50</v>
      </c>
      <c r="U1312" s="15" t="s">
        <v>72</v>
      </c>
      <c r="V1312" s="45">
        <f t="shared" si="33"/>
        <v>0.52736789464910805</v>
      </c>
      <c r="W1312" s="45">
        <f t="shared" si="34"/>
        <v>0.52736789464910805</v>
      </c>
      <c r="X1312" s="15" t="s">
        <v>52</v>
      </c>
      <c r="Y1312" s="15" t="s">
        <v>168</v>
      </c>
      <c r="Z1312" s="16" t="b">
        <v>0</v>
      </c>
      <c r="AA1312" s="15" t="s">
        <v>54</v>
      </c>
      <c r="AB1312" s="16" t="b">
        <v>0</v>
      </c>
      <c r="AC1312" s="16">
        <v>39</v>
      </c>
      <c r="AD1312" s="42" t="s">
        <v>1854</v>
      </c>
      <c r="AE1312" s="42"/>
    </row>
    <row r="1313" spans="2:31" x14ac:dyDescent="0.25">
      <c r="B1313">
        <v>49</v>
      </c>
      <c r="C1313" s="15" t="str">
        <f t="shared" si="35"/>
        <v>2005712sp</v>
      </c>
      <c r="D1313" s="15" t="s">
        <v>41</v>
      </c>
      <c r="E1313" s="16">
        <v>2008</v>
      </c>
      <c r="F1313" s="15" t="s">
        <v>67</v>
      </c>
      <c r="G1313" s="17">
        <v>39687</v>
      </c>
      <c r="H1313" s="15" t="s">
        <v>43</v>
      </c>
      <c r="I1313" s="15" t="s">
        <v>44</v>
      </c>
      <c r="J1313" s="16">
        <v>3008</v>
      </c>
      <c r="K1313" s="15" t="s">
        <v>45</v>
      </c>
      <c r="L1313" s="16">
        <v>790</v>
      </c>
      <c r="M1313" s="15" t="s">
        <v>46</v>
      </c>
      <c r="N1313" s="16">
        <v>3</v>
      </c>
      <c r="O1313" s="15" t="s">
        <v>43</v>
      </c>
      <c r="P1313" s="15" t="s">
        <v>68</v>
      </c>
      <c r="Q1313" s="15" t="s">
        <v>48</v>
      </c>
      <c r="R1313" s="15" t="s">
        <v>49</v>
      </c>
      <c r="S1313" s="15" t="s">
        <v>43</v>
      </c>
      <c r="T1313" s="15" t="s">
        <v>50</v>
      </c>
      <c r="U1313" s="15" t="s">
        <v>69</v>
      </c>
      <c r="V1313" s="45">
        <f t="shared" si="33"/>
        <v>0.97698283047174517</v>
      </c>
      <c r="W1313" s="45">
        <f t="shared" si="34"/>
        <v>0.97698283047174517</v>
      </c>
      <c r="X1313" s="15" t="s">
        <v>52</v>
      </c>
      <c r="Y1313" s="15" t="s">
        <v>107</v>
      </c>
      <c r="Z1313" s="16" t="b">
        <v>0</v>
      </c>
      <c r="AA1313" s="15" t="s">
        <v>54</v>
      </c>
      <c r="AB1313" s="16" t="b">
        <v>0</v>
      </c>
      <c r="AC1313" s="16">
        <v>39</v>
      </c>
      <c r="AD1313" s="42" t="s">
        <v>1854</v>
      </c>
      <c r="AE1313" s="42"/>
    </row>
    <row r="1314" spans="2:31" x14ac:dyDescent="0.25">
      <c r="B1314">
        <v>49</v>
      </c>
      <c r="C1314" s="15" t="str">
        <f t="shared" si="35"/>
        <v>2005826sp</v>
      </c>
      <c r="D1314" s="15" t="s">
        <v>41</v>
      </c>
      <c r="E1314" s="16">
        <v>2008</v>
      </c>
      <c r="F1314" s="15" t="s">
        <v>67</v>
      </c>
      <c r="G1314" s="17">
        <v>39686</v>
      </c>
      <c r="H1314" s="15" t="s">
        <v>43</v>
      </c>
      <c r="I1314" s="15" t="s">
        <v>44</v>
      </c>
      <c r="J1314" s="16">
        <v>3008</v>
      </c>
      <c r="K1314" s="15" t="s">
        <v>110</v>
      </c>
      <c r="L1314" s="16">
        <v>720</v>
      </c>
      <c r="M1314" s="15" t="s">
        <v>46</v>
      </c>
      <c r="N1314" s="16">
        <v>3</v>
      </c>
      <c r="O1314" s="15" t="s">
        <v>43</v>
      </c>
      <c r="P1314" s="15" t="s">
        <v>68</v>
      </c>
      <c r="Q1314" s="15" t="s">
        <v>48</v>
      </c>
      <c r="R1314" s="15" t="s">
        <v>49</v>
      </c>
      <c r="S1314" s="15" t="s">
        <v>43</v>
      </c>
      <c r="T1314" s="15" t="s">
        <v>50</v>
      </c>
      <c r="U1314" s="15" t="s">
        <v>69</v>
      </c>
      <c r="V1314" s="45">
        <f t="shared" si="33"/>
        <v>0.97698283047174517</v>
      </c>
      <c r="W1314" s="45">
        <f t="shared" si="34"/>
        <v>0.97698283047174517</v>
      </c>
      <c r="X1314" s="15" t="s">
        <v>52</v>
      </c>
      <c r="Y1314" s="15" t="s">
        <v>107</v>
      </c>
      <c r="Z1314" s="16" t="b">
        <v>0</v>
      </c>
      <c r="AA1314" s="15" t="s">
        <v>54</v>
      </c>
      <c r="AB1314" s="16" t="b">
        <v>0</v>
      </c>
      <c r="AC1314" s="16">
        <v>39</v>
      </c>
      <c r="AD1314" s="42" t="s">
        <v>1854</v>
      </c>
      <c r="AE1314" s="42"/>
    </row>
    <row r="1315" spans="2:31" x14ac:dyDescent="0.25">
      <c r="B1315">
        <v>49</v>
      </c>
      <c r="C1315" s="15" t="str">
        <f t="shared" si="35"/>
        <v>2005838sp</v>
      </c>
      <c r="D1315" s="15" t="s">
        <v>41</v>
      </c>
      <c r="E1315" s="16">
        <v>2008</v>
      </c>
      <c r="F1315" s="15" t="s">
        <v>67</v>
      </c>
      <c r="G1315" s="17">
        <v>39686</v>
      </c>
      <c r="H1315" s="15" t="s">
        <v>43</v>
      </c>
      <c r="I1315" s="15" t="s">
        <v>44</v>
      </c>
      <c r="J1315" s="16">
        <v>3008</v>
      </c>
      <c r="K1315" s="15" t="s">
        <v>45</v>
      </c>
      <c r="L1315" s="16">
        <v>780</v>
      </c>
      <c r="M1315" s="15" t="s">
        <v>46</v>
      </c>
      <c r="N1315" s="16">
        <v>3</v>
      </c>
      <c r="O1315" s="15" t="s">
        <v>43</v>
      </c>
      <c r="P1315" s="15" t="s">
        <v>68</v>
      </c>
      <c r="Q1315" s="15" t="s">
        <v>48</v>
      </c>
      <c r="R1315" s="15" t="s">
        <v>49</v>
      </c>
      <c r="S1315" s="15" t="s">
        <v>43</v>
      </c>
      <c r="T1315" s="15" t="s">
        <v>50</v>
      </c>
      <c r="U1315" s="15" t="s">
        <v>69</v>
      </c>
      <c r="V1315" s="45">
        <f t="shared" si="33"/>
        <v>0.97698283047174517</v>
      </c>
      <c r="W1315" s="45">
        <f t="shared" si="34"/>
        <v>0.97698283047174517</v>
      </c>
      <c r="X1315" s="15" t="s">
        <v>52</v>
      </c>
      <c r="Y1315" s="15" t="s">
        <v>107</v>
      </c>
      <c r="Z1315" s="16" t="b">
        <v>0</v>
      </c>
      <c r="AA1315" s="15" t="s">
        <v>54</v>
      </c>
      <c r="AB1315" s="16" t="b">
        <v>0</v>
      </c>
      <c r="AC1315" s="16">
        <v>39</v>
      </c>
      <c r="AD1315" s="42" t="s">
        <v>1854</v>
      </c>
      <c r="AE1315" s="42"/>
    </row>
    <row r="1316" spans="2:31" x14ac:dyDescent="0.25">
      <c r="B1316">
        <v>49</v>
      </c>
      <c r="C1316" s="15" t="str">
        <f t="shared" si="35"/>
        <v>2005842sp</v>
      </c>
      <c r="D1316" s="15" t="s">
        <v>41</v>
      </c>
      <c r="E1316" s="16">
        <v>2008</v>
      </c>
      <c r="F1316" s="15" t="s">
        <v>67</v>
      </c>
      <c r="G1316" s="17">
        <v>39686</v>
      </c>
      <c r="H1316" s="15" t="s">
        <v>43</v>
      </c>
      <c r="I1316" s="15" t="s">
        <v>44</v>
      </c>
      <c r="J1316" s="16">
        <v>3008</v>
      </c>
      <c r="K1316" s="15" t="s">
        <v>110</v>
      </c>
      <c r="L1316" s="16">
        <v>760</v>
      </c>
      <c r="M1316" s="15" t="s">
        <v>46</v>
      </c>
      <c r="N1316" s="16">
        <v>3</v>
      </c>
      <c r="O1316" s="15" t="s">
        <v>43</v>
      </c>
      <c r="P1316" s="15" t="s">
        <v>68</v>
      </c>
      <c r="Q1316" s="15" t="s">
        <v>48</v>
      </c>
      <c r="R1316" s="15" t="s">
        <v>49</v>
      </c>
      <c r="S1316" s="15" t="s">
        <v>43</v>
      </c>
      <c r="T1316" s="15" t="s">
        <v>50</v>
      </c>
      <c r="U1316" s="15" t="s">
        <v>69</v>
      </c>
      <c r="V1316" s="45">
        <f t="shared" si="33"/>
        <v>0.97698283047174517</v>
      </c>
      <c r="W1316" s="45">
        <f t="shared" si="34"/>
        <v>0.97698283047174517</v>
      </c>
      <c r="X1316" s="15" t="s">
        <v>52</v>
      </c>
      <c r="Y1316" s="15" t="s">
        <v>107</v>
      </c>
      <c r="Z1316" s="16" t="b">
        <v>0</v>
      </c>
      <c r="AA1316" s="15" t="s">
        <v>54</v>
      </c>
      <c r="AB1316" s="16" t="b">
        <v>0</v>
      </c>
      <c r="AC1316" s="16">
        <v>39</v>
      </c>
      <c r="AD1316" s="42" t="s">
        <v>1854</v>
      </c>
      <c r="AE1316" s="42"/>
    </row>
    <row r="1317" spans="2:31" x14ac:dyDescent="0.25">
      <c r="B1317">
        <v>49</v>
      </c>
      <c r="C1317" s="15" t="str">
        <f t="shared" si="35"/>
        <v>2005845sp</v>
      </c>
      <c r="D1317" s="15" t="s">
        <v>41</v>
      </c>
      <c r="E1317" s="16">
        <v>2008</v>
      </c>
      <c r="F1317" s="15" t="s">
        <v>67</v>
      </c>
      <c r="G1317" s="17">
        <v>39686</v>
      </c>
      <c r="H1317" s="15" t="s">
        <v>43</v>
      </c>
      <c r="I1317" s="15" t="s">
        <v>44</v>
      </c>
      <c r="J1317" s="16">
        <v>3008</v>
      </c>
      <c r="K1317" s="15" t="s">
        <v>110</v>
      </c>
      <c r="L1317" s="16">
        <v>740</v>
      </c>
      <c r="M1317" s="15" t="s">
        <v>46</v>
      </c>
      <c r="N1317" s="16">
        <v>3</v>
      </c>
      <c r="O1317" s="15" t="s">
        <v>43</v>
      </c>
      <c r="P1317" s="15" t="s">
        <v>68</v>
      </c>
      <c r="Q1317" s="15" t="s">
        <v>48</v>
      </c>
      <c r="R1317" s="15" t="s">
        <v>49</v>
      </c>
      <c r="S1317" s="15" t="s">
        <v>43</v>
      </c>
      <c r="T1317" s="15" t="s">
        <v>50</v>
      </c>
      <c r="U1317" s="15" t="s">
        <v>69</v>
      </c>
      <c r="V1317" s="45">
        <f t="shared" si="33"/>
        <v>0.97698283047174517</v>
      </c>
      <c r="W1317" s="45">
        <f t="shared" si="34"/>
        <v>0.97698283047174517</v>
      </c>
      <c r="X1317" s="15" t="s">
        <v>52</v>
      </c>
      <c r="Y1317" s="15" t="s">
        <v>107</v>
      </c>
      <c r="Z1317" s="16" t="b">
        <v>0</v>
      </c>
      <c r="AA1317" s="15" t="s">
        <v>54</v>
      </c>
      <c r="AB1317" s="16" t="b">
        <v>0</v>
      </c>
      <c r="AC1317" s="16">
        <v>39</v>
      </c>
      <c r="AD1317" s="42" t="s">
        <v>1854</v>
      </c>
      <c r="AE1317" s="42"/>
    </row>
    <row r="1318" spans="2:31" x14ac:dyDescent="0.25">
      <c r="B1318">
        <v>49</v>
      </c>
      <c r="C1318" s="15" t="str">
        <f t="shared" si="35"/>
        <v>2005858sp</v>
      </c>
      <c r="D1318" s="15" t="s">
        <v>41</v>
      </c>
      <c r="E1318" s="16">
        <v>2008</v>
      </c>
      <c r="F1318" s="15" t="s">
        <v>67</v>
      </c>
      <c r="G1318" s="17">
        <v>39686</v>
      </c>
      <c r="H1318" s="15" t="s">
        <v>43</v>
      </c>
      <c r="I1318" s="15" t="s">
        <v>44</v>
      </c>
      <c r="J1318" s="16">
        <v>3008</v>
      </c>
      <c r="K1318" s="15" t="s">
        <v>110</v>
      </c>
      <c r="L1318" s="16">
        <v>770</v>
      </c>
      <c r="M1318" s="15" t="s">
        <v>46</v>
      </c>
      <c r="N1318" s="16">
        <v>3</v>
      </c>
      <c r="O1318" s="15" t="s">
        <v>43</v>
      </c>
      <c r="P1318" s="15" t="s">
        <v>68</v>
      </c>
      <c r="Q1318" s="15" t="s">
        <v>48</v>
      </c>
      <c r="R1318" s="15" t="s">
        <v>49</v>
      </c>
      <c r="S1318" s="15" t="s">
        <v>43</v>
      </c>
      <c r="T1318" s="15" t="s">
        <v>50</v>
      </c>
      <c r="U1318" s="15" t="s">
        <v>69</v>
      </c>
      <c r="V1318" s="45">
        <f t="shared" si="33"/>
        <v>0.97698283047174517</v>
      </c>
      <c r="W1318" s="45">
        <f t="shared" si="34"/>
        <v>0.97698283047174517</v>
      </c>
      <c r="X1318" s="15" t="s">
        <v>52</v>
      </c>
      <c r="Y1318" s="15" t="s">
        <v>107</v>
      </c>
      <c r="Z1318" s="16" t="b">
        <v>0</v>
      </c>
      <c r="AA1318" s="15" t="s">
        <v>54</v>
      </c>
      <c r="AB1318" s="16" t="b">
        <v>0</v>
      </c>
      <c r="AC1318" s="16">
        <v>39</v>
      </c>
      <c r="AD1318" s="42" t="s">
        <v>1854</v>
      </c>
      <c r="AE1318" s="42"/>
    </row>
    <row r="1319" spans="2:31" x14ac:dyDescent="0.25">
      <c r="B1319">
        <v>49</v>
      </c>
      <c r="C1319" s="15" t="str">
        <f t="shared" si="35"/>
        <v>2005861sp</v>
      </c>
      <c r="D1319" s="15" t="s">
        <v>41</v>
      </c>
      <c r="E1319" s="16">
        <v>2008</v>
      </c>
      <c r="F1319" s="15" t="s">
        <v>67</v>
      </c>
      <c r="G1319" s="17">
        <v>39686</v>
      </c>
      <c r="H1319" s="15" t="s">
        <v>43</v>
      </c>
      <c r="I1319" s="15" t="s">
        <v>44</v>
      </c>
      <c r="J1319" s="16">
        <v>3008</v>
      </c>
      <c r="K1319" s="15" t="s">
        <v>45</v>
      </c>
      <c r="L1319" s="16">
        <v>730</v>
      </c>
      <c r="M1319" s="15" t="s">
        <v>46</v>
      </c>
      <c r="N1319" s="16">
        <v>3</v>
      </c>
      <c r="O1319" s="15" t="s">
        <v>43</v>
      </c>
      <c r="P1319" s="15" t="s">
        <v>68</v>
      </c>
      <c r="Q1319" s="15" t="s">
        <v>48</v>
      </c>
      <c r="R1319" s="15" t="s">
        <v>49</v>
      </c>
      <c r="S1319" s="15" t="s">
        <v>43</v>
      </c>
      <c r="T1319" s="15" t="s">
        <v>50</v>
      </c>
      <c r="U1319" s="15" t="s">
        <v>69</v>
      </c>
      <c r="V1319" s="45">
        <f t="shared" si="33"/>
        <v>0.97698283047174517</v>
      </c>
      <c r="W1319" s="45">
        <f t="shared" si="34"/>
        <v>0.97698283047174517</v>
      </c>
      <c r="X1319" s="15" t="s">
        <v>52</v>
      </c>
      <c r="Y1319" s="15" t="s">
        <v>107</v>
      </c>
      <c r="Z1319" s="16" t="b">
        <v>0</v>
      </c>
      <c r="AA1319" s="15" t="s">
        <v>54</v>
      </c>
      <c r="AB1319" s="16" t="b">
        <v>0</v>
      </c>
      <c r="AC1319" s="16">
        <v>39</v>
      </c>
      <c r="AD1319" s="42" t="s">
        <v>1854</v>
      </c>
      <c r="AE1319" s="42"/>
    </row>
    <row r="1320" spans="2:31" x14ac:dyDescent="0.25">
      <c r="B1320">
        <v>49</v>
      </c>
      <c r="C1320" s="15" t="str">
        <f t="shared" si="35"/>
        <v>2005866sp</v>
      </c>
      <c r="D1320" s="15" t="s">
        <v>41</v>
      </c>
      <c r="E1320" s="16">
        <v>2008</v>
      </c>
      <c r="F1320" s="15" t="s">
        <v>67</v>
      </c>
      <c r="G1320" s="17">
        <v>39686</v>
      </c>
      <c r="H1320" s="15" t="s">
        <v>43</v>
      </c>
      <c r="I1320" s="15" t="s">
        <v>44</v>
      </c>
      <c r="J1320" s="16">
        <v>3008</v>
      </c>
      <c r="K1320" s="15" t="s">
        <v>45</v>
      </c>
      <c r="L1320" s="16">
        <v>680</v>
      </c>
      <c r="M1320" s="15" t="s">
        <v>46</v>
      </c>
      <c r="N1320" s="16">
        <v>3</v>
      </c>
      <c r="O1320" s="15" t="s">
        <v>43</v>
      </c>
      <c r="P1320" s="15" t="s">
        <v>68</v>
      </c>
      <c r="Q1320" s="15" t="s">
        <v>48</v>
      </c>
      <c r="R1320" s="15" t="s">
        <v>49</v>
      </c>
      <c r="S1320" s="15" t="s">
        <v>43</v>
      </c>
      <c r="T1320" s="15" t="s">
        <v>50</v>
      </c>
      <c r="U1320" s="15" t="s">
        <v>69</v>
      </c>
      <c r="V1320" s="45">
        <f t="shared" si="33"/>
        <v>0.97698283047174517</v>
      </c>
      <c r="W1320" s="45">
        <f t="shared" si="34"/>
        <v>0.97698283047174517</v>
      </c>
      <c r="X1320" s="15" t="s">
        <v>52</v>
      </c>
      <c r="Y1320" s="15" t="s">
        <v>107</v>
      </c>
      <c r="Z1320" s="16" t="b">
        <v>0</v>
      </c>
      <c r="AA1320" s="15" t="s">
        <v>54</v>
      </c>
      <c r="AB1320" s="16" t="b">
        <v>0</v>
      </c>
      <c r="AC1320" s="16">
        <v>39</v>
      </c>
      <c r="AD1320" s="42" t="s">
        <v>1854</v>
      </c>
      <c r="AE1320" s="42"/>
    </row>
    <row r="1321" spans="2:31" x14ac:dyDescent="0.25">
      <c r="B1321">
        <v>49</v>
      </c>
      <c r="C1321" s="15" t="str">
        <f t="shared" si="35"/>
        <v>2006474sp</v>
      </c>
      <c r="D1321" s="15" t="s">
        <v>41</v>
      </c>
      <c r="E1321" s="16">
        <v>2008</v>
      </c>
      <c r="F1321" s="15" t="s">
        <v>67</v>
      </c>
      <c r="G1321" s="17">
        <v>39689</v>
      </c>
      <c r="H1321" s="15" t="s">
        <v>43</v>
      </c>
      <c r="I1321" s="15" t="s">
        <v>44</v>
      </c>
      <c r="J1321" s="16">
        <v>3008</v>
      </c>
      <c r="K1321" s="15" t="s">
        <v>45</v>
      </c>
      <c r="L1321" s="16">
        <v>750</v>
      </c>
      <c r="M1321" s="15" t="s">
        <v>46</v>
      </c>
      <c r="N1321" s="16">
        <v>3</v>
      </c>
      <c r="O1321" s="15" t="s">
        <v>43</v>
      </c>
      <c r="P1321" s="15" t="s">
        <v>68</v>
      </c>
      <c r="Q1321" s="15" t="s">
        <v>48</v>
      </c>
      <c r="R1321" s="15" t="s">
        <v>49</v>
      </c>
      <c r="S1321" s="15" t="s">
        <v>43</v>
      </c>
      <c r="T1321" s="15" t="s">
        <v>50</v>
      </c>
      <c r="U1321" s="15" t="s">
        <v>69</v>
      </c>
      <c r="V1321" s="45">
        <f t="shared" si="33"/>
        <v>0.97698283047174517</v>
      </c>
      <c r="W1321" s="45">
        <f t="shared" si="34"/>
        <v>0.97698283047174517</v>
      </c>
      <c r="X1321" s="15" t="s">
        <v>52</v>
      </c>
      <c r="Y1321" s="15" t="s">
        <v>107</v>
      </c>
      <c r="Z1321" s="16" t="b">
        <v>0</v>
      </c>
      <c r="AA1321" s="15" t="s">
        <v>54</v>
      </c>
      <c r="AB1321" s="16" t="b">
        <v>0</v>
      </c>
      <c r="AC1321" s="16">
        <v>39</v>
      </c>
      <c r="AD1321" s="42" t="s">
        <v>1854</v>
      </c>
      <c r="AE1321" s="42"/>
    </row>
    <row r="1322" spans="2:31" x14ac:dyDescent="0.25">
      <c r="B1322">
        <v>49</v>
      </c>
      <c r="C1322" s="15" t="str">
        <f t="shared" si="35"/>
        <v>2006478sp</v>
      </c>
      <c r="D1322" s="15" t="s">
        <v>41</v>
      </c>
      <c r="E1322" s="16">
        <v>2008</v>
      </c>
      <c r="F1322" s="15" t="s">
        <v>67</v>
      </c>
      <c r="G1322" s="17">
        <v>39689</v>
      </c>
      <c r="H1322" s="15" t="s">
        <v>43</v>
      </c>
      <c r="I1322" s="15" t="s">
        <v>44</v>
      </c>
      <c r="J1322" s="16">
        <v>3008</v>
      </c>
      <c r="K1322" s="15" t="s">
        <v>45</v>
      </c>
      <c r="L1322" s="16">
        <v>680</v>
      </c>
      <c r="M1322" s="15" t="s">
        <v>46</v>
      </c>
      <c r="N1322" s="16">
        <v>3</v>
      </c>
      <c r="O1322" s="15" t="s">
        <v>43</v>
      </c>
      <c r="P1322" s="15" t="s">
        <v>68</v>
      </c>
      <c r="Q1322" s="15" t="s">
        <v>48</v>
      </c>
      <c r="R1322" s="15" t="s">
        <v>49</v>
      </c>
      <c r="S1322" s="15" t="s">
        <v>43</v>
      </c>
      <c r="T1322" s="15" t="s">
        <v>50</v>
      </c>
      <c r="U1322" s="15" t="s">
        <v>69</v>
      </c>
      <c r="V1322" s="45">
        <f t="shared" si="33"/>
        <v>0.97698283047174517</v>
      </c>
      <c r="W1322" s="45">
        <f t="shared" si="34"/>
        <v>0.97698283047174517</v>
      </c>
      <c r="X1322" s="15" t="s">
        <v>52</v>
      </c>
      <c r="Y1322" s="15" t="s">
        <v>107</v>
      </c>
      <c r="Z1322" s="16" t="b">
        <v>0</v>
      </c>
      <c r="AA1322" s="15" t="s">
        <v>54</v>
      </c>
      <c r="AB1322" s="16" t="b">
        <v>0</v>
      </c>
      <c r="AC1322" s="16">
        <v>39</v>
      </c>
      <c r="AD1322" s="42" t="s">
        <v>1854</v>
      </c>
      <c r="AE1322" s="42"/>
    </row>
    <row r="1323" spans="2:31" x14ac:dyDescent="0.25">
      <c r="B1323">
        <v>49</v>
      </c>
      <c r="C1323" s="15" t="str">
        <f t="shared" si="35"/>
        <v>2006482sp</v>
      </c>
      <c r="D1323" s="15" t="s">
        <v>41</v>
      </c>
      <c r="E1323" s="16">
        <v>2008</v>
      </c>
      <c r="F1323" s="15" t="s">
        <v>67</v>
      </c>
      <c r="G1323" s="17">
        <v>39689</v>
      </c>
      <c r="H1323" s="15" t="s">
        <v>43</v>
      </c>
      <c r="I1323" s="15" t="s">
        <v>44</v>
      </c>
      <c r="J1323" s="16">
        <v>3008</v>
      </c>
      <c r="K1323" s="15" t="s">
        <v>45</v>
      </c>
      <c r="L1323" s="16">
        <v>820</v>
      </c>
      <c r="M1323" s="15" t="s">
        <v>46</v>
      </c>
      <c r="N1323" s="16">
        <v>3</v>
      </c>
      <c r="O1323" s="15" t="s">
        <v>43</v>
      </c>
      <c r="P1323" s="15" t="s">
        <v>68</v>
      </c>
      <c r="Q1323" s="15" t="s">
        <v>48</v>
      </c>
      <c r="R1323" s="15" t="s">
        <v>49</v>
      </c>
      <c r="S1323" s="15" t="s">
        <v>43</v>
      </c>
      <c r="T1323" s="15" t="s">
        <v>50</v>
      </c>
      <c r="U1323" s="15" t="s">
        <v>69</v>
      </c>
      <c r="V1323" s="45">
        <f t="shared" si="33"/>
        <v>0.97698283047174517</v>
      </c>
      <c r="W1323" s="45">
        <f t="shared" si="34"/>
        <v>0.97698283047174517</v>
      </c>
      <c r="X1323" s="15" t="s">
        <v>52</v>
      </c>
      <c r="Y1323" s="15" t="s">
        <v>107</v>
      </c>
      <c r="Z1323" s="16" t="b">
        <v>0</v>
      </c>
      <c r="AA1323" s="15" t="s">
        <v>54</v>
      </c>
      <c r="AB1323" s="16" t="b">
        <v>0</v>
      </c>
      <c r="AC1323" s="16">
        <v>39</v>
      </c>
      <c r="AD1323" s="42" t="s">
        <v>1854</v>
      </c>
      <c r="AE1323" s="42"/>
    </row>
    <row r="1324" spans="2:31" x14ac:dyDescent="0.25">
      <c r="B1324">
        <v>49</v>
      </c>
      <c r="C1324" s="15" t="str">
        <f t="shared" si="35"/>
        <v>2006491sp</v>
      </c>
      <c r="D1324" s="15" t="s">
        <v>41</v>
      </c>
      <c r="E1324" s="16">
        <v>2008</v>
      </c>
      <c r="F1324" s="15" t="s">
        <v>67</v>
      </c>
      <c r="G1324" s="17">
        <v>39689</v>
      </c>
      <c r="H1324" s="15" t="s">
        <v>43</v>
      </c>
      <c r="I1324" s="15" t="s">
        <v>44</v>
      </c>
      <c r="J1324" s="16">
        <v>3008</v>
      </c>
      <c r="K1324" s="15" t="s">
        <v>110</v>
      </c>
      <c r="L1324" s="16">
        <v>770</v>
      </c>
      <c r="M1324" s="15" t="s">
        <v>46</v>
      </c>
      <c r="N1324" s="16">
        <v>3</v>
      </c>
      <c r="O1324" s="15" t="s">
        <v>43</v>
      </c>
      <c r="P1324" s="15" t="s">
        <v>68</v>
      </c>
      <c r="Q1324" s="15" t="s">
        <v>48</v>
      </c>
      <c r="R1324" s="15" t="s">
        <v>49</v>
      </c>
      <c r="S1324" s="15" t="s">
        <v>43</v>
      </c>
      <c r="T1324" s="15" t="s">
        <v>50</v>
      </c>
      <c r="U1324" s="15" t="s">
        <v>69</v>
      </c>
      <c r="V1324" s="45">
        <f t="shared" si="33"/>
        <v>0.97698283047174517</v>
      </c>
      <c r="W1324" s="45">
        <f t="shared" si="34"/>
        <v>0.97698283047174517</v>
      </c>
      <c r="X1324" s="15" t="s">
        <v>52</v>
      </c>
      <c r="Y1324" s="15" t="s">
        <v>107</v>
      </c>
      <c r="Z1324" s="16" t="b">
        <v>0</v>
      </c>
      <c r="AA1324" s="15" t="s">
        <v>54</v>
      </c>
      <c r="AB1324" s="16" t="b">
        <v>0</v>
      </c>
      <c r="AC1324" s="16">
        <v>39</v>
      </c>
      <c r="AD1324" s="42" t="s">
        <v>1854</v>
      </c>
      <c r="AE1324" s="42"/>
    </row>
    <row r="1325" spans="2:31" x14ac:dyDescent="0.25">
      <c r="B1325">
        <v>49</v>
      </c>
      <c r="C1325" s="15" t="str">
        <f t="shared" si="35"/>
        <v>2006495sp</v>
      </c>
      <c r="D1325" s="15" t="s">
        <v>41</v>
      </c>
      <c r="E1325" s="16">
        <v>2008</v>
      </c>
      <c r="F1325" s="15" t="s">
        <v>67</v>
      </c>
      <c r="G1325" s="17">
        <v>39689</v>
      </c>
      <c r="H1325" s="15" t="s">
        <v>43</v>
      </c>
      <c r="I1325" s="15" t="s">
        <v>44</v>
      </c>
      <c r="J1325" s="16">
        <v>3008</v>
      </c>
      <c r="K1325" s="15" t="s">
        <v>45</v>
      </c>
      <c r="L1325" s="16">
        <v>850</v>
      </c>
      <c r="M1325" s="15" t="s">
        <v>46</v>
      </c>
      <c r="N1325" s="16">
        <v>3</v>
      </c>
      <c r="O1325" s="15" t="s">
        <v>43</v>
      </c>
      <c r="P1325" s="15" t="s">
        <v>68</v>
      </c>
      <c r="Q1325" s="15" t="s">
        <v>48</v>
      </c>
      <c r="R1325" s="15" t="s">
        <v>49</v>
      </c>
      <c r="S1325" s="15" t="s">
        <v>43</v>
      </c>
      <c r="T1325" s="15" t="s">
        <v>50</v>
      </c>
      <c r="U1325" s="15" t="s">
        <v>69</v>
      </c>
      <c r="V1325" s="45">
        <f t="shared" si="33"/>
        <v>0.97698283047174517</v>
      </c>
      <c r="W1325" s="45">
        <f t="shared" si="34"/>
        <v>0.97698283047174517</v>
      </c>
      <c r="X1325" s="15" t="s">
        <v>52</v>
      </c>
      <c r="Y1325" s="15" t="s">
        <v>107</v>
      </c>
      <c r="Z1325" s="16" t="b">
        <v>0</v>
      </c>
      <c r="AA1325" s="15" t="s">
        <v>54</v>
      </c>
      <c r="AB1325" s="16" t="b">
        <v>0</v>
      </c>
      <c r="AC1325" s="16">
        <v>39</v>
      </c>
      <c r="AD1325" s="42" t="s">
        <v>1854</v>
      </c>
      <c r="AE1325" s="42"/>
    </row>
    <row r="1326" spans="2:31" x14ac:dyDescent="0.25">
      <c r="B1326">
        <v>49</v>
      </c>
      <c r="C1326" s="15" t="str">
        <f t="shared" si="35"/>
        <v>2009939sp</v>
      </c>
      <c r="D1326" s="15" t="s">
        <v>41</v>
      </c>
      <c r="E1326" s="16">
        <v>2008</v>
      </c>
      <c r="F1326" s="15" t="s">
        <v>42</v>
      </c>
      <c r="G1326" s="17">
        <v>39693</v>
      </c>
      <c r="H1326" s="15" t="s">
        <v>43</v>
      </c>
      <c r="I1326" s="15" t="s">
        <v>44</v>
      </c>
      <c r="J1326" s="16">
        <v>3008</v>
      </c>
      <c r="K1326" s="15" t="s">
        <v>45</v>
      </c>
      <c r="L1326" s="16">
        <v>730</v>
      </c>
      <c r="M1326" s="15" t="s">
        <v>46</v>
      </c>
      <c r="N1326" s="16">
        <v>3</v>
      </c>
      <c r="O1326" s="15" t="s">
        <v>43</v>
      </c>
      <c r="P1326" s="15" t="s">
        <v>68</v>
      </c>
      <c r="Q1326" s="15" t="s">
        <v>48</v>
      </c>
      <c r="R1326" s="15" t="s">
        <v>49</v>
      </c>
      <c r="S1326" s="15" t="s">
        <v>43</v>
      </c>
      <c r="T1326" s="15" t="s">
        <v>50</v>
      </c>
      <c r="U1326" s="15" t="s">
        <v>72</v>
      </c>
      <c r="V1326" s="45">
        <f t="shared" si="33"/>
        <v>0.52736789464910805</v>
      </c>
      <c r="W1326" s="45">
        <f t="shared" si="34"/>
        <v>0.52736789464910805</v>
      </c>
      <c r="X1326" s="15" t="s">
        <v>52</v>
      </c>
      <c r="Y1326" s="15" t="s">
        <v>168</v>
      </c>
      <c r="Z1326" s="16" t="b">
        <v>0</v>
      </c>
      <c r="AA1326" s="15" t="s">
        <v>54</v>
      </c>
      <c r="AB1326" s="16" t="b">
        <v>0</v>
      </c>
      <c r="AC1326" s="16">
        <v>39</v>
      </c>
      <c r="AD1326" s="42" t="s">
        <v>1854</v>
      </c>
      <c r="AE1326" s="42"/>
    </row>
    <row r="1327" spans="2:31" x14ac:dyDescent="0.25">
      <c r="B1327">
        <v>49</v>
      </c>
      <c r="C1327" s="15" t="str">
        <f t="shared" si="35"/>
        <v>2010099sp</v>
      </c>
      <c r="D1327" s="15" t="s">
        <v>41</v>
      </c>
      <c r="E1327" s="16">
        <v>2008</v>
      </c>
      <c r="F1327" s="15" t="s">
        <v>42</v>
      </c>
      <c r="G1327" s="17">
        <v>39693</v>
      </c>
      <c r="H1327" s="15" t="s">
        <v>43</v>
      </c>
      <c r="I1327" s="15" t="s">
        <v>44</v>
      </c>
      <c r="J1327" s="16">
        <v>3008</v>
      </c>
      <c r="K1327" s="15" t="s">
        <v>110</v>
      </c>
      <c r="L1327" s="16">
        <v>740</v>
      </c>
      <c r="M1327" s="15" t="s">
        <v>46</v>
      </c>
      <c r="N1327" s="16">
        <v>3</v>
      </c>
      <c r="O1327" s="15" t="s">
        <v>43</v>
      </c>
      <c r="P1327" s="15" t="s">
        <v>68</v>
      </c>
      <c r="Q1327" s="15" t="s">
        <v>48</v>
      </c>
      <c r="R1327" s="15" t="s">
        <v>49</v>
      </c>
      <c r="S1327" s="15" t="s">
        <v>43</v>
      </c>
      <c r="T1327" s="15" t="s">
        <v>50</v>
      </c>
      <c r="U1327" s="15" t="s">
        <v>72</v>
      </c>
      <c r="V1327" s="45">
        <f t="shared" si="33"/>
        <v>0.52736789464910805</v>
      </c>
      <c r="W1327" s="45">
        <f t="shared" si="34"/>
        <v>0.52736789464910805</v>
      </c>
      <c r="X1327" s="15" t="s">
        <v>52</v>
      </c>
      <c r="Y1327" s="15" t="s">
        <v>168</v>
      </c>
      <c r="Z1327" s="16" t="b">
        <v>0</v>
      </c>
      <c r="AA1327" s="15" t="s">
        <v>54</v>
      </c>
      <c r="AB1327" s="16" t="b">
        <v>0</v>
      </c>
      <c r="AC1327" s="16">
        <v>39</v>
      </c>
      <c r="AD1327" s="42" t="s">
        <v>1854</v>
      </c>
      <c r="AE1327" s="42"/>
    </row>
    <row r="1328" spans="2:31" x14ac:dyDescent="0.25">
      <c r="B1328">
        <v>49</v>
      </c>
      <c r="C1328" s="15" t="str">
        <f t="shared" si="35"/>
        <v>2010112sp</v>
      </c>
      <c r="D1328" s="15" t="s">
        <v>41</v>
      </c>
      <c r="E1328" s="16">
        <v>2008</v>
      </c>
      <c r="F1328" s="15" t="s">
        <v>42</v>
      </c>
      <c r="G1328" s="17">
        <v>39693</v>
      </c>
      <c r="H1328" s="15" t="s">
        <v>43</v>
      </c>
      <c r="I1328" s="15" t="s">
        <v>44</v>
      </c>
      <c r="J1328" s="16">
        <v>3008</v>
      </c>
      <c r="K1328" s="15" t="s">
        <v>45</v>
      </c>
      <c r="L1328" s="16">
        <v>770</v>
      </c>
      <c r="M1328" s="15" t="s">
        <v>46</v>
      </c>
      <c r="N1328" s="16">
        <v>3</v>
      </c>
      <c r="O1328" s="15" t="s">
        <v>43</v>
      </c>
      <c r="P1328" s="15" t="s">
        <v>68</v>
      </c>
      <c r="Q1328" s="15" t="s">
        <v>48</v>
      </c>
      <c r="R1328" s="15" t="s">
        <v>49</v>
      </c>
      <c r="S1328" s="15" t="s">
        <v>43</v>
      </c>
      <c r="T1328" s="15" t="s">
        <v>50</v>
      </c>
      <c r="U1328" s="15" t="s">
        <v>72</v>
      </c>
      <c r="V1328" s="45">
        <f t="shared" si="33"/>
        <v>0.52736789464910805</v>
      </c>
      <c r="W1328" s="45">
        <f t="shared" si="34"/>
        <v>0.52736789464910805</v>
      </c>
      <c r="X1328" s="15" t="s">
        <v>52</v>
      </c>
      <c r="Y1328" s="15" t="s">
        <v>168</v>
      </c>
      <c r="Z1328" s="16" t="b">
        <v>0</v>
      </c>
      <c r="AA1328" s="15" t="s">
        <v>54</v>
      </c>
      <c r="AB1328" s="16" t="b">
        <v>0</v>
      </c>
      <c r="AC1328" s="16">
        <v>39</v>
      </c>
      <c r="AD1328" s="42" t="s">
        <v>1854</v>
      </c>
      <c r="AE1328" s="42"/>
    </row>
    <row r="1329" spans="2:31" x14ac:dyDescent="0.25">
      <c r="B1329">
        <v>49</v>
      </c>
      <c r="C1329" s="15" t="str">
        <f t="shared" si="35"/>
        <v>2010116sp</v>
      </c>
      <c r="D1329" s="15" t="s">
        <v>41</v>
      </c>
      <c r="E1329" s="16">
        <v>2008</v>
      </c>
      <c r="F1329" s="15" t="s">
        <v>42</v>
      </c>
      <c r="G1329" s="17">
        <v>39693</v>
      </c>
      <c r="H1329" s="15" t="s">
        <v>43</v>
      </c>
      <c r="I1329" s="15" t="s">
        <v>44</v>
      </c>
      <c r="J1329" s="16">
        <v>3008</v>
      </c>
      <c r="K1329" s="15" t="s">
        <v>45</v>
      </c>
      <c r="L1329" s="16">
        <v>710</v>
      </c>
      <c r="M1329" s="15" t="s">
        <v>46</v>
      </c>
      <c r="N1329" s="16">
        <v>3</v>
      </c>
      <c r="O1329" s="15" t="s">
        <v>43</v>
      </c>
      <c r="P1329" s="15" t="s">
        <v>68</v>
      </c>
      <c r="Q1329" s="15" t="s">
        <v>48</v>
      </c>
      <c r="R1329" s="15" t="s">
        <v>49</v>
      </c>
      <c r="S1329" s="15" t="s">
        <v>43</v>
      </c>
      <c r="T1329" s="15" t="s">
        <v>50</v>
      </c>
      <c r="U1329" s="15" t="s">
        <v>72</v>
      </c>
      <c r="V1329" s="45">
        <f t="shared" si="33"/>
        <v>0.52736789464910805</v>
      </c>
      <c r="W1329" s="45">
        <f t="shared" si="34"/>
        <v>0.52736789464910805</v>
      </c>
      <c r="X1329" s="15" t="s">
        <v>52</v>
      </c>
      <c r="Y1329" s="15" t="s">
        <v>168</v>
      </c>
      <c r="Z1329" s="16" t="b">
        <v>0</v>
      </c>
      <c r="AA1329" s="15" t="s">
        <v>54</v>
      </c>
      <c r="AB1329" s="16" t="b">
        <v>0</v>
      </c>
      <c r="AC1329" s="16">
        <v>39</v>
      </c>
      <c r="AD1329" s="42" t="s">
        <v>1854</v>
      </c>
      <c r="AE1329" s="42"/>
    </row>
    <row r="1330" spans="2:31" x14ac:dyDescent="0.25">
      <c r="B1330">
        <v>49</v>
      </c>
      <c r="C1330" s="15" t="str">
        <f t="shared" si="35"/>
        <v>2010120sp</v>
      </c>
      <c r="D1330" s="15" t="s">
        <v>41</v>
      </c>
      <c r="E1330" s="16">
        <v>2008</v>
      </c>
      <c r="F1330" s="15" t="s">
        <v>42</v>
      </c>
      <c r="G1330" s="17">
        <v>39693</v>
      </c>
      <c r="H1330" s="15" t="s">
        <v>43</v>
      </c>
      <c r="I1330" s="15" t="s">
        <v>44</v>
      </c>
      <c r="J1330" s="16">
        <v>3008</v>
      </c>
      <c r="K1330" s="15" t="s">
        <v>110</v>
      </c>
      <c r="L1330" s="16">
        <v>760</v>
      </c>
      <c r="M1330" s="15" t="s">
        <v>46</v>
      </c>
      <c r="N1330" s="16">
        <v>3</v>
      </c>
      <c r="O1330" s="15" t="s">
        <v>43</v>
      </c>
      <c r="P1330" s="15" t="s">
        <v>68</v>
      </c>
      <c r="Q1330" s="15" t="s">
        <v>48</v>
      </c>
      <c r="R1330" s="15" t="s">
        <v>49</v>
      </c>
      <c r="S1330" s="15" t="s">
        <v>43</v>
      </c>
      <c r="T1330" s="15" t="s">
        <v>50</v>
      </c>
      <c r="U1330" s="15" t="s">
        <v>72</v>
      </c>
      <c r="V1330" s="45">
        <f t="shared" si="33"/>
        <v>0.52736789464910805</v>
      </c>
      <c r="W1330" s="45">
        <f t="shared" si="34"/>
        <v>0.52736789464910805</v>
      </c>
      <c r="X1330" s="15" t="s">
        <v>52</v>
      </c>
      <c r="Y1330" s="15" t="s">
        <v>168</v>
      </c>
      <c r="Z1330" s="16" t="b">
        <v>0</v>
      </c>
      <c r="AA1330" s="15" t="s">
        <v>54</v>
      </c>
      <c r="AB1330" s="16" t="b">
        <v>0</v>
      </c>
      <c r="AC1330" s="16">
        <v>39</v>
      </c>
      <c r="AD1330" s="42" t="s">
        <v>1854</v>
      </c>
      <c r="AE1330" s="42"/>
    </row>
    <row r="1331" spans="2:31" x14ac:dyDescent="0.25">
      <c r="B1331">
        <v>49</v>
      </c>
      <c r="C1331" s="15" t="str">
        <f t="shared" si="35"/>
        <v>2010131sp</v>
      </c>
      <c r="D1331" s="15" t="s">
        <v>41</v>
      </c>
      <c r="E1331" s="16">
        <v>2008</v>
      </c>
      <c r="F1331" s="15" t="s">
        <v>42</v>
      </c>
      <c r="G1331" s="17">
        <v>39693</v>
      </c>
      <c r="H1331" s="15" t="s">
        <v>43</v>
      </c>
      <c r="I1331" s="15" t="s">
        <v>44</v>
      </c>
      <c r="J1331" s="16">
        <v>3008</v>
      </c>
      <c r="K1331" s="15" t="s">
        <v>110</v>
      </c>
      <c r="L1331" s="16">
        <v>750</v>
      </c>
      <c r="M1331" s="15" t="s">
        <v>46</v>
      </c>
      <c r="N1331" s="16">
        <v>3</v>
      </c>
      <c r="O1331" s="15" t="s">
        <v>43</v>
      </c>
      <c r="P1331" s="15" t="s">
        <v>68</v>
      </c>
      <c r="Q1331" s="15" t="s">
        <v>48</v>
      </c>
      <c r="R1331" s="15" t="s">
        <v>49</v>
      </c>
      <c r="S1331" s="15" t="s">
        <v>43</v>
      </c>
      <c r="T1331" s="15" t="s">
        <v>50</v>
      </c>
      <c r="U1331" s="15" t="s">
        <v>72</v>
      </c>
      <c r="V1331" s="45">
        <f t="shared" si="33"/>
        <v>0.52736789464910805</v>
      </c>
      <c r="W1331" s="45">
        <f t="shared" si="34"/>
        <v>0.52736789464910805</v>
      </c>
      <c r="X1331" s="15" t="s">
        <v>52</v>
      </c>
      <c r="Y1331" s="15" t="s">
        <v>168</v>
      </c>
      <c r="Z1331" s="16" t="b">
        <v>0</v>
      </c>
      <c r="AA1331" s="15" t="s">
        <v>54</v>
      </c>
      <c r="AB1331" s="16" t="b">
        <v>0</v>
      </c>
      <c r="AC1331" s="16">
        <v>39</v>
      </c>
      <c r="AD1331" s="42" t="s">
        <v>1854</v>
      </c>
      <c r="AE1331" s="42"/>
    </row>
    <row r="1332" spans="2:31" x14ac:dyDescent="0.25">
      <c r="B1332">
        <v>49</v>
      </c>
      <c r="C1332" s="15" t="str">
        <f t="shared" si="35"/>
        <v>2010135sp</v>
      </c>
      <c r="D1332" s="15" t="s">
        <v>41</v>
      </c>
      <c r="E1332" s="16">
        <v>2008</v>
      </c>
      <c r="F1332" s="15" t="s">
        <v>42</v>
      </c>
      <c r="G1332" s="17">
        <v>39693</v>
      </c>
      <c r="H1332" s="15" t="s">
        <v>43</v>
      </c>
      <c r="I1332" s="15" t="s">
        <v>44</v>
      </c>
      <c r="J1332" s="16">
        <v>3008</v>
      </c>
      <c r="K1332" s="15" t="s">
        <v>45</v>
      </c>
      <c r="L1332" s="16">
        <v>740</v>
      </c>
      <c r="M1332" s="15" t="s">
        <v>46</v>
      </c>
      <c r="N1332" s="16">
        <v>3</v>
      </c>
      <c r="O1332" s="15" t="s">
        <v>43</v>
      </c>
      <c r="P1332" s="15" t="s">
        <v>68</v>
      </c>
      <c r="Q1332" s="15" t="s">
        <v>48</v>
      </c>
      <c r="R1332" s="15" t="s">
        <v>49</v>
      </c>
      <c r="S1332" s="15" t="s">
        <v>43</v>
      </c>
      <c r="T1332" s="15" t="s">
        <v>50</v>
      </c>
      <c r="U1332" s="15" t="s">
        <v>72</v>
      </c>
      <c r="V1332" s="45">
        <f t="shared" si="33"/>
        <v>0.52736789464910805</v>
      </c>
      <c r="W1332" s="45">
        <f t="shared" si="34"/>
        <v>0.52736789464910805</v>
      </c>
      <c r="X1332" s="15" t="s">
        <v>52</v>
      </c>
      <c r="Y1332" s="15" t="s">
        <v>168</v>
      </c>
      <c r="Z1332" s="16" t="b">
        <v>0</v>
      </c>
      <c r="AA1332" s="15" t="s">
        <v>54</v>
      </c>
      <c r="AB1332" s="16" t="b">
        <v>0</v>
      </c>
      <c r="AC1332" s="16">
        <v>39</v>
      </c>
      <c r="AD1332" s="42" t="s">
        <v>1854</v>
      </c>
      <c r="AE1332" s="42"/>
    </row>
    <row r="1333" spans="2:31" x14ac:dyDescent="0.25">
      <c r="B1333">
        <v>49</v>
      </c>
      <c r="C1333" s="15" t="str">
        <f t="shared" si="35"/>
        <v>2010139sp</v>
      </c>
      <c r="D1333" s="15" t="s">
        <v>41</v>
      </c>
      <c r="E1333" s="16">
        <v>2008</v>
      </c>
      <c r="F1333" s="15" t="s">
        <v>42</v>
      </c>
      <c r="G1333" s="17">
        <v>39693</v>
      </c>
      <c r="H1333" s="15" t="s">
        <v>43</v>
      </c>
      <c r="I1333" s="15" t="s">
        <v>44</v>
      </c>
      <c r="J1333" s="16">
        <v>3008</v>
      </c>
      <c r="K1333" s="15" t="s">
        <v>45</v>
      </c>
      <c r="L1333" s="16">
        <v>720</v>
      </c>
      <c r="M1333" s="15" t="s">
        <v>46</v>
      </c>
      <c r="N1333" s="16">
        <v>3</v>
      </c>
      <c r="O1333" s="15" t="s">
        <v>43</v>
      </c>
      <c r="P1333" s="15" t="s">
        <v>68</v>
      </c>
      <c r="Q1333" s="15" t="s">
        <v>48</v>
      </c>
      <c r="R1333" s="15" t="s">
        <v>49</v>
      </c>
      <c r="S1333" s="15" t="s">
        <v>43</v>
      </c>
      <c r="T1333" s="15" t="s">
        <v>50</v>
      </c>
      <c r="U1333" s="15" t="s">
        <v>72</v>
      </c>
      <c r="V1333" s="45">
        <f t="shared" si="33"/>
        <v>0.52736789464910805</v>
      </c>
      <c r="W1333" s="45">
        <f t="shared" si="34"/>
        <v>0.52736789464910805</v>
      </c>
      <c r="X1333" s="15" t="s">
        <v>52</v>
      </c>
      <c r="Y1333" s="15" t="s">
        <v>168</v>
      </c>
      <c r="Z1333" s="16" t="b">
        <v>0</v>
      </c>
      <c r="AA1333" s="15" t="s">
        <v>54</v>
      </c>
      <c r="AB1333" s="16" t="b">
        <v>0</v>
      </c>
      <c r="AC1333" s="16">
        <v>39</v>
      </c>
      <c r="AD1333" s="42" t="s">
        <v>1854</v>
      </c>
      <c r="AE1333" s="42"/>
    </row>
    <row r="1334" spans="2:31" x14ac:dyDescent="0.25">
      <c r="B1334">
        <v>49</v>
      </c>
      <c r="C1334" s="15" t="str">
        <f t="shared" si="35"/>
        <v>2010144sp</v>
      </c>
      <c r="D1334" s="15" t="s">
        <v>41</v>
      </c>
      <c r="E1334" s="16">
        <v>2008</v>
      </c>
      <c r="F1334" s="15" t="s">
        <v>42</v>
      </c>
      <c r="G1334" s="17">
        <v>39693</v>
      </c>
      <c r="H1334" s="15" t="s">
        <v>43</v>
      </c>
      <c r="I1334" s="15" t="s">
        <v>44</v>
      </c>
      <c r="J1334" s="16">
        <v>3008</v>
      </c>
      <c r="K1334" s="15" t="s">
        <v>45</v>
      </c>
      <c r="L1334" s="16">
        <v>760</v>
      </c>
      <c r="M1334" s="15" t="s">
        <v>46</v>
      </c>
      <c r="N1334" s="16">
        <v>3</v>
      </c>
      <c r="O1334" s="15" t="s">
        <v>43</v>
      </c>
      <c r="P1334" s="15" t="s">
        <v>68</v>
      </c>
      <c r="Q1334" s="15" t="s">
        <v>48</v>
      </c>
      <c r="R1334" s="15" t="s">
        <v>49</v>
      </c>
      <c r="S1334" s="15" t="s">
        <v>43</v>
      </c>
      <c r="T1334" s="15" t="s">
        <v>50</v>
      </c>
      <c r="U1334" s="15" t="s">
        <v>72</v>
      </c>
      <c r="V1334" s="45">
        <f t="shared" si="33"/>
        <v>0.52736789464910805</v>
      </c>
      <c r="W1334" s="45">
        <f t="shared" si="34"/>
        <v>0.52736789464910805</v>
      </c>
      <c r="X1334" s="15" t="s">
        <v>52</v>
      </c>
      <c r="Y1334" s="15" t="s">
        <v>168</v>
      </c>
      <c r="Z1334" s="16" t="b">
        <v>0</v>
      </c>
      <c r="AA1334" s="15" t="s">
        <v>54</v>
      </c>
      <c r="AB1334" s="16" t="b">
        <v>0</v>
      </c>
      <c r="AC1334" s="16">
        <v>39</v>
      </c>
      <c r="AD1334" s="42" t="s">
        <v>1854</v>
      </c>
      <c r="AE1334" s="42"/>
    </row>
    <row r="1335" spans="2:31" x14ac:dyDescent="0.25">
      <c r="B1335">
        <v>49</v>
      </c>
      <c r="C1335" s="15" t="str">
        <f t="shared" si="35"/>
        <v>2010163sp</v>
      </c>
      <c r="D1335" s="15" t="s">
        <v>41</v>
      </c>
      <c r="E1335" s="16">
        <v>2008</v>
      </c>
      <c r="F1335" s="15" t="s">
        <v>42</v>
      </c>
      <c r="G1335" s="17">
        <v>39693</v>
      </c>
      <c r="H1335" s="15" t="s">
        <v>43</v>
      </c>
      <c r="I1335" s="15" t="s">
        <v>44</v>
      </c>
      <c r="J1335" s="16">
        <v>3008</v>
      </c>
      <c r="K1335" s="15" t="s">
        <v>45</v>
      </c>
      <c r="L1335" s="16">
        <v>710</v>
      </c>
      <c r="M1335" s="15" t="s">
        <v>46</v>
      </c>
      <c r="N1335" s="16">
        <v>3</v>
      </c>
      <c r="O1335" s="15" t="s">
        <v>43</v>
      </c>
      <c r="P1335" s="15" t="s">
        <v>68</v>
      </c>
      <c r="Q1335" s="15" t="s">
        <v>48</v>
      </c>
      <c r="R1335" s="15" t="s">
        <v>49</v>
      </c>
      <c r="S1335" s="15" t="s">
        <v>43</v>
      </c>
      <c r="T1335" s="15" t="s">
        <v>50</v>
      </c>
      <c r="U1335" s="15" t="s">
        <v>72</v>
      </c>
      <c r="V1335" s="45">
        <f t="shared" si="33"/>
        <v>0.52736789464910805</v>
      </c>
      <c r="W1335" s="45">
        <f t="shared" si="34"/>
        <v>0.52736789464910805</v>
      </c>
      <c r="X1335" s="15" t="s">
        <v>52</v>
      </c>
      <c r="Y1335" s="15" t="s">
        <v>168</v>
      </c>
      <c r="Z1335" s="16" t="b">
        <v>0</v>
      </c>
      <c r="AA1335" s="15" t="s">
        <v>54</v>
      </c>
      <c r="AB1335" s="16" t="b">
        <v>0</v>
      </c>
      <c r="AC1335" s="16">
        <v>39</v>
      </c>
      <c r="AD1335" s="42" t="s">
        <v>1854</v>
      </c>
      <c r="AE1335" s="42"/>
    </row>
    <row r="1336" spans="2:31" x14ac:dyDescent="0.25">
      <c r="B1336">
        <v>49</v>
      </c>
      <c r="C1336" s="15" t="str">
        <f t="shared" si="35"/>
        <v>2010167sp</v>
      </c>
      <c r="D1336" s="15" t="s">
        <v>41</v>
      </c>
      <c r="E1336" s="16">
        <v>2008</v>
      </c>
      <c r="F1336" s="15" t="s">
        <v>42</v>
      </c>
      <c r="G1336" s="17">
        <v>39693</v>
      </c>
      <c r="H1336" s="15" t="s">
        <v>43</v>
      </c>
      <c r="I1336" s="15" t="s">
        <v>44</v>
      </c>
      <c r="J1336" s="16">
        <v>3008</v>
      </c>
      <c r="K1336" s="15" t="s">
        <v>110</v>
      </c>
      <c r="L1336" s="16">
        <v>780</v>
      </c>
      <c r="M1336" s="15" t="s">
        <v>46</v>
      </c>
      <c r="N1336" s="16">
        <v>3</v>
      </c>
      <c r="O1336" s="15" t="s">
        <v>43</v>
      </c>
      <c r="P1336" s="15" t="s">
        <v>68</v>
      </c>
      <c r="Q1336" s="15" t="s">
        <v>48</v>
      </c>
      <c r="R1336" s="15" t="s">
        <v>49</v>
      </c>
      <c r="S1336" s="15" t="s">
        <v>43</v>
      </c>
      <c r="T1336" s="15" t="s">
        <v>50</v>
      </c>
      <c r="U1336" s="15" t="s">
        <v>72</v>
      </c>
      <c r="V1336" s="45">
        <f t="shared" si="33"/>
        <v>0.52736789464910805</v>
      </c>
      <c r="W1336" s="45">
        <f t="shared" si="34"/>
        <v>0.52736789464910805</v>
      </c>
      <c r="X1336" s="15" t="s">
        <v>52</v>
      </c>
      <c r="Y1336" s="15" t="s">
        <v>168</v>
      </c>
      <c r="Z1336" s="16" t="b">
        <v>0</v>
      </c>
      <c r="AA1336" s="15" t="s">
        <v>54</v>
      </c>
      <c r="AB1336" s="16" t="b">
        <v>0</v>
      </c>
      <c r="AC1336" s="16">
        <v>39</v>
      </c>
      <c r="AD1336" s="42" t="s">
        <v>1854</v>
      </c>
      <c r="AE1336" s="42"/>
    </row>
    <row r="1337" spans="2:31" x14ac:dyDescent="0.25">
      <c r="B1337">
        <v>49</v>
      </c>
      <c r="C1337" s="15" t="str">
        <f t="shared" si="35"/>
        <v>2010171sp</v>
      </c>
      <c r="D1337" s="15" t="s">
        <v>41</v>
      </c>
      <c r="E1337" s="16">
        <v>2008</v>
      </c>
      <c r="F1337" s="15" t="s">
        <v>42</v>
      </c>
      <c r="G1337" s="17">
        <v>39693</v>
      </c>
      <c r="H1337" s="15" t="s">
        <v>43</v>
      </c>
      <c r="I1337" s="15" t="s">
        <v>44</v>
      </c>
      <c r="J1337" s="16">
        <v>3008</v>
      </c>
      <c r="K1337" s="15" t="s">
        <v>110</v>
      </c>
      <c r="L1337" s="16">
        <v>760</v>
      </c>
      <c r="M1337" s="15" t="s">
        <v>46</v>
      </c>
      <c r="N1337" s="16">
        <v>3</v>
      </c>
      <c r="O1337" s="15" t="s">
        <v>43</v>
      </c>
      <c r="P1337" s="15" t="s">
        <v>68</v>
      </c>
      <c r="Q1337" s="15" t="s">
        <v>48</v>
      </c>
      <c r="R1337" s="15" t="s">
        <v>49</v>
      </c>
      <c r="S1337" s="15" t="s">
        <v>43</v>
      </c>
      <c r="T1337" s="15" t="s">
        <v>50</v>
      </c>
      <c r="U1337" s="15" t="s">
        <v>72</v>
      </c>
      <c r="V1337" s="45">
        <f t="shared" si="33"/>
        <v>0.52736789464910805</v>
      </c>
      <c r="W1337" s="45">
        <f t="shared" si="34"/>
        <v>0.52736789464910805</v>
      </c>
      <c r="X1337" s="15" t="s">
        <v>52</v>
      </c>
      <c r="Y1337" s="15" t="s">
        <v>168</v>
      </c>
      <c r="Z1337" s="16" t="b">
        <v>0</v>
      </c>
      <c r="AA1337" s="15" t="s">
        <v>54</v>
      </c>
      <c r="AB1337" s="16" t="b">
        <v>0</v>
      </c>
      <c r="AC1337" s="16">
        <v>39</v>
      </c>
      <c r="AD1337" s="42" t="s">
        <v>1854</v>
      </c>
      <c r="AE1337" s="42"/>
    </row>
    <row r="1338" spans="2:31" x14ac:dyDescent="0.25">
      <c r="B1338">
        <v>49</v>
      </c>
      <c r="C1338" s="15" t="str">
        <f t="shared" si="35"/>
        <v>2010175sp</v>
      </c>
      <c r="D1338" s="15" t="s">
        <v>41</v>
      </c>
      <c r="E1338" s="16">
        <v>2008</v>
      </c>
      <c r="F1338" s="15" t="s">
        <v>42</v>
      </c>
      <c r="G1338" s="17">
        <v>39693</v>
      </c>
      <c r="H1338" s="15" t="s">
        <v>43</v>
      </c>
      <c r="I1338" s="15" t="s">
        <v>44</v>
      </c>
      <c r="J1338" s="16">
        <v>3008</v>
      </c>
      <c r="K1338" s="15" t="s">
        <v>45</v>
      </c>
      <c r="L1338" s="16">
        <v>730</v>
      </c>
      <c r="M1338" s="15" t="s">
        <v>46</v>
      </c>
      <c r="N1338" s="16">
        <v>3</v>
      </c>
      <c r="O1338" s="15" t="s">
        <v>43</v>
      </c>
      <c r="P1338" s="15" t="s">
        <v>68</v>
      </c>
      <c r="Q1338" s="15" t="s">
        <v>48</v>
      </c>
      <c r="R1338" s="15" t="s">
        <v>49</v>
      </c>
      <c r="S1338" s="15" t="s">
        <v>43</v>
      </c>
      <c r="T1338" s="15" t="s">
        <v>50</v>
      </c>
      <c r="U1338" s="15" t="s">
        <v>72</v>
      </c>
      <c r="V1338" s="45">
        <f t="shared" si="33"/>
        <v>0.52736789464910805</v>
      </c>
      <c r="W1338" s="45">
        <f t="shared" si="34"/>
        <v>0.52736789464910805</v>
      </c>
      <c r="X1338" s="15" t="s">
        <v>52</v>
      </c>
      <c r="Y1338" s="15" t="s">
        <v>168</v>
      </c>
      <c r="Z1338" s="16" t="b">
        <v>0</v>
      </c>
      <c r="AA1338" s="15" t="s">
        <v>54</v>
      </c>
      <c r="AB1338" s="16" t="b">
        <v>0</v>
      </c>
      <c r="AC1338" s="16">
        <v>39</v>
      </c>
      <c r="AD1338" s="42" t="s">
        <v>1854</v>
      </c>
      <c r="AE1338" s="42"/>
    </row>
    <row r="1339" spans="2:31" x14ac:dyDescent="0.25">
      <c r="B1339">
        <v>49</v>
      </c>
      <c r="C1339" s="15" t="str">
        <f t="shared" si="35"/>
        <v>2064138sp</v>
      </c>
      <c r="D1339" s="15" t="s">
        <v>41</v>
      </c>
      <c r="E1339" s="16">
        <v>2009</v>
      </c>
      <c r="F1339" s="15" t="s">
        <v>42</v>
      </c>
      <c r="G1339" s="17">
        <v>40066</v>
      </c>
      <c r="H1339" s="15" t="s">
        <v>43</v>
      </c>
      <c r="I1339" s="15" t="s">
        <v>44</v>
      </c>
      <c r="J1339" s="16">
        <v>3008</v>
      </c>
      <c r="K1339" s="15" t="s">
        <v>110</v>
      </c>
      <c r="L1339" s="16">
        <v>720</v>
      </c>
      <c r="M1339" s="15" t="s">
        <v>46</v>
      </c>
      <c r="N1339" s="16">
        <v>4</v>
      </c>
      <c r="O1339" s="15" t="s">
        <v>43</v>
      </c>
      <c r="P1339" s="15" t="s">
        <v>68</v>
      </c>
      <c r="Q1339" s="15" t="s">
        <v>48</v>
      </c>
      <c r="R1339" s="15" t="s">
        <v>49</v>
      </c>
      <c r="S1339" s="15" t="s">
        <v>43</v>
      </c>
      <c r="T1339" s="15" t="s">
        <v>50</v>
      </c>
      <c r="U1339" s="15" t="s">
        <v>60</v>
      </c>
      <c r="V1339" s="45">
        <f t="shared" si="33"/>
        <v>0.54144249512670561</v>
      </c>
      <c r="W1339" s="45">
        <f t="shared" si="34"/>
        <v>0.54144249512670561</v>
      </c>
      <c r="X1339" s="15" t="s">
        <v>52</v>
      </c>
      <c r="Y1339" s="15" t="s">
        <v>427</v>
      </c>
      <c r="Z1339" s="16" t="b">
        <v>0</v>
      </c>
      <c r="AA1339" s="15" t="s">
        <v>54</v>
      </c>
      <c r="AB1339" s="16" t="b">
        <v>0</v>
      </c>
      <c r="AC1339" s="16">
        <v>39</v>
      </c>
      <c r="AD1339" s="42" t="s">
        <v>1854</v>
      </c>
      <c r="AE1339" s="42"/>
    </row>
    <row r="1340" spans="2:31" x14ac:dyDescent="0.25">
      <c r="B1340">
        <v>49</v>
      </c>
      <c r="C1340" s="15" t="str">
        <f t="shared" si="35"/>
        <v>2064139sp</v>
      </c>
      <c r="D1340" s="15" t="s">
        <v>41</v>
      </c>
      <c r="E1340" s="16">
        <v>2009</v>
      </c>
      <c r="F1340" s="15" t="s">
        <v>42</v>
      </c>
      <c r="G1340" s="17">
        <v>40066</v>
      </c>
      <c r="H1340" s="15" t="s">
        <v>43</v>
      </c>
      <c r="I1340" s="15" t="s">
        <v>44</v>
      </c>
      <c r="J1340" s="16">
        <v>3008</v>
      </c>
      <c r="K1340" s="15" t="s">
        <v>110</v>
      </c>
      <c r="L1340" s="16">
        <v>740</v>
      </c>
      <c r="M1340" s="15" t="s">
        <v>46</v>
      </c>
      <c r="N1340" s="16">
        <v>3</v>
      </c>
      <c r="O1340" s="15" t="s">
        <v>43</v>
      </c>
      <c r="P1340" s="15" t="s">
        <v>405</v>
      </c>
      <c r="Q1340" s="15" t="s">
        <v>48</v>
      </c>
      <c r="R1340" s="15" t="s">
        <v>49</v>
      </c>
      <c r="S1340" s="15" t="s">
        <v>43</v>
      </c>
      <c r="T1340" s="15" t="s">
        <v>50</v>
      </c>
      <c r="U1340" s="15" t="s">
        <v>60</v>
      </c>
      <c r="V1340" s="45">
        <f t="shared" si="33"/>
        <v>0.54144249512670561</v>
      </c>
      <c r="W1340" s="45">
        <f t="shared" si="34"/>
        <v>0.54144249512670561</v>
      </c>
      <c r="X1340" s="15" t="s">
        <v>52</v>
      </c>
      <c r="Y1340" s="15" t="s">
        <v>427</v>
      </c>
      <c r="Z1340" s="16" t="b">
        <v>0</v>
      </c>
      <c r="AA1340" s="15" t="s">
        <v>54</v>
      </c>
      <c r="AB1340" s="16" t="b">
        <v>0</v>
      </c>
      <c r="AC1340" s="16">
        <v>39</v>
      </c>
      <c r="AD1340" s="42" t="s">
        <v>1854</v>
      </c>
      <c r="AE1340" s="42"/>
    </row>
    <row r="1341" spans="2:31" x14ac:dyDescent="0.25">
      <c r="B1341">
        <v>49</v>
      </c>
      <c r="C1341" s="15" t="str">
        <f t="shared" si="35"/>
        <v>2064140sp</v>
      </c>
      <c r="D1341" s="15" t="s">
        <v>41</v>
      </c>
      <c r="E1341" s="16">
        <v>2009</v>
      </c>
      <c r="F1341" s="15" t="s">
        <v>42</v>
      </c>
      <c r="G1341" s="17">
        <v>40066</v>
      </c>
      <c r="H1341" s="15" t="s">
        <v>43</v>
      </c>
      <c r="I1341" s="15" t="s">
        <v>44</v>
      </c>
      <c r="J1341" s="16">
        <v>3008</v>
      </c>
      <c r="K1341" s="15" t="s">
        <v>110</v>
      </c>
      <c r="L1341" s="16">
        <v>800</v>
      </c>
      <c r="M1341" s="15" t="s">
        <v>46</v>
      </c>
      <c r="N1341" s="16">
        <v>4</v>
      </c>
      <c r="O1341" s="15" t="s">
        <v>43</v>
      </c>
      <c r="P1341" s="15" t="s">
        <v>68</v>
      </c>
      <c r="Q1341" s="15" t="s">
        <v>48</v>
      </c>
      <c r="R1341" s="15" t="s">
        <v>49</v>
      </c>
      <c r="S1341" s="15" t="s">
        <v>43</v>
      </c>
      <c r="T1341" s="15" t="s">
        <v>50</v>
      </c>
      <c r="U1341" s="15" t="s">
        <v>60</v>
      </c>
      <c r="V1341" s="45">
        <f t="shared" si="33"/>
        <v>0.54144249512670561</v>
      </c>
      <c r="W1341" s="45">
        <f t="shared" si="34"/>
        <v>0.54144249512670561</v>
      </c>
      <c r="X1341" s="15" t="s">
        <v>52</v>
      </c>
      <c r="Y1341" s="15" t="s">
        <v>427</v>
      </c>
      <c r="Z1341" s="16" t="b">
        <v>0</v>
      </c>
      <c r="AA1341" s="15" t="s">
        <v>54</v>
      </c>
      <c r="AB1341" s="16" t="b">
        <v>0</v>
      </c>
      <c r="AC1341" s="16">
        <v>39</v>
      </c>
      <c r="AD1341" s="42" t="s">
        <v>1854</v>
      </c>
      <c r="AE1341" s="42"/>
    </row>
    <row r="1342" spans="2:31" x14ac:dyDescent="0.25">
      <c r="B1342">
        <v>49</v>
      </c>
      <c r="C1342" s="15" t="str">
        <f t="shared" si="35"/>
        <v>2064141sp</v>
      </c>
      <c r="D1342" s="15" t="s">
        <v>41</v>
      </c>
      <c r="E1342" s="16">
        <v>2009</v>
      </c>
      <c r="F1342" s="15" t="s">
        <v>42</v>
      </c>
      <c r="G1342" s="17">
        <v>40066</v>
      </c>
      <c r="H1342" s="15" t="s">
        <v>43</v>
      </c>
      <c r="I1342" s="15" t="s">
        <v>44</v>
      </c>
      <c r="J1342" s="16">
        <v>3008</v>
      </c>
      <c r="K1342" s="15" t="s">
        <v>110</v>
      </c>
      <c r="L1342" s="16">
        <v>860</v>
      </c>
      <c r="M1342" s="15" t="s">
        <v>46</v>
      </c>
      <c r="N1342" s="16">
        <v>4</v>
      </c>
      <c r="O1342" s="15" t="s">
        <v>43</v>
      </c>
      <c r="P1342" s="15" t="s">
        <v>68</v>
      </c>
      <c r="Q1342" s="15" t="s">
        <v>48</v>
      </c>
      <c r="R1342" s="15" t="s">
        <v>49</v>
      </c>
      <c r="S1342" s="15" t="s">
        <v>43</v>
      </c>
      <c r="T1342" s="15" t="s">
        <v>50</v>
      </c>
      <c r="U1342" s="15" t="s">
        <v>60</v>
      </c>
      <c r="V1342" s="45">
        <f t="shared" si="33"/>
        <v>0.54144249512670561</v>
      </c>
      <c r="W1342" s="45">
        <f t="shared" si="34"/>
        <v>0.54144249512670561</v>
      </c>
      <c r="X1342" s="15" t="s">
        <v>52</v>
      </c>
      <c r="Y1342" s="15" t="s">
        <v>427</v>
      </c>
      <c r="Z1342" s="16" t="b">
        <v>0</v>
      </c>
      <c r="AA1342" s="15" t="s">
        <v>54</v>
      </c>
      <c r="AB1342" s="16" t="b">
        <v>0</v>
      </c>
      <c r="AC1342" s="16">
        <v>39</v>
      </c>
      <c r="AD1342" s="42" t="s">
        <v>1854</v>
      </c>
      <c r="AE1342" s="42"/>
    </row>
    <row r="1343" spans="2:31" x14ac:dyDescent="0.25">
      <c r="B1343">
        <v>49</v>
      </c>
      <c r="C1343" s="15" t="str">
        <f t="shared" si="35"/>
        <v>2064142sp</v>
      </c>
      <c r="D1343" s="15" t="s">
        <v>41</v>
      </c>
      <c r="E1343" s="16">
        <v>2009</v>
      </c>
      <c r="F1343" s="15" t="s">
        <v>42</v>
      </c>
      <c r="G1343" s="17">
        <v>40066</v>
      </c>
      <c r="H1343" s="15" t="s">
        <v>43</v>
      </c>
      <c r="I1343" s="15" t="s">
        <v>44</v>
      </c>
      <c r="J1343" s="16">
        <v>3008</v>
      </c>
      <c r="K1343" s="15" t="s">
        <v>110</v>
      </c>
      <c r="L1343" s="16">
        <v>830</v>
      </c>
      <c r="M1343" s="15" t="s">
        <v>46</v>
      </c>
      <c r="N1343" s="16">
        <v>4</v>
      </c>
      <c r="O1343" s="15" t="s">
        <v>43</v>
      </c>
      <c r="P1343" s="15" t="s">
        <v>68</v>
      </c>
      <c r="Q1343" s="15" t="s">
        <v>48</v>
      </c>
      <c r="R1343" s="15" t="s">
        <v>49</v>
      </c>
      <c r="S1343" s="15" t="s">
        <v>43</v>
      </c>
      <c r="T1343" s="15" t="s">
        <v>50</v>
      </c>
      <c r="U1343" s="15" t="s">
        <v>60</v>
      </c>
      <c r="V1343" s="45">
        <f t="shared" si="33"/>
        <v>0.54144249512670561</v>
      </c>
      <c r="W1343" s="45">
        <f t="shared" si="34"/>
        <v>0.54144249512670561</v>
      </c>
      <c r="X1343" s="15" t="s">
        <v>52</v>
      </c>
      <c r="Y1343" s="15" t="s">
        <v>427</v>
      </c>
      <c r="Z1343" s="16" t="b">
        <v>0</v>
      </c>
      <c r="AA1343" s="15" t="s">
        <v>54</v>
      </c>
      <c r="AB1343" s="16" t="b">
        <v>0</v>
      </c>
      <c r="AC1343" s="16">
        <v>39</v>
      </c>
      <c r="AD1343" s="42" t="s">
        <v>1854</v>
      </c>
      <c r="AE1343" s="42"/>
    </row>
    <row r="1344" spans="2:31" x14ac:dyDescent="0.25">
      <c r="B1344">
        <v>49</v>
      </c>
      <c r="C1344" s="15" t="str">
        <f t="shared" si="35"/>
        <v>2064143sp</v>
      </c>
      <c r="D1344" s="15" t="s">
        <v>41</v>
      </c>
      <c r="E1344" s="16">
        <v>2009</v>
      </c>
      <c r="F1344" s="15" t="s">
        <v>42</v>
      </c>
      <c r="G1344" s="17">
        <v>40066</v>
      </c>
      <c r="H1344" s="15" t="s">
        <v>43</v>
      </c>
      <c r="I1344" s="15" t="s">
        <v>44</v>
      </c>
      <c r="J1344" s="16">
        <v>3008</v>
      </c>
      <c r="K1344" s="15" t="s">
        <v>45</v>
      </c>
      <c r="L1344" s="16">
        <v>470</v>
      </c>
      <c r="M1344" s="15" t="s">
        <v>46</v>
      </c>
      <c r="N1344" s="16">
        <v>2</v>
      </c>
      <c r="O1344" s="15" t="s">
        <v>43</v>
      </c>
      <c r="P1344" s="15" t="s">
        <v>433</v>
      </c>
      <c r="Q1344" s="15" t="s">
        <v>48</v>
      </c>
      <c r="R1344" s="15" t="s">
        <v>49</v>
      </c>
      <c r="S1344" s="15" t="s">
        <v>43</v>
      </c>
      <c r="T1344" s="15" t="s">
        <v>50</v>
      </c>
      <c r="U1344" s="15" t="s">
        <v>60</v>
      </c>
      <c r="V1344" s="45">
        <f t="shared" si="33"/>
        <v>0.54144249512670561</v>
      </c>
      <c r="W1344" s="45">
        <f t="shared" si="34"/>
        <v>0.54144249512670561</v>
      </c>
      <c r="X1344" s="15" t="s">
        <v>52</v>
      </c>
      <c r="Y1344" s="15" t="s">
        <v>427</v>
      </c>
      <c r="Z1344" s="16" t="b">
        <v>0</v>
      </c>
      <c r="AA1344" s="15" t="s">
        <v>54</v>
      </c>
      <c r="AB1344" s="16" t="b">
        <v>0</v>
      </c>
      <c r="AC1344" s="16">
        <v>39</v>
      </c>
      <c r="AD1344" s="42" t="s">
        <v>1854</v>
      </c>
      <c r="AE1344" s="42"/>
    </row>
    <row r="1345" spans="2:31" x14ac:dyDescent="0.25">
      <c r="B1345">
        <v>49</v>
      </c>
      <c r="C1345" s="15" t="str">
        <f t="shared" si="35"/>
        <v>2064147sp</v>
      </c>
      <c r="D1345" s="15" t="s">
        <v>41</v>
      </c>
      <c r="E1345" s="16">
        <v>2009</v>
      </c>
      <c r="F1345" s="15" t="s">
        <v>42</v>
      </c>
      <c r="G1345" s="17">
        <v>40064</v>
      </c>
      <c r="H1345" s="15" t="s">
        <v>43</v>
      </c>
      <c r="I1345" s="15" t="s">
        <v>44</v>
      </c>
      <c r="J1345" s="16">
        <v>3008</v>
      </c>
      <c r="K1345" s="15" t="s">
        <v>45</v>
      </c>
      <c r="L1345" s="16">
        <v>550</v>
      </c>
      <c r="M1345" s="15" t="s">
        <v>46</v>
      </c>
      <c r="N1345" s="16">
        <v>2</v>
      </c>
      <c r="O1345" s="15" t="s">
        <v>43</v>
      </c>
      <c r="P1345" s="15" t="s">
        <v>435</v>
      </c>
      <c r="Q1345" s="15" t="s">
        <v>48</v>
      </c>
      <c r="R1345" s="15" t="s">
        <v>49</v>
      </c>
      <c r="S1345" s="15" t="s">
        <v>43</v>
      </c>
      <c r="T1345" s="15" t="s">
        <v>50</v>
      </c>
      <c r="U1345" s="15" t="s">
        <v>60</v>
      </c>
      <c r="V1345" s="45">
        <f t="shared" si="33"/>
        <v>0.54144249512670561</v>
      </c>
      <c r="W1345" s="45">
        <f t="shared" si="34"/>
        <v>0.54144249512670561</v>
      </c>
      <c r="X1345" s="15" t="s">
        <v>52</v>
      </c>
      <c r="Y1345" s="15" t="s">
        <v>427</v>
      </c>
      <c r="Z1345" s="16" t="b">
        <v>0</v>
      </c>
      <c r="AA1345" s="15" t="s">
        <v>54</v>
      </c>
      <c r="AB1345" s="16" t="b">
        <v>0</v>
      </c>
      <c r="AC1345" s="16">
        <v>39</v>
      </c>
      <c r="AD1345" s="42" t="s">
        <v>1854</v>
      </c>
      <c r="AE1345" s="42"/>
    </row>
    <row r="1346" spans="2:31" x14ac:dyDescent="0.25">
      <c r="B1346">
        <v>49</v>
      </c>
      <c r="C1346" s="15" t="str">
        <f t="shared" si="35"/>
        <v>2064199sp</v>
      </c>
      <c r="D1346" s="15" t="s">
        <v>41</v>
      </c>
      <c r="E1346" s="16">
        <v>2009</v>
      </c>
      <c r="F1346" s="15" t="s">
        <v>42</v>
      </c>
      <c r="G1346" s="17">
        <v>40066</v>
      </c>
      <c r="H1346" s="15" t="s">
        <v>43</v>
      </c>
      <c r="I1346" s="15" t="s">
        <v>44</v>
      </c>
      <c r="J1346" s="16">
        <v>3008</v>
      </c>
      <c r="K1346" s="15" t="s">
        <v>110</v>
      </c>
      <c r="L1346" s="16">
        <v>700</v>
      </c>
      <c r="M1346" s="15" t="s">
        <v>46</v>
      </c>
      <c r="N1346" s="16">
        <v>3</v>
      </c>
      <c r="O1346" s="15" t="s">
        <v>43</v>
      </c>
      <c r="P1346" s="15" t="s">
        <v>223</v>
      </c>
      <c r="Q1346" s="15" t="s">
        <v>48</v>
      </c>
      <c r="R1346" s="15" t="s">
        <v>49</v>
      </c>
      <c r="S1346" s="15" t="s">
        <v>43</v>
      </c>
      <c r="T1346" s="15" t="s">
        <v>50</v>
      </c>
      <c r="U1346" s="15" t="s">
        <v>60</v>
      </c>
      <c r="V1346" s="45">
        <f t="shared" si="33"/>
        <v>0.54144249512670561</v>
      </c>
      <c r="W1346" s="45">
        <f t="shared" si="34"/>
        <v>0.54144249512670561</v>
      </c>
      <c r="X1346" s="15" t="s">
        <v>52</v>
      </c>
      <c r="Y1346" s="15" t="s">
        <v>427</v>
      </c>
      <c r="Z1346" s="16" t="b">
        <v>0</v>
      </c>
      <c r="AA1346" s="15" t="s">
        <v>54</v>
      </c>
      <c r="AB1346" s="16" t="b">
        <v>0</v>
      </c>
      <c r="AC1346" s="16">
        <v>39</v>
      </c>
      <c r="AD1346" s="42" t="s">
        <v>1854</v>
      </c>
      <c r="AE1346" s="42"/>
    </row>
    <row r="1347" spans="2:31" x14ac:dyDescent="0.25">
      <c r="B1347">
        <v>49</v>
      </c>
      <c r="C1347" s="15" t="str">
        <f t="shared" si="35"/>
        <v>2064200sp</v>
      </c>
      <c r="D1347" s="15" t="s">
        <v>41</v>
      </c>
      <c r="E1347" s="16">
        <v>2009</v>
      </c>
      <c r="F1347" s="15" t="s">
        <v>42</v>
      </c>
      <c r="G1347" s="17">
        <v>40066</v>
      </c>
      <c r="H1347" s="15" t="s">
        <v>43</v>
      </c>
      <c r="I1347" s="15" t="s">
        <v>44</v>
      </c>
      <c r="J1347" s="16">
        <v>3008</v>
      </c>
      <c r="K1347" s="15" t="s">
        <v>45</v>
      </c>
      <c r="L1347" s="16">
        <v>570</v>
      </c>
      <c r="M1347" s="15" t="s">
        <v>46</v>
      </c>
      <c r="N1347" s="16">
        <v>2</v>
      </c>
      <c r="O1347" s="15" t="s">
        <v>43</v>
      </c>
      <c r="P1347" s="15" t="s">
        <v>433</v>
      </c>
      <c r="Q1347" s="15" t="s">
        <v>48</v>
      </c>
      <c r="R1347" s="15" t="s">
        <v>49</v>
      </c>
      <c r="S1347" s="15" t="s">
        <v>43</v>
      </c>
      <c r="T1347" s="15" t="s">
        <v>50</v>
      </c>
      <c r="U1347" s="15" t="s">
        <v>60</v>
      </c>
      <c r="V1347" s="45">
        <f t="shared" si="33"/>
        <v>0.54144249512670561</v>
      </c>
      <c r="W1347" s="45">
        <f t="shared" si="34"/>
        <v>0.54144249512670561</v>
      </c>
      <c r="X1347" s="15" t="s">
        <v>52</v>
      </c>
      <c r="Y1347" s="15" t="s">
        <v>427</v>
      </c>
      <c r="Z1347" s="16" t="b">
        <v>0</v>
      </c>
      <c r="AA1347" s="15" t="s">
        <v>54</v>
      </c>
      <c r="AB1347" s="16" t="b">
        <v>0</v>
      </c>
      <c r="AC1347" s="16">
        <v>39</v>
      </c>
      <c r="AD1347" s="42" t="s">
        <v>1854</v>
      </c>
      <c r="AE1347" s="42"/>
    </row>
    <row r="1348" spans="2:31" x14ac:dyDescent="0.25">
      <c r="B1348">
        <v>49</v>
      </c>
      <c r="C1348" s="15" t="str">
        <f t="shared" si="35"/>
        <v>2064337sp</v>
      </c>
      <c r="D1348" s="15" t="s">
        <v>41</v>
      </c>
      <c r="E1348" s="16">
        <v>2009</v>
      </c>
      <c r="F1348" s="15" t="s">
        <v>42</v>
      </c>
      <c r="G1348" s="17">
        <v>40072</v>
      </c>
      <c r="H1348" s="15" t="s">
        <v>43</v>
      </c>
      <c r="I1348" s="15" t="s">
        <v>44</v>
      </c>
      <c r="J1348" s="16">
        <v>3008</v>
      </c>
      <c r="K1348" s="15" t="s">
        <v>45</v>
      </c>
      <c r="L1348" s="16">
        <v>570</v>
      </c>
      <c r="M1348" s="15" t="s">
        <v>46</v>
      </c>
      <c r="N1348" s="16">
        <v>2</v>
      </c>
      <c r="O1348" s="15" t="s">
        <v>43</v>
      </c>
      <c r="P1348" s="15" t="s">
        <v>433</v>
      </c>
      <c r="Q1348" s="15" t="s">
        <v>48</v>
      </c>
      <c r="R1348" s="15" t="s">
        <v>49</v>
      </c>
      <c r="S1348" s="15" t="s">
        <v>43</v>
      </c>
      <c r="T1348" s="15" t="s">
        <v>50</v>
      </c>
      <c r="U1348" s="15" t="s">
        <v>51</v>
      </c>
      <c r="V1348" s="45">
        <f t="shared" si="33"/>
        <v>0.68116959064327487</v>
      </c>
      <c r="W1348" s="45">
        <f t="shared" si="34"/>
        <v>0.68116959064327487</v>
      </c>
      <c r="X1348" s="15" t="s">
        <v>52</v>
      </c>
      <c r="Y1348" s="15" t="s">
        <v>448</v>
      </c>
      <c r="Z1348" s="16" t="b">
        <v>0</v>
      </c>
      <c r="AA1348" s="15" t="s">
        <v>54</v>
      </c>
      <c r="AB1348" s="16" t="b">
        <v>0</v>
      </c>
      <c r="AC1348" s="16">
        <v>39</v>
      </c>
      <c r="AD1348" s="42" t="s">
        <v>1854</v>
      </c>
      <c r="AE1348" s="42"/>
    </row>
    <row r="1349" spans="2:31" x14ac:dyDescent="0.25">
      <c r="B1349">
        <v>49</v>
      </c>
      <c r="C1349" s="15" t="str">
        <f t="shared" si="35"/>
        <v>2065634sp</v>
      </c>
      <c r="D1349" s="15" t="s">
        <v>41</v>
      </c>
      <c r="E1349" s="16">
        <v>2009</v>
      </c>
      <c r="F1349" s="15" t="s">
        <v>67</v>
      </c>
      <c r="G1349" s="17">
        <v>40065</v>
      </c>
      <c r="H1349" s="15" t="s">
        <v>43</v>
      </c>
      <c r="I1349" s="15" t="s">
        <v>44</v>
      </c>
      <c r="J1349" s="16">
        <v>3008</v>
      </c>
      <c r="K1349" s="15" t="s">
        <v>110</v>
      </c>
      <c r="L1349" s="16">
        <v>760</v>
      </c>
      <c r="M1349" s="15" t="s">
        <v>46</v>
      </c>
      <c r="N1349" s="16">
        <v>4</v>
      </c>
      <c r="O1349" s="15" t="s">
        <v>43</v>
      </c>
      <c r="P1349" s="15" t="s">
        <v>68</v>
      </c>
      <c r="Q1349" s="15" t="s">
        <v>48</v>
      </c>
      <c r="R1349" s="15" t="s">
        <v>49</v>
      </c>
      <c r="S1349" s="15" t="s">
        <v>43</v>
      </c>
      <c r="T1349" s="15" t="s">
        <v>50</v>
      </c>
      <c r="U1349" s="15" t="s">
        <v>60</v>
      </c>
      <c r="V1349" s="45">
        <f t="shared" si="33"/>
        <v>0.88327485380116944</v>
      </c>
      <c r="W1349" s="45">
        <f t="shared" si="34"/>
        <v>0.88327485380116944</v>
      </c>
      <c r="X1349" s="15" t="s">
        <v>52</v>
      </c>
      <c r="Y1349" s="15" t="s">
        <v>446</v>
      </c>
      <c r="Z1349" s="16" t="b">
        <v>0</v>
      </c>
      <c r="AA1349" s="15" t="s">
        <v>54</v>
      </c>
      <c r="AB1349" s="16" t="b">
        <v>0</v>
      </c>
      <c r="AC1349" s="16">
        <v>39</v>
      </c>
      <c r="AD1349" s="42" t="s">
        <v>1854</v>
      </c>
      <c r="AE1349" s="42"/>
    </row>
    <row r="1350" spans="2:31" x14ac:dyDescent="0.25">
      <c r="B1350">
        <v>49</v>
      </c>
      <c r="C1350" s="15" t="str">
        <f t="shared" si="35"/>
        <v>2065638sp</v>
      </c>
      <c r="D1350" s="15" t="s">
        <v>41</v>
      </c>
      <c r="E1350" s="16">
        <v>2009</v>
      </c>
      <c r="F1350" s="15" t="s">
        <v>67</v>
      </c>
      <c r="G1350" s="17">
        <v>40065</v>
      </c>
      <c r="H1350" s="15" t="s">
        <v>43</v>
      </c>
      <c r="I1350" s="15" t="s">
        <v>44</v>
      </c>
      <c r="J1350" s="16">
        <v>3008</v>
      </c>
      <c r="K1350" s="15" t="s">
        <v>45</v>
      </c>
      <c r="L1350" s="16">
        <v>530</v>
      </c>
      <c r="M1350" s="15" t="s">
        <v>46</v>
      </c>
      <c r="N1350" s="16">
        <v>2</v>
      </c>
      <c r="O1350" s="15" t="s">
        <v>43</v>
      </c>
      <c r="P1350" s="15" t="s">
        <v>433</v>
      </c>
      <c r="Q1350" s="15" t="s">
        <v>48</v>
      </c>
      <c r="R1350" s="15" t="s">
        <v>49</v>
      </c>
      <c r="S1350" s="15" t="s">
        <v>43</v>
      </c>
      <c r="T1350" s="15" t="s">
        <v>50</v>
      </c>
      <c r="U1350" s="15" t="s">
        <v>60</v>
      </c>
      <c r="V1350" s="45">
        <f t="shared" si="33"/>
        <v>0.88327485380116944</v>
      </c>
      <c r="W1350" s="45">
        <f t="shared" si="34"/>
        <v>0.88327485380116944</v>
      </c>
      <c r="X1350" s="15" t="s">
        <v>52</v>
      </c>
      <c r="Y1350" s="15" t="s">
        <v>446</v>
      </c>
      <c r="Z1350" s="16" t="b">
        <v>0</v>
      </c>
      <c r="AA1350" s="15" t="s">
        <v>54</v>
      </c>
      <c r="AB1350" s="16" t="b">
        <v>0</v>
      </c>
      <c r="AC1350" s="16">
        <v>39</v>
      </c>
      <c r="AD1350" s="42" t="s">
        <v>1854</v>
      </c>
      <c r="AE1350" s="42"/>
    </row>
    <row r="1351" spans="2:31" x14ac:dyDescent="0.25">
      <c r="B1351">
        <v>49</v>
      </c>
      <c r="C1351" s="15" t="str">
        <f t="shared" si="35"/>
        <v>2065640sp</v>
      </c>
      <c r="D1351" s="15" t="s">
        <v>41</v>
      </c>
      <c r="E1351" s="16">
        <v>2009</v>
      </c>
      <c r="F1351" s="15" t="s">
        <v>67</v>
      </c>
      <c r="G1351" s="17">
        <v>40065</v>
      </c>
      <c r="H1351" s="15" t="s">
        <v>43</v>
      </c>
      <c r="I1351" s="15" t="s">
        <v>44</v>
      </c>
      <c r="J1351" s="16">
        <v>3008</v>
      </c>
      <c r="K1351" s="15" t="s">
        <v>45</v>
      </c>
      <c r="L1351" s="16">
        <v>800</v>
      </c>
      <c r="M1351" s="15" t="s">
        <v>46</v>
      </c>
      <c r="N1351" s="16">
        <v>3</v>
      </c>
      <c r="O1351" s="15" t="s">
        <v>43</v>
      </c>
      <c r="P1351" s="15" t="s">
        <v>405</v>
      </c>
      <c r="Q1351" s="15" t="s">
        <v>48</v>
      </c>
      <c r="R1351" s="15" t="s">
        <v>49</v>
      </c>
      <c r="S1351" s="15" t="s">
        <v>43</v>
      </c>
      <c r="T1351" s="15" t="s">
        <v>50</v>
      </c>
      <c r="U1351" s="15" t="s">
        <v>60</v>
      </c>
      <c r="V1351" s="45">
        <f t="shared" si="33"/>
        <v>0.88327485380116944</v>
      </c>
      <c r="W1351" s="45">
        <f t="shared" si="34"/>
        <v>0.88327485380116944</v>
      </c>
      <c r="X1351" s="15" t="s">
        <v>52</v>
      </c>
      <c r="Y1351" s="15" t="s">
        <v>446</v>
      </c>
      <c r="Z1351" s="16" t="b">
        <v>0</v>
      </c>
      <c r="AA1351" s="15" t="s">
        <v>54</v>
      </c>
      <c r="AB1351" s="16" t="b">
        <v>0</v>
      </c>
      <c r="AC1351" s="16">
        <v>39</v>
      </c>
      <c r="AD1351" s="42" t="s">
        <v>1854</v>
      </c>
      <c r="AE1351" s="42"/>
    </row>
    <row r="1352" spans="2:31" x14ac:dyDescent="0.25">
      <c r="B1352">
        <v>49</v>
      </c>
      <c r="C1352" s="15" t="str">
        <f t="shared" si="35"/>
        <v>2066410sp</v>
      </c>
      <c r="D1352" s="15" t="s">
        <v>41</v>
      </c>
      <c r="E1352" s="16">
        <v>2009</v>
      </c>
      <c r="F1352" s="15" t="s">
        <v>42</v>
      </c>
      <c r="G1352" s="17">
        <v>40058</v>
      </c>
      <c r="H1352" s="15" t="s">
        <v>43</v>
      </c>
      <c r="I1352" s="15" t="s">
        <v>44</v>
      </c>
      <c r="J1352" s="16">
        <v>3008</v>
      </c>
      <c r="K1352" s="15" t="s">
        <v>45</v>
      </c>
      <c r="L1352" s="16">
        <v>830</v>
      </c>
      <c r="M1352" s="15" t="s">
        <v>46</v>
      </c>
      <c r="N1352" s="16">
        <v>4</v>
      </c>
      <c r="O1352" s="15" t="s">
        <v>43</v>
      </c>
      <c r="P1352" s="15" t="s">
        <v>68</v>
      </c>
      <c r="Q1352" s="15" t="s">
        <v>48</v>
      </c>
      <c r="R1352" s="15" t="s">
        <v>49</v>
      </c>
      <c r="S1352" s="15" t="s">
        <v>43</v>
      </c>
      <c r="T1352" s="15" t="s">
        <v>50</v>
      </c>
      <c r="U1352" s="15" t="s">
        <v>72</v>
      </c>
      <c r="V1352" s="45">
        <f t="shared" si="33"/>
        <v>0.91321637426900582</v>
      </c>
      <c r="W1352" s="45">
        <f t="shared" si="34"/>
        <v>0.91321637426900582</v>
      </c>
      <c r="X1352" s="15" t="s">
        <v>52</v>
      </c>
      <c r="Y1352" s="15" t="s">
        <v>424</v>
      </c>
      <c r="Z1352" s="16" t="b">
        <v>0</v>
      </c>
      <c r="AA1352" s="15" t="s">
        <v>54</v>
      </c>
      <c r="AB1352" s="16" t="b">
        <v>0</v>
      </c>
      <c r="AC1352" s="16">
        <v>39</v>
      </c>
      <c r="AD1352" s="42" t="s">
        <v>1854</v>
      </c>
      <c r="AE1352" s="42"/>
    </row>
    <row r="1353" spans="2:31" x14ac:dyDescent="0.25">
      <c r="B1353">
        <v>49</v>
      </c>
      <c r="C1353" s="15" t="str">
        <f t="shared" si="35"/>
        <v>2066412sp</v>
      </c>
      <c r="D1353" s="15" t="s">
        <v>41</v>
      </c>
      <c r="E1353" s="16">
        <v>2009</v>
      </c>
      <c r="F1353" s="15" t="s">
        <v>42</v>
      </c>
      <c r="G1353" s="17">
        <v>40058</v>
      </c>
      <c r="H1353" s="15" t="s">
        <v>43</v>
      </c>
      <c r="I1353" s="15" t="s">
        <v>44</v>
      </c>
      <c r="J1353" s="16">
        <v>3008</v>
      </c>
      <c r="K1353" s="15" t="s">
        <v>45</v>
      </c>
      <c r="L1353" s="16">
        <v>500</v>
      </c>
      <c r="M1353" s="15" t="s">
        <v>46</v>
      </c>
      <c r="N1353" s="16">
        <v>2</v>
      </c>
      <c r="O1353" s="15" t="s">
        <v>43</v>
      </c>
      <c r="P1353" s="15" t="s">
        <v>574</v>
      </c>
      <c r="Q1353" s="15" t="s">
        <v>48</v>
      </c>
      <c r="R1353" s="15" t="s">
        <v>49</v>
      </c>
      <c r="S1353" s="15" t="s">
        <v>43</v>
      </c>
      <c r="T1353" s="15" t="s">
        <v>50</v>
      </c>
      <c r="U1353" s="15" t="s">
        <v>72</v>
      </c>
      <c r="V1353" s="45">
        <f t="shared" si="33"/>
        <v>0.91321637426900582</v>
      </c>
      <c r="W1353" s="45">
        <f t="shared" si="34"/>
        <v>0.91321637426900582</v>
      </c>
      <c r="X1353" s="15" t="s">
        <v>52</v>
      </c>
      <c r="Y1353" s="15" t="s">
        <v>424</v>
      </c>
      <c r="Z1353" s="16" t="b">
        <v>0</v>
      </c>
      <c r="AA1353" s="15" t="s">
        <v>54</v>
      </c>
      <c r="AB1353" s="16" t="b">
        <v>0</v>
      </c>
      <c r="AC1353" s="16">
        <v>39</v>
      </c>
      <c r="AD1353" s="42" t="s">
        <v>1854</v>
      </c>
      <c r="AE1353" s="42"/>
    </row>
    <row r="1354" spans="2:31" x14ac:dyDescent="0.25">
      <c r="B1354">
        <v>49</v>
      </c>
      <c r="C1354" s="15" t="str">
        <f t="shared" si="35"/>
        <v>2066515sp</v>
      </c>
      <c r="D1354" s="15" t="s">
        <v>41</v>
      </c>
      <c r="E1354" s="16">
        <v>2009</v>
      </c>
      <c r="F1354" s="15" t="s">
        <v>42</v>
      </c>
      <c r="G1354" s="17">
        <v>40070</v>
      </c>
      <c r="H1354" s="15" t="s">
        <v>43</v>
      </c>
      <c r="I1354" s="15" t="s">
        <v>44</v>
      </c>
      <c r="J1354" s="16">
        <v>3008</v>
      </c>
      <c r="K1354" s="15" t="s">
        <v>45</v>
      </c>
      <c r="L1354" s="16">
        <v>480</v>
      </c>
      <c r="M1354" s="15" t="s">
        <v>46</v>
      </c>
      <c r="N1354" s="16">
        <v>2</v>
      </c>
      <c r="O1354" s="15" t="s">
        <v>43</v>
      </c>
      <c r="P1354" s="15" t="s">
        <v>576</v>
      </c>
      <c r="Q1354" s="15" t="s">
        <v>48</v>
      </c>
      <c r="R1354" s="15" t="s">
        <v>49</v>
      </c>
      <c r="S1354" s="15" t="s">
        <v>43</v>
      </c>
      <c r="T1354" s="15" t="s">
        <v>50</v>
      </c>
      <c r="U1354" s="15" t="s">
        <v>51</v>
      </c>
      <c r="V1354" s="45">
        <f t="shared" si="33"/>
        <v>0.68116959064327487</v>
      </c>
      <c r="W1354" s="45">
        <f t="shared" si="34"/>
        <v>0.68116959064327487</v>
      </c>
      <c r="X1354" s="15" t="s">
        <v>52</v>
      </c>
      <c r="Y1354" s="15" t="s">
        <v>448</v>
      </c>
      <c r="Z1354" s="16" t="b">
        <v>0</v>
      </c>
      <c r="AA1354" s="15" t="s">
        <v>54</v>
      </c>
      <c r="AB1354" s="16" t="b">
        <v>0</v>
      </c>
      <c r="AC1354" s="16">
        <v>39</v>
      </c>
      <c r="AD1354" s="42" t="s">
        <v>1854</v>
      </c>
      <c r="AE1354" s="42"/>
    </row>
    <row r="1355" spans="2:31" x14ac:dyDescent="0.25">
      <c r="B1355">
        <v>49</v>
      </c>
      <c r="C1355" s="15" t="str">
        <f t="shared" si="35"/>
        <v>2066517sp</v>
      </c>
      <c r="D1355" s="15" t="s">
        <v>41</v>
      </c>
      <c r="E1355" s="16">
        <v>2009</v>
      </c>
      <c r="F1355" s="15" t="s">
        <v>42</v>
      </c>
      <c r="G1355" s="17">
        <v>40081</v>
      </c>
      <c r="H1355" s="15" t="s">
        <v>43</v>
      </c>
      <c r="I1355" s="15" t="s">
        <v>44</v>
      </c>
      <c r="J1355" s="16">
        <v>3008</v>
      </c>
      <c r="K1355" s="15" t="s">
        <v>45</v>
      </c>
      <c r="L1355" s="16">
        <v>570</v>
      </c>
      <c r="M1355" s="15" t="s">
        <v>46</v>
      </c>
      <c r="N1355" s="16">
        <v>2</v>
      </c>
      <c r="O1355" s="15" t="s">
        <v>43</v>
      </c>
      <c r="P1355" s="15" t="s">
        <v>578</v>
      </c>
      <c r="Q1355" s="15" t="s">
        <v>48</v>
      </c>
      <c r="R1355" s="15" t="s">
        <v>49</v>
      </c>
      <c r="S1355" s="15" t="s">
        <v>43</v>
      </c>
      <c r="T1355" s="15" t="s">
        <v>50</v>
      </c>
      <c r="U1355" s="15" t="s">
        <v>82</v>
      </c>
      <c r="V1355" s="45">
        <f t="shared" si="33"/>
        <v>0.31937621832358676</v>
      </c>
      <c r="W1355" s="45">
        <f t="shared" si="34"/>
        <v>0.31937621832358676</v>
      </c>
      <c r="X1355" s="15" t="s">
        <v>52</v>
      </c>
      <c r="Y1355" s="15" t="s">
        <v>579</v>
      </c>
      <c r="Z1355" s="16" t="b">
        <v>0</v>
      </c>
      <c r="AA1355" s="15" t="s">
        <v>54</v>
      </c>
      <c r="AB1355" s="16" t="b">
        <v>0</v>
      </c>
      <c r="AC1355" s="16">
        <v>39</v>
      </c>
      <c r="AD1355" s="42" t="s">
        <v>1854</v>
      </c>
      <c r="AE1355" s="42"/>
    </row>
    <row r="1356" spans="2:31" x14ac:dyDescent="0.25">
      <c r="B1356">
        <v>49</v>
      </c>
      <c r="C1356" s="15" t="str">
        <f t="shared" si="35"/>
        <v>2068589sp</v>
      </c>
      <c r="D1356" s="15" t="s">
        <v>41</v>
      </c>
      <c r="E1356" s="16">
        <v>2009</v>
      </c>
      <c r="F1356" s="15" t="s">
        <v>67</v>
      </c>
      <c r="G1356" s="17">
        <v>40060</v>
      </c>
      <c r="H1356" s="15" t="s">
        <v>43</v>
      </c>
      <c r="I1356" s="15" t="s">
        <v>44</v>
      </c>
      <c r="J1356" s="16">
        <v>3008</v>
      </c>
      <c r="K1356" s="15" t="s">
        <v>45</v>
      </c>
      <c r="L1356" s="16">
        <v>730</v>
      </c>
      <c r="M1356" s="15" t="s">
        <v>46</v>
      </c>
      <c r="N1356" s="16">
        <v>3</v>
      </c>
      <c r="O1356" s="15" t="s">
        <v>43</v>
      </c>
      <c r="P1356" s="15" t="s">
        <v>405</v>
      </c>
      <c r="Q1356" s="15" t="s">
        <v>48</v>
      </c>
      <c r="R1356" s="15" t="s">
        <v>49</v>
      </c>
      <c r="S1356" s="15" t="s">
        <v>43</v>
      </c>
      <c r="T1356" s="15" t="s">
        <v>50</v>
      </c>
      <c r="U1356" s="15" t="s">
        <v>72</v>
      </c>
      <c r="V1356" s="45">
        <f t="shared" si="33"/>
        <v>0.56389863547758279</v>
      </c>
      <c r="W1356" s="45">
        <f t="shared" si="34"/>
        <v>0.56389863547758279</v>
      </c>
      <c r="X1356" s="15" t="s">
        <v>52</v>
      </c>
      <c r="Y1356" s="15" t="s">
        <v>414</v>
      </c>
      <c r="Z1356" s="16" t="b">
        <v>0</v>
      </c>
      <c r="AA1356" s="15" t="s">
        <v>54</v>
      </c>
      <c r="AB1356" s="16" t="b">
        <v>0</v>
      </c>
      <c r="AC1356" s="16">
        <v>39</v>
      </c>
      <c r="AD1356" s="42" t="s">
        <v>1854</v>
      </c>
      <c r="AE1356" s="42"/>
    </row>
    <row r="1357" spans="2:31" x14ac:dyDescent="0.25">
      <c r="B1357">
        <v>49</v>
      </c>
      <c r="C1357" s="15" t="str">
        <f t="shared" si="35"/>
        <v>2068590sp</v>
      </c>
      <c r="D1357" s="15" t="s">
        <v>41</v>
      </c>
      <c r="E1357" s="16">
        <v>2009</v>
      </c>
      <c r="F1357" s="15" t="s">
        <v>67</v>
      </c>
      <c r="G1357" s="17">
        <v>40060</v>
      </c>
      <c r="H1357" s="15" t="s">
        <v>43</v>
      </c>
      <c r="I1357" s="15" t="s">
        <v>44</v>
      </c>
      <c r="J1357" s="16">
        <v>3008</v>
      </c>
      <c r="K1357" s="15" t="s">
        <v>45</v>
      </c>
      <c r="L1357" s="16">
        <v>850</v>
      </c>
      <c r="M1357" s="15" t="s">
        <v>46</v>
      </c>
      <c r="N1357" s="16">
        <v>4</v>
      </c>
      <c r="O1357" s="15" t="s">
        <v>43</v>
      </c>
      <c r="P1357" s="15" t="s">
        <v>68</v>
      </c>
      <c r="Q1357" s="15" t="s">
        <v>48</v>
      </c>
      <c r="R1357" s="15" t="s">
        <v>49</v>
      </c>
      <c r="S1357" s="15" t="s">
        <v>43</v>
      </c>
      <c r="T1357" s="15" t="s">
        <v>50</v>
      </c>
      <c r="U1357" s="15" t="s">
        <v>72</v>
      </c>
      <c r="V1357" s="45">
        <f t="shared" si="33"/>
        <v>0.56389863547758279</v>
      </c>
      <c r="W1357" s="45">
        <f t="shared" si="34"/>
        <v>0.56389863547758279</v>
      </c>
      <c r="X1357" s="15" t="s">
        <v>52</v>
      </c>
      <c r="Y1357" s="15" t="s">
        <v>414</v>
      </c>
      <c r="Z1357" s="16" t="b">
        <v>0</v>
      </c>
      <c r="AA1357" s="15" t="s">
        <v>54</v>
      </c>
      <c r="AB1357" s="16" t="b">
        <v>0</v>
      </c>
      <c r="AC1357" s="16">
        <v>39</v>
      </c>
      <c r="AD1357" s="42" t="s">
        <v>1854</v>
      </c>
      <c r="AE1357" s="42"/>
    </row>
    <row r="1358" spans="2:31" x14ac:dyDescent="0.25">
      <c r="B1358">
        <v>49</v>
      </c>
      <c r="C1358" s="15" t="str">
        <f t="shared" si="35"/>
        <v>2068592sp</v>
      </c>
      <c r="D1358" s="15" t="s">
        <v>41</v>
      </c>
      <c r="E1358" s="16">
        <v>2009</v>
      </c>
      <c r="F1358" s="15" t="s">
        <v>67</v>
      </c>
      <c r="G1358" s="17">
        <v>40060</v>
      </c>
      <c r="H1358" s="15" t="s">
        <v>43</v>
      </c>
      <c r="I1358" s="15" t="s">
        <v>44</v>
      </c>
      <c r="J1358" s="16">
        <v>3008</v>
      </c>
      <c r="K1358" s="15" t="s">
        <v>45</v>
      </c>
      <c r="L1358" s="16">
        <v>710</v>
      </c>
      <c r="M1358" s="15" t="s">
        <v>46</v>
      </c>
      <c r="N1358" s="16">
        <v>3</v>
      </c>
      <c r="O1358" s="15" t="s">
        <v>43</v>
      </c>
      <c r="P1358" s="15" t="s">
        <v>405</v>
      </c>
      <c r="Q1358" s="15" t="s">
        <v>48</v>
      </c>
      <c r="R1358" s="15" t="s">
        <v>49</v>
      </c>
      <c r="S1358" s="15" t="s">
        <v>43</v>
      </c>
      <c r="T1358" s="15" t="s">
        <v>50</v>
      </c>
      <c r="U1358" s="15" t="s">
        <v>72</v>
      </c>
      <c r="V1358" s="45">
        <f t="shared" si="33"/>
        <v>0.56389863547758279</v>
      </c>
      <c r="W1358" s="45">
        <f t="shared" si="34"/>
        <v>0.56389863547758279</v>
      </c>
      <c r="X1358" s="15" t="s">
        <v>52</v>
      </c>
      <c r="Y1358" s="15" t="s">
        <v>414</v>
      </c>
      <c r="Z1358" s="16" t="b">
        <v>0</v>
      </c>
      <c r="AA1358" s="15" t="s">
        <v>54</v>
      </c>
      <c r="AB1358" s="16" t="b">
        <v>0</v>
      </c>
      <c r="AC1358" s="16">
        <v>39</v>
      </c>
      <c r="AD1358" s="42" t="s">
        <v>1854</v>
      </c>
      <c r="AE1358" s="42"/>
    </row>
    <row r="1359" spans="2:31" x14ac:dyDescent="0.25">
      <c r="B1359">
        <v>49</v>
      </c>
      <c r="C1359" s="15" t="str">
        <f t="shared" si="35"/>
        <v>2068593sp</v>
      </c>
      <c r="D1359" s="15" t="s">
        <v>41</v>
      </c>
      <c r="E1359" s="16">
        <v>2009</v>
      </c>
      <c r="F1359" s="15" t="s">
        <v>67</v>
      </c>
      <c r="G1359" s="17">
        <v>40060</v>
      </c>
      <c r="H1359" s="15" t="s">
        <v>43</v>
      </c>
      <c r="I1359" s="15" t="s">
        <v>44</v>
      </c>
      <c r="J1359" s="16">
        <v>3008</v>
      </c>
      <c r="K1359" s="15" t="s">
        <v>110</v>
      </c>
      <c r="L1359" s="16">
        <v>720</v>
      </c>
      <c r="M1359" s="15" t="s">
        <v>46</v>
      </c>
      <c r="N1359" s="16">
        <v>3</v>
      </c>
      <c r="O1359" s="15" t="s">
        <v>43</v>
      </c>
      <c r="P1359" s="15" t="s">
        <v>405</v>
      </c>
      <c r="Q1359" s="15" t="s">
        <v>48</v>
      </c>
      <c r="R1359" s="15" t="s">
        <v>49</v>
      </c>
      <c r="S1359" s="15" t="s">
        <v>43</v>
      </c>
      <c r="T1359" s="15" t="s">
        <v>50</v>
      </c>
      <c r="U1359" s="15" t="s">
        <v>72</v>
      </c>
      <c r="V1359" s="45">
        <f t="shared" si="33"/>
        <v>0.56389863547758279</v>
      </c>
      <c r="W1359" s="45">
        <f t="shared" si="34"/>
        <v>0.56389863547758279</v>
      </c>
      <c r="X1359" s="15" t="s">
        <v>52</v>
      </c>
      <c r="Y1359" s="15" t="s">
        <v>414</v>
      </c>
      <c r="Z1359" s="16" t="b">
        <v>0</v>
      </c>
      <c r="AA1359" s="15" t="s">
        <v>54</v>
      </c>
      <c r="AB1359" s="16" t="b">
        <v>0</v>
      </c>
      <c r="AC1359" s="16">
        <v>39</v>
      </c>
      <c r="AD1359" s="42" t="s">
        <v>1854</v>
      </c>
      <c r="AE1359" s="42"/>
    </row>
    <row r="1360" spans="2:31" x14ac:dyDescent="0.25">
      <c r="B1360">
        <v>49</v>
      </c>
      <c r="C1360" s="15" t="str">
        <f t="shared" si="35"/>
        <v>2068595sp</v>
      </c>
      <c r="D1360" s="15" t="s">
        <v>41</v>
      </c>
      <c r="E1360" s="16">
        <v>2009</v>
      </c>
      <c r="F1360" s="15" t="s">
        <v>67</v>
      </c>
      <c r="G1360" s="17">
        <v>40060</v>
      </c>
      <c r="H1360" s="15" t="s">
        <v>43</v>
      </c>
      <c r="I1360" s="15" t="s">
        <v>44</v>
      </c>
      <c r="J1360" s="16">
        <v>3008</v>
      </c>
      <c r="K1360" s="15" t="s">
        <v>110</v>
      </c>
      <c r="L1360" s="16">
        <v>840</v>
      </c>
      <c r="M1360" s="15" t="s">
        <v>46</v>
      </c>
      <c r="N1360" s="16">
        <v>4</v>
      </c>
      <c r="O1360" s="15" t="s">
        <v>43</v>
      </c>
      <c r="P1360" s="15" t="s">
        <v>68</v>
      </c>
      <c r="Q1360" s="15" t="s">
        <v>48</v>
      </c>
      <c r="R1360" s="15" t="s">
        <v>49</v>
      </c>
      <c r="S1360" s="15" t="s">
        <v>43</v>
      </c>
      <c r="T1360" s="15" t="s">
        <v>50</v>
      </c>
      <c r="U1360" s="15" t="s">
        <v>72</v>
      </c>
      <c r="V1360" s="45">
        <f t="shared" si="33"/>
        <v>0.56389863547758279</v>
      </c>
      <c r="W1360" s="45">
        <f t="shared" si="34"/>
        <v>0.56389863547758279</v>
      </c>
      <c r="X1360" s="15" t="s">
        <v>52</v>
      </c>
      <c r="Y1360" s="15" t="s">
        <v>414</v>
      </c>
      <c r="Z1360" s="16" t="b">
        <v>0</v>
      </c>
      <c r="AA1360" s="15" t="s">
        <v>54</v>
      </c>
      <c r="AB1360" s="16" t="b">
        <v>0</v>
      </c>
      <c r="AC1360" s="16">
        <v>39</v>
      </c>
      <c r="AD1360" s="42" t="s">
        <v>1854</v>
      </c>
      <c r="AE1360" s="42"/>
    </row>
    <row r="1361" spans="2:31" x14ac:dyDescent="0.25">
      <c r="B1361">
        <v>49</v>
      </c>
      <c r="C1361" s="15" t="str">
        <f t="shared" si="35"/>
        <v>2068597sp</v>
      </c>
      <c r="D1361" s="15" t="s">
        <v>41</v>
      </c>
      <c r="E1361" s="16">
        <v>2009</v>
      </c>
      <c r="F1361" s="15" t="s">
        <v>67</v>
      </c>
      <c r="G1361" s="17">
        <v>40060</v>
      </c>
      <c r="H1361" s="15" t="s">
        <v>43</v>
      </c>
      <c r="I1361" s="15" t="s">
        <v>44</v>
      </c>
      <c r="J1361" s="16">
        <v>3008</v>
      </c>
      <c r="K1361" s="15" t="s">
        <v>45</v>
      </c>
      <c r="L1361" s="16">
        <v>750</v>
      </c>
      <c r="M1361" s="15" t="s">
        <v>46</v>
      </c>
      <c r="N1361" s="16">
        <v>3</v>
      </c>
      <c r="O1361" s="15" t="s">
        <v>43</v>
      </c>
      <c r="P1361" s="15" t="s">
        <v>405</v>
      </c>
      <c r="Q1361" s="15" t="s">
        <v>48</v>
      </c>
      <c r="R1361" s="15" t="s">
        <v>49</v>
      </c>
      <c r="S1361" s="15" t="s">
        <v>43</v>
      </c>
      <c r="T1361" s="15" t="s">
        <v>50</v>
      </c>
      <c r="U1361" s="15" t="s">
        <v>72</v>
      </c>
      <c r="V1361" s="45">
        <f t="shared" si="33"/>
        <v>0.56389863547758279</v>
      </c>
      <c r="W1361" s="45">
        <f t="shared" si="34"/>
        <v>0.56389863547758279</v>
      </c>
      <c r="X1361" s="15" t="s">
        <v>52</v>
      </c>
      <c r="Y1361" s="15" t="s">
        <v>414</v>
      </c>
      <c r="Z1361" s="16" t="b">
        <v>0</v>
      </c>
      <c r="AA1361" s="15" t="s">
        <v>54</v>
      </c>
      <c r="AB1361" s="16" t="b">
        <v>0</v>
      </c>
      <c r="AC1361" s="16">
        <v>39</v>
      </c>
      <c r="AD1361" s="42" t="s">
        <v>1854</v>
      </c>
      <c r="AE1361" s="42"/>
    </row>
    <row r="1362" spans="2:31" x14ac:dyDescent="0.25">
      <c r="B1362">
        <v>49</v>
      </c>
      <c r="C1362" s="15" t="str">
        <f t="shared" si="35"/>
        <v>2068604sp</v>
      </c>
      <c r="D1362" s="15" t="s">
        <v>41</v>
      </c>
      <c r="E1362" s="16">
        <v>2009</v>
      </c>
      <c r="F1362" s="15" t="s">
        <v>67</v>
      </c>
      <c r="G1362" s="17">
        <v>40060</v>
      </c>
      <c r="H1362" s="15" t="s">
        <v>43</v>
      </c>
      <c r="I1362" s="15" t="s">
        <v>44</v>
      </c>
      <c r="J1362" s="16">
        <v>3008</v>
      </c>
      <c r="K1362" s="15" t="s">
        <v>110</v>
      </c>
      <c r="L1362" s="16">
        <v>760</v>
      </c>
      <c r="M1362" s="15" t="s">
        <v>46</v>
      </c>
      <c r="N1362" s="16">
        <v>3</v>
      </c>
      <c r="O1362" s="15" t="s">
        <v>43</v>
      </c>
      <c r="P1362" s="15" t="s">
        <v>405</v>
      </c>
      <c r="Q1362" s="15" t="s">
        <v>48</v>
      </c>
      <c r="R1362" s="15" t="s">
        <v>49</v>
      </c>
      <c r="S1362" s="15" t="s">
        <v>43</v>
      </c>
      <c r="T1362" s="15" t="s">
        <v>50</v>
      </c>
      <c r="U1362" s="15" t="s">
        <v>72</v>
      </c>
      <c r="V1362" s="45">
        <f t="shared" si="33"/>
        <v>0.56389863547758279</v>
      </c>
      <c r="W1362" s="45">
        <f t="shared" si="34"/>
        <v>0.56389863547758279</v>
      </c>
      <c r="X1362" s="15" t="s">
        <v>52</v>
      </c>
      <c r="Y1362" s="15" t="s">
        <v>414</v>
      </c>
      <c r="Z1362" s="16" t="b">
        <v>0</v>
      </c>
      <c r="AA1362" s="15" t="s">
        <v>54</v>
      </c>
      <c r="AB1362" s="16" t="b">
        <v>0</v>
      </c>
      <c r="AC1362" s="16">
        <v>39</v>
      </c>
      <c r="AD1362" s="42" t="s">
        <v>1854</v>
      </c>
      <c r="AE1362" s="42"/>
    </row>
    <row r="1363" spans="2:31" x14ac:dyDescent="0.25">
      <c r="B1363">
        <v>49</v>
      </c>
      <c r="C1363" s="15" t="str">
        <f t="shared" si="35"/>
        <v>2068607sp</v>
      </c>
      <c r="D1363" s="15" t="s">
        <v>41</v>
      </c>
      <c r="E1363" s="16">
        <v>2009</v>
      </c>
      <c r="F1363" s="15" t="s">
        <v>67</v>
      </c>
      <c r="G1363" s="17">
        <v>40060</v>
      </c>
      <c r="H1363" s="15" t="s">
        <v>43</v>
      </c>
      <c r="I1363" s="15" t="s">
        <v>44</v>
      </c>
      <c r="J1363" s="16">
        <v>3008</v>
      </c>
      <c r="K1363" s="15" t="s">
        <v>45</v>
      </c>
      <c r="L1363" s="16">
        <v>850</v>
      </c>
      <c r="M1363" s="15" t="s">
        <v>46</v>
      </c>
      <c r="N1363" s="16">
        <v>4</v>
      </c>
      <c r="O1363" s="15" t="s">
        <v>43</v>
      </c>
      <c r="P1363" s="15" t="s">
        <v>68</v>
      </c>
      <c r="Q1363" s="15" t="s">
        <v>48</v>
      </c>
      <c r="R1363" s="15" t="s">
        <v>49</v>
      </c>
      <c r="S1363" s="15" t="s">
        <v>43</v>
      </c>
      <c r="T1363" s="15" t="s">
        <v>50</v>
      </c>
      <c r="U1363" s="15" t="s">
        <v>72</v>
      </c>
      <c r="V1363" s="45">
        <f t="shared" si="33"/>
        <v>0.56389863547758279</v>
      </c>
      <c r="W1363" s="45">
        <f t="shared" si="34"/>
        <v>0.56389863547758279</v>
      </c>
      <c r="X1363" s="15" t="s">
        <v>52</v>
      </c>
      <c r="Y1363" s="15" t="s">
        <v>414</v>
      </c>
      <c r="Z1363" s="16" t="b">
        <v>0</v>
      </c>
      <c r="AA1363" s="15" t="s">
        <v>54</v>
      </c>
      <c r="AB1363" s="16" t="b">
        <v>0</v>
      </c>
      <c r="AC1363" s="16">
        <v>39</v>
      </c>
      <c r="AD1363" s="42" t="s">
        <v>1854</v>
      </c>
      <c r="AE1363" s="42"/>
    </row>
    <row r="1364" spans="2:31" x14ac:dyDescent="0.25">
      <c r="B1364">
        <v>49</v>
      </c>
      <c r="C1364" s="15" t="str">
        <f t="shared" si="35"/>
        <v>2068619sp</v>
      </c>
      <c r="D1364" s="15" t="s">
        <v>41</v>
      </c>
      <c r="E1364" s="16">
        <v>2009</v>
      </c>
      <c r="F1364" s="15" t="s">
        <v>67</v>
      </c>
      <c r="G1364" s="17">
        <v>40060</v>
      </c>
      <c r="H1364" s="15" t="s">
        <v>43</v>
      </c>
      <c r="I1364" s="15" t="s">
        <v>44</v>
      </c>
      <c r="J1364" s="16">
        <v>3008</v>
      </c>
      <c r="K1364" s="15" t="s">
        <v>45</v>
      </c>
      <c r="L1364" s="16">
        <v>870</v>
      </c>
      <c r="M1364" s="15" t="s">
        <v>46</v>
      </c>
      <c r="N1364" s="16">
        <v>4</v>
      </c>
      <c r="O1364" s="15" t="s">
        <v>43</v>
      </c>
      <c r="P1364" s="15" t="s">
        <v>68</v>
      </c>
      <c r="Q1364" s="15" t="s">
        <v>48</v>
      </c>
      <c r="R1364" s="15" t="s">
        <v>49</v>
      </c>
      <c r="S1364" s="15" t="s">
        <v>43</v>
      </c>
      <c r="T1364" s="15" t="s">
        <v>50</v>
      </c>
      <c r="U1364" s="15" t="s">
        <v>72</v>
      </c>
      <c r="V1364" s="45">
        <f t="shared" si="33"/>
        <v>0.56389863547758279</v>
      </c>
      <c r="W1364" s="45">
        <f t="shared" si="34"/>
        <v>0.56389863547758279</v>
      </c>
      <c r="X1364" s="15" t="s">
        <v>52</v>
      </c>
      <c r="Y1364" s="15" t="s">
        <v>414</v>
      </c>
      <c r="Z1364" s="16" t="b">
        <v>0</v>
      </c>
      <c r="AA1364" s="15" t="s">
        <v>54</v>
      </c>
      <c r="AB1364" s="16" t="b">
        <v>0</v>
      </c>
      <c r="AC1364" s="16">
        <v>39</v>
      </c>
      <c r="AD1364" s="42" t="s">
        <v>1854</v>
      </c>
      <c r="AE1364" s="42"/>
    </row>
    <row r="1365" spans="2:31" x14ac:dyDescent="0.25">
      <c r="B1365">
        <v>49</v>
      </c>
      <c r="C1365" s="15" t="str">
        <f t="shared" si="35"/>
        <v>2068624sp</v>
      </c>
      <c r="D1365" s="15" t="s">
        <v>41</v>
      </c>
      <c r="E1365" s="16">
        <v>2009</v>
      </c>
      <c r="F1365" s="15" t="s">
        <v>67</v>
      </c>
      <c r="G1365" s="17">
        <v>40060</v>
      </c>
      <c r="H1365" s="15" t="s">
        <v>43</v>
      </c>
      <c r="I1365" s="15" t="s">
        <v>44</v>
      </c>
      <c r="J1365" s="16">
        <v>3008</v>
      </c>
      <c r="K1365" s="15" t="s">
        <v>110</v>
      </c>
      <c r="L1365" s="16">
        <v>850</v>
      </c>
      <c r="M1365" s="15" t="s">
        <v>46</v>
      </c>
      <c r="N1365" s="16">
        <v>4</v>
      </c>
      <c r="O1365" s="15" t="s">
        <v>43</v>
      </c>
      <c r="P1365" s="15" t="s">
        <v>68</v>
      </c>
      <c r="Q1365" s="15" t="s">
        <v>48</v>
      </c>
      <c r="R1365" s="15" t="s">
        <v>49</v>
      </c>
      <c r="S1365" s="15" t="s">
        <v>43</v>
      </c>
      <c r="T1365" s="15" t="s">
        <v>50</v>
      </c>
      <c r="U1365" s="15" t="s">
        <v>72</v>
      </c>
      <c r="V1365" s="45">
        <f t="shared" si="33"/>
        <v>0.56389863547758279</v>
      </c>
      <c r="W1365" s="45">
        <f t="shared" si="34"/>
        <v>0.56389863547758279</v>
      </c>
      <c r="X1365" s="15" t="s">
        <v>52</v>
      </c>
      <c r="Y1365" s="15" t="s">
        <v>414</v>
      </c>
      <c r="Z1365" s="16" t="b">
        <v>0</v>
      </c>
      <c r="AA1365" s="15" t="s">
        <v>54</v>
      </c>
      <c r="AB1365" s="16" t="b">
        <v>0</v>
      </c>
      <c r="AC1365" s="16">
        <v>39</v>
      </c>
      <c r="AD1365" s="42" t="s">
        <v>1854</v>
      </c>
      <c r="AE1365" s="42"/>
    </row>
    <row r="1366" spans="2:31" x14ac:dyDescent="0.25">
      <c r="B1366">
        <v>49</v>
      </c>
      <c r="C1366" s="15" t="str">
        <f t="shared" si="35"/>
        <v>2076706sp</v>
      </c>
      <c r="D1366" s="15" t="s">
        <v>41</v>
      </c>
      <c r="E1366" s="16">
        <v>2009</v>
      </c>
      <c r="F1366" s="15" t="s">
        <v>42</v>
      </c>
      <c r="G1366" s="17">
        <v>40065</v>
      </c>
      <c r="H1366" s="15" t="s">
        <v>43</v>
      </c>
      <c r="I1366" s="15" t="s">
        <v>44</v>
      </c>
      <c r="J1366" s="16">
        <v>3008</v>
      </c>
      <c r="K1366" s="15" t="s">
        <v>110</v>
      </c>
      <c r="L1366" s="16">
        <v>710</v>
      </c>
      <c r="M1366" s="15" t="s">
        <v>46</v>
      </c>
      <c r="N1366" s="16">
        <v>3</v>
      </c>
      <c r="O1366" s="15" t="s">
        <v>43</v>
      </c>
      <c r="P1366" s="15" t="s">
        <v>405</v>
      </c>
      <c r="Q1366" s="15" t="s">
        <v>48</v>
      </c>
      <c r="R1366" s="15" t="s">
        <v>49</v>
      </c>
      <c r="S1366" s="15" t="s">
        <v>43</v>
      </c>
      <c r="T1366" s="15" t="s">
        <v>50</v>
      </c>
      <c r="U1366" s="15" t="s">
        <v>60</v>
      </c>
      <c r="V1366" s="45">
        <f t="shared" si="33"/>
        <v>0.54144249512670561</v>
      </c>
      <c r="W1366" s="45">
        <f t="shared" si="34"/>
        <v>0.54144249512670561</v>
      </c>
      <c r="X1366" s="15" t="s">
        <v>52</v>
      </c>
      <c r="Y1366" s="15" t="s">
        <v>427</v>
      </c>
      <c r="Z1366" s="16" t="b">
        <v>0</v>
      </c>
      <c r="AA1366" s="15" t="s">
        <v>54</v>
      </c>
      <c r="AB1366" s="16" t="b">
        <v>0</v>
      </c>
      <c r="AC1366" s="16">
        <v>39</v>
      </c>
      <c r="AD1366" s="42" t="s">
        <v>1854</v>
      </c>
      <c r="AE1366" s="42"/>
    </row>
    <row r="1367" spans="2:31" x14ac:dyDescent="0.25">
      <c r="B1367">
        <v>49</v>
      </c>
      <c r="C1367" s="15" t="str">
        <f t="shared" si="35"/>
        <v>2076707sp</v>
      </c>
      <c r="D1367" s="15" t="s">
        <v>41</v>
      </c>
      <c r="E1367" s="16">
        <v>2009</v>
      </c>
      <c r="F1367" s="15" t="s">
        <v>42</v>
      </c>
      <c r="G1367" s="17">
        <v>40065</v>
      </c>
      <c r="H1367" s="15" t="s">
        <v>43</v>
      </c>
      <c r="I1367" s="15" t="s">
        <v>44</v>
      </c>
      <c r="J1367" s="16">
        <v>3008</v>
      </c>
      <c r="K1367" s="15" t="s">
        <v>110</v>
      </c>
      <c r="L1367" s="16">
        <v>830</v>
      </c>
      <c r="M1367" s="15" t="s">
        <v>46</v>
      </c>
      <c r="N1367" s="16">
        <v>4</v>
      </c>
      <c r="O1367" s="15" t="s">
        <v>43</v>
      </c>
      <c r="P1367" s="15" t="s">
        <v>68</v>
      </c>
      <c r="Q1367" s="15" t="s">
        <v>48</v>
      </c>
      <c r="R1367" s="15" t="s">
        <v>49</v>
      </c>
      <c r="S1367" s="15" t="s">
        <v>43</v>
      </c>
      <c r="T1367" s="15" t="s">
        <v>50</v>
      </c>
      <c r="U1367" s="15" t="s">
        <v>60</v>
      </c>
      <c r="V1367" s="45">
        <f t="shared" si="33"/>
        <v>0.54144249512670561</v>
      </c>
      <c r="W1367" s="45">
        <f t="shared" si="34"/>
        <v>0.54144249512670561</v>
      </c>
      <c r="X1367" s="15" t="s">
        <v>52</v>
      </c>
      <c r="Y1367" s="15" t="s">
        <v>427</v>
      </c>
      <c r="Z1367" s="16" t="b">
        <v>0</v>
      </c>
      <c r="AA1367" s="15" t="s">
        <v>54</v>
      </c>
      <c r="AB1367" s="16" t="b">
        <v>0</v>
      </c>
      <c r="AC1367" s="16">
        <v>39</v>
      </c>
      <c r="AD1367" s="42" t="s">
        <v>1854</v>
      </c>
      <c r="AE1367" s="42"/>
    </row>
    <row r="1368" spans="2:31" x14ac:dyDescent="0.25">
      <c r="B1368">
        <v>49</v>
      </c>
      <c r="C1368" s="15" t="str">
        <f t="shared" si="35"/>
        <v>2076709sp</v>
      </c>
      <c r="D1368" s="15" t="s">
        <v>41</v>
      </c>
      <c r="E1368" s="16">
        <v>2009</v>
      </c>
      <c r="F1368" s="15" t="s">
        <v>42</v>
      </c>
      <c r="G1368" s="17">
        <v>40065</v>
      </c>
      <c r="H1368" s="15" t="s">
        <v>43</v>
      </c>
      <c r="I1368" s="15" t="s">
        <v>44</v>
      </c>
      <c r="J1368" s="16">
        <v>3008</v>
      </c>
      <c r="K1368" s="15" t="s">
        <v>45</v>
      </c>
      <c r="L1368" s="16">
        <v>540</v>
      </c>
      <c r="M1368" s="15" t="s">
        <v>46</v>
      </c>
      <c r="N1368" s="16">
        <v>2</v>
      </c>
      <c r="O1368" s="15" t="s">
        <v>43</v>
      </c>
      <c r="P1368" s="15" t="s">
        <v>578</v>
      </c>
      <c r="Q1368" s="15" t="s">
        <v>48</v>
      </c>
      <c r="R1368" s="15" t="s">
        <v>49</v>
      </c>
      <c r="S1368" s="15" t="s">
        <v>43</v>
      </c>
      <c r="T1368" s="15" t="s">
        <v>50</v>
      </c>
      <c r="U1368" s="15" t="s">
        <v>60</v>
      </c>
      <c r="V1368" s="45">
        <f t="shared" si="33"/>
        <v>0.54144249512670561</v>
      </c>
      <c r="W1368" s="45">
        <f t="shared" si="34"/>
        <v>0.54144249512670561</v>
      </c>
      <c r="X1368" s="15" t="s">
        <v>52</v>
      </c>
      <c r="Y1368" s="15" t="s">
        <v>427</v>
      </c>
      <c r="Z1368" s="16" t="b">
        <v>0</v>
      </c>
      <c r="AA1368" s="15" t="s">
        <v>54</v>
      </c>
      <c r="AB1368" s="16" t="b">
        <v>0</v>
      </c>
      <c r="AC1368" s="16">
        <v>39</v>
      </c>
      <c r="AD1368" s="42" t="s">
        <v>1854</v>
      </c>
      <c r="AE1368" s="42"/>
    </row>
    <row r="1369" spans="2:31" x14ac:dyDescent="0.25">
      <c r="B1369">
        <v>49</v>
      </c>
      <c r="C1369" s="15" t="str">
        <f t="shared" si="35"/>
        <v>2076711sp</v>
      </c>
      <c r="D1369" s="15" t="s">
        <v>41</v>
      </c>
      <c r="E1369" s="16">
        <v>2009</v>
      </c>
      <c r="F1369" s="15" t="s">
        <v>42</v>
      </c>
      <c r="G1369" s="17">
        <v>40065</v>
      </c>
      <c r="H1369" s="15" t="s">
        <v>43</v>
      </c>
      <c r="I1369" s="15" t="s">
        <v>44</v>
      </c>
      <c r="J1369" s="16">
        <v>3008</v>
      </c>
      <c r="K1369" s="15" t="s">
        <v>45</v>
      </c>
      <c r="L1369" s="16">
        <v>690</v>
      </c>
      <c r="M1369" s="15" t="s">
        <v>46</v>
      </c>
      <c r="N1369" s="16">
        <v>3</v>
      </c>
      <c r="O1369" s="15" t="s">
        <v>43</v>
      </c>
      <c r="P1369" s="15" t="s">
        <v>405</v>
      </c>
      <c r="Q1369" s="15" t="s">
        <v>48</v>
      </c>
      <c r="R1369" s="15" t="s">
        <v>49</v>
      </c>
      <c r="S1369" s="15" t="s">
        <v>43</v>
      </c>
      <c r="T1369" s="15" t="s">
        <v>50</v>
      </c>
      <c r="U1369" s="15" t="s">
        <v>60</v>
      </c>
      <c r="V1369" s="45">
        <f t="shared" si="33"/>
        <v>0.54144249512670561</v>
      </c>
      <c r="W1369" s="45">
        <f t="shared" si="34"/>
        <v>0.54144249512670561</v>
      </c>
      <c r="X1369" s="15" t="s">
        <v>52</v>
      </c>
      <c r="Y1369" s="15" t="s">
        <v>427</v>
      </c>
      <c r="Z1369" s="16" t="b">
        <v>0</v>
      </c>
      <c r="AA1369" s="15" t="s">
        <v>54</v>
      </c>
      <c r="AB1369" s="16" t="b">
        <v>0</v>
      </c>
      <c r="AC1369" s="16">
        <v>39</v>
      </c>
      <c r="AD1369" s="42" t="s">
        <v>1854</v>
      </c>
      <c r="AE1369" s="42"/>
    </row>
    <row r="1370" spans="2:31" x14ac:dyDescent="0.25">
      <c r="B1370">
        <v>49</v>
      </c>
      <c r="C1370" s="15" t="str">
        <f t="shared" si="35"/>
        <v>2076712sp</v>
      </c>
      <c r="D1370" s="15" t="s">
        <v>41</v>
      </c>
      <c r="E1370" s="16">
        <v>2009</v>
      </c>
      <c r="F1370" s="15" t="s">
        <v>42</v>
      </c>
      <c r="G1370" s="17">
        <v>40065</v>
      </c>
      <c r="H1370" s="15" t="s">
        <v>43</v>
      </c>
      <c r="I1370" s="15" t="s">
        <v>44</v>
      </c>
      <c r="J1370" s="16">
        <v>3008</v>
      </c>
      <c r="K1370" s="15" t="s">
        <v>45</v>
      </c>
      <c r="L1370" s="16">
        <v>690</v>
      </c>
      <c r="M1370" s="15" t="s">
        <v>46</v>
      </c>
      <c r="N1370" s="16">
        <v>3</v>
      </c>
      <c r="O1370" s="15" t="s">
        <v>43</v>
      </c>
      <c r="P1370" s="15" t="s">
        <v>275</v>
      </c>
      <c r="Q1370" s="15" t="s">
        <v>48</v>
      </c>
      <c r="R1370" s="15" t="s">
        <v>49</v>
      </c>
      <c r="S1370" s="15" t="s">
        <v>43</v>
      </c>
      <c r="T1370" s="15" t="s">
        <v>50</v>
      </c>
      <c r="U1370" s="15" t="s">
        <v>60</v>
      </c>
      <c r="V1370" s="45">
        <f t="shared" si="33"/>
        <v>0.54144249512670561</v>
      </c>
      <c r="W1370" s="45">
        <f t="shared" si="34"/>
        <v>0.54144249512670561</v>
      </c>
      <c r="X1370" s="15" t="s">
        <v>52</v>
      </c>
      <c r="Y1370" s="15" t="s">
        <v>427</v>
      </c>
      <c r="Z1370" s="16" t="b">
        <v>0</v>
      </c>
      <c r="AA1370" s="15" t="s">
        <v>54</v>
      </c>
      <c r="AB1370" s="16" t="b">
        <v>0</v>
      </c>
      <c r="AC1370" s="16">
        <v>39</v>
      </c>
      <c r="AD1370" s="42" t="s">
        <v>1854</v>
      </c>
      <c r="AE1370" s="42"/>
    </row>
    <row r="1371" spans="2:31" x14ac:dyDescent="0.25">
      <c r="B1371">
        <v>49</v>
      </c>
      <c r="C1371" s="15" t="str">
        <f t="shared" si="35"/>
        <v>2076713sp</v>
      </c>
      <c r="D1371" s="15" t="s">
        <v>41</v>
      </c>
      <c r="E1371" s="16">
        <v>2009</v>
      </c>
      <c r="F1371" s="15" t="s">
        <v>42</v>
      </c>
      <c r="G1371" s="17">
        <v>40065</v>
      </c>
      <c r="H1371" s="15" t="s">
        <v>43</v>
      </c>
      <c r="I1371" s="15" t="s">
        <v>44</v>
      </c>
      <c r="J1371" s="16">
        <v>3008</v>
      </c>
      <c r="K1371" s="15" t="s">
        <v>45</v>
      </c>
      <c r="L1371" s="16">
        <v>450</v>
      </c>
      <c r="M1371" s="15" t="s">
        <v>46</v>
      </c>
      <c r="N1371" s="16">
        <v>2</v>
      </c>
      <c r="O1371" s="15" t="s">
        <v>43</v>
      </c>
      <c r="P1371" s="15" t="s">
        <v>433</v>
      </c>
      <c r="Q1371" s="15" t="s">
        <v>48</v>
      </c>
      <c r="R1371" s="15" t="s">
        <v>49</v>
      </c>
      <c r="S1371" s="15" t="s">
        <v>43</v>
      </c>
      <c r="T1371" s="15" t="s">
        <v>50</v>
      </c>
      <c r="U1371" s="15" t="s">
        <v>60</v>
      </c>
      <c r="V1371" s="45">
        <f t="shared" si="33"/>
        <v>0.54144249512670561</v>
      </c>
      <c r="W1371" s="45">
        <f t="shared" si="34"/>
        <v>0.54144249512670561</v>
      </c>
      <c r="X1371" s="15" t="s">
        <v>52</v>
      </c>
      <c r="Y1371" s="15" t="s">
        <v>427</v>
      </c>
      <c r="Z1371" s="16" t="b">
        <v>0</v>
      </c>
      <c r="AA1371" s="15" t="s">
        <v>54</v>
      </c>
      <c r="AB1371" s="16" t="b">
        <v>0</v>
      </c>
      <c r="AC1371" s="16">
        <v>39</v>
      </c>
      <c r="AD1371" s="42" t="s">
        <v>1854</v>
      </c>
      <c r="AE1371" s="42"/>
    </row>
    <row r="1372" spans="2:31" x14ac:dyDescent="0.25">
      <c r="B1372">
        <v>49</v>
      </c>
      <c r="C1372" s="15" t="str">
        <f t="shared" si="35"/>
        <v>2076751sp</v>
      </c>
      <c r="D1372" s="15" t="s">
        <v>41</v>
      </c>
      <c r="E1372" s="16">
        <v>2009</v>
      </c>
      <c r="F1372" s="15" t="s">
        <v>42</v>
      </c>
      <c r="G1372" s="17">
        <v>40079</v>
      </c>
      <c r="H1372" s="15" t="s">
        <v>43</v>
      </c>
      <c r="I1372" s="15" t="s">
        <v>44</v>
      </c>
      <c r="J1372" s="16">
        <v>3008</v>
      </c>
      <c r="K1372" s="15" t="s">
        <v>45</v>
      </c>
      <c r="L1372" s="16">
        <v>570</v>
      </c>
      <c r="M1372" s="15" t="s">
        <v>46</v>
      </c>
      <c r="N1372" s="16">
        <v>2</v>
      </c>
      <c r="O1372" s="15" t="s">
        <v>43</v>
      </c>
      <c r="P1372" s="15" t="s">
        <v>433</v>
      </c>
      <c r="Q1372" s="15" t="s">
        <v>48</v>
      </c>
      <c r="R1372" s="15" t="s">
        <v>49</v>
      </c>
      <c r="S1372" s="15" t="s">
        <v>43</v>
      </c>
      <c r="T1372" s="15" t="s">
        <v>50</v>
      </c>
      <c r="U1372" s="15" t="s">
        <v>82</v>
      </c>
      <c r="V1372" s="45">
        <f t="shared" si="33"/>
        <v>0.31937621832358676</v>
      </c>
      <c r="W1372" s="45">
        <f t="shared" si="34"/>
        <v>0.31937621832358676</v>
      </c>
      <c r="X1372" s="15" t="s">
        <v>52</v>
      </c>
      <c r="Y1372" s="15" t="s">
        <v>579</v>
      </c>
      <c r="Z1372" s="16" t="b">
        <v>0</v>
      </c>
      <c r="AA1372" s="15" t="s">
        <v>54</v>
      </c>
      <c r="AB1372" s="16" t="b">
        <v>0</v>
      </c>
      <c r="AC1372" s="16">
        <v>39</v>
      </c>
      <c r="AD1372" s="42" t="s">
        <v>1854</v>
      </c>
      <c r="AE1372" s="42"/>
    </row>
    <row r="1373" spans="2:31" x14ac:dyDescent="0.25">
      <c r="B1373">
        <v>49</v>
      </c>
      <c r="C1373" s="15" t="str">
        <f t="shared" si="35"/>
        <v>2137722sp</v>
      </c>
      <c r="D1373" s="15" t="s">
        <v>41</v>
      </c>
      <c r="E1373" s="16">
        <v>2010</v>
      </c>
      <c r="F1373" s="15" t="s">
        <v>67</v>
      </c>
      <c r="G1373" s="17">
        <v>40415</v>
      </c>
      <c r="H1373" s="15" t="s">
        <v>43</v>
      </c>
      <c r="I1373" s="15" t="s">
        <v>44</v>
      </c>
      <c r="J1373" s="16">
        <v>3008</v>
      </c>
      <c r="K1373" s="15" t="s">
        <v>110</v>
      </c>
      <c r="L1373" s="16">
        <v>780</v>
      </c>
      <c r="M1373" s="15" t="s">
        <v>46</v>
      </c>
      <c r="N1373" s="16">
        <v>4</v>
      </c>
      <c r="O1373" s="15" t="s">
        <v>43</v>
      </c>
      <c r="P1373" s="15" t="s">
        <v>405</v>
      </c>
      <c r="Q1373" s="15" t="s">
        <v>48</v>
      </c>
      <c r="R1373" s="15" t="s">
        <v>49</v>
      </c>
      <c r="S1373" s="15" t="s">
        <v>43</v>
      </c>
      <c r="T1373" s="15" t="s">
        <v>50</v>
      </c>
      <c r="U1373" s="15" t="s">
        <v>69</v>
      </c>
      <c r="V1373" s="45">
        <f t="shared" si="33"/>
        <v>1.5866278430941656</v>
      </c>
      <c r="W1373" s="45">
        <f t="shared" si="34"/>
        <v>1.5866278430941656</v>
      </c>
      <c r="X1373" s="15" t="s">
        <v>52</v>
      </c>
      <c r="Y1373" s="15" t="s">
        <v>714</v>
      </c>
      <c r="Z1373" s="16" t="b">
        <v>0</v>
      </c>
      <c r="AA1373" s="15" t="s">
        <v>54</v>
      </c>
      <c r="AB1373" s="16" t="b">
        <v>0</v>
      </c>
      <c r="AC1373" s="16">
        <v>39</v>
      </c>
      <c r="AD1373" s="42" t="s">
        <v>1854</v>
      </c>
      <c r="AE1373" s="42"/>
    </row>
    <row r="1374" spans="2:31" x14ac:dyDescent="0.25">
      <c r="B1374">
        <v>49</v>
      </c>
      <c r="C1374" s="15" t="str">
        <f t="shared" si="35"/>
        <v>2137725sp</v>
      </c>
      <c r="D1374" s="15" t="s">
        <v>41</v>
      </c>
      <c r="E1374" s="16">
        <v>2010</v>
      </c>
      <c r="F1374" s="15" t="s">
        <v>67</v>
      </c>
      <c r="G1374" s="17">
        <v>40415</v>
      </c>
      <c r="H1374" s="15" t="s">
        <v>43</v>
      </c>
      <c r="I1374" s="15" t="s">
        <v>44</v>
      </c>
      <c r="J1374" s="16">
        <v>3008</v>
      </c>
      <c r="K1374" s="15" t="s">
        <v>45</v>
      </c>
      <c r="L1374" s="16">
        <v>680</v>
      </c>
      <c r="M1374" s="15" t="s">
        <v>46</v>
      </c>
      <c r="N1374" s="16">
        <v>3</v>
      </c>
      <c r="O1374" s="15" t="s">
        <v>43</v>
      </c>
      <c r="P1374" s="15" t="s">
        <v>433</v>
      </c>
      <c r="Q1374" s="15" t="s">
        <v>48</v>
      </c>
      <c r="R1374" s="15" t="s">
        <v>49</v>
      </c>
      <c r="S1374" s="15" t="s">
        <v>43</v>
      </c>
      <c r="T1374" s="15" t="s">
        <v>50</v>
      </c>
      <c r="U1374" s="15" t="s">
        <v>69</v>
      </c>
      <c r="V1374" s="45">
        <f t="shared" si="33"/>
        <v>1.5866278430941656</v>
      </c>
      <c r="W1374" s="45">
        <f t="shared" si="34"/>
        <v>1.5866278430941656</v>
      </c>
      <c r="X1374" s="15" t="s">
        <v>52</v>
      </c>
      <c r="Y1374" s="15" t="s">
        <v>714</v>
      </c>
      <c r="Z1374" s="16" t="b">
        <v>0</v>
      </c>
      <c r="AA1374" s="15" t="s">
        <v>54</v>
      </c>
      <c r="AB1374" s="16" t="b">
        <v>0</v>
      </c>
      <c r="AC1374" s="16">
        <v>39</v>
      </c>
      <c r="AD1374" s="42" t="s">
        <v>1854</v>
      </c>
      <c r="AE1374" s="42"/>
    </row>
    <row r="1375" spans="2:31" x14ac:dyDescent="0.25">
      <c r="B1375">
        <v>49</v>
      </c>
      <c r="C1375" s="15" t="str">
        <f t="shared" si="35"/>
        <v>2137726sp</v>
      </c>
      <c r="D1375" s="15" t="s">
        <v>41</v>
      </c>
      <c r="E1375" s="16">
        <v>2010</v>
      </c>
      <c r="F1375" s="15" t="s">
        <v>67</v>
      </c>
      <c r="G1375" s="17">
        <v>40415</v>
      </c>
      <c r="H1375" s="15" t="s">
        <v>43</v>
      </c>
      <c r="I1375" s="15" t="s">
        <v>44</v>
      </c>
      <c r="J1375" s="16">
        <v>3008</v>
      </c>
      <c r="K1375" s="15" t="s">
        <v>110</v>
      </c>
      <c r="L1375" s="16">
        <v>700</v>
      </c>
      <c r="M1375" s="15" t="s">
        <v>46</v>
      </c>
      <c r="N1375" s="16">
        <v>3</v>
      </c>
      <c r="O1375" s="15" t="s">
        <v>43</v>
      </c>
      <c r="P1375" s="15" t="s">
        <v>433</v>
      </c>
      <c r="Q1375" s="15" t="s">
        <v>48</v>
      </c>
      <c r="R1375" s="15" t="s">
        <v>49</v>
      </c>
      <c r="S1375" s="15" t="s">
        <v>43</v>
      </c>
      <c r="T1375" s="15" t="s">
        <v>50</v>
      </c>
      <c r="U1375" s="15" t="s">
        <v>69</v>
      </c>
      <c r="V1375" s="45">
        <f t="shared" ref="V1375:V1438" si="36">AH1088-V1088</f>
        <v>1.5866278430941656</v>
      </c>
      <c r="W1375" s="45">
        <f t="shared" ref="W1375:W1438" si="37">AI1088-W1088</f>
        <v>1.5866278430941656</v>
      </c>
      <c r="X1375" s="15" t="s">
        <v>52</v>
      </c>
      <c r="Y1375" s="15" t="s">
        <v>714</v>
      </c>
      <c r="Z1375" s="16" t="b">
        <v>0</v>
      </c>
      <c r="AA1375" s="15" t="s">
        <v>54</v>
      </c>
      <c r="AB1375" s="16" t="b">
        <v>0</v>
      </c>
      <c r="AC1375" s="16">
        <v>39</v>
      </c>
      <c r="AD1375" s="42" t="s">
        <v>1854</v>
      </c>
      <c r="AE1375" s="42"/>
    </row>
    <row r="1376" spans="2:31" x14ac:dyDescent="0.25">
      <c r="B1376">
        <v>49</v>
      </c>
      <c r="C1376" s="15" t="str">
        <f t="shared" ref="C1376:C1439" si="38">C1089&amp;"sp"</f>
        <v>2165678sp</v>
      </c>
      <c r="D1376" s="15" t="s">
        <v>41</v>
      </c>
      <c r="E1376" s="16">
        <v>2010</v>
      </c>
      <c r="F1376" s="15" t="s">
        <v>67</v>
      </c>
      <c r="G1376" s="17">
        <v>40423</v>
      </c>
      <c r="H1376" s="15" t="s">
        <v>43</v>
      </c>
      <c r="I1376" s="15" t="s">
        <v>44</v>
      </c>
      <c r="J1376" s="16">
        <v>3008</v>
      </c>
      <c r="K1376" s="15" t="s">
        <v>110</v>
      </c>
      <c r="L1376" s="16">
        <v>760</v>
      </c>
      <c r="M1376" s="15" t="s">
        <v>46</v>
      </c>
      <c r="N1376" s="16">
        <v>3</v>
      </c>
      <c r="O1376" s="15" t="s">
        <v>43</v>
      </c>
      <c r="P1376" s="15" t="s">
        <v>578</v>
      </c>
      <c r="Q1376" s="15" t="s">
        <v>48</v>
      </c>
      <c r="R1376" s="15" t="s">
        <v>49</v>
      </c>
      <c r="S1376" s="15" t="s">
        <v>43</v>
      </c>
      <c r="T1376" s="15" t="s">
        <v>50</v>
      </c>
      <c r="U1376" s="15" t="s">
        <v>72</v>
      </c>
      <c r="V1376" s="45">
        <f t="shared" si="36"/>
        <v>0.93282056916822342</v>
      </c>
      <c r="W1376" s="45">
        <f t="shared" si="37"/>
        <v>0.93282056916822342</v>
      </c>
      <c r="X1376" s="15" t="s">
        <v>52</v>
      </c>
      <c r="Y1376" s="15" t="s">
        <v>739</v>
      </c>
      <c r="Z1376" s="16" t="b">
        <v>0</v>
      </c>
      <c r="AA1376" s="15" t="s">
        <v>54</v>
      </c>
      <c r="AB1376" s="16" t="b">
        <v>0</v>
      </c>
      <c r="AC1376" s="16">
        <v>39</v>
      </c>
      <c r="AD1376" s="42" t="s">
        <v>1854</v>
      </c>
      <c r="AE1376" s="42"/>
    </row>
    <row r="1377" spans="2:31" x14ac:dyDescent="0.25">
      <c r="B1377">
        <v>49</v>
      </c>
      <c r="C1377" s="15" t="str">
        <f t="shared" si="38"/>
        <v>2165680sp</v>
      </c>
      <c r="D1377" s="15" t="s">
        <v>41</v>
      </c>
      <c r="E1377" s="16">
        <v>2010</v>
      </c>
      <c r="F1377" s="15" t="s">
        <v>67</v>
      </c>
      <c r="G1377" s="17">
        <v>40423</v>
      </c>
      <c r="H1377" s="15" t="s">
        <v>43</v>
      </c>
      <c r="I1377" s="15" t="s">
        <v>44</v>
      </c>
      <c r="J1377" s="16">
        <v>3008</v>
      </c>
      <c r="K1377" s="15" t="s">
        <v>110</v>
      </c>
      <c r="L1377" s="16">
        <v>760</v>
      </c>
      <c r="M1377" s="15" t="s">
        <v>46</v>
      </c>
      <c r="N1377" s="16">
        <v>3</v>
      </c>
      <c r="O1377" s="15" t="s">
        <v>43</v>
      </c>
      <c r="P1377" s="15" t="s">
        <v>433</v>
      </c>
      <c r="Q1377" s="15" t="s">
        <v>48</v>
      </c>
      <c r="R1377" s="15" t="s">
        <v>49</v>
      </c>
      <c r="S1377" s="15" t="s">
        <v>43</v>
      </c>
      <c r="T1377" s="15" t="s">
        <v>50</v>
      </c>
      <c r="U1377" s="15" t="s">
        <v>72</v>
      </c>
      <c r="V1377" s="45">
        <f t="shared" si="36"/>
        <v>0.93282056916822342</v>
      </c>
      <c r="W1377" s="45">
        <f t="shared" si="37"/>
        <v>0.93282056916822342</v>
      </c>
      <c r="X1377" s="15" t="s">
        <v>52</v>
      </c>
      <c r="Y1377" s="15" t="s">
        <v>739</v>
      </c>
      <c r="Z1377" s="16" t="b">
        <v>0</v>
      </c>
      <c r="AA1377" s="15" t="s">
        <v>54</v>
      </c>
      <c r="AB1377" s="16" t="b">
        <v>0</v>
      </c>
      <c r="AC1377" s="16">
        <v>39</v>
      </c>
      <c r="AD1377" s="42" t="s">
        <v>1854</v>
      </c>
      <c r="AE1377" s="42"/>
    </row>
    <row r="1378" spans="2:31" x14ac:dyDescent="0.25">
      <c r="B1378">
        <v>49</v>
      </c>
      <c r="C1378" s="15" t="str">
        <f t="shared" si="38"/>
        <v>2165688sp</v>
      </c>
      <c r="D1378" s="15" t="s">
        <v>41</v>
      </c>
      <c r="E1378" s="16">
        <v>2010</v>
      </c>
      <c r="F1378" s="15" t="s">
        <v>67</v>
      </c>
      <c r="G1378" s="17">
        <v>40423</v>
      </c>
      <c r="H1378" s="15" t="s">
        <v>43</v>
      </c>
      <c r="I1378" s="15" t="s">
        <v>44</v>
      </c>
      <c r="J1378" s="16">
        <v>3008</v>
      </c>
      <c r="K1378" s="15" t="s">
        <v>45</v>
      </c>
      <c r="L1378" s="16">
        <v>700</v>
      </c>
      <c r="M1378" s="15" t="s">
        <v>46</v>
      </c>
      <c r="N1378" s="16">
        <v>3</v>
      </c>
      <c r="O1378" s="15" t="s">
        <v>43</v>
      </c>
      <c r="P1378" s="15" t="s">
        <v>433</v>
      </c>
      <c r="Q1378" s="15" t="s">
        <v>48</v>
      </c>
      <c r="R1378" s="15" t="s">
        <v>49</v>
      </c>
      <c r="S1378" s="15" t="s">
        <v>43</v>
      </c>
      <c r="T1378" s="15" t="s">
        <v>50</v>
      </c>
      <c r="U1378" s="15" t="s">
        <v>72</v>
      </c>
      <c r="V1378" s="45">
        <f t="shared" si="36"/>
        <v>0.93282056916822342</v>
      </c>
      <c r="W1378" s="45">
        <f t="shared" si="37"/>
        <v>0.93282056916822342</v>
      </c>
      <c r="X1378" s="15" t="s">
        <v>52</v>
      </c>
      <c r="Y1378" s="15" t="s">
        <v>739</v>
      </c>
      <c r="Z1378" s="16" t="b">
        <v>0</v>
      </c>
      <c r="AA1378" s="15" t="s">
        <v>54</v>
      </c>
      <c r="AB1378" s="16" t="b">
        <v>0</v>
      </c>
      <c r="AC1378" s="16">
        <v>39</v>
      </c>
      <c r="AD1378" s="42" t="s">
        <v>1854</v>
      </c>
      <c r="AE1378" s="42"/>
    </row>
    <row r="1379" spans="2:31" x14ac:dyDescent="0.25">
      <c r="B1379">
        <v>49</v>
      </c>
      <c r="C1379" s="15" t="str">
        <f t="shared" si="38"/>
        <v>2165691sp</v>
      </c>
      <c r="D1379" s="15" t="s">
        <v>41</v>
      </c>
      <c r="E1379" s="16">
        <v>2010</v>
      </c>
      <c r="F1379" s="15" t="s">
        <v>67</v>
      </c>
      <c r="G1379" s="17">
        <v>40423</v>
      </c>
      <c r="H1379" s="15" t="s">
        <v>43</v>
      </c>
      <c r="I1379" s="15" t="s">
        <v>44</v>
      </c>
      <c r="J1379" s="16">
        <v>3008</v>
      </c>
      <c r="K1379" s="15" t="s">
        <v>45</v>
      </c>
      <c r="L1379" s="16">
        <v>740</v>
      </c>
      <c r="M1379" s="15" t="s">
        <v>46</v>
      </c>
      <c r="N1379" s="16">
        <v>3</v>
      </c>
      <c r="O1379" s="15" t="s">
        <v>43</v>
      </c>
      <c r="P1379" s="15" t="s">
        <v>433</v>
      </c>
      <c r="Q1379" s="15" t="s">
        <v>48</v>
      </c>
      <c r="R1379" s="15" t="s">
        <v>49</v>
      </c>
      <c r="S1379" s="15" t="s">
        <v>43</v>
      </c>
      <c r="T1379" s="15" t="s">
        <v>50</v>
      </c>
      <c r="U1379" s="15" t="s">
        <v>72</v>
      </c>
      <c r="V1379" s="45">
        <f t="shared" si="36"/>
        <v>0.93282056916822342</v>
      </c>
      <c r="W1379" s="45">
        <f t="shared" si="37"/>
        <v>0.93282056916822342</v>
      </c>
      <c r="X1379" s="15" t="s">
        <v>52</v>
      </c>
      <c r="Y1379" s="15" t="s">
        <v>739</v>
      </c>
      <c r="Z1379" s="16" t="b">
        <v>0</v>
      </c>
      <c r="AA1379" s="15" t="s">
        <v>54</v>
      </c>
      <c r="AB1379" s="16" t="b">
        <v>0</v>
      </c>
      <c r="AC1379" s="16">
        <v>39</v>
      </c>
      <c r="AD1379" s="42" t="s">
        <v>1854</v>
      </c>
      <c r="AE1379" s="42"/>
    </row>
    <row r="1380" spans="2:31" x14ac:dyDescent="0.25">
      <c r="B1380">
        <v>49</v>
      </c>
      <c r="C1380" s="15" t="str">
        <f t="shared" si="38"/>
        <v>2165693sp</v>
      </c>
      <c r="D1380" s="15" t="s">
        <v>41</v>
      </c>
      <c r="E1380" s="16">
        <v>2010</v>
      </c>
      <c r="F1380" s="15" t="s">
        <v>67</v>
      </c>
      <c r="G1380" s="17">
        <v>40423</v>
      </c>
      <c r="H1380" s="15" t="s">
        <v>43</v>
      </c>
      <c r="I1380" s="15" t="s">
        <v>44</v>
      </c>
      <c r="J1380" s="16">
        <v>3008</v>
      </c>
      <c r="K1380" s="15" t="s">
        <v>110</v>
      </c>
      <c r="L1380" s="16">
        <v>750</v>
      </c>
      <c r="M1380" s="15" t="s">
        <v>46</v>
      </c>
      <c r="N1380" s="16">
        <v>3</v>
      </c>
      <c r="O1380" s="15" t="s">
        <v>43</v>
      </c>
      <c r="P1380" s="15" t="s">
        <v>433</v>
      </c>
      <c r="Q1380" s="15" t="s">
        <v>48</v>
      </c>
      <c r="R1380" s="15" t="s">
        <v>49</v>
      </c>
      <c r="S1380" s="15" t="s">
        <v>43</v>
      </c>
      <c r="T1380" s="15" t="s">
        <v>50</v>
      </c>
      <c r="U1380" s="15" t="s">
        <v>72</v>
      </c>
      <c r="V1380" s="45">
        <f t="shared" si="36"/>
        <v>0.93282056916822342</v>
      </c>
      <c r="W1380" s="45">
        <f t="shared" si="37"/>
        <v>0.93282056916822342</v>
      </c>
      <c r="X1380" s="15" t="s">
        <v>52</v>
      </c>
      <c r="Y1380" s="15" t="s">
        <v>739</v>
      </c>
      <c r="Z1380" s="16" t="b">
        <v>0</v>
      </c>
      <c r="AA1380" s="15" t="s">
        <v>54</v>
      </c>
      <c r="AB1380" s="16" t="b">
        <v>0</v>
      </c>
      <c r="AC1380" s="16">
        <v>39</v>
      </c>
      <c r="AD1380" s="42" t="s">
        <v>1854</v>
      </c>
      <c r="AE1380" s="42"/>
    </row>
    <row r="1381" spans="2:31" x14ac:dyDescent="0.25">
      <c r="B1381">
        <v>49</v>
      </c>
      <c r="C1381" s="15" t="str">
        <f t="shared" si="38"/>
        <v>2165704sp</v>
      </c>
      <c r="D1381" s="15" t="s">
        <v>41</v>
      </c>
      <c r="E1381" s="16">
        <v>2010</v>
      </c>
      <c r="F1381" s="15" t="s">
        <v>67</v>
      </c>
      <c r="G1381" s="17">
        <v>40423</v>
      </c>
      <c r="H1381" s="15" t="s">
        <v>43</v>
      </c>
      <c r="I1381" s="15" t="s">
        <v>44</v>
      </c>
      <c r="J1381" s="16">
        <v>3008</v>
      </c>
      <c r="K1381" s="15" t="s">
        <v>45</v>
      </c>
      <c r="L1381" s="16">
        <v>750</v>
      </c>
      <c r="M1381" s="15" t="s">
        <v>46</v>
      </c>
      <c r="N1381" s="16">
        <v>3</v>
      </c>
      <c r="O1381" s="15" t="s">
        <v>43</v>
      </c>
      <c r="P1381" s="15" t="s">
        <v>459</v>
      </c>
      <c r="Q1381" s="15" t="s">
        <v>48</v>
      </c>
      <c r="R1381" s="15" t="s">
        <v>49</v>
      </c>
      <c r="S1381" s="15" t="s">
        <v>43</v>
      </c>
      <c r="T1381" s="15" t="s">
        <v>50</v>
      </c>
      <c r="U1381" s="15" t="s">
        <v>72</v>
      </c>
      <c r="V1381" s="45">
        <f t="shared" si="36"/>
        <v>0.93282056916822342</v>
      </c>
      <c r="W1381" s="45">
        <f t="shared" si="37"/>
        <v>0.93282056916822342</v>
      </c>
      <c r="X1381" s="15" t="s">
        <v>52</v>
      </c>
      <c r="Y1381" s="15" t="s">
        <v>739</v>
      </c>
      <c r="Z1381" s="16" t="b">
        <v>0</v>
      </c>
      <c r="AA1381" s="15" t="s">
        <v>54</v>
      </c>
      <c r="AB1381" s="16" t="b">
        <v>0</v>
      </c>
      <c r="AC1381" s="16">
        <v>39</v>
      </c>
      <c r="AD1381" s="42" t="s">
        <v>1854</v>
      </c>
      <c r="AE1381" s="42"/>
    </row>
    <row r="1382" spans="2:31" x14ac:dyDescent="0.25">
      <c r="B1382">
        <v>49</v>
      </c>
      <c r="C1382" s="15" t="str">
        <f t="shared" si="38"/>
        <v>2165707sp</v>
      </c>
      <c r="D1382" s="15" t="s">
        <v>41</v>
      </c>
      <c r="E1382" s="16">
        <v>2010</v>
      </c>
      <c r="F1382" s="15" t="s">
        <v>67</v>
      </c>
      <c r="G1382" s="17">
        <v>40423</v>
      </c>
      <c r="H1382" s="15" t="s">
        <v>43</v>
      </c>
      <c r="I1382" s="15" t="s">
        <v>44</v>
      </c>
      <c r="J1382" s="16">
        <v>3008</v>
      </c>
      <c r="K1382" s="15" t="s">
        <v>45</v>
      </c>
      <c r="L1382" s="16">
        <v>710</v>
      </c>
      <c r="M1382" s="15" t="s">
        <v>46</v>
      </c>
      <c r="N1382" s="16">
        <v>3</v>
      </c>
      <c r="O1382" s="15" t="s">
        <v>43</v>
      </c>
      <c r="P1382" s="15" t="s">
        <v>433</v>
      </c>
      <c r="Q1382" s="15" t="s">
        <v>48</v>
      </c>
      <c r="R1382" s="15" t="s">
        <v>49</v>
      </c>
      <c r="S1382" s="15" t="s">
        <v>43</v>
      </c>
      <c r="T1382" s="15" t="s">
        <v>50</v>
      </c>
      <c r="U1382" s="15" t="s">
        <v>72</v>
      </c>
      <c r="V1382" s="45">
        <f t="shared" si="36"/>
        <v>0.93282056916822342</v>
      </c>
      <c r="W1382" s="45">
        <f t="shared" si="37"/>
        <v>0.93282056916822342</v>
      </c>
      <c r="X1382" s="15" t="s">
        <v>52</v>
      </c>
      <c r="Y1382" s="15" t="s">
        <v>739</v>
      </c>
      <c r="Z1382" s="16" t="b">
        <v>0</v>
      </c>
      <c r="AA1382" s="15" t="s">
        <v>54</v>
      </c>
      <c r="AB1382" s="16" t="b">
        <v>0</v>
      </c>
      <c r="AC1382" s="16">
        <v>39</v>
      </c>
      <c r="AD1382" s="42" t="s">
        <v>1854</v>
      </c>
      <c r="AE1382" s="42"/>
    </row>
    <row r="1383" spans="2:31" x14ac:dyDescent="0.25">
      <c r="B1383">
        <v>49</v>
      </c>
      <c r="C1383" s="15" t="str">
        <f t="shared" si="38"/>
        <v>2165894sp</v>
      </c>
      <c r="D1383" s="15" t="s">
        <v>41</v>
      </c>
      <c r="E1383" s="16">
        <v>2010</v>
      </c>
      <c r="F1383" s="15" t="s">
        <v>42</v>
      </c>
      <c r="G1383" s="17">
        <v>40441</v>
      </c>
      <c r="H1383" s="15" t="s">
        <v>43</v>
      </c>
      <c r="I1383" s="15" t="s">
        <v>44</v>
      </c>
      <c r="J1383" s="16">
        <v>3008</v>
      </c>
      <c r="K1383" s="15" t="s">
        <v>45</v>
      </c>
      <c r="L1383" s="16">
        <v>630</v>
      </c>
      <c r="M1383" s="15" t="s">
        <v>46</v>
      </c>
      <c r="N1383" s="16">
        <v>3</v>
      </c>
      <c r="O1383" s="15" t="s">
        <v>43</v>
      </c>
      <c r="P1383" s="15" t="s">
        <v>435</v>
      </c>
      <c r="Q1383" s="15" t="s">
        <v>48</v>
      </c>
      <c r="R1383" s="15" t="s">
        <v>49</v>
      </c>
      <c r="S1383" s="15" t="s">
        <v>43</v>
      </c>
      <c r="T1383" s="15" t="s">
        <v>50</v>
      </c>
      <c r="U1383" s="15" t="s">
        <v>82</v>
      </c>
      <c r="V1383" s="45">
        <f t="shared" si="36"/>
        <v>1.3326008130974618</v>
      </c>
      <c r="W1383" s="45">
        <f t="shared" si="37"/>
        <v>1.3326008130974618</v>
      </c>
      <c r="X1383" s="15" t="s">
        <v>52</v>
      </c>
      <c r="Y1383" s="15" t="s">
        <v>858</v>
      </c>
      <c r="Z1383" s="16" t="b">
        <v>0</v>
      </c>
      <c r="AA1383" s="15" t="s">
        <v>54</v>
      </c>
      <c r="AB1383" s="16" t="b">
        <v>0</v>
      </c>
      <c r="AC1383" s="16">
        <v>39</v>
      </c>
      <c r="AD1383" s="42" t="s">
        <v>1854</v>
      </c>
      <c r="AE1383" s="42"/>
    </row>
    <row r="1384" spans="2:31" x14ac:dyDescent="0.25">
      <c r="B1384">
        <v>49</v>
      </c>
      <c r="C1384" s="15" t="str">
        <f t="shared" si="38"/>
        <v>2166051sp</v>
      </c>
      <c r="D1384" s="15" t="s">
        <v>41</v>
      </c>
      <c r="E1384" s="16">
        <v>2010</v>
      </c>
      <c r="F1384" s="15" t="s">
        <v>67</v>
      </c>
      <c r="G1384" s="17">
        <v>40423</v>
      </c>
      <c r="H1384" s="15" t="s">
        <v>43</v>
      </c>
      <c r="I1384" s="15" t="s">
        <v>44</v>
      </c>
      <c r="J1384" s="16">
        <v>3008</v>
      </c>
      <c r="K1384" s="15" t="s">
        <v>110</v>
      </c>
      <c r="L1384" s="16">
        <v>720</v>
      </c>
      <c r="M1384" s="15" t="s">
        <v>46</v>
      </c>
      <c r="N1384" s="16">
        <v>4</v>
      </c>
      <c r="O1384" s="15" t="s">
        <v>43</v>
      </c>
      <c r="P1384" s="15" t="s">
        <v>405</v>
      </c>
      <c r="Q1384" s="15" t="s">
        <v>48</v>
      </c>
      <c r="R1384" s="15" t="s">
        <v>49</v>
      </c>
      <c r="S1384" s="15" t="s">
        <v>43</v>
      </c>
      <c r="T1384" s="15" t="s">
        <v>50</v>
      </c>
      <c r="U1384" s="15" t="s">
        <v>72</v>
      </c>
      <c r="V1384" s="45">
        <f t="shared" si="36"/>
        <v>0.93282056916822342</v>
      </c>
      <c r="W1384" s="45">
        <f t="shared" si="37"/>
        <v>0.93282056916822342</v>
      </c>
      <c r="X1384" s="15" t="s">
        <v>52</v>
      </c>
      <c r="Y1384" s="15" t="s">
        <v>739</v>
      </c>
      <c r="Z1384" s="16" t="b">
        <v>0</v>
      </c>
      <c r="AA1384" s="15" t="s">
        <v>54</v>
      </c>
      <c r="AB1384" s="16" t="b">
        <v>0</v>
      </c>
      <c r="AC1384" s="16">
        <v>39</v>
      </c>
      <c r="AD1384" s="42" t="s">
        <v>1854</v>
      </c>
      <c r="AE1384" s="42"/>
    </row>
    <row r="1385" spans="2:31" x14ac:dyDescent="0.25">
      <c r="B1385">
        <v>49</v>
      </c>
      <c r="C1385" s="15" t="str">
        <f t="shared" si="38"/>
        <v>2166053sp</v>
      </c>
      <c r="D1385" s="15" t="s">
        <v>41</v>
      </c>
      <c r="E1385" s="16">
        <v>2010</v>
      </c>
      <c r="F1385" s="15" t="s">
        <v>67</v>
      </c>
      <c r="G1385" s="17">
        <v>40423</v>
      </c>
      <c r="H1385" s="15" t="s">
        <v>43</v>
      </c>
      <c r="I1385" s="15" t="s">
        <v>44</v>
      </c>
      <c r="J1385" s="16">
        <v>3008</v>
      </c>
      <c r="K1385" s="15" t="s">
        <v>45</v>
      </c>
      <c r="L1385" s="16">
        <v>800</v>
      </c>
      <c r="M1385" s="15" t="s">
        <v>46</v>
      </c>
      <c r="N1385" s="16">
        <v>3</v>
      </c>
      <c r="O1385" s="15" t="s">
        <v>43</v>
      </c>
      <c r="P1385" s="15" t="s">
        <v>433</v>
      </c>
      <c r="Q1385" s="15" t="s">
        <v>48</v>
      </c>
      <c r="R1385" s="15" t="s">
        <v>49</v>
      </c>
      <c r="S1385" s="15" t="s">
        <v>43</v>
      </c>
      <c r="T1385" s="15" t="s">
        <v>50</v>
      </c>
      <c r="U1385" s="15" t="s">
        <v>72</v>
      </c>
      <c r="V1385" s="45">
        <f t="shared" si="36"/>
        <v>0.93282056916822342</v>
      </c>
      <c r="W1385" s="45">
        <f t="shared" si="37"/>
        <v>0.93282056916822342</v>
      </c>
      <c r="X1385" s="15" t="s">
        <v>52</v>
      </c>
      <c r="Y1385" s="15" t="s">
        <v>739</v>
      </c>
      <c r="Z1385" s="16" t="b">
        <v>0</v>
      </c>
      <c r="AA1385" s="15" t="s">
        <v>54</v>
      </c>
      <c r="AB1385" s="16" t="b">
        <v>0</v>
      </c>
      <c r="AC1385" s="16">
        <v>39</v>
      </c>
      <c r="AD1385" s="42" t="s">
        <v>1854</v>
      </c>
      <c r="AE1385" s="42"/>
    </row>
    <row r="1386" spans="2:31" x14ac:dyDescent="0.25">
      <c r="B1386">
        <v>49</v>
      </c>
      <c r="C1386" s="15" t="str">
        <f t="shared" si="38"/>
        <v>2166057sp</v>
      </c>
      <c r="D1386" s="15" t="s">
        <v>41</v>
      </c>
      <c r="E1386" s="16">
        <v>2010</v>
      </c>
      <c r="F1386" s="15" t="s">
        <v>67</v>
      </c>
      <c r="G1386" s="17">
        <v>40423</v>
      </c>
      <c r="H1386" s="15" t="s">
        <v>43</v>
      </c>
      <c r="I1386" s="15" t="s">
        <v>44</v>
      </c>
      <c r="J1386" s="16">
        <v>3008</v>
      </c>
      <c r="K1386" s="15" t="s">
        <v>110</v>
      </c>
      <c r="L1386" s="16">
        <v>880</v>
      </c>
      <c r="M1386" s="15" t="s">
        <v>46</v>
      </c>
      <c r="N1386" s="16">
        <v>4</v>
      </c>
      <c r="O1386" s="15" t="s">
        <v>43</v>
      </c>
      <c r="P1386" s="15" t="s">
        <v>405</v>
      </c>
      <c r="Q1386" s="15" t="s">
        <v>48</v>
      </c>
      <c r="R1386" s="15" t="s">
        <v>49</v>
      </c>
      <c r="S1386" s="15" t="s">
        <v>43</v>
      </c>
      <c r="T1386" s="15" t="s">
        <v>50</v>
      </c>
      <c r="U1386" s="15" t="s">
        <v>72</v>
      </c>
      <c r="V1386" s="45">
        <f t="shared" si="36"/>
        <v>0.93282056916822342</v>
      </c>
      <c r="W1386" s="45">
        <f t="shared" si="37"/>
        <v>0.93282056916822342</v>
      </c>
      <c r="X1386" s="15" t="s">
        <v>52</v>
      </c>
      <c r="Y1386" s="15" t="s">
        <v>739</v>
      </c>
      <c r="Z1386" s="16" t="b">
        <v>0</v>
      </c>
      <c r="AA1386" s="15" t="s">
        <v>54</v>
      </c>
      <c r="AB1386" s="16" t="b">
        <v>0</v>
      </c>
      <c r="AC1386" s="16">
        <v>39</v>
      </c>
      <c r="AD1386" s="42" t="s">
        <v>1854</v>
      </c>
      <c r="AE1386" s="42"/>
    </row>
    <row r="1387" spans="2:31" x14ac:dyDescent="0.25">
      <c r="B1387">
        <v>49</v>
      </c>
      <c r="C1387" s="15" t="str">
        <f t="shared" si="38"/>
        <v>2166059sp</v>
      </c>
      <c r="D1387" s="15" t="s">
        <v>41</v>
      </c>
      <c r="E1387" s="16">
        <v>2010</v>
      </c>
      <c r="F1387" s="15" t="s">
        <v>67</v>
      </c>
      <c r="G1387" s="17">
        <v>40423</v>
      </c>
      <c r="H1387" s="15" t="s">
        <v>43</v>
      </c>
      <c r="I1387" s="15" t="s">
        <v>44</v>
      </c>
      <c r="J1387" s="16">
        <v>3008</v>
      </c>
      <c r="K1387" s="15" t="s">
        <v>45</v>
      </c>
      <c r="L1387" s="16">
        <v>860</v>
      </c>
      <c r="M1387" s="15" t="s">
        <v>46</v>
      </c>
      <c r="N1387" s="16">
        <v>3</v>
      </c>
      <c r="O1387" s="15" t="s">
        <v>43</v>
      </c>
      <c r="P1387" s="15" t="s">
        <v>433</v>
      </c>
      <c r="Q1387" s="15" t="s">
        <v>48</v>
      </c>
      <c r="R1387" s="15" t="s">
        <v>49</v>
      </c>
      <c r="S1387" s="15" t="s">
        <v>43</v>
      </c>
      <c r="T1387" s="15" t="s">
        <v>50</v>
      </c>
      <c r="U1387" s="15" t="s">
        <v>72</v>
      </c>
      <c r="V1387" s="45">
        <f t="shared" si="36"/>
        <v>0.93282056916822342</v>
      </c>
      <c r="W1387" s="45">
        <f t="shared" si="37"/>
        <v>0.93282056916822342</v>
      </c>
      <c r="X1387" s="15" t="s">
        <v>52</v>
      </c>
      <c r="Y1387" s="15" t="s">
        <v>739</v>
      </c>
      <c r="Z1387" s="16" t="b">
        <v>0</v>
      </c>
      <c r="AA1387" s="15" t="s">
        <v>54</v>
      </c>
      <c r="AB1387" s="16" t="b">
        <v>0</v>
      </c>
      <c r="AC1387" s="16">
        <v>39</v>
      </c>
      <c r="AD1387" s="42" t="s">
        <v>1854</v>
      </c>
      <c r="AE1387" s="42"/>
    </row>
    <row r="1388" spans="2:31" x14ac:dyDescent="0.25">
      <c r="B1388">
        <v>49</v>
      </c>
      <c r="C1388" s="15" t="str">
        <f t="shared" si="38"/>
        <v>2166063sp</v>
      </c>
      <c r="D1388" s="15" t="s">
        <v>41</v>
      </c>
      <c r="E1388" s="16">
        <v>2010</v>
      </c>
      <c r="F1388" s="15" t="s">
        <v>67</v>
      </c>
      <c r="G1388" s="17">
        <v>40423</v>
      </c>
      <c r="H1388" s="15" t="s">
        <v>43</v>
      </c>
      <c r="I1388" s="15" t="s">
        <v>44</v>
      </c>
      <c r="J1388" s="16">
        <v>3008</v>
      </c>
      <c r="K1388" s="15" t="s">
        <v>110</v>
      </c>
      <c r="L1388" s="16">
        <v>750</v>
      </c>
      <c r="M1388" s="15" t="s">
        <v>46</v>
      </c>
      <c r="N1388" s="16">
        <v>3</v>
      </c>
      <c r="O1388" s="15" t="s">
        <v>43</v>
      </c>
      <c r="P1388" s="15" t="s">
        <v>433</v>
      </c>
      <c r="Q1388" s="15" t="s">
        <v>48</v>
      </c>
      <c r="R1388" s="15" t="s">
        <v>49</v>
      </c>
      <c r="S1388" s="15" t="s">
        <v>43</v>
      </c>
      <c r="T1388" s="15" t="s">
        <v>50</v>
      </c>
      <c r="U1388" s="15" t="s">
        <v>72</v>
      </c>
      <c r="V1388" s="45">
        <f t="shared" si="36"/>
        <v>0.93282056916822342</v>
      </c>
      <c r="W1388" s="45">
        <f t="shared" si="37"/>
        <v>0.93282056916822342</v>
      </c>
      <c r="X1388" s="15" t="s">
        <v>52</v>
      </c>
      <c r="Y1388" s="15" t="s">
        <v>739</v>
      </c>
      <c r="Z1388" s="16" t="b">
        <v>0</v>
      </c>
      <c r="AA1388" s="15" t="s">
        <v>54</v>
      </c>
      <c r="AB1388" s="16" t="b">
        <v>0</v>
      </c>
      <c r="AC1388" s="16">
        <v>39</v>
      </c>
      <c r="AD1388" s="42" t="s">
        <v>1854</v>
      </c>
      <c r="AE1388" s="42"/>
    </row>
    <row r="1389" spans="2:31" x14ac:dyDescent="0.25">
      <c r="B1389">
        <v>49</v>
      </c>
      <c r="C1389" s="15" t="str">
        <f t="shared" si="38"/>
        <v>2166067sp</v>
      </c>
      <c r="D1389" s="15" t="s">
        <v>41</v>
      </c>
      <c r="E1389" s="16">
        <v>2010</v>
      </c>
      <c r="F1389" s="15" t="s">
        <v>67</v>
      </c>
      <c r="G1389" s="17">
        <v>40423</v>
      </c>
      <c r="H1389" s="15" t="s">
        <v>43</v>
      </c>
      <c r="I1389" s="15" t="s">
        <v>44</v>
      </c>
      <c r="J1389" s="16">
        <v>3008</v>
      </c>
      <c r="K1389" s="15" t="s">
        <v>45</v>
      </c>
      <c r="L1389" s="16">
        <v>840</v>
      </c>
      <c r="M1389" s="15" t="s">
        <v>46</v>
      </c>
      <c r="N1389" s="16">
        <v>3</v>
      </c>
      <c r="O1389" s="15" t="s">
        <v>43</v>
      </c>
      <c r="P1389" s="15" t="s">
        <v>433</v>
      </c>
      <c r="Q1389" s="15" t="s">
        <v>48</v>
      </c>
      <c r="R1389" s="15" t="s">
        <v>49</v>
      </c>
      <c r="S1389" s="15" t="s">
        <v>43</v>
      </c>
      <c r="T1389" s="15" t="s">
        <v>50</v>
      </c>
      <c r="U1389" s="15" t="s">
        <v>72</v>
      </c>
      <c r="V1389" s="45">
        <f t="shared" si="36"/>
        <v>0.93282056916822342</v>
      </c>
      <c r="W1389" s="45">
        <f t="shared" si="37"/>
        <v>0.93282056916822342</v>
      </c>
      <c r="X1389" s="15" t="s">
        <v>52</v>
      </c>
      <c r="Y1389" s="15" t="s">
        <v>739</v>
      </c>
      <c r="Z1389" s="16" t="b">
        <v>0</v>
      </c>
      <c r="AA1389" s="15" t="s">
        <v>54</v>
      </c>
      <c r="AB1389" s="16" t="b">
        <v>0</v>
      </c>
      <c r="AC1389" s="16">
        <v>39</v>
      </c>
      <c r="AD1389" s="42" t="s">
        <v>1854</v>
      </c>
      <c r="AE1389" s="42"/>
    </row>
    <row r="1390" spans="2:31" x14ac:dyDescent="0.25">
      <c r="B1390">
        <v>49</v>
      </c>
      <c r="C1390" s="15" t="str">
        <f t="shared" si="38"/>
        <v>2166069sp</v>
      </c>
      <c r="D1390" s="15" t="s">
        <v>41</v>
      </c>
      <c r="E1390" s="16">
        <v>2010</v>
      </c>
      <c r="F1390" s="15" t="s">
        <v>67</v>
      </c>
      <c r="G1390" s="17">
        <v>40423</v>
      </c>
      <c r="H1390" s="15" t="s">
        <v>43</v>
      </c>
      <c r="I1390" s="15" t="s">
        <v>44</v>
      </c>
      <c r="J1390" s="16">
        <v>3008</v>
      </c>
      <c r="K1390" s="15" t="s">
        <v>45</v>
      </c>
      <c r="L1390" s="16">
        <v>670</v>
      </c>
      <c r="M1390" s="15" t="s">
        <v>46</v>
      </c>
      <c r="N1390" s="16">
        <v>3</v>
      </c>
      <c r="O1390" s="15" t="s">
        <v>43</v>
      </c>
      <c r="P1390" s="15" t="s">
        <v>433</v>
      </c>
      <c r="Q1390" s="15" t="s">
        <v>48</v>
      </c>
      <c r="R1390" s="15" t="s">
        <v>49</v>
      </c>
      <c r="S1390" s="15" t="s">
        <v>43</v>
      </c>
      <c r="T1390" s="15" t="s">
        <v>50</v>
      </c>
      <c r="U1390" s="15" t="s">
        <v>72</v>
      </c>
      <c r="V1390" s="45">
        <f t="shared" si="36"/>
        <v>0.93282056916822342</v>
      </c>
      <c r="W1390" s="45">
        <f t="shared" si="37"/>
        <v>0.93282056916822342</v>
      </c>
      <c r="X1390" s="15" t="s">
        <v>52</v>
      </c>
      <c r="Y1390" s="15" t="s">
        <v>739</v>
      </c>
      <c r="Z1390" s="16" t="b">
        <v>0</v>
      </c>
      <c r="AA1390" s="15" t="s">
        <v>54</v>
      </c>
      <c r="AB1390" s="16" t="b">
        <v>0</v>
      </c>
      <c r="AC1390" s="16">
        <v>39</v>
      </c>
      <c r="AD1390" s="42" t="s">
        <v>1854</v>
      </c>
      <c r="AE1390" s="42"/>
    </row>
    <row r="1391" spans="2:31" x14ac:dyDescent="0.25">
      <c r="B1391">
        <v>49</v>
      </c>
      <c r="C1391" s="15" t="str">
        <f t="shared" si="38"/>
        <v>2166071sp</v>
      </c>
      <c r="D1391" s="15" t="s">
        <v>41</v>
      </c>
      <c r="E1391" s="16">
        <v>2010</v>
      </c>
      <c r="F1391" s="15" t="s">
        <v>67</v>
      </c>
      <c r="G1391" s="17">
        <v>40423</v>
      </c>
      <c r="H1391" s="15" t="s">
        <v>43</v>
      </c>
      <c r="I1391" s="15" t="s">
        <v>44</v>
      </c>
      <c r="J1391" s="16">
        <v>3008</v>
      </c>
      <c r="K1391" s="15" t="s">
        <v>45</v>
      </c>
      <c r="L1391" s="16">
        <v>800</v>
      </c>
      <c r="M1391" s="15" t="s">
        <v>46</v>
      </c>
      <c r="N1391" s="16">
        <v>3</v>
      </c>
      <c r="O1391" s="15" t="s">
        <v>43</v>
      </c>
      <c r="P1391" s="15" t="s">
        <v>433</v>
      </c>
      <c r="Q1391" s="15" t="s">
        <v>48</v>
      </c>
      <c r="R1391" s="15" t="s">
        <v>49</v>
      </c>
      <c r="S1391" s="15" t="s">
        <v>43</v>
      </c>
      <c r="T1391" s="15" t="s">
        <v>50</v>
      </c>
      <c r="U1391" s="15" t="s">
        <v>72</v>
      </c>
      <c r="V1391" s="45">
        <f t="shared" si="36"/>
        <v>0.93282056916822342</v>
      </c>
      <c r="W1391" s="45">
        <f t="shared" si="37"/>
        <v>0.93282056916822342</v>
      </c>
      <c r="X1391" s="15" t="s">
        <v>52</v>
      </c>
      <c r="Y1391" s="15" t="s">
        <v>739</v>
      </c>
      <c r="Z1391" s="16" t="b">
        <v>0</v>
      </c>
      <c r="AA1391" s="15" t="s">
        <v>54</v>
      </c>
      <c r="AB1391" s="16" t="b">
        <v>0</v>
      </c>
      <c r="AC1391" s="16">
        <v>39</v>
      </c>
      <c r="AD1391" s="42" t="s">
        <v>1854</v>
      </c>
      <c r="AE1391" s="42"/>
    </row>
    <row r="1392" spans="2:31" x14ac:dyDescent="0.25">
      <c r="B1392">
        <v>49</v>
      </c>
      <c r="C1392" s="15" t="str">
        <f t="shared" si="38"/>
        <v>2166074sp</v>
      </c>
      <c r="D1392" s="15" t="s">
        <v>41</v>
      </c>
      <c r="E1392" s="16">
        <v>2010</v>
      </c>
      <c r="F1392" s="15" t="s">
        <v>67</v>
      </c>
      <c r="G1392" s="17">
        <v>40423</v>
      </c>
      <c r="H1392" s="15" t="s">
        <v>43</v>
      </c>
      <c r="I1392" s="15" t="s">
        <v>44</v>
      </c>
      <c r="J1392" s="16">
        <v>3008</v>
      </c>
      <c r="K1392" s="15" t="s">
        <v>45</v>
      </c>
      <c r="L1392" s="16">
        <v>730</v>
      </c>
      <c r="M1392" s="15" t="s">
        <v>46</v>
      </c>
      <c r="N1392" s="16">
        <v>3</v>
      </c>
      <c r="O1392" s="15" t="s">
        <v>43</v>
      </c>
      <c r="P1392" s="15" t="s">
        <v>433</v>
      </c>
      <c r="Q1392" s="15" t="s">
        <v>48</v>
      </c>
      <c r="R1392" s="15" t="s">
        <v>49</v>
      </c>
      <c r="S1392" s="15" t="s">
        <v>43</v>
      </c>
      <c r="T1392" s="15" t="s">
        <v>50</v>
      </c>
      <c r="U1392" s="15" t="s">
        <v>72</v>
      </c>
      <c r="V1392" s="45">
        <f t="shared" si="36"/>
        <v>0.93282056916822342</v>
      </c>
      <c r="W1392" s="45">
        <f t="shared" si="37"/>
        <v>0.93282056916822342</v>
      </c>
      <c r="X1392" s="15" t="s">
        <v>52</v>
      </c>
      <c r="Y1392" s="15" t="s">
        <v>739</v>
      </c>
      <c r="Z1392" s="16" t="b">
        <v>0</v>
      </c>
      <c r="AA1392" s="15" t="s">
        <v>54</v>
      </c>
      <c r="AB1392" s="16" t="b">
        <v>0</v>
      </c>
      <c r="AC1392" s="16">
        <v>39</v>
      </c>
      <c r="AD1392" s="42" t="s">
        <v>1854</v>
      </c>
      <c r="AE1392" s="42"/>
    </row>
    <row r="1393" spans="2:31" x14ac:dyDescent="0.25">
      <c r="B1393">
        <v>49</v>
      </c>
      <c r="C1393" s="15" t="str">
        <f t="shared" si="38"/>
        <v>2166076sp</v>
      </c>
      <c r="D1393" s="15" t="s">
        <v>41</v>
      </c>
      <c r="E1393" s="16">
        <v>2010</v>
      </c>
      <c r="F1393" s="15" t="s">
        <v>67</v>
      </c>
      <c r="G1393" s="17">
        <v>40423</v>
      </c>
      <c r="H1393" s="15" t="s">
        <v>43</v>
      </c>
      <c r="I1393" s="15" t="s">
        <v>44</v>
      </c>
      <c r="J1393" s="16">
        <v>3008</v>
      </c>
      <c r="K1393" s="15" t="s">
        <v>45</v>
      </c>
      <c r="L1393" s="16">
        <v>710</v>
      </c>
      <c r="M1393" s="15" t="s">
        <v>46</v>
      </c>
      <c r="N1393" s="16">
        <v>3</v>
      </c>
      <c r="O1393" s="15" t="s">
        <v>43</v>
      </c>
      <c r="P1393" s="15" t="s">
        <v>433</v>
      </c>
      <c r="Q1393" s="15" t="s">
        <v>48</v>
      </c>
      <c r="R1393" s="15" t="s">
        <v>49</v>
      </c>
      <c r="S1393" s="15" t="s">
        <v>43</v>
      </c>
      <c r="T1393" s="15" t="s">
        <v>50</v>
      </c>
      <c r="U1393" s="15" t="s">
        <v>72</v>
      </c>
      <c r="V1393" s="45">
        <f t="shared" si="36"/>
        <v>0.93282056916822342</v>
      </c>
      <c r="W1393" s="45">
        <f t="shared" si="37"/>
        <v>0.93282056916822342</v>
      </c>
      <c r="X1393" s="15" t="s">
        <v>52</v>
      </c>
      <c r="Y1393" s="15" t="s">
        <v>739</v>
      </c>
      <c r="Z1393" s="16" t="b">
        <v>0</v>
      </c>
      <c r="AA1393" s="15" t="s">
        <v>54</v>
      </c>
      <c r="AB1393" s="16" t="b">
        <v>0</v>
      </c>
      <c r="AC1393" s="16">
        <v>39</v>
      </c>
      <c r="AD1393" s="42" t="s">
        <v>1854</v>
      </c>
      <c r="AE1393" s="42"/>
    </row>
    <row r="1394" spans="2:31" x14ac:dyDescent="0.25">
      <c r="B1394">
        <v>49</v>
      </c>
      <c r="C1394" s="15" t="str">
        <f t="shared" si="38"/>
        <v>2166078sp</v>
      </c>
      <c r="D1394" s="15" t="s">
        <v>41</v>
      </c>
      <c r="E1394" s="16">
        <v>2010</v>
      </c>
      <c r="F1394" s="15" t="s">
        <v>67</v>
      </c>
      <c r="G1394" s="17">
        <v>40423</v>
      </c>
      <c r="H1394" s="15" t="s">
        <v>43</v>
      </c>
      <c r="I1394" s="15" t="s">
        <v>44</v>
      </c>
      <c r="J1394" s="16">
        <v>3008</v>
      </c>
      <c r="K1394" s="15" t="s">
        <v>110</v>
      </c>
      <c r="L1394" s="16">
        <v>730</v>
      </c>
      <c r="M1394" s="15" t="s">
        <v>46</v>
      </c>
      <c r="N1394" s="16">
        <v>3</v>
      </c>
      <c r="O1394" s="15" t="s">
        <v>43</v>
      </c>
      <c r="P1394" s="15" t="s">
        <v>433</v>
      </c>
      <c r="Q1394" s="15" t="s">
        <v>48</v>
      </c>
      <c r="R1394" s="15" t="s">
        <v>49</v>
      </c>
      <c r="S1394" s="15" t="s">
        <v>43</v>
      </c>
      <c r="T1394" s="15" t="s">
        <v>50</v>
      </c>
      <c r="U1394" s="15" t="s">
        <v>72</v>
      </c>
      <c r="V1394" s="45">
        <f t="shared" si="36"/>
        <v>0.93282056916822342</v>
      </c>
      <c r="W1394" s="45">
        <f t="shared" si="37"/>
        <v>0.93282056916822342</v>
      </c>
      <c r="X1394" s="15" t="s">
        <v>52</v>
      </c>
      <c r="Y1394" s="15" t="s">
        <v>739</v>
      </c>
      <c r="Z1394" s="16" t="b">
        <v>0</v>
      </c>
      <c r="AA1394" s="15" t="s">
        <v>54</v>
      </c>
      <c r="AB1394" s="16" t="b">
        <v>0</v>
      </c>
      <c r="AC1394" s="16">
        <v>39</v>
      </c>
      <c r="AD1394" s="42" t="s">
        <v>1854</v>
      </c>
      <c r="AE1394" s="42"/>
    </row>
    <row r="1395" spans="2:31" x14ac:dyDescent="0.25">
      <c r="B1395">
        <v>49</v>
      </c>
      <c r="C1395" s="15" t="str">
        <f t="shared" si="38"/>
        <v>2166080sp</v>
      </c>
      <c r="D1395" s="15" t="s">
        <v>41</v>
      </c>
      <c r="E1395" s="16">
        <v>2010</v>
      </c>
      <c r="F1395" s="15" t="s">
        <v>67</v>
      </c>
      <c r="G1395" s="17">
        <v>40423</v>
      </c>
      <c r="H1395" s="15" t="s">
        <v>43</v>
      </c>
      <c r="I1395" s="15" t="s">
        <v>44</v>
      </c>
      <c r="J1395" s="16">
        <v>3008</v>
      </c>
      <c r="K1395" s="15" t="s">
        <v>110</v>
      </c>
      <c r="L1395" s="16">
        <v>910</v>
      </c>
      <c r="M1395" s="15" t="s">
        <v>46</v>
      </c>
      <c r="N1395" s="16">
        <v>4</v>
      </c>
      <c r="O1395" s="15" t="s">
        <v>43</v>
      </c>
      <c r="P1395" s="15" t="s">
        <v>405</v>
      </c>
      <c r="Q1395" s="15" t="s">
        <v>48</v>
      </c>
      <c r="R1395" s="15" t="s">
        <v>49</v>
      </c>
      <c r="S1395" s="15" t="s">
        <v>43</v>
      </c>
      <c r="T1395" s="15" t="s">
        <v>50</v>
      </c>
      <c r="U1395" s="15" t="s">
        <v>72</v>
      </c>
      <c r="V1395" s="45">
        <f t="shared" si="36"/>
        <v>0.93282056916822342</v>
      </c>
      <c r="W1395" s="45">
        <f t="shared" si="37"/>
        <v>0.93282056916822342</v>
      </c>
      <c r="X1395" s="15" t="s">
        <v>52</v>
      </c>
      <c r="Y1395" s="15" t="s">
        <v>739</v>
      </c>
      <c r="Z1395" s="16" t="b">
        <v>0</v>
      </c>
      <c r="AA1395" s="15" t="s">
        <v>54</v>
      </c>
      <c r="AB1395" s="16" t="b">
        <v>0</v>
      </c>
      <c r="AC1395" s="16">
        <v>39</v>
      </c>
      <c r="AD1395" s="42" t="s">
        <v>1854</v>
      </c>
      <c r="AE1395" s="42"/>
    </row>
    <row r="1396" spans="2:31" x14ac:dyDescent="0.25">
      <c r="B1396">
        <v>49</v>
      </c>
      <c r="C1396" s="15" t="str">
        <f t="shared" si="38"/>
        <v>2166086sp</v>
      </c>
      <c r="D1396" s="15" t="s">
        <v>41</v>
      </c>
      <c r="E1396" s="16">
        <v>2010</v>
      </c>
      <c r="F1396" s="15" t="s">
        <v>67</v>
      </c>
      <c r="G1396" s="17">
        <v>40423</v>
      </c>
      <c r="H1396" s="15" t="s">
        <v>43</v>
      </c>
      <c r="I1396" s="15" t="s">
        <v>44</v>
      </c>
      <c r="J1396" s="16">
        <v>3008</v>
      </c>
      <c r="K1396" s="15" t="s">
        <v>45</v>
      </c>
      <c r="L1396" s="16">
        <v>680</v>
      </c>
      <c r="M1396" s="15" t="s">
        <v>46</v>
      </c>
      <c r="N1396" s="16">
        <v>3</v>
      </c>
      <c r="O1396" s="15" t="s">
        <v>43</v>
      </c>
      <c r="P1396" s="15" t="s">
        <v>433</v>
      </c>
      <c r="Q1396" s="15" t="s">
        <v>48</v>
      </c>
      <c r="R1396" s="15" t="s">
        <v>49</v>
      </c>
      <c r="S1396" s="15" t="s">
        <v>43</v>
      </c>
      <c r="T1396" s="15" t="s">
        <v>50</v>
      </c>
      <c r="U1396" s="15" t="s">
        <v>72</v>
      </c>
      <c r="V1396" s="45">
        <f t="shared" si="36"/>
        <v>0.93282056916822342</v>
      </c>
      <c r="W1396" s="45">
        <f t="shared" si="37"/>
        <v>0.93282056916822342</v>
      </c>
      <c r="X1396" s="15" t="s">
        <v>52</v>
      </c>
      <c r="Y1396" s="15" t="s">
        <v>739</v>
      </c>
      <c r="Z1396" s="16" t="b">
        <v>0</v>
      </c>
      <c r="AA1396" s="15" t="s">
        <v>54</v>
      </c>
      <c r="AB1396" s="16" t="b">
        <v>0</v>
      </c>
      <c r="AC1396" s="16">
        <v>39</v>
      </c>
      <c r="AD1396" s="42" t="s">
        <v>1854</v>
      </c>
      <c r="AE1396" s="42"/>
    </row>
    <row r="1397" spans="2:31" x14ac:dyDescent="0.25">
      <c r="B1397">
        <v>49</v>
      </c>
      <c r="C1397" s="15" t="str">
        <f t="shared" si="38"/>
        <v>2166087sp</v>
      </c>
      <c r="D1397" s="15" t="s">
        <v>41</v>
      </c>
      <c r="E1397" s="16">
        <v>2010</v>
      </c>
      <c r="F1397" s="15" t="s">
        <v>67</v>
      </c>
      <c r="G1397" s="17">
        <v>40423</v>
      </c>
      <c r="H1397" s="15" t="s">
        <v>43</v>
      </c>
      <c r="I1397" s="15" t="s">
        <v>44</v>
      </c>
      <c r="J1397" s="16">
        <v>3008</v>
      </c>
      <c r="K1397" s="15" t="s">
        <v>45</v>
      </c>
      <c r="L1397" s="16">
        <v>680</v>
      </c>
      <c r="M1397" s="15" t="s">
        <v>46</v>
      </c>
      <c r="N1397" s="16">
        <v>3</v>
      </c>
      <c r="O1397" s="15" t="s">
        <v>43</v>
      </c>
      <c r="P1397" s="15" t="s">
        <v>433</v>
      </c>
      <c r="Q1397" s="15" t="s">
        <v>48</v>
      </c>
      <c r="R1397" s="15" t="s">
        <v>49</v>
      </c>
      <c r="S1397" s="15" t="s">
        <v>43</v>
      </c>
      <c r="T1397" s="15" t="s">
        <v>50</v>
      </c>
      <c r="U1397" s="15" t="s">
        <v>72</v>
      </c>
      <c r="V1397" s="45">
        <f t="shared" si="36"/>
        <v>0.93282056916822342</v>
      </c>
      <c r="W1397" s="45">
        <f t="shared" si="37"/>
        <v>0.93282056916822342</v>
      </c>
      <c r="X1397" s="15" t="s">
        <v>52</v>
      </c>
      <c r="Y1397" s="15" t="s">
        <v>739</v>
      </c>
      <c r="Z1397" s="16" t="b">
        <v>0</v>
      </c>
      <c r="AA1397" s="15" t="s">
        <v>54</v>
      </c>
      <c r="AB1397" s="16" t="b">
        <v>0</v>
      </c>
      <c r="AC1397" s="16">
        <v>39</v>
      </c>
      <c r="AD1397" s="42" t="s">
        <v>1854</v>
      </c>
      <c r="AE1397" s="42"/>
    </row>
    <row r="1398" spans="2:31" x14ac:dyDescent="0.25">
      <c r="B1398">
        <v>49</v>
      </c>
      <c r="C1398" s="15" t="str">
        <f t="shared" si="38"/>
        <v>2166264sp</v>
      </c>
      <c r="D1398" s="15" t="s">
        <v>41</v>
      </c>
      <c r="E1398" s="16">
        <v>2010</v>
      </c>
      <c r="F1398" s="15" t="s">
        <v>67</v>
      </c>
      <c r="G1398" s="17">
        <v>40422</v>
      </c>
      <c r="H1398" s="15" t="s">
        <v>43</v>
      </c>
      <c r="I1398" s="15" t="s">
        <v>44</v>
      </c>
      <c r="J1398" s="16">
        <v>3008</v>
      </c>
      <c r="K1398" s="15" t="s">
        <v>110</v>
      </c>
      <c r="L1398" s="16">
        <v>690</v>
      </c>
      <c r="M1398" s="15" t="s">
        <v>46</v>
      </c>
      <c r="N1398" s="16">
        <v>3</v>
      </c>
      <c r="O1398" s="15" t="s">
        <v>43</v>
      </c>
      <c r="P1398" s="15" t="s">
        <v>433</v>
      </c>
      <c r="Q1398" s="15" t="s">
        <v>48</v>
      </c>
      <c r="R1398" s="15" t="s">
        <v>49</v>
      </c>
      <c r="S1398" s="15" t="s">
        <v>43</v>
      </c>
      <c r="T1398" s="15" t="s">
        <v>50</v>
      </c>
      <c r="U1398" s="15" t="s">
        <v>72</v>
      </c>
      <c r="V1398" s="45">
        <f t="shared" si="36"/>
        <v>0.93282056916822342</v>
      </c>
      <c r="W1398" s="45">
        <f t="shared" si="37"/>
        <v>0.93282056916822342</v>
      </c>
      <c r="X1398" s="15" t="s">
        <v>52</v>
      </c>
      <c r="Y1398" s="15" t="s">
        <v>739</v>
      </c>
      <c r="Z1398" s="16" t="b">
        <v>0</v>
      </c>
      <c r="AA1398" s="15" t="s">
        <v>54</v>
      </c>
      <c r="AB1398" s="16" t="b">
        <v>0</v>
      </c>
      <c r="AC1398" s="16">
        <v>39</v>
      </c>
      <c r="AD1398" s="42" t="s">
        <v>1854</v>
      </c>
      <c r="AE1398" s="42"/>
    </row>
    <row r="1399" spans="2:31" x14ac:dyDescent="0.25">
      <c r="B1399">
        <v>49</v>
      </c>
      <c r="C1399" s="15" t="str">
        <f t="shared" si="38"/>
        <v>2166265sp</v>
      </c>
      <c r="D1399" s="15" t="s">
        <v>41</v>
      </c>
      <c r="E1399" s="16">
        <v>2010</v>
      </c>
      <c r="F1399" s="15" t="s">
        <v>67</v>
      </c>
      <c r="G1399" s="17">
        <v>40422</v>
      </c>
      <c r="H1399" s="15" t="s">
        <v>43</v>
      </c>
      <c r="I1399" s="15" t="s">
        <v>44</v>
      </c>
      <c r="J1399" s="16">
        <v>3008</v>
      </c>
      <c r="K1399" s="15" t="s">
        <v>45</v>
      </c>
      <c r="L1399" s="16">
        <v>840</v>
      </c>
      <c r="M1399" s="15" t="s">
        <v>46</v>
      </c>
      <c r="N1399" s="16">
        <v>3</v>
      </c>
      <c r="O1399" s="15" t="s">
        <v>43</v>
      </c>
      <c r="P1399" s="15" t="s">
        <v>433</v>
      </c>
      <c r="Q1399" s="15" t="s">
        <v>48</v>
      </c>
      <c r="R1399" s="15" t="s">
        <v>49</v>
      </c>
      <c r="S1399" s="15" t="s">
        <v>43</v>
      </c>
      <c r="T1399" s="15" t="s">
        <v>50</v>
      </c>
      <c r="U1399" s="15" t="s">
        <v>72</v>
      </c>
      <c r="V1399" s="45">
        <f t="shared" si="36"/>
        <v>0.93282056916822342</v>
      </c>
      <c r="W1399" s="45">
        <f t="shared" si="37"/>
        <v>0.93282056916822342</v>
      </c>
      <c r="X1399" s="15" t="s">
        <v>52</v>
      </c>
      <c r="Y1399" s="15" t="s">
        <v>739</v>
      </c>
      <c r="Z1399" s="16" t="b">
        <v>0</v>
      </c>
      <c r="AA1399" s="15" t="s">
        <v>54</v>
      </c>
      <c r="AB1399" s="16" t="b">
        <v>0</v>
      </c>
      <c r="AC1399" s="16">
        <v>39</v>
      </c>
      <c r="AD1399" s="42" t="s">
        <v>1854</v>
      </c>
      <c r="AE1399" s="42"/>
    </row>
    <row r="1400" spans="2:31" x14ac:dyDescent="0.25">
      <c r="B1400">
        <v>49</v>
      </c>
      <c r="C1400" s="15" t="str">
        <f t="shared" si="38"/>
        <v>2166269sp</v>
      </c>
      <c r="D1400" s="15" t="s">
        <v>41</v>
      </c>
      <c r="E1400" s="16">
        <v>2010</v>
      </c>
      <c r="F1400" s="15" t="s">
        <v>67</v>
      </c>
      <c r="G1400" s="17">
        <v>40422</v>
      </c>
      <c r="H1400" s="15" t="s">
        <v>43</v>
      </c>
      <c r="I1400" s="15" t="s">
        <v>44</v>
      </c>
      <c r="J1400" s="16">
        <v>3008</v>
      </c>
      <c r="K1400" s="15" t="s">
        <v>45</v>
      </c>
      <c r="L1400" s="16">
        <v>710</v>
      </c>
      <c r="M1400" s="15" t="s">
        <v>46</v>
      </c>
      <c r="N1400" s="16">
        <v>3</v>
      </c>
      <c r="O1400" s="15" t="s">
        <v>43</v>
      </c>
      <c r="P1400" s="15" t="s">
        <v>433</v>
      </c>
      <c r="Q1400" s="15" t="s">
        <v>48</v>
      </c>
      <c r="R1400" s="15" t="s">
        <v>49</v>
      </c>
      <c r="S1400" s="15" t="s">
        <v>43</v>
      </c>
      <c r="T1400" s="15" t="s">
        <v>50</v>
      </c>
      <c r="U1400" s="15" t="s">
        <v>72</v>
      </c>
      <c r="V1400" s="45">
        <f t="shared" si="36"/>
        <v>0.93282056916822342</v>
      </c>
      <c r="W1400" s="45">
        <f t="shared" si="37"/>
        <v>0.93282056916822342</v>
      </c>
      <c r="X1400" s="15" t="s">
        <v>52</v>
      </c>
      <c r="Y1400" s="15" t="s">
        <v>739</v>
      </c>
      <c r="Z1400" s="16" t="b">
        <v>0</v>
      </c>
      <c r="AA1400" s="15" t="s">
        <v>54</v>
      </c>
      <c r="AB1400" s="16" t="b">
        <v>0</v>
      </c>
      <c r="AC1400" s="16">
        <v>39</v>
      </c>
      <c r="AD1400" s="42" t="s">
        <v>1854</v>
      </c>
      <c r="AE1400" s="42"/>
    </row>
    <row r="1401" spans="2:31" x14ac:dyDescent="0.25">
      <c r="B1401">
        <v>49</v>
      </c>
      <c r="C1401" s="15" t="str">
        <f t="shared" si="38"/>
        <v>2166270sp</v>
      </c>
      <c r="D1401" s="15" t="s">
        <v>41</v>
      </c>
      <c r="E1401" s="16">
        <v>2010</v>
      </c>
      <c r="F1401" s="15" t="s">
        <v>67</v>
      </c>
      <c r="G1401" s="17">
        <v>40422</v>
      </c>
      <c r="H1401" s="15" t="s">
        <v>43</v>
      </c>
      <c r="I1401" s="15" t="s">
        <v>44</v>
      </c>
      <c r="J1401" s="16">
        <v>3008</v>
      </c>
      <c r="K1401" s="15" t="s">
        <v>110</v>
      </c>
      <c r="L1401" s="16">
        <v>720</v>
      </c>
      <c r="M1401" s="15" t="s">
        <v>46</v>
      </c>
      <c r="N1401" s="16">
        <v>3</v>
      </c>
      <c r="O1401" s="15" t="s">
        <v>43</v>
      </c>
      <c r="P1401" s="15" t="s">
        <v>433</v>
      </c>
      <c r="Q1401" s="15" t="s">
        <v>48</v>
      </c>
      <c r="R1401" s="15" t="s">
        <v>49</v>
      </c>
      <c r="S1401" s="15" t="s">
        <v>43</v>
      </c>
      <c r="T1401" s="15" t="s">
        <v>50</v>
      </c>
      <c r="U1401" s="15" t="s">
        <v>72</v>
      </c>
      <c r="V1401" s="45">
        <f t="shared" si="36"/>
        <v>0.93282056916822342</v>
      </c>
      <c r="W1401" s="45">
        <f t="shared" si="37"/>
        <v>0.93282056916822342</v>
      </c>
      <c r="X1401" s="15" t="s">
        <v>52</v>
      </c>
      <c r="Y1401" s="15" t="s">
        <v>739</v>
      </c>
      <c r="Z1401" s="16" t="b">
        <v>0</v>
      </c>
      <c r="AA1401" s="15" t="s">
        <v>54</v>
      </c>
      <c r="AB1401" s="16" t="b">
        <v>0</v>
      </c>
      <c r="AC1401" s="16">
        <v>39</v>
      </c>
      <c r="AD1401" s="42" t="s">
        <v>1854</v>
      </c>
      <c r="AE1401" s="42"/>
    </row>
    <row r="1402" spans="2:31" x14ac:dyDescent="0.25">
      <c r="B1402">
        <v>49</v>
      </c>
      <c r="C1402" s="15" t="str">
        <f t="shared" si="38"/>
        <v>2166271sp</v>
      </c>
      <c r="D1402" s="15" t="s">
        <v>41</v>
      </c>
      <c r="E1402" s="16">
        <v>2010</v>
      </c>
      <c r="F1402" s="15" t="s">
        <v>67</v>
      </c>
      <c r="G1402" s="17">
        <v>40422</v>
      </c>
      <c r="H1402" s="15" t="s">
        <v>43</v>
      </c>
      <c r="I1402" s="15" t="s">
        <v>44</v>
      </c>
      <c r="J1402" s="16">
        <v>3008</v>
      </c>
      <c r="K1402" s="15" t="s">
        <v>45</v>
      </c>
      <c r="L1402" s="16">
        <v>810</v>
      </c>
      <c r="M1402" s="15" t="s">
        <v>46</v>
      </c>
      <c r="N1402" s="16">
        <v>3</v>
      </c>
      <c r="O1402" s="15" t="s">
        <v>43</v>
      </c>
      <c r="P1402" s="15" t="s">
        <v>433</v>
      </c>
      <c r="Q1402" s="15" t="s">
        <v>48</v>
      </c>
      <c r="R1402" s="15" t="s">
        <v>49</v>
      </c>
      <c r="S1402" s="15" t="s">
        <v>43</v>
      </c>
      <c r="T1402" s="15" t="s">
        <v>50</v>
      </c>
      <c r="U1402" s="15" t="s">
        <v>72</v>
      </c>
      <c r="V1402" s="45">
        <f t="shared" si="36"/>
        <v>0.93282056916822342</v>
      </c>
      <c r="W1402" s="45">
        <f t="shared" si="37"/>
        <v>0.93282056916822342</v>
      </c>
      <c r="X1402" s="15" t="s">
        <v>52</v>
      </c>
      <c r="Y1402" s="15" t="s">
        <v>739</v>
      </c>
      <c r="Z1402" s="16" t="b">
        <v>0</v>
      </c>
      <c r="AA1402" s="15" t="s">
        <v>54</v>
      </c>
      <c r="AB1402" s="16" t="b">
        <v>0</v>
      </c>
      <c r="AC1402" s="16">
        <v>39</v>
      </c>
      <c r="AD1402" s="42" t="s">
        <v>1854</v>
      </c>
      <c r="AE1402" s="42"/>
    </row>
    <row r="1403" spans="2:31" x14ac:dyDescent="0.25">
      <c r="B1403">
        <v>49</v>
      </c>
      <c r="C1403" s="15" t="str">
        <f t="shared" si="38"/>
        <v>2166275sp</v>
      </c>
      <c r="D1403" s="15" t="s">
        <v>41</v>
      </c>
      <c r="E1403" s="16">
        <v>2010</v>
      </c>
      <c r="F1403" s="15" t="s">
        <v>67</v>
      </c>
      <c r="G1403" s="17">
        <v>40422</v>
      </c>
      <c r="H1403" s="15" t="s">
        <v>43</v>
      </c>
      <c r="I1403" s="15" t="s">
        <v>44</v>
      </c>
      <c r="J1403" s="16">
        <v>3008</v>
      </c>
      <c r="K1403" s="15" t="s">
        <v>110</v>
      </c>
      <c r="L1403" s="16">
        <v>840</v>
      </c>
      <c r="M1403" s="15" t="s">
        <v>46</v>
      </c>
      <c r="N1403" s="16">
        <v>3</v>
      </c>
      <c r="O1403" s="15" t="s">
        <v>43</v>
      </c>
      <c r="P1403" s="15" t="s">
        <v>433</v>
      </c>
      <c r="Q1403" s="15" t="s">
        <v>48</v>
      </c>
      <c r="R1403" s="15" t="s">
        <v>49</v>
      </c>
      <c r="S1403" s="15" t="s">
        <v>43</v>
      </c>
      <c r="T1403" s="15" t="s">
        <v>50</v>
      </c>
      <c r="U1403" s="15" t="s">
        <v>72</v>
      </c>
      <c r="V1403" s="45">
        <f t="shared" si="36"/>
        <v>0.93282056916822342</v>
      </c>
      <c r="W1403" s="45">
        <f t="shared" si="37"/>
        <v>0.93282056916822342</v>
      </c>
      <c r="X1403" s="15" t="s">
        <v>52</v>
      </c>
      <c r="Y1403" s="15" t="s">
        <v>739</v>
      </c>
      <c r="Z1403" s="16" t="b">
        <v>0</v>
      </c>
      <c r="AA1403" s="15" t="s">
        <v>54</v>
      </c>
      <c r="AB1403" s="16" t="b">
        <v>0</v>
      </c>
      <c r="AC1403" s="16">
        <v>39</v>
      </c>
      <c r="AD1403" s="42" t="s">
        <v>1854</v>
      </c>
      <c r="AE1403" s="42"/>
    </row>
    <row r="1404" spans="2:31" x14ac:dyDescent="0.25">
      <c r="B1404">
        <v>49</v>
      </c>
      <c r="C1404" s="15" t="str">
        <f t="shared" si="38"/>
        <v>2166285sp</v>
      </c>
      <c r="D1404" s="15" t="s">
        <v>41</v>
      </c>
      <c r="E1404" s="16">
        <v>2010</v>
      </c>
      <c r="F1404" s="15" t="s">
        <v>67</v>
      </c>
      <c r="G1404" s="17">
        <v>40422</v>
      </c>
      <c r="H1404" s="15" t="s">
        <v>43</v>
      </c>
      <c r="I1404" s="15" t="s">
        <v>44</v>
      </c>
      <c r="J1404" s="16">
        <v>3008</v>
      </c>
      <c r="K1404" s="15" t="s">
        <v>45</v>
      </c>
      <c r="L1404" s="16">
        <v>740</v>
      </c>
      <c r="M1404" s="15" t="s">
        <v>46</v>
      </c>
      <c r="N1404" s="16">
        <v>3</v>
      </c>
      <c r="O1404" s="15" t="s">
        <v>43</v>
      </c>
      <c r="P1404" s="15" t="s">
        <v>433</v>
      </c>
      <c r="Q1404" s="15" t="s">
        <v>48</v>
      </c>
      <c r="R1404" s="15" t="s">
        <v>49</v>
      </c>
      <c r="S1404" s="15" t="s">
        <v>43</v>
      </c>
      <c r="T1404" s="15" t="s">
        <v>50</v>
      </c>
      <c r="U1404" s="15" t="s">
        <v>72</v>
      </c>
      <c r="V1404" s="45">
        <f t="shared" si="36"/>
        <v>0.93282056916822342</v>
      </c>
      <c r="W1404" s="45">
        <f t="shared" si="37"/>
        <v>0.93282056916822342</v>
      </c>
      <c r="X1404" s="15" t="s">
        <v>52</v>
      </c>
      <c r="Y1404" s="15" t="s">
        <v>739</v>
      </c>
      <c r="Z1404" s="16" t="b">
        <v>0</v>
      </c>
      <c r="AA1404" s="15" t="s">
        <v>54</v>
      </c>
      <c r="AB1404" s="16" t="b">
        <v>0</v>
      </c>
      <c r="AC1404" s="16">
        <v>39</v>
      </c>
      <c r="AD1404" s="42" t="s">
        <v>1854</v>
      </c>
      <c r="AE1404" s="42"/>
    </row>
    <row r="1405" spans="2:31" x14ac:dyDescent="0.25">
      <c r="B1405">
        <v>49</v>
      </c>
      <c r="C1405" s="15" t="str">
        <f t="shared" si="38"/>
        <v>2166300sp</v>
      </c>
      <c r="D1405" s="15" t="s">
        <v>41</v>
      </c>
      <c r="E1405" s="16">
        <v>2010</v>
      </c>
      <c r="F1405" s="15" t="s">
        <v>42</v>
      </c>
      <c r="G1405" s="17">
        <v>40452</v>
      </c>
      <c r="H1405" s="15" t="s">
        <v>43</v>
      </c>
      <c r="I1405" s="15" t="s">
        <v>44</v>
      </c>
      <c r="J1405" s="16">
        <v>3008</v>
      </c>
      <c r="K1405" s="15" t="s">
        <v>45</v>
      </c>
      <c r="L1405" s="16">
        <v>600</v>
      </c>
      <c r="M1405" s="15" t="s">
        <v>46</v>
      </c>
      <c r="N1405" s="16">
        <v>2</v>
      </c>
      <c r="O1405" s="15" t="s">
        <v>43</v>
      </c>
      <c r="P1405" s="15" t="s">
        <v>927</v>
      </c>
      <c r="Q1405" s="15" t="s">
        <v>48</v>
      </c>
      <c r="R1405" s="15" t="s">
        <v>49</v>
      </c>
      <c r="S1405" s="15" t="s">
        <v>43</v>
      </c>
      <c r="T1405" s="15" t="s">
        <v>50</v>
      </c>
      <c r="U1405" s="15" t="s">
        <v>64</v>
      </c>
      <c r="V1405" s="45">
        <f t="shared" si="36"/>
        <v>4.5475002746950883</v>
      </c>
      <c r="W1405" s="45">
        <f t="shared" si="37"/>
        <v>4.5475002746950883</v>
      </c>
      <c r="X1405" s="15" t="s">
        <v>52</v>
      </c>
      <c r="Y1405" s="15" t="s">
        <v>918</v>
      </c>
      <c r="Z1405" s="16" t="b">
        <v>0</v>
      </c>
      <c r="AA1405" s="15" t="s">
        <v>54</v>
      </c>
      <c r="AB1405" s="16" t="b">
        <v>0</v>
      </c>
      <c r="AC1405" s="16">
        <v>39</v>
      </c>
      <c r="AD1405" s="42" t="s">
        <v>1854</v>
      </c>
      <c r="AE1405" s="42"/>
    </row>
    <row r="1406" spans="2:31" x14ac:dyDescent="0.25">
      <c r="B1406">
        <v>49</v>
      </c>
      <c r="C1406" s="15" t="str">
        <f t="shared" si="38"/>
        <v>2166316sp</v>
      </c>
      <c r="D1406" s="15" t="s">
        <v>41</v>
      </c>
      <c r="E1406" s="16">
        <v>2010</v>
      </c>
      <c r="F1406" s="15" t="s">
        <v>67</v>
      </c>
      <c r="G1406" s="17">
        <v>40415</v>
      </c>
      <c r="H1406" s="15" t="s">
        <v>43</v>
      </c>
      <c r="I1406" s="15" t="s">
        <v>44</v>
      </c>
      <c r="J1406" s="16">
        <v>3008</v>
      </c>
      <c r="K1406" s="15" t="s">
        <v>45</v>
      </c>
      <c r="L1406" s="16">
        <v>760</v>
      </c>
      <c r="M1406" s="15" t="s">
        <v>46</v>
      </c>
      <c r="N1406" s="16">
        <v>3</v>
      </c>
      <c r="O1406" s="15" t="s">
        <v>43</v>
      </c>
      <c r="P1406" s="15" t="s">
        <v>433</v>
      </c>
      <c r="Q1406" s="15" t="s">
        <v>48</v>
      </c>
      <c r="R1406" s="15" t="s">
        <v>49</v>
      </c>
      <c r="S1406" s="15" t="s">
        <v>43</v>
      </c>
      <c r="T1406" s="15" t="s">
        <v>50</v>
      </c>
      <c r="U1406" s="15" t="s">
        <v>69</v>
      </c>
      <c r="V1406" s="45">
        <f t="shared" si="36"/>
        <v>1.5866278430941656</v>
      </c>
      <c r="W1406" s="45">
        <f t="shared" si="37"/>
        <v>1.5866278430941656</v>
      </c>
      <c r="X1406" s="15" t="s">
        <v>52</v>
      </c>
      <c r="Y1406" s="15" t="s">
        <v>714</v>
      </c>
      <c r="Z1406" s="16" t="b">
        <v>0</v>
      </c>
      <c r="AA1406" s="15" t="s">
        <v>54</v>
      </c>
      <c r="AB1406" s="16" t="b">
        <v>0</v>
      </c>
      <c r="AC1406" s="16">
        <v>39</v>
      </c>
      <c r="AD1406" s="42" t="s">
        <v>1854</v>
      </c>
      <c r="AE1406" s="42"/>
    </row>
    <row r="1407" spans="2:31" x14ac:dyDescent="0.25">
      <c r="B1407">
        <v>49</v>
      </c>
      <c r="C1407" s="15" t="str">
        <f t="shared" si="38"/>
        <v>2166319sp</v>
      </c>
      <c r="D1407" s="15" t="s">
        <v>41</v>
      </c>
      <c r="E1407" s="16">
        <v>2010</v>
      </c>
      <c r="F1407" s="15" t="s">
        <v>67</v>
      </c>
      <c r="G1407" s="17">
        <v>40415</v>
      </c>
      <c r="H1407" s="15" t="s">
        <v>43</v>
      </c>
      <c r="I1407" s="15" t="s">
        <v>44</v>
      </c>
      <c r="J1407" s="16">
        <v>3008</v>
      </c>
      <c r="K1407" s="15" t="s">
        <v>110</v>
      </c>
      <c r="L1407" s="16">
        <v>720</v>
      </c>
      <c r="M1407" s="15" t="s">
        <v>46</v>
      </c>
      <c r="N1407" s="16">
        <v>3</v>
      </c>
      <c r="O1407" s="15" t="s">
        <v>43</v>
      </c>
      <c r="P1407" s="15" t="s">
        <v>433</v>
      </c>
      <c r="Q1407" s="15" t="s">
        <v>48</v>
      </c>
      <c r="R1407" s="15" t="s">
        <v>49</v>
      </c>
      <c r="S1407" s="15" t="s">
        <v>43</v>
      </c>
      <c r="T1407" s="15" t="s">
        <v>50</v>
      </c>
      <c r="U1407" s="15" t="s">
        <v>69</v>
      </c>
      <c r="V1407" s="45">
        <f t="shared" si="36"/>
        <v>1.5866278430941656</v>
      </c>
      <c r="W1407" s="45">
        <f t="shared" si="37"/>
        <v>1.5866278430941656</v>
      </c>
      <c r="X1407" s="15" t="s">
        <v>52</v>
      </c>
      <c r="Y1407" s="15" t="s">
        <v>714</v>
      </c>
      <c r="Z1407" s="16" t="b">
        <v>0</v>
      </c>
      <c r="AA1407" s="15" t="s">
        <v>54</v>
      </c>
      <c r="AB1407" s="16" t="b">
        <v>0</v>
      </c>
      <c r="AC1407" s="16">
        <v>39</v>
      </c>
      <c r="AD1407" s="42" t="s">
        <v>1854</v>
      </c>
      <c r="AE1407" s="42"/>
    </row>
    <row r="1408" spans="2:31" x14ac:dyDescent="0.25">
      <c r="B1408">
        <v>49</v>
      </c>
      <c r="C1408" s="15" t="str">
        <f t="shared" si="38"/>
        <v>2166322sp</v>
      </c>
      <c r="D1408" s="15" t="s">
        <v>41</v>
      </c>
      <c r="E1408" s="16">
        <v>2010</v>
      </c>
      <c r="F1408" s="15" t="s">
        <v>67</v>
      </c>
      <c r="G1408" s="17">
        <v>40415</v>
      </c>
      <c r="H1408" s="15" t="s">
        <v>43</v>
      </c>
      <c r="I1408" s="15" t="s">
        <v>44</v>
      </c>
      <c r="J1408" s="16">
        <v>3008</v>
      </c>
      <c r="K1408" s="15" t="s">
        <v>45</v>
      </c>
      <c r="L1408" s="16">
        <v>670</v>
      </c>
      <c r="M1408" s="15" t="s">
        <v>46</v>
      </c>
      <c r="N1408" s="16">
        <v>3</v>
      </c>
      <c r="O1408" s="15" t="s">
        <v>43</v>
      </c>
      <c r="P1408" s="15" t="s">
        <v>433</v>
      </c>
      <c r="Q1408" s="15" t="s">
        <v>48</v>
      </c>
      <c r="R1408" s="15" t="s">
        <v>49</v>
      </c>
      <c r="S1408" s="15" t="s">
        <v>43</v>
      </c>
      <c r="T1408" s="15" t="s">
        <v>50</v>
      </c>
      <c r="U1408" s="15" t="s">
        <v>69</v>
      </c>
      <c r="V1408" s="45">
        <f t="shared" si="36"/>
        <v>1.5866278430941656</v>
      </c>
      <c r="W1408" s="45">
        <f t="shared" si="37"/>
        <v>1.5866278430941656</v>
      </c>
      <c r="X1408" s="15" t="s">
        <v>52</v>
      </c>
      <c r="Y1408" s="15" t="s">
        <v>714</v>
      </c>
      <c r="Z1408" s="16" t="b">
        <v>0</v>
      </c>
      <c r="AA1408" s="15" t="s">
        <v>54</v>
      </c>
      <c r="AB1408" s="16" t="b">
        <v>0</v>
      </c>
      <c r="AC1408" s="16">
        <v>39</v>
      </c>
      <c r="AD1408" s="42" t="s">
        <v>1854</v>
      </c>
      <c r="AE1408" s="42"/>
    </row>
    <row r="1409" spans="2:31" x14ac:dyDescent="0.25">
      <c r="B1409">
        <v>49</v>
      </c>
      <c r="C1409" s="15" t="str">
        <f t="shared" si="38"/>
        <v>2166323sp</v>
      </c>
      <c r="D1409" s="15" t="s">
        <v>41</v>
      </c>
      <c r="E1409" s="16">
        <v>2010</v>
      </c>
      <c r="F1409" s="15" t="s">
        <v>67</v>
      </c>
      <c r="G1409" s="17">
        <v>40415</v>
      </c>
      <c r="H1409" s="15" t="s">
        <v>43</v>
      </c>
      <c r="I1409" s="15" t="s">
        <v>44</v>
      </c>
      <c r="J1409" s="16">
        <v>3008</v>
      </c>
      <c r="K1409" s="15" t="s">
        <v>45</v>
      </c>
      <c r="L1409" s="16">
        <v>840</v>
      </c>
      <c r="M1409" s="15" t="s">
        <v>46</v>
      </c>
      <c r="N1409" s="16">
        <v>4</v>
      </c>
      <c r="O1409" s="15" t="s">
        <v>43</v>
      </c>
      <c r="P1409" s="15" t="s">
        <v>405</v>
      </c>
      <c r="Q1409" s="15" t="s">
        <v>48</v>
      </c>
      <c r="R1409" s="15" t="s">
        <v>49</v>
      </c>
      <c r="S1409" s="15" t="s">
        <v>43</v>
      </c>
      <c r="T1409" s="15" t="s">
        <v>50</v>
      </c>
      <c r="U1409" s="15" t="s">
        <v>69</v>
      </c>
      <c r="V1409" s="45">
        <f t="shared" si="36"/>
        <v>1.5866278430941656</v>
      </c>
      <c r="W1409" s="45">
        <f t="shared" si="37"/>
        <v>1.5866278430941656</v>
      </c>
      <c r="X1409" s="15" t="s">
        <v>52</v>
      </c>
      <c r="Y1409" s="15" t="s">
        <v>714</v>
      </c>
      <c r="Z1409" s="16" t="b">
        <v>0</v>
      </c>
      <c r="AA1409" s="15" t="s">
        <v>54</v>
      </c>
      <c r="AB1409" s="16" t="b">
        <v>0</v>
      </c>
      <c r="AC1409" s="16">
        <v>39</v>
      </c>
      <c r="AD1409" s="42" t="s">
        <v>1854</v>
      </c>
      <c r="AE1409" s="42"/>
    </row>
    <row r="1410" spans="2:31" x14ac:dyDescent="0.25">
      <c r="B1410">
        <v>49</v>
      </c>
      <c r="C1410" s="15" t="str">
        <f t="shared" si="38"/>
        <v>2166324sp</v>
      </c>
      <c r="D1410" s="15" t="s">
        <v>41</v>
      </c>
      <c r="E1410" s="16">
        <v>2010</v>
      </c>
      <c r="F1410" s="15" t="s">
        <v>67</v>
      </c>
      <c r="G1410" s="17">
        <v>40415</v>
      </c>
      <c r="H1410" s="15" t="s">
        <v>43</v>
      </c>
      <c r="I1410" s="15" t="s">
        <v>44</v>
      </c>
      <c r="J1410" s="16">
        <v>3008</v>
      </c>
      <c r="K1410" s="15" t="s">
        <v>110</v>
      </c>
      <c r="L1410" s="16">
        <v>750</v>
      </c>
      <c r="M1410" s="15" t="s">
        <v>46</v>
      </c>
      <c r="N1410" s="16">
        <v>3</v>
      </c>
      <c r="O1410" s="15" t="s">
        <v>43</v>
      </c>
      <c r="P1410" s="15" t="s">
        <v>433</v>
      </c>
      <c r="Q1410" s="15" t="s">
        <v>48</v>
      </c>
      <c r="R1410" s="15" t="s">
        <v>49</v>
      </c>
      <c r="S1410" s="15" t="s">
        <v>43</v>
      </c>
      <c r="T1410" s="15" t="s">
        <v>50</v>
      </c>
      <c r="U1410" s="15" t="s">
        <v>69</v>
      </c>
      <c r="V1410" s="45">
        <f t="shared" si="36"/>
        <v>1.5866278430941656</v>
      </c>
      <c r="W1410" s="45">
        <f t="shared" si="37"/>
        <v>1.5866278430941656</v>
      </c>
      <c r="X1410" s="15" t="s">
        <v>52</v>
      </c>
      <c r="Y1410" s="15" t="s">
        <v>714</v>
      </c>
      <c r="Z1410" s="16" t="b">
        <v>0</v>
      </c>
      <c r="AA1410" s="15" t="s">
        <v>54</v>
      </c>
      <c r="AB1410" s="16" t="b">
        <v>0</v>
      </c>
      <c r="AC1410" s="16">
        <v>39</v>
      </c>
      <c r="AD1410" s="42" t="s">
        <v>1854</v>
      </c>
      <c r="AE1410" s="42"/>
    </row>
    <row r="1411" spans="2:31" x14ac:dyDescent="0.25">
      <c r="B1411">
        <v>49</v>
      </c>
      <c r="C1411" s="15" t="str">
        <f t="shared" si="38"/>
        <v>2166330sp</v>
      </c>
      <c r="D1411" s="15" t="s">
        <v>41</v>
      </c>
      <c r="E1411" s="16">
        <v>2010</v>
      </c>
      <c r="F1411" s="15" t="s">
        <v>67</v>
      </c>
      <c r="G1411" s="17">
        <v>40415</v>
      </c>
      <c r="H1411" s="15" t="s">
        <v>43</v>
      </c>
      <c r="I1411" s="15" t="s">
        <v>44</v>
      </c>
      <c r="J1411" s="16">
        <v>3008</v>
      </c>
      <c r="K1411" s="15" t="s">
        <v>45</v>
      </c>
      <c r="L1411" s="16">
        <v>720</v>
      </c>
      <c r="M1411" s="15" t="s">
        <v>46</v>
      </c>
      <c r="N1411" s="16">
        <v>3</v>
      </c>
      <c r="O1411" s="15" t="s">
        <v>43</v>
      </c>
      <c r="P1411" s="15" t="s">
        <v>433</v>
      </c>
      <c r="Q1411" s="15" t="s">
        <v>48</v>
      </c>
      <c r="R1411" s="15" t="s">
        <v>49</v>
      </c>
      <c r="S1411" s="15" t="s">
        <v>43</v>
      </c>
      <c r="T1411" s="15" t="s">
        <v>50</v>
      </c>
      <c r="U1411" s="15" t="s">
        <v>69</v>
      </c>
      <c r="V1411" s="45">
        <f t="shared" si="36"/>
        <v>1.5866278430941656</v>
      </c>
      <c r="W1411" s="45">
        <f t="shared" si="37"/>
        <v>1.5866278430941656</v>
      </c>
      <c r="X1411" s="15" t="s">
        <v>52</v>
      </c>
      <c r="Y1411" s="15" t="s">
        <v>714</v>
      </c>
      <c r="Z1411" s="16" t="b">
        <v>0</v>
      </c>
      <c r="AA1411" s="15" t="s">
        <v>54</v>
      </c>
      <c r="AB1411" s="16" t="b">
        <v>0</v>
      </c>
      <c r="AC1411" s="16">
        <v>39</v>
      </c>
      <c r="AD1411" s="42" t="s">
        <v>1854</v>
      </c>
      <c r="AE1411" s="42"/>
    </row>
    <row r="1412" spans="2:31" x14ac:dyDescent="0.25">
      <c r="B1412">
        <v>49</v>
      </c>
      <c r="C1412" s="15" t="str">
        <f t="shared" si="38"/>
        <v>2166331sp</v>
      </c>
      <c r="D1412" s="15" t="s">
        <v>41</v>
      </c>
      <c r="E1412" s="16">
        <v>2010</v>
      </c>
      <c r="F1412" s="15" t="s">
        <v>67</v>
      </c>
      <c r="G1412" s="17">
        <v>40415</v>
      </c>
      <c r="H1412" s="15" t="s">
        <v>43</v>
      </c>
      <c r="I1412" s="15" t="s">
        <v>44</v>
      </c>
      <c r="J1412" s="16">
        <v>3008</v>
      </c>
      <c r="K1412" s="15" t="s">
        <v>110</v>
      </c>
      <c r="L1412" s="16">
        <v>800</v>
      </c>
      <c r="M1412" s="15" t="s">
        <v>46</v>
      </c>
      <c r="N1412" s="16">
        <v>3</v>
      </c>
      <c r="O1412" s="15" t="s">
        <v>43</v>
      </c>
      <c r="P1412" s="15" t="s">
        <v>433</v>
      </c>
      <c r="Q1412" s="15" t="s">
        <v>48</v>
      </c>
      <c r="R1412" s="15" t="s">
        <v>49</v>
      </c>
      <c r="S1412" s="15" t="s">
        <v>43</v>
      </c>
      <c r="T1412" s="15" t="s">
        <v>50</v>
      </c>
      <c r="U1412" s="15" t="s">
        <v>69</v>
      </c>
      <c r="V1412" s="45">
        <f t="shared" si="36"/>
        <v>1.5866278430941656</v>
      </c>
      <c r="W1412" s="45">
        <f t="shared" si="37"/>
        <v>1.5866278430941656</v>
      </c>
      <c r="X1412" s="15" t="s">
        <v>52</v>
      </c>
      <c r="Y1412" s="15" t="s">
        <v>714</v>
      </c>
      <c r="Z1412" s="16" t="b">
        <v>0</v>
      </c>
      <c r="AA1412" s="15" t="s">
        <v>54</v>
      </c>
      <c r="AB1412" s="16" t="b">
        <v>0</v>
      </c>
      <c r="AC1412" s="16">
        <v>39</v>
      </c>
      <c r="AD1412" s="42" t="s">
        <v>1854</v>
      </c>
      <c r="AE1412" s="42"/>
    </row>
    <row r="1413" spans="2:31" x14ac:dyDescent="0.25">
      <c r="B1413">
        <v>49</v>
      </c>
      <c r="C1413" s="15" t="str">
        <f t="shared" si="38"/>
        <v>2166340sp</v>
      </c>
      <c r="D1413" s="15" t="s">
        <v>41</v>
      </c>
      <c r="E1413" s="16">
        <v>2010</v>
      </c>
      <c r="F1413" s="15" t="s">
        <v>67</v>
      </c>
      <c r="G1413" s="17">
        <v>40415</v>
      </c>
      <c r="H1413" s="15" t="s">
        <v>43</v>
      </c>
      <c r="I1413" s="15" t="s">
        <v>44</v>
      </c>
      <c r="J1413" s="16">
        <v>3008</v>
      </c>
      <c r="K1413" s="15" t="s">
        <v>45</v>
      </c>
      <c r="L1413" s="16">
        <v>800</v>
      </c>
      <c r="M1413" s="15" t="s">
        <v>46</v>
      </c>
      <c r="N1413" s="16">
        <v>3</v>
      </c>
      <c r="O1413" s="15" t="s">
        <v>43</v>
      </c>
      <c r="P1413" s="15" t="s">
        <v>433</v>
      </c>
      <c r="Q1413" s="15" t="s">
        <v>48</v>
      </c>
      <c r="R1413" s="15" t="s">
        <v>49</v>
      </c>
      <c r="S1413" s="15" t="s">
        <v>43</v>
      </c>
      <c r="T1413" s="15" t="s">
        <v>50</v>
      </c>
      <c r="U1413" s="15" t="s">
        <v>69</v>
      </c>
      <c r="V1413" s="45">
        <f t="shared" si="36"/>
        <v>1.5866278430941656</v>
      </c>
      <c r="W1413" s="45">
        <f t="shared" si="37"/>
        <v>1.5866278430941656</v>
      </c>
      <c r="X1413" s="15" t="s">
        <v>52</v>
      </c>
      <c r="Y1413" s="15" t="s">
        <v>714</v>
      </c>
      <c r="Z1413" s="16" t="b">
        <v>0</v>
      </c>
      <c r="AA1413" s="15" t="s">
        <v>54</v>
      </c>
      <c r="AB1413" s="16" t="b">
        <v>0</v>
      </c>
      <c r="AC1413" s="16">
        <v>39</v>
      </c>
      <c r="AD1413" s="42" t="s">
        <v>1854</v>
      </c>
      <c r="AE1413" s="42"/>
    </row>
    <row r="1414" spans="2:31" x14ac:dyDescent="0.25">
      <c r="B1414">
        <v>49</v>
      </c>
      <c r="C1414" s="15" t="str">
        <f t="shared" si="38"/>
        <v>2166341sp</v>
      </c>
      <c r="D1414" s="15" t="s">
        <v>41</v>
      </c>
      <c r="E1414" s="16">
        <v>2010</v>
      </c>
      <c r="F1414" s="15" t="s">
        <v>67</v>
      </c>
      <c r="G1414" s="17">
        <v>40415</v>
      </c>
      <c r="H1414" s="15" t="s">
        <v>43</v>
      </c>
      <c r="I1414" s="15" t="s">
        <v>44</v>
      </c>
      <c r="J1414" s="16">
        <v>3008</v>
      </c>
      <c r="K1414" s="15" t="s">
        <v>110</v>
      </c>
      <c r="L1414" s="16">
        <v>740</v>
      </c>
      <c r="M1414" s="15" t="s">
        <v>46</v>
      </c>
      <c r="N1414" s="16">
        <v>3</v>
      </c>
      <c r="O1414" s="15" t="s">
        <v>43</v>
      </c>
      <c r="P1414" s="15" t="s">
        <v>433</v>
      </c>
      <c r="Q1414" s="15" t="s">
        <v>48</v>
      </c>
      <c r="R1414" s="15" t="s">
        <v>49</v>
      </c>
      <c r="S1414" s="15" t="s">
        <v>43</v>
      </c>
      <c r="T1414" s="15" t="s">
        <v>50</v>
      </c>
      <c r="U1414" s="15" t="s">
        <v>69</v>
      </c>
      <c r="V1414" s="45">
        <f t="shared" si="36"/>
        <v>1.5866278430941656</v>
      </c>
      <c r="W1414" s="45">
        <f t="shared" si="37"/>
        <v>1.5866278430941656</v>
      </c>
      <c r="X1414" s="15" t="s">
        <v>52</v>
      </c>
      <c r="Y1414" s="15" t="s">
        <v>714</v>
      </c>
      <c r="Z1414" s="16" t="b">
        <v>0</v>
      </c>
      <c r="AA1414" s="15" t="s">
        <v>54</v>
      </c>
      <c r="AB1414" s="16" t="b">
        <v>0</v>
      </c>
      <c r="AC1414" s="16">
        <v>39</v>
      </c>
      <c r="AD1414" s="42" t="s">
        <v>1854</v>
      </c>
      <c r="AE1414" s="42"/>
    </row>
    <row r="1415" spans="2:31" x14ac:dyDescent="0.25">
      <c r="B1415">
        <v>49</v>
      </c>
      <c r="C1415" s="15" t="str">
        <f t="shared" si="38"/>
        <v>2166353sp</v>
      </c>
      <c r="D1415" s="15" t="s">
        <v>41</v>
      </c>
      <c r="E1415" s="16">
        <v>2010</v>
      </c>
      <c r="F1415" s="15" t="s">
        <v>67</v>
      </c>
      <c r="G1415" s="17">
        <v>40415</v>
      </c>
      <c r="H1415" s="15" t="s">
        <v>43</v>
      </c>
      <c r="I1415" s="15" t="s">
        <v>44</v>
      </c>
      <c r="J1415" s="16">
        <v>3008</v>
      </c>
      <c r="K1415" s="15" t="s">
        <v>45</v>
      </c>
      <c r="L1415" s="16">
        <v>750</v>
      </c>
      <c r="M1415" s="15" t="s">
        <v>46</v>
      </c>
      <c r="N1415" s="16">
        <v>3</v>
      </c>
      <c r="O1415" s="15" t="s">
        <v>43</v>
      </c>
      <c r="P1415" s="15" t="s">
        <v>455</v>
      </c>
      <c r="Q1415" s="15" t="s">
        <v>48</v>
      </c>
      <c r="R1415" s="15" t="s">
        <v>59</v>
      </c>
      <c r="S1415" s="15" t="s">
        <v>43</v>
      </c>
      <c r="T1415" s="15" t="s">
        <v>50</v>
      </c>
      <c r="U1415" s="15" t="s">
        <v>69</v>
      </c>
      <c r="V1415" s="45">
        <f t="shared" si="36"/>
        <v>1.5866278430941656</v>
      </c>
      <c r="W1415" s="45">
        <f t="shared" si="37"/>
        <v>1.5866278430941656</v>
      </c>
      <c r="X1415" s="15" t="s">
        <v>52</v>
      </c>
      <c r="Y1415" s="15" t="s">
        <v>714</v>
      </c>
      <c r="Z1415" s="16" t="b">
        <v>0</v>
      </c>
      <c r="AA1415" s="15" t="s">
        <v>54</v>
      </c>
      <c r="AB1415" s="16" t="b">
        <v>0</v>
      </c>
      <c r="AC1415" s="16">
        <v>39</v>
      </c>
      <c r="AD1415" s="42" t="s">
        <v>1854</v>
      </c>
      <c r="AE1415" s="42"/>
    </row>
    <row r="1416" spans="2:31" x14ac:dyDescent="0.25">
      <c r="B1416">
        <v>49</v>
      </c>
      <c r="C1416" s="15" t="str">
        <f t="shared" si="38"/>
        <v>2166355sp</v>
      </c>
      <c r="D1416" s="15" t="s">
        <v>41</v>
      </c>
      <c r="E1416" s="16">
        <v>2010</v>
      </c>
      <c r="F1416" s="15" t="s">
        <v>67</v>
      </c>
      <c r="G1416" s="17">
        <v>40415</v>
      </c>
      <c r="H1416" s="15" t="s">
        <v>43</v>
      </c>
      <c r="I1416" s="15" t="s">
        <v>44</v>
      </c>
      <c r="J1416" s="16">
        <v>3008</v>
      </c>
      <c r="K1416" s="15" t="s">
        <v>45</v>
      </c>
      <c r="L1416" s="16">
        <v>600</v>
      </c>
      <c r="M1416" s="15" t="s">
        <v>46</v>
      </c>
      <c r="N1416" s="16">
        <v>3</v>
      </c>
      <c r="O1416" s="15" t="s">
        <v>43</v>
      </c>
      <c r="P1416" s="15" t="s">
        <v>433</v>
      </c>
      <c r="Q1416" s="15" t="s">
        <v>48</v>
      </c>
      <c r="R1416" s="15" t="s">
        <v>49</v>
      </c>
      <c r="S1416" s="15" t="s">
        <v>43</v>
      </c>
      <c r="T1416" s="15" t="s">
        <v>50</v>
      </c>
      <c r="U1416" s="15" t="s">
        <v>69</v>
      </c>
      <c r="V1416" s="45">
        <f t="shared" si="36"/>
        <v>1.5866278430941656</v>
      </c>
      <c r="W1416" s="45">
        <f t="shared" si="37"/>
        <v>1.5866278430941656</v>
      </c>
      <c r="X1416" s="15" t="s">
        <v>52</v>
      </c>
      <c r="Y1416" s="15" t="s">
        <v>714</v>
      </c>
      <c r="Z1416" s="16" t="b">
        <v>0</v>
      </c>
      <c r="AA1416" s="15" t="s">
        <v>54</v>
      </c>
      <c r="AB1416" s="16" t="b">
        <v>0</v>
      </c>
      <c r="AC1416" s="16">
        <v>39</v>
      </c>
      <c r="AD1416" s="42" t="s">
        <v>1854</v>
      </c>
      <c r="AE1416" s="42"/>
    </row>
    <row r="1417" spans="2:31" x14ac:dyDescent="0.25">
      <c r="B1417">
        <v>49</v>
      </c>
      <c r="C1417" s="15" t="str">
        <f t="shared" si="38"/>
        <v>2166356sp</v>
      </c>
      <c r="D1417" s="15" t="s">
        <v>41</v>
      </c>
      <c r="E1417" s="16">
        <v>2010</v>
      </c>
      <c r="F1417" s="15" t="s">
        <v>67</v>
      </c>
      <c r="G1417" s="17">
        <v>40415</v>
      </c>
      <c r="H1417" s="15" t="s">
        <v>43</v>
      </c>
      <c r="I1417" s="15" t="s">
        <v>44</v>
      </c>
      <c r="J1417" s="16">
        <v>3008</v>
      </c>
      <c r="K1417" s="15" t="s">
        <v>45</v>
      </c>
      <c r="L1417" s="16">
        <v>720</v>
      </c>
      <c r="M1417" s="15" t="s">
        <v>46</v>
      </c>
      <c r="N1417" s="16">
        <v>3</v>
      </c>
      <c r="O1417" s="15" t="s">
        <v>43</v>
      </c>
      <c r="P1417" s="15" t="s">
        <v>433</v>
      </c>
      <c r="Q1417" s="15" t="s">
        <v>48</v>
      </c>
      <c r="R1417" s="15" t="s">
        <v>49</v>
      </c>
      <c r="S1417" s="15" t="s">
        <v>43</v>
      </c>
      <c r="T1417" s="15" t="s">
        <v>50</v>
      </c>
      <c r="U1417" s="15" t="s">
        <v>69</v>
      </c>
      <c r="V1417" s="45">
        <f t="shared" si="36"/>
        <v>1.5866278430941656</v>
      </c>
      <c r="W1417" s="45">
        <f t="shared" si="37"/>
        <v>1.5866278430941656</v>
      </c>
      <c r="X1417" s="15" t="s">
        <v>52</v>
      </c>
      <c r="Y1417" s="15" t="s">
        <v>714</v>
      </c>
      <c r="Z1417" s="16" t="b">
        <v>0</v>
      </c>
      <c r="AA1417" s="15" t="s">
        <v>54</v>
      </c>
      <c r="AB1417" s="16" t="b">
        <v>0</v>
      </c>
      <c r="AC1417" s="16">
        <v>39</v>
      </c>
      <c r="AD1417" s="42" t="s">
        <v>1854</v>
      </c>
      <c r="AE1417" s="42"/>
    </row>
    <row r="1418" spans="2:31" x14ac:dyDescent="0.25">
      <c r="B1418">
        <v>49</v>
      </c>
      <c r="C1418" s="15" t="str">
        <f t="shared" si="38"/>
        <v>2166370sp</v>
      </c>
      <c r="D1418" s="15" t="s">
        <v>41</v>
      </c>
      <c r="E1418" s="16">
        <v>2010</v>
      </c>
      <c r="F1418" s="15" t="s">
        <v>42</v>
      </c>
      <c r="G1418" s="17">
        <v>40410</v>
      </c>
      <c r="H1418" s="15" t="s">
        <v>43</v>
      </c>
      <c r="I1418" s="15" t="s">
        <v>44</v>
      </c>
      <c r="J1418" s="16">
        <v>3008</v>
      </c>
      <c r="K1418" s="15" t="s">
        <v>45</v>
      </c>
      <c r="L1418" s="16">
        <v>770</v>
      </c>
      <c r="M1418" s="15" t="s">
        <v>46</v>
      </c>
      <c r="N1418" s="16">
        <v>3</v>
      </c>
      <c r="O1418" s="15" t="s">
        <v>43</v>
      </c>
      <c r="P1418" s="15" t="s">
        <v>433</v>
      </c>
      <c r="Q1418" s="15" t="s">
        <v>48</v>
      </c>
      <c r="R1418" s="15" t="s">
        <v>49</v>
      </c>
      <c r="S1418" s="15" t="s">
        <v>43</v>
      </c>
      <c r="T1418" s="15" t="s">
        <v>50</v>
      </c>
      <c r="U1418" s="15" t="s">
        <v>98</v>
      </c>
      <c r="V1418" s="45">
        <f t="shared" si="36"/>
        <v>0.73709482474453347</v>
      </c>
      <c r="W1418" s="45">
        <f t="shared" si="37"/>
        <v>0.73709482474453347</v>
      </c>
      <c r="X1418" s="15" t="s">
        <v>52</v>
      </c>
      <c r="Y1418" s="15" t="s">
        <v>722</v>
      </c>
      <c r="Z1418" s="16" t="b">
        <v>0</v>
      </c>
      <c r="AA1418" s="15" t="s">
        <v>54</v>
      </c>
      <c r="AB1418" s="16" t="b">
        <v>0</v>
      </c>
      <c r="AC1418" s="16">
        <v>39</v>
      </c>
      <c r="AD1418" s="42" t="s">
        <v>1854</v>
      </c>
      <c r="AE1418" s="42"/>
    </row>
    <row r="1419" spans="2:31" x14ac:dyDescent="0.25">
      <c r="B1419">
        <v>49</v>
      </c>
      <c r="C1419" s="15" t="str">
        <f t="shared" si="38"/>
        <v>2166770sp</v>
      </c>
      <c r="D1419" s="15" t="s">
        <v>41</v>
      </c>
      <c r="E1419" s="16">
        <v>2010</v>
      </c>
      <c r="F1419" s="15" t="s">
        <v>42</v>
      </c>
      <c r="G1419" s="17">
        <v>40456</v>
      </c>
      <c r="H1419" s="15" t="s">
        <v>43</v>
      </c>
      <c r="I1419" s="15" t="s">
        <v>44</v>
      </c>
      <c r="J1419" s="16">
        <v>3008</v>
      </c>
      <c r="K1419" s="15" t="s">
        <v>45</v>
      </c>
      <c r="L1419" s="16">
        <v>470</v>
      </c>
      <c r="M1419" s="15" t="s">
        <v>46</v>
      </c>
      <c r="N1419" s="16">
        <v>2</v>
      </c>
      <c r="O1419" s="15" t="s">
        <v>43</v>
      </c>
      <c r="P1419" s="15" t="s">
        <v>952</v>
      </c>
      <c r="Q1419" s="15" t="s">
        <v>48</v>
      </c>
      <c r="R1419" s="15" t="s">
        <v>49</v>
      </c>
      <c r="S1419" s="15" t="s">
        <v>43</v>
      </c>
      <c r="T1419" s="15" t="s">
        <v>50</v>
      </c>
      <c r="U1419" s="15" t="s">
        <v>79</v>
      </c>
      <c r="V1419" s="45">
        <f t="shared" si="36"/>
        <v>1.0286012526096033</v>
      </c>
      <c r="W1419" s="45">
        <f t="shared" si="37"/>
        <v>1.0286012526096033</v>
      </c>
      <c r="X1419" s="15" t="s">
        <v>52</v>
      </c>
      <c r="Y1419" s="15" t="s">
        <v>915</v>
      </c>
      <c r="Z1419" s="16" t="b">
        <v>0</v>
      </c>
      <c r="AA1419" s="15" t="s">
        <v>54</v>
      </c>
      <c r="AB1419" s="16" t="b">
        <v>0</v>
      </c>
      <c r="AC1419" s="16">
        <v>39</v>
      </c>
      <c r="AD1419" s="42" t="s">
        <v>1854</v>
      </c>
      <c r="AE1419" s="42"/>
    </row>
    <row r="1420" spans="2:31" x14ac:dyDescent="0.25">
      <c r="B1420">
        <v>49</v>
      </c>
      <c r="C1420" s="15" t="str">
        <f t="shared" si="38"/>
        <v>2168367sp</v>
      </c>
      <c r="D1420" s="15" t="s">
        <v>41</v>
      </c>
      <c r="E1420" s="16">
        <v>2010</v>
      </c>
      <c r="F1420" s="15" t="s">
        <v>42</v>
      </c>
      <c r="G1420" s="17">
        <v>40431</v>
      </c>
      <c r="H1420" s="15" t="s">
        <v>43</v>
      </c>
      <c r="I1420" s="15" t="s">
        <v>44</v>
      </c>
      <c r="J1420" s="16">
        <v>3008</v>
      </c>
      <c r="K1420" s="15" t="s">
        <v>45</v>
      </c>
      <c r="L1420" s="16">
        <v>720</v>
      </c>
      <c r="M1420" s="15" t="s">
        <v>46</v>
      </c>
      <c r="N1420" s="16">
        <v>3</v>
      </c>
      <c r="O1420" s="15" t="s">
        <v>43</v>
      </c>
      <c r="P1420" s="15" t="s">
        <v>455</v>
      </c>
      <c r="Q1420" s="15" t="s">
        <v>48</v>
      </c>
      <c r="R1420" s="15" t="s">
        <v>59</v>
      </c>
      <c r="S1420" s="15" t="s">
        <v>43</v>
      </c>
      <c r="T1420" s="15" t="s">
        <v>50</v>
      </c>
      <c r="U1420" s="15" t="s">
        <v>60</v>
      </c>
      <c r="V1420" s="45">
        <f t="shared" si="36"/>
        <v>2.5152840347214589</v>
      </c>
      <c r="W1420" s="45">
        <f t="shared" si="37"/>
        <v>2.5152840347214589</v>
      </c>
      <c r="X1420" s="15" t="s">
        <v>52</v>
      </c>
      <c r="Y1420" s="15" t="s">
        <v>716</v>
      </c>
      <c r="Z1420" s="16" t="b">
        <v>0</v>
      </c>
      <c r="AA1420" s="15" t="s">
        <v>54</v>
      </c>
      <c r="AB1420" s="16" t="b">
        <v>0</v>
      </c>
      <c r="AC1420" s="16">
        <v>39</v>
      </c>
      <c r="AD1420" s="42" t="s">
        <v>1854</v>
      </c>
      <c r="AE1420" s="42"/>
    </row>
    <row r="1421" spans="2:31" x14ac:dyDescent="0.25">
      <c r="B1421">
        <v>49</v>
      </c>
      <c r="C1421" s="15" t="str">
        <f t="shared" si="38"/>
        <v>2168368sp</v>
      </c>
      <c r="D1421" s="15" t="s">
        <v>41</v>
      </c>
      <c r="E1421" s="16">
        <v>2010</v>
      </c>
      <c r="F1421" s="15" t="s">
        <v>42</v>
      </c>
      <c r="G1421" s="17">
        <v>40431</v>
      </c>
      <c r="H1421" s="15" t="s">
        <v>43</v>
      </c>
      <c r="I1421" s="15" t="s">
        <v>44</v>
      </c>
      <c r="J1421" s="16">
        <v>3008</v>
      </c>
      <c r="K1421" s="15" t="s">
        <v>110</v>
      </c>
      <c r="L1421" s="16">
        <v>790</v>
      </c>
      <c r="M1421" s="15" t="s">
        <v>46</v>
      </c>
      <c r="N1421" s="16">
        <v>3</v>
      </c>
      <c r="O1421" s="15" t="s">
        <v>43</v>
      </c>
      <c r="P1421" s="15" t="s">
        <v>433</v>
      </c>
      <c r="Q1421" s="15" t="s">
        <v>48</v>
      </c>
      <c r="R1421" s="15" t="s">
        <v>49</v>
      </c>
      <c r="S1421" s="15" t="s">
        <v>43</v>
      </c>
      <c r="T1421" s="15" t="s">
        <v>50</v>
      </c>
      <c r="U1421" s="15" t="s">
        <v>60</v>
      </c>
      <c r="V1421" s="45">
        <f t="shared" si="36"/>
        <v>2.5152840347214589</v>
      </c>
      <c r="W1421" s="45">
        <f t="shared" si="37"/>
        <v>2.5152840347214589</v>
      </c>
      <c r="X1421" s="15" t="s">
        <v>52</v>
      </c>
      <c r="Y1421" s="15" t="s">
        <v>716</v>
      </c>
      <c r="Z1421" s="16" t="b">
        <v>0</v>
      </c>
      <c r="AA1421" s="15" t="s">
        <v>54</v>
      </c>
      <c r="AB1421" s="16" t="b">
        <v>0</v>
      </c>
      <c r="AC1421" s="16">
        <v>39</v>
      </c>
      <c r="AD1421" s="42" t="s">
        <v>1854</v>
      </c>
      <c r="AE1421" s="42"/>
    </row>
    <row r="1422" spans="2:31" x14ac:dyDescent="0.25">
      <c r="B1422">
        <v>49</v>
      </c>
      <c r="C1422" s="15" t="str">
        <f t="shared" si="38"/>
        <v>2168369sp</v>
      </c>
      <c r="D1422" s="15" t="s">
        <v>41</v>
      </c>
      <c r="E1422" s="16">
        <v>2010</v>
      </c>
      <c r="F1422" s="15" t="s">
        <v>42</v>
      </c>
      <c r="G1422" s="17">
        <v>40431</v>
      </c>
      <c r="H1422" s="15" t="s">
        <v>43</v>
      </c>
      <c r="I1422" s="15" t="s">
        <v>44</v>
      </c>
      <c r="J1422" s="16">
        <v>3008</v>
      </c>
      <c r="K1422" s="15" t="s">
        <v>45</v>
      </c>
      <c r="L1422" s="16">
        <v>490</v>
      </c>
      <c r="M1422" s="15" t="s">
        <v>46</v>
      </c>
      <c r="N1422" s="16">
        <v>2</v>
      </c>
      <c r="O1422" s="15" t="s">
        <v>43</v>
      </c>
      <c r="P1422" s="15" t="s">
        <v>956</v>
      </c>
      <c r="Q1422" s="15" t="s">
        <v>48</v>
      </c>
      <c r="R1422" s="15" t="s">
        <v>49</v>
      </c>
      <c r="S1422" s="15" t="s">
        <v>43</v>
      </c>
      <c r="T1422" s="15" t="s">
        <v>50</v>
      </c>
      <c r="U1422" s="15" t="s">
        <v>60</v>
      </c>
      <c r="V1422" s="45">
        <f t="shared" si="36"/>
        <v>2.5152840347214589</v>
      </c>
      <c r="W1422" s="45">
        <f t="shared" si="37"/>
        <v>2.5152840347214589</v>
      </c>
      <c r="X1422" s="15" t="s">
        <v>52</v>
      </c>
      <c r="Y1422" s="15" t="s">
        <v>716</v>
      </c>
      <c r="Z1422" s="16" t="b">
        <v>0</v>
      </c>
      <c r="AA1422" s="15" t="s">
        <v>54</v>
      </c>
      <c r="AB1422" s="16" t="b">
        <v>0</v>
      </c>
      <c r="AC1422" s="16">
        <v>39</v>
      </c>
      <c r="AD1422" s="42" t="s">
        <v>1854</v>
      </c>
      <c r="AE1422" s="42"/>
    </row>
    <row r="1423" spans="2:31" x14ac:dyDescent="0.25">
      <c r="B1423">
        <v>49</v>
      </c>
      <c r="C1423" s="15" t="str">
        <f t="shared" si="38"/>
        <v>2168370sp</v>
      </c>
      <c r="D1423" s="15" t="s">
        <v>41</v>
      </c>
      <c r="E1423" s="16">
        <v>2010</v>
      </c>
      <c r="F1423" s="15" t="s">
        <v>42</v>
      </c>
      <c r="G1423" s="17">
        <v>40431</v>
      </c>
      <c r="H1423" s="15" t="s">
        <v>43</v>
      </c>
      <c r="I1423" s="15" t="s">
        <v>44</v>
      </c>
      <c r="J1423" s="16">
        <v>3008</v>
      </c>
      <c r="K1423" s="15" t="s">
        <v>45</v>
      </c>
      <c r="L1423" s="16">
        <v>820</v>
      </c>
      <c r="M1423" s="15" t="s">
        <v>46</v>
      </c>
      <c r="N1423" s="16">
        <v>3</v>
      </c>
      <c r="O1423" s="15" t="s">
        <v>43</v>
      </c>
      <c r="P1423" s="15" t="s">
        <v>433</v>
      </c>
      <c r="Q1423" s="15" t="s">
        <v>48</v>
      </c>
      <c r="R1423" s="15" t="s">
        <v>49</v>
      </c>
      <c r="S1423" s="15" t="s">
        <v>43</v>
      </c>
      <c r="T1423" s="15" t="s">
        <v>50</v>
      </c>
      <c r="U1423" s="15" t="s">
        <v>60</v>
      </c>
      <c r="V1423" s="45">
        <f t="shared" si="36"/>
        <v>2.5152840347214589</v>
      </c>
      <c r="W1423" s="45">
        <f t="shared" si="37"/>
        <v>2.5152840347214589</v>
      </c>
      <c r="X1423" s="15" t="s">
        <v>52</v>
      </c>
      <c r="Y1423" s="15" t="s">
        <v>716</v>
      </c>
      <c r="Z1423" s="16" t="b">
        <v>0</v>
      </c>
      <c r="AA1423" s="15" t="s">
        <v>54</v>
      </c>
      <c r="AB1423" s="16" t="b">
        <v>0</v>
      </c>
      <c r="AC1423" s="16">
        <v>39</v>
      </c>
      <c r="AD1423" s="42" t="s">
        <v>1854</v>
      </c>
      <c r="AE1423" s="42"/>
    </row>
    <row r="1424" spans="2:31" x14ac:dyDescent="0.25">
      <c r="B1424">
        <v>49</v>
      </c>
      <c r="C1424" s="15" t="str">
        <f t="shared" si="38"/>
        <v>2168433sp</v>
      </c>
      <c r="D1424" s="15" t="s">
        <v>41</v>
      </c>
      <c r="E1424" s="16">
        <v>2010</v>
      </c>
      <c r="F1424" s="15" t="s">
        <v>42</v>
      </c>
      <c r="G1424" s="17">
        <v>40429</v>
      </c>
      <c r="H1424" s="15" t="s">
        <v>43</v>
      </c>
      <c r="I1424" s="15" t="s">
        <v>44</v>
      </c>
      <c r="J1424" s="16">
        <v>3008</v>
      </c>
      <c r="K1424" s="15" t="s">
        <v>110</v>
      </c>
      <c r="L1424" s="16">
        <v>800</v>
      </c>
      <c r="M1424" s="15" t="s">
        <v>46</v>
      </c>
      <c r="N1424" s="16">
        <v>3</v>
      </c>
      <c r="O1424" s="15" t="s">
        <v>43</v>
      </c>
      <c r="P1424" s="15" t="s">
        <v>433</v>
      </c>
      <c r="Q1424" s="15" t="s">
        <v>48</v>
      </c>
      <c r="R1424" s="15" t="s">
        <v>49</v>
      </c>
      <c r="S1424" s="15" t="s">
        <v>43</v>
      </c>
      <c r="T1424" s="15" t="s">
        <v>50</v>
      </c>
      <c r="U1424" s="15" t="s">
        <v>60</v>
      </c>
      <c r="V1424" s="45">
        <f t="shared" si="36"/>
        <v>2.5152840347214589</v>
      </c>
      <c r="W1424" s="45">
        <f t="shared" si="37"/>
        <v>2.5152840347214589</v>
      </c>
      <c r="X1424" s="15" t="s">
        <v>52</v>
      </c>
      <c r="Y1424" s="15" t="s">
        <v>716</v>
      </c>
      <c r="Z1424" s="16" t="b">
        <v>0</v>
      </c>
      <c r="AA1424" s="15" t="s">
        <v>54</v>
      </c>
      <c r="AB1424" s="16" t="b">
        <v>0</v>
      </c>
      <c r="AC1424" s="16">
        <v>39</v>
      </c>
      <c r="AD1424" s="42" t="s">
        <v>1854</v>
      </c>
      <c r="AE1424" s="42"/>
    </row>
    <row r="1425" spans="2:31" x14ac:dyDescent="0.25">
      <c r="B1425">
        <v>49</v>
      </c>
      <c r="C1425" s="15" t="str">
        <f t="shared" si="38"/>
        <v>2168435sp</v>
      </c>
      <c r="D1425" s="15" t="s">
        <v>41</v>
      </c>
      <c r="E1425" s="16">
        <v>2010</v>
      </c>
      <c r="F1425" s="15" t="s">
        <v>42</v>
      </c>
      <c r="G1425" s="17">
        <v>40429</v>
      </c>
      <c r="H1425" s="15" t="s">
        <v>43</v>
      </c>
      <c r="I1425" s="15" t="s">
        <v>44</v>
      </c>
      <c r="J1425" s="16">
        <v>3008</v>
      </c>
      <c r="K1425" s="15" t="s">
        <v>45</v>
      </c>
      <c r="L1425" s="16">
        <v>790</v>
      </c>
      <c r="M1425" s="15" t="s">
        <v>46</v>
      </c>
      <c r="N1425" s="16">
        <v>3</v>
      </c>
      <c r="O1425" s="15" t="s">
        <v>43</v>
      </c>
      <c r="P1425" s="15" t="s">
        <v>433</v>
      </c>
      <c r="Q1425" s="15" t="s">
        <v>48</v>
      </c>
      <c r="R1425" s="15" t="s">
        <v>49</v>
      </c>
      <c r="S1425" s="15" t="s">
        <v>43</v>
      </c>
      <c r="T1425" s="15" t="s">
        <v>50</v>
      </c>
      <c r="U1425" s="15" t="s">
        <v>60</v>
      </c>
      <c r="V1425" s="45">
        <f t="shared" si="36"/>
        <v>2.5152840347214589</v>
      </c>
      <c r="W1425" s="45">
        <f t="shared" si="37"/>
        <v>2.5152840347214589</v>
      </c>
      <c r="X1425" s="15" t="s">
        <v>52</v>
      </c>
      <c r="Y1425" s="15" t="s">
        <v>716</v>
      </c>
      <c r="Z1425" s="16" t="b">
        <v>0</v>
      </c>
      <c r="AA1425" s="15" t="s">
        <v>54</v>
      </c>
      <c r="AB1425" s="16" t="b">
        <v>0</v>
      </c>
      <c r="AC1425" s="16">
        <v>39</v>
      </c>
      <c r="AD1425" s="42" t="s">
        <v>1854</v>
      </c>
      <c r="AE1425" s="42"/>
    </row>
    <row r="1426" spans="2:31" x14ac:dyDescent="0.25">
      <c r="B1426">
        <v>49</v>
      </c>
      <c r="C1426" s="15" t="str">
        <f t="shared" si="38"/>
        <v>2168436sp</v>
      </c>
      <c r="D1426" s="15" t="s">
        <v>41</v>
      </c>
      <c r="E1426" s="16">
        <v>2010</v>
      </c>
      <c r="F1426" s="15" t="s">
        <v>42</v>
      </c>
      <c r="G1426" s="17">
        <v>40429</v>
      </c>
      <c r="H1426" s="15" t="s">
        <v>43</v>
      </c>
      <c r="I1426" s="15" t="s">
        <v>44</v>
      </c>
      <c r="J1426" s="16">
        <v>3008</v>
      </c>
      <c r="K1426" s="15" t="s">
        <v>45</v>
      </c>
      <c r="L1426" s="16">
        <v>660</v>
      </c>
      <c r="M1426" s="15" t="s">
        <v>46</v>
      </c>
      <c r="N1426" s="16">
        <v>3</v>
      </c>
      <c r="O1426" s="15" t="s">
        <v>43</v>
      </c>
      <c r="P1426" s="15" t="s">
        <v>433</v>
      </c>
      <c r="Q1426" s="15" t="s">
        <v>48</v>
      </c>
      <c r="R1426" s="15" t="s">
        <v>49</v>
      </c>
      <c r="S1426" s="15" t="s">
        <v>43</v>
      </c>
      <c r="T1426" s="15" t="s">
        <v>50</v>
      </c>
      <c r="U1426" s="15" t="s">
        <v>60</v>
      </c>
      <c r="V1426" s="45">
        <f t="shared" si="36"/>
        <v>2.5152840347214589</v>
      </c>
      <c r="W1426" s="45">
        <f t="shared" si="37"/>
        <v>2.5152840347214589</v>
      </c>
      <c r="X1426" s="15" t="s">
        <v>52</v>
      </c>
      <c r="Y1426" s="15" t="s">
        <v>716</v>
      </c>
      <c r="Z1426" s="16" t="b">
        <v>0</v>
      </c>
      <c r="AA1426" s="15" t="s">
        <v>54</v>
      </c>
      <c r="AB1426" s="16" t="b">
        <v>0</v>
      </c>
      <c r="AC1426" s="16">
        <v>39</v>
      </c>
      <c r="AD1426" s="42" t="s">
        <v>1854</v>
      </c>
      <c r="AE1426" s="42"/>
    </row>
    <row r="1427" spans="2:31" x14ac:dyDescent="0.25">
      <c r="B1427">
        <v>49</v>
      </c>
      <c r="C1427" s="15" t="str">
        <f t="shared" si="38"/>
        <v>2168437sp</v>
      </c>
      <c r="D1427" s="15" t="s">
        <v>41</v>
      </c>
      <c r="E1427" s="16">
        <v>2010</v>
      </c>
      <c r="F1427" s="15" t="s">
        <v>42</v>
      </c>
      <c r="G1427" s="17">
        <v>40429</v>
      </c>
      <c r="H1427" s="15" t="s">
        <v>43</v>
      </c>
      <c r="I1427" s="15" t="s">
        <v>44</v>
      </c>
      <c r="J1427" s="16">
        <v>3008</v>
      </c>
      <c r="K1427" s="15" t="s">
        <v>45</v>
      </c>
      <c r="L1427" s="16">
        <v>780</v>
      </c>
      <c r="M1427" s="15" t="s">
        <v>46</v>
      </c>
      <c r="N1427" s="16">
        <v>3</v>
      </c>
      <c r="O1427" s="15" t="s">
        <v>43</v>
      </c>
      <c r="P1427" s="15" t="s">
        <v>433</v>
      </c>
      <c r="Q1427" s="15" t="s">
        <v>48</v>
      </c>
      <c r="R1427" s="15" t="s">
        <v>49</v>
      </c>
      <c r="S1427" s="15" t="s">
        <v>43</v>
      </c>
      <c r="T1427" s="15" t="s">
        <v>50</v>
      </c>
      <c r="U1427" s="15" t="s">
        <v>60</v>
      </c>
      <c r="V1427" s="45">
        <f t="shared" si="36"/>
        <v>2.5152840347214589</v>
      </c>
      <c r="W1427" s="45">
        <f t="shared" si="37"/>
        <v>2.5152840347214589</v>
      </c>
      <c r="X1427" s="15" t="s">
        <v>52</v>
      </c>
      <c r="Y1427" s="15" t="s">
        <v>716</v>
      </c>
      <c r="Z1427" s="16" t="b">
        <v>0</v>
      </c>
      <c r="AA1427" s="15" t="s">
        <v>54</v>
      </c>
      <c r="AB1427" s="16" t="b">
        <v>0</v>
      </c>
      <c r="AC1427" s="16">
        <v>39</v>
      </c>
      <c r="AD1427" s="42" t="s">
        <v>1854</v>
      </c>
      <c r="AE1427" s="42"/>
    </row>
    <row r="1428" spans="2:31" x14ac:dyDescent="0.25">
      <c r="B1428">
        <v>49</v>
      </c>
      <c r="C1428" s="15" t="str">
        <f t="shared" si="38"/>
        <v>2168439sp</v>
      </c>
      <c r="D1428" s="15" t="s">
        <v>41</v>
      </c>
      <c r="E1428" s="16">
        <v>2010</v>
      </c>
      <c r="F1428" s="15" t="s">
        <v>42</v>
      </c>
      <c r="G1428" s="17">
        <v>40429</v>
      </c>
      <c r="H1428" s="15" t="s">
        <v>43</v>
      </c>
      <c r="I1428" s="15" t="s">
        <v>44</v>
      </c>
      <c r="J1428" s="16">
        <v>3008</v>
      </c>
      <c r="K1428" s="15" t="s">
        <v>110</v>
      </c>
      <c r="L1428" s="16">
        <v>730</v>
      </c>
      <c r="M1428" s="15" t="s">
        <v>46</v>
      </c>
      <c r="N1428" s="16">
        <v>4</v>
      </c>
      <c r="O1428" s="15" t="s">
        <v>43</v>
      </c>
      <c r="P1428" s="15" t="s">
        <v>405</v>
      </c>
      <c r="Q1428" s="15" t="s">
        <v>48</v>
      </c>
      <c r="R1428" s="15" t="s">
        <v>49</v>
      </c>
      <c r="S1428" s="15" t="s">
        <v>43</v>
      </c>
      <c r="T1428" s="15" t="s">
        <v>50</v>
      </c>
      <c r="U1428" s="15" t="s">
        <v>60</v>
      </c>
      <c r="V1428" s="45">
        <f t="shared" si="36"/>
        <v>2.5152840347214589</v>
      </c>
      <c r="W1428" s="45">
        <f t="shared" si="37"/>
        <v>2.5152840347214589</v>
      </c>
      <c r="X1428" s="15" t="s">
        <v>52</v>
      </c>
      <c r="Y1428" s="15" t="s">
        <v>716</v>
      </c>
      <c r="Z1428" s="16" t="b">
        <v>0</v>
      </c>
      <c r="AA1428" s="15" t="s">
        <v>54</v>
      </c>
      <c r="AB1428" s="16" t="b">
        <v>0</v>
      </c>
      <c r="AC1428" s="16">
        <v>39</v>
      </c>
      <c r="AD1428" s="42" t="s">
        <v>1854</v>
      </c>
      <c r="AE1428" s="42"/>
    </row>
    <row r="1429" spans="2:31" x14ac:dyDescent="0.25">
      <c r="B1429">
        <v>49</v>
      </c>
      <c r="C1429" s="15" t="str">
        <f t="shared" si="38"/>
        <v>2168441sp</v>
      </c>
      <c r="D1429" s="15" t="s">
        <v>41</v>
      </c>
      <c r="E1429" s="16">
        <v>2010</v>
      </c>
      <c r="F1429" s="15" t="s">
        <v>42</v>
      </c>
      <c r="G1429" s="17">
        <v>40429</v>
      </c>
      <c r="H1429" s="15" t="s">
        <v>43</v>
      </c>
      <c r="I1429" s="15" t="s">
        <v>44</v>
      </c>
      <c r="J1429" s="16">
        <v>3008</v>
      </c>
      <c r="K1429" s="15" t="s">
        <v>45</v>
      </c>
      <c r="L1429" s="16">
        <v>720</v>
      </c>
      <c r="M1429" s="15" t="s">
        <v>46</v>
      </c>
      <c r="N1429" s="16">
        <v>3</v>
      </c>
      <c r="O1429" s="15" t="s">
        <v>43</v>
      </c>
      <c r="P1429" s="15" t="s">
        <v>433</v>
      </c>
      <c r="Q1429" s="15" t="s">
        <v>48</v>
      </c>
      <c r="R1429" s="15" t="s">
        <v>49</v>
      </c>
      <c r="S1429" s="15" t="s">
        <v>43</v>
      </c>
      <c r="T1429" s="15" t="s">
        <v>50</v>
      </c>
      <c r="U1429" s="15" t="s">
        <v>60</v>
      </c>
      <c r="V1429" s="45">
        <f t="shared" si="36"/>
        <v>2.5152840347214589</v>
      </c>
      <c r="W1429" s="45">
        <f t="shared" si="37"/>
        <v>2.5152840347214589</v>
      </c>
      <c r="X1429" s="15" t="s">
        <v>52</v>
      </c>
      <c r="Y1429" s="15" t="s">
        <v>716</v>
      </c>
      <c r="Z1429" s="16" t="b">
        <v>0</v>
      </c>
      <c r="AA1429" s="15" t="s">
        <v>54</v>
      </c>
      <c r="AB1429" s="16" t="b">
        <v>0</v>
      </c>
      <c r="AC1429" s="16">
        <v>39</v>
      </c>
      <c r="AD1429" s="42" t="s">
        <v>1854</v>
      </c>
      <c r="AE1429" s="42"/>
    </row>
    <row r="1430" spans="2:31" x14ac:dyDescent="0.25">
      <c r="B1430">
        <v>49</v>
      </c>
      <c r="C1430" s="15" t="str">
        <f t="shared" si="38"/>
        <v>2168442sp</v>
      </c>
      <c r="D1430" s="15" t="s">
        <v>41</v>
      </c>
      <c r="E1430" s="16">
        <v>2010</v>
      </c>
      <c r="F1430" s="15" t="s">
        <v>42</v>
      </c>
      <c r="G1430" s="17">
        <v>40429</v>
      </c>
      <c r="H1430" s="15" t="s">
        <v>43</v>
      </c>
      <c r="I1430" s="15" t="s">
        <v>44</v>
      </c>
      <c r="J1430" s="16">
        <v>3008</v>
      </c>
      <c r="K1430" s="15" t="s">
        <v>110</v>
      </c>
      <c r="L1430" s="16">
        <v>780</v>
      </c>
      <c r="M1430" s="15" t="s">
        <v>46</v>
      </c>
      <c r="N1430" s="16">
        <v>4</v>
      </c>
      <c r="O1430" s="15" t="s">
        <v>43</v>
      </c>
      <c r="P1430" s="15" t="s">
        <v>405</v>
      </c>
      <c r="Q1430" s="15" t="s">
        <v>48</v>
      </c>
      <c r="R1430" s="15" t="s">
        <v>49</v>
      </c>
      <c r="S1430" s="15" t="s">
        <v>43</v>
      </c>
      <c r="T1430" s="15" t="s">
        <v>50</v>
      </c>
      <c r="U1430" s="15" t="s">
        <v>60</v>
      </c>
      <c r="V1430" s="45">
        <f t="shared" si="36"/>
        <v>2.5152840347214589</v>
      </c>
      <c r="W1430" s="45">
        <f t="shared" si="37"/>
        <v>2.5152840347214589</v>
      </c>
      <c r="X1430" s="15" t="s">
        <v>52</v>
      </c>
      <c r="Y1430" s="15" t="s">
        <v>716</v>
      </c>
      <c r="Z1430" s="16" t="b">
        <v>0</v>
      </c>
      <c r="AA1430" s="15" t="s">
        <v>54</v>
      </c>
      <c r="AB1430" s="16" t="b">
        <v>0</v>
      </c>
      <c r="AC1430" s="16">
        <v>39</v>
      </c>
      <c r="AD1430" s="42" t="s">
        <v>1854</v>
      </c>
      <c r="AE1430" s="42"/>
    </row>
    <row r="1431" spans="2:31" x14ac:dyDescent="0.25">
      <c r="B1431">
        <v>49</v>
      </c>
      <c r="C1431" s="15" t="str">
        <f t="shared" si="38"/>
        <v>2232466sp</v>
      </c>
      <c r="D1431" s="15" t="s">
        <v>41</v>
      </c>
      <c r="E1431" s="16">
        <v>2011</v>
      </c>
      <c r="F1431" s="15" t="s">
        <v>67</v>
      </c>
      <c r="G1431" s="17">
        <v>40779</v>
      </c>
      <c r="H1431" s="15" t="s">
        <v>43</v>
      </c>
      <c r="I1431" s="15" t="s">
        <v>44</v>
      </c>
      <c r="J1431" s="16">
        <v>3008</v>
      </c>
      <c r="K1431" s="15" t="s">
        <v>45</v>
      </c>
      <c r="L1431" s="16">
        <v>650</v>
      </c>
      <c r="M1431" s="15" t="s">
        <v>46</v>
      </c>
      <c r="N1431" s="16">
        <v>3</v>
      </c>
      <c r="O1431" s="15" t="s">
        <v>43</v>
      </c>
      <c r="P1431" s="15" t="s">
        <v>1014</v>
      </c>
      <c r="Q1431" s="15" t="s">
        <v>48</v>
      </c>
      <c r="R1431" s="15" t="s">
        <v>49</v>
      </c>
      <c r="S1431" s="15" t="s">
        <v>43</v>
      </c>
      <c r="T1431" s="15" t="s">
        <v>50</v>
      </c>
      <c r="U1431" s="15" t="s">
        <v>69</v>
      </c>
      <c r="V1431" s="45">
        <f t="shared" si="36"/>
        <v>1.0401246561210453</v>
      </c>
      <c r="W1431" s="45">
        <f t="shared" si="37"/>
        <v>1.0401246561210453</v>
      </c>
      <c r="X1431" s="15" t="s">
        <v>1015</v>
      </c>
      <c r="Y1431" s="15" t="s">
        <v>1016</v>
      </c>
      <c r="Z1431" s="16" t="b">
        <v>0</v>
      </c>
      <c r="AA1431" s="15" t="s">
        <v>54</v>
      </c>
      <c r="AB1431" s="16" t="b">
        <v>0</v>
      </c>
      <c r="AC1431" s="16">
        <v>39</v>
      </c>
      <c r="AD1431" s="42" t="s">
        <v>1854</v>
      </c>
      <c r="AE1431" s="42"/>
    </row>
    <row r="1432" spans="2:31" x14ac:dyDescent="0.25">
      <c r="B1432">
        <v>49</v>
      </c>
      <c r="C1432" s="15" t="str">
        <f t="shared" si="38"/>
        <v>2232467sp</v>
      </c>
      <c r="D1432" s="15" t="s">
        <v>41</v>
      </c>
      <c r="E1432" s="16">
        <v>2011</v>
      </c>
      <c r="F1432" s="15" t="s">
        <v>67</v>
      </c>
      <c r="G1432" s="17">
        <v>40779</v>
      </c>
      <c r="H1432" s="15" t="s">
        <v>43</v>
      </c>
      <c r="I1432" s="15" t="s">
        <v>44</v>
      </c>
      <c r="J1432" s="16">
        <v>3008</v>
      </c>
      <c r="K1432" s="15" t="s">
        <v>110</v>
      </c>
      <c r="L1432" s="16">
        <v>600</v>
      </c>
      <c r="M1432" s="15" t="s">
        <v>46</v>
      </c>
      <c r="N1432" s="16">
        <v>4</v>
      </c>
      <c r="O1432" s="15" t="s">
        <v>43</v>
      </c>
      <c r="P1432" s="15" t="s">
        <v>1018</v>
      </c>
      <c r="Q1432" s="15" t="s">
        <v>48</v>
      </c>
      <c r="R1432" s="15" t="s">
        <v>49</v>
      </c>
      <c r="S1432" s="15" t="s">
        <v>43</v>
      </c>
      <c r="T1432" s="15" t="s">
        <v>50</v>
      </c>
      <c r="U1432" s="15" t="s">
        <v>69</v>
      </c>
      <c r="V1432" s="45">
        <f t="shared" si="36"/>
        <v>1.0401246561210453</v>
      </c>
      <c r="W1432" s="45">
        <f t="shared" si="37"/>
        <v>1.0401246561210453</v>
      </c>
      <c r="X1432" s="15" t="s">
        <v>1015</v>
      </c>
      <c r="Y1432" s="15" t="s">
        <v>1016</v>
      </c>
      <c r="Z1432" s="16" t="b">
        <v>0</v>
      </c>
      <c r="AA1432" s="15" t="s">
        <v>54</v>
      </c>
      <c r="AB1432" s="16" t="b">
        <v>0</v>
      </c>
      <c r="AC1432" s="16">
        <v>39</v>
      </c>
      <c r="AD1432" s="42" t="s">
        <v>1854</v>
      </c>
      <c r="AE1432" s="42"/>
    </row>
    <row r="1433" spans="2:31" x14ac:dyDescent="0.25">
      <c r="B1433">
        <v>49</v>
      </c>
      <c r="C1433" s="15" t="str">
        <f t="shared" si="38"/>
        <v>2232468sp</v>
      </c>
      <c r="D1433" s="15" t="s">
        <v>41</v>
      </c>
      <c r="E1433" s="16">
        <v>2011</v>
      </c>
      <c r="F1433" s="15" t="s">
        <v>67</v>
      </c>
      <c r="G1433" s="17">
        <v>40779</v>
      </c>
      <c r="H1433" s="15" t="s">
        <v>43</v>
      </c>
      <c r="I1433" s="15" t="s">
        <v>44</v>
      </c>
      <c r="J1433" s="16">
        <v>3008</v>
      </c>
      <c r="K1433" s="15" t="s">
        <v>110</v>
      </c>
      <c r="L1433" s="16">
        <v>850</v>
      </c>
      <c r="M1433" s="15" t="s">
        <v>46</v>
      </c>
      <c r="N1433" s="16">
        <v>4</v>
      </c>
      <c r="O1433" s="15" t="s">
        <v>43</v>
      </c>
      <c r="P1433" s="15" t="s">
        <v>1018</v>
      </c>
      <c r="Q1433" s="15" t="s">
        <v>48</v>
      </c>
      <c r="R1433" s="15" t="s">
        <v>49</v>
      </c>
      <c r="S1433" s="15" t="s">
        <v>43</v>
      </c>
      <c r="T1433" s="15" t="s">
        <v>50</v>
      </c>
      <c r="U1433" s="15" t="s">
        <v>69</v>
      </c>
      <c r="V1433" s="45">
        <f t="shared" si="36"/>
        <v>1.0401246561210453</v>
      </c>
      <c r="W1433" s="45">
        <f t="shared" si="37"/>
        <v>1.0401246561210453</v>
      </c>
      <c r="X1433" s="15" t="s">
        <v>1015</v>
      </c>
      <c r="Y1433" s="15" t="s">
        <v>1016</v>
      </c>
      <c r="Z1433" s="16" t="b">
        <v>0</v>
      </c>
      <c r="AA1433" s="15" t="s">
        <v>54</v>
      </c>
      <c r="AB1433" s="16" t="b">
        <v>0</v>
      </c>
      <c r="AC1433" s="16">
        <v>39</v>
      </c>
      <c r="AD1433" s="42" t="s">
        <v>1854</v>
      </c>
      <c r="AE1433" s="42"/>
    </row>
    <row r="1434" spans="2:31" x14ac:dyDescent="0.25">
      <c r="B1434">
        <v>49</v>
      </c>
      <c r="C1434" s="15" t="str">
        <f t="shared" si="38"/>
        <v>2232469sp</v>
      </c>
      <c r="D1434" s="15" t="s">
        <v>41</v>
      </c>
      <c r="E1434" s="16">
        <v>2011</v>
      </c>
      <c r="F1434" s="15" t="s">
        <v>67</v>
      </c>
      <c r="G1434" s="17">
        <v>40779</v>
      </c>
      <c r="H1434" s="15" t="s">
        <v>43</v>
      </c>
      <c r="I1434" s="15" t="s">
        <v>44</v>
      </c>
      <c r="J1434" s="16">
        <v>3008</v>
      </c>
      <c r="K1434" s="15" t="s">
        <v>45</v>
      </c>
      <c r="L1434" s="16">
        <v>710</v>
      </c>
      <c r="M1434" s="15" t="s">
        <v>46</v>
      </c>
      <c r="N1434" s="16">
        <v>3</v>
      </c>
      <c r="O1434" s="15" t="s">
        <v>43</v>
      </c>
      <c r="P1434" s="15" t="s">
        <v>1014</v>
      </c>
      <c r="Q1434" s="15" t="s">
        <v>48</v>
      </c>
      <c r="R1434" s="15" t="s">
        <v>49</v>
      </c>
      <c r="S1434" s="15" t="s">
        <v>43</v>
      </c>
      <c r="T1434" s="15" t="s">
        <v>50</v>
      </c>
      <c r="U1434" s="15" t="s">
        <v>69</v>
      </c>
      <c r="V1434" s="45">
        <f t="shared" si="36"/>
        <v>1.0401246561210453</v>
      </c>
      <c r="W1434" s="45">
        <f t="shared" si="37"/>
        <v>1.0401246561210453</v>
      </c>
      <c r="X1434" s="15" t="s">
        <v>1015</v>
      </c>
      <c r="Y1434" s="15" t="s">
        <v>1016</v>
      </c>
      <c r="Z1434" s="16" t="b">
        <v>0</v>
      </c>
      <c r="AA1434" s="15" t="s">
        <v>54</v>
      </c>
      <c r="AB1434" s="16" t="b">
        <v>0</v>
      </c>
      <c r="AC1434" s="16">
        <v>39</v>
      </c>
      <c r="AD1434" s="42" t="s">
        <v>1854</v>
      </c>
      <c r="AE1434" s="42"/>
    </row>
    <row r="1435" spans="2:31" x14ac:dyDescent="0.25">
      <c r="B1435">
        <v>49</v>
      </c>
      <c r="C1435" s="15" t="str">
        <f t="shared" si="38"/>
        <v>2232470sp</v>
      </c>
      <c r="D1435" s="15" t="s">
        <v>41</v>
      </c>
      <c r="E1435" s="16">
        <v>2011</v>
      </c>
      <c r="F1435" s="15" t="s">
        <v>67</v>
      </c>
      <c r="G1435" s="17">
        <v>40779</v>
      </c>
      <c r="H1435" s="15" t="s">
        <v>43</v>
      </c>
      <c r="I1435" s="15" t="s">
        <v>44</v>
      </c>
      <c r="J1435" s="16">
        <v>3008</v>
      </c>
      <c r="K1435" s="15" t="s">
        <v>45</v>
      </c>
      <c r="L1435" s="16">
        <v>690</v>
      </c>
      <c r="M1435" s="15" t="s">
        <v>46</v>
      </c>
      <c r="N1435" s="16">
        <v>3</v>
      </c>
      <c r="O1435" s="15" t="s">
        <v>43</v>
      </c>
      <c r="P1435" s="15" t="s">
        <v>1014</v>
      </c>
      <c r="Q1435" s="15" t="s">
        <v>48</v>
      </c>
      <c r="R1435" s="15" t="s">
        <v>49</v>
      </c>
      <c r="S1435" s="15" t="s">
        <v>43</v>
      </c>
      <c r="T1435" s="15" t="s">
        <v>50</v>
      </c>
      <c r="U1435" s="15" t="s">
        <v>69</v>
      </c>
      <c r="V1435" s="45">
        <f t="shared" si="36"/>
        <v>1.0401246561210453</v>
      </c>
      <c r="W1435" s="45">
        <f t="shared" si="37"/>
        <v>1.0401246561210453</v>
      </c>
      <c r="X1435" s="15" t="s">
        <v>1015</v>
      </c>
      <c r="Y1435" s="15" t="s">
        <v>1016</v>
      </c>
      <c r="Z1435" s="16" t="b">
        <v>0</v>
      </c>
      <c r="AA1435" s="15" t="s">
        <v>54</v>
      </c>
      <c r="AB1435" s="16" t="b">
        <v>0</v>
      </c>
      <c r="AC1435" s="16">
        <v>39</v>
      </c>
      <c r="AD1435" s="42" t="s">
        <v>1854</v>
      </c>
      <c r="AE1435" s="42"/>
    </row>
    <row r="1436" spans="2:31" x14ac:dyDescent="0.25">
      <c r="B1436">
        <v>49</v>
      </c>
      <c r="C1436" s="15" t="str">
        <f t="shared" si="38"/>
        <v>2232766sp</v>
      </c>
      <c r="D1436" s="15" t="s">
        <v>41</v>
      </c>
      <c r="E1436" s="16">
        <v>2011</v>
      </c>
      <c r="F1436" s="15" t="s">
        <v>42</v>
      </c>
      <c r="G1436" s="17">
        <v>40787</v>
      </c>
      <c r="H1436" s="15" t="s">
        <v>43</v>
      </c>
      <c r="I1436" s="15" t="s">
        <v>44</v>
      </c>
      <c r="J1436" s="16">
        <v>3008</v>
      </c>
      <c r="K1436" s="15" t="s">
        <v>45</v>
      </c>
      <c r="L1436" s="16">
        <v>780</v>
      </c>
      <c r="M1436" s="15" t="s">
        <v>46</v>
      </c>
      <c r="N1436" s="16">
        <v>3</v>
      </c>
      <c r="O1436" s="15" t="s">
        <v>43</v>
      </c>
      <c r="P1436" s="15" t="s">
        <v>1042</v>
      </c>
      <c r="Q1436" s="15" t="s">
        <v>48</v>
      </c>
      <c r="R1436" s="15" t="s">
        <v>49</v>
      </c>
      <c r="S1436" s="15" t="s">
        <v>43</v>
      </c>
      <c r="T1436" s="15" t="s">
        <v>50</v>
      </c>
      <c r="U1436" s="15" t="s">
        <v>72</v>
      </c>
      <c r="V1436" s="45">
        <f t="shared" si="36"/>
        <v>1.2236760660247592</v>
      </c>
      <c r="W1436" s="45">
        <f t="shared" si="37"/>
        <v>1.2236760660247592</v>
      </c>
      <c r="X1436" s="15" t="s">
        <v>1015</v>
      </c>
      <c r="Y1436" s="15" t="s">
        <v>1026</v>
      </c>
      <c r="Z1436" s="16" t="b">
        <v>0</v>
      </c>
      <c r="AA1436" s="15" t="s">
        <v>54</v>
      </c>
      <c r="AB1436" s="16" t="b">
        <v>0</v>
      </c>
      <c r="AC1436" s="16">
        <v>39</v>
      </c>
      <c r="AD1436" s="42" t="s">
        <v>1854</v>
      </c>
      <c r="AE1436" s="42"/>
    </row>
    <row r="1437" spans="2:31" x14ac:dyDescent="0.25">
      <c r="B1437">
        <v>49</v>
      </c>
      <c r="C1437" s="15" t="str">
        <f t="shared" si="38"/>
        <v>2232939sp</v>
      </c>
      <c r="D1437" s="15" t="s">
        <v>41</v>
      </c>
      <c r="E1437" s="16">
        <v>2011</v>
      </c>
      <c r="F1437" s="15" t="s">
        <v>67</v>
      </c>
      <c r="G1437" s="17">
        <v>40787</v>
      </c>
      <c r="H1437" s="15" t="s">
        <v>43</v>
      </c>
      <c r="I1437" s="15" t="s">
        <v>44</v>
      </c>
      <c r="J1437" s="16">
        <v>3008</v>
      </c>
      <c r="K1437" s="15" t="s">
        <v>110</v>
      </c>
      <c r="L1437" s="16">
        <v>860</v>
      </c>
      <c r="M1437" s="15" t="s">
        <v>46</v>
      </c>
      <c r="N1437" s="16">
        <v>4</v>
      </c>
      <c r="O1437" s="15" t="s">
        <v>43</v>
      </c>
      <c r="P1437" s="15" t="s">
        <v>433</v>
      </c>
      <c r="Q1437" s="15" t="s">
        <v>48</v>
      </c>
      <c r="R1437" s="15" t="s">
        <v>49</v>
      </c>
      <c r="S1437" s="15" t="s">
        <v>43</v>
      </c>
      <c r="T1437" s="15" t="s">
        <v>50</v>
      </c>
      <c r="U1437" s="15" t="s">
        <v>72</v>
      </c>
      <c r="V1437" s="45">
        <f t="shared" si="36"/>
        <v>1.2236760660247592</v>
      </c>
      <c r="W1437" s="45">
        <f t="shared" si="37"/>
        <v>1.2236760660247592</v>
      </c>
      <c r="X1437" s="15" t="s">
        <v>1015</v>
      </c>
      <c r="Y1437" s="15" t="s">
        <v>1026</v>
      </c>
      <c r="Z1437" s="16" t="b">
        <v>0</v>
      </c>
      <c r="AA1437" s="15" t="s">
        <v>54</v>
      </c>
      <c r="AB1437" s="16" t="b">
        <v>0</v>
      </c>
      <c r="AC1437" s="16">
        <v>39</v>
      </c>
      <c r="AD1437" s="42" t="s">
        <v>1854</v>
      </c>
      <c r="AE1437" s="42"/>
    </row>
    <row r="1438" spans="2:31" x14ac:dyDescent="0.25">
      <c r="B1438">
        <v>49</v>
      </c>
      <c r="C1438" s="15" t="str">
        <f t="shared" si="38"/>
        <v>2232942sp</v>
      </c>
      <c r="D1438" s="15" t="s">
        <v>41</v>
      </c>
      <c r="E1438" s="16">
        <v>2011</v>
      </c>
      <c r="F1438" s="15" t="s">
        <v>67</v>
      </c>
      <c r="G1438" s="17">
        <v>40787</v>
      </c>
      <c r="H1438" s="15" t="s">
        <v>43</v>
      </c>
      <c r="I1438" s="15" t="s">
        <v>44</v>
      </c>
      <c r="J1438" s="16">
        <v>3008</v>
      </c>
      <c r="K1438" s="15" t="s">
        <v>45</v>
      </c>
      <c r="L1438" s="16">
        <v>770</v>
      </c>
      <c r="M1438" s="15" t="s">
        <v>46</v>
      </c>
      <c r="N1438" s="16">
        <v>4</v>
      </c>
      <c r="O1438" s="15" t="s">
        <v>43</v>
      </c>
      <c r="P1438" s="15" t="s">
        <v>433</v>
      </c>
      <c r="Q1438" s="15" t="s">
        <v>48</v>
      </c>
      <c r="R1438" s="15" t="s">
        <v>49</v>
      </c>
      <c r="S1438" s="15" t="s">
        <v>43</v>
      </c>
      <c r="T1438" s="15" t="s">
        <v>50</v>
      </c>
      <c r="U1438" s="15" t="s">
        <v>72</v>
      </c>
      <c r="V1438" s="45">
        <f t="shared" si="36"/>
        <v>1.2236760660247592</v>
      </c>
      <c r="W1438" s="45">
        <f t="shared" si="37"/>
        <v>1.2236760660247592</v>
      </c>
      <c r="X1438" s="15" t="s">
        <v>1015</v>
      </c>
      <c r="Y1438" s="15" t="s">
        <v>1026</v>
      </c>
      <c r="Z1438" s="16" t="b">
        <v>0</v>
      </c>
      <c r="AA1438" s="15" t="s">
        <v>54</v>
      </c>
      <c r="AB1438" s="16" t="b">
        <v>0</v>
      </c>
      <c r="AC1438" s="16">
        <v>39</v>
      </c>
      <c r="AD1438" s="42" t="s">
        <v>1854</v>
      </c>
      <c r="AE1438" s="42"/>
    </row>
    <row r="1439" spans="2:31" x14ac:dyDescent="0.25">
      <c r="B1439">
        <v>49</v>
      </c>
      <c r="C1439" s="15" t="str">
        <f t="shared" si="38"/>
        <v>2232945sp</v>
      </c>
      <c r="D1439" s="15" t="s">
        <v>41</v>
      </c>
      <c r="E1439" s="16">
        <v>2011</v>
      </c>
      <c r="F1439" s="15" t="s">
        <v>67</v>
      </c>
      <c r="G1439" s="17">
        <v>40787</v>
      </c>
      <c r="H1439" s="15" t="s">
        <v>43</v>
      </c>
      <c r="I1439" s="15" t="s">
        <v>44</v>
      </c>
      <c r="J1439" s="16">
        <v>3008</v>
      </c>
      <c r="K1439" s="15" t="s">
        <v>45</v>
      </c>
      <c r="L1439" s="16">
        <v>850</v>
      </c>
      <c r="M1439" s="15" t="s">
        <v>46</v>
      </c>
      <c r="N1439" s="16">
        <v>4</v>
      </c>
      <c r="O1439" s="15" t="s">
        <v>43</v>
      </c>
      <c r="P1439" s="15" t="s">
        <v>433</v>
      </c>
      <c r="Q1439" s="15" t="s">
        <v>48</v>
      </c>
      <c r="R1439" s="15" t="s">
        <v>49</v>
      </c>
      <c r="S1439" s="15" t="s">
        <v>43</v>
      </c>
      <c r="T1439" s="15" t="s">
        <v>50</v>
      </c>
      <c r="U1439" s="15" t="s">
        <v>72</v>
      </c>
      <c r="V1439" s="45">
        <f t="shared" ref="V1439:V1502" si="39">AH1152-V1152</f>
        <v>1.2236760660247592</v>
      </c>
      <c r="W1439" s="45">
        <f t="shared" ref="W1439:W1502" si="40">AI1152-W1152</f>
        <v>1.2236760660247592</v>
      </c>
      <c r="X1439" s="15" t="s">
        <v>1015</v>
      </c>
      <c r="Y1439" s="15" t="s">
        <v>1026</v>
      </c>
      <c r="Z1439" s="16" t="b">
        <v>0</v>
      </c>
      <c r="AA1439" s="15" t="s">
        <v>54</v>
      </c>
      <c r="AB1439" s="16" t="b">
        <v>0</v>
      </c>
      <c r="AC1439" s="16">
        <v>39</v>
      </c>
      <c r="AD1439" s="42" t="s">
        <v>1854</v>
      </c>
      <c r="AE1439" s="42"/>
    </row>
    <row r="1440" spans="2:31" x14ac:dyDescent="0.25">
      <c r="B1440">
        <v>49</v>
      </c>
      <c r="C1440" s="15" t="str">
        <f t="shared" ref="C1440:C1503" si="41">C1153&amp;"sp"</f>
        <v>2232985sp</v>
      </c>
      <c r="D1440" s="15" t="s">
        <v>41</v>
      </c>
      <c r="E1440" s="16">
        <v>2011</v>
      </c>
      <c r="F1440" s="15" t="s">
        <v>67</v>
      </c>
      <c r="G1440" s="17">
        <v>40772</v>
      </c>
      <c r="H1440" s="15" t="s">
        <v>43</v>
      </c>
      <c r="I1440" s="15" t="s">
        <v>44</v>
      </c>
      <c r="J1440" s="16">
        <v>3008</v>
      </c>
      <c r="K1440" s="15" t="s">
        <v>110</v>
      </c>
      <c r="L1440" s="16">
        <v>870</v>
      </c>
      <c r="M1440" s="15" t="s">
        <v>46</v>
      </c>
      <c r="N1440" s="16">
        <v>4</v>
      </c>
      <c r="O1440" s="15" t="s">
        <v>43</v>
      </c>
      <c r="P1440" s="15" t="s">
        <v>433</v>
      </c>
      <c r="Q1440" s="15" t="s">
        <v>48</v>
      </c>
      <c r="R1440" s="15" t="s">
        <v>59</v>
      </c>
      <c r="S1440" s="15" t="s">
        <v>43</v>
      </c>
      <c r="T1440" s="15" t="s">
        <v>50</v>
      </c>
      <c r="U1440" s="15" t="s">
        <v>98</v>
      </c>
      <c r="V1440" s="45">
        <f t="shared" si="39"/>
        <v>1.5470761691884456</v>
      </c>
      <c r="W1440" s="45">
        <f t="shared" si="40"/>
        <v>1.5470761691884456</v>
      </c>
      <c r="X1440" s="15" t="s">
        <v>1015</v>
      </c>
      <c r="Y1440" s="15" t="s">
        <v>1057</v>
      </c>
      <c r="Z1440" s="16" t="b">
        <v>0</v>
      </c>
      <c r="AA1440" s="15" t="s">
        <v>54</v>
      </c>
      <c r="AB1440" s="16" t="b">
        <v>0</v>
      </c>
      <c r="AC1440" s="16">
        <v>39</v>
      </c>
      <c r="AD1440" s="42" t="s">
        <v>1854</v>
      </c>
      <c r="AE1440" s="42"/>
    </row>
    <row r="1441" spans="2:31" x14ac:dyDescent="0.25">
      <c r="B1441">
        <v>49</v>
      </c>
      <c r="C1441" s="15" t="str">
        <f t="shared" si="41"/>
        <v>2232987sp</v>
      </c>
      <c r="D1441" s="15" t="s">
        <v>41</v>
      </c>
      <c r="E1441" s="16">
        <v>2011</v>
      </c>
      <c r="F1441" s="15" t="s">
        <v>67</v>
      </c>
      <c r="G1441" s="17">
        <v>40772</v>
      </c>
      <c r="H1441" s="15" t="s">
        <v>43</v>
      </c>
      <c r="I1441" s="15" t="s">
        <v>44</v>
      </c>
      <c r="J1441" s="16">
        <v>3008</v>
      </c>
      <c r="K1441" s="15" t="s">
        <v>110</v>
      </c>
      <c r="L1441" s="16">
        <v>770</v>
      </c>
      <c r="M1441" s="15" t="s">
        <v>46</v>
      </c>
      <c r="N1441" s="16">
        <v>4</v>
      </c>
      <c r="O1441" s="15" t="s">
        <v>43</v>
      </c>
      <c r="P1441" s="15" t="s">
        <v>433</v>
      </c>
      <c r="Q1441" s="15" t="s">
        <v>48</v>
      </c>
      <c r="R1441" s="15" t="s">
        <v>49</v>
      </c>
      <c r="S1441" s="15" t="s">
        <v>43</v>
      </c>
      <c r="T1441" s="15" t="s">
        <v>50</v>
      </c>
      <c r="U1441" s="15" t="s">
        <v>98</v>
      </c>
      <c r="V1441" s="45">
        <f t="shared" si="39"/>
        <v>1.5470761691884456</v>
      </c>
      <c r="W1441" s="45">
        <f t="shared" si="40"/>
        <v>1.5470761691884456</v>
      </c>
      <c r="X1441" s="15" t="s">
        <v>1015</v>
      </c>
      <c r="Y1441" s="15" t="s">
        <v>1057</v>
      </c>
      <c r="Z1441" s="16" t="b">
        <v>0</v>
      </c>
      <c r="AA1441" s="15" t="s">
        <v>54</v>
      </c>
      <c r="AB1441" s="16" t="b">
        <v>0</v>
      </c>
      <c r="AC1441" s="16">
        <v>39</v>
      </c>
      <c r="AD1441" s="42" t="s">
        <v>1854</v>
      </c>
      <c r="AE1441" s="42"/>
    </row>
    <row r="1442" spans="2:31" x14ac:dyDescent="0.25">
      <c r="B1442">
        <v>49</v>
      </c>
      <c r="C1442" s="15" t="str">
        <f t="shared" si="41"/>
        <v>2232988sp</v>
      </c>
      <c r="D1442" s="15" t="s">
        <v>41</v>
      </c>
      <c r="E1442" s="16">
        <v>2011</v>
      </c>
      <c r="F1442" s="15" t="s">
        <v>67</v>
      </c>
      <c r="G1442" s="17">
        <v>40772</v>
      </c>
      <c r="H1442" s="15" t="s">
        <v>43</v>
      </c>
      <c r="I1442" s="15" t="s">
        <v>44</v>
      </c>
      <c r="J1442" s="16">
        <v>3008</v>
      </c>
      <c r="K1442" s="15" t="s">
        <v>45</v>
      </c>
      <c r="L1442" s="16">
        <v>770</v>
      </c>
      <c r="M1442" s="15" t="s">
        <v>46</v>
      </c>
      <c r="N1442" s="16">
        <v>4</v>
      </c>
      <c r="O1442" s="15" t="s">
        <v>43</v>
      </c>
      <c r="P1442" s="15" t="s">
        <v>455</v>
      </c>
      <c r="Q1442" s="15" t="s">
        <v>48</v>
      </c>
      <c r="R1442" s="15" t="s">
        <v>49</v>
      </c>
      <c r="S1442" s="15" t="s">
        <v>43</v>
      </c>
      <c r="T1442" s="15" t="s">
        <v>50</v>
      </c>
      <c r="U1442" s="15" t="s">
        <v>98</v>
      </c>
      <c r="V1442" s="45">
        <f t="shared" si="39"/>
        <v>1.5470761691884456</v>
      </c>
      <c r="W1442" s="45">
        <f t="shared" si="40"/>
        <v>1.5470761691884456</v>
      </c>
      <c r="X1442" s="15" t="s">
        <v>1015</v>
      </c>
      <c r="Y1442" s="15" t="s">
        <v>1057</v>
      </c>
      <c r="Z1442" s="16" t="b">
        <v>0</v>
      </c>
      <c r="AA1442" s="15" t="s">
        <v>54</v>
      </c>
      <c r="AB1442" s="16" t="b">
        <v>0</v>
      </c>
      <c r="AC1442" s="16">
        <v>39</v>
      </c>
      <c r="AD1442" s="42" t="s">
        <v>1854</v>
      </c>
      <c r="AE1442" s="42"/>
    </row>
    <row r="1443" spans="2:31" x14ac:dyDescent="0.25">
      <c r="B1443">
        <v>49</v>
      </c>
      <c r="C1443" s="15" t="str">
        <f t="shared" si="41"/>
        <v>2233457sp</v>
      </c>
      <c r="D1443" s="15" t="s">
        <v>41</v>
      </c>
      <c r="E1443" s="16">
        <v>2011</v>
      </c>
      <c r="F1443" s="15" t="s">
        <v>42</v>
      </c>
      <c r="G1443" s="17">
        <v>40792</v>
      </c>
      <c r="H1443" s="15" t="s">
        <v>43</v>
      </c>
      <c r="I1443" s="15" t="s">
        <v>44</v>
      </c>
      <c r="J1443" s="16">
        <v>3008</v>
      </c>
      <c r="K1443" s="15" t="s">
        <v>45</v>
      </c>
      <c r="L1443" s="16">
        <v>810</v>
      </c>
      <c r="M1443" s="15" t="s">
        <v>46</v>
      </c>
      <c r="N1443" s="16">
        <v>3</v>
      </c>
      <c r="O1443" s="15" t="s">
        <v>43</v>
      </c>
      <c r="P1443" s="15" t="s">
        <v>820</v>
      </c>
      <c r="Q1443" s="15" t="s">
        <v>48</v>
      </c>
      <c r="R1443" s="15" t="s">
        <v>49</v>
      </c>
      <c r="S1443" s="15" t="s">
        <v>43</v>
      </c>
      <c r="T1443" s="15" t="s">
        <v>50</v>
      </c>
      <c r="U1443" s="15" t="s">
        <v>60</v>
      </c>
      <c r="V1443" s="45">
        <f t="shared" si="39"/>
        <v>2.4735737620357634</v>
      </c>
      <c r="W1443" s="45">
        <f t="shared" si="40"/>
        <v>2.4735737620357634</v>
      </c>
      <c r="X1443" s="15" t="s">
        <v>1015</v>
      </c>
      <c r="Y1443" s="15" t="s">
        <v>1023</v>
      </c>
      <c r="Z1443" s="16" t="b">
        <v>0</v>
      </c>
      <c r="AA1443" s="15" t="s">
        <v>54</v>
      </c>
      <c r="AB1443" s="16" t="b">
        <v>0</v>
      </c>
      <c r="AC1443" s="16">
        <v>39</v>
      </c>
      <c r="AD1443" s="42" t="s">
        <v>1854</v>
      </c>
      <c r="AE1443" s="42"/>
    </row>
    <row r="1444" spans="2:31" x14ac:dyDescent="0.25">
      <c r="B1444">
        <v>49</v>
      </c>
      <c r="C1444" s="15" t="str">
        <f t="shared" si="41"/>
        <v>2233459sp</v>
      </c>
      <c r="D1444" s="15" t="s">
        <v>41</v>
      </c>
      <c r="E1444" s="16">
        <v>2011</v>
      </c>
      <c r="F1444" s="15" t="s">
        <v>42</v>
      </c>
      <c r="G1444" s="17">
        <v>40792</v>
      </c>
      <c r="H1444" s="15" t="s">
        <v>43</v>
      </c>
      <c r="I1444" s="15" t="s">
        <v>44</v>
      </c>
      <c r="J1444" s="16">
        <v>3008</v>
      </c>
      <c r="K1444" s="15" t="s">
        <v>45</v>
      </c>
      <c r="L1444" s="16">
        <v>670</v>
      </c>
      <c r="M1444" s="15" t="s">
        <v>46</v>
      </c>
      <c r="N1444" s="16">
        <v>3</v>
      </c>
      <c r="O1444" s="15" t="s">
        <v>43</v>
      </c>
      <c r="P1444" s="15" t="s">
        <v>770</v>
      </c>
      <c r="Q1444" s="15" t="s">
        <v>48</v>
      </c>
      <c r="R1444" s="15" t="s">
        <v>49</v>
      </c>
      <c r="S1444" s="15" t="s">
        <v>43</v>
      </c>
      <c r="T1444" s="15" t="s">
        <v>50</v>
      </c>
      <c r="U1444" s="15" t="s">
        <v>60</v>
      </c>
      <c r="V1444" s="45">
        <f t="shared" si="39"/>
        <v>2.4735737620357634</v>
      </c>
      <c r="W1444" s="45">
        <f t="shared" si="40"/>
        <v>2.4735737620357634</v>
      </c>
      <c r="X1444" s="15" t="s">
        <v>1015</v>
      </c>
      <c r="Y1444" s="15" t="s">
        <v>1023</v>
      </c>
      <c r="Z1444" s="16" t="b">
        <v>0</v>
      </c>
      <c r="AA1444" s="15" t="s">
        <v>54</v>
      </c>
      <c r="AB1444" s="16" t="b">
        <v>0</v>
      </c>
      <c r="AC1444" s="16">
        <v>39</v>
      </c>
      <c r="AD1444" s="42" t="s">
        <v>1854</v>
      </c>
      <c r="AE1444" s="42"/>
    </row>
    <row r="1445" spans="2:31" x14ac:dyDescent="0.25">
      <c r="B1445">
        <v>49</v>
      </c>
      <c r="C1445" s="15" t="str">
        <f t="shared" si="41"/>
        <v>2233461sp</v>
      </c>
      <c r="D1445" s="15" t="s">
        <v>41</v>
      </c>
      <c r="E1445" s="16">
        <v>2011</v>
      </c>
      <c r="F1445" s="15" t="s">
        <v>42</v>
      </c>
      <c r="G1445" s="17">
        <v>40792</v>
      </c>
      <c r="H1445" s="15" t="s">
        <v>43</v>
      </c>
      <c r="I1445" s="15" t="s">
        <v>44</v>
      </c>
      <c r="J1445" s="16">
        <v>3008</v>
      </c>
      <c r="K1445" s="15" t="s">
        <v>110</v>
      </c>
      <c r="L1445" s="16">
        <v>820</v>
      </c>
      <c r="M1445" s="15" t="s">
        <v>46</v>
      </c>
      <c r="N1445" s="16">
        <v>4</v>
      </c>
      <c r="O1445" s="15" t="s">
        <v>43</v>
      </c>
      <c r="P1445" s="15" t="s">
        <v>433</v>
      </c>
      <c r="Q1445" s="15" t="s">
        <v>48</v>
      </c>
      <c r="R1445" s="15" t="s">
        <v>49</v>
      </c>
      <c r="S1445" s="15" t="s">
        <v>43</v>
      </c>
      <c r="T1445" s="15" t="s">
        <v>50</v>
      </c>
      <c r="U1445" s="15" t="s">
        <v>60</v>
      </c>
      <c r="V1445" s="45">
        <f t="shared" si="39"/>
        <v>2.4735737620357634</v>
      </c>
      <c r="W1445" s="45">
        <f t="shared" si="40"/>
        <v>2.4735737620357634</v>
      </c>
      <c r="X1445" s="15" t="s">
        <v>1015</v>
      </c>
      <c r="Y1445" s="15" t="s">
        <v>1023</v>
      </c>
      <c r="Z1445" s="16" t="b">
        <v>0</v>
      </c>
      <c r="AA1445" s="15" t="s">
        <v>54</v>
      </c>
      <c r="AB1445" s="16" t="b">
        <v>0</v>
      </c>
      <c r="AC1445" s="16">
        <v>39</v>
      </c>
      <c r="AD1445" s="42" t="s">
        <v>1854</v>
      </c>
      <c r="AE1445" s="42"/>
    </row>
    <row r="1446" spans="2:31" x14ac:dyDescent="0.25">
      <c r="B1446">
        <v>49</v>
      </c>
      <c r="C1446" s="15" t="str">
        <f t="shared" si="41"/>
        <v>2233462sp</v>
      </c>
      <c r="D1446" s="15" t="s">
        <v>41</v>
      </c>
      <c r="E1446" s="16">
        <v>2011</v>
      </c>
      <c r="F1446" s="15" t="s">
        <v>42</v>
      </c>
      <c r="G1446" s="17">
        <v>40792</v>
      </c>
      <c r="H1446" s="15" t="s">
        <v>43</v>
      </c>
      <c r="I1446" s="15" t="s">
        <v>44</v>
      </c>
      <c r="J1446" s="16">
        <v>3008</v>
      </c>
      <c r="K1446" s="15" t="s">
        <v>45</v>
      </c>
      <c r="L1446" s="16">
        <v>960</v>
      </c>
      <c r="M1446" s="15" t="s">
        <v>46</v>
      </c>
      <c r="N1446" s="16">
        <v>4</v>
      </c>
      <c r="O1446" s="15" t="s">
        <v>43</v>
      </c>
      <c r="P1446" s="15" t="s">
        <v>433</v>
      </c>
      <c r="Q1446" s="15" t="s">
        <v>48</v>
      </c>
      <c r="R1446" s="15" t="s">
        <v>49</v>
      </c>
      <c r="S1446" s="15" t="s">
        <v>43</v>
      </c>
      <c r="T1446" s="15" t="s">
        <v>50</v>
      </c>
      <c r="U1446" s="15" t="s">
        <v>60</v>
      </c>
      <c r="V1446" s="45">
        <f t="shared" si="39"/>
        <v>2.4735737620357634</v>
      </c>
      <c r="W1446" s="45">
        <f t="shared" si="40"/>
        <v>2.4735737620357634</v>
      </c>
      <c r="X1446" s="15" t="s">
        <v>1015</v>
      </c>
      <c r="Y1446" s="15" t="s">
        <v>1023</v>
      </c>
      <c r="Z1446" s="16" t="b">
        <v>0</v>
      </c>
      <c r="AA1446" s="15" t="s">
        <v>54</v>
      </c>
      <c r="AB1446" s="16" t="b">
        <v>0</v>
      </c>
      <c r="AC1446" s="16">
        <v>39</v>
      </c>
      <c r="AD1446" s="42" t="s">
        <v>1854</v>
      </c>
      <c r="AE1446" s="42"/>
    </row>
    <row r="1447" spans="2:31" x14ac:dyDescent="0.25">
      <c r="B1447">
        <v>49</v>
      </c>
      <c r="C1447" s="15" t="str">
        <f t="shared" si="41"/>
        <v>2233745sp</v>
      </c>
      <c r="D1447" s="15" t="s">
        <v>41</v>
      </c>
      <c r="E1447" s="16">
        <v>2011</v>
      </c>
      <c r="F1447" s="15" t="s">
        <v>67</v>
      </c>
      <c r="G1447" s="17">
        <v>40784</v>
      </c>
      <c r="H1447" s="15" t="s">
        <v>43</v>
      </c>
      <c r="I1447" s="15" t="s">
        <v>44</v>
      </c>
      <c r="J1447" s="16">
        <v>3008</v>
      </c>
      <c r="K1447" s="15" t="s">
        <v>45</v>
      </c>
      <c r="L1447" s="16">
        <v>810</v>
      </c>
      <c r="M1447" s="15" t="s">
        <v>46</v>
      </c>
      <c r="N1447" s="16">
        <v>3</v>
      </c>
      <c r="O1447" s="15" t="s">
        <v>43</v>
      </c>
      <c r="P1447" s="15" t="s">
        <v>956</v>
      </c>
      <c r="Q1447" s="15" t="s">
        <v>48</v>
      </c>
      <c r="R1447" s="15" t="s">
        <v>49</v>
      </c>
      <c r="S1447" s="15" t="s">
        <v>43</v>
      </c>
      <c r="T1447" s="15" t="s">
        <v>50</v>
      </c>
      <c r="U1447" s="15" t="s">
        <v>72</v>
      </c>
      <c r="V1447" s="45">
        <f t="shared" si="39"/>
        <v>1.2236760660247592</v>
      </c>
      <c r="W1447" s="45">
        <f t="shared" si="40"/>
        <v>1.2236760660247592</v>
      </c>
      <c r="X1447" s="15" t="s">
        <v>1015</v>
      </c>
      <c r="Y1447" s="15" t="s">
        <v>1026</v>
      </c>
      <c r="Z1447" s="16" t="b">
        <v>0</v>
      </c>
      <c r="AA1447" s="15" t="s">
        <v>54</v>
      </c>
      <c r="AB1447" s="16" t="b">
        <v>0</v>
      </c>
      <c r="AC1447" s="16">
        <v>39</v>
      </c>
      <c r="AD1447" s="42" t="s">
        <v>1854</v>
      </c>
      <c r="AE1447" s="42"/>
    </row>
    <row r="1448" spans="2:31" x14ac:dyDescent="0.25">
      <c r="B1448">
        <v>49</v>
      </c>
      <c r="C1448" s="15" t="str">
        <f t="shared" si="41"/>
        <v>2233746sp</v>
      </c>
      <c r="D1448" s="15" t="s">
        <v>41</v>
      </c>
      <c r="E1448" s="16">
        <v>2011</v>
      </c>
      <c r="F1448" s="15" t="s">
        <v>67</v>
      </c>
      <c r="G1448" s="17">
        <v>40784</v>
      </c>
      <c r="H1448" s="15" t="s">
        <v>43</v>
      </c>
      <c r="I1448" s="15" t="s">
        <v>44</v>
      </c>
      <c r="J1448" s="16">
        <v>3008</v>
      </c>
      <c r="K1448" s="15" t="s">
        <v>110</v>
      </c>
      <c r="L1448" s="16">
        <v>800</v>
      </c>
      <c r="M1448" s="15" t="s">
        <v>46</v>
      </c>
      <c r="N1448" s="16">
        <v>4</v>
      </c>
      <c r="O1448" s="15" t="s">
        <v>43</v>
      </c>
      <c r="P1448" s="15" t="s">
        <v>433</v>
      </c>
      <c r="Q1448" s="15" t="s">
        <v>48</v>
      </c>
      <c r="R1448" s="15" t="s">
        <v>49</v>
      </c>
      <c r="S1448" s="15" t="s">
        <v>43</v>
      </c>
      <c r="T1448" s="15" t="s">
        <v>50</v>
      </c>
      <c r="U1448" s="15" t="s">
        <v>72</v>
      </c>
      <c r="V1448" s="45">
        <f t="shared" si="39"/>
        <v>1.2236760660247592</v>
      </c>
      <c r="W1448" s="45">
        <f t="shared" si="40"/>
        <v>1.2236760660247592</v>
      </c>
      <c r="X1448" s="15" t="s">
        <v>1015</v>
      </c>
      <c r="Y1448" s="15" t="s">
        <v>1026</v>
      </c>
      <c r="Z1448" s="16" t="b">
        <v>0</v>
      </c>
      <c r="AA1448" s="15" t="s">
        <v>54</v>
      </c>
      <c r="AB1448" s="16" t="b">
        <v>0</v>
      </c>
      <c r="AC1448" s="16">
        <v>39</v>
      </c>
      <c r="AD1448" s="42" t="s">
        <v>1854</v>
      </c>
      <c r="AE1448" s="42"/>
    </row>
    <row r="1449" spans="2:31" x14ac:dyDescent="0.25">
      <c r="B1449">
        <v>49</v>
      </c>
      <c r="C1449" s="15" t="str">
        <f t="shared" si="41"/>
        <v>2233747sp</v>
      </c>
      <c r="D1449" s="15" t="s">
        <v>41</v>
      </c>
      <c r="E1449" s="16">
        <v>2011</v>
      </c>
      <c r="F1449" s="15" t="s">
        <v>67</v>
      </c>
      <c r="G1449" s="17">
        <v>40784</v>
      </c>
      <c r="H1449" s="15" t="s">
        <v>43</v>
      </c>
      <c r="I1449" s="15" t="s">
        <v>44</v>
      </c>
      <c r="J1449" s="16">
        <v>3008</v>
      </c>
      <c r="K1449" s="15" t="s">
        <v>110</v>
      </c>
      <c r="L1449" s="16">
        <v>840</v>
      </c>
      <c r="M1449" s="15" t="s">
        <v>46</v>
      </c>
      <c r="N1449" s="16">
        <v>4</v>
      </c>
      <c r="O1449" s="15" t="s">
        <v>43</v>
      </c>
      <c r="P1449" s="15" t="s">
        <v>433</v>
      </c>
      <c r="Q1449" s="15" t="s">
        <v>48</v>
      </c>
      <c r="R1449" s="15" t="s">
        <v>49</v>
      </c>
      <c r="S1449" s="15" t="s">
        <v>43</v>
      </c>
      <c r="T1449" s="15" t="s">
        <v>50</v>
      </c>
      <c r="U1449" s="15" t="s">
        <v>72</v>
      </c>
      <c r="V1449" s="45">
        <f t="shared" si="39"/>
        <v>1.2236760660247592</v>
      </c>
      <c r="W1449" s="45">
        <f t="shared" si="40"/>
        <v>1.2236760660247592</v>
      </c>
      <c r="X1449" s="15" t="s">
        <v>1015</v>
      </c>
      <c r="Y1449" s="15" t="s">
        <v>1026</v>
      </c>
      <c r="Z1449" s="16" t="b">
        <v>0</v>
      </c>
      <c r="AA1449" s="15" t="s">
        <v>54</v>
      </c>
      <c r="AB1449" s="16" t="b">
        <v>0</v>
      </c>
      <c r="AC1449" s="16">
        <v>39</v>
      </c>
      <c r="AD1449" s="42" t="s">
        <v>1854</v>
      </c>
      <c r="AE1449" s="42"/>
    </row>
    <row r="1450" spans="2:31" x14ac:dyDescent="0.25">
      <c r="B1450">
        <v>49</v>
      </c>
      <c r="C1450" s="15" t="str">
        <f t="shared" si="41"/>
        <v>2233748sp</v>
      </c>
      <c r="D1450" s="15" t="s">
        <v>41</v>
      </c>
      <c r="E1450" s="16">
        <v>2011</v>
      </c>
      <c r="F1450" s="15" t="s">
        <v>67</v>
      </c>
      <c r="G1450" s="17">
        <v>40784</v>
      </c>
      <c r="H1450" s="15" t="s">
        <v>43</v>
      </c>
      <c r="I1450" s="15" t="s">
        <v>44</v>
      </c>
      <c r="J1450" s="16">
        <v>3008</v>
      </c>
      <c r="K1450" s="15" t="s">
        <v>110</v>
      </c>
      <c r="L1450" s="16">
        <v>790</v>
      </c>
      <c r="M1450" s="15" t="s">
        <v>46</v>
      </c>
      <c r="N1450" s="16">
        <v>4</v>
      </c>
      <c r="O1450" s="15" t="s">
        <v>43</v>
      </c>
      <c r="P1450" s="15" t="s">
        <v>433</v>
      </c>
      <c r="Q1450" s="15" t="s">
        <v>48</v>
      </c>
      <c r="R1450" s="15" t="s">
        <v>49</v>
      </c>
      <c r="S1450" s="15" t="s">
        <v>43</v>
      </c>
      <c r="T1450" s="15" t="s">
        <v>50</v>
      </c>
      <c r="U1450" s="15" t="s">
        <v>72</v>
      </c>
      <c r="V1450" s="45">
        <f t="shared" si="39"/>
        <v>1.2236760660247592</v>
      </c>
      <c r="W1450" s="45">
        <f t="shared" si="40"/>
        <v>1.2236760660247592</v>
      </c>
      <c r="X1450" s="15" t="s">
        <v>1015</v>
      </c>
      <c r="Y1450" s="15" t="s">
        <v>1026</v>
      </c>
      <c r="Z1450" s="16" t="b">
        <v>0</v>
      </c>
      <c r="AA1450" s="15" t="s">
        <v>54</v>
      </c>
      <c r="AB1450" s="16" t="b">
        <v>0</v>
      </c>
      <c r="AC1450" s="16">
        <v>39</v>
      </c>
      <c r="AD1450" s="42" t="s">
        <v>1854</v>
      </c>
      <c r="AE1450" s="42"/>
    </row>
    <row r="1451" spans="2:31" x14ac:dyDescent="0.25">
      <c r="B1451">
        <v>49</v>
      </c>
      <c r="C1451" s="15" t="str">
        <f t="shared" si="41"/>
        <v>2233749sp</v>
      </c>
      <c r="D1451" s="15" t="s">
        <v>41</v>
      </c>
      <c r="E1451" s="16">
        <v>2011</v>
      </c>
      <c r="F1451" s="15" t="s">
        <v>67</v>
      </c>
      <c r="G1451" s="17">
        <v>40784</v>
      </c>
      <c r="H1451" s="15" t="s">
        <v>43</v>
      </c>
      <c r="I1451" s="15" t="s">
        <v>44</v>
      </c>
      <c r="J1451" s="16">
        <v>3008</v>
      </c>
      <c r="K1451" s="15" t="s">
        <v>45</v>
      </c>
      <c r="L1451" s="16">
        <v>720</v>
      </c>
      <c r="M1451" s="15" t="s">
        <v>46</v>
      </c>
      <c r="N1451" s="16">
        <v>3</v>
      </c>
      <c r="O1451" s="15" t="s">
        <v>43</v>
      </c>
      <c r="P1451" s="15" t="s">
        <v>956</v>
      </c>
      <c r="Q1451" s="15" t="s">
        <v>48</v>
      </c>
      <c r="R1451" s="15" t="s">
        <v>49</v>
      </c>
      <c r="S1451" s="15" t="s">
        <v>43</v>
      </c>
      <c r="T1451" s="15" t="s">
        <v>50</v>
      </c>
      <c r="U1451" s="15" t="s">
        <v>72</v>
      </c>
      <c r="V1451" s="45">
        <f t="shared" si="39"/>
        <v>1.2236760660247592</v>
      </c>
      <c r="W1451" s="45">
        <f t="shared" si="40"/>
        <v>1.2236760660247592</v>
      </c>
      <c r="X1451" s="15" t="s">
        <v>1015</v>
      </c>
      <c r="Y1451" s="15" t="s">
        <v>1026</v>
      </c>
      <c r="Z1451" s="16" t="b">
        <v>0</v>
      </c>
      <c r="AA1451" s="15" t="s">
        <v>54</v>
      </c>
      <c r="AB1451" s="16" t="b">
        <v>0</v>
      </c>
      <c r="AC1451" s="16">
        <v>39</v>
      </c>
      <c r="AD1451" s="42" t="s">
        <v>1854</v>
      </c>
      <c r="AE1451" s="42"/>
    </row>
    <row r="1452" spans="2:31" x14ac:dyDescent="0.25">
      <c r="B1452">
        <v>49</v>
      </c>
      <c r="C1452" s="15" t="str">
        <f t="shared" si="41"/>
        <v>2233750sp</v>
      </c>
      <c r="D1452" s="15" t="s">
        <v>41</v>
      </c>
      <c r="E1452" s="16">
        <v>2011</v>
      </c>
      <c r="F1452" s="15" t="s">
        <v>67</v>
      </c>
      <c r="G1452" s="17">
        <v>40784</v>
      </c>
      <c r="H1452" s="15" t="s">
        <v>43</v>
      </c>
      <c r="I1452" s="15" t="s">
        <v>44</v>
      </c>
      <c r="J1452" s="16">
        <v>3008</v>
      </c>
      <c r="K1452" s="15" t="s">
        <v>45</v>
      </c>
      <c r="L1452" s="16">
        <v>750</v>
      </c>
      <c r="M1452" s="15" t="s">
        <v>46</v>
      </c>
      <c r="N1452" s="16">
        <v>4</v>
      </c>
      <c r="O1452" s="15" t="s">
        <v>43</v>
      </c>
      <c r="P1452" s="15" t="s">
        <v>433</v>
      </c>
      <c r="Q1452" s="15" t="s">
        <v>48</v>
      </c>
      <c r="R1452" s="15" t="s">
        <v>49</v>
      </c>
      <c r="S1452" s="15" t="s">
        <v>43</v>
      </c>
      <c r="T1452" s="15" t="s">
        <v>50</v>
      </c>
      <c r="U1452" s="15" t="s">
        <v>72</v>
      </c>
      <c r="V1452" s="45">
        <f t="shared" si="39"/>
        <v>1.2236760660247592</v>
      </c>
      <c r="W1452" s="45">
        <f t="shared" si="40"/>
        <v>1.2236760660247592</v>
      </c>
      <c r="X1452" s="15" t="s">
        <v>1015</v>
      </c>
      <c r="Y1452" s="15" t="s">
        <v>1026</v>
      </c>
      <c r="Z1452" s="16" t="b">
        <v>0</v>
      </c>
      <c r="AA1452" s="15" t="s">
        <v>54</v>
      </c>
      <c r="AB1452" s="16" t="b">
        <v>0</v>
      </c>
      <c r="AC1452" s="16">
        <v>39</v>
      </c>
      <c r="AD1452" s="42" t="s">
        <v>1854</v>
      </c>
      <c r="AE1452" s="42"/>
    </row>
    <row r="1453" spans="2:31" x14ac:dyDescent="0.25">
      <c r="B1453">
        <v>49</v>
      </c>
      <c r="C1453" s="15" t="str">
        <f t="shared" si="41"/>
        <v>2233970sp</v>
      </c>
      <c r="D1453" s="15" t="s">
        <v>41</v>
      </c>
      <c r="E1453" s="16">
        <v>2011</v>
      </c>
      <c r="F1453" s="15" t="s">
        <v>42</v>
      </c>
      <c r="G1453" s="17">
        <v>40799</v>
      </c>
      <c r="H1453" s="15" t="s">
        <v>43</v>
      </c>
      <c r="I1453" s="15" t="s">
        <v>44</v>
      </c>
      <c r="J1453" s="16">
        <v>3008</v>
      </c>
      <c r="K1453" s="15" t="s">
        <v>45</v>
      </c>
      <c r="L1453" s="16">
        <v>700</v>
      </c>
      <c r="M1453" s="15" t="s">
        <v>46</v>
      </c>
      <c r="N1453" s="16">
        <v>3</v>
      </c>
      <c r="O1453" s="15" t="s">
        <v>43</v>
      </c>
      <c r="P1453" s="15" t="s">
        <v>770</v>
      </c>
      <c r="Q1453" s="15" t="s">
        <v>48</v>
      </c>
      <c r="R1453" s="15" t="s">
        <v>49</v>
      </c>
      <c r="S1453" s="15" t="s">
        <v>43</v>
      </c>
      <c r="T1453" s="15" t="s">
        <v>50</v>
      </c>
      <c r="U1453" s="15" t="s">
        <v>51</v>
      </c>
      <c r="V1453" s="45">
        <f t="shared" si="39"/>
        <v>1.3023409559834938</v>
      </c>
      <c r="W1453" s="45">
        <f t="shared" si="40"/>
        <v>1.3023409559834938</v>
      </c>
      <c r="X1453" s="15" t="s">
        <v>1015</v>
      </c>
      <c r="Y1453" s="15" t="s">
        <v>1033</v>
      </c>
      <c r="Z1453" s="16" t="b">
        <v>0</v>
      </c>
      <c r="AA1453" s="15" t="s">
        <v>54</v>
      </c>
      <c r="AB1453" s="16" t="b">
        <v>0</v>
      </c>
      <c r="AC1453" s="16">
        <v>39</v>
      </c>
      <c r="AD1453" s="42" t="s">
        <v>1854</v>
      </c>
      <c r="AE1453" s="42"/>
    </row>
    <row r="1454" spans="2:31" x14ac:dyDescent="0.25">
      <c r="B1454">
        <v>49</v>
      </c>
      <c r="C1454" s="15" t="str">
        <f t="shared" si="41"/>
        <v>2252827sp</v>
      </c>
      <c r="D1454" s="15" t="s">
        <v>41</v>
      </c>
      <c r="E1454" s="16">
        <v>2011</v>
      </c>
      <c r="F1454" s="15" t="s">
        <v>67</v>
      </c>
      <c r="G1454" s="17">
        <v>40779</v>
      </c>
      <c r="H1454" s="15" t="s">
        <v>43</v>
      </c>
      <c r="I1454" s="15" t="s">
        <v>44</v>
      </c>
      <c r="J1454" s="16">
        <v>3008</v>
      </c>
      <c r="K1454" s="15" t="s">
        <v>45</v>
      </c>
      <c r="L1454" s="16">
        <v>920</v>
      </c>
      <c r="M1454" s="15" t="s">
        <v>46</v>
      </c>
      <c r="N1454" s="16">
        <v>4</v>
      </c>
      <c r="O1454" s="15" t="s">
        <v>43</v>
      </c>
      <c r="P1454" s="15" t="s">
        <v>433</v>
      </c>
      <c r="Q1454" s="15" t="s">
        <v>48</v>
      </c>
      <c r="R1454" s="15" t="s">
        <v>49</v>
      </c>
      <c r="S1454" s="15" t="s">
        <v>43</v>
      </c>
      <c r="T1454" s="15" t="s">
        <v>50</v>
      </c>
      <c r="U1454" s="15" t="s">
        <v>69</v>
      </c>
      <c r="V1454" s="45">
        <f t="shared" si="39"/>
        <v>1.0401246561210453</v>
      </c>
      <c r="W1454" s="45">
        <f t="shared" si="40"/>
        <v>1.0401246561210453</v>
      </c>
      <c r="X1454" s="15" t="s">
        <v>1015</v>
      </c>
      <c r="Y1454" s="15" t="s">
        <v>1016</v>
      </c>
      <c r="Z1454" s="16" t="b">
        <v>0</v>
      </c>
      <c r="AA1454" s="15" t="s">
        <v>54</v>
      </c>
      <c r="AB1454" s="16" t="b">
        <v>0</v>
      </c>
      <c r="AC1454" s="16">
        <v>39</v>
      </c>
      <c r="AD1454" s="42" t="s">
        <v>1854</v>
      </c>
      <c r="AE1454" s="42"/>
    </row>
    <row r="1455" spans="2:31" x14ac:dyDescent="0.25">
      <c r="B1455">
        <v>49</v>
      </c>
      <c r="C1455" s="15" t="str">
        <f t="shared" si="41"/>
        <v>2252832sp</v>
      </c>
      <c r="D1455" s="15" t="s">
        <v>41</v>
      </c>
      <c r="E1455" s="16">
        <v>2011</v>
      </c>
      <c r="F1455" s="15" t="s">
        <v>67</v>
      </c>
      <c r="G1455" s="17">
        <v>40786</v>
      </c>
      <c r="H1455" s="15" t="s">
        <v>43</v>
      </c>
      <c r="I1455" s="15" t="s">
        <v>44</v>
      </c>
      <c r="J1455" s="16">
        <v>3008</v>
      </c>
      <c r="K1455" s="15" t="s">
        <v>110</v>
      </c>
      <c r="L1455" s="16">
        <v>820</v>
      </c>
      <c r="M1455" s="15" t="s">
        <v>46</v>
      </c>
      <c r="N1455" s="16">
        <v>4</v>
      </c>
      <c r="O1455" s="15" t="s">
        <v>43</v>
      </c>
      <c r="P1455" s="15" t="s">
        <v>433</v>
      </c>
      <c r="Q1455" s="15" t="s">
        <v>48</v>
      </c>
      <c r="R1455" s="15" t="s">
        <v>49</v>
      </c>
      <c r="S1455" s="15" t="s">
        <v>43</v>
      </c>
      <c r="T1455" s="15" t="s">
        <v>50</v>
      </c>
      <c r="U1455" s="15" t="s">
        <v>72</v>
      </c>
      <c r="V1455" s="45">
        <f t="shared" si="39"/>
        <v>1.2236760660247592</v>
      </c>
      <c r="W1455" s="45">
        <f t="shared" si="40"/>
        <v>1.2236760660247592</v>
      </c>
      <c r="X1455" s="15" t="s">
        <v>1015</v>
      </c>
      <c r="Y1455" s="15" t="s">
        <v>1026</v>
      </c>
      <c r="Z1455" s="16" t="b">
        <v>0</v>
      </c>
      <c r="AA1455" s="15" t="s">
        <v>54</v>
      </c>
      <c r="AB1455" s="16" t="b">
        <v>0</v>
      </c>
      <c r="AC1455" s="16">
        <v>39</v>
      </c>
      <c r="AD1455" s="42" t="s">
        <v>1854</v>
      </c>
      <c r="AE1455" s="42"/>
    </row>
    <row r="1456" spans="2:31" x14ac:dyDescent="0.25">
      <c r="B1456">
        <v>49</v>
      </c>
      <c r="C1456" s="15" t="str">
        <f t="shared" si="41"/>
        <v>2252856sp</v>
      </c>
      <c r="D1456" s="15" t="s">
        <v>41</v>
      </c>
      <c r="E1456" s="16">
        <v>2011</v>
      </c>
      <c r="F1456" s="15" t="s">
        <v>42</v>
      </c>
      <c r="G1456" s="17">
        <v>40793</v>
      </c>
      <c r="H1456" s="15" t="s">
        <v>43</v>
      </c>
      <c r="I1456" s="15" t="s">
        <v>44</v>
      </c>
      <c r="J1456" s="16">
        <v>3008</v>
      </c>
      <c r="K1456" s="15" t="s">
        <v>45</v>
      </c>
      <c r="L1456" s="16">
        <v>730</v>
      </c>
      <c r="M1456" s="15" t="s">
        <v>46</v>
      </c>
      <c r="N1456" s="16">
        <v>3</v>
      </c>
      <c r="O1456" s="15" t="s">
        <v>43</v>
      </c>
      <c r="P1456" s="15" t="s">
        <v>956</v>
      </c>
      <c r="Q1456" s="15" t="s">
        <v>48</v>
      </c>
      <c r="R1456" s="15" t="s">
        <v>49</v>
      </c>
      <c r="S1456" s="15" t="s">
        <v>43</v>
      </c>
      <c r="T1456" s="15" t="s">
        <v>50</v>
      </c>
      <c r="U1456" s="15" t="s">
        <v>60</v>
      </c>
      <c r="V1456" s="45">
        <f t="shared" si="39"/>
        <v>2.4735737620357634</v>
      </c>
      <c r="W1456" s="45">
        <f t="shared" si="40"/>
        <v>2.4735737620357634</v>
      </c>
      <c r="X1456" s="15" t="s">
        <v>1015</v>
      </c>
      <c r="Y1456" s="15" t="s">
        <v>1023</v>
      </c>
      <c r="Z1456" s="16" t="b">
        <v>0</v>
      </c>
      <c r="AA1456" s="15" t="s">
        <v>54</v>
      </c>
      <c r="AB1456" s="16" t="b">
        <v>0</v>
      </c>
      <c r="AC1456" s="16">
        <v>39</v>
      </c>
      <c r="AD1456" s="42" t="s">
        <v>1854</v>
      </c>
      <c r="AE1456" s="42"/>
    </row>
    <row r="1457" spans="2:31" x14ac:dyDescent="0.25">
      <c r="B1457">
        <v>49</v>
      </c>
      <c r="C1457" s="15" t="str">
        <f t="shared" si="41"/>
        <v>2252857sp</v>
      </c>
      <c r="D1457" s="15" t="s">
        <v>41</v>
      </c>
      <c r="E1457" s="16">
        <v>2011</v>
      </c>
      <c r="F1457" s="15" t="s">
        <v>42</v>
      </c>
      <c r="G1457" s="17">
        <v>40793</v>
      </c>
      <c r="H1457" s="15" t="s">
        <v>43</v>
      </c>
      <c r="I1457" s="15" t="s">
        <v>44</v>
      </c>
      <c r="J1457" s="16">
        <v>3008</v>
      </c>
      <c r="K1457" s="15" t="s">
        <v>110</v>
      </c>
      <c r="L1457" s="16">
        <v>780</v>
      </c>
      <c r="M1457" s="15" t="s">
        <v>46</v>
      </c>
      <c r="N1457" s="16">
        <v>3</v>
      </c>
      <c r="O1457" s="15" t="s">
        <v>43</v>
      </c>
      <c r="P1457" s="15" t="s">
        <v>770</v>
      </c>
      <c r="Q1457" s="15" t="s">
        <v>48</v>
      </c>
      <c r="R1457" s="15" t="s">
        <v>49</v>
      </c>
      <c r="S1457" s="15" t="s">
        <v>43</v>
      </c>
      <c r="T1457" s="15" t="s">
        <v>50</v>
      </c>
      <c r="U1457" s="15" t="s">
        <v>60</v>
      </c>
      <c r="V1457" s="45">
        <f t="shared" si="39"/>
        <v>2.4735737620357634</v>
      </c>
      <c r="W1457" s="45">
        <f t="shared" si="40"/>
        <v>2.4735737620357634</v>
      </c>
      <c r="X1457" s="15" t="s">
        <v>1015</v>
      </c>
      <c r="Y1457" s="15" t="s">
        <v>1023</v>
      </c>
      <c r="Z1457" s="16" t="b">
        <v>0</v>
      </c>
      <c r="AA1457" s="15" t="s">
        <v>54</v>
      </c>
      <c r="AB1457" s="16" t="b">
        <v>0</v>
      </c>
      <c r="AC1457" s="16">
        <v>39</v>
      </c>
      <c r="AD1457" s="42" t="s">
        <v>1854</v>
      </c>
      <c r="AE1457" s="42"/>
    </row>
    <row r="1458" spans="2:31" x14ac:dyDescent="0.25">
      <c r="B1458">
        <v>49</v>
      </c>
      <c r="C1458" s="15" t="str">
        <f t="shared" si="41"/>
        <v>2252858sp</v>
      </c>
      <c r="D1458" s="15" t="s">
        <v>41</v>
      </c>
      <c r="E1458" s="16">
        <v>2011</v>
      </c>
      <c r="F1458" s="15" t="s">
        <v>42</v>
      </c>
      <c r="G1458" s="17">
        <v>40793</v>
      </c>
      <c r="H1458" s="15" t="s">
        <v>43</v>
      </c>
      <c r="I1458" s="15" t="s">
        <v>44</v>
      </c>
      <c r="J1458" s="16">
        <v>3008</v>
      </c>
      <c r="K1458" s="15" t="s">
        <v>45</v>
      </c>
      <c r="L1458" s="16">
        <v>810</v>
      </c>
      <c r="M1458" s="15" t="s">
        <v>46</v>
      </c>
      <c r="N1458" s="16">
        <v>4</v>
      </c>
      <c r="O1458" s="15" t="s">
        <v>43</v>
      </c>
      <c r="P1458" s="15" t="s">
        <v>433</v>
      </c>
      <c r="Q1458" s="15" t="s">
        <v>48</v>
      </c>
      <c r="R1458" s="15" t="s">
        <v>49</v>
      </c>
      <c r="S1458" s="15" t="s">
        <v>43</v>
      </c>
      <c r="T1458" s="15" t="s">
        <v>50</v>
      </c>
      <c r="U1458" s="15" t="s">
        <v>60</v>
      </c>
      <c r="V1458" s="45">
        <f t="shared" si="39"/>
        <v>2.4735737620357634</v>
      </c>
      <c r="W1458" s="45">
        <f t="shared" si="40"/>
        <v>2.4735737620357634</v>
      </c>
      <c r="X1458" s="15" t="s">
        <v>1015</v>
      </c>
      <c r="Y1458" s="15" t="s">
        <v>1023</v>
      </c>
      <c r="Z1458" s="16" t="b">
        <v>0</v>
      </c>
      <c r="AA1458" s="15" t="s">
        <v>54</v>
      </c>
      <c r="AB1458" s="16" t="b">
        <v>0</v>
      </c>
      <c r="AC1458" s="16">
        <v>39</v>
      </c>
      <c r="AD1458" s="42" t="s">
        <v>1854</v>
      </c>
      <c r="AE1458" s="42"/>
    </row>
    <row r="1459" spans="2:31" x14ac:dyDescent="0.25">
      <c r="B1459">
        <v>49</v>
      </c>
      <c r="C1459" s="15" t="str">
        <f t="shared" si="41"/>
        <v>2252861sp</v>
      </c>
      <c r="D1459" s="15" t="s">
        <v>41</v>
      </c>
      <c r="E1459" s="16">
        <v>2011</v>
      </c>
      <c r="F1459" s="15" t="s">
        <v>42</v>
      </c>
      <c r="G1459" s="17">
        <v>40793</v>
      </c>
      <c r="H1459" s="15" t="s">
        <v>43</v>
      </c>
      <c r="I1459" s="15" t="s">
        <v>44</v>
      </c>
      <c r="J1459" s="16">
        <v>3008</v>
      </c>
      <c r="K1459" s="15" t="s">
        <v>45</v>
      </c>
      <c r="L1459" s="16">
        <v>640</v>
      </c>
      <c r="M1459" s="15" t="s">
        <v>46</v>
      </c>
      <c r="N1459" s="16">
        <v>3</v>
      </c>
      <c r="O1459" s="15" t="s">
        <v>43</v>
      </c>
      <c r="P1459" s="15" t="s">
        <v>1042</v>
      </c>
      <c r="Q1459" s="15" t="s">
        <v>48</v>
      </c>
      <c r="R1459" s="15" t="s">
        <v>49</v>
      </c>
      <c r="S1459" s="15" t="s">
        <v>43</v>
      </c>
      <c r="T1459" s="15" t="s">
        <v>50</v>
      </c>
      <c r="U1459" s="15" t="s">
        <v>60</v>
      </c>
      <c r="V1459" s="45">
        <f t="shared" si="39"/>
        <v>2.4735737620357634</v>
      </c>
      <c r="W1459" s="45">
        <f t="shared" si="40"/>
        <v>2.4735737620357634</v>
      </c>
      <c r="X1459" s="15" t="s">
        <v>1015</v>
      </c>
      <c r="Y1459" s="15" t="s">
        <v>1023</v>
      </c>
      <c r="Z1459" s="16" t="b">
        <v>0</v>
      </c>
      <c r="AA1459" s="15" t="s">
        <v>54</v>
      </c>
      <c r="AB1459" s="16" t="b">
        <v>0</v>
      </c>
      <c r="AC1459" s="16">
        <v>39</v>
      </c>
      <c r="AD1459" s="42" t="s">
        <v>1854</v>
      </c>
      <c r="AE1459" s="42"/>
    </row>
    <row r="1460" spans="2:31" x14ac:dyDescent="0.25">
      <c r="B1460">
        <v>49</v>
      </c>
      <c r="C1460" s="15" t="str">
        <f t="shared" si="41"/>
        <v>2252917sp</v>
      </c>
      <c r="D1460" s="15" t="s">
        <v>41</v>
      </c>
      <c r="E1460" s="16">
        <v>2011</v>
      </c>
      <c r="F1460" s="15" t="s">
        <v>67</v>
      </c>
      <c r="G1460" s="17">
        <v>40777</v>
      </c>
      <c r="H1460" s="15" t="s">
        <v>43</v>
      </c>
      <c r="I1460" s="15" t="s">
        <v>44</v>
      </c>
      <c r="J1460" s="16">
        <v>3008</v>
      </c>
      <c r="K1460" s="15" t="s">
        <v>45</v>
      </c>
      <c r="L1460" s="16">
        <v>760</v>
      </c>
      <c r="M1460" s="15" t="s">
        <v>46</v>
      </c>
      <c r="N1460" s="16">
        <v>4</v>
      </c>
      <c r="O1460" s="15" t="s">
        <v>43</v>
      </c>
      <c r="P1460" s="15" t="s">
        <v>433</v>
      </c>
      <c r="Q1460" s="15" t="s">
        <v>48</v>
      </c>
      <c r="R1460" s="15" t="s">
        <v>49</v>
      </c>
      <c r="S1460" s="15" t="s">
        <v>43</v>
      </c>
      <c r="T1460" s="15" t="s">
        <v>50</v>
      </c>
      <c r="U1460" s="15" t="s">
        <v>69</v>
      </c>
      <c r="V1460" s="45">
        <f t="shared" si="39"/>
        <v>1.0401246561210453</v>
      </c>
      <c r="W1460" s="45">
        <f t="shared" si="40"/>
        <v>1.0401246561210453</v>
      </c>
      <c r="X1460" s="15" t="s">
        <v>1015</v>
      </c>
      <c r="Y1460" s="15" t="s">
        <v>1016</v>
      </c>
      <c r="Z1460" s="16" t="b">
        <v>0</v>
      </c>
      <c r="AA1460" s="15" t="s">
        <v>54</v>
      </c>
      <c r="AB1460" s="16" t="b">
        <v>0</v>
      </c>
      <c r="AC1460" s="16">
        <v>39</v>
      </c>
      <c r="AD1460" s="42" t="s">
        <v>1854</v>
      </c>
      <c r="AE1460" s="42"/>
    </row>
    <row r="1461" spans="2:31" x14ac:dyDescent="0.25">
      <c r="B1461">
        <v>49</v>
      </c>
      <c r="C1461" s="15" t="str">
        <f t="shared" si="41"/>
        <v>2252919sp</v>
      </c>
      <c r="D1461" s="15" t="s">
        <v>41</v>
      </c>
      <c r="E1461" s="16">
        <v>2011</v>
      </c>
      <c r="F1461" s="15" t="s">
        <v>67</v>
      </c>
      <c r="G1461" s="17">
        <v>40777</v>
      </c>
      <c r="H1461" s="15" t="s">
        <v>43</v>
      </c>
      <c r="I1461" s="15" t="s">
        <v>44</v>
      </c>
      <c r="J1461" s="16">
        <v>3008</v>
      </c>
      <c r="K1461" s="15" t="s">
        <v>45</v>
      </c>
      <c r="L1461" s="16">
        <v>720</v>
      </c>
      <c r="M1461" s="15" t="s">
        <v>46</v>
      </c>
      <c r="N1461" s="16">
        <v>4</v>
      </c>
      <c r="O1461" s="15" t="s">
        <v>43</v>
      </c>
      <c r="P1461" s="15" t="s">
        <v>455</v>
      </c>
      <c r="Q1461" s="15" t="s">
        <v>48</v>
      </c>
      <c r="R1461" s="15" t="s">
        <v>49</v>
      </c>
      <c r="S1461" s="15" t="s">
        <v>43</v>
      </c>
      <c r="T1461" s="15" t="s">
        <v>50</v>
      </c>
      <c r="U1461" s="15" t="s">
        <v>69</v>
      </c>
      <c r="V1461" s="45">
        <f t="shared" si="39"/>
        <v>1.0401246561210453</v>
      </c>
      <c r="W1461" s="45">
        <f t="shared" si="40"/>
        <v>1.0401246561210453</v>
      </c>
      <c r="X1461" s="15" t="s">
        <v>1015</v>
      </c>
      <c r="Y1461" s="15" t="s">
        <v>1016</v>
      </c>
      <c r="Z1461" s="16" t="b">
        <v>0</v>
      </c>
      <c r="AA1461" s="15" t="s">
        <v>54</v>
      </c>
      <c r="AB1461" s="16" t="b">
        <v>0</v>
      </c>
      <c r="AC1461" s="16">
        <v>39</v>
      </c>
      <c r="AD1461" s="42" t="s">
        <v>1854</v>
      </c>
      <c r="AE1461" s="42"/>
    </row>
    <row r="1462" spans="2:31" x14ac:dyDescent="0.25">
      <c r="B1462">
        <v>49</v>
      </c>
      <c r="C1462" s="15" t="str">
        <f t="shared" si="41"/>
        <v>2252920sp</v>
      </c>
      <c r="D1462" s="15" t="s">
        <v>41</v>
      </c>
      <c r="E1462" s="16">
        <v>2011</v>
      </c>
      <c r="F1462" s="15" t="s">
        <v>67</v>
      </c>
      <c r="G1462" s="17">
        <v>40777</v>
      </c>
      <c r="H1462" s="15" t="s">
        <v>43</v>
      </c>
      <c r="I1462" s="15" t="s">
        <v>44</v>
      </c>
      <c r="J1462" s="16">
        <v>3008</v>
      </c>
      <c r="K1462" s="15" t="s">
        <v>45</v>
      </c>
      <c r="L1462" s="16">
        <v>710</v>
      </c>
      <c r="M1462" s="15" t="s">
        <v>46</v>
      </c>
      <c r="N1462" s="16">
        <v>3</v>
      </c>
      <c r="O1462" s="15" t="s">
        <v>43</v>
      </c>
      <c r="P1462" s="15" t="s">
        <v>956</v>
      </c>
      <c r="Q1462" s="15" t="s">
        <v>48</v>
      </c>
      <c r="R1462" s="15" t="s">
        <v>49</v>
      </c>
      <c r="S1462" s="15" t="s">
        <v>43</v>
      </c>
      <c r="T1462" s="15" t="s">
        <v>50</v>
      </c>
      <c r="U1462" s="15" t="s">
        <v>69</v>
      </c>
      <c r="V1462" s="45">
        <f t="shared" si="39"/>
        <v>1.0401246561210453</v>
      </c>
      <c r="W1462" s="45">
        <f t="shared" si="40"/>
        <v>1.0401246561210453</v>
      </c>
      <c r="X1462" s="15" t="s">
        <v>1015</v>
      </c>
      <c r="Y1462" s="15" t="s">
        <v>1016</v>
      </c>
      <c r="Z1462" s="16" t="b">
        <v>0</v>
      </c>
      <c r="AA1462" s="15" t="s">
        <v>54</v>
      </c>
      <c r="AB1462" s="16" t="b">
        <v>0</v>
      </c>
      <c r="AC1462" s="16">
        <v>39</v>
      </c>
      <c r="AD1462" s="42" t="s">
        <v>1854</v>
      </c>
      <c r="AE1462" s="42"/>
    </row>
    <row r="1463" spans="2:31" x14ac:dyDescent="0.25">
      <c r="B1463">
        <v>49</v>
      </c>
      <c r="C1463" s="15" t="str">
        <f t="shared" si="41"/>
        <v>2252921sp</v>
      </c>
      <c r="D1463" s="15" t="s">
        <v>41</v>
      </c>
      <c r="E1463" s="16">
        <v>2011</v>
      </c>
      <c r="F1463" s="15" t="s">
        <v>67</v>
      </c>
      <c r="G1463" s="17">
        <v>40777</v>
      </c>
      <c r="H1463" s="15" t="s">
        <v>43</v>
      </c>
      <c r="I1463" s="15" t="s">
        <v>44</v>
      </c>
      <c r="J1463" s="16">
        <v>3008</v>
      </c>
      <c r="K1463" s="15" t="s">
        <v>110</v>
      </c>
      <c r="L1463" s="16">
        <v>860</v>
      </c>
      <c r="M1463" s="15" t="s">
        <v>46</v>
      </c>
      <c r="N1463" s="16">
        <v>4</v>
      </c>
      <c r="O1463" s="15" t="s">
        <v>43</v>
      </c>
      <c r="P1463" s="15" t="s">
        <v>433</v>
      </c>
      <c r="Q1463" s="15" t="s">
        <v>48</v>
      </c>
      <c r="R1463" s="15" t="s">
        <v>49</v>
      </c>
      <c r="S1463" s="15" t="s">
        <v>43</v>
      </c>
      <c r="T1463" s="15" t="s">
        <v>50</v>
      </c>
      <c r="U1463" s="15" t="s">
        <v>69</v>
      </c>
      <c r="V1463" s="45">
        <f t="shared" si="39"/>
        <v>1.0401246561210453</v>
      </c>
      <c r="W1463" s="45">
        <f t="shared" si="40"/>
        <v>1.0401246561210453</v>
      </c>
      <c r="X1463" s="15" t="s">
        <v>1015</v>
      </c>
      <c r="Y1463" s="15" t="s">
        <v>1016</v>
      </c>
      <c r="Z1463" s="16" t="b">
        <v>0</v>
      </c>
      <c r="AA1463" s="15" t="s">
        <v>54</v>
      </c>
      <c r="AB1463" s="16" t="b">
        <v>0</v>
      </c>
      <c r="AC1463" s="16">
        <v>39</v>
      </c>
      <c r="AD1463" s="42" t="s">
        <v>1854</v>
      </c>
      <c r="AE1463" s="42"/>
    </row>
    <row r="1464" spans="2:31" x14ac:dyDescent="0.25">
      <c r="B1464">
        <v>49</v>
      </c>
      <c r="C1464" s="15" t="str">
        <f t="shared" si="41"/>
        <v>2252922sp</v>
      </c>
      <c r="D1464" s="15" t="s">
        <v>41</v>
      </c>
      <c r="E1464" s="16">
        <v>2011</v>
      </c>
      <c r="F1464" s="15" t="s">
        <v>67</v>
      </c>
      <c r="G1464" s="17">
        <v>40777</v>
      </c>
      <c r="H1464" s="15" t="s">
        <v>43</v>
      </c>
      <c r="I1464" s="15" t="s">
        <v>44</v>
      </c>
      <c r="J1464" s="16">
        <v>3008</v>
      </c>
      <c r="K1464" s="15" t="s">
        <v>110</v>
      </c>
      <c r="L1464" s="16">
        <v>850</v>
      </c>
      <c r="M1464" s="15" t="s">
        <v>46</v>
      </c>
      <c r="N1464" s="16">
        <v>4</v>
      </c>
      <c r="O1464" s="15" t="s">
        <v>43</v>
      </c>
      <c r="P1464" s="15" t="s">
        <v>433</v>
      </c>
      <c r="Q1464" s="15" t="s">
        <v>48</v>
      </c>
      <c r="R1464" s="15" t="s">
        <v>49</v>
      </c>
      <c r="S1464" s="15" t="s">
        <v>43</v>
      </c>
      <c r="T1464" s="15" t="s">
        <v>50</v>
      </c>
      <c r="U1464" s="15" t="s">
        <v>69</v>
      </c>
      <c r="V1464" s="45">
        <f t="shared" si="39"/>
        <v>1.0401246561210453</v>
      </c>
      <c r="W1464" s="45">
        <f t="shared" si="40"/>
        <v>1.0401246561210453</v>
      </c>
      <c r="X1464" s="15" t="s">
        <v>1015</v>
      </c>
      <c r="Y1464" s="15" t="s">
        <v>1016</v>
      </c>
      <c r="Z1464" s="16" t="b">
        <v>0</v>
      </c>
      <c r="AA1464" s="15" t="s">
        <v>54</v>
      </c>
      <c r="AB1464" s="16" t="b">
        <v>0</v>
      </c>
      <c r="AC1464" s="16">
        <v>39</v>
      </c>
      <c r="AD1464" s="42" t="s">
        <v>1854</v>
      </c>
      <c r="AE1464" s="42"/>
    </row>
    <row r="1465" spans="2:31" x14ac:dyDescent="0.25">
      <c r="B1465">
        <v>49</v>
      </c>
      <c r="C1465" s="15" t="str">
        <f t="shared" si="41"/>
        <v>2252923sp</v>
      </c>
      <c r="D1465" s="15" t="s">
        <v>41</v>
      </c>
      <c r="E1465" s="16">
        <v>2011</v>
      </c>
      <c r="F1465" s="15" t="s">
        <v>67</v>
      </c>
      <c r="G1465" s="17">
        <v>40777</v>
      </c>
      <c r="H1465" s="15" t="s">
        <v>43</v>
      </c>
      <c r="I1465" s="15" t="s">
        <v>44</v>
      </c>
      <c r="J1465" s="16">
        <v>3008</v>
      </c>
      <c r="K1465" s="15" t="s">
        <v>110</v>
      </c>
      <c r="L1465" s="16">
        <v>820</v>
      </c>
      <c r="M1465" s="15" t="s">
        <v>46</v>
      </c>
      <c r="N1465" s="16">
        <v>4</v>
      </c>
      <c r="O1465" s="15" t="s">
        <v>43</v>
      </c>
      <c r="P1465" s="15" t="s">
        <v>433</v>
      </c>
      <c r="Q1465" s="15" t="s">
        <v>48</v>
      </c>
      <c r="R1465" s="15" t="s">
        <v>49</v>
      </c>
      <c r="S1465" s="15" t="s">
        <v>43</v>
      </c>
      <c r="T1465" s="15" t="s">
        <v>50</v>
      </c>
      <c r="U1465" s="15" t="s">
        <v>69</v>
      </c>
      <c r="V1465" s="45">
        <f t="shared" si="39"/>
        <v>1.0401246561210453</v>
      </c>
      <c r="W1465" s="45">
        <f t="shared" si="40"/>
        <v>1.0401246561210453</v>
      </c>
      <c r="X1465" s="15" t="s">
        <v>1015</v>
      </c>
      <c r="Y1465" s="15" t="s">
        <v>1016</v>
      </c>
      <c r="Z1465" s="16" t="b">
        <v>0</v>
      </c>
      <c r="AA1465" s="15" t="s">
        <v>54</v>
      </c>
      <c r="AB1465" s="16" t="b">
        <v>0</v>
      </c>
      <c r="AC1465" s="16">
        <v>39</v>
      </c>
      <c r="AD1465" s="42" t="s">
        <v>1854</v>
      </c>
      <c r="AE1465" s="42"/>
    </row>
    <row r="1466" spans="2:31" x14ac:dyDescent="0.25">
      <c r="B1466">
        <v>49</v>
      </c>
      <c r="C1466" s="15" t="str">
        <f t="shared" si="41"/>
        <v>2252925sp</v>
      </c>
      <c r="D1466" s="15" t="s">
        <v>41</v>
      </c>
      <c r="E1466" s="16">
        <v>2011</v>
      </c>
      <c r="F1466" s="15" t="s">
        <v>67</v>
      </c>
      <c r="G1466" s="17">
        <v>40777</v>
      </c>
      <c r="H1466" s="15" t="s">
        <v>43</v>
      </c>
      <c r="I1466" s="15" t="s">
        <v>44</v>
      </c>
      <c r="J1466" s="16">
        <v>3008</v>
      </c>
      <c r="K1466" s="15" t="s">
        <v>45</v>
      </c>
      <c r="L1466" s="16">
        <v>740</v>
      </c>
      <c r="M1466" s="15" t="s">
        <v>46</v>
      </c>
      <c r="N1466" s="16">
        <v>3</v>
      </c>
      <c r="O1466" s="15" t="s">
        <v>43</v>
      </c>
      <c r="P1466" s="15" t="s">
        <v>956</v>
      </c>
      <c r="Q1466" s="15" t="s">
        <v>48</v>
      </c>
      <c r="R1466" s="15" t="s">
        <v>49</v>
      </c>
      <c r="S1466" s="15" t="s">
        <v>43</v>
      </c>
      <c r="T1466" s="15" t="s">
        <v>50</v>
      </c>
      <c r="U1466" s="15" t="s">
        <v>69</v>
      </c>
      <c r="V1466" s="45">
        <f t="shared" si="39"/>
        <v>1.0401246561210453</v>
      </c>
      <c r="W1466" s="45">
        <f t="shared" si="40"/>
        <v>1.0401246561210453</v>
      </c>
      <c r="X1466" s="15" t="s">
        <v>1015</v>
      </c>
      <c r="Y1466" s="15" t="s">
        <v>1016</v>
      </c>
      <c r="Z1466" s="16" t="b">
        <v>0</v>
      </c>
      <c r="AA1466" s="15" t="s">
        <v>54</v>
      </c>
      <c r="AB1466" s="16" t="b">
        <v>0</v>
      </c>
      <c r="AC1466" s="16">
        <v>39</v>
      </c>
      <c r="AD1466" s="42" t="s">
        <v>1854</v>
      </c>
      <c r="AE1466" s="42"/>
    </row>
    <row r="1467" spans="2:31" x14ac:dyDescent="0.25">
      <c r="B1467">
        <v>49</v>
      </c>
      <c r="C1467" s="15" t="str">
        <f t="shared" si="41"/>
        <v>2252926sp</v>
      </c>
      <c r="D1467" s="15" t="s">
        <v>41</v>
      </c>
      <c r="E1467" s="16">
        <v>2011</v>
      </c>
      <c r="F1467" s="15" t="s">
        <v>67</v>
      </c>
      <c r="G1467" s="17">
        <v>40777</v>
      </c>
      <c r="H1467" s="15" t="s">
        <v>43</v>
      </c>
      <c r="I1467" s="15" t="s">
        <v>44</v>
      </c>
      <c r="J1467" s="16">
        <v>3008</v>
      </c>
      <c r="K1467" s="15" t="s">
        <v>45</v>
      </c>
      <c r="L1467" s="16">
        <v>660</v>
      </c>
      <c r="M1467" s="15" t="s">
        <v>46</v>
      </c>
      <c r="N1467" s="16">
        <v>3</v>
      </c>
      <c r="O1467" s="15" t="s">
        <v>43</v>
      </c>
      <c r="P1467" s="15" t="s">
        <v>770</v>
      </c>
      <c r="Q1467" s="15" t="s">
        <v>48</v>
      </c>
      <c r="R1467" s="15" t="s">
        <v>59</v>
      </c>
      <c r="S1467" s="15" t="s">
        <v>43</v>
      </c>
      <c r="T1467" s="15" t="s">
        <v>50</v>
      </c>
      <c r="U1467" s="15" t="s">
        <v>69</v>
      </c>
      <c r="V1467" s="45">
        <f t="shared" si="39"/>
        <v>1.0401246561210453</v>
      </c>
      <c r="W1467" s="45">
        <f t="shared" si="40"/>
        <v>1.0401246561210453</v>
      </c>
      <c r="X1467" s="15" t="s">
        <v>1015</v>
      </c>
      <c r="Y1467" s="15" t="s">
        <v>1016</v>
      </c>
      <c r="Z1467" s="16" t="b">
        <v>0</v>
      </c>
      <c r="AA1467" s="15" t="s">
        <v>54</v>
      </c>
      <c r="AB1467" s="16" t="b">
        <v>0</v>
      </c>
      <c r="AC1467" s="16">
        <v>39</v>
      </c>
      <c r="AD1467" s="42" t="s">
        <v>1854</v>
      </c>
      <c r="AE1467" s="42"/>
    </row>
    <row r="1468" spans="2:31" x14ac:dyDescent="0.25">
      <c r="B1468">
        <v>49</v>
      </c>
      <c r="C1468" s="15" t="str">
        <f t="shared" si="41"/>
        <v>2252929sp</v>
      </c>
      <c r="D1468" s="15" t="s">
        <v>41</v>
      </c>
      <c r="E1468" s="16">
        <v>2011</v>
      </c>
      <c r="F1468" s="15" t="s">
        <v>67</v>
      </c>
      <c r="G1468" s="17">
        <v>40777</v>
      </c>
      <c r="H1468" s="15" t="s">
        <v>43</v>
      </c>
      <c r="I1468" s="15" t="s">
        <v>44</v>
      </c>
      <c r="J1468" s="16">
        <v>3008</v>
      </c>
      <c r="K1468" s="15" t="s">
        <v>45</v>
      </c>
      <c r="L1468" s="16">
        <v>750</v>
      </c>
      <c r="M1468" s="15" t="s">
        <v>46</v>
      </c>
      <c r="N1468" s="16">
        <v>4</v>
      </c>
      <c r="O1468" s="15" t="s">
        <v>43</v>
      </c>
      <c r="P1468" s="15" t="s">
        <v>433</v>
      </c>
      <c r="Q1468" s="15" t="s">
        <v>48</v>
      </c>
      <c r="R1468" s="15" t="s">
        <v>49</v>
      </c>
      <c r="S1468" s="15" t="s">
        <v>43</v>
      </c>
      <c r="T1468" s="15" t="s">
        <v>50</v>
      </c>
      <c r="U1468" s="15" t="s">
        <v>69</v>
      </c>
      <c r="V1468" s="45">
        <f t="shared" si="39"/>
        <v>1.0401246561210453</v>
      </c>
      <c r="W1468" s="45">
        <f t="shared" si="40"/>
        <v>1.0401246561210453</v>
      </c>
      <c r="X1468" s="15" t="s">
        <v>1015</v>
      </c>
      <c r="Y1468" s="15" t="s">
        <v>1016</v>
      </c>
      <c r="Z1468" s="16" t="b">
        <v>0</v>
      </c>
      <c r="AA1468" s="15" t="s">
        <v>54</v>
      </c>
      <c r="AB1468" s="16" t="b">
        <v>0</v>
      </c>
      <c r="AC1468" s="16">
        <v>39</v>
      </c>
      <c r="AD1468" s="42" t="s">
        <v>1854</v>
      </c>
      <c r="AE1468" s="42"/>
    </row>
    <row r="1469" spans="2:31" x14ac:dyDescent="0.25">
      <c r="B1469">
        <v>49</v>
      </c>
      <c r="C1469" s="15" t="str">
        <f t="shared" si="41"/>
        <v>2252930sp</v>
      </c>
      <c r="D1469" s="15" t="s">
        <v>41</v>
      </c>
      <c r="E1469" s="16">
        <v>2011</v>
      </c>
      <c r="F1469" s="15" t="s">
        <v>67</v>
      </c>
      <c r="G1469" s="17">
        <v>40777</v>
      </c>
      <c r="H1469" s="15" t="s">
        <v>43</v>
      </c>
      <c r="I1469" s="15" t="s">
        <v>44</v>
      </c>
      <c r="J1469" s="16">
        <v>3008</v>
      </c>
      <c r="K1469" s="15" t="s">
        <v>110</v>
      </c>
      <c r="L1469" s="16">
        <v>880</v>
      </c>
      <c r="M1469" s="15" t="s">
        <v>46</v>
      </c>
      <c r="N1469" s="16">
        <v>4</v>
      </c>
      <c r="O1469" s="15" t="s">
        <v>43</v>
      </c>
      <c r="P1469" s="15" t="s">
        <v>455</v>
      </c>
      <c r="Q1469" s="15" t="s">
        <v>48</v>
      </c>
      <c r="R1469" s="15" t="s">
        <v>49</v>
      </c>
      <c r="S1469" s="15" t="s">
        <v>43</v>
      </c>
      <c r="T1469" s="15" t="s">
        <v>50</v>
      </c>
      <c r="U1469" s="15" t="s">
        <v>69</v>
      </c>
      <c r="V1469" s="45">
        <f t="shared" si="39"/>
        <v>1.0401246561210453</v>
      </c>
      <c r="W1469" s="45">
        <f t="shared" si="40"/>
        <v>1.0401246561210453</v>
      </c>
      <c r="X1469" s="15" t="s">
        <v>1015</v>
      </c>
      <c r="Y1469" s="15" t="s">
        <v>1016</v>
      </c>
      <c r="Z1469" s="16" t="b">
        <v>0</v>
      </c>
      <c r="AA1469" s="15" t="s">
        <v>54</v>
      </c>
      <c r="AB1469" s="16" t="b">
        <v>0</v>
      </c>
      <c r="AC1469" s="16">
        <v>39</v>
      </c>
      <c r="AD1469" s="42" t="s">
        <v>1854</v>
      </c>
      <c r="AE1469" s="42"/>
    </row>
    <row r="1470" spans="2:31" x14ac:dyDescent="0.25">
      <c r="B1470">
        <v>49</v>
      </c>
      <c r="C1470" s="15" t="str">
        <f t="shared" si="41"/>
        <v>2252931sp</v>
      </c>
      <c r="D1470" s="15" t="s">
        <v>41</v>
      </c>
      <c r="E1470" s="16">
        <v>2011</v>
      </c>
      <c r="F1470" s="15" t="s">
        <v>67</v>
      </c>
      <c r="G1470" s="17">
        <v>40777</v>
      </c>
      <c r="H1470" s="15" t="s">
        <v>43</v>
      </c>
      <c r="I1470" s="15" t="s">
        <v>44</v>
      </c>
      <c r="J1470" s="16">
        <v>3008</v>
      </c>
      <c r="K1470" s="15" t="s">
        <v>110</v>
      </c>
      <c r="L1470" s="16">
        <v>820</v>
      </c>
      <c r="M1470" s="15" t="s">
        <v>46</v>
      </c>
      <c r="N1470" s="16">
        <v>4</v>
      </c>
      <c r="O1470" s="15" t="s">
        <v>43</v>
      </c>
      <c r="P1470" s="15" t="s">
        <v>433</v>
      </c>
      <c r="Q1470" s="15" t="s">
        <v>48</v>
      </c>
      <c r="R1470" s="15" t="s">
        <v>49</v>
      </c>
      <c r="S1470" s="15" t="s">
        <v>43</v>
      </c>
      <c r="T1470" s="15" t="s">
        <v>50</v>
      </c>
      <c r="U1470" s="15" t="s">
        <v>69</v>
      </c>
      <c r="V1470" s="45">
        <f t="shared" si="39"/>
        <v>1.0401246561210453</v>
      </c>
      <c r="W1470" s="45">
        <f t="shared" si="40"/>
        <v>1.0401246561210453</v>
      </c>
      <c r="X1470" s="15" t="s">
        <v>1015</v>
      </c>
      <c r="Y1470" s="15" t="s">
        <v>1016</v>
      </c>
      <c r="Z1470" s="16" t="b">
        <v>0</v>
      </c>
      <c r="AA1470" s="15" t="s">
        <v>54</v>
      </c>
      <c r="AB1470" s="16" t="b">
        <v>0</v>
      </c>
      <c r="AC1470" s="16">
        <v>39</v>
      </c>
      <c r="AD1470" s="42" t="s">
        <v>1854</v>
      </c>
      <c r="AE1470" s="42"/>
    </row>
    <row r="1471" spans="2:31" x14ac:dyDescent="0.25">
      <c r="B1471">
        <v>49</v>
      </c>
      <c r="C1471" s="15" t="str">
        <f t="shared" si="41"/>
        <v>2252932sp</v>
      </c>
      <c r="D1471" s="15" t="s">
        <v>41</v>
      </c>
      <c r="E1471" s="16">
        <v>2011</v>
      </c>
      <c r="F1471" s="15" t="s">
        <v>67</v>
      </c>
      <c r="G1471" s="17">
        <v>40777</v>
      </c>
      <c r="H1471" s="15" t="s">
        <v>43</v>
      </c>
      <c r="I1471" s="15" t="s">
        <v>44</v>
      </c>
      <c r="J1471" s="16">
        <v>3008</v>
      </c>
      <c r="K1471" s="15" t="s">
        <v>45</v>
      </c>
      <c r="L1471" s="16">
        <v>890</v>
      </c>
      <c r="M1471" s="15" t="s">
        <v>46</v>
      </c>
      <c r="N1471" s="16">
        <v>4</v>
      </c>
      <c r="O1471" s="15" t="s">
        <v>43</v>
      </c>
      <c r="P1471" s="15" t="s">
        <v>433</v>
      </c>
      <c r="Q1471" s="15" t="s">
        <v>48</v>
      </c>
      <c r="R1471" s="15" t="s">
        <v>49</v>
      </c>
      <c r="S1471" s="15" t="s">
        <v>43</v>
      </c>
      <c r="T1471" s="15" t="s">
        <v>50</v>
      </c>
      <c r="U1471" s="15" t="s">
        <v>69</v>
      </c>
      <c r="V1471" s="45">
        <f t="shared" si="39"/>
        <v>1.0401246561210453</v>
      </c>
      <c r="W1471" s="45">
        <f t="shared" si="40"/>
        <v>1.0401246561210453</v>
      </c>
      <c r="X1471" s="15" t="s">
        <v>1015</v>
      </c>
      <c r="Y1471" s="15" t="s">
        <v>1016</v>
      </c>
      <c r="Z1471" s="16" t="b">
        <v>0</v>
      </c>
      <c r="AA1471" s="15" t="s">
        <v>54</v>
      </c>
      <c r="AB1471" s="16" t="b">
        <v>0</v>
      </c>
      <c r="AC1471" s="16">
        <v>39</v>
      </c>
      <c r="AD1471" s="42" t="s">
        <v>1854</v>
      </c>
      <c r="AE1471" s="42"/>
    </row>
    <row r="1472" spans="2:31" x14ac:dyDescent="0.25">
      <c r="B1472">
        <v>49</v>
      </c>
      <c r="C1472" s="15" t="str">
        <f t="shared" si="41"/>
        <v>2252933sp</v>
      </c>
      <c r="D1472" s="15" t="s">
        <v>41</v>
      </c>
      <c r="E1472" s="16">
        <v>2011</v>
      </c>
      <c r="F1472" s="15" t="s">
        <v>67</v>
      </c>
      <c r="G1472" s="17">
        <v>40777</v>
      </c>
      <c r="H1472" s="15" t="s">
        <v>43</v>
      </c>
      <c r="I1472" s="15" t="s">
        <v>44</v>
      </c>
      <c r="J1472" s="16">
        <v>3008</v>
      </c>
      <c r="K1472" s="15" t="s">
        <v>110</v>
      </c>
      <c r="L1472" s="16">
        <v>830</v>
      </c>
      <c r="M1472" s="15" t="s">
        <v>46</v>
      </c>
      <c r="N1472" s="16">
        <v>4</v>
      </c>
      <c r="O1472" s="15" t="s">
        <v>43</v>
      </c>
      <c r="P1472" s="15" t="s">
        <v>433</v>
      </c>
      <c r="Q1472" s="15" t="s">
        <v>48</v>
      </c>
      <c r="R1472" s="15" t="s">
        <v>49</v>
      </c>
      <c r="S1472" s="15" t="s">
        <v>43</v>
      </c>
      <c r="T1472" s="15" t="s">
        <v>50</v>
      </c>
      <c r="U1472" s="15" t="s">
        <v>69</v>
      </c>
      <c r="V1472" s="45">
        <f t="shared" si="39"/>
        <v>1.0401246561210453</v>
      </c>
      <c r="W1472" s="45">
        <f t="shared" si="40"/>
        <v>1.0401246561210453</v>
      </c>
      <c r="X1472" s="15" t="s">
        <v>1015</v>
      </c>
      <c r="Y1472" s="15" t="s">
        <v>1016</v>
      </c>
      <c r="Z1472" s="16" t="b">
        <v>0</v>
      </c>
      <c r="AA1472" s="15" t="s">
        <v>54</v>
      </c>
      <c r="AB1472" s="16" t="b">
        <v>0</v>
      </c>
      <c r="AC1472" s="16">
        <v>39</v>
      </c>
      <c r="AD1472" s="42" t="s">
        <v>1854</v>
      </c>
      <c r="AE1472" s="42"/>
    </row>
    <row r="1473" spans="2:31" x14ac:dyDescent="0.25">
      <c r="B1473">
        <v>49</v>
      </c>
      <c r="C1473" s="15" t="str">
        <f t="shared" si="41"/>
        <v>2252934sp</v>
      </c>
      <c r="D1473" s="15" t="s">
        <v>41</v>
      </c>
      <c r="E1473" s="16">
        <v>2011</v>
      </c>
      <c r="F1473" s="15" t="s">
        <v>67</v>
      </c>
      <c r="G1473" s="17">
        <v>40777</v>
      </c>
      <c r="H1473" s="15" t="s">
        <v>43</v>
      </c>
      <c r="I1473" s="15" t="s">
        <v>44</v>
      </c>
      <c r="J1473" s="16">
        <v>3008</v>
      </c>
      <c r="K1473" s="15" t="s">
        <v>45</v>
      </c>
      <c r="L1473" s="16">
        <v>800</v>
      </c>
      <c r="M1473" s="15" t="s">
        <v>46</v>
      </c>
      <c r="N1473" s="16">
        <v>3</v>
      </c>
      <c r="O1473" s="15" t="s">
        <v>43</v>
      </c>
      <c r="P1473" s="15" t="s">
        <v>770</v>
      </c>
      <c r="Q1473" s="15" t="s">
        <v>48</v>
      </c>
      <c r="R1473" s="15" t="s">
        <v>59</v>
      </c>
      <c r="S1473" s="15" t="s">
        <v>43</v>
      </c>
      <c r="T1473" s="15" t="s">
        <v>50</v>
      </c>
      <c r="U1473" s="15" t="s">
        <v>69</v>
      </c>
      <c r="V1473" s="45">
        <f t="shared" si="39"/>
        <v>1.0401246561210453</v>
      </c>
      <c r="W1473" s="45">
        <f t="shared" si="40"/>
        <v>1.0401246561210453</v>
      </c>
      <c r="X1473" s="15" t="s">
        <v>1015</v>
      </c>
      <c r="Y1473" s="15" t="s">
        <v>1016</v>
      </c>
      <c r="Z1473" s="16" t="b">
        <v>0</v>
      </c>
      <c r="AA1473" s="15" t="s">
        <v>54</v>
      </c>
      <c r="AB1473" s="16" t="b">
        <v>0</v>
      </c>
      <c r="AC1473" s="16">
        <v>39</v>
      </c>
      <c r="AD1473" s="42" t="s">
        <v>1854</v>
      </c>
      <c r="AE1473" s="42"/>
    </row>
    <row r="1474" spans="2:31" x14ac:dyDescent="0.25">
      <c r="B1474">
        <v>49</v>
      </c>
      <c r="C1474" s="15" t="str">
        <f t="shared" si="41"/>
        <v>2252935sp</v>
      </c>
      <c r="D1474" s="15" t="s">
        <v>41</v>
      </c>
      <c r="E1474" s="16">
        <v>2011</v>
      </c>
      <c r="F1474" s="15" t="s">
        <v>67</v>
      </c>
      <c r="G1474" s="17">
        <v>40777</v>
      </c>
      <c r="H1474" s="15" t="s">
        <v>43</v>
      </c>
      <c r="I1474" s="15" t="s">
        <v>44</v>
      </c>
      <c r="J1474" s="16">
        <v>3008</v>
      </c>
      <c r="K1474" s="15" t="s">
        <v>45</v>
      </c>
      <c r="L1474" s="16">
        <v>780</v>
      </c>
      <c r="M1474" s="15" t="s">
        <v>46</v>
      </c>
      <c r="N1474" s="16">
        <v>4</v>
      </c>
      <c r="O1474" s="15" t="s">
        <v>43</v>
      </c>
      <c r="P1474" s="15" t="s">
        <v>433</v>
      </c>
      <c r="Q1474" s="15" t="s">
        <v>48</v>
      </c>
      <c r="R1474" s="15" t="s">
        <v>49</v>
      </c>
      <c r="S1474" s="15" t="s">
        <v>43</v>
      </c>
      <c r="T1474" s="15" t="s">
        <v>50</v>
      </c>
      <c r="U1474" s="15" t="s">
        <v>69</v>
      </c>
      <c r="V1474" s="45">
        <f t="shared" si="39"/>
        <v>1.0401246561210453</v>
      </c>
      <c r="W1474" s="45">
        <f t="shared" si="40"/>
        <v>1.0401246561210453</v>
      </c>
      <c r="X1474" s="15" t="s">
        <v>1015</v>
      </c>
      <c r="Y1474" s="15" t="s">
        <v>1016</v>
      </c>
      <c r="Z1474" s="16" t="b">
        <v>0</v>
      </c>
      <c r="AA1474" s="15" t="s">
        <v>54</v>
      </c>
      <c r="AB1474" s="16" t="b">
        <v>0</v>
      </c>
      <c r="AC1474" s="16">
        <v>39</v>
      </c>
      <c r="AD1474" s="42" t="s">
        <v>1854</v>
      </c>
      <c r="AE1474" s="42"/>
    </row>
    <row r="1475" spans="2:31" x14ac:dyDescent="0.25">
      <c r="B1475">
        <v>49</v>
      </c>
      <c r="C1475" s="15" t="str">
        <f t="shared" si="41"/>
        <v>2252936sp</v>
      </c>
      <c r="D1475" s="15" t="s">
        <v>41</v>
      </c>
      <c r="E1475" s="16">
        <v>2011</v>
      </c>
      <c r="F1475" s="15" t="s">
        <v>67</v>
      </c>
      <c r="G1475" s="17">
        <v>40777</v>
      </c>
      <c r="H1475" s="15" t="s">
        <v>43</v>
      </c>
      <c r="I1475" s="15" t="s">
        <v>44</v>
      </c>
      <c r="J1475" s="16">
        <v>3008</v>
      </c>
      <c r="K1475" s="15" t="s">
        <v>45</v>
      </c>
      <c r="L1475" s="16">
        <v>600</v>
      </c>
      <c r="M1475" s="15" t="s">
        <v>46</v>
      </c>
      <c r="N1475" s="16">
        <v>3</v>
      </c>
      <c r="O1475" s="15" t="s">
        <v>43</v>
      </c>
      <c r="P1475" s="15" t="s">
        <v>770</v>
      </c>
      <c r="Q1475" s="15" t="s">
        <v>48</v>
      </c>
      <c r="R1475" s="15" t="s">
        <v>49</v>
      </c>
      <c r="S1475" s="15" t="s">
        <v>43</v>
      </c>
      <c r="T1475" s="15" t="s">
        <v>50</v>
      </c>
      <c r="U1475" s="15" t="s">
        <v>69</v>
      </c>
      <c r="V1475" s="45">
        <f t="shared" si="39"/>
        <v>1.0401246561210453</v>
      </c>
      <c r="W1475" s="45">
        <f t="shared" si="40"/>
        <v>1.0401246561210453</v>
      </c>
      <c r="X1475" s="15" t="s">
        <v>1015</v>
      </c>
      <c r="Y1475" s="15" t="s">
        <v>1016</v>
      </c>
      <c r="Z1475" s="16" t="b">
        <v>0</v>
      </c>
      <c r="AA1475" s="15" t="s">
        <v>54</v>
      </c>
      <c r="AB1475" s="16" t="b">
        <v>0</v>
      </c>
      <c r="AC1475" s="16">
        <v>39</v>
      </c>
      <c r="AD1475" s="42" t="s">
        <v>1854</v>
      </c>
      <c r="AE1475" s="42"/>
    </row>
    <row r="1476" spans="2:31" x14ac:dyDescent="0.25">
      <c r="B1476">
        <v>49</v>
      </c>
      <c r="C1476" s="15" t="str">
        <f t="shared" si="41"/>
        <v>2323541sp</v>
      </c>
      <c r="D1476" s="15" t="s">
        <v>41</v>
      </c>
      <c r="E1476" s="16">
        <v>2012</v>
      </c>
      <c r="F1476" s="15" t="s">
        <v>42</v>
      </c>
      <c r="G1476" s="17">
        <v>41158</v>
      </c>
      <c r="H1476" s="15" t="s">
        <v>43</v>
      </c>
      <c r="I1476" s="15" t="s">
        <v>44</v>
      </c>
      <c r="J1476" s="16">
        <v>3008</v>
      </c>
      <c r="K1476" s="15" t="s">
        <v>110</v>
      </c>
      <c r="L1476" s="16">
        <v>880</v>
      </c>
      <c r="M1476" s="15" t="s">
        <v>46</v>
      </c>
      <c r="N1476" s="16">
        <v>4</v>
      </c>
      <c r="O1476" s="15" t="s">
        <v>43</v>
      </c>
      <c r="P1476" s="15" t="s">
        <v>956</v>
      </c>
      <c r="Q1476" s="15" t="s">
        <v>48</v>
      </c>
      <c r="R1476" s="15" t="s">
        <v>49</v>
      </c>
      <c r="S1476" s="15" t="s">
        <v>43</v>
      </c>
      <c r="T1476" s="15" t="s">
        <v>50</v>
      </c>
      <c r="U1476" s="15" t="s">
        <v>60</v>
      </c>
      <c r="V1476" s="45">
        <f t="shared" si="39"/>
        <v>1.066663968266818</v>
      </c>
      <c r="W1476" s="45">
        <f t="shared" si="40"/>
        <v>1.066663968266818</v>
      </c>
      <c r="X1476" s="15" t="s">
        <v>1015</v>
      </c>
      <c r="Y1476" s="15" t="s">
        <v>1292</v>
      </c>
      <c r="Z1476" s="16" t="b">
        <v>0</v>
      </c>
      <c r="AA1476" s="15" t="s">
        <v>54</v>
      </c>
      <c r="AB1476" s="16" t="b">
        <v>0</v>
      </c>
      <c r="AC1476" s="16">
        <v>39</v>
      </c>
      <c r="AD1476" s="42" t="s">
        <v>1854</v>
      </c>
      <c r="AE1476" s="42"/>
    </row>
    <row r="1477" spans="2:31" x14ac:dyDescent="0.25">
      <c r="B1477">
        <v>49</v>
      </c>
      <c r="C1477" s="15" t="str">
        <f t="shared" si="41"/>
        <v>2323547sp</v>
      </c>
      <c r="D1477" s="15" t="s">
        <v>41</v>
      </c>
      <c r="E1477" s="16">
        <v>2012</v>
      </c>
      <c r="F1477" s="15" t="s">
        <v>42</v>
      </c>
      <c r="G1477" s="17">
        <v>41158</v>
      </c>
      <c r="H1477" s="15" t="s">
        <v>43</v>
      </c>
      <c r="I1477" s="15" t="s">
        <v>44</v>
      </c>
      <c r="J1477" s="16">
        <v>3008</v>
      </c>
      <c r="K1477" s="15" t="s">
        <v>110</v>
      </c>
      <c r="L1477" s="16">
        <v>740</v>
      </c>
      <c r="M1477" s="15" t="s">
        <v>46</v>
      </c>
      <c r="N1477" s="16">
        <v>4</v>
      </c>
      <c r="O1477" s="15" t="s">
        <v>43</v>
      </c>
      <c r="P1477" s="15" t="s">
        <v>956</v>
      </c>
      <c r="Q1477" s="15" t="s">
        <v>48</v>
      </c>
      <c r="R1477" s="15" t="s">
        <v>49</v>
      </c>
      <c r="S1477" s="15" t="s">
        <v>43</v>
      </c>
      <c r="T1477" s="15" t="s">
        <v>50</v>
      </c>
      <c r="U1477" s="15" t="s">
        <v>60</v>
      </c>
      <c r="V1477" s="45">
        <f t="shared" si="39"/>
        <v>1.066663968266818</v>
      </c>
      <c r="W1477" s="45">
        <f t="shared" si="40"/>
        <v>1.066663968266818</v>
      </c>
      <c r="X1477" s="15" t="s">
        <v>1015</v>
      </c>
      <c r="Y1477" s="15" t="s">
        <v>1292</v>
      </c>
      <c r="Z1477" s="16" t="b">
        <v>0</v>
      </c>
      <c r="AA1477" s="15" t="s">
        <v>54</v>
      </c>
      <c r="AB1477" s="16" t="b">
        <v>0</v>
      </c>
      <c r="AC1477" s="16">
        <v>39</v>
      </c>
      <c r="AD1477" s="42" t="s">
        <v>1854</v>
      </c>
      <c r="AE1477" s="42"/>
    </row>
    <row r="1478" spans="2:31" x14ac:dyDescent="0.25">
      <c r="B1478">
        <v>49</v>
      </c>
      <c r="C1478" s="15" t="str">
        <f t="shared" si="41"/>
        <v>2323549sp</v>
      </c>
      <c r="D1478" s="15" t="s">
        <v>41</v>
      </c>
      <c r="E1478" s="16">
        <v>2012</v>
      </c>
      <c r="F1478" s="15" t="s">
        <v>42</v>
      </c>
      <c r="G1478" s="17">
        <v>41158</v>
      </c>
      <c r="H1478" s="15" t="s">
        <v>43</v>
      </c>
      <c r="I1478" s="15" t="s">
        <v>44</v>
      </c>
      <c r="J1478" s="16">
        <v>3008</v>
      </c>
      <c r="K1478" s="15" t="s">
        <v>45</v>
      </c>
      <c r="L1478" s="16">
        <v>810</v>
      </c>
      <c r="M1478" s="15" t="s">
        <v>46</v>
      </c>
      <c r="N1478" s="16">
        <v>4</v>
      </c>
      <c r="O1478" s="15" t="s">
        <v>43</v>
      </c>
      <c r="P1478" s="15" t="s">
        <v>956</v>
      </c>
      <c r="Q1478" s="15" t="s">
        <v>48</v>
      </c>
      <c r="R1478" s="15" t="s">
        <v>59</v>
      </c>
      <c r="S1478" s="15" t="s">
        <v>43</v>
      </c>
      <c r="T1478" s="15" t="s">
        <v>50</v>
      </c>
      <c r="U1478" s="15" t="s">
        <v>60</v>
      </c>
      <c r="V1478" s="45">
        <f t="shared" si="39"/>
        <v>1.066663968266818</v>
      </c>
      <c r="W1478" s="45">
        <f t="shared" si="40"/>
        <v>1.066663968266818</v>
      </c>
      <c r="X1478" s="15" t="s">
        <v>1015</v>
      </c>
      <c r="Y1478" s="15" t="s">
        <v>1292</v>
      </c>
      <c r="Z1478" s="16" t="b">
        <v>0</v>
      </c>
      <c r="AA1478" s="15" t="s">
        <v>54</v>
      </c>
      <c r="AB1478" s="16" t="b">
        <v>0</v>
      </c>
      <c r="AC1478" s="16">
        <v>39</v>
      </c>
      <c r="AD1478" s="42" t="s">
        <v>1854</v>
      </c>
      <c r="AE1478" s="42"/>
    </row>
    <row r="1479" spans="2:31" x14ac:dyDescent="0.25">
      <c r="B1479">
        <v>49</v>
      </c>
      <c r="C1479" s="15" t="str">
        <f t="shared" si="41"/>
        <v>2326139sp</v>
      </c>
      <c r="D1479" s="15" t="s">
        <v>41</v>
      </c>
      <c r="E1479" s="16">
        <v>2012</v>
      </c>
      <c r="F1479" s="15" t="s">
        <v>67</v>
      </c>
      <c r="G1479" s="17">
        <v>41156</v>
      </c>
      <c r="H1479" s="15" t="s">
        <v>43</v>
      </c>
      <c r="I1479" s="15" t="s">
        <v>44</v>
      </c>
      <c r="J1479" s="16">
        <v>3008</v>
      </c>
      <c r="K1479" s="15" t="s">
        <v>110</v>
      </c>
      <c r="L1479" s="16">
        <v>820</v>
      </c>
      <c r="M1479" s="15" t="s">
        <v>46</v>
      </c>
      <c r="N1479" s="16">
        <v>4</v>
      </c>
      <c r="O1479" s="15" t="s">
        <v>43</v>
      </c>
      <c r="P1479" s="15" t="s">
        <v>770</v>
      </c>
      <c r="Q1479" s="15" t="s">
        <v>48</v>
      </c>
      <c r="R1479" s="15" t="s">
        <v>59</v>
      </c>
      <c r="S1479" s="15" t="s">
        <v>43</v>
      </c>
      <c r="T1479" s="15" t="s">
        <v>50</v>
      </c>
      <c r="U1479" s="15" t="s">
        <v>60</v>
      </c>
      <c r="V1479" s="45">
        <f t="shared" si="39"/>
        <v>1.066663968266818</v>
      </c>
      <c r="W1479" s="45">
        <f t="shared" si="40"/>
        <v>1.066663968266818</v>
      </c>
      <c r="X1479" s="15" t="s">
        <v>1015</v>
      </c>
      <c r="Y1479" s="15" t="s">
        <v>1292</v>
      </c>
      <c r="Z1479" s="16" t="b">
        <v>0</v>
      </c>
      <c r="AA1479" s="15" t="s">
        <v>54</v>
      </c>
      <c r="AB1479" s="16" t="b">
        <v>0</v>
      </c>
      <c r="AC1479" s="16">
        <v>39</v>
      </c>
      <c r="AD1479" s="42" t="s">
        <v>1854</v>
      </c>
      <c r="AE1479" s="42"/>
    </row>
    <row r="1480" spans="2:31" x14ac:dyDescent="0.25">
      <c r="B1480">
        <v>49</v>
      </c>
      <c r="C1480" s="15" t="str">
        <f t="shared" si="41"/>
        <v>2326142sp</v>
      </c>
      <c r="D1480" s="15" t="s">
        <v>41</v>
      </c>
      <c r="E1480" s="16">
        <v>2012</v>
      </c>
      <c r="F1480" s="15" t="s">
        <v>67</v>
      </c>
      <c r="G1480" s="17">
        <v>41156</v>
      </c>
      <c r="H1480" s="15" t="s">
        <v>43</v>
      </c>
      <c r="I1480" s="15" t="s">
        <v>44</v>
      </c>
      <c r="J1480" s="16">
        <v>3008</v>
      </c>
      <c r="K1480" s="15" t="s">
        <v>110</v>
      </c>
      <c r="L1480" s="16">
        <v>830</v>
      </c>
      <c r="M1480" s="15" t="s">
        <v>46</v>
      </c>
      <c r="N1480" s="16">
        <v>4</v>
      </c>
      <c r="O1480" s="15" t="s">
        <v>43</v>
      </c>
      <c r="P1480" s="15" t="s">
        <v>956</v>
      </c>
      <c r="Q1480" s="15" t="s">
        <v>48</v>
      </c>
      <c r="R1480" s="15" t="s">
        <v>49</v>
      </c>
      <c r="S1480" s="15" t="s">
        <v>43</v>
      </c>
      <c r="T1480" s="15" t="s">
        <v>50</v>
      </c>
      <c r="U1480" s="15" t="s">
        <v>60</v>
      </c>
      <c r="V1480" s="45">
        <f t="shared" si="39"/>
        <v>1.066663968266818</v>
      </c>
      <c r="W1480" s="45">
        <f t="shared" si="40"/>
        <v>1.066663968266818</v>
      </c>
      <c r="X1480" s="15" t="s">
        <v>1015</v>
      </c>
      <c r="Y1480" s="15" t="s">
        <v>1292</v>
      </c>
      <c r="Z1480" s="16" t="b">
        <v>0</v>
      </c>
      <c r="AA1480" s="15" t="s">
        <v>54</v>
      </c>
      <c r="AB1480" s="16" t="b">
        <v>0</v>
      </c>
      <c r="AC1480" s="16">
        <v>39</v>
      </c>
      <c r="AD1480" s="42" t="s">
        <v>1854</v>
      </c>
      <c r="AE1480" s="42"/>
    </row>
    <row r="1481" spans="2:31" x14ac:dyDescent="0.25">
      <c r="B1481">
        <v>49</v>
      </c>
      <c r="C1481" s="15" t="str">
        <f t="shared" si="41"/>
        <v>2326145sp</v>
      </c>
      <c r="D1481" s="15" t="s">
        <v>41</v>
      </c>
      <c r="E1481" s="16">
        <v>2012</v>
      </c>
      <c r="F1481" s="15" t="s">
        <v>67</v>
      </c>
      <c r="G1481" s="17">
        <v>41156</v>
      </c>
      <c r="H1481" s="15" t="s">
        <v>43</v>
      </c>
      <c r="I1481" s="15" t="s">
        <v>44</v>
      </c>
      <c r="J1481" s="16">
        <v>3008</v>
      </c>
      <c r="K1481" s="15" t="s">
        <v>110</v>
      </c>
      <c r="L1481" s="16">
        <v>830</v>
      </c>
      <c r="M1481" s="15" t="s">
        <v>46</v>
      </c>
      <c r="N1481" s="16">
        <v>5</v>
      </c>
      <c r="O1481" s="15" t="s">
        <v>43</v>
      </c>
      <c r="P1481" s="15" t="s">
        <v>433</v>
      </c>
      <c r="Q1481" s="15" t="s">
        <v>48</v>
      </c>
      <c r="R1481" s="15" t="s">
        <v>49</v>
      </c>
      <c r="S1481" s="15" t="s">
        <v>43</v>
      </c>
      <c r="T1481" s="15" t="s">
        <v>50</v>
      </c>
      <c r="U1481" s="15" t="s">
        <v>60</v>
      </c>
      <c r="V1481" s="45">
        <f t="shared" si="39"/>
        <v>1.066663968266818</v>
      </c>
      <c r="W1481" s="45">
        <f t="shared" si="40"/>
        <v>1.066663968266818</v>
      </c>
      <c r="X1481" s="15" t="s">
        <v>1015</v>
      </c>
      <c r="Y1481" s="15" t="s">
        <v>1292</v>
      </c>
      <c r="Z1481" s="16" t="b">
        <v>0</v>
      </c>
      <c r="AA1481" s="15" t="s">
        <v>54</v>
      </c>
      <c r="AB1481" s="16" t="b">
        <v>0</v>
      </c>
      <c r="AC1481" s="16">
        <v>39</v>
      </c>
      <c r="AD1481" s="42" t="s">
        <v>1854</v>
      </c>
      <c r="AE1481" s="42"/>
    </row>
    <row r="1482" spans="2:31" x14ac:dyDescent="0.25">
      <c r="B1482">
        <v>49</v>
      </c>
      <c r="C1482" s="15" t="str">
        <f t="shared" si="41"/>
        <v>2326214sp</v>
      </c>
      <c r="D1482" s="15" t="s">
        <v>41</v>
      </c>
      <c r="E1482" s="16">
        <v>2012</v>
      </c>
      <c r="F1482" s="15" t="s">
        <v>42</v>
      </c>
      <c r="G1482" s="17">
        <v>41163</v>
      </c>
      <c r="H1482" s="15" t="s">
        <v>43</v>
      </c>
      <c r="I1482" s="15" t="s">
        <v>44</v>
      </c>
      <c r="J1482" s="16">
        <v>3008</v>
      </c>
      <c r="K1482" s="15" t="s">
        <v>45</v>
      </c>
      <c r="L1482" s="16">
        <v>720</v>
      </c>
      <c r="M1482" s="15" t="s">
        <v>46</v>
      </c>
      <c r="N1482" s="16">
        <v>4</v>
      </c>
      <c r="O1482" s="15" t="s">
        <v>43</v>
      </c>
      <c r="P1482" s="15" t="s">
        <v>1320</v>
      </c>
      <c r="Q1482" s="15" t="s">
        <v>48</v>
      </c>
      <c r="R1482" s="15" t="s">
        <v>49</v>
      </c>
      <c r="S1482" s="15" t="s">
        <v>43</v>
      </c>
      <c r="T1482" s="15" t="s">
        <v>50</v>
      </c>
      <c r="U1482" s="15" t="s">
        <v>51</v>
      </c>
      <c r="V1482" s="45">
        <f t="shared" si="39"/>
        <v>0.65387962438274116</v>
      </c>
      <c r="W1482" s="45">
        <f t="shared" si="40"/>
        <v>0.65387962438274116</v>
      </c>
      <c r="X1482" s="15" t="s">
        <v>1015</v>
      </c>
      <c r="Y1482" s="15" t="s">
        <v>1296</v>
      </c>
      <c r="Z1482" s="16" t="b">
        <v>0</v>
      </c>
      <c r="AA1482" s="15" t="s">
        <v>54</v>
      </c>
      <c r="AB1482" s="16" t="b">
        <v>0</v>
      </c>
      <c r="AC1482" s="16">
        <v>39</v>
      </c>
      <c r="AD1482" s="42" t="s">
        <v>1854</v>
      </c>
      <c r="AE1482" s="42"/>
    </row>
    <row r="1483" spans="2:31" x14ac:dyDescent="0.25">
      <c r="B1483">
        <v>49</v>
      </c>
      <c r="C1483" s="15" t="str">
        <f t="shared" si="41"/>
        <v>2326223sp</v>
      </c>
      <c r="D1483" s="15" t="s">
        <v>41</v>
      </c>
      <c r="E1483" s="16">
        <v>2012</v>
      </c>
      <c r="F1483" s="15" t="s">
        <v>42</v>
      </c>
      <c r="G1483" s="17">
        <v>41163</v>
      </c>
      <c r="H1483" s="15" t="s">
        <v>43</v>
      </c>
      <c r="I1483" s="15" t="s">
        <v>44</v>
      </c>
      <c r="J1483" s="16">
        <v>3008</v>
      </c>
      <c r="K1483" s="15" t="s">
        <v>110</v>
      </c>
      <c r="L1483" s="16">
        <v>750</v>
      </c>
      <c r="M1483" s="15" t="s">
        <v>46</v>
      </c>
      <c r="N1483" s="16">
        <v>4</v>
      </c>
      <c r="O1483" s="15" t="s">
        <v>43</v>
      </c>
      <c r="P1483" s="15" t="s">
        <v>770</v>
      </c>
      <c r="Q1483" s="15" t="s">
        <v>48</v>
      </c>
      <c r="R1483" s="15" t="s">
        <v>49</v>
      </c>
      <c r="S1483" s="15" t="s">
        <v>43</v>
      </c>
      <c r="T1483" s="15" t="s">
        <v>50</v>
      </c>
      <c r="U1483" s="15" t="s">
        <v>51</v>
      </c>
      <c r="V1483" s="45">
        <f t="shared" si="39"/>
        <v>0.65387962438274116</v>
      </c>
      <c r="W1483" s="45">
        <f t="shared" si="40"/>
        <v>0.65387962438274116</v>
      </c>
      <c r="X1483" s="15" t="s">
        <v>1015</v>
      </c>
      <c r="Y1483" s="15" t="s">
        <v>1296</v>
      </c>
      <c r="Z1483" s="16" t="b">
        <v>0</v>
      </c>
      <c r="AA1483" s="15" t="s">
        <v>54</v>
      </c>
      <c r="AB1483" s="16" t="b">
        <v>0</v>
      </c>
      <c r="AC1483" s="16">
        <v>39</v>
      </c>
      <c r="AD1483" s="42" t="s">
        <v>1854</v>
      </c>
      <c r="AE1483" s="42"/>
    </row>
    <row r="1484" spans="2:31" x14ac:dyDescent="0.25">
      <c r="B1484">
        <v>49</v>
      </c>
      <c r="C1484" s="15" t="str">
        <f t="shared" si="41"/>
        <v>2326228sp</v>
      </c>
      <c r="D1484" s="15" t="s">
        <v>41</v>
      </c>
      <c r="E1484" s="16">
        <v>2012</v>
      </c>
      <c r="F1484" s="15" t="s">
        <v>42</v>
      </c>
      <c r="G1484" s="17">
        <v>41163</v>
      </c>
      <c r="H1484" s="15" t="s">
        <v>43</v>
      </c>
      <c r="I1484" s="15" t="s">
        <v>44</v>
      </c>
      <c r="J1484" s="16">
        <v>3008</v>
      </c>
      <c r="K1484" s="15" t="s">
        <v>110</v>
      </c>
      <c r="L1484" s="16">
        <v>850</v>
      </c>
      <c r="M1484" s="15" t="s">
        <v>46</v>
      </c>
      <c r="N1484" s="16">
        <v>4</v>
      </c>
      <c r="O1484" s="15" t="s">
        <v>43</v>
      </c>
      <c r="P1484" s="15" t="s">
        <v>956</v>
      </c>
      <c r="Q1484" s="15" t="s">
        <v>48</v>
      </c>
      <c r="R1484" s="15" t="s">
        <v>49</v>
      </c>
      <c r="S1484" s="15" t="s">
        <v>43</v>
      </c>
      <c r="T1484" s="15" t="s">
        <v>50</v>
      </c>
      <c r="U1484" s="15" t="s">
        <v>51</v>
      </c>
      <c r="V1484" s="45">
        <f t="shared" si="39"/>
        <v>0.65387962438274116</v>
      </c>
      <c r="W1484" s="45">
        <f t="shared" si="40"/>
        <v>0.65387962438274116</v>
      </c>
      <c r="X1484" s="15" t="s">
        <v>1015</v>
      </c>
      <c r="Y1484" s="15" t="s">
        <v>1296</v>
      </c>
      <c r="Z1484" s="16" t="b">
        <v>0</v>
      </c>
      <c r="AA1484" s="15" t="s">
        <v>54</v>
      </c>
      <c r="AB1484" s="16" t="b">
        <v>0</v>
      </c>
      <c r="AC1484" s="16">
        <v>39</v>
      </c>
      <c r="AD1484" s="42" t="s">
        <v>1854</v>
      </c>
      <c r="AE1484" s="42"/>
    </row>
    <row r="1485" spans="2:31" x14ac:dyDescent="0.25">
      <c r="B1485">
        <v>49</v>
      </c>
      <c r="C1485" s="15" t="str">
        <f t="shared" si="41"/>
        <v>2326328sp</v>
      </c>
      <c r="D1485" s="15" t="s">
        <v>41</v>
      </c>
      <c r="E1485" s="16">
        <v>2012</v>
      </c>
      <c r="F1485" s="15" t="s">
        <v>42</v>
      </c>
      <c r="G1485" s="17">
        <v>41164</v>
      </c>
      <c r="H1485" s="15" t="s">
        <v>43</v>
      </c>
      <c r="I1485" s="15" t="s">
        <v>44</v>
      </c>
      <c r="J1485" s="16">
        <v>3008</v>
      </c>
      <c r="K1485" s="15" t="s">
        <v>110</v>
      </c>
      <c r="L1485" s="16">
        <v>750</v>
      </c>
      <c r="M1485" s="15" t="s">
        <v>46</v>
      </c>
      <c r="N1485" s="16">
        <v>4</v>
      </c>
      <c r="O1485" s="15" t="s">
        <v>43</v>
      </c>
      <c r="P1485" s="15" t="s">
        <v>956</v>
      </c>
      <c r="Q1485" s="15" t="s">
        <v>48</v>
      </c>
      <c r="R1485" s="15" t="s">
        <v>49</v>
      </c>
      <c r="S1485" s="15" t="s">
        <v>43</v>
      </c>
      <c r="T1485" s="15" t="s">
        <v>50</v>
      </c>
      <c r="U1485" s="15" t="s">
        <v>51</v>
      </c>
      <c r="V1485" s="45">
        <f t="shared" si="39"/>
        <v>0.65387962438274116</v>
      </c>
      <c r="W1485" s="45">
        <f t="shared" si="40"/>
        <v>0.65387962438274116</v>
      </c>
      <c r="X1485" s="15" t="s">
        <v>1015</v>
      </c>
      <c r="Y1485" s="15" t="s">
        <v>1296</v>
      </c>
      <c r="Z1485" s="16" t="b">
        <v>0</v>
      </c>
      <c r="AA1485" s="15" t="s">
        <v>54</v>
      </c>
      <c r="AB1485" s="16" t="b">
        <v>0</v>
      </c>
      <c r="AC1485" s="16">
        <v>39</v>
      </c>
      <c r="AD1485" s="42" t="s">
        <v>1854</v>
      </c>
      <c r="AE1485" s="42"/>
    </row>
    <row r="1486" spans="2:31" x14ac:dyDescent="0.25">
      <c r="B1486">
        <v>49</v>
      </c>
      <c r="C1486" s="15" t="str">
        <f t="shared" si="41"/>
        <v>2326329sp</v>
      </c>
      <c r="D1486" s="15" t="s">
        <v>41</v>
      </c>
      <c r="E1486" s="16">
        <v>2012</v>
      </c>
      <c r="F1486" s="15" t="s">
        <v>42</v>
      </c>
      <c r="G1486" s="17">
        <v>41164</v>
      </c>
      <c r="H1486" s="15" t="s">
        <v>43</v>
      </c>
      <c r="I1486" s="15" t="s">
        <v>44</v>
      </c>
      <c r="J1486" s="16">
        <v>3008</v>
      </c>
      <c r="K1486" s="15" t="s">
        <v>110</v>
      </c>
      <c r="L1486" s="16">
        <v>830</v>
      </c>
      <c r="M1486" s="15" t="s">
        <v>46</v>
      </c>
      <c r="N1486" s="16">
        <v>4</v>
      </c>
      <c r="O1486" s="15" t="s">
        <v>43</v>
      </c>
      <c r="P1486" s="15" t="s">
        <v>770</v>
      </c>
      <c r="Q1486" s="15" t="s">
        <v>48</v>
      </c>
      <c r="R1486" s="15" t="s">
        <v>49</v>
      </c>
      <c r="S1486" s="15" t="s">
        <v>43</v>
      </c>
      <c r="T1486" s="15" t="s">
        <v>50</v>
      </c>
      <c r="U1486" s="15" t="s">
        <v>51</v>
      </c>
      <c r="V1486" s="45">
        <f t="shared" si="39"/>
        <v>0.65387962438274116</v>
      </c>
      <c r="W1486" s="45">
        <f t="shared" si="40"/>
        <v>0.65387962438274116</v>
      </c>
      <c r="X1486" s="15" t="s">
        <v>1015</v>
      </c>
      <c r="Y1486" s="15" t="s">
        <v>1296</v>
      </c>
      <c r="Z1486" s="16" t="b">
        <v>0</v>
      </c>
      <c r="AA1486" s="15" t="s">
        <v>54</v>
      </c>
      <c r="AB1486" s="16" t="b">
        <v>0</v>
      </c>
      <c r="AC1486" s="16">
        <v>39</v>
      </c>
      <c r="AD1486" s="42" t="s">
        <v>1854</v>
      </c>
      <c r="AE1486" s="42"/>
    </row>
    <row r="1487" spans="2:31" x14ac:dyDescent="0.25">
      <c r="B1487">
        <v>49</v>
      </c>
      <c r="C1487" s="15" t="str">
        <f t="shared" si="41"/>
        <v>2326331sp</v>
      </c>
      <c r="D1487" s="15" t="s">
        <v>41</v>
      </c>
      <c r="E1487" s="16">
        <v>2012</v>
      </c>
      <c r="F1487" s="15" t="s">
        <v>42</v>
      </c>
      <c r="G1487" s="17">
        <v>41164</v>
      </c>
      <c r="H1487" s="15" t="s">
        <v>43</v>
      </c>
      <c r="I1487" s="15" t="s">
        <v>44</v>
      </c>
      <c r="J1487" s="16">
        <v>3008</v>
      </c>
      <c r="K1487" s="15" t="s">
        <v>45</v>
      </c>
      <c r="L1487" s="16">
        <v>660</v>
      </c>
      <c r="M1487" s="15" t="s">
        <v>46</v>
      </c>
      <c r="N1487" s="16">
        <v>4</v>
      </c>
      <c r="O1487" s="15" t="s">
        <v>43</v>
      </c>
      <c r="P1487" s="15" t="s">
        <v>956</v>
      </c>
      <c r="Q1487" s="15" t="s">
        <v>48</v>
      </c>
      <c r="R1487" s="15" t="s">
        <v>49</v>
      </c>
      <c r="S1487" s="15" t="s">
        <v>43</v>
      </c>
      <c r="T1487" s="15" t="s">
        <v>50</v>
      </c>
      <c r="U1487" s="15" t="s">
        <v>51</v>
      </c>
      <c r="V1487" s="45">
        <f t="shared" si="39"/>
        <v>0.65387962438274116</v>
      </c>
      <c r="W1487" s="45">
        <f t="shared" si="40"/>
        <v>0.65387962438274116</v>
      </c>
      <c r="X1487" s="15" t="s">
        <v>1015</v>
      </c>
      <c r="Y1487" s="15" t="s">
        <v>1296</v>
      </c>
      <c r="Z1487" s="16" t="b">
        <v>0</v>
      </c>
      <c r="AA1487" s="15" t="s">
        <v>54</v>
      </c>
      <c r="AB1487" s="16" t="b">
        <v>0</v>
      </c>
      <c r="AC1487" s="16">
        <v>39</v>
      </c>
      <c r="AD1487" s="42" t="s">
        <v>1854</v>
      </c>
      <c r="AE1487" s="42"/>
    </row>
    <row r="1488" spans="2:31" x14ac:dyDescent="0.25">
      <c r="B1488">
        <v>49</v>
      </c>
      <c r="C1488" s="15" t="str">
        <f t="shared" si="41"/>
        <v>2326336sp</v>
      </c>
      <c r="D1488" s="15" t="s">
        <v>41</v>
      </c>
      <c r="E1488" s="16">
        <v>2012</v>
      </c>
      <c r="F1488" s="15" t="s">
        <v>42</v>
      </c>
      <c r="G1488" s="17">
        <v>41164</v>
      </c>
      <c r="H1488" s="15" t="s">
        <v>43</v>
      </c>
      <c r="I1488" s="15" t="s">
        <v>44</v>
      </c>
      <c r="J1488" s="16">
        <v>3008</v>
      </c>
      <c r="K1488" s="15" t="s">
        <v>45</v>
      </c>
      <c r="L1488" s="16">
        <v>790</v>
      </c>
      <c r="M1488" s="15" t="s">
        <v>46</v>
      </c>
      <c r="N1488" s="16">
        <v>4</v>
      </c>
      <c r="O1488" s="15" t="s">
        <v>43</v>
      </c>
      <c r="P1488" s="15" t="s">
        <v>956</v>
      </c>
      <c r="Q1488" s="15" t="s">
        <v>48</v>
      </c>
      <c r="R1488" s="15" t="s">
        <v>49</v>
      </c>
      <c r="S1488" s="15" t="s">
        <v>43</v>
      </c>
      <c r="T1488" s="15" t="s">
        <v>50</v>
      </c>
      <c r="U1488" s="15" t="s">
        <v>51</v>
      </c>
      <c r="V1488" s="45">
        <f t="shared" si="39"/>
        <v>0.65387962438274116</v>
      </c>
      <c r="W1488" s="45">
        <f t="shared" si="40"/>
        <v>0.65387962438274116</v>
      </c>
      <c r="X1488" s="15" t="s">
        <v>1015</v>
      </c>
      <c r="Y1488" s="15" t="s">
        <v>1296</v>
      </c>
      <c r="Z1488" s="16" t="b">
        <v>0</v>
      </c>
      <c r="AA1488" s="15" t="s">
        <v>54</v>
      </c>
      <c r="AB1488" s="16" t="b">
        <v>0</v>
      </c>
      <c r="AC1488" s="16">
        <v>39</v>
      </c>
      <c r="AD1488" s="42" t="s">
        <v>1854</v>
      </c>
      <c r="AE1488" s="42"/>
    </row>
    <row r="1489" spans="2:31" x14ac:dyDescent="0.25">
      <c r="B1489">
        <v>49</v>
      </c>
      <c r="C1489" s="15" t="str">
        <f t="shared" si="41"/>
        <v>2327448sp</v>
      </c>
      <c r="D1489" s="15" t="s">
        <v>41</v>
      </c>
      <c r="E1489" s="16">
        <v>2012</v>
      </c>
      <c r="F1489" s="15" t="s">
        <v>67</v>
      </c>
      <c r="G1489" s="17">
        <v>41151</v>
      </c>
      <c r="H1489" s="15" t="s">
        <v>43</v>
      </c>
      <c r="I1489" s="15" t="s">
        <v>44</v>
      </c>
      <c r="J1489" s="16">
        <v>3008</v>
      </c>
      <c r="K1489" s="15" t="s">
        <v>110</v>
      </c>
      <c r="L1489" s="16">
        <v>740</v>
      </c>
      <c r="M1489" s="15" t="s">
        <v>46</v>
      </c>
      <c r="N1489" s="16">
        <v>4</v>
      </c>
      <c r="O1489" s="15" t="s">
        <v>43</v>
      </c>
      <c r="P1489" s="15" t="s">
        <v>956</v>
      </c>
      <c r="Q1489" s="15" t="s">
        <v>48</v>
      </c>
      <c r="R1489" s="15" t="s">
        <v>49</v>
      </c>
      <c r="S1489" s="15" t="s">
        <v>43</v>
      </c>
      <c r="T1489" s="15" t="s">
        <v>50</v>
      </c>
      <c r="U1489" s="15" t="s">
        <v>72</v>
      </c>
      <c r="V1489" s="45">
        <f t="shared" si="39"/>
        <v>0.84018052294989065</v>
      </c>
      <c r="W1489" s="45">
        <f t="shared" si="40"/>
        <v>0.84018052294989065</v>
      </c>
      <c r="X1489" s="15" t="s">
        <v>1015</v>
      </c>
      <c r="Y1489" s="15" t="s">
        <v>1298</v>
      </c>
      <c r="Z1489" s="16" t="b">
        <v>0</v>
      </c>
      <c r="AA1489" s="15" t="s">
        <v>54</v>
      </c>
      <c r="AB1489" s="16" t="b">
        <v>0</v>
      </c>
      <c r="AC1489" s="16">
        <v>39</v>
      </c>
      <c r="AD1489" s="42" t="s">
        <v>1854</v>
      </c>
      <c r="AE1489" s="42"/>
    </row>
    <row r="1490" spans="2:31" x14ac:dyDescent="0.25">
      <c r="B1490">
        <v>49</v>
      </c>
      <c r="C1490" s="15" t="str">
        <f t="shared" si="41"/>
        <v>2327459sp</v>
      </c>
      <c r="D1490" s="15" t="s">
        <v>41</v>
      </c>
      <c r="E1490" s="16">
        <v>2012</v>
      </c>
      <c r="F1490" s="15" t="s">
        <v>67</v>
      </c>
      <c r="G1490" s="17">
        <v>41151</v>
      </c>
      <c r="H1490" s="15" t="s">
        <v>43</v>
      </c>
      <c r="I1490" s="15" t="s">
        <v>44</v>
      </c>
      <c r="J1490" s="16">
        <v>3008</v>
      </c>
      <c r="K1490" s="15" t="s">
        <v>110</v>
      </c>
      <c r="L1490" s="16">
        <v>770</v>
      </c>
      <c r="M1490" s="15" t="s">
        <v>46</v>
      </c>
      <c r="N1490" s="16">
        <v>4</v>
      </c>
      <c r="O1490" s="15" t="s">
        <v>43</v>
      </c>
      <c r="P1490" s="15" t="s">
        <v>956</v>
      </c>
      <c r="Q1490" s="15" t="s">
        <v>48</v>
      </c>
      <c r="R1490" s="15" t="s">
        <v>49</v>
      </c>
      <c r="S1490" s="15" t="s">
        <v>43</v>
      </c>
      <c r="T1490" s="15" t="s">
        <v>50</v>
      </c>
      <c r="U1490" s="15" t="s">
        <v>72</v>
      </c>
      <c r="V1490" s="45">
        <f t="shared" si="39"/>
        <v>0.84018052294989065</v>
      </c>
      <c r="W1490" s="45">
        <f t="shared" si="40"/>
        <v>0.84018052294989065</v>
      </c>
      <c r="X1490" s="15" t="s">
        <v>1015</v>
      </c>
      <c r="Y1490" s="15" t="s">
        <v>1298</v>
      </c>
      <c r="Z1490" s="16" t="b">
        <v>0</v>
      </c>
      <c r="AA1490" s="15" t="s">
        <v>54</v>
      </c>
      <c r="AB1490" s="16" t="b">
        <v>0</v>
      </c>
      <c r="AC1490" s="16">
        <v>39</v>
      </c>
      <c r="AD1490" s="42" t="s">
        <v>1854</v>
      </c>
      <c r="AE1490" s="42"/>
    </row>
    <row r="1491" spans="2:31" x14ac:dyDescent="0.25">
      <c r="B1491">
        <v>49</v>
      </c>
      <c r="C1491" s="15" t="str">
        <f t="shared" si="41"/>
        <v>2327462sp</v>
      </c>
      <c r="D1491" s="15" t="s">
        <v>41</v>
      </c>
      <c r="E1491" s="16">
        <v>2012</v>
      </c>
      <c r="F1491" s="15" t="s">
        <v>67</v>
      </c>
      <c r="G1491" s="17">
        <v>41151</v>
      </c>
      <c r="H1491" s="15" t="s">
        <v>43</v>
      </c>
      <c r="I1491" s="15" t="s">
        <v>44</v>
      </c>
      <c r="J1491" s="16">
        <v>3008</v>
      </c>
      <c r="K1491" s="15" t="s">
        <v>110</v>
      </c>
      <c r="L1491" s="16">
        <v>880</v>
      </c>
      <c r="M1491" s="15" t="s">
        <v>46</v>
      </c>
      <c r="N1491" s="16">
        <v>4</v>
      </c>
      <c r="O1491" s="15" t="s">
        <v>43</v>
      </c>
      <c r="P1491" s="15" t="s">
        <v>956</v>
      </c>
      <c r="Q1491" s="15" t="s">
        <v>48</v>
      </c>
      <c r="R1491" s="15" t="s">
        <v>49</v>
      </c>
      <c r="S1491" s="15" t="s">
        <v>43</v>
      </c>
      <c r="T1491" s="15" t="s">
        <v>50</v>
      </c>
      <c r="U1491" s="15" t="s">
        <v>72</v>
      </c>
      <c r="V1491" s="45">
        <f t="shared" si="39"/>
        <v>0.84018052294989065</v>
      </c>
      <c r="W1491" s="45">
        <f t="shared" si="40"/>
        <v>0.84018052294989065</v>
      </c>
      <c r="X1491" s="15" t="s">
        <v>1015</v>
      </c>
      <c r="Y1491" s="15" t="s">
        <v>1298</v>
      </c>
      <c r="Z1491" s="16" t="b">
        <v>0</v>
      </c>
      <c r="AA1491" s="15" t="s">
        <v>54</v>
      </c>
      <c r="AB1491" s="16" t="b">
        <v>0</v>
      </c>
      <c r="AC1491" s="16">
        <v>39</v>
      </c>
      <c r="AD1491" s="42" t="s">
        <v>1854</v>
      </c>
      <c r="AE1491" s="42"/>
    </row>
    <row r="1492" spans="2:31" x14ac:dyDescent="0.25">
      <c r="B1492">
        <v>49</v>
      </c>
      <c r="C1492" s="15" t="str">
        <f t="shared" si="41"/>
        <v>2327463sp</v>
      </c>
      <c r="D1492" s="15" t="s">
        <v>41</v>
      </c>
      <c r="E1492" s="16">
        <v>2012</v>
      </c>
      <c r="F1492" s="15" t="s">
        <v>67</v>
      </c>
      <c r="G1492" s="17">
        <v>41151</v>
      </c>
      <c r="H1492" s="15" t="s">
        <v>43</v>
      </c>
      <c r="I1492" s="15" t="s">
        <v>44</v>
      </c>
      <c r="J1492" s="16">
        <v>3008</v>
      </c>
      <c r="K1492" s="15" t="s">
        <v>110</v>
      </c>
      <c r="L1492" s="16">
        <v>700</v>
      </c>
      <c r="M1492" s="15" t="s">
        <v>46</v>
      </c>
      <c r="N1492" s="16">
        <v>4</v>
      </c>
      <c r="O1492" s="15" t="s">
        <v>43</v>
      </c>
      <c r="P1492" s="15" t="s">
        <v>956</v>
      </c>
      <c r="Q1492" s="15" t="s">
        <v>48</v>
      </c>
      <c r="R1492" s="15" t="s">
        <v>49</v>
      </c>
      <c r="S1492" s="15" t="s">
        <v>43</v>
      </c>
      <c r="T1492" s="15" t="s">
        <v>50</v>
      </c>
      <c r="U1492" s="15" t="s">
        <v>72</v>
      </c>
      <c r="V1492" s="45">
        <f t="shared" si="39"/>
        <v>0.84018052294989065</v>
      </c>
      <c r="W1492" s="45">
        <f t="shared" si="40"/>
        <v>0.84018052294989065</v>
      </c>
      <c r="X1492" s="15" t="s">
        <v>1015</v>
      </c>
      <c r="Y1492" s="15" t="s">
        <v>1298</v>
      </c>
      <c r="Z1492" s="16" t="b">
        <v>0</v>
      </c>
      <c r="AA1492" s="15" t="s">
        <v>54</v>
      </c>
      <c r="AB1492" s="16" t="b">
        <v>0</v>
      </c>
      <c r="AC1492" s="16">
        <v>39</v>
      </c>
      <c r="AD1492" s="42" t="s">
        <v>1854</v>
      </c>
      <c r="AE1492" s="42"/>
    </row>
    <row r="1493" spans="2:31" x14ac:dyDescent="0.25">
      <c r="B1493">
        <v>49</v>
      </c>
      <c r="C1493" s="15" t="str">
        <f t="shared" si="41"/>
        <v>2334259sp</v>
      </c>
      <c r="D1493" s="15" t="s">
        <v>41</v>
      </c>
      <c r="E1493" s="16">
        <v>2012</v>
      </c>
      <c r="F1493" s="15" t="s">
        <v>67</v>
      </c>
      <c r="G1493" s="17">
        <v>41136</v>
      </c>
      <c r="H1493" s="15" t="s">
        <v>43</v>
      </c>
      <c r="I1493" s="15" t="s">
        <v>44</v>
      </c>
      <c r="J1493" s="16">
        <v>3008</v>
      </c>
      <c r="K1493" s="15" t="s">
        <v>110</v>
      </c>
      <c r="L1493" s="16">
        <v>820</v>
      </c>
      <c r="M1493" s="15" t="s">
        <v>46</v>
      </c>
      <c r="N1493" s="16">
        <v>4</v>
      </c>
      <c r="O1493" s="15" t="s">
        <v>43</v>
      </c>
      <c r="P1493" s="15" t="s">
        <v>770</v>
      </c>
      <c r="Q1493" s="15" t="s">
        <v>48</v>
      </c>
      <c r="R1493" s="15" t="s">
        <v>49</v>
      </c>
      <c r="S1493" s="15" t="s">
        <v>43</v>
      </c>
      <c r="T1493" s="15" t="s">
        <v>50</v>
      </c>
      <c r="U1493" s="15" t="s">
        <v>98</v>
      </c>
      <c r="V1493" s="45">
        <f t="shared" si="39"/>
        <v>0.75981542945033609</v>
      </c>
      <c r="W1493" s="45">
        <f t="shared" si="40"/>
        <v>0.75981542945033609</v>
      </c>
      <c r="X1493" s="15" t="s">
        <v>1015</v>
      </c>
      <c r="Y1493" s="15" t="s">
        <v>1376</v>
      </c>
      <c r="Z1493" s="16" t="b">
        <v>0</v>
      </c>
      <c r="AA1493" s="15" t="s">
        <v>54</v>
      </c>
      <c r="AB1493" s="16" t="b">
        <v>0</v>
      </c>
      <c r="AC1493" s="16">
        <v>39</v>
      </c>
      <c r="AD1493" s="42" t="s">
        <v>1854</v>
      </c>
      <c r="AE1493" s="42"/>
    </row>
    <row r="1494" spans="2:31" x14ac:dyDescent="0.25">
      <c r="B1494">
        <v>49</v>
      </c>
      <c r="C1494" s="15" t="str">
        <f t="shared" si="41"/>
        <v>2334378sp</v>
      </c>
      <c r="D1494" s="15" t="s">
        <v>41</v>
      </c>
      <c r="E1494" s="16">
        <v>2012</v>
      </c>
      <c r="F1494" s="15" t="s">
        <v>67</v>
      </c>
      <c r="G1494" s="17">
        <v>41136</v>
      </c>
      <c r="H1494" s="15" t="s">
        <v>43</v>
      </c>
      <c r="I1494" s="15" t="s">
        <v>44</v>
      </c>
      <c r="J1494" s="16">
        <v>3008</v>
      </c>
      <c r="K1494" s="15" t="s">
        <v>110</v>
      </c>
      <c r="L1494" s="16">
        <v>710</v>
      </c>
      <c r="M1494" s="15" t="s">
        <v>46</v>
      </c>
      <c r="N1494" s="16">
        <v>4</v>
      </c>
      <c r="O1494" s="15" t="s">
        <v>43</v>
      </c>
      <c r="P1494" s="15" t="s">
        <v>956</v>
      </c>
      <c r="Q1494" s="15" t="s">
        <v>48</v>
      </c>
      <c r="R1494" s="15" t="s">
        <v>49</v>
      </c>
      <c r="S1494" s="15" t="s">
        <v>43</v>
      </c>
      <c r="T1494" s="15" t="s">
        <v>50</v>
      </c>
      <c r="U1494" s="15" t="s">
        <v>98</v>
      </c>
      <c r="V1494" s="45">
        <f t="shared" si="39"/>
        <v>0.75981542945033609</v>
      </c>
      <c r="W1494" s="45">
        <f t="shared" si="40"/>
        <v>0.75981542945033609</v>
      </c>
      <c r="X1494" s="15" t="s">
        <v>1015</v>
      </c>
      <c r="Y1494" s="15" t="s">
        <v>1376</v>
      </c>
      <c r="Z1494" s="16" t="b">
        <v>0</v>
      </c>
      <c r="AA1494" s="15" t="s">
        <v>54</v>
      </c>
      <c r="AB1494" s="16" t="b">
        <v>0</v>
      </c>
      <c r="AC1494" s="16">
        <v>39</v>
      </c>
      <c r="AD1494" s="42" t="s">
        <v>1854</v>
      </c>
      <c r="AE1494" s="42"/>
    </row>
    <row r="1495" spans="2:31" x14ac:dyDescent="0.25">
      <c r="B1495">
        <v>49</v>
      </c>
      <c r="C1495" s="15" t="str">
        <f t="shared" si="41"/>
        <v>2351865sp</v>
      </c>
      <c r="D1495" s="15" t="s">
        <v>41</v>
      </c>
      <c r="E1495" s="16">
        <v>2012</v>
      </c>
      <c r="F1495" s="15" t="s">
        <v>42</v>
      </c>
      <c r="G1495" s="17">
        <v>41171</v>
      </c>
      <c r="H1495" s="15" t="s">
        <v>43</v>
      </c>
      <c r="I1495" s="15" t="s">
        <v>44</v>
      </c>
      <c r="J1495" s="16">
        <v>3008</v>
      </c>
      <c r="K1495" s="15" t="s">
        <v>110</v>
      </c>
      <c r="L1495" s="16">
        <v>840</v>
      </c>
      <c r="M1495" s="15" t="s">
        <v>46</v>
      </c>
      <c r="N1495" s="16">
        <v>4</v>
      </c>
      <c r="O1495" s="15" t="s">
        <v>43</v>
      </c>
      <c r="P1495" s="15" t="s">
        <v>1042</v>
      </c>
      <c r="Q1495" s="15" t="s">
        <v>48</v>
      </c>
      <c r="R1495" s="15" t="s">
        <v>49</v>
      </c>
      <c r="S1495" s="15" t="s">
        <v>43</v>
      </c>
      <c r="T1495" s="15" t="s">
        <v>50</v>
      </c>
      <c r="U1495" s="15" t="s">
        <v>82</v>
      </c>
      <c r="V1495" s="45">
        <f t="shared" si="39"/>
        <v>1.183558649720716</v>
      </c>
      <c r="W1495" s="45">
        <f t="shared" si="40"/>
        <v>1.183558649720716</v>
      </c>
      <c r="X1495" s="15" t="s">
        <v>1015</v>
      </c>
      <c r="Y1495" s="15" t="s">
        <v>1385</v>
      </c>
      <c r="Z1495" s="16" t="b">
        <v>0</v>
      </c>
      <c r="AA1495" s="15" t="s">
        <v>54</v>
      </c>
      <c r="AB1495" s="16" t="b">
        <v>0</v>
      </c>
      <c r="AC1495" s="16">
        <v>39</v>
      </c>
      <c r="AD1495" s="42" t="s">
        <v>1854</v>
      </c>
      <c r="AE1495" s="42"/>
    </row>
    <row r="1496" spans="2:31" x14ac:dyDescent="0.25">
      <c r="B1496">
        <v>49</v>
      </c>
      <c r="C1496" s="15" t="str">
        <f t="shared" si="41"/>
        <v>2351881sp</v>
      </c>
      <c r="D1496" s="15" t="s">
        <v>41</v>
      </c>
      <c r="E1496" s="16">
        <v>2012</v>
      </c>
      <c r="F1496" s="15" t="s">
        <v>42</v>
      </c>
      <c r="G1496" s="17">
        <v>41166</v>
      </c>
      <c r="H1496" s="15" t="s">
        <v>43</v>
      </c>
      <c r="I1496" s="15" t="s">
        <v>44</v>
      </c>
      <c r="J1496" s="16">
        <v>3008</v>
      </c>
      <c r="K1496" s="15" t="s">
        <v>110</v>
      </c>
      <c r="L1496" s="16">
        <v>870</v>
      </c>
      <c r="M1496" s="15" t="s">
        <v>46</v>
      </c>
      <c r="N1496" s="16">
        <v>4</v>
      </c>
      <c r="O1496" s="15" t="s">
        <v>43</v>
      </c>
      <c r="P1496" s="15" t="s">
        <v>956</v>
      </c>
      <c r="Q1496" s="15" t="s">
        <v>48</v>
      </c>
      <c r="R1496" s="15" t="s">
        <v>49</v>
      </c>
      <c r="S1496" s="15" t="s">
        <v>43</v>
      </c>
      <c r="T1496" s="15" t="s">
        <v>50</v>
      </c>
      <c r="U1496" s="15" t="s">
        <v>51</v>
      </c>
      <c r="V1496" s="45">
        <f t="shared" si="39"/>
        <v>0.65387962438274116</v>
      </c>
      <c r="W1496" s="45">
        <f t="shared" si="40"/>
        <v>0.65387962438274116</v>
      </c>
      <c r="X1496" s="15" t="s">
        <v>1015</v>
      </c>
      <c r="Y1496" s="15" t="s">
        <v>1296</v>
      </c>
      <c r="Z1496" s="16" t="b">
        <v>0</v>
      </c>
      <c r="AA1496" s="15" t="s">
        <v>54</v>
      </c>
      <c r="AB1496" s="16" t="b">
        <v>0</v>
      </c>
      <c r="AC1496" s="16">
        <v>39</v>
      </c>
      <c r="AD1496" s="42" t="s">
        <v>1854</v>
      </c>
      <c r="AE1496" s="42"/>
    </row>
    <row r="1497" spans="2:31" x14ac:dyDescent="0.25">
      <c r="B1497">
        <v>49</v>
      </c>
      <c r="C1497" s="15" t="str">
        <f t="shared" si="41"/>
        <v>2351883sp</v>
      </c>
      <c r="D1497" s="15" t="s">
        <v>41</v>
      </c>
      <c r="E1497" s="16">
        <v>2012</v>
      </c>
      <c r="F1497" s="15" t="s">
        <v>42</v>
      </c>
      <c r="G1497" s="17">
        <v>41166</v>
      </c>
      <c r="H1497" s="15" t="s">
        <v>43</v>
      </c>
      <c r="I1497" s="15" t="s">
        <v>44</v>
      </c>
      <c r="J1497" s="16">
        <v>3008</v>
      </c>
      <c r="K1497" s="15" t="s">
        <v>110</v>
      </c>
      <c r="L1497" s="16">
        <v>810</v>
      </c>
      <c r="M1497" s="15" t="s">
        <v>46</v>
      </c>
      <c r="N1497" s="16">
        <v>5</v>
      </c>
      <c r="O1497" s="15" t="s">
        <v>43</v>
      </c>
      <c r="P1497" s="15" t="s">
        <v>455</v>
      </c>
      <c r="Q1497" s="15" t="s">
        <v>48</v>
      </c>
      <c r="R1497" s="15" t="s">
        <v>49</v>
      </c>
      <c r="S1497" s="15" t="s">
        <v>43</v>
      </c>
      <c r="T1497" s="15" t="s">
        <v>50</v>
      </c>
      <c r="U1497" s="15" t="s">
        <v>51</v>
      </c>
      <c r="V1497" s="45">
        <f t="shared" si="39"/>
        <v>0.65387962438274116</v>
      </c>
      <c r="W1497" s="45">
        <f t="shared" si="40"/>
        <v>0.65387962438274116</v>
      </c>
      <c r="X1497" s="15" t="s">
        <v>1015</v>
      </c>
      <c r="Y1497" s="15" t="s">
        <v>1296</v>
      </c>
      <c r="Z1497" s="16" t="b">
        <v>0</v>
      </c>
      <c r="AA1497" s="15" t="s">
        <v>54</v>
      </c>
      <c r="AB1497" s="16" t="b">
        <v>0</v>
      </c>
      <c r="AC1497" s="16">
        <v>39</v>
      </c>
      <c r="AD1497" s="42" t="s">
        <v>1854</v>
      </c>
      <c r="AE1497" s="42"/>
    </row>
    <row r="1498" spans="2:31" x14ac:dyDescent="0.25">
      <c r="B1498">
        <v>49</v>
      </c>
      <c r="C1498" s="15" t="str">
        <f t="shared" si="41"/>
        <v>2354244sp</v>
      </c>
      <c r="D1498" s="15" t="s">
        <v>41</v>
      </c>
      <c r="E1498" s="16">
        <v>2012</v>
      </c>
      <c r="F1498" s="15" t="s">
        <v>67</v>
      </c>
      <c r="G1498" s="17">
        <v>41148</v>
      </c>
      <c r="H1498" s="15" t="s">
        <v>43</v>
      </c>
      <c r="I1498" s="15" t="s">
        <v>44</v>
      </c>
      <c r="J1498" s="16">
        <v>3008</v>
      </c>
      <c r="K1498" s="15" t="s">
        <v>45</v>
      </c>
      <c r="L1498" s="16">
        <v>820</v>
      </c>
      <c r="M1498" s="15" t="s">
        <v>46</v>
      </c>
      <c r="N1498" s="16">
        <v>4</v>
      </c>
      <c r="O1498" s="15" t="s">
        <v>43</v>
      </c>
      <c r="P1498" s="15" t="s">
        <v>956</v>
      </c>
      <c r="Q1498" s="15" t="s">
        <v>48</v>
      </c>
      <c r="R1498" s="15" t="s">
        <v>49</v>
      </c>
      <c r="S1498" s="15" t="s">
        <v>43</v>
      </c>
      <c r="T1498" s="15" t="s">
        <v>50</v>
      </c>
      <c r="U1498" s="15" t="s">
        <v>72</v>
      </c>
      <c r="V1498" s="45">
        <f t="shared" si="39"/>
        <v>0.84018052294989065</v>
      </c>
      <c r="W1498" s="45">
        <f t="shared" si="40"/>
        <v>0.84018052294989065</v>
      </c>
      <c r="X1498" s="15" t="s">
        <v>1015</v>
      </c>
      <c r="Y1498" s="15" t="s">
        <v>1298</v>
      </c>
      <c r="Z1498" s="16" t="b">
        <v>0</v>
      </c>
      <c r="AA1498" s="15" t="s">
        <v>54</v>
      </c>
      <c r="AB1498" s="16" t="b">
        <v>0</v>
      </c>
      <c r="AC1498" s="16">
        <v>39</v>
      </c>
      <c r="AD1498" s="42" t="s">
        <v>1854</v>
      </c>
      <c r="AE1498" s="42"/>
    </row>
    <row r="1499" spans="2:31" x14ac:dyDescent="0.25">
      <c r="B1499">
        <v>49</v>
      </c>
      <c r="C1499" s="15" t="str">
        <f t="shared" si="41"/>
        <v>2354256sp</v>
      </c>
      <c r="D1499" s="15" t="s">
        <v>41</v>
      </c>
      <c r="E1499" s="16">
        <v>2012</v>
      </c>
      <c r="F1499" s="15" t="s">
        <v>67</v>
      </c>
      <c r="G1499" s="17">
        <v>41148</v>
      </c>
      <c r="H1499" s="15" t="s">
        <v>43</v>
      </c>
      <c r="I1499" s="15" t="s">
        <v>44</v>
      </c>
      <c r="J1499" s="16">
        <v>3008</v>
      </c>
      <c r="K1499" s="15" t="s">
        <v>110</v>
      </c>
      <c r="L1499" s="16">
        <v>770</v>
      </c>
      <c r="M1499" s="15" t="s">
        <v>46</v>
      </c>
      <c r="N1499" s="16">
        <v>4</v>
      </c>
      <c r="O1499" s="15" t="s">
        <v>43</v>
      </c>
      <c r="P1499" s="15" t="s">
        <v>956</v>
      </c>
      <c r="Q1499" s="15" t="s">
        <v>48</v>
      </c>
      <c r="R1499" s="15" t="s">
        <v>49</v>
      </c>
      <c r="S1499" s="15" t="s">
        <v>43</v>
      </c>
      <c r="T1499" s="15" t="s">
        <v>50</v>
      </c>
      <c r="U1499" s="15" t="s">
        <v>72</v>
      </c>
      <c r="V1499" s="45">
        <f t="shared" si="39"/>
        <v>0.84018052294989065</v>
      </c>
      <c r="W1499" s="45">
        <f t="shared" si="40"/>
        <v>0.84018052294989065</v>
      </c>
      <c r="X1499" s="15" t="s">
        <v>1015</v>
      </c>
      <c r="Y1499" s="15" t="s">
        <v>1298</v>
      </c>
      <c r="Z1499" s="16" t="b">
        <v>0</v>
      </c>
      <c r="AA1499" s="15" t="s">
        <v>54</v>
      </c>
      <c r="AB1499" s="16" t="b">
        <v>0</v>
      </c>
      <c r="AC1499" s="16">
        <v>39</v>
      </c>
      <c r="AD1499" s="42" t="s">
        <v>1854</v>
      </c>
      <c r="AE1499" s="42"/>
    </row>
    <row r="1500" spans="2:31" x14ac:dyDescent="0.25">
      <c r="B1500">
        <v>49</v>
      </c>
      <c r="C1500" s="15" t="str">
        <f t="shared" si="41"/>
        <v>2354257sp</v>
      </c>
      <c r="D1500" s="15" t="s">
        <v>41</v>
      </c>
      <c r="E1500" s="16">
        <v>2012</v>
      </c>
      <c r="F1500" s="15" t="s">
        <v>67</v>
      </c>
      <c r="G1500" s="17">
        <v>41148</v>
      </c>
      <c r="H1500" s="15" t="s">
        <v>43</v>
      </c>
      <c r="I1500" s="15" t="s">
        <v>44</v>
      </c>
      <c r="J1500" s="16">
        <v>3008</v>
      </c>
      <c r="K1500" s="15" t="s">
        <v>45</v>
      </c>
      <c r="L1500" s="16">
        <v>760</v>
      </c>
      <c r="M1500" s="15" t="s">
        <v>46</v>
      </c>
      <c r="N1500" s="16">
        <v>4</v>
      </c>
      <c r="O1500" s="15" t="s">
        <v>43</v>
      </c>
      <c r="P1500" s="15" t="s">
        <v>956</v>
      </c>
      <c r="Q1500" s="15" t="s">
        <v>48</v>
      </c>
      <c r="R1500" s="15" t="s">
        <v>49</v>
      </c>
      <c r="S1500" s="15" t="s">
        <v>43</v>
      </c>
      <c r="T1500" s="15" t="s">
        <v>50</v>
      </c>
      <c r="U1500" s="15" t="s">
        <v>72</v>
      </c>
      <c r="V1500" s="45">
        <f t="shared" si="39"/>
        <v>0.84018052294989065</v>
      </c>
      <c r="W1500" s="45">
        <f t="shared" si="40"/>
        <v>0.84018052294989065</v>
      </c>
      <c r="X1500" s="15" t="s">
        <v>1015</v>
      </c>
      <c r="Y1500" s="15" t="s">
        <v>1298</v>
      </c>
      <c r="Z1500" s="16" t="b">
        <v>0</v>
      </c>
      <c r="AA1500" s="15" t="s">
        <v>54</v>
      </c>
      <c r="AB1500" s="16" t="b">
        <v>0</v>
      </c>
      <c r="AC1500" s="16">
        <v>39</v>
      </c>
      <c r="AD1500" s="42" t="s">
        <v>1854</v>
      </c>
      <c r="AE1500" s="42"/>
    </row>
    <row r="1501" spans="2:31" x14ac:dyDescent="0.25">
      <c r="B1501">
        <v>49</v>
      </c>
      <c r="C1501" s="15" t="str">
        <f t="shared" si="41"/>
        <v>2354272sp</v>
      </c>
      <c r="D1501" s="15" t="s">
        <v>41</v>
      </c>
      <c r="E1501" s="16">
        <v>2012</v>
      </c>
      <c r="F1501" s="15" t="s">
        <v>67</v>
      </c>
      <c r="G1501" s="17">
        <v>41148</v>
      </c>
      <c r="H1501" s="15" t="s">
        <v>43</v>
      </c>
      <c r="I1501" s="15" t="s">
        <v>44</v>
      </c>
      <c r="J1501" s="16">
        <v>3008</v>
      </c>
      <c r="K1501" s="15" t="s">
        <v>110</v>
      </c>
      <c r="L1501" s="16">
        <v>750</v>
      </c>
      <c r="M1501" s="15" t="s">
        <v>46</v>
      </c>
      <c r="N1501" s="16">
        <v>4</v>
      </c>
      <c r="O1501" s="15" t="s">
        <v>43</v>
      </c>
      <c r="P1501" s="15" t="s">
        <v>770</v>
      </c>
      <c r="Q1501" s="15" t="s">
        <v>48</v>
      </c>
      <c r="R1501" s="15" t="s">
        <v>49</v>
      </c>
      <c r="S1501" s="15" t="s">
        <v>43</v>
      </c>
      <c r="T1501" s="15" t="s">
        <v>50</v>
      </c>
      <c r="U1501" s="15" t="s">
        <v>72</v>
      </c>
      <c r="V1501" s="45">
        <f t="shared" si="39"/>
        <v>0.84018052294989065</v>
      </c>
      <c r="W1501" s="45">
        <f t="shared" si="40"/>
        <v>0.84018052294989065</v>
      </c>
      <c r="X1501" s="15" t="s">
        <v>1015</v>
      </c>
      <c r="Y1501" s="15" t="s">
        <v>1298</v>
      </c>
      <c r="Z1501" s="16" t="b">
        <v>0</v>
      </c>
      <c r="AA1501" s="15" t="s">
        <v>54</v>
      </c>
      <c r="AB1501" s="16" t="b">
        <v>0</v>
      </c>
      <c r="AC1501" s="16">
        <v>39</v>
      </c>
      <c r="AD1501" s="42" t="s">
        <v>1854</v>
      </c>
      <c r="AE1501" s="42"/>
    </row>
    <row r="1502" spans="2:31" x14ac:dyDescent="0.25">
      <c r="B1502">
        <v>49</v>
      </c>
      <c r="C1502" s="15" t="str">
        <f t="shared" si="41"/>
        <v>2354284sp</v>
      </c>
      <c r="D1502" s="15" t="s">
        <v>41</v>
      </c>
      <c r="E1502" s="16">
        <v>2012</v>
      </c>
      <c r="F1502" s="15" t="s">
        <v>67</v>
      </c>
      <c r="G1502" s="17">
        <v>41148</v>
      </c>
      <c r="H1502" s="15" t="s">
        <v>43</v>
      </c>
      <c r="I1502" s="15" t="s">
        <v>44</v>
      </c>
      <c r="J1502" s="16">
        <v>3008</v>
      </c>
      <c r="K1502" s="15" t="s">
        <v>110</v>
      </c>
      <c r="L1502" s="16">
        <v>720</v>
      </c>
      <c r="M1502" s="15" t="s">
        <v>46</v>
      </c>
      <c r="N1502" s="16">
        <v>4</v>
      </c>
      <c r="O1502" s="15" t="s">
        <v>43</v>
      </c>
      <c r="P1502" s="15" t="s">
        <v>956</v>
      </c>
      <c r="Q1502" s="15" t="s">
        <v>48</v>
      </c>
      <c r="R1502" s="15" t="s">
        <v>49</v>
      </c>
      <c r="S1502" s="15" t="s">
        <v>43</v>
      </c>
      <c r="T1502" s="15" t="s">
        <v>50</v>
      </c>
      <c r="U1502" s="15" t="s">
        <v>72</v>
      </c>
      <c r="V1502" s="45">
        <f t="shared" si="39"/>
        <v>0.84018052294989065</v>
      </c>
      <c r="W1502" s="45">
        <f t="shared" si="40"/>
        <v>0.84018052294989065</v>
      </c>
      <c r="X1502" s="15" t="s">
        <v>1015</v>
      </c>
      <c r="Y1502" s="15" t="s">
        <v>1298</v>
      </c>
      <c r="Z1502" s="16" t="b">
        <v>0</v>
      </c>
      <c r="AA1502" s="15" t="s">
        <v>54</v>
      </c>
      <c r="AB1502" s="16" t="b">
        <v>0</v>
      </c>
      <c r="AC1502" s="16">
        <v>39</v>
      </c>
      <c r="AD1502" s="42" t="s">
        <v>1854</v>
      </c>
      <c r="AE1502" s="42"/>
    </row>
    <row r="1503" spans="2:31" x14ac:dyDescent="0.25">
      <c r="B1503">
        <v>49</v>
      </c>
      <c r="C1503" s="15" t="str">
        <f t="shared" si="41"/>
        <v>2354291sp</v>
      </c>
      <c r="D1503" s="15" t="s">
        <v>41</v>
      </c>
      <c r="E1503" s="16">
        <v>2012</v>
      </c>
      <c r="F1503" s="15" t="s">
        <v>42</v>
      </c>
      <c r="G1503" s="17">
        <v>41165</v>
      </c>
      <c r="H1503" s="15" t="s">
        <v>43</v>
      </c>
      <c r="I1503" s="15" t="s">
        <v>44</v>
      </c>
      <c r="J1503" s="16">
        <v>3008</v>
      </c>
      <c r="K1503" s="15" t="s">
        <v>110</v>
      </c>
      <c r="L1503" s="16">
        <v>790</v>
      </c>
      <c r="M1503" s="15" t="s">
        <v>46</v>
      </c>
      <c r="N1503" s="16">
        <v>4</v>
      </c>
      <c r="O1503" s="15" t="s">
        <v>43</v>
      </c>
      <c r="P1503" s="15" t="s">
        <v>803</v>
      </c>
      <c r="Q1503" s="15" t="s">
        <v>48</v>
      </c>
      <c r="R1503" s="15" t="s">
        <v>49</v>
      </c>
      <c r="S1503" s="15" t="s">
        <v>43</v>
      </c>
      <c r="T1503" s="15" t="s">
        <v>50</v>
      </c>
      <c r="U1503" s="15" t="s">
        <v>51</v>
      </c>
      <c r="V1503" s="45">
        <f t="shared" ref="V1503:V1533" si="42">AH1216-V1216</f>
        <v>0.65387962438274116</v>
      </c>
      <c r="W1503" s="45">
        <f t="shared" ref="W1503:W1533" si="43">AI1216-W1216</f>
        <v>0.65387962438274116</v>
      </c>
      <c r="X1503" s="15" t="s">
        <v>1015</v>
      </c>
      <c r="Y1503" s="15" t="s">
        <v>1296</v>
      </c>
      <c r="Z1503" s="16" t="b">
        <v>0</v>
      </c>
      <c r="AA1503" s="15" t="s">
        <v>54</v>
      </c>
      <c r="AB1503" s="16" t="b">
        <v>0</v>
      </c>
      <c r="AC1503" s="16">
        <v>39</v>
      </c>
      <c r="AD1503" s="42" t="s">
        <v>1854</v>
      </c>
      <c r="AE1503" s="42"/>
    </row>
    <row r="1504" spans="2:31" x14ac:dyDescent="0.25">
      <c r="B1504">
        <v>49</v>
      </c>
      <c r="C1504" s="15" t="str">
        <f t="shared" ref="C1504:C1533" si="44">C1217&amp;"sp"</f>
        <v>2354300sp</v>
      </c>
      <c r="D1504" s="15" t="s">
        <v>41</v>
      </c>
      <c r="E1504" s="16">
        <v>2012</v>
      </c>
      <c r="F1504" s="15" t="s">
        <v>42</v>
      </c>
      <c r="G1504" s="17">
        <v>41165</v>
      </c>
      <c r="H1504" s="15" t="s">
        <v>43</v>
      </c>
      <c r="I1504" s="15" t="s">
        <v>44</v>
      </c>
      <c r="J1504" s="16">
        <v>3008</v>
      </c>
      <c r="K1504" s="15" t="s">
        <v>110</v>
      </c>
      <c r="L1504" s="16">
        <v>750</v>
      </c>
      <c r="M1504" s="15" t="s">
        <v>46</v>
      </c>
      <c r="N1504" s="16">
        <v>4</v>
      </c>
      <c r="O1504" s="15" t="s">
        <v>43</v>
      </c>
      <c r="P1504" s="15" t="s">
        <v>956</v>
      </c>
      <c r="Q1504" s="15" t="s">
        <v>48</v>
      </c>
      <c r="R1504" s="15" t="s">
        <v>49</v>
      </c>
      <c r="S1504" s="15" t="s">
        <v>43</v>
      </c>
      <c r="T1504" s="15" t="s">
        <v>50</v>
      </c>
      <c r="U1504" s="15" t="s">
        <v>51</v>
      </c>
      <c r="V1504" s="45">
        <f t="shared" si="42"/>
        <v>0.65387962438274116</v>
      </c>
      <c r="W1504" s="45">
        <f t="shared" si="43"/>
        <v>0.65387962438274116</v>
      </c>
      <c r="X1504" s="15" t="s">
        <v>1015</v>
      </c>
      <c r="Y1504" s="15" t="s">
        <v>1296</v>
      </c>
      <c r="Z1504" s="16" t="b">
        <v>0</v>
      </c>
      <c r="AA1504" s="15" t="s">
        <v>54</v>
      </c>
      <c r="AB1504" s="16" t="b">
        <v>0</v>
      </c>
      <c r="AC1504" s="16">
        <v>39</v>
      </c>
      <c r="AD1504" s="42" t="s">
        <v>1854</v>
      </c>
      <c r="AE1504" s="42"/>
    </row>
    <row r="1505" spans="2:31" x14ac:dyDescent="0.25">
      <c r="B1505">
        <v>49</v>
      </c>
      <c r="C1505" s="15" t="str">
        <f t="shared" si="44"/>
        <v>2354305sp</v>
      </c>
      <c r="D1505" s="15" t="s">
        <v>41</v>
      </c>
      <c r="E1505" s="16">
        <v>2012</v>
      </c>
      <c r="F1505" s="15" t="s">
        <v>42</v>
      </c>
      <c r="G1505" s="17">
        <v>41165</v>
      </c>
      <c r="H1505" s="15" t="s">
        <v>43</v>
      </c>
      <c r="I1505" s="15" t="s">
        <v>44</v>
      </c>
      <c r="J1505" s="16">
        <v>3008</v>
      </c>
      <c r="K1505" s="15" t="s">
        <v>110</v>
      </c>
      <c r="L1505" s="16">
        <v>700</v>
      </c>
      <c r="M1505" s="15" t="s">
        <v>46</v>
      </c>
      <c r="N1505" s="16">
        <v>4</v>
      </c>
      <c r="O1505" s="15" t="s">
        <v>43</v>
      </c>
      <c r="P1505" s="15" t="s">
        <v>956</v>
      </c>
      <c r="Q1505" s="15" t="s">
        <v>48</v>
      </c>
      <c r="R1505" s="15" t="s">
        <v>49</v>
      </c>
      <c r="S1505" s="15" t="s">
        <v>43</v>
      </c>
      <c r="T1505" s="15" t="s">
        <v>50</v>
      </c>
      <c r="U1505" s="15" t="s">
        <v>51</v>
      </c>
      <c r="V1505" s="45">
        <f t="shared" si="42"/>
        <v>0.65387962438274116</v>
      </c>
      <c r="W1505" s="45">
        <f t="shared" si="43"/>
        <v>0.65387962438274116</v>
      </c>
      <c r="X1505" s="15" t="s">
        <v>1015</v>
      </c>
      <c r="Y1505" s="15" t="s">
        <v>1296</v>
      </c>
      <c r="Z1505" s="16" t="b">
        <v>0</v>
      </c>
      <c r="AA1505" s="15" t="s">
        <v>54</v>
      </c>
      <c r="AB1505" s="16" t="b">
        <v>0</v>
      </c>
      <c r="AC1505" s="16">
        <v>39</v>
      </c>
      <c r="AD1505" s="42" t="s">
        <v>1854</v>
      </c>
      <c r="AE1505" s="42"/>
    </row>
    <row r="1506" spans="2:31" x14ac:dyDescent="0.25">
      <c r="B1506">
        <v>49</v>
      </c>
      <c r="C1506" s="15" t="str">
        <f t="shared" si="44"/>
        <v>2354317sp</v>
      </c>
      <c r="D1506" s="15" t="s">
        <v>41</v>
      </c>
      <c r="E1506" s="16">
        <v>2012</v>
      </c>
      <c r="F1506" s="15" t="s">
        <v>42</v>
      </c>
      <c r="G1506" s="17">
        <v>41165</v>
      </c>
      <c r="H1506" s="15" t="s">
        <v>43</v>
      </c>
      <c r="I1506" s="15" t="s">
        <v>44</v>
      </c>
      <c r="J1506" s="16">
        <v>3008</v>
      </c>
      <c r="K1506" s="15" t="s">
        <v>110</v>
      </c>
      <c r="L1506" s="16">
        <v>830</v>
      </c>
      <c r="M1506" s="15" t="s">
        <v>46</v>
      </c>
      <c r="N1506" s="16">
        <v>4</v>
      </c>
      <c r="O1506" s="15" t="s">
        <v>43</v>
      </c>
      <c r="P1506" s="15" t="s">
        <v>1421</v>
      </c>
      <c r="Q1506" s="15" t="s">
        <v>48</v>
      </c>
      <c r="R1506" s="15" t="s">
        <v>49</v>
      </c>
      <c r="S1506" s="15" t="s">
        <v>43</v>
      </c>
      <c r="T1506" s="15" t="s">
        <v>50</v>
      </c>
      <c r="U1506" s="15" t="s">
        <v>51</v>
      </c>
      <c r="V1506" s="45">
        <f t="shared" si="42"/>
        <v>0.65387962438274116</v>
      </c>
      <c r="W1506" s="45">
        <f t="shared" si="43"/>
        <v>0.65387962438274116</v>
      </c>
      <c r="X1506" s="15" t="s">
        <v>1015</v>
      </c>
      <c r="Y1506" s="15" t="s">
        <v>1296</v>
      </c>
      <c r="Z1506" s="16" t="b">
        <v>0</v>
      </c>
      <c r="AA1506" s="15" t="s">
        <v>54</v>
      </c>
      <c r="AB1506" s="16" t="b">
        <v>0</v>
      </c>
      <c r="AC1506" s="16">
        <v>39</v>
      </c>
      <c r="AD1506" s="42" t="s">
        <v>1854</v>
      </c>
      <c r="AE1506" s="42"/>
    </row>
    <row r="1507" spans="2:31" x14ac:dyDescent="0.25">
      <c r="B1507">
        <v>49</v>
      </c>
      <c r="C1507" s="15" t="str">
        <f t="shared" si="44"/>
        <v>2354324sp</v>
      </c>
      <c r="D1507" s="15" t="s">
        <v>41</v>
      </c>
      <c r="E1507" s="16">
        <v>2012</v>
      </c>
      <c r="F1507" s="15" t="s">
        <v>42</v>
      </c>
      <c r="G1507" s="17">
        <v>41165</v>
      </c>
      <c r="H1507" s="15" t="s">
        <v>43</v>
      </c>
      <c r="I1507" s="15" t="s">
        <v>44</v>
      </c>
      <c r="J1507" s="16">
        <v>3008</v>
      </c>
      <c r="K1507" s="15" t="s">
        <v>110</v>
      </c>
      <c r="L1507" s="16">
        <v>800</v>
      </c>
      <c r="M1507" s="15" t="s">
        <v>46</v>
      </c>
      <c r="N1507" s="16">
        <v>4</v>
      </c>
      <c r="O1507" s="15" t="s">
        <v>43</v>
      </c>
      <c r="P1507" s="15" t="s">
        <v>956</v>
      </c>
      <c r="Q1507" s="15" t="s">
        <v>48</v>
      </c>
      <c r="R1507" s="15" t="s">
        <v>49</v>
      </c>
      <c r="S1507" s="15" t="s">
        <v>43</v>
      </c>
      <c r="T1507" s="15" t="s">
        <v>50</v>
      </c>
      <c r="U1507" s="15" t="s">
        <v>51</v>
      </c>
      <c r="V1507" s="45">
        <f t="shared" si="42"/>
        <v>0.65387962438274116</v>
      </c>
      <c r="W1507" s="45">
        <f t="shared" si="43"/>
        <v>0.65387962438274116</v>
      </c>
      <c r="X1507" s="15" t="s">
        <v>1015</v>
      </c>
      <c r="Y1507" s="15" t="s">
        <v>1296</v>
      </c>
      <c r="Z1507" s="16" t="b">
        <v>0</v>
      </c>
      <c r="AA1507" s="15" t="s">
        <v>54</v>
      </c>
      <c r="AB1507" s="16" t="b">
        <v>0</v>
      </c>
      <c r="AC1507" s="16">
        <v>39</v>
      </c>
      <c r="AD1507" s="42" t="s">
        <v>1854</v>
      </c>
      <c r="AE1507" s="42"/>
    </row>
    <row r="1508" spans="2:31" x14ac:dyDescent="0.25">
      <c r="B1508">
        <v>49</v>
      </c>
      <c r="C1508" s="15" t="str">
        <f t="shared" si="44"/>
        <v>2354335sp</v>
      </c>
      <c r="D1508" s="15" t="s">
        <v>41</v>
      </c>
      <c r="E1508" s="16">
        <v>2012</v>
      </c>
      <c r="F1508" s="15" t="s">
        <v>42</v>
      </c>
      <c r="G1508" s="17">
        <v>41165</v>
      </c>
      <c r="H1508" s="15" t="s">
        <v>43</v>
      </c>
      <c r="I1508" s="15" t="s">
        <v>44</v>
      </c>
      <c r="J1508" s="16">
        <v>3008</v>
      </c>
      <c r="K1508" s="15" t="s">
        <v>110</v>
      </c>
      <c r="L1508" s="16">
        <v>750</v>
      </c>
      <c r="M1508" s="15" t="s">
        <v>46</v>
      </c>
      <c r="N1508" s="16">
        <v>4</v>
      </c>
      <c r="O1508" s="15" t="s">
        <v>43</v>
      </c>
      <c r="P1508" s="15" t="s">
        <v>956</v>
      </c>
      <c r="Q1508" s="15" t="s">
        <v>48</v>
      </c>
      <c r="R1508" s="15" t="s">
        <v>49</v>
      </c>
      <c r="S1508" s="15" t="s">
        <v>43</v>
      </c>
      <c r="T1508" s="15" t="s">
        <v>50</v>
      </c>
      <c r="U1508" s="15" t="s">
        <v>51</v>
      </c>
      <c r="V1508" s="45">
        <f t="shared" si="42"/>
        <v>0.65387962438274116</v>
      </c>
      <c r="W1508" s="45">
        <f t="shared" si="43"/>
        <v>0.65387962438274116</v>
      </c>
      <c r="X1508" s="15" t="s">
        <v>1015</v>
      </c>
      <c r="Y1508" s="15" t="s">
        <v>1296</v>
      </c>
      <c r="Z1508" s="16" t="b">
        <v>0</v>
      </c>
      <c r="AA1508" s="15" t="s">
        <v>54</v>
      </c>
      <c r="AB1508" s="16" t="b">
        <v>0</v>
      </c>
      <c r="AC1508" s="16">
        <v>39</v>
      </c>
      <c r="AD1508" s="42" t="s">
        <v>1854</v>
      </c>
      <c r="AE1508" s="42"/>
    </row>
    <row r="1509" spans="2:31" x14ac:dyDescent="0.25">
      <c r="B1509">
        <v>49</v>
      </c>
      <c r="C1509" s="15" t="str">
        <f t="shared" si="44"/>
        <v>2354338sp</v>
      </c>
      <c r="D1509" s="15" t="s">
        <v>41</v>
      </c>
      <c r="E1509" s="16">
        <v>2012</v>
      </c>
      <c r="F1509" s="15" t="s">
        <v>42</v>
      </c>
      <c r="G1509" s="17">
        <v>41165</v>
      </c>
      <c r="H1509" s="15" t="s">
        <v>43</v>
      </c>
      <c r="I1509" s="15" t="s">
        <v>44</v>
      </c>
      <c r="J1509" s="16">
        <v>3008</v>
      </c>
      <c r="K1509" s="15" t="s">
        <v>110</v>
      </c>
      <c r="L1509" s="16">
        <v>770</v>
      </c>
      <c r="M1509" s="15" t="s">
        <v>46</v>
      </c>
      <c r="N1509" s="16">
        <v>4</v>
      </c>
      <c r="O1509" s="15" t="s">
        <v>43</v>
      </c>
      <c r="P1509" s="15" t="s">
        <v>956</v>
      </c>
      <c r="Q1509" s="15" t="s">
        <v>48</v>
      </c>
      <c r="R1509" s="15" t="s">
        <v>49</v>
      </c>
      <c r="S1509" s="15" t="s">
        <v>43</v>
      </c>
      <c r="T1509" s="15" t="s">
        <v>50</v>
      </c>
      <c r="U1509" s="15" t="s">
        <v>51</v>
      </c>
      <c r="V1509" s="45">
        <f t="shared" si="42"/>
        <v>0.65387962438274116</v>
      </c>
      <c r="W1509" s="45">
        <f t="shared" si="43"/>
        <v>0.65387962438274116</v>
      </c>
      <c r="X1509" s="15" t="s">
        <v>1015</v>
      </c>
      <c r="Y1509" s="15" t="s">
        <v>1296</v>
      </c>
      <c r="Z1509" s="16" t="b">
        <v>0</v>
      </c>
      <c r="AA1509" s="15" t="s">
        <v>54</v>
      </c>
      <c r="AB1509" s="16" t="b">
        <v>0</v>
      </c>
      <c r="AC1509" s="16">
        <v>39</v>
      </c>
      <c r="AD1509" s="42" t="s">
        <v>1854</v>
      </c>
      <c r="AE1509" s="42"/>
    </row>
    <row r="1510" spans="2:31" x14ac:dyDescent="0.25">
      <c r="B1510">
        <v>49</v>
      </c>
      <c r="C1510" s="15" t="str">
        <f t="shared" si="44"/>
        <v>2354343sp</v>
      </c>
      <c r="D1510" s="15" t="s">
        <v>41</v>
      </c>
      <c r="E1510" s="16">
        <v>2012</v>
      </c>
      <c r="F1510" s="15" t="s">
        <v>42</v>
      </c>
      <c r="G1510" s="17">
        <v>41165</v>
      </c>
      <c r="H1510" s="15" t="s">
        <v>43</v>
      </c>
      <c r="I1510" s="15" t="s">
        <v>44</v>
      </c>
      <c r="J1510" s="16">
        <v>3008</v>
      </c>
      <c r="K1510" s="15" t="s">
        <v>110</v>
      </c>
      <c r="L1510" s="16">
        <v>750</v>
      </c>
      <c r="M1510" s="15" t="s">
        <v>46</v>
      </c>
      <c r="N1510" s="16">
        <v>4</v>
      </c>
      <c r="O1510" s="15" t="s">
        <v>43</v>
      </c>
      <c r="P1510" s="15" t="s">
        <v>803</v>
      </c>
      <c r="Q1510" s="15" t="s">
        <v>48</v>
      </c>
      <c r="R1510" s="15" t="s">
        <v>49</v>
      </c>
      <c r="S1510" s="15" t="s">
        <v>43</v>
      </c>
      <c r="T1510" s="15" t="s">
        <v>50</v>
      </c>
      <c r="U1510" s="15" t="s">
        <v>51</v>
      </c>
      <c r="V1510" s="45">
        <f t="shared" si="42"/>
        <v>0.65387962438274116</v>
      </c>
      <c r="W1510" s="45">
        <f t="shared" si="43"/>
        <v>0.65387962438274116</v>
      </c>
      <c r="X1510" s="15" t="s">
        <v>1015</v>
      </c>
      <c r="Y1510" s="15" t="s">
        <v>1296</v>
      </c>
      <c r="Z1510" s="16" t="b">
        <v>0</v>
      </c>
      <c r="AA1510" s="15" t="s">
        <v>54</v>
      </c>
      <c r="AB1510" s="16" t="b">
        <v>0</v>
      </c>
      <c r="AC1510" s="16">
        <v>39</v>
      </c>
      <c r="AD1510" s="42" t="s">
        <v>1854</v>
      </c>
      <c r="AE1510" s="42"/>
    </row>
    <row r="1511" spans="2:31" x14ac:dyDescent="0.25">
      <c r="B1511">
        <v>49</v>
      </c>
      <c r="C1511" s="15" t="str">
        <f t="shared" si="44"/>
        <v>2354361sp</v>
      </c>
      <c r="D1511" s="15" t="s">
        <v>41</v>
      </c>
      <c r="E1511" s="16">
        <v>2012</v>
      </c>
      <c r="F1511" s="15" t="s">
        <v>42</v>
      </c>
      <c r="G1511" s="17">
        <v>41165</v>
      </c>
      <c r="H1511" s="15" t="s">
        <v>43</v>
      </c>
      <c r="I1511" s="15" t="s">
        <v>44</v>
      </c>
      <c r="J1511" s="16">
        <v>3008</v>
      </c>
      <c r="K1511" s="15" t="s">
        <v>110</v>
      </c>
      <c r="L1511" s="16">
        <v>960</v>
      </c>
      <c r="M1511" s="15" t="s">
        <v>46</v>
      </c>
      <c r="N1511" s="16">
        <v>4</v>
      </c>
      <c r="O1511" s="15" t="s">
        <v>43</v>
      </c>
      <c r="P1511" s="15" t="s">
        <v>956</v>
      </c>
      <c r="Q1511" s="15" t="s">
        <v>48</v>
      </c>
      <c r="R1511" s="15" t="s">
        <v>49</v>
      </c>
      <c r="S1511" s="15" t="s">
        <v>43</v>
      </c>
      <c r="T1511" s="15" t="s">
        <v>50</v>
      </c>
      <c r="U1511" s="15" t="s">
        <v>51</v>
      </c>
      <c r="V1511" s="45">
        <f t="shared" si="42"/>
        <v>0.65387962438274116</v>
      </c>
      <c r="W1511" s="45">
        <f t="shared" si="43"/>
        <v>0.65387962438274116</v>
      </c>
      <c r="X1511" s="15" t="s">
        <v>1015</v>
      </c>
      <c r="Y1511" s="15" t="s">
        <v>1296</v>
      </c>
      <c r="Z1511" s="16" t="b">
        <v>0</v>
      </c>
      <c r="AA1511" s="15" t="s">
        <v>54</v>
      </c>
      <c r="AB1511" s="16" t="b">
        <v>0</v>
      </c>
      <c r="AC1511" s="16">
        <v>39</v>
      </c>
      <c r="AD1511" s="42" t="s">
        <v>1854</v>
      </c>
      <c r="AE1511" s="42"/>
    </row>
    <row r="1512" spans="2:31" x14ac:dyDescent="0.25">
      <c r="B1512">
        <v>49</v>
      </c>
      <c r="C1512" s="15" t="str">
        <f t="shared" si="44"/>
        <v>2354363sp</v>
      </c>
      <c r="D1512" s="15" t="s">
        <v>41</v>
      </c>
      <c r="E1512" s="16">
        <v>2012</v>
      </c>
      <c r="F1512" s="15" t="s">
        <v>42</v>
      </c>
      <c r="G1512" s="17">
        <v>41165</v>
      </c>
      <c r="H1512" s="15" t="s">
        <v>43</v>
      </c>
      <c r="I1512" s="15" t="s">
        <v>44</v>
      </c>
      <c r="J1512" s="16">
        <v>3008</v>
      </c>
      <c r="K1512" s="15" t="s">
        <v>110</v>
      </c>
      <c r="L1512" s="16">
        <v>830</v>
      </c>
      <c r="M1512" s="15" t="s">
        <v>46</v>
      </c>
      <c r="N1512" s="16">
        <v>4</v>
      </c>
      <c r="O1512" s="15" t="s">
        <v>43</v>
      </c>
      <c r="P1512" s="15" t="s">
        <v>956</v>
      </c>
      <c r="Q1512" s="15" t="s">
        <v>48</v>
      </c>
      <c r="R1512" s="15" t="s">
        <v>49</v>
      </c>
      <c r="S1512" s="15" t="s">
        <v>43</v>
      </c>
      <c r="T1512" s="15" t="s">
        <v>50</v>
      </c>
      <c r="U1512" s="15" t="s">
        <v>51</v>
      </c>
      <c r="V1512" s="45">
        <f t="shared" si="42"/>
        <v>0.65387962438274116</v>
      </c>
      <c r="W1512" s="45">
        <f t="shared" si="43"/>
        <v>0.65387962438274116</v>
      </c>
      <c r="X1512" s="15" t="s">
        <v>1015</v>
      </c>
      <c r="Y1512" s="15" t="s">
        <v>1296</v>
      </c>
      <c r="Z1512" s="16" t="b">
        <v>0</v>
      </c>
      <c r="AA1512" s="15" t="s">
        <v>54</v>
      </c>
      <c r="AB1512" s="16" t="b">
        <v>0</v>
      </c>
      <c r="AC1512" s="16">
        <v>39</v>
      </c>
      <c r="AD1512" s="42" t="s">
        <v>1854</v>
      </c>
      <c r="AE1512" s="42"/>
    </row>
    <row r="1513" spans="2:31" x14ac:dyDescent="0.25">
      <c r="B1513">
        <v>49</v>
      </c>
      <c r="C1513" s="15" t="str">
        <f t="shared" si="44"/>
        <v>2377863sp</v>
      </c>
      <c r="D1513" s="15" t="s">
        <v>41</v>
      </c>
      <c r="E1513" s="16">
        <v>2012</v>
      </c>
      <c r="F1513" s="15" t="s">
        <v>67</v>
      </c>
      <c r="G1513" s="17">
        <v>41142</v>
      </c>
      <c r="H1513" s="15" t="s">
        <v>43</v>
      </c>
      <c r="I1513" s="15" t="s">
        <v>44</v>
      </c>
      <c r="J1513" s="16">
        <v>3008</v>
      </c>
      <c r="K1513" s="15" t="s">
        <v>45</v>
      </c>
      <c r="L1513" s="16">
        <v>760</v>
      </c>
      <c r="M1513" s="15" t="s">
        <v>46</v>
      </c>
      <c r="N1513" s="16">
        <v>4</v>
      </c>
      <c r="O1513" s="15" t="s">
        <v>43</v>
      </c>
      <c r="P1513" s="15" t="s">
        <v>956</v>
      </c>
      <c r="Q1513" s="15" t="s">
        <v>48</v>
      </c>
      <c r="R1513" s="15" t="s">
        <v>49</v>
      </c>
      <c r="S1513" s="15" t="s">
        <v>43</v>
      </c>
      <c r="T1513" s="15" t="s">
        <v>50</v>
      </c>
      <c r="U1513" s="15" t="s">
        <v>69</v>
      </c>
      <c r="V1513" s="45">
        <f t="shared" si="42"/>
        <v>0.78538614101837623</v>
      </c>
      <c r="W1513" s="45">
        <f t="shared" si="43"/>
        <v>0.78538614101837623</v>
      </c>
      <c r="X1513" s="15" t="s">
        <v>1015</v>
      </c>
      <c r="Y1513" s="15" t="s">
        <v>1324</v>
      </c>
      <c r="Z1513" s="16" t="b">
        <v>0</v>
      </c>
      <c r="AA1513" s="15" t="s">
        <v>54</v>
      </c>
      <c r="AB1513" s="16" t="b">
        <v>0</v>
      </c>
      <c r="AC1513" s="16">
        <v>39</v>
      </c>
      <c r="AD1513" s="42" t="s">
        <v>1854</v>
      </c>
      <c r="AE1513" s="42"/>
    </row>
    <row r="1514" spans="2:31" x14ac:dyDescent="0.25">
      <c r="B1514">
        <v>49</v>
      </c>
      <c r="C1514" s="15" t="str">
        <f t="shared" si="44"/>
        <v>2377875sp</v>
      </c>
      <c r="D1514" s="15" t="s">
        <v>41</v>
      </c>
      <c r="E1514" s="16">
        <v>2012</v>
      </c>
      <c r="F1514" s="15" t="s">
        <v>67</v>
      </c>
      <c r="G1514" s="17">
        <v>41142</v>
      </c>
      <c r="H1514" s="15" t="s">
        <v>43</v>
      </c>
      <c r="I1514" s="15" t="s">
        <v>44</v>
      </c>
      <c r="J1514" s="16">
        <v>3008</v>
      </c>
      <c r="K1514" s="15" t="s">
        <v>110</v>
      </c>
      <c r="L1514" s="16">
        <v>870</v>
      </c>
      <c r="M1514" s="15" t="s">
        <v>46</v>
      </c>
      <c r="N1514" s="16">
        <v>4</v>
      </c>
      <c r="O1514" s="15" t="s">
        <v>43</v>
      </c>
      <c r="P1514" s="15" t="s">
        <v>770</v>
      </c>
      <c r="Q1514" s="15" t="s">
        <v>48</v>
      </c>
      <c r="R1514" s="15" t="s">
        <v>49</v>
      </c>
      <c r="S1514" s="15" t="s">
        <v>43</v>
      </c>
      <c r="T1514" s="15" t="s">
        <v>50</v>
      </c>
      <c r="U1514" s="15" t="s">
        <v>69</v>
      </c>
      <c r="V1514" s="45">
        <f t="shared" si="42"/>
        <v>0.78538614101837623</v>
      </c>
      <c r="W1514" s="45">
        <f t="shared" si="43"/>
        <v>0.78538614101837623</v>
      </c>
      <c r="X1514" s="15" t="s">
        <v>1015</v>
      </c>
      <c r="Y1514" s="15" t="s">
        <v>1324</v>
      </c>
      <c r="Z1514" s="16" t="b">
        <v>0</v>
      </c>
      <c r="AA1514" s="15" t="s">
        <v>54</v>
      </c>
      <c r="AB1514" s="16" t="b">
        <v>0</v>
      </c>
      <c r="AC1514" s="16">
        <v>39</v>
      </c>
      <c r="AD1514" s="42" t="s">
        <v>1854</v>
      </c>
      <c r="AE1514" s="42"/>
    </row>
    <row r="1515" spans="2:31" x14ac:dyDescent="0.25">
      <c r="B1515">
        <v>49</v>
      </c>
      <c r="C1515" s="15" t="str">
        <f t="shared" si="44"/>
        <v>2377882sp</v>
      </c>
      <c r="D1515" s="15" t="s">
        <v>41</v>
      </c>
      <c r="E1515" s="16">
        <v>2012</v>
      </c>
      <c r="F1515" s="15" t="s">
        <v>67</v>
      </c>
      <c r="G1515" s="17">
        <v>41142</v>
      </c>
      <c r="H1515" s="15" t="s">
        <v>43</v>
      </c>
      <c r="I1515" s="15" t="s">
        <v>44</v>
      </c>
      <c r="J1515" s="16">
        <v>3008</v>
      </c>
      <c r="K1515" s="15" t="s">
        <v>110</v>
      </c>
      <c r="L1515" s="16">
        <v>850</v>
      </c>
      <c r="M1515" s="15" t="s">
        <v>46</v>
      </c>
      <c r="N1515" s="16">
        <v>4</v>
      </c>
      <c r="O1515" s="15" t="s">
        <v>43</v>
      </c>
      <c r="P1515" s="15" t="s">
        <v>956</v>
      </c>
      <c r="Q1515" s="15" t="s">
        <v>48</v>
      </c>
      <c r="R1515" s="15" t="s">
        <v>49</v>
      </c>
      <c r="S1515" s="15" t="s">
        <v>43</v>
      </c>
      <c r="T1515" s="15" t="s">
        <v>50</v>
      </c>
      <c r="U1515" s="15" t="s">
        <v>69</v>
      </c>
      <c r="V1515" s="45">
        <f t="shared" si="42"/>
        <v>0.78538614101837623</v>
      </c>
      <c r="W1515" s="45">
        <f t="shared" si="43"/>
        <v>0.78538614101837623</v>
      </c>
      <c r="X1515" s="15" t="s">
        <v>1015</v>
      </c>
      <c r="Y1515" s="15" t="s">
        <v>1324</v>
      </c>
      <c r="Z1515" s="16" t="b">
        <v>0</v>
      </c>
      <c r="AA1515" s="15" t="s">
        <v>54</v>
      </c>
      <c r="AB1515" s="16" t="b">
        <v>0</v>
      </c>
      <c r="AC1515" s="16">
        <v>39</v>
      </c>
      <c r="AD1515" s="42" t="s">
        <v>1854</v>
      </c>
      <c r="AE1515" s="42"/>
    </row>
    <row r="1516" spans="2:31" x14ac:dyDescent="0.25">
      <c r="B1516">
        <v>52</v>
      </c>
      <c r="C1516" s="15" t="str">
        <f t="shared" si="44"/>
        <v>1892032sp</v>
      </c>
      <c r="D1516" s="15" t="s">
        <v>41</v>
      </c>
      <c r="E1516" s="16">
        <v>2007</v>
      </c>
      <c r="F1516" s="15" t="s">
        <v>42</v>
      </c>
      <c r="G1516" s="17">
        <v>39338</v>
      </c>
      <c r="H1516" s="15" t="s">
        <v>43</v>
      </c>
      <c r="I1516" s="15" t="s">
        <v>44</v>
      </c>
      <c r="J1516" s="16">
        <v>3008</v>
      </c>
      <c r="K1516" s="15" t="s">
        <v>45</v>
      </c>
      <c r="L1516" s="16">
        <v>540</v>
      </c>
      <c r="M1516" s="15" t="s">
        <v>46</v>
      </c>
      <c r="N1516" s="16">
        <v>2</v>
      </c>
      <c r="O1516" s="15" t="s">
        <v>43</v>
      </c>
      <c r="P1516" s="15" t="s">
        <v>58</v>
      </c>
      <c r="Q1516" s="15" t="s">
        <v>48</v>
      </c>
      <c r="R1516" s="15" t="s">
        <v>59</v>
      </c>
      <c r="S1516" s="15" t="s">
        <v>43</v>
      </c>
      <c r="T1516" s="15" t="s">
        <v>50</v>
      </c>
      <c r="U1516" s="15" t="s">
        <v>60</v>
      </c>
      <c r="V1516" s="45">
        <f t="shared" si="42"/>
        <v>1.1108560859608949</v>
      </c>
      <c r="W1516" s="45">
        <f t="shared" si="43"/>
        <v>1.1108560859608949</v>
      </c>
      <c r="X1516" s="15" t="s">
        <v>52</v>
      </c>
      <c r="Y1516" s="15" t="s">
        <v>61</v>
      </c>
      <c r="Z1516" s="16" t="b">
        <v>0</v>
      </c>
      <c r="AA1516" s="15" t="s">
        <v>54</v>
      </c>
      <c r="AB1516" s="16" t="b">
        <v>0</v>
      </c>
      <c r="AC1516" s="16">
        <v>39</v>
      </c>
      <c r="AD1516" s="42" t="s">
        <v>1854</v>
      </c>
      <c r="AE1516" s="42"/>
    </row>
    <row r="1517" spans="2:31" x14ac:dyDescent="0.25">
      <c r="B1517">
        <v>52</v>
      </c>
      <c r="C1517" s="15" t="str">
        <f t="shared" si="44"/>
        <v>1928626sp</v>
      </c>
      <c r="D1517" s="15" t="s">
        <v>41</v>
      </c>
      <c r="E1517" s="16">
        <v>2007</v>
      </c>
      <c r="F1517" s="15" t="s">
        <v>42</v>
      </c>
      <c r="G1517" s="17">
        <v>39336</v>
      </c>
      <c r="H1517" s="15" t="s">
        <v>43</v>
      </c>
      <c r="I1517" s="15" t="s">
        <v>44</v>
      </c>
      <c r="J1517" s="16">
        <v>3008</v>
      </c>
      <c r="K1517" s="15" t="s">
        <v>45</v>
      </c>
      <c r="L1517" s="16">
        <v>590</v>
      </c>
      <c r="M1517" s="15" t="s">
        <v>46</v>
      </c>
      <c r="N1517" s="16">
        <v>2</v>
      </c>
      <c r="O1517" s="15" t="s">
        <v>43</v>
      </c>
      <c r="P1517" s="15" t="s">
        <v>68</v>
      </c>
      <c r="Q1517" s="15" t="s">
        <v>48</v>
      </c>
      <c r="R1517" s="15" t="s">
        <v>49</v>
      </c>
      <c r="S1517" s="15" t="s">
        <v>43</v>
      </c>
      <c r="T1517" s="15" t="s">
        <v>50</v>
      </c>
      <c r="U1517" s="15" t="s">
        <v>60</v>
      </c>
      <c r="V1517" s="45">
        <f t="shared" si="42"/>
        <v>1.1108560859608949</v>
      </c>
      <c r="W1517" s="45">
        <f t="shared" si="43"/>
        <v>1.1108560859608949</v>
      </c>
      <c r="X1517" s="15" t="s">
        <v>52</v>
      </c>
      <c r="Y1517" s="15" t="s">
        <v>61</v>
      </c>
      <c r="Z1517" s="16" t="b">
        <v>0</v>
      </c>
      <c r="AA1517" s="15" t="s">
        <v>54</v>
      </c>
      <c r="AB1517" s="16" t="b">
        <v>0</v>
      </c>
      <c r="AC1517" s="16">
        <v>39</v>
      </c>
      <c r="AD1517" s="42" t="s">
        <v>1854</v>
      </c>
      <c r="AE1517" s="42"/>
    </row>
    <row r="1518" spans="2:31" x14ac:dyDescent="0.25">
      <c r="B1518">
        <v>52</v>
      </c>
      <c r="C1518" s="15" t="str">
        <f t="shared" si="44"/>
        <v>1928629sp</v>
      </c>
      <c r="D1518" s="15" t="s">
        <v>41</v>
      </c>
      <c r="E1518" s="16">
        <v>2007</v>
      </c>
      <c r="F1518" s="15" t="s">
        <v>42</v>
      </c>
      <c r="G1518" s="17">
        <v>39336</v>
      </c>
      <c r="H1518" s="15" t="s">
        <v>43</v>
      </c>
      <c r="I1518" s="15" t="s">
        <v>44</v>
      </c>
      <c r="J1518" s="16">
        <v>3008</v>
      </c>
      <c r="K1518" s="15" t="s">
        <v>45</v>
      </c>
      <c r="L1518" s="16">
        <v>520</v>
      </c>
      <c r="M1518" s="15" t="s">
        <v>46</v>
      </c>
      <c r="N1518" s="16">
        <v>2</v>
      </c>
      <c r="O1518" s="15" t="s">
        <v>43</v>
      </c>
      <c r="P1518" s="15" t="s">
        <v>68</v>
      </c>
      <c r="Q1518" s="15" t="s">
        <v>48</v>
      </c>
      <c r="R1518" s="15" t="s">
        <v>49</v>
      </c>
      <c r="S1518" s="15" t="s">
        <v>43</v>
      </c>
      <c r="T1518" s="15" t="s">
        <v>50</v>
      </c>
      <c r="U1518" s="15" t="s">
        <v>60</v>
      </c>
      <c r="V1518" s="45">
        <f t="shared" si="42"/>
        <v>1.1108560859608949</v>
      </c>
      <c r="W1518" s="45">
        <f t="shared" si="43"/>
        <v>1.1108560859608949</v>
      </c>
      <c r="X1518" s="15" t="s">
        <v>52</v>
      </c>
      <c r="Y1518" s="15" t="s">
        <v>61</v>
      </c>
      <c r="Z1518" s="16" t="b">
        <v>0</v>
      </c>
      <c r="AA1518" s="15" t="s">
        <v>54</v>
      </c>
      <c r="AB1518" s="16" t="b">
        <v>0</v>
      </c>
      <c r="AC1518" s="16">
        <v>39</v>
      </c>
      <c r="AD1518" s="42" t="s">
        <v>1854</v>
      </c>
      <c r="AE1518" s="42"/>
    </row>
    <row r="1519" spans="2:31" x14ac:dyDescent="0.25">
      <c r="B1519">
        <v>52</v>
      </c>
      <c r="C1519" s="15" t="str">
        <f t="shared" si="44"/>
        <v>1928632sp</v>
      </c>
      <c r="D1519" s="15" t="s">
        <v>41</v>
      </c>
      <c r="E1519" s="16">
        <v>2007</v>
      </c>
      <c r="F1519" s="15" t="s">
        <v>42</v>
      </c>
      <c r="G1519" s="17">
        <v>39336</v>
      </c>
      <c r="H1519" s="15" t="s">
        <v>43</v>
      </c>
      <c r="I1519" s="15" t="s">
        <v>44</v>
      </c>
      <c r="J1519" s="16">
        <v>3008</v>
      </c>
      <c r="K1519" s="15" t="s">
        <v>45</v>
      </c>
      <c r="L1519" s="16">
        <v>590</v>
      </c>
      <c r="M1519" s="15" t="s">
        <v>46</v>
      </c>
      <c r="N1519" s="16">
        <v>2</v>
      </c>
      <c r="O1519" s="15" t="s">
        <v>43</v>
      </c>
      <c r="P1519" s="15" t="s">
        <v>68</v>
      </c>
      <c r="Q1519" s="15" t="s">
        <v>48</v>
      </c>
      <c r="R1519" s="15" t="s">
        <v>49</v>
      </c>
      <c r="S1519" s="15" t="s">
        <v>43</v>
      </c>
      <c r="T1519" s="15" t="s">
        <v>50</v>
      </c>
      <c r="U1519" s="15" t="s">
        <v>60</v>
      </c>
      <c r="V1519" s="45">
        <f t="shared" si="42"/>
        <v>1.1108560859608949</v>
      </c>
      <c r="W1519" s="45">
        <f t="shared" si="43"/>
        <v>1.1108560859608949</v>
      </c>
      <c r="X1519" s="15" t="s">
        <v>52</v>
      </c>
      <c r="Y1519" s="15" t="s">
        <v>61</v>
      </c>
      <c r="Z1519" s="16" t="b">
        <v>0</v>
      </c>
      <c r="AA1519" s="15" t="s">
        <v>54</v>
      </c>
      <c r="AB1519" s="16" t="b">
        <v>0</v>
      </c>
      <c r="AC1519" s="16">
        <v>39</v>
      </c>
      <c r="AD1519" s="42" t="s">
        <v>1854</v>
      </c>
      <c r="AE1519" s="42"/>
    </row>
    <row r="1520" spans="2:31" x14ac:dyDescent="0.25">
      <c r="B1520">
        <v>52</v>
      </c>
      <c r="C1520" s="15" t="str">
        <f t="shared" si="44"/>
        <v>1977325sp</v>
      </c>
      <c r="D1520" s="15" t="s">
        <v>41</v>
      </c>
      <c r="E1520" s="16">
        <v>2008</v>
      </c>
      <c r="F1520" s="15" t="s">
        <v>67</v>
      </c>
      <c r="G1520" s="17">
        <v>39679</v>
      </c>
      <c r="H1520" s="15" t="s">
        <v>43</v>
      </c>
      <c r="I1520" s="15" t="s">
        <v>44</v>
      </c>
      <c r="J1520" s="16">
        <v>3008</v>
      </c>
      <c r="K1520" s="15" t="s">
        <v>110</v>
      </c>
      <c r="L1520" s="16">
        <v>720</v>
      </c>
      <c r="M1520" s="15" t="s">
        <v>46</v>
      </c>
      <c r="N1520" s="16">
        <v>3</v>
      </c>
      <c r="O1520" s="15" t="s">
        <v>43</v>
      </c>
      <c r="P1520" s="15" t="s">
        <v>68</v>
      </c>
      <c r="Q1520" s="15" t="s">
        <v>48</v>
      </c>
      <c r="R1520" s="15" t="s">
        <v>49</v>
      </c>
      <c r="S1520" s="15" t="s">
        <v>43</v>
      </c>
      <c r="T1520" s="15" t="s">
        <v>50</v>
      </c>
      <c r="U1520" s="15" t="s">
        <v>98</v>
      </c>
      <c r="V1520" s="45">
        <f t="shared" si="42"/>
        <v>0.81471578596432725</v>
      </c>
      <c r="W1520" s="45">
        <f t="shared" si="43"/>
        <v>0.81471578596432725</v>
      </c>
      <c r="X1520" s="15" t="s">
        <v>52</v>
      </c>
      <c r="Y1520" s="15" t="s">
        <v>115</v>
      </c>
      <c r="Z1520" s="16" t="b">
        <v>0</v>
      </c>
      <c r="AA1520" s="15" t="s">
        <v>54</v>
      </c>
      <c r="AB1520" s="16" t="b">
        <v>0</v>
      </c>
      <c r="AC1520" s="16">
        <v>39</v>
      </c>
      <c r="AD1520" s="42" t="s">
        <v>1854</v>
      </c>
      <c r="AE1520" s="42"/>
    </row>
    <row r="1521" spans="2:31" x14ac:dyDescent="0.25">
      <c r="B1521">
        <v>52</v>
      </c>
      <c r="C1521" s="15" t="str">
        <f t="shared" si="44"/>
        <v>1978595sp</v>
      </c>
      <c r="D1521" s="15" t="s">
        <v>41</v>
      </c>
      <c r="E1521" s="16">
        <v>2008</v>
      </c>
      <c r="F1521" s="15" t="s">
        <v>67</v>
      </c>
      <c r="G1521" s="17">
        <v>39679</v>
      </c>
      <c r="H1521" s="15" t="s">
        <v>43</v>
      </c>
      <c r="I1521" s="15" t="s">
        <v>44</v>
      </c>
      <c r="J1521" s="16">
        <v>3008</v>
      </c>
      <c r="K1521" s="15" t="s">
        <v>45</v>
      </c>
      <c r="L1521" s="16">
        <v>710</v>
      </c>
      <c r="M1521" s="15" t="s">
        <v>46</v>
      </c>
      <c r="N1521" s="16">
        <v>3</v>
      </c>
      <c r="O1521" s="15" t="s">
        <v>43</v>
      </c>
      <c r="P1521" s="15" t="s">
        <v>68</v>
      </c>
      <c r="Q1521" s="15" t="s">
        <v>48</v>
      </c>
      <c r="R1521" s="15" t="s">
        <v>49</v>
      </c>
      <c r="S1521" s="15" t="s">
        <v>43</v>
      </c>
      <c r="T1521" s="15" t="s">
        <v>50</v>
      </c>
      <c r="U1521" s="15" t="s">
        <v>98</v>
      </c>
      <c r="V1521" s="45">
        <f t="shared" si="42"/>
        <v>0.81471578596432725</v>
      </c>
      <c r="W1521" s="45">
        <f t="shared" si="43"/>
        <v>0.81471578596432725</v>
      </c>
      <c r="X1521" s="15" t="s">
        <v>52</v>
      </c>
      <c r="Y1521" s="15" t="s">
        <v>115</v>
      </c>
      <c r="Z1521" s="16" t="b">
        <v>0</v>
      </c>
      <c r="AA1521" s="15" t="s">
        <v>54</v>
      </c>
      <c r="AB1521" s="16" t="b">
        <v>0</v>
      </c>
      <c r="AC1521" s="16">
        <v>39</v>
      </c>
      <c r="AD1521" s="42" t="s">
        <v>1854</v>
      </c>
      <c r="AE1521" s="42"/>
    </row>
    <row r="1522" spans="2:31" x14ac:dyDescent="0.25">
      <c r="B1522">
        <v>52</v>
      </c>
      <c r="C1522" s="15" t="str">
        <f t="shared" si="44"/>
        <v>1983364sp</v>
      </c>
      <c r="D1522" s="15" t="s">
        <v>41</v>
      </c>
      <c r="E1522" s="16">
        <v>2008</v>
      </c>
      <c r="F1522" s="15" t="s">
        <v>67</v>
      </c>
      <c r="G1522" s="17">
        <v>39679</v>
      </c>
      <c r="H1522" s="15" t="s">
        <v>43</v>
      </c>
      <c r="I1522" s="15" t="s">
        <v>44</v>
      </c>
      <c r="J1522" s="16">
        <v>3008</v>
      </c>
      <c r="K1522" s="15" t="s">
        <v>110</v>
      </c>
      <c r="L1522" s="16">
        <v>650</v>
      </c>
      <c r="M1522" s="15" t="s">
        <v>46</v>
      </c>
      <c r="N1522" s="16">
        <v>3</v>
      </c>
      <c r="O1522" s="15" t="s">
        <v>43</v>
      </c>
      <c r="P1522" s="15" t="s">
        <v>68</v>
      </c>
      <c r="Q1522" s="15" t="s">
        <v>48</v>
      </c>
      <c r="R1522" s="15" t="s">
        <v>49</v>
      </c>
      <c r="S1522" s="15" t="s">
        <v>43</v>
      </c>
      <c r="T1522" s="15" t="s">
        <v>50</v>
      </c>
      <c r="U1522" s="15" t="s">
        <v>98</v>
      </c>
      <c r="V1522" s="45">
        <f t="shared" si="42"/>
        <v>0.81471578596432725</v>
      </c>
      <c r="W1522" s="45">
        <f t="shared" si="43"/>
        <v>0.81471578596432725</v>
      </c>
      <c r="X1522" s="15" t="s">
        <v>52</v>
      </c>
      <c r="Y1522" s="15" t="s">
        <v>115</v>
      </c>
      <c r="Z1522" s="16" t="b">
        <v>0</v>
      </c>
      <c r="AA1522" s="15" t="s">
        <v>54</v>
      </c>
      <c r="AB1522" s="16" t="b">
        <v>0</v>
      </c>
      <c r="AC1522" s="16">
        <v>39</v>
      </c>
      <c r="AD1522" s="42" t="s">
        <v>1854</v>
      </c>
      <c r="AE1522" s="42"/>
    </row>
    <row r="1523" spans="2:31" x14ac:dyDescent="0.25">
      <c r="B1523">
        <v>52</v>
      </c>
      <c r="C1523" s="15" t="str">
        <f t="shared" si="44"/>
        <v>1983368sp</v>
      </c>
      <c r="D1523" s="15" t="s">
        <v>41</v>
      </c>
      <c r="E1523" s="16">
        <v>2008</v>
      </c>
      <c r="F1523" s="15" t="s">
        <v>67</v>
      </c>
      <c r="G1523" s="17">
        <v>39679</v>
      </c>
      <c r="H1523" s="15" t="s">
        <v>43</v>
      </c>
      <c r="I1523" s="15" t="s">
        <v>44</v>
      </c>
      <c r="J1523" s="16">
        <v>3008</v>
      </c>
      <c r="K1523" s="15" t="s">
        <v>110</v>
      </c>
      <c r="L1523" s="16">
        <v>620</v>
      </c>
      <c r="M1523" s="15" t="s">
        <v>46</v>
      </c>
      <c r="N1523" s="16">
        <v>3</v>
      </c>
      <c r="O1523" s="15" t="s">
        <v>43</v>
      </c>
      <c r="P1523" s="15" t="s">
        <v>68</v>
      </c>
      <c r="Q1523" s="15" t="s">
        <v>48</v>
      </c>
      <c r="R1523" s="15" t="s">
        <v>49</v>
      </c>
      <c r="S1523" s="15" t="s">
        <v>43</v>
      </c>
      <c r="T1523" s="15" t="s">
        <v>50</v>
      </c>
      <c r="U1523" s="15" t="s">
        <v>98</v>
      </c>
      <c r="V1523" s="45">
        <f t="shared" si="42"/>
        <v>0.81471578596432725</v>
      </c>
      <c r="W1523" s="45">
        <f t="shared" si="43"/>
        <v>0.81471578596432725</v>
      </c>
      <c r="X1523" s="15" t="s">
        <v>52</v>
      </c>
      <c r="Y1523" s="15" t="s">
        <v>115</v>
      </c>
      <c r="Z1523" s="16" t="b">
        <v>0</v>
      </c>
      <c r="AA1523" s="15" t="s">
        <v>54</v>
      </c>
      <c r="AB1523" s="16" t="b">
        <v>0</v>
      </c>
      <c r="AC1523" s="16">
        <v>39</v>
      </c>
      <c r="AD1523" s="42" t="s">
        <v>1854</v>
      </c>
      <c r="AE1523" s="42"/>
    </row>
    <row r="1524" spans="2:31" x14ac:dyDescent="0.25">
      <c r="B1524">
        <v>52</v>
      </c>
      <c r="C1524" s="15" t="str">
        <f t="shared" si="44"/>
        <v>1983489sp</v>
      </c>
      <c r="D1524" s="15" t="s">
        <v>41</v>
      </c>
      <c r="E1524" s="16">
        <v>2008</v>
      </c>
      <c r="F1524" s="15" t="s">
        <v>42</v>
      </c>
      <c r="G1524" s="17">
        <v>39682</v>
      </c>
      <c r="H1524" s="15" t="s">
        <v>43</v>
      </c>
      <c r="I1524" s="15" t="s">
        <v>44</v>
      </c>
      <c r="J1524" s="16">
        <v>3008</v>
      </c>
      <c r="K1524" s="15" t="s">
        <v>110</v>
      </c>
      <c r="L1524" s="16">
        <v>750</v>
      </c>
      <c r="M1524" s="15" t="s">
        <v>46</v>
      </c>
      <c r="N1524" s="16">
        <v>3</v>
      </c>
      <c r="O1524" s="15" t="s">
        <v>43</v>
      </c>
      <c r="P1524" s="15" t="s">
        <v>68</v>
      </c>
      <c r="Q1524" s="15" t="s">
        <v>48</v>
      </c>
      <c r="R1524" s="15" t="s">
        <v>49</v>
      </c>
      <c r="S1524" s="15" t="s">
        <v>43</v>
      </c>
      <c r="T1524" s="15" t="s">
        <v>50</v>
      </c>
      <c r="U1524" s="15" t="s">
        <v>98</v>
      </c>
      <c r="V1524" s="45">
        <f t="shared" si="42"/>
        <v>0.92965494249041503</v>
      </c>
      <c r="W1524" s="45">
        <f t="shared" si="43"/>
        <v>0.92965494249041503</v>
      </c>
      <c r="X1524" s="15" t="s">
        <v>52</v>
      </c>
      <c r="Y1524" s="15" t="s">
        <v>156</v>
      </c>
      <c r="Z1524" s="16" t="b">
        <v>0</v>
      </c>
      <c r="AA1524" s="15" t="s">
        <v>54</v>
      </c>
      <c r="AB1524" s="16" t="b">
        <v>0</v>
      </c>
      <c r="AC1524" s="16">
        <v>39</v>
      </c>
      <c r="AD1524" s="42" t="s">
        <v>1854</v>
      </c>
      <c r="AE1524" s="42"/>
    </row>
    <row r="1525" spans="2:31" x14ac:dyDescent="0.25">
      <c r="B1525">
        <v>52</v>
      </c>
      <c r="C1525" s="15" t="str">
        <f t="shared" si="44"/>
        <v>1983501sp</v>
      </c>
      <c r="D1525" s="15" t="s">
        <v>41</v>
      </c>
      <c r="E1525" s="16">
        <v>2008</v>
      </c>
      <c r="F1525" s="15" t="s">
        <v>42</v>
      </c>
      <c r="G1525" s="17">
        <v>39682</v>
      </c>
      <c r="H1525" s="15" t="s">
        <v>43</v>
      </c>
      <c r="I1525" s="15" t="s">
        <v>44</v>
      </c>
      <c r="J1525" s="16">
        <v>3008</v>
      </c>
      <c r="K1525" s="15" t="s">
        <v>45</v>
      </c>
      <c r="L1525" s="16">
        <v>740</v>
      </c>
      <c r="M1525" s="15" t="s">
        <v>46</v>
      </c>
      <c r="N1525" s="16">
        <v>3</v>
      </c>
      <c r="O1525" s="15" t="s">
        <v>43</v>
      </c>
      <c r="P1525" s="15" t="s">
        <v>68</v>
      </c>
      <c r="Q1525" s="15" t="s">
        <v>48</v>
      </c>
      <c r="R1525" s="15" t="s">
        <v>49</v>
      </c>
      <c r="S1525" s="15" t="s">
        <v>43</v>
      </c>
      <c r="T1525" s="15" t="s">
        <v>50</v>
      </c>
      <c r="U1525" s="15" t="s">
        <v>98</v>
      </c>
      <c r="V1525" s="45">
        <f t="shared" si="42"/>
        <v>0.92965494249041503</v>
      </c>
      <c r="W1525" s="45">
        <f t="shared" si="43"/>
        <v>0.92965494249041503</v>
      </c>
      <c r="X1525" s="15" t="s">
        <v>52</v>
      </c>
      <c r="Y1525" s="15" t="s">
        <v>156</v>
      </c>
      <c r="Z1525" s="16" t="b">
        <v>0</v>
      </c>
      <c r="AA1525" s="15" t="s">
        <v>54</v>
      </c>
      <c r="AB1525" s="16" t="b">
        <v>0</v>
      </c>
      <c r="AC1525" s="16">
        <v>39</v>
      </c>
      <c r="AD1525" s="42" t="s">
        <v>1854</v>
      </c>
      <c r="AE1525" s="42"/>
    </row>
    <row r="1526" spans="2:31" x14ac:dyDescent="0.25">
      <c r="B1526">
        <v>52</v>
      </c>
      <c r="C1526" s="15" t="str">
        <f t="shared" si="44"/>
        <v>1983504sp</v>
      </c>
      <c r="D1526" s="15" t="s">
        <v>41</v>
      </c>
      <c r="E1526" s="16">
        <v>2008</v>
      </c>
      <c r="F1526" s="15" t="s">
        <v>42</v>
      </c>
      <c r="G1526" s="17">
        <v>39682</v>
      </c>
      <c r="H1526" s="15" t="s">
        <v>43</v>
      </c>
      <c r="I1526" s="15" t="s">
        <v>44</v>
      </c>
      <c r="J1526" s="16">
        <v>3008</v>
      </c>
      <c r="K1526" s="15" t="s">
        <v>45</v>
      </c>
      <c r="L1526" s="16">
        <v>750</v>
      </c>
      <c r="M1526" s="15" t="s">
        <v>46</v>
      </c>
      <c r="N1526" s="16">
        <v>3</v>
      </c>
      <c r="O1526" s="15" t="s">
        <v>43</v>
      </c>
      <c r="P1526" s="15" t="s">
        <v>68</v>
      </c>
      <c r="Q1526" s="15" t="s">
        <v>48</v>
      </c>
      <c r="R1526" s="15" t="s">
        <v>49</v>
      </c>
      <c r="S1526" s="15" t="s">
        <v>43</v>
      </c>
      <c r="T1526" s="15" t="s">
        <v>50</v>
      </c>
      <c r="U1526" s="15" t="s">
        <v>98</v>
      </c>
      <c r="V1526" s="45">
        <f t="shared" si="42"/>
        <v>0.92965494249041503</v>
      </c>
      <c r="W1526" s="45">
        <f t="shared" si="43"/>
        <v>0.92965494249041503</v>
      </c>
      <c r="X1526" s="15" t="s">
        <v>52</v>
      </c>
      <c r="Y1526" s="15" t="s">
        <v>156</v>
      </c>
      <c r="Z1526" s="16" t="b">
        <v>0</v>
      </c>
      <c r="AA1526" s="15" t="s">
        <v>54</v>
      </c>
      <c r="AB1526" s="16" t="b">
        <v>0</v>
      </c>
      <c r="AC1526" s="16">
        <v>39</v>
      </c>
      <c r="AD1526" s="42" t="s">
        <v>1854</v>
      </c>
      <c r="AE1526" s="42"/>
    </row>
    <row r="1527" spans="2:31" x14ac:dyDescent="0.25">
      <c r="B1527">
        <v>52</v>
      </c>
      <c r="C1527" s="15" t="str">
        <f t="shared" si="44"/>
        <v>1983532sp</v>
      </c>
      <c r="D1527" s="15" t="s">
        <v>41</v>
      </c>
      <c r="E1527" s="16">
        <v>2008</v>
      </c>
      <c r="F1527" s="15" t="s">
        <v>42</v>
      </c>
      <c r="G1527" s="17">
        <v>39682</v>
      </c>
      <c r="H1527" s="15" t="s">
        <v>43</v>
      </c>
      <c r="I1527" s="15" t="s">
        <v>44</v>
      </c>
      <c r="J1527" s="16">
        <v>3008</v>
      </c>
      <c r="K1527" s="15" t="s">
        <v>110</v>
      </c>
      <c r="L1527" s="16">
        <v>640</v>
      </c>
      <c r="M1527" s="15" t="s">
        <v>46</v>
      </c>
      <c r="N1527" s="16">
        <v>3</v>
      </c>
      <c r="O1527" s="15" t="s">
        <v>43</v>
      </c>
      <c r="P1527" s="15" t="s">
        <v>68</v>
      </c>
      <c r="Q1527" s="15" t="s">
        <v>48</v>
      </c>
      <c r="R1527" s="15" t="s">
        <v>49</v>
      </c>
      <c r="S1527" s="15" t="s">
        <v>43</v>
      </c>
      <c r="T1527" s="15" t="s">
        <v>50</v>
      </c>
      <c r="U1527" s="15" t="s">
        <v>98</v>
      </c>
      <c r="V1527" s="45">
        <f t="shared" si="42"/>
        <v>0.92965494249041503</v>
      </c>
      <c r="W1527" s="45">
        <f t="shared" si="43"/>
        <v>0.92965494249041503</v>
      </c>
      <c r="X1527" s="15" t="s">
        <v>52</v>
      </c>
      <c r="Y1527" s="15" t="s">
        <v>156</v>
      </c>
      <c r="Z1527" s="16" t="b">
        <v>0</v>
      </c>
      <c r="AA1527" s="15" t="s">
        <v>54</v>
      </c>
      <c r="AB1527" s="16" t="b">
        <v>0</v>
      </c>
      <c r="AC1527" s="16">
        <v>39</v>
      </c>
      <c r="AD1527" s="42" t="s">
        <v>1854</v>
      </c>
      <c r="AE1527" s="42"/>
    </row>
    <row r="1528" spans="2:31" x14ac:dyDescent="0.25">
      <c r="B1528">
        <v>52</v>
      </c>
      <c r="C1528" s="15" t="str">
        <f t="shared" si="44"/>
        <v>2019237sp</v>
      </c>
      <c r="D1528" s="15" t="s">
        <v>41</v>
      </c>
      <c r="E1528" s="16">
        <v>2008</v>
      </c>
      <c r="F1528" s="15" t="s">
        <v>42</v>
      </c>
      <c r="G1528" s="17">
        <v>39694</v>
      </c>
      <c r="H1528" s="15" t="s">
        <v>43</v>
      </c>
      <c r="I1528" s="15" t="s">
        <v>44</v>
      </c>
      <c r="J1528" s="16">
        <v>3008</v>
      </c>
      <c r="K1528" s="15" t="s">
        <v>45</v>
      </c>
      <c r="L1528" s="16">
        <v>760</v>
      </c>
      <c r="M1528" s="15" t="s">
        <v>46</v>
      </c>
      <c r="N1528" s="16">
        <v>3</v>
      </c>
      <c r="O1528" s="15" t="s">
        <v>43</v>
      </c>
      <c r="P1528" s="15" t="s">
        <v>68</v>
      </c>
      <c r="Q1528" s="15" t="s">
        <v>48</v>
      </c>
      <c r="R1528" s="15" t="s">
        <v>49</v>
      </c>
      <c r="S1528" s="15" t="s">
        <v>43</v>
      </c>
      <c r="T1528" s="15" t="s">
        <v>50</v>
      </c>
      <c r="U1528" s="15" t="s">
        <v>72</v>
      </c>
      <c r="V1528" s="45">
        <f t="shared" si="42"/>
        <v>0.52736789464910805</v>
      </c>
      <c r="W1528" s="45">
        <f t="shared" si="43"/>
        <v>0.52736789464910805</v>
      </c>
      <c r="X1528" s="15" t="s">
        <v>52</v>
      </c>
      <c r="Y1528" s="15" t="s">
        <v>168</v>
      </c>
      <c r="Z1528" s="16" t="b">
        <v>0</v>
      </c>
      <c r="AA1528" s="15" t="s">
        <v>54</v>
      </c>
      <c r="AB1528" s="16" t="b">
        <v>0</v>
      </c>
      <c r="AC1528" s="16">
        <v>39</v>
      </c>
      <c r="AD1528" s="42" t="s">
        <v>1854</v>
      </c>
      <c r="AE1528" s="42"/>
    </row>
    <row r="1529" spans="2:31" x14ac:dyDescent="0.25">
      <c r="B1529">
        <v>52</v>
      </c>
      <c r="C1529" s="15" t="str">
        <f t="shared" si="44"/>
        <v>2019258sp</v>
      </c>
      <c r="D1529" s="15" t="s">
        <v>41</v>
      </c>
      <c r="E1529" s="16">
        <v>2008</v>
      </c>
      <c r="F1529" s="15" t="s">
        <v>42</v>
      </c>
      <c r="G1529" s="17">
        <v>39694</v>
      </c>
      <c r="H1529" s="15" t="s">
        <v>43</v>
      </c>
      <c r="I1529" s="15" t="s">
        <v>44</v>
      </c>
      <c r="J1529" s="16">
        <v>3008</v>
      </c>
      <c r="K1529" s="15" t="s">
        <v>45</v>
      </c>
      <c r="L1529" s="16">
        <v>780</v>
      </c>
      <c r="M1529" s="15" t="s">
        <v>46</v>
      </c>
      <c r="N1529" s="16">
        <v>3</v>
      </c>
      <c r="O1529" s="15" t="s">
        <v>43</v>
      </c>
      <c r="P1529" s="15" t="s">
        <v>68</v>
      </c>
      <c r="Q1529" s="15" t="s">
        <v>48</v>
      </c>
      <c r="R1529" s="15" t="s">
        <v>49</v>
      </c>
      <c r="S1529" s="15" t="s">
        <v>43</v>
      </c>
      <c r="T1529" s="15" t="s">
        <v>50</v>
      </c>
      <c r="U1529" s="15" t="s">
        <v>72</v>
      </c>
      <c r="V1529" s="45">
        <f t="shared" si="42"/>
        <v>0.52736789464910805</v>
      </c>
      <c r="W1529" s="45">
        <f t="shared" si="43"/>
        <v>0.52736789464910805</v>
      </c>
      <c r="X1529" s="15" t="s">
        <v>52</v>
      </c>
      <c r="Y1529" s="15" t="s">
        <v>168</v>
      </c>
      <c r="Z1529" s="16" t="b">
        <v>0</v>
      </c>
      <c r="AA1529" s="15" t="s">
        <v>54</v>
      </c>
      <c r="AB1529" s="16" t="b">
        <v>0</v>
      </c>
      <c r="AC1529" s="16">
        <v>39</v>
      </c>
      <c r="AD1529" s="42" t="s">
        <v>1854</v>
      </c>
      <c r="AE1529" s="42"/>
    </row>
    <row r="1530" spans="2:31" x14ac:dyDescent="0.25">
      <c r="B1530">
        <v>52</v>
      </c>
      <c r="C1530" s="15" t="str">
        <f t="shared" si="44"/>
        <v>2019262sp</v>
      </c>
      <c r="D1530" s="15" t="s">
        <v>41</v>
      </c>
      <c r="E1530" s="16">
        <v>2008</v>
      </c>
      <c r="F1530" s="15" t="s">
        <v>42</v>
      </c>
      <c r="G1530" s="17">
        <v>39694</v>
      </c>
      <c r="H1530" s="15" t="s">
        <v>43</v>
      </c>
      <c r="I1530" s="15" t="s">
        <v>44</v>
      </c>
      <c r="J1530" s="16">
        <v>3008</v>
      </c>
      <c r="K1530" s="15" t="s">
        <v>45</v>
      </c>
      <c r="L1530" s="16">
        <v>720</v>
      </c>
      <c r="M1530" s="15" t="s">
        <v>46</v>
      </c>
      <c r="N1530" s="16">
        <v>3</v>
      </c>
      <c r="O1530" s="15" t="s">
        <v>43</v>
      </c>
      <c r="P1530" s="15" t="s">
        <v>68</v>
      </c>
      <c r="Q1530" s="15" t="s">
        <v>48</v>
      </c>
      <c r="R1530" s="15" t="s">
        <v>49</v>
      </c>
      <c r="S1530" s="15" t="s">
        <v>43</v>
      </c>
      <c r="T1530" s="15" t="s">
        <v>50</v>
      </c>
      <c r="U1530" s="15" t="s">
        <v>72</v>
      </c>
      <c r="V1530" s="45">
        <f t="shared" si="42"/>
        <v>0.52736789464910805</v>
      </c>
      <c r="W1530" s="45">
        <f t="shared" si="43"/>
        <v>0.52736789464910805</v>
      </c>
      <c r="X1530" s="15" t="s">
        <v>52</v>
      </c>
      <c r="Y1530" s="15" t="s">
        <v>168</v>
      </c>
      <c r="Z1530" s="16" t="b">
        <v>0</v>
      </c>
      <c r="AA1530" s="15" t="s">
        <v>54</v>
      </c>
      <c r="AB1530" s="16" t="b">
        <v>0</v>
      </c>
      <c r="AC1530" s="16">
        <v>39</v>
      </c>
      <c r="AD1530" s="42" t="s">
        <v>1854</v>
      </c>
      <c r="AE1530" s="42"/>
    </row>
    <row r="1531" spans="2:31" x14ac:dyDescent="0.25">
      <c r="B1531">
        <v>52</v>
      </c>
      <c r="C1531" s="15" t="str">
        <f t="shared" si="44"/>
        <v>2019270sp</v>
      </c>
      <c r="D1531" s="15" t="s">
        <v>41</v>
      </c>
      <c r="E1531" s="16">
        <v>2008</v>
      </c>
      <c r="F1531" s="15" t="s">
        <v>42</v>
      </c>
      <c r="G1531" s="17">
        <v>39694</v>
      </c>
      <c r="H1531" s="15" t="s">
        <v>43</v>
      </c>
      <c r="I1531" s="15" t="s">
        <v>44</v>
      </c>
      <c r="J1531" s="16">
        <v>3008</v>
      </c>
      <c r="K1531" s="15" t="s">
        <v>45</v>
      </c>
      <c r="L1531" s="16">
        <v>760</v>
      </c>
      <c r="M1531" s="15" t="s">
        <v>46</v>
      </c>
      <c r="N1531" s="16">
        <v>3</v>
      </c>
      <c r="O1531" s="15" t="s">
        <v>43</v>
      </c>
      <c r="P1531" s="15" t="s">
        <v>68</v>
      </c>
      <c r="Q1531" s="15" t="s">
        <v>48</v>
      </c>
      <c r="R1531" s="15" t="s">
        <v>49</v>
      </c>
      <c r="S1531" s="15" t="s">
        <v>43</v>
      </c>
      <c r="T1531" s="15" t="s">
        <v>50</v>
      </c>
      <c r="U1531" s="15" t="s">
        <v>72</v>
      </c>
      <c r="V1531" s="45">
        <f t="shared" si="42"/>
        <v>0.52736789464910805</v>
      </c>
      <c r="W1531" s="45">
        <f t="shared" si="43"/>
        <v>0.52736789464910805</v>
      </c>
      <c r="X1531" s="15" t="s">
        <v>52</v>
      </c>
      <c r="Y1531" s="15" t="s">
        <v>168</v>
      </c>
      <c r="Z1531" s="16" t="b">
        <v>0</v>
      </c>
      <c r="AA1531" s="15" t="s">
        <v>54</v>
      </c>
      <c r="AB1531" s="16" t="b">
        <v>0</v>
      </c>
      <c r="AC1531" s="16">
        <v>39</v>
      </c>
      <c r="AD1531" s="42" t="s">
        <v>1854</v>
      </c>
      <c r="AE1531" s="42"/>
    </row>
    <row r="1532" spans="2:31" x14ac:dyDescent="0.25">
      <c r="B1532">
        <v>52</v>
      </c>
      <c r="C1532" s="15" t="str">
        <f t="shared" si="44"/>
        <v>2031646sp</v>
      </c>
      <c r="D1532" s="15" t="s">
        <v>41</v>
      </c>
      <c r="E1532" s="16">
        <v>2008</v>
      </c>
      <c r="F1532" s="15" t="s">
        <v>42</v>
      </c>
      <c r="G1532" s="17">
        <v>39694</v>
      </c>
      <c r="H1532" s="15" t="s">
        <v>43</v>
      </c>
      <c r="I1532" s="15" t="s">
        <v>44</v>
      </c>
      <c r="J1532" s="16">
        <v>3008</v>
      </c>
      <c r="K1532" s="15" t="s">
        <v>45</v>
      </c>
      <c r="L1532" s="16">
        <v>650</v>
      </c>
      <c r="M1532" s="15" t="s">
        <v>46</v>
      </c>
      <c r="N1532" s="16">
        <v>3</v>
      </c>
      <c r="O1532" s="15" t="s">
        <v>43</v>
      </c>
      <c r="P1532" s="15" t="s">
        <v>68</v>
      </c>
      <c r="Q1532" s="15" t="s">
        <v>48</v>
      </c>
      <c r="R1532" s="15" t="s">
        <v>49</v>
      </c>
      <c r="S1532" s="15" t="s">
        <v>43</v>
      </c>
      <c r="T1532" s="15" t="s">
        <v>50</v>
      </c>
      <c r="U1532" s="15" t="s">
        <v>72</v>
      </c>
      <c r="V1532" s="45">
        <f t="shared" si="42"/>
        <v>0.52736789464910805</v>
      </c>
      <c r="W1532" s="45">
        <f t="shared" si="43"/>
        <v>0.52736789464910805</v>
      </c>
      <c r="X1532" s="15" t="s">
        <v>52</v>
      </c>
      <c r="Y1532" s="15" t="s">
        <v>168</v>
      </c>
      <c r="Z1532" s="16" t="b">
        <v>0</v>
      </c>
      <c r="AA1532" s="15" t="s">
        <v>54</v>
      </c>
      <c r="AB1532" s="16" t="b">
        <v>0</v>
      </c>
      <c r="AC1532" s="16">
        <v>39</v>
      </c>
      <c r="AD1532" s="42" t="s">
        <v>1854</v>
      </c>
      <c r="AE1532" s="42"/>
    </row>
    <row r="1533" spans="2:31" x14ac:dyDescent="0.25">
      <c r="B1533">
        <v>52</v>
      </c>
      <c r="C1533" s="15" t="str">
        <f t="shared" si="44"/>
        <v>2031648sp</v>
      </c>
      <c r="D1533" s="15" t="s">
        <v>41</v>
      </c>
      <c r="E1533" s="16">
        <v>2008</v>
      </c>
      <c r="F1533" s="15" t="s">
        <v>42</v>
      </c>
      <c r="G1533" s="17">
        <v>39694</v>
      </c>
      <c r="H1533" s="15" t="s">
        <v>43</v>
      </c>
      <c r="I1533" s="15" t="s">
        <v>44</v>
      </c>
      <c r="J1533" s="16">
        <v>3008</v>
      </c>
      <c r="K1533" s="15" t="s">
        <v>45</v>
      </c>
      <c r="L1533" s="16">
        <v>750</v>
      </c>
      <c r="M1533" s="15" t="s">
        <v>46</v>
      </c>
      <c r="N1533" s="16">
        <v>3</v>
      </c>
      <c r="O1533" s="15" t="s">
        <v>43</v>
      </c>
      <c r="P1533" s="15" t="s">
        <v>68</v>
      </c>
      <c r="Q1533" s="15" t="s">
        <v>48</v>
      </c>
      <c r="R1533" s="15" t="s">
        <v>59</v>
      </c>
      <c r="S1533" s="15" t="s">
        <v>43</v>
      </c>
      <c r="T1533" s="15" t="s">
        <v>50</v>
      </c>
      <c r="U1533" s="15" t="s">
        <v>72</v>
      </c>
      <c r="V1533" s="45">
        <f t="shared" si="42"/>
        <v>0.52736789464910805</v>
      </c>
      <c r="W1533" s="45">
        <f t="shared" si="43"/>
        <v>0.52736789464910805</v>
      </c>
      <c r="X1533" s="15" t="s">
        <v>52</v>
      </c>
      <c r="Y1533" s="15" t="s">
        <v>168</v>
      </c>
      <c r="Z1533" s="16" t="b">
        <v>0</v>
      </c>
      <c r="AA1533" s="15" t="s">
        <v>54</v>
      </c>
      <c r="AB1533" s="16" t="b">
        <v>0</v>
      </c>
      <c r="AC1533" s="16">
        <v>39</v>
      </c>
      <c r="AD1533" s="42" t="s">
        <v>1854</v>
      </c>
      <c r="AE1533" s="42"/>
    </row>
  </sheetData>
  <sortState ref="B2:AC1246">
    <sortCondition ref="B2:B1246"/>
    <sortCondition ref="C2:C1246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491"/>
  <sheetViews>
    <sheetView topLeftCell="AY1" zoomScale="85" zoomScaleNormal="85" workbookViewId="0">
      <pane ySplit="1" topLeftCell="A2" activePane="bottomLeft" state="frozen"/>
      <selection pane="bottomLeft" activeCell="BF1" sqref="BF1"/>
    </sheetView>
  </sheetViews>
  <sheetFormatPr defaultRowHeight="15" x14ac:dyDescent="0.25"/>
  <cols>
    <col min="60" max="60" width="5.28515625" customWidth="1"/>
    <col min="61" max="61" width="25" customWidth="1"/>
    <col min="62" max="64" width="8.5703125" customWidth="1"/>
    <col min="65" max="66" width="11.28515625" customWidth="1"/>
    <col min="67" max="68" width="8.5703125" customWidth="1"/>
    <col min="69" max="69" width="11.28515625" customWidth="1"/>
    <col min="70" max="70" width="11.28515625" bestFit="1" customWidth="1"/>
  </cols>
  <sheetData>
    <row r="1" spans="1:80" x14ac:dyDescent="0.25">
      <c r="A1" s="19" t="s">
        <v>1448</v>
      </c>
      <c r="B1" s="19" t="s">
        <v>1449</v>
      </c>
      <c r="C1" s="19" t="s">
        <v>1450</v>
      </c>
      <c r="D1" s="19" t="s">
        <v>1451</v>
      </c>
      <c r="E1" s="19" t="s">
        <v>1452</v>
      </c>
      <c r="F1" s="19" t="s">
        <v>1453</v>
      </c>
      <c r="G1" s="19" t="s">
        <v>1454</v>
      </c>
      <c r="H1" s="19" t="s">
        <v>1455</v>
      </c>
      <c r="I1" s="19" t="s">
        <v>1456</v>
      </c>
      <c r="J1" s="19" t="s">
        <v>1457</v>
      </c>
      <c r="K1" s="19" t="s">
        <v>1458</v>
      </c>
      <c r="L1" s="19" t="s">
        <v>1459</v>
      </c>
      <c r="M1" s="19" t="s">
        <v>1460</v>
      </c>
      <c r="N1" s="19" t="s">
        <v>1461</v>
      </c>
      <c r="O1" s="19" t="s">
        <v>1462</v>
      </c>
      <c r="P1" s="19" t="s">
        <v>1463</v>
      </c>
      <c r="Q1" s="19" t="s">
        <v>1464</v>
      </c>
      <c r="R1" s="19" t="s">
        <v>1465</v>
      </c>
      <c r="S1" s="19" t="s">
        <v>1466</v>
      </c>
      <c r="T1" s="19" t="s">
        <v>1467</v>
      </c>
      <c r="U1" s="19" t="s">
        <v>1468</v>
      </c>
      <c r="V1" s="19" t="s">
        <v>1469</v>
      </c>
      <c r="W1" s="19" t="s">
        <v>1470</v>
      </c>
      <c r="X1" s="19" t="s">
        <v>1471</v>
      </c>
      <c r="Y1" s="19" t="s">
        <v>1472</v>
      </c>
      <c r="Z1" s="19" t="s">
        <v>1473</v>
      </c>
      <c r="AA1" s="19" t="s">
        <v>1474</v>
      </c>
      <c r="AB1" s="19" t="s">
        <v>1475</v>
      </c>
      <c r="AC1" s="19" t="s">
        <v>1476</v>
      </c>
      <c r="AD1" s="19" t="s">
        <v>1477</v>
      </c>
      <c r="AE1" s="19" t="s">
        <v>1478</v>
      </c>
      <c r="AF1" s="19" t="s">
        <v>1479</v>
      </c>
      <c r="AG1" s="19" t="s">
        <v>1480</v>
      </c>
      <c r="AH1" s="19" t="s">
        <v>1481</v>
      </c>
      <c r="AI1" s="19" t="s">
        <v>1482</v>
      </c>
      <c r="AJ1" s="19" t="s">
        <v>1483</v>
      </c>
      <c r="AK1" s="19" t="s">
        <v>1484</v>
      </c>
      <c r="AL1" s="19" t="s">
        <v>1485</v>
      </c>
      <c r="AM1" s="19" t="s">
        <v>1486</v>
      </c>
      <c r="AN1" s="19" t="s">
        <v>1487</v>
      </c>
      <c r="AO1" s="19" t="s">
        <v>1488</v>
      </c>
      <c r="AP1" s="19" t="s">
        <v>1489</v>
      </c>
      <c r="AQ1" s="19" t="s">
        <v>1490</v>
      </c>
      <c r="AR1" s="19" t="s">
        <v>1491</v>
      </c>
      <c r="AS1" s="19" t="s">
        <v>1492</v>
      </c>
      <c r="AT1" s="19" t="s">
        <v>1493</v>
      </c>
      <c r="AU1" s="19" t="s">
        <v>1494</v>
      </c>
      <c r="AV1" s="19" t="s">
        <v>1495</v>
      </c>
      <c r="AW1" s="19" t="s">
        <v>1496</v>
      </c>
      <c r="AX1" s="19" t="s">
        <v>1497</v>
      </c>
      <c r="AY1" s="19" t="s">
        <v>1498</v>
      </c>
      <c r="AZ1" s="19" t="s">
        <v>1499</v>
      </c>
      <c r="BA1" s="19" t="s">
        <v>1500</v>
      </c>
      <c r="BB1" s="26" t="s">
        <v>1595</v>
      </c>
      <c r="BC1" s="26" t="s">
        <v>1852</v>
      </c>
      <c r="BD1" s="26" t="s">
        <v>1851</v>
      </c>
      <c r="BF1" s="19" t="s">
        <v>1461</v>
      </c>
      <c r="BG1" s="26" t="s">
        <v>1856</v>
      </c>
      <c r="BH1" s="33"/>
    </row>
    <row r="2" spans="1:80" x14ac:dyDescent="0.25">
      <c r="A2" s="19" t="s">
        <v>1501</v>
      </c>
      <c r="B2" s="19">
        <v>4.0999999999999996</v>
      </c>
      <c r="C2" s="19">
        <v>20120731</v>
      </c>
      <c r="D2" s="19" t="s">
        <v>41</v>
      </c>
      <c r="E2" s="19" t="s">
        <v>41</v>
      </c>
      <c r="F2" s="19">
        <v>1983440</v>
      </c>
      <c r="G2" s="19">
        <v>1</v>
      </c>
      <c r="H2" s="19">
        <v>2008</v>
      </c>
      <c r="I2" s="19">
        <v>20080910</v>
      </c>
      <c r="J2" s="19" t="s">
        <v>1501</v>
      </c>
      <c r="K2" s="19">
        <v>6</v>
      </c>
      <c r="L2" s="19">
        <v>37</v>
      </c>
      <c r="M2" s="19">
        <v>23</v>
      </c>
      <c r="N2" s="19">
        <v>49</v>
      </c>
      <c r="O2" s="19" t="s">
        <v>1502</v>
      </c>
      <c r="P2" s="19">
        <v>5</v>
      </c>
      <c r="Q2" s="19" t="s">
        <v>1503</v>
      </c>
      <c r="R2" s="19"/>
      <c r="S2" s="19">
        <v>5000</v>
      </c>
      <c r="T2" s="19" t="s">
        <v>45</v>
      </c>
      <c r="U2" s="19"/>
      <c r="V2" s="19"/>
      <c r="W2" s="19"/>
      <c r="X2" s="19">
        <v>730</v>
      </c>
      <c r="Y2" s="19">
        <v>0</v>
      </c>
      <c r="Z2" s="19">
        <v>1</v>
      </c>
      <c r="AA2" s="19" t="s">
        <v>48</v>
      </c>
      <c r="AB2" s="19">
        <v>1</v>
      </c>
      <c r="AC2" s="19">
        <v>25650</v>
      </c>
      <c r="AD2" s="19">
        <v>0</v>
      </c>
      <c r="AE2" s="19"/>
      <c r="AF2" s="19"/>
      <c r="AG2" s="19"/>
      <c r="AH2" s="19">
        <v>105879</v>
      </c>
      <c r="AI2" s="19">
        <v>1</v>
      </c>
      <c r="AJ2" s="19"/>
      <c r="AK2" s="19"/>
      <c r="AL2" s="19"/>
      <c r="AM2" s="19"/>
      <c r="AN2" s="19"/>
      <c r="AO2" s="19">
        <v>3.01</v>
      </c>
      <c r="AP2" s="19" t="s">
        <v>1504</v>
      </c>
      <c r="AQ2" s="19" t="s">
        <v>1502</v>
      </c>
      <c r="AR2" s="19" t="s">
        <v>1505</v>
      </c>
      <c r="AS2" s="19" t="s">
        <v>1506</v>
      </c>
      <c r="AT2" s="19" t="s">
        <v>1507</v>
      </c>
      <c r="AU2" s="19" t="s">
        <v>1508</v>
      </c>
      <c r="AV2" s="19" t="s">
        <v>1509</v>
      </c>
      <c r="AW2" s="19">
        <v>2005</v>
      </c>
      <c r="AX2" s="19">
        <v>3</v>
      </c>
      <c r="AY2" s="19" t="s">
        <v>1510</v>
      </c>
      <c r="AZ2" s="19" t="s">
        <v>1511</v>
      </c>
      <c r="BA2" s="19">
        <v>2006</v>
      </c>
      <c r="BB2" t="str">
        <f>VLOOKUP(AC2,CTCwiretagcode!A$2:C$708,3,FALSE)</f>
        <v>HAR</v>
      </c>
      <c r="BC2" t="str">
        <f>VLOOKUP(N2,BF$2:BG$7,2,FALSE)</f>
        <v>mix</v>
      </c>
      <c r="BD2">
        <f>IF(MID(I2,5,2)*1&gt;=10,4,3)</f>
        <v>3</v>
      </c>
      <c r="BF2" s="19">
        <v>49</v>
      </c>
      <c r="BG2" t="s">
        <v>1853</v>
      </c>
    </row>
    <row r="3" spans="1:80" x14ac:dyDescent="0.25">
      <c r="A3" s="19" t="s">
        <v>1501</v>
      </c>
      <c r="B3" s="19">
        <v>4.0999999999999996</v>
      </c>
      <c r="C3" s="19">
        <v>20140313</v>
      </c>
      <c r="D3" s="19" t="s">
        <v>41</v>
      </c>
      <c r="E3" s="19" t="s">
        <v>41</v>
      </c>
      <c r="F3" s="19">
        <v>2232631</v>
      </c>
      <c r="G3" s="19">
        <v>1</v>
      </c>
      <c r="H3" s="19">
        <v>2011</v>
      </c>
      <c r="I3" s="19">
        <v>20110909</v>
      </c>
      <c r="J3" s="19" t="s">
        <v>1501</v>
      </c>
      <c r="K3" s="19">
        <v>6</v>
      </c>
      <c r="L3" s="19">
        <v>37</v>
      </c>
      <c r="M3" s="19">
        <v>23</v>
      </c>
      <c r="N3" s="19">
        <v>14</v>
      </c>
      <c r="O3" s="19" t="s">
        <v>1502</v>
      </c>
      <c r="P3" s="19">
        <v>4</v>
      </c>
      <c r="Q3" s="19" t="s">
        <v>1503</v>
      </c>
      <c r="R3" s="19"/>
      <c r="S3" s="19">
        <v>5000</v>
      </c>
      <c r="T3" s="19" t="s">
        <v>110</v>
      </c>
      <c r="U3" s="19"/>
      <c r="V3" s="19"/>
      <c r="W3" s="19"/>
      <c r="X3" s="19">
        <v>680</v>
      </c>
      <c r="Y3" s="19">
        <v>0</v>
      </c>
      <c r="Z3" s="19">
        <v>1</v>
      </c>
      <c r="AA3" s="19" t="s">
        <v>48</v>
      </c>
      <c r="AB3" s="19">
        <v>1</v>
      </c>
      <c r="AC3" s="19">
        <v>180395</v>
      </c>
      <c r="AD3" s="19">
        <v>12</v>
      </c>
      <c r="AE3" s="19"/>
      <c r="AF3" s="19"/>
      <c r="AG3" s="19"/>
      <c r="AH3" s="19">
        <v>117398</v>
      </c>
      <c r="AI3" s="19">
        <v>1</v>
      </c>
      <c r="AJ3" s="19"/>
      <c r="AK3" s="19"/>
      <c r="AL3" s="19"/>
      <c r="AM3" s="19"/>
      <c r="AN3" s="19"/>
      <c r="AO3" s="19">
        <v>5.66</v>
      </c>
      <c r="AP3" s="19" t="s">
        <v>1504</v>
      </c>
      <c r="AQ3" s="19" t="s">
        <v>1502</v>
      </c>
      <c r="AR3" s="19" t="s">
        <v>1505</v>
      </c>
      <c r="AS3" s="19" t="s">
        <v>1512</v>
      </c>
      <c r="AT3" s="19" t="s">
        <v>1513</v>
      </c>
      <c r="AU3" s="19" t="s">
        <v>1514</v>
      </c>
      <c r="AV3" s="19" t="s">
        <v>1515</v>
      </c>
      <c r="AW3" s="19">
        <v>2008</v>
      </c>
      <c r="AX3" s="19">
        <v>3</v>
      </c>
      <c r="AY3" s="19" t="s">
        <v>1516</v>
      </c>
      <c r="AZ3" s="19" t="s">
        <v>1517</v>
      </c>
      <c r="BA3" s="19">
        <v>2009</v>
      </c>
      <c r="BB3" t="str">
        <f>VLOOKUP(AC3,CTCwiretagcode!A$2:C$708,3,FALSE)</f>
        <v>COW</v>
      </c>
      <c r="BC3" t="str">
        <f t="shared" ref="BC3:BC66" si="0">VLOOKUP(N3,BF$2:BG$7,2,FALSE)</f>
        <v>NT</v>
      </c>
      <c r="BD3">
        <f t="shared" ref="BD3:BD66" si="1">IF(MID(I3,5,2)*1&gt;=10,4,3)</f>
        <v>3</v>
      </c>
      <c r="BF3" s="19">
        <v>14</v>
      </c>
      <c r="BG3" t="s">
        <v>1854</v>
      </c>
      <c r="BI3" s="27" t="s">
        <v>1860</v>
      </c>
      <c r="BJ3" s="27" t="s">
        <v>1859</v>
      </c>
    </row>
    <row r="4" spans="1:80" x14ac:dyDescent="0.25">
      <c r="A4" s="19" t="s">
        <v>1501</v>
      </c>
      <c r="B4" s="19">
        <v>4.0999999999999996</v>
      </c>
      <c r="C4" s="19">
        <v>20140306</v>
      </c>
      <c r="D4" s="19" t="s">
        <v>41</v>
      </c>
      <c r="E4" s="19" t="s">
        <v>41</v>
      </c>
      <c r="F4" s="19">
        <v>2165736</v>
      </c>
      <c r="G4" s="19">
        <v>1</v>
      </c>
      <c r="H4" s="19">
        <v>2010</v>
      </c>
      <c r="I4" s="19">
        <v>20100922</v>
      </c>
      <c r="J4" s="19" t="s">
        <v>1501</v>
      </c>
      <c r="K4" s="19">
        <v>6</v>
      </c>
      <c r="L4" s="19">
        <v>39</v>
      </c>
      <c r="M4" s="19">
        <v>23</v>
      </c>
      <c r="N4" s="19">
        <v>19</v>
      </c>
      <c r="O4" s="19" t="s">
        <v>1502</v>
      </c>
      <c r="P4" s="19">
        <v>5</v>
      </c>
      <c r="Q4" s="19" t="s">
        <v>1503</v>
      </c>
      <c r="R4" s="19"/>
      <c r="S4" s="19">
        <v>5000</v>
      </c>
      <c r="T4" s="19" t="s">
        <v>45</v>
      </c>
      <c r="U4" s="19"/>
      <c r="V4" s="19"/>
      <c r="W4" s="19"/>
      <c r="X4" s="19">
        <v>480</v>
      </c>
      <c r="Y4" s="19">
        <v>0</v>
      </c>
      <c r="Z4" s="19">
        <v>1</v>
      </c>
      <c r="AA4" s="19" t="s">
        <v>48</v>
      </c>
      <c r="AB4" s="19">
        <v>1</v>
      </c>
      <c r="AC4" s="19">
        <v>180470</v>
      </c>
      <c r="AD4" s="19">
        <v>12</v>
      </c>
      <c r="AE4" s="19"/>
      <c r="AF4" s="19"/>
      <c r="AG4" s="19"/>
      <c r="AH4" s="19">
        <v>112780</v>
      </c>
      <c r="AI4" s="19">
        <v>1</v>
      </c>
      <c r="AJ4" s="19"/>
      <c r="AK4" s="19"/>
      <c r="AL4" s="19"/>
      <c r="AM4" s="19"/>
      <c r="AN4" s="19"/>
      <c r="AO4" s="19">
        <v>3.2</v>
      </c>
      <c r="AP4" s="19" t="s">
        <v>1504</v>
      </c>
      <c r="AQ4" s="19" t="s">
        <v>1502</v>
      </c>
      <c r="AR4" s="19" t="s">
        <v>1505</v>
      </c>
      <c r="AS4" s="19" t="s">
        <v>1512</v>
      </c>
      <c r="AT4" s="19" t="s">
        <v>1513</v>
      </c>
      <c r="AU4" s="19" t="s">
        <v>1514</v>
      </c>
      <c r="AV4" s="19" t="s">
        <v>1515</v>
      </c>
      <c r="AW4" s="19">
        <v>2008</v>
      </c>
      <c r="AX4" s="19">
        <v>3</v>
      </c>
      <c r="AY4" s="19" t="s">
        <v>1516</v>
      </c>
      <c r="AZ4" s="19" t="s">
        <v>1517</v>
      </c>
      <c r="BA4" s="19">
        <v>2009</v>
      </c>
      <c r="BB4" t="str">
        <f>VLOOKUP(AC4,CTCwiretagcode!A$2:C$708,3,FALSE)</f>
        <v>COW</v>
      </c>
      <c r="BC4" t="str">
        <f t="shared" si="0"/>
        <v>NT</v>
      </c>
      <c r="BD4">
        <f t="shared" si="1"/>
        <v>3</v>
      </c>
      <c r="BF4" s="19">
        <v>19</v>
      </c>
      <c r="BG4" t="s">
        <v>1854</v>
      </c>
      <c r="BI4" s="27" t="s">
        <v>1857</v>
      </c>
      <c r="BJ4" t="s">
        <v>1854</v>
      </c>
      <c r="BK4" t="s">
        <v>1855</v>
      </c>
      <c r="BL4" t="s">
        <v>1858</v>
      </c>
    </row>
    <row r="5" spans="1:80" x14ac:dyDescent="0.25">
      <c r="A5" s="19" t="s">
        <v>1501</v>
      </c>
      <c r="B5" s="19">
        <v>4.0999999999999996</v>
      </c>
      <c r="C5" s="19">
        <v>20140306</v>
      </c>
      <c r="D5" s="19" t="s">
        <v>41</v>
      </c>
      <c r="E5" s="19" t="s">
        <v>41</v>
      </c>
      <c r="F5" s="19">
        <v>2165633</v>
      </c>
      <c r="G5" s="19">
        <v>1</v>
      </c>
      <c r="H5" s="19">
        <v>2010</v>
      </c>
      <c r="I5" s="19">
        <v>20100916</v>
      </c>
      <c r="J5" s="19" t="s">
        <v>1501</v>
      </c>
      <c r="K5" s="19">
        <v>6</v>
      </c>
      <c r="L5" s="19">
        <v>38</v>
      </c>
      <c r="M5" s="19">
        <v>23</v>
      </c>
      <c r="N5" s="19">
        <v>19</v>
      </c>
      <c r="O5" s="19" t="s">
        <v>1502</v>
      </c>
      <c r="P5" s="19">
        <v>5</v>
      </c>
      <c r="Q5" s="19" t="s">
        <v>1503</v>
      </c>
      <c r="R5" s="19"/>
      <c r="S5" s="19">
        <v>5000</v>
      </c>
      <c r="T5" s="19" t="s">
        <v>45</v>
      </c>
      <c r="U5" s="19"/>
      <c r="V5" s="19"/>
      <c r="W5" s="19"/>
      <c r="X5" s="19">
        <v>590</v>
      </c>
      <c r="Y5" s="19">
        <v>0</v>
      </c>
      <c r="Z5" s="19">
        <v>1</v>
      </c>
      <c r="AA5" s="19" t="s">
        <v>48</v>
      </c>
      <c r="AB5" s="19">
        <v>1</v>
      </c>
      <c r="AC5" s="19">
        <v>180470</v>
      </c>
      <c r="AD5" s="19">
        <v>12</v>
      </c>
      <c r="AE5" s="19"/>
      <c r="AF5" s="19"/>
      <c r="AG5" s="19"/>
      <c r="AH5" s="19">
        <v>112779</v>
      </c>
      <c r="AI5" s="19">
        <v>1</v>
      </c>
      <c r="AJ5" s="19"/>
      <c r="AK5" s="19"/>
      <c r="AL5" s="19"/>
      <c r="AM5" s="19"/>
      <c r="AN5" s="19"/>
      <c r="AO5" s="19">
        <v>2.95</v>
      </c>
      <c r="AP5" s="19" t="s">
        <v>1504</v>
      </c>
      <c r="AQ5" s="19" t="s">
        <v>1502</v>
      </c>
      <c r="AR5" s="19" t="s">
        <v>1505</v>
      </c>
      <c r="AS5" s="19" t="s">
        <v>1512</v>
      </c>
      <c r="AT5" s="19" t="s">
        <v>1513</v>
      </c>
      <c r="AU5" s="19" t="s">
        <v>1514</v>
      </c>
      <c r="AV5" s="19" t="s">
        <v>1515</v>
      </c>
      <c r="AW5" s="19">
        <v>2008</v>
      </c>
      <c r="AX5" s="19">
        <v>3</v>
      </c>
      <c r="AY5" s="19" t="s">
        <v>1516</v>
      </c>
      <c r="AZ5" s="19" t="s">
        <v>1517</v>
      </c>
      <c r="BA5" s="19">
        <v>2009</v>
      </c>
      <c r="BB5" t="str">
        <f>VLOOKUP(AC5,CTCwiretagcode!A$2:C$708,3,FALSE)</f>
        <v>COW</v>
      </c>
      <c r="BC5" t="str">
        <f t="shared" si="0"/>
        <v>NT</v>
      </c>
      <c r="BD5">
        <f t="shared" si="1"/>
        <v>3</v>
      </c>
      <c r="BF5" s="19">
        <v>17</v>
      </c>
      <c r="BG5" t="s">
        <v>1855</v>
      </c>
      <c r="BI5" s="28">
        <v>2008</v>
      </c>
      <c r="BJ5" s="32">
        <v>0.49632539865957925</v>
      </c>
      <c r="BK5" s="32">
        <v>0.50367460134042086</v>
      </c>
      <c r="BL5" s="32">
        <v>1</v>
      </c>
    </row>
    <row r="6" spans="1:80" x14ac:dyDescent="0.25">
      <c r="A6" s="19" t="s">
        <v>1501</v>
      </c>
      <c r="B6" s="19">
        <v>4.0999999999999996</v>
      </c>
      <c r="C6" s="19">
        <v>20150424</v>
      </c>
      <c r="D6" s="19" t="s">
        <v>41</v>
      </c>
      <c r="E6" s="19" t="s">
        <v>41</v>
      </c>
      <c r="F6" s="19">
        <v>2326203</v>
      </c>
      <c r="G6" s="19">
        <v>1</v>
      </c>
      <c r="H6" s="19">
        <v>2012</v>
      </c>
      <c r="I6" s="19">
        <v>20120906</v>
      </c>
      <c r="J6" s="19" t="s">
        <v>1501</v>
      </c>
      <c r="K6" s="19">
        <v>6</v>
      </c>
      <c r="L6" s="19">
        <v>37</v>
      </c>
      <c r="M6" s="19">
        <v>23</v>
      </c>
      <c r="N6" s="19">
        <v>17</v>
      </c>
      <c r="O6" s="19" t="s">
        <v>1502</v>
      </c>
      <c r="P6" s="19">
        <v>4</v>
      </c>
      <c r="Q6" s="19" t="s">
        <v>1503</v>
      </c>
      <c r="R6" s="19"/>
      <c r="S6" s="19">
        <v>5000</v>
      </c>
      <c r="T6" s="19" t="s">
        <v>110</v>
      </c>
      <c r="U6" s="19"/>
      <c r="V6" s="19"/>
      <c r="W6" s="19"/>
      <c r="X6" s="19">
        <v>790</v>
      </c>
      <c r="Y6" s="19">
        <v>0</v>
      </c>
      <c r="Z6" s="19">
        <v>1</v>
      </c>
      <c r="AA6" s="19" t="s">
        <v>48</v>
      </c>
      <c r="AB6" s="19">
        <v>1</v>
      </c>
      <c r="AC6" s="19">
        <v>180470</v>
      </c>
      <c r="AD6" s="19">
        <v>12</v>
      </c>
      <c r="AE6" s="19"/>
      <c r="AF6" s="19"/>
      <c r="AG6" s="19"/>
      <c r="AH6" s="19">
        <v>121461</v>
      </c>
      <c r="AI6" s="19">
        <v>1</v>
      </c>
      <c r="AJ6" s="19"/>
      <c r="AK6" s="19"/>
      <c r="AL6" s="19"/>
      <c r="AM6" s="19"/>
      <c r="AN6" s="19"/>
      <c r="AO6" s="19">
        <v>2.92</v>
      </c>
      <c r="AP6" s="19" t="s">
        <v>1504</v>
      </c>
      <c r="AQ6" s="19" t="s">
        <v>1502</v>
      </c>
      <c r="AR6" s="19" t="s">
        <v>1505</v>
      </c>
      <c r="AS6" s="19" t="s">
        <v>1512</v>
      </c>
      <c r="AT6" s="19" t="s">
        <v>1513</v>
      </c>
      <c r="AU6" s="19" t="s">
        <v>1514</v>
      </c>
      <c r="AV6" s="19" t="s">
        <v>1515</v>
      </c>
      <c r="AW6" s="19">
        <v>2008</v>
      </c>
      <c r="AX6" s="19">
        <v>3</v>
      </c>
      <c r="AY6" s="19" t="s">
        <v>1516</v>
      </c>
      <c r="AZ6" s="19" t="s">
        <v>1517</v>
      </c>
      <c r="BA6" s="19">
        <v>2009</v>
      </c>
      <c r="BB6" t="str">
        <f>VLOOKUP(AC6,CTCwiretagcode!A$2:C$708,3,FALSE)</f>
        <v>COW</v>
      </c>
      <c r="BC6" t="str">
        <f t="shared" si="0"/>
        <v>Tr</v>
      </c>
      <c r="BD6">
        <f t="shared" si="1"/>
        <v>3</v>
      </c>
      <c r="BF6" s="19">
        <v>52</v>
      </c>
      <c r="BG6" t="s">
        <v>1853</v>
      </c>
      <c r="BI6" s="28">
        <v>2009</v>
      </c>
      <c r="BJ6" s="32">
        <v>0.35988030351608463</v>
      </c>
      <c r="BK6" s="32">
        <v>0.64011969648391531</v>
      </c>
      <c r="BL6" s="32">
        <v>1</v>
      </c>
    </row>
    <row r="7" spans="1:80" x14ac:dyDescent="0.25">
      <c r="A7" s="19" t="s">
        <v>1501</v>
      </c>
      <c r="B7" s="19">
        <v>4.0999999999999996</v>
      </c>
      <c r="C7" s="19">
        <v>20150424</v>
      </c>
      <c r="D7" s="19" t="s">
        <v>41</v>
      </c>
      <c r="E7" s="19" t="s">
        <v>41</v>
      </c>
      <c r="F7" s="19">
        <v>2351868</v>
      </c>
      <c r="G7" s="19">
        <v>1</v>
      </c>
      <c r="H7" s="19">
        <v>2012</v>
      </c>
      <c r="I7" s="19">
        <v>20120911</v>
      </c>
      <c r="J7" s="19" t="s">
        <v>1501</v>
      </c>
      <c r="K7" s="19">
        <v>6</v>
      </c>
      <c r="L7" s="19">
        <v>38</v>
      </c>
      <c r="M7" s="19">
        <v>23</v>
      </c>
      <c r="N7" s="19">
        <v>14</v>
      </c>
      <c r="O7" s="19" t="s">
        <v>1502</v>
      </c>
      <c r="P7" s="19">
        <v>4</v>
      </c>
      <c r="Q7" s="19" t="s">
        <v>1518</v>
      </c>
      <c r="R7" s="19"/>
      <c r="S7" s="19">
        <v>5000</v>
      </c>
      <c r="T7" s="19" t="s">
        <v>110</v>
      </c>
      <c r="U7" s="19"/>
      <c r="V7" s="19"/>
      <c r="W7" s="19"/>
      <c r="X7" s="19">
        <v>840</v>
      </c>
      <c r="Y7" s="19">
        <v>0</v>
      </c>
      <c r="Z7" s="19">
        <v>1</v>
      </c>
      <c r="AA7" s="19" t="s">
        <v>48</v>
      </c>
      <c r="AB7" s="19">
        <v>1</v>
      </c>
      <c r="AC7" s="19">
        <v>180470</v>
      </c>
      <c r="AD7" s="19">
        <v>12</v>
      </c>
      <c r="AE7" s="19"/>
      <c r="AF7" s="19"/>
      <c r="AG7" s="19"/>
      <c r="AH7" s="19">
        <v>121462</v>
      </c>
      <c r="AI7" s="19">
        <v>1</v>
      </c>
      <c r="AJ7" s="19"/>
      <c r="AK7" s="19"/>
      <c r="AL7" s="19"/>
      <c r="AM7" s="19"/>
      <c r="AN7" s="19"/>
      <c r="AO7" s="19">
        <v>1.79</v>
      </c>
      <c r="AP7" s="19" t="s">
        <v>1519</v>
      </c>
      <c r="AQ7" s="19" t="s">
        <v>1502</v>
      </c>
      <c r="AR7" s="19" t="s">
        <v>1505</v>
      </c>
      <c r="AS7" s="19" t="s">
        <v>1512</v>
      </c>
      <c r="AT7" s="19" t="s">
        <v>1513</v>
      </c>
      <c r="AU7" s="19" t="s">
        <v>1514</v>
      </c>
      <c r="AV7" s="19" t="s">
        <v>1515</v>
      </c>
      <c r="AW7" s="19">
        <v>2008</v>
      </c>
      <c r="AX7" s="19">
        <v>3</v>
      </c>
      <c r="AY7" s="19" t="s">
        <v>1516</v>
      </c>
      <c r="AZ7" s="19" t="s">
        <v>1517</v>
      </c>
      <c r="BA7" s="19">
        <v>2009</v>
      </c>
      <c r="BB7" t="str">
        <f>VLOOKUP(AC7,CTCwiretagcode!A$2:C$708,3,FALSE)</f>
        <v>COW</v>
      </c>
      <c r="BC7" t="str">
        <f t="shared" si="0"/>
        <v>NT</v>
      </c>
      <c r="BD7">
        <f t="shared" si="1"/>
        <v>3</v>
      </c>
      <c r="BF7" s="19">
        <v>29</v>
      </c>
      <c r="BG7" t="s">
        <v>1855</v>
      </c>
      <c r="BI7" s="28">
        <v>2010</v>
      </c>
      <c r="BJ7" s="32">
        <v>0.57196720843211724</v>
      </c>
      <c r="BK7" s="32">
        <v>0.42803279156788271</v>
      </c>
      <c r="BL7" s="32">
        <v>1</v>
      </c>
    </row>
    <row r="8" spans="1:80" x14ac:dyDescent="0.25">
      <c r="A8" s="19" t="s">
        <v>1501</v>
      </c>
      <c r="B8" s="19">
        <v>4.0999999999999996</v>
      </c>
      <c r="C8" s="19">
        <v>20140306</v>
      </c>
      <c r="D8" s="19" t="s">
        <v>41</v>
      </c>
      <c r="E8" s="19" t="s">
        <v>41</v>
      </c>
      <c r="F8" s="19">
        <v>2166300</v>
      </c>
      <c r="G8" s="19">
        <v>1</v>
      </c>
      <c r="H8" s="19">
        <v>2010</v>
      </c>
      <c r="I8" s="19">
        <v>20101001</v>
      </c>
      <c r="J8" s="19" t="s">
        <v>1501</v>
      </c>
      <c r="K8" s="19">
        <v>6</v>
      </c>
      <c r="L8" s="19">
        <v>40</v>
      </c>
      <c r="M8" s="19">
        <v>23</v>
      </c>
      <c r="N8" s="19">
        <v>49</v>
      </c>
      <c r="O8" s="19" t="s">
        <v>1502</v>
      </c>
      <c r="P8" s="19">
        <v>5</v>
      </c>
      <c r="Q8" s="19" t="s">
        <v>1503</v>
      </c>
      <c r="R8" s="19"/>
      <c r="S8" s="19">
        <v>5000</v>
      </c>
      <c r="T8" s="19" t="s">
        <v>45</v>
      </c>
      <c r="U8" s="19"/>
      <c r="V8" s="19"/>
      <c r="W8" s="19"/>
      <c r="X8" s="19">
        <v>600</v>
      </c>
      <c r="Y8" s="19">
        <v>0</v>
      </c>
      <c r="Z8" s="19">
        <v>1</v>
      </c>
      <c r="AA8" s="19" t="s">
        <v>48</v>
      </c>
      <c r="AB8" s="19">
        <v>1</v>
      </c>
      <c r="AC8" s="19">
        <v>180471</v>
      </c>
      <c r="AD8" s="19">
        <v>12</v>
      </c>
      <c r="AE8" s="19"/>
      <c r="AF8" s="19"/>
      <c r="AG8" s="19"/>
      <c r="AH8" s="19">
        <v>112781</v>
      </c>
      <c r="AI8" s="19">
        <v>1</v>
      </c>
      <c r="AJ8" s="19"/>
      <c r="AK8" s="19"/>
      <c r="AL8" s="19"/>
      <c r="AM8" s="19"/>
      <c r="AN8" s="19"/>
      <c r="AO8" s="19">
        <v>10.92</v>
      </c>
      <c r="AP8" s="19" t="s">
        <v>1504</v>
      </c>
      <c r="AQ8" s="19" t="s">
        <v>1502</v>
      </c>
      <c r="AR8" s="19" t="s">
        <v>1505</v>
      </c>
      <c r="AS8" s="19" t="s">
        <v>1512</v>
      </c>
      <c r="AT8" s="19" t="s">
        <v>1513</v>
      </c>
      <c r="AU8" s="19" t="s">
        <v>1514</v>
      </c>
      <c r="AV8" s="19" t="s">
        <v>1515</v>
      </c>
      <c r="AW8" s="19">
        <v>2008</v>
      </c>
      <c r="AX8" s="19">
        <v>3</v>
      </c>
      <c r="AY8" s="19" t="s">
        <v>1516</v>
      </c>
      <c r="AZ8" s="19" t="s">
        <v>1517</v>
      </c>
      <c r="BA8" s="19">
        <v>2009</v>
      </c>
      <c r="BB8" t="str">
        <f>VLOOKUP(AC8,CTCwiretagcode!A$2:C$708,3,FALSE)</f>
        <v>COW</v>
      </c>
      <c r="BC8" t="str">
        <f t="shared" si="0"/>
        <v>mix</v>
      </c>
      <c r="BD8">
        <f t="shared" si="1"/>
        <v>4</v>
      </c>
      <c r="BI8" s="28">
        <v>2011</v>
      </c>
      <c r="BJ8" s="32">
        <v>0.57809296745683469</v>
      </c>
      <c r="BK8" s="32">
        <v>0.42190703254316536</v>
      </c>
      <c r="BL8" s="32">
        <v>1</v>
      </c>
    </row>
    <row r="9" spans="1:80" x14ac:dyDescent="0.25">
      <c r="A9" s="19" t="s">
        <v>1501</v>
      </c>
      <c r="B9" s="19">
        <v>4.0999999999999996</v>
      </c>
      <c r="C9" s="19">
        <v>20150424</v>
      </c>
      <c r="D9" s="19" t="s">
        <v>41</v>
      </c>
      <c r="E9" s="19" t="s">
        <v>41</v>
      </c>
      <c r="F9" s="19">
        <v>2326168</v>
      </c>
      <c r="G9" s="19">
        <v>1</v>
      </c>
      <c r="H9" s="19">
        <v>2012</v>
      </c>
      <c r="I9" s="19">
        <v>20120830</v>
      </c>
      <c r="J9" s="19" t="s">
        <v>1501</v>
      </c>
      <c r="K9" s="19">
        <v>6</v>
      </c>
      <c r="L9" s="19">
        <v>36</v>
      </c>
      <c r="M9" s="19">
        <v>23</v>
      </c>
      <c r="N9" s="19">
        <v>17</v>
      </c>
      <c r="O9" s="19" t="s">
        <v>1502</v>
      </c>
      <c r="P9" s="19">
        <v>4</v>
      </c>
      <c r="Q9" s="19" t="s">
        <v>1518</v>
      </c>
      <c r="R9" s="19"/>
      <c r="S9" s="19">
        <v>5000</v>
      </c>
      <c r="T9" s="19" t="s">
        <v>110</v>
      </c>
      <c r="U9" s="19"/>
      <c r="V9" s="19"/>
      <c r="W9" s="19"/>
      <c r="X9" s="19">
        <v>840</v>
      </c>
      <c r="Y9" s="19">
        <v>0</v>
      </c>
      <c r="Z9" s="19">
        <v>1</v>
      </c>
      <c r="AA9" s="19" t="s">
        <v>48</v>
      </c>
      <c r="AB9" s="19">
        <v>1</v>
      </c>
      <c r="AC9" s="19">
        <v>180471</v>
      </c>
      <c r="AD9" s="19">
        <v>12</v>
      </c>
      <c r="AE9" s="19"/>
      <c r="AF9" s="19"/>
      <c r="AG9" s="19"/>
      <c r="AH9" s="19">
        <v>121460</v>
      </c>
      <c r="AI9" s="19">
        <v>1</v>
      </c>
      <c r="AJ9" s="19"/>
      <c r="AK9" s="19"/>
      <c r="AL9" s="19"/>
      <c r="AM9" s="19"/>
      <c r="AN9" s="19"/>
      <c r="AO9" s="19">
        <v>2.2999999999999998</v>
      </c>
      <c r="AP9" s="19" t="s">
        <v>1519</v>
      </c>
      <c r="AQ9" s="19" t="s">
        <v>1502</v>
      </c>
      <c r="AR9" s="19" t="s">
        <v>1505</v>
      </c>
      <c r="AS9" s="19" t="s">
        <v>1512</v>
      </c>
      <c r="AT9" s="19" t="s">
        <v>1513</v>
      </c>
      <c r="AU9" s="19" t="s">
        <v>1514</v>
      </c>
      <c r="AV9" s="19" t="s">
        <v>1515</v>
      </c>
      <c r="AW9" s="19">
        <v>2008</v>
      </c>
      <c r="AX9" s="19">
        <v>3</v>
      </c>
      <c r="AY9" s="19" t="s">
        <v>1516</v>
      </c>
      <c r="AZ9" s="19" t="s">
        <v>1517</v>
      </c>
      <c r="BA9" s="19">
        <v>2009</v>
      </c>
      <c r="BB9" t="str">
        <f>VLOOKUP(AC9,CTCwiretagcode!A$2:C$708,3,FALSE)</f>
        <v>COW</v>
      </c>
      <c r="BC9" t="str">
        <f t="shared" si="0"/>
        <v>Tr</v>
      </c>
      <c r="BD9">
        <f t="shared" si="1"/>
        <v>3</v>
      </c>
      <c r="BI9" s="28">
        <v>2012</v>
      </c>
      <c r="BJ9" s="32">
        <v>0.4377995330356777</v>
      </c>
      <c r="BK9" s="32">
        <v>0.56220046696432224</v>
      </c>
      <c r="BL9" s="32">
        <v>1</v>
      </c>
    </row>
    <row r="10" spans="1:80" x14ac:dyDescent="0.25">
      <c r="A10" s="19" t="s">
        <v>1501</v>
      </c>
      <c r="B10" s="19">
        <v>4.0999999999999996</v>
      </c>
      <c r="C10" s="19">
        <v>20140313</v>
      </c>
      <c r="D10" s="19" t="s">
        <v>41</v>
      </c>
      <c r="E10" s="19" t="s">
        <v>41</v>
      </c>
      <c r="F10" s="19">
        <v>2252807</v>
      </c>
      <c r="G10" s="19">
        <v>1</v>
      </c>
      <c r="H10" s="19">
        <v>2011</v>
      </c>
      <c r="I10" s="19">
        <v>20110906</v>
      </c>
      <c r="J10" s="19" t="s">
        <v>1501</v>
      </c>
      <c r="K10" s="19">
        <v>6</v>
      </c>
      <c r="L10" s="19">
        <v>37</v>
      </c>
      <c r="M10" s="19">
        <v>23</v>
      </c>
      <c r="N10" s="19">
        <v>17</v>
      </c>
      <c r="O10" s="19" t="s">
        <v>1502</v>
      </c>
      <c r="P10" s="19">
        <v>4</v>
      </c>
      <c r="Q10" s="19" t="s">
        <v>1503</v>
      </c>
      <c r="R10" s="19"/>
      <c r="S10" s="19">
        <v>5000</v>
      </c>
      <c r="T10" s="19" t="s">
        <v>110</v>
      </c>
      <c r="U10" s="19"/>
      <c r="V10" s="19"/>
      <c r="W10" s="19"/>
      <c r="X10" s="19">
        <v>650</v>
      </c>
      <c r="Y10" s="19">
        <v>0</v>
      </c>
      <c r="Z10" s="19">
        <v>1</v>
      </c>
      <c r="AA10" s="19" t="s">
        <v>48</v>
      </c>
      <c r="AB10" s="19">
        <v>1</v>
      </c>
      <c r="AC10" s="19">
        <v>180472</v>
      </c>
      <c r="AD10" s="19">
        <v>12</v>
      </c>
      <c r="AE10" s="19"/>
      <c r="AF10" s="19"/>
      <c r="AG10" s="19"/>
      <c r="AH10" s="19">
        <v>117398</v>
      </c>
      <c r="AI10" s="19">
        <v>1</v>
      </c>
      <c r="AJ10" s="19"/>
      <c r="AK10" s="19"/>
      <c r="AL10" s="19"/>
      <c r="AM10" s="19"/>
      <c r="AN10" s="19"/>
      <c r="AO10" s="19">
        <v>5.66</v>
      </c>
      <c r="AP10" s="19" t="s">
        <v>1504</v>
      </c>
      <c r="AQ10" s="19" t="s">
        <v>1502</v>
      </c>
      <c r="AR10" s="19" t="s">
        <v>1505</v>
      </c>
      <c r="AS10" s="19" t="s">
        <v>1512</v>
      </c>
      <c r="AT10" s="19" t="s">
        <v>1513</v>
      </c>
      <c r="AU10" s="19" t="s">
        <v>1514</v>
      </c>
      <c r="AV10" s="19" t="s">
        <v>1515</v>
      </c>
      <c r="AW10" s="19">
        <v>2008</v>
      </c>
      <c r="AX10" s="19">
        <v>3</v>
      </c>
      <c r="AY10" s="19" t="s">
        <v>1516</v>
      </c>
      <c r="AZ10" s="19" t="s">
        <v>1517</v>
      </c>
      <c r="BA10" s="19">
        <v>2009</v>
      </c>
      <c r="BB10" t="str">
        <f>VLOOKUP(AC10,CTCwiretagcode!A$2:C$708,3,FALSE)</f>
        <v>COW</v>
      </c>
      <c r="BC10" t="str">
        <f t="shared" si="0"/>
        <v>Tr</v>
      </c>
      <c r="BD10">
        <f t="shared" si="1"/>
        <v>3</v>
      </c>
      <c r="BI10" s="28" t="s">
        <v>1858</v>
      </c>
      <c r="BJ10" s="32">
        <v>0.50778350783144333</v>
      </c>
      <c r="BK10" s="32">
        <v>0.49221649216855673</v>
      </c>
      <c r="BL10" s="32">
        <v>1</v>
      </c>
      <c r="BZ10" s="29" t="s">
        <v>1854</v>
      </c>
      <c r="CA10" s="29" t="s">
        <v>1855</v>
      </c>
    </row>
    <row r="11" spans="1:80" x14ac:dyDescent="0.25">
      <c r="A11" s="19" t="s">
        <v>1501</v>
      </c>
      <c r="B11" s="19">
        <v>4.0999999999999996</v>
      </c>
      <c r="C11" s="19">
        <v>20150424</v>
      </c>
      <c r="D11" s="19" t="s">
        <v>41</v>
      </c>
      <c r="E11" s="19" t="s">
        <v>41</v>
      </c>
      <c r="F11" s="19">
        <v>2326394</v>
      </c>
      <c r="G11" s="19">
        <v>1</v>
      </c>
      <c r="H11" s="19">
        <v>2012</v>
      </c>
      <c r="I11" s="19">
        <v>20120904</v>
      </c>
      <c r="J11" s="19" t="s">
        <v>1501</v>
      </c>
      <c r="K11" s="19">
        <v>6</v>
      </c>
      <c r="L11" s="19">
        <v>37</v>
      </c>
      <c r="M11" s="19">
        <v>23</v>
      </c>
      <c r="N11" s="19">
        <v>14</v>
      </c>
      <c r="O11" s="19" t="s">
        <v>1502</v>
      </c>
      <c r="P11" s="19">
        <v>4</v>
      </c>
      <c r="Q11" s="19" t="s">
        <v>1518</v>
      </c>
      <c r="R11" s="19"/>
      <c r="S11" s="19">
        <v>5000</v>
      </c>
      <c r="T11" s="19" t="s">
        <v>110</v>
      </c>
      <c r="U11" s="19"/>
      <c r="V11" s="19"/>
      <c r="W11" s="19"/>
      <c r="X11" s="19">
        <v>850</v>
      </c>
      <c r="Y11" s="19">
        <v>0</v>
      </c>
      <c r="Z11" s="19">
        <v>1</v>
      </c>
      <c r="AA11" s="19" t="s">
        <v>48</v>
      </c>
      <c r="AB11" s="19">
        <v>1</v>
      </c>
      <c r="AC11" s="19">
        <v>180472</v>
      </c>
      <c r="AD11" s="19">
        <v>12</v>
      </c>
      <c r="AE11" s="19"/>
      <c r="AF11" s="19"/>
      <c r="AG11" s="19"/>
      <c r="AH11" s="19">
        <v>121461</v>
      </c>
      <c r="AI11" s="19">
        <v>1</v>
      </c>
      <c r="AJ11" s="19"/>
      <c r="AK11" s="19"/>
      <c r="AL11" s="19"/>
      <c r="AM11" s="19"/>
      <c r="AN11" s="19"/>
      <c r="AO11" s="19">
        <v>2.92</v>
      </c>
      <c r="AP11" s="19" t="s">
        <v>1519</v>
      </c>
      <c r="AQ11" s="19" t="s">
        <v>1502</v>
      </c>
      <c r="AR11" s="19" t="s">
        <v>1505</v>
      </c>
      <c r="AS11" s="19" t="s">
        <v>1512</v>
      </c>
      <c r="AT11" s="19" t="s">
        <v>1513</v>
      </c>
      <c r="AU11" s="19" t="s">
        <v>1514</v>
      </c>
      <c r="AV11" s="19" t="s">
        <v>1515</v>
      </c>
      <c r="AW11" s="19">
        <v>2008</v>
      </c>
      <c r="AX11" s="19">
        <v>3</v>
      </c>
      <c r="AY11" s="19" t="s">
        <v>1516</v>
      </c>
      <c r="AZ11" s="19" t="s">
        <v>1517</v>
      </c>
      <c r="BA11" s="19">
        <v>2009</v>
      </c>
      <c r="BB11" t="str">
        <f>VLOOKUP(AC11,CTCwiretagcode!A$2:C$708,3,FALSE)</f>
        <v>COW</v>
      </c>
      <c r="BC11" t="str">
        <f t="shared" si="0"/>
        <v>NT</v>
      </c>
      <c r="BD11">
        <f t="shared" si="1"/>
        <v>3</v>
      </c>
      <c r="BW11" s="12">
        <v>2007</v>
      </c>
      <c r="BX11" s="11">
        <v>0.59424115176964609</v>
      </c>
      <c r="BY11" s="11">
        <v>0.95290858725761773</v>
      </c>
      <c r="BZ11" s="30">
        <v>18.82</v>
      </c>
      <c r="CA11" s="30">
        <v>21.189999999999998</v>
      </c>
      <c r="CB11" s="31">
        <f t="shared" ref="CB11:CB16" si="2">1-BZ11/(BZ11+CA11)</f>
        <v>0.52961759560109978</v>
      </c>
    </row>
    <row r="12" spans="1:80" x14ac:dyDescent="0.25">
      <c r="A12" s="19" t="s">
        <v>1501</v>
      </c>
      <c r="B12" s="19">
        <v>4.0999999999999996</v>
      </c>
      <c r="C12" s="19">
        <v>20140306</v>
      </c>
      <c r="D12" s="19" t="s">
        <v>41</v>
      </c>
      <c r="E12" s="19" t="s">
        <v>41</v>
      </c>
      <c r="F12" s="19">
        <v>2166770</v>
      </c>
      <c r="G12" s="19">
        <v>1</v>
      </c>
      <c r="H12" s="19">
        <v>2010</v>
      </c>
      <c r="I12" s="19">
        <v>20101005</v>
      </c>
      <c r="J12" s="19" t="s">
        <v>1501</v>
      </c>
      <c r="K12" s="19">
        <v>6</v>
      </c>
      <c r="L12" s="19">
        <v>41</v>
      </c>
      <c r="M12" s="19">
        <v>23</v>
      </c>
      <c r="N12" s="19">
        <v>49</v>
      </c>
      <c r="O12" s="19" t="s">
        <v>1502</v>
      </c>
      <c r="P12" s="19">
        <v>5</v>
      </c>
      <c r="Q12" s="19" t="s">
        <v>1503</v>
      </c>
      <c r="R12" s="19"/>
      <c r="S12" s="19">
        <v>5000</v>
      </c>
      <c r="T12" s="19" t="s">
        <v>45</v>
      </c>
      <c r="U12" s="19"/>
      <c r="V12" s="19"/>
      <c r="W12" s="19"/>
      <c r="X12" s="19">
        <v>470</v>
      </c>
      <c r="Y12" s="19">
        <v>0</v>
      </c>
      <c r="Z12" s="19">
        <v>1</v>
      </c>
      <c r="AA12" s="19" t="s">
        <v>48</v>
      </c>
      <c r="AB12" s="19">
        <v>1</v>
      </c>
      <c r="AC12" s="19">
        <v>180473</v>
      </c>
      <c r="AD12" s="19">
        <v>12</v>
      </c>
      <c r="AE12" s="19"/>
      <c r="AF12" s="19"/>
      <c r="AG12" s="19"/>
      <c r="AH12" s="19">
        <v>112782</v>
      </c>
      <c r="AI12" s="19">
        <v>1</v>
      </c>
      <c r="AJ12" s="19"/>
      <c r="AK12" s="19"/>
      <c r="AL12" s="19"/>
      <c r="AM12" s="19"/>
      <c r="AN12" s="19"/>
      <c r="AO12" s="19">
        <v>2.4700000000000002</v>
      </c>
      <c r="AP12" s="19" t="s">
        <v>1504</v>
      </c>
      <c r="AQ12" s="19" t="s">
        <v>1502</v>
      </c>
      <c r="AR12" s="19" t="s">
        <v>1505</v>
      </c>
      <c r="AS12" s="19" t="s">
        <v>1512</v>
      </c>
      <c r="AT12" s="19" t="s">
        <v>1513</v>
      </c>
      <c r="AU12" s="19" t="s">
        <v>1514</v>
      </c>
      <c r="AV12" s="19" t="s">
        <v>1515</v>
      </c>
      <c r="AW12" s="19">
        <v>2008</v>
      </c>
      <c r="AX12" s="19">
        <v>3</v>
      </c>
      <c r="AY12" s="19" t="s">
        <v>1516</v>
      </c>
      <c r="AZ12" s="19" t="s">
        <v>1517</v>
      </c>
      <c r="BA12" s="19">
        <v>2009</v>
      </c>
      <c r="BB12" t="str">
        <f>VLOOKUP(AC12,CTCwiretagcode!A$2:C$708,3,FALSE)</f>
        <v>COW</v>
      </c>
      <c r="BC12" t="str">
        <f t="shared" si="0"/>
        <v>mix</v>
      </c>
      <c r="BD12">
        <f t="shared" si="1"/>
        <v>4</v>
      </c>
      <c r="BW12" s="12">
        <v>2008</v>
      </c>
      <c r="BX12" s="11">
        <v>0.657005920496194</v>
      </c>
      <c r="BY12" s="11">
        <v>0.99618320610687028</v>
      </c>
      <c r="BZ12" s="30">
        <v>214.75999999999979</v>
      </c>
      <c r="CA12" s="30">
        <v>217.93999999999994</v>
      </c>
      <c r="CB12" s="31">
        <f t="shared" si="2"/>
        <v>0.50367460134042075</v>
      </c>
    </row>
    <row r="13" spans="1:80" x14ac:dyDescent="0.25">
      <c r="A13" s="19" t="s">
        <v>1501</v>
      </c>
      <c r="B13" s="19">
        <v>4.0999999999999996</v>
      </c>
      <c r="C13" s="19">
        <v>20140313</v>
      </c>
      <c r="D13" s="19" t="s">
        <v>41</v>
      </c>
      <c r="E13" s="19" t="s">
        <v>41</v>
      </c>
      <c r="F13" s="19">
        <v>2233014</v>
      </c>
      <c r="G13" s="19">
        <v>1</v>
      </c>
      <c r="H13" s="19">
        <v>2011</v>
      </c>
      <c r="I13" s="19">
        <v>20110823</v>
      </c>
      <c r="J13" s="19" t="s">
        <v>1501</v>
      </c>
      <c r="K13" s="19">
        <v>6</v>
      </c>
      <c r="L13" s="19">
        <v>35</v>
      </c>
      <c r="M13" s="19">
        <v>23</v>
      </c>
      <c r="N13" s="19">
        <v>14</v>
      </c>
      <c r="O13" s="19" t="s">
        <v>1502</v>
      </c>
      <c r="P13" s="19">
        <v>4</v>
      </c>
      <c r="Q13" s="19" t="s">
        <v>1518</v>
      </c>
      <c r="R13" s="19"/>
      <c r="S13" s="19">
        <v>5000</v>
      </c>
      <c r="T13" s="19" t="s">
        <v>110</v>
      </c>
      <c r="U13" s="19"/>
      <c r="V13" s="19"/>
      <c r="W13" s="19"/>
      <c r="X13" s="19">
        <v>770</v>
      </c>
      <c r="Y13" s="19">
        <v>0</v>
      </c>
      <c r="Z13" s="19">
        <v>1</v>
      </c>
      <c r="AA13" s="19" t="s">
        <v>48</v>
      </c>
      <c r="AB13" s="19">
        <v>1</v>
      </c>
      <c r="AC13" s="19">
        <v>180473</v>
      </c>
      <c r="AD13" s="19">
        <v>12</v>
      </c>
      <c r="AE13" s="19"/>
      <c r="AF13" s="19"/>
      <c r="AG13" s="19"/>
      <c r="AH13" s="19">
        <v>117396</v>
      </c>
      <c r="AI13" s="19">
        <v>1</v>
      </c>
      <c r="AJ13" s="19"/>
      <c r="AK13" s="19"/>
      <c r="AL13" s="19"/>
      <c r="AM13" s="19"/>
      <c r="AN13" s="19"/>
      <c r="AO13" s="19">
        <v>2.38</v>
      </c>
      <c r="AP13" s="19" t="s">
        <v>1519</v>
      </c>
      <c r="AQ13" s="19" t="s">
        <v>1502</v>
      </c>
      <c r="AR13" s="19" t="s">
        <v>1505</v>
      </c>
      <c r="AS13" s="19" t="s">
        <v>1512</v>
      </c>
      <c r="AT13" s="19" t="s">
        <v>1513</v>
      </c>
      <c r="AU13" s="19" t="s">
        <v>1514</v>
      </c>
      <c r="AV13" s="19" t="s">
        <v>1515</v>
      </c>
      <c r="AW13" s="19">
        <v>2008</v>
      </c>
      <c r="AX13" s="19">
        <v>3</v>
      </c>
      <c r="AY13" s="19" t="s">
        <v>1516</v>
      </c>
      <c r="AZ13" s="19" t="s">
        <v>1517</v>
      </c>
      <c r="BA13" s="19">
        <v>2009</v>
      </c>
      <c r="BB13" t="str">
        <f>VLOOKUP(AC13,CTCwiretagcode!A$2:C$708,3,FALSE)</f>
        <v>COW</v>
      </c>
      <c r="BC13" t="str">
        <f t="shared" si="0"/>
        <v>NT</v>
      </c>
      <c r="BD13">
        <f t="shared" si="1"/>
        <v>3</v>
      </c>
      <c r="BW13" s="12">
        <v>2009</v>
      </c>
      <c r="BX13" s="11">
        <v>0.74885503318067104</v>
      </c>
      <c r="BY13" s="11">
        <v>0.98648648648648651</v>
      </c>
      <c r="BZ13" s="30">
        <v>168.37000000000003</v>
      </c>
      <c r="CA13" s="30">
        <v>297.97999999999956</v>
      </c>
      <c r="CB13" s="31">
        <f t="shared" si="2"/>
        <v>0.63896215288946023</v>
      </c>
    </row>
    <row r="14" spans="1:80" x14ac:dyDescent="0.25">
      <c r="A14" s="19" t="s">
        <v>1501</v>
      </c>
      <c r="B14" s="19">
        <v>4.0999999999999996</v>
      </c>
      <c r="C14" s="19">
        <v>20140306</v>
      </c>
      <c r="D14" s="19" t="s">
        <v>41</v>
      </c>
      <c r="E14" s="19" t="s">
        <v>41</v>
      </c>
      <c r="F14" s="19">
        <v>2165629</v>
      </c>
      <c r="G14" s="19">
        <v>1</v>
      </c>
      <c r="H14" s="19">
        <v>2010</v>
      </c>
      <c r="I14" s="19">
        <v>20100916</v>
      </c>
      <c r="J14" s="19" t="s">
        <v>1501</v>
      </c>
      <c r="K14" s="19">
        <v>6</v>
      </c>
      <c r="L14" s="19">
        <v>38</v>
      </c>
      <c r="M14" s="19">
        <v>23</v>
      </c>
      <c r="N14" s="19">
        <v>19</v>
      </c>
      <c r="O14" s="19" t="s">
        <v>1502</v>
      </c>
      <c r="P14" s="19">
        <v>5</v>
      </c>
      <c r="Q14" s="19" t="s">
        <v>1503</v>
      </c>
      <c r="R14" s="19"/>
      <c r="S14" s="19">
        <v>5000</v>
      </c>
      <c r="T14" s="19" t="s">
        <v>45</v>
      </c>
      <c r="U14" s="19"/>
      <c r="V14" s="19"/>
      <c r="W14" s="19"/>
      <c r="X14" s="19">
        <v>520</v>
      </c>
      <c r="Y14" s="19">
        <v>0</v>
      </c>
      <c r="Z14" s="19">
        <v>1</v>
      </c>
      <c r="AA14" s="19" t="s">
        <v>48</v>
      </c>
      <c r="AB14" s="19">
        <v>1</v>
      </c>
      <c r="AC14" s="19">
        <v>180480</v>
      </c>
      <c r="AD14" s="19">
        <v>12</v>
      </c>
      <c r="AE14" s="19"/>
      <c r="AF14" s="19"/>
      <c r="AG14" s="19"/>
      <c r="AH14" s="19">
        <v>112779</v>
      </c>
      <c r="AI14" s="19">
        <v>1</v>
      </c>
      <c r="AJ14" s="19"/>
      <c r="AK14" s="19"/>
      <c r="AL14" s="19"/>
      <c r="AM14" s="19"/>
      <c r="AN14" s="19"/>
      <c r="AO14" s="19">
        <v>2.95</v>
      </c>
      <c r="AP14" s="19" t="s">
        <v>1504</v>
      </c>
      <c r="AQ14" s="19" t="s">
        <v>1502</v>
      </c>
      <c r="AR14" s="19" t="s">
        <v>1505</v>
      </c>
      <c r="AS14" s="19" t="s">
        <v>1506</v>
      </c>
      <c r="AT14" s="19" t="s">
        <v>1507</v>
      </c>
      <c r="AU14" s="19" t="s">
        <v>1520</v>
      </c>
      <c r="AV14" s="19" t="s">
        <v>1521</v>
      </c>
      <c r="AW14" s="19">
        <v>2008</v>
      </c>
      <c r="AX14" s="19">
        <v>3</v>
      </c>
      <c r="AY14" s="19" t="s">
        <v>1522</v>
      </c>
      <c r="AZ14" s="19" t="s">
        <v>1523</v>
      </c>
      <c r="BA14" s="19">
        <v>2009</v>
      </c>
      <c r="BB14" t="str">
        <f>VLOOKUP(AC14,CTCwiretagcode!A$2:C$708,3,FALSE)</f>
        <v>CHI</v>
      </c>
      <c r="BC14" t="str">
        <f t="shared" si="0"/>
        <v>NT</v>
      </c>
      <c r="BD14">
        <f t="shared" si="1"/>
        <v>3</v>
      </c>
      <c r="BI14" s="27" t="s">
        <v>1860</v>
      </c>
      <c r="BJ14" s="27" t="s">
        <v>1852</v>
      </c>
      <c r="BW14" s="12">
        <v>2010</v>
      </c>
      <c r="BX14" s="11">
        <v>0.58271591286077629</v>
      </c>
      <c r="BY14" s="11">
        <v>0.71551724137931039</v>
      </c>
      <c r="BZ14" s="30">
        <v>398.00999999999971</v>
      </c>
      <c r="CA14" s="30">
        <v>299.7</v>
      </c>
      <c r="CB14" s="31">
        <f t="shared" si="2"/>
        <v>0.42954809304725472</v>
      </c>
    </row>
    <row r="15" spans="1:80" x14ac:dyDescent="0.25">
      <c r="A15" s="19" t="s">
        <v>1501</v>
      </c>
      <c r="B15" s="19">
        <v>4.0999999999999996</v>
      </c>
      <c r="C15" s="19">
        <v>20140313</v>
      </c>
      <c r="D15" s="19" t="s">
        <v>41</v>
      </c>
      <c r="E15" s="19" t="s">
        <v>41</v>
      </c>
      <c r="F15" s="19">
        <v>2233457</v>
      </c>
      <c r="G15" s="19">
        <v>1</v>
      </c>
      <c r="H15" s="19">
        <v>2011</v>
      </c>
      <c r="I15" s="19">
        <v>20110906</v>
      </c>
      <c r="J15" s="19" t="s">
        <v>1501</v>
      </c>
      <c r="K15" s="19">
        <v>6</v>
      </c>
      <c r="L15" s="19">
        <v>37</v>
      </c>
      <c r="M15" s="19">
        <v>23</v>
      </c>
      <c r="N15" s="19">
        <v>49</v>
      </c>
      <c r="O15" s="19" t="s">
        <v>1502</v>
      </c>
      <c r="P15" s="19">
        <v>4</v>
      </c>
      <c r="Q15" s="19" t="s">
        <v>1503</v>
      </c>
      <c r="R15" s="19"/>
      <c r="S15" s="19">
        <v>5000</v>
      </c>
      <c r="T15" s="19" t="s">
        <v>45</v>
      </c>
      <c r="U15" s="19"/>
      <c r="V15" s="19"/>
      <c r="W15" s="19"/>
      <c r="X15" s="19">
        <v>810</v>
      </c>
      <c r="Y15" s="19">
        <v>0</v>
      </c>
      <c r="Z15" s="19">
        <v>1</v>
      </c>
      <c r="AA15" s="19" t="s">
        <v>48</v>
      </c>
      <c r="AB15" s="19">
        <v>1</v>
      </c>
      <c r="AC15" s="19">
        <v>180480</v>
      </c>
      <c r="AD15" s="19">
        <v>12</v>
      </c>
      <c r="AE15" s="19"/>
      <c r="AF15" s="19"/>
      <c r="AG15" s="19"/>
      <c r="AH15" s="19">
        <v>117398</v>
      </c>
      <c r="AI15" s="19">
        <v>1</v>
      </c>
      <c r="AJ15" s="19"/>
      <c r="AK15" s="19"/>
      <c r="AL15" s="19"/>
      <c r="AM15" s="19"/>
      <c r="AN15" s="19"/>
      <c r="AO15" s="19">
        <v>5.66</v>
      </c>
      <c r="AP15" s="19" t="s">
        <v>1504</v>
      </c>
      <c r="AQ15" s="19" t="s">
        <v>1502</v>
      </c>
      <c r="AR15" s="19" t="s">
        <v>1505</v>
      </c>
      <c r="AS15" s="19" t="s">
        <v>1506</v>
      </c>
      <c r="AT15" s="19" t="s">
        <v>1507</v>
      </c>
      <c r="AU15" s="19" t="s">
        <v>1520</v>
      </c>
      <c r="AV15" s="19" t="s">
        <v>1521</v>
      </c>
      <c r="AW15" s="19">
        <v>2008</v>
      </c>
      <c r="AX15" s="19">
        <v>3</v>
      </c>
      <c r="AY15" s="19" t="s">
        <v>1522</v>
      </c>
      <c r="AZ15" s="19" t="s">
        <v>1523</v>
      </c>
      <c r="BA15" s="19">
        <v>2009</v>
      </c>
      <c r="BB15" t="str">
        <f>VLOOKUP(AC15,CTCwiretagcode!A$2:C$708,3,FALSE)</f>
        <v>CHI</v>
      </c>
      <c r="BC15" t="str">
        <f t="shared" si="0"/>
        <v>mix</v>
      </c>
      <c r="BD15">
        <f t="shared" si="1"/>
        <v>3</v>
      </c>
      <c r="BI15" s="27" t="s">
        <v>1595</v>
      </c>
      <c r="BJ15" t="s">
        <v>1853</v>
      </c>
      <c r="BK15" t="s">
        <v>1854</v>
      </c>
      <c r="BL15" t="s">
        <v>1855</v>
      </c>
      <c r="BM15" t="s">
        <v>1858</v>
      </c>
      <c r="BW15" s="12">
        <v>2011</v>
      </c>
      <c r="BX15" s="11">
        <v>0.56006057983556901</v>
      </c>
      <c r="BY15" s="11">
        <v>1</v>
      </c>
      <c r="BZ15" s="30">
        <v>380.6800000000004</v>
      </c>
      <c r="CA15" s="30">
        <v>277.82999999999987</v>
      </c>
      <c r="CB15" s="31">
        <f t="shared" si="2"/>
        <v>0.42190703254316519</v>
      </c>
    </row>
    <row r="16" spans="1:80" x14ac:dyDescent="0.25">
      <c r="A16" s="19" t="s">
        <v>1501</v>
      </c>
      <c r="B16" s="19">
        <v>4.0999999999999996</v>
      </c>
      <c r="C16" s="19">
        <v>20150424</v>
      </c>
      <c r="D16" s="19" t="s">
        <v>41</v>
      </c>
      <c r="E16" s="19" t="s">
        <v>41</v>
      </c>
      <c r="F16" s="19">
        <v>2326200</v>
      </c>
      <c r="G16" s="19">
        <v>1</v>
      </c>
      <c r="H16" s="19">
        <v>2012</v>
      </c>
      <c r="I16" s="19">
        <v>20120906</v>
      </c>
      <c r="J16" s="19" t="s">
        <v>1501</v>
      </c>
      <c r="K16" s="19">
        <v>6</v>
      </c>
      <c r="L16" s="19">
        <v>37</v>
      </c>
      <c r="M16" s="19">
        <v>23</v>
      </c>
      <c r="N16" s="19">
        <v>17</v>
      </c>
      <c r="O16" s="19" t="s">
        <v>1502</v>
      </c>
      <c r="P16" s="19">
        <v>4</v>
      </c>
      <c r="Q16" s="19" t="s">
        <v>1503</v>
      </c>
      <c r="R16" s="19"/>
      <c r="S16" s="19">
        <v>5000</v>
      </c>
      <c r="T16" s="19" t="s">
        <v>110</v>
      </c>
      <c r="U16" s="19"/>
      <c r="V16" s="19"/>
      <c r="W16" s="19"/>
      <c r="X16" s="19">
        <v>820</v>
      </c>
      <c r="Y16" s="19">
        <v>0</v>
      </c>
      <c r="Z16" s="19">
        <v>1</v>
      </c>
      <c r="AA16" s="19" t="s">
        <v>48</v>
      </c>
      <c r="AB16" s="19">
        <v>1</v>
      </c>
      <c r="AC16" s="19">
        <v>180480</v>
      </c>
      <c r="AD16" s="19">
        <v>12</v>
      </c>
      <c r="AE16" s="19"/>
      <c r="AF16" s="19"/>
      <c r="AG16" s="19"/>
      <c r="AH16" s="19">
        <v>121461</v>
      </c>
      <c r="AI16" s="19">
        <v>1</v>
      </c>
      <c r="AJ16" s="19"/>
      <c r="AK16" s="19"/>
      <c r="AL16" s="19"/>
      <c r="AM16" s="19"/>
      <c r="AN16" s="19"/>
      <c r="AO16" s="19">
        <v>2.92</v>
      </c>
      <c r="AP16" s="19" t="s">
        <v>1504</v>
      </c>
      <c r="AQ16" s="19" t="s">
        <v>1502</v>
      </c>
      <c r="AR16" s="19" t="s">
        <v>1505</v>
      </c>
      <c r="AS16" s="19" t="s">
        <v>1506</v>
      </c>
      <c r="AT16" s="19" t="s">
        <v>1507</v>
      </c>
      <c r="AU16" s="19" t="s">
        <v>1520</v>
      </c>
      <c r="AV16" s="19" t="s">
        <v>1521</v>
      </c>
      <c r="AW16" s="19">
        <v>2008</v>
      </c>
      <c r="AX16" s="19">
        <v>3</v>
      </c>
      <c r="AY16" s="19" t="s">
        <v>1522</v>
      </c>
      <c r="AZ16" s="19" t="s">
        <v>1523</v>
      </c>
      <c r="BA16" s="19">
        <v>2009</v>
      </c>
      <c r="BB16" t="str">
        <f>VLOOKUP(AC16,CTCwiretagcode!A$2:C$708,3,FALSE)</f>
        <v>CHI</v>
      </c>
      <c r="BC16" t="str">
        <f t="shared" si="0"/>
        <v>Tr</v>
      </c>
      <c r="BD16">
        <f t="shared" si="1"/>
        <v>3</v>
      </c>
      <c r="BI16" t="s">
        <v>1696</v>
      </c>
      <c r="BJ16" s="30"/>
      <c r="BK16" s="30">
        <v>5.7799999999999994</v>
      </c>
      <c r="BL16" s="30">
        <v>9.7899999999999991</v>
      </c>
      <c r="BM16" s="30">
        <v>15.569999999999999</v>
      </c>
      <c r="BW16" s="12">
        <v>2012</v>
      </c>
      <c r="BX16" s="11">
        <v>0.63449925019251818</v>
      </c>
      <c r="BY16" s="11">
        <v>0.78787878787878785</v>
      </c>
      <c r="BZ16" s="30">
        <v>106.88</v>
      </c>
      <c r="CA16" s="30">
        <v>137.25000000000003</v>
      </c>
      <c r="CB16" s="31">
        <f t="shared" si="2"/>
        <v>0.56220046696432235</v>
      </c>
    </row>
    <row r="17" spans="1:79" x14ac:dyDescent="0.25">
      <c r="A17" s="19" t="s">
        <v>1501</v>
      </c>
      <c r="B17" s="19">
        <v>4.0999999999999996</v>
      </c>
      <c r="C17" s="19">
        <v>20150424</v>
      </c>
      <c r="D17" s="19" t="s">
        <v>41</v>
      </c>
      <c r="E17" s="19" t="s">
        <v>41</v>
      </c>
      <c r="F17" s="19">
        <v>2351815</v>
      </c>
      <c r="G17" s="19">
        <v>1</v>
      </c>
      <c r="H17" s="19">
        <v>2012</v>
      </c>
      <c r="I17" s="19">
        <v>20120820</v>
      </c>
      <c r="J17" s="19" t="s">
        <v>1501</v>
      </c>
      <c r="K17" s="19">
        <v>6</v>
      </c>
      <c r="L17" s="19">
        <v>35</v>
      </c>
      <c r="M17" s="19">
        <v>23</v>
      </c>
      <c r="N17" s="19">
        <v>14</v>
      </c>
      <c r="O17" s="19" t="s">
        <v>1502</v>
      </c>
      <c r="P17" s="19">
        <v>4</v>
      </c>
      <c r="Q17" s="19" t="s">
        <v>1518</v>
      </c>
      <c r="R17" s="19"/>
      <c r="S17" s="19">
        <v>5000</v>
      </c>
      <c r="T17" s="19" t="s">
        <v>110</v>
      </c>
      <c r="U17" s="19"/>
      <c r="V17" s="19"/>
      <c r="W17" s="19"/>
      <c r="X17" s="19">
        <v>790</v>
      </c>
      <c r="Y17" s="19">
        <v>0</v>
      </c>
      <c r="Z17" s="19">
        <v>1</v>
      </c>
      <c r="AA17" s="19" t="s">
        <v>48</v>
      </c>
      <c r="AB17" s="19">
        <v>1</v>
      </c>
      <c r="AC17" s="19">
        <v>180480</v>
      </c>
      <c r="AD17" s="19">
        <v>12</v>
      </c>
      <c r="AE17" s="19"/>
      <c r="AF17" s="19"/>
      <c r="AG17" s="19"/>
      <c r="AH17" s="19">
        <v>121459</v>
      </c>
      <c r="AI17" s="19">
        <v>1</v>
      </c>
      <c r="AJ17" s="19"/>
      <c r="AK17" s="19"/>
      <c r="AL17" s="19"/>
      <c r="AM17" s="19"/>
      <c r="AN17" s="19"/>
      <c r="AO17" s="19">
        <v>2.15</v>
      </c>
      <c r="AP17" s="19" t="s">
        <v>1519</v>
      </c>
      <c r="AQ17" s="19" t="s">
        <v>1502</v>
      </c>
      <c r="AR17" s="19" t="s">
        <v>1505</v>
      </c>
      <c r="AS17" s="19" t="s">
        <v>1506</v>
      </c>
      <c r="AT17" s="19" t="s">
        <v>1507</v>
      </c>
      <c r="AU17" s="19" t="s">
        <v>1520</v>
      </c>
      <c r="AV17" s="19" t="s">
        <v>1521</v>
      </c>
      <c r="AW17" s="19">
        <v>2008</v>
      </c>
      <c r="AX17" s="19">
        <v>3</v>
      </c>
      <c r="AY17" s="19" t="s">
        <v>1522</v>
      </c>
      <c r="AZ17" s="19" t="s">
        <v>1523</v>
      </c>
      <c r="BA17" s="19">
        <v>2009</v>
      </c>
      <c r="BB17" t="str">
        <f>VLOOKUP(AC17,CTCwiretagcode!A$2:C$708,3,FALSE)</f>
        <v>CHI</v>
      </c>
      <c r="BC17" t="str">
        <f t="shared" si="0"/>
        <v>NT</v>
      </c>
      <c r="BD17">
        <f t="shared" si="1"/>
        <v>3</v>
      </c>
      <c r="BI17" t="s">
        <v>1705</v>
      </c>
      <c r="BJ17" s="30">
        <v>26.169999999999995</v>
      </c>
      <c r="BK17" s="30">
        <v>49.870000000000005</v>
      </c>
      <c r="BL17" s="30">
        <v>14.77</v>
      </c>
      <c r="BM17" s="30">
        <v>90.809999999999988</v>
      </c>
      <c r="BW17" s="12">
        <v>2013</v>
      </c>
      <c r="BX17" s="11">
        <v>0.5889056018961667</v>
      </c>
      <c r="BY17" s="11">
        <v>0.89473684210526316</v>
      </c>
      <c r="BZ17" s="30"/>
      <c r="CA17" s="30">
        <v>1.72</v>
      </c>
    </row>
    <row r="18" spans="1:79" x14ac:dyDescent="0.25">
      <c r="A18" s="19" t="s">
        <v>1501</v>
      </c>
      <c r="B18" s="19">
        <v>4.0999999999999996</v>
      </c>
      <c r="C18" s="19">
        <v>20140313</v>
      </c>
      <c r="D18" s="19" t="s">
        <v>41</v>
      </c>
      <c r="E18" s="19" t="s">
        <v>41</v>
      </c>
      <c r="F18" s="19">
        <v>2232766</v>
      </c>
      <c r="G18" s="19">
        <v>1</v>
      </c>
      <c r="H18" s="19">
        <v>2011</v>
      </c>
      <c r="I18" s="19">
        <v>20110901</v>
      </c>
      <c r="J18" s="19" t="s">
        <v>1501</v>
      </c>
      <c r="K18" s="19">
        <v>6</v>
      </c>
      <c r="L18" s="19">
        <v>36</v>
      </c>
      <c r="M18" s="19">
        <v>23</v>
      </c>
      <c r="N18" s="19">
        <v>49</v>
      </c>
      <c r="O18" s="19" t="s">
        <v>1502</v>
      </c>
      <c r="P18" s="19">
        <v>4</v>
      </c>
      <c r="Q18" s="19" t="s">
        <v>1503</v>
      </c>
      <c r="R18" s="19"/>
      <c r="S18" s="19">
        <v>5000</v>
      </c>
      <c r="T18" s="19" t="s">
        <v>45</v>
      </c>
      <c r="U18" s="19"/>
      <c r="V18" s="19"/>
      <c r="W18" s="19"/>
      <c r="X18" s="19">
        <v>780</v>
      </c>
      <c r="Y18" s="19">
        <v>0</v>
      </c>
      <c r="Z18" s="19">
        <v>1</v>
      </c>
      <c r="AA18" s="19" t="s">
        <v>48</v>
      </c>
      <c r="AB18" s="19">
        <v>1</v>
      </c>
      <c r="AC18" s="19">
        <v>180482</v>
      </c>
      <c r="AD18" s="19">
        <v>12</v>
      </c>
      <c r="AE18" s="19"/>
      <c r="AF18" s="19"/>
      <c r="AG18" s="19"/>
      <c r="AH18" s="19">
        <v>117397</v>
      </c>
      <c r="AI18" s="19">
        <v>1</v>
      </c>
      <c r="AJ18" s="19"/>
      <c r="AK18" s="19"/>
      <c r="AL18" s="19"/>
      <c r="AM18" s="19"/>
      <c r="AN18" s="19"/>
      <c r="AO18" s="19">
        <v>2.8</v>
      </c>
      <c r="AP18" s="19" t="s">
        <v>1504</v>
      </c>
      <c r="AQ18" s="19" t="s">
        <v>1502</v>
      </c>
      <c r="AR18" s="19" t="s">
        <v>1505</v>
      </c>
      <c r="AS18" s="19" t="s">
        <v>1506</v>
      </c>
      <c r="AT18" s="19" t="s">
        <v>1507</v>
      </c>
      <c r="AU18" s="19" t="s">
        <v>1520</v>
      </c>
      <c r="AV18" s="19" t="s">
        <v>1521</v>
      </c>
      <c r="AW18" s="19">
        <v>2008</v>
      </c>
      <c r="AX18" s="19">
        <v>3</v>
      </c>
      <c r="AY18" s="19" t="s">
        <v>1522</v>
      </c>
      <c r="AZ18" s="19" t="s">
        <v>1523</v>
      </c>
      <c r="BA18" s="19">
        <v>2009</v>
      </c>
      <c r="BB18" t="str">
        <f>VLOOKUP(AC18,CTCwiretagcode!A$2:C$708,3,FALSE)</f>
        <v>CHI</v>
      </c>
      <c r="BC18" t="str">
        <f t="shared" si="0"/>
        <v>mix</v>
      </c>
      <c r="BD18">
        <f t="shared" si="1"/>
        <v>3</v>
      </c>
      <c r="BI18" t="s">
        <v>1699</v>
      </c>
      <c r="BJ18" s="30">
        <v>51.4</v>
      </c>
      <c r="BK18" s="30">
        <v>67.209999999999994</v>
      </c>
      <c r="BL18" s="30">
        <v>63.779999999999987</v>
      </c>
      <c r="BM18" s="30">
        <v>182.39</v>
      </c>
      <c r="BW18" s="12">
        <v>2014</v>
      </c>
      <c r="BX18" s="11">
        <v>0.63436624649859941</v>
      </c>
      <c r="BY18" s="11">
        <v>1</v>
      </c>
    </row>
    <row r="19" spans="1:79" x14ac:dyDescent="0.25">
      <c r="A19" s="19" t="s">
        <v>1501</v>
      </c>
      <c r="B19" s="19">
        <v>4.0999999999999996</v>
      </c>
      <c r="C19" s="19">
        <v>20140313</v>
      </c>
      <c r="D19" s="19" t="s">
        <v>41</v>
      </c>
      <c r="E19" s="19" t="s">
        <v>41</v>
      </c>
      <c r="F19" s="19">
        <v>2252861</v>
      </c>
      <c r="G19" s="19">
        <v>1</v>
      </c>
      <c r="H19" s="19">
        <v>2011</v>
      </c>
      <c r="I19" s="19">
        <v>20110907</v>
      </c>
      <c r="J19" s="19" t="s">
        <v>1501</v>
      </c>
      <c r="K19" s="19">
        <v>6</v>
      </c>
      <c r="L19" s="19">
        <v>37</v>
      </c>
      <c r="M19" s="19">
        <v>23</v>
      </c>
      <c r="N19" s="19">
        <v>49</v>
      </c>
      <c r="O19" s="19" t="s">
        <v>1502</v>
      </c>
      <c r="P19" s="19">
        <v>4</v>
      </c>
      <c r="Q19" s="19" t="s">
        <v>1503</v>
      </c>
      <c r="R19" s="19"/>
      <c r="S19" s="19">
        <v>5000</v>
      </c>
      <c r="T19" s="19" t="s">
        <v>45</v>
      </c>
      <c r="U19" s="19"/>
      <c r="V19" s="19"/>
      <c r="W19" s="19"/>
      <c r="X19" s="19">
        <v>640</v>
      </c>
      <c r="Y19" s="19">
        <v>0</v>
      </c>
      <c r="Z19" s="19">
        <v>1</v>
      </c>
      <c r="AA19" s="19" t="s">
        <v>48</v>
      </c>
      <c r="AB19" s="19">
        <v>1</v>
      </c>
      <c r="AC19" s="19">
        <v>180482</v>
      </c>
      <c r="AD19" s="19">
        <v>12</v>
      </c>
      <c r="AE19" s="19"/>
      <c r="AF19" s="19"/>
      <c r="AG19" s="19"/>
      <c r="AH19" s="19">
        <v>117398</v>
      </c>
      <c r="AI19" s="19">
        <v>1</v>
      </c>
      <c r="AJ19" s="19"/>
      <c r="AK19" s="19"/>
      <c r="AL19" s="19"/>
      <c r="AM19" s="19"/>
      <c r="AN19" s="19"/>
      <c r="AO19" s="19">
        <v>5.66</v>
      </c>
      <c r="AP19" s="19" t="s">
        <v>1504</v>
      </c>
      <c r="AQ19" s="19" t="s">
        <v>1502</v>
      </c>
      <c r="AR19" s="19" t="s">
        <v>1505</v>
      </c>
      <c r="AS19" s="19" t="s">
        <v>1506</v>
      </c>
      <c r="AT19" s="19" t="s">
        <v>1507</v>
      </c>
      <c r="AU19" s="19" t="s">
        <v>1520</v>
      </c>
      <c r="AV19" s="19" t="s">
        <v>1521</v>
      </c>
      <c r="AW19" s="19">
        <v>2008</v>
      </c>
      <c r="AX19" s="19">
        <v>3</v>
      </c>
      <c r="AY19" s="19" t="s">
        <v>1522</v>
      </c>
      <c r="AZ19" s="19" t="s">
        <v>1523</v>
      </c>
      <c r="BA19" s="19">
        <v>2009</v>
      </c>
      <c r="BB19" t="str">
        <f>VLOOKUP(AC19,CTCwiretagcode!A$2:C$708,3,FALSE)</f>
        <v>CHI</v>
      </c>
      <c r="BC19" t="str">
        <f t="shared" si="0"/>
        <v>mix</v>
      </c>
      <c r="BD19">
        <f t="shared" si="1"/>
        <v>3</v>
      </c>
      <c r="BI19" t="s">
        <v>1795</v>
      </c>
      <c r="BJ19" s="30"/>
      <c r="BK19" s="30"/>
      <c r="BL19" s="30">
        <v>2.85</v>
      </c>
      <c r="BM19" s="30">
        <v>2.85</v>
      </c>
    </row>
    <row r="20" spans="1:79" x14ac:dyDescent="0.25">
      <c r="A20" s="19" t="s">
        <v>1501</v>
      </c>
      <c r="B20" s="19">
        <v>4.0999999999999996</v>
      </c>
      <c r="C20" s="19">
        <v>20150424</v>
      </c>
      <c r="D20" s="19" t="s">
        <v>41</v>
      </c>
      <c r="E20" s="19" t="s">
        <v>41</v>
      </c>
      <c r="F20" s="19">
        <v>2351865</v>
      </c>
      <c r="G20" s="19">
        <v>1</v>
      </c>
      <c r="H20" s="19">
        <v>2012</v>
      </c>
      <c r="I20" s="19">
        <v>20120919</v>
      </c>
      <c r="J20" s="19" t="s">
        <v>1501</v>
      </c>
      <c r="K20" s="19">
        <v>6</v>
      </c>
      <c r="L20" s="19">
        <v>39</v>
      </c>
      <c r="M20" s="19">
        <v>23</v>
      </c>
      <c r="N20" s="19">
        <v>49</v>
      </c>
      <c r="O20" s="19" t="s">
        <v>1502</v>
      </c>
      <c r="P20" s="19">
        <v>4</v>
      </c>
      <c r="Q20" s="19" t="s">
        <v>1503</v>
      </c>
      <c r="R20" s="19"/>
      <c r="S20" s="19">
        <v>5000</v>
      </c>
      <c r="T20" s="19" t="s">
        <v>110</v>
      </c>
      <c r="U20" s="19"/>
      <c r="V20" s="19"/>
      <c r="W20" s="19"/>
      <c r="X20" s="19">
        <v>840</v>
      </c>
      <c r="Y20" s="19">
        <v>0</v>
      </c>
      <c r="Z20" s="19">
        <v>1</v>
      </c>
      <c r="AA20" s="19" t="s">
        <v>48</v>
      </c>
      <c r="AB20" s="19">
        <v>1</v>
      </c>
      <c r="AC20" s="19">
        <v>180482</v>
      </c>
      <c r="AD20" s="19">
        <v>12</v>
      </c>
      <c r="AE20" s="19"/>
      <c r="AF20" s="19"/>
      <c r="AG20" s="19"/>
      <c r="AH20" s="19">
        <v>121463</v>
      </c>
      <c r="AI20" s="19">
        <v>1</v>
      </c>
      <c r="AJ20" s="19"/>
      <c r="AK20" s="19"/>
      <c r="AL20" s="19"/>
      <c r="AM20" s="19"/>
      <c r="AN20" s="19"/>
      <c r="AO20" s="19">
        <v>3.24</v>
      </c>
      <c r="AP20" s="19" t="s">
        <v>1504</v>
      </c>
      <c r="AQ20" s="19" t="s">
        <v>1502</v>
      </c>
      <c r="AR20" s="19" t="s">
        <v>1505</v>
      </c>
      <c r="AS20" s="19" t="s">
        <v>1506</v>
      </c>
      <c r="AT20" s="19" t="s">
        <v>1507</v>
      </c>
      <c r="AU20" s="19" t="s">
        <v>1520</v>
      </c>
      <c r="AV20" s="19" t="s">
        <v>1521</v>
      </c>
      <c r="AW20" s="19">
        <v>2008</v>
      </c>
      <c r="AX20" s="19">
        <v>3</v>
      </c>
      <c r="AY20" s="19" t="s">
        <v>1522</v>
      </c>
      <c r="AZ20" s="19" t="s">
        <v>1523</v>
      </c>
      <c r="BA20" s="19">
        <v>2009</v>
      </c>
      <c r="BB20" t="str">
        <f>VLOOKUP(AC20,CTCwiretagcode!A$2:C$708,3,FALSE)</f>
        <v>CHI</v>
      </c>
      <c r="BC20" t="str">
        <f t="shared" si="0"/>
        <v>mix</v>
      </c>
      <c r="BD20">
        <f t="shared" si="1"/>
        <v>3</v>
      </c>
      <c r="BI20" t="s">
        <v>1837</v>
      </c>
      <c r="BJ20" s="30">
        <v>54.409999999999982</v>
      </c>
      <c r="BK20" s="30">
        <v>429.41000000000037</v>
      </c>
      <c r="BL20" s="30">
        <v>150.39000000000001</v>
      </c>
      <c r="BM20" s="30">
        <v>634.21000000000038</v>
      </c>
    </row>
    <row r="21" spans="1:79" x14ac:dyDescent="0.25">
      <c r="A21" s="19" t="s">
        <v>1501</v>
      </c>
      <c r="B21" s="19">
        <v>4.0999999999999996</v>
      </c>
      <c r="C21" s="19">
        <v>20120725</v>
      </c>
      <c r="D21" s="19" t="s">
        <v>41</v>
      </c>
      <c r="E21" s="19" t="s">
        <v>41</v>
      </c>
      <c r="F21" s="19">
        <v>1913318</v>
      </c>
      <c r="G21" s="19">
        <v>1</v>
      </c>
      <c r="H21" s="19">
        <v>2007</v>
      </c>
      <c r="I21" s="19">
        <v>20070918</v>
      </c>
      <c r="J21" s="19" t="s">
        <v>1501</v>
      </c>
      <c r="K21" s="19">
        <v>6</v>
      </c>
      <c r="L21" s="19">
        <v>38</v>
      </c>
      <c r="M21" s="19">
        <v>23</v>
      </c>
      <c r="N21" s="19">
        <v>17</v>
      </c>
      <c r="O21" s="19" t="s">
        <v>1502</v>
      </c>
      <c r="P21" s="19">
        <v>5</v>
      </c>
      <c r="Q21" s="19" t="s">
        <v>1503</v>
      </c>
      <c r="R21" s="19"/>
      <c r="S21" s="19">
        <v>5000</v>
      </c>
      <c r="T21" s="19" t="s">
        <v>45</v>
      </c>
      <c r="U21" s="19"/>
      <c r="V21" s="19"/>
      <c r="W21" s="19"/>
      <c r="X21" s="19">
        <v>500</v>
      </c>
      <c r="Y21" s="19">
        <v>0</v>
      </c>
      <c r="Z21" s="19">
        <v>1</v>
      </c>
      <c r="AA21" s="19" t="s">
        <v>48</v>
      </c>
      <c r="AB21" s="19">
        <v>1</v>
      </c>
      <c r="AC21" s="19">
        <v>184422</v>
      </c>
      <c r="AD21" s="19">
        <v>12</v>
      </c>
      <c r="AE21" s="19"/>
      <c r="AF21" s="19"/>
      <c r="AG21" s="19"/>
      <c r="AH21" s="19">
        <v>103515</v>
      </c>
      <c r="AI21" s="19">
        <v>1</v>
      </c>
      <c r="AJ21" s="19"/>
      <c r="AK21" s="19"/>
      <c r="AL21" s="19"/>
      <c r="AM21" s="19"/>
      <c r="AN21" s="19"/>
      <c r="AO21" s="19">
        <v>1.43</v>
      </c>
      <c r="AP21" s="19" t="s">
        <v>1504</v>
      </c>
      <c r="AQ21" s="19" t="s">
        <v>1502</v>
      </c>
      <c r="AR21" s="19" t="s">
        <v>1505</v>
      </c>
      <c r="AS21" s="19" t="s">
        <v>1512</v>
      </c>
      <c r="AT21" s="19" t="s">
        <v>1513</v>
      </c>
      <c r="AU21" s="19" t="s">
        <v>1514</v>
      </c>
      <c r="AV21" s="19" t="s">
        <v>1515</v>
      </c>
      <c r="AW21" s="19">
        <v>2005</v>
      </c>
      <c r="AX21" s="19">
        <v>3</v>
      </c>
      <c r="AY21" s="19" t="s">
        <v>1516</v>
      </c>
      <c r="AZ21" s="19" t="s">
        <v>1517</v>
      </c>
      <c r="BA21" s="19">
        <v>2006</v>
      </c>
      <c r="BB21" t="str">
        <f>VLOOKUP(AC21,CTCwiretagcode!A$2:C$708,3,FALSE)</f>
        <v>COW</v>
      </c>
      <c r="BC21" t="str">
        <f t="shared" si="0"/>
        <v>Tr</v>
      </c>
      <c r="BD21">
        <f t="shared" si="1"/>
        <v>3</v>
      </c>
      <c r="BI21" t="s">
        <v>1615</v>
      </c>
      <c r="BJ21" s="30">
        <v>3.01</v>
      </c>
      <c r="BK21" s="30">
        <v>3.2</v>
      </c>
      <c r="BL21" s="30">
        <v>5.2799999999999994</v>
      </c>
      <c r="BM21" s="30">
        <v>11.489999999999998</v>
      </c>
    </row>
    <row r="22" spans="1:79" x14ac:dyDescent="0.25">
      <c r="A22" s="19" t="s">
        <v>1501</v>
      </c>
      <c r="B22" s="19">
        <v>4.0999999999999996</v>
      </c>
      <c r="C22" s="19">
        <v>20120731</v>
      </c>
      <c r="D22" s="19" t="s">
        <v>41</v>
      </c>
      <c r="E22" s="19" t="s">
        <v>41</v>
      </c>
      <c r="F22" s="19">
        <v>2027055</v>
      </c>
      <c r="G22" s="19">
        <v>1</v>
      </c>
      <c r="H22" s="19">
        <v>2008</v>
      </c>
      <c r="I22" s="19">
        <v>20080919</v>
      </c>
      <c r="J22" s="19" t="s">
        <v>1501</v>
      </c>
      <c r="K22" s="19">
        <v>6</v>
      </c>
      <c r="L22" s="19">
        <v>38</v>
      </c>
      <c r="M22" s="19">
        <v>23</v>
      </c>
      <c r="N22" s="19">
        <v>14</v>
      </c>
      <c r="O22" s="19" t="s">
        <v>1502</v>
      </c>
      <c r="P22" s="19">
        <v>5</v>
      </c>
      <c r="Q22" s="19" t="s">
        <v>1503</v>
      </c>
      <c r="R22" s="19"/>
      <c r="S22" s="19">
        <v>5000</v>
      </c>
      <c r="T22" s="19" t="s">
        <v>45</v>
      </c>
      <c r="U22" s="19"/>
      <c r="V22" s="19"/>
      <c r="W22" s="19"/>
      <c r="X22" s="19">
        <v>770</v>
      </c>
      <c r="Y22" s="19">
        <v>0</v>
      </c>
      <c r="Z22" s="19">
        <v>1</v>
      </c>
      <c r="AA22" s="19" t="s">
        <v>48</v>
      </c>
      <c r="AB22" s="19">
        <v>1</v>
      </c>
      <c r="AC22" s="19">
        <v>184422</v>
      </c>
      <c r="AD22" s="19">
        <v>12</v>
      </c>
      <c r="AE22" s="19"/>
      <c r="AF22" s="19"/>
      <c r="AG22" s="19"/>
      <c r="AH22" s="19">
        <v>105952</v>
      </c>
      <c r="AI22" s="19">
        <v>1</v>
      </c>
      <c r="AJ22" s="19"/>
      <c r="AK22" s="19"/>
      <c r="AL22" s="19"/>
      <c r="AM22" s="19"/>
      <c r="AN22" s="19"/>
      <c r="AO22" s="19">
        <v>2.4</v>
      </c>
      <c r="AP22" s="19" t="s">
        <v>1504</v>
      </c>
      <c r="AQ22" s="19" t="s">
        <v>1502</v>
      </c>
      <c r="AR22" s="19" t="s">
        <v>1505</v>
      </c>
      <c r="AS22" s="19" t="s">
        <v>1512</v>
      </c>
      <c r="AT22" s="19" t="s">
        <v>1513</v>
      </c>
      <c r="AU22" s="19" t="s">
        <v>1514</v>
      </c>
      <c r="AV22" s="19" t="s">
        <v>1515</v>
      </c>
      <c r="AW22" s="19">
        <v>2005</v>
      </c>
      <c r="AX22" s="19">
        <v>3</v>
      </c>
      <c r="AY22" s="19" t="s">
        <v>1516</v>
      </c>
      <c r="AZ22" s="19" t="s">
        <v>1517</v>
      </c>
      <c r="BA22" s="19">
        <v>2006</v>
      </c>
      <c r="BB22" t="str">
        <f>VLOOKUP(AC22,CTCwiretagcode!A$2:C$708,3,FALSE)</f>
        <v>COW</v>
      </c>
      <c r="BC22" t="str">
        <f t="shared" si="0"/>
        <v>NT</v>
      </c>
      <c r="BD22">
        <f t="shared" si="1"/>
        <v>3</v>
      </c>
      <c r="BI22" t="s">
        <v>1844</v>
      </c>
      <c r="BJ22" s="30"/>
      <c r="BK22" s="30">
        <v>3.2</v>
      </c>
      <c r="BL22" s="30"/>
      <c r="BM22" s="30">
        <v>3.2</v>
      </c>
    </row>
    <row r="23" spans="1:79" x14ac:dyDescent="0.25">
      <c r="A23" s="19" t="s">
        <v>1501</v>
      </c>
      <c r="B23" s="19">
        <v>4.0999999999999996</v>
      </c>
      <c r="C23" s="19">
        <v>20120731</v>
      </c>
      <c r="D23" s="19" t="s">
        <v>41</v>
      </c>
      <c r="E23" s="19" t="s">
        <v>41</v>
      </c>
      <c r="F23" s="19">
        <v>2002290</v>
      </c>
      <c r="G23" s="19">
        <v>1</v>
      </c>
      <c r="H23" s="19">
        <v>2008</v>
      </c>
      <c r="I23" s="19">
        <v>20080819</v>
      </c>
      <c r="J23" s="19" t="s">
        <v>1501</v>
      </c>
      <c r="K23" s="19">
        <v>6</v>
      </c>
      <c r="L23" s="19">
        <v>34</v>
      </c>
      <c r="M23" s="19">
        <v>23</v>
      </c>
      <c r="N23" s="19">
        <v>14</v>
      </c>
      <c r="O23" s="19" t="s">
        <v>1502</v>
      </c>
      <c r="P23" s="19">
        <v>5</v>
      </c>
      <c r="Q23" s="19" t="s">
        <v>1518</v>
      </c>
      <c r="R23" s="19"/>
      <c r="S23" s="19">
        <v>5000</v>
      </c>
      <c r="T23" s="19" t="s">
        <v>45</v>
      </c>
      <c r="U23" s="19"/>
      <c r="V23" s="19"/>
      <c r="W23" s="19"/>
      <c r="X23" s="19">
        <v>730</v>
      </c>
      <c r="Y23" s="19">
        <v>0</v>
      </c>
      <c r="Z23" s="19">
        <v>1</v>
      </c>
      <c r="AA23" s="19" t="s">
        <v>48</v>
      </c>
      <c r="AB23" s="19">
        <v>1</v>
      </c>
      <c r="AC23" s="19">
        <v>185030</v>
      </c>
      <c r="AD23" s="19">
        <v>12</v>
      </c>
      <c r="AE23" s="19"/>
      <c r="AF23" s="19"/>
      <c r="AG23" s="19"/>
      <c r="AH23" s="19">
        <v>105990</v>
      </c>
      <c r="AI23" s="19">
        <v>1</v>
      </c>
      <c r="AJ23" s="19"/>
      <c r="AK23" s="19"/>
      <c r="AL23" s="19"/>
      <c r="AM23" s="19"/>
      <c r="AN23" s="19"/>
      <c r="AO23" s="19">
        <v>2.41</v>
      </c>
      <c r="AP23" s="19" t="s">
        <v>1519</v>
      </c>
      <c r="AQ23" s="19" t="s">
        <v>1502</v>
      </c>
      <c r="AR23" s="19" t="s">
        <v>1505</v>
      </c>
      <c r="AS23" s="19" t="s">
        <v>1506</v>
      </c>
      <c r="AT23" s="19" t="s">
        <v>1507</v>
      </c>
      <c r="AU23" s="19" t="s">
        <v>1520</v>
      </c>
      <c r="AV23" s="19" t="s">
        <v>1521</v>
      </c>
      <c r="AW23" s="19">
        <v>2005</v>
      </c>
      <c r="AX23" s="19">
        <v>3</v>
      </c>
      <c r="AY23" s="19" t="s">
        <v>1522</v>
      </c>
      <c r="AZ23" s="19" t="s">
        <v>1523</v>
      </c>
      <c r="BA23" s="19">
        <v>2006</v>
      </c>
      <c r="BB23" t="str">
        <f>VLOOKUP(AC23,CTCwiretagcode!A$2:C$708,3,FALSE)</f>
        <v>CHI</v>
      </c>
      <c r="BC23" t="str">
        <f t="shared" si="0"/>
        <v>NT</v>
      </c>
      <c r="BD23">
        <f t="shared" si="1"/>
        <v>3</v>
      </c>
      <c r="BI23" t="s">
        <v>1730</v>
      </c>
      <c r="BJ23" s="30"/>
      <c r="BK23" s="30">
        <v>2.4</v>
      </c>
      <c r="BL23" s="30">
        <v>2.88</v>
      </c>
      <c r="BM23" s="30">
        <v>5.2799999999999994</v>
      </c>
    </row>
    <row r="24" spans="1:79" x14ac:dyDescent="0.25">
      <c r="A24" s="19" t="s">
        <v>1501</v>
      </c>
      <c r="B24" s="19">
        <v>4.0999999999999996</v>
      </c>
      <c r="C24" s="19">
        <v>20120731</v>
      </c>
      <c r="D24" s="19" t="s">
        <v>41</v>
      </c>
      <c r="E24" s="19" t="s">
        <v>41</v>
      </c>
      <c r="F24" s="19">
        <v>1998572</v>
      </c>
      <c r="G24" s="19">
        <v>1</v>
      </c>
      <c r="H24" s="19">
        <v>2008</v>
      </c>
      <c r="I24" s="19">
        <v>20080827</v>
      </c>
      <c r="J24" s="19" t="s">
        <v>1501</v>
      </c>
      <c r="K24" s="19">
        <v>6</v>
      </c>
      <c r="L24" s="19">
        <v>35</v>
      </c>
      <c r="M24" s="19">
        <v>23</v>
      </c>
      <c r="N24" s="19">
        <v>17</v>
      </c>
      <c r="O24" s="19" t="s">
        <v>1502</v>
      </c>
      <c r="P24" s="19">
        <v>5</v>
      </c>
      <c r="Q24" s="19" t="s">
        <v>1518</v>
      </c>
      <c r="R24" s="19"/>
      <c r="S24" s="19">
        <v>5000</v>
      </c>
      <c r="T24" s="19" t="s">
        <v>45</v>
      </c>
      <c r="U24" s="19"/>
      <c r="V24" s="19"/>
      <c r="W24" s="19"/>
      <c r="X24" s="19">
        <v>700</v>
      </c>
      <c r="Y24" s="19">
        <v>0</v>
      </c>
      <c r="Z24" s="19">
        <v>1</v>
      </c>
      <c r="AA24" s="19" t="s">
        <v>48</v>
      </c>
      <c r="AB24" s="19">
        <v>1</v>
      </c>
      <c r="AC24" s="19">
        <v>185030</v>
      </c>
      <c r="AD24" s="19">
        <v>12</v>
      </c>
      <c r="AE24" s="19"/>
      <c r="AF24" s="19"/>
      <c r="AG24" s="19"/>
      <c r="AH24" s="19">
        <v>105991</v>
      </c>
      <c r="AI24" s="19">
        <v>1</v>
      </c>
      <c r="AJ24" s="19"/>
      <c r="AK24" s="19"/>
      <c r="AL24" s="19"/>
      <c r="AM24" s="19"/>
      <c r="AN24" s="19"/>
      <c r="AO24" s="19">
        <v>2.89</v>
      </c>
      <c r="AP24" s="19" t="s">
        <v>1519</v>
      </c>
      <c r="AQ24" s="19" t="s">
        <v>1502</v>
      </c>
      <c r="AR24" s="19" t="s">
        <v>1505</v>
      </c>
      <c r="AS24" s="19" t="s">
        <v>1506</v>
      </c>
      <c r="AT24" s="19" t="s">
        <v>1507</v>
      </c>
      <c r="AU24" s="19" t="s">
        <v>1520</v>
      </c>
      <c r="AV24" s="19" t="s">
        <v>1521</v>
      </c>
      <c r="AW24" s="19">
        <v>2005</v>
      </c>
      <c r="AX24" s="19">
        <v>3</v>
      </c>
      <c r="AY24" s="19" t="s">
        <v>1522</v>
      </c>
      <c r="AZ24" s="19" t="s">
        <v>1523</v>
      </c>
      <c r="BA24" s="19">
        <v>2006</v>
      </c>
      <c r="BB24" t="str">
        <f>VLOOKUP(AC24,CTCwiretagcode!A$2:C$708,3,FALSE)</f>
        <v>CHI</v>
      </c>
      <c r="BC24" t="str">
        <f t="shared" si="0"/>
        <v>Tr</v>
      </c>
      <c r="BD24">
        <f t="shared" si="1"/>
        <v>3</v>
      </c>
      <c r="BI24" t="s">
        <v>1776</v>
      </c>
      <c r="BJ24" s="30"/>
      <c r="BK24" s="30"/>
      <c r="BL24" s="30">
        <v>1.77</v>
      </c>
      <c r="BM24" s="30">
        <v>1.77</v>
      </c>
    </row>
    <row r="25" spans="1:79" x14ac:dyDescent="0.25">
      <c r="A25" s="19" t="s">
        <v>1501</v>
      </c>
      <c r="B25" s="19">
        <v>4.0999999999999996</v>
      </c>
      <c r="C25" s="19">
        <v>20130329</v>
      </c>
      <c r="D25" s="19" t="s">
        <v>41</v>
      </c>
      <c r="E25" s="19" t="s">
        <v>41</v>
      </c>
      <c r="F25" s="19">
        <v>2066033</v>
      </c>
      <c r="G25" s="19">
        <v>1</v>
      </c>
      <c r="H25" s="19">
        <v>2009</v>
      </c>
      <c r="I25" s="19">
        <v>20090827</v>
      </c>
      <c r="J25" s="19" t="s">
        <v>1501</v>
      </c>
      <c r="K25" s="19">
        <v>6</v>
      </c>
      <c r="L25" s="19">
        <v>35</v>
      </c>
      <c r="M25" s="19">
        <v>23</v>
      </c>
      <c r="N25" s="19">
        <v>17</v>
      </c>
      <c r="O25" s="19" t="s">
        <v>1502</v>
      </c>
      <c r="P25" s="19">
        <v>5</v>
      </c>
      <c r="Q25" s="19" t="s">
        <v>1518</v>
      </c>
      <c r="R25" s="19"/>
      <c r="S25" s="19">
        <v>5000</v>
      </c>
      <c r="T25" s="19" t="s">
        <v>45</v>
      </c>
      <c r="U25" s="19"/>
      <c r="V25" s="19"/>
      <c r="W25" s="19"/>
      <c r="X25" s="19">
        <v>840</v>
      </c>
      <c r="Y25" s="19">
        <v>0</v>
      </c>
      <c r="Z25" s="19">
        <v>1</v>
      </c>
      <c r="AA25" s="19" t="s">
        <v>48</v>
      </c>
      <c r="AB25" s="19">
        <v>1</v>
      </c>
      <c r="AC25" s="19">
        <v>185030</v>
      </c>
      <c r="AD25" s="19">
        <v>12</v>
      </c>
      <c r="AE25" s="19"/>
      <c r="AF25" s="19"/>
      <c r="AG25" s="19"/>
      <c r="AH25" s="19">
        <v>108885</v>
      </c>
      <c r="AI25" s="19">
        <v>1</v>
      </c>
      <c r="AJ25" s="19"/>
      <c r="AK25" s="19"/>
      <c r="AL25" s="19"/>
      <c r="AM25" s="19"/>
      <c r="AN25" s="19"/>
      <c r="AO25" s="19">
        <v>1.67</v>
      </c>
      <c r="AP25" s="19" t="s">
        <v>1519</v>
      </c>
      <c r="AQ25" s="19" t="s">
        <v>1502</v>
      </c>
      <c r="AR25" s="19" t="s">
        <v>1505</v>
      </c>
      <c r="AS25" s="19" t="s">
        <v>1506</v>
      </c>
      <c r="AT25" s="19" t="s">
        <v>1507</v>
      </c>
      <c r="AU25" s="19" t="s">
        <v>1520</v>
      </c>
      <c r="AV25" s="19" t="s">
        <v>1521</v>
      </c>
      <c r="AW25" s="19">
        <v>2005</v>
      </c>
      <c r="AX25" s="19">
        <v>3</v>
      </c>
      <c r="AY25" s="19" t="s">
        <v>1522</v>
      </c>
      <c r="AZ25" s="19" t="s">
        <v>1523</v>
      </c>
      <c r="BA25" s="19">
        <v>2006</v>
      </c>
      <c r="BB25" t="str">
        <f>VLOOKUP(AC25,CTCwiretagcode!A$2:C$708,3,FALSE)</f>
        <v>CHI</v>
      </c>
      <c r="BC25" t="str">
        <f t="shared" si="0"/>
        <v>Tr</v>
      </c>
      <c r="BD25">
        <f t="shared" si="1"/>
        <v>3</v>
      </c>
      <c r="BI25" t="s">
        <v>1702</v>
      </c>
      <c r="BJ25" s="30"/>
      <c r="BK25" s="30">
        <v>2.2400000000000002</v>
      </c>
      <c r="BL25" s="30"/>
      <c r="BM25" s="30">
        <v>2.2400000000000002</v>
      </c>
    </row>
    <row r="26" spans="1:79" x14ac:dyDescent="0.25">
      <c r="A26" s="19" t="s">
        <v>1501</v>
      </c>
      <c r="B26" s="19">
        <v>4.0999999999999996</v>
      </c>
      <c r="C26" s="19">
        <v>20120725</v>
      </c>
      <c r="D26" s="19" t="s">
        <v>41</v>
      </c>
      <c r="E26" s="19" t="s">
        <v>41</v>
      </c>
      <c r="F26" s="19">
        <v>1892032</v>
      </c>
      <c r="G26" s="19">
        <v>1</v>
      </c>
      <c r="H26" s="19">
        <v>2007</v>
      </c>
      <c r="I26" s="19">
        <v>20070913</v>
      </c>
      <c r="J26" s="19" t="s">
        <v>1501</v>
      </c>
      <c r="K26" s="19">
        <v>6</v>
      </c>
      <c r="L26" s="19">
        <v>37</v>
      </c>
      <c r="M26" s="19">
        <v>23</v>
      </c>
      <c r="N26" s="19">
        <v>52</v>
      </c>
      <c r="O26" s="19" t="s">
        <v>1502</v>
      </c>
      <c r="P26" s="19">
        <v>5</v>
      </c>
      <c r="Q26" s="19" t="s">
        <v>1503</v>
      </c>
      <c r="R26" s="19"/>
      <c r="S26" s="19">
        <v>0</v>
      </c>
      <c r="T26" s="19" t="s">
        <v>45</v>
      </c>
      <c r="U26" s="19"/>
      <c r="V26" s="19"/>
      <c r="W26" s="19"/>
      <c r="X26" s="19">
        <v>540</v>
      </c>
      <c r="Y26" s="19">
        <v>0</v>
      </c>
      <c r="Z26" s="19">
        <v>1</v>
      </c>
      <c r="AA26" s="19" t="s">
        <v>48</v>
      </c>
      <c r="AB26" s="19">
        <v>1</v>
      </c>
      <c r="AC26" s="19">
        <v>185032</v>
      </c>
      <c r="AD26" s="19">
        <v>12</v>
      </c>
      <c r="AE26" s="19"/>
      <c r="AF26" s="19"/>
      <c r="AG26" s="19"/>
      <c r="AH26" s="19">
        <v>103514</v>
      </c>
      <c r="AI26" s="19">
        <v>1</v>
      </c>
      <c r="AJ26" s="19"/>
      <c r="AK26" s="19"/>
      <c r="AL26" s="19"/>
      <c r="AM26" s="19"/>
      <c r="AN26" s="19"/>
      <c r="AO26" s="19">
        <v>2.79</v>
      </c>
      <c r="AP26" s="19" t="s">
        <v>1504</v>
      </c>
      <c r="AQ26" s="19" t="s">
        <v>1502</v>
      </c>
      <c r="AR26" s="19" t="s">
        <v>1505</v>
      </c>
      <c r="AS26" s="19" t="s">
        <v>1506</v>
      </c>
      <c r="AT26" s="19" t="s">
        <v>1507</v>
      </c>
      <c r="AU26" s="19" t="s">
        <v>1520</v>
      </c>
      <c r="AV26" s="19" t="s">
        <v>1521</v>
      </c>
      <c r="AW26" s="19">
        <v>2005</v>
      </c>
      <c r="AX26" s="19">
        <v>3</v>
      </c>
      <c r="AY26" s="19" t="s">
        <v>1522</v>
      </c>
      <c r="AZ26" s="19" t="s">
        <v>1523</v>
      </c>
      <c r="BA26" s="19">
        <v>2006</v>
      </c>
      <c r="BB26" t="str">
        <f>VLOOKUP(AC26,CTCwiretagcode!A$2:C$708,3,FALSE)</f>
        <v>CHI</v>
      </c>
      <c r="BC26" t="str">
        <f t="shared" si="0"/>
        <v>mix</v>
      </c>
      <c r="BD26">
        <f t="shared" si="1"/>
        <v>3</v>
      </c>
      <c r="BI26" t="s">
        <v>1801</v>
      </c>
      <c r="BJ26" s="30">
        <v>611.39999999999873</v>
      </c>
      <c r="BK26" s="30">
        <v>697.7399999999983</v>
      </c>
      <c r="BL26" s="30">
        <v>978.63999999999874</v>
      </c>
      <c r="BM26" s="30">
        <v>2287.7799999999961</v>
      </c>
    </row>
    <row r="27" spans="1:79" x14ac:dyDescent="0.25">
      <c r="A27" s="19" t="s">
        <v>1501</v>
      </c>
      <c r="B27" s="19">
        <v>4.0999999999999996</v>
      </c>
      <c r="C27" s="19">
        <v>20120731</v>
      </c>
      <c r="D27" s="19" t="s">
        <v>41</v>
      </c>
      <c r="E27" s="19" t="s">
        <v>41</v>
      </c>
      <c r="F27" s="19">
        <v>2010123</v>
      </c>
      <c r="G27" s="19">
        <v>1</v>
      </c>
      <c r="H27" s="19">
        <v>2008</v>
      </c>
      <c r="I27" s="19">
        <v>20080905</v>
      </c>
      <c r="J27" s="19" t="s">
        <v>1501</v>
      </c>
      <c r="K27" s="19">
        <v>6</v>
      </c>
      <c r="L27" s="19">
        <v>36</v>
      </c>
      <c r="M27" s="19">
        <v>23</v>
      </c>
      <c r="N27" s="19">
        <v>14</v>
      </c>
      <c r="O27" s="19" t="s">
        <v>1502</v>
      </c>
      <c r="P27" s="19">
        <v>5</v>
      </c>
      <c r="Q27" s="19" t="s">
        <v>1503</v>
      </c>
      <c r="R27" s="19"/>
      <c r="S27" s="19">
        <v>5000</v>
      </c>
      <c r="T27" s="19" t="s">
        <v>45</v>
      </c>
      <c r="U27" s="19"/>
      <c r="V27" s="19"/>
      <c r="W27" s="19"/>
      <c r="X27" s="19">
        <v>730</v>
      </c>
      <c r="Y27" s="19">
        <v>0</v>
      </c>
      <c r="Z27" s="19">
        <v>1</v>
      </c>
      <c r="AA27" s="19" t="s">
        <v>48</v>
      </c>
      <c r="AB27" s="19">
        <v>1</v>
      </c>
      <c r="AC27" s="19">
        <v>185032</v>
      </c>
      <c r="AD27" s="19">
        <v>12</v>
      </c>
      <c r="AE27" s="19"/>
      <c r="AF27" s="19"/>
      <c r="AG27" s="19"/>
      <c r="AH27" s="19">
        <v>105878</v>
      </c>
      <c r="AI27" s="19">
        <v>1</v>
      </c>
      <c r="AJ27" s="19"/>
      <c r="AK27" s="19"/>
      <c r="AL27" s="19"/>
      <c r="AM27" s="19"/>
      <c r="AN27" s="19"/>
      <c r="AO27" s="19">
        <v>1.56</v>
      </c>
      <c r="AP27" s="19" t="s">
        <v>1504</v>
      </c>
      <c r="AQ27" s="19" t="s">
        <v>1502</v>
      </c>
      <c r="AR27" s="19" t="s">
        <v>1505</v>
      </c>
      <c r="AS27" s="19" t="s">
        <v>1506</v>
      </c>
      <c r="AT27" s="19" t="s">
        <v>1507</v>
      </c>
      <c r="AU27" s="19" t="s">
        <v>1520</v>
      </c>
      <c r="AV27" s="19" t="s">
        <v>1521</v>
      </c>
      <c r="AW27" s="19">
        <v>2005</v>
      </c>
      <c r="AX27" s="19">
        <v>3</v>
      </c>
      <c r="AY27" s="19" t="s">
        <v>1522</v>
      </c>
      <c r="AZ27" s="19" t="s">
        <v>1523</v>
      </c>
      <c r="BA27" s="19">
        <v>2006</v>
      </c>
      <c r="BB27" t="str">
        <f>VLOOKUP(AC27,CTCwiretagcode!A$2:C$708,3,FALSE)</f>
        <v>CHI</v>
      </c>
      <c r="BC27" t="str">
        <f t="shared" si="0"/>
        <v>NT</v>
      </c>
      <c r="BD27">
        <f t="shared" si="1"/>
        <v>3</v>
      </c>
      <c r="BI27" t="s">
        <v>1619</v>
      </c>
      <c r="BJ27" s="30"/>
      <c r="BK27" s="30">
        <v>3.81</v>
      </c>
      <c r="BL27" s="30">
        <v>1.77</v>
      </c>
      <c r="BM27" s="30">
        <v>5.58</v>
      </c>
    </row>
    <row r="28" spans="1:79" x14ac:dyDescent="0.25">
      <c r="A28" s="19" t="s">
        <v>1501</v>
      </c>
      <c r="B28" s="19">
        <v>4.0999999999999996</v>
      </c>
      <c r="C28" s="19">
        <v>20150424</v>
      </c>
      <c r="D28" s="19" t="s">
        <v>41</v>
      </c>
      <c r="E28" s="19" t="s">
        <v>41</v>
      </c>
      <c r="F28" s="19">
        <v>2354722</v>
      </c>
      <c r="G28" s="19">
        <v>1</v>
      </c>
      <c r="H28" s="19">
        <v>2012</v>
      </c>
      <c r="I28" s="19">
        <v>20120827</v>
      </c>
      <c r="J28" s="19" t="s">
        <v>1501</v>
      </c>
      <c r="K28" s="19">
        <v>6</v>
      </c>
      <c r="L28" s="19">
        <v>36</v>
      </c>
      <c r="M28" s="19">
        <v>23</v>
      </c>
      <c r="N28" s="19">
        <v>29</v>
      </c>
      <c r="O28" s="19" t="s">
        <v>1502</v>
      </c>
      <c r="P28" s="19">
        <v>4</v>
      </c>
      <c r="Q28" s="19" t="s">
        <v>1518</v>
      </c>
      <c r="R28" s="19"/>
      <c r="S28" s="19">
        <v>5000</v>
      </c>
      <c r="T28" s="19" t="s">
        <v>110</v>
      </c>
      <c r="U28" s="19"/>
      <c r="V28" s="19"/>
      <c r="W28" s="19"/>
      <c r="X28" s="19">
        <v>970</v>
      </c>
      <c r="Y28" s="19">
        <v>0</v>
      </c>
      <c r="Z28" s="19">
        <v>1</v>
      </c>
      <c r="AA28" s="19" t="s">
        <v>48</v>
      </c>
      <c r="AB28" s="19">
        <v>1</v>
      </c>
      <c r="AC28" s="19">
        <v>185040</v>
      </c>
      <c r="AD28" s="19">
        <v>12</v>
      </c>
      <c r="AE28" s="19"/>
      <c r="AF28" s="19"/>
      <c r="AG28" s="19"/>
      <c r="AH28" s="19">
        <v>121460</v>
      </c>
      <c r="AI28" s="19">
        <v>1</v>
      </c>
      <c r="AJ28" s="19"/>
      <c r="AK28" s="19"/>
      <c r="AL28" s="19"/>
      <c r="AM28" s="19"/>
      <c r="AN28" s="19"/>
      <c r="AO28" s="19">
        <v>2.2999999999999998</v>
      </c>
      <c r="AP28" s="19" t="s">
        <v>1519</v>
      </c>
      <c r="AQ28" s="19" t="s">
        <v>1502</v>
      </c>
      <c r="AR28" s="19" t="s">
        <v>1505</v>
      </c>
      <c r="AS28" s="19" t="s">
        <v>1506</v>
      </c>
      <c r="AT28" s="19" t="s">
        <v>1507</v>
      </c>
      <c r="AU28" s="19" t="s">
        <v>1508</v>
      </c>
      <c r="AV28" s="19" t="s">
        <v>1509</v>
      </c>
      <c r="AW28" s="19">
        <v>2007</v>
      </c>
      <c r="AX28" s="19">
        <v>3</v>
      </c>
      <c r="AY28" s="19" t="s">
        <v>1510</v>
      </c>
      <c r="AZ28" s="19" t="s">
        <v>1511</v>
      </c>
      <c r="BA28" s="19">
        <v>2008</v>
      </c>
      <c r="BB28" t="str">
        <f>VLOOKUP(AC28,CTCwiretagcode!A$2:C$708,3,FALSE)</f>
        <v>HAR</v>
      </c>
      <c r="BC28" t="str">
        <f t="shared" si="0"/>
        <v>Tr</v>
      </c>
      <c r="BD28">
        <f t="shared" si="1"/>
        <v>3</v>
      </c>
      <c r="BI28" t="s">
        <v>1794</v>
      </c>
      <c r="BJ28" s="30"/>
      <c r="BK28" s="30">
        <v>4.9000000000000004</v>
      </c>
      <c r="BL28" s="30">
        <v>12.93</v>
      </c>
      <c r="BM28" s="30">
        <v>17.829999999999998</v>
      </c>
    </row>
    <row r="29" spans="1:79" x14ac:dyDescent="0.25">
      <c r="A29" s="19" t="s">
        <v>1501</v>
      </c>
      <c r="B29" s="19">
        <v>4.0999999999999996</v>
      </c>
      <c r="C29" s="19">
        <v>20120731</v>
      </c>
      <c r="D29" s="19" t="s">
        <v>41</v>
      </c>
      <c r="E29" s="19" t="s">
        <v>41</v>
      </c>
      <c r="F29" s="19">
        <v>1983461</v>
      </c>
      <c r="G29" s="19">
        <v>1</v>
      </c>
      <c r="H29" s="19">
        <v>2008</v>
      </c>
      <c r="I29" s="19">
        <v>20080910</v>
      </c>
      <c r="J29" s="19" t="s">
        <v>1501</v>
      </c>
      <c r="K29" s="19">
        <v>6</v>
      </c>
      <c r="L29" s="19">
        <v>37</v>
      </c>
      <c r="M29" s="19">
        <v>23</v>
      </c>
      <c r="N29" s="19">
        <v>49</v>
      </c>
      <c r="O29" s="19" t="s">
        <v>1502</v>
      </c>
      <c r="P29" s="19">
        <v>5</v>
      </c>
      <c r="Q29" s="19" t="s">
        <v>1503</v>
      </c>
      <c r="R29" s="19"/>
      <c r="S29" s="19">
        <v>5000</v>
      </c>
      <c r="T29" s="19" t="s">
        <v>110</v>
      </c>
      <c r="U29" s="19"/>
      <c r="V29" s="19"/>
      <c r="W29" s="19"/>
      <c r="X29" s="19">
        <v>810</v>
      </c>
      <c r="Y29" s="19">
        <v>0</v>
      </c>
      <c r="Z29" s="19">
        <v>1</v>
      </c>
      <c r="AA29" s="19" t="s">
        <v>48</v>
      </c>
      <c r="AB29" s="19">
        <v>1</v>
      </c>
      <c r="AC29" s="19">
        <v>185238</v>
      </c>
      <c r="AD29" s="19">
        <v>12</v>
      </c>
      <c r="AE29" s="19"/>
      <c r="AF29" s="19"/>
      <c r="AG29" s="19"/>
      <c r="AH29" s="19">
        <v>105879</v>
      </c>
      <c r="AI29" s="19">
        <v>1</v>
      </c>
      <c r="AJ29" s="19"/>
      <c r="AK29" s="19"/>
      <c r="AL29" s="19"/>
      <c r="AM29" s="19"/>
      <c r="AN29" s="19"/>
      <c r="AO29" s="19">
        <v>3.01</v>
      </c>
      <c r="AP29" s="19" t="s">
        <v>1504</v>
      </c>
      <c r="AQ29" s="19" t="s">
        <v>1502</v>
      </c>
      <c r="AR29" s="19" t="s">
        <v>1505</v>
      </c>
      <c r="AS29" s="19" t="s">
        <v>1506</v>
      </c>
      <c r="AT29" s="19" t="s">
        <v>1507</v>
      </c>
      <c r="AU29" s="19" t="s">
        <v>1520</v>
      </c>
      <c r="AV29" s="19" t="s">
        <v>1521</v>
      </c>
      <c r="AW29" s="19">
        <v>2005</v>
      </c>
      <c r="AX29" s="19">
        <v>3</v>
      </c>
      <c r="AY29" s="19" t="s">
        <v>1522</v>
      </c>
      <c r="AZ29" s="19" t="s">
        <v>1523</v>
      </c>
      <c r="BA29" s="19">
        <v>2006</v>
      </c>
      <c r="BB29" t="str">
        <f>VLOOKUP(AC29,CTCwiretagcode!A$2:C$708,3,FALSE)</f>
        <v>CHI</v>
      </c>
      <c r="BC29" t="str">
        <f t="shared" si="0"/>
        <v>mix</v>
      </c>
      <c r="BD29">
        <f t="shared" si="1"/>
        <v>3</v>
      </c>
      <c r="BI29" t="s">
        <v>1781</v>
      </c>
      <c r="BJ29" s="30"/>
      <c r="BK29" s="30">
        <v>2.38</v>
      </c>
      <c r="BL29" s="30">
        <v>2.15</v>
      </c>
      <c r="BM29" s="30">
        <v>4.5299999999999994</v>
      </c>
    </row>
    <row r="30" spans="1:79" x14ac:dyDescent="0.25">
      <c r="A30" s="19" t="s">
        <v>1501</v>
      </c>
      <c r="B30" s="19">
        <v>4.0999999999999996</v>
      </c>
      <c r="C30" s="19">
        <v>20120731</v>
      </c>
      <c r="D30" s="19" t="s">
        <v>41</v>
      </c>
      <c r="E30" s="19" t="s">
        <v>41</v>
      </c>
      <c r="F30" s="19">
        <v>1983447</v>
      </c>
      <c r="G30" s="19">
        <v>1</v>
      </c>
      <c r="H30" s="19">
        <v>2008</v>
      </c>
      <c r="I30" s="19">
        <v>20080910</v>
      </c>
      <c r="J30" s="19" t="s">
        <v>1501</v>
      </c>
      <c r="K30" s="19">
        <v>6</v>
      </c>
      <c r="L30" s="19">
        <v>37</v>
      </c>
      <c r="M30" s="19">
        <v>23</v>
      </c>
      <c r="N30" s="19">
        <v>49</v>
      </c>
      <c r="O30" s="19" t="s">
        <v>1502</v>
      </c>
      <c r="P30" s="19">
        <v>5</v>
      </c>
      <c r="Q30" s="19" t="s">
        <v>1503</v>
      </c>
      <c r="R30" s="19"/>
      <c r="S30" s="19">
        <v>5000</v>
      </c>
      <c r="T30" s="19" t="s">
        <v>110</v>
      </c>
      <c r="U30" s="19"/>
      <c r="V30" s="19"/>
      <c r="W30" s="19"/>
      <c r="X30" s="19">
        <v>780</v>
      </c>
      <c r="Y30" s="19">
        <v>0</v>
      </c>
      <c r="Z30" s="19">
        <v>1</v>
      </c>
      <c r="AA30" s="19" t="s">
        <v>48</v>
      </c>
      <c r="AB30" s="19">
        <v>1</v>
      </c>
      <c r="AC30" s="19">
        <v>185238</v>
      </c>
      <c r="AD30" s="19">
        <v>12</v>
      </c>
      <c r="AE30" s="19"/>
      <c r="AF30" s="19"/>
      <c r="AG30" s="19"/>
      <c r="AH30" s="19">
        <v>105879</v>
      </c>
      <c r="AI30" s="19">
        <v>1</v>
      </c>
      <c r="AJ30" s="19"/>
      <c r="AK30" s="19"/>
      <c r="AL30" s="19"/>
      <c r="AM30" s="19"/>
      <c r="AN30" s="19"/>
      <c r="AO30" s="19">
        <v>3.01</v>
      </c>
      <c r="AP30" s="19" t="s">
        <v>1504</v>
      </c>
      <c r="AQ30" s="19" t="s">
        <v>1502</v>
      </c>
      <c r="AR30" s="19" t="s">
        <v>1505</v>
      </c>
      <c r="AS30" s="19" t="s">
        <v>1506</v>
      </c>
      <c r="AT30" s="19" t="s">
        <v>1507</v>
      </c>
      <c r="AU30" s="19" t="s">
        <v>1520</v>
      </c>
      <c r="AV30" s="19" t="s">
        <v>1521</v>
      </c>
      <c r="AW30" s="19">
        <v>2005</v>
      </c>
      <c r="AX30" s="19">
        <v>3</v>
      </c>
      <c r="AY30" s="19" t="s">
        <v>1522</v>
      </c>
      <c r="AZ30" s="19" t="s">
        <v>1523</v>
      </c>
      <c r="BA30" s="19">
        <v>2006</v>
      </c>
      <c r="BB30" t="str">
        <f>VLOOKUP(AC30,CTCwiretagcode!A$2:C$708,3,FALSE)</f>
        <v>CHI</v>
      </c>
      <c r="BC30" t="str">
        <f t="shared" si="0"/>
        <v>mix</v>
      </c>
      <c r="BD30">
        <f t="shared" si="1"/>
        <v>3</v>
      </c>
      <c r="BI30" t="s">
        <v>1828</v>
      </c>
      <c r="BJ30" s="30"/>
      <c r="BK30" s="30">
        <v>2.95</v>
      </c>
      <c r="BL30" s="30"/>
      <c r="BM30" s="30">
        <v>2.95</v>
      </c>
    </row>
    <row r="31" spans="1:79" x14ac:dyDescent="0.25">
      <c r="A31" s="19" t="s">
        <v>1501</v>
      </c>
      <c r="B31" s="19">
        <v>4.0999999999999996</v>
      </c>
      <c r="C31" s="19">
        <v>20120731</v>
      </c>
      <c r="D31" s="19" t="s">
        <v>41</v>
      </c>
      <c r="E31" s="19" t="s">
        <v>41</v>
      </c>
      <c r="F31" s="19">
        <v>2024834</v>
      </c>
      <c r="G31" s="19">
        <v>1</v>
      </c>
      <c r="H31" s="19">
        <v>2008</v>
      </c>
      <c r="I31" s="19">
        <v>20080829</v>
      </c>
      <c r="J31" s="19" t="s">
        <v>1501</v>
      </c>
      <c r="K31" s="19">
        <v>6</v>
      </c>
      <c r="L31" s="19">
        <v>35</v>
      </c>
      <c r="M31" s="19">
        <v>23</v>
      </c>
      <c r="N31" s="19">
        <v>14</v>
      </c>
      <c r="O31" s="19" t="s">
        <v>1502</v>
      </c>
      <c r="P31" s="19">
        <v>5</v>
      </c>
      <c r="Q31" s="19" t="s">
        <v>1518</v>
      </c>
      <c r="R31" s="19"/>
      <c r="S31" s="19">
        <v>5000</v>
      </c>
      <c r="T31" s="19" t="s">
        <v>45</v>
      </c>
      <c r="U31" s="19"/>
      <c r="V31" s="19"/>
      <c r="W31" s="19"/>
      <c r="X31" s="19">
        <v>840</v>
      </c>
      <c r="Y31" s="19">
        <v>0</v>
      </c>
      <c r="Z31" s="19">
        <v>1</v>
      </c>
      <c r="AA31" s="19" t="s">
        <v>48</v>
      </c>
      <c r="AB31" s="19">
        <v>1</v>
      </c>
      <c r="AC31" s="19">
        <v>185238</v>
      </c>
      <c r="AD31" s="19">
        <v>12</v>
      </c>
      <c r="AE31" s="19"/>
      <c r="AF31" s="19"/>
      <c r="AG31" s="19"/>
      <c r="AH31" s="19">
        <v>105991</v>
      </c>
      <c r="AI31" s="19">
        <v>1</v>
      </c>
      <c r="AJ31" s="19"/>
      <c r="AK31" s="19"/>
      <c r="AL31" s="19"/>
      <c r="AM31" s="19"/>
      <c r="AN31" s="19"/>
      <c r="AO31" s="19">
        <v>2.89</v>
      </c>
      <c r="AP31" s="19" t="s">
        <v>1519</v>
      </c>
      <c r="AQ31" s="19" t="s">
        <v>1502</v>
      </c>
      <c r="AR31" s="19" t="s">
        <v>1505</v>
      </c>
      <c r="AS31" s="19" t="s">
        <v>1506</v>
      </c>
      <c r="AT31" s="19" t="s">
        <v>1507</v>
      </c>
      <c r="AU31" s="19" t="s">
        <v>1520</v>
      </c>
      <c r="AV31" s="19" t="s">
        <v>1521</v>
      </c>
      <c r="AW31" s="19">
        <v>2005</v>
      </c>
      <c r="AX31" s="19">
        <v>3</v>
      </c>
      <c r="AY31" s="19" t="s">
        <v>1522</v>
      </c>
      <c r="AZ31" s="19" t="s">
        <v>1523</v>
      </c>
      <c r="BA31" s="19">
        <v>2006</v>
      </c>
      <c r="BB31" t="str">
        <f>VLOOKUP(AC31,CTCwiretagcode!A$2:C$708,3,FALSE)</f>
        <v>CHI</v>
      </c>
      <c r="BC31" t="str">
        <f t="shared" si="0"/>
        <v>NT</v>
      </c>
      <c r="BD31">
        <f t="shared" si="1"/>
        <v>3</v>
      </c>
      <c r="BI31" t="s">
        <v>1555</v>
      </c>
      <c r="BJ31" s="30"/>
      <c r="BK31" s="30"/>
      <c r="BL31" s="30">
        <v>2.88</v>
      </c>
      <c r="BM31" s="30">
        <v>2.88</v>
      </c>
    </row>
    <row r="32" spans="1:79" x14ac:dyDescent="0.25">
      <c r="A32" s="19" t="s">
        <v>1501</v>
      </c>
      <c r="B32" s="19">
        <v>4.0999999999999996</v>
      </c>
      <c r="C32" s="19">
        <v>20120731</v>
      </c>
      <c r="D32" s="19" t="s">
        <v>41</v>
      </c>
      <c r="E32" s="19" t="s">
        <v>41</v>
      </c>
      <c r="F32" s="19">
        <v>2002293</v>
      </c>
      <c r="G32" s="19">
        <v>1</v>
      </c>
      <c r="H32" s="19">
        <v>2008</v>
      </c>
      <c r="I32" s="19">
        <v>20080819</v>
      </c>
      <c r="J32" s="19" t="s">
        <v>1501</v>
      </c>
      <c r="K32" s="19">
        <v>6</v>
      </c>
      <c r="L32" s="19">
        <v>34</v>
      </c>
      <c r="M32" s="19">
        <v>23</v>
      </c>
      <c r="N32" s="19">
        <v>14</v>
      </c>
      <c r="O32" s="19" t="s">
        <v>1502</v>
      </c>
      <c r="P32" s="19">
        <v>5</v>
      </c>
      <c r="Q32" s="19" t="s">
        <v>1518</v>
      </c>
      <c r="R32" s="19"/>
      <c r="S32" s="19">
        <v>5000</v>
      </c>
      <c r="T32" s="19" t="s">
        <v>45</v>
      </c>
      <c r="U32" s="19"/>
      <c r="V32" s="19"/>
      <c r="W32" s="19"/>
      <c r="X32" s="19">
        <v>780</v>
      </c>
      <c r="Y32" s="19">
        <v>0</v>
      </c>
      <c r="Z32" s="19">
        <v>1</v>
      </c>
      <c r="AA32" s="19" t="s">
        <v>48</v>
      </c>
      <c r="AB32" s="19">
        <v>1</v>
      </c>
      <c r="AC32" s="19">
        <v>185240</v>
      </c>
      <c r="AD32" s="19">
        <v>12</v>
      </c>
      <c r="AE32" s="19"/>
      <c r="AF32" s="19"/>
      <c r="AG32" s="19"/>
      <c r="AH32" s="19">
        <v>105990</v>
      </c>
      <c r="AI32" s="19">
        <v>1</v>
      </c>
      <c r="AJ32" s="19"/>
      <c r="AK32" s="19"/>
      <c r="AL32" s="19"/>
      <c r="AM32" s="19"/>
      <c r="AN32" s="19"/>
      <c r="AO32" s="19">
        <v>2.41</v>
      </c>
      <c r="AP32" s="19" t="s">
        <v>1519</v>
      </c>
      <c r="AQ32" s="19" t="s">
        <v>1502</v>
      </c>
      <c r="AR32" s="19" t="s">
        <v>1505</v>
      </c>
      <c r="AS32" s="19" t="s">
        <v>1506</v>
      </c>
      <c r="AT32" s="19" t="s">
        <v>1507</v>
      </c>
      <c r="AU32" s="19" t="s">
        <v>1520</v>
      </c>
      <c r="AV32" s="19" t="s">
        <v>1521</v>
      </c>
      <c r="AW32" s="19">
        <v>2005</v>
      </c>
      <c r="AX32" s="19">
        <v>3</v>
      </c>
      <c r="AY32" s="19" t="s">
        <v>1522</v>
      </c>
      <c r="AZ32" s="19" t="s">
        <v>1523</v>
      </c>
      <c r="BA32" s="19">
        <v>2006</v>
      </c>
      <c r="BB32" t="str">
        <f>VLOOKUP(AC32,CTCwiretagcode!A$2:C$708,3,FALSE)</f>
        <v>CHI</v>
      </c>
      <c r="BC32" t="str">
        <f t="shared" si="0"/>
        <v>NT</v>
      </c>
      <c r="BD32">
        <f t="shared" si="1"/>
        <v>3</v>
      </c>
      <c r="BI32" t="s">
        <v>1717</v>
      </c>
      <c r="BJ32" s="30">
        <v>11.899999999999999</v>
      </c>
      <c r="BK32" s="30">
        <v>14.9</v>
      </c>
      <c r="BL32" s="30">
        <v>2.38</v>
      </c>
      <c r="BM32" s="30">
        <v>29.179999999999996</v>
      </c>
    </row>
    <row r="33" spans="1:65" x14ac:dyDescent="0.25">
      <c r="A33" s="19" t="s">
        <v>1501</v>
      </c>
      <c r="B33" s="19">
        <v>4.0999999999999996</v>
      </c>
      <c r="C33" s="19">
        <v>20120731</v>
      </c>
      <c r="D33" s="19" t="s">
        <v>41</v>
      </c>
      <c r="E33" s="19" t="s">
        <v>41</v>
      </c>
      <c r="F33" s="19">
        <v>1980759</v>
      </c>
      <c r="G33" s="19">
        <v>1</v>
      </c>
      <c r="H33" s="19">
        <v>2008</v>
      </c>
      <c r="I33" s="19">
        <v>20080815</v>
      </c>
      <c r="J33" s="19" t="s">
        <v>1501</v>
      </c>
      <c r="K33" s="19">
        <v>6</v>
      </c>
      <c r="L33" s="19">
        <v>33</v>
      </c>
      <c r="M33" s="19">
        <v>23</v>
      </c>
      <c r="N33" s="19">
        <v>29</v>
      </c>
      <c r="O33" s="19" t="s">
        <v>1502</v>
      </c>
      <c r="P33" s="19">
        <v>5</v>
      </c>
      <c r="Q33" s="19" t="s">
        <v>1518</v>
      </c>
      <c r="R33" s="19"/>
      <c r="S33" s="19">
        <v>5000</v>
      </c>
      <c r="T33" s="19" t="s">
        <v>110</v>
      </c>
      <c r="U33" s="19"/>
      <c r="V33" s="19"/>
      <c r="W33" s="19"/>
      <c r="X33" s="19">
        <v>720</v>
      </c>
      <c r="Y33" s="19">
        <v>0</v>
      </c>
      <c r="Z33" s="19">
        <v>1</v>
      </c>
      <c r="AA33" s="19" t="s">
        <v>48</v>
      </c>
      <c r="AB33" s="19">
        <v>1</v>
      </c>
      <c r="AC33" s="19">
        <v>185301</v>
      </c>
      <c r="AD33" s="19">
        <v>12</v>
      </c>
      <c r="AE33" s="19"/>
      <c r="AF33" s="19"/>
      <c r="AG33" s="19"/>
      <c r="AH33" s="19">
        <v>105989</v>
      </c>
      <c r="AI33" s="19">
        <v>1</v>
      </c>
      <c r="AJ33" s="19"/>
      <c r="AK33" s="19"/>
      <c r="AL33" s="19"/>
      <c r="AM33" s="19"/>
      <c r="AN33" s="19"/>
      <c r="AO33" s="19">
        <v>4.28</v>
      </c>
      <c r="AP33" s="19" t="s">
        <v>1519</v>
      </c>
      <c r="AQ33" s="19" t="s">
        <v>1502</v>
      </c>
      <c r="AR33" s="19" t="s">
        <v>1505</v>
      </c>
      <c r="AS33" s="19" t="s">
        <v>1512</v>
      </c>
      <c r="AT33" s="19" t="s">
        <v>1513</v>
      </c>
      <c r="AU33" s="19" t="s">
        <v>1524</v>
      </c>
      <c r="AV33" s="19" t="s">
        <v>1525</v>
      </c>
      <c r="AW33" s="19">
        <v>2005</v>
      </c>
      <c r="AX33" s="19">
        <v>3</v>
      </c>
      <c r="AY33" s="19" t="s">
        <v>1526</v>
      </c>
      <c r="AZ33" s="19" t="s">
        <v>1527</v>
      </c>
      <c r="BA33" s="19">
        <v>2006</v>
      </c>
      <c r="BB33" t="str">
        <f>VLOOKUP(AC33,CTCwiretagcode!A$2:C$708,3,FALSE)</f>
        <v>BQR</v>
      </c>
      <c r="BC33" t="str">
        <f t="shared" si="0"/>
        <v>Tr</v>
      </c>
      <c r="BD33">
        <f t="shared" si="1"/>
        <v>3</v>
      </c>
      <c r="BI33" t="s">
        <v>1726</v>
      </c>
      <c r="BJ33" s="30"/>
      <c r="BK33" s="30"/>
      <c r="BL33" s="30">
        <v>5.41</v>
      </c>
      <c r="BM33" s="30">
        <v>5.41</v>
      </c>
    </row>
    <row r="34" spans="1:65" x14ac:dyDescent="0.25">
      <c r="A34" s="19" t="s">
        <v>1501</v>
      </c>
      <c r="B34" s="19">
        <v>4.0999999999999996</v>
      </c>
      <c r="C34" s="19">
        <v>20150424</v>
      </c>
      <c r="D34" s="19" t="s">
        <v>41</v>
      </c>
      <c r="E34" s="19" t="s">
        <v>41</v>
      </c>
      <c r="F34" s="19">
        <v>2326173</v>
      </c>
      <c r="G34" s="19">
        <v>1</v>
      </c>
      <c r="H34" s="19">
        <v>2012</v>
      </c>
      <c r="I34" s="19">
        <v>20120912</v>
      </c>
      <c r="J34" s="19" t="s">
        <v>1501</v>
      </c>
      <c r="K34" s="19">
        <v>6</v>
      </c>
      <c r="L34" s="19">
        <v>38</v>
      </c>
      <c r="M34" s="19">
        <v>23</v>
      </c>
      <c r="N34" s="19">
        <v>19</v>
      </c>
      <c r="O34" s="19" t="s">
        <v>1502</v>
      </c>
      <c r="P34" s="19">
        <v>4</v>
      </c>
      <c r="Q34" s="19" t="s">
        <v>1503</v>
      </c>
      <c r="R34" s="19"/>
      <c r="S34" s="19">
        <v>5000</v>
      </c>
      <c r="T34" s="19" t="s">
        <v>45</v>
      </c>
      <c r="U34" s="19"/>
      <c r="V34" s="19"/>
      <c r="W34" s="19"/>
      <c r="X34" s="19">
        <v>800</v>
      </c>
      <c r="Y34" s="19">
        <v>0</v>
      </c>
      <c r="Z34" s="19">
        <v>1</v>
      </c>
      <c r="AA34" s="19" t="s">
        <v>48</v>
      </c>
      <c r="AB34" s="19">
        <v>1</v>
      </c>
      <c r="AC34" s="19">
        <v>185344</v>
      </c>
      <c r="AD34" s="19">
        <v>12</v>
      </c>
      <c r="AE34" s="19"/>
      <c r="AF34" s="19"/>
      <c r="AG34" s="19"/>
      <c r="AH34" s="19">
        <v>121462</v>
      </c>
      <c r="AI34" s="19">
        <v>1</v>
      </c>
      <c r="AJ34" s="19"/>
      <c r="AK34" s="19"/>
      <c r="AL34" s="19"/>
      <c r="AM34" s="19"/>
      <c r="AN34" s="19"/>
      <c r="AO34" s="19">
        <v>1.79</v>
      </c>
      <c r="AP34" s="19" t="s">
        <v>1504</v>
      </c>
      <c r="AQ34" s="19" t="s">
        <v>1502</v>
      </c>
      <c r="AR34" s="19" t="s">
        <v>1505</v>
      </c>
      <c r="AS34" s="19" t="s">
        <v>1512</v>
      </c>
      <c r="AT34" s="19" t="s">
        <v>1513</v>
      </c>
      <c r="AU34" s="19" t="s">
        <v>1514</v>
      </c>
      <c r="AV34" s="19" t="s">
        <v>1515</v>
      </c>
      <c r="AW34" s="19">
        <v>2008</v>
      </c>
      <c r="AX34" s="19">
        <v>3</v>
      </c>
      <c r="AY34" s="19" t="s">
        <v>1516</v>
      </c>
      <c r="AZ34" s="19" t="s">
        <v>1517</v>
      </c>
      <c r="BA34" s="19">
        <v>2009</v>
      </c>
      <c r="BB34" t="str">
        <f>VLOOKUP(AC34,CTCwiretagcode!A$2:C$708,3,FALSE)</f>
        <v>COW</v>
      </c>
      <c r="BC34" t="str">
        <f t="shared" si="0"/>
        <v>NT</v>
      </c>
      <c r="BD34">
        <f t="shared" si="1"/>
        <v>3</v>
      </c>
      <c r="BI34" t="s">
        <v>1858</v>
      </c>
      <c r="BJ34" s="30">
        <v>758.28999999999871</v>
      </c>
      <c r="BK34" s="30">
        <v>1289.9899999999991</v>
      </c>
      <c r="BL34" s="30">
        <v>1257.6699999999992</v>
      </c>
      <c r="BM34" s="30">
        <v>3305.9499999999962</v>
      </c>
    </row>
    <row r="35" spans="1:65" x14ac:dyDescent="0.25">
      <c r="A35" s="19" t="s">
        <v>1501</v>
      </c>
      <c r="B35" s="19">
        <v>4.0999999999999996</v>
      </c>
      <c r="C35" s="19">
        <v>20150424</v>
      </c>
      <c r="D35" s="19" t="s">
        <v>41</v>
      </c>
      <c r="E35" s="19" t="s">
        <v>41</v>
      </c>
      <c r="F35" s="19">
        <v>2326214</v>
      </c>
      <c r="G35" s="19">
        <v>1</v>
      </c>
      <c r="H35" s="19">
        <v>2012</v>
      </c>
      <c r="I35" s="19">
        <v>20120911</v>
      </c>
      <c r="J35" s="19" t="s">
        <v>1501</v>
      </c>
      <c r="K35" s="19">
        <v>6</v>
      </c>
      <c r="L35" s="19">
        <v>38</v>
      </c>
      <c r="M35" s="19">
        <v>23</v>
      </c>
      <c r="N35" s="19">
        <v>49</v>
      </c>
      <c r="O35" s="19" t="s">
        <v>1502</v>
      </c>
      <c r="P35" s="19">
        <v>4</v>
      </c>
      <c r="Q35" s="19" t="s">
        <v>1503</v>
      </c>
      <c r="R35" s="19"/>
      <c r="S35" s="19">
        <v>5000</v>
      </c>
      <c r="T35" s="19" t="s">
        <v>45</v>
      </c>
      <c r="U35" s="19"/>
      <c r="V35" s="19"/>
      <c r="W35" s="19"/>
      <c r="X35" s="19">
        <v>720</v>
      </c>
      <c r="Y35" s="19">
        <v>0</v>
      </c>
      <c r="Z35" s="19">
        <v>1</v>
      </c>
      <c r="AA35" s="19" t="s">
        <v>48</v>
      </c>
      <c r="AB35" s="19">
        <v>1</v>
      </c>
      <c r="AC35" s="19">
        <v>185345</v>
      </c>
      <c r="AD35" s="19">
        <v>12</v>
      </c>
      <c r="AE35" s="19"/>
      <c r="AF35" s="19"/>
      <c r="AG35" s="19"/>
      <c r="AH35" s="19">
        <v>121462</v>
      </c>
      <c r="AI35" s="19">
        <v>1</v>
      </c>
      <c r="AJ35" s="19"/>
      <c r="AK35" s="19"/>
      <c r="AL35" s="19"/>
      <c r="AM35" s="19"/>
      <c r="AN35" s="19"/>
      <c r="AO35" s="19">
        <v>1.79</v>
      </c>
      <c r="AP35" s="19" t="s">
        <v>1504</v>
      </c>
      <c r="AQ35" s="19" t="s">
        <v>1502</v>
      </c>
      <c r="AR35" s="19" t="s">
        <v>1505</v>
      </c>
      <c r="AS35" s="19" t="s">
        <v>1512</v>
      </c>
      <c r="AT35" s="19" t="s">
        <v>1513</v>
      </c>
      <c r="AU35" s="19" t="s">
        <v>1514</v>
      </c>
      <c r="AV35" s="19" t="s">
        <v>1515</v>
      </c>
      <c r="AW35" s="19">
        <v>2008</v>
      </c>
      <c r="AX35" s="19">
        <v>3</v>
      </c>
      <c r="AY35" s="19" t="s">
        <v>1516</v>
      </c>
      <c r="AZ35" s="19" t="s">
        <v>1517</v>
      </c>
      <c r="BA35" s="19">
        <v>2009</v>
      </c>
      <c r="BB35" t="str">
        <f>VLOOKUP(AC35,CTCwiretagcode!A$2:C$708,3,FALSE)</f>
        <v>COW</v>
      </c>
      <c r="BC35" t="str">
        <f t="shared" si="0"/>
        <v>mix</v>
      </c>
      <c r="BD35">
        <f t="shared" si="1"/>
        <v>3</v>
      </c>
    </row>
    <row r="36" spans="1:65" x14ac:dyDescent="0.25">
      <c r="A36" s="19" t="s">
        <v>1501</v>
      </c>
      <c r="B36" s="19">
        <v>4.0999999999999996</v>
      </c>
      <c r="C36" s="19">
        <v>20130329</v>
      </c>
      <c r="D36" s="19" t="s">
        <v>41</v>
      </c>
      <c r="E36" s="19" t="s">
        <v>41</v>
      </c>
      <c r="F36" s="19">
        <v>2068470</v>
      </c>
      <c r="G36" s="19">
        <v>1</v>
      </c>
      <c r="H36" s="19">
        <v>2009</v>
      </c>
      <c r="I36" s="19">
        <v>20090929</v>
      </c>
      <c r="J36" s="19" t="s">
        <v>1501</v>
      </c>
      <c r="K36" s="19">
        <v>6</v>
      </c>
      <c r="L36" s="19">
        <v>40</v>
      </c>
      <c r="M36" s="19">
        <v>23</v>
      </c>
      <c r="N36" s="19">
        <v>17</v>
      </c>
      <c r="O36" s="19" t="s">
        <v>1502</v>
      </c>
      <c r="P36" s="19">
        <v>5</v>
      </c>
      <c r="Q36" s="19" t="s">
        <v>1503</v>
      </c>
      <c r="R36" s="19"/>
      <c r="S36" s="19">
        <v>5000</v>
      </c>
      <c r="T36" s="19" t="s">
        <v>45</v>
      </c>
      <c r="U36" s="19"/>
      <c r="V36" s="19"/>
      <c r="W36" s="19"/>
      <c r="X36" s="19">
        <v>550</v>
      </c>
      <c r="Y36" s="19">
        <v>0</v>
      </c>
      <c r="Z36" s="19">
        <v>1</v>
      </c>
      <c r="AA36" s="19" t="s">
        <v>48</v>
      </c>
      <c r="AB36" s="19">
        <v>1</v>
      </c>
      <c r="AC36" s="19">
        <v>185355</v>
      </c>
      <c r="AD36" s="19">
        <v>12</v>
      </c>
      <c r="AE36" s="19"/>
      <c r="AF36" s="19"/>
      <c r="AG36" s="19"/>
      <c r="AH36" s="19">
        <v>108880</v>
      </c>
      <c r="AI36" s="19">
        <v>1</v>
      </c>
      <c r="AJ36" s="19"/>
      <c r="AK36" s="19"/>
      <c r="AL36" s="19"/>
      <c r="AM36" s="19"/>
      <c r="AN36" s="19"/>
      <c r="AO36" s="19">
        <v>4</v>
      </c>
      <c r="AP36" s="19" t="s">
        <v>1504</v>
      </c>
      <c r="AQ36" s="19" t="s">
        <v>1502</v>
      </c>
      <c r="AR36" s="19" t="s">
        <v>1505</v>
      </c>
      <c r="AS36" s="19" t="s">
        <v>1512</v>
      </c>
      <c r="AT36" s="19" t="s">
        <v>1513</v>
      </c>
      <c r="AU36" s="19" t="s">
        <v>1514</v>
      </c>
      <c r="AV36" s="19" t="s">
        <v>1515</v>
      </c>
      <c r="AW36" s="19">
        <v>2007</v>
      </c>
      <c r="AX36" s="19">
        <v>3</v>
      </c>
      <c r="AY36" s="19" t="s">
        <v>1516</v>
      </c>
      <c r="AZ36" s="19" t="s">
        <v>1517</v>
      </c>
      <c r="BA36" s="19">
        <v>2008</v>
      </c>
      <c r="BB36" t="str">
        <f>VLOOKUP(AC36,CTCwiretagcode!A$2:C$708,3,FALSE)</f>
        <v>COW</v>
      </c>
      <c r="BC36" t="str">
        <f t="shared" si="0"/>
        <v>Tr</v>
      </c>
      <c r="BD36">
        <f t="shared" si="1"/>
        <v>3</v>
      </c>
    </row>
    <row r="37" spans="1:65" x14ac:dyDescent="0.25">
      <c r="A37" s="19" t="s">
        <v>1501</v>
      </c>
      <c r="B37" s="19">
        <v>4.0999999999999996</v>
      </c>
      <c r="C37" s="19">
        <v>20130329</v>
      </c>
      <c r="D37" s="19" t="s">
        <v>41</v>
      </c>
      <c r="E37" s="19" t="s">
        <v>41</v>
      </c>
      <c r="F37" s="19">
        <v>2067583</v>
      </c>
      <c r="G37" s="19">
        <v>1</v>
      </c>
      <c r="H37" s="19">
        <v>2009</v>
      </c>
      <c r="I37" s="19">
        <v>20090908</v>
      </c>
      <c r="J37" s="19" t="s">
        <v>1501</v>
      </c>
      <c r="K37" s="19">
        <v>6</v>
      </c>
      <c r="L37" s="19">
        <v>37</v>
      </c>
      <c r="M37" s="19">
        <v>23</v>
      </c>
      <c r="N37" s="19">
        <v>17</v>
      </c>
      <c r="O37" s="19" t="s">
        <v>1502</v>
      </c>
      <c r="P37" s="19">
        <v>5</v>
      </c>
      <c r="Q37" s="19" t="s">
        <v>1503</v>
      </c>
      <c r="R37" s="19"/>
      <c r="S37" s="19">
        <v>5000</v>
      </c>
      <c r="T37" s="19" t="s">
        <v>45</v>
      </c>
      <c r="U37" s="19"/>
      <c r="V37" s="19"/>
      <c r="W37" s="19"/>
      <c r="X37" s="19">
        <v>570</v>
      </c>
      <c r="Y37" s="19">
        <v>0</v>
      </c>
      <c r="Z37" s="19">
        <v>1</v>
      </c>
      <c r="AA37" s="19" t="s">
        <v>48</v>
      </c>
      <c r="AB37" s="19">
        <v>1</v>
      </c>
      <c r="AC37" s="19">
        <v>185355</v>
      </c>
      <c r="AD37" s="19">
        <v>12</v>
      </c>
      <c r="AE37" s="19"/>
      <c r="AF37" s="19"/>
      <c r="AG37" s="19"/>
      <c r="AH37" s="19">
        <v>108877</v>
      </c>
      <c r="AI37" s="19">
        <v>1</v>
      </c>
      <c r="AJ37" s="19"/>
      <c r="AK37" s="19"/>
      <c r="AL37" s="19"/>
      <c r="AM37" s="19"/>
      <c r="AN37" s="19"/>
      <c r="AO37" s="19">
        <v>2.17</v>
      </c>
      <c r="AP37" s="19" t="s">
        <v>1504</v>
      </c>
      <c r="AQ37" s="19" t="s">
        <v>1502</v>
      </c>
      <c r="AR37" s="19" t="s">
        <v>1505</v>
      </c>
      <c r="AS37" s="19" t="s">
        <v>1512</v>
      </c>
      <c r="AT37" s="19" t="s">
        <v>1513</v>
      </c>
      <c r="AU37" s="19" t="s">
        <v>1514</v>
      </c>
      <c r="AV37" s="19" t="s">
        <v>1515</v>
      </c>
      <c r="AW37" s="19">
        <v>2007</v>
      </c>
      <c r="AX37" s="19">
        <v>3</v>
      </c>
      <c r="AY37" s="19" t="s">
        <v>1516</v>
      </c>
      <c r="AZ37" s="19" t="s">
        <v>1517</v>
      </c>
      <c r="BA37" s="19">
        <v>2008</v>
      </c>
      <c r="BB37" t="str">
        <f>VLOOKUP(AC37,CTCwiretagcode!A$2:C$708,3,FALSE)</f>
        <v>COW</v>
      </c>
      <c r="BC37" t="str">
        <f t="shared" si="0"/>
        <v>Tr</v>
      </c>
      <c r="BD37">
        <f t="shared" si="1"/>
        <v>3</v>
      </c>
    </row>
    <row r="38" spans="1:65" x14ac:dyDescent="0.25">
      <c r="A38" s="19" t="s">
        <v>1501</v>
      </c>
      <c r="B38" s="19">
        <v>4.0999999999999996</v>
      </c>
      <c r="C38" s="19">
        <v>20130329</v>
      </c>
      <c r="D38" s="19" t="s">
        <v>41</v>
      </c>
      <c r="E38" s="19" t="s">
        <v>41</v>
      </c>
      <c r="F38" s="19">
        <v>2076765</v>
      </c>
      <c r="G38" s="19">
        <v>1</v>
      </c>
      <c r="H38" s="19">
        <v>2009</v>
      </c>
      <c r="I38" s="19">
        <v>20090921</v>
      </c>
      <c r="J38" s="19" t="s">
        <v>1501</v>
      </c>
      <c r="K38" s="19">
        <v>6</v>
      </c>
      <c r="L38" s="19">
        <v>39</v>
      </c>
      <c r="M38" s="19">
        <v>23</v>
      </c>
      <c r="N38" s="19">
        <v>14</v>
      </c>
      <c r="O38" s="19" t="s">
        <v>1502</v>
      </c>
      <c r="P38" s="19">
        <v>5</v>
      </c>
      <c r="Q38" s="19" t="s">
        <v>1503</v>
      </c>
      <c r="R38" s="19"/>
      <c r="S38" s="19">
        <v>5000</v>
      </c>
      <c r="T38" s="19" t="s">
        <v>45</v>
      </c>
      <c r="U38" s="19"/>
      <c r="V38" s="19"/>
      <c r="W38" s="19"/>
      <c r="X38" s="19">
        <v>650</v>
      </c>
      <c r="Y38" s="19">
        <v>0</v>
      </c>
      <c r="Z38" s="19">
        <v>1</v>
      </c>
      <c r="AA38" s="19" t="s">
        <v>48</v>
      </c>
      <c r="AB38" s="19">
        <v>1</v>
      </c>
      <c r="AC38" s="19">
        <v>185355</v>
      </c>
      <c r="AD38" s="19">
        <v>12</v>
      </c>
      <c r="AE38" s="19"/>
      <c r="AF38" s="19"/>
      <c r="AG38" s="19"/>
      <c r="AH38" s="19">
        <v>108879</v>
      </c>
      <c r="AI38" s="19">
        <v>1</v>
      </c>
      <c r="AJ38" s="19"/>
      <c r="AK38" s="19"/>
      <c r="AL38" s="19"/>
      <c r="AM38" s="19"/>
      <c r="AN38" s="19"/>
      <c r="AO38" s="19">
        <v>1.28</v>
      </c>
      <c r="AP38" s="19" t="s">
        <v>1504</v>
      </c>
      <c r="AQ38" s="19" t="s">
        <v>1502</v>
      </c>
      <c r="AR38" s="19" t="s">
        <v>1505</v>
      </c>
      <c r="AS38" s="19" t="s">
        <v>1512</v>
      </c>
      <c r="AT38" s="19" t="s">
        <v>1513</v>
      </c>
      <c r="AU38" s="19" t="s">
        <v>1514</v>
      </c>
      <c r="AV38" s="19" t="s">
        <v>1515</v>
      </c>
      <c r="AW38" s="19">
        <v>2007</v>
      </c>
      <c r="AX38" s="19">
        <v>3</v>
      </c>
      <c r="AY38" s="19" t="s">
        <v>1516</v>
      </c>
      <c r="AZ38" s="19" t="s">
        <v>1517</v>
      </c>
      <c r="BA38" s="19">
        <v>2008</v>
      </c>
      <c r="BB38" t="str">
        <f>VLOOKUP(AC38,CTCwiretagcode!A$2:C$708,3,FALSE)</f>
        <v>COW</v>
      </c>
      <c r="BC38" t="str">
        <f t="shared" si="0"/>
        <v>NT</v>
      </c>
      <c r="BD38">
        <f t="shared" si="1"/>
        <v>3</v>
      </c>
    </row>
    <row r="39" spans="1:65" x14ac:dyDescent="0.25">
      <c r="A39" s="19" t="s">
        <v>1501</v>
      </c>
      <c r="B39" s="19">
        <v>4.0999999999999996</v>
      </c>
      <c r="C39" s="19">
        <v>20140306</v>
      </c>
      <c r="D39" s="19" t="s">
        <v>41</v>
      </c>
      <c r="E39" s="19" t="s">
        <v>41</v>
      </c>
      <c r="F39" s="19">
        <v>2165681</v>
      </c>
      <c r="G39" s="19">
        <v>1</v>
      </c>
      <c r="H39" s="19">
        <v>2010</v>
      </c>
      <c r="I39" s="19">
        <v>20100909</v>
      </c>
      <c r="J39" s="19" t="s">
        <v>1501</v>
      </c>
      <c r="K39" s="19">
        <v>6</v>
      </c>
      <c r="L39" s="19">
        <v>37</v>
      </c>
      <c r="M39" s="19">
        <v>23</v>
      </c>
      <c r="N39" s="19">
        <v>19</v>
      </c>
      <c r="O39" s="19" t="s">
        <v>1502</v>
      </c>
      <c r="P39" s="19">
        <v>5</v>
      </c>
      <c r="Q39" s="19" t="s">
        <v>1503</v>
      </c>
      <c r="R39" s="19"/>
      <c r="S39" s="19">
        <v>5000</v>
      </c>
      <c r="T39" s="19" t="s">
        <v>45</v>
      </c>
      <c r="U39" s="19"/>
      <c r="V39" s="19"/>
      <c r="W39" s="19"/>
      <c r="X39" s="19">
        <v>760</v>
      </c>
      <c r="Y39" s="19">
        <v>0</v>
      </c>
      <c r="Z39" s="19">
        <v>1</v>
      </c>
      <c r="AA39" s="19" t="s">
        <v>48</v>
      </c>
      <c r="AB39" s="19">
        <v>1</v>
      </c>
      <c r="AC39" s="19">
        <v>185355</v>
      </c>
      <c r="AD39" s="19">
        <v>12</v>
      </c>
      <c r="AE39" s="19"/>
      <c r="AF39" s="19"/>
      <c r="AG39" s="19"/>
      <c r="AH39" s="19">
        <v>112778</v>
      </c>
      <c r="AI39" s="19">
        <v>1</v>
      </c>
      <c r="AJ39" s="19"/>
      <c r="AK39" s="19"/>
      <c r="AL39" s="19"/>
      <c r="AM39" s="19"/>
      <c r="AN39" s="19"/>
      <c r="AO39" s="19">
        <v>6.04</v>
      </c>
      <c r="AP39" s="19" t="s">
        <v>1504</v>
      </c>
      <c r="AQ39" s="19" t="s">
        <v>1502</v>
      </c>
      <c r="AR39" s="19" t="s">
        <v>1505</v>
      </c>
      <c r="AS39" s="19" t="s">
        <v>1512</v>
      </c>
      <c r="AT39" s="19" t="s">
        <v>1513</v>
      </c>
      <c r="AU39" s="19" t="s">
        <v>1514</v>
      </c>
      <c r="AV39" s="19" t="s">
        <v>1515</v>
      </c>
      <c r="AW39" s="19">
        <v>2007</v>
      </c>
      <c r="AX39" s="19">
        <v>3</v>
      </c>
      <c r="AY39" s="19" t="s">
        <v>1516</v>
      </c>
      <c r="AZ39" s="19" t="s">
        <v>1517</v>
      </c>
      <c r="BA39" s="19">
        <v>2008</v>
      </c>
      <c r="BB39" t="str">
        <f>VLOOKUP(AC39,CTCwiretagcode!A$2:C$708,3,FALSE)</f>
        <v>COW</v>
      </c>
      <c r="BC39" t="str">
        <f t="shared" si="0"/>
        <v>NT</v>
      </c>
      <c r="BD39">
        <f t="shared" si="1"/>
        <v>3</v>
      </c>
    </row>
    <row r="40" spans="1:65" x14ac:dyDescent="0.25">
      <c r="A40" s="19" t="s">
        <v>1501</v>
      </c>
      <c r="B40" s="19">
        <v>4.0999999999999996</v>
      </c>
      <c r="C40" s="19">
        <v>20140306</v>
      </c>
      <c r="D40" s="19" t="s">
        <v>41</v>
      </c>
      <c r="E40" s="19" t="s">
        <v>41</v>
      </c>
      <c r="F40" s="19">
        <v>2165322</v>
      </c>
      <c r="G40" s="19">
        <v>1</v>
      </c>
      <c r="H40" s="19">
        <v>2010</v>
      </c>
      <c r="I40" s="19">
        <v>20100914</v>
      </c>
      <c r="J40" s="19" t="s">
        <v>1501</v>
      </c>
      <c r="K40" s="19">
        <v>6</v>
      </c>
      <c r="L40" s="19">
        <v>38</v>
      </c>
      <c r="M40" s="19">
        <v>23</v>
      </c>
      <c r="N40" s="19">
        <v>19</v>
      </c>
      <c r="O40" s="19" t="s">
        <v>1502</v>
      </c>
      <c r="P40" s="19">
        <v>5</v>
      </c>
      <c r="Q40" s="19" t="s">
        <v>1503</v>
      </c>
      <c r="R40" s="19"/>
      <c r="S40" s="19">
        <v>5000</v>
      </c>
      <c r="T40" s="19" t="s">
        <v>45</v>
      </c>
      <c r="U40" s="19"/>
      <c r="V40" s="19"/>
      <c r="W40" s="19"/>
      <c r="X40" s="19">
        <v>780</v>
      </c>
      <c r="Y40" s="19">
        <v>0</v>
      </c>
      <c r="Z40" s="19">
        <v>1</v>
      </c>
      <c r="AA40" s="19" t="s">
        <v>48</v>
      </c>
      <c r="AB40" s="19">
        <v>1</v>
      </c>
      <c r="AC40" s="19">
        <v>185357</v>
      </c>
      <c r="AD40" s="19">
        <v>12</v>
      </c>
      <c r="AE40" s="19"/>
      <c r="AF40" s="19"/>
      <c r="AG40" s="19"/>
      <c r="AH40" s="19">
        <v>112779</v>
      </c>
      <c r="AI40" s="19">
        <v>1</v>
      </c>
      <c r="AJ40" s="19"/>
      <c r="AK40" s="19"/>
      <c r="AL40" s="19"/>
      <c r="AM40" s="19"/>
      <c r="AN40" s="19"/>
      <c r="AO40" s="19">
        <v>2.95</v>
      </c>
      <c r="AP40" s="19" t="s">
        <v>1504</v>
      </c>
      <c r="AQ40" s="19" t="s">
        <v>1502</v>
      </c>
      <c r="AR40" s="19" t="s">
        <v>1505</v>
      </c>
      <c r="AS40" s="19" t="s">
        <v>1512</v>
      </c>
      <c r="AT40" s="19" t="s">
        <v>1513</v>
      </c>
      <c r="AU40" s="19" t="s">
        <v>1514</v>
      </c>
      <c r="AV40" s="19" t="s">
        <v>1515</v>
      </c>
      <c r="AW40" s="19">
        <v>2007</v>
      </c>
      <c r="AX40" s="19">
        <v>3</v>
      </c>
      <c r="AY40" s="19" t="s">
        <v>1516</v>
      </c>
      <c r="AZ40" s="19" t="s">
        <v>1517</v>
      </c>
      <c r="BA40" s="19">
        <v>2008</v>
      </c>
      <c r="BB40" t="str">
        <f>VLOOKUP(AC40,CTCwiretagcode!A$2:C$708,3,FALSE)</f>
        <v>COW</v>
      </c>
      <c r="BC40" t="str">
        <f t="shared" si="0"/>
        <v>NT</v>
      </c>
      <c r="BD40">
        <f t="shared" si="1"/>
        <v>3</v>
      </c>
    </row>
    <row r="41" spans="1:65" x14ac:dyDescent="0.25">
      <c r="A41" s="19" t="s">
        <v>1501</v>
      </c>
      <c r="B41" s="19">
        <v>4.0999999999999996</v>
      </c>
      <c r="C41" s="19">
        <v>20140306</v>
      </c>
      <c r="D41" s="19" t="s">
        <v>41</v>
      </c>
      <c r="E41" s="19" t="s">
        <v>41</v>
      </c>
      <c r="F41" s="19">
        <v>2165411</v>
      </c>
      <c r="G41" s="19">
        <v>1</v>
      </c>
      <c r="H41" s="19">
        <v>2010</v>
      </c>
      <c r="I41" s="19">
        <v>20100914</v>
      </c>
      <c r="J41" s="19" t="s">
        <v>1501</v>
      </c>
      <c r="K41" s="19">
        <v>6</v>
      </c>
      <c r="L41" s="19">
        <v>38</v>
      </c>
      <c r="M41" s="19">
        <v>23</v>
      </c>
      <c r="N41" s="19">
        <v>19</v>
      </c>
      <c r="O41" s="19" t="s">
        <v>1502</v>
      </c>
      <c r="P41" s="19">
        <v>5</v>
      </c>
      <c r="Q41" s="19" t="s">
        <v>1503</v>
      </c>
      <c r="R41" s="19"/>
      <c r="S41" s="19">
        <v>5000</v>
      </c>
      <c r="T41" s="19" t="s">
        <v>110</v>
      </c>
      <c r="U41" s="19"/>
      <c r="V41" s="19"/>
      <c r="W41" s="19"/>
      <c r="X41" s="19">
        <v>830</v>
      </c>
      <c r="Y41" s="19">
        <v>0</v>
      </c>
      <c r="Z41" s="19">
        <v>1</v>
      </c>
      <c r="AA41" s="19" t="s">
        <v>48</v>
      </c>
      <c r="AB41" s="19">
        <v>1</v>
      </c>
      <c r="AC41" s="19">
        <v>185358</v>
      </c>
      <c r="AD41" s="19">
        <v>12</v>
      </c>
      <c r="AE41" s="19"/>
      <c r="AF41" s="19"/>
      <c r="AG41" s="19"/>
      <c r="AH41" s="19">
        <v>112779</v>
      </c>
      <c r="AI41" s="19">
        <v>1</v>
      </c>
      <c r="AJ41" s="19"/>
      <c r="AK41" s="19"/>
      <c r="AL41" s="19"/>
      <c r="AM41" s="19"/>
      <c r="AN41" s="19"/>
      <c r="AO41" s="19">
        <v>2.95</v>
      </c>
      <c r="AP41" s="19" t="s">
        <v>1504</v>
      </c>
      <c r="AQ41" s="19" t="s">
        <v>1502</v>
      </c>
      <c r="AR41" s="19" t="s">
        <v>1505</v>
      </c>
      <c r="AS41" s="19" t="s">
        <v>1512</v>
      </c>
      <c r="AT41" s="19" t="s">
        <v>1513</v>
      </c>
      <c r="AU41" s="19" t="s">
        <v>1514</v>
      </c>
      <c r="AV41" s="19" t="s">
        <v>1515</v>
      </c>
      <c r="AW41" s="19">
        <v>2007</v>
      </c>
      <c r="AX41" s="19">
        <v>3</v>
      </c>
      <c r="AY41" s="19" t="s">
        <v>1516</v>
      </c>
      <c r="AZ41" s="19" t="s">
        <v>1517</v>
      </c>
      <c r="BA41" s="19">
        <v>2008</v>
      </c>
      <c r="BB41" t="str">
        <f>VLOOKUP(AC41,CTCwiretagcode!A$2:C$708,3,FALSE)</f>
        <v>COW</v>
      </c>
      <c r="BC41" t="str">
        <f t="shared" si="0"/>
        <v>NT</v>
      </c>
      <c r="BD41">
        <f t="shared" si="1"/>
        <v>3</v>
      </c>
    </row>
    <row r="42" spans="1:65" x14ac:dyDescent="0.25">
      <c r="A42" s="19" t="s">
        <v>1501</v>
      </c>
      <c r="B42" s="19">
        <v>4.0999999999999996</v>
      </c>
      <c r="C42" s="19">
        <v>20140306</v>
      </c>
      <c r="D42" s="19" t="s">
        <v>41</v>
      </c>
      <c r="E42" s="19" t="s">
        <v>41</v>
      </c>
      <c r="F42" s="19">
        <v>2137784</v>
      </c>
      <c r="G42" s="19">
        <v>1</v>
      </c>
      <c r="H42" s="19">
        <v>2010</v>
      </c>
      <c r="I42" s="19">
        <v>20100827</v>
      </c>
      <c r="J42" s="19" t="s">
        <v>1501</v>
      </c>
      <c r="K42" s="19">
        <v>6</v>
      </c>
      <c r="L42" s="19">
        <v>35</v>
      </c>
      <c r="M42" s="19">
        <v>23</v>
      </c>
      <c r="N42" s="19">
        <v>17</v>
      </c>
      <c r="O42" s="19" t="s">
        <v>1502</v>
      </c>
      <c r="P42" s="19">
        <v>5</v>
      </c>
      <c r="Q42" s="19" t="s">
        <v>1503</v>
      </c>
      <c r="R42" s="19"/>
      <c r="S42" s="19">
        <v>5000</v>
      </c>
      <c r="T42" s="19" t="s">
        <v>110</v>
      </c>
      <c r="U42" s="19"/>
      <c r="V42" s="19"/>
      <c r="W42" s="19"/>
      <c r="X42" s="19">
        <v>720</v>
      </c>
      <c r="Y42" s="19">
        <v>0</v>
      </c>
      <c r="Z42" s="19">
        <v>1</v>
      </c>
      <c r="AA42" s="19" t="s">
        <v>48</v>
      </c>
      <c r="AB42" s="19">
        <v>1</v>
      </c>
      <c r="AC42" s="19">
        <v>185358</v>
      </c>
      <c r="AD42" s="19">
        <v>12</v>
      </c>
      <c r="AE42" s="19"/>
      <c r="AF42" s="19"/>
      <c r="AG42" s="19"/>
      <c r="AH42" s="19">
        <v>112776</v>
      </c>
      <c r="AI42" s="19">
        <v>1</v>
      </c>
      <c r="AJ42" s="19"/>
      <c r="AK42" s="19"/>
      <c r="AL42" s="19"/>
      <c r="AM42" s="19"/>
      <c r="AN42" s="19"/>
      <c r="AO42" s="19">
        <v>3.32</v>
      </c>
      <c r="AP42" s="19" t="s">
        <v>1504</v>
      </c>
      <c r="AQ42" s="19" t="s">
        <v>1502</v>
      </c>
      <c r="AR42" s="19" t="s">
        <v>1505</v>
      </c>
      <c r="AS42" s="19" t="s">
        <v>1512</v>
      </c>
      <c r="AT42" s="19" t="s">
        <v>1513</v>
      </c>
      <c r="AU42" s="19" t="s">
        <v>1514</v>
      </c>
      <c r="AV42" s="19" t="s">
        <v>1515</v>
      </c>
      <c r="AW42" s="19">
        <v>2007</v>
      </c>
      <c r="AX42" s="19">
        <v>3</v>
      </c>
      <c r="AY42" s="19" t="s">
        <v>1516</v>
      </c>
      <c r="AZ42" s="19" t="s">
        <v>1517</v>
      </c>
      <c r="BA42" s="19">
        <v>2008</v>
      </c>
      <c r="BB42" t="str">
        <f>VLOOKUP(AC42,CTCwiretagcode!A$2:C$708,3,FALSE)</f>
        <v>COW</v>
      </c>
      <c r="BC42" t="str">
        <f t="shared" si="0"/>
        <v>Tr</v>
      </c>
      <c r="BD42">
        <f t="shared" si="1"/>
        <v>3</v>
      </c>
    </row>
    <row r="43" spans="1:65" x14ac:dyDescent="0.25">
      <c r="A43" s="19" t="s">
        <v>1501</v>
      </c>
      <c r="B43" s="19">
        <v>4.0999999999999996</v>
      </c>
      <c r="C43" s="19">
        <v>20130329</v>
      </c>
      <c r="D43" s="19" t="s">
        <v>41</v>
      </c>
      <c r="E43" s="19" t="s">
        <v>41</v>
      </c>
      <c r="F43" s="19">
        <v>2076709</v>
      </c>
      <c r="G43" s="19">
        <v>1</v>
      </c>
      <c r="H43" s="19">
        <v>2009</v>
      </c>
      <c r="I43" s="19">
        <v>20090909</v>
      </c>
      <c r="J43" s="19" t="s">
        <v>1501</v>
      </c>
      <c r="K43" s="19">
        <v>6</v>
      </c>
      <c r="L43" s="19">
        <v>37</v>
      </c>
      <c r="M43" s="19">
        <v>23</v>
      </c>
      <c r="N43" s="19">
        <v>49</v>
      </c>
      <c r="O43" s="19" t="s">
        <v>1502</v>
      </c>
      <c r="P43" s="19">
        <v>5</v>
      </c>
      <c r="Q43" s="19" t="s">
        <v>1503</v>
      </c>
      <c r="R43" s="19"/>
      <c r="S43" s="19">
        <v>5000</v>
      </c>
      <c r="T43" s="19" t="s">
        <v>45</v>
      </c>
      <c r="U43" s="19"/>
      <c r="V43" s="19"/>
      <c r="W43" s="19"/>
      <c r="X43" s="19">
        <v>540</v>
      </c>
      <c r="Y43" s="19">
        <v>0</v>
      </c>
      <c r="Z43" s="19">
        <v>1</v>
      </c>
      <c r="AA43" s="19" t="s">
        <v>48</v>
      </c>
      <c r="AB43" s="19">
        <v>1</v>
      </c>
      <c r="AC43" s="19">
        <v>185359</v>
      </c>
      <c r="AD43" s="19">
        <v>12</v>
      </c>
      <c r="AE43" s="19"/>
      <c r="AF43" s="19"/>
      <c r="AG43" s="19"/>
      <c r="AH43" s="19">
        <v>108877</v>
      </c>
      <c r="AI43" s="19">
        <v>1</v>
      </c>
      <c r="AJ43" s="19"/>
      <c r="AK43" s="19"/>
      <c r="AL43" s="19"/>
      <c r="AM43" s="19"/>
      <c r="AN43" s="19"/>
      <c r="AO43" s="19">
        <v>2.17</v>
      </c>
      <c r="AP43" s="19" t="s">
        <v>1504</v>
      </c>
      <c r="AQ43" s="19" t="s">
        <v>1502</v>
      </c>
      <c r="AR43" s="19" t="s">
        <v>1505</v>
      </c>
      <c r="AS43" s="19" t="s">
        <v>1512</v>
      </c>
      <c r="AT43" s="19" t="s">
        <v>1513</v>
      </c>
      <c r="AU43" s="19" t="s">
        <v>1514</v>
      </c>
      <c r="AV43" s="19" t="s">
        <v>1515</v>
      </c>
      <c r="AW43" s="19">
        <v>2007</v>
      </c>
      <c r="AX43" s="19">
        <v>3</v>
      </c>
      <c r="AY43" s="19" t="s">
        <v>1516</v>
      </c>
      <c r="AZ43" s="19" t="s">
        <v>1517</v>
      </c>
      <c r="BA43" s="19">
        <v>2008</v>
      </c>
      <c r="BB43" t="str">
        <f>VLOOKUP(AC43,CTCwiretagcode!A$2:C$708,3,FALSE)</f>
        <v>COW</v>
      </c>
      <c r="BC43" t="str">
        <f t="shared" si="0"/>
        <v>mix</v>
      </c>
      <c r="BD43">
        <f t="shared" si="1"/>
        <v>3</v>
      </c>
    </row>
    <row r="44" spans="1:65" x14ac:dyDescent="0.25">
      <c r="A44" s="19" t="s">
        <v>1501</v>
      </c>
      <c r="B44" s="19">
        <v>4.0999999999999996</v>
      </c>
      <c r="C44" s="19">
        <v>20130329</v>
      </c>
      <c r="D44" s="19" t="s">
        <v>41</v>
      </c>
      <c r="E44" s="19" t="s">
        <v>41</v>
      </c>
      <c r="F44" s="19">
        <v>2066517</v>
      </c>
      <c r="G44" s="19">
        <v>1</v>
      </c>
      <c r="H44" s="19">
        <v>2009</v>
      </c>
      <c r="I44" s="19">
        <v>20090925</v>
      </c>
      <c r="J44" s="19" t="s">
        <v>1501</v>
      </c>
      <c r="K44" s="19">
        <v>6</v>
      </c>
      <c r="L44" s="19">
        <v>39</v>
      </c>
      <c r="M44" s="19">
        <v>23</v>
      </c>
      <c r="N44" s="19">
        <v>49</v>
      </c>
      <c r="O44" s="19" t="s">
        <v>1502</v>
      </c>
      <c r="P44" s="19">
        <v>5</v>
      </c>
      <c r="Q44" s="19" t="s">
        <v>1503</v>
      </c>
      <c r="R44" s="19"/>
      <c r="S44" s="19">
        <v>5000</v>
      </c>
      <c r="T44" s="19" t="s">
        <v>45</v>
      </c>
      <c r="U44" s="19"/>
      <c r="V44" s="19"/>
      <c r="W44" s="19"/>
      <c r="X44" s="19">
        <v>570</v>
      </c>
      <c r="Y44" s="19">
        <v>0</v>
      </c>
      <c r="Z44" s="19">
        <v>1</v>
      </c>
      <c r="AA44" s="19" t="s">
        <v>48</v>
      </c>
      <c r="AB44" s="19">
        <v>1</v>
      </c>
      <c r="AC44" s="19">
        <v>185359</v>
      </c>
      <c r="AD44" s="19">
        <v>12</v>
      </c>
      <c r="AE44" s="19"/>
      <c r="AF44" s="19"/>
      <c r="AG44" s="19"/>
      <c r="AH44" s="19">
        <v>108879</v>
      </c>
      <c r="AI44" s="19">
        <v>1</v>
      </c>
      <c r="AJ44" s="19"/>
      <c r="AK44" s="19"/>
      <c r="AL44" s="19"/>
      <c r="AM44" s="19"/>
      <c r="AN44" s="19"/>
      <c r="AO44" s="19">
        <v>1.28</v>
      </c>
      <c r="AP44" s="19" t="s">
        <v>1504</v>
      </c>
      <c r="AQ44" s="19" t="s">
        <v>1502</v>
      </c>
      <c r="AR44" s="19" t="s">
        <v>1505</v>
      </c>
      <c r="AS44" s="19" t="s">
        <v>1512</v>
      </c>
      <c r="AT44" s="19" t="s">
        <v>1513</v>
      </c>
      <c r="AU44" s="19" t="s">
        <v>1514</v>
      </c>
      <c r="AV44" s="19" t="s">
        <v>1515</v>
      </c>
      <c r="AW44" s="19">
        <v>2007</v>
      </c>
      <c r="AX44" s="19">
        <v>3</v>
      </c>
      <c r="AY44" s="19" t="s">
        <v>1516</v>
      </c>
      <c r="AZ44" s="19" t="s">
        <v>1517</v>
      </c>
      <c r="BA44" s="19">
        <v>2008</v>
      </c>
      <c r="BB44" t="str">
        <f>VLOOKUP(AC44,CTCwiretagcode!A$2:C$708,3,FALSE)</f>
        <v>COW</v>
      </c>
      <c r="BC44" t="str">
        <f t="shared" si="0"/>
        <v>mix</v>
      </c>
      <c r="BD44">
        <f t="shared" si="1"/>
        <v>3</v>
      </c>
    </row>
    <row r="45" spans="1:65" x14ac:dyDescent="0.25">
      <c r="A45" s="19" t="s">
        <v>1501</v>
      </c>
      <c r="B45" s="19">
        <v>4.0999999999999996</v>
      </c>
      <c r="C45" s="19">
        <v>20140306</v>
      </c>
      <c r="D45" s="19" t="s">
        <v>41</v>
      </c>
      <c r="E45" s="19" t="s">
        <v>41</v>
      </c>
      <c r="F45" s="19">
        <v>2165982</v>
      </c>
      <c r="G45" s="19">
        <v>1</v>
      </c>
      <c r="H45" s="19">
        <v>2010</v>
      </c>
      <c r="I45" s="19">
        <v>20100903</v>
      </c>
      <c r="J45" s="19" t="s">
        <v>1501</v>
      </c>
      <c r="K45" s="19">
        <v>6</v>
      </c>
      <c r="L45" s="19">
        <v>36</v>
      </c>
      <c r="M45" s="19">
        <v>23</v>
      </c>
      <c r="N45" s="19">
        <v>17</v>
      </c>
      <c r="O45" s="19" t="s">
        <v>1502</v>
      </c>
      <c r="P45" s="19">
        <v>5</v>
      </c>
      <c r="Q45" s="19" t="s">
        <v>1503</v>
      </c>
      <c r="R45" s="19"/>
      <c r="S45" s="19">
        <v>5000</v>
      </c>
      <c r="T45" s="19" t="s">
        <v>45</v>
      </c>
      <c r="U45" s="19"/>
      <c r="V45" s="19"/>
      <c r="W45" s="19"/>
      <c r="X45" s="19">
        <v>790</v>
      </c>
      <c r="Y45" s="19">
        <v>0</v>
      </c>
      <c r="Z45" s="19">
        <v>1</v>
      </c>
      <c r="AA45" s="19" t="s">
        <v>48</v>
      </c>
      <c r="AB45" s="19">
        <v>1</v>
      </c>
      <c r="AC45" s="19">
        <v>185359</v>
      </c>
      <c r="AD45" s="19">
        <v>12</v>
      </c>
      <c r="AE45" s="19"/>
      <c r="AF45" s="19"/>
      <c r="AG45" s="19"/>
      <c r="AH45" s="19">
        <v>112777</v>
      </c>
      <c r="AI45" s="19">
        <v>1</v>
      </c>
      <c r="AJ45" s="19"/>
      <c r="AK45" s="19"/>
      <c r="AL45" s="19"/>
      <c r="AM45" s="19"/>
      <c r="AN45" s="19"/>
      <c r="AO45" s="19">
        <v>3</v>
      </c>
      <c r="AP45" s="19" t="s">
        <v>1504</v>
      </c>
      <c r="AQ45" s="19" t="s">
        <v>1502</v>
      </c>
      <c r="AR45" s="19" t="s">
        <v>1505</v>
      </c>
      <c r="AS45" s="19" t="s">
        <v>1512</v>
      </c>
      <c r="AT45" s="19" t="s">
        <v>1513</v>
      </c>
      <c r="AU45" s="19" t="s">
        <v>1514</v>
      </c>
      <c r="AV45" s="19" t="s">
        <v>1515</v>
      </c>
      <c r="AW45" s="19">
        <v>2007</v>
      </c>
      <c r="AX45" s="19">
        <v>3</v>
      </c>
      <c r="AY45" s="19" t="s">
        <v>1516</v>
      </c>
      <c r="AZ45" s="19" t="s">
        <v>1517</v>
      </c>
      <c r="BA45" s="19">
        <v>2008</v>
      </c>
      <c r="BB45" t="str">
        <f>VLOOKUP(AC45,CTCwiretagcode!A$2:C$708,3,FALSE)</f>
        <v>COW</v>
      </c>
      <c r="BC45" t="str">
        <f t="shared" si="0"/>
        <v>Tr</v>
      </c>
      <c r="BD45">
        <f t="shared" si="1"/>
        <v>3</v>
      </c>
    </row>
    <row r="46" spans="1:65" x14ac:dyDescent="0.25">
      <c r="A46" s="19" t="s">
        <v>1501</v>
      </c>
      <c r="B46" s="19">
        <v>4.0999999999999996</v>
      </c>
      <c r="C46" s="19">
        <v>20140306</v>
      </c>
      <c r="D46" s="19" t="s">
        <v>41</v>
      </c>
      <c r="E46" s="19" t="s">
        <v>41</v>
      </c>
      <c r="F46" s="19">
        <v>2165678</v>
      </c>
      <c r="G46" s="19">
        <v>1</v>
      </c>
      <c r="H46" s="19">
        <v>2010</v>
      </c>
      <c r="I46" s="19">
        <v>20100902</v>
      </c>
      <c r="J46" s="19" t="s">
        <v>1501</v>
      </c>
      <c r="K46" s="19">
        <v>6</v>
      </c>
      <c r="L46" s="19">
        <v>36</v>
      </c>
      <c r="M46" s="19">
        <v>23</v>
      </c>
      <c r="N46" s="19">
        <v>49</v>
      </c>
      <c r="O46" s="19" t="s">
        <v>1502</v>
      </c>
      <c r="P46" s="19">
        <v>5</v>
      </c>
      <c r="Q46" s="19" t="s">
        <v>1518</v>
      </c>
      <c r="R46" s="19"/>
      <c r="S46" s="19">
        <v>5000</v>
      </c>
      <c r="T46" s="19" t="s">
        <v>110</v>
      </c>
      <c r="U46" s="19"/>
      <c r="V46" s="19"/>
      <c r="W46" s="19"/>
      <c r="X46" s="19">
        <v>760</v>
      </c>
      <c r="Y46" s="19">
        <v>0</v>
      </c>
      <c r="Z46" s="19">
        <v>1</v>
      </c>
      <c r="AA46" s="19" t="s">
        <v>48</v>
      </c>
      <c r="AB46" s="19">
        <v>1</v>
      </c>
      <c r="AC46" s="19">
        <v>185359</v>
      </c>
      <c r="AD46" s="19">
        <v>12</v>
      </c>
      <c r="AE46" s="19"/>
      <c r="AF46" s="19"/>
      <c r="AG46" s="19"/>
      <c r="AH46" s="19">
        <v>112791</v>
      </c>
      <c r="AI46" s="19">
        <v>1</v>
      </c>
      <c r="AJ46" s="19"/>
      <c r="AK46" s="19"/>
      <c r="AL46" s="19"/>
      <c r="AM46" s="19"/>
      <c r="AN46" s="19"/>
      <c r="AO46" s="19">
        <v>2.2400000000000002</v>
      </c>
      <c r="AP46" s="19" t="s">
        <v>1519</v>
      </c>
      <c r="AQ46" s="19" t="s">
        <v>1502</v>
      </c>
      <c r="AR46" s="19" t="s">
        <v>1505</v>
      </c>
      <c r="AS46" s="19" t="s">
        <v>1512</v>
      </c>
      <c r="AT46" s="19" t="s">
        <v>1513</v>
      </c>
      <c r="AU46" s="19" t="s">
        <v>1514</v>
      </c>
      <c r="AV46" s="19" t="s">
        <v>1515</v>
      </c>
      <c r="AW46" s="19">
        <v>2007</v>
      </c>
      <c r="AX46" s="19">
        <v>3</v>
      </c>
      <c r="AY46" s="19" t="s">
        <v>1516</v>
      </c>
      <c r="AZ46" s="19" t="s">
        <v>1517</v>
      </c>
      <c r="BA46" s="19">
        <v>2008</v>
      </c>
      <c r="BB46" t="str">
        <f>VLOOKUP(AC46,CTCwiretagcode!A$2:C$708,3,FALSE)</f>
        <v>COW</v>
      </c>
      <c r="BC46" t="str">
        <f t="shared" si="0"/>
        <v>mix</v>
      </c>
      <c r="BD46">
        <f t="shared" si="1"/>
        <v>3</v>
      </c>
    </row>
    <row r="47" spans="1:65" x14ac:dyDescent="0.25">
      <c r="A47" s="19" t="s">
        <v>1501</v>
      </c>
      <c r="B47" s="19">
        <v>4.0999999999999996</v>
      </c>
      <c r="C47" s="19">
        <v>20140306</v>
      </c>
      <c r="D47" s="19" t="s">
        <v>41</v>
      </c>
      <c r="E47" s="19" t="s">
        <v>41</v>
      </c>
      <c r="F47" s="19">
        <v>2165310</v>
      </c>
      <c r="G47" s="19">
        <v>1</v>
      </c>
      <c r="H47" s="19">
        <v>2010</v>
      </c>
      <c r="I47" s="19">
        <v>20100914</v>
      </c>
      <c r="J47" s="19" t="s">
        <v>1501</v>
      </c>
      <c r="K47" s="19">
        <v>6</v>
      </c>
      <c r="L47" s="19">
        <v>38</v>
      </c>
      <c r="M47" s="19">
        <v>23</v>
      </c>
      <c r="N47" s="19">
        <v>19</v>
      </c>
      <c r="O47" s="19" t="s">
        <v>1502</v>
      </c>
      <c r="P47" s="19">
        <v>5</v>
      </c>
      <c r="Q47" s="19" t="s">
        <v>1503</v>
      </c>
      <c r="R47" s="19"/>
      <c r="S47" s="19">
        <v>5000</v>
      </c>
      <c r="T47" s="19" t="s">
        <v>110</v>
      </c>
      <c r="U47" s="19"/>
      <c r="V47" s="19"/>
      <c r="W47" s="19"/>
      <c r="X47" s="19">
        <v>810</v>
      </c>
      <c r="Y47" s="19">
        <v>0</v>
      </c>
      <c r="Z47" s="19">
        <v>1</v>
      </c>
      <c r="AA47" s="19" t="s">
        <v>48</v>
      </c>
      <c r="AB47" s="19">
        <v>1</v>
      </c>
      <c r="AC47" s="19">
        <v>185359</v>
      </c>
      <c r="AD47" s="19">
        <v>12</v>
      </c>
      <c r="AE47" s="19"/>
      <c r="AF47" s="19"/>
      <c r="AG47" s="19"/>
      <c r="AH47" s="19">
        <v>112779</v>
      </c>
      <c r="AI47" s="19">
        <v>1</v>
      </c>
      <c r="AJ47" s="19"/>
      <c r="AK47" s="19"/>
      <c r="AL47" s="19"/>
      <c r="AM47" s="19"/>
      <c r="AN47" s="19"/>
      <c r="AO47" s="19">
        <v>2.95</v>
      </c>
      <c r="AP47" s="19" t="s">
        <v>1504</v>
      </c>
      <c r="AQ47" s="19" t="s">
        <v>1502</v>
      </c>
      <c r="AR47" s="19" t="s">
        <v>1505</v>
      </c>
      <c r="AS47" s="19" t="s">
        <v>1512</v>
      </c>
      <c r="AT47" s="19" t="s">
        <v>1513</v>
      </c>
      <c r="AU47" s="19" t="s">
        <v>1514</v>
      </c>
      <c r="AV47" s="19" t="s">
        <v>1515</v>
      </c>
      <c r="AW47" s="19">
        <v>2007</v>
      </c>
      <c r="AX47" s="19">
        <v>3</v>
      </c>
      <c r="AY47" s="19" t="s">
        <v>1516</v>
      </c>
      <c r="AZ47" s="19" t="s">
        <v>1517</v>
      </c>
      <c r="BA47" s="19">
        <v>2008</v>
      </c>
      <c r="BB47" t="str">
        <f>VLOOKUP(AC47,CTCwiretagcode!A$2:C$708,3,FALSE)</f>
        <v>COW</v>
      </c>
      <c r="BC47" t="str">
        <f t="shared" si="0"/>
        <v>NT</v>
      </c>
      <c r="BD47">
        <f t="shared" si="1"/>
        <v>3</v>
      </c>
    </row>
    <row r="48" spans="1:65" x14ac:dyDescent="0.25">
      <c r="A48" s="19" t="s">
        <v>1501</v>
      </c>
      <c r="B48" s="19">
        <v>4.0999999999999996</v>
      </c>
      <c r="C48" s="19">
        <v>20140313</v>
      </c>
      <c r="D48" s="19" t="s">
        <v>41</v>
      </c>
      <c r="E48" s="19" t="s">
        <v>41</v>
      </c>
      <c r="F48" s="19">
        <v>2233851</v>
      </c>
      <c r="G48" s="19">
        <v>1</v>
      </c>
      <c r="H48" s="19">
        <v>2011</v>
      </c>
      <c r="I48" s="19">
        <v>20110916</v>
      </c>
      <c r="J48" s="19" t="s">
        <v>1501</v>
      </c>
      <c r="K48" s="19">
        <v>6</v>
      </c>
      <c r="L48" s="19">
        <v>38</v>
      </c>
      <c r="M48" s="19">
        <v>23</v>
      </c>
      <c r="N48" s="19">
        <v>17</v>
      </c>
      <c r="O48" s="19" t="s">
        <v>1502</v>
      </c>
      <c r="P48" s="19">
        <v>4</v>
      </c>
      <c r="Q48" s="19" t="s">
        <v>1503</v>
      </c>
      <c r="R48" s="19"/>
      <c r="S48" s="19">
        <v>5000</v>
      </c>
      <c r="T48" s="19" t="s">
        <v>110</v>
      </c>
      <c r="U48" s="19"/>
      <c r="V48" s="19"/>
      <c r="W48" s="19"/>
      <c r="X48" s="19">
        <v>760</v>
      </c>
      <c r="Y48" s="19">
        <v>0</v>
      </c>
      <c r="Z48" s="19">
        <v>1</v>
      </c>
      <c r="AA48" s="19" t="s">
        <v>48</v>
      </c>
      <c r="AB48" s="19">
        <v>1</v>
      </c>
      <c r="AC48" s="19">
        <v>185359</v>
      </c>
      <c r="AD48" s="19">
        <v>12</v>
      </c>
      <c r="AE48" s="19"/>
      <c r="AF48" s="19"/>
      <c r="AG48" s="19"/>
      <c r="AH48" s="19">
        <v>117399</v>
      </c>
      <c r="AI48" s="19">
        <v>1</v>
      </c>
      <c r="AJ48" s="19"/>
      <c r="AK48" s="19"/>
      <c r="AL48" s="19"/>
      <c r="AM48" s="19"/>
      <c r="AN48" s="19"/>
      <c r="AO48" s="19">
        <v>2.98</v>
      </c>
      <c r="AP48" s="19" t="s">
        <v>1504</v>
      </c>
      <c r="AQ48" s="19" t="s">
        <v>1502</v>
      </c>
      <c r="AR48" s="19" t="s">
        <v>1505</v>
      </c>
      <c r="AS48" s="19" t="s">
        <v>1512</v>
      </c>
      <c r="AT48" s="19" t="s">
        <v>1513</v>
      </c>
      <c r="AU48" s="19" t="s">
        <v>1514</v>
      </c>
      <c r="AV48" s="19" t="s">
        <v>1515</v>
      </c>
      <c r="AW48" s="19">
        <v>2007</v>
      </c>
      <c r="AX48" s="19">
        <v>3</v>
      </c>
      <c r="AY48" s="19" t="s">
        <v>1516</v>
      </c>
      <c r="AZ48" s="19" t="s">
        <v>1517</v>
      </c>
      <c r="BA48" s="19">
        <v>2008</v>
      </c>
      <c r="BB48" t="str">
        <f>VLOOKUP(AC48,CTCwiretagcode!A$2:C$708,3,FALSE)</f>
        <v>COW</v>
      </c>
      <c r="BC48" t="str">
        <f t="shared" si="0"/>
        <v>Tr</v>
      </c>
      <c r="BD48">
        <f t="shared" si="1"/>
        <v>3</v>
      </c>
    </row>
    <row r="49" spans="1:56" x14ac:dyDescent="0.25">
      <c r="A49" s="19" t="s">
        <v>1501</v>
      </c>
      <c r="B49" s="19">
        <v>4.0999999999999996</v>
      </c>
      <c r="C49" s="19">
        <v>20140306</v>
      </c>
      <c r="D49" s="19" t="s">
        <v>41</v>
      </c>
      <c r="E49" s="19" t="s">
        <v>41</v>
      </c>
      <c r="F49" s="19">
        <v>2165720</v>
      </c>
      <c r="G49" s="19">
        <v>1</v>
      </c>
      <c r="H49" s="19">
        <v>2010</v>
      </c>
      <c r="I49" s="19">
        <v>20100922</v>
      </c>
      <c r="J49" s="19" t="s">
        <v>1501</v>
      </c>
      <c r="K49" s="19">
        <v>6</v>
      </c>
      <c r="L49" s="19">
        <v>39</v>
      </c>
      <c r="M49" s="19">
        <v>23</v>
      </c>
      <c r="N49" s="19">
        <v>19</v>
      </c>
      <c r="O49" s="19" t="s">
        <v>1502</v>
      </c>
      <c r="P49" s="19">
        <v>5</v>
      </c>
      <c r="Q49" s="19" t="s">
        <v>1503</v>
      </c>
      <c r="R49" s="19"/>
      <c r="S49" s="19">
        <v>5000</v>
      </c>
      <c r="T49" s="19" t="s">
        <v>110</v>
      </c>
      <c r="U49" s="19"/>
      <c r="V49" s="19"/>
      <c r="W49" s="19"/>
      <c r="X49" s="19">
        <v>800</v>
      </c>
      <c r="Y49" s="19">
        <v>0</v>
      </c>
      <c r="Z49" s="19">
        <v>1</v>
      </c>
      <c r="AA49" s="19" t="s">
        <v>48</v>
      </c>
      <c r="AB49" s="19">
        <v>1</v>
      </c>
      <c r="AC49" s="19">
        <v>185558</v>
      </c>
      <c r="AD49" s="19">
        <v>12</v>
      </c>
      <c r="AE49" s="19"/>
      <c r="AF49" s="19"/>
      <c r="AG49" s="19"/>
      <c r="AH49" s="19">
        <v>112780</v>
      </c>
      <c r="AI49" s="19">
        <v>1</v>
      </c>
      <c r="AJ49" s="19"/>
      <c r="AK49" s="19"/>
      <c r="AL49" s="19"/>
      <c r="AM49" s="19"/>
      <c r="AN49" s="19"/>
      <c r="AO49" s="19">
        <v>3.2</v>
      </c>
      <c r="AP49" s="19" t="s">
        <v>1504</v>
      </c>
      <c r="AQ49" s="19" t="s">
        <v>1502</v>
      </c>
      <c r="AR49" s="19" t="s">
        <v>1505</v>
      </c>
      <c r="AS49" s="19" t="s">
        <v>1506</v>
      </c>
      <c r="AT49" s="19" t="s">
        <v>1507</v>
      </c>
      <c r="AU49" s="19" t="s">
        <v>1508</v>
      </c>
      <c r="AV49" s="19" t="s">
        <v>1509</v>
      </c>
      <c r="AW49" s="19">
        <v>2007</v>
      </c>
      <c r="AX49" s="19">
        <v>3</v>
      </c>
      <c r="AY49" s="19" t="s">
        <v>1510</v>
      </c>
      <c r="AZ49" s="19" t="s">
        <v>1511</v>
      </c>
      <c r="BA49" s="19">
        <v>2008</v>
      </c>
      <c r="BB49" t="str">
        <f>VLOOKUP(AC49,CTCwiretagcode!A$2:C$708,3,FALSE)</f>
        <v>HAR</v>
      </c>
      <c r="BC49" t="str">
        <f t="shared" si="0"/>
        <v>NT</v>
      </c>
      <c r="BD49">
        <f t="shared" si="1"/>
        <v>3</v>
      </c>
    </row>
    <row r="50" spans="1:56" x14ac:dyDescent="0.25">
      <c r="A50" s="19" t="s">
        <v>1501</v>
      </c>
      <c r="B50" s="19">
        <v>4.0999999999999996</v>
      </c>
      <c r="C50" s="19">
        <v>20150331</v>
      </c>
      <c r="D50" s="19" t="s">
        <v>41</v>
      </c>
      <c r="E50" s="19" t="s">
        <v>41</v>
      </c>
      <c r="F50" s="19">
        <v>2464986</v>
      </c>
      <c r="G50" s="19">
        <v>1</v>
      </c>
      <c r="H50" s="19">
        <v>2013</v>
      </c>
      <c r="I50" s="19">
        <v>20130923</v>
      </c>
      <c r="J50" s="19" t="s">
        <v>1501</v>
      </c>
      <c r="K50" s="19">
        <v>6</v>
      </c>
      <c r="L50" s="19">
        <v>39</v>
      </c>
      <c r="M50" s="19">
        <v>23</v>
      </c>
      <c r="N50" s="19">
        <v>17</v>
      </c>
      <c r="O50" s="19" t="s">
        <v>1502</v>
      </c>
      <c r="P50" s="19">
        <v>4</v>
      </c>
      <c r="Q50" s="19" t="s">
        <v>1503</v>
      </c>
      <c r="R50" s="19"/>
      <c r="S50" s="19">
        <v>5000</v>
      </c>
      <c r="T50" s="19" t="s">
        <v>110</v>
      </c>
      <c r="U50" s="19"/>
      <c r="V50" s="19"/>
      <c r="W50" s="19"/>
      <c r="X50" s="19">
        <v>880</v>
      </c>
      <c r="Y50" s="19">
        <v>0</v>
      </c>
      <c r="Z50" s="19">
        <v>1</v>
      </c>
      <c r="AA50" s="19" t="s">
        <v>48</v>
      </c>
      <c r="AB50" s="19">
        <v>1</v>
      </c>
      <c r="AC50" s="19">
        <v>185705</v>
      </c>
      <c r="AD50" s="19">
        <v>12</v>
      </c>
      <c r="AE50" s="19"/>
      <c r="AF50" s="19"/>
      <c r="AG50" s="19"/>
      <c r="AH50" s="19">
        <v>125385</v>
      </c>
      <c r="AI50" s="19">
        <v>1</v>
      </c>
      <c r="AJ50" s="19"/>
      <c r="AK50" s="19"/>
      <c r="AL50" s="19"/>
      <c r="AM50" s="19"/>
      <c r="AN50" s="19"/>
      <c r="AO50" s="19">
        <v>1.72</v>
      </c>
      <c r="AP50" s="19" t="s">
        <v>1504</v>
      </c>
      <c r="AQ50" s="19" t="s">
        <v>1502</v>
      </c>
      <c r="AR50" s="19" t="s">
        <v>1505</v>
      </c>
      <c r="AS50" s="19" t="s">
        <v>1512</v>
      </c>
      <c r="AT50" s="19" t="s">
        <v>1513</v>
      </c>
      <c r="AU50" s="19" t="s">
        <v>1514</v>
      </c>
      <c r="AV50" s="19" t="s">
        <v>1515</v>
      </c>
      <c r="AW50" s="19">
        <v>2008</v>
      </c>
      <c r="AX50" s="19">
        <v>3</v>
      </c>
      <c r="AY50" s="19" t="s">
        <v>1516</v>
      </c>
      <c r="AZ50" s="19" t="s">
        <v>1517</v>
      </c>
      <c r="BA50" s="19">
        <v>2009</v>
      </c>
      <c r="BB50" t="str">
        <f>VLOOKUP(AC50,CTCwiretagcode!A$2:C$708,3,FALSE)</f>
        <v>COW</v>
      </c>
      <c r="BC50" t="str">
        <f t="shared" si="0"/>
        <v>Tr</v>
      </c>
      <c r="BD50">
        <f t="shared" si="1"/>
        <v>3</v>
      </c>
    </row>
    <row r="51" spans="1:56" x14ac:dyDescent="0.25">
      <c r="A51" s="19" t="s">
        <v>1501</v>
      </c>
      <c r="B51" s="19">
        <v>4.0999999999999996</v>
      </c>
      <c r="C51" s="19">
        <v>20140313</v>
      </c>
      <c r="D51" s="19" t="s">
        <v>41</v>
      </c>
      <c r="E51" s="19" t="s">
        <v>41</v>
      </c>
      <c r="F51" s="19">
        <v>2233827</v>
      </c>
      <c r="G51" s="19">
        <v>1</v>
      </c>
      <c r="H51" s="19">
        <v>2011</v>
      </c>
      <c r="I51" s="19">
        <v>20110915</v>
      </c>
      <c r="J51" s="19" t="s">
        <v>1501</v>
      </c>
      <c r="K51" s="19">
        <v>6</v>
      </c>
      <c r="L51" s="19">
        <v>38</v>
      </c>
      <c r="M51" s="19">
        <v>23</v>
      </c>
      <c r="N51" s="19">
        <v>17</v>
      </c>
      <c r="O51" s="19" t="s">
        <v>1502</v>
      </c>
      <c r="P51" s="19">
        <v>4</v>
      </c>
      <c r="Q51" s="19" t="s">
        <v>1503</v>
      </c>
      <c r="R51" s="19"/>
      <c r="S51" s="19">
        <v>5000</v>
      </c>
      <c r="T51" s="19" t="s">
        <v>110</v>
      </c>
      <c r="U51" s="19"/>
      <c r="V51" s="19"/>
      <c r="W51" s="19"/>
      <c r="X51" s="19">
        <v>920</v>
      </c>
      <c r="Y51" s="19">
        <v>0</v>
      </c>
      <c r="Z51" s="19">
        <v>1</v>
      </c>
      <c r="AA51" s="19" t="s">
        <v>48</v>
      </c>
      <c r="AB51" s="19">
        <v>1</v>
      </c>
      <c r="AC51" s="19">
        <v>185707</v>
      </c>
      <c r="AD51" s="19">
        <v>12</v>
      </c>
      <c r="AE51" s="19"/>
      <c r="AF51" s="19"/>
      <c r="AG51" s="19"/>
      <c r="AH51" s="19">
        <v>117399</v>
      </c>
      <c r="AI51" s="19">
        <v>1</v>
      </c>
      <c r="AJ51" s="19"/>
      <c r="AK51" s="19"/>
      <c r="AL51" s="19"/>
      <c r="AM51" s="19"/>
      <c r="AN51" s="19"/>
      <c r="AO51" s="19">
        <v>2.98</v>
      </c>
      <c r="AP51" s="19" t="s">
        <v>1504</v>
      </c>
      <c r="AQ51" s="19" t="s">
        <v>1502</v>
      </c>
      <c r="AR51" s="19" t="s">
        <v>1505</v>
      </c>
      <c r="AS51" s="19" t="s">
        <v>1506</v>
      </c>
      <c r="AT51" s="19" t="s">
        <v>1507</v>
      </c>
      <c r="AU51" s="19" t="s">
        <v>1508</v>
      </c>
      <c r="AV51" s="19" t="s">
        <v>1509</v>
      </c>
      <c r="AW51" s="19">
        <v>2007</v>
      </c>
      <c r="AX51" s="19">
        <v>3</v>
      </c>
      <c r="AY51" s="19" t="s">
        <v>1510</v>
      </c>
      <c r="AZ51" s="19" t="s">
        <v>1511</v>
      </c>
      <c r="BA51" s="19">
        <v>2008</v>
      </c>
      <c r="BB51" t="str">
        <f>VLOOKUP(AC51,CTCwiretagcode!A$2:C$708,3,FALSE)</f>
        <v>HAR</v>
      </c>
      <c r="BC51" t="str">
        <f t="shared" si="0"/>
        <v>Tr</v>
      </c>
      <c r="BD51">
        <f t="shared" si="1"/>
        <v>3</v>
      </c>
    </row>
    <row r="52" spans="1:56" x14ac:dyDescent="0.25">
      <c r="A52" s="19" t="s">
        <v>1501</v>
      </c>
      <c r="B52" s="19">
        <v>4.0999999999999996</v>
      </c>
      <c r="C52" s="19">
        <v>20130329</v>
      </c>
      <c r="D52" s="19" t="s">
        <v>41</v>
      </c>
      <c r="E52" s="19" t="s">
        <v>41</v>
      </c>
      <c r="F52" s="19">
        <v>2068471</v>
      </c>
      <c r="G52" s="19">
        <v>1</v>
      </c>
      <c r="H52" s="19">
        <v>2009</v>
      </c>
      <c r="I52" s="19">
        <v>20091014</v>
      </c>
      <c r="J52" s="19" t="s">
        <v>1501</v>
      </c>
      <c r="K52" s="19">
        <v>6</v>
      </c>
      <c r="L52" s="19">
        <v>42</v>
      </c>
      <c r="M52" s="19">
        <v>23</v>
      </c>
      <c r="N52" s="19">
        <v>17</v>
      </c>
      <c r="O52" s="19" t="s">
        <v>1502</v>
      </c>
      <c r="P52" s="19">
        <v>5</v>
      </c>
      <c r="Q52" s="19" t="s">
        <v>1503</v>
      </c>
      <c r="R52" s="19"/>
      <c r="S52" s="19">
        <v>5000</v>
      </c>
      <c r="T52" s="19" t="s">
        <v>45</v>
      </c>
      <c r="U52" s="19"/>
      <c r="V52" s="19"/>
      <c r="W52" s="19"/>
      <c r="X52" s="19">
        <v>670</v>
      </c>
      <c r="Y52" s="19">
        <v>0</v>
      </c>
      <c r="Z52" s="19">
        <v>1</v>
      </c>
      <c r="AA52" s="19" t="s">
        <v>48</v>
      </c>
      <c r="AB52" s="19">
        <v>1</v>
      </c>
      <c r="AC52" s="19">
        <v>185745</v>
      </c>
      <c r="AD52" s="19">
        <v>12</v>
      </c>
      <c r="AE52" s="19"/>
      <c r="AF52" s="19"/>
      <c r="AG52" s="19"/>
      <c r="AH52" s="19">
        <v>108882</v>
      </c>
      <c r="AI52" s="19">
        <v>1</v>
      </c>
      <c r="AJ52" s="19"/>
      <c r="AK52" s="19"/>
      <c r="AL52" s="19"/>
      <c r="AM52" s="19"/>
      <c r="AN52" s="19"/>
      <c r="AO52" s="19">
        <v>1.5</v>
      </c>
      <c r="AP52" s="19" t="s">
        <v>1504</v>
      </c>
      <c r="AQ52" s="19" t="s">
        <v>1502</v>
      </c>
      <c r="AR52" s="19" t="s">
        <v>1505</v>
      </c>
      <c r="AS52" s="19" t="s">
        <v>1512</v>
      </c>
      <c r="AT52" s="19" t="s">
        <v>1513</v>
      </c>
      <c r="AU52" s="19" t="s">
        <v>1524</v>
      </c>
      <c r="AV52" s="19" t="s">
        <v>1525</v>
      </c>
      <c r="AW52" s="19">
        <v>2006</v>
      </c>
      <c r="AX52" s="19">
        <v>3</v>
      </c>
      <c r="AY52" s="19" t="s">
        <v>1526</v>
      </c>
      <c r="AZ52" s="19" t="s">
        <v>1527</v>
      </c>
      <c r="BA52" s="19">
        <v>2007</v>
      </c>
      <c r="BB52" t="str">
        <f>VLOOKUP(AC52,CTCwiretagcode!A$2:C$708,3,FALSE)</f>
        <v>BQR</v>
      </c>
      <c r="BC52" t="str">
        <f t="shared" si="0"/>
        <v>Tr</v>
      </c>
      <c r="BD52">
        <f t="shared" si="1"/>
        <v>4</v>
      </c>
    </row>
    <row r="53" spans="1:56" x14ac:dyDescent="0.25">
      <c r="A53" s="19" t="s">
        <v>1501</v>
      </c>
      <c r="B53" s="19">
        <v>4.0999999999999996</v>
      </c>
      <c r="C53" s="19">
        <v>20120725</v>
      </c>
      <c r="D53" s="19" t="s">
        <v>41</v>
      </c>
      <c r="E53" s="19" t="s">
        <v>41</v>
      </c>
      <c r="F53" s="19">
        <v>1899168</v>
      </c>
      <c r="G53" s="19">
        <v>1</v>
      </c>
      <c r="H53" s="19">
        <v>2007</v>
      </c>
      <c r="I53" s="19">
        <v>20071002</v>
      </c>
      <c r="J53" s="19" t="s">
        <v>1501</v>
      </c>
      <c r="K53" s="19">
        <v>6</v>
      </c>
      <c r="L53" s="19">
        <v>40</v>
      </c>
      <c r="M53" s="19">
        <v>23</v>
      </c>
      <c r="N53" s="19">
        <v>17</v>
      </c>
      <c r="O53" s="19" t="s">
        <v>1502</v>
      </c>
      <c r="P53" s="19">
        <v>5</v>
      </c>
      <c r="Q53" s="19" t="s">
        <v>1503</v>
      </c>
      <c r="R53" s="19"/>
      <c r="S53" s="19">
        <v>5000</v>
      </c>
      <c r="T53" s="19" t="s">
        <v>45</v>
      </c>
      <c r="U53" s="19"/>
      <c r="V53" s="19"/>
      <c r="W53" s="19"/>
      <c r="X53" s="19">
        <v>530</v>
      </c>
      <c r="Y53" s="19">
        <v>0</v>
      </c>
      <c r="Z53" s="19">
        <v>1</v>
      </c>
      <c r="AA53" s="19" t="s">
        <v>48</v>
      </c>
      <c r="AB53" s="19">
        <v>1</v>
      </c>
      <c r="AC53" s="19">
        <v>185811</v>
      </c>
      <c r="AD53" s="19">
        <v>12</v>
      </c>
      <c r="AE53" s="19"/>
      <c r="AF53" s="19"/>
      <c r="AG53" s="19"/>
      <c r="AH53" s="19">
        <v>103517</v>
      </c>
      <c r="AI53" s="19">
        <v>1</v>
      </c>
      <c r="AJ53" s="19"/>
      <c r="AK53" s="19"/>
      <c r="AL53" s="19"/>
      <c r="AM53" s="19"/>
      <c r="AN53" s="19"/>
      <c r="AO53" s="19">
        <v>1</v>
      </c>
      <c r="AP53" s="19" t="s">
        <v>1504</v>
      </c>
      <c r="AQ53" s="19" t="s">
        <v>1502</v>
      </c>
      <c r="AR53" s="19" t="s">
        <v>1505</v>
      </c>
      <c r="AS53" s="19" t="s">
        <v>1512</v>
      </c>
      <c r="AT53" s="19" t="s">
        <v>1513</v>
      </c>
      <c r="AU53" s="19" t="s">
        <v>1514</v>
      </c>
      <c r="AV53" s="19" t="s">
        <v>1515</v>
      </c>
      <c r="AW53" s="19">
        <v>2005</v>
      </c>
      <c r="AX53" s="19">
        <v>3</v>
      </c>
      <c r="AY53" s="19" t="s">
        <v>1516</v>
      </c>
      <c r="AZ53" s="19" t="s">
        <v>1517</v>
      </c>
      <c r="BA53" s="19">
        <v>2006</v>
      </c>
      <c r="BB53" t="str">
        <f>VLOOKUP(AC53,CTCwiretagcode!A$2:C$708,3,FALSE)</f>
        <v>COW</v>
      </c>
      <c r="BC53" t="str">
        <f t="shared" si="0"/>
        <v>Tr</v>
      </c>
      <c r="BD53">
        <f t="shared" si="1"/>
        <v>4</v>
      </c>
    </row>
    <row r="54" spans="1:56" x14ac:dyDescent="0.25">
      <c r="A54" s="19" t="s">
        <v>1501</v>
      </c>
      <c r="B54" s="19">
        <v>4.0999999999999996</v>
      </c>
      <c r="C54" s="19">
        <v>20120725</v>
      </c>
      <c r="D54" s="19" t="s">
        <v>41</v>
      </c>
      <c r="E54" s="19" t="s">
        <v>41</v>
      </c>
      <c r="F54" s="19">
        <v>1913453</v>
      </c>
      <c r="G54" s="19">
        <v>1</v>
      </c>
      <c r="H54" s="19">
        <v>2007</v>
      </c>
      <c r="I54" s="19">
        <v>20071009</v>
      </c>
      <c r="J54" s="19" t="s">
        <v>1501</v>
      </c>
      <c r="K54" s="19">
        <v>6</v>
      </c>
      <c r="L54" s="19">
        <v>41</v>
      </c>
      <c r="M54" s="19">
        <v>23</v>
      </c>
      <c r="N54" s="19">
        <v>17</v>
      </c>
      <c r="O54" s="19" t="s">
        <v>1502</v>
      </c>
      <c r="P54" s="19">
        <v>5</v>
      </c>
      <c r="Q54" s="19" t="s">
        <v>1503</v>
      </c>
      <c r="R54" s="19"/>
      <c r="S54" s="19">
        <v>5000</v>
      </c>
      <c r="T54" s="19" t="s">
        <v>45</v>
      </c>
      <c r="U54" s="19"/>
      <c r="V54" s="19"/>
      <c r="W54" s="19"/>
      <c r="X54" s="19">
        <v>650</v>
      </c>
      <c r="Y54" s="19">
        <v>0</v>
      </c>
      <c r="Z54" s="19">
        <v>1</v>
      </c>
      <c r="AA54" s="19" t="s">
        <v>48</v>
      </c>
      <c r="AB54" s="19">
        <v>1</v>
      </c>
      <c r="AC54" s="19">
        <v>185811</v>
      </c>
      <c r="AD54" s="19">
        <v>12</v>
      </c>
      <c r="AE54" s="19"/>
      <c r="AF54" s="19"/>
      <c r="AG54" s="19"/>
      <c r="AH54" s="19">
        <v>103518</v>
      </c>
      <c r="AI54" s="19">
        <v>1</v>
      </c>
      <c r="AJ54" s="19"/>
      <c r="AK54" s="19"/>
      <c r="AL54" s="19"/>
      <c r="AM54" s="19"/>
      <c r="AN54" s="19"/>
      <c r="AO54" s="19">
        <v>1.56</v>
      </c>
      <c r="AP54" s="19" t="s">
        <v>1504</v>
      </c>
      <c r="AQ54" s="19" t="s">
        <v>1502</v>
      </c>
      <c r="AR54" s="19" t="s">
        <v>1505</v>
      </c>
      <c r="AS54" s="19" t="s">
        <v>1512</v>
      </c>
      <c r="AT54" s="19" t="s">
        <v>1513</v>
      </c>
      <c r="AU54" s="19" t="s">
        <v>1514</v>
      </c>
      <c r="AV54" s="19" t="s">
        <v>1515</v>
      </c>
      <c r="AW54" s="19">
        <v>2005</v>
      </c>
      <c r="AX54" s="19">
        <v>3</v>
      </c>
      <c r="AY54" s="19" t="s">
        <v>1516</v>
      </c>
      <c r="AZ54" s="19" t="s">
        <v>1517</v>
      </c>
      <c r="BA54" s="19">
        <v>2006</v>
      </c>
      <c r="BB54" t="str">
        <f>VLOOKUP(AC54,CTCwiretagcode!A$2:C$708,3,FALSE)</f>
        <v>COW</v>
      </c>
      <c r="BC54" t="str">
        <f t="shared" si="0"/>
        <v>Tr</v>
      </c>
      <c r="BD54">
        <f t="shared" si="1"/>
        <v>4</v>
      </c>
    </row>
    <row r="55" spans="1:56" x14ac:dyDescent="0.25">
      <c r="A55" s="19" t="s">
        <v>1501</v>
      </c>
      <c r="B55" s="19">
        <v>4.0999999999999996</v>
      </c>
      <c r="C55" s="19">
        <v>20120725</v>
      </c>
      <c r="D55" s="19" t="s">
        <v>41</v>
      </c>
      <c r="E55" s="19" t="s">
        <v>41</v>
      </c>
      <c r="F55" s="19">
        <v>1942188</v>
      </c>
      <c r="G55" s="19">
        <v>1</v>
      </c>
      <c r="H55" s="19">
        <v>2007</v>
      </c>
      <c r="I55" s="19">
        <v>20070917</v>
      </c>
      <c r="J55" s="19" t="s">
        <v>1501</v>
      </c>
      <c r="K55" s="19">
        <v>6</v>
      </c>
      <c r="L55" s="19">
        <v>38</v>
      </c>
      <c r="M55" s="19">
        <v>23</v>
      </c>
      <c r="N55" s="19">
        <v>17</v>
      </c>
      <c r="O55" s="19" t="s">
        <v>1502</v>
      </c>
      <c r="P55" s="19">
        <v>5</v>
      </c>
      <c r="Q55" s="19" t="s">
        <v>1503</v>
      </c>
      <c r="R55" s="19"/>
      <c r="S55" s="19">
        <v>5000</v>
      </c>
      <c r="T55" s="19" t="s">
        <v>45</v>
      </c>
      <c r="U55" s="19"/>
      <c r="V55" s="19"/>
      <c r="W55" s="19"/>
      <c r="X55" s="19">
        <v>510</v>
      </c>
      <c r="Y55" s="19">
        <v>0</v>
      </c>
      <c r="Z55" s="19">
        <v>1</v>
      </c>
      <c r="AA55" s="19" t="s">
        <v>48</v>
      </c>
      <c r="AB55" s="19">
        <v>1</v>
      </c>
      <c r="AC55" s="19">
        <v>185811</v>
      </c>
      <c r="AD55" s="19">
        <v>12</v>
      </c>
      <c r="AE55" s="19"/>
      <c r="AF55" s="19"/>
      <c r="AG55" s="19"/>
      <c r="AH55" s="19">
        <v>103515</v>
      </c>
      <c r="AI55" s="19">
        <v>1</v>
      </c>
      <c r="AJ55" s="19"/>
      <c r="AK55" s="19"/>
      <c r="AL55" s="19"/>
      <c r="AM55" s="19"/>
      <c r="AN55" s="19"/>
      <c r="AO55" s="19">
        <v>1.43</v>
      </c>
      <c r="AP55" s="19" t="s">
        <v>1504</v>
      </c>
      <c r="AQ55" s="19" t="s">
        <v>1502</v>
      </c>
      <c r="AR55" s="19" t="s">
        <v>1505</v>
      </c>
      <c r="AS55" s="19" t="s">
        <v>1512</v>
      </c>
      <c r="AT55" s="19" t="s">
        <v>1513</v>
      </c>
      <c r="AU55" s="19" t="s">
        <v>1514</v>
      </c>
      <c r="AV55" s="19" t="s">
        <v>1515</v>
      </c>
      <c r="AW55" s="19">
        <v>2005</v>
      </c>
      <c r="AX55" s="19">
        <v>3</v>
      </c>
      <c r="AY55" s="19" t="s">
        <v>1516</v>
      </c>
      <c r="AZ55" s="19" t="s">
        <v>1517</v>
      </c>
      <c r="BA55" s="19">
        <v>2006</v>
      </c>
      <c r="BB55" t="str">
        <f>VLOOKUP(AC55,CTCwiretagcode!A$2:C$708,3,FALSE)</f>
        <v>COW</v>
      </c>
      <c r="BC55" t="str">
        <f t="shared" si="0"/>
        <v>Tr</v>
      </c>
      <c r="BD55">
        <f t="shared" si="1"/>
        <v>3</v>
      </c>
    </row>
    <row r="56" spans="1:56" x14ac:dyDescent="0.25">
      <c r="A56" s="19" t="s">
        <v>1501</v>
      </c>
      <c r="B56" s="19">
        <v>4.0999999999999996</v>
      </c>
      <c r="C56" s="19">
        <v>20120725</v>
      </c>
      <c r="D56" s="19" t="s">
        <v>41</v>
      </c>
      <c r="E56" s="19" t="s">
        <v>41</v>
      </c>
      <c r="F56" s="19">
        <v>1886131</v>
      </c>
      <c r="G56" s="19">
        <v>1</v>
      </c>
      <c r="H56" s="19">
        <v>2007</v>
      </c>
      <c r="I56" s="19">
        <v>20070918</v>
      </c>
      <c r="J56" s="19" t="s">
        <v>1501</v>
      </c>
      <c r="K56" s="19">
        <v>6</v>
      </c>
      <c r="L56" s="19">
        <v>38</v>
      </c>
      <c r="M56" s="19">
        <v>23</v>
      </c>
      <c r="N56" s="19">
        <v>49</v>
      </c>
      <c r="O56" s="19" t="s">
        <v>1502</v>
      </c>
      <c r="P56" s="19">
        <v>5</v>
      </c>
      <c r="Q56" s="19" t="s">
        <v>1503</v>
      </c>
      <c r="R56" s="19"/>
      <c r="S56" s="19">
        <v>5000</v>
      </c>
      <c r="T56" s="19" t="s">
        <v>45</v>
      </c>
      <c r="U56" s="19"/>
      <c r="V56" s="19"/>
      <c r="W56" s="19"/>
      <c r="X56" s="19">
        <v>590</v>
      </c>
      <c r="Y56" s="19">
        <v>0</v>
      </c>
      <c r="Z56" s="19">
        <v>1</v>
      </c>
      <c r="AA56" s="19" t="s">
        <v>48</v>
      </c>
      <c r="AB56" s="19">
        <v>1</v>
      </c>
      <c r="AC56" s="19">
        <v>185811</v>
      </c>
      <c r="AD56" s="19">
        <v>12</v>
      </c>
      <c r="AE56" s="19"/>
      <c r="AF56" s="19"/>
      <c r="AG56" s="19"/>
      <c r="AH56" s="19">
        <v>103515</v>
      </c>
      <c r="AI56" s="19">
        <v>1</v>
      </c>
      <c r="AJ56" s="19"/>
      <c r="AK56" s="19"/>
      <c r="AL56" s="19"/>
      <c r="AM56" s="19"/>
      <c r="AN56" s="19"/>
      <c r="AO56" s="19">
        <v>1.43</v>
      </c>
      <c r="AP56" s="19" t="s">
        <v>1504</v>
      </c>
      <c r="AQ56" s="19" t="s">
        <v>1502</v>
      </c>
      <c r="AR56" s="19" t="s">
        <v>1505</v>
      </c>
      <c r="AS56" s="19" t="s">
        <v>1512</v>
      </c>
      <c r="AT56" s="19" t="s">
        <v>1513</v>
      </c>
      <c r="AU56" s="19" t="s">
        <v>1514</v>
      </c>
      <c r="AV56" s="19" t="s">
        <v>1515</v>
      </c>
      <c r="AW56" s="19">
        <v>2005</v>
      </c>
      <c r="AX56" s="19">
        <v>3</v>
      </c>
      <c r="AY56" s="19" t="s">
        <v>1516</v>
      </c>
      <c r="AZ56" s="19" t="s">
        <v>1517</v>
      </c>
      <c r="BA56" s="19">
        <v>2006</v>
      </c>
      <c r="BB56" t="str">
        <f>VLOOKUP(AC56,CTCwiretagcode!A$2:C$708,3,FALSE)</f>
        <v>COW</v>
      </c>
      <c r="BC56" t="str">
        <f t="shared" si="0"/>
        <v>mix</v>
      </c>
      <c r="BD56">
        <f t="shared" si="1"/>
        <v>3</v>
      </c>
    </row>
    <row r="57" spans="1:56" x14ac:dyDescent="0.25">
      <c r="A57" s="19" t="s">
        <v>1501</v>
      </c>
      <c r="B57" s="19">
        <v>4.0999999999999996</v>
      </c>
      <c r="C57" s="19">
        <v>20120725</v>
      </c>
      <c r="D57" s="19" t="s">
        <v>41</v>
      </c>
      <c r="E57" s="19" t="s">
        <v>41</v>
      </c>
      <c r="F57" s="19">
        <v>1913322</v>
      </c>
      <c r="G57" s="19">
        <v>1</v>
      </c>
      <c r="H57" s="19">
        <v>2007</v>
      </c>
      <c r="I57" s="19">
        <v>20070918</v>
      </c>
      <c r="J57" s="19" t="s">
        <v>1501</v>
      </c>
      <c r="K57" s="19">
        <v>6</v>
      </c>
      <c r="L57" s="19">
        <v>38</v>
      </c>
      <c r="M57" s="19">
        <v>23</v>
      </c>
      <c r="N57" s="19">
        <v>17</v>
      </c>
      <c r="O57" s="19" t="s">
        <v>1502</v>
      </c>
      <c r="P57" s="19">
        <v>5</v>
      </c>
      <c r="Q57" s="19" t="s">
        <v>1503</v>
      </c>
      <c r="R57" s="19"/>
      <c r="S57" s="19">
        <v>5000</v>
      </c>
      <c r="T57" s="19" t="s">
        <v>45</v>
      </c>
      <c r="U57" s="19"/>
      <c r="V57" s="19"/>
      <c r="W57" s="19"/>
      <c r="X57" s="19">
        <v>630</v>
      </c>
      <c r="Y57" s="19">
        <v>0</v>
      </c>
      <c r="Z57" s="19">
        <v>1</v>
      </c>
      <c r="AA57" s="19" t="s">
        <v>48</v>
      </c>
      <c r="AB57" s="19">
        <v>1</v>
      </c>
      <c r="AC57" s="19">
        <v>185811</v>
      </c>
      <c r="AD57" s="19">
        <v>12</v>
      </c>
      <c r="AE57" s="19"/>
      <c r="AF57" s="19"/>
      <c r="AG57" s="19"/>
      <c r="AH57" s="19">
        <v>103515</v>
      </c>
      <c r="AI57" s="19">
        <v>1</v>
      </c>
      <c r="AJ57" s="19"/>
      <c r="AK57" s="19"/>
      <c r="AL57" s="19"/>
      <c r="AM57" s="19"/>
      <c r="AN57" s="19"/>
      <c r="AO57" s="19">
        <v>1.43</v>
      </c>
      <c r="AP57" s="19" t="s">
        <v>1504</v>
      </c>
      <c r="AQ57" s="19" t="s">
        <v>1502</v>
      </c>
      <c r="AR57" s="19" t="s">
        <v>1505</v>
      </c>
      <c r="AS57" s="19" t="s">
        <v>1512</v>
      </c>
      <c r="AT57" s="19" t="s">
        <v>1513</v>
      </c>
      <c r="AU57" s="19" t="s">
        <v>1514</v>
      </c>
      <c r="AV57" s="19" t="s">
        <v>1515</v>
      </c>
      <c r="AW57" s="19">
        <v>2005</v>
      </c>
      <c r="AX57" s="19">
        <v>3</v>
      </c>
      <c r="AY57" s="19" t="s">
        <v>1516</v>
      </c>
      <c r="AZ57" s="19" t="s">
        <v>1517</v>
      </c>
      <c r="BA57" s="19">
        <v>2006</v>
      </c>
      <c r="BB57" t="str">
        <f>VLOOKUP(AC57,CTCwiretagcode!A$2:C$708,3,FALSE)</f>
        <v>COW</v>
      </c>
      <c r="BC57" t="str">
        <f t="shared" si="0"/>
        <v>Tr</v>
      </c>
      <c r="BD57">
        <f t="shared" si="1"/>
        <v>3</v>
      </c>
    </row>
    <row r="58" spans="1:56" x14ac:dyDescent="0.25">
      <c r="A58" s="19" t="s">
        <v>1501</v>
      </c>
      <c r="B58" s="19">
        <v>4.0999999999999996</v>
      </c>
      <c r="C58" s="19">
        <v>20120731</v>
      </c>
      <c r="D58" s="19" t="s">
        <v>41</v>
      </c>
      <c r="E58" s="19" t="s">
        <v>41</v>
      </c>
      <c r="F58" s="19">
        <v>2018286</v>
      </c>
      <c r="G58" s="19">
        <v>1</v>
      </c>
      <c r="H58" s="19">
        <v>2008</v>
      </c>
      <c r="I58" s="19">
        <v>20080908</v>
      </c>
      <c r="J58" s="19" t="s">
        <v>1501</v>
      </c>
      <c r="K58" s="19">
        <v>6</v>
      </c>
      <c r="L58" s="19">
        <v>37</v>
      </c>
      <c r="M58" s="19">
        <v>23</v>
      </c>
      <c r="N58" s="19">
        <v>14</v>
      </c>
      <c r="O58" s="19" t="s">
        <v>1502</v>
      </c>
      <c r="P58" s="19">
        <v>5</v>
      </c>
      <c r="Q58" s="19" t="s">
        <v>1503</v>
      </c>
      <c r="R58" s="19"/>
      <c r="S58" s="19">
        <v>5000</v>
      </c>
      <c r="T58" s="19" t="s">
        <v>110</v>
      </c>
      <c r="U58" s="19"/>
      <c r="V58" s="19"/>
      <c r="W58" s="19"/>
      <c r="X58" s="19">
        <v>740</v>
      </c>
      <c r="Y58" s="19">
        <v>0</v>
      </c>
      <c r="Z58" s="19">
        <v>1</v>
      </c>
      <c r="AA58" s="19" t="s">
        <v>48</v>
      </c>
      <c r="AB58" s="19">
        <v>1</v>
      </c>
      <c r="AC58" s="19">
        <v>185811</v>
      </c>
      <c r="AD58" s="19">
        <v>12</v>
      </c>
      <c r="AE58" s="19"/>
      <c r="AF58" s="19"/>
      <c r="AG58" s="19"/>
      <c r="AH58" s="19">
        <v>105879</v>
      </c>
      <c r="AI58" s="19">
        <v>1</v>
      </c>
      <c r="AJ58" s="19"/>
      <c r="AK58" s="19"/>
      <c r="AL58" s="19"/>
      <c r="AM58" s="19"/>
      <c r="AN58" s="19"/>
      <c r="AO58" s="19">
        <v>3.01</v>
      </c>
      <c r="AP58" s="19" t="s">
        <v>1504</v>
      </c>
      <c r="AQ58" s="19" t="s">
        <v>1502</v>
      </c>
      <c r="AR58" s="19" t="s">
        <v>1505</v>
      </c>
      <c r="AS58" s="19" t="s">
        <v>1512</v>
      </c>
      <c r="AT58" s="19" t="s">
        <v>1513</v>
      </c>
      <c r="AU58" s="19" t="s">
        <v>1514</v>
      </c>
      <c r="AV58" s="19" t="s">
        <v>1515</v>
      </c>
      <c r="AW58" s="19">
        <v>2005</v>
      </c>
      <c r="AX58" s="19">
        <v>3</v>
      </c>
      <c r="AY58" s="19" t="s">
        <v>1516</v>
      </c>
      <c r="AZ58" s="19" t="s">
        <v>1517</v>
      </c>
      <c r="BA58" s="19">
        <v>2006</v>
      </c>
      <c r="BB58" t="str">
        <f>VLOOKUP(AC58,CTCwiretagcode!A$2:C$708,3,FALSE)</f>
        <v>COW</v>
      </c>
      <c r="BC58" t="str">
        <f t="shared" si="0"/>
        <v>NT</v>
      </c>
      <c r="BD58">
        <f t="shared" si="1"/>
        <v>3</v>
      </c>
    </row>
    <row r="59" spans="1:56" x14ac:dyDescent="0.25">
      <c r="A59" s="19" t="s">
        <v>1501</v>
      </c>
      <c r="B59" s="19">
        <v>4.0999999999999996</v>
      </c>
      <c r="C59" s="19">
        <v>20120725</v>
      </c>
      <c r="D59" s="19" t="s">
        <v>41</v>
      </c>
      <c r="E59" s="19" t="s">
        <v>41</v>
      </c>
      <c r="F59" s="19">
        <v>1898681</v>
      </c>
      <c r="G59" s="19">
        <v>1</v>
      </c>
      <c r="H59" s="19">
        <v>2007</v>
      </c>
      <c r="I59" s="19">
        <v>20070912</v>
      </c>
      <c r="J59" s="19" t="s">
        <v>1501</v>
      </c>
      <c r="K59" s="19">
        <v>6</v>
      </c>
      <c r="L59" s="19">
        <v>37</v>
      </c>
      <c r="M59" s="19">
        <v>23</v>
      </c>
      <c r="N59" s="19">
        <v>17</v>
      </c>
      <c r="O59" s="19" t="s">
        <v>1502</v>
      </c>
      <c r="P59" s="19">
        <v>5</v>
      </c>
      <c r="Q59" s="19" t="s">
        <v>1503</v>
      </c>
      <c r="R59" s="19"/>
      <c r="S59" s="19">
        <v>5000</v>
      </c>
      <c r="T59" s="19" t="s">
        <v>45</v>
      </c>
      <c r="U59" s="19"/>
      <c r="V59" s="19"/>
      <c r="W59" s="19"/>
      <c r="X59" s="19">
        <v>560</v>
      </c>
      <c r="Y59" s="19">
        <v>0</v>
      </c>
      <c r="Z59" s="19">
        <v>1</v>
      </c>
      <c r="AA59" s="19" t="s">
        <v>48</v>
      </c>
      <c r="AB59" s="19">
        <v>1</v>
      </c>
      <c r="AC59" s="19">
        <v>185812</v>
      </c>
      <c r="AD59" s="19">
        <v>12</v>
      </c>
      <c r="AE59" s="19"/>
      <c r="AF59" s="19"/>
      <c r="AG59" s="19"/>
      <c r="AH59" s="19">
        <v>103514</v>
      </c>
      <c r="AI59" s="19">
        <v>1</v>
      </c>
      <c r="AJ59" s="19"/>
      <c r="AK59" s="19"/>
      <c r="AL59" s="19"/>
      <c r="AM59" s="19"/>
      <c r="AN59" s="19"/>
      <c r="AO59" s="19">
        <v>2.79</v>
      </c>
      <c r="AP59" s="19" t="s">
        <v>1504</v>
      </c>
      <c r="AQ59" s="19" t="s">
        <v>1502</v>
      </c>
      <c r="AR59" s="19" t="s">
        <v>1505</v>
      </c>
      <c r="AS59" s="19" t="s">
        <v>1512</v>
      </c>
      <c r="AT59" s="19" t="s">
        <v>1513</v>
      </c>
      <c r="AU59" s="19" t="s">
        <v>1514</v>
      </c>
      <c r="AV59" s="19" t="s">
        <v>1515</v>
      </c>
      <c r="AW59" s="19">
        <v>2005</v>
      </c>
      <c r="AX59" s="19">
        <v>3</v>
      </c>
      <c r="AY59" s="19" t="s">
        <v>1516</v>
      </c>
      <c r="AZ59" s="19" t="s">
        <v>1517</v>
      </c>
      <c r="BA59" s="19">
        <v>2006</v>
      </c>
      <c r="BB59" t="str">
        <f>VLOOKUP(AC59,CTCwiretagcode!A$2:C$708,3,FALSE)</f>
        <v>COW</v>
      </c>
      <c r="BC59" t="str">
        <f t="shared" si="0"/>
        <v>Tr</v>
      </c>
      <c r="BD59">
        <f t="shared" si="1"/>
        <v>3</v>
      </c>
    </row>
    <row r="60" spans="1:56" x14ac:dyDescent="0.25">
      <c r="A60" s="19" t="s">
        <v>1501</v>
      </c>
      <c r="B60" s="19">
        <v>4.0999999999999996</v>
      </c>
      <c r="C60" s="19">
        <v>20120725</v>
      </c>
      <c r="D60" s="19" t="s">
        <v>41</v>
      </c>
      <c r="E60" s="19" t="s">
        <v>41</v>
      </c>
      <c r="F60" s="19">
        <v>1886615</v>
      </c>
      <c r="G60" s="19">
        <v>1</v>
      </c>
      <c r="H60" s="19">
        <v>2007</v>
      </c>
      <c r="I60" s="19">
        <v>20070918</v>
      </c>
      <c r="J60" s="19" t="s">
        <v>1501</v>
      </c>
      <c r="K60" s="19">
        <v>6</v>
      </c>
      <c r="L60" s="19">
        <v>38</v>
      </c>
      <c r="M60" s="19">
        <v>23</v>
      </c>
      <c r="N60" s="19">
        <v>49</v>
      </c>
      <c r="O60" s="19" t="s">
        <v>1502</v>
      </c>
      <c r="P60" s="19">
        <v>5</v>
      </c>
      <c r="Q60" s="19" t="s">
        <v>1503</v>
      </c>
      <c r="R60" s="19"/>
      <c r="S60" s="19">
        <v>5000</v>
      </c>
      <c r="T60" s="19" t="s">
        <v>45</v>
      </c>
      <c r="U60" s="19"/>
      <c r="V60" s="19"/>
      <c r="W60" s="19"/>
      <c r="X60" s="19">
        <v>550</v>
      </c>
      <c r="Y60" s="19">
        <v>0</v>
      </c>
      <c r="Z60" s="19">
        <v>1</v>
      </c>
      <c r="AA60" s="19" t="s">
        <v>48</v>
      </c>
      <c r="AB60" s="19">
        <v>1</v>
      </c>
      <c r="AC60" s="19">
        <v>185812</v>
      </c>
      <c r="AD60" s="19">
        <v>12</v>
      </c>
      <c r="AE60" s="19"/>
      <c r="AF60" s="19"/>
      <c r="AG60" s="19"/>
      <c r="AH60" s="19">
        <v>103515</v>
      </c>
      <c r="AI60" s="19">
        <v>1</v>
      </c>
      <c r="AJ60" s="19"/>
      <c r="AK60" s="19"/>
      <c r="AL60" s="19"/>
      <c r="AM60" s="19"/>
      <c r="AN60" s="19"/>
      <c r="AO60" s="19">
        <v>1.43</v>
      </c>
      <c r="AP60" s="19" t="s">
        <v>1504</v>
      </c>
      <c r="AQ60" s="19" t="s">
        <v>1502</v>
      </c>
      <c r="AR60" s="19" t="s">
        <v>1505</v>
      </c>
      <c r="AS60" s="19" t="s">
        <v>1512</v>
      </c>
      <c r="AT60" s="19" t="s">
        <v>1513</v>
      </c>
      <c r="AU60" s="19" t="s">
        <v>1514</v>
      </c>
      <c r="AV60" s="19" t="s">
        <v>1515</v>
      </c>
      <c r="AW60" s="19">
        <v>2005</v>
      </c>
      <c r="AX60" s="19">
        <v>3</v>
      </c>
      <c r="AY60" s="19" t="s">
        <v>1516</v>
      </c>
      <c r="AZ60" s="19" t="s">
        <v>1517</v>
      </c>
      <c r="BA60" s="19">
        <v>2006</v>
      </c>
      <c r="BB60" t="str">
        <f>VLOOKUP(AC60,CTCwiretagcode!A$2:C$708,3,FALSE)</f>
        <v>COW</v>
      </c>
      <c r="BC60" t="str">
        <f t="shared" si="0"/>
        <v>mix</v>
      </c>
      <c r="BD60">
        <f t="shared" si="1"/>
        <v>3</v>
      </c>
    </row>
    <row r="61" spans="1:56" x14ac:dyDescent="0.25">
      <c r="A61" s="19" t="s">
        <v>1501</v>
      </c>
      <c r="B61" s="19">
        <v>4.0999999999999996</v>
      </c>
      <c r="C61" s="19">
        <v>20130329</v>
      </c>
      <c r="D61" s="19" t="s">
        <v>41</v>
      </c>
      <c r="E61" s="19" t="s">
        <v>41</v>
      </c>
      <c r="F61" s="19">
        <v>2064165</v>
      </c>
      <c r="G61" s="19">
        <v>1</v>
      </c>
      <c r="H61" s="19">
        <v>2009</v>
      </c>
      <c r="I61" s="19">
        <v>20090825</v>
      </c>
      <c r="J61" s="19" t="s">
        <v>1501</v>
      </c>
      <c r="K61" s="19">
        <v>6</v>
      </c>
      <c r="L61" s="19">
        <v>35</v>
      </c>
      <c r="M61" s="19">
        <v>23</v>
      </c>
      <c r="N61" s="19">
        <v>17</v>
      </c>
      <c r="O61" s="19" t="s">
        <v>1502</v>
      </c>
      <c r="P61" s="19">
        <v>5</v>
      </c>
      <c r="Q61" s="19" t="s">
        <v>1503</v>
      </c>
      <c r="R61" s="19"/>
      <c r="S61" s="19">
        <v>5000</v>
      </c>
      <c r="T61" s="19" t="s">
        <v>45</v>
      </c>
      <c r="U61" s="19"/>
      <c r="V61" s="19"/>
      <c r="W61" s="19"/>
      <c r="X61" s="19">
        <v>700</v>
      </c>
      <c r="Y61" s="19">
        <v>0</v>
      </c>
      <c r="Z61" s="19">
        <v>1</v>
      </c>
      <c r="AA61" s="19" t="s">
        <v>48</v>
      </c>
      <c r="AB61" s="19">
        <v>1</v>
      </c>
      <c r="AC61" s="19">
        <v>185814</v>
      </c>
      <c r="AD61" s="19">
        <v>12</v>
      </c>
      <c r="AE61" s="19"/>
      <c r="AF61" s="19"/>
      <c r="AG61" s="19"/>
      <c r="AH61" s="19">
        <v>108875</v>
      </c>
      <c r="AI61" s="19">
        <v>1</v>
      </c>
      <c r="AJ61" s="19"/>
      <c r="AK61" s="19"/>
      <c r="AL61" s="19"/>
      <c r="AM61" s="19"/>
      <c r="AN61" s="19"/>
      <c r="AO61" s="19">
        <v>1.01</v>
      </c>
      <c r="AP61" s="19" t="s">
        <v>1504</v>
      </c>
      <c r="AQ61" s="19" t="s">
        <v>1502</v>
      </c>
      <c r="AR61" s="19" t="s">
        <v>1505</v>
      </c>
      <c r="AS61" s="19" t="s">
        <v>1512</v>
      </c>
      <c r="AT61" s="19" t="s">
        <v>1513</v>
      </c>
      <c r="AU61" s="19" t="s">
        <v>1524</v>
      </c>
      <c r="AV61" s="19" t="s">
        <v>1525</v>
      </c>
      <c r="AW61" s="19">
        <v>2006</v>
      </c>
      <c r="AX61" s="19">
        <v>3</v>
      </c>
      <c r="AY61" s="19" t="s">
        <v>1526</v>
      </c>
      <c r="AZ61" s="19" t="s">
        <v>1527</v>
      </c>
      <c r="BA61" s="19">
        <v>2007</v>
      </c>
      <c r="BB61" t="str">
        <f>VLOOKUP(AC61,CTCwiretagcode!A$2:C$708,3,FALSE)</f>
        <v>BQR</v>
      </c>
      <c r="BC61" t="str">
        <f t="shared" si="0"/>
        <v>Tr</v>
      </c>
      <c r="BD61">
        <f t="shared" si="1"/>
        <v>3</v>
      </c>
    </row>
    <row r="62" spans="1:56" x14ac:dyDescent="0.25">
      <c r="A62" s="19" t="s">
        <v>1501</v>
      </c>
      <c r="B62" s="19">
        <v>4.0999999999999996</v>
      </c>
      <c r="C62" s="19">
        <v>20120731</v>
      </c>
      <c r="D62" s="19" t="s">
        <v>41</v>
      </c>
      <c r="E62" s="19" t="s">
        <v>41</v>
      </c>
      <c r="F62" s="19">
        <v>2026538</v>
      </c>
      <c r="G62" s="19">
        <v>1</v>
      </c>
      <c r="H62" s="19">
        <v>2008</v>
      </c>
      <c r="I62" s="19">
        <v>20080915</v>
      </c>
      <c r="J62" s="19" t="s">
        <v>1501</v>
      </c>
      <c r="K62" s="19">
        <v>6</v>
      </c>
      <c r="L62" s="19">
        <v>38</v>
      </c>
      <c r="M62" s="19">
        <v>23</v>
      </c>
      <c r="N62" s="19">
        <v>17</v>
      </c>
      <c r="O62" s="19" t="s">
        <v>1502</v>
      </c>
      <c r="P62" s="19">
        <v>5</v>
      </c>
      <c r="Q62" s="19" t="s">
        <v>1503</v>
      </c>
      <c r="R62" s="19"/>
      <c r="S62" s="19">
        <v>5000</v>
      </c>
      <c r="T62" s="19" t="s">
        <v>45</v>
      </c>
      <c r="U62" s="19"/>
      <c r="V62" s="19"/>
      <c r="W62" s="19"/>
      <c r="X62" s="19">
        <v>650</v>
      </c>
      <c r="Y62" s="19">
        <v>0</v>
      </c>
      <c r="Z62" s="19">
        <v>1</v>
      </c>
      <c r="AA62" s="19" t="s">
        <v>48</v>
      </c>
      <c r="AB62" s="19">
        <v>1</v>
      </c>
      <c r="AC62" s="19">
        <v>185818</v>
      </c>
      <c r="AD62" s="19">
        <v>12</v>
      </c>
      <c r="AE62" s="19"/>
      <c r="AF62" s="19"/>
      <c r="AG62" s="19"/>
      <c r="AH62" s="19">
        <v>105952</v>
      </c>
      <c r="AI62" s="19">
        <v>1</v>
      </c>
      <c r="AJ62" s="19"/>
      <c r="AK62" s="19"/>
      <c r="AL62" s="19"/>
      <c r="AM62" s="19"/>
      <c r="AN62" s="19"/>
      <c r="AO62" s="19">
        <v>2.4</v>
      </c>
      <c r="AP62" s="19" t="s">
        <v>1504</v>
      </c>
      <c r="AQ62" s="19" t="s">
        <v>1502</v>
      </c>
      <c r="AR62" s="19" t="s">
        <v>1505</v>
      </c>
      <c r="AS62" s="19" t="s">
        <v>1512</v>
      </c>
      <c r="AT62" s="19" t="s">
        <v>1513</v>
      </c>
      <c r="AU62" s="19" t="s">
        <v>1514</v>
      </c>
      <c r="AV62" s="19" t="s">
        <v>1515</v>
      </c>
      <c r="AW62" s="19">
        <v>2005</v>
      </c>
      <c r="AX62" s="19">
        <v>3</v>
      </c>
      <c r="AY62" s="19" t="s">
        <v>1516</v>
      </c>
      <c r="AZ62" s="19" t="s">
        <v>1517</v>
      </c>
      <c r="BA62" s="19">
        <v>2006</v>
      </c>
      <c r="BB62" t="str">
        <f>VLOOKUP(AC62,CTCwiretagcode!A$2:C$708,3,FALSE)</f>
        <v>COW</v>
      </c>
      <c r="BC62" t="str">
        <f t="shared" si="0"/>
        <v>Tr</v>
      </c>
      <c r="BD62">
        <f t="shared" si="1"/>
        <v>3</v>
      </c>
    </row>
    <row r="63" spans="1:56" x14ac:dyDescent="0.25">
      <c r="A63" s="19" t="s">
        <v>1501</v>
      </c>
      <c r="B63" s="19">
        <v>4.0999999999999996</v>
      </c>
      <c r="C63" s="19">
        <v>20120731</v>
      </c>
      <c r="D63" s="19" t="s">
        <v>41</v>
      </c>
      <c r="E63" s="19" t="s">
        <v>41</v>
      </c>
      <c r="F63" s="19">
        <v>2001543</v>
      </c>
      <c r="G63" s="19">
        <v>1</v>
      </c>
      <c r="H63" s="19">
        <v>2008</v>
      </c>
      <c r="I63" s="19">
        <v>20080905</v>
      </c>
      <c r="J63" s="19" t="s">
        <v>1501</v>
      </c>
      <c r="K63" s="19">
        <v>6</v>
      </c>
      <c r="L63" s="19">
        <v>36</v>
      </c>
      <c r="M63" s="19">
        <v>23</v>
      </c>
      <c r="N63" s="19">
        <v>49</v>
      </c>
      <c r="O63" s="19" t="s">
        <v>1502</v>
      </c>
      <c r="P63" s="19">
        <v>5</v>
      </c>
      <c r="Q63" s="19" t="s">
        <v>1503</v>
      </c>
      <c r="R63" s="19"/>
      <c r="S63" s="19">
        <v>5000</v>
      </c>
      <c r="T63" s="19" t="s">
        <v>110</v>
      </c>
      <c r="U63" s="19"/>
      <c r="V63" s="19"/>
      <c r="W63" s="19"/>
      <c r="X63" s="19">
        <v>780</v>
      </c>
      <c r="Y63" s="19">
        <v>0</v>
      </c>
      <c r="Z63" s="19">
        <v>1</v>
      </c>
      <c r="AA63" s="19" t="s">
        <v>48</v>
      </c>
      <c r="AB63" s="19">
        <v>1</v>
      </c>
      <c r="AC63" s="19">
        <v>185820</v>
      </c>
      <c r="AD63" s="19">
        <v>12</v>
      </c>
      <c r="AE63" s="19"/>
      <c r="AF63" s="19"/>
      <c r="AG63" s="19"/>
      <c r="AH63" s="19">
        <v>105878</v>
      </c>
      <c r="AI63" s="19">
        <v>1</v>
      </c>
      <c r="AJ63" s="19"/>
      <c r="AK63" s="19"/>
      <c r="AL63" s="19"/>
      <c r="AM63" s="19"/>
      <c r="AN63" s="19"/>
      <c r="AO63" s="19">
        <v>1.56</v>
      </c>
      <c r="AP63" s="19" t="s">
        <v>1504</v>
      </c>
      <c r="AQ63" s="19" t="s">
        <v>1502</v>
      </c>
      <c r="AR63" s="19" t="s">
        <v>1505</v>
      </c>
      <c r="AS63" s="19" t="s">
        <v>1512</v>
      </c>
      <c r="AT63" s="19" t="s">
        <v>1513</v>
      </c>
      <c r="AU63" s="19" t="s">
        <v>1514</v>
      </c>
      <c r="AV63" s="19" t="s">
        <v>1515</v>
      </c>
      <c r="AW63" s="19">
        <v>2005</v>
      </c>
      <c r="AX63" s="19">
        <v>3</v>
      </c>
      <c r="AY63" s="19" t="s">
        <v>1516</v>
      </c>
      <c r="AZ63" s="19" t="s">
        <v>1517</v>
      </c>
      <c r="BA63" s="19">
        <v>2006</v>
      </c>
      <c r="BB63" t="str">
        <f>VLOOKUP(AC63,CTCwiretagcode!A$2:C$708,3,FALSE)</f>
        <v>COW</v>
      </c>
      <c r="BC63" t="str">
        <f t="shared" si="0"/>
        <v>mix</v>
      </c>
      <c r="BD63">
        <f t="shared" si="1"/>
        <v>3</v>
      </c>
    </row>
    <row r="64" spans="1:56" x14ac:dyDescent="0.25">
      <c r="A64" s="19" t="s">
        <v>1501</v>
      </c>
      <c r="B64" s="19">
        <v>4.0999999999999996</v>
      </c>
      <c r="C64" s="19">
        <v>20140306</v>
      </c>
      <c r="D64" s="19" t="s">
        <v>41</v>
      </c>
      <c r="E64" s="19" t="s">
        <v>41</v>
      </c>
      <c r="F64" s="19">
        <v>2165593</v>
      </c>
      <c r="G64" s="19">
        <v>1</v>
      </c>
      <c r="H64" s="19">
        <v>2010</v>
      </c>
      <c r="I64" s="19">
        <v>20100902</v>
      </c>
      <c r="J64" s="19" t="s">
        <v>1501</v>
      </c>
      <c r="K64" s="19">
        <v>6</v>
      </c>
      <c r="L64" s="19">
        <v>36</v>
      </c>
      <c r="M64" s="19">
        <v>23</v>
      </c>
      <c r="N64" s="19">
        <v>19</v>
      </c>
      <c r="O64" s="19" t="s">
        <v>1502</v>
      </c>
      <c r="P64" s="19">
        <v>5</v>
      </c>
      <c r="Q64" s="19" t="s">
        <v>1518</v>
      </c>
      <c r="R64" s="19"/>
      <c r="S64" s="19">
        <v>5000</v>
      </c>
      <c r="T64" s="19" t="s">
        <v>110</v>
      </c>
      <c r="U64" s="19"/>
      <c r="V64" s="19"/>
      <c r="W64" s="19"/>
      <c r="X64" s="19">
        <v>770</v>
      </c>
      <c r="Y64" s="19">
        <v>0</v>
      </c>
      <c r="Z64" s="19">
        <v>1</v>
      </c>
      <c r="AA64" s="19" t="s">
        <v>48</v>
      </c>
      <c r="AB64" s="19">
        <v>1</v>
      </c>
      <c r="AC64" s="19">
        <v>185821</v>
      </c>
      <c r="AD64" s="19">
        <v>12</v>
      </c>
      <c r="AE64" s="19"/>
      <c r="AF64" s="19"/>
      <c r="AG64" s="19"/>
      <c r="AH64" s="19">
        <v>112791</v>
      </c>
      <c r="AI64" s="19">
        <v>1</v>
      </c>
      <c r="AJ64" s="19"/>
      <c r="AK64" s="19"/>
      <c r="AL64" s="19"/>
      <c r="AM64" s="19"/>
      <c r="AN64" s="19"/>
      <c r="AO64" s="19">
        <v>2.2400000000000002</v>
      </c>
      <c r="AP64" s="19" t="s">
        <v>1519</v>
      </c>
      <c r="AQ64" s="19" t="s">
        <v>1502</v>
      </c>
      <c r="AR64" s="19" t="s">
        <v>1505</v>
      </c>
      <c r="AS64" s="19" t="s">
        <v>1528</v>
      </c>
      <c r="AT64" s="19" t="s">
        <v>1529</v>
      </c>
      <c r="AU64" s="19" t="s">
        <v>1530</v>
      </c>
      <c r="AV64" s="19" t="s">
        <v>1531</v>
      </c>
      <c r="AW64" s="19">
        <v>2006</v>
      </c>
      <c r="AX64" s="19">
        <v>3</v>
      </c>
      <c r="AY64" s="19" t="s">
        <v>1532</v>
      </c>
      <c r="AZ64" s="19" t="s">
        <v>1533</v>
      </c>
      <c r="BA64" s="19">
        <v>2007</v>
      </c>
      <c r="BB64" t="str">
        <f>VLOOKUP(AC64,CTCwiretagcode!A$2:C$708,3,FALSE)</f>
        <v>RBT</v>
      </c>
      <c r="BC64" t="str">
        <f t="shared" si="0"/>
        <v>NT</v>
      </c>
      <c r="BD64">
        <f t="shared" si="1"/>
        <v>3</v>
      </c>
    </row>
    <row r="65" spans="1:56" x14ac:dyDescent="0.25">
      <c r="A65" s="19" t="s">
        <v>1501</v>
      </c>
      <c r="B65" s="19">
        <v>4.0999999999999996</v>
      </c>
      <c r="C65" s="19">
        <v>20140313</v>
      </c>
      <c r="D65" s="19" t="s">
        <v>41</v>
      </c>
      <c r="E65" s="19" t="s">
        <v>41</v>
      </c>
      <c r="F65" s="19">
        <v>2233566</v>
      </c>
      <c r="G65" s="19">
        <v>1</v>
      </c>
      <c r="H65" s="19">
        <v>2011</v>
      </c>
      <c r="I65" s="19">
        <v>20110831</v>
      </c>
      <c r="J65" s="19" t="s">
        <v>1501</v>
      </c>
      <c r="K65" s="19">
        <v>6</v>
      </c>
      <c r="L65" s="19">
        <v>36</v>
      </c>
      <c r="M65" s="19">
        <v>23</v>
      </c>
      <c r="N65" s="19">
        <v>14</v>
      </c>
      <c r="O65" s="19" t="s">
        <v>1502</v>
      </c>
      <c r="P65" s="19">
        <v>4</v>
      </c>
      <c r="Q65" s="19" t="s">
        <v>1503</v>
      </c>
      <c r="R65" s="19"/>
      <c r="S65" s="19">
        <v>5000</v>
      </c>
      <c r="T65" s="19" t="s">
        <v>45</v>
      </c>
      <c r="U65" s="19"/>
      <c r="V65" s="19"/>
      <c r="W65" s="19"/>
      <c r="X65" s="19">
        <v>700</v>
      </c>
      <c r="Y65" s="19">
        <v>0</v>
      </c>
      <c r="Z65" s="19">
        <v>1</v>
      </c>
      <c r="AA65" s="19" t="s">
        <v>48</v>
      </c>
      <c r="AB65" s="19">
        <v>1</v>
      </c>
      <c r="AC65" s="19">
        <v>185958</v>
      </c>
      <c r="AD65" s="19">
        <v>12</v>
      </c>
      <c r="AE65" s="19"/>
      <c r="AF65" s="19"/>
      <c r="AG65" s="19"/>
      <c r="AH65" s="19">
        <v>117397</v>
      </c>
      <c r="AI65" s="19">
        <v>1</v>
      </c>
      <c r="AJ65" s="19"/>
      <c r="AK65" s="19"/>
      <c r="AL65" s="19"/>
      <c r="AM65" s="19"/>
      <c r="AN65" s="19"/>
      <c r="AO65" s="19">
        <v>2.8</v>
      </c>
      <c r="AP65" s="19" t="s">
        <v>1504</v>
      </c>
      <c r="AQ65" s="19" t="s">
        <v>1502</v>
      </c>
      <c r="AR65" s="19" t="s">
        <v>1505</v>
      </c>
      <c r="AS65" s="19" t="s">
        <v>1512</v>
      </c>
      <c r="AT65" s="19" t="s">
        <v>1513</v>
      </c>
      <c r="AU65" s="19" t="s">
        <v>1524</v>
      </c>
      <c r="AV65" s="19" t="s">
        <v>1525</v>
      </c>
      <c r="AW65" s="19">
        <v>2008</v>
      </c>
      <c r="AX65" s="19">
        <v>3</v>
      </c>
      <c r="AY65" s="19" t="s">
        <v>1526</v>
      </c>
      <c r="AZ65" s="19" t="s">
        <v>1527</v>
      </c>
      <c r="BA65" s="19">
        <v>2009</v>
      </c>
      <c r="BB65" t="str">
        <f>VLOOKUP(AC65,CTCwiretagcode!A$2:C$708,3,FALSE)</f>
        <v>BQR</v>
      </c>
      <c r="BC65" t="str">
        <f t="shared" si="0"/>
        <v>NT</v>
      </c>
      <c r="BD65">
        <f t="shared" si="1"/>
        <v>3</v>
      </c>
    </row>
    <row r="66" spans="1:56" x14ac:dyDescent="0.25">
      <c r="A66" s="19" t="s">
        <v>1501</v>
      </c>
      <c r="B66" s="19">
        <v>4.0999999999999996</v>
      </c>
      <c r="C66" s="19">
        <v>20140306</v>
      </c>
      <c r="D66" s="19" t="s">
        <v>41</v>
      </c>
      <c r="E66" s="19" t="s">
        <v>41</v>
      </c>
      <c r="F66" s="19">
        <v>2166033</v>
      </c>
      <c r="G66" s="19">
        <v>1</v>
      </c>
      <c r="H66" s="19">
        <v>2010</v>
      </c>
      <c r="I66" s="19">
        <v>20100831</v>
      </c>
      <c r="J66" s="19" t="s">
        <v>1501</v>
      </c>
      <c r="K66" s="19">
        <v>6</v>
      </c>
      <c r="L66" s="19">
        <v>36</v>
      </c>
      <c r="M66" s="19">
        <v>23</v>
      </c>
      <c r="N66" s="19">
        <v>17</v>
      </c>
      <c r="O66" s="19" t="s">
        <v>1502</v>
      </c>
      <c r="P66" s="19">
        <v>5</v>
      </c>
      <c r="Q66" s="19" t="s">
        <v>1518</v>
      </c>
      <c r="R66" s="19"/>
      <c r="S66" s="19">
        <v>5000</v>
      </c>
      <c r="T66" s="19" t="s">
        <v>45</v>
      </c>
      <c r="U66" s="19"/>
      <c r="V66" s="19"/>
      <c r="W66" s="19"/>
      <c r="X66" s="19">
        <v>860</v>
      </c>
      <c r="Y66" s="19">
        <v>0</v>
      </c>
      <c r="Z66" s="19">
        <v>1</v>
      </c>
      <c r="AA66" s="19" t="s">
        <v>48</v>
      </c>
      <c r="AB66" s="19">
        <v>1</v>
      </c>
      <c r="AC66" s="19">
        <v>186015</v>
      </c>
      <c r="AD66" s="19">
        <v>12</v>
      </c>
      <c r="AE66" s="19"/>
      <c r="AF66" s="19"/>
      <c r="AG66" s="19"/>
      <c r="AH66" s="19">
        <v>112791</v>
      </c>
      <c r="AI66" s="19">
        <v>1</v>
      </c>
      <c r="AJ66" s="19"/>
      <c r="AK66" s="19"/>
      <c r="AL66" s="19"/>
      <c r="AM66" s="19"/>
      <c r="AN66" s="19"/>
      <c r="AO66" s="19">
        <v>2.2400000000000002</v>
      </c>
      <c r="AP66" s="19" t="s">
        <v>1519</v>
      </c>
      <c r="AQ66" s="19" t="s">
        <v>1502</v>
      </c>
      <c r="AR66" s="19" t="s">
        <v>1505</v>
      </c>
      <c r="AS66" s="19" t="s">
        <v>1512</v>
      </c>
      <c r="AT66" s="19" t="s">
        <v>1513</v>
      </c>
      <c r="AU66" s="19" t="s">
        <v>1514</v>
      </c>
      <c r="AV66" s="19" t="s">
        <v>1515</v>
      </c>
      <c r="AW66" s="19">
        <v>2007</v>
      </c>
      <c r="AX66" s="19">
        <v>3</v>
      </c>
      <c r="AY66" s="19" t="s">
        <v>1516</v>
      </c>
      <c r="AZ66" s="19" t="s">
        <v>1517</v>
      </c>
      <c r="BA66" s="19">
        <v>2008</v>
      </c>
      <c r="BB66" t="str">
        <f>VLOOKUP(AC66,CTCwiretagcode!A$2:C$708,3,FALSE)</f>
        <v>COW</v>
      </c>
      <c r="BC66" t="str">
        <f t="shared" si="0"/>
        <v>Tr</v>
      </c>
      <c r="BD66">
        <f t="shared" si="1"/>
        <v>3</v>
      </c>
    </row>
    <row r="67" spans="1:56" x14ac:dyDescent="0.25">
      <c r="A67" s="19" t="s">
        <v>1501</v>
      </c>
      <c r="B67" s="19">
        <v>4.0999999999999996</v>
      </c>
      <c r="C67" s="19">
        <v>20120731</v>
      </c>
      <c r="D67" s="19" t="s">
        <v>41</v>
      </c>
      <c r="E67" s="19" t="s">
        <v>41</v>
      </c>
      <c r="F67" s="19">
        <v>1990545</v>
      </c>
      <c r="G67" s="19">
        <v>1</v>
      </c>
      <c r="H67" s="19">
        <v>2008</v>
      </c>
      <c r="I67" s="19">
        <v>20080919</v>
      </c>
      <c r="J67" s="19" t="s">
        <v>1501</v>
      </c>
      <c r="K67" s="19">
        <v>6</v>
      </c>
      <c r="L67" s="19">
        <v>38</v>
      </c>
      <c r="M67" s="19">
        <v>23</v>
      </c>
      <c r="N67" s="19">
        <v>49</v>
      </c>
      <c r="O67" s="19" t="s">
        <v>1502</v>
      </c>
      <c r="P67" s="19">
        <v>5</v>
      </c>
      <c r="Q67" s="19" t="s">
        <v>1503</v>
      </c>
      <c r="R67" s="19"/>
      <c r="S67" s="19">
        <v>5000</v>
      </c>
      <c r="T67" s="19" t="s">
        <v>45</v>
      </c>
      <c r="U67" s="19"/>
      <c r="V67" s="19"/>
      <c r="W67" s="19"/>
      <c r="X67" s="19">
        <v>490</v>
      </c>
      <c r="Y67" s="19">
        <v>0</v>
      </c>
      <c r="Z67" s="19">
        <v>1</v>
      </c>
      <c r="AA67" s="19" t="s">
        <v>48</v>
      </c>
      <c r="AB67" s="19">
        <v>1</v>
      </c>
      <c r="AC67" s="19">
        <v>186035</v>
      </c>
      <c r="AD67" s="19">
        <v>12</v>
      </c>
      <c r="AE67" s="19"/>
      <c r="AF67" s="19"/>
      <c r="AG67" s="19"/>
      <c r="AH67" s="19">
        <v>105952</v>
      </c>
      <c r="AI67" s="19">
        <v>1</v>
      </c>
      <c r="AJ67" s="19"/>
      <c r="AK67" s="19"/>
      <c r="AL67" s="19"/>
      <c r="AM67" s="19"/>
      <c r="AN67" s="19"/>
      <c r="AO67" s="19">
        <v>2.4</v>
      </c>
      <c r="AP67" s="19" t="s">
        <v>1504</v>
      </c>
      <c r="AQ67" s="19" t="s">
        <v>1502</v>
      </c>
      <c r="AR67" s="19" t="s">
        <v>1505</v>
      </c>
      <c r="AS67" s="19" t="s">
        <v>1512</v>
      </c>
      <c r="AT67" s="19" t="s">
        <v>1513</v>
      </c>
      <c r="AU67" s="19" t="s">
        <v>1514</v>
      </c>
      <c r="AV67" s="19" t="s">
        <v>1515</v>
      </c>
      <c r="AW67" s="19">
        <v>2006</v>
      </c>
      <c r="AX67" s="19">
        <v>3</v>
      </c>
      <c r="AY67" s="19" t="s">
        <v>1516</v>
      </c>
      <c r="AZ67" s="19" t="s">
        <v>1517</v>
      </c>
      <c r="BA67" s="19">
        <v>2007</v>
      </c>
      <c r="BB67" t="str">
        <f>VLOOKUP(AC67,CTCwiretagcode!A$2:C$708,3,FALSE)</f>
        <v>COW</v>
      </c>
      <c r="BC67" t="str">
        <f t="shared" ref="BC67:BC130" si="3">VLOOKUP(N67,BF$2:BG$7,2,FALSE)</f>
        <v>mix</v>
      </c>
      <c r="BD67">
        <f t="shared" ref="BD67:BD130" si="4">IF(MID(I67,5,2)*1&gt;=10,4,3)</f>
        <v>3</v>
      </c>
    </row>
    <row r="68" spans="1:56" x14ac:dyDescent="0.25">
      <c r="A68" s="19" t="s">
        <v>1501</v>
      </c>
      <c r="B68" s="19">
        <v>4.0999999999999996</v>
      </c>
      <c r="C68" s="19">
        <v>20130329</v>
      </c>
      <c r="D68" s="19" t="s">
        <v>41</v>
      </c>
      <c r="E68" s="19" t="s">
        <v>41</v>
      </c>
      <c r="F68" s="19">
        <v>2064199</v>
      </c>
      <c r="G68" s="19">
        <v>1</v>
      </c>
      <c r="H68" s="19">
        <v>2009</v>
      </c>
      <c r="I68" s="19">
        <v>20090910</v>
      </c>
      <c r="J68" s="19" t="s">
        <v>1501</v>
      </c>
      <c r="K68" s="19">
        <v>6</v>
      </c>
      <c r="L68" s="19">
        <v>37</v>
      </c>
      <c r="M68" s="19">
        <v>23</v>
      </c>
      <c r="N68" s="19">
        <v>49</v>
      </c>
      <c r="O68" s="19" t="s">
        <v>1502</v>
      </c>
      <c r="P68" s="19">
        <v>5</v>
      </c>
      <c r="Q68" s="19" t="s">
        <v>1503</v>
      </c>
      <c r="R68" s="19"/>
      <c r="S68" s="19">
        <v>5000</v>
      </c>
      <c r="T68" s="19" t="s">
        <v>110</v>
      </c>
      <c r="U68" s="19"/>
      <c r="V68" s="19"/>
      <c r="W68" s="19"/>
      <c r="X68" s="19">
        <v>700</v>
      </c>
      <c r="Y68" s="19">
        <v>0</v>
      </c>
      <c r="Z68" s="19">
        <v>1</v>
      </c>
      <c r="AA68" s="19" t="s">
        <v>48</v>
      </c>
      <c r="AB68" s="19">
        <v>1</v>
      </c>
      <c r="AC68" s="19">
        <v>186035</v>
      </c>
      <c r="AD68" s="19">
        <v>12</v>
      </c>
      <c r="AE68" s="19"/>
      <c r="AF68" s="19"/>
      <c r="AG68" s="19"/>
      <c r="AH68" s="19">
        <v>108877</v>
      </c>
      <c r="AI68" s="19">
        <v>1</v>
      </c>
      <c r="AJ68" s="19"/>
      <c r="AK68" s="19"/>
      <c r="AL68" s="19"/>
      <c r="AM68" s="19"/>
      <c r="AN68" s="19"/>
      <c r="AO68" s="19">
        <v>2.17</v>
      </c>
      <c r="AP68" s="19" t="s">
        <v>1504</v>
      </c>
      <c r="AQ68" s="19" t="s">
        <v>1502</v>
      </c>
      <c r="AR68" s="19" t="s">
        <v>1505</v>
      </c>
      <c r="AS68" s="19" t="s">
        <v>1512</v>
      </c>
      <c r="AT68" s="19" t="s">
        <v>1513</v>
      </c>
      <c r="AU68" s="19" t="s">
        <v>1514</v>
      </c>
      <c r="AV68" s="19" t="s">
        <v>1515</v>
      </c>
      <c r="AW68" s="19">
        <v>2006</v>
      </c>
      <c r="AX68" s="19">
        <v>3</v>
      </c>
      <c r="AY68" s="19" t="s">
        <v>1516</v>
      </c>
      <c r="AZ68" s="19" t="s">
        <v>1517</v>
      </c>
      <c r="BA68" s="19">
        <v>2007</v>
      </c>
      <c r="BB68" t="str">
        <f>VLOOKUP(AC68,CTCwiretagcode!A$2:C$708,3,FALSE)</f>
        <v>COW</v>
      </c>
      <c r="BC68" t="str">
        <f t="shared" si="3"/>
        <v>mix</v>
      </c>
      <c r="BD68">
        <f t="shared" si="4"/>
        <v>3</v>
      </c>
    </row>
    <row r="69" spans="1:56" x14ac:dyDescent="0.25">
      <c r="A69" s="19" t="s">
        <v>1501</v>
      </c>
      <c r="B69" s="19">
        <v>4.0999999999999996</v>
      </c>
      <c r="C69" s="19">
        <v>20120731</v>
      </c>
      <c r="D69" s="19" t="s">
        <v>41</v>
      </c>
      <c r="E69" s="19" t="s">
        <v>41</v>
      </c>
      <c r="F69" s="19">
        <v>1999273</v>
      </c>
      <c r="G69" s="19">
        <v>1</v>
      </c>
      <c r="H69" s="19">
        <v>2008</v>
      </c>
      <c r="I69" s="19">
        <v>20080910</v>
      </c>
      <c r="J69" s="19" t="s">
        <v>1501</v>
      </c>
      <c r="K69" s="19">
        <v>6</v>
      </c>
      <c r="L69" s="19">
        <v>37</v>
      </c>
      <c r="M69" s="19">
        <v>23</v>
      </c>
      <c r="N69" s="19">
        <v>29</v>
      </c>
      <c r="O69" s="19" t="s">
        <v>1502</v>
      </c>
      <c r="P69" s="19">
        <v>5</v>
      </c>
      <c r="Q69" s="19" t="s">
        <v>1503</v>
      </c>
      <c r="R69" s="19"/>
      <c r="S69" s="19">
        <v>5000</v>
      </c>
      <c r="T69" s="19" t="s">
        <v>45</v>
      </c>
      <c r="U69" s="19"/>
      <c r="V69" s="19"/>
      <c r="W69" s="19"/>
      <c r="X69" s="19">
        <v>540</v>
      </c>
      <c r="Y69" s="19">
        <v>0</v>
      </c>
      <c r="Z69" s="19">
        <v>1</v>
      </c>
      <c r="AA69" s="19" t="s">
        <v>48</v>
      </c>
      <c r="AB69" s="19">
        <v>1</v>
      </c>
      <c r="AC69" s="19">
        <v>186037</v>
      </c>
      <c r="AD69" s="19">
        <v>12</v>
      </c>
      <c r="AE69" s="19"/>
      <c r="AF69" s="19"/>
      <c r="AG69" s="19"/>
      <c r="AH69" s="19">
        <v>105879</v>
      </c>
      <c r="AI69" s="19">
        <v>1</v>
      </c>
      <c r="AJ69" s="19"/>
      <c r="AK69" s="19"/>
      <c r="AL69" s="19"/>
      <c r="AM69" s="19"/>
      <c r="AN69" s="19"/>
      <c r="AO69" s="19">
        <v>3.01</v>
      </c>
      <c r="AP69" s="19" t="s">
        <v>1504</v>
      </c>
      <c r="AQ69" s="19" t="s">
        <v>1502</v>
      </c>
      <c r="AR69" s="19" t="s">
        <v>1505</v>
      </c>
      <c r="AS69" s="19" t="s">
        <v>1512</v>
      </c>
      <c r="AT69" s="19" t="s">
        <v>1513</v>
      </c>
      <c r="AU69" s="19" t="s">
        <v>1514</v>
      </c>
      <c r="AV69" s="19" t="s">
        <v>1515</v>
      </c>
      <c r="AW69" s="19">
        <v>2006</v>
      </c>
      <c r="AX69" s="19">
        <v>3</v>
      </c>
      <c r="AY69" s="19" t="s">
        <v>1516</v>
      </c>
      <c r="AZ69" s="19" t="s">
        <v>1517</v>
      </c>
      <c r="BA69" s="19">
        <v>2007</v>
      </c>
      <c r="BB69" t="str">
        <f>VLOOKUP(AC69,CTCwiretagcode!A$2:C$708,3,FALSE)</f>
        <v>COW</v>
      </c>
      <c r="BC69" t="str">
        <f t="shared" si="3"/>
        <v>Tr</v>
      </c>
      <c r="BD69">
        <f t="shared" si="4"/>
        <v>3</v>
      </c>
    </row>
    <row r="70" spans="1:56" x14ac:dyDescent="0.25">
      <c r="A70" s="19" t="s">
        <v>1501</v>
      </c>
      <c r="B70" s="19">
        <v>4.0999999999999996</v>
      </c>
      <c r="C70" s="19">
        <v>20130329</v>
      </c>
      <c r="D70" s="19" t="s">
        <v>41</v>
      </c>
      <c r="E70" s="19" t="s">
        <v>41</v>
      </c>
      <c r="F70" s="19">
        <v>2076712</v>
      </c>
      <c r="G70" s="19">
        <v>1</v>
      </c>
      <c r="H70" s="19">
        <v>2009</v>
      </c>
      <c r="I70" s="19">
        <v>20090909</v>
      </c>
      <c r="J70" s="19" t="s">
        <v>1501</v>
      </c>
      <c r="K70" s="19">
        <v>6</v>
      </c>
      <c r="L70" s="19">
        <v>37</v>
      </c>
      <c r="M70" s="19">
        <v>23</v>
      </c>
      <c r="N70" s="19">
        <v>49</v>
      </c>
      <c r="O70" s="19" t="s">
        <v>1502</v>
      </c>
      <c r="P70" s="19">
        <v>5</v>
      </c>
      <c r="Q70" s="19" t="s">
        <v>1503</v>
      </c>
      <c r="R70" s="19"/>
      <c r="S70" s="19">
        <v>5000</v>
      </c>
      <c r="T70" s="19" t="s">
        <v>45</v>
      </c>
      <c r="U70" s="19"/>
      <c r="V70" s="19"/>
      <c r="W70" s="19"/>
      <c r="X70" s="19">
        <v>690</v>
      </c>
      <c r="Y70" s="19">
        <v>0</v>
      </c>
      <c r="Z70" s="19">
        <v>1</v>
      </c>
      <c r="AA70" s="19" t="s">
        <v>48</v>
      </c>
      <c r="AB70" s="19">
        <v>1</v>
      </c>
      <c r="AC70" s="19">
        <v>186037</v>
      </c>
      <c r="AD70" s="19">
        <v>12</v>
      </c>
      <c r="AE70" s="19"/>
      <c r="AF70" s="19"/>
      <c r="AG70" s="19"/>
      <c r="AH70" s="19">
        <v>108877</v>
      </c>
      <c r="AI70" s="19">
        <v>1</v>
      </c>
      <c r="AJ70" s="19"/>
      <c r="AK70" s="19"/>
      <c r="AL70" s="19"/>
      <c r="AM70" s="19"/>
      <c r="AN70" s="19"/>
      <c r="AO70" s="19">
        <v>2.17</v>
      </c>
      <c r="AP70" s="19" t="s">
        <v>1504</v>
      </c>
      <c r="AQ70" s="19" t="s">
        <v>1502</v>
      </c>
      <c r="AR70" s="19" t="s">
        <v>1505</v>
      </c>
      <c r="AS70" s="19" t="s">
        <v>1512</v>
      </c>
      <c r="AT70" s="19" t="s">
        <v>1513</v>
      </c>
      <c r="AU70" s="19" t="s">
        <v>1514</v>
      </c>
      <c r="AV70" s="19" t="s">
        <v>1515</v>
      </c>
      <c r="AW70" s="19">
        <v>2006</v>
      </c>
      <c r="AX70" s="19">
        <v>3</v>
      </c>
      <c r="AY70" s="19" t="s">
        <v>1516</v>
      </c>
      <c r="AZ70" s="19" t="s">
        <v>1517</v>
      </c>
      <c r="BA70" s="19">
        <v>2007</v>
      </c>
      <c r="BB70" t="str">
        <f>VLOOKUP(AC70,CTCwiretagcode!A$2:C$708,3,FALSE)</f>
        <v>COW</v>
      </c>
      <c r="BC70" t="str">
        <f t="shared" si="3"/>
        <v>mix</v>
      </c>
      <c r="BD70">
        <f t="shared" si="4"/>
        <v>3</v>
      </c>
    </row>
    <row r="71" spans="1:56" x14ac:dyDescent="0.25">
      <c r="A71" s="19" t="s">
        <v>1501</v>
      </c>
      <c r="B71" s="19">
        <v>4.0999999999999996</v>
      </c>
      <c r="C71" s="19">
        <v>20130329</v>
      </c>
      <c r="D71" s="19" t="s">
        <v>41</v>
      </c>
      <c r="E71" s="19" t="s">
        <v>41</v>
      </c>
      <c r="F71" s="19">
        <v>2064147</v>
      </c>
      <c r="G71" s="19">
        <v>1</v>
      </c>
      <c r="H71" s="19">
        <v>2009</v>
      </c>
      <c r="I71" s="19">
        <v>20090908</v>
      </c>
      <c r="J71" s="19" t="s">
        <v>1501</v>
      </c>
      <c r="K71" s="19">
        <v>6</v>
      </c>
      <c r="L71" s="19">
        <v>37</v>
      </c>
      <c r="M71" s="19">
        <v>23</v>
      </c>
      <c r="N71" s="19">
        <v>49</v>
      </c>
      <c r="O71" s="19" t="s">
        <v>1502</v>
      </c>
      <c r="P71" s="19">
        <v>5</v>
      </c>
      <c r="Q71" s="19" t="s">
        <v>1503</v>
      </c>
      <c r="R71" s="19"/>
      <c r="S71" s="19">
        <v>5000</v>
      </c>
      <c r="T71" s="19" t="s">
        <v>45</v>
      </c>
      <c r="U71" s="19"/>
      <c r="V71" s="19"/>
      <c r="W71" s="19"/>
      <c r="X71" s="19">
        <v>550</v>
      </c>
      <c r="Y71" s="19">
        <v>0</v>
      </c>
      <c r="Z71" s="19">
        <v>1</v>
      </c>
      <c r="AA71" s="19" t="s">
        <v>48</v>
      </c>
      <c r="AB71" s="19">
        <v>1</v>
      </c>
      <c r="AC71" s="19">
        <v>186219</v>
      </c>
      <c r="AD71" s="19">
        <v>12</v>
      </c>
      <c r="AE71" s="19"/>
      <c r="AF71" s="19"/>
      <c r="AG71" s="19"/>
      <c r="AH71" s="19">
        <v>108877</v>
      </c>
      <c r="AI71" s="19">
        <v>1</v>
      </c>
      <c r="AJ71" s="19"/>
      <c r="AK71" s="19"/>
      <c r="AL71" s="19"/>
      <c r="AM71" s="19"/>
      <c r="AN71" s="19"/>
      <c r="AO71" s="19">
        <v>2.17</v>
      </c>
      <c r="AP71" s="19" t="s">
        <v>1504</v>
      </c>
      <c r="AQ71" s="19" t="s">
        <v>1502</v>
      </c>
      <c r="AR71" s="19" t="s">
        <v>1505</v>
      </c>
      <c r="AS71" s="19" t="s">
        <v>1512</v>
      </c>
      <c r="AT71" s="19" t="s">
        <v>1513</v>
      </c>
      <c r="AU71" s="19" t="s">
        <v>1514</v>
      </c>
      <c r="AV71" s="19" t="s">
        <v>1515</v>
      </c>
      <c r="AW71" s="19">
        <v>2007</v>
      </c>
      <c r="AX71" s="19">
        <v>3</v>
      </c>
      <c r="AY71" s="19" t="s">
        <v>1516</v>
      </c>
      <c r="AZ71" s="19" t="s">
        <v>1517</v>
      </c>
      <c r="BA71" s="19">
        <v>2008</v>
      </c>
      <c r="BB71" t="str">
        <f>VLOOKUP(AC71,CTCwiretagcode!A$2:C$708,3,FALSE)</f>
        <v>COW</v>
      </c>
      <c r="BC71" t="str">
        <f t="shared" si="3"/>
        <v>mix</v>
      </c>
      <c r="BD71">
        <f t="shared" si="4"/>
        <v>3</v>
      </c>
    </row>
    <row r="72" spans="1:56" x14ac:dyDescent="0.25">
      <c r="A72" s="19" t="s">
        <v>1501</v>
      </c>
      <c r="B72" s="19">
        <v>4.0999999999999996</v>
      </c>
      <c r="C72" s="19">
        <v>20140306</v>
      </c>
      <c r="D72" s="19" t="s">
        <v>41</v>
      </c>
      <c r="E72" s="19" t="s">
        <v>41</v>
      </c>
      <c r="F72" s="19">
        <v>2165894</v>
      </c>
      <c r="G72" s="19">
        <v>1</v>
      </c>
      <c r="H72" s="19">
        <v>2010</v>
      </c>
      <c r="I72" s="19">
        <v>20100920</v>
      </c>
      <c r="J72" s="19" t="s">
        <v>1501</v>
      </c>
      <c r="K72" s="19">
        <v>6</v>
      </c>
      <c r="L72" s="19">
        <v>39</v>
      </c>
      <c r="M72" s="19">
        <v>23</v>
      </c>
      <c r="N72" s="19">
        <v>49</v>
      </c>
      <c r="O72" s="19" t="s">
        <v>1502</v>
      </c>
      <c r="P72" s="19">
        <v>5</v>
      </c>
      <c r="Q72" s="19" t="s">
        <v>1503</v>
      </c>
      <c r="R72" s="19"/>
      <c r="S72" s="19">
        <v>5000</v>
      </c>
      <c r="T72" s="19" t="s">
        <v>45</v>
      </c>
      <c r="U72" s="19"/>
      <c r="V72" s="19"/>
      <c r="W72" s="19"/>
      <c r="X72" s="19">
        <v>630</v>
      </c>
      <c r="Y72" s="19">
        <v>0</v>
      </c>
      <c r="Z72" s="19">
        <v>1</v>
      </c>
      <c r="AA72" s="19" t="s">
        <v>48</v>
      </c>
      <c r="AB72" s="19">
        <v>1</v>
      </c>
      <c r="AC72" s="19">
        <v>186219</v>
      </c>
      <c r="AD72" s="19">
        <v>12</v>
      </c>
      <c r="AE72" s="19"/>
      <c r="AF72" s="19"/>
      <c r="AG72" s="19"/>
      <c r="AH72" s="19">
        <v>112780</v>
      </c>
      <c r="AI72" s="19">
        <v>1</v>
      </c>
      <c r="AJ72" s="19"/>
      <c r="AK72" s="19"/>
      <c r="AL72" s="19"/>
      <c r="AM72" s="19"/>
      <c r="AN72" s="19"/>
      <c r="AO72" s="19">
        <v>3.2</v>
      </c>
      <c r="AP72" s="19" t="s">
        <v>1504</v>
      </c>
      <c r="AQ72" s="19" t="s">
        <v>1502</v>
      </c>
      <c r="AR72" s="19" t="s">
        <v>1505</v>
      </c>
      <c r="AS72" s="19" t="s">
        <v>1512</v>
      </c>
      <c r="AT72" s="19" t="s">
        <v>1513</v>
      </c>
      <c r="AU72" s="19" t="s">
        <v>1514</v>
      </c>
      <c r="AV72" s="19" t="s">
        <v>1515</v>
      </c>
      <c r="AW72" s="19">
        <v>2007</v>
      </c>
      <c r="AX72" s="19">
        <v>3</v>
      </c>
      <c r="AY72" s="19" t="s">
        <v>1516</v>
      </c>
      <c r="AZ72" s="19" t="s">
        <v>1517</v>
      </c>
      <c r="BA72" s="19">
        <v>2008</v>
      </c>
      <c r="BB72" t="str">
        <f>VLOOKUP(AC72,CTCwiretagcode!A$2:C$708,3,FALSE)</f>
        <v>COW</v>
      </c>
      <c r="BC72" t="str">
        <f t="shared" si="3"/>
        <v>mix</v>
      </c>
      <c r="BD72">
        <f t="shared" si="4"/>
        <v>3</v>
      </c>
    </row>
    <row r="73" spans="1:56" x14ac:dyDescent="0.25">
      <c r="A73" s="19" t="s">
        <v>1501</v>
      </c>
      <c r="B73" s="19">
        <v>4.0999999999999996</v>
      </c>
      <c r="C73" s="19">
        <v>20130329</v>
      </c>
      <c r="D73" s="19" t="s">
        <v>41</v>
      </c>
      <c r="E73" s="19" t="s">
        <v>41</v>
      </c>
      <c r="F73" s="19">
        <v>2066412</v>
      </c>
      <c r="G73" s="19">
        <v>1</v>
      </c>
      <c r="H73" s="19">
        <v>2009</v>
      </c>
      <c r="I73" s="19">
        <v>20090902</v>
      </c>
      <c r="J73" s="19" t="s">
        <v>1501</v>
      </c>
      <c r="K73" s="19">
        <v>6</v>
      </c>
      <c r="L73" s="19">
        <v>36</v>
      </c>
      <c r="M73" s="19">
        <v>23</v>
      </c>
      <c r="N73" s="19">
        <v>49</v>
      </c>
      <c r="O73" s="19" t="s">
        <v>1502</v>
      </c>
      <c r="P73" s="19">
        <v>5</v>
      </c>
      <c r="Q73" s="19" t="s">
        <v>1503</v>
      </c>
      <c r="R73" s="19"/>
      <c r="S73" s="19">
        <v>5000</v>
      </c>
      <c r="T73" s="19" t="s">
        <v>45</v>
      </c>
      <c r="U73" s="19"/>
      <c r="V73" s="19"/>
      <c r="W73" s="19"/>
      <c r="X73" s="19">
        <v>500</v>
      </c>
      <c r="Y73" s="19">
        <v>0</v>
      </c>
      <c r="Z73" s="19">
        <v>1</v>
      </c>
      <c r="AA73" s="19" t="s">
        <v>48</v>
      </c>
      <c r="AB73" s="19">
        <v>1</v>
      </c>
      <c r="AC73" s="19">
        <v>186220</v>
      </c>
      <c r="AD73" s="19">
        <v>12</v>
      </c>
      <c r="AE73" s="19"/>
      <c r="AF73" s="19"/>
      <c r="AG73" s="19"/>
      <c r="AH73" s="19">
        <v>108876</v>
      </c>
      <c r="AI73" s="19">
        <v>1</v>
      </c>
      <c r="AJ73" s="19"/>
      <c r="AK73" s="19"/>
      <c r="AL73" s="19"/>
      <c r="AM73" s="19"/>
      <c r="AN73" s="19"/>
      <c r="AO73" s="19">
        <v>3.66</v>
      </c>
      <c r="AP73" s="19" t="s">
        <v>1504</v>
      </c>
      <c r="AQ73" s="19" t="s">
        <v>1502</v>
      </c>
      <c r="AR73" s="19" t="s">
        <v>1505</v>
      </c>
      <c r="AS73" s="19" t="s">
        <v>1512</v>
      </c>
      <c r="AT73" s="19" t="s">
        <v>1513</v>
      </c>
      <c r="AU73" s="19" t="s">
        <v>1514</v>
      </c>
      <c r="AV73" s="19" t="s">
        <v>1515</v>
      </c>
      <c r="AW73" s="19">
        <v>2007</v>
      </c>
      <c r="AX73" s="19">
        <v>3</v>
      </c>
      <c r="AY73" s="19" t="s">
        <v>1516</v>
      </c>
      <c r="AZ73" s="19" t="s">
        <v>1517</v>
      </c>
      <c r="BA73" s="19">
        <v>2008</v>
      </c>
      <c r="BB73" t="str">
        <f>VLOOKUP(AC73,CTCwiretagcode!A$2:C$708,3,FALSE)</f>
        <v>COW</v>
      </c>
      <c r="BC73" t="str">
        <f t="shared" si="3"/>
        <v>mix</v>
      </c>
      <c r="BD73">
        <f t="shared" si="4"/>
        <v>3</v>
      </c>
    </row>
    <row r="74" spans="1:56" x14ac:dyDescent="0.25">
      <c r="A74" s="19" t="s">
        <v>1501</v>
      </c>
      <c r="B74" s="19">
        <v>4.0999999999999996</v>
      </c>
      <c r="C74" s="19">
        <v>20140306</v>
      </c>
      <c r="D74" s="19" t="s">
        <v>41</v>
      </c>
      <c r="E74" s="19" t="s">
        <v>41</v>
      </c>
      <c r="F74" s="19">
        <v>2166088</v>
      </c>
      <c r="G74" s="19">
        <v>1</v>
      </c>
      <c r="H74" s="19">
        <v>2010</v>
      </c>
      <c r="I74" s="19">
        <v>20101004</v>
      </c>
      <c r="J74" s="19" t="s">
        <v>1501</v>
      </c>
      <c r="K74" s="19">
        <v>6</v>
      </c>
      <c r="L74" s="19">
        <v>41</v>
      </c>
      <c r="M74" s="19">
        <v>23</v>
      </c>
      <c r="N74" s="19">
        <v>14</v>
      </c>
      <c r="O74" s="19" t="s">
        <v>1502</v>
      </c>
      <c r="P74" s="19">
        <v>5</v>
      </c>
      <c r="Q74" s="19" t="s">
        <v>1503</v>
      </c>
      <c r="R74" s="19"/>
      <c r="S74" s="19">
        <v>5000</v>
      </c>
      <c r="T74" s="19" t="s">
        <v>110</v>
      </c>
      <c r="U74" s="19"/>
      <c r="V74" s="19"/>
      <c r="W74" s="19"/>
      <c r="X74" s="19">
        <v>750</v>
      </c>
      <c r="Y74" s="19">
        <v>0</v>
      </c>
      <c r="Z74" s="19">
        <v>1</v>
      </c>
      <c r="AA74" s="19" t="s">
        <v>48</v>
      </c>
      <c r="AB74" s="19">
        <v>1</v>
      </c>
      <c r="AC74" s="19">
        <v>186220</v>
      </c>
      <c r="AD74" s="19">
        <v>12</v>
      </c>
      <c r="AE74" s="19"/>
      <c r="AF74" s="19"/>
      <c r="AG74" s="19"/>
      <c r="AH74" s="19">
        <v>112782</v>
      </c>
      <c r="AI74" s="19">
        <v>1</v>
      </c>
      <c r="AJ74" s="19"/>
      <c r="AK74" s="19"/>
      <c r="AL74" s="19"/>
      <c r="AM74" s="19"/>
      <c r="AN74" s="19"/>
      <c r="AO74" s="19">
        <v>2.4700000000000002</v>
      </c>
      <c r="AP74" s="19" t="s">
        <v>1504</v>
      </c>
      <c r="AQ74" s="19" t="s">
        <v>1502</v>
      </c>
      <c r="AR74" s="19" t="s">
        <v>1505</v>
      </c>
      <c r="AS74" s="19" t="s">
        <v>1512</v>
      </c>
      <c r="AT74" s="19" t="s">
        <v>1513</v>
      </c>
      <c r="AU74" s="19" t="s">
        <v>1514</v>
      </c>
      <c r="AV74" s="19" t="s">
        <v>1515</v>
      </c>
      <c r="AW74" s="19">
        <v>2007</v>
      </c>
      <c r="AX74" s="19">
        <v>3</v>
      </c>
      <c r="AY74" s="19" t="s">
        <v>1516</v>
      </c>
      <c r="AZ74" s="19" t="s">
        <v>1517</v>
      </c>
      <c r="BA74" s="19">
        <v>2008</v>
      </c>
      <c r="BB74" t="str">
        <f>VLOOKUP(AC74,CTCwiretagcode!A$2:C$708,3,FALSE)</f>
        <v>COW</v>
      </c>
      <c r="BC74" t="str">
        <f t="shared" si="3"/>
        <v>NT</v>
      </c>
      <c r="BD74">
        <f t="shared" si="4"/>
        <v>4</v>
      </c>
    </row>
    <row r="75" spans="1:56" x14ac:dyDescent="0.25">
      <c r="A75" s="19" t="s">
        <v>1501</v>
      </c>
      <c r="B75" s="19">
        <v>4.0999999999999996</v>
      </c>
      <c r="C75" s="19">
        <v>20140306</v>
      </c>
      <c r="D75" s="19" t="s">
        <v>41</v>
      </c>
      <c r="E75" s="19" t="s">
        <v>41</v>
      </c>
      <c r="F75" s="19">
        <v>2165694</v>
      </c>
      <c r="G75" s="19">
        <v>1</v>
      </c>
      <c r="H75" s="19">
        <v>2010</v>
      </c>
      <c r="I75" s="19">
        <v>20100909</v>
      </c>
      <c r="J75" s="19" t="s">
        <v>1501</v>
      </c>
      <c r="K75" s="19">
        <v>6</v>
      </c>
      <c r="L75" s="19">
        <v>37</v>
      </c>
      <c r="M75" s="19">
        <v>23</v>
      </c>
      <c r="N75" s="19">
        <v>19</v>
      </c>
      <c r="O75" s="19" t="s">
        <v>1502</v>
      </c>
      <c r="P75" s="19">
        <v>5</v>
      </c>
      <c r="Q75" s="19" t="s">
        <v>1503</v>
      </c>
      <c r="R75" s="19"/>
      <c r="S75" s="19">
        <v>5000</v>
      </c>
      <c r="T75" s="19" t="s">
        <v>110</v>
      </c>
      <c r="U75" s="19"/>
      <c r="V75" s="19"/>
      <c r="W75" s="19"/>
      <c r="X75" s="19">
        <v>760</v>
      </c>
      <c r="Y75" s="19">
        <v>0</v>
      </c>
      <c r="Z75" s="19">
        <v>1</v>
      </c>
      <c r="AA75" s="19" t="s">
        <v>48</v>
      </c>
      <c r="AB75" s="19">
        <v>1</v>
      </c>
      <c r="AC75" s="19">
        <v>186220</v>
      </c>
      <c r="AD75" s="19">
        <v>12</v>
      </c>
      <c r="AE75" s="19"/>
      <c r="AF75" s="19"/>
      <c r="AG75" s="19"/>
      <c r="AH75" s="19">
        <v>112778</v>
      </c>
      <c r="AI75" s="19">
        <v>1</v>
      </c>
      <c r="AJ75" s="19"/>
      <c r="AK75" s="19"/>
      <c r="AL75" s="19"/>
      <c r="AM75" s="19"/>
      <c r="AN75" s="19"/>
      <c r="AO75" s="19">
        <v>6.04</v>
      </c>
      <c r="AP75" s="19" t="s">
        <v>1504</v>
      </c>
      <c r="AQ75" s="19" t="s">
        <v>1502</v>
      </c>
      <c r="AR75" s="19" t="s">
        <v>1505</v>
      </c>
      <c r="AS75" s="19" t="s">
        <v>1512</v>
      </c>
      <c r="AT75" s="19" t="s">
        <v>1513</v>
      </c>
      <c r="AU75" s="19" t="s">
        <v>1514</v>
      </c>
      <c r="AV75" s="19" t="s">
        <v>1515</v>
      </c>
      <c r="AW75" s="19">
        <v>2007</v>
      </c>
      <c r="AX75" s="19">
        <v>3</v>
      </c>
      <c r="AY75" s="19" t="s">
        <v>1516</v>
      </c>
      <c r="AZ75" s="19" t="s">
        <v>1517</v>
      </c>
      <c r="BA75" s="19">
        <v>2008</v>
      </c>
      <c r="BB75" t="str">
        <f>VLOOKUP(AC75,CTCwiretagcode!A$2:C$708,3,FALSE)</f>
        <v>COW</v>
      </c>
      <c r="BC75" t="str">
        <f t="shared" si="3"/>
        <v>NT</v>
      </c>
      <c r="BD75">
        <f t="shared" si="4"/>
        <v>3</v>
      </c>
    </row>
    <row r="76" spans="1:56" x14ac:dyDescent="0.25">
      <c r="A76" s="19" t="s">
        <v>1501</v>
      </c>
      <c r="B76" s="19">
        <v>4.0999999999999996</v>
      </c>
      <c r="C76" s="19">
        <v>20130329</v>
      </c>
      <c r="D76" s="19" t="s">
        <v>41</v>
      </c>
      <c r="E76" s="19" t="s">
        <v>41</v>
      </c>
      <c r="F76" s="19">
        <v>2065288</v>
      </c>
      <c r="G76" s="19">
        <v>1</v>
      </c>
      <c r="H76" s="19">
        <v>2009</v>
      </c>
      <c r="I76" s="19">
        <v>20090908</v>
      </c>
      <c r="J76" s="19" t="s">
        <v>1501</v>
      </c>
      <c r="K76" s="19">
        <v>6</v>
      </c>
      <c r="L76" s="19">
        <v>37</v>
      </c>
      <c r="M76" s="19">
        <v>23</v>
      </c>
      <c r="N76" s="19">
        <v>17</v>
      </c>
      <c r="O76" s="19" t="s">
        <v>1502</v>
      </c>
      <c r="P76" s="19">
        <v>5</v>
      </c>
      <c r="Q76" s="19" t="s">
        <v>1503</v>
      </c>
      <c r="R76" s="19"/>
      <c r="S76" s="19">
        <v>5000</v>
      </c>
      <c r="T76" s="19" t="s">
        <v>45</v>
      </c>
      <c r="U76" s="19"/>
      <c r="V76" s="19"/>
      <c r="W76" s="19"/>
      <c r="X76" s="19">
        <v>530</v>
      </c>
      <c r="Y76" s="19">
        <v>0</v>
      </c>
      <c r="Z76" s="19">
        <v>1</v>
      </c>
      <c r="AA76" s="19" t="s">
        <v>48</v>
      </c>
      <c r="AB76" s="19">
        <v>1</v>
      </c>
      <c r="AC76" s="19">
        <v>186226</v>
      </c>
      <c r="AD76" s="19">
        <v>12</v>
      </c>
      <c r="AE76" s="19"/>
      <c r="AF76" s="19"/>
      <c r="AG76" s="19"/>
      <c r="AH76" s="19">
        <v>108877</v>
      </c>
      <c r="AI76" s="19">
        <v>1</v>
      </c>
      <c r="AJ76" s="19"/>
      <c r="AK76" s="19"/>
      <c r="AL76" s="19"/>
      <c r="AM76" s="19"/>
      <c r="AN76" s="19"/>
      <c r="AO76" s="19">
        <v>2.17</v>
      </c>
      <c r="AP76" s="19" t="s">
        <v>1504</v>
      </c>
      <c r="AQ76" s="19" t="s">
        <v>1502</v>
      </c>
      <c r="AR76" s="19" t="s">
        <v>1505</v>
      </c>
      <c r="AS76" s="19" t="s">
        <v>1512</v>
      </c>
      <c r="AT76" s="19" t="s">
        <v>1513</v>
      </c>
      <c r="AU76" s="19" t="s">
        <v>1514</v>
      </c>
      <c r="AV76" s="19" t="s">
        <v>1515</v>
      </c>
      <c r="AW76" s="19">
        <v>2007</v>
      </c>
      <c r="AX76" s="19">
        <v>3</v>
      </c>
      <c r="AY76" s="19" t="s">
        <v>1516</v>
      </c>
      <c r="AZ76" s="19" t="s">
        <v>1517</v>
      </c>
      <c r="BA76" s="19">
        <v>2008</v>
      </c>
      <c r="BB76" t="str">
        <f>VLOOKUP(AC76,CTCwiretagcode!A$2:C$708,3,FALSE)</f>
        <v>COW</v>
      </c>
      <c r="BC76" t="str">
        <f t="shared" si="3"/>
        <v>Tr</v>
      </c>
      <c r="BD76">
        <f t="shared" si="4"/>
        <v>3</v>
      </c>
    </row>
    <row r="77" spans="1:56" x14ac:dyDescent="0.25">
      <c r="A77" s="19" t="s">
        <v>1501</v>
      </c>
      <c r="B77" s="19">
        <v>4.0999999999999996</v>
      </c>
      <c r="C77" s="19">
        <v>20140306</v>
      </c>
      <c r="D77" s="19" t="s">
        <v>41</v>
      </c>
      <c r="E77" s="19" t="s">
        <v>41</v>
      </c>
      <c r="F77" s="19">
        <v>2168453</v>
      </c>
      <c r="G77" s="19">
        <v>1</v>
      </c>
      <c r="H77" s="19">
        <v>2010</v>
      </c>
      <c r="I77" s="19">
        <v>20100827</v>
      </c>
      <c r="J77" s="19" t="s">
        <v>1501</v>
      </c>
      <c r="K77" s="19">
        <v>6</v>
      </c>
      <c r="L77" s="19">
        <v>35</v>
      </c>
      <c r="M77" s="19">
        <v>23</v>
      </c>
      <c r="N77" s="19">
        <v>17</v>
      </c>
      <c r="O77" s="19" t="s">
        <v>1502</v>
      </c>
      <c r="P77" s="19">
        <v>5</v>
      </c>
      <c r="Q77" s="19" t="s">
        <v>1503</v>
      </c>
      <c r="R77" s="19"/>
      <c r="S77" s="19">
        <v>5000</v>
      </c>
      <c r="T77" s="19" t="s">
        <v>110</v>
      </c>
      <c r="U77" s="19"/>
      <c r="V77" s="19"/>
      <c r="W77" s="19"/>
      <c r="X77" s="19">
        <v>720</v>
      </c>
      <c r="Y77" s="19">
        <v>0</v>
      </c>
      <c r="Z77" s="19">
        <v>1</v>
      </c>
      <c r="AA77" s="19" t="s">
        <v>48</v>
      </c>
      <c r="AB77" s="19">
        <v>1</v>
      </c>
      <c r="AC77" s="19">
        <v>186226</v>
      </c>
      <c r="AD77" s="19">
        <v>12</v>
      </c>
      <c r="AE77" s="19"/>
      <c r="AF77" s="19"/>
      <c r="AG77" s="19"/>
      <c r="AH77" s="19">
        <v>112776</v>
      </c>
      <c r="AI77" s="19">
        <v>1</v>
      </c>
      <c r="AJ77" s="19"/>
      <c r="AK77" s="19"/>
      <c r="AL77" s="19"/>
      <c r="AM77" s="19"/>
      <c r="AN77" s="19"/>
      <c r="AO77" s="19">
        <v>3.32</v>
      </c>
      <c r="AP77" s="19" t="s">
        <v>1504</v>
      </c>
      <c r="AQ77" s="19" t="s">
        <v>1502</v>
      </c>
      <c r="AR77" s="19" t="s">
        <v>1505</v>
      </c>
      <c r="AS77" s="19" t="s">
        <v>1512</v>
      </c>
      <c r="AT77" s="19" t="s">
        <v>1513</v>
      </c>
      <c r="AU77" s="19" t="s">
        <v>1514</v>
      </c>
      <c r="AV77" s="19" t="s">
        <v>1515</v>
      </c>
      <c r="AW77" s="19">
        <v>2007</v>
      </c>
      <c r="AX77" s="19">
        <v>3</v>
      </c>
      <c r="AY77" s="19" t="s">
        <v>1516</v>
      </c>
      <c r="AZ77" s="19" t="s">
        <v>1517</v>
      </c>
      <c r="BA77" s="19">
        <v>2008</v>
      </c>
      <c r="BB77" t="str">
        <f>VLOOKUP(AC77,CTCwiretagcode!A$2:C$708,3,FALSE)</f>
        <v>COW</v>
      </c>
      <c r="BC77" t="str">
        <f t="shared" si="3"/>
        <v>Tr</v>
      </c>
      <c r="BD77">
        <f t="shared" si="4"/>
        <v>3</v>
      </c>
    </row>
    <row r="78" spans="1:56" x14ac:dyDescent="0.25">
      <c r="A78" s="19" t="s">
        <v>1501</v>
      </c>
      <c r="B78" s="19">
        <v>4.0999999999999996</v>
      </c>
      <c r="C78" s="19">
        <v>20140306</v>
      </c>
      <c r="D78" s="19" t="s">
        <v>41</v>
      </c>
      <c r="E78" s="19" t="s">
        <v>41</v>
      </c>
      <c r="F78" s="19">
        <v>2165704</v>
      </c>
      <c r="G78" s="19">
        <v>1</v>
      </c>
      <c r="H78" s="19">
        <v>2010</v>
      </c>
      <c r="I78" s="19">
        <v>20100902</v>
      </c>
      <c r="J78" s="19" t="s">
        <v>1501</v>
      </c>
      <c r="K78" s="19">
        <v>6</v>
      </c>
      <c r="L78" s="19">
        <v>36</v>
      </c>
      <c r="M78" s="19">
        <v>23</v>
      </c>
      <c r="N78" s="19">
        <v>49</v>
      </c>
      <c r="O78" s="19" t="s">
        <v>1502</v>
      </c>
      <c r="P78" s="19">
        <v>5</v>
      </c>
      <c r="Q78" s="19" t="s">
        <v>1518</v>
      </c>
      <c r="R78" s="19"/>
      <c r="S78" s="19">
        <v>5000</v>
      </c>
      <c r="T78" s="19" t="s">
        <v>45</v>
      </c>
      <c r="U78" s="19"/>
      <c r="V78" s="19"/>
      <c r="W78" s="19"/>
      <c r="X78" s="19">
        <v>750</v>
      </c>
      <c r="Y78" s="19">
        <v>0</v>
      </c>
      <c r="Z78" s="19">
        <v>1</v>
      </c>
      <c r="AA78" s="19" t="s">
        <v>48</v>
      </c>
      <c r="AB78" s="19">
        <v>1</v>
      </c>
      <c r="AC78" s="19">
        <v>186226</v>
      </c>
      <c r="AD78" s="19">
        <v>12</v>
      </c>
      <c r="AE78" s="19"/>
      <c r="AF78" s="19"/>
      <c r="AG78" s="19"/>
      <c r="AH78" s="19">
        <v>112791</v>
      </c>
      <c r="AI78" s="19">
        <v>1</v>
      </c>
      <c r="AJ78" s="19"/>
      <c r="AK78" s="19"/>
      <c r="AL78" s="19"/>
      <c r="AM78" s="19"/>
      <c r="AN78" s="19"/>
      <c r="AO78" s="19">
        <v>2.2400000000000002</v>
      </c>
      <c r="AP78" s="19" t="s">
        <v>1519</v>
      </c>
      <c r="AQ78" s="19" t="s">
        <v>1502</v>
      </c>
      <c r="AR78" s="19" t="s">
        <v>1505</v>
      </c>
      <c r="AS78" s="19" t="s">
        <v>1512</v>
      </c>
      <c r="AT78" s="19" t="s">
        <v>1513</v>
      </c>
      <c r="AU78" s="19" t="s">
        <v>1514</v>
      </c>
      <c r="AV78" s="19" t="s">
        <v>1515</v>
      </c>
      <c r="AW78" s="19">
        <v>2007</v>
      </c>
      <c r="AX78" s="19">
        <v>3</v>
      </c>
      <c r="AY78" s="19" t="s">
        <v>1516</v>
      </c>
      <c r="AZ78" s="19" t="s">
        <v>1517</v>
      </c>
      <c r="BA78" s="19">
        <v>2008</v>
      </c>
      <c r="BB78" t="str">
        <f>VLOOKUP(AC78,CTCwiretagcode!A$2:C$708,3,FALSE)</f>
        <v>COW</v>
      </c>
      <c r="BC78" t="str">
        <f t="shared" si="3"/>
        <v>mix</v>
      </c>
      <c r="BD78">
        <f t="shared" si="4"/>
        <v>3</v>
      </c>
    </row>
    <row r="79" spans="1:56" x14ac:dyDescent="0.25">
      <c r="A79" s="19" t="s">
        <v>1501</v>
      </c>
      <c r="B79" s="19">
        <v>4.0999999999999996</v>
      </c>
      <c r="C79" s="19">
        <v>20130329</v>
      </c>
      <c r="D79" s="19" t="s">
        <v>41</v>
      </c>
      <c r="E79" s="19" t="s">
        <v>41</v>
      </c>
      <c r="F79" s="19">
        <v>2066515</v>
      </c>
      <c r="G79" s="19">
        <v>1</v>
      </c>
      <c r="H79" s="19">
        <v>2009</v>
      </c>
      <c r="I79" s="19">
        <v>20090914</v>
      </c>
      <c r="J79" s="19" t="s">
        <v>1501</v>
      </c>
      <c r="K79" s="19">
        <v>6</v>
      </c>
      <c r="L79" s="19">
        <v>38</v>
      </c>
      <c r="M79" s="19">
        <v>23</v>
      </c>
      <c r="N79" s="19">
        <v>49</v>
      </c>
      <c r="O79" s="19" t="s">
        <v>1502</v>
      </c>
      <c r="P79" s="19">
        <v>5</v>
      </c>
      <c r="Q79" s="19" t="s">
        <v>1503</v>
      </c>
      <c r="R79" s="19"/>
      <c r="S79" s="19">
        <v>5000</v>
      </c>
      <c r="T79" s="19" t="s">
        <v>45</v>
      </c>
      <c r="U79" s="19"/>
      <c r="V79" s="19"/>
      <c r="W79" s="19"/>
      <c r="X79" s="19">
        <v>480</v>
      </c>
      <c r="Y79" s="19">
        <v>0</v>
      </c>
      <c r="Z79" s="19">
        <v>1</v>
      </c>
      <c r="AA79" s="19" t="s">
        <v>48</v>
      </c>
      <c r="AB79" s="19">
        <v>1</v>
      </c>
      <c r="AC79" s="19">
        <v>186227</v>
      </c>
      <c r="AD79" s="19">
        <v>12</v>
      </c>
      <c r="AE79" s="19"/>
      <c r="AF79" s="19"/>
      <c r="AG79" s="19"/>
      <c r="AH79" s="19">
        <v>108878</v>
      </c>
      <c r="AI79" s="19">
        <v>1</v>
      </c>
      <c r="AJ79" s="19"/>
      <c r="AK79" s="19"/>
      <c r="AL79" s="19"/>
      <c r="AM79" s="19"/>
      <c r="AN79" s="19"/>
      <c r="AO79" s="19">
        <v>2.73</v>
      </c>
      <c r="AP79" s="19" t="s">
        <v>1504</v>
      </c>
      <c r="AQ79" s="19" t="s">
        <v>1502</v>
      </c>
      <c r="AR79" s="19" t="s">
        <v>1505</v>
      </c>
      <c r="AS79" s="19" t="s">
        <v>1512</v>
      </c>
      <c r="AT79" s="19" t="s">
        <v>1513</v>
      </c>
      <c r="AU79" s="19" t="s">
        <v>1514</v>
      </c>
      <c r="AV79" s="19" t="s">
        <v>1515</v>
      </c>
      <c r="AW79" s="19">
        <v>2007</v>
      </c>
      <c r="AX79" s="19">
        <v>3</v>
      </c>
      <c r="AY79" s="19" t="s">
        <v>1516</v>
      </c>
      <c r="AZ79" s="19" t="s">
        <v>1517</v>
      </c>
      <c r="BA79" s="19">
        <v>2008</v>
      </c>
      <c r="BB79" t="str">
        <f>VLOOKUP(AC79,CTCwiretagcode!A$2:C$708,3,FALSE)</f>
        <v>COW</v>
      </c>
      <c r="BC79" t="str">
        <f t="shared" si="3"/>
        <v>mix</v>
      </c>
      <c r="BD79">
        <f t="shared" si="4"/>
        <v>3</v>
      </c>
    </row>
    <row r="80" spans="1:56" x14ac:dyDescent="0.25">
      <c r="A80" s="19" t="s">
        <v>1501</v>
      </c>
      <c r="B80" s="19">
        <v>4.0999999999999996</v>
      </c>
      <c r="C80" s="19">
        <v>20130329</v>
      </c>
      <c r="D80" s="19" t="s">
        <v>41</v>
      </c>
      <c r="E80" s="19" t="s">
        <v>41</v>
      </c>
      <c r="F80" s="19">
        <v>2065286</v>
      </c>
      <c r="G80" s="19">
        <v>1</v>
      </c>
      <c r="H80" s="19">
        <v>2009</v>
      </c>
      <c r="I80" s="19">
        <v>20090908</v>
      </c>
      <c r="J80" s="19" t="s">
        <v>1501</v>
      </c>
      <c r="K80" s="19">
        <v>6</v>
      </c>
      <c r="L80" s="19">
        <v>37</v>
      </c>
      <c r="M80" s="19">
        <v>23</v>
      </c>
      <c r="N80" s="19">
        <v>17</v>
      </c>
      <c r="O80" s="19" t="s">
        <v>1502</v>
      </c>
      <c r="P80" s="19">
        <v>5</v>
      </c>
      <c r="Q80" s="19" t="s">
        <v>1503</v>
      </c>
      <c r="R80" s="19"/>
      <c r="S80" s="19">
        <v>5000</v>
      </c>
      <c r="T80" s="19" t="s">
        <v>45</v>
      </c>
      <c r="U80" s="19"/>
      <c r="V80" s="19"/>
      <c r="W80" s="19"/>
      <c r="X80" s="19">
        <v>540</v>
      </c>
      <c r="Y80" s="19">
        <v>0</v>
      </c>
      <c r="Z80" s="19">
        <v>1</v>
      </c>
      <c r="AA80" s="19" t="s">
        <v>48</v>
      </c>
      <c r="AB80" s="19">
        <v>1</v>
      </c>
      <c r="AC80" s="19">
        <v>186240</v>
      </c>
      <c r="AD80" s="19">
        <v>12</v>
      </c>
      <c r="AE80" s="19"/>
      <c r="AF80" s="19"/>
      <c r="AG80" s="19"/>
      <c r="AH80" s="19">
        <v>108877</v>
      </c>
      <c r="AI80" s="19">
        <v>1</v>
      </c>
      <c r="AJ80" s="19"/>
      <c r="AK80" s="19"/>
      <c r="AL80" s="19"/>
      <c r="AM80" s="19"/>
      <c r="AN80" s="19"/>
      <c r="AO80" s="19">
        <v>2.17</v>
      </c>
      <c r="AP80" s="19" t="s">
        <v>1504</v>
      </c>
      <c r="AQ80" s="19" t="s">
        <v>1502</v>
      </c>
      <c r="AR80" s="19" t="s">
        <v>1505</v>
      </c>
      <c r="AS80" s="19" t="s">
        <v>1506</v>
      </c>
      <c r="AT80" s="19" t="s">
        <v>1507</v>
      </c>
      <c r="AU80" s="19" t="s">
        <v>1520</v>
      </c>
      <c r="AV80" s="19" t="s">
        <v>1521</v>
      </c>
      <c r="AW80" s="19">
        <v>2007</v>
      </c>
      <c r="AX80" s="19">
        <v>3</v>
      </c>
      <c r="AY80" s="19" t="s">
        <v>1522</v>
      </c>
      <c r="AZ80" s="19" t="s">
        <v>1523</v>
      </c>
      <c r="BA80" s="19">
        <v>2008</v>
      </c>
      <c r="BB80" t="str">
        <f>VLOOKUP(AC80,CTCwiretagcode!A$2:C$708,3,FALSE)</f>
        <v>CHI</v>
      </c>
      <c r="BC80" t="str">
        <f t="shared" si="3"/>
        <v>Tr</v>
      </c>
      <c r="BD80">
        <f t="shared" si="4"/>
        <v>3</v>
      </c>
    </row>
    <row r="81" spans="1:56" x14ac:dyDescent="0.25">
      <c r="A81" s="19" t="s">
        <v>1501</v>
      </c>
      <c r="B81" s="19">
        <v>4.0999999999999996</v>
      </c>
      <c r="C81" s="19">
        <v>20130329</v>
      </c>
      <c r="D81" s="19" t="s">
        <v>41</v>
      </c>
      <c r="E81" s="19" t="s">
        <v>41</v>
      </c>
      <c r="F81" s="19">
        <v>2064352</v>
      </c>
      <c r="G81" s="19">
        <v>1</v>
      </c>
      <c r="H81" s="19">
        <v>2009</v>
      </c>
      <c r="I81" s="19">
        <v>20090910</v>
      </c>
      <c r="J81" s="19" t="s">
        <v>1501</v>
      </c>
      <c r="K81" s="19">
        <v>6</v>
      </c>
      <c r="L81" s="19">
        <v>37</v>
      </c>
      <c r="M81" s="19">
        <v>23</v>
      </c>
      <c r="N81" s="19">
        <v>17</v>
      </c>
      <c r="O81" s="19" t="s">
        <v>1502</v>
      </c>
      <c r="P81" s="19">
        <v>5</v>
      </c>
      <c r="Q81" s="19" t="s">
        <v>1503</v>
      </c>
      <c r="R81" s="19"/>
      <c r="S81" s="19">
        <v>5000</v>
      </c>
      <c r="T81" s="19" t="s">
        <v>45</v>
      </c>
      <c r="U81" s="19"/>
      <c r="V81" s="19"/>
      <c r="W81" s="19"/>
      <c r="X81" s="19">
        <v>520</v>
      </c>
      <c r="Y81" s="19">
        <v>0</v>
      </c>
      <c r="Z81" s="19">
        <v>1</v>
      </c>
      <c r="AA81" s="19" t="s">
        <v>48</v>
      </c>
      <c r="AB81" s="19">
        <v>1</v>
      </c>
      <c r="AC81" s="19">
        <v>186240</v>
      </c>
      <c r="AD81" s="19">
        <v>12</v>
      </c>
      <c r="AE81" s="19"/>
      <c r="AF81" s="19"/>
      <c r="AG81" s="19"/>
      <c r="AH81" s="19">
        <v>108877</v>
      </c>
      <c r="AI81" s="19">
        <v>1</v>
      </c>
      <c r="AJ81" s="19"/>
      <c r="AK81" s="19"/>
      <c r="AL81" s="19"/>
      <c r="AM81" s="19"/>
      <c r="AN81" s="19"/>
      <c r="AO81" s="19">
        <v>2.17</v>
      </c>
      <c r="AP81" s="19" t="s">
        <v>1504</v>
      </c>
      <c r="AQ81" s="19" t="s">
        <v>1502</v>
      </c>
      <c r="AR81" s="19" t="s">
        <v>1505</v>
      </c>
      <c r="AS81" s="19" t="s">
        <v>1506</v>
      </c>
      <c r="AT81" s="19" t="s">
        <v>1507</v>
      </c>
      <c r="AU81" s="19" t="s">
        <v>1520</v>
      </c>
      <c r="AV81" s="19" t="s">
        <v>1521</v>
      </c>
      <c r="AW81" s="19">
        <v>2007</v>
      </c>
      <c r="AX81" s="19">
        <v>3</v>
      </c>
      <c r="AY81" s="19" t="s">
        <v>1522</v>
      </c>
      <c r="AZ81" s="19" t="s">
        <v>1523</v>
      </c>
      <c r="BA81" s="19">
        <v>2008</v>
      </c>
      <c r="BB81" t="str">
        <f>VLOOKUP(AC81,CTCwiretagcode!A$2:C$708,3,FALSE)</f>
        <v>CHI</v>
      </c>
      <c r="BC81" t="str">
        <f t="shared" si="3"/>
        <v>Tr</v>
      </c>
      <c r="BD81">
        <f t="shared" si="4"/>
        <v>3</v>
      </c>
    </row>
    <row r="82" spans="1:56" x14ac:dyDescent="0.25">
      <c r="A82" s="19" t="s">
        <v>1501</v>
      </c>
      <c r="B82" s="19">
        <v>4.0999999999999996</v>
      </c>
      <c r="C82" s="19">
        <v>20140306</v>
      </c>
      <c r="D82" s="19" t="s">
        <v>41</v>
      </c>
      <c r="E82" s="19" t="s">
        <v>41</v>
      </c>
      <c r="F82" s="19">
        <v>2165386</v>
      </c>
      <c r="G82" s="19">
        <v>1</v>
      </c>
      <c r="H82" s="19">
        <v>2010</v>
      </c>
      <c r="I82" s="19">
        <v>20100914</v>
      </c>
      <c r="J82" s="19" t="s">
        <v>1501</v>
      </c>
      <c r="K82" s="19">
        <v>6</v>
      </c>
      <c r="L82" s="19">
        <v>38</v>
      </c>
      <c r="M82" s="19">
        <v>23</v>
      </c>
      <c r="N82" s="19">
        <v>19</v>
      </c>
      <c r="O82" s="19" t="s">
        <v>1502</v>
      </c>
      <c r="P82" s="19">
        <v>5</v>
      </c>
      <c r="Q82" s="19" t="s">
        <v>1503</v>
      </c>
      <c r="R82" s="19"/>
      <c r="S82" s="19">
        <v>5000</v>
      </c>
      <c r="T82" s="19" t="s">
        <v>110</v>
      </c>
      <c r="U82" s="19"/>
      <c r="V82" s="19"/>
      <c r="W82" s="19"/>
      <c r="X82" s="19">
        <v>770</v>
      </c>
      <c r="Y82" s="19">
        <v>0</v>
      </c>
      <c r="Z82" s="19">
        <v>1</v>
      </c>
      <c r="AA82" s="19" t="s">
        <v>48</v>
      </c>
      <c r="AB82" s="19">
        <v>1</v>
      </c>
      <c r="AC82" s="19">
        <v>186240</v>
      </c>
      <c r="AD82" s="19">
        <v>12</v>
      </c>
      <c r="AE82" s="19"/>
      <c r="AF82" s="19"/>
      <c r="AG82" s="19"/>
      <c r="AH82" s="19">
        <v>112779</v>
      </c>
      <c r="AI82" s="19">
        <v>1</v>
      </c>
      <c r="AJ82" s="19"/>
      <c r="AK82" s="19"/>
      <c r="AL82" s="19"/>
      <c r="AM82" s="19"/>
      <c r="AN82" s="19"/>
      <c r="AO82" s="19">
        <v>2.95</v>
      </c>
      <c r="AP82" s="19" t="s">
        <v>1504</v>
      </c>
      <c r="AQ82" s="19" t="s">
        <v>1502</v>
      </c>
      <c r="AR82" s="19" t="s">
        <v>1505</v>
      </c>
      <c r="AS82" s="19" t="s">
        <v>1506</v>
      </c>
      <c r="AT82" s="19" t="s">
        <v>1507</v>
      </c>
      <c r="AU82" s="19" t="s">
        <v>1520</v>
      </c>
      <c r="AV82" s="19" t="s">
        <v>1521</v>
      </c>
      <c r="AW82" s="19">
        <v>2007</v>
      </c>
      <c r="AX82" s="19">
        <v>3</v>
      </c>
      <c r="AY82" s="19" t="s">
        <v>1522</v>
      </c>
      <c r="AZ82" s="19" t="s">
        <v>1523</v>
      </c>
      <c r="BA82" s="19">
        <v>2008</v>
      </c>
      <c r="BB82" t="str">
        <f>VLOOKUP(AC82,CTCwiretagcode!A$2:C$708,3,FALSE)</f>
        <v>CHI</v>
      </c>
      <c r="BC82" t="str">
        <f t="shared" si="3"/>
        <v>NT</v>
      </c>
      <c r="BD82">
        <f t="shared" si="4"/>
        <v>3</v>
      </c>
    </row>
    <row r="83" spans="1:56" x14ac:dyDescent="0.25">
      <c r="A83" s="19" t="s">
        <v>1501</v>
      </c>
      <c r="B83" s="19">
        <v>4.0999999999999996</v>
      </c>
      <c r="C83" s="19">
        <v>20140306</v>
      </c>
      <c r="D83" s="19" t="s">
        <v>41</v>
      </c>
      <c r="E83" s="19" t="s">
        <v>41</v>
      </c>
      <c r="F83" s="19">
        <v>2165580</v>
      </c>
      <c r="G83" s="19">
        <v>1</v>
      </c>
      <c r="H83" s="19">
        <v>2010</v>
      </c>
      <c r="I83" s="19">
        <v>20100902</v>
      </c>
      <c r="J83" s="19" t="s">
        <v>1501</v>
      </c>
      <c r="K83" s="19">
        <v>6</v>
      </c>
      <c r="L83" s="19">
        <v>36</v>
      </c>
      <c r="M83" s="19">
        <v>23</v>
      </c>
      <c r="N83" s="19">
        <v>19</v>
      </c>
      <c r="O83" s="19" t="s">
        <v>1502</v>
      </c>
      <c r="P83" s="19">
        <v>5</v>
      </c>
      <c r="Q83" s="19" t="s">
        <v>1518</v>
      </c>
      <c r="R83" s="19"/>
      <c r="S83" s="19">
        <v>5000</v>
      </c>
      <c r="T83" s="19" t="s">
        <v>45</v>
      </c>
      <c r="U83" s="19"/>
      <c r="V83" s="19"/>
      <c r="W83" s="19"/>
      <c r="X83" s="19">
        <v>760</v>
      </c>
      <c r="Y83" s="19">
        <v>0</v>
      </c>
      <c r="Z83" s="19">
        <v>1</v>
      </c>
      <c r="AA83" s="19" t="s">
        <v>48</v>
      </c>
      <c r="AB83" s="19">
        <v>1</v>
      </c>
      <c r="AC83" s="19">
        <v>186240</v>
      </c>
      <c r="AD83" s="19">
        <v>12</v>
      </c>
      <c r="AE83" s="19"/>
      <c r="AF83" s="19"/>
      <c r="AG83" s="19"/>
      <c r="AH83" s="19">
        <v>112791</v>
      </c>
      <c r="AI83" s="19">
        <v>1</v>
      </c>
      <c r="AJ83" s="19"/>
      <c r="AK83" s="19"/>
      <c r="AL83" s="19"/>
      <c r="AM83" s="19"/>
      <c r="AN83" s="19"/>
      <c r="AO83" s="19">
        <v>2.2400000000000002</v>
      </c>
      <c r="AP83" s="19" t="s">
        <v>1519</v>
      </c>
      <c r="AQ83" s="19" t="s">
        <v>1502</v>
      </c>
      <c r="AR83" s="19" t="s">
        <v>1505</v>
      </c>
      <c r="AS83" s="19" t="s">
        <v>1506</v>
      </c>
      <c r="AT83" s="19" t="s">
        <v>1507</v>
      </c>
      <c r="AU83" s="19" t="s">
        <v>1520</v>
      </c>
      <c r="AV83" s="19" t="s">
        <v>1521</v>
      </c>
      <c r="AW83" s="19">
        <v>2007</v>
      </c>
      <c r="AX83" s="19">
        <v>3</v>
      </c>
      <c r="AY83" s="19" t="s">
        <v>1522</v>
      </c>
      <c r="AZ83" s="19" t="s">
        <v>1523</v>
      </c>
      <c r="BA83" s="19">
        <v>2008</v>
      </c>
      <c r="BB83" t="str">
        <f>VLOOKUP(AC83,CTCwiretagcode!A$2:C$708,3,FALSE)</f>
        <v>CHI</v>
      </c>
      <c r="BC83" t="str">
        <f t="shared" si="3"/>
        <v>NT</v>
      </c>
      <c r="BD83">
        <f t="shared" si="4"/>
        <v>3</v>
      </c>
    </row>
    <row r="84" spans="1:56" x14ac:dyDescent="0.25">
      <c r="A84" s="19" t="s">
        <v>1501</v>
      </c>
      <c r="B84" s="19">
        <v>4.0999999999999996</v>
      </c>
      <c r="C84" s="19">
        <v>20140306</v>
      </c>
      <c r="D84" s="19" t="s">
        <v>41</v>
      </c>
      <c r="E84" s="19" t="s">
        <v>41</v>
      </c>
      <c r="F84" s="19">
        <v>2165584</v>
      </c>
      <c r="G84" s="19">
        <v>1</v>
      </c>
      <c r="H84" s="19">
        <v>2010</v>
      </c>
      <c r="I84" s="19">
        <v>20100902</v>
      </c>
      <c r="J84" s="19" t="s">
        <v>1501</v>
      </c>
      <c r="K84" s="19">
        <v>6</v>
      </c>
      <c r="L84" s="19">
        <v>36</v>
      </c>
      <c r="M84" s="19">
        <v>23</v>
      </c>
      <c r="N84" s="19">
        <v>19</v>
      </c>
      <c r="O84" s="19" t="s">
        <v>1502</v>
      </c>
      <c r="P84" s="19">
        <v>5</v>
      </c>
      <c r="Q84" s="19" t="s">
        <v>1518</v>
      </c>
      <c r="R84" s="19"/>
      <c r="S84" s="19">
        <v>5000</v>
      </c>
      <c r="T84" s="19" t="s">
        <v>45</v>
      </c>
      <c r="U84" s="19"/>
      <c r="V84" s="19"/>
      <c r="W84" s="19"/>
      <c r="X84" s="19">
        <v>750</v>
      </c>
      <c r="Y84" s="19">
        <v>0</v>
      </c>
      <c r="Z84" s="19">
        <v>1</v>
      </c>
      <c r="AA84" s="19" t="s">
        <v>48</v>
      </c>
      <c r="AB84" s="19">
        <v>1</v>
      </c>
      <c r="AC84" s="19">
        <v>186240</v>
      </c>
      <c r="AD84" s="19">
        <v>12</v>
      </c>
      <c r="AE84" s="19"/>
      <c r="AF84" s="19"/>
      <c r="AG84" s="19"/>
      <c r="AH84" s="19">
        <v>112791</v>
      </c>
      <c r="AI84" s="19">
        <v>1</v>
      </c>
      <c r="AJ84" s="19"/>
      <c r="AK84" s="19"/>
      <c r="AL84" s="19"/>
      <c r="AM84" s="19"/>
      <c r="AN84" s="19"/>
      <c r="AO84" s="19">
        <v>2.2400000000000002</v>
      </c>
      <c r="AP84" s="19" t="s">
        <v>1519</v>
      </c>
      <c r="AQ84" s="19" t="s">
        <v>1502</v>
      </c>
      <c r="AR84" s="19" t="s">
        <v>1505</v>
      </c>
      <c r="AS84" s="19" t="s">
        <v>1506</v>
      </c>
      <c r="AT84" s="19" t="s">
        <v>1507</v>
      </c>
      <c r="AU84" s="19" t="s">
        <v>1520</v>
      </c>
      <c r="AV84" s="19" t="s">
        <v>1521</v>
      </c>
      <c r="AW84" s="19">
        <v>2007</v>
      </c>
      <c r="AX84" s="19">
        <v>3</v>
      </c>
      <c r="AY84" s="19" t="s">
        <v>1522</v>
      </c>
      <c r="AZ84" s="19" t="s">
        <v>1523</v>
      </c>
      <c r="BA84" s="19">
        <v>2008</v>
      </c>
      <c r="BB84" t="str">
        <f>VLOOKUP(AC84,CTCwiretagcode!A$2:C$708,3,FALSE)</f>
        <v>CHI</v>
      </c>
      <c r="BC84" t="str">
        <f t="shared" si="3"/>
        <v>NT</v>
      </c>
      <c r="BD84">
        <f t="shared" si="4"/>
        <v>3</v>
      </c>
    </row>
    <row r="85" spans="1:56" x14ac:dyDescent="0.25">
      <c r="A85" s="19" t="s">
        <v>1501</v>
      </c>
      <c r="B85" s="19">
        <v>4.0999999999999996</v>
      </c>
      <c r="C85" s="19">
        <v>20140306</v>
      </c>
      <c r="D85" s="19" t="s">
        <v>41</v>
      </c>
      <c r="E85" s="19" t="s">
        <v>41</v>
      </c>
      <c r="F85" s="19">
        <v>2166407</v>
      </c>
      <c r="G85" s="19">
        <v>1</v>
      </c>
      <c r="H85" s="19">
        <v>2010</v>
      </c>
      <c r="I85" s="19">
        <v>20100915</v>
      </c>
      <c r="J85" s="19" t="s">
        <v>1501</v>
      </c>
      <c r="K85" s="19">
        <v>6</v>
      </c>
      <c r="L85" s="19">
        <v>38</v>
      </c>
      <c r="M85" s="19">
        <v>23</v>
      </c>
      <c r="N85" s="19">
        <v>17</v>
      </c>
      <c r="O85" s="19" t="s">
        <v>1502</v>
      </c>
      <c r="P85" s="19">
        <v>5</v>
      </c>
      <c r="Q85" s="19" t="s">
        <v>1503</v>
      </c>
      <c r="R85" s="19"/>
      <c r="S85" s="19">
        <v>5000</v>
      </c>
      <c r="T85" s="19" t="s">
        <v>45</v>
      </c>
      <c r="U85" s="19"/>
      <c r="V85" s="19"/>
      <c r="W85" s="19"/>
      <c r="X85" s="19">
        <v>870</v>
      </c>
      <c r="Y85" s="19">
        <v>0</v>
      </c>
      <c r="Z85" s="19">
        <v>1</v>
      </c>
      <c r="AA85" s="19" t="s">
        <v>48</v>
      </c>
      <c r="AB85" s="19">
        <v>1</v>
      </c>
      <c r="AC85" s="19">
        <v>186240</v>
      </c>
      <c r="AD85" s="19">
        <v>12</v>
      </c>
      <c r="AE85" s="19"/>
      <c r="AF85" s="19"/>
      <c r="AG85" s="19"/>
      <c r="AH85" s="19">
        <v>112779</v>
      </c>
      <c r="AI85" s="19">
        <v>1</v>
      </c>
      <c r="AJ85" s="19"/>
      <c r="AK85" s="19"/>
      <c r="AL85" s="19"/>
      <c r="AM85" s="19"/>
      <c r="AN85" s="19"/>
      <c r="AO85" s="19">
        <v>2.95</v>
      </c>
      <c r="AP85" s="19" t="s">
        <v>1504</v>
      </c>
      <c r="AQ85" s="19" t="s">
        <v>1502</v>
      </c>
      <c r="AR85" s="19" t="s">
        <v>1505</v>
      </c>
      <c r="AS85" s="19" t="s">
        <v>1506</v>
      </c>
      <c r="AT85" s="19" t="s">
        <v>1507</v>
      </c>
      <c r="AU85" s="19" t="s">
        <v>1520</v>
      </c>
      <c r="AV85" s="19" t="s">
        <v>1521</v>
      </c>
      <c r="AW85" s="19">
        <v>2007</v>
      </c>
      <c r="AX85" s="19">
        <v>3</v>
      </c>
      <c r="AY85" s="19" t="s">
        <v>1522</v>
      </c>
      <c r="AZ85" s="19" t="s">
        <v>1523</v>
      </c>
      <c r="BA85" s="19">
        <v>2008</v>
      </c>
      <c r="BB85" t="str">
        <f>VLOOKUP(AC85,CTCwiretagcode!A$2:C$708,3,FALSE)</f>
        <v>CHI</v>
      </c>
      <c r="BC85" t="str">
        <f t="shared" si="3"/>
        <v>Tr</v>
      </c>
      <c r="BD85">
        <f t="shared" si="4"/>
        <v>3</v>
      </c>
    </row>
    <row r="86" spans="1:56" x14ac:dyDescent="0.25">
      <c r="A86" s="19" t="s">
        <v>1501</v>
      </c>
      <c r="B86" s="19">
        <v>4.0999999999999996</v>
      </c>
      <c r="C86" s="19">
        <v>20140313</v>
      </c>
      <c r="D86" s="19" t="s">
        <v>41</v>
      </c>
      <c r="E86" s="19" t="s">
        <v>41</v>
      </c>
      <c r="F86" s="19">
        <v>2236450</v>
      </c>
      <c r="G86" s="19">
        <v>1</v>
      </c>
      <c r="H86" s="19">
        <v>2011</v>
      </c>
      <c r="I86" s="19">
        <v>20110908</v>
      </c>
      <c r="J86" s="19" t="s">
        <v>1501</v>
      </c>
      <c r="K86" s="19">
        <v>6</v>
      </c>
      <c r="L86" s="19">
        <v>37</v>
      </c>
      <c r="M86" s="19">
        <v>23</v>
      </c>
      <c r="N86" s="19">
        <v>19</v>
      </c>
      <c r="O86" s="19" t="s">
        <v>1502</v>
      </c>
      <c r="P86" s="19">
        <v>4</v>
      </c>
      <c r="Q86" s="19" t="s">
        <v>1518</v>
      </c>
      <c r="R86" s="19"/>
      <c r="S86" s="19">
        <v>5000</v>
      </c>
      <c r="T86" s="19" t="s">
        <v>110</v>
      </c>
      <c r="U86" s="19"/>
      <c r="V86" s="19"/>
      <c r="W86" s="19"/>
      <c r="X86" s="19">
        <v>910</v>
      </c>
      <c r="Y86" s="19">
        <v>0</v>
      </c>
      <c r="Z86" s="19">
        <v>1</v>
      </c>
      <c r="AA86" s="19" t="s">
        <v>48</v>
      </c>
      <c r="AB86" s="19">
        <v>1</v>
      </c>
      <c r="AC86" s="19">
        <v>186240</v>
      </c>
      <c r="AD86" s="19">
        <v>12</v>
      </c>
      <c r="AE86" s="19"/>
      <c r="AF86" s="19"/>
      <c r="AG86" s="19"/>
      <c r="AH86" s="19">
        <v>117398</v>
      </c>
      <c r="AI86" s="19">
        <v>1</v>
      </c>
      <c r="AJ86" s="19"/>
      <c r="AK86" s="19"/>
      <c r="AL86" s="19"/>
      <c r="AM86" s="19"/>
      <c r="AN86" s="19"/>
      <c r="AO86" s="19">
        <v>5.66</v>
      </c>
      <c r="AP86" s="19" t="s">
        <v>1519</v>
      </c>
      <c r="AQ86" s="19" t="s">
        <v>1502</v>
      </c>
      <c r="AR86" s="19" t="s">
        <v>1505</v>
      </c>
      <c r="AS86" s="19" t="s">
        <v>1506</v>
      </c>
      <c r="AT86" s="19" t="s">
        <v>1507</v>
      </c>
      <c r="AU86" s="19" t="s">
        <v>1520</v>
      </c>
      <c r="AV86" s="19" t="s">
        <v>1521</v>
      </c>
      <c r="AW86" s="19">
        <v>2007</v>
      </c>
      <c r="AX86" s="19">
        <v>3</v>
      </c>
      <c r="AY86" s="19" t="s">
        <v>1522</v>
      </c>
      <c r="AZ86" s="19" t="s">
        <v>1523</v>
      </c>
      <c r="BA86" s="19">
        <v>2008</v>
      </c>
      <c r="BB86" t="str">
        <f>VLOOKUP(AC86,CTCwiretagcode!A$2:C$708,3,FALSE)</f>
        <v>CHI</v>
      </c>
      <c r="BC86" t="str">
        <f t="shared" si="3"/>
        <v>NT</v>
      </c>
      <c r="BD86">
        <f t="shared" si="4"/>
        <v>3</v>
      </c>
    </row>
    <row r="87" spans="1:56" x14ac:dyDescent="0.25">
      <c r="A87" s="19" t="s">
        <v>1501</v>
      </c>
      <c r="B87" s="19">
        <v>4.0999999999999996</v>
      </c>
      <c r="C87" s="19">
        <v>20140306</v>
      </c>
      <c r="D87" s="19" t="s">
        <v>41</v>
      </c>
      <c r="E87" s="19" t="s">
        <v>41</v>
      </c>
      <c r="F87" s="19">
        <v>2165407</v>
      </c>
      <c r="G87" s="19">
        <v>1</v>
      </c>
      <c r="H87" s="19">
        <v>2010</v>
      </c>
      <c r="I87" s="19">
        <v>20100914</v>
      </c>
      <c r="J87" s="19" t="s">
        <v>1501</v>
      </c>
      <c r="K87" s="19">
        <v>6</v>
      </c>
      <c r="L87" s="19">
        <v>38</v>
      </c>
      <c r="M87" s="19">
        <v>23</v>
      </c>
      <c r="N87" s="19">
        <v>19</v>
      </c>
      <c r="O87" s="19" t="s">
        <v>1502</v>
      </c>
      <c r="P87" s="19">
        <v>5</v>
      </c>
      <c r="Q87" s="19" t="s">
        <v>1503</v>
      </c>
      <c r="R87" s="19"/>
      <c r="S87" s="19">
        <v>0</v>
      </c>
      <c r="T87" s="19" t="s">
        <v>110</v>
      </c>
      <c r="U87" s="19"/>
      <c r="V87" s="19"/>
      <c r="W87" s="19"/>
      <c r="X87" s="19">
        <v>700</v>
      </c>
      <c r="Y87" s="19">
        <v>0</v>
      </c>
      <c r="Z87" s="19">
        <v>1</v>
      </c>
      <c r="AA87" s="19" t="s">
        <v>48</v>
      </c>
      <c r="AB87" s="19">
        <v>1</v>
      </c>
      <c r="AC87" s="19">
        <v>186242</v>
      </c>
      <c r="AD87" s="19">
        <v>12</v>
      </c>
      <c r="AE87" s="19"/>
      <c r="AF87" s="19"/>
      <c r="AG87" s="19"/>
      <c r="AH87" s="19">
        <v>112779</v>
      </c>
      <c r="AI87" s="19">
        <v>1</v>
      </c>
      <c r="AJ87" s="19"/>
      <c r="AK87" s="19"/>
      <c r="AL87" s="19"/>
      <c r="AM87" s="19"/>
      <c r="AN87" s="19"/>
      <c r="AO87" s="19">
        <v>2.95</v>
      </c>
      <c r="AP87" s="19" t="s">
        <v>1504</v>
      </c>
      <c r="AQ87" s="19" t="s">
        <v>1502</v>
      </c>
      <c r="AR87" s="19" t="s">
        <v>1505</v>
      </c>
      <c r="AS87" s="19" t="s">
        <v>1506</v>
      </c>
      <c r="AT87" s="19" t="s">
        <v>1507</v>
      </c>
      <c r="AU87" s="19" t="s">
        <v>1520</v>
      </c>
      <c r="AV87" s="19" t="s">
        <v>1521</v>
      </c>
      <c r="AW87" s="19">
        <v>2007</v>
      </c>
      <c r="AX87" s="19">
        <v>3</v>
      </c>
      <c r="AY87" s="19" t="s">
        <v>1522</v>
      </c>
      <c r="AZ87" s="19" t="s">
        <v>1523</v>
      </c>
      <c r="BA87" s="19">
        <v>2008</v>
      </c>
      <c r="BB87" t="str">
        <f>VLOOKUP(AC87,CTCwiretagcode!A$2:C$708,3,FALSE)</f>
        <v>CHI</v>
      </c>
      <c r="BC87" t="str">
        <f t="shared" si="3"/>
        <v>NT</v>
      </c>
      <c r="BD87">
        <f t="shared" si="4"/>
        <v>3</v>
      </c>
    </row>
    <row r="88" spans="1:56" x14ac:dyDescent="0.25">
      <c r="A88" s="19" t="s">
        <v>1501</v>
      </c>
      <c r="B88" s="19">
        <v>4.0999999999999996</v>
      </c>
      <c r="C88" s="19">
        <v>20140306</v>
      </c>
      <c r="D88" s="19" t="s">
        <v>41</v>
      </c>
      <c r="E88" s="19" t="s">
        <v>41</v>
      </c>
      <c r="F88" s="19">
        <v>2165453</v>
      </c>
      <c r="G88" s="19">
        <v>1</v>
      </c>
      <c r="H88" s="19">
        <v>2010</v>
      </c>
      <c r="I88" s="19">
        <v>20100914</v>
      </c>
      <c r="J88" s="19" t="s">
        <v>1501</v>
      </c>
      <c r="K88" s="19">
        <v>6</v>
      </c>
      <c r="L88" s="19">
        <v>38</v>
      </c>
      <c r="M88" s="19">
        <v>23</v>
      </c>
      <c r="N88" s="19">
        <v>19</v>
      </c>
      <c r="O88" s="19" t="s">
        <v>1502</v>
      </c>
      <c r="P88" s="19">
        <v>5</v>
      </c>
      <c r="Q88" s="19" t="s">
        <v>1503</v>
      </c>
      <c r="R88" s="19"/>
      <c r="S88" s="19">
        <v>5000</v>
      </c>
      <c r="T88" s="19" t="s">
        <v>110</v>
      </c>
      <c r="U88" s="19"/>
      <c r="V88" s="19"/>
      <c r="W88" s="19"/>
      <c r="X88" s="19">
        <v>770</v>
      </c>
      <c r="Y88" s="19">
        <v>0</v>
      </c>
      <c r="Z88" s="19">
        <v>1</v>
      </c>
      <c r="AA88" s="19" t="s">
        <v>48</v>
      </c>
      <c r="AB88" s="19">
        <v>1</v>
      </c>
      <c r="AC88" s="19">
        <v>186242</v>
      </c>
      <c r="AD88" s="19">
        <v>12</v>
      </c>
      <c r="AE88" s="19"/>
      <c r="AF88" s="19"/>
      <c r="AG88" s="19"/>
      <c r="AH88" s="19">
        <v>112779</v>
      </c>
      <c r="AI88" s="19">
        <v>1</v>
      </c>
      <c r="AJ88" s="19"/>
      <c r="AK88" s="19"/>
      <c r="AL88" s="19"/>
      <c r="AM88" s="19"/>
      <c r="AN88" s="19"/>
      <c r="AO88" s="19">
        <v>2.95</v>
      </c>
      <c r="AP88" s="19" t="s">
        <v>1504</v>
      </c>
      <c r="AQ88" s="19" t="s">
        <v>1502</v>
      </c>
      <c r="AR88" s="19" t="s">
        <v>1505</v>
      </c>
      <c r="AS88" s="19" t="s">
        <v>1506</v>
      </c>
      <c r="AT88" s="19" t="s">
        <v>1507</v>
      </c>
      <c r="AU88" s="19" t="s">
        <v>1520</v>
      </c>
      <c r="AV88" s="19" t="s">
        <v>1521</v>
      </c>
      <c r="AW88" s="19">
        <v>2007</v>
      </c>
      <c r="AX88" s="19">
        <v>3</v>
      </c>
      <c r="AY88" s="19" t="s">
        <v>1522</v>
      </c>
      <c r="AZ88" s="19" t="s">
        <v>1523</v>
      </c>
      <c r="BA88" s="19">
        <v>2008</v>
      </c>
      <c r="BB88" t="str">
        <f>VLOOKUP(AC88,CTCwiretagcode!A$2:C$708,3,FALSE)</f>
        <v>CHI</v>
      </c>
      <c r="BC88" t="str">
        <f t="shared" si="3"/>
        <v>NT</v>
      </c>
      <c r="BD88">
        <f t="shared" si="4"/>
        <v>3</v>
      </c>
    </row>
    <row r="89" spans="1:56" x14ac:dyDescent="0.25">
      <c r="A89" s="19" t="s">
        <v>1501</v>
      </c>
      <c r="B89" s="19">
        <v>4.0999999999999996</v>
      </c>
      <c r="C89" s="19">
        <v>20140306</v>
      </c>
      <c r="D89" s="19" t="s">
        <v>41</v>
      </c>
      <c r="E89" s="19" t="s">
        <v>41</v>
      </c>
      <c r="F89" s="19">
        <v>2165598</v>
      </c>
      <c r="G89" s="19">
        <v>1</v>
      </c>
      <c r="H89" s="19">
        <v>2010</v>
      </c>
      <c r="I89" s="19">
        <v>20100902</v>
      </c>
      <c r="J89" s="19" t="s">
        <v>1501</v>
      </c>
      <c r="K89" s="19">
        <v>6</v>
      </c>
      <c r="L89" s="19">
        <v>36</v>
      </c>
      <c r="M89" s="19">
        <v>23</v>
      </c>
      <c r="N89" s="19">
        <v>19</v>
      </c>
      <c r="O89" s="19" t="s">
        <v>1502</v>
      </c>
      <c r="P89" s="19">
        <v>5</v>
      </c>
      <c r="Q89" s="19" t="s">
        <v>1518</v>
      </c>
      <c r="R89" s="19"/>
      <c r="S89" s="19">
        <v>5000</v>
      </c>
      <c r="T89" s="19" t="s">
        <v>110</v>
      </c>
      <c r="U89" s="19"/>
      <c r="V89" s="19"/>
      <c r="W89" s="19"/>
      <c r="X89" s="19">
        <v>780</v>
      </c>
      <c r="Y89" s="19">
        <v>0</v>
      </c>
      <c r="Z89" s="19">
        <v>1</v>
      </c>
      <c r="AA89" s="19" t="s">
        <v>48</v>
      </c>
      <c r="AB89" s="19">
        <v>1</v>
      </c>
      <c r="AC89" s="19">
        <v>186242</v>
      </c>
      <c r="AD89" s="19">
        <v>12</v>
      </c>
      <c r="AE89" s="19"/>
      <c r="AF89" s="19"/>
      <c r="AG89" s="19"/>
      <c r="AH89" s="19">
        <v>112791</v>
      </c>
      <c r="AI89" s="19">
        <v>1</v>
      </c>
      <c r="AJ89" s="19"/>
      <c r="AK89" s="19"/>
      <c r="AL89" s="19"/>
      <c r="AM89" s="19"/>
      <c r="AN89" s="19"/>
      <c r="AO89" s="19">
        <v>2.2400000000000002</v>
      </c>
      <c r="AP89" s="19" t="s">
        <v>1519</v>
      </c>
      <c r="AQ89" s="19" t="s">
        <v>1502</v>
      </c>
      <c r="AR89" s="19" t="s">
        <v>1505</v>
      </c>
      <c r="AS89" s="19" t="s">
        <v>1506</v>
      </c>
      <c r="AT89" s="19" t="s">
        <v>1507</v>
      </c>
      <c r="AU89" s="19" t="s">
        <v>1520</v>
      </c>
      <c r="AV89" s="19" t="s">
        <v>1521</v>
      </c>
      <c r="AW89" s="19">
        <v>2007</v>
      </c>
      <c r="AX89" s="19">
        <v>3</v>
      </c>
      <c r="AY89" s="19" t="s">
        <v>1522</v>
      </c>
      <c r="AZ89" s="19" t="s">
        <v>1523</v>
      </c>
      <c r="BA89" s="19">
        <v>2008</v>
      </c>
      <c r="BB89" t="str">
        <f>VLOOKUP(AC89,CTCwiretagcode!A$2:C$708,3,FALSE)</f>
        <v>CHI</v>
      </c>
      <c r="BC89" t="str">
        <f t="shared" si="3"/>
        <v>NT</v>
      </c>
      <c r="BD89">
        <f t="shared" si="4"/>
        <v>3</v>
      </c>
    </row>
    <row r="90" spans="1:56" x14ac:dyDescent="0.25">
      <c r="A90" s="19" t="s">
        <v>1501</v>
      </c>
      <c r="B90" s="19">
        <v>4.0999999999999996</v>
      </c>
      <c r="C90" s="19">
        <v>20140306</v>
      </c>
      <c r="D90" s="19" t="s">
        <v>41</v>
      </c>
      <c r="E90" s="19" t="s">
        <v>41</v>
      </c>
      <c r="F90" s="19">
        <v>2165457</v>
      </c>
      <c r="G90" s="19">
        <v>1</v>
      </c>
      <c r="H90" s="19">
        <v>2010</v>
      </c>
      <c r="I90" s="19">
        <v>20100914</v>
      </c>
      <c r="J90" s="19" t="s">
        <v>1501</v>
      </c>
      <c r="K90" s="19">
        <v>6</v>
      </c>
      <c r="L90" s="19">
        <v>38</v>
      </c>
      <c r="M90" s="19">
        <v>23</v>
      </c>
      <c r="N90" s="19">
        <v>19</v>
      </c>
      <c r="O90" s="19" t="s">
        <v>1502</v>
      </c>
      <c r="P90" s="19">
        <v>5</v>
      </c>
      <c r="Q90" s="19" t="s">
        <v>1503</v>
      </c>
      <c r="R90" s="19"/>
      <c r="S90" s="19">
        <v>5000</v>
      </c>
      <c r="T90" s="19" t="s">
        <v>45</v>
      </c>
      <c r="U90" s="19"/>
      <c r="V90" s="19"/>
      <c r="W90" s="19"/>
      <c r="X90" s="19">
        <v>710</v>
      </c>
      <c r="Y90" s="19">
        <v>0</v>
      </c>
      <c r="Z90" s="19">
        <v>1</v>
      </c>
      <c r="AA90" s="19" t="s">
        <v>48</v>
      </c>
      <c r="AB90" s="19">
        <v>1</v>
      </c>
      <c r="AC90" s="19">
        <v>186242</v>
      </c>
      <c r="AD90" s="19">
        <v>12</v>
      </c>
      <c r="AE90" s="19"/>
      <c r="AF90" s="19"/>
      <c r="AG90" s="19"/>
      <c r="AH90" s="19">
        <v>112779</v>
      </c>
      <c r="AI90" s="19">
        <v>1</v>
      </c>
      <c r="AJ90" s="19"/>
      <c r="AK90" s="19"/>
      <c r="AL90" s="19"/>
      <c r="AM90" s="19"/>
      <c r="AN90" s="19"/>
      <c r="AO90" s="19">
        <v>2.95</v>
      </c>
      <c r="AP90" s="19" t="s">
        <v>1504</v>
      </c>
      <c r="AQ90" s="19" t="s">
        <v>1502</v>
      </c>
      <c r="AR90" s="19" t="s">
        <v>1505</v>
      </c>
      <c r="AS90" s="19" t="s">
        <v>1506</v>
      </c>
      <c r="AT90" s="19" t="s">
        <v>1507</v>
      </c>
      <c r="AU90" s="19" t="s">
        <v>1520</v>
      </c>
      <c r="AV90" s="19" t="s">
        <v>1521</v>
      </c>
      <c r="AW90" s="19">
        <v>2007</v>
      </c>
      <c r="AX90" s="19">
        <v>3</v>
      </c>
      <c r="AY90" s="19" t="s">
        <v>1522</v>
      </c>
      <c r="AZ90" s="19" t="s">
        <v>1523</v>
      </c>
      <c r="BA90" s="19">
        <v>2008</v>
      </c>
      <c r="BB90" t="str">
        <f>VLOOKUP(AC90,CTCwiretagcode!A$2:C$708,3,FALSE)</f>
        <v>CHI</v>
      </c>
      <c r="BC90" t="str">
        <f t="shared" si="3"/>
        <v>NT</v>
      </c>
      <c r="BD90">
        <f t="shared" si="4"/>
        <v>3</v>
      </c>
    </row>
    <row r="91" spans="1:56" x14ac:dyDescent="0.25">
      <c r="A91" s="19" t="s">
        <v>1501</v>
      </c>
      <c r="B91" s="19">
        <v>4.0999999999999996</v>
      </c>
      <c r="C91" s="19">
        <v>20140313</v>
      </c>
      <c r="D91" s="19" t="s">
        <v>41</v>
      </c>
      <c r="E91" s="19" t="s">
        <v>41</v>
      </c>
      <c r="F91" s="19">
        <v>2232836</v>
      </c>
      <c r="G91" s="19">
        <v>1</v>
      </c>
      <c r="H91" s="19">
        <v>2011</v>
      </c>
      <c r="I91" s="19">
        <v>20110908</v>
      </c>
      <c r="J91" s="19" t="s">
        <v>1501</v>
      </c>
      <c r="K91" s="19">
        <v>6</v>
      </c>
      <c r="L91" s="19">
        <v>37</v>
      </c>
      <c r="M91" s="19">
        <v>23</v>
      </c>
      <c r="N91" s="19">
        <v>14</v>
      </c>
      <c r="O91" s="19" t="s">
        <v>1502</v>
      </c>
      <c r="P91" s="19">
        <v>4</v>
      </c>
      <c r="Q91" s="19" t="s">
        <v>1503</v>
      </c>
      <c r="R91" s="19"/>
      <c r="S91" s="19">
        <v>5000</v>
      </c>
      <c r="T91" s="19" t="s">
        <v>110</v>
      </c>
      <c r="U91" s="19"/>
      <c r="V91" s="19"/>
      <c r="W91" s="19"/>
      <c r="X91" s="19">
        <v>850</v>
      </c>
      <c r="Y91" s="19">
        <v>0</v>
      </c>
      <c r="Z91" s="19">
        <v>1</v>
      </c>
      <c r="AA91" s="19" t="s">
        <v>48</v>
      </c>
      <c r="AB91" s="19">
        <v>1</v>
      </c>
      <c r="AC91" s="19">
        <v>186242</v>
      </c>
      <c r="AD91" s="19">
        <v>12</v>
      </c>
      <c r="AE91" s="19"/>
      <c r="AF91" s="19"/>
      <c r="AG91" s="19"/>
      <c r="AH91" s="19">
        <v>117398</v>
      </c>
      <c r="AI91" s="19">
        <v>1</v>
      </c>
      <c r="AJ91" s="19"/>
      <c r="AK91" s="19"/>
      <c r="AL91" s="19"/>
      <c r="AM91" s="19"/>
      <c r="AN91" s="19"/>
      <c r="AO91" s="19">
        <v>5.66</v>
      </c>
      <c r="AP91" s="19" t="s">
        <v>1504</v>
      </c>
      <c r="AQ91" s="19" t="s">
        <v>1502</v>
      </c>
      <c r="AR91" s="19" t="s">
        <v>1505</v>
      </c>
      <c r="AS91" s="19" t="s">
        <v>1506</v>
      </c>
      <c r="AT91" s="19" t="s">
        <v>1507</v>
      </c>
      <c r="AU91" s="19" t="s">
        <v>1520</v>
      </c>
      <c r="AV91" s="19" t="s">
        <v>1521</v>
      </c>
      <c r="AW91" s="19">
        <v>2007</v>
      </c>
      <c r="AX91" s="19">
        <v>3</v>
      </c>
      <c r="AY91" s="19" t="s">
        <v>1522</v>
      </c>
      <c r="AZ91" s="19" t="s">
        <v>1523</v>
      </c>
      <c r="BA91" s="19">
        <v>2008</v>
      </c>
      <c r="BB91" t="str">
        <f>VLOOKUP(AC91,CTCwiretagcode!A$2:C$708,3,FALSE)</f>
        <v>CHI</v>
      </c>
      <c r="BC91" t="str">
        <f t="shared" si="3"/>
        <v>NT</v>
      </c>
      <c r="BD91">
        <f t="shared" si="4"/>
        <v>3</v>
      </c>
    </row>
    <row r="92" spans="1:56" x14ac:dyDescent="0.25">
      <c r="A92" s="19" t="s">
        <v>1501</v>
      </c>
      <c r="B92" s="19">
        <v>4.0999999999999996</v>
      </c>
      <c r="C92" s="19">
        <v>20140313</v>
      </c>
      <c r="D92" s="19" t="s">
        <v>41</v>
      </c>
      <c r="E92" s="19" t="s">
        <v>41</v>
      </c>
      <c r="F92" s="19">
        <v>2232865</v>
      </c>
      <c r="G92" s="19">
        <v>1</v>
      </c>
      <c r="H92" s="19">
        <v>2011</v>
      </c>
      <c r="I92" s="19">
        <v>20110909</v>
      </c>
      <c r="J92" s="19" t="s">
        <v>1501</v>
      </c>
      <c r="K92" s="19">
        <v>6</v>
      </c>
      <c r="L92" s="19">
        <v>37</v>
      </c>
      <c r="M92" s="19">
        <v>23</v>
      </c>
      <c r="N92" s="19">
        <v>14</v>
      </c>
      <c r="O92" s="19" t="s">
        <v>1502</v>
      </c>
      <c r="P92" s="19">
        <v>4</v>
      </c>
      <c r="Q92" s="19" t="s">
        <v>1503</v>
      </c>
      <c r="R92" s="19"/>
      <c r="S92" s="19">
        <v>5000</v>
      </c>
      <c r="T92" s="19" t="s">
        <v>110</v>
      </c>
      <c r="U92" s="19"/>
      <c r="V92" s="19"/>
      <c r="W92" s="19"/>
      <c r="X92" s="19">
        <v>850</v>
      </c>
      <c r="Y92" s="19">
        <v>0</v>
      </c>
      <c r="Z92" s="19">
        <v>1</v>
      </c>
      <c r="AA92" s="19" t="s">
        <v>48</v>
      </c>
      <c r="AB92" s="19">
        <v>1</v>
      </c>
      <c r="AC92" s="19">
        <v>186242</v>
      </c>
      <c r="AD92" s="19">
        <v>12</v>
      </c>
      <c r="AE92" s="19"/>
      <c r="AF92" s="19"/>
      <c r="AG92" s="19"/>
      <c r="AH92" s="19">
        <v>117398</v>
      </c>
      <c r="AI92" s="19">
        <v>1</v>
      </c>
      <c r="AJ92" s="19"/>
      <c r="AK92" s="19"/>
      <c r="AL92" s="19"/>
      <c r="AM92" s="19"/>
      <c r="AN92" s="19"/>
      <c r="AO92" s="19">
        <v>5.66</v>
      </c>
      <c r="AP92" s="19" t="s">
        <v>1504</v>
      </c>
      <c r="AQ92" s="19" t="s">
        <v>1502</v>
      </c>
      <c r="AR92" s="19" t="s">
        <v>1505</v>
      </c>
      <c r="AS92" s="19" t="s">
        <v>1506</v>
      </c>
      <c r="AT92" s="19" t="s">
        <v>1507</v>
      </c>
      <c r="AU92" s="19" t="s">
        <v>1520</v>
      </c>
      <c r="AV92" s="19" t="s">
        <v>1521</v>
      </c>
      <c r="AW92" s="19">
        <v>2007</v>
      </c>
      <c r="AX92" s="19">
        <v>3</v>
      </c>
      <c r="AY92" s="19" t="s">
        <v>1522</v>
      </c>
      <c r="AZ92" s="19" t="s">
        <v>1523</v>
      </c>
      <c r="BA92" s="19">
        <v>2008</v>
      </c>
      <c r="BB92" t="str">
        <f>VLOOKUP(AC92,CTCwiretagcode!A$2:C$708,3,FALSE)</f>
        <v>CHI</v>
      </c>
      <c r="BC92" t="str">
        <f t="shared" si="3"/>
        <v>NT</v>
      </c>
      <c r="BD92">
        <f t="shared" si="4"/>
        <v>3</v>
      </c>
    </row>
    <row r="93" spans="1:56" x14ac:dyDescent="0.25">
      <c r="A93" s="19" t="s">
        <v>1501</v>
      </c>
      <c r="B93" s="19">
        <v>4.0999999999999996</v>
      </c>
      <c r="C93" s="19">
        <v>20150424</v>
      </c>
      <c r="D93" s="19" t="s">
        <v>41</v>
      </c>
      <c r="E93" s="19" t="s">
        <v>41</v>
      </c>
      <c r="F93" s="19">
        <v>2326388</v>
      </c>
      <c r="G93" s="19">
        <v>1</v>
      </c>
      <c r="H93" s="19">
        <v>2012</v>
      </c>
      <c r="I93" s="19">
        <v>20120904</v>
      </c>
      <c r="J93" s="19" t="s">
        <v>1501</v>
      </c>
      <c r="K93" s="19">
        <v>6</v>
      </c>
      <c r="L93" s="19">
        <v>37</v>
      </c>
      <c r="M93" s="19">
        <v>23</v>
      </c>
      <c r="N93" s="19">
        <v>14</v>
      </c>
      <c r="O93" s="19" t="s">
        <v>1502</v>
      </c>
      <c r="P93" s="19">
        <v>4</v>
      </c>
      <c r="Q93" s="19" t="s">
        <v>1518</v>
      </c>
      <c r="R93" s="19"/>
      <c r="S93" s="19">
        <v>5000</v>
      </c>
      <c r="T93" s="19" t="s">
        <v>110</v>
      </c>
      <c r="U93" s="19"/>
      <c r="V93" s="19"/>
      <c r="W93" s="19"/>
      <c r="X93" s="19">
        <v>710</v>
      </c>
      <c r="Y93" s="19">
        <v>0</v>
      </c>
      <c r="Z93" s="19">
        <v>1</v>
      </c>
      <c r="AA93" s="19" t="s">
        <v>48</v>
      </c>
      <c r="AB93" s="19">
        <v>1</v>
      </c>
      <c r="AC93" s="19">
        <v>186311</v>
      </c>
      <c r="AD93" s="19">
        <v>12</v>
      </c>
      <c r="AE93" s="19"/>
      <c r="AF93" s="19"/>
      <c r="AG93" s="19"/>
      <c r="AH93" s="19">
        <v>121461</v>
      </c>
      <c r="AI93" s="19">
        <v>1</v>
      </c>
      <c r="AJ93" s="19"/>
      <c r="AK93" s="19"/>
      <c r="AL93" s="19"/>
      <c r="AM93" s="19"/>
      <c r="AN93" s="19"/>
      <c r="AO93" s="19">
        <v>2.92</v>
      </c>
      <c r="AP93" s="19" t="s">
        <v>1519</v>
      </c>
      <c r="AQ93" s="19" t="s">
        <v>1502</v>
      </c>
      <c r="AR93" s="19" t="s">
        <v>1505</v>
      </c>
      <c r="AS93" s="19" t="s">
        <v>1512</v>
      </c>
      <c r="AT93" s="19" t="s">
        <v>1513</v>
      </c>
      <c r="AU93" s="19" t="s">
        <v>1514</v>
      </c>
      <c r="AV93" s="19" t="s">
        <v>1515</v>
      </c>
      <c r="AW93" s="19">
        <v>2008</v>
      </c>
      <c r="AX93" s="19">
        <v>3</v>
      </c>
      <c r="AY93" s="19" t="s">
        <v>1516</v>
      </c>
      <c r="AZ93" s="19" t="s">
        <v>1517</v>
      </c>
      <c r="BA93" s="19">
        <v>2009</v>
      </c>
      <c r="BB93" t="str">
        <f>VLOOKUP(AC93,CTCwiretagcode!A$2:C$708,3,FALSE)</f>
        <v>COW</v>
      </c>
      <c r="BC93" t="str">
        <f t="shared" si="3"/>
        <v>NT</v>
      </c>
      <c r="BD93">
        <f t="shared" si="4"/>
        <v>3</v>
      </c>
    </row>
    <row r="94" spans="1:56" x14ac:dyDescent="0.25">
      <c r="A94" s="19" t="s">
        <v>1501</v>
      </c>
      <c r="B94" s="19">
        <v>4.0999999999999996</v>
      </c>
      <c r="C94" s="19">
        <v>20140306</v>
      </c>
      <c r="D94" s="19" t="s">
        <v>41</v>
      </c>
      <c r="E94" s="19" t="s">
        <v>41</v>
      </c>
      <c r="F94" s="19">
        <v>2165504</v>
      </c>
      <c r="G94" s="19">
        <v>1</v>
      </c>
      <c r="H94" s="19">
        <v>2010</v>
      </c>
      <c r="I94" s="19">
        <v>20100914</v>
      </c>
      <c r="J94" s="19" t="s">
        <v>1501</v>
      </c>
      <c r="K94" s="19">
        <v>6</v>
      </c>
      <c r="L94" s="19">
        <v>38</v>
      </c>
      <c r="M94" s="19">
        <v>23</v>
      </c>
      <c r="N94" s="19">
        <v>19</v>
      </c>
      <c r="O94" s="19" t="s">
        <v>1502</v>
      </c>
      <c r="P94" s="19">
        <v>5</v>
      </c>
      <c r="Q94" s="19" t="s">
        <v>1503</v>
      </c>
      <c r="R94" s="19"/>
      <c r="S94" s="19">
        <v>5000</v>
      </c>
      <c r="T94" s="19" t="s">
        <v>45</v>
      </c>
      <c r="U94" s="19"/>
      <c r="V94" s="19"/>
      <c r="W94" s="19"/>
      <c r="X94" s="19">
        <v>510</v>
      </c>
      <c r="Y94" s="19">
        <v>0</v>
      </c>
      <c r="Z94" s="19">
        <v>1</v>
      </c>
      <c r="AA94" s="19" t="s">
        <v>48</v>
      </c>
      <c r="AB94" s="19">
        <v>1</v>
      </c>
      <c r="AC94" s="19">
        <v>186312</v>
      </c>
      <c r="AD94" s="19">
        <v>12</v>
      </c>
      <c r="AE94" s="19"/>
      <c r="AF94" s="19"/>
      <c r="AG94" s="19"/>
      <c r="AH94" s="19">
        <v>112779</v>
      </c>
      <c r="AI94" s="19">
        <v>1</v>
      </c>
      <c r="AJ94" s="19"/>
      <c r="AK94" s="19"/>
      <c r="AL94" s="19"/>
      <c r="AM94" s="19"/>
      <c r="AN94" s="19"/>
      <c r="AO94" s="19">
        <v>2.95</v>
      </c>
      <c r="AP94" s="19" t="s">
        <v>1504</v>
      </c>
      <c r="AQ94" s="19" t="s">
        <v>1502</v>
      </c>
      <c r="AR94" s="19" t="s">
        <v>1505</v>
      </c>
      <c r="AS94" s="19" t="s">
        <v>1512</v>
      </c>
      <c r="AT94" s="19" t="s">
        <v>1513</v>
      </c>
      <c r="AU94" s="19" t="s">
        <v>1514</v>
      </c>
      <c r="AV94" s="19" t="s">
        <v>1515</v>
      </c>
      <c r="AW94" s="19">
        <v>2008</v>
      </c>
      <c r="AX94" s="19">
        <v>3</v>
      </c>
      <c r="AY94" s="19" t="s">
        <v>1516</v>
      </c>
      <c r="AZ94" s="19" t="s">
        <v>1517</v>
      </c>
      <c r="BA94" s="19">
        <v>2009</v>
      </c>
      <c r="BB94" t="str">
        <f>VLOOKUP(AC94,CTCwiretagcode!A$2:C$708,3,FALSE)</f>
        <v>COW</v>
      </c>
      <c r="BC94" t="str">
        <f t="shared" si="3"/>
        <v>NT</v>
      </c>
      <c r="BD94">
        <f t="shared" si="4"/>
        <v>3</v>
      </c>
    </row>
    <row r="95" spans="1:56" x14ac:dyDescent="0.25">
      <c r="A95" s="19" t="s">
        <v>1501</v>
      </c>
      <c r="B95" s="19">
        <v>4.0999999999999996</v>
      </c>
      <c r="C95" s="19">
        <v>20150424</v>
      </c>
      <c r="D95" s="19" t="s">
        <v>41</v>
      </c>
      <c r="E95" s="19" t="s">
        <v>41</v>
      </c>
      <c r="F95" s="19">
        <v>2354291</v>
      </c>
      <c r="G95" s="19">
        <v>1</v>
      </c>
      <c r="H95" s="19">
        <v>2012</v>
      </c>
      <c r="I95" s="19">
        <v>20120913</v>
      </c>
      <c r="J95" s="19" t="s">
        <v>1501</v>
      </c>
      <c r="K95" s="19">
        <v>6</v>
      </c>
      <c r="L95" s="19">
        <v>38</v>
      </c>
      <c r="M95" s="19">
        <v>23</v>
      </c>
      <c r="N95" s="19">
        <v>49</v>
      </c>
      <c r="O95" s="19" t="s">
        <v>1502</v>
      </c>
      <c r="P95" s="19">
        <v>4</v>
      </c>
      <c r="Q95" s="19" t="s">
        <v>1503</v>
      </c>
      <c r="R95" s="19"/>
      <c r="S95" s="19">
        <v>5000</v>
      </c>
      <c r="T95" s="19" t="s">
        <v>110</v>
      </c>
      <c r="U95" s="19"/>
      <c r="V95" s="19"/>
      <c r="W95" s="19"/>
      <c r="X95" s="19">
        <v>790</v>
      </c>
      <c r="Y95" s="19">
        <v>0</v>
      </c>
      <c r="Z95" s="19">
        <v>1</v>
      </c>
      <c r="AA95" s="19" t="s">
        <v>48</v>
      </c>
      <c r="AB95" s="19">
        <v>1</v>
      </c>
      <c r="AC95" s="19">
        <v>186312</v>
      </c>
      <c r="AD95" s="19">
        <v>12</v>
      </c>
      <c r="AE95" s="19"/>
      <c r="AF95" s="19"/>
      <c r="AG95" s="19"/>
      <c r="AH95" s="19">
        <v>121462</v>
      </c>
      <c r="AI95" s="19">
        <v>1</v>
      </c>
      <c r="AJ95" s="19"/>
      <c r="AK95" s="19"/>
      <c r="AL95" s="19"/>
      <c r="AM95" s="19"/>
      <c r="AN95" s="19"/>
      <c r="AO95" s="19">
        <v>1.79</v>
      </c>
      <c r="AP95" s="19" t="s">
        <v>1504</v>
      </c>
      <c r="AQ95" s="19" t="s">
        <v>1502</v>
      </c>
      <c r="AR95" s="19" t="s">
        <v>1505</v>
      </c>
      <c r="AS95" s="19" t="s">
        <v>1512</v>
      </c>
      <c r="AT95" s="19" t="s">
        <v>1513</v>
      </c>
      <c r="AU95" s="19" t="s">
        <v>1514</v>
      </c>
      <c r="AV95" s="19" t="s">
        <v>1515</v>
      </c>
      <c r="AW95" s="19">
        <v>2008</v>
      </c>
      <c r="AX95" s="19">
        <v>3</v>
      </c>
      <c r="AY95" s="19" t="s">
        <v>1516</v>
      </c>
      <c r="AZ95" s="19" t="s">
        <v>1517</v>
      </c>
      <c r="BA95" s="19">
        <v>2009</v>
      </c>
      <c r="BB95" t="str">
        <f>VLOOKUP(AC95,CTCwiretagcode!A$2:C$708,3,FALSE)</f>
        <v>COW</v>
      </c>
      <c r="BC95" t="str">
        <f t="shared" si="3"/>
        <v>mix</v>
      </c>
      <c r="BD95">
        <f t="shared" si="4"/>
        <v>3</v>
      </c>
    </row>
    <row r="96" spans="1:56" x14ac:dyDescent="0.25">
      <c r="A96" s="19" t="s">
        <v>1501</v>
      </c>
      <c r="B96" s="19">
        <v>4.0999999999999996</v>
      </c>
      <c r="C96" s="19">
        <v>20150424</v>
      </c>
      <c r="D96" s="19" t="s">
        <v>41</v>
      </c>
      <c r="E96" s="19" t="s">
        <v>41</v>
      </c>
      <c r="F96" s="19">
        <v>2326351</v>
      </c>
      <c r="G96" s="19">
        <v>1</v>
      </c>
      <c r="H96" s="19">
        <v>2012</v>
      </c>
      <c r="I96" s="19">
        <v>20120824</v>
      </c>
      <c r="J96" s="19" t="s">
        <v>1501</v>
      </c>
      <c r="K96" s="19">
        <v>6</v>
      </c>
      <c r="L96" s="19">
        <v>35</v>
      </c>
      <c r="M96" s="19">
        <v>23</v>
      </c>
      <c r="N96" s="19">
        <v>29</v>
      </c>
      <c r="O96" s="19" t="s">
        <v>1502</v>
      </c>
      <c r="P96" s="19">
        <v>4</v>
      </c>
      <c r="Q96" s="19" t="s">
        <v>1518</v>
      </c>
      <c r="R96" s="19"/>
      <c r="S96" s="19">
        <v>5000</v>
      </c>
      <c r="T96" s="19" t="s">
        <v>110</v>
      </c>
      <c r="U96" s="19"/>
      <c r="V96" s="19"/>
      <c r="W96" s="19"/>
      <c r="X96" s="19">
        <v>720</v>
      </c>
      <c r="Y96" s="19">
        <v>0</v>
      </c>
      <c r="Z96" s="19">
        <v>1</v>
      </c>
      <c r="AA96" s="19" t="s">
        <v>48</v>
      </c>
      <c r="AB96" s="19">
        <v>1</v>
      </c>
      <c r="AC96" s="19">
        <v>186312</v>
      </c>
      <c r="AD96" s="19">
        <v>12</v>
      </c>
      <c r="AE96" s="19"/>
      <c r="AF96" s="19"/>
      <c r="AG96" s="19"/>
      <c r="AH96" s="19">
        <v>121459</v>
      </c>
      <c r="AI96" s="19">
        <v>1</v>
      </c>
      <c r="AJ96" s="19"/>
      <c r="AK96" s="19"/>
      <c r="AL96" s="19"/>
      <c r="AM96" s="19"/>
      <c r="AN96" s="19"/>
      <c r="AO96" s="19">
        <v>2.15</v>
      </c>
      <c r="AP96" s="19" t="s">
        <v>1519</v>
      </c>
      <c r="AQ96" s="19" t="s">
        <v>1502</v>
      </c>
      <c r="AR96" s="19" t="s">
        <v>1505</v>
      </c>
      <c r="AS96" s="19" t="s">
        <v>1512</v>
      </c>
      <c r="AT96" s="19" t="s">
        <v>1513</v>
      </c>
      <c r="AU96" s="19" t="s">
        <v>1514</v>
      </c>
      <c r="AV96" s="19" t="s">
        <v>1515</v>
      </c>
      <c r="AW96" s="19">
        <v>2008</v>
      </c>
      <c r="AX96" s="19">
        <v>3</v>
      </c>
      <c r="AY96" s="19" t="s">
        <v>1516</v>
      </c>
      <c r="AZ96" s="19" t="s">
        <v>1517</v>
      </c>
      <c r="BA96" s="19">
        <v>2009</v>
      </c>
      <c r="BB96" t="str">
        <f>VLOOKUP(AC96,CTCwiretagcode!A$2:C$708,3,FALSE)</f>
        <v>COW</v>
      </c>
      <c r="BC96" t="str">
        <f t="shared" si="3"/>
        <v>Tr</v>
      </c>
      <c r="BD96">
        <f t="shared" si="4"/>
        <v>3</v>
      </c>
    </row>
    <row r="97" spans="1:56" x14ac:dyDescent="0.25">
      <c r="A97" s="19" t="s">
        <v>1501</v>
      </c>
      <c r="B97" s="19">
        <v>4.0999999999999996</v>
      </c>
      <c r="C97" s="19">
        <v>20150424</v>
      </c>
      <c r="D97" s="19" t="s">
        <v>41</v>
      </c>
      <c r="E97" s="19" t="s">
        <v>41</v>
      </c>
      <c r="F97" s="19">
        <v>2354343</v>
      </c>
      <c r="G97" s="19">
        <v>1</v>
      </c>
      <c r="H97" s="19">
        <v>2012</v>
      </c>
      <c r="I97" s="19">
        <v>20120913</v>
      </c>
      <c r="J97" s="19" t="s">
        <v>1501</v>
      </c>
      <c r="K97" s="19">
        <v>6</v>
      </c>
      <c r="L97" s="19">
        <v>38</v>
      </c>
      <c r="M97" s="19">
        <v>23</v>
      </c>
      <c r="N97" s="19">
        <v>49</v>
      </c>
      <c r="O97" s="19" t="s">
        <v>1502</v>
      </c>
      <c r="P97" s="19">
        <v>4</v>
      </c>
      <c r="Q97" s="19" t="s">
        <v>1503</v>
      </c>
      <c r="R97" s="19"/>
      <c r="S97" s="19">
        <v>5000</v>
      </c>
      <c r="T97" s="19" t="s">
        <v>110</v>
      </c>
      <c r="U97" s="19"/>
      <c r="V97" s="19"/>
      <c r="W97" s="19"/>
      <c r="X97" s="19">
        <v>750</v>
      </c>
      <c r="Y97" s="19">
        <v>0</v>
      </c>
      <c r="Z97" s="19">
        <v>1</v>
      </c>
      <c r="AA97" s="19" t="s">
        <v>48</v>
      </c>
      <c r="AB97" s="19">
        <v>1</v>
      </c>
      <c r="AC97" s="19">
        <v>186312</v>
      </c>
      <c r="AD97" s="19">
        <v>12</v>
      </c>
      <c r="AE97" s="19"/>
      <c r="AF97" s="19"/>
      <c r="AG97" s="19"/>
      <c r="AH97" s="19">
        <v>121462</v>
      </c>
      <c r="AI97" s="19">
        <v>1</v>
      </c>
      <c r="AJ97" s="19"/>
      <c r="AK97" s="19"/>
      <c r="AL97" s="19"/>
      <c r="AM97" s="19"/>
      <c r="AN97" s="19"/>
      <c r="AO97" s="19">
        <v>1.79</v>
      </c>
      <c r="AP97" s="19" t="s">
        <v>1504</v>
      </c>
      <c r="AQ97" s="19" t="s">
        <v>1502</v>
      </c>
      <c r="AR97" s="19" t="s">
        <v>1505</v>
      </c>
      <c r="AS97" s="19" t="s">
        <v>1512</v>
      </c>
      <c r="AT97" s="19" t="s">
        <v>1513</v>
      </c>
      <c r="AU97" s="19" t="s">
        <v>1514</v>
      </c>
      <c r="AV97" s="19" t="s">
        <v>1515</v>
      </c>
      <c r="AW97" s="19">
        <v>2008</v>
      </c>
      <c r="AX97" s="19">
        <v>3</v>
      </c>
      <c r="AY97" s="19" t="s">
        <v>1516</v>
      </c>
      <c r="AZ97" s="19" t="s">
        <v>1517</v>
      </c>
      <c r="BA97" s="19">
        <v>2009</v>
      </c>
      <c r="BB97" t="str">
        <f>VLOOKUP(AC97,CTCwiretagcode!A$2:C$708,3,FALSE)</f>
        <v>COW</v>
      </c>
      <c r="BC97" t="str">
        <f t="shared" si="3"/>
        <v>mix</v>
      </c>
      <c r="BD97">
        <f t="shared" si="4"/>
        <v>3</v>
      </c>
    </row>
    <row r="98" spans="1:56" x14ac:dyDescent="0.25">
      <c r="A98" s="19" t="s">
        <v>1501</v>
      </c>
      <c r="B98" s="19">
        <v>4.0999999999999996</v>
      </c>
      <c r="C98" s="19">
        <v>20150424</v>
      </c>
      <c r="D98" s="19" t="s">
        <v>41</v>
      </c>
      <c r="E98" s="19" t="s">
        <v>41</v>
      </c>
      <c r="F98" s="19">
        <v>2344966</v>
      </c>
      <c r="G98" s="19">
        <v>1</v>
      </c>
      <c r="H98" s="19">
        <v>2012</v>
      </c>
      <c r="I98" s="19">
        <v>20120927</v>
      </c>
      <c r="J98" s="19" t="s">
        <v>1501</v>
      </c>
      <c r="K98" s="19">
        <v>6</v>
      </c>
      <c r="L98" s="19">
        <v>40</v>
      </c>
      <c r="M98" s="19">
        <v>23</v>
      </c>
      <c r="N98" s="19">
        <v>17</v>
      </c>
      <c r="O98" s="19" t="s">
        <v>1502</v>
      </c>
      <c r="P98" s="19">
        <v>4</v>
      </c>
      <c r="Q98" s="19" t="s">
        <v>1503</v>
      </c>
      <c r="R98" s="19"/>
      <c r="S98" s="19">
        <v>5000</v>
      </c>
      <c r="T98" s="19" t="s">
        <v>110</v>
      </c>
      <c r="U98" s="19"/>
      <c r="V98" s="19"/>
      <c r="W98" s="19"/>
      <c r="X98" s="19">
        <v>770</v>
      </c>
      <c r="Y98" s="19">
        <v>0</v>
      </c>
      <c r="Z98" s="19">
        <v>1</v>
      </c>
      <c r="AA98" s="19" t="s">
        <v>48</v>
      </c>
      <c r="AB98" s="19">
        <v>1</v>
      </c>
      <c r="AC98" s="19">
        <v>186312</v>
      </c>
      <c r="AD98" s="19">
        <v>12</v>
      </c>
      <c r="AE98" s="19"/>
      <c r="AF98" s="19"/>
      <c r="AG98" s="19"/>
      <c r="AH98" s="19">
        <v>121464</v>
      </c>
      <c r="AI98" s="19">
        <v>1</v>
      </c>
      <c r="AJ98" s="19"/>
      <c r="AK98" s="19"/>
      <c r="AL98" s="19"/>
      <c r="AM98" s="19"/>
      <c r="AN98" s="19"/>
      <c r="AO98" s="19">
        <v>3.71</v>
      </c>
      <c r="AP98" s="19" t="s">
        <v>1504</v>
      </c>
      <c r="AQ98" s="19" t="s">
        <v>1502</v>
      </c>
      <c r="AR98" s="19" t="s">
        <v>1505</v>
      </c>
      <c r="AS98" s="19" t="s">
        <v>1512</v>
      </c>
      <c r="AT98" s="19" t="s">
        <v>1513</v>
      </c>
      <c r="AU98" s="19" t="s">
        <v>1514</v>
      </c>
      <c r="AV98" s="19" t="s">
        <v>1515</v>
      </c>
      <c r="AW98" s="19">
        <v>2008</v>
      </c>
      <c r="AX98" s="19">
        <v>3</v>
      </c>
      <c r="AY98" s="19" t="s">
        <v>1516</v>
      </c>
      <c r="AZ98" s="19" t="s">
        <v>1517</v>
      </c>
      <c r="BA98" s="19">
        <v>2009</v>
      </c>
      <c r="BB98" t="str">
        <f>VLOOKUP(AC98,CTCwiretagcode!A$2:C$708,3,FALSE)</f>
        <v>COW</v>
      </c>
      <c r="BC98" t="str">
        <f t="shared" si="3"/>
        <v>Tr</v>
      </c>
      <c r="BD98">
        <f t="shared" si="4"/>
        <v>3</v>
      </c>
    </row>
    <row r="99" spans="1:56" x14ac:dyDescent="0.25">
      <c r="A99" s="19" t="s">
        <v>1501</v>
      </c>
      <c r="B99" s="19">
        <v>4.0999999999999996</v>
      </c>
      <c r="C99" s="19">
        <v>20140313</v>
      </c>
      <c r="D99" s="19" t="s">
        <v>41</v>
      </c>
      <c r="E99" s="19" t="s">
        <v>41</v>
      </c>
      <c r="F99" s="19">
        <v>2251085</v>
      </c>
      <c r="G99" s="19">
        <v>1</v>
      </c>
      <c r="H99" s="19">
        <v>2011</v>
      </c>
      <c r="I99" s="19">
        <v>20110913</v>
      </c>
      <c r="J99" s="19" t="s">
        <v>1501</v>
      </c>
      <c r="K99" s="19">
        <v>6</v>
      </c>
      <c r="L99" s="19">
        <v>38</v>
      </c>
      <c r="M99" s="19">
        <v>23</v>
      </c>
      <c r="N99" s="19">
        <v>17</v>
      </c>
      <c r="O99" s="19" t="s">
        <v>1502</v>
      </c>
      <c r="P99" s="19">
        <v>4</v>
      </c>
      <c r="Q99" s="19" t="s">
        <v>1503</v>
      </c>
      <c r="R99" s="19"/>
      <c r="S99" s="19">
        <v>5000</v>
      </c>
      <c r="T99" s="19" t="s">
        <v>110</v>
      </c>
      <c r="U99" s="19"/>
      <c r="V99" s="19"/>
      <c r="W99" s="19"/>
      <c r="X99" s="19">
        <v>700</v>
      </c>
      <c r="Y99" s="19">
        <v>0</v>
      </c>
      <c r="Z99" s="19">
        <v>1</v>
      </c>
      <c r="AA99" s="19" t="s">
        <v>48</v>
      </c>
      <c r="AB99" s="19">
        <v>1</v>
      </c>
      <c r="AC99" s="19">
        <v>186313</v>
      </c>
      <c r="AD99" s="19">
        <v>12</v>
      </c>
      <c r="AE99" s="19"/>
      <c r="AF99" s="19"/>
      <c r="AG99" s="19"/>
      <c r="AH99" s="19">
        <v>117399</v>
      </c>
      <c r="AI99" s="19">
        <v>1</v>
      </c>
      <c r="AJ99" s="19"/>
      <c r="AK99" s="19"/>
      <c r="AL99" s="19"/>
      <c r="AM99" s="19"/>
      <c r="AN99" s="19"/>
      <c r="AO99" s="19">
        <v>2.98</v>
      </c>
      <c r="AP99" s="19" t="s">
        <v>1504</v>
      </c>
      <c r="AQ99" s="19" t="s">
        <v>1502</v>
      </c>
      <c r="AR99" s="19" t="s">
        <v>1505</v>
      </c>
      <c r="AS99" s="19" t="s">
        <v>1512</v>
      </c>
      <c r="AT99" s="19" t="s">
        <v>1513</v>
      </c>
      <c r="AU99" s="19" t="s">
        <v>1514</v>
      </c>
      <c r="AV99" s="19" t="s">
        <v>1515</v>
      </c>
      <c r="AW99" s="19">
        <v>2008</v>
      </c>
      <c r="AX99" s="19">
        <v>3</v>
      </c>
      <c r="AY99" s="19" t="s">
        <v>1516</v>
      </c>
      <c r="AZ99" s="19" t="s">
        <v>1517</v>
      </c>
      <c r="BA99" s="19">
        <v>2009</v>
      </c>
      <c r="BB99" t="str">
        <f>VLOOKUP(AC99,CTCwiretagcode!A$2:C$708,3,FALSE)</f>
        <v>COW</v>
      </c>
      <c r="BC99" t="str">
        <f t="shared" si="3"/>
        <v>Tr</v>
      </c>
      <c r="BD99">
        <f t="shared" si="4"/>
        <v>3</v>
      </c>
    </row>
    <row r="100" spans="1:56" x14ac:dyDescent="0.25">
      <c r="A100" s="19" t="s">
        <v>1501</v>
      </c>
      <c r="B100" s="19">
        <v>4.0999999999999996</v>
      </c>
      <c r="C100" s="19">
        <v>20140313</v>
      </c>
      <c r="D100" s="19" t="s">
        <v>41</v>
      </c>
      <c r="E100" s="19" t="s">
        <v>41</v>
      </c>
      <c r="F100" s="19">
        <v>2250620</v>
      </c>
      <c r="G100" s="19">
        <v>1</v>
      </c>
      <c r="H100" s="19">
        <v>2011</v>
      </c>
      <c r="I100" s="19">
        <v>20110922</v>
      </c>
      <c r="J100" s="19" t="s">
        <v>1501</v>
      </c>
      <c r="K100" s="19">
        <v>6</v>
      </c>
      <c r="L100" s="19">
        <v>39</v>
      </c>
      <c r="M100" s="19">
        <v>23</v>
      </c>
      <c r="N100" s="19">
        <v>14</v>
      </c>
      <c r="O100" s="19" t="s">
        <v>1502</v>
      </c>
      <c r="P100" s="19">
        <v>4</v>
      </c>
      <c r="Q100" s="19" t="s">
        <v>1503</v>
      </c>
      <c r="R100" s="19"/>
      <c r="S100" s="19">
        <v>5000</v>
      </c>
      <c r="T100" s="19" t="s">
        <v>45</v>
      </c>
      <c r="U100" s="19"/>
      <c r="V100" s="19"/>
      <c r="W100" s="19"/>
      <c r="X100" s="19">
        <v>550</v>
      </c>
      <c r="Y100" s="19">
        <v>0</v>
      </c>
      <c r="Z100" s="19">
        <v>1</v>
      </c>
      <c r="AA100" s="19" t="s">
        <v>48</v>
      </c>
      <c r="AB100" s="19">
        <v>1</v>
      </c>
      <c r="AC100" s="19">
        <v>186313</v>
      </c>
      <c r="AD100" s="19">
        <v>12</v>
      </c>
      <c r="AE100" s="19"/>
      <c r="AF100" s="19"/>
      <c r="AG100" s="19"/>
      <c r="AH100" s="19">
        <v>117400</v>
      </c>
      <c r="AI100" s="19">
        <v>1</v>
      </c>
      <c r="AJ100" s="19"/>
      <c r="AK100" s="19"/>
      <c r="AL100" s="19"/>
      <c r="AM100" s="19"/>
      <c r="AN100" s="19"/>
      <c r="AO100" s="19">
        <v>3.79</v>
      </c>
      <c r="AP100" s="19" t="s">
        <v>1504</v>
      </c>
      <c r="AQ100" s="19" t="s">
        <v>1502</v>
      </c>
      <c r="AR100" s="19" t="s">
        <v>1505</v>
      </c>
      <c r="AS100" s="19" t="s">
        <v>1512</v>
      </c>
      <c r="AT100" s="19" t="s">
        <v>1513</v>
      </c>
      <c r="AU100" s="19" t="s">
        <v>1514</v>
      </c>
      <c r="AV100" s="19" t="s">
        <v>1515</v>
      </c>
      <c r="AW100" s="19">
        <v>2008</v>
      </c>
      <c r="AX100" s="19">
        <v>3</v>
      </c>
      <c r="AY100" s="19" t="s">
        <v>1516</v>
      </c>
      <c r="AZ100" s="19" t="s">
        <v>1517</v>
      </c>
      <c r="BA100" s="19">
        <v>2009</v>
      </c>
      <c r="BB100" t="str">
        <f>VLOOKUP(AC100,CTCwiretagcode!A$2:C$708,3,FALSE)</f>
        <v>COW</v>
      </c>
      <c r="BC100" t="str">
        <f t="shared" si="3"/>
        <v>NT</v>
      </c>
      <c r="BD100">
        <f t="shared" si="4"/>
        <v>3</v>
      </c>
    </row>
    <row r="101" spans="1:56" x14ac:dyDescent="0.25">
      <c r="A101" s="19" t="s">
        <v>1501</v>
      </c>
      <c r="B101" s="19">
        <v>4.0999999999999996</v>
      </c>
      <c r="C101" s="19">
        <v>20150424</v>
      </c>
      <c r="D101" s="19" t="s">
        <v>41</v>
      </c>
      <c r="E101" s="19" t="s">
        <v>41</v>
      </c>
      <c r="F101" s="19">
        <v>2354317</v>
      </c>
      <c r="G101" s="19">
        <v>1</v>
      </c>
      <c r="H101" s="19">
        <v>2012</v>
      </c>
      <c r="I101" s="19">
        <v>20120913</v>
      </c>
      <c r="J101" s="19" t="s">
        <v>1501</v>
      </c>
      <c r="K101" s="19">
        <v>6</v>
      </c>
      <c r="L101" s="19">
        <v>38</v>
      </c>
      <c r="M101" s="19">
        <v>23</v>
      </c>
      <c r="N101" s="19">
        <v>49</v>
      </c>
      <c r="O101" s="19" t="s">
        <v>1502</v>
      </c>
      <c r="P101" s="19">
        <v>4</v>
      </c>
      <c r="Q101" s="19" t="s">
        <v>1503</v>
      </c>
      <c r="R101" s="19"/>
      <c r="S101" s="19">
        <v>5000</v>
      </c>
      <c r="T101" s="19" t="s">
        <v>110</v>
      </c>
      <c r="U101" s="19"/>
      <c r="V101" s="19"/>
      <c r="W101" s="19"/>
      <c r="X101" s="19">
        <v>830</v>
      </c>
      <c r="Y101" s="19">
        <v>0</v>
      </c>
      <c r="Z101" s="19">
        <v>1</v>
      </c>
      <c r="AA101" s="19" t="s">
        <v>48</v>
      </c>
      <c r="AB101" s="19">
        <v>1</v>
      </c>
      <c r="AC101" s="19">
        <v>186314</v>
      </c>
      <c r="AD101" s="19">
        <v>12</v>
      </c>
      <c r="AE101" s="19"/>
      <c r="AF101" s="19"/>
      <c r="AG101" s="19"/>
      <c r="AH101" s="19">
        <v>121462</v>
      </c>
      <c r="AI101" s="19">
        <v>1</v>
      </c>
      <c r="AJ101" s="19"/>
      <c r="AK101" s="19"/>
      <c r="AL101" s="19"/>
      <c r="AM101" s="19"/>
      <c r="AN101" s="19"/>
      <c r="AO101" s="19">
        <v>1.79</v>
      </c>
      <c r="AP101" s="19" t="s">
        <v>1504</v>
      </c>
      <c r="AQ101" s="19" t="s">
        <v>1502</v>
      </c>
      <c r="AR101" s="19" t="s">
        <v>1505</v>
      </c>
      <c r="AS101" s="19" t="s">
        <v>1512</v>
      </c>
      <c r="AT101" s="19" t="s">
        <v>1513</v>
      </c>
      <c r="AU101" s="19" t="s">
        <v>1514</v>
      </c>
      <c r="AV101" s="19" t="s">
        <v>1515</v>
      </c>
      <c r="AW101" s="19">
        <v>2008</v>
      </c>
      <c r="AX101" s="19">
        <v>3</v>
      </c>
      <c r="AY101" s="19" t="s">
        <v>1516</v>
      </c>
      <c r="AZ101" s="19" t="s">
        <v>1517</v>
      </c>
      <c r="BA101" s="19">
        <v>2009</v>
      </c>
      <c r="BB101" t="str">
        <f>VLOOKUP(AC101,CTCwiretagcode!A$2:C$708,3,FALSE)</f>
        <v>COW</v>
      </c>
      <c r="BC101" t="str">
        <f t="shared" si="3"/>
        <v>mix</v>
      </c>
      <c r="BD101">
        <f t="shared" si="4"/>
        <v>3</v>
      </c>
    </row>
    <row r="102" spans="1:56" x14ac:dyDescent="0.25">
      <c r="A102" s="19" t="s">
        <v>1501</v>
      </c>
      <c r="B102" s="19">
        <v>4.0999999999999996</v>
      </c>
      <c r="C102" s="19">
        <v>20140313</v>
      </c>
      <c r="D102" s="19" t="s">
        <v>41</v>
      </c>
      <c r="E102" s="19" t="s">
        <v>41</v>
      </c>
      <c r="F102" s="19">
        <v>2252869</v>
      </c>
      <c r="G102" s="19">
        <v>1</v>
      </c>
      <c r="H102" s="19">
        <v>2011</v>
      </c>
      <c r="I102" s="19">
        <v>20110912</v>
      </c>
      <c r="J102" s="19" t="s">
        <v>1501</v>
      </c>
      <c r="K102" s="19">
        <v>6</v>
      </c>
      <c r="L102" s="19">
        <v>38</v>
      </c>
      <c r="M102" s="19">
        <v>23</v>
      </c>
      <c r="N102" s="19">
        <v>14</v>
      </c>
      <c r="O102" s="19" t="s">
        <v>1502</v>
      </c>
      <c r="P102" s="19">
        <v>4</v>
      </c>
      <c r="Q102" s="19" t="s">
        <v>1503</v>
      </c>
      <c r="R102" s="19"/>
      <c r="S102" s="19">
        <v>5000</v>
      </c>
      <c r="T102" s="19" t="s">
        <v>45</v>
      </c>
      <c r="U102" s="19"/>
      <c r="V102" s="19"/>
      <c r="W102" s="19"/>
      <c r="X102" s="19">
        <v>640</v>
      </c>
      <c r="Y102" s="19">
        <v>0</v>
      </c>
      <c r="Z102" s="19">
        <v>1</v>
      </c>
      <c r="AA102" s="19" t="s">
        <v>48</v>
      </c>
      <c r="AB102" s="19">
        <v>1</v>
      </c>
      <c r="AC102" s="19">
        <v>186315</v>
      </c>
      <c r="AD102" s="19">
        <v>12</v>
      </c>
      <c r="AE102" s="19"/>
      <c r="AF102" s="19"/>
      <c r="AG102" s="19"/>
      <c r="AH102" s="19">
        <v>117399</v>
      </c>
      <c r="AI102" s="19">
        <v>1</v>
      </c>
      <c r="AJ102" s="19"/>
      <c r="AK102" s="19"/>
      <c r="AL102" s="19"/>
      <c r="AM102" s="19"/>
      <c r="AN102" s="19"/>
      <c r="AO102" s="19">
        <v>2.98</v>
      </c>
      <c r="AP102" s="19" t="s">
        <v>1504</v>
      </c>
      <c r="AQ102" s="19" t="s">
        <v>1502</v>
      </c>
      <c r="AR102" s="19" t="s">
        <v>1505</v>
      </c>
      <c r="AS102" s="19" t="s">
        <v>1512</v>
      </c>
      <c r="AT102" s="19" t="s">
        <v>1513</v>
      </c>
      <c r="AU102" s="19" t="s">
        <v>1514</v>
      </c>
      <c r="AV102" s="19" t="s">
        <v>1515</v>
      </c>
      <c r="AW102" s="19">
        <v>2008</v>
      </c>
      <c r="AX102" s="19">
        <v>3</v>
      </c>
      <c r="AY102" s="19" t="s">
        <v>1516</v>
      </c>
      <c r="AZ102" s="19" t="s">
        <v>1517</v>
      </c>
      <c r="BA102" s="19">
        <v>2009</v>
      </c>
      <c r="BB102" t="str">
        <f>VLOOKUP(AC102,CTCwiretagcode!A$2:C$708,3,FALSE)</f>
        <v>COW</v>
      </c>
      <c r="BC102" t="str">
        <f t="shared" si="3"/>
        <v>NT</v>
      </c>
      <c r="BD102">
        <f t="shared" si="4"/>
        <v>3</v>
      </c>
    </row>
    <row r="103" spans="1:56" x14ac:dyDescent="0.25">
      <c r="A103" s="19" t="s">
        <v>1501</v>
      </c>
      <c r="B103" s="19">
        <v>4.0999999999999996</v>
      </c>
      <c r="C103" s="19">
        <v>20150424</v>
      </c>
      <c r="D103" s="19" t="s">
        <v>41</v>
      </c>
      <c r="E103" s="19" t="s">
        <v>41</v>
      </c>
      <c r="F103" s="19">
        <v>2326118</v>
      </c>
      <c r="G103" s="19">
        <v>1</v>
      </c>
      <c r="H103" s="19">
        <v>2012</v>
      </c>
      <c r="I103" s="19">
        <v>20120828</v>
      </c>
      <c r="J103" s="19" t="s">
        <v>1501</v>
      </c>
      <c r="K103" s="19">
        <v>6</v>
      </c>
      <c r="L103" s="19">
        <v>36</v>
      </c>
      <c r="M103" s="19">
        <v>23</v>
      </c>
      <c r="N103" s="19">
        <v>17</v>
      </c>
      <c r="O103" s="19" t="s">
        <v>1502</v>
      </c>
      <c r="P103" s="19">
        <v>4</v>
      </c>
      <c r="Q103" s="19" t="s">
        <v>1518</v>
      </c>
      <c r="R103" s="19"/>
      <c r="S103" s="19">
        <v>5000</v>
      </c>
      <c r="T103" s="19" t="s">
        <v>110</v>
      </c>
      <c r="U103" s="19"/>
      <c r="V103" s="19"/>
      <c r="W103" s="19"/>
      <c r="X103" s="19">
        <v>790</v>
      </c>
      <c r="Y103" s="19">
        <v>0</v>
      </c>
      <c r="Z103" s="19">
        <v>1</v>
      </c>
      <c r="AA103" s="19" t="s">
        <v>48</v>
      </c>
      <c r="AB103" s="19">
        <v>1</v>
      </c>
      <c r="AC103" s="19">
        <v>186315</v>
      </c>
      <c r="AD103" s="19">
        <v>12</v>
      </c>
      <c r="AE103" s="19"/>
      <c r="AF103" s="19"/>
      <c r="AG103" s="19"/>
      <c r="AH103" s="19">
        <v>121460</v>
      </c>
      <c r="AI103" s="19">
        <v>1</v>
      </c>
      <c r="AJ103" s="19"/>
      <c r="AK103" s="19"/>
      <c r="AL103" s="19"/>
      <c r="AM103" s="19"/>
      <c r="AN103" s="19"/>
      <c r="AO103" s="19">
        <v>2.2999999999999998</v>
      </c>
      <c r="AP103" s="19" t="s">
        <v>1519</v>
      </c>
      <c r="AQ103" s="19" t="s">
        <v>1502</v>
      </c>
      <c r="AR103" s="19" t="s">
        <v>1505</v>
      </c>
      <c r="AS103" s="19" t="s">
        <v>1512</v>
      </c>
      <c r="AT103" s="19" t="s">
        <v>1513</v>
      </c>
      <c r="AU103" s="19" t="s">
        <v>1514</v>
      </c>
      <c r="AV103" s="19" t="s">
        <v>1515</v>
      </c>
      <c r="AW103" s="19">
        <v>2008</v>
      </c>
      <c r="AX103" s="19">
        <v>3</v>
      </c>
      <c r="AY103" s="19" t="s">
        <v>1516</v>
      </c>
      <c r="AZ103" s="19" t="s">
        <v>1517</v>
      </c>
      <c r="BA103" s="19">
        <v>2009</v>
      </c>
      <c r="BB103" t="str">
        <f>VLOOKUP(AC103,CTCwiretagcode!A$2:C$708,3,FALSE)</f>
        <v>COW</v>
      </c>
      <c r="BC103" t="str">
        <f t="shared" si="3"/>
        <v>Tr</v>
      </c>
      <c r="BD103">
        <f t="shared" si="4"/>
        <v>3</v>
      </c>
    </row>
    <row r="104" spans="1:56" x14ac:dyDescent="0.25">
      <c r="A104" s="19" t="s">
        <v>1501</v>
      </c>
      <c r="B104" s="19">
        <v>4.0999999999999996</v>
      </c>
      <c r="C104" s="19">
        <v>20140313</v>
      </c>
      <c r="D104" s="19" t="s">
        <v>41</v>
      </c>
      <c r="E104" s="19" t="s">
        <v>41</v>
      </c>
      <c r="F104" s="19">
        <v>2233520</v>
      </c>
      <c r="G104" s="19">
        <v>1</v>
      </c>
      <c r="H104" s="19">
        <v>2011</v>
      </c>
      <c r="I104" s="19">
        <v>20110920</v>
      </c>
      <c r="J104" s="19" t="s">
        <v>1501</v>
      </c>
      <c r="K104" s="19">
        <v>6</v>
      </c>
      <c r="L104" s="19">
        <v>39</v>
      </c>
      <c r="M104" s="19">
        <v>23</v>
      </c>
      <c r="N104" s="19">
        <v>14</v>
      </c>
      <c r="O104" s="19" t="s">
        <v>1502</v>
      </c>
      <c r="P104" s="19">
        <v>4</v>
      </c>
      <c r="Q104" s="19" t="s">
        <v>1503</v>
      </c>
      <c r="R104" s="19"/>
      <c r="S104" s="19">
        <v>5000</v>
      </c>
      <c r="T104" s="19" t="s">
        <v>45</v>
      </c>
      <c r="U104" s="19"/>
      <c r="V104" s="19"/>
      <c r="W104" s="19"/>
      <c r="X104" s="19">
        <v>670</v>
      </c>
      <c r="Y104" s="19">
        <v>0</v>
      </c>
      <c r="Z104" s="19">
        <v>1</v>
      </c>
      <c r="AA104" s="19" t="s">
        <v>48</v>
      </c>
      <c r="AB104" s="19">
        <v>1</v>
      </c>
      <c r="AC104" s="19">
        <v>186318</v>
      </c>
      <c r="AD104" s="19">
        <v>12</v>
      </c>
      <c r="AE104" s="19"/>
      <c r="AF104" s="19"/>
      <c r="AG104" s="19"/>
      <c r="AH104" s="19">
        <v>117400</v>
      </c>
      <c r="AI104" s="19">
        <v>1</v>
      </c>
      <c r="AJ104" s="19"/>
      <c r="AK104" s="19"/>
      <c r="AL104" s="19"/>
      <c r="AM104" s="19"/>
      <c r="AN104" s="19"/>
      <c r="AO104" s="19">
        <v>3.79</v>
      </c>
      <c r="AP104" s="19" t="s">
        <v>1504</v>
      </c>
      <c r="AQ104" s="19" t="s">
        <v>1502</v>
      </c>
      <c r="AR104" s="19" t="s">
        <v>1505</v>
      </c>
      <c r="AS104" s="19" t="s">
        <v>1512</v>
      </c>
      <c r="AT104" s="19" t="s">
        <v>1513</v>
      </c>
      <c r="AU104" s="19" t="s">
        <v>1514</v>
      </c>
      <c r="AV104" s="19" t="s">
        <v>1515</v>
      </c>
      <c r="AW104" s="19">
        <v>2008</v>
      </c>
      <c r="AX104" s="19">
        <v>3</v>
      </c>
      <c r="AY104" s="19" t="s">
        <v>1516</v>
      </c>
      <c r="AZ104" s="19" t="s">
        <v>1517</v>
      </c>
      <c r="BA104" s="19">
        <v>2009</v>
      </c>
      <c r="BB104" t="str">
        <f>VLOOKUP(AC104,CTCwiretagcode!A$2:C$708,3,FALSE)</f>
        <v>COW</v>
      </c>
      <c r="BC104" t="str">
        <f t="shared" si="3"/>
        <v>NT</v>
      </c>
      <c r="BD104">
        <f t="shared" si="4"/>
        <v>3</v>
      </c>
    </row>
    <row r="105" spans="1:56" x14ac:dyDescent="0.25">
      <c r="A105" s="19" t="s">
        <v>1501</v>
      </c>
      <c r="B105" s="19">
        <v>4.0999999999999996</v>
      </c>
      <c r="C105" s="19">
        <v>20150424</v>
      </c>
      <c r="D105" s="19" t="s">
        <v>41</v>
      </c>
      <c r="E105" s="19" t="s">
        <v>41</v>
      </c>
      <c r="F105" s="19">
        <v>2334388</v>
      </c>
      <c r="G105" s="19">
        <v>1</v>
      </c>
      <c r="H105" s="19">
        <v>2012</v>
      </c>
      <c r="I105" s="19">
        <v>20120913</v>
      </c>
      <c r="J105" s="19" t="s">
        <v>1501</v>
      </c>
      <c r="K105" s="19">
        <v>6</v>
      </c>
      <c r="L105" s="19">
        <v>38</v>
      </c>
      <c r="M105" s="19">
        <v>23</v>
      </c>
      <c r="N105" s="19">
        <v>29</v>
      </c>
      <c r="O105" s="19" t="s">
        <v>1502</v>
      </c>
      <c r="P105" s="19">
        <v>4</v>
      </c>
      <c r="Q105" s="19" t="s">
        <v>1503</v>
      </c>
      <c r="R105" s="19"/>
      <c r="S105" s="19">
        <v>5000</v>
      </c>
      <c r="T105" s="19" t="s">
        <v>110</v>
      </c>
      <c r="U105" s="19"/>
      <c r="V105" s="19"/>
      <c r="W105" s="19"/>
      <c r="X105" s="19">
        <v>700</v>
      </c>
      <c r="Y105" s="19">
        <v>0</v>
      </c>
      <c r="Z105" s="19">
        <v>1</v>
      </c>
      <c r="AA105" s="19" t="s">
        <v>48</v>
      </c>
      <c r="AB105" s="19">
        <v>1</v>
      </c>
      <c r="AC105" s="19">
        <v>186318</v>
      </c>
      <c r="AD105" s="19">
        <v>12</v>
      </c>
      <c r="AE105" s="19"/>
      <c r="AF105" s="19"/>
      <c r="AG105" s="19"/>
      <c r="AH105" s="19">
        <v>121462</v>
      </c>
      <c r="AI105" s="19">
        <v>1</v>
      </c>
      <c r="AJ105" s="19"/>
      <c r="AK105" s="19"/>
      <c r="AL105" s="19"/>
      <c r="AM105" s="19"/>
      <c r="AN105" s="19"/>
      <c r="AO105" s="19">
        <v>1.79</v>
      </c>
      <c r="AP105" s="19" t="s">
        <v>1504</v>
      </c>
      <c r="AQ105" s="19" t="s">
        <v>1502</v>
      </c>
      <c r="AR105" s="19" t="s">
        <v>1505</v>
      </c>
      <c r="AS105" s="19" t="s">
        <v>1512</v>
      </c>
      <c r="AT105" s="19" t="s">
        <v>1513</v>
      </c>
      <c r="AU105" s="19" t="s">
        <v>1514</v>
      </c>
      <c r="AV105" s="19" t="s">
        <v>1515</v>
      </c>
      <c r="AW105" s="19">
        <v>2008</v>
      </c>
      <c r="AX105" s="19">
        <v>3</v>
      </c>
      <c r="AY105" s="19" t="s">
        <v>1516</v>
      </c>
      <c r="AZ105" s="19" t="s">
        <v>1517</v>
      </c>
      <c r="BA105" s="19">
        <v>2009</v>
      </c>
      <c r="BB105" t="str">
        <f>VLOOKUP(AC105,CTCwiretagcode!A$2:C$708,3,FALSE)</f>
        <v>COW</v>
      </c>
      <c r="BC105" t="str">
        <f t="shared" si="3"/>
        <v>Tr</v>
      </c>
      <c r="BD105">
        <f t="shared" si="4"/>
        <v>3</v>
      </c>
    </row>
    <row r="106" spans="1:56" x14ac:dyDescent="0.25">
      <c r="A106" s="19" t="s">
        <v>1501</v>
      </c>
      <c r="B106" s="19">
        <v>4.0999999999999996</v>
      </c>
      <c r="C106" s="19">
        <v>20140306</v>
      </c>
      <c r="D106" s="19" t="s">
        <v>41</v>
      </c>
      <c r="E106" s="19" t="s">
        <v>41</v>
      </c>
      <c r="F106" s="19">
        <v>2168409</v>
      </c>
      <c r="G106" s="19">
        <v>1</v>
      </c>
      <c r="H106" s="19">
        <v>2010</v>
      </c>
      <c r="I106" s="19">
        <v>20100830</v>
      </c>
      <c r="J106" s="19" t="s">
        <v>1501</v>
      </c>
      <c r="K106" s="19">
        <v>6</v>
      </c>
      <c r="L106" s="19">
        <v>36</v>
      </c>
      <c r="M106" s="19">
        <v>23</v>
      </c>
      <c r="N106" s="19">
        <v>17</v>
      </c>
      <c r="O106" s="19" t="s">
        <v>1502</v>
      </c>
      <c r="P106" s="19">
        <v>5</v>
      </c>
      <c r="Q106" s="19" t="s">
        <v>1503</v>
      </c>
      <c r="R106" s="19"/>
      <c r="S106" s="19">
        <v>5000</v>
      </c>
      <c r="T106" s="19" t="s">
        <v>45</v>
      </c>
      <c r="U106" s="19"/>
      <c r="V106" s="19"/>
      <c r="W106" s="19"/>
      <c r="X106" s="19">
        <v>640</v>
      </c>
      <c r="Y106" s="19">
        <v>0</v>
      </c>
      <c r="Z106" s="19">
        <v>1</v>
      </c>
      <c r="AA106" s="19" t="s">
        <v>48</v>
      </c>
      <c r="AB106" s="19">
        <v>1</v>
      </c>
      <c r="AC106" s="19">
        <v>186345</v>
      </c>
      <c r="AD106" s="19">
        <v>12</v>
      </c>
      <c r="AE106" s="19"/>
      <c r="AF106" s="19"/>
      <c r="AG106" s="19"/>
      <c r="AH106" s="19">
        <v>112777</v>
      </c>
      <c r="AI106" s="19">
        <v>1</v>
      </c>
      <c r="AJ106" s="19"/>
      <c r="AK106" s="19"/>
      <c r="AL106" s="19"/>
      <c r="AM106" s="19"/>
      <c r="AN106" s="19"/>
      <c r="AO106" s="19">
        <v>3</v>
      </c>
      <c r="AP106" s="19" t="s">
        <v>1504</v>
      </c>
      <c r="AQ106" s="19" t="s">
        <v>1502</v>
      </c>
      <c r="AR106" s="19" t="s">
        <v>1505</v>
      </c>
      <c r="AS106" s="19" t="s">
        <v>1512</v>
      </c>
      <c r="AT106" s="19" t="s">
        <v>1513</v>
      </c>
      <c r="AU106" s="19" t="s">
        <v>1524</v>
      </c>
      <c r="AV106" s="19" t="s">
        <v>1525</v>
      </c>
      <c r="AW106" s="19">
        <v>2007</v>
      </c>
      <c r="AX106" s="19">
        <v>3</v>
      </c>
      <c r="AY106" s="19" t="s">
        <v>1526</v>
      </c>
      <c r="AZ106" s="19" t="s">
        <v>1527</v>
      </c>
      <c r="BA106" s="19">
        <v>2008</v>
      </c>
      <c r="BB106" t="str">
        <f>VLOOKUP(AC106,CTCwiretagcode!A$2:C$708,3,FALSE)</f>
        <v>BQR</v>
      </c>
      <c r="BC106" t="str">
        <f t="shared" si="3"/>
        <v>Tr</v>
      </c>
      <c r="BD106">
        <f t="shared" si="4"/>
        <v>3</v>
      </c>
    </row>
    <row r="107" spans="1:56" x14ac:dyDescent="0.25">
      <c r="A107" s="19" t="s">
        <v>1501</v>
      </c>
      <c r="B107" s="19">
        <v>4.0999999999999996</v>
      </c>
      <c r="C107" s="19">
        <v>20140313</v>
      </c>
      <c r="D107" s="19" t="s">
        <v>41</v>
      </c>
      <c r="E107" s="19" t="s">
        <v>41</v>
      </c>
      <c r="F107" s="19">
        <v>2252867</v>
      </c>
      <c r="G107" s="19">
        <v>1</v>
      </c>
      <c r="H107" s="19">
        <v>2011</v>
      </c>
      <c r="I107" s="19">
        <v>20110912</v>
      </c>
      <c r="J107" s="19" t="s">
        <v>1501</v>
      </c>
      <c r="K107" s="19">
        <v>6</v>
      </c>
      <c r="L107" s="19">
        <v>38</v>
      </c>
      <c r="M107" s="19">
        <v>23</v>
      </c>
      <c r="N107" s="19">
        <v>14</v>
      </c>
      <c r="O107" s="19" t="s">
        <v>1502</v>
      </c>
      <c r="P107" s="19">
        <v>4</v>
      </c>
      <c r="Q107" s="19" t="s">
        <v>1503</v>
      </c>
      <c r="R107" s="19"/>
      <c r="S107" s="19">
        <v>5000</v>
      </c>
      <c r="T107" s="19" t="s">
        <v>110</v>
      </c>
      <c r="U107" s="19"/>
      <c r="V107" s="19"/>
      <c r="W107" s="19"/>
      <c r="X107" s="19">
        <v>870</v>
      </c>
      <c r="Y107" s="19">
        <v>0</v>
      </c>
      <c r="Z107" s="19">
        <v>1</v>
      </c>
      <c r="AA107" s="19" t="s">
        <v>48</v>
      </c>
      <c r="AB107" s="19">
        <v>1</v>
      </c>
      <c r="AC107" s="19">
        <v>186347</v>
      </c>
      <c r="AD107" s="19">
        <v>12</v>
      </c>
      <c r="AE107" s="19"/>
      <c r="AF107" s="19"/>
      <c r="AG107" s="19"/>
      <c r="AH107" s="19">
        <v>117399</v>
      </c>
      <c r="AI107" s="19">
        <v>1</v>
      </c>
      <c r="AJ107" s="19"/>
      <c r="AK107" s="19"/>
      <c r="AL107" s="19"/>
      <c r="AM107" s="19"/>
      <c r="AN107" s="19"/>
      <c r="AO107" s="19">
        <v>2.98</v>
      </c>
      <c r="AP107" s="19" t="s">
        <v>1504</v>
      </c>
      <c r="AQ107" s="19" t="s">
        <v>1502</v>
      </c>
      <c r="AR107" s="19" t="s">
        <v>1505</v>
      </c>
      <c r="AS107" s="19" t="s">
        <v>1512</v>
      </c>
      <c r="AT107" s="19" t="s">
        <v>1513</v>
      </c>
      <c r="AU107" s="19" t="s">
        <v>1524</v>
      </c>
      <c r="AV107" s="19" t="s">
        <v>1525</v>
      </c>
      <c r="AW107" s="19">
        <v>2007</v>
      </c>
      <c r="AX107" s="19">
        <v>3</v>
      </c>
      <c r="AY107" s="19" t="s">
        <v>1526</v>
      </c>
      <c r="AZ107" s="19" t="s">
        <v>1527</v>
      </c>
      <c r="BA107" s="19">
        <v>2008</v>
      </c>
      <c r="BB107" t="str">
        <f>VLOOKUP(AC107,CTCwiretagcode!A$2:C$708,3,FALSE)</f>
        <v>BQR</v>
      </c>
      <c r="BC107" t="str">
        <f t="shared" si="3"/>
        <v>NT</v>
      </c>
      <c r="BD107">
        <f t="shared" si="4"/>
        <v>3</v>
      </c>
    </row>
    <row r="108" spans="1:56" x14ac:dyDescent="0.25">
      <c r="A108" s="19" t="s">
        <v>1501</v>
      </c>
      <c r="B108" s="19">
        <v>4.0999999999999996</v>
      </c>
      <c r="C108" s="19">
        <v>20140306</v>
      </c>
      <c r="D108" s="19" t="s">
        <v>41</v>
      </c>
      <c r="E108" s="19" t="s">
        <v>41</v>
      </c>
      <c r="F108" s="19">
        <v>2137815</v>
      </c>
      <c r="G108" s="19">
        <v>1</v>
      </c>
      <c r="H108" s="19">
        <v>2010</v>
      </c>
      <c r="I108" s="19">
        <v>20100823</v>
      </c>
      <c r="J108" s="19" t="s">
        <v>1501</v>
      </c>
      <c r="K108" s="19">
        <v>6</v>
      </c>
      <c r="L108" s="19">
        <v>35</v>
      </c>
      <c r="M108" s="19">
        <v>23</v>
      </c>
      <c r="N108" s="19">
        <v>14</v>
      </c>
      <c r="O108" s="19" t="s">
        <v>1502</v>
      </c>
      <c r="P108" s="19">
        <v>5</v>
      </c>
      <c r="Q108" s="19" t="s">
        <v>1518</v>
      </c>
      <c r="R108" s="19"/>
      <c r="S108" s="19">
        <v>5000</v>
      </c>
      <c r="T108" s="19" t="s">
        <v>110</v>
      </c>
      <c r="U108" s="19"/>
      <c r="V108" s="19"/>
      <c r="W108" s="19"/>
      <c r="X108" s="19">
        <v>730</v>
      </c>
      <c r="Y108" s="19">
        <v>0</v>
      </c>
      <c r="Z108" s="19">
        <v>1</v>
      </c>
      <c r="AA108" s="19" t="s">
        <v>48</v>
      </c>
      <c r="AB108" s="19">
        <v>1</v>
      </c>
      <c r="AC108" s="19">
        <v>186353</v>
      </c>
      <c r="AD108" s="19">
        <v>12</v>
      </c>
      <c r="AE108" s="19"/>
      <c r="AF108" s="19"/>
      <c r="AG108" s="19"/>
      <c r="AH108" s="19">
        <v>112790</v>
      </c>
      <c r="AI108" s="19">
        <v>1</v>
      </c>
      <c r="AJ108" s="19"/>
      <c r="AK108" s="19"/>
      <c r="AL108" s="19"/>
      <c r="AM108" s="19"/>
      <c r="AN108" s="19"/>
      <c r="AO108" s="19">
        <v>3.81</v>
      </c>
      <c r="AP108" s="19" t="s">
        <v>1519</v>
      </c>
      <c r="AQ108" s="19" t="s">
        <v>1502</v>
      </c>
      <c r="AR108" s="19" t="s">
        <v>1505</v>
      </c>
      <c r="AS108" s="19" t="s">
        <v>1506</v>
      </c>
      <c r="AT108" s="19" t="s">
        <v>1534</v>
      </c>
      <c r="AU108" s="19" t="s">
        <v>1535</v>
      </c>
      <c r="AV108" s="19" t="s">
        <v>1536</v>
      </c>
      <c r="AW108" s="19">
        <v>2007</v>
      </c>
      <c r="AX108" s="19">
        <v>2</v>
      </c>
      <c r="AY108" s="19" t="s">
        <v>1537</v>
      </c>
      <c r="AZ108" s="19" t="s">
        <v>1538</v>
      </c>
      <c r="BA108" s="19">
        <v>2008</v>
      </c>
      <c r="BB108" t="str">
        <f>VLOOKUP(AC108,CTCwiretagcode!A$2:C$708,3,FALSE)</f>
        <v>SHU</v>
      </c>
      <c r="BC108" t="str">
        <f t="shared" si="3"/>
        <v>NT</v>
      </c>
      <c r="BD108">
        <f t="shared" si="4"/>
        <v>3</v>
      </c>
    </row>
    <row r="109" spans="1:56" x14ac:dyDescent="0.25">
      <c r="A109" s="19" t="s">
        <v>1501</v>
      </c>
      <c r="B109" s="19">
        <v>4.0999999999999996</v>
      </c>
      <c r="C109" s="19">
        <v>20140306</v>
      </c>
      <c r="D109" s="19" t="s">
        <v>41</v>
      </c>
      <c r="E109" s="19" t="s">
        <v>41</v>
      </c>
      <c r="F109" s="19">
        <v>2137733</v>
      </c>
      <c r="G109" s="19">
        <v>1</v>
      </c>
      <c r="H109" s="19">
        <v>2010</v>
      </c>
      <c r="I109" s="19">
        <v>20100820</v>
      </c>
      <c r="J109" s="19" t="s">
        <v>1501</v>
      </c>
      <c r="K109" s="19">
        <v>6</v>
      </c>
      <c r="L109" s="19">
        <v>34</v>
      </c>
      <c r="M109" s="19">
        <v>23</v>
      </c>
      <c r="N109" s="19">
        <v>17</v>
      </c>
      <c r="O109" s="19" t="s">
        <v>1502</v>
      </c>
      <c r="P109" s="19">
        <v>5</v>
      </c>
      <c r="Q109" s="19" t="s">
        <v>1503</v>
      </c>
      <c r="R109" s="19"/>
      <c r="S109" s="19">
        <v>5000</v>
      </c>
      <c r="T109" s="19" t="s">
        <v>45</v>
      </c>
      <c r="U109" s="19"/>
      <c r="V109" s="19"/>
      <c r="W109" s="19"/>
      <c r="X109" s="19">
        <v>680</v>
      </c>
      <c r="Y109" s="19">
        <v>0</v>
      </c>
      <c r="Z109" s="19">
        <v>1</v>
      </c>
      <c r="AA109" s="19" t="s">
        <v>48</v>
      </c>
      <c r="AB109" s="19">
        <v>1</v>
      </c>
      <c r="AC109" s="19">
        <v>186354</v>
      </c>
      <c r="AD109" s="19">
        <v>12</v>
      </c>
      <c r="AE109" s="19"/>
      <c r="AF109" s="19"/>
      <c r="AG109" s="19"/>
      <c r="AH109" s="19">
        <v>112775</v>
      </c>
      <c r="AI109" s="19">
        <v>1</v>
      </c>
      <c r="AJ109" s="19"/>
      <c r="AK109" s="19"/>
      <c r="AL109" s="19"/>
      <c r="AM109" s="19"/>
      <c r="AN109" s="19"/>
      <c r="AO109" s="19">
        <v>1.77</v>
      </c>
      <c r="AP109" s="19" t="s">
        <v>1504</v>
      </c>
      <c r="AQ109" s="19" t="s">
        <v>1502</v>
      </c>
      <c r="AR109" s="19" t="s">
        <v>1505</v>
      </c>
      <c r="AS109" s="19" t="s">
        <v>1506</v>
      </c>
      <c r="AT109" s="19" t="s">
        <v>1534</v>
      </c>
      <c r="AU109" s="19" t="s">
        <v>1535</v>
      </c>
      <c r="AV109" s="19" t="s">
        <v>1536</v>
      </c>
      <c r="AW109" s="19">
        <v>2007</v>
      </c>
      <c r="AX109" s="19">
        <v>2</v>
      </c>
      <c r="AY109" s="19" t="s">
        <v>1537</v>
      </c>
      <c r="AZ109" s="19" t="s">
        <v>1538</v>
      </c>
      <c r="BA109" s="19">
        <v>2008</v>
      </c>
      <c r="BB109" t="str">
        <f>VLOOKUP(AC109,CTCwiretagcode!A$2:C$708,3,FALSE)</f>
        <v>SHU</v>
      </c>
      <c r="BC109" t="str">
        <f t="shared" si="3"/>
        <v>Tr</v>
      </c>
      <c r="BD109">
        <f t="shared" si="4"/>
        <v>3</v>
      </c>
    </row>
    <row r="110" spans="1:56" x14ac:dyDescent="0.25">
      <c r="A110" s="19" t="s">
        <v>1501</v>
      </c>
      <c r="B110" s="19">
        <v>4.0999999999999996</v>
      </c>
      <c r="C110" s="19">
        <v>20140313</v>
      </c>
      <c r="D110" s="19" t="s">
        <v>41</v>
      </c>
      <c r="E110" s="19" t="s">
        <v>1539</v>
      </c>
      <c r="F110" s="19">
        <v>2302311</v>
      </c>
      <c r="G110" s="19">
        <v>1</v>
      </c>
      <c r="H110" s="19">
        <v>2011</v>
      </c>
      <c r="I110" s="19">
        <v>20110818</v>
      </c>
      <c r="J110" s="19" t="s">
        <v>1501</v>
      </c>
      <c r="K110" s="19">
        <v>6</v>
      </c>
      <c r="L110" s="19">
        <v>34</v>
      </c>
      <c r="M110" s="19">
        <v>23</v>
      </c>
      <c r="N110" s="19">
        <v>14</v>
      </c>
      <c r="O110" s="19" t="s">
        <v>1502</v>
      </c>
      <c r="P110" s="19">
        <v>4</v>
      </c>
      <c r="Q110" s="19" t="s">
        <v>1518</v>
      </c>
      <c r="R110" s="19"/>
      <c r="S110" s="19">
        <v>5000</v>
      </c>
      <c r="T110" s="19" t="s">
        <v>45</v>
      </c>
      <c r="U110" s="19"/>
      <c r="V110" s="19"/>
      <c r="W110" s="19"/>
      <c r="X110" s="19">
        <v>760</v>
      </c>
      <c r="Y110" s="19">
        <v>0</v>
      </c>
      <c r="Z110" s="19">
        <v>1</v>
      </c>
      <c r="AA110" s="19" t="s">
        <v>48</v>
      </c>
      <c r="AB110" s="19">
        <v>1</v>
      </c>
      <c r="AC110" s="19">
        <v>210278</v>
      </c>
      <c r="AD110" s="19">
        <v>12</v>
      </c>
      <c r="AE110" s="19"/>
      <c r="AF110" s="19"/>
      <c r="AG110" s="19"/>
      <c r="AH110" s="19">
        <v>117395</v>
      </c>
      <c r="AI110" s="19">
        <v>1</v>
      </c>
      <c r="AJ110" s="19"/>
      <c r="AK110" s="19"/>
      <c r="AL110" s="19"/>
      <c r="AM110" s="19"/>
      <c r="AN110" s="19"/>
      <c r="AO110" s="19">
        <v>3.54</v>
      </c>
      <c r="AP110" s="19" t="s">
        <v>1519</v>
      </c>
      <c r="AQ110" s="19" t="s">
        <v>1502</v>
      </c>
      <c r="AR110" s="19" t="s">
        <v>1540</v>
      </c>
      <c r="AS110" s="19" t="s">
        <v>1541</v>
      </c>
      <c r="AT110" s="19" t="s">
        <v>1542</v>
      </c>
      <c r="AU110" s="19" t="s">
        <v>1543</v>
      </c>
      <c r="AV110" s="19" t="s">
        <v>1544</v>
      </c>
      <c r="AW110" s="19">
        <v>2007</v>
      </c>
      <c r="AX110" s="19">
        <v>3</v>
      </c>
      <c r="AY110" s="19" t="s">
        <v>1545</v>
      </c>
      <c r="AZ110" s="19" t="s">
        <v>1546</v>
      </c>
      <c r="BA110" s="19">
        <v>2008</v>
      </c>
      <c r="BB110" t="str">
        <f>VLOOKUP(AC110,CTCwiretagcode!A$2:C$708,3,FALSE)</f>
        <v>SSF</v>
      </c>
      <c r="BC110" t="str">
        <f t="shared" si="3"/>
        <v>NT</v>
      </c>
      <c r="BD110">
        <f t="shared" si="4"/>
        <v>3</v>
      </c>
    </row>
    <row r="111" spans="1:56" x14ac:dyDescent="0.25">
      <c r="A111" s="19" t="s">
        <v>1501</v>
      </c>
      <c r="B111" s="19">
        <v>4.0999999999999996</v>
      </c>
      <c r="C111" s="19">
        <v>20140313</v>
      </c>
      <c r="D111" s="19" t="s">
        <v>41</v>
      </c>
      <c r="E111" s="19" t="s">
        <v>41</v>
      </c>
      <c r="F111" s="19">
        <v>2233580</v>
      </c>
      <c r="G111" s="19">
        <v>1</v>
      </c>
      <c r="H111" s="19">
        <v>2011</v>
      </c>
      <c r="I111" s="19">
        <v>20110831</v>
      </c>
      <c r="J111" s="19" t="s">
        <v>1501</v>
      </c>
      <c r="K111" s="19">
        <v>6</v>
      </c>
      <c r="L111" s="19">
        <v>36</v>
      </c>
      <c r="M111" s="19">
        <v>23</v>
      </c>
      <c r="N111" s="19">
        <v>14</v>
      </c>
      <c r="O111" s="19" t="s">
        <v>1502</v>
      </c>
      <c r="P111" s="19">
        <v>4</v>
      </c>
      <c r="Q111" s="19" t="s">
        <v>1518</v>
      </c>
      <c r="R111" s="19"/>
      <c r="S111" s="19">
        <v>5000</v>
      </c>
      <c r="T111" s="19" t="s">
        <v>110</v>
      </c>
      <c r="U111" s="19"/>
      <c r="V111" s="19"/>
      <c r="W111" s="19"/>
      <c r="X111" s="19">
        <v>830</v>
      </c>
      <c r="Y111" s="19">
        <v>0</v>
      </c>
      <c r="Z111" s="19">
        <v>1</v>
      </c>
      <c r="AA111" s="19" t="s">
        <v>48</v>
      </c>
      <c r="AB111" s="19">
        <v>1</v>
      </c>
      <c r="AC111" s="19">
        <v>210278</v>
      </c>
      <c r="AD111" s="19">
        <v>12</v>
      </c>
      <c r="AE111" s="19"/>
      <c r="AF111" s="19"/>
      <c r="AG111" s="19"/>
      <c r="AH111" s="19">
        <v>117397</v>
      </c>
      <c r="AI111" s="19">
        <v>1</v>
      </c>
      <c r="AJ111" s="19"/>
      <c r="AK111" s="19"/>
      <c r="AL111" s="19"/>
      <c r="AM111" s="19"/>
      <c r="AN111" s="19"/>
      <c r="AO111" s="19">
        <v>2.8</v>
      </c>
      <c r="AP111" s="19" t="s">
        <v>1519</v>
      </c>
      <c r="AQ111" s="19" t="s">
        <v>1502</v>
      </c>
      <c r="AR111" s="19" t="s">
        <v>1540</v>
      </c>
      <c r="AS111" s="19" t="s">
        <v>1541</v>
      </c>
      <c r="AT111" s="19" t="s">
        <v>1542</v>
      </c>
      <c r="AU111" s="19" t="s">
        <v>1543</v>
      </c>
      <c r="AV111" s="19" t="s">
        <v>1544</v>
      </c>
      <c r="AW111" s="19">
        <v>2007</v>
      </c>
      <c r="AX111" s="19">
        <v>3</v>
      </c>
      <c r="AY111" s="19" t="s">
        <v>1545</v>
      </c>
      <c r="AZ111" s="19" t="s">
        <v>1546</v>
      </c>
      <c r="BA111" s="19">
        <v>2008</v>
      </c>
      <c r="BB111" t="str">
        <f>VLOOKUP(AC111,CTCwiretagcode!A$2:C$708,3,FALSE)</f>
        <v>SSF</v>
      </c>
      <c r="BC111" t="str">
        <f t="shared" si="3"/>
        <v>NT</v>
      </c>
      <c r="BD111">
        <f t="shared" si="4"/>
        <v>3</v>
      </c>
    </row>
    <row r="112" spans="1:56" x14ac:dyDescent="0.25">
      <c r="A112" s="19" t="s">
        <v>1501</v>
      </c>
      <c r="B112" s="19">
        <v>4.0999999999999996</v>
      </c>
      <c r="C112" s="19">
        <v>20120725</v>
      </c>
      <c r="D112" s="19" t="s">
        <v>41</v>
      </c>
      <c r="E112" s="19" t="s">
        <v>41</v>
      </c>
      <c r="F112" s="19">
        <v>1954097</v>
      </c>
      <c r="G112" s="19">
        <v>1</v>
      </c>
      <c r="H112" s="19">
        <v>2007</v>
      </c>
      <c r="I112" s="19">
        <v>20070911</v>
      </c>
      <c r="J112" s="19" t="s">
        <v>1501</v>
      </c>
      <c r="K112" s="19">
        <v>6</v>
      </c>
      <c r="L112" s="19">
        <v>37</v>
      </c>
      <c r="M112" s="19">
        <v>23</v>
      </c>
      <c r="N112" s="19">
        <v>29</v>
      </c>
      <c r="O112" s="19" t="s">
        <v>1502</v>
      </c>
      <c r="P112" s="19">
        <v>5</v>
      </c>
      <c r="Q112" s="19" t="s">
        <v>1518</v>
      </c>
      <c r="R112" s="19"/>
      <c r="S112" s="19">
        <v>5000</v>
      </c>
      <c r="T112" s="19" t="s">
        <v>45</v>
      </c>
      <c r="U112" s="19"/>
      <c r="V112" s="19"/>
      <c r="W112" s="19"/>
      <c r="X112" s="19">
        <v>520</v>
      </c>
      <c r="Y112" s="19">
        <v>0</v>
      </c>
      <c r="Z112" s="19">
        <v>1</v>
      </c>
      <c r="AA112" s="19" t="s">
        <v>48</v>
      </c>
      <c r="AB112" s="19">
        <v>1</v>
      </c>
      <c r="AC112" s="19">
        <v>210571</v>
      </c>
      <c r="AD112" s="19">
        <v>12</v>
      </c>
      <c r="AE112" s="19"/>
      <c r="AF112" s="19"/>
      <c r="AG112" s="19"/>
      <c r="AH112" s="19">
        <v>104500</v>
      </c>
      <c r="AI112" s="19">
        <v>1</v>
      </c>
      <c r="AJ112" s="19"/>
      <c r="AK112" s="19"/>
      <c r="AL112" s="19"/>
      <c r="AM112" s="19"/>
      <c r="AN112" s="19"/>
      <c r="AO112" s="19">
        <v>5.41</v>
      </c>
      <c r="AP112" s="19" t="s">
        <v>1519</v>
      </c>
      <c r="AQ112" s="19" t="s">
        <v>1502</v>
      </c>
      <c r="AR112" s="19" t="s">
        <v>1540</v>
      </c>
      <c r="AS112" s="19" t="s">
        <v>1547</v>
      </c>
      <c r="AT112" s="19" t="s">
        <v>1548</v>
      </c>
      <c r="AU112" s="19" t="s">
        <v>1549</v>
      </c>
      <c r="AV112" s="19" t="s">
        <v>1550</v>
      </c>
      <c r="AW112" s="19">
        <v>2005</v>
      </c>
      <c r="AX112" s="19">
        <v>2</v>
      </c>
      <c r="AY112" s="19" t="s">
        <v>1551</v>
      </c>
      <c r="AZ112" s="19" t="s">
        <v>1552</v>
      </c>
      <c r="BA112" s="19">
        <v>2006</v>
      </c>
      <c r="BB112" t="str">
        <f>VLOOKUP(AC112,CTCwiretagcode!A$2:C$708,3,FALSE)</f>
        <v>TUL</v>
      </c>
      <c r="BC112" t="str">
        <f t="shared" si="3"/>
        <v>Tr</v>
      </c>
      <c r="BD112">
        <f t="shared" si="4"/>
        <v>3</v>
      </c>
    </row>
    <row r="113" spans="1:56" x14ac:dyDescent="0.25">
      <c r="A113" s="19" t="s">
        <v>1501</v>
      </c>
      <c r="B113" s="19">
        <v>4.0999999999999996</v>
      </c>
      <c r="C113" s="19">
        <v>20130329</v>
      </c>
      <c r="D113" s="19" t="s">
        <v>41</v>
      </c>
      <c r="E113" s="19" t="s">
        <v>41</v>
      </c>
      <c r="F113" s="19">
        <v>2071536</v>
      </c>
      <c r="G113" s="19">
        <v>1</v>
      </c>
      <c r="H113" s="19">
        <v>2009</v>
      </c>
      <c r="I113" s="19">
        <v>20090826</v>
      </c>
      <c r="J113" s="19" t="s">
        <v>1501</v>
      </c>
      <c r="K113" s="19">
        <v>6</v>
      </c>
      <c r="L113" s="19">
        <v>35</v>
      </c>
      <c r="M113" s="19">
        <v>23</v>
      </c>
      <c r="N113" s="19">
        <v>14</v>
      </c>
      <c r="O113" s="19" t="s">
        <v>1502</v>
      </c>
      <c r="P113" s="19">
        <v>5</v>
      </c>
      <c r="Q113" s="19" t="s">
        <v>1518</v>
      </c>
      <c r="R113" s="19"/>
      <c r="S113" s="19">
        <v>5000</v>
      </c>
      <c r="T113" s="19" t="s">
        <v>110</v>
      </c>
      <c r="U113" s="19"/>
      <c r="V113" s="19"/>
      <c r="W113" s="19"/>
      <c r="X113" s="19">
        <v>850</v>
      </c>
      <c r="Y113" s="19">
        <v>0</v>
      </c>
      <c r="Z113" s="19">
        <v>1</v>
      </c>
      <c r="AA113" s="19" t="s">
        <v>48</v>
      </c>
      <c r="AB113" s="19">
        <v>1</v>
      </c>
      <c r="AC113" s="19">
        <v>210685</v>
      </c>
      <c r="AD113" s="19">
        <v>12</v>
      </c>
      <c r="AE113" s="19"/>
      <c r="AF113" s="19"/>
      <c r="AG113" s="19"/>
      <c r="AH113" s="19">
        <v>108885</v>
      </c>
      <c r="AI113" s="19">
        <v>1</v>
      </c>
      <c r="AJ113" s="19"/>
      <c r="AK113" s="19"/>
      <c r="AL113" s="19"/>
      <c r="AM113" s="19"/>
      <c r="AN113" s="19"/>
      <c r="AO113" s="19">
        <v>1.67</v>
      </c>
      <c r="AP113" s="19" t="s">
        <v>1519</v>
      </c>
      <c r="AQ113" s="19" t="s">
        <v>1502</v>
      </c>
      <c r="AR113" s="19" t="s">
        <v>1540</v>
      </c>
      <c r="AS113" s="19" t="s">
        <v>1541</v>
      </c>
      <c r="AT113" s="19" t="s">
        <v>1542</v>
      </c>
      <c r="AU113" s="19" t="s">
        <v>1543</v>
      </c>
      <c r="AV113" s="19" t="s">
        <v>1544</v>
      </c>
      <c r="AW113" s="19">
        <v>2005</v>
      </c>
      <c r="AX113" s="19">
        <v>3</v>
      </c>
      <c r="AY113" s="19" t="s">
        <v>1545</v>
      </c>
      <c r="AZ113" s="19" t="s">
        <v>1546</v>
      </c>
      <c r="BA113" s="19">
        <v>2006</v>
      </c>
      <c r="BB113" t="str">
        <f>VLOOKUP(AC113,CTCwiretagcode!A$2:C$708,3,FALSE)</f>
        <v>SSF</v>
      </c>
      <c r="BC113" t="str">
        <f t="shared" si="3"/>
        <v>NT</v>
      </c>
      <c r="BD113">
        <f t="shared" si="4"/>
        <v>3</v>
      </c>
    </row>
    <row r="114" spans="1:56" x14ac:dyDescent="0.25">
      <c r="A114" s="19" t="s">
        <v>1501</v>
      </c>
      <c r="B114" s="19">
        <v>4.0999999999999996</v>
      </c>
      <c r="C114" s="19">
        <v>20130329</v>
      </c>
      <c r="D114" s="19" t="s">
        <v>41</v>
      </c>
      <c r="E114" s="19" t="s">
        <v>41</v>
      </c>
      <c r="F114" s="19">
        <v>2071541</v>
      </c>
      <c r="G114" s="19">
        <v>1</v>
      </c>
      <c r="H114" s="19">
        <v>2009</v>
      </c>
      <c r="I114" s="19">
        <v>20090826</v>
      </c>
      <c r="J114" s="19" t="s">
        <v>1501</v>
      </c>
      <c r="K114" s="19">
        <v>6</v>
      </c>
      <c r="L114" s="19">
        <v>35</v>
      </c>
      <c r="M114" s="19">
        <v>23</v>
      </c>
      <c r="N114" s="19">
        <v>14</v>
      </c>
      <c r="O114" s="19" t="s">
        <v>1502</v>
      </c>
      <c r="P114" s="19">
        <v>5</v>
      </c>
      <c r="Q114" s="19" t="s">
        <v>1518</v>
      </c>
      <c r="R114" s="19"/>
      <c r="S114" s="19">
        <v>5000</v>
      </c>
      <c r="T114" s="19" t="s">
        <v>110</v>
      </c>
      <c r="U114" s="19"/>
      <c r="V114" s="19"/>
      <c r="W114" s="19"/>
      <c r="X114" s="19">
        <v>940</v>
      </c>
      <c r="Y114" s="19">
        <v>0</v>
      </c>
      <c r="Z114" s="19">
        <v>1</v>
      </c>
      <c r="AA114" s="19" t="s">
        <v>48</v>
      </c>
      <c r="AB114" s="19">
        <v>1</v>
      </c>
      <c r="AC114" s="19">
        <v>210685</v>
      </c>
      <c r="AD114" s="19">
        <v>12</v>
      </c>
      <c r="AE114" s="19"/>
      <c r="AF114" s="19"/>
      <c r="AG114" s="19"/>
      <c r="AH114" s="19">
        <v>108885</v>
      </c>
      <c r="AI114" s="19">
        <v>1</v>
      </c>
      <c r="AJ114" s="19"/>
      <c r="AK114" s="19"/>
      <c r="AL114" s="19"/>
      <c r="AM114" s="19"/>
      <c r="AN114" s="19"/>
      <c r="AO114" s="19">
        <v>1.67</v>
      </c>
      <c r="AP114" s="19" t="s">
        <v>1519</v>
      </c>
      <c r="AQ114" s="19" t="s">
        <v>1502</v>
      </c>
      <c r="AR114" s="19" t="s">
        <v>1540</v>
      </c>
      <c r="AS114" s="19" t="s">
        <v>1541</v>
      </c>
      <c r="AT114" s="19" t="s">
        <v>1542</v>
      </c>
      <c r="AU114" s="19" t="s">
        <v>1543</v>
      </c>
      <c r="AV114" s="19" t="s">
        <v>1544</v>
      </c>
      <c r="AW114" s="19">
        <v>2005</v>
      </c>
      <c r="AX114" s="19">
        <v>3</v>
      </c>
      <c r="AY114" s="19" t="s">
        <v>1545</v>
      </c>
      <c r="AZ114" s="19" t="s">
        <v>1546</v>
      </c>
      <c r="BA114" s="19">
        <v>2006</v>
      </c>
      <c r="BB114" t="str">
        <f>VLOOKUP(AC114,CTCwiretagcode!A$2:C$708,3,FALSE)</f>
        <v>SSF</v>
      </c>
      <c r="BC114" t="str">
        <f t="shared" si="3"/>
        <v>NT</v>
      </c>
      <c r="BD114">
        <f t="shared" si="4"/>
        <v>3</v>
      </c>
    </row>
    <row r="115" spans="1:56" x14ac:dyDescent="0.25">
      <c r="A115" s="19" t="s">
        <v>1501</v>
      </c>
      <c r="B115" s="19">
        <v>4.0999999999999996</v>
      </c>
      <c r="C115" s="19">
        <v>20140313</v>
      </c>
      <c r="D115" s="19" t="s">
        <v>41</v>
      </c>
      <c r="E115" s="19" t="s">
        <v>41</v>
      </c>
      <c r="F115" s="19">
        <v>2232467</v>
      </c>
      <c r="G115" s="19">
        <v>1</v>
      </c>
      <c r="H115" s="19">
        <v>2011</v>
      </c>
      <c r="I115" s="19">
        <v>20110824</v>
      </c>
      <c r="J115" s="19" t="s">
        <v>1501</v>
      </c>
      <c r="K115" s="19">
        <v>6</v>
      </c>
      <c r="L115" s="19">
        <v>35</v>
      </c>
      <c r="M115" s="19">
        <v>23</v>
      </c>
      <c r="N115" s="19">
        <v>49</v>
      </c>
      <c r="O115" s="19" t="s">
        <v>1502</v>
      </c>
      <c r="P115" s="19">
        <v>4</v>
      </c>
      <c r="Q115" s="19" t="s">
        <v>1518</v>
      </c>
      <c r="R115" s="19"/>
      <c r="S115" s="19">
        <v>5000</v>
      </c>
      <c r="T115" s="19" t="s">
        <v>110</v>
      </c>
      <c r="U115" s="19"/>
      <c r="V115" s="19"/>
      <c r="W115" s="19"/>
      <c r="X115" s="19">
        <v>600</v>
      </c>
      <c r="Y115" s="19">
        <v>0</v>
      </c>
      <c r="Z115" s="19">
        <v>1</v>
      </c>
      <c r="AA115" s="19" t="s">
        <v>48</v>
      </c>
      <c r="AB115" s="19">
        <v>1</v>
      </c>
      <c r="AC115" s="19">
        <v>210789</v>
      </c>
      <c r="AD115" s="19">
        <v>12</v>
      </c>
      <c r="AE115" s="19"/>
      <c r="AF115" s="19"/>
      <c r="AG115" s="19"/>
      <c r="AH115" s="19">
        <v>117396</v>
      </c>
      <c r="AI115" s="19">
        <v>1</v>
      </c>
      <c r="AJ115" s="19"/>
      <c r="AK115" s="19"/>
      <c r="AL115" s="19"/>
      <c r="AM115" s="19"/>
      <c r="AN115" s="19"/>
      <c r="AO115" s="19">
        <v>2.38</v>
      </c>
      <c r="AP115" s="19" t="s">
        <v>1519</v>
      </c>
      <c r="AQ115" s="19" t="s">
        <v>1502</v>
      </c>
      <c r="AR115" s="19" t="s">
        <v>1540</v>
      </c>
      <c r="AS115" s="19" t="s">
        <v>1541</v>
      </c>
      <c r="AT115" s="19" t="s">
        <v>1542</v>
      </c>
      <c r="AU115" s="19" t="s">
        <v>1553</v>
      </c>
      <c r="AV115" s="19" t="s">
        <v>1544</v>
      </c>
      <c r="AW115" s="19">
        <v>2007</v>
      </c>
      <c r="AX115" s="19">
        <v>2</v>
      </c>
      <c r="AY115" s="19" t="s">
        <v>1554</v>
      </c>
      <c r="AZ115" s="19" t="s">
        <v>1546</v>
      </c>
      <c r="BA115" s="19">
        <v>2008</v>
      </c>
      <c r="BB115" t="str">
        <f>VLOOKUP(AC115,CTCwiretagcode!A$2:C$708,3,FALSE)</f>
        <v>SSF</v>
      </c>
      <c r="BC115" t="str">
        <f t="shared" si="3"/>
        <v>mix</v>
      </c>
      <c r="BD115">
        <f t="shared" si="4"/>
        <v>3</v>
      </c>
    </row>
    <row r="116" spans="1:56" x14ac:dyDescent="0.25">
      <c r="A116" s="19" t="s">
        <v>1501</v>
      </c>
      <c r="B116" s="19">
        <v>4.0999999999999996</v>
      </c>
      <c r="C116" s="19">
        <v>20140313</v>
      </c>
      <c r="D116" s="19" t="s">
        <v>41</v>
      </c>
      <c r="E116" s="19" t="s">
        <v>41</v>
      </c>
      <c r="F116" s="19">
        <v>2232468</v>
      </c>
      <c r="G116" s="19">
        <v>1</v>
      </c>
      <c r="H116" s="19">
        <v>2011</v>
      </c>
      <c r="I116" s="19">
        <v>20110824</v>
      </c>
      <c r="J116" s="19" t="s">
        <v>1501</v>
      </c>
      <c r="K116" s="19">
        <v>6</v>
      </c>
      <c r="L116" s="19">
        <v>35</v>
      </c>
      <c r="M116" s="19">
        <v>23</v>
      </c>
      <c r="N116" s="19">
        <v>49</v>
      </c>
      <c r="O116" s="19" t="s">
        <v>1502</v>
      </c>
      <c r="P116" s="19">
        <v>4</v>
      </c>
      <c r="Q116" s="19" t="s">
        <v>1518</v>
      </c>
      <c r="R116" s="19"/>
      <c r="S116" s="19">
        <v>5000</v>
      </c>
      <c r="T116" s="19" t="s">
        <v>110</v>
      </c>
      <c r="U116" s="19"/>
      <c r="V116" s="19"/>
      <c r="W116" s="19"/>
      <c r="X116" s="19">
        <v>850</v>
      </c>
      <c r="Y116" s="19">
        <v>0</v>
      </c>
      <c r="Z116" s="19">
        <v>1</v>
      </c>
      <c r="AA116" s="19" t="s">
        <v>48</v>
      </c>
      <c r="AB116" s="19">
        <v>1</v>
      </c>
      <c r="AC116" s="19">
        <v>210789</v>
      </c>
      <c r="AD116" s="19">
        <v>12</v>
      </c>
      <c r="AE116" s="19"/>
      <c r="AF116" s="19"/>
      <c r="AG116" s="19"/>
      <c r="AH116" s="19">
        <v>117396</v>
      </c>
      <c r="AI116" s="19">
        <v>1</v>
      </c>
      <c r="AJ116" s="19"/>
      <c r="AK116" s="19"/>
      <c r="AL116" s="19"/>
      <c r="AM116" s="19"/>
      <c r="AN116" s="19"/>
      <c r="AO116" s="19">
        <v>2.38</v>
      </c>
      <c r="AP116" s="19" t="s">
        <v>1519</v>
      </c>
      <c r="AQ116" s="19" t="s">
        <v>1502</v>
      </c>
      <c r="AR116" s="19" t="s">
        <v>1540</v>
      </c>
      <c r="AS116" s="19" t="s">
        <v>1541</v>
      </c>
      <c r="AT116" s="19" t="s">
        <v>1542</v>
      </c>
      <c r="AU116" s="19" t="s">
        <v>1553</v>
      </c>
      <c r="AV116" s="19" t="s">
        <v>1544</v>
      </c>
      <c r="AW116" s="19">
        <v>2007</v>
      </c>
      <c r="AX116" s="19">
        <v>2</v>
      </c>
      <c r="AY116" s="19" t="s">
        <v>1554</v>
      </c>
      <c r="AZ116" s="19" t="s">
        <v>1546</v>
      </c>
      <c r="BA116" s="19">
        <v>2008</v>
      </c>
      <c r="BB116" t="str">
        <f>VLOOKUP(AC116,CTCwiretagcode!A$2:C$708,3,FALSE)</f>
        <v>SSF</v>
      </c>
      <c r="BC116" t="str">
        <f t="shared" si="3"/>
        <v>mix</v>
      </c>
      <c r="BD116">
        <f t="shared" si="4"/>
        <v>3</v>
      </c>
    </row>
    <row r="117" spans="1:56" x14ac:dyDescent="0.25">
      <c r="A117" s="19" t="s">
        <v>1501</v>
      </c>
      <c r="B117" s="19">
        <v>4.0999999999999996</v>
      </c>
      <c r="C117" s="19">
        <v>20140313</v>
      </c>
      <c r="D117" s="19" t="s">
        <v>41</v>
      </c>
      <c r="E117" s="19" t="s">
        <v>41</v>
      </c>
      <c r="F117" s="19">
        <v>2232900</v>
      </c>
      <c r="G117" s="19">
        <v>1</v>
      </c>
      <c r="H117" s="19">
        <v>2011</v>
      </c>
      <c r="I117" s="19">
        <v>20110823</v>
      </c>
      <c r="J117" s="19" t="s">
        <v>1501</v>
      </c>
      <c r="K117" s="19">
        <v>6</v>
      </c>
      <c r="L117" s="19">
        <v>35</v>
      </c>
      <c r="M117" s="19">
        <v>23</v>
      </c>
      <c r="N117" s="19">
        <v>17</v>
      </c>
      <c r="O117" s="19" t="s">
        <v>1502</v>
      </c>
      <c r="P117" s="19">
        <v>4</v>
      </c>
      <c r="Q117" s="19" t="s">
        <v>1503</v>
      </c>
      <c r="R117" s="19"/>
      <c r="S117" s="19">
        <v>5000</v>
      </c>
      <c r="T117" s="19" t="s">
        <v>110</v>
      </c>
      <c r="U117" s="19"/>
      <c r="V117" s="19"/>
      <c r="W117" s="19"/>
      <c r="X117" s="19">
        <v>920</v>
      </c>
      <c r="Y117" s="19">
        <v>0</v>
      </c>
      <c r="Z117" s="19">
        <v>1</v>
      </c>
      <c r="AA117" s="19" t="s">
        <v>48</v>
      </c>
      <c r="AB117" s="19">
        <v>1</v>
      </c>
      <c r="AC117" s="19">
        <v>210789</v>
      </c>
      <c r="AD117" s="19">
        <v>12</v>
      </c>
      <c r="AE117" s="19"/>
      <c r="AF117" s="19"/>
      <c r="AG117" s="19"/>
      <c r="AH117" s="19">
        <v>117396</v>
      </c>
      <c r="AI117" s="19">
        <v>1</v>
      </c>
      <c r="AJ117" s="19"/>
      <c r="AK117" s="19"/>
      <c r="AL117" s="19"/>
      <c r="AM117" s="19"/>
      <c r="AN117" s="19"/>
      <c r="AO117" s="19">
        <v>2.38</v>
      </c>
      <c r="AP117" s="19" t="s">
        <v>1504</v>
      </c>
      <c r="AQ117" s="19" t="s">
        <v>1502</v>
      </c>
      <c r="AR117" s="19" t="s">
        <v>1540</v>
      </c>
      <c r="AS117" s="19" t="s">
        <v>1541</v>
      </c>
      <c r="AT117" s="19" t="s">
        <v>1542</v>
      </c>
      <c r="AU117" s="19" t="s">
        <v>1553</v>
      </c>
      <c r="AV117" s="19" t="s">
        <v>1544</v>
      </c>
      <c r="AW117" s="19">
        <v>2007</v>
      </c>
      <c r="AX117" s="19">
        <v>2</v>
      </c>
      <c r="AY117" s="19" t="s">
        <v>1554</v>
      </c>
      <c r="AZ117" s="19" t="s">
        <v>1546</v>
      </c>
      <c r="BA117" s="19">
        <v>2008</v>
      </c>
      <c r="BB117" t="str">
        <f>VLOOKUP(AC117,CTCwiretagcode!A$2:C$708,3,FALSE)</f>
        <v>SSF</v>
      </c>
      <c r="BC117" t="str">
        <f t="shared" si="3"/>
        <v>Tr</v>
      </c>
      <c r="BD117">
        <f t="shared" si="4"/>
        <v>3</v>
      </c>
    </row>
    <row r="118" spans="1:56" x14ac:dyDescent="0.25">
      <c r="A118" s="19" t="s">
        <v>1501</v>
      </c>
      <c r="B118" s="19">
        <v>4.0999999999999996</v>
      </c>
      <c r="C118" s="19">
        <v>20140313</v>
      </c>
      <c r="D118" s="19" t="s">
        <v>41</v>
      </c>
      <c r="E118" s="19" t="s">
        <v>41</v>
      </c>
      <c r="F118" s="19">
        <v>2232466</v>
      </c>
      <c r="G118" s="19">
        <v>1</v>
      </c>
      <c r="H118" s="19">
        <v>2011</v>
      </c>
      <c r="I118" s="19">
        <v>20110824</v>
      </c>
      <c r="J118" s="19" t="s">
        <v>1501</v>
      </c>
      <c r="K118" s="19">
        <v>6</v>
      </c>
      <c r="L118" s="19">
        <v>35</v>
      </c>
      <c r="M118" s="19">
        <v>23</v>
      </c>
      <c r="N118" s="19">
        <v>49</v>
      </c>
      <c r="O118" s="19" t="s">
        <v>1502</v>
      </c>
      <c r="P118" s="19">
        <v>4</v>
      </c>
      <c r="Q118" s="19" t="s">
        <v>1518</v>
      </c>
      <c r="R118" s="19"/>
      <c r="S118" s="19">
        <v>5000</v>
      </c>
      <c r="T118" s="19" t="s">
        <v>45</v>
      </c>
      <c r="U118" s="19"/>
      <c r="V118" s="19"/>
      <c r="W118" s="19"/>
      <c r="X118" s="19">
        <v>650</v>
      </c>
      <c r="Y118" s="19">
        <v>0</v>
      </c>
      <c r="Z118" s="19">
        <v>1</v>
      </c>
      <c r="AA118" s="19" t="s">
        <v>48</v>
      </c>
      <c r="AB118" s="19">
        <v>1</v>
      </c>
      <c r="AC118" s="19">
        <v>210831</v>
      </c>
      <c r="AD118" s="19">
        <v>12</v>
      </c>
      <c r="AE118" s="19"/>
      <c r="AF118" s="19"/>
      <c r="AG118" s="19"/>
      <c r="AH118" s="19">
        <v>117396</v>
      </c>
      <c r="AI118" s="19">
        <v>1</v>
      </c>
      <c r="AJ118" s="19"/>
      <c r="AK118" s="19"/>
      <c r="AL118" s="19"/>
      <c r="AM118" s="19"/>
      <c r="AN118" s="19"/>
      <c r="AO118" s="19">
        <v>2.38</v>
      </c>
      <c r="AP118" s="19" t="s">
        <v>1519</v>
      </c>
      <c r="AQ118" s="19" t="s">
        <v>1502</v>
      </c>
      <c r="AR118" s="19" t="s">
        <v>1540</v>
      </c>
      <c r="AS118" s="19" t="s">
        <v>1541</v>
      </c>
      <c r="AT118" s="19" t="s">
        <v>1542</v>
      </c>
      <c r="AU118" s="19" t="s">
        <v>1543</v>
      </c>
      <c r="AV118" s="19" t="s">
        <v>1544</v>
      </c>
      <c r="AW118" s="19">
        <v>2008</v>
      </c>
      <c r="AX118" s="19">
        <v>3</v>
      </c>
      <c r="AY118" s="19" t="s">
        <v>1545</v>
      </c>
      <c r="AZ118" s="19" t="s">
        <v>1546</v>
      </c>
      <c r="BA118" s="19">
        <v>2009</v>
      </c>
      <c r="BB118" t="str">
        <f>VLOOKUP(AC118,CTCwiretagcode!A$2:C$708,3,FALSE)</f>
        <v>SSF</v>
      </c>
      <c r="BC118" t="str">
        <f t="shared" si="3"/>
        <v>mix</v>
      </c>
      <c r="BD118">
        <f t="shared" si="4"/>
        <v>3</v>
      </c>
    </row>
    <row r="119" spans="1:56" x14ac:dyDescent="0.25">
      <c r="A119" s="19" t="s">
        <v>1501</v>
      </c>
      <c r="B119" s="19">
        <v>4.0999999999999996</v>
      </c>
      <c r="C119" s="19">
        <v>20140313</v>
      </c>
      <c r="D119" s="19" t="s">
        <v>41</v>
      </c>
      <c r="E119" s="19" t="s">
        <v>41</v>
      </c>
      <c r="F119" s="19">
        <v>2232469</v>
      </c>
      <c r="G119" s="19">
        <v>1</v>
      </c>
      <c r="H119" s="19">
        <v>2011</v>
      </c>
      <c r="I119" s="19">
        <v>20110824</v>
      </c>
      <c r="J119" s="19" t="s">
        <v>1501</v>
      </c>
      <c r="K119" s="19">
        <v>6</v>
      </c>
      <c r="L119" s="19">
        <v>35</v>
      </c>
      <c r="M119" s="19">
        <v>23</v>
      </c>
      <c r="N119" s="19">
        <v>49</v>
      </c>
      <c r="O119" s="19" t="s">
        <v>1502</v>
      </c>
      <c r="P119" s="19">
        <v>4</v>
      </c>
      <c r="Q119" s="19" t="s">
        <v>1518</v>
      </c>
      <c r="R119" s="19"/>
      <c r="S119" s="19">
        <v>5000</v>
      </c>
      <c r="T119" s="19" t="s">
        <v>45</v>
      </c>
      <c r="U119" s="19"/>
      <c r="V119" s="19"/>
      <c r="W119" s="19"/>
      <c r="X119" s="19">
        <v>710</v>
      </c>
      <c r="Y119" s="19">
        <v>0</v>
      </c>
      <c r="Z119" s="19">
        <v>1</v>
      </c>
      <c r="AA119" s="19" t="s">
        <v>48</v>
      </c>
      <c r="AB119" s="19">
        <v>1</v>
      </c>
      <c r="AC119" s="19">
        <v>210831</v>
      </c>
      <c r="AD119" s="19">
        <v>12</v>
      </c>
      <c r="AE119" s="19"/>
      <c r="AF119" s="19"/>
      <c r="AG119" s="19"/>
      <c r="AH119" s="19">
        <v>117396</v>
      </c>
      <c r="AI119" s="19">
        <v>1</v>
      </c>
      <c r="AJ119" s="19"/>
      <c r="AK119" s="19"/>
      <c r="AL119" s="19"/>
      <c r="AM119" s="19"/>
      <c r="AN119" s="19"/>
      <c r="AO119" s="19">
        <v>2.38</v>
      </c>
      <c r="AP119" s="19" t="s">
        <v>1519</v>
      </c>
      <c r="AQ119" s="19" t="s">
        <v>1502</v>
      </c>
      <c r="AR119" s="19" t="s">
        <v>1540</v>
      </c>
      <c r="AS119" s="19" t="s">
        <v>1541</v>
      </c>
      <c r="AT119" s="19" t="s">
        <v>1542</v>
      </c>
      <c r="AU119" s="19" t="s">
        <v>1543</v>
      </c>
      <c r="AV119" s="19" t="s">
        <v>1544</v>
      </c>
      <c r="AW119" s="19">
        <v>2008</v>
      </c>
      <c r="AX119" s="19">
        <v>3</v>
      </c>
      <c r="AY119" s="19" t="s">
        <v>1545</v>
      </c>
      <c r="AZ119" s="19" t="s">
        <v>1546</v>
      </c>
      <c r="BA119" s="19">
        <v>2009</v>
      </c>
      <c r="BB119" t="str">
        <f>VLOOKUP(AC119,CTCwiretagcode!A$2:C$708,3,FALSE)</f>
        <v>SSF</v>
      </c>
      <c r="BC119" t="str">
        <f t="shared" si="3"/>
        <v>mix</v>
      </c>
      <c r="BD119">
        <f t="shared" si="4"/>
        <v>3</v>
      </c>
    </row>
    <row r="120" spans="1:56" x14ac:dyDescent="0.25">
      <c r="A120" s="19" t="s">
        <v>1501</v>
      </c>
      <c r="B120" s="19">
        <v>4.0999999999999996</v>
      </c>
      <c r="C120" s="19">
        <v>20140313</v>
      </c>
      <c r="D120" s="19" t="s">
        <v>41</v>
      </c>
      <c r="E120" s="19" t="s">
        <v>41</v>
      </c>
      <c r="F120" s="19">
        <v>2232470</v>
      </c>
      <c r="G120" s="19">
        <v>1</v>
      </c>
      <c r="H120" s="19">
        <v>2011</v>
      </c>
      <c r="I120" s="19">
        <v>20110824</v>
      </c>
      <c r="J120" s="19" t="s">
        <v>1501</v>
      </c>
      <c r="K120" s="19">
        <v>6</v>
      </c>
      <c r="L120" s="19">
        <v>35</v>
      </c>
      <c r="M120" s="19">
        <v>23</v>
      </c>
      <c r="N120" s="19">
        <v>49</v>
      </c>
      <c r="O120" s="19" t="s">
        <v>1502</v>
      </c>
      <c r="P120" s="19">
        <v>4</v>
      </c>
      <c r="Q120" s="19" t="s">
        <v>1518</v>
      </c>
      <c r="R120" s="19"/>
      <c r="S120" s="19">
        <v>5000</v>
      </c>
      <c r="T120" s="19" t="s">
        <v>45</v>
      </c>
      <c r="U120" s="19"/>
      <c r="V120" s="19"/>
      <c r="W120" s="19"/>
      <c r="X120" s="19">
        <v>690</v>
      </c>
      <c r="Y120" s="19">
        <v>0</v>
      </c>
      <c r="Z120" s="19">
        <v>1</v>
      </c>
      <c r="AA120" s="19" t="s">
        <v>48</v>
      </c>
      <c r="AB120" s="19">
        <v>1</v>
      </c>
      <c r="AC120" s="19">
        <v>210831</v>
      </c>
      <c r="AD120" s="19">
        <v>12</v>
      </c>
      <c r="AE120" s="19"/>
      <c r="AF120" s="19"/>
      <c r="AG120" s="19"/>
      <c r="AH120" s="19">
        <v>117396</v>
      </c>
      <c r="AI120" s="19">
        <v>1</v>
      </c>
      <c r="AJ120" s="19"/>
      <c r="AK120" s="19"/>
      <c r="AL120" s="19"/>
      <c r="AM120" s="19"/>
      <c r="AN120" s="19"/>
      <c r="AO120" s="19">
        <v>2.38</v>
      </c>
      <c r="AP120" s="19" t="s">
        <v>1519</v>
      </c>
      <c r="AQ120" s="19" t="s">
        <v>1502</v>
      </c>
      <c r="AR120" s="19" t="s">
        <v>1540</v>
      </c>
      <c r="AS120" s="19" t="s">
        <v>1541</v>
      </c>
      <c r="AT120" s="19" t="s">
        <v>1542</v>
      </c>
      <c r="AU120" s="19" t="s">
        <v>1543</v>
      </c>
      <c r="AV120" s="19" t="s">
        <v>1544</v>
      </c>
      <c r="AW120" s="19">
        <v>2008</v>
      </c>
      <c r="AX120" s="19">
        <v>3</v>
      </c>
      <c r="AY120" s="19" t="s">
        <v>1545</v>
      </c>
      <c r="AZ120" s="19" t="s">
        <v>1546</v>
      </c>
      <c r="BA120" s="19">
        <v>2009</v>
      </c>
      <c r="BB120" t="str">
        <f>VLOOKUP(AC120,CTCwiretagcode!A$2:C$708,3,FALSE)</f>
        <v>SSF</v>
      </c>
      <c r="BC120" t="str">
        <f t="shared" si="3"/>
        <v>mix</v>
      </c>
      <c r="BD120">
        <f t="shared" si="4"/>
        <v>3</v>
      </c>
    </row>
    <row r="121" spans="1:56" x14ac:dyDescent="0.25">
      <c r="A121" s="19" t="s">
        <v>1501</v>
      </c>
      <c r="B121" s="19">
        <v>4.0999999999999996</v>
      </c>
      <c r="C121" s="19">
        <v>20150424</v>
      </c>
      <c r="D121" s="19" t="s">
        <v>41</v>
      </c>
      <c r="E121" s="19" t="s">
        <v>41</v>
      </c>
      <c r="F121" s="19">
        <v>2376410</v>
      </c>
      <c r="G121" s="19">
        <v>1</v>
      </c>
      <c r="H121" s="19">
        <v>2012</v>
      </c>
      <c r="I121" s="19">
        <v>20120831</v>
      </c>
      <c r="J121" s="19" t="s">
        <v>1501</v>
      </c>
      <c r="K121" s="19">
        <v>6</v>
      </c>
      <c r="L121" s="19">
        <v>36</v>
      </c>
      <c r="M121" s="19">
        <v>23</v>
      </c>
      <c r="N121" s="19">
        <v>14</v>
      </c>
      <c r="O121" s="19" t="s">
        <v>1502</v>
      </c>
      <c r="P121" s="19">
        <v>4</v>
      </c>
      <c r="Q121" s="19" t="s">
        <v>1503</v>
      </c>
      <c r="R121" s="19"/>
      <c r="S121" s="19">
        <v>5000</v>
      </c>
      <c r="T121" s="19" t="s">
        <v>110</v>
      </c>
      <c r="U121" s="19"/>
      <c r="V121" s="19"/>
      <c r="W121" s="19"/>
      <c r="X121" s="19">
        <v>820</v>
      </c>
      <c r="Y121" s="19">
        <v>0</v>
      </c>
      <c r="Z121" s="19">
        <v>1</v>
      </c>
      <c r="AA121" s="19" t="s">
        <v>48</v>
      </c>
      <c r="AB121" s="19">
        <v>1</v>
      </c>
      <c r="AC121" s="19">
        <v>210831</v>
      </c>
      <c r="AD121" s="19">
        <v>12</v>
      </c>
      <c r="AE121" s="19"/>
      <c r="AF121" s="19"/>
      <c r="AG121" s="19"/>
      <c r="AH121" s="19">
        <v>121460</v>
      </c>
      <c r="AI121" s="19">
        <v>1</v>
      </c>
      <c r="AJ121" s="19"/>
      <c r="AK121" s="19"/>
      <c r="AL121" s="19"/>
      <c r="AM121" s="19"/>
      <c r="AN121" s="19"/>
      <c r="AO121" s="19">
        <v>2.2999999999999998</v>
      </c>
      <c r="AP121" s="19" t="s">
        <v>1504</v>
      </c>
      <c r="AQ121" s="19" t="s">
        <v>1502</v>
      </c>
      <c r="AR121" s="19" t="s">
        <v>1540</v>
      </c>
      <c r="AS121" s="19" t="s">
        <v>1541</v>
      </c>
      <c r="AT121" s="19" t="s">
        <v>1542</v>
      </c>
      <c r="AU121" s="19" t="s">
        <v>1543</v>
      </c>
      <c r="AV121" s="19" t="s">
        <v>1544</v>
      </c>
      <c r="AW121" s="19">
        <v>2008</v>
      </c>
      <c r="AX121" s="19">
        <v>3</v>
      </c>
      <c r="AY121" s="19" t="s">
        <v>1545</v>
      </c>
      <c r="AZ121" s="19" t="s">
        <v>1546</v>
      </c>
      <c r="BA121" s="19">
        <v>2009</v>
      </c>
      <c r="BB121" t="str">
        <f>VLOOKUP(AC121,CTCwiretagcode!A$2:C$708,3,FALSE)</f>
        <v>SSF</v>
      </c>
      <c r="BC121" t="str">
        <f t="shared" si="3"/>
        <v>NT</v>
      </c>
      <c r="BD121">
        <f t="shared" si="4"/>
        <v>3</v>
      </c>
    </row>
    <row r="122" spans="1:56" x14ac:dyDescent="0.25">
      <c r="A122" s="19" t="s">
        <v>1501</v>
      </c>
      <c r="B122" s="19">
        <v>4.0999999999999996</v>
      </c>
      <c r="C122" s="19">
        <v>20150424</v>
      </c>
      <c r="D122" s="19" t="s">
        <v>41</v>
      </c>
      <c r="E122" s="19" t="s">
        <v>41</v>
      </c>
      <c r="F122" s="19">
        <v>2354726</v>
      </c>
      <c r="G122" s="19">
        <v>1</v>
      </c>
      <c r="H122" s="19">
        <v>2012</v>
      </c>
      <c r="I122" s="19">
        <v>20120905</v>
      </c>
      <c r="J122" s="19" t="s">
        <v>1501</v>
      </c>
      <c r="K122" s="19">
        <v>6</v>
      </c>
      <c r="L122" s="19">
        <v>37</v>
      </c>
      <c r="M122" s="19">
        <v>23</v>
      </c>
      <c r="N122" s="19">
        <v>14</v>
      </c>
      <c r="O122" s="19" t="s">
        <v>1502</v>
      </c>
      <c r="P122" s="19">
        <v>4</v>
      </c>
      <c r="Q122" s="19" t="s">
        <v>1518</v>
      </c>
      <c r="R122" s="19"/>
      <c r="S122" s="19">
        <v>5000</v>
      </c>
      <c r="T122" s="19" t="s">
        <v>110</v>
      </c>
      <c r="U122" s="19"/>
      <c r="V122" s="19"/>
      <c r="W122" s="19"/>
      <c r="X122" s="19">
        <v>830</v>
      </c>
      <c r="Y122" s="19">
        <v>0</v>
      </c>
      <c r="Z122" s="19">
        <v>1</v>
      </c>
      <c r="AA122" s="19" t="s">
        <v>48</v>
      </c>
      <c r="AB122" s="19">
        <v>1</v>
      </c>
      <c r="AC122" s="19">
        <v>210831</v>
      </c>
      <c r="AD122" s="19">
        <v>12</v>
      </c>
      <c r="AE122" s="19"/>
      <c r="AF122" s="19"/>
      <c r="AG122" s="19"/>
      <c r="AH122" s="19">
        <v>121461</v>
      </c>
      <c r="AI122" s="19">
        <v>1</v>
      </c>
      <c r="AJ122" s="19"/>
      <c r="AK122" s="19"/>
      <c r="AL122" s="19"/>
      <c r="AM122" s="19"/>
      <c r="AN122" s="19"/>
      <c r="AO122" s="19">
        <v>2.92</v>
      </c>
      <c r="AP122" s="19" t="s">
        <v>1519</v>
      </c>
      <c r="AQ122" s="19" t="s">
        <v>1502</v>
      </c>
      <c r="AR122" s="19" t="s">
        <v>1540</v>
      </c>
      <c r="AS122" s="19" t="s">
        <v>1541</v>
      </c>
      <c r="AT122" s="19" t="s">
        <v>1542</v>
      </c>
      <c r="AU122" s="19" t="s">
        <v>1543</v>
      </c>
      <c r="AV122" s="19" t="s">
        <v>1544</v>
      </c>
      <c r="AW122" s="19">
        <v>2008</v>
      </c>
      <c r="AX122" s="19">
        <v>3</v>
      </c>
      <c r="AY122" s="19" t="s">
        <v>1545</v>
      </c>
      <c r="AZ122" s="19" t="s">
        <v>1546</v>
      </c>
      <c r="BA122" s="19">
        <v>2009</v>
      </c>
      <c r="BB122" t="str">
        <f>VLOOKUP(AC122,CTCwiretagcode!A$2:C$708,3,FALSE)</f>
        <v>SSF</v>
      </c>
      <c r="BC122" t="str">
        <f t="shared" si="3"/>
        <v>NT</v>
      </c>
      <c r="BD122">
        <f t="shared" si="4"/>
        <v>3</v>
      </c>
    </row>
    <row r="123" spans="1:56" x14ac:dyDescent="0.25">
      <c r="A123" s="19" t="s">
        <v>1501</v>
      </c>
      <c r="B123" s="19">
        <v>4.0999999999999996</v>
      </c>
      <c r="C123" s="19">
        <v>20120731</v>
      </c>
      <c r="D123" s="19" t="s">
        <v>41</v>
      </c>
      <c r="E123" s="19" t="s">
        <v>41</v>
      </c>
      <c r="F123" s="19">
        <v>1989451</v>
      </c>
      <c r="G123" s="19">
        <v>1</v>
      </c>
      <c r="H123" s="19">
        <v>2008</v>
      </c>
      <c r="I123" s="19">
        <v>20080917</v>
      </c>
      <c r="J123" s="19" t="s">
        <v>1501</v>
      </c>
      <c r="K123" s="19">
        <v>6</v>
      </c>
      <c r="L123" s="19">
        <v>38</v>
      </c>
      <c r="M123" s="19">
        <v>23</v>
      </c>
      <c r="N123" s="19">
        <v>14</v>
      </c>
      <c r="O123" s="19" t="s">
        <v>1502</v>
      </c>
      <c r="P123" s="19">
        <v>5</v>
      </c>
      <c r="Q123" s="19" t="s">
        <v>1503</v>
      </c>
      <c r="R123" s="19"/>
      <c r="S123" s="19">
        <v>0</v>
      </c>
      <c r="T123" s="19" t="s">
        <v>45</v>
      </c>
      <c r="U123" s="19"/>
      <c r="V123" s="19"/>
      <c r="W123" s="19"/>
      <c r="X123" s="19">
        <v>700</v>
      </c>
      <c r="Y123" s="19">
        <v>0</v>
      </c>
      <c r="Z123" s="19">
        <v>1</v>
      </c>
      <c r="AA123" s="19" t="s">
        <v>48</v>
      </c>
      <c r="AB123" s="19">
        <v>1</v>
      </c>
      <c r="AC123" s="19">
        <v>633286</v>
      </c>
      <c r="AD123" s="19">
        <v>12</v>
      </c>
      <c r="AE123" s="19"/>
      <c r="AF123" s="19"/>
      <c r="AG123" s="19"/>
      <c r="AH123" s="19">
        <v>105952</v>
      </c>
      <c r="AI123" s="19">
        <v>1</v>
      </c>
      <c r="AJ123" s="19"/>
      <c r="AK123" s="19"/>
      <c r="AL123" s="19"/>
      <c r="AM123" s="19"/>
      <c r="AN123" s="19"/>
      <c r="AO123" s="19">
        <v>2.4</v>
      </c>
      <c r="AP123" s="19" t="s">
        <v>1504</v>
      </c>
      <c r="AQ123" s="19" t="s">
        <v>1502</v>
      </c>
      <c r="AR123" s="19" t="s">
        <v>1540</v>
      </c>
      <c r="AS123" s="19" t="s">
        <v>1555</v>
      </c>
      <c r="AT123" s="19" t="s">
        <v>1556</v>
      </c>
      <c r="AU123" s="19" t="s">
        <v>1557</v>
      </c>
      <c r="AV123" s="19" t="s">
        <v>1558</v>
      </c>
      <c r="AW123" s="19">
        <v>2005</v>
      </c>
      <c r="AX123" s="19">
        <v>3</v>
      </c>
      <c r="AY123" s="19" t="s">
        <v>1559</v>
      </c>
      <c r="AZ123" s="19" t="s">
        <v>1560</v>
      </c>
      <c r="BA123" s="19">
        <v>2006</v>
      </c>
      <c r="BB123" t="str">
        <f>VLOOKUP(AC123,CTCwiretagcode!A$2:C$708,3,FALSE)</f>
        <v>NIS</v>
      </c>
      <c r="BC123" t="str">
        <f t="shared" si="3"/>
        <v>NT</v>
      </c>
      <c r="BD123">
        <f t="shared" si="4"/>
        <v>3</v>
      </c>
    </row>
    <row r="124" spans="1:56" x14ac:dyDescent="0.25">
      <c r="A124" s="19" t="s">
        <v>1501</v>
      </c>
      <c r="B124" s="19">
        <v>4.0999999999999996</v>
      </c>
      <c r="C124" s="19">
        <v>20120731</v>
      </c>
      <c r="D124" s="19" t="s">
        <v>41</v>
      </c>
      <c r="E124" s="19" t="s">
        <v>41</v>
      </c>
      <c r="F124" s="19">
        <v>1984451</v>
      </c>
      <c r="G124" s="19">
        <v>1</v>
      </c>
      <c r="H124" s="19">
        <v>2008</v>
      </c>
      <c r="I124" s="19">
        <v>20080903</v>
      </c>
      <c r="J124" s="19" t="s">
        <v>1501</v>
      </c>
      <c r="K124" s="19">
        <v>6</v>
      </c>
      <c r="L124" s="19">
        <v>36</v>
      </c>
      <c r="M124" s="19">
        <v>23</v>
      </c>
      <c r="N124" s="19">
        <v>29</v>
      </c>
      <c r="O124" s="19" t="s">
        <v>1502</v>
      </c>
      <c r="P124" s="19">
        <v>5</v>
      </c>
      <c r="Q124" s="19" t="s">
        <v>1518</v>
      </c>
      <c r="R124" s="19"/>
      <c r="S124" s="19">
        <v>5000</v>
      </c>
      <c r="T124" s="19" t="s">
        <v>45</v>
      </c>
      <c r="U124" s="19"/>
      <c r="V124" s="19"/>
      <c r="W124" s="19"/>
      <c r="X124" s="19">
        <v>680</v>
      </c>
      <c r="Y124" s="19">
        <v>0</v>
      </c>
      <c r="Z124" s="19">
        <v>1</v>
      </c>
      <c r="AA124" s="19" t="s">
        <v>48</v>
      </c>
      <c r="AB124" s="19">
        <v>1</v>
      </c>
      <c r="AC124" s="19">
        <v>633364</v>
      </c>
      <c r="AD124" s="19">
        <v>12</v>
      </c>
      <c r="AE124" s="19"/>
      <c r="AF124" s="19"/>
      <c r="AG124" s="19"/>
      <c r="AH124" s="19">
        <v>105992</v>
      </c>
      <c r="AI124" s="19">
        <v>1</v>
      </c>
      <c r="AJ124" s="19"/>
      <c r="AK124" s="19"/>
      <c r="AL124" s="19"/>
      <c r="AM124" s="19"/>
      <c r="AN124" s="19"/>
      <c r="AO124" s="19">
        <v>12.93</v>
      </c>
      <c r="AP124" s="19" t="s">
        <v>1519</v>
      </c>
      <c r="AQ124" s="19" t="s">
        <v>1502</v>
      </c>
      <c r="AR124" s="19" t="s">
        <v>1540</v>
      </c>
      <c r="AS124" s="19" t="s">
        <v>1541</v>
      </c>
      <c r="AT124" s="19" t="s">
        <v>1561</v>
      </c>
      <c r="AU124" s="19" t="s">
        <v>1543</v>
      </c>
      <c r="AV124" s="19" t="s">
        <v>1544</v>
      </c>
      <c r="AW124" s="19">
        <v>2005</v>
      </c>
      <c r="AX124" s="19">
        <v>1</v>
      </c>
      <c r="AY124" s="19" t="s">
        <v>1545</v>
      </c>
      <c r="AZ124" s="19" t="s">
        <v>1546</v>
      </c>
      <c r="BA124" s="19">
        <v>2006</v>
      </c>
      <c r="BB124" t="str">
        <f>VLOOKUP(AC124,CTCwiretagcode!A$2:C$708,3,FALSE)</f>
        <v>SKF</v>
      </c>
      <c r="BC124" t="str">
        <f t="shared" si="3"/>
        <v>Tr</v>
      </c>
      <c r="BD124">
        <f t="shared" si="4"/>
        <v>3</v>
      </c>
    </row>
    <row r="125" spans="1:56" x14ac:dyDescent="0.25">
      <c r="A125" s="19" t="s">
        <v>1501</v>
      </c>
      <c r="B125" s="19">
        <v>4.0999999999999996</v>
      </c>
      <c r="C125" s="19">
        <v>20120731</v>
      </c>
      <c r="D125" s="19" t="s">
        <v>41</v>
      </c>
      <c r="E125" s="19" t="s">
        <v>41</v>
      </c>
      <c r="F125" s="19">
        <v>2029260</v>
      </c>
      <c r="G125" s="19">
        <v>1</v>
      </c>
      <c r="H125" s="19">
        <v>2008</v>
      </c>
      <c r="I125" s="19">
        <v>20080819</v>
      </c>
      <c r="J125" s="19" t="s">
        <v>1501</v>
      </c>
      <c r="K125" s="19">
        <v>6</v>
      </c>
      <c r="L125" s="19">
        <v>34</v>
      </c>
      <c r="M125" s="19">
        <v>23</v>
      </c>
      <c r="N125" s="19">
        <v>14</v>
      </c>
      <c r="O125" s="19" t="s">
        <v>1502</v>
      </c>
      <c r="P125" s="19">
        <v>5</v>
      </c>
      <c r="Q125" s="19" t="s">
        <v>1503</v>
      </c>
      <c r="R125" s="19"/>
      <c r="S125" s="19">
        <v>5000</v>
      </c>
      <c r="T125" s="19" t="s">
        <v>45</v>
      </c>
      <c r="U125" s="19"/>
      <c r="V125" s="19"/>
      <c r="W125" s="19"/>
      <c r="X125" s="19">
        <v>690</v>
      </c>
      <c r="Y125" s="19">
        <v>0</v>
      </c>
      <c r="Z125" s="19">
        <v>1</v>
      </c>
      <c r="AA125" s="19" t="s">
        <v>48</v>
      </c>
      <c r="AB125" s="19">
        <v>1</v>
      </c>
      <c r="AC125" s="19">
        <v>633364</v>
      </c>
      <c r="AD125" s="19">
        <v>12</v>
      </c>
      <c r="AE125" s="19"/>
      <c r="AF125" s="19"/>
      <c r="AG125" s="19"/>
      <c r="AH125" s="19">
        <v>105876</v>
      </c>
      <c r="AI125" s="19">
        <v>1</v>
      </c>
      <c r="AJ125" s="19"/>
      <c r="AK125" s="19"/>
      <c r="AL125" s="19"/>
      <c r="AM125" s="19"/>
      <c r="AN125" s="19"/>
      <c r="AO125" s="19">
        <v>2.75</v>
      </c>
      <c r="AP125" s="19" t="s">
        <v>1504</v>
      </c>
      <c r="AQ125" s="19" t="s">
        <v>1502</v>
      </c>
      <c r="AR125" s="19" t="s">
        <v>1540</v>
      </c>
      <c r="AS125" s="19" t="s">
        <v>1541</v>
      </c>
      <c r="AT125" s="19" t="s">
        <v>1561</v>
      </c>
      <c r="AU125" s="19" t="s">
        <v>1543</v>
      </c>
      <c r="AV125" s="19" t="s">
        <v>1544</v>
      </c>
      <c r="AW125" s="19">
        <v>2005</v>
      </c>
      <c r="AX125" s="19">
        <v>1</v>
      </c>
      <c r="AY125" s="19" t="s">
        <v>1545</v>
      </c>
      <c r="AZ125" s="19" t="s">
        <v>1546</v>
      </c>
      <c r="BA125" s="19">
        <v>2006</v>
      </c>
      <c r="BB125" t="str">
        <f>VLOOKUP(AC125,CTCwiretagcode!A$2:C$708,3,FALSE)</f>
        <v>SKF</v>
      </c>
      <c r="BC125" t="str">
        <f t="shared" si="3"/>
        <v>NT</v>
      </c>
      <c r="BD125">
        <f t="shared" si="4"/>
        <v>3</v>
      </c>
    </row>
    <row r="126" spans="1:56" x14ac:dyDescent="0.25">
      <c r="A126" s="19" t="s">
        <v>1501</v>
      </c>
      <c r="B126" s="19">
        <v>4.0999999999999996</v>
      </c>
      <c r="C126" s="19">
        <v>20120725</v>
      </c>
      <c r="D126" s="19" t="s">
        <v>41</v>
      </c>
      <c r="E126" s="19" t="s">
        <v>41</v>
      </c>
      <c r="F126" s="19">
        <v>1913730</v>
      </c>
      <c r="G126" s="19">
        <v>1</v>
      </c>
      <c r="H126" s="19">
        <v>2007</v>
      </c>
      <c r="I126" s="19">
        <v>20070924</v>
      </c>
      <c r="J126" s="19" t="s">
        <v>1501</v>
      </c>
      <c r="K126" s="19">
        <v>6</v>
      </c>
      <c r="L126" s="19">
        <v>39</v>
      </c>
      <c r="M126" s="19">
        <v>23</v>
      </c>
      <c r="N126" s="19">
        <v>14</v>
      </c>
      <c r="O126" s="19" t="s">
        <v>1502</v>
      </c>
      <c r="P126" s="19">
        <v>5</v>
      </c>
      <c r="Q126" s="19" t="s">
        <v>1503</v>
      </c>
      <c r="R126" s="19"/>
      <c r="S126" s="19">
        <v>5000</v>
      </c>
      <c r="T126" s="19" t="s">
        <v>45</v>
      </c>
      <c r="U126" s="19"/>
      <c r="V126" s="19"/>
      <c r="W126" s="19"/>
      <c r="X126" s="19">
        <v>530</v>
      </c>
      <c r="Y126" s="19">
        <v>0</v>
      </c>
      <c r="Z126" s="19">
        <v>1</v>
      </c>
      <c r="AA126" s="19" t="s">
        <v>48</v>
      </c>
      <c r="AB126" s="19">
        <v>1</v>
      </c>
      <c r="AC126" s="19">
        <v>633369</v>
      </c>
      <c r="AD126" s="19">
        <v>12</v>
      </c>
      <c r="AE126" s="19"/>
      <c r="AF126" s="19"/>
      <c r="AG126" s="19"/>
      <c r="AH126" s="19">
        <v>103516</v>
      </c>
      <c r="AI126" s="19">
        <v>1</v>
      </c>
      <c r="AJ126" s="19"/>
      <c r="AK126" s="19"/>
      <c r="AL126" s="19"/>
      <c r="AM126" s="19"/>
      <c r="AN126" s="19"/>
      <c r="AO126" s="19">
        <v>1.62</v>
      </c>
      <c r="AP126" s="19" t="s">
        <v>1504</v>
      </c>
      <c r="AQ126" s="19" t="s">
        <v>1502</v>
      </c>
      <c r="AR126" s="19" t="s">
        <v>1540</v>
      </c>
      <c r="AS126" s="19" t="s">
        <v>1562</v>
      </c>
      <c r="AT126" s="19" t="s">
        <v>1563</v>
      </c>
      <c r="AU126" s="19" t="s">
        <v>1564</v>
      </c>
      <c r="AV126" s="19" t="s">
        <v>1565</v>
      </c>
      <c r="AW126" s="19">
        <v>2005</v>
      </c>
      <c r="AX126" s="19">
        <v>3</v>
      </c>
      <c r="AY126" s="19" t="s">
        <v>1566</v>
      </c>
      <c r="AZ126" s="19" t="s">
        <v>1567</v>
      </c>
      <c r="BA126" s="19">
        <v>2006</v>
      </c>
      <c r="BB126" t="str">
        <f>VLOOKUP(AC126,CTCwiretagcode!A$2:C$708,3,FALSE)</f>
        <v>SAM</v>
      </c>
      <c r="BC126" t="str">
        <f t="shared" si="3"/>
        <v>NT</v>
      </c>
      <c r="BD126">
        <f t="shared" si="4"/>
        <v>3</v>
      </c>
    </row>
    <row r="127" spans="1:56" x14ac:dyDescent="0.25">
      <c r="A127" s="19" t="s">
        <v>1501</v>
      </c>
      <c r="B127" s="19">
        <v>4.0999999999999996</v>
      </c>
      <c r="C127" s="19">
        <v>20120725</v>
      </c>
      <c r="D127" s="19" t="s">
        <v>41</v>
      </c>
      <c r="E127" s="19" t="s">
        <v>41</v>
      </c>
      <c r="F127" s="19">
        <v>1913589</v>
      </c>
      <c r="G127" s="19">
        <v>1</v>
      </c>
      <c r="H127" s="19">
        <v>2007</v>
      </c>
      <c r="I127" s="19">
        <v>20070925</v>
      </c>
      <c r="J127" s="19" t="s">
        <v>1501</v>
      </c>
      <c r="K127" s="19">
        <v>6</v>
      </c>
      <c r="L127" s="19">
        <v>39</v>
      </c>
      <c r="M127" s="19">
        <v>23</v>
      </c>
      <c r="N127" s="19">
        <v>17</v>
      </c>
      <c r="O127" s="19" t="s">
        <v>1502</v>
      </c>
      <c r="P127" s="19">
        <v>5</v>
      </c>
      <c r="Q127" s="19" t="s">
        <v>1503</v>
      </c>
      <c r="R127" s="19"/>
      <c r="S127" s="19">
        <v>5000</v>
      </c>
      <c r="T127" s="19" t="s">
        <v>45</v>
      </c>
      <c r="U127" s="19"/>
      <c r="V127" s="19"/>
      <c r="W127" s="19"/>
      <c r="X127" s="19">
        <v>530</v>
      </c>
      <c r="Y127" s="19">
        <v>0</v>
      </c>
      <c r="Z127" s="19">
        <v>1</v>
      </c>
      <c r="AA127" s="19" t="s">
        <v>48</v>
      </c>
      <c r="AB127" s="19">
        <v>1</v>
      </c>
      <c r="AC127" s="19">
        <v>633369</v>
      </c>
      <c r="AD127" s="19">
        <v>12</v>
      </c>
      <c r="AE127" s="19"/>
      <c r="AF127" s="19"/>
      <c r="AG127" s="19"/>
      <c r="AH127" s="19">
        <v>103516</v>
      </c>
      <c r="AI127" s="19">
        <v>1</v>
      </c>
      <c r="AJ127" s="19"/>
      <c r="AK127" s="19"/>
      <c r="AL127" s="19"/>
      <c r="AM127" s="19"/>
      <c r="AN127" s="19"/>
      <c r="AO127" s="19">
        <v>1.62</v>
      </c>
      <c r="AP127" s="19" t="s">
        <v>1504</v>
      </c>
      <c r="AQ127" s="19" t="s">
        <v>1502</v>
      </c>
      <c r="AR127" s="19" t="s">
        <v>1540</v>
      </c>
      <c r="AS127" s="19" t="s">
        <v>1562</v>
      </c>
      <c r="AT127" s="19" t="s">
        <v>1563</v>
      </c>
      <c r="AU127" s="19" t="s">
        <v>1564</v>
      </c>
      <c r="AV127" s="19" t="s">
        <v>1565</v>
      </c>
      <c r="AW127" s="19">
        <v>2005</v>
      </c>
      <c r="AX127" s="19">
        <v>3</v>
      </c>
      <c r="AY127" s="19" t="s">
        <v>1566</v>
      </c>
      <c r="AZ127" s="19" t="s">
        <v>1567</v>
      </c>
      <c r="BA127" s="19">
        <v>2006</v>
      </c>
      <c r="BB127" t="str">
        <f>VLOOKUP(AC127,CTCwiretagcode!A$2:C$708,3,FALSE)</f>
        <v>SAM</v>
      </c>
      <c r="BC127" t="str">
        <f t="shared" si="3"/>
        <v>Tr</v>
      </c>
      <c r="BD127">
        <f t="shared" si="4"/>
        <v>3</v>
      </c>
    </row>
    <row r="128" spans="1:56" x14ac:dyDescent="0.25">
      <c r="A128" s="19" t="s">
        <v>1501</v>
      </c>
      <c r="B128" s="19">
        <v>4.0999999999999996</v>
      </c>
      <c r="C128" s="19">
        <v>20120725</v>
      </c>
      <c r="D128" s="19" t="s">
        <v>41</v>
      </c>
      <c r="E128" s="19" t="s">
        <v>41</v>
      </c>
      <c r="F128" s="19">
        <v>1913621</v>
      </c>
      <c r="G128" s="19">
        <v>1</v>
      </c>
      <c r="H128" s="19">
        <v>2007</v>
      </c>
      <c r="I128" s="19">
        <v>20070815</v>
      </c>
      <c r="J128" s="19" t="s">
        <v>1501</v>
      </c>
      <c r="K128" s="19">
        <v>6</v>
      </c>
      <c r="L128" s="19">
        <v>33</v>
      </c>
      <c r="M128" s="19">
        <v>23</v>
      </c>
      <c r="N128" s="19">
        <v>29</v>
      </c>
      <c r="O128" s="19" t="s">
        <v>1502</v>
      </c>
      <c r="P128" s="19">
        <v>5</v>
      </c>
      <c r="Q128" s="19" t="s">
        <v>1518</v>
      </c>
      <c r="R128" s="19"/>
      <c r="S128" s="19">
        <v>5000</v>
      </c>
      <c r="T128" s="19" t="s">
        <v>45</v>
      </c>
      <c r="U128" s="19"/>
      <c r="V128" s="19"/>
      <c r="W128" s="19"/>
      <c r="X128" s="19">
        <v>550</v>
      </c>
      <c r="Y128" s="19">
        <v>0</v>
      </c>
      <c r="Z128" s="19">
        <v>1</v>
      </c>
      <c r="AA128" s="19" t="s">
        <v>48</v>
      </c>
      <c r="AB128" s="19">
        <v>1</v>
      </c>
      <c r="AC128" s="19">
        <v>633369</v>
      </c>
      <c r="AD128" s="19">
        <v>12</v>
      </c>
      <c r="AE128" s="19"/>
      <c r="AF128" s="19"/>
      <c r="AG128" s="19"/>
      <c r="AH128" s="19">
        <v>103522</v>
      </c>
      <c r="AI128" s="19">
        <v>1</v>
      </c>
      <c r="AJ128" s="19"/>
      <c r="AK128" s="19"/>
      <c r="AL128" s="19"/>
      <c r="AM128" s="19"/>
      <c r="AN128" s="19"/>
      <c r="AO128" s="19">
        <v>1</v>
      </c>
      <c r="AP128" s="19" t="s">
        <v>1519</v>
      </c>
      <c r="AQ128" s="19" t="s">
        <v>1502</v>
      </c>
      <c r="AR128" s="19" t="s">
        <v>1540</v>
      </c>
      <c r="AS128" s="19" t="s">
        <v>1562</v>
      </c>
      <c r="AT128" s="19" t="s">
        <v>1563</v>
      </c>
      <c r="AU128" s="19" t="s">
        <v>1564</v>
      </c>
      <c r="AV128" s="19" t="s">
        <v>1565</v>
      </c>
      <c r="AW128" s="19">
        <v>2005</v>
      </c>
      <c r="AX128" s="19">
        <v>3</v>
      </c>
      <c r="AY128" s="19" t="s">
        <v>1566</v>
      </c>
      <c r="AZ128" s="19" t="s">
        <v>1567</v>
      </c>
      <c r="BA128" s="19">
        <v>2006</v>
      </c>
      <c r="BB128" t="str">
        <f>VLOOKUP(AC128,CTCwiretagcode!A$2:C$708,3,FALSE)</f>
        <v>SAM</v>
      </c>
      <c r="BC128" t="str">
        <f t="shared" si="3"/>
        <v>Tr</v>
      </c>
      <c r="BD128">
        <f t="shared" si="4"/>
        <v>3</v>
      </c>
    </row>
    <row r="129" spans="1:56" x14ac:dyDescent="0.25">
      <c r="A129" s="19" t="s">
        <v>1501</v>
      </c>
      <c r="B129" s="19">
        <v>4.0999999999999996</v>
      </c>
      <c r="C129" s="19">
        <v>20120725</v>
      </c>
      <c r="D129" s="19" t="s">
        <v>41</v>
      </c>
      <c r="E129" s="19" t="s">
        <v>41</v>
      </c>
      <c r="F129" s="19">
        <v>1899398</v>
      </c>
      <c r="G129" s="19">
        <v>1</v>
      </c>
      <c r="H129" s="19">
        <v>2007</v>
      </c>
      <c r="I129" s="19">
        <v>20070827</v>
      </c>
      <c r="J129" s="19" t="s">
        <v>1501</v>
      </c>
      <c r="K129" s="19">
        <v>6</v>
      </c>
      <c r="L129" s="19">
        <v>35</v>
      </c>
      <c r="M129" s="19">
        <v>23</v>
      </c>
      <c r="N129" s="19">
        <v>14</v>
      </c>
      <c r="O129" s="19" t="s">
        <v>1502</v>
      </c>
      <c r="P129" s="19">
        <v>5</v>
      </c>
      <c r="Q129" s="19" t="s">
        <v>1518</v>
      </c>
      <c r="R129" s="19"/>
      <c r="S129" s="19">
        <v>5000</v>
      </c>
      <c r="T129" s="19" t="s">
        <v>45</v>
      </c>
      <c r="U129" s="19"/>
      <c r="V129" s="19"/>
      <c r="W129" s="19"/>
      <c r="X129" s="19">
        <v>500</v>
      </c>
      <c r="Y129" s="19">
        <v>0</v>
      </c>
      <c r="Z129" s="19">
        <v>1</v>
      </c>
      <c r="AA129" s="19" t="s">
        <v>48</v>
      </c>
      <c r="AB129" s="19">
        <v>1</v>
      </c>
      <c r="AC129" s="19">
        <v>633369</v>
      </c>
      <c r="AD129" s="19">
        <v>12</v>
      </c>
      <c r="AE129" s="19"/>
      <c r="AF129" s="19"/>
      <c r="AG129" s="19"/>
      <c r="AH129" s="19">
        <v>104498</v>
      </c>
      <c r="AI129" s="19">
        <v>1</v>
      </c>
      <c r="AJ129" s="19"/>
      <c r="AK129" s="19"/>
      <c r="AL129" s="19"/>
      <c r="AM129" s="19"/>
      <c r="AN129" s="19"/>
      <c r="AO129" s="19">
        <v>2.33</v>
      </c>
      <c r="AP129" s="19" t="s">
        <v>1519</v>
      </c>
      <c r="AQ129" s="19" t="s">
        <v>1502</v>
      </c>
      <c r="AR129" s="19" t="s">
        <v>1540</v>
      </c>
      <c r="AS129" s="19" t="s">
        <v>1562</v>
      </c>
      <c r="AT129" s="19" t="s">
        <v>1563</v>
      </c>
      <c r="AU129" s="19" t="s">
        <v>1564</v>
      </c>
      <c r="AV129" s="19" t="s">
        <v>1565</v>
      </c>
      <c r="AW129" s="19">
        <v>2005</v>
      </c>
      <c r="AX129" s="19">
        <v>3</v>
      </c>
      <c r="AY129" s="19" t="s">
        <v>1566</v>
      </c>
      <c r="AZ129" s="19" t="s">
        <v>1567</v>
      </c>
      <c r="BA129" s="19">
        <v>2006</v>
      </c>
      <c r="BB129" t="str">
        <f>VLOOKUP(AC129,CTCwiretagcode!A$2:C$708,3,FALSE)</f>
        <v>SAM</v>
      </c>
      <c r="BC129" t="str">
        <f t="shared" si="3"/>
        <v>NT</v>
      </c>
      <c r="BD129">
        <f t="shared" si="4"/>
        <v>3</v>
      </c>
    </row>
    <row r="130" spans="1:56" x14ac:dyDescent="0.25">
      <c r="A130" s="19" t="s">
        <v>1501</v>
      </c>
      <c r="B130" s="19">
        <v>4.0999999999999996</v>
      </c>
      <c r="C130" s="19">
        <v>20120725</v>
      </c>
      <c r="D130" s="19" t="s">
        <v>41</v>
      </c>
      <c r="E130" s="19" t="s">
        <v>41</v>
      </c>
      <c r="F130" s="19">
        <v>1913183</v>
      </c>
      <c r="G130" s="19">
        <v>1</v>
      </c>
      <c r="H130" s="19">
        <v>2007</v>
      </c>
      <c r="I130" s="19">
        <v>20070905</v>
      </c>
      <c r="J130" s="19" t="s">
        <v>1501</v>
      </c>
      <c r="K130" s="19">
        <v>6</v>
      </c>
      <c r="L130" s="19">
        <v>36</v>
      </c>
      <c r="M130" s="19">
        <v>23</v>
      </c>
      <c r="N130" s="19">
        <v>14</v>
      </c>
      <c r="O130" s="19" t="s">
        <v>1502</v>
      </c>
      <c r="P130" s="19">
        <v>5</v>
      </c>
      <c r="Q130" s="19" t="s">
        <v>1518</v>
      </c>
      <c r="R130" s="19"/>
      <c r="S130" s="19">
        <v>5000</v>
      </c>
      <c r="T130" s="19" t="s">
        <v>45</v>
      </c>
      <c r="U130" s="19"/>
      <c r="V130" s="19"/>
      <c r="W130" s="19"/>
      <c r="X130" s="19">
        <v>620</v>
      </c>
      <c r="Y130" s="19">
        <v>0</v>
      </c>
      <c r="Z130" s="19">
        <v>1</v>
      </c>
      <c r="AA130" s="19" t="s">
        <v>48</v>
      </c>
      <c r="AB130" s="19">
        <v>1</v>
      </c>
      <c r="AC130" s="19">
        <v>633369</v>
      </c>
      <c r="AD130" s="19">
        <v>12</v>
      </c>
      <c r="AE130" s="19"/>
      <c r="AF130" s="19"/>
      <c r="AG130" s="19"/>
      <c r="AH130" s="19">
        <v>104499</v>
      </c>
      <c r="AI130" s="19">
        <v>1</v>
      </c>
      <c r="AJ130" s="19"/>
      <c r="AK130" s="19"/>
      <c r="AL130" s="19"/>
      <c r="AM130" s="19"/>
      <c r="AN130" s="19"/>
      <c r="AO130" s="19">
        <v>1.25</v>
      </c>
      <c r="AP130" s="19" t="s">
        <v>1519</v>
      </c>
      <c r="AQ130" s="19" t="s">
        <v>1502</v>
      </c>
      <c r="AR130" s="19" t="s">
        <v>1540</v>
      </c>
      <c r="AS130" s="19" t="s">
        <v>1562</v>
      </c>
      <c r="AT130" s="19" t="s">
        <v>1563</v>
      </c>
      <c r="AU130" s="19" t="s">
        <v>1564</v>
      </c>
      <c r="AV130" s="19" t="s">
        <v>1565</v>
      </c>
      <c r="AW130" s="19">
        <v>2005</v>
      </c>
      <c r="AX130" s="19">
        <v>3</v>
      </c>
      <c r="AY130" s="19" t="s">
        <v>1566</v>
      </c>
      <c r="AZ130" s="19" t="s">
        <v>1567</v>
      </c>
      <c r="BA130" s="19">
        <v>2006</v>
      </c>
      <c r="BB130" t="str">
        <f>VLOOKUP(AC130,CTCwiretagcode!A$2:C$708,3,FALSE)</f>
        <v>SAM</v>
      </c>
      <c r="BC130" t="str">
        <f t="shared" si="3"/>
        <v>NT</v>
      </c>
      <c r="BD130">
        <f t="shared" si="4"/>
        <v>3</v>
      </c>
    </row>
    <row r="131" spans="1:56" x14ac:dyDescent="0.25">
      <c r="A131" s="19" t="s">
        <v>1501</v>
      </c>
      <c r="B131" s="19">
        <v>4.0999999999999996</v>
      </c>
      <c r="C131" s="19">
        <v>20120725</v>
      </c>
      <c r="D131" s="19" t="s">
        <v>41</v>
      </c>
      <c r="E131" s="19" t="s">
        <v>41</v>
      </c>
      <c r="F131" s="19">
        <v>1913187</v>
      </c>
      <c r="G131" s="19">
        <v>1</v>
      </c>
      <c r="H131" s="19">
        <v>2007</v>
      </c>
      <c r="I131" s="19">
        <v>20070905</v>
      </c>
      <c r="J131" s="19" t="s">
        <v>1501</v>
      </c>
      <c r="K131" s="19">
        <v>6</v>
      </c>
      <c r="L131" s="19">
        <v>36</v>
      </c>
      <c r="M131" s="19">
        <v>23</v>
      </c>
      <c r="N131" s="19">
        <v>14</v>
      </c>
      <c r="O131" s="19" t="s">
        <v>1502</v>
      </c>
      <c r="P131" s="19">
        <v>5</v>
      </c>
      <c r="Q131" s="19" t="s">
        <v>1518</v>
      </c>
      <c r="R131" s="19"/>
      <c r="S131" s="19">
        <v>5000</v>
      </c>
      <c r="T131" s="19" t="s">
        <v>45</v>
      </c>
      <c r="U131" s="19"/>
      <c r="V131" s="19"/>
      <c r="W131" s="19"/>
      <c r="X131" s="19">
        <v>600</v>
      </c>
      <c r="Y131" s="19">
        <v>0</v>
      </c>
      <c r="Z131" s="19">
        <v>1</v>
      </c>
      <c r="AA131" s="19" t="s">
        <v>48</v>
      </c>
      <c r="AB131" s="19">
        <v>1</v>
      </c>
      <c r="AC131" s="19">
        <v>633369</v>
      </c>
      <c r="AD131" s="19">
        <v>12</v>
      </c>
      <c r="AE131" s="19"/>
      <c r="AF131" s="19"/>
      <c r="AG131" s="19"/>
      <c r="AH131" s="19">
        <v>104499</v>
      </c>
      <c r="AI131" s="19">
        <v>1</v>
      </c>
      <c r="AJ131" s="19"/>
      <c r="AK131" s="19"/>
      <c r="AL131" s="19"/>
      <c r="AM131" s="19"/>
      <c r="AN131" s="19"/>
      <c r="AO131" s="19">
        <v>1.25</v>
      </c>
      <c r="AP131" s="19" t="s">
        <v>1519</v>
      </c>
      <c r="AQ131" s="19" t="s">
        <v>1502</v>
      </c>
      <c r="AR131" s="19" t="s">
        <v>1540</v>
      </c>
      <c r="AS131" s="19" t="s">
        <v>1562</v>
      </c>
      <c r="AT131" s="19" t="s">
        <v>1563</v>
      </c>
      <c r="AU131" s="19" t="s">
        <v>1564</v>
      </c>
      <c r="AV131" s="19" t="s">
        <v>1565</v>
      </c>
      <c r="AW131" s="19">
        <v>2005</v>
      </c>
      <c r="AX131" s="19">
        <v>3</v>
      </c>
      <c r="AY131" s="19" t="s">
        <v>1566</v>
      </c>
      <c r="AZ131" s="19" t="s">
        <v>1567</v>
      </c>
      <c r="BA131" s="19">
        <v>2006</v>
      </c>
      <c r="BB131" t="str">
        <f>VLOOKUP(AC131,CTCwiretagcode!A$2:C$708,3,FALSE)</f>
        <v>SAM</v>
      </c>
      <c r="BC131" t="str">
        <f t="shared" ref="BC131:BC194" si="5">VLOOKUP(N131,BF$2:BG$7,2,FALSE)</f>
        <v>NT</v>
      </c>
      <c r="BD131">
        <f t="shared" ref="BD131:BD194" si="6">IF(MID(I131,5,2)*1&gt;=10,4,3)</f>
        <v>3</v>
      </c>
    </row>
    <row r="132" spans="1:56" x14ac:dyDescent="0.25">
      <c r="A132" s="19" t="s">
        <v>1501</v>
      </c>
      <c r="B132" s="19">
        <v>4.0999999999999996</v>
      </c>
      <c r="C132" s="19">
        <v>20120725</v>
      </c>
      <c r="D132" s="19" t="s">
        <v>41</v>
      </c>
      <c r="E132" s="19" t="s">
        <v>41</v>
      </c>
      <c r="F132" s="19">
        <v>1942538</v>
      </c>
      <c r="G132" s="19">
        <v>1</v>
      </c>
      <c r="H132" s="19">
        <v>2007</v>
      </c>
      <c r="I132" s="19">
        <v>20070906</v>
      </c>
      <c r="J132" s="19" t="s">
        <v>1501</v>
      </c>
      <c r="K132" s="19">
        <v>6</v>
      </c>
      <c r="L132" s="19">
        <v>36</v>
      </c>
      <c r="M132" s="19">
        <v>23</v>
      </c>
      <c r="N132" s="19">
        <v>19</v>
      </c>
      <c r="O132" s="19" t="s">
        <v>1502</v>
      </c>
      <c r="P132" s="19">
        <v>5</v>
      </c>
      <c r="Q132" s="19" t="s">
        <v>1518</v>
      </c>
      <c r="R132" s="19"/>
      <c r="S132" s="19">
        <v>5000</v>
      </c>
      <c r="T132" s="19" t="s">
        <v>45</v>
      </c>
      <c r="U132" s="19"/>
      <c r="V132" s="19"/>
      <c r="W132" s="19"/>
      <c r="X132" s="19">
        <v>520</v>
      </c>
      <c r="Y132" s="19">
        <v>0</v>
      </c>
      <c r="Z132" s="19">
        <v>1</v>
      </c>
      <c r="AA132" s="19" t="s">
        <v>48</v>
      </c>
      <c r="AB132" s="19">
        <v>1</v>
      </c>
      <c r="AC132" s="19">
        <v>633369</v>
      </c>
      <c r="AD132" s="19">
        <v>12</v>
      </c>
      <c r="AE132" s="19"/>
      <c r="AF132" s="19"/>
      <c r="AG132" s="19"/>
      <c r="AH132" s="19">
        <v>104499</v>
      </c>
      <c r="AI132" s="19">
        <v>1</v>
      </c>
      <c r="AJ132" s="19"/>
      <c r="AK132" s="19"/>
      <c r="AL132" s="19"/>
      <c r="AM132" s="19"/>
      <c r="AN132" s="19"/>
      <c r="AO132" s="19">
        <v>1.25</v>
      </c>
      <c r="AP132" s="19" t="s">
        <v>1519</v>
      </c>
      <c r="AQ132" s="19" t="s">
        <v>1502</v>
      </c>
      <c r="AR132" s="19" t="s">
        <v>1540</v>
      </c>
      <c r="AS132" s="19" t="s">
        <v>1562</v>
      </c>
      <c r="AT132" s="19" t="s">
        <v>1563</v>
      </c>
      <c r="AU132" s="19" t="s">
        <v>1564</v>
      </c>
      <c r="AV132" s="19" t="s">
        <v>1565</v>
      </c>
      <c r="AW132" s="19">
        <v>2005</v>
      </c>
      <c r="AX132" s="19">
        <v>3</v>
      </c>
      <c r="AY132" s="19" t="s">
        <v>1566</v>
      </c>
      <c r="AZ132" s="19" t="s">
        <v>1567</v>
      </c>
      <c r="BA132" s="19">
        <v>2006</v>
      </c>
      <c r="BB132" t="str">
        <f>VLOOKUP(AC132,CTCwiretagcode!A$2:C$708,3,FALSE)</f>
        <v>SAM</v>
      </c>
      <c r="BC132" t="str">
        <f t="shared" si="5"/>
        <v>NT</v>
      </c>
      <c r="BD132">
        <f t="shared" si="6"/>
        <v>3</v>
      </c>
    </row>
    <row r="133" spans="1:56" x14ac:dyDescent="0.25">
      <c r="A133" s="19" t="s">
        <v>1501</v>
      </c>
      <c r="B133" s="19">
        <v>4.0999999999999996</v>
      </c>
      <c r="C133" s="19">
        <v>20120725</v>
      </c>
      <c r="D133" s="19" t="s">
        <v>41</v>
      </c>
      <c r="E133" s="19" t="s">
        <v>41</v>
      </c>
      <c r="F133" s="19">
        <v>1913901</v>
      </c>
      <c r="G133" s="19">
        <v>1</v>
      </c>
      <c r="H133" s="19">
        <v>2007</v>
      </c>
      <c r="I133" s="19">
        <v>20070906</v>
      </c>
      <c r="J133" s="19" t="s">
        <v>1501</v>
      </c>
      <c r="K133" s="19">
        <v>6</v>
      </c>
      <c r="L133" s="19">
        <v>36</v>
      </c>
      <c r="M133" s="19">
        <v>23</v>
      </c>
      <c r="N133" s="19">
        <v>19</v>
      </c>
      <c r="O133" s="19" t="s">
        <v>1502</v>
      </c>
      <c r="P133" s="19">
        <v>5</v>
      </c>
      <c r="Q133" s="19" t="s">
        <v>1518</v>
      </c>
      <c r="R133" s="19"/>
      <c r="S133" s="19">
        <v>5000</v>
      </c>
      <c r="T133" s="19" t="s">
        <v>45</v>
      </c>
      <c r="U133" s="19"/>
      <c r="V133" s="19"/>
      <c r="W133" s="19"/>
      <c r="X133" s="19">
        <v>580</v>
      </c>
      <c r="Y133" s="19">
        <v>0</v>
      </c>
      <c r="Z133" s="19">
        <v>1</v>
      </c>
      <c r="AA133" s="19" t="s">
        <v>48</v>
      </c>
      <c r="AB133" s="19">
        <v>1</v>
      </c>
      <c r="AC133" s="19">
        <v>633369</v>
      </c>
      <c r="AD133" s="19">
        <v>12</v>
      </c>
      <c r="AE133" s="19"/>
      <c r="AF133" s="19"/>
      <c r="AG133" s="19"/>
      <c r="AH133" s="19">
        <v>104499</v>
      </c>
      <c r="AI133" s="19">
        <v>1</v>
      </c>
      <c r="AJ133" s="19"/>
      <c r="AK133" s="19"/>
      <c r="AL133" s="19"/>
      <c r="AM133" s="19"/>
      <c r="AN133" s="19"/>
      <c r="AO133" s="19">
        <v>1.25</v>
      </c>
      <c r="AP133" s="19" t="s">
        <v>1519</v>
      </c>
      <c r="AQ133" s="19" t="s">
        <v>1502</v>
      </c>
      <c r="AR133" s="19" t="s">
        <v>1540</v>
      </c>
      <c r="AS133" s="19" t="s">
        <v>1562</v>
      </c>
      <c r="AT133" s="19" t="s">
        <v>1563</v>
      </c>
      <c r="AU133" s="19" t="s">
        <v>1564</v>
      </c>
      <c r="AV133" s="19" t="s">
        <v>1565</v>
      </c>
      <c r="AW133" s="19">
        <v>2005</v>
      </c>
      <c r="AX133" s="19">
        <v>3</v>
      </c>
      <c r="AY133" s="19" t="s">
        <v>1566</v>
      </c>
      <c r="AZ133" s="19" t="s">
        <v>1567</v>
      </c>
      <c r="BA133" s="19">
        <v>2006</v>
      </c>
      <c r="BB133" t="str">
        <f>VLOOKUP(AC133,CTCwiretagcode!A$2:C$708,3,FALSE)</f>
        <v>SAM</v>
      </c>
      <c r="BC133" t="str">
        <f t="shared" si="5"/>
        <v>NT</v>
      </c>
      <c r="BD133">
        <f t="shared" si="6"/>
        <v>3</v>
      </c>
    </row>
    <row r="134" spans="1:56" x14ac:dyDescent="0.25">
      <c r="A134" s="19" t="s">
        <v>1501</v>
      </c>
      <c r="B134" s="19">
        <v>4.0999999999999996</v>
      </c>
      <c r="C134" s="19">
        <v>20120725</v>
      </c>
      <c r="D134" s="19" t="s">
        <v>41</v>
      </c>
      <c r="E134" s="19" t="s">
        <v>41</v>
      </c>
      <c r="F134" s="19">
        <v>1942278</v>
      </c>
      <c r="G134" s="19">
        <v>1</v>
      </c>
      <c r="H134" s="19">
        <v>2007</v>
      </c>
      <c r="I134" s="19">
        <v>20070822</v>
      </c>
      <c r="J134" s="19" t="s">
        <v>1501</v>
      </c>
      <c r="K134" s="19">
        <v>6</v>
      </c>
      <c r="L134" s="19">
        <v>34</v>
      </c>
      <c r="M134" s="19">
        <v>23</v>
      </c>
      <c r="N134" s="19">
        <v>14</v>
      </c>
      <c r="O134" s="19" t="s">
        <v>1502</v>
      </c>
      <c r="P134" s="19">
        <v>5</v>
      </c>
      <c r="Q134" s="19" t="s">
        <v>1503</v>
      </c>
      <c r="R134" s="19"/>
      <c r="S134" s="19">
        <v>5000</v>
      </c>
      <c r="T134" s="19" t="s">
        <v>45</v>
      </c>
      <c r="U134" s="19"/>
      <c r="V134" s="19"/>
      <c r="W134" s="19"/>
      <c r="X134" s="19">
        <v>550</v>
      </c>
      <c r="Y134" s="19">
        <v>0</v>
      </c>
      <c r="Z134" s="19">
        <v>1</v>
      </c>
      <c r="AA134" s="19" t="s">
        <v>48</v>
      </c>
      <c r="AB134" s="19">
        <v>1</v>
      </c>
      <c r="AC134" s="19">
        <v>633369</v>
      </c>
      <c r="AD134" s="19">
        <v>12</v>
      </c>
      <c r="AE134" s="19"/>
      <c r="AF134" s="19"/>
      <c r="AG134" s="19"/>
      <c r="AH134" s="19">
        <v>103511</v>
      </c>
      <c r="AI134" s="19">
        <v>1</v>
      </c>
      <c r="AJ134" s="19"/>
      <c r="AK134" s="19"/>
      <c r="AL134" s="19"/>
      <c r="AM134" s="19"/>
      <c r="AN134" s="19"/>
      <c r="AO134" s="19">
        <v>7.08</v>
      </c>
      <c r="AP134" s="19" t="s">
        <v>1504</v>
      </c>
      <c r="AQ134" s="19" t="s">
        <v>1502</v>
      </c>
      <c r="AR134" s="19" t="s">
        <v>1540</v>
      </c>
      <c r="AS134" s="19" t="s">
        <v>1562</v>
      </c>
      <c r="AT134" s="19" t="s">
        <v>1563</v>
      </c>
      <c r="AU134" s="19" t="s">
        <v>1564</v>
      </c>
      <c r="AV134" s="19" t="s">
        <v>1565</v>
      </c>
      <c r="AW134" s="19">
        <v>2005</v>
      </c>
      <c r="AX134" s="19">
        <v>3</v>
      </c>
      <c r="AY134" s="19" t="s">
        <v>1566</v>
      </c>
      <c r="AZ134" s="19" t="s">
        <v>1567</v>
      </c>
      <c r="BA134" s="19">
        <v>2006</v>
      </c>
      <c r="BB134" t="str">
        <f>VLOOKUP(AC134,CTCwiretagcode!A$2:C$708,3,FALSE)</f>
        <v>SAM</v>
      </c>
      <c r="BC134" t="str">
        <f t="shared" si="5"/>
        <v>NT</v>
      </c>
      <c r="BD134">
        <f t="shared" si="6"/>
        <v>3</v>
      </c>
    </row>
    <row r="135" spans="1:56" x14ac:dyDescent="0.25">
      <c r="A135" s="19" t="s">
        <v>1501</v>
      </c>
      <c r="B135" s="19">
        <v>4.0999999999999996</v>
      </c>
      <c r="C135" s="19">
        <v>20120725</v>
      </c>
      <c r="D135" s="19" t="s">
        <v>41</v>
      </c>
      <c r="E135" s="19" t="s">
        <v>41</v>
      </c>
      <c r="F135" s="19">
        <v>1942379</v>
      </c>
      <c r="G135" s="19">
        <v>1</v>
      </c>
      <c r="H135" s="19">
        <v>2007</v>
      </c>
      <c r="I135" s="19">
        <v>20070907</v>
      </c>
      <c r="J135" s="19" t="s">
        <v>1501</v>
      </c>
      <c r="K135" s="19">
        <v>6</v>
      </c>
      <c r="L135" s="19">
        <v>36</v>
      </c>
      <c r="M135" s="19">
        <v>23</v>
      </c>
      <c r="N135" s="19">
        <v>17</v>
      </c>
      <c r="O135" s="19" t="s">
        <v>1502</v>
      </c>
      <c r="P135" s="19">
        <v>5</v>
      </c>
      <c r="Q135" s="19" t="s">
        <v>1503</v>
      </c>
      <c r="R135" s="19"/>
      <c r="S135" s="19">
        <v>5000</v>
      </c>
      <c r="T135" s="19" t="s">
        <v>45</v>
      </c>
      <c r="U135" s="19"/>
      <c r="V135" s="19"/>
      <c r="W135" s="19"/>
      <c r="X135" s="19">
        <v>490</v>
      </c>
      <c r="Y135" s="19">
        <v>0</v>
      </c>
      <c r="Z135" s="19">
        <v>1</v>
      </c>
      <c r="AA135" s="19" t="s">
        <v>48</v>
      </c>
      <c r="AB135" s="19">
        <v>1</v>
      </c>
      <c r="AC135" s="19">
        <v>633369</v>
      </c>
      <c r="AD135" s="19">
        <v>12</v>
      </c>
      <c r="AE135" s="19"/>
      <c r="AF135" s="19"/>
      <c r="AG135" s="19"/>
      <c r="AH135" s="19">
        <v>103513</v>
      </c>
      <c r="AI135" s="19">
        <v>1</v>
      </c>
      <c r="AJ135" s="19"/>
      <c r="AK135" s="19"/>
      <c r="AL135" s="19"/>
      <c r="AM135" s="19"/>
      <c r="AN135" s="19"/>
      <c r="AO135" s="19">
        <v>3.29</v>
      </c>
      <c r="AP135" s="19" t="s">
        <v>1504</v>
      </c>
      <c r="AQ135" s="19" t="s">
        <v>1502</v>
      </c>
      <c r="AR135" s="19" t="s">
        <v>1540</v>
      </c>
      <c r="AS135" s="19" t="s">
        <v>1562</v>
      </c>
      <c r="AT135" s="19" t="s">
        <v>1563</v>
      </c>
      <c r="AU135" s="19" t="s">
        <v>1564</v>
      </c>
      <c r="AV135" s="19" t="s">
        <v>1565</v>
      </c>
      <c r="AW135" s="19">
        <v>2005</v>
      </c>
      <c r="AX135" s="19">
        <v>3</v>
      </c>
      <c r="AY135" s="19" t="s">
        <v>1566</v>
      </c>
      <c r="AZ135" s="19" t="s">
        <v>1567</v>
      </c>
      <c r="BA135" s="19">
        <v>2006</v>
      </c>
      <c r="BB135" t="str">
        <f>VLOOKUP(AC135,CTCwiretagcode!A$2:C$708,3,FALSE)</f>
        <v>SAM</v>
      </c>
      <c r="BC135" t="str">
        <f t="shared" si="5"/>
        <v>Tr</v>
      </c>
      <c r="BD135">
        <f t="shared" si="6"/>
        <v>3</v>
      </c>
    </row>
    <row r="136" spans="1:56" x14ac:dyDescent="0.25">
      <c r="A136" s="19" t="s">
        <v>1501</v>
      </c>
      <c r="B136" s="19">
        <v>4.0999999999999996</v>
      </c>
      <c r="C136" s="19">
        <v>20120725</v>
      </c>
      <c r="D136" s="19" t="s">
        <v>41</v>
      </c>
      <c r="E136" s="19" t="s">
        <v>41</v>
      </c>
      <c r="F136" s="19">
        <v>1928626</v>
      </c>
      <c r="G136" s="19">
        <v>1</v>
      </c>
      <c r="H136" s="19">
        <v>2007</v>
      </c>
      <c r="I136" s="19">
        <v>20070911</v>
      </c>
      <c r="J136" s="19" t="s">
        <v>1501</v>
      </c>
      <c r="K136" s="19">
        <v>6</v>
      </c>
      <c r="L136" s="19">
        <v>37</v>
      </c>
      <c r="M136" s="19">
        <v>23</v>
      </c>
      <c r="N136" s="19">
        <v>52</v>
      </c>
      <c r="O136" s="19" t="s">
        <v>1502</v>
      </c>
      <c r="P136" s="19">
        <v>5</v>
      </c>
      <c r="Q136" s="19" t="s">
        <v>1503</v>
      </c>
      <c r="R136" s="19"/>
      <c r="S136" s="19">
        <v>5000</v>
      </c>
      <c r="T136" s="19" t="s">
        <v>45</v>
      </c>
      <c r="U136" s="19"/>
      <c r="V136" s="19"/>
      <c r="W136" s="19"/>
      <c r="X136" s="19">
        <v>590</v>
      </c>
      <c r="Y136" s="19">
        <v>0</v>
      </c>
      <c r="Z136" s="19">
        <v>1</v>
      </c>
      <c r="AA136" s="19" t="s">
        <v>48</v>
      </c>
      <c r="AB136" s="19">
        <v>1</v>
      </c>
      <c r="AC136" s="19">
        <v>633369</v>
      </c>
      <c r="AD136" s="19">
        <v>12</v>
      </c>
      <c r="AE136" s="19"/>
      <c r="AF136" s="19"/>
      <c r="AG136" s="19"/>
      <c r="AH136" s="19">
        <v>103514</v>
      </c>
      <c r="AI136" s="19">
        <v>1</v>
      </c>
      <c r="AJ136" s="19"/>
      <c r="AK136" s="19"/>
      <c r="AL136" s="19"/>
      <c r="AM136" s="19"/>
      <c r="AN136" s="19"/>
      <c r="AO136" s="19">
        <v>2.79</v>
      </c>
      <c r="AP136" s="19" t="s">
        <v>1504</v>
      </c>
      <c r="AQ136" s="19" t="s">
        <v>1502</v>
      </c>
      <c r="AR136" s="19" t="s">
        <v>1540</v>
      </c>
      <c r="AS136" s="19" t="s">
        <v>1562</v>
      </c>
      <c r="AT136" s="19" t="s">
        <v>1563</v>
      </c>
      <c r="AU136" s="19" t="s">
        <v>1564</v>
      </c>
      <c r="AV136" s="19" t="s">
        <v>1565</v>
      </c>
      <c r="AW136" s="19">
        <v>2005</v>
      </c>
      <c r="AX136" s="19">
        <v>3</v>
      </c>
      <c r="AY136" s="19" t="s">
        <v>1566</v>
      </c>
      <c r="AZ136" s="19" t="s">
        <v>1567</v>
      </c>
      <c r="BA136" s="19">
        <v>2006</v>
      </c>
      <c r="BB136" t="str">
        <f>VLOOKUP(AC136,CTCwiretagcode!A$2:C$708,3,FALSE)</f>
        <v>SAM</v>
      </c>
      <c r="BC136" t="str">
        <f t="shared" si="5"/>
        <v>mix</v>
      </c>
      <c r="BD136">
        <f t="shared" si="6"/>
        <v>3</v>
      </c>
    </row>
    <row r="137" spans="1:56" x14ac:dyDescent="0.25">
      <c r="A137" s="19" t="s">
        <v>1501</v>
      </c>
      <c r="B137" s="19">
        <v>4.0999999999999996</v>
      </c>
      <c r="C137" s="19">
        <v>20120725</v>
      </c>
      <c r="D137" s="19" t="s">
        <v>41</v>
      </c>
      <c r="E137" s="19" t="s">
        <v>41</v>
      </c>
      <c r="F137" s="19">
        <v>1928629</v>
      </c>
      <c r="G137" s="19">
        <v>1</v>
      </c>
      <c r="H137" s="19">
        <v>2007</v>
      </c>
      <c r="I137" s="19">
        <v>20070911</v>
      </c>
      <c r="J137" s="19" t="s">
        <v>1501</v>
      </c>
      <c r="K137" s="19">
        <v>6</v>
      </c>
      <c r="L137" s="19">
        <v>37</v>
      </c>
      <c r="M137" s="19">
        <v>23</v>
      </c>
      <c r="N137" s="19">
        <v>52</v>
      </c>
      <c r="O137" s="19" t="s">
        <v>1502</v>
      </c>
      <c r="P137" s="19">
        <v>5</v>
      </c>
      <c r="Q137" s="19" t="s">
        <v>1503</v>
      </c>
      <c r="R137" s="19"/>
      <c r="S137" s="19">
        <v>5000</v>
      </c>
      <c r="T137" s="19" t="s">
        <v>45</v>
      </c>
      <c r="U137" s="19"/>
      <c r="V137" s="19"/>
      <c r="W137" s="19"/>
      <c r="X137" s="19">
        <v>520</v>
      </c>
      <c r="Y137" s="19">
        <v>0</v>
      </c>
      <c r="Z137" s="19">
        <v>1</v>
      </c>
      <c r="AA137" s="19" t="s">
        <v>48</v>
      </c>
      <c r="AB137" s="19">
        <v>1</v>
      </c>
      <c r="AC137" s="19">
        <v>633369</v>
      </c>
      <c r="AD137" s="19">
        <v>12</v>
      </c>
      <c r="AE137" s="19"/>
      <c r="AF137" s="19"/>
      <c r="AG137" s="19"/>
      <c r="AH137" s="19">
        <v>103514</v>
      </c>
      <c r="AI137" s="19">
        <v>1</v>
      </c>
      <c r="AJ137" s="19"/>
      <c r="AK137" s="19"/>
      <c r="AL137" s="19"/>
      <c r="AM137" s="19"/>
      <c r="AN137" s="19"/>
      <c r="AO137" s="19">
        <v>2.79</v>
      </c>
      <c r="AP137" s="19" t="s">
        <v>1504</v>
      </c>
      <c r="AQ137" s="19" t="s">
        <v>1502</v>
      </c>
      <c r="AR137" s="19" t="s">
        <v>1540</v>
      </c>
      <c r="AS137" s="19" t="s">
        <v>1562</v>
      </c>
      <c r="AT137" s="19" t="s">
        <v>1563</v>
      </c>
      <c r="AU137" s="19" t="s">
        <v>1564</v>
      </c>
      <c r="AV137" s="19" t="s">
        <v>1565</v>
      </c>
      <c r="AW137" s="19">
        <v>2005</v>
      </c>
      <c r="AX137" s="19">
        <v>3</v>
      </c>
      <c r="AY137" s="19" t="s">
        <v>1566</v>
      </c>
      <c r="AZ137" s="19" t="s">
        <v>1567</v>
      </c>
      <c r="BA137" s="19">
        <v>2006</v>
      </c>
      <c r="BB137" t="str">
        <f>VLOOKUP(AC137,CTCwiretagcode!A$2:C$708,3,FALSE)</f>
        <v>SAM</v>
      </c>
      <c r="BC137" t="str">
        <f t="shared" si="5"/>
        <v>mix</v>
      </c>
      <c r="BD137">
        <f t="shared" si="6"/>
        <v>3</v>
      </c>
    </row>
    <row r="138" spans="1:56" x14ac:dyDescent="0.25">
      <c r="A138" s="19" t="s">
        <v>1501</v>
      </c>
      <c r="B138" s="19">
        <v>4.0999999999999996</v>
      </c>
      <c r="C138" s="19">
        <v>20120725</v>
      </c>
      <c r="D138" s="19" t="s">
        <v>41</v>
      </c>
      <c r="E138" s="19" t="s">
        <v>41</v>
      </c>
      <c r="F138" s="19">
        <v>1928632</v>
      </c>
      <c r="G138" s="19">
        <v>1</v>
      </c>
      <c r="H138" s="19">
        <v>2007</v>
      </c>
      <c r="I138" s="19">
        <v>20070911</v>
      </c>
      <c r="J138" s="19" t="s">
        <v>1501</v>
      </c>
      <c r="K138" s="19">
        <v>6</v>
      </c>
      <c r="L138" s="19">
        <v>37</v>
      </c>
      <c r="M138" s="19">
        <v>23</v>
      </c>
      <c r="N138" s="19">
        <v>52</v>
      </c>
      <c r="O138" s="19" t="s">
        <v>1502</v>
      </c>
      <c r="P138" s="19">
        <v>5</v>
      </c>
      <c r="Q138" s="19" t="s">
        <v>1503</v>
      </c>
      <c r="R138" s="19"/>
      <c r="S138" s="19">
        <v>5000</v>
      </c>
      <c r="T138" s="19" t="s">
        <v>45</v>
      </c>
      <c r="U138" s="19"/>
      <c r="V138" s="19"/>
      <c r="W138" s="19"/>
      <c r="X138" s="19">
        <v>590</v>
      </c>
      <c r="Y138" s="19">
        <v>0</v>
      </c>
      <c r="Z138" s="19">
        <v>1</v>
      </c>
      <c r="AA138" s="19" t="s">
        <v>48</v>
      </c>
      <c r="AB138" s="19">
        <v>1</v>
      </c>
      <c r="AC138" s="19">
        <v>633369</v>
      </c>
      <c r="AD138" s="19">
        <v>12</v>
      </c>
      <c r="AE138" s="19"/>
      <c r="AF138" s="19"/>
      <c r="AG138" s="19"/>
      <c r="AH138" s="19">
        <v>103514</v>
      </c>
      <c r="AI138" s="19">
        <v>1</v>
      </c>
      <c r="AJ138" s="19"/>
      <c r="AK138" s="19"/>
      <c r="AL138" s="19"/>
      <c r="AM138" s="19"/>
      <c r="AN138" s="19"/>
      <c r="AO138" s="19">
        <v>2.79</v>
      </c>
      <c r="AP138" s="19" t="s">
        <v>1504</v>
      </c>
      <c r="AQ138" s="19" t="s">
        <v>1502</v>
      </c>
      <c r="AR138" s="19" t="s">
        <v>1540</v>
      </c>
      <c r="AS138" s="19" t="s">
        <v>1562</v>
      </c>
      <c r="AT138" s="19" t="s">
        <v>1563</v>
      </c>
      <c r="AU138" s="19" t="s">
        <v>1564</v>
      </c>
      <c r="AV138" s="19" t="s">
        <v>1565</v>
      </c>
      <c r="AW138" s="19">
        <v>2005</v>
      </c>
      <c r="AX138" s="19">
        <v>3</v>
      </c>
      <c r="AY138" s="19" t="s">
        <v>1566</v>
      </c>
      <c r="AZ138" s="19" t="s">
        <v>1567</v>
      </c>
      <c r="BA138" s="19">
        <v>2006</v>
      </c>
      <c r="BB138" t="str">
        <f>VLOOKUP(AC138,CTCwiretagcode!A$2:C$708,3,FALSE)</f>
        <v>SAM</v>
      </c>
      <c r="BC138" t="str">
        <f t="shared" si="5"/>
        <v>mix</v>
      </c>
      <c r="BD138">
        <f t="shared" si="6"/>
        <v>3</v>
      </c>
    </row>
    <row r="139" spans="1:56" x14ac:dyDescent="0.25">
      <c r="A139" s="19" t="s">
        <v>1501</v>
      </c>
      <c r="B139" s="19">
        <v>4.0999999999999996</v>
      </c>
      <c r="C139" s="19">
        <v>20120725</v>
      </c>
      <c r="D139" s="19" t="s">
        <v>41</v>
      </c>
      <c r="E139" s="19" t="s">
        <v>41</v>
      </c>
      <c r="F139" s="19">
        <v>1927733</v>
      </c>
      <c r="G139" s="19">
        <v>1</v>
      </c>
      <c r="H139" s="19">
        <v>2007</v>
      </c>
      <c r="I139" s="19">
        <v>20070913</v>
      </c>
      <c r="J139" s="19" t="s">
        <v>1501</v>
      </c>
      <c r="K139" s="19">
        <v>6</v>
      </c>
      <c r="L139" s="19">
        <v>37</v>
      </c>
      <c r="M139" s="19">
        <v>23</v>
      </c>
      <c r="N139" s="19">
        <v>19</v>
      </c>
      <c r="O139" s="19" t="s">
        <v>1502</v>
      </c>
      <c r="P139" s="19">
        <v>5</v>
      </c>
      <c r="Q139" s="19" t="s">
        <v>1503</v>
      </c>
      <c r="R139" s="19"/>
      <c r="S139" s="19">
        <v>5000</v>
      </c>
      <c r="T139" s="19" t="s">
        <v>45</v>
      </c>
      <c r="U139" s="19"/>
      <c r="V139" s="19"/>
      <c r="W139" s="19"/>
      <c r="X139" s="19">
        <v>510</v>
      </c>
      <c r="Y139" s="19">
        <v>0</v>
      </c>
      <c r="Z139" s="19">
        <v>1</v>
      </c>
      <c r="AA139" s="19" t="s">
        <v>48</v>
      </c>
      <c r="AB139" s="19">
        <v>1</v>
      </c>
      <c r="AC139" s="19">
        <v>633369</v>
      </c>
      <c r="AD139" s="19">
        <v>12</v>
      </c>
      <c r="AE139" s="19"/>
      <c r="AF139" s="19"/>
      <c r="AG139" s="19"/>
      <c r="AH139" s="19">
        <v>103514</v>
      </c>
      <c r="AI139" s="19">
        <v>1</v>
      </c>
      <c r="AJ139" s="19"/>
      <c r="AK139" s="19"/>
      <c r="AL139" s="19"/>
      <c r="AM139" s="19"/>
      <c r="AN139" s="19"/>
      <c r="AO139" s="19">
        <v>2.79</v>
      </c>
      <c r="AP139" s="19" t="s">
        <v>1504</v>
      </c>
      <c r="AQ139" s="19" t="s">
        <v>1502</v>
      </c>
      <c r="AR139" s="19" t="s">
        <v>1540</v>
      </c>
      <c r="AS139" s="19" t="s">
        <v>1562</v>
      </c>
      <c r="AT139" s="19" t="s">
        <v>1563</v>
      </c>
      <c r="AU139" s="19" t="s">
        <v>1564</v>
      </c>
      <c r="AV139" s="19" t="s">
        <v>1565</v>
      </c>
      <c r="AW139" s="19">
        <v>2005</v>
      </c>
      <c r="AX139" s="19">
        <v>3</v>
      </c>
      <c r="AY139" s="19" t="s">
        <v>1566</v>
      </c>
      <c r="AZ139" s="19" t="s">
        <v>1567</v>
      </c>
      <c r="BA139" s="19">
        <v>2006</v>
      </c>
      <c r="BB139" t="str">
        <f>VLOOKUP(AC139,CTCwiretagcode!A$2:C$708,3,FALSE)</f>
        <v>SAM</v>
      </c>
      <c r="BC139" t="str">
        <f t="shared" si="5"/>
        <v>NT</v>
      </c>
      <c r="BD139">
        <f t="shared" si="6"/>
        <v>3</v>
      </c>
    </row>
    <row r="140" spans="1:56" x14ac:dyDescent="0.25">
      <c r="A140" s="19" t="s">
        <v>1501</v>
      </c>
      <c r="B140" s="19">
        <v>4.0999999999999996</v>
      </c>
      <c r="C140" s="19">
        <v>20120725</v>
      </c>
      <c r="D140" s="19" t="s">
        <v>41</v>
      </c>
      <c r="E140" s="19" t="s">
        <v>41</v>
      </c>
      <c r="F140" s="19">
        <v>1928112</v>
      </c>
      <c r="G140" s="19">
        <v>1</v>
      </c>
      <c r="H140" s="19">
        <v>2007</v>
      </c>
      <c r="I140" s="19">
        <v>20070913</v>
      </c>
      <c r="J140" s="19" t="s">
        <v>1501</v>
      </c>
      <c r="K140" s="19">
        <v>6</v>
      </c>
      <c r="L140" s="19">
        <v>37</v>
      </c>
      <c r="M140" s="19">
        <v>23</v>
      </c>
      <c r="N140" s="19">
        <v>17</v>
      </c>
      <c r="O140" s="19" t="s">
        <v>1502</v>
      </c>
      <c r="P140" s="19">
        <v>5</v>
      </c>
      <c r="Q140" s="19" t="s">
        <v>1503</v>
      </c>
      <c r="R140" s="19"/>
      <c r="S140" s="19">
        <v>5000</v>
      </c>
      <c r="T140" s="19" t="s">
        <v>45</v>
      </c>
      <c r="U140" s="19"/>
      <c r="V140" s="19"/>
      <c r="W140" s="19"/>
      <c r="X140" s="19">
        <v>550</v>
      </c>
      <c r="Y140" s="19">
        <v>0</v>
      </c>
      <c r="Z140" s="19">
        <v>1</v>
      </c>
      <c r="AA140" s="19" t="s">
        <v>48</v>
      </c>
      <c r="AB140" s="19">
        <v>1</v>
      </c>
      <c r="AC140" s="19">
        <v>633369</v>
      </c>
      <c r="AD140" s="19">
        <v>12</v>
      </c>
      <c r="AE140" s="19"/>
      <c r="AF140" s="19"/>
      <c r="AG140" s="19"/>
      <c r="AH140" s="19">
        <v>103514</v>
      </c>
      <c r="AI140" s="19">
        <v>1</v>
      </c>
      <c r="AJ140" s="19"/>
      <c r="AK140" s="19"/>
      <c r="AL140" s="19"/>
      <c r="AM140" s="19"/>
      <c r="AN140" s="19"/>
      <c r="AO140" s="19">
        <v>2.79</v>
      </c>
      <c r="AP140" s="19" t="s">
        <v>1504</v>
      </c>
      <c r="AQ140" s="19" t="s">
        <v>1502</v>
      </c>
      <c r="AR140" s="19" t="s">
        <v>1540</v>
      </c>
      <c r="AS140" s="19" t="s">
        <v>1562</v>
      </c>
      <c r="AT140" s="19" t="s">
        <v>1563</v>
      </c>
      <c r="AU140" s="19" t="s">
        <v>1564</v>
      </c>
      <c r="AV140" s="19" t="s">
        <v>1565</v>
      </c>
      <c r="AW140" s="19">
        <v>2005</v>
      </c>
      <c r="AX140" s="19">
        <v>3</v>
      </c>
      <c r="AY140" s="19" t="s">
        <v>1566</v>
      </c>
      <c r="AZ140" s="19" t="s">
        <v>1567</v>
      </c>
      <c r="BA140" s="19">
        <v>2006</v>
      </c>
      <c r="BB140" t="str">
        <f>VLOOKUP(AC140,CTCwiretagcode!A$2:C$708,3,FALSE)</f>
        <v>SAM</v>
      </c>
      <c r="BC140" t="str">
        <f t="shared" si="5"/>
        <v>Tr</v>
      </c>
      <c r="BD140">
        <f t="shared" si="6"/>
        <v>3</v>
      </c>
    </row>
    <row r="141" spans="1:56" x14ac:dyDescent="0.25">
      <c r="A141" s="19" t="s">
        <v>1501</v>
      </c>
      <c r="B141" s="19">
        <v>4.0999999999999996</v>
      </c>
      <c r="C141" s="19">
        <v>20120725</v>
      </c>
      <c r="D141" s="19" t="s">
        <v>41</v>
      </c>
      <c r="E141" s="19" t="s">
        <v>41</v>
      </c>
      <c r="F141" s="19">
        <v>1941681</v>
      </c>
      <c r="G141" s="19">
        <v>1</v>
      </c>
      <c r="H141" s="19">
        <v>2007</v>
      </c>
      <c r="I141" s="19">
        <v>20070917</v>
      </c>
      <c r="J141" s="19" t="s">
        <v>1501</v>
      </c>
      <c r="K141" s="19">
        <v>6</v>
      </c>
      <c r="L141" s="19">
        <v>38</v>
      </c>
      <c r="M141" s="19">
        <v>23</v>
      </c>
      <c r="N141" s="19">
        <v>49</v>
      </c>
      <c r="O141" s="19" t="s">
        <v>1502</v>
      </c>
      <c r="P141" s="19">
        <v>5</v>
      </c>
      <c r="Q141" s="19" t="s">
        <v>1503</v>
      </c>
      <c r="R141" s="19"/>
      <c r="S141" s="19">
        <v>5000</v>
      </c>
      <c r="T141" s="19" t="s">
        <v>45</v>
      </c>
      <c r="U141" s="19"/>
      <c r="V141" s="19"/>
      <c r="W141" s="19"/>
      <c r="X141" s="19">
        <v>560</v>
      </c>
      <c r="Y141" s="19">
        <v>0</v>
      </c>
      <c r="Z141" s="19">
        <v>1</v>
      </c>
      <c r="AA141" s="19" t="s">
        <v>48</v>
      </c>
      <c r="AB141" s="19">
        <v>1</v>
      </c>
      <c r="AC141" s="19">
        <v>633369</v>
      </c>
      <c r="AD141" s="19">
        <v>12</v>
      </c>
      <c r="AE141" s="19"/>
      <c r="AF141" s="19"/>
      <c r="AG141" s="19"/>
      <c r="AH141" s="19">
        <v>103515</v>
      </c>
      <c r="AI141" s="19">
        <v>1</v>
      </c>
      <c r="AJ141" s="19"/>
      <c r="AK141" s="19"/>
      <c r="AL141" s="19"/>
      <c r="AM141" s="19"/>
      <c r="AN141" s="19"/>
      <c r="AO141" s="19">
        <v>1.43</v>
      </c>
      <c r="AP141" s="19" t="s">
        <v>1504</v>
      </c>
      <c r="AQ141" s="19" t="s">
        <v>1502</v>
      </c>
      <c r="AR141" s="19" t="s">
        <v>1540</v>
      </c>
      <c r="AS141" s="19" t="s">
        <v>1562</v>
      </c>
      <c r="AT141" s="19" t="s">
        <v>1563</v>
      </c>
      <c r="AU141" s="19" t="s">
        <v>1564</v>
      </c>
      <c r="AV141" s="19" t="s">
        <v>1565</v>
      </c>
      <c r="AW141" s="19">
        <v>2005</v>
      </c>
      <c r="AX141" s="19">
        <v>3</v>
      </c>
      <c r="AY141" s="19" t="s">
        <v>1566</v>
      </c>
      <c r="AZ141" s="19" t="s">
        <v>1567</v>
      </c>
      <c r="BA141" s="19">
        <v>2006</v>
      </c>
      <c r="BB141" t="str">
        <f>VLOOKUP(AC141,CTCwiretagcode!A$2:C$708,3,FALSE)</f>
        <v>SAM</v>
      </c>
      <c r="BC141" t="str">
        <f t="shared" si="5"/>
        <v>mix</v>
      </c>
      <c r="BD141">
        <f t="shared" si="6"/>
        <v>3</v>
      </c>
    </row>
    <row r="142" spans="1:56" x14ac:dyDescent="0.25">
      <c r="A142" s="19" t="s">
        <v>1501</v>
      </c>
      <c r="B142" s="19">
        <v>4.0999999999999996</v>
      </c>
      <c r="C142" s="19">
        <v>20120725</v>
      </c>
      <c r="D142" s="19" t="s">
        <v>41</v>
      </c>
      <c r="E142" s="19" t="s">
        <v>41</v>
      </c>
      <c r="F142" s="19">
        <v>1941684</v>
      </c>
      <c r="G142" s="19">
        <v>1</v>
      </c>
      <c r="H142" s="19">
        <v>2007</v>
      </c>
      <c r="I142" s="19">
        <v>20070917</v>
      </c>
      <c r="J142" s="19" t="s">
        <v>1501</v>
      </c>
      <c r="K142" s="19">
        <v>6</v>
      </c>
      <c r="L142" s="19">
        <v>38</v>
      </c>
      <c r="M142" s="19">
        <v>23</v>
      </c>
      <c r="N142" s="19">
        <v>49</v>
      </c>
      <c r="O142" s="19" t="s">
        <v>1502</v>
      </c>
      <c r="P142" s="19">
        <v>5</v>
      </c>
      <c r="Q142" s="19" t="s">
        <v>1503</v>
      </c>
      <c r="R142" s="19"/>
      <c r="S142" s="19">
        <v>5000</v>
      </c>
      <c r="T142" s="19" t="s">
        <v>45</v>
      </c>
      <c r="U142" s="19"/>
      <c r="V142" s="19"/>
      <c r="W142" s="19"/>
      <c r="X142" s="19">
        <v>550</v>
      </c>
      <c r="Y142" s="19">
        <v>0</v>
      </c>
      <c r="Z142" s="19">
        <v>1</v>
      </c>
      <c r="AA142" s="19" t="s">
        <v>48</v>
      </c>
      <c r="AB142" s="19">
        <v>1</v>
      </c>
      <c r="AC142" s="19">
        <v>633369</v>
      </c>
      <c r="AD142" s="19">
        <v>12</v>
      </c>
      <c r="AE142" s="19"/>
      <c r="AF142" s="19"/>
      <c r="AG142" s="19"/>
      <c r="AH142" s="19">
        <v>103515</v>
      </c>
      <c r="AI142" s="19">
        <v>1</v>
      </c>
      <c r="AJ142" s="19"/>
      <c r="AK142" s="19"/>
      <c r="AL142" s="19"/>
      <c r="AM142" s="19"/>
      <c r="AN142" s="19"/>
      <c r="AO142" s="19">
        <v>1.43</v>
      </c>
      <c r="AP142" s="19" t="s">
        <v>1504</v>
      </c>
      <c r="AQ142" s="19" t="s">
        <v>1502</v>
      </c>
      <c r="AR142" s="19" t="s">
        <v>1540</v>
      </c>
      <c r="AS142" s="19" t="s">
        <v>1562</v>
      </c>
      <c r="AT142" s="19" t="s">
        <v>1563</v>
      </c>
      <c r="AU142" s="19" t="s">
        <v>1564</v>
      </c>
      <c r="AV142" s="19" t="s">
        <v>1565</v>
      </c>
      <c r="AW142" s="19">
        <v>2005</v>
      </c>
      <c r="AX142" s="19">
        <v>3</v>
      </c>
      <c r="AY142" s="19" t="s">
        <v>1566</v>
      </c>
      <c r="AZ142" s="19" t="s">
        <v>1567</v>
      </c>
      <c r="BA142" s="19">
        <v>2006</v>
      </c>
      <c r="BB142" t="str">
        <f>VLOOKUP(AC142,CTCwiretagcode!A$2:C$708,3,FALSE)</f>
        <v>SAM</v>
      </c>
      <c r="BC142" t="str">
        <f t="shared" si="5"/>
        <v>mix</v>
      </c>
      <c r="BD142">
        <f t="shared" si="6"/>
        <v>3</v>
      </c>
    </row>
    <row r="143" spans="1:56" x14ac:dyDescent="0.25">
      <c r="A143" s="19" t="s">
        <v>1501</v>
      </c>
      <c r="B143" s="19">
        <v>4.0999999999999996</v>
      </c>
      <c r="C143" s="19">
        <v>20120731</v>
      </c>
      <c r="D143" s="19" t="s">
        <v>41</v>
      </c>
      <c r="E143" s="19" t="s">
        <v>41</v>
      </c>
      <c r="F143" s="19">
        <v>2010163</v>
      </c>
      <c r="G143" s="19">
        <v>1</v>
      </c>
      <c r="H143" s="19">
        <v>2008</v>
      </c>
      <c r="I143" s="19">
        <v>20080902</v>
      </c>
      <c r="J143" s="19" t="s">
        <v>1501</v>
      </c>
      <c r="K143" s="19">
        <v>6</v>
      </c>
      <c r="L143" s="19">
        <v>36</v>
      </c>
      <c r="M143" s="19">
        <v>23</v>
      </c>
      <c r="N143" s="19">
        <v>49</v>
      </c>
      <c r="O143" s="19" t="s">
        <v>1502</v>
      </c>
      <c r="P143" s="19">
        <v>5</v>
      </c>
      <c r="Q143" s="19" t="s">
        <v>1503</v>
      </c>
      <c r="R143" s="19"/>
      <c r="S143" s="19">
        <v>5000</v>
      </c>
      <c r="T143" s="19" t="s">
        <v>45</v>
      </c>
      <c r="U143" s="19"/>
      <c r="V143" s="19"/>
      <c r="W143" s="19"/>
      <c r="X143" s="19">
        <v>710</v>
      </c>
      <c r="Y143" s="19">
        <v>0</v>
      </c>
      <c r="Z143" s="19">
        <v>1</v>
      </c>
      <c r="AA143" s="19" t="s">
        <v>48</v>
      </c>
      <c r="AB143" s="19">
        <v>1</v>
      </c>
      <c r="AC143" s="19">
        <v>633369</v>
      </c>
      <c r="AD143" s="19">
        <v>12</v>
      </c>
      <c r="AE143" s="19"/>
      <c r="AF143" s="19"/>
      <c r="AG143" s="19"/>
      <c r="AH143" s="19">
        <v>105878</v>
      </c>
      <c r="AI143" s="19">
        <v>1</v>
      </c>
      <c r="AJ143" s="19"/>
      <c r="AK143" s="19"/>
      <c r="AL143" s="19"/>
      <c r="AM143" s="19"/>
      <c r="AN143" s="19"/>
      <c r="AO143" s="19">
        <v>1.56</v>
      </c>
      <c r="AP143" s="19" t="s">
        <v>1504</v>
      </c>
      <c r="AQ143" s="19" t="s">
        <v>1502</v>
      </c>
      <c r="AR143" s="19" t="s">
        <v>1540</v>
      </c>
      <c r="AS143" s="19" t="s">
        <v>1562</v>
      </c>
      <c r="AT143" s="19" t="s">
        <v>1563</v>
      </c>
      <c r="AU143" s="19" t="s">
        <v>1564</v>
      </c>
      <c r="AV143" s="19" t="s">
        <v>1565</v>
      </c>
      <c r="AW143" s="19">
        <v>2005</v>
      </c>
      <c r="AX143" s="19">
        <v>3</v>
      </c>
      <c r="AY143" s="19" t="s">
        <v>1566</v>
      </c>
      <c r="AZ143" s="19" t="s">
        <v>1567</v>
      </c>
      <c r="BA143" s="19">
        <v>2006</v>
      </c>
      <c r="BB143" t="str">
        <f>VLOOKUP(AC143,CTCwiretagcode!A$2:C$708,3,FALSE)</f>
        <v>SAM</v>
      </c>
      <c r="BC143" t="str">
        <f t="shared" si="5"/>
        <v>mix</v>
      </c>
      <c r="BD143">
        <f t="shared" si="6"/>
        <v>3</v>
      </c>
    </row>
    <row r="144" spans="1:56" x14ac:dyDescent="0.25">
      <c r="A144" s="19" t="s">
        <v>1501</v>
      </c>
      <c r="B144" s="19">
        <v>4.0999999999999996</v>
      </c>
      <c r="C144" s="19">
        <v>20120731</v>
      </c>
      <c r="D144" s="19" t="s">
        <v>41</v>
      </c>
      <c r="E144" s="19" t="s">
        <v>41</v>
      </c>
      <c r="F144" s="19">
        <v>2010167</v>
      </c>
      <c r="G144" s="19">
        <v>1</v>
      </c>
      <c r="H144" s="19">
        <v>2008</v>
      </c>
      <c r="I144" s="19">
        <v>20080902</v>
      </c>
      <c r="J144" s="19" t="s">
        <v>1501</v>
      </c>
      <c r="K144" s="19">
        <v>6</v>
      </c>
      <c r="L144" s="19">
        <v>36</v>
      </c>
      <c r="M144" s="19">
        <v>23</v>
      </c>
      <c r="N144" s="19">
        <v>49</v>
      </c>
      <c r="O144" s="19" t="s">
        <v>1502</v>
      </c>
      <c r="P144" s="19">
        <v>5</v>
      </c>
      <c r="Q144" s="19" t="s">
        <v>1503</v>
      </c>
      <c r="R144" s="19"/>
      <c r="S144" s="19">
        <v>5000</v>
      </c>
      <c r="T144" s="19" t="s">
        <v>110</v>
      </c>
      <c r="U144" s="19"/>
      <c r="V144" s="19"/>
      <c r="W144" s="19"/>
      <c r="X144" s="19">
        <v>780</v>
      </c>
      <c r="Y144" s="19">
        <v>0</v>
      </c>
      <c r="Z144" s="19">
        <v>1</v>
      </c>
      <c r="AA144" s="19" t="s">
        <v>48</v>
      </c>
      <c r="AB144" s="19">
        <v>1</v>
      </c>
      <c r="AC144" s="19">
        <v>633369</v>
      </c>
      <c r="AD144" s="19">
        <v>12</v>
      </c>
      <c r="AE144" s="19"/>
      <c r="AF144" s="19"/>
      <c r="AG144" s="19"/>
      <c r="AH144" s="19">
        <v>105878</v>
      </c>
      <c r="AI144" s="19">
        <v>1</v>
      </c>
      <c r="AJ144" s="19"/>
      <c r="AK144" s="19"/>
      <c r="AL144" s="19"/>
      <c r="AM144" s="19"/>
      <c r="AN144" s="19"/>
      <c r="AO144" s="19">
        <v>1.56</v>
      </c>
      <c r="AP144" s="19" t="s">
        <v>1504</v>
      </c>
      <c r="AQ144" s="19" t="s">
        <v>1502</v>
      </c>
      <c r="AR144" s="19" t="s">
        <v>1540</v>
      </c>
      <c r="AS144" s="19" t="s">
        <v>1562</v>
      </c>
      <c r="AT144" s="19" t="s">
        <v>1563</v>
      </c>
      <c r="AU144" s="19" t="s">
        <v>1564</v>
      </c>
      <c r="AV144" s="19" t="s">
        <v>1565</v>
      </c>
      <c r="AW144" s="19">
        <v>2005</v>
      </c>
      <c r="AX144" s="19">
        <v>3</v>
      </c>
      <c r="AY144" s="19" t="s">
        <v>1566</v>
      </c>
      <c r="AZ144" s="19" t="s">
        <v>1567</v>
      </c>
      <c r="BA144" s="19">
        <v>2006</v>
      </c>
      <c r="BB144" t="str">
        <f>VLOOKUP(AC144,CTCwiretagcode!A$2:C$708,3,FALSE)</f>
        <v>SAM</v>
      </c>
      <c r="BC144" t="str">
        <f t="shared" si="5"/>
        <v>mix</v>
      </c>
      <c r="BD144">
        <f t="shared" si="6"/>
        <v>3</v>
      </c>
    </row>
    <row r="145" spans="1:56" x14ac:dyDescent="0.25">
      <c r="A145" s="19" t="s">
        <v>1501</v>
      </c>
      <c r="B145" s="19">
        <v>4.0999999999999996</v>
      </c>
      <c r="C145" s="19">
        <v>20120731</v>
      </c>
      <c r="D145" s="19" t="s">
        <v>41</v>
      </c>
      <c r="E145" s="19" t="s">
        <v>41</v>
      </c>
      <c r="F145" s="19">
        <v>2010112</v>
      </c>
      <c r="G145" s="19">
        <v>1</v>
      </c>
      <c r="H145" s="19">
        <v>2008</v>
      </c>
      <c r="I145" s="19">
        <v>20080902</v>
      </c>
      <c r="J145" s="19" t="s">
        <v>1501</v>
      </c>
      <c r="K145" s="19">
        <v>6</v>
      </c>
      <c r="L145" s="19">
        <v>36</v>
      </c>
      <c r="M145" s="19">
        <v>23</v>
      </c>
      <c r="N145" s="19">
        <v>49</v>
      </c>
      <c r="O145" s="19" t="s">
        <v>1502</v>
      </c>
      <c r="P145" s="19">
        <v>5</v>
      </c>
      <c r="Q145" s="19" t="s">
        <v>1503</v>
      </c>
      <c r="R145" s="19"/>
      <c r="S145" s="19">
        <v>5000</v>
      </c>
      <c r="T145" s="19" t="s">
        <v>45</v>
      </c>
      <c r="U145" s="19"/>
      <c r="V145" s="19"/>
      <c r="W145" s="19"/>
      <c r="X145" s="19">
        <v>770</v>
      </c>
      <c r="Y145" s="19">
        <v>0</v>
      </c>
      <c r="Z145" s="19">
        <v>1</v>
      </c>
      <c r="AA145" s="19" t="s">
        <v>48</v>
      </c>
      <c r="AB145" s="19">
        <v>1</v>
      </c>
      <c r="AC145" s="19">
        <v>633369</v>
      </c>
      <c r="AD145" s="19">
        <v>12</v>
      </c>
      <c r="AE145" s="19"/>
      <c r="AF145" s="19"/>
      <c r="AG145" s="19"/>
      <c r="AH145" s="19">
        <v>105878</v>
      </c>
      <c r="AI145" s="19">
        <v>1</v>
      </c>
      <c r="AJ145" s="19"/>
      <c r="AK145" s="19"/>
      <c r="AL145" s="19"/>
      <c r="AM145" s="19"/>
      <c r="AN145" s="19"/>
      <c r="AO145" s="19">
        <v>1.56</v>
      </c>
      <c r="AP145" s="19" t="s">
        <v>1504</v>
      </c>
      <c r="AQ145" s="19" t="s">
        <v>1502</v>
      </c>
      <c r="AR145" s="19" t="s">
        <v>1540</v>
      </c>
      <c r="AS145" s="19" t="s">
        <v>1562</v>
      </c>
      <c r="AT145" s="19" t="s">
        <v>1563</v>
      </c>
      <c r="AU145" s="19" t="s">
        <v>1564</v>
      </c>
      <c r="AV145" s="19" t="s">
        <v>1565</v>
      </c>
      <c r="AW145" s="19">
        <v>2005</v>
      </c>
      <c r="AX145" s="19">
        <v>3</v>
      </c>
      <c r="AY145" s="19" t="s">
        <v>1566</v>
      </c>
      <c r="AZ145" s="19" t="s">
        <v>1567</v>
      </c>
      <c r="BA145" s="19">
        <v>2006</v>
      </c>
      <c r="BB145" t="str">
        <f>VLOOKUP(AC145,CTCwiretagcode!A$2:C$708,3,FALSE)</f>
        <v>SAM</v>
      </c>
      <c r="BC145" t="str">
        <f t="shared" si="5"/>
        <v>mix</v>
      </c>
      <c r="BD145">
        <f t="shared" si="6"/>
        <v>3</v>
      </c>
    </row>
    <row r="146" spans="1:56" x14ac:dyDescent="0.25">
      <c r="A146" s="19" t="s">
        <v>1501</v>
      </c>
      <c r="B146" s="19">
        <v>4.0999999999999996</v>
      </c>
      <c r="C146" s="19">
        <v>20120731</v>
      </c>
      <c r="D146" s="19" t="s">
        <v>41</v>
      </c>
      <c r="E146" s="19" t="s">
        <v>41</v>
      </c>
      <c r="F146" s="19">
        <v>2010116</v>
      </c>
      <c r="G146" s="19">
        <v>1</v>
      </c>
      <c r="H146" s="19">
        <v>2008</v>
      </c>
      <c r="I146" s="19">
        <v>20080902</v>
      </c>
      <c r="J146" s="19" t="s">
        <v>1501</v>
      </c>
      <c r="K146" s="19">
        <v>6</v>
      </c>
      <c r="L146" s="19">
        <v>36</v>
      </c>
      <c r="M146" s="19">
        <v>23</v>
      </c>
      <c r="N146" s="19">
        <v>49</v>
      </c>
      <c r="O146" s="19" t="s">
        <v>1502</v>
      </c>
      <c r="P146" s="19">
        <v>5</v>
      </c>
      <c r="Q146" s="19" t="s">
        <v>1503</v>
      </c>
      <c r="R146" s="19"/>
      <c r="S146" s="19">
        <v>5000</v>
      </c>
      <c r="T146" s="19" t="s">
        <v>45</v>
      </c>
      <c r="U146" s="19"/>
      <c r="V146" s="19"/>
      <c r="W146" s="19"/>
      <c r="X146" s="19">
        <v>710</v>
      </c>
      <c r="Y146" s="19">
        <v>0</v>
      </c>
      <c r="Z146" s="19">
        <v>1</v>
      </c>
      <c r="AA146" s="19" t="s">
        <v>48</v>
      </c>
      <c r="AB146" s="19">
        <v>1</v>
      </c>
      <c r="AC146" s="19">
        <v>633369</v>
      </c>
      <c r="AD146" s="19">
        <v>12</v>
      </c>
      <c r="AE146" s="19"/>
      <c r="AF146" s="19"/>
      <c r="AG146" s="19"/>
      <c r="AH146" s="19">
        <v>105878</v>
      </c>
      <c r="AI146" s="19">
        <v>1</v>
      </c>
      <c r="AJ146" s="19"/>
      <c r="AK146" s="19"/>
      <c r="AL146" s="19"/>
      <c r="AM146" s="19"/>
      <c r="AN146" s="19"/>
      <c r="AO146" s="19">
        <v>1.56</v>
      </c>
      <c r="AP146" s="19" t="s">
        <v>1504</v>
      </c>
      <c r="AQ146" s="19" t="s">
        <v>1502</v>
      </c>
      <c r="AR146" s="19" t="s">
        <v>1540</v>
      </c>
      <c r="AS146" s="19" t="s">
        <v>1562</v>
      </c>
      <c r="AT146" s="19" t="s">
        <v>1563</v>
      </c>
      <c r="AU146" s="19" t="s">
        <v>1564</v>
      </c>
      <c r="AV146" s="19" t="s">
        <v>1565</v>
      </c>
      <c r="AW146" s="19">
        <v>2005</v>
      </c>
      <c r="AX146" s="19">
        <v>3</v>
      </c>
      <c r="AY146" s="19" t="s">
        <v>1566</v>
      </c>
      <c r="AZ146" s="19" t="s">
        <v>1567</v>
      </c>
      <c r="BA146" s="19">
        <v>2006</v>
      </c>
      <c r="BB146" t="str">
        <f>VLOOKUP(AC146,CTCwiretagcode!A$2:C$708,3,FALSE)</f>
        <v>SAM</v>
      </c>
      <c r="BC146" t="str">
        <f t="shared" si="5"/>
        <v>mix</v>
      </c>
      <c r="BD146">
        <f t="shared" si="6"/>
        <v>3</v>
      </c>
    </row>
    <row r="147" spans="1:56" x14ac:dyDescent="0.25">
      <c r="A147" s="19" t="s">
        <v>1501</v>
      </c>
      <c r="B147" s="19">
        <v>4.0999999999999996</v>
      </c>
      <c r="C147" s="19">
        <v>20120731</v>
      </c>
      <c r="D147" s="19" t="s">
        <v>41</v>
      </c>
      <c r="E147" s="19" t="s">
        <v>41</v>
      </c>
      <c r="F147" s="19">
        <v>2031648</v>
      </c>
      <c r="G147" s="19">
        <v>1</v>
      </c>
      <c r="H147" s="19">
        <v>2008</v>
      </c>
      <c r="I147" s="19">
        <v>20080903</v>
      </c>
      <c r="J147" s="19" t="s">
        <v>1501</v>
      </c>
      <c r="K147" s="19">
        <v>6</v>
      </c>
      <c r="L147" s="19">
        <v>36</v>
      </c>
      <c r="M147" s="19">
        <v>23</v>
      </c>
      <c r="N147" s="19">
        <v>52</v>
      </c>
      <c r="O147" s="19" t="s">
        <v>1502</v>
      </c>
      <c r="P147" s="19">
        <v>5</v>
      </c>
      <c r="Q147" s="19" t="s">
        <v>1503</v>
      </c>
      <c r="R147" s="19"/>
      <c r="S147" s="19">
        <v>0</v>
      </c>
      <c r="T147" s="19" t="s">
        <v>45</v>
      </c>
      <c r="U147" s="19"/>
      <c r="V147" s="19"/>
      <c r="W147" s="19"/>
      <c r="X147" s="19">
        <v>750</v>
      </c>
      <c r="Y147" s="19">
        <v>0</v>
      </c>
      <c r="Z147" s="19">
        <v>1</v>
      </c>
      <c r="AA147" s="19" t="s">
        <v>48</v>
      </c>
      <c r="AB147" s="19">
        <v>1</v>
      </c>
      <c r="AC147" s="19">
        <v>633369</v>
      </c>
      <c r="AD147" s="19">
        <v>12</v>
      </c>
      <c r="AE147" s="19"/>
      <c r="AF147" s="19"/>
      <c r="AG147" s="19"/>
      <c r="AH147" s="19">
        <v>105878</v>
      </c>
      <c r="AI147" s="19">
        <v>1</v>
      </c>
      <c r="AJ147" s="19"/>
      <c r="AK147" s="19"/>
      <c r="AL147" s="19"/>
      <c r="AM147" s="19"/>
      <c r="AN147" s="19"/>
      <c r="AO147" s="19">
        <v>1.56</v>
      </c>
      <c r="AP147" s="19" t="s">
        <v>1504</v>
      </c>
      <c r="AQ147" s="19" t="s">
        <v>1502</v>
      </c>
      <c r="AR147" s="19" t="s">
        <v>1540</v>
      </c>
      <c r="AS147" s="19" t="s">
        <v>1562</v>
      </c>
      <c r="AT147" s="19" t="s">
        <v>1563</v>
      </c>
      <c r="AU147" s="19" t="s">
        <v>1564</v>
      </c>
      <c r="AV147" s="19" t="s">
        <v>1565</v>
      </c>
      <c r="AW147" s="19">
        <v>2005</v>
      </c>
      <c r="AX147" s="19">
        <v>3</v>
      </c>
      <c r="AY147" s="19" t="s">
        <v>1566</v>
      </c>
      <c r="AZ147" s="19" t="s">
        <v>1567</v>
      </c>
      <c r="BA147" s="19">
        <v>2006</v>
      </c>
      <c r="BB147" t="str">
        <f>VLOOKUP(AC147,CTCwiretagcode!A$2:C$708,3,FALSE)</f>
        <v>SAM</v>
      </c>
      <c r="BC147" t="str">
        <f t="shared" si="5"/>
        <v>mix</v>
      </c>
      <c r="BD147">
        <f t="shared" si="6"/>
        <v>3</v>
      </c>
    </row>
    <row r="148" spans="1:56" x14ac:dyDescent="0.25">
      <c r="A148" s="19" t="s">
        <v>1501</v>
      </c>
      <c r="B148" s="19">
        <v>4.0999999999999996</v>
      </c>
      <c r="C148" s="19">
        <v>20120731</v>
      </c>
      <c r="D148" s="19" t="s">
        <v>41</v>
      </c>
      <c r="E148" s="19" t="s">
        <v>41</v>
      </c>
      <c r="F148" s="19">
        <v>2019258</v>
      </c>
      <c r="G148" s="19">
        <v>1</v>
      </c>
      <c r="H148" s="19">
        <v>2008</v>
      </c>
      <c r="I148" s="19">
        <v>20080903</v>
      </c>
      <c r="J148" s="19" t="s">
        <v>1501</v>
      </c>
      <c r="K148" s="19">
        <v>6</v>
      </c>
      <c r="L148" s="19">
        <v>36</v>
      </c>
      <c r="M148" s="19">
        <v>23</v>
      </c>
      <c r="N148" s="19">
        <v>52</v>
      </c>
      <c r="O148" s="19" t="s">
        <v>1502</v>
      </c>
      <c r="P148" s="19">
        <v>5</v>
      </c>
      <c r="Q148" s="19" t="s">
        <v>1503</v>
      </c>
      <c r="R148" s="19"/>
      <c r="S148" s="19">
        <v>5000</v>
      </c>
      <c r="T148" s="19" t="s">
        <v>45</v>
      </c>
      <c r="U148" s="19"/>
      <c r="V148" s="19"/>
      <c r="W148" s="19"/>
      <c r="X148" s="19">
        <v>780</v>
      </c>
      <c r="Y148" s="19">
        <v>0</v>
      </c>
      <c r="Z148" s="19">
        <v>1</v>
      </c>
      <c r="AA148" s="19" t="s">
        <v>48</v>
      </c>
      <c r="AB148" s="19">
        <v>1</v>
      </c>
      <c r="AC148" s="19">
        <v>633369</v>
      </c>
      <c r="AD148" s="19">
        <v>12</v>
      </c>
      <c r="AE148" s="19"/>
      <c r="AF148" s="19"/>
      <c r="AG148" s="19"/>
      <c r="AH148" s="19">
        <v>105878</v>
      </c>
      <c r="AI148" s="19">
        <v>1</v>
      </c>
      <c r="AJ148" s="19"/>
      <c r="AK148" s="19"/>
      <c r="AL148" s="19"/>
      <c r="AM148" s="19"/>
      <c r="AN148" s="19"/>
      <c r="AO148" s="19">
        <v>1.56</v>
      </c>
      <c r="AP148" s="19" t="s">
        <v>1504</v>
      </c>
      <c r="AQ148" s="19" t="s">
        <v>1502</v>
      </c>
      <c r="AR148" s="19" t="s">
        <v>1540</v>
      </c>
      <c r="AS148" s="19" t="s">
        <v>1562</v>
      </c>
      <c r="AT148" s="19" t="s">
        <v>1563</v>
      </c>
      <c r="AU148" s="19" t="s">
        <v>1564</v>
      </c>
      <c r="AV148" s="19" t="s">
        <v>1565</v>
      </c>
      <c r="AW148" s="19">
        <v>2005</v>
      </c>
      <c r="AX148" s="19">
        <v>3</v>
      </c>
      <c r="AY148" s="19" t="s">
        <v>1566</v>
      </c>
      <c r="AZ148" s="19" t="s">
        <v>1567</v>
      </c>
      <c r="BA148" s="19">
        <v>2006</v>
      </c>
      <c r="BB148" t="str">
        <f>VLOOKUP(AC148,CTCwiretagcode!A$2:C$708,3,FALSE)</f>
        <v>SAM</v>
      </c>
      <c r="BC148" t="str">
        <f t="shared" si="5"/>
        <v>mix</v>
      </c>
      <c r="BD148">
        <f t="shared" si="6"/>
        <v>3</v>
      </c>
    </row>
    <row r="149" spans="1:56" x14ac:dyDescent="0.25">
      <c r="A149" s="19" t="s">
        <v>1501</v>
      </c>
      <c r="B149" s="19">
        <v>4.0999999999999996</v>
      </c>
      <c r="C149" s="19">
        <v>20120731</v>
      </c>
      <c r="D149" s="19" t="s">
        <v>41</v>
      </c>
      <c r="E149" s="19" t="s">
        <v>41</v>
      </c>
      <c r="F149" s="19">
        <v>2019262</v>
      </c>
      <c r="G149" s="19">
        <v>1</v>
      </c>
      <c r="H149" s="19">
        <v>2008</v>
      </c>
      <c r="I149" s="19">
        <v>20080903</v>
      </c>
      <c r="J149" s="19" t="s">
        <v>1501</v>
      </c>
      <c r="K149" s="19">
        <v>6</v>
      </c>
      <c r="L149" s="19">
        <v>36</v>
      </c>
      <c r="M149" s="19">
        <v>23</v>
      </c>
      <c r="N149" s="19">
        <v>52</v>
      </c>
      <c r="O149" s="19" t="s">
        <v>1502</v>
      </c>
      <c r="P149" s="19">
        <v>5</v>
      </c>
      <c r="Q149" s="19" t="s">
        <v>1503</v>
      </c>
      <c r="R149" s="19"/>
      <c r="S149" s="19">
        <v>5000</v>
      </c>
      <c r="T149" s="19" t="s">
        <v>45</v>
      </c>
      <c r="U149" s="19"/>
      <c r="V149" s="19"/>
      <c r="W149" s="19"/>
      <c r="X149" s="19">
        <v>720</v>
      </c>
      <c r="Y149" s="19">
        <v>0</v>
      </c>
      <c r="Z149" s="19">
        <v>1</v>
      </c>
      <c r="AA149" s="19" t="s">
        <v>48</v>
      </c>
      <c r="AB149" s="19">
        <v>1</v>
      </c>
      <c r="AC149" s="19">
        <v>633369</v>
      </c>
      <c r="AD149" s="19">
        <v>12</v>
      </c>
      <c r="AE149" s="19"/>
      <c r="AF149" s="19"/>
      <c r="AG149" s="19"/>
      <c r="AH149" s="19">
        <v>105878</v>
      </c>
      <c r="AI149" s="19">
        <v>1</v>
      </c>
      <c r="AJ149" s="19"/>
      <c r="AK149" s="19"/>
      <c r="AL149" s="19"/>
      <c r="AM149" s="19"/>
      <c r="AN149" s="19"/>
      <c r="AO149" s="19">
        <v>1.56</v>
      </c>
      <c r="AP149" s="19" t="s">
        <v>1504</v>
      </c>
      <c r="AQ149" s="19" t="s">
        <v>1502</v>
      </c>
      <c r="AR149" s="19" t="s">
        <v>1540</v>
      </c>
      <c r="AS149" s="19" t="s">
        <v>1562</v>
      </c>
      <c r="AT149" s="19" t="s">
        <v>1563</v>
      </c>
      <c r="AU149" s="19" t="s">
        <v>1564</v>
      </c>
      <c r="AV149" s="19" t="s">
        <v>1565</v>
      </c>
      <c r="AW149" s="19">
        <v>2005</v>
      </c>
      <c r="AX149" s="19">
        <v>3</v>
      </c>
      <c r="AY149" s="19" t="s">
        <v>1566</v>
      </c>
      <c r="AZ149" s="19" t="s">
        <v>1567</v>
      </c>
      <c r="BA149" s="19">
        <v>2006</v>
      </c>
      <c r="BB149" t="str">
        <f>VLOOKUP(AC149,CTCwiretagcode!A$2:C$708,3,FALSE)</f>
        <v>SAM</v>
      </c>
      <c r="BC149" t="str">
        <f t="shared" si="5"/>
        <v>mix</v>
      </c>
      <c r="BD149">
        <f t="shared" si="6"/>
        <v>3</v>
      </c>
    </row>
    <row r="150" spans="1:56" x14ac:dyDescent="0.25">
      <c r="A150" s="19" t="s">
        <v>1501</v>
      </c>
      <c r="B150" s="19">
        <v>4.0999999999999996</v>
      </c>
      <c r="C150" s="19">
        <v>20120731</v>
      </c>
      <c r="D150" s="19" t="s">
        <v>41</v>
      </c>
      <c r="E150" s="19" t="s">
        <v>41</v>
      </c>
      <c r="F150" s="19">
        <v>2019270</v>
      </c>
      <c r="G150" s="19">
        <v>1</v>
      </c>
      <c r="H150" s="19">
        <v>2008</v>
      </c>
      <c r="I150" s="19">
        <v>20080903</v>
      </c>
      <c r="J150" s="19" t="s">
        <v>1501</v>
      </c>
      <c r="K150" s="19">
        <v>6</v>
      </c>
      <c r="L150" s="19">
        <v>36</v>
      </c>
      <c r="M150" s="19">
        <v>23</v>
      </c>
      <c r="N150" s="19">
        <v>52</v>
      </c>
      <c r="O150" s="19" t="s">
        <v>1502</v>
      </c>
      <c r="P150" s="19">
        <v>5</v>
      </c>
      <c r="Q150" s="19" t="s">
        <v>1503</v>
      </c>
      <c r="R150" s="19"/>
      <c r="S150" s="19">
        <v>5000</v>
      </c>
      <c r="T150" s="19" t="s">
        <v>45</v>
      </c>
      <c r="U150" s="19"/>
      <c r="V150" s="19"/>
      <c r="W150" s="19"/>
      <c r="X150" s="19">
        <v>760</v>
      </c>
      <c r="Y150" s="19">
        <v>0</v>
      </c>
      <c r="Z150" s="19">
        <v>1</v>
      </c>
      <c r="AA150" s="19" t="s">
        <v>48</v>
      </c>
      <c r="AB150" s="19">
        <v>1</v>
      </c>
      <c r="AC150" s="19">
        <v>633369</v>
      </c>
      <c r="AD150" s="19">
        <v>12</v>
      </c>
      <c r="AE150" s="19"/>
      <c r="AF150" s="19"/>
      <c r="AG150" s="19"/>
      <c r="AH150" s="19">
        <v>105878</v>
      </c>
      <c r="AI150" s="19">
        <v>1</v>
      </c>
      <c r="AJ150" s="19"/>
      <c r="AK150" s="19"/>
      <c r="AL150" s="19"/>
      <c r="AM150" s="19"/>
      <c r="AN150" s="19"/>
      <c r="AO150" s="19">
        <v>1.56</v>
      </c>
      <c r="AP150" s="19" t="s">
        <v>1504</v>
      </c>
      <c r="AQ150" s="19" t="s">
        <v>1502</v>
      </c>
      <c r="AR150" s="19" t="s">
        <v>1540</v>
      </c>
      <c r="AS150" s="19" t="s">
        <v>1562</v>
      </c>
      <c r="AT150" s="19" t="s">
        <v>1563</v>
      </c>
      <c r="AU150" s="19" t="s">
        <v>1564</v>
      </c>
      <c r="AV150" s="19" t="s">
        <v>1565</v>
      </c>
      <c r="AW150" s="19">
        <v>2005</v>
      </c>
      <c r="AX150" s="19">
        <v>3</v>
      </c>
      <c r="AY150" s="19" t="s">
        <v>1566</v>
      </c>
      <c r="AZ150" s="19" t="s">
        <v>1567</v>
      </c>
      <c r="BA150" s="19">
        <v>2006</v>
      </c>
      <c r="BB150" t="str">
        <f>VLOOKUP(AC150,CTCwiretagcode!A$2:C$708,3,FALSE)</f>
        <v>SAM</v>
      </c>
      <c r="BC150" t="str">
        <f t="shared" si="5"/>
        <v>mix</v>
      </c>
      <c r="BD150">
        <f t="shared" si="6"/>
        <v>3</v>
      </c>
    </row>
    <row r="151" spans="1:56" x14ac:dyDescent="0.25">
      <c r="A151" s="19" t="s">
        <v>1501</v>
      </c>
      <c r="B151" s="19">
        <v>4.0999999999999996</v>
      </c>
      <c r="C151" s="19">
        <v>20120731</v>
      </c>
      <c r="D151" s="19" t="s">
        <v>41</v>
      </c>
      <c r="E151" s="19" t="s">
        <v>41</v>
      </c>
      <c r="F151" s="19">
        <v>1994007</v>
      </c>
      <c r="G151" s="19">
        <v>1</v>
      </c>
      <c r="H151" s="19">
        <v>2008</v>
      </c>
      <c r="I151" s="19">
        <v>20080903</v>
      </c>
      <c r="J151" s="19" t="s">
        <v>1501</v>
      </c>
      <c r="K151" s="19">
        <v>6</v>
      </c>
      <c r="L151" s="19">
        <v>36</v>
      </c>
      <c r="M151" s="19">
        <v>23</v>
      </c>
      <c r="N151" s="19">
        <v>14</v>
      </c>
      <c r="O151" s="19" t="s">
        <v>1502</v>
      </c>
      <c r="P151" s="19">
        <v>5</v>
      </c>
      <c r="Q151" s="19" t="s">
        <v>1503</v>
      </c>
      <c r="R151" s="19"/>
      <c r="S151" s="19">
        <v>5000</v>
      </c>
      <c r="T151" s="19" t="s">
        <v>110</v>
      </c>
      <c r="U151" s="19"/>
      <c r="V151" s="19"/>
      <c r="W151" s="19"/>
      <c r="X151" s="19">
        <v>740</v>
      </c>
      <c r="Y151" s="19">
        <v>0</v>
      </c>
      <c r="Z151" s="19">
        <v>1</v>
      </c>
      <c r="AA151" s="19" t="s">
        <v>48</v>
      </c>
      <c r="AB151" s="19">
        <v>1</v>
      </c>
      <c r="AC151" s="19">
        <v>633369</v>
      </c>
      <c r="AD151" s="19">
        <v>12</v>
      </c>
      <c r="AE151" s="19"/>
      <c r="AF151" s="19"/>
      <c r="AG151" s="19"/>
      <c r="AH151" s="19">
        <v>105878</v>
      </c>
      <c r="AI151" s="19">
        <v>1</v>
      </c>
      <c r="AJ151" s="19"/>
      <c r="AK151" s="19"/>
      <c r="AL151" s="19"/>
      <c r="AM151" s="19"/>
      <c r="AN151" s="19"/>
      <c r="AO151" s="19">
        <v>1.56</v>
      </c>
      <c r="AP151" s="19" t="s">
        <v>1504</v>
      </c>
      <c r="AQ151" s="19" t="s">
        <v>1502</v>
      </c>
      <c r="AR151" s="19" t="s">
        <v>1540</v>
      </c>
      <c r="AS151" s="19" t="s">
        <v>1562</v>
      </c>
      <c r="AT151" s="19" t="s">
        <v>1563</v>
      </c>
      <c r="AU151" s="19" t="s">
        <v>1564</v>
      </c>
      <c r="AV151" s="19" t="s">
        <v>1565</v>
      </c>
      <c r="AW151" s="19">
        <v>2005</v>
      </c>
      <c r="AX151" s="19">
        <v>3</v>
      </c>
      <c r="AY151" s="19" t="s">
        <v>1566</v>
      </c>
      <c r="AZ151" s="19" t="s">
        <v>1567</v>
      </c>
      <c r="BA151" s="19">
        <v>2006</v>
      </c>
      <c r="BB151" t="str">
        <f>VLOOKUP(AC151,CTCwiretagcode!A$2:C$708,3,FALSE)</f>
        <v>SAM</v>
      </c>
      <c r="BC151" t="str">
        <f t="shared" si="5"/>
        <v>NT</v>
      </c>
      <c r="BD151">
        <f t="shared" si="6"/>
        <v>3</v>
      </c>
    </row>
    <row r="152" spans="1:56" x14ac:dyDescent="0.25">
      <c r="A152" s="19" t="s">
        <v>1501</v>
      </c>
      <c r="B152" s="19">
        <v>4.0999999999999996</v>
      </c>
      <c r="C152" s="19">
        <v>20120731</v>
      </c>
      <c r="D152" s="19" t="s">
        <v>41</v>
      </c>
      <c r="E152" s="19" t="s">
        <v>41</v>
      </c>
      <c r="F152" s="19">
        <v>1988838</v>
      </c>
      <c r="G152" s="19">
        <v>1</v>
      </c>
      <c r="H152" s="19">
        <v>2008</v>
      </c>
      <c r="I152" s="19">
        <v>20080903</v>
      </c>
      <c r="J152" s="19" t="s">
        <v>1501</v>
      </c>
      <c r="K152" s="19">
        <v>6</v>
      </c>
      <c r="L152" s="19">
        <v>36</v>
      </c>
      <c r="M152" s="19">
        <v>23</v>
      </c>
      <c r="N152" s="19">
        <v>14</v>
      </c>
      <c r="O152" s="19" t="s">
        <v>1502</v>
      </c>
      <c r="P152" s="19">
        <v>5</v>
      </c>
      <c r="Q152" s="19" t="s">
        <v>1503</v>
      </c>
      <c r="R152" s="19"/>
      <c r="S152" s="19">
        <v>5000</v>
      </c>
      <c r="T152" s="19" t="s">
        <v>110</v>
      </c>
      <c r="U152" s="19"/>
      <c r="V152" s="19"/>
      <c r="W152" s="19"/>
      <c r="X152" s="19">
        <v>800</v>
      </c>
      <c r="Y152" s="19">
        <v>0</v>
      </c>
      <c r="Z152" s="19">
        <v>1</v>
      </c>
      <c r="AA152" s="19" t="s">
        <v>48</v>
      </c>
      <c r="AB152" s="19">
        <v>1</v>
      </c>
      <c r="AC152" s="19">
        <v>633369</v>
      </c>
      <c r="AD152" s="19">
        <v>12</v>
      </c>
      <c r="AE152" s="19"/>
      <c r="AF152" s="19"/>
      <c r="AG152" s="19"/>
      <c r="AH152" s="19">
        <v>105878</v>
      </c>
      <c r="AI152" s="19">
        <v>1</v>
      </c>
      <c r="AJ152" s="19"/>
      <c r="AK152" s="19"/>
      <c r="AL152" s="19"/>
      <c r="AM152" s="19"/>
      <c r="AN152" s="19"/>
      <c r="AO152" s="19">
        <v>1.56</v>
      </c>
      <c r="AP152" s="19" t="s">
        <v>1504</v>
      </c>
      <c r="AQ152" s="19" t="s">
        <v>1502</v>
      </c>
      <c r="AR152" s="19" t="s">
        <v>1540</v>
      </c>
      <c r="AS152" s="19" t="s">
        <v>1562</v>
      </c>
      <c r="AT152" s="19" t="s">
        <v>1563</v>
      </c>
      <c r="AU152" s="19" t="s">
        <v>1564</v>
      </c>
      <c r="AV152" s="19" t="s">
        <v>1565</v>
      </c>
      <c r="AW152" s="19">
        <v>2005</v>
      </c>
      <c r="AX152" s="19">
        <v>3</v>
      </c>
      <c r="AY152" s="19" t="s">
        <v>1566</v>
      </c>
      <c r="AZ152" s="19" t="s">
        <v>1567</v>
      </c>
      <c r="BA152" s="19">
        <v>2006</v>
      </c>
      <c r="BB152" t="str">
        <f>VLOOKUP(AC152,CTCwiretagcode!A$2:C$708,3,FALSE)</f>
        <v>SAM</v>
      </c>
      <c r="BC152" t="str">
        <f t="shared" si="5"/>
        <v>NT</v>
      </c>
      <c r="BD152">
        <f t="shared" si="6"/>
        <v>3</v>
      </c>
    </row>
    <row r="153" spans="1:56" x14ac:dyDescent="0.25">
      <c r="A153" s="19" t="s">
        <v>1501</v>
      </c>
      <c r="B153" s="19">
        <v>4.0999999999999996</v>
      </c>
      <c r="C153" s="19">
        <v>20120731</v>
      </c>
      <c r="D153" s="19" t="s">
        <v>41</v>
      </c>
      <c r="E153" s="19" t="s">
        <v>41</v>
      </c>
      <c r="F153" s="19">
        <v>2022897</v>
      </c>
      <c r="G153" s="19">
        <v>1</v>
      </c>
      <c r="H153" s="19">
        <v>2008</v>
      </c>
      <c r="I153" s="19">
        <v>20080903</v>
      </c>
      <c r="J153" s="19" t="s">
        <v>1501</v>
      </c>
      <c r="K153" s="19">
        <v>6</v>
      </c>
      <c r="L153" s="19">
        <v>36</v>
      </c>
      <c r="M153" s="19">
        <v>23</v>
      </c>
      <c r="N153" s="19">
        <v>17</v>
      </c>
      <c r="O153" s="19" t="s">
        <v>1502</v>
      </c>
      <c r="P153" s="19">
        <v>5</v>
      </c>
      <c r="Q153" s="19" t="s">
        <v>1503</v>
      </c>
      <c r="R153" s="19"/>
      <c r="S153" s="19">
        <v>5000</v>
      </c>
      <c r="T153" s="19" t="s">
        <v>110</v>
      </c>
      <c r="U153" s="19"/>
      <c r="V153" s="19"/>
      <c r="W153" s="19"/>
      <c r="X153" s="19">
        <v>750</v>
      </c>
      <c r="Y153" s="19">
        <v>0</v>
      </c>
      <c r="Z153" s="19">
        <v>1</v>
      </c>
      <c r="AA153" s="19" t="s">
        <v>48</v>
      </c>
      <c r="AB153" s="19">
        <v>1</v>
      </c>
      <c r="AC153" s="19">
        <v>633369</v>
      </c>
      <c r="AD153" s="19">
        <v>12</v>
      </c>
      <c r="AE153" s="19"/>
      <c r="AF153" s="19"/>
      <c r="AG153" s="19"/>
      <c r="AH153" s="19">
        <v>105878</v>
      </c>
      <c r="AI153" s="19">
        <v>1</v>
      </c>
      <c r="AJ153" s="19"/>
      <c r="AK153" s="19"/>
      <c r="AL153" s="19"/>
      <c r="AM153" s="19"/>
      <c r="AN153" s="19"/>
      <c r="AO153" s="19">
        <v>1.56</v>
      </c>
      <c r="AP153" s="19" t="s">
        <v>1504</v>
      </c>
      <c r="AQ153" s="19" t="s">
        <v>1502</v>
      </c>
      <c r="AR153" s="19" t="s">
        <v>1540</v>
      </c>
      <c r="AS153" s="19" t="s">
        <v>1562</v>
      </c>
      <c r="AT153" s="19" t="s">
        <v>1563</v>
      </c>
      <c r="AU153" s="19" t="s">
        <v>1564</v>
      </c>
      <c r="AV153" s="19" t="s">
        <v>1565</v>
      </c>
      <c r="AW153" s="19">
        <v>2005</v>
      </c>
      <c r="AX153" s="19">
        <v>3</v>
      </c>
      <c r="AY153" s="19" t="s">
        <v>1566</v>
      </c>
      <c r="AZ153" s="19" t="s">
        <v>1567</v>
      </c>
      <c r="BA153" s="19">
        <v>2006</v>
      </c>
      <c r="BB153" t="str">
        <f>VLOOKUP(AC153,CTCwiretagcode!A$2:C$708,3,FALSE)</f>
        <v>SAM</v>
      </c>
      <c r="BC153" t="str">
        <f t="shared" si="5"/>
        <v>Tr</v>
      </c>
      <c r="BD153">
        <f t="shared" si="6"/>
        <v>3</v>
      </c>
    </row>
    <row r="154" spans="1:56" x14ac:dyDescent="0.25">
      <c r="A154" s="19" t="s">
        <v>1501</v>
      </c>
      <c r="B154" s="19">
        <v>4.0999999999999996</v>
      </c>
      <c r="C154" s="19">
        <v>20120731</v>
      </c>
      <c r="D154" s="19" t="s">
        <v>41</v>
      </c>
      <c r="E154" s="19" t="s">
        <v>41</v>
      </c>
      <c r="F154" s="19">
        <v>1993291</v>
      </c>
      <c r="G154" s="19">
        <v>1</v>
      </c>
      <c r="H154" s="19">
        <v>2008</v>
      </c>
      <c r="I154" s="19">
        <v>20080904</v>
      </c>
      <c r="J154" s="19" t="s">
        <v>1501</v>
      </c>
      <c r="K154" s="19">
        <v>6</v>
      </c>
      <c r="L154" s="19">
        <v>36</v>
      </c>
      <c r="M154" s="19">
        <v>23</v>
      </c>
      <c r="N154" s="19">
        <v>17</v>
      </c>
      <c r="O154" s="19" t="s">
        <v>1502</v>
      </c>
      <c r="P154" s="19">
        <v>5</v>
      </c>
      <c r="Q154" s="19" t="s">
        <v>1503</v>
      </c>
      <c r="R154" s="19"/>
      <c r="S154" s="19">
        <v>5000</v>
      </c>
      <c r="T154" s="19" t="s">
        <v>45</v>
      </c>
      <c r="U154" s="19"/>
      <c r="V154" s="19"/>
      <c r="W154" s="19"/>
      <c r="X154" s="19">
        <v>750</v>
      </c>
      <c r="Y154" s="19">
        <v>0</v>
      </c>
      <c r="Z154" s="19">
        <v>1</v>
      </c>
      <c r="AA154" s="19" t="s">
        <v>48</v>
      </c>
      <c r="AB154" s="19">
        <v>1</v>
      </c>
      <c r="AC154" s="19">
        <v>633369</v>
      </c>
      <c r="AD154" s="19">
        <v>12</v>
      </c>
      <c r="AE154" s="19"/>
      <c r="AF154" s="19"/>
      <c r="AG154" s="19"/>
      <c r="AH154" s="19">
        <v>105878</v>
      </c>
      <c r="AI154" s="19">
        <v>1</v>
      </c>
      <c r="AJ154" s="19"/>
      <c r="AK154" s="19"/>
      <c r="AL154" s="19"/>
      <c r="AM154" s="19"/>
      <c r="AN154" s="19"/>
      <c r="AO154" s="19">
        <v>1.56</v>
      </c>
      <c r="AP154" s="19" t="s">
        <v>1504</v>
      </c>
      <c r="AQ154" s="19" t="s">
        <v>1502</v>
      </c>
      <c r="AR154" s="19" t="s">
        <v>1540</v>
      </c>
      <c r="AS154" s="19" t="s">
        <v>1562</v>
      </c>
      <c r="AT154" s="19" t="s">
        <v>1563</v>
      </c>
      <c r="AU154" s="19" t="s">
        <v>1564</v>
      </c>
      <c r="AV154" s="19" t="s">
        <v>1565</v>
      </c>
      <c r="AW154" s="19">
        <v>2005</v>
      </c>
      <c r="AX154" s="19">
        <v>3</v>
      </c>
      <c r="AY154" s="19" t="s">
        <v>1566</v>
      </c>
      <c r="AZ154" s="19" t="s">
        <v>1567</v>
      </c>
      <c r="BA154" s="19">
        <v>2006</v>
      </c>
      <c r="BB154" t="str">
        <f>VLOOKUP(AC154,CTCwiretagcode!A$2:C$708,3,FALSE)</f>
        <v>SAM</v>
      </c>
      <c r="BC154" t="str">
        <f t="shared" si="5"/>
        <v>Tr</v>
      </c>
      <c r="BD154">
        <f t="shared" si="6"/>
        <v>3</v>
      </c>
    </row>
    <row r="155" spans="1:56" x14ac:dyDescent="0.25">
      <c r="A155" s="19" t="s">
        <v>1501</v>
      </c>
      <c r="B155" s="19">
        <v>4.0999999999999996</v>
      </c>
      <c r="C155" s="19">
        <v>20120731</v>
      </c>
      <c r="D155" s="19" t="s">
        <v>41</v>
      </c>
      <c r="E155" s="19" t="s">
        <v>41</v>
      </c>
      <c r="F155" s="19">
        <v>2014614</v>
      </c>
      <c r="G155" s="19">
        <v>1</v>
      </c>
      <c r="H155" s="19">
        <v>2008</v>
      </c>
      <c r="I155" s="19">
        <v>20080904</v>
      </c>
      <c r="J155" s="19" t="s">
        <v>1501</v>
      </c>
      <c r="K155" s="19">
        <v>6</v>
      </c>
      <c r="L155" s="19">
        <v>36</v>
      </c>
      <c r="M155" s="19">
        <v>23</v>
      </c>
      <c r="N155" s="19">
        <v>17</v>
      </c>
      <c r="O155" s="19" t="s">
        <v>1502</v>
      </c>
      <c r="P155" s="19">
        <v>5</v>
      </c>
      <c r="Q155" s="19" t="s">
        <v>1503</v>
      </c>
      <c r="R155" s="19"/>
      <c r="S155" s="19">
        <v>5000</v>
      </c>
      <c r="T155" s="19" t="s">
        <v>45</v>
      </c>
      <c r="U155" s="19"/>
      <c r="V155" s="19"/>
      <c r="W155" s="19"/>
      <c r="X155" s="19">
        <v>760</v>
      </c>
      <c r="Y155" s="19">
        <v>0</v>
      </c>
      <c r="Z155" s="19">
        <v>1</v>
      </c>
      <c r="AA155" s="19" t="s">
        <v>48</v>
      </c>
      <c r="AB155" s="19">
        <v>1</v>
      </c>
      <c r="AC155" s="19">
        <v>633369</v>
      </c>
      <c r="AD155" s="19">
        <v>12</v>
      </c>
      <c r="AE155" s="19"/>
      <c r="AF155" s="19"/>
      <c r="AG155" s="19"/>
      <c r="AH155" s="19">
        <v>105878</v>
      </c>
      <c r="AI155" s="19">
        <v>1</v>
      </c>
      <c r="AJ155" s="19"/>
      <c r="AK155" s="19"/>
      <c r="AL155" s="19"/>
      <c r="AM155" s="19"/>
      <c r="AN155" s="19"/>
      <c r="AO155" s="19">
        <v>1.56</v>
      </c>
      <c r="AP155" s="19" t="s">
        <v>1504</v>
      </c>
      <c r="AQ155" s="19" t="s">
        <v>1502</v>
      </c>
      <c r="AR155" s="19" t="s">
        <v>1540</v>
      </c>
      <c r="AS155" s="19" t="s">
        <v>1562</v>
      </c>
      <c r="AT155" s="19" t="s">
        <v>1563</v>
      </c>
      <c r="AU155" s="19" t="s">
        <v>1564</v>
      </c>
      <c r="AV155" s="19" t="s">
        <v>1565</v>
      </c>
      <c r="AW155" s="19">
        <v>2005</v>
      </c>
      <c r="AX155" s="19">
        <v>3</v>
      </c>
      <c r="AY155" s="19" t="s">
        <v>1566</v>
      </c>
      <c r="AZ155" s="19" t="s">
        <v>1567</v>
      </c>
      <c r="BA155" s="19">
        <v>2006</v>
      </c>
      <c r="BB155" t="str">
        <f>VLOOKUP(AC155,CTCwiretagcode!A$2:C$708,3,FALSE)</f>
        <v>SAM</v>
      </c>
      <c r="BC155" t="str">
        <f t="shared" si="5"/>
        <v>Tr</v>
      </c>
      <c r="BD155">
        <f t="shared" si="6"/>
        <v>3</v>
      </c>
    </row>
    <row r="156" spans="1:56" x14ac:dyDescent="0.25">
      <c r="A156" s="19" t="s">
        <v>1501</v>
      </c>
      <c r="B156" s="19">
        <v>4.0999999999999996</v>
      </c>
      <c r="C156" s="19">
        <v>20120731</v>
      </c>
      <c r="D156" s="19" t="s">
        <v>41</v>
      </c>
      <c r="E156" s="19" t="s">
        <v>41</v>
      </c>
      <c r="F156" s="19">
        <v>2014622</v>
      </c>
      <c r="G156" s="19">
        <v>1</v>
      </c>
      <c r="H156" s="19">
        <v>2008</v>
      </c>
      <c r="I156" s="19">
        <v>20080904</v>
      </c>
      <c r="J156" s="19" t="s">
        <v>1501</v>
      </c>
      <c r="K156" s="19">
        <v>6</v>
      </c>
      <c r="L156" s="19">
        <v>36</v>
      </c>
      <c r="M156" s="19">
        <v>23</v>
      </c>
      <c r="N156" s="19">
        <v>17</v>
      </c>
      <c r="O156" s="19" t="s">
        <v>1502</v>
      </c>
      <c r="P156" s="19">
        <v>5</v>
      </c>
      <c r="Q156" s="19" t="s">
        <v>1503</v>
      </c>
      <c r="R156" s="19"/>
      <c r="S156" s="19">
        <v>5000</v>
      </c>
      <c r="T156" s="19" t="s">
        <v>110</v>
      </c>
      <c r="U156" s="19"/>
      <c r="V156" s="19"/>
      <c r="W156" s="19"/>
      <c r="X156" s="19">
        <v>660</v>
      </c>
      <c r="Y156" s="19">
        <v>0</v>
      </c>
      <c r="Z156" s="19">
        <v>1</v>
      </c>
      <c r="AA156" s="19" t="s">
        <v>48</v>
      </c>
      <c r="AB156" s="19">
        <v>1</v>
      </c>
      <c r="AC156" s="19">
        <v>633369</v>
      </c>
      <c r="AD156" s="19">
        <v>12</v>
      </c>
      <c r="AE156" s="19"/>
      <c r="AF156" s="19"/>
      <c r="AG156" s="19"/>
      <c r="AH156" s="19">
        <v>105878</v>
      </c>
      <c r="AI156" s="19">
        <v>1</v>
      </c>
      <c r="AJ156" s="19"/>
      <c r="AK156" s="19"/>
      <c r="AL156" s="19"/>
      <c r="AM156" s="19"/>
      <c r="AN156" s="19"/>
      <c r="AO156" s="19">
        <v>1.56</v>
      </c>
      <c r="AP156" s="19" t="s">
        <v>1504</v>
      </c>
      <c r="AQ156" s="19" t="s">
        <v>1502</v>
      </c>
      <c r="AR156" s="19" t="s">
        <v>1540</v>
      </c>
      <c r="AS156" s="19" t="s">
        <v>1562</v>
      </c>
      <c r="AT156" s="19" t="s">
        <v>1563</v>
      </c>
      <c r="AU156" s="19" t="s">
        <v>1564</v>
      </c>
      <c r="AV156" s="19" t="s">
        <v>1565</v>
      </c>
      <c r="AW156" s="19">
        <v>2005</v>
      </c>
      <c r="AX156" s="19">
        <v>3</v>
      </c>
      <c r="AY156" s="19" t="s">
        <v>1566</v>
      </c>
      <c r="AZ156" s="19" t="s">
        <v>1567</v>
      </c>
      <c r="BA156" s="19">
        <v>2006</v>
      </c>
      <c r="BB156" t="str">
        <f>VLOOKUP(AC156,CTCwiretagcode!A$2:C$708,3,FALSE)</f>
        <v>SAM</v>
      </c>
      <c r="BC156" t="str">
        <f t="shared" si="5"/>
        <v>Tr</v>
      </c>
      <c r="BD156">
        <f t="shared" si="6"/>
        <v>3</v>
      </c>
    </row>
    <row r="157" spans="1:56" x14ac:dyDescent="0.25">
      <c r="A157" s="19" t="s">
        <v>1501</v>
      </c>
      <c r="B157" s="19">
        <v>4.0999999999999996</v>
      </c>
      <c r="C157" s="19">
        <v>20120731</v>
      </c>
      <c r="D157" s="19" t="s">
        <v>41</v>
      </c>
      <c r="E157" s="19" t="s">
        <v>41</v>
      </c>
      <c r="F157" s="19">
        <v>2014634</v>
      </c>
      <c r="G157" s="19">
        <v>1</v>
      </c>
      <c r="H157" s="19">
        <v>2008</v>
      </c>
      <c r="I157" s="19">
        <v>20080904</v>
      </c>
      <c r="J157" s="19" t="s">
        <v>1501</v>
      </c>
      <c r="K157" s="19">
        <v>6</v>
      </c>
      <c r="L157" s="19">
        <v>36</v>
      </c>
      <c r="M157" s="19">
        <v>23</v>
      </c>
      <c r="N157" s="19">
        <v>17</v>
      </c>
      <c r="O157" s="19" t="s">
        <v>1502</v>
      </c>
      <c r="P157" s="19">
        <v>5</v>
      </c>
      <c r="Q157" s="19" t="s">
        <v>1503</v>
      </c>
      <c r="R157" s="19"/>
      <c r="S157" s="19">
        <v>5000</v>
      </c>
      <c r="T157" s="19" t="s">
        <v>110</v>
      </c>
      <c r="U157" s="19"/>
      <c r="V157" s="19"/>
      <c r="W157" s="19"/>
      <c r="X157" s="19">
        <v>730</v>
      </c>
      <c r="Y157" s="19">
        <v>0</v>
      </c>
      <c r="Z157" s="19">
        <v>1</v>
      </c>
      <c r="AA157" s="19" t="s">
        <v>48</v>
      </c>
      <c r="AB157" s="19">
        <v>1</v>
      </c>
      <c r="AC157" s="19">
        <v>633369</v>
      </c>
      <c r="AD157" s="19">
        <v>12</v>
      </c>
      <c r="AE157" s="19"/>
      <c r="AF157" s="19"/>
      <c r="AG157" s="19"/>
      <c r="AH157" s="19">
        <v>105878</v>
      </c>
      <c r="AI157" s="19">
        <v>1</v>
      </c>
      <c r="AJ157" s="19"/>
      <c r="AK157" s="19"/>
      <c r="AL157" s="19"/>
      <c r="AM157" s="19"/>
      <c r="AN157" s="19"/>
      <c r="AO157" s="19">
        <v>1.56</v>
      </c>
      <c r="AP157" s="19" t="s">
        <v>1504</v>
      </c>
      <c r="AQ157" s="19" t="s">
        <v>1502</v>
      </c>
      <c r="AR157" s="19" t="s">
        <v>1540</v>
      </c>
      <c r="AS157" s="19" t="s">
        <v>1562</v>
      </c>
      <c r="AT157" s="19" t="s">
        <v>1563</v>
      </c>
      <c r="AU157" s="19" t="s">
        <v>1564</v>
      </c>
      <c r="AV157" s="19" t="s">
        <v>1565</v>
      </c>
      <c r="AW157" s="19">
        <v>2005</v>
      </c>
      <c r="AX157" s="19">
        <v>3</v>
      </c>
      <c r="AY157" s="19" t="s">
        <v>1566</v>
      </c>
      <c r="AZ157" s="19" t="s">
        <v>1567</v>
      </c>
      <c r="BA157" s="19">
        <v>2006</v>
      </c>
      <c r="BB157" t="str">
        <f>VLOOKUP(AC157,CTCwiretagcode!A$2:C$708,3,FALSE)</f>
        <v>SAM</v>
      </c>
      <c r="BC157" t="str">
        <f t="shared" si="5"/>
        <v>Tr</v>
      </c>
      <c r="BD157">
        <f t="shared" si="6"/>
        <v>3</v>
      </c>
    </row>
    <row r="158" spans="1:56" x14ac:dyDescent="0.25">
      <c r="A158" s="19" t="s">
        <v>1501</v>
      </c>
      <c r="B158" s="19">
        <v>4.0999999999999996</v>
      </c>
      <c r="C158" s="19">
        <v>20120731</v>
      </c>
      <c r="D158" s="19" t="s">
        <v>41</v>
      </c>
      <c r="E158" s="19" t="s">
        <v>41</v>
      </c>
      <c r="F158" s="19">
        <v>2014661</v>
      </c>
      <c r="G158" s="19">
        <v>1</v>
      </c>
      <c r="H158" s="19">
        <v>2008</v>
      </c>
      <c r="I158" s="19">
        <v>20080904</v>
      </c>
      <c r="J158" s="19" t="s">
        <v>1501</v>
      </c>
      <c r="K158" s="19">
        <v>6</v>
      </c>
      <c r="L158" s="19">
        <v>36</v>
      </c>
      <c r="M158" s="19">
        <v>23</v>
      </c>
      <c r="N158" s="19">
        <v>17</v>
      </c>
      <c r="O158" s="19" t="s">
        <v>1502</v>
      </c>
      <c r="P158" s="19">
        <v>5</v>
      </c>
      <c r="Q158" s="19" t="s">
        <v>1503</v>
      </c>
      <c r="R158" s="19"/>
      <c r="S158" s="19">
        <v>5000</v>
      </c>
      <c r="T158" s="19" t="s">
        <v>45</v>
      </c>
      <c r="U158" s="19"/>
      <c r="V158" s="19"/>
      <c r="W158" s="19"/>
      <c r="X158" s="19">
        <v>750</v>
      </c>
      <c r="Y158" s="19">
        <v>0</v>
      </c>
      <c r="Z158" s="19">
        <v>1</v>
      </c>
      <c r="AA158" s="19" t="s">
        <v>48</v>
      </c>
      <c r="AB158" s="19">
        <v>1</v>
      </c>
      <c r="AC158" s="19">
        <v>633369</v>
      </c>
      <c r="AD158" s="19">
        <v>12</v>
      </c>
      <c r="AE158" s="19"/>
      <c r="AF158" s="19"/>
      <c r="AG158" s="19"/>
      <c r="AH158" s="19">
        <v>105878</v>
      </c>
      <c r="AI158" s="19">
        <v>1</v>
      </c>
      <c r="AJ158" s="19"/>
      <c r="AK158" s="19"/>
      <c r="AL158" s="19"/>
      <c r="AM158" s="19"/>
      <c r="AN158" s="19"/>
      <c r="AO158" s="19">
        <v>1.56</v>
      </c>
      <c r="AP158" s="19" t="s">
        <v>1504</v>
      </c>
      <c r="AQ158" s="19" t="s">
        <v>1502</v>
      </c>
      <c r="AR158" s="19" t="s">
        <v>1540</v>
      </c>
      <c r="AS158" s="19" t="s">
        <v>1562</v>
      </c>
      <c r="AT158" s="19" t="s">
        <v>1563</v>
      </c>
      <c r="AU158" s="19" t="s">
        <v>1564</v>
      </c>
      <c r="AV158" s="19" t="s">
        <v>1565</v>
      </c>
      <c r="AW158" s="19">
        <v>2005</v>
      </c>
      <c r="AX158" s="19">
        <v>3</v>
      </c>
      <c r="AY158" s="19" t="s">
        <v>1566</v>
      </c>
      <c r="AZ158" s="19" t="s">
        <v>1567</v>
      </c>
      <c r="BA158" s="19">
        <v>2006</v>
      </c>
      <c r="BB158" t="str">
        <f>VLOOKUP(AC158,CTCwiretagcode!A$2:C$708,3,FALSE)</f>
        <v>SAM</v>
      </c>
      <c r="BC158" t="str">
        <f t="shared" si="5"/>
        <v>Tr</v>
      </c>
      <c r="BD158">
        <f t="shared" si="6"/>
        <v>3</v>
      </c>
    </row>
    <row r="159" spans="1:56" x14ac:dyDescent="0.25">
      <c r="A159" s="19" t="s">
        <v>1501</v>
      </c>
      <c r="B159" s="19">
        <v>4.0999999999999996</v>
      </c>
      <c r="C159" s="19">
        <v>20120731</v>
      </c>
      <c r="D159" s="19" t="s">
        <v>41</v>
      </c>
      <c r="E159" s="19" t="s">
        <v>41</v>
      </c>
      <c r="F159" s="19">
        <v>2014665</v>
      </c>
      <c r="G159" s="19">
        <v>1</v>
      </c>
      <c r="H159" s="19">
        <v>2008</v>
      </c>
      <c r="I159" s="19">
        <v>20080904</v>
      </c>
      <c r="J159" s="19" t="s">
        <v>1501</v>
      </c>
      <c r="K159" s="19">
        <v>6</v>
      </c>
      <c r="L159" s="19">
        <v>36</v>
      </c>
      <c r="M159" s="19">
        <v>23</v>
      </c>
      <c r="N159" s="19">
        <v>17</v>
      </c>
      <c r="O159" s="19" t="s">
        <v>1502</v>
      </c>
      <c r="P159" s="19">
        <v>5</v>
      </c>
      <c r="Q159" s="19" t="s">
        <v>1503</v>
      </c>
      <c r="R159" s="19"/>
      <c r="S159" s="19">
        <v>5000</v>
      </c>
      <c r="T159" s="19" t="s">
        <v>45</v>
      </c>
      <c r="U159" s="19"/>
      <c r="V159" s="19"/>
      <c r="W159" s="19"/>
      <c r="X159" s="19">
        <v>650</v>
      </c>
      <c r="Y159" s="19">
        <v>0</v>
      </c>
      <c r="Z159" s="19">
        <v>1</v>
      </c>
      <c r="AA159" s="19" t="s">
        <v>48</v>
      </c>
      <c r="AB159" s="19">
        <v>1</v>
      </c>
      <c r="AC159" s="19">
        <v>633369</v>
      </c>
      <c r="AD159" s="19">
        <v>12</v>
      </c>
      <c r="AE159" s="19"/>
      <c r="AF159" s="19"/>
      <c r="AG159" s="19"/>
      <c r="AH159" s="19">
        <v>105878</v>
      </c>
      <c r="AI159" s="19">
        <v>1</v>
      </c>
      <c r="AJ159" s="19"/>
      <c r="AK159" s="19"/>
      <c r="AL159" s="19"/>
      <c r="AM159" s="19"/>
      <c r="AN159" s="19"/>
      <c r="AO159" s="19">
        <v>1.56</v>
      </c>
      <c r="AP159" s="19" t="s">
        <v>1504</v>
      </c>
      <c r="AQ159" s="19" t="s">
        <v>1502</v>
      </c>
      <c r="AR159" s="19" t="s">
        <v>1540</v>
      </c>
      <c r="AS159" s="19" t="s">
        <v>1562</v>
      </c>
      <c r="AT159" s="19" t="s">
        <v>1563</v>
      </c>
      <c r="AU159" s="19" t="s">
        <v>1564</v>
      </c>
      <c r="AV159" s="19" t="s">
        <v>1565</v>
      </c>
      <c r="AW159" s="19">
        <v>2005</v>
      </c>
      <c r="AX159" s="19">
        <v>3</v>
      </c>
      <c r="AY159" s="19" t="s">
        <v>1566</v>
      </c>
      <c r="AZ159" s="19" t="s">
        <v>1567</v>
      </c>
      <c r="BA159" s="19">
        <v>2006</v>
      </c>
      <c r="BB159" t="str">
        <f>VLOOKUP(AC159,CTCwiretagcode!A$2:C$708,3,FALSE)</f>
        <v>SAM</v>
      </c>
      <c r="BC159" t="str">
        <f t="shared" si="5"/>
        <v>Tr</v>
      </c>
      <c r="BD159">
        <f t="shared" si="6"/>
        <v>3</v>
      </c>
    </row>
    <row r="160" spans="1:56" x14ac:dyDescent="0.25">
      <c r="A160" s="19" t="s">
        <v>1501</v>
      </c>
      <c r="B160" s="19">
        <v>4.0999999999999996</v>
      </c>
      <c r="C160" s="19">
        <v>20120731</v>
      </c>
      <c r="D160" s="19" t="s">
        <v>41</v>
      </c>
      <c r="E160" s="19" t="s">
        <v>41</v>
      </c>
      <c r="F160" s="19">
        <v>2014913</v>
      </c>
      <c r="G160" s="19">
        <v>1</v>
      </c>
      <c r="H160" s="19">
        <v>2008</v>
      </c>
      <c r="I160" s="19">
        <v>20080904</v>
      </c>
      <c r="J160" s="19" t="s">
        <v>1501</v>
      </c>
      <c r="K160" s="19">
        <v>6</v>
      </c>
      <c r="L160" s="19">
        <v>36</v>
      </c>
      <c r="M160" s="19">
        <v>23</v>
      </c>
      <c r="N160" s="19">
        <v>17</v>
      </c>
      <c r="O160" s="19" t="s">
        <v>1502</v>
      </c>
      <c r="P160" s="19">
        <v>5</v>
      </c>
      <c r="Q160" s="19" t="s">
        <v>1503</v>
      </c>
      <c r="R160" s="19"/>
      <c r="S160" s="19">
        <v>5000</v>
      </c>
      <c r="T160" s="19" t="s">
        <v>45</v>
      </c>
      <c r="U160" s="19"/>
      <c r="V160" s="19"/>
      <c r="W160" s="19"/>
      <c r="X160" s="19">
        <v>700</v>
      </c>
      <c r="Y160" s="19">
        <v>0</v>
      </c>
      <c r="Z160" s="19">
        <v>1</v>
      </c>
      <c r="AA160" s="19" t="s">
        <v>48</v>
      </c>
      <c r="AB160" s="19">
        <v>1</v>
      </c>
      <c r="AC160" s="19">
        <v>633369</v>
      </c>
      <c r="AD160" s="19">
        <v>12</v>
      </c>
      <c r="AE160" s="19"/>
      <c r="AF160" s="19"/>
      <c r="AG160" s="19"/>
      <c r="AH160" s="19">
        <v>105878</v>
      </c>
      <c r="AI160" s="19">
        <v>1</v>
      </c>
      <c r="AJ160" s="19"/>
      <c r="AK160" s="19"/>
      <c r="AL160" s="19"/>
      <c r="AM160" s="19"/>
      <c r="AN160" s="19"/>
      <c r="AO160" s="19">
        <v>1.56</v>
      </c>
      <c r="AP160" s="19" t="s">
        <v>1504</v>
      </c>
      <c r="AQ160" s="19" t="s">
        <v>1502</v>
      </c>
      <c r="AR160" s="19" t="s">
        <v>1540</v>
      </c>
      <c r="AS160" s="19" t="s">
        <v>1562</v>
      </c>
      <c r="AT160" s="19" t="s">
        <v>1563</v>
      </c>
      <c r="AU160" s="19" t="s">
        <v>1564</v>
      </c>
      <c r="AV160" s="19" t="s">
        <v>1565</v>
      </c>
      <c r="AW160" s="19">
        <v>2005</v>
      </c>
      <c r="AX160" s="19">
        <v>3</v>
      </c>
      <c r="AY160" s="19" t="s">
        <v>1566</v>
      </c>
      <c r="AZ160" s="19" t="s">
        <v>1567</v>
      </c>
      <c r="BA160" s="19">
        <v>2006</v>
      </c>
      <c r="BB160" t="str">
        <f>VLOOKUP(AC160,CTCwiretagcode!A$2:C$708,3,FALSE)</f>
        <v>SAM</v>
      </c>
      <c r="BC160" t="str">
        <f t="shared" si="5"/>
        <v>Tr</v>
      </c>
      <c r="BD160">
        <f t="shared" si="6"/>
        <v>3</v>
      </c>
    </row>
    <row r="161" spans="1:56" x14ac:dyDescent="0.25">
      <c r="A161" s="19" t="s">
        <v>1501</v>
      </c>
      <c r="B161" s="19">
        <v>4.0999999999999996</v>
      </c>
      <c r="C161" s="19">
        <v>20120731</v>
      </c>
      <c r="D161" s="19" t="s">
        <v>41</v>
      </c>
      <c r="E161" s="19" t="s">
        <v>41</v>
      </c>
      <c r="F161" s="19">
        <v>2014638</v>
      </c>
      <c r="G161" s="19">
        <v>1</v>
      </c>
      <c r="H161" s="19">
        <v>2008</v>
      </c>
      <c r="I161" s="19">
        <v>20080904</v>
      </c>
      <c r="J161" s="19" t="s">
        <v>1501</v>
      </c>
      <c r="K161" s="19">
        <v>6</v>
      </c>
      <c r="L161" s="19">
        <v>36</v>
      </c>
      <c r="M161" s="19">
        <v>23</v>
      </c>
      <c r="N161" s="19">
        <v>17</v>
      </c>
      <c r="O161" s="19" t="s">
        <v>1502</v>
      </c>
      <c r="P161" s="19">
        <v>5</v>
      </c>
      <c r="Q161" s="19" t="s">
        <v>1503</v>
      </c>
      <c r="R161" s="19"/>
      <c r="S161" s="19">
        <v>5000</v>
      </c>
      <c r="T161" s="19" t="s">
        <v>110</v>
      </c>
      <c r="U161" s="19"/>
      <c r="V161" s="19"/>
      <c r="W161" s="19"/>
      <c r="X161" s="19">
        <v>700</v>
      </c>
      <c r="Y161" s="19">
        <v>0</v>
      </c>
      <c r="Z161" s="19">
        <v>1</v>
      </c>
      <c r="AA161" s="19" t="s">
        <v>48</v>
      </c>
      <c r="AB161" s="19">
        <v>1</v>
      </c>
      <c r="AC161" s="19">
        <v>633369</v>
      </c>
      <c r="AD161" s="19">
        <v>12</v>
      </c>
      <c r="AE161" s="19"/>
      <c r="AF161" s="19"/>
      <c r="AG161" s="19"/>
      <c r="AH161" s="19">
        <v>105878</v>
      </c>
      <c r="AI161" s="19">
        <v>1</v>
      </c>
      <c r="AJ161" s="19"/>
      <c r="AK161" s="19"/>
      <c r="AL161" s="19"/>
      <c r="AM161" s="19"/>
      <c r="AN161" s="19"/>
      <c r="AO161" s="19">
        <v>1.56</v>
      </c>
      <c r="AP161" s="19" t="s">
        <v>1504</v>
      </c>
      <c r="AQ161" s="19" t="s">
        <v>1502</v>
      </c>
      <c r="AR161" s="19" t="s">
        <v>1540</v>
      </c>
      <c r="AS161" s="19" t="s">
        <v>1562</v>
      </c>
      <c r="AT161" s="19" t="s">
        <v>1563</v>
      </c>
      <c r="AU161" s="19" t="s">
        <v>1564</v>
      </c>
      <c r="AV161" s="19" t="s">
        <v>1565</v>
      </c>
      <c r="AW161" s="19">
        <v>2005</v>
      </c>
      <c r="AX161" s="19">
        <v>3</v>
      </c>
      <c r="AY161" s="19" t="s">
        <v>1566</v>
      </c>
      <c r="AZ161" s="19" t="s">
        <v>1567</v>
      </c>
      <c r="BA161" s="19">
        <v>2006</v>
      </c>
      <c r="BB161" t="str">
        <f>VLOOKUP(AC161,CTCwiretagcode!A$2:C$708,3,FALSE)</f>
        <v>SAM</v>
      </c>
      <c r="BC161" t="str">
        <f t="shared" si="5"/>
        <v>Tr</v>
      </c>
      <c r="BD161">
        <f t="shared" si="6"/>
        <v>3</v>
      </c>
    </row>
    <row r="162" spans="1:56" x14ac:dyDescent="0.25">
      <c r="A162" s="19" t="s">
        <v>1501</v>
      </c>
      <c r="B162" s="19">
        <v>4.0999999999999996</v>
      </c>
      <c r="C162" s="19">
        <v>20120731</v>
      </c>
      <c r="D162" s="19" t="s">
        <v>41</v>
      </c>
      <c r="E162" s="19" t="s">
        <v>41</v>
      </c>
      <c r="F162" s="19">
        <v>2001539</v>
      </c>
      <c r="G162" s="19">
        <v>1</v>
      </c>
      <c r="H162" s="19">
        <v>2008</v>
      </c>
      <c r="I162" s="19">
        <v>20080905</v>
      </c>
      <c r="J162" s="19" t="s">
        <v>1501</v>
      </c>
      <c r="K162" s="19">
        <v>6</v>
      </c>
      <c r="L162" s="19">
        <v>36</v>
      </c>
      <c r="M162" s="19">
        <v>23</v>
      </c>
      <c r="N162" s="19">
        <v>49</v>
      </c>
      <c r="O162" s="19" t="s">
        <v>1502</v>
      </c>
      <c r="P162" s="19">
        <v>5</v>
      </c>
      <c r="Q162" s="19" t="s">
        <v>1503</v>
      </c>
      <c r="R162" s="19"/>
      <c r="S162" s="19">
        <v>5000</v>
      </c>
      <c r="T162" s="19" t="s">
        <v>110</v>
      </c>
      <c r="U162" s="19"/>
      <c r="V162" s="19"/>
      <c r="W162" s="19"/>
      <c r="X162" s="19">
        <v>760</v>
      </c>
      <c r="Y162" s="19">
        <v>0</v>
      </c>
      <c r="Z162" s="19">
        <v>1</v>
      </c>
      <c r="AA162" s="19" t="s">
        <v>48</v>
      </c>
      <c r="AB162" s="19">
        <v>1</v>
      </c>
      <c r="AC162" s="19">
        <v>633369</v>
      </c>
      <c r="AD162" s="19">
        <v>12</v>
      </c>
      <c r="AE162" s="19"/>
      <c r="AF162" s="19"/>
      <c r="AG162" s="19"/>
      <c r="AH162" s="19">
        <v>105878</v>
      </c>
      <c r="AI162" s="19">
        <v>1</v>
      </c>
      <c r="AJ162" s="19"/>
      <c r="AK162" s="19"/>
      <c r="AL162" s="19"/>
      <c r="AM162" s="19"/>
      <c r="AN162" s="19"/>
      <c r="AO162" s="19">
        <v>1.56</v>
      </c>
      <c r="AP162" s="19" t="s">
        <v>1504</v>
      </c>
      <c r="AQ162" s="19" t="s">
        <v>1502</v>
      </c>
      <c r="AR162" s="19" t="s">
        <v>1540</v>
      </c>
      <c r="AS162" s="19" t="s">
        <v>1562</v>
      </c>
      <c r="AT162" s="19" t="s">
        <v>1563</v>
      </c>
      <c r="AU162" s="19" t="s">
        <v>1564</v>
      </c>
      <c r="AV162" s="19" t="s">
        <v>1565</v>
      </c>
      <c r="AW162" s="19">
        <v>2005</v>
      </c>
      <c r="AX162" s="19">
        <v>3</v>
      </c>
      <c r="AY162" s="19" t="s">
        <v>1566</v>
      </c>
      <c r="AZ162" s="19" t="s">
        <v>1567</v>
      </c>
      <c r="BA162" s="19">
        <v>2006</v>
      </c>
      <c r="BB162" t="str">
        <f>VLOOKUP(AC162,CTCwiretagcode!A$2:C$708,3,FALSE)</f>
        <v>SAM</v>
      </c>
      <c r="BC162" t="str">
        <f t="shared" si="5"/>
        <v>mix</v>
      </c>
      <c r="BD162">
        <f t="shared" si="6"/>
        <v>3</v>
      </c>
    </row>
    <row r="163" spans="1:56" x14ac:dyDescent="0.25">
      <c r="A163" s="19" t="s">
        <v>1501</v>
      </c>
      <c r="B163" s="19">
        <v>4.0999999999999996</v>
      </c>
      <c r="C163" s="19">
        <v>20120731</v>
      </c>
      <c r="D163" s="19" t="s">
        <v>41</v>
      </c>
      <c r="E163" s="19" t="s">
        <v>41</v>
      </c>
      <c r="F163" s="19">
        <v>2001559</v>
      </c>
      <c r="G163" s="19">
        <v>1</v>
      </c>
      <c r="H163" s="19">
        <v>2008</v>
      </c>
      <c r="I163" s="19">
        <v>20080905</v>
      </c>
      <c r="J163" s="19" t="s">
        <v>1501</v>
      </c>
      <c r="K163" s="19">
        <v>6</v>
      </c>
      <c r="L163" s="19">
        <v>36</v>
      </c>
      <c r="M163" s="19">
        <v>23</v>
      </c>
      <c r="N163" s="19">
        <v>49</v>
      </c>
      <c r="O163" s="19" t="s">
        <v>1502</v>
      </c>
      <c r="P163" s="19">
        <v>5</v>
      </c>
      <c r="Q163" s="19" t="s">
        <v>1503</v>
      </c>
      <c r="R163" s="19"/>
      <c r="S163" s="19">
        <v>5000</v>
      </c>
      <c r="T163" s="19" t="s">
        <v>110</v>
      </c>
      <c r="U163" s="19"/>
      <c r="V163" s="19"/>
      <c r="W163" s="19"/>
      <c r="X163" s="19">
        <v>750</v>
      </c>
      <c r="Y163" s="19">
        <v>0</v>
      </c>
      <c r="Z163" s="19">
        <v>1</v>
      </c>
      <c r="AA163" s="19" t="s">
        <v>48</v>
      </c>
      <c r="AB163" s="19">
        <v>1</v>
      </c>
      <c r="AC163" s="19">
        <v>633369</v>
      </c>
      <c r="AD163" s="19">
        <v>12</v>
      </c>
      <c r="AE163" s="19"/>
      <c r="AF163" s="19"/>
      <c r="AG163" s="19"/>
      <c r="AH163" s="19">
        <v>105878</v>
      </c>
      <c r="AI163" s="19">
        <v>1</v>
      </c>
      <c r="AJ163" s="19"/>
      <c r="AK163" s="19"/>
      <c r="AL163" s="19"/>
      <c r="AM163" s="19"/>
      <c r="AN163" s="19"/>
      <c r="AO163" s="19">
        <v>1.56</v>
      </c>
      <c r="AP163" s="19" t="s">
        <v>1504</v>
      </c>
      <c r="AQ163" s="19" t="s">
        <v>1502</v>
      </c>
      <c r="AR163" s="19" t="s">
        <v>1540</v>
      </c>
      <c r="AS163" s="19" t="s">
        <v>1562</v>
      </c>
      <c r="AT163" s="19" t="s">
        <v>1563</v>
      </c>
      <c r="AU163" s="19" t="s">
        <v>1564</v>
      </c>
      <c r="AV163" s="19" t="s">
        <v>1565</v>
      </c>
      <c r="AW163" s="19">
        <v>2005</v>
      </c>
      <c r="AX163" s="19">
        <v>3</v>
      </c>
      <c r="AY163" s="19" t="s">
        <v>1566</v>
      </c>
      <c r="AZ163" s="19" t="s">
        <v>1567</v>
      </c>
      <c r="BA163" s="19">
        <v>2006</v>
      </c>
      <c r="BB163" t="str">
        <f>VLOOKUP(AC163,CTCwiretagcode!A$2:C$708,3,FALSE)</f>
        <v>SAM</v>
      </c>
      <c r="BC163" t="str">
        <f t="shared" si="5"/>
        <v>mix</v>
      </c>
      <c r="BD163">
        <f t="shared" si="6"/>
        <v>3</v>
      </c>
    </row>
    <row r="164" spans="1:56" x14ac:dyDescent="0.25">
      <c r="A164" s="19" t="s">
        <v>1501</v>
      </c>
      <c r="B164" s="19">
        <v>4.0999999999999996</v>
      </c>
      <c r="C164" s="19">
        <v>20120731</v>
      </c>
      <c r="D164" s="19" t="s">
        <v>41</v>
      </c>
      <c r="E164" s="19" t="s">
        <v>41</v>
      </c>
      <c r="F164" s="19">
        <v>2001857</v>
      </c>
      <c r="G164" s="19">
        <v>1</v>
      </c>
      <c r="H164" s="19">
        <v>2008</v>
      </c>
      <c r="I164" s="19">
        <v>20080905</v>
      </c>
      <c r="J164" s="19" t="s">
        <v>1501</v>
      </c>
      <c r="K164" s="19">
        <v>6</v>
      </c>
      <c r="L164" s="19">
        <v>36</v>
      </c>
      <c r="M164" s="19">
        <v>23</v>
      </c>
      <c r="N164" s="19">
        <v>49</v>
      </c>
      <c r="O164" s="19" t="s">
        <v>1502</v>
      </c>
      <c r="P164" s="19">
        <v>5</v>
      </c>
      <c r="Q164" s="19" t="s">
        <v>1503</v>
      </c>
      <c r="R164" s="19"/>
      <c r="S164" s="19">
        <v>5000</v>
      </c>
      <c r="T164" s="19" t="s">
        <v>45</v>
      </c>
      <c r="U164" s="19"/>
      <c r="V164" s="19"/>
      <c r="W164" s="19"/>
      <c r="X164" s="19">
        <v>820</v>
      </c>
      <c r="Y164" s="19">
        <v>0</v>
      </c>
      <c r="Z164" s="19">
        <v>1</v>
      </c>
      <c r="AA164" s="19" t="s">
        <v>48</v>
      </c>
      <c r="AB164" s="19">
        <v>1</v>
      </c>
      <c r="AC164" s="19">
        <v>633369</v>
      </c>
      <c r="AD164" s="19">
        <v>12</v>
      </c>
      <c r="AE164" s="19"/>
      <c r="AF164" s="19"/>
      <c r="AG164" s="19"/>
      <c r="AH164" s="19">
        <v>105878</v>
      </c>
      <c r="AI164" s="19">
        <v>1</v>
      </c>
      <c r="AJ164" s="19"/>
      <c r="AK164" s="19"/>
      <c r="AL164" s="19"/>
      <c r="AM164" s="19"/>
      <c r="AN164" s="19"/>
      <c r="AO164" s="19">
        <v>1.56</v>
      </c>
      <c r="AP164" s="19" t="s">
        <v>1504</v>
      </c>
      <c r="AQ164" s="19" t="s">
        <v>1502</v>
      </c>
      <c r="AR164" s="19" t="s">
        <v>1540</v>
      </c>
      <c r="AS164" s="19" t="s">
        <v>1562</v>
      </c>
      <c r="AT164" s="19" t="s">
        <v>1563</v>
      </c>
      <c r="AU164" s="19" t="s">
        <v>1564</v>
      </c>
      <c r="AV164" s="19" t="s">
        <v>1565</v>
      </c>
      <c r="AW164" s="19">
        <v>2005</v>
      </c>
      <c r="AX164" s="19">
        <v>3</v>
      </c>
      <c r="AY164" s="19" t="s">
        <v>1566</v>
      </c>
      <c r="AZ164" s="19" t="s">
        <v>1567</v>
      </c>
      <c r="BA164" s="19">
        <v>2006</v>
      </c>
      <c r="BB164" t="str">
        <f>VLOOKUP(AC164,CTCwiretagcode!A$2:C$708,3,FALSE)</f>
        <v>SAM</v>
      </c>
      <c r="BC164" t="str">
        <f t="shared" si="5"/>
        <v>mix</v>
      </c>
      <c r="BD164">
        <f t="shared" si="6"/>
        <v>3</v>
      </c>
    </row>
    <row r="165" spans="1:56" x14ac:dyDescent="0.25">
      <c r="A165" s="19" t="s">
        <v>1501</v>
      </c>
      <c r="B165" s="19">
        <v>4.0999999999999996</v>
      </c>
      <c r="C165" s="19">
        <v>20120731</v>
      </c>
      <c r="D165" s="19" t="s">
        <v>41</v>
      </c>
      <c r="E165" s="19" t="s">
        <v>41</v>
      </c>
      <c r="F165" s="19">
        <v>2001870</v>
      </c>
      <c r="G165" s="19">
        <v>1</v>
      </c>
      <c r="H165" s="19">
        <v>2008</v>
      </c>
      <c r="I165" s="19">
        <v>20080905</v>
      </c>
      <c r="J165" s="19" t="s">
        <v>1501</v>
      </c>
      <c r="K165" s="19">
        <v>6</v>
      </c>
      <c r="L165" s="19">
        <v>36</v>
      </c>
      <c r="M165" s="19">
        <v>23</v>
      </c>
      <c r="N165" s="19">
        <v>49</v>
      </c>
      <c r="O165" s="19" t="s">
        <v>1502</v>
      </c>
      <c r="P165" s="19">
        <v>5</v>
      </c>
      <c r="Q165" s="19" t="s">
        <v>1503</v>
      </c>
      <c r="R165" s="19"/>
      <c r="S165" s="19">
        <v>5000</v>
      </c>
      <c r="T165" s="19" t="s">
        <v>45</v>
      </c>
      <c r="U165" s="19"/>
      <c r="V165" s="19"/>
      <c r="W165" s="19"/>
      <c r="X165" s="19">
        <v>840</v>
      </c>
      <c r="Y165" s="19">
        <v>0</v>
      </c>
      <c r="Z165" s="19">
        <v>1</v>
      </c>
      <c r="AA165" s="19" t="s">
        <v>48</v>
      </c>
      <c r="AB165" s="19">
        <v>1</v>
      </c>
      <c r="AC165" s="19">
        <v>633369</v>
      </c>
      <c r="AD165" s="19">
        <v>12</v>
      </c>
      <c r="AE165" s="19"/>
      <c r="AF165" s="19"/>
      <c r="AG165" s="19"/>
      <c r="AH165" s="19">
        <v>105878</v>
      </c>
      <c r="AI165" s="19">
        <v>1</v>
      </c>
      <c r="AJ165" s="19"/>
      <c r="AK165" s="19"/>
      <c r="AL165" s="19"/>
      <c r="AM165" s="19"/>
      <c r="AN165" s="19"/>
      <c r="AO165" s="19">
        <v>1.56</v>
      </c>
      <c r="AP165" s="19" t="s">
        <v>1504</v>
      </c>
      <c r="AQ165" s="19" t="s">
        <v>1502</v>
      </c>
      <c r="AR165" s="19" t="s">
        <v>1540</v>
      </c>
      <c r="AS165" s="19" t="s">
        <v>1562</v>
      </c>
      <c r="AT165" s="19" t="s">
        <v>1563</v>
      </c>
      <c r="AU165" s="19" t="s">
        <v>1564</v>
      </c>
      <c r="AV165" s="19" t="s">
        <v>1565</v>
      </c>
      <c r="AW165" s="19">
        <v>2005</v>
      </c>
      <c r="AX165" s="19">
        <v>3</v>
      </c>
      <c r="AY165" s="19" t="s">
        <v>1566</v>
      </c>
      <c r="AZ165" s="19" t="s">
        <v>1567</v>
      </c>
      <c r="BA165" s="19">
        <v>2006</v>
      </c>
      <c r="BB165" t="str">
        <f>VLOOKUP(AC165,CTCwiretagcode!A$2:C$708,3,FALSE)</f>
        <v>SAM</v>
      </c>
      <c r="BC165" t="str">
        <f t="shared" si="5"/>
        <v>mix</v>
      </c>
      <c r="BD165">
        <f t="shared" si="6"/>
        <v>3</v>
      </c>
    </row>
    <row r="166" spans="1:56" x14ac:dyDescent="0.25">
      <c r="A166" s="19" t="s">
        <v>1501</v>
      </c>
      <c r="B166" s="19">
        <v>4.0999999999999996</v>
      </c>
      <c r="C166" s="19">
        <v>20120731</v>
      </c>
      <c r="D166" s="19" t="s">
        <v>41</v>
      </c>
      <c r="E166" s="19" t="s">
        <v>41</v>
      </c>
      <c r="F166" s="19">
        <v>2001874</v>
      </c>
      <c r="G166" s="19">
        <v>1</v>
      </c>
      <c r="H166" s="19">
        <v>2008</v>
      </c>
      <c r="I166" s="19">
        <v>20080905</v>
      </c>
      <c r="J166" s="19" t="s">
        <v>1501</v>
      </c>
      <c r="K166" s="19">
        <v>6</v>
      </c>
      <c r="L166" s="19">
        <v>36</v>
      </c>
      <c r="M166" s="19">
        <v>23</v>
      </c>
      <c r="N166" s="19">
        <v>49</v>
      </c>
      <c r="O166" s="19" t="s">
        <v>1502</v>
      </c>
      <c r="P166" s="19">
        <v>5</v>
      </c>
      <c r="Q166" s="19" t="s">
        <v>1503</v>
      </c>
      <c r="R166" s="19"/>
      <c r="S166" s="19">
        <v>5000</v>
      </c>
      <c r="T166" s="19" t="s">
        <v>45</v>
      </c>
      <c r="U166" s="19"/>
      <c r="V166" s="19"/>
      <c r="W166" s="19"/>
      <c r="X166" s="19">
        <v>800</v>
      </c>
      <c r="Y166" s="19">
        <v>0</v>
      </c>
      <c r="Z166" s="19">
        <v>1</v>
      </c>
      <c r="AA166" s="19" t="s">
        <v>48</v>
      </c>
      <c r="AB166" s="19">
        <v>1</v>
      </c>
      <c r="AC166" s="19">
        <v>633369</v>
      </c>
      <c r="AD166" s="19">
        <v>12</v>
      </c>
      <c r="AE166" s="19"/>
      <c r="AF166" s="19"/>
      <c r="AG166" s="19"/>
      <c r="AH166" s="19">
        <v>105878</v>
      </c>
      <c r="AI166" s="19">
        <v>1</v>
      </c>
      <c r="AJ166" s="19"/>
      <c r="AK166" s="19"/>
      <c r="AL166" s="19"/>
      <c r="AM166" s="19"/>
      <c r="AN166" s="19"/>
      <c r="AO166" s="19">
        <v>1.56</v>
      </c>
      <c r="AP166" s="19" t="s">
        <v>1504</v>
      </c>
      <c r="AQ166" s="19" t="s">
        <v>1502</v>
      </c>
      <c r="AR166" s="19" t="s">
        <v>1540</v>
      </c>
      <c r="AS166" s="19" t="s">
        <v>1562</v>
      </c>
      <c r="AT166" s="19" t="s">
        <v>1563</v>
      </c>
      <c r="AU166" s="19" t="s">
        <v>1564</v>
      </c>
      <c r="AV166" s="19" t="s">
        <v>1565</v>
      </c>
      <c r="AW166" s="19">
        <v>2005</v>
      </c>
      <c r="AX166" s="19">
        <v>3</v>
      </c>
      <c r="AY166" s="19" t="s">
        <v>1566</v>
      </c>
      <c r="AZ166" s="19" t="s">
        <v>1567</v>
      </c>
      <c r="BA166" s="19">
        <v>2006</v>
      </c>
      <c r="BB166" t="str">
        <f>VLOOKUP(AC166,CTCwiretagcode!A$2:C$708,3,FALSE)</f>
        <v>SAM</v>
      </c>
      <c r="BC166" t="str">
        <f t="shared" si="5"/>
        <v>mix</v>
      </c>
      <c r="BD166">
        <f t="shared" si="6"/>
        <v>3</v>
      </c>
    </row>
    <row r="167" spans="1:56" x14ac:dyDescent="0.25">
      <c r="A167" s="19" t="s">
        <v>1501</v>
      </c>
      <c r="B167" s="19">
        <v>4.0999999999999996</v>
      </c>
      <c r="C167" s="19">
        <v>20120731</v>
      </c>
      <c r="D167" s="19" t="s">
        <v>41</v>
      </c>
      <c r="E167" s="19" t="s">
        <v>41</v>
      </c>
      <c r="F167" s="19">
        <v>2001886</v>
      </c>
      <c r="G167" s="19">
        <v>1</v>
      </c>
      <c r="H167" s="19">
        <v>2008</v>
      </c>
      <c r="I167" s="19">
        <v>20080905</v>
      </c>
      <c r="J167" s="19" t="s">
        <v>1501</v>
      </c>
      <c r="K167" s="19">
        <v>6</v>
      </c>
      <c r="L167" s="19">
        <v>36</v>
      </c>
      <c r="M167" s="19">
        <v>23</v>
      </c>
      <c r="N167" s="19">
        <v>49</v>
      </c>
      <c r="O167" s="19" t="s">
        <v>1502</v>
      </c>
      <c r="P167" s="19">
        <v>5</v>
      </c>
      <c r="Q167" s="19" t="s">
        <v>1503</v>
      </c>
      <c r="R167" s="19"/>
      <c r="S167" s="19">
        <v>5000</v>
      </c>
      <c r="T167" s="19" t="s">
        <v>45</v>
      </c>
      <c r="U167" s="19"/>
      <c r="V167" s="19"/>
      <c r="W167" s="19"/>
      <c r="X167" s="19">
        <v>800</v>
      </c>
      <c r="Y167" s="19">
        <v>0</v>
      </c>
      <c r="Z167" s="19">
        <v>1</v>
      </c>
      <c r="AA167" s="19" t="s">
        <v>48</v>
      </c>
      <c r="AB167" s="19">
        <v>1</v>
      </c>
      <c r="AC167" s="19">
        <v>633369</v>
      </c>
      <c r="AD167" s="19">
        <v>12</v>
      </c>
      <c r="AE167" s="19"/>
      <c r="AF167" s="19"/>
      <c r="AG167" s="19"/>
      <c r="AH167" s="19">
        <v>105878</v>
      </c>
      <c r="AI167" s="19">
        <v>1</v>
      </c>
      <c r="AJ167" s="19"/>
      <c r="AK167" s="19"/>
      <c r="AL167" s="19"/>
      <c r="AM167" s="19"/>
      <c r="AN167" s="19"/>
      <c r="AO167" s="19">
        <v>1.56</v>
      </c>
      <c r="AP167" s="19" t="s">
        <v>1504</v>
      </c>
      <c r="AQ167" s="19" t="s">
        <v>1502</v>
      </c>
      <c r="AR167" s="19" t="s">
        <v>1540</v>
      </c>
      <c r="AS167" s="19" t="s">
        <v>1562</v>
      </c>
      <c r="AT167" s="19" t="s">
        <v>1563</v>
      </c>
      <c r="AU167" s="19" t="s">
        <v>1564</v>
      </c>
      <c r="AV167" s="19" t="s">
        <v>1565</v>
      </c>
      <c r="AW167" s="19">
        <v>2005</v>
      </c>
      <c r="AX167" s="19">
        <v>3</v>
      </c>
      <c r="AY167" s="19" t="s">
        <v>1566</v>
      </c>
      <c r="AZ167" s="19" t="s">
        <v>1567</v>
      </c>
      <c r="BA167" s="19">
        <v>2006</v>
      </c>
      <c r="BB167" t="str">
        <f>VLOOKUP(AC167,CTCwiretagcode!A$2:C$708,3,FALSE)</f>
        <v>SAM</v>
      </c>
      <c r="BC167" t="str">
        <f t="shared" si="5"/>
        <v>mix</v>
      </c>
      <c r="BD167">
        <f t="shared" si="6"/>
        <v>3</v>
      </c>
    </row>
    <row r="168" spans="1:56" x14ac:dyDescent="0.25">
      <c r="A168" s="19" t="s">
        <v>1501</v>
      </c>
      <c r="B168" s="19">
        <v>4.0999999999999996</v>
      </c>
      <c r="C168" s="19">
        <v>20120731</v>
      </c>
      <c r="D168" s="19" t="s">
        <v>41</v>
      </c>
      <c r="E168" s="19" t="s">
        <v>41</v>
      </c>
      <c r="F168" s="19">
        <v>2001890</v>
      </c>
      <c r="G168" s="19">
        <v>1</v>
      </c>
      <c r="H168" s="19">
        <v>2008</v>
      </c>
      <c r="I168" s="19">
        <v>20080905</v>
      </c>
      <c r="J168" s="19" t="s">
        <v>1501</v>
      </c>
      <c r="K168" s="19">
        <v>6</v>
      </c>
      <c r="L168" s="19">
        <v>36</v>
      </c>
      <c r="M168" s="19">
        <v>23</v>
      </c>
      <c r="N168" s="19">
        <v>49</v>
      </c>
      <c r="O168" s="19" t="s">
        <v>1502</v>
      </c>
      <c r="P168" s="19">
        <v>5</v>
      </c>
      <c r="Q168" s="19" t="s">
        <v>1503</v>
      </c>
      <c r="R168" s="19"/>
      <c r="S168" s="19">
        <v>5000</v>
      </c>
      <c r="T168" s="19" t="s">
        <v>110</v>
      </c>
      <c r="U168" s="19"/>
      <c r="V168" s="19"/>
      <c r="W168" s="19"/>
      <c r="X168" s="19">
        <v>710</v>
      </c>
      <c r="Y168" s="19">
        <v>0</v>
      </c>
      <c r="Z168" s="19">
        <v>1</v>
      </c>
      <c r="AA168" s="19" t="s">
        <v>48</v>
      </c>
      <c r="AB168" s="19">
        <v>1</v>
      </c>
      <c r="AC168" s="19">
        <v>633369</v>
      </c>
      <c r="AD168" s="19">
        <v>12</v>
      </c>
      <c r="AE168" s="19"/>
      <c r="AF168" s="19"/>
      <c r="AG168" s="19"/>
      <c r="AH168" s="19">
        <v>105878</v>
      </c>
      <c r="AI168" s="19">
        <v>1</v>
      </c>
      <c r="AJ168" s="19"/>
      <c r="AK168" s="19"/>
      <c r="AL168" s="19"/>
      <c r="AM168" s="19"/>
      <c r="AN168" s="19"/>
      <c r="AO168" s="19">
        <v>1.56</v>
      </c>
      <c r="AP168" s="19" t="s">
        <v>1504</v>
      </c>
      <c r="AQ168" s="19" t="s">
        <v>1502</v>
      </c>
      <c r="AR168" s="19" t="s">
        <v>1540</v>
      </c>
      <c r="AS168" s="19" t="s">
        <v>1562</v>
      </c>
      <c r="AT168" s="19" t="s">
        <v>1563</v>
      </c>
      <c r="AU168" s="19" t="s">
        <v>1564</v>
      </c>
      <c r="AV168" s="19" t="s">
        <v>1565</v>
      </c>
      <c r="AW168" s="19">
        <v>2005</v>
      </c>
      <c r="AX168" s="19">
        <v>3</v>
      </c>
      <c r="AY168" s="19" t="s">
        <v>1566</v>
      </c>
      <c r="AZ168" s="19" t="s">
        <v>1567</v>
      </c>
      <c r="BA168" s="19">
        <v>2006</v>
      </c>
      <c r="BB168" t="str">
        <f>VLOOKUP(AC168,CTCwiretagcode!A$2:C$708,3,FALSE)</f>
        <v>SAM</v>
      </c>
      <c r="BC168" t="str">
        <f t="shared" si="5"/>
        <v>mix</v>
      </c>
      <c r="BD168">
        <f t="shared" si="6"/>
        <v>3</v>
      </c>
    </row>
    <row r="169" spans="1:56" x14ac:dyDescent="0.25">
      <c r="A169" s="19" t="s">
        <v>1501</v>
      </c>
      <c r="B169" s="19">
        <v>4.0999999999999996</v>
      </c>
      <c r="C169" s="19">
        <v>20120731</v>
      </c>
      <c r="D169" s="19" t="s">
        <v>41</v>
      </c>
      <c r="E169" s="19" t="s">
        <v>41</v>
      </c>
      <c r="F169" s="19">
        <v>2001898</v>
      </c>
      <c r="G169" s="19">
        <v>1</v>
      </c>
      <c r="H169" s="19">
        <v>2008</v>
      </c>
      <c r="I169" s="19">
        <v>20080905</v>
      </c>
      <c r="J169" s="19" t="s">
        <v>1501</v>
      </c>
      <c r="K169" s="19">
        <v>6</v>
      </c>
      <c r="L169" s="19">
        <v>36</v>
      </c>
      <c r="M169" s="19">
        <v>23</v>
      </c>
      <c r="N169" s="19">
        <v>49</v>
      </c>
      <c r="O169" s="19" t="s">
        <v>1502</v>
      </c>
      <c r="P169" s="19">
        <v>5</v>
      </c>
      <c r="Q169" s="19" t="s">
        <v>1503</v>
      </c>
      <c r="R169" s="19"/>
      <c r="S169" s="19">
        <v>5000</v>
      </c>
      <c r="T169" s="19" t="s">
        <v>45</v>
      </c>
      <c r="U169" s="19"/>
      <c r="V169" s="19"/>
      <c r="W169" s="19"/>
      <c r="X169" s="19">
        <v>810</v>
      </c>
      <c r="Y169" s="19">
        <v>0</v>
      </c>
      <c r="Z169" s="19">
        <v>1</v>
      </c>
      <c r="AA169" s="19" t="s">
        <v>48</v>
      </c>
      <c r="AB169" s="19">
        <v>1</v>
      </c>
      <c r="AC169" s="19">
        <v>633369</v>
      </c>
      <c r="AD169" s="19">
        <v>12</v>
      </c>
      <c r="AE169" s="19"/>
      <c r="AF169" s="19"/>
      <c r="AG169" s="19"/>
      <c r="AH169" s="19">
        <v>105878</v>
      </c>
      <c r="AI169" s="19">
        <v>1</v>
      </c>
      <c r="AJ169" s="19"/>
      <c r="AK169" s="19"/>
      <c r="AL169" s="19"/>
      <c r="AM169" s="19"/>
      <c r="AN169" s="19"/>
      <c r="AO169" s="19">
        <v>1.56</v>
      </c>
      <c r="AP169" s="19" t="s">
        <v>1504</v>
      </c>
      <c r="AQ169" s="19" t="s">
        <v>1502</v>
      </c>
      <c r="AR169" s="19" t="s">
        <v>1540</v>
      </c>
      <c r="AS169" s="19" t="s">
        <v>1562</v>
      </c>
      <c r="AT169" s="19" t="s">
        <v>1563</v>
      </c>
      <c r="AU169" s="19" t="s">
        <v>1564</v>
      </c>
      <c r="AV169" s="19" t="s">
        <v>1565</v>
      </c>
      <c r="AW169" s="19">
        <v>2005</v>
      </c>
      <c r="AX169" s="19">
        <v>3</v>
      </c>
      <c r="AY169" s="19" t="s">
        <v>1566</v>
      </c>
      <c r="AZ169" s="19" t="s">
        <v>1567</v>
      </c>
      <c r="BA169" s="19">
        <v>2006</v>
      </c>
      <c r="BB169" t="str">
        <f>VLOOKUP(AC169,CTCwiretagcode!A$2:C$708,3,FALSE)</f>
        <v>SAM</v>
      </c>
      <c r="BC169" t="str">
        <f t="shared" si="5"/>
        <v>mix</v>
      </c>
      <c r="BD169">
        <f t="shared" si="6"/>
        <v>3</v>
      </c>
    </row>
    <row r="170" spans="1:56" x14ac:dyDescent="0.25">
      <c r="A170" s="19" t="s">
        <v>1501</v>
      </c>
      <c r="B170" s="19">
        <v>4.0999999999999996</v>
      </c>
      <c r="C170" s="19">
        <v>20120731</v>
      </c>
      <c r="D170" s="19" t="s">
        <v>41</v>
      </c>
      <c r="E170" s="19" t="s">
        <v>41</v>
      </c>
      <c r="F170" s="19">
        <v>2001906</v>
      </c>
      <c r="G170" s="19">
        <v>1</v>
      </c>
      <c r="H170" s="19">
        <v>2008</v>
      </c>
      <c r="I170" s="19">
        <v>20080905</v>
      </c>
      <c r="J170" s="19" t="s">
        <v>1501</v>
      </c>
      <c r="K170" s="19">
        <v>6</v>
      </c>
      <c r="L170" s="19">
        <v>36</v>
      </c>
      <c r="M170" s="19">
        <v>23</v>
      </c>
      <c r="N170" s="19">
        <v>49</v>
      </c>
      <c r="O170" s="19" t="s">
        <v>1502</v>
      </c>
      <c r="P170" s="19">
        <v>5</v>
      </c>
      <c r="Q170" s="19" t="s">
        <v>1503</v>
      </c>
      <c r="R170" s="19"/>
      <c r="S170" s="19">
        <v>5000</v>
      </c>
      <c r="T170" s="19" t="s">
        <v>45</v>
      </c>
      <c r="U170" s="19"/>
      <c r="V170" s="19"/>
      <c r="W170" s="19"/>
      <c r="X170" s="19">
        <v>750</v>
      </c>
      <c r="Y170" s="19">
        <v>0</v>
      </c>
      <c r="Z170" s="19">
        <v>1</v>
      </c>
      <c r="AA170" s="19" t="s">
        <v>48</v>
      </c>
      <c r="AB170" s="19">
        <v>1</v>
      </c>
      <c r="AC170" s="19">
        <v>633369</v>
      </c>
      <c r="AD170" s="19">
        <v>12</v>
      </c>
      <c r="AE170" s="19"/>
      <c r="AF170" s="19"/>
      <c r="AG170" s="19"/>
      <c r="AH170" s="19">
        <v>105878</v>
      </c>
      <c r="AI170" s="19">
        <v>1</v>
      </c>
      <c r="AJ170" s="19"/>
      <c r="AK170" s="19"/>
      <c r="AL170" s="19"/>
      <c r="AM170" s="19"/>
      <c r="AN170" s="19"/>
      <c r="AO170" s="19">
        <v>1.56</v>
      </c>
      <c r="AP170" s="19" t="s">
        <v>1504</v>
      </c>
      <c r="AQ170" s="19" t="s">
        <v>1502</v>
      </c>
      <c r="AR170" s="19" t="s">
        <v>1540</v>
      </c>
      <c r="AS170" s="19" t="s">
        <v>1562</v>
      </c>
      <c r="AT170" s="19" t="s">
        <v>1563</v>
      </c>
      <c r="AU170" s="19" t="s">
        <v>1564</v>
      </c>
      <c r="AV170" s="19" t="s">
        <v>1565</v>
      </c>
      <c r="AW170" s="19">
        <v>2005</v>
      </c>
      <c r="AX170" s="19">
        <v>3</v>
      </c>
      <c r="AY170" s="19" t="s">
        <v>1566</v>
      </c>
      <c r="AZ170" s="19" t="s">
        <v>1567</v>
      </c>
      <c r="BA170" s="19">
        <v>2006</v>
      </c>
      <c r="BB170" t="str">
        <f>VLOOKUP(AC170,CTCwiretagcode!A$2:C$708,3,FALSE)</f>
        <v>SAM</v>
      </c>
      <c r="BC170" t="str">
        <f t="shared" si="5"/>
        <v>mix</v>
      </c>
      <c r="BD170">
        <f t="shared" si="6"/>
        <v>3</v>
      </c>
    </row>
    <row r="171" spans="1:56" x14ac:dyDescent="0.25">
      <c r="A171" s="19" t="s">
        <v>1501</v>
      </c>
      <c r="B171" s="19">
        <v>4.0999999999999996</v>
      </c>
      <c r="C171" s="19">
        <v>20120731</v>
      </c>
      <c r="D171" s="19" t="s">
        <v>41</v>
      </c>
      <c r="E171" s="19" t="s">
        <v>41</v>
      </c>
      <c r="F171" s="19">
        <v>2001913</v>
      </c>
      <c r="G171" s="19">
        <v>1</v>
      </c>
      <c r="H171" s="19">
        <v>2008</v>
      </c>
      <c r="I171" s="19">
        <v>20080905</v>
      </c>
      <c r="J171" s="19" t="s">
        <v>1501</v>
      </c>
      <c r="K171" s="19">
        <v>6</v>
      </c>
      <c r="L171" s="19">
        <v>36</v>
      </c>
      <c r="M171" s="19">
        <v>23</v>
      </c>
      <c r="N171" s="19">
        <v>49</v>
      </c>
      <c r="O171" s="19" t="s">
        <v>1502</v>
      </c>
      <c r="P171" s="19">
        <v>5</v>
      </c>
      <c r="Q171" s="19" t="s">
        <v>1503</v>
      </c>
      <c r="R171" s="19"/>
      <c r="S171" s="19">
        <v>5000</v>
      </c>
      <c r="T171" s="19" t="s">
        <v>110</v>
      </c>
      <c r="U171" s="19"/>
      <c r="V171" s="19"/>
      <c r="W171" s="19"/>
      <c r="X171" s="19">
        <v>760</v>
      </c>
      <c r="Y171" s="19">
        <v>0</v>
      </c>
      <c r="Z171" s="19">
        <v>1</v>
      </c>
      <c r="AA171" s="19" t="s">
        <v>48</v>
      </c>
      <c r="AB171" s="19">
        <v>1</v>
      </c>
      <c r="AC171" s="19">
        <v>633369</v>
      </c>
      <c r="AD171" s="19">
        <v>12</v>
      </c>
      <c r="AE171" s="19"/>
      <c r="AF171" s="19"/>
      <c r="AG171" s="19"/>
      <c r="AH171" s="19">
        <v>105878</v>
      </c>
      <c r="AI171" s="19">
        <v>1</v>
      </c>
      <c r="AJ171" s="19"/>
      <c r="AK171" s="19"/>
      <c r="AL171" s="19"/>
      <c r="AM171" s="19"/>
      <c r="AN171" s="19"/>
      <c r="AO171" s="19">
        <v>1.56</v>
      </c>
      <c r="AP171" s="19" t="s">
        <v>1504</v>
      </c>
      <c r="AQ171" s="19" t="s">
        <v>1502</v>
      </c>
      <c r="AR171" s="19" t="s">
        <v>1540</v>
      </c>
      <c r="AS171" s="19" t="s">
        <v>1562</v>
      </c>
      <c r="AT171" s="19" t="s">
        <v>1563</v>
      </c>
      <c r="AU171" s="19" t="s">
        <v>1564</v>
      </c>
      <c r="AV171" s="19" t="s">
        <v>1565</v>
      </c>
      <c r="AW171" s="19">
        <v>2005</v>
      </c>
      <c r="AX171" s="19">
        <v>3</v>
      </c>
      <c r="AY171" s="19" t="s">
        <v>1566</v>
      </c>
      <c r="AZ171" s="19" t="s">
        <v>1567</v>
      </c>
      <c r="BA171" s="19">
        <v>2006</v>
      </c>
      <c r="BB171" t="str">
        <f>VLOOKUP(AC171,CTCwiretagcode!A$2:C$708,3,FALSE)</f>
        <v>SAM</v>
      </c>
      <c r="BC171" t="str">
        <f t="shared" si="5"/>
        <v>mix</v>
      </c>
      <c r="BD171">
        <f t="shared" si="6"/>
        <v>3</v>
      </c>
    </row>
    <row r="172" spans="1:56" x14ac:dyDescent="0.25">
      <c r="A172" s="19" t="s">
        <v>1501</v>
      </c>
      <c r="B172" s="19">
        <v>4.0999999999999996</v>
      </c>
      <c r="C172" s="19">
        <v>20120731</v>
      </c>
      <c r="D172" s="19" t="s">
        <v>41</v>
      </c>
      <c r="E172" s="19" t="s">
        <v>41</v>
      </c>
      <c r="F172" s="19">
        <v>2001921</v>
      </c>
      <c r="G172" s="19">
        <v>1</v>
      </c>
      <c r="H172" s="19">
        <v>2008</v>
      </c>
      <c r="I172" s="19">
        <v>20080905</v>
      </c>
      <c r="J172" s="19" t="s">
        <v>1501</v>
      </c>
      <c r="K172" s="19">
        <v>6</v>
      </c>
      <c r="L172" s="19">
        <v>36</v>
      </c>
      <c r="M172" s="19">
        <v>23</v>
      </c>
      <c r="N172" s="19">
        <v>49</v>
      </c>
      <c r="O172" s="19" t="s">
        <v>1502</v>
      </c>
      <c r="P172" s="19">
        <v>5</v>
      </c>
      <c r="Q172" s="19" t="s">
        <v>1503</v>
      </c>
      <c r="R172" s="19"/>
      <c r="S172" s="19">
        <v>5000</v>
      </c>
      <c r="T172" s="19" t="s">
        <v>110</v>
      </c>
      <c r="U172" s="19"/>
      <c r="V172" s="19"/>
      <c r="W172" s="19"/>
      <c r="X172" s="19">
        <v>760</v>
      </c>
      <c r="Y172" s="19">
        <v>0</v>
      </c>
      <c r="Z172" s="19">
        <v>1</v>
      </c>
      <c r="AA172" s="19" t="s">
        <v>48</v>
      </c>
      <c r="AB172" s="19">
        <v>1</v>
      </c>
      <c r="AC172" s="19">
        <v>633369</v>
      </c>
      <c r="AD172" s="19">
        <v>12</v>
      </c>
      <c r="AE172" s="19"/>
      <c r="AF172" s="19"/>
      <c r="AG172" s="19"/>
      <c r="AH172" s="19">
        <v>105878</v>
      </c>
      <c r="AI172" s="19">
        <v>1</v>
      </c>
      <c r="AJ172" s="19"/>
      <c r="AK172" s="19"/>
      <c r="AL172" s="19"/>
      <c r="AM172" s="19"/>
      <c r="AN172" s="19"/>
      <c r="AO172" s="19">
        <v>1.56</v>
      </c>
      <c r="AP172" s="19" t="s">
        <v>1504</v>
      </c>
      <c r="AQ172" s="19" t="s">
        <v>1502</v>
      </c>
      <c r="AR172" s="19" t="s">
        <v>1540</v>
      </c>
      <c r="AS172" s="19" t="s">
        <v>1562</v>
      </c>
      <c r="AT172" s="19" t="s">
        <v>1563</v>
      </c>
      <c r="AU172" s="19" t="s">
        <v>1564</v>
      </c>
      <c r="AV172" s="19" t="s">
        <v>1565</v>
      </c>
      <c r="AW172" s="19">
        <v>2005</v>
      </c>
      <c r="AX172" s="19">
        <v>3</v>
      </c>
      <c r="AY172" s="19" t="s">
        <v>1566</v>
      </c>
      <c r="AZ172" s="19" t="s">
        <v>1567</v>
      </c>
      <c r="BA172" s="19">
        <v>2006</v>
      </c>
      <c r="BB172" t="str">
        <f>VLOOKUP(AC172,CTCwiretagcode!A$2:C$708,3,FALSE)</f>
        <v>SAM</v>
      </c>
      <c r="BC172" t="str">
        <f t="shared" si="5"/>
        <v>mix</v>
      </c>
      <c r="BD172">
        <f t="shared" si="6"/>
        <v>3</v>
      </c>
    </row>
    <row r="173" spans="1:56" x14ac:dyDescent="0.25">
      <c r="A173" s="19" t="s">
        <v>1501</v>
      </c>
      <c r="B173" s="19">
        <v>4.0999999999999996</v>
      </c>
      <c r="C173" s="19">
        <v>20120731</v>
      </c>
      <c r="D173" s="19" t="s">
        <v>41</v>
      </c>
      <c r="E173" s="19" t="s">
        <v>41</v>
      </c>
      <c r="F173" s="19">
        <v>2009740</v>
      </c>
      <c r="G173" s="19">
        <v>1</v>
      </c>
      <c r="H173" s="19">
        <v>2008</v>
      </c>
      <c r="I173" s="19">
        <v>20080905</v>
      </c>
      <c r="J173" s="19" t="s">
        <v>1501</v>
      </c>
      <c r="K173" s="19">
        <v>6</v>
      </c>
      <c r="L173" s="19">
        <v>36</v>
      </c>
      <c r="M173" s="19">
        <v>23</v>
      </c>
      <c r="N173" s="19">
        <v>14</v>
      </c>
      <c r="O173" s="19" t="s">
        <v>1502</v>
      </c>
      <c r="P173" s="19">
        <v>5</v>
      </c>
      <c r="Q173" s="19" t="s">
        <v>1503</v>
      </c>
      <c r="R173" s="19"/>
      <c r="S173" s="19">
        <v>5000</v>
      </c>
      <c r="T173" s="19" t="s">
        <v>110</v>
      </c>
      <c r="U173" s="19"/>
      <c r="V173" s="19"/>
      <c r="W173" s="19"/>
      <c r="X173" s="19">
        <v>830</v>
      </c>
      <c r="Y173" s="19">
        <v>0</v>
      </c>
      <c r="Z173" s="19">
        <v>1</v>
      </c>
      <c r="AA173" s="19" t="s">
        <v>48</v>
      </c>
      <c r="AB173" s="19">
        <v>1</v>
      </c>
      <c r="AC173" s="19">
        <v>633369</v>
      </c>
      <c r="AD173" s="19">
        <v>12</v>
      </c>
      <c r="AE173" s="19"/>
      <c r="AF173" s="19"/>
      <c r="AG173" s="19"/>
      <c r="AH173" s="19">
        <v>105878</v>
      </c>
      <c r="AI173" s="19">
        <v>1</v>
      </c>
      <c r="AJ173" s="19"/>
      <c r="AK173" s="19"/>
      <c r="AL173" s="19"/>
      <c r="AM173" s="19"/>
      <c r="AN173" s="19"/>
      <c r="AO173" s="19">
        <v>1.56</v>
      </c>
      <c r="AP173" s="19" t="s">
        <v>1504</v>
      </c>
      <c r="AQ173" s="19" t="s">
        <v>1502</v>
      </c>
      <c r="AR173" s="19" t="s">
        <v>1540</v>
      </c>
      <c r="AS173" s="19" t="s">
        <v>1562</v>
      </c>
      <c r="AT173" s="19" t="s">
        <v>1563</v>
      </c>
      <c r="AU173" s="19" t="s">
        <v>1564</v>
      </c>
      <c r="AV173" s="19" t="s">
        <v>1565</v>
      </c>
      <c r="AW173" s="19">
        <v>2005</v>
      </c>
      <c r="AX173" s="19">
        <v>3</v>
      </c>
      <c r="AY173" s="19" t="s">
        <v>1566</v>
      </c>
      <c r="AZ173" s="19" t="s">
        <v>1567</v>
      </c>
      <c r="BA173" s="19">
        <v>2006</v>
      </c>
      <c r="BB173" t="str">
        <f>VLOOKUP(AC173,CTCwiretagcode!A$2:C$708,3,FALSE)</f>
        <v>SAM</v>
      </c>
      <c r="BC173" t="str">
        <f t="shared" si="5"/>
        <v>NT</v>
      </c>
      <c r="BD173">
        <f t="shared" si="6"/>
        <v>3</v>
      </c>
    </row>
    <row r="174" spans="1:56" x14ac:dyDescent="0.25">
      <c r="A174" s="19" t="s">
        <v>1501</v>
      </c>
      <c r="B174" s="19">
        <v>4.0999999999999996</v>
      </c>
      <c r="C174" s="19">
        <v>20120731</v>
      </c>
      <c r="D174" s="19" t="s">
        <v>41</v>
      </c>
      <c r="E174" s="19" t="s">
        <v>41</v>
      </c>
      <c r="F174" s="19">
        <v>2009755</v>
      </c>
      <c r="G174" s="19">
        <v>1</v>
      </c>
      <c r="H174" s="19">
        <v>2008</v>
      </c>
      <c r="I174" s="19">
        <v>20080905</v>
      </c>
      <c r="J174" s="19" t="s">
        <v>1501</v>
      </c>
      <c r="K174" s="19">
        <v>6</v>
      </c>
      <c r="L174" s="19">
        <v>36</v>
      </c>
      <c r="M174" s="19">
        <v>23</v>
      </c>
      <c r="N174" s="19">
        <v>14</v>
      </c>
      <c r="O174" s="19" t="s">
        <v>1502</v>
      </c>
      <c r="P174" s="19">
        <v>5</v>
      </c>
      <c r="Q174" s="19" t="s">
        <v>1503</v>
      </c>
      <c r="R174" s="19"/>
      <c r="S174" s="19">
        <v>5000</v>
      </c>
      <c r="T174" s="19" t="s">
        <v>110</v>
      </c>
      <c r="U174" s="19"/>
      <c r="V174" s="19"/>
      <c r="W174" s="19"/>
      <c r="X174" s="19">
        <v>830</v>
      </c>
      <c r="Y174" s="19">
        <v>0</v>
      </c>
      <c r="Z174" s="19">
        <v>1</v>
      </c>
      <c r="AA174" s="19" t="s">
        <v>48</v>
      </c>
      <c r="AB174" s="19">
        <v>1</v>
      </c>
      <c r="AC174" s="19">
        <v>633369</v>
      </c>
      <c r="AD174" s="19">
        <v>12</v>
      </c>
      <c r="AE174" s="19"/>
      <c r="AF174" s="19"/>
      <c r="AG174" s="19"/>
      <c r="AH174" s="19">
        <v>105878</v>
      </c>
      <c r="AI174" s="19">
        <v>1</v>
      </c>
      <c r="AJ174" s="19"/>
      <c r="AK174" s="19"/>
      <c r="AL174" s="19"/>
      <c r="AM174" s="19"/>
      <c r="AN174" s="19"/>
      <c r="AO174" s="19">
        <v>1.56</v>
      </c>
      <c r="AP174" s="19" t="s">
        <v>1504</v>
      </c>
      <c r="AQ174" s="19" t="s">
        <v>1502</v>
      </c>
      <c r="AR174" s="19" t="s">
        <v>1540</v>
      </c>
      <c r="AS174" s="19" t="s">
        <v>1562</v>
      </c>
      <c r="AT174" s="19" t="s">
        <v>1563</v>
      </c>
      <c r="AU174" s="19" t="s">
        <v>1564</v>
      </c>
      <c r="AV174" s="19" t="s">
        <v>1565</v>
      </c>
      <c r="AW174" s="19">
        <v>2005</v>
      </c>
      <c r="AX174" s="19">
        <v>3</v>
      </c>
      <c r="AY174" s="19" t="s">
        <v>1566</v>
      </c>
      <c r="AZ174" s="19" t="s">
        <v>1567</v>
      </c>
      <c r="BA174" s="19">
        <v>2006</v>
      </c>
      <c r="BB174" t="str">
        <f>VLOOKUP(AC174,CTCwiretagcode!A$2:C$708,3,FALSE)</f>
        <v>SAM</v>
      </c>
      <c r="BC174" t="str">
        <f t="shared" si="5"/>
        <v>NT</v>
      </c>
      <c r="BD174">
        <f t="shared" si="6"/>
        <v>3</v>
      </c>
    </row>
    <row r="175" spans="1:56" x14ac:dyDescent="0.25">
      <c r="A175" s="19" t="s">
        <v>1501</v>
      </c>
      <c r="B175" s="19">
        <v>4.0999999999999996</v>
      </c>
      <c r="C175" s="19">
        <v>20120731</v>
      </c>
      <c r="D175" s="19" t="s">
        <v>41</v>
      </c>
      <c r="E175" s="19" t="s">
        <v>41</v>
      </c>
      <c r="F175" s="19">
        <v>1984461</v>
      </c>
      <c r="G175" s="19">
        <v>1</v>
      </c>
      <c r="H175" s="19">
        <v>2008</v>
      </c>
      <c r="I175" s="19">
        <v>20080906</v>
      </c>
      <c r="J175" s="19" t="s">
        <v>1501</v>
      </c>
      <c r="K175" s="19">
        <v>6</v>
      </c>
      <c r="L175" s="19">
        <v>36</v>
      </c>
      <c r="M175" s="19">
        <v>23</v>
      </c>
      <c r="N175" s="19">
        <v>29</v>
      </c>
      <c r="O175" s="19" t="s">
        <v>1502</v>
      </c>
      <c r="P175" s="19">
        <v>5</v>
      </c>
      <c r="Q175" s="19" t="s">
        <v>1503</v>
      </c>
      <c r="R175" s="19"/>
      <c r="S175" s="19">
        <v>5000</v>
      </c>
      <c r="T175" s="19" t="s">
        <v>110</v>
      </c>
      <c r="U175" s="19"/>
      <c r="V175" s="19"/>
      <c r="W175" s="19"/>
      <c r="X175" s="19">
        <v>790</v>
      </c>
      <c r="Y175" s="19">
        <v>0</v>
      </c>
      <c r="Z175" s="19">
        <v>1</v>
      </c>
      <c r="AA175" s="19" t="s">
        <v>48</v>
      </c>
      <c r="AB175" s="19">
        <v>1</v>
      </c>
      <c r="AC175" s="19">
        <v>633369</v>
      </c>
      <c r="AD175" s="19">
        <v>12</v>
      </c>
      <c r="AE175" s="19"/>
      <c r="AF175" s="19"/>
      <c r="AG175" s="19"/>
      <c r="AH175" s="19">
        <v>105878</v>
      </c>
      <c r="AI175" s="19">
        <v>1</v>
      </c>
      <c r="AJ175" s="19"/>
      <c r="AK175" s="19"/>
      <c r="AL175" s="19"/>
      <c r="AM175" s="19"/>
      <c r="AN175" s="19"/>
      <c r="AO175" s="19">
        <v>1.56</v>
      </c>
      <c r="AP175" s="19" t="s">
        <v>1504</v>
      </c>
      <c r="AQ175" s="19" t="s">
        <v>1502</v>
      </c>
      <c r="AR175" s="19" t="s">
        <v>1540</v>
      </c>
      <c r="AS175" s="19" t="s">
        <v>1562</v>
      </c>
      <c r="AT175" s="19" t="s">
        <v>1563</v>
      </c>
      <c r="AU175" s="19" t="s">
        <v>1564</v>
      </c>
      <c r="AV175" s="19" t="s">
        <v>1565</v>
      </c>
      <c r="AW175" s="19">
        <v>2005</v>
      </c>
      <c r="AX175" s="19">
        <v>3</v>
      </c>
      <c r="AY175" s="19" t="s">
        <v>1566</v>
      </c>
      <c r="AZ175" s="19" t="s">
        <v>1567</v>
      </c>
      <c r="BA175" s="19">
        <v>2006</v>
      </c>
      <c r="BB175" t="str">
        <f>VLOOKUP(AC175,CTCwiretagcode!A$2:C$708,3,FALSE)</f>
        <v>SAM</v>
      </c>
      <c r="BC175" t="str">
        <f t="shared" si="5"/>
        <v>Tr</v>
      </c>
      <c r="BD175">
        <f t="shared" si="6"/>
        <v>3</v>
      </c>
    </row>
    <row r="176" spans="1:56" x14ac:dyDescent="0.25">
      <c r="A176" s="19" t="s">
        <v>1501</v>
      </c>
      <c r="B176" s="19">
        <v>4.0999999999999996</v>
      </c>
      <c r="C176" s="19">
        <v>20120731</v>
      </c>
      <c r="D176" s="19" t="s">
        <v>41</v>
      </c>
      <c r="E176" s="19" t="s">
        <v>41</v>
      </c>
      <c r="F176" s="19">
        <v>1976368</v>
      </c>
      <c r="G176" s="19">
        <v>1</v>
      </c>
      <c r="H176" s="19">
        <v>2008</v>
      </c>
      <c r="I176" s="19">
        <v>20080908</v>
      </c>
      <c r="J176" s="19" t="s">
        <v>1501</v>
      </c>
      <c r="K176" s="19">
        <v>6</v>
      </c>
      <c r="L176" s="19">
        <v>37</v>
      </c>
      <c r="M176" s="19">
        <v>23</v>
      </c>
      <c r="N176" s="19">
        <v>17</v>
      </c>
      <c r="O176" s="19" t="s">
        <v>1502</v>
      </c>
      <c r="P176" s="19">
        <v>5</v>
      </c>
      <c r="Q176" s="19" t="s">
        <v>1503</v>
      </c>
      <c r="R176" s="19"/>
      <c r="S176" s="19">
        <v>0</v>
      </c>
      <c r="T176" s="19" t="s">
        <v>110</v>
      </c>
      <c r="U176" s="19"/>
      <c r="V176" s="19"/>
      <c r="W176" s="19"/>
      <c r="X176" s="19">
        <v>730</v>
      </c>
      <c r="Y176" s="19">
        <v>0</v>
      </c>
      <c r="Z176" s="19">
        <v>1</v>
      </c>
      <c r="AA176" s="19" t="s">
        <v>48</v>
      </c>
      <c r="AB176" s="19">
        <v>1</v>
      </c>
      <c r="AC176" s="19">
        <v>633369</v>
      </c>
      <c r="AD176" s="19">
        <v>12</v>
      </c>
      <c r="AE176" s="19"/>
      <c r="AF176" s="19"/>
      <c r="AG176" s="19"/>
      <c r="AH176" s="19">
        <v>105879</v>
      </c>
      <c r="AI176" s="19">
        <v>1</v>
      </c>
      <c r="AJ176" s="19"/>
      <c r="AK176" s="19"/>
      <c r="AL176" s="19"/>
      <c r="AM176" s="19"/>
      <c r="AN176" s="19"/>
      <c r="AO176" s="19">
        <v>3.01</v>
      </c>
      <c r="AP176" s="19" t="s">
        <v>1504</v>
      </c>
      <c r="AQ176" s="19" t="s">
        <v>1502</v>
      </c>
      <c r="AR176" s="19" t="s">
        <v>1540</v>
      </c>
      <c r="AS176" s="19" t="s">
        <v>1562</v>
      </c>
      <c r="AT176" s="19" t="s">
        <v>1563</v>
      </c>
      <c r="AU176" s="19" t="s">
        <v>1564</v>
      </c>
      <c r="AV176" s="19" t="s">
        <v>1565</v>
      </c>
      <c r="AW176" s="19">
        <v>2005</v>
      </c>
      <c r="AX176" s="19">
        <v>3</v>
      </c>
      <c r="AY176" s="19" t="s">
        <v>1566</v>
      </c>
      <c r="AZ176" s="19" t="s">
        <v>1567</v>
      </c>
      <c r="BA176" s="19">
        <v>2006</v>
      </c>
      <c r="BB176" t="str">
        <f>VLOOKUP(AC176,CTCwiretagcode!A$2:C$708,3,FALSE)</f>
        <v>SAM</v>
      </c>
      <c r="BC176" t="str">
        <f t="shared" si="5"/>
        <v>Tr</v>
      </c>
      <c r="BD176">
        <f t="shared" si="6"/>
        <v>3</v>
      </c>
    </row>
    <row r="177" spans="1:56" x14ac:dyDescent="0.25">
      <c r="A177" s="19" t="s">
        <v>1501</v>
      </c>
      <c r="B177" s="19">
        <v>4.0999999999999996</v>
      </c>
      <c r="C177" s="19">
        <v>20120731</v>
      </c>
      <c r="D177" s="19" t="s">
        <v>41</v>
      </c>
      <c r="E177" s="19" t="s">
        <v>41</v>
      </c>
      <c r="F177" s="19">
        <v>1976372</v>
      </c>
      <c r="G177" s="19">
        <v>1</v>
      </c>
      <c r="H177" s="19">
        <v>2008</v>
      </c>
      <c r="I177" s="19">
        <v>20080908</v>
      </c>
      <c r="J177" s="19" t="s">
        <v>1501</v>
      </c>
      <c r="K177" s="19">
        <v>6</v>
      </c>
      <c r="L177" s="19">
        <v>37</v>
      </c>
      <c r="M177" s="19">
        <v>23</v>
      </c>
      <c r="N177" s="19">
        <v>17</v>
      </c>
      <c r="O177" s="19" t="s">
        <v>1502</v>
      </c>
      <c r="P177" s="19">
        <v>5</v>
      </c>
      <c r="Q177" s="19" t="s">
        <v>1503</v>
      </c>
      <c r="R177" s="19"/>
      <c r="S177" s="19">
        <v>5000</v>
      </c>
      <c r="T177" s="19" t="s">
        <v>45</v>
      </c>
      <c r="U177" s="19"/>
      <c r="V177" s="19"/>
      <c r="W177" s="19"/>
      <c r="X177" s="19">
        <v>750</v>
      </c>
      <c r="Y177" s="19">
        <v>0</v>
      </c>
      <c r="Z177" s="19">
        <v>1</v>
      </c>
      <c r="AA177" s="19" t="s">
        <v>48</v>
      </c>
      <c r="AB177" s="19">
        <v>1</v>
      </c>
      <c r="AC177" s="19">
        <v>633369</v>
      </c>
      <c r="AD177" s="19">
        <v>12</v>
      </c>
      <c r="AE177" s="19"/>
      <c r="AF177" s="19"/>
      <c r="AG177" s="19"/>
      <c r="AH177" s="19">
        <v>105879</v>
      </c>
      <c r="AI177" s="19">
        <v>1</v>
      </c>
      <c r="AJ177" s="19"/>
      <c r="AK177" s="19"/>
      <c r="AL177" s="19"/>
      <c r="AM177" s="19"/>
      <c r="AN177" s="19"/>
      <c r="AO177" s="19">
        <v>3.01</v>
      </c>
      <c r="AP177" s="19" t="s">
        <v>1504</v>
      </c>
      <c r="AQ177" s="19" t="s">
        <v>1502</v>
      </c>
      <c r="AR177" s="19" t="s">
        <v>1540</v>
      </c>
      <c r="AS177" s="19" t="s">
        <v>1562</v>
      </c>
      <c r="AT177" s="19" t="s">
        <v>1563</v>
      </c>
      <c r="AU177" s="19" t="s">
        <v>1564</v>
      </c>
      <c r="AV177" s="19" t="s">
        <v>1565</v>
      </c>
      <c r="AW177" s="19">
        <v>2005</v>
      </c>
      <c r="AX177" s="19">
        <v>3</v>
      </c>
      <c r="AY177" s="19" t="s">
        <v>1566</v>
      </c>
      <c r="AZ177" s="19" t="s">
        <v>1567</v>
      </c>
      <c r="BA177" s="19">
        <v>2006</v>
      </c>
      <c r="BB177" t="str">
        <f>VLOOKUP(AC177,CTCwiretagcode!A$2:C$708,3,FALSE)</f>
        <v>SAM</v>
      </c>
      <c r="BC177" t="str">
        <f t="shared" si="5"/>
        <v>Tr</v>
      </c>
      <c r="BD177">
        <f t="shared" si="6"/>
        <v>3</v>
      </c>
    </row>
    <row r="178" spans="1:56" x14ac:dyDescent="0.25">
      <c r="A178" s="19" t="s">
        <v>1501</v>
      </c>
      <c r="B178" s="19">
        <v>4.0999999999999996</v>
      </c>
      <c r="C178" s="19">
        <v>20120731</v>
      </c>
      <c r="D178" s="19" t="s">
        <v>41</v>
      </c>
      <c r="E178" s="19" t="s">
        <v>41</v>
      </c>
      <c r="F178" s="19">
        <v>1994327</v>
      </c>
      <c r="G178" s="19">
        <v>1</v>
      </c>
      <c r="H178" s="19">
        <v>2008</v>
      </c>
      <c r="I178" s="19">
        <v>20080908</v>
      </c>
      <c r="J178" s="19" t="s">
        <v>1501</v>
      </c>
      <c r="K178" s="19">
        <v>6</v>
      </c>
      <c r="L178" s="19">
        <v>37</v>
      </c>
      <c r="M178" s="19">
        <v>23</v>
      </c>
      <c r="N178" s="19">
        <v>14</v>
      </c>
      <c r="O178" s="19" t="s">
        <v>1502</v>
      </c>
      <c r="P178" s="19">
        <v>5</v>
      </c>
      <c r="Q178" s="19" t="s">
        <v>1503</v>
      </c>
      <c r="R178" s="19"/>
      <c r="S178" s="19">
        <v>5000</v>
      </c>
      <c r="T178" s="19" t="s">
        <v>45</v>
      </c>
      <c r="U178" s="19"/>
      <c r="V178" s="19"/>
      <c r="W178" s="19"/>
      <c r="X178" s="19">
        <v>700</v>
      </c>
      <c r="Y178" s="19">
        <v>0</v>
      </c>
      <c r="Z178" s="19">
        <v>1</v>
      </c>
      <c r="AA178" s="19" t="s">
        <v>48</v>
      </c>
      <c r="AB178" s="19">
        <v>1</v>
      </c>
      <c r="AC178" s="19">
        <v>633369</v>
      </c>
      <c r="AD178" s="19">
        <v>12</v>
      </c>
      <c r="AE178" s="19"/>
      <c r="AF178" s="19"/>
      <c r="AG178" s="19"/>
      <c r="AH178" s="19">
        <v>105879</v>
      </c>
      <c r="AI178" s="19">
        <v>1</v>
      </c>
      <c r="AJ178" s="19"/>
      <c r="AK178" s="19"/>
      <c r="AL178" s="19"/>
      <c r="AM178" s="19"/>
      <c r="AN178" s="19"/>
      <c r="AO178" s="19">
        <v>3.01</v>
      </c>
      <c r="AP178" s="19" t="s">
        <v>1504</v>
      </c>
      <c r="AQ178" s="19" t="s">
        <v>1502</v>
      </c>
      <c r="AR178" s="19" t="s">
        <v>1540</v>
      </c>
      <c r="AS178" s="19" t="s">
        <v>1562</v>
      </c>
      <c r="AT178" s="19" t="s">
        <v>1563</v>
      </c>
      <c r="AU178" s="19" t="s">
        <v>1564</v>
      </c>
      <c r="AV178" s="19" t="s">
        <v>1565</v>
      </c>
      <c r="AW178" s="19">
        <v>2005</v>
      </c>
      <c r="AX178" s="19">
        <v>3</v>
      </c>
      <c r="AY178" s="19" t="s">
        <v>1566</v>
      </c>
      <c r="AZ178" s="19" t="s">
        <v>1567</v>
      </c>
      <c r="BA178" s="19">
        <v>2006</v>
      </c>
      <c r="BB178" t="str">
        <f>VLOOKUP(AC178,CTCwiretagcode!A$2:C$708,3,FALSE)</f>
        <v>SAM</v>
      </c>
      <c r="BC178" t="str">
        <f t="shared" si="5"/>
        <v>NT</v>
      </c>
      <c r="BD178">
        <f t="shared" si="6"/>
        <v>3</v>
      </c>
    </row>
    <row r="179" spans="1:56" x14ac:dyDescent="0.25">
      <c r="A179" s="19" t="s">
        <v>1501</v>
      </c>
      <c r="B179" s="19">
        <v>4.0999999999999996</v>
      </c>
      <c r="C179" s="19">
        <v>20120731</v>
      </c>
      <c r="D179" s="19" t="s">
        <v>41</v>
      </c>
      <c r="E179" s="19" t="s">
        <v>41</v>
      </c>
      <c r="F179" s="19">
        <v>1980755</v>
      </c>
      <c r="G179" s="19">
        <v>1</v>
      </c>
      <c r="H179" s="19">
        <v>2008</v>
      </c>
      <c r="I179" s="19">
        <v>20080815</v>
      </c>
      <c r="J179" s="19" t="s">
        <v>1501</v>
      </c>
      <c r="K179" s="19">
        <v>6</v>
      </c>
      <c r="L179" s="19">
        <v>33</v>
      </c>
      <c r="M179" s="19">
        <v>23</v>
      </c>
      <c r="N179" s="19">
        <v>29</v>
      </c>
      <c r="O179" s="19" t="s">
        <v>1502</v>
      </c>
      <c r="P179" s="19">
        <v>5</v>
      </c>
      <c r="Q179" s="19" t="s">
        <v>1518</v>
      </c>
      <c r="R179" s="19"/>
      <c r="S179" s="19">
        <v>5000</v>
      </c>
      <c r="T179" s="19" t="s">
        <v>110</v>
      </c>
      <c r="U179" s="19"/>
      <c r="V179" s="19"/>
      <c r="W179" s="19"/>
      <c r="X179" s="19">
        <v>780</v>
      </c>
      <c r="Y179" s="19">
        <v>0</v>
      </c>
      <c r="Z179" s="19">
        <v>1</v>
      </c>
      <c r="AA179" s="19" t="s">
        <v>48</v>
      </c>
      <c r="AB179" s="19">
        <v>1</v>
      </c>
      <c r="AC179" s="19">
        <v>633369</v>
      </c>
      <c r="AD179" s="19">
        <v>12</v>
      </c>
      <c r="AE179" s="19"/>
      <c r="AF179" s="19"/>
      <c r="AG179" s="19"/>
      <c r="AH179" s="19">
        <v>105989</v>
      </c>
      <c r="AI179" s="19">
        <v>1</v>
      </c>
      <c r="AJ179" s="19"/>
      <c r="AK179" s="19"/>
      <c r="AL179" s="19"/>
      <c r="AM179" s="19"/>
      <c r="AN179" s="19"/>
      <c r="AO179" s="19">
        <v>4.28</v>
      </c>
      <c r="AP179" s="19" t="s">
        <v>1519</v>
      </c>
      <c r="AQ179" s="19" t="s">
        <v>1502</v>
      </c>
      <c r="AR179" s="19" t="s">
        <v>1540</v>
      </c>
      <c r="AS179" s="19" t="s">
        <v>1562</v>
      </c>
      <c r="AT179" s="19" t="s">
        <v>1563</v>
      </c>
      <c r="AU179" s="19" t="s">
        <v>1564</v>
      </c>
      <c r="AV179" s="19" t="s">
        <v>1565</v>
      </c>
      <c r="AW179" s="19">
        <v>2005</v>
      </c>
      <c r="AX179" s="19">
        <v>3</v>
      </c>
      <c r="AY179" s="19" t="s">
        <v>1566</v>
      </c>
      <c r="AZ179" s="19" t="s">
        <v>1567</v>
      </c>
      <c r="BA179" s="19">
        <v>2006</v>
      </c>
      <c r="BB179" t="str">
        <f>VLOOKUP(AC179,CTCwiretagcode!A$2:C$708,3,FALSE)</f>
        <v>SAM</v>
      </c>
      <c r="BC179" t="str">
        <f t="shared" si="5"/>
        <v>Tr</v>
      </c>
      <c r="BD179">
        <f t="shared" si="6"/>
        <v>3</v>
      </c>
    </row>
    <row r="180" spans="1:56" x14ac:dyDescent="0.25">
      <c r="A180" s="19" t="s">
        <v>1501</v>
      </c>
      <c r="B180" s="19">
        <v>4.0999999999999996</v>
      </c>
      <c r="C180" s="19">
        <v>20120731</v>
      </c>
      <c r="D180" s="19" t="s">
        <v>41</v>
      </c>
      <c r="E180" s="19" t="s">
        <v>41</v>
      </c>
      <c r="F180" s="19">
        <v>1977425</v>
      </c>
      <c r="G180" s="19">
        <v>1</v>
      </c>
      <c r="H180" s="19">
        <v>2008</v>
      </c>
      <c r="I180" s="19">
        <v>20080818</v>
      </c>
      <c r="J180" s="19" t="s">
        <v>1501</v>
      </c>
      <c r="K180" s="19">
        <v>6</v>
      </c>
      <c r="L180" s="19">
        <v>34</v>
      </c>
      <c r="M180" s="19">
        <v>23</v>
      </c>
      <c r="N180" s="19">
        <v>17</v>
      </c>
      <c r="O180" s="19" t="s">
        <v>1502</v>
      </c>
      <c r="P180" s="19">
        <v>5</v>
      </c>
      <c r="Q180" s="19" t="s">
        <v>1518</v>
      </c>
      <c r="R180" s="19"/>
      <c r="S180" s="19">
        <v>5000</v>
      </c>
      <c r="T180" s="19" t="s">
        <v>110</v>
      </c>
      <c r="U180" s="19"/>
      <c r="V180" s="19"/>
      <c r="W180" s="19"/>
      <c r="X180" s="19">
        <v>750</v>
      </c>
      <c r="Y180" s="19">
        <v>0</v>
      </c>
      <c r="Z180" s="19">
        <v>1</v>
      </c>
      <c r="AA180" s="19" t="s">
        <v>48</v>
      </c>
      <c r="AB180" s="19">
        <v>1</v>
      </c>
      <c r="AC180" s="19">
        <v>633369</v>
      </c>
      <c r="AD180" s="19">
        <v>12</v>
      </c>
      <c r="AE180" s="19"/>
      <c r="AF180" s="19"/>
      <c r="AG180" s="19"/>
      <c r="AH180" s="19">
        <v>105990</v>
      </c>
      <c r="AI180" s="19">
        <v>1</v>
      </c>
      <c r="AJ180" s="19"/>
      <c r="AK180" s="19"/>
      <c r="AL180" s="19"/>
      <c r="AM180" s="19"/>
      <c r="AN180" s="19"/>
      <c r="AO180" s="19">
        <v>2.41</v>
      </c>
      <c r="AP180" s="19" t="s">
        <v>1519</v>
      </c>
      <c r="AQ180" s="19" t="s">
        <v>1502</v>
      </c>
      <c r="AR180" s="19" t="s">
        <v>1540</v>
      </c>
      <c r="AS180" s="19" t="s">
        <v>1562</v>
      </c>
      <c r="AT180" s="19" t="s">
        <v>1563</v>
      </c>
      <c r="AU180" s="19" t="s">
        <v>1564</v>
      </c>
      <c r="AV180" s="19" t="s">
        <v>1565</v>
      </c>
      <c r="AW180" s="19">
        <v>2005</v>
      </c>
      <c r="AX180" s="19">
        <v>3</v>
      </c>
      <c r="AY180" s="19" t="s">
        <v>1566</v>
      </c>
      <c r="AZ180" s="19" t="s">
        <v>1567</v>
      </c>
      <c r="BA180" s="19">
        <v>2006</v>
      </c>
      <c r="BB180" t="str">
        <f>VLOOKUP(AC180,CTCwiretagcode!A$2:C$708,3,FALSE)</f>
        <v>SAM</v>
      </c>
      <c r="BC180" t="str">
        <f t="shared" si="5"/>
        <v>Tr</v>
      </c>
      <c r="BD180">
        <f t="shared" si="6"/>
        <v>3</v>
      </c>
    </row>
    <row r="181" spans="1:56" x14ac:dyDescent="0.25">
      <c r="A181" s="19" t="s">
        <v>1501</v>
      </c>
      <c r="B181" s="19">
        <v>4.0999999999999996</v>
      </c>
      <c r="C181" s="19">
        <v>20120731</v>
      </c>
      <c r="D181" s="19" t="s">
        <v>41</v>
      </c>
      <c r="E181" s="19" t="s">
        <v>41</v>
      </c>
      <c r="F181" s="19">
        <v>1977433</v>
      </c>
      <c r="G181" s="19">
        <v>1</v>
      </c>
      <c r="H181" s="19">
        <v>2008</v>
      </c>
      <c r="I181" s="19">
        <v>20080818</v>
      </c>
      <c r="J181" s="19" t="s">
        <v>1501</v>
      </c>
      <c r="K181" s="19">
        <v>6</v>
      </c>
      <c r="L181" s="19">
        <v>34</v>
      </c>
      <c r="M181" s="19">
        <v>23</v>
      </c>
      <c r="N181" s="19">
        <v>17</v>
      </c>
      <c r="O181" s="19" t="s">
        <v>1502</v>
      </c>
      <c r="P181" s="19">
        <v>5</v>
      </c>
      <c r="Q181" s="19" t="s">
        <v>1518</v>
      </c>
      <c r="R181" s="19"/>
      <c r="S181" s="19">
        <v>5000</v>
      </c>
      <c r="T181" s="19" t="s">
        <v>45</v>
      </c>
      <c r="U181" s="19"/>
      <c r="V181" s="19"/>
      <c r="W181" s="19"/>
      <c r="X181" s="19">
        <v>780</v>
      </c>
      <c r="Y181" s="19">
        <v>0</v>
      </c>
      <c r="Z181" s="19">
        <v>1</v>
      </c>
      <c r="AA181" s="19" t="s">
        <v>48</v>
      </c>
      <c r="AB181" s="19">
        <v>1</v>
      </c>
      <c r="AC181" s="19">
        <v>633369</v>
      </c>
      <c r="AD181" s="19">
        <v>12</v>
      </c>
      <c r="AE181" s="19"/>
      <c r="AF181" s="19"/>
      <c r="AG181" s="19"/>
      <c r="AH181" s="19">
        <v>105990</v>
      </c>
      <c r="AI181" s="19">
        <v>1</v>
      </c>
      <c r="AJ181" s="19"/>
      <c r="AK181" s="19"/>
      <c r="AL181" s="19"/>
      <c r="AM181" s="19"/>
      <c r="AN181" s="19"/>
      <c r="AO181" s="19">
        <v>2.41</v>
      </c>
      <c r="AP181" s="19" t="s">
        <v>1519</v>
      </c>
      <c r="AQ181" s="19" t="s">
        <v>1502</v>
      </c>
      <c r="AR181" s="19" t="s">
        <v>1540</v>
      </c>
      <c r="AS181" s="19" t="s">
        <v>1562</v>
      </c>
      <c r="AT181" s="19" t="s">
        <v>1563</v>
      </c>
      <c r="AU181" s="19" t="s">
        <v>1564</v>
      </c>
      <c r="AV181" s="19" t="s">
        <v>1565</v>
      </c>
      <c r="AW181" s="19">
        <v>2005</v>
      </c>
      <c r="AX181" s="19">
        <v>3</v>
      </c>
      <c r="AY181" s="19" t="s">
        <v>1566</v>
      </c>
      <c r="AZ181" s="19" t="s">
        <v>1567</v>
      </c>
      <c r="BA181" s="19">
        <v>2006</v>
      </c>
      <c r="BB181" t="str">
        <f>VLOOKUP(AC181,CTCwiretagcode!A$2:C$708,3,FALSE)</f>
        <v>SAM</v>
      </c>
      <c r="BC181" t="str">
        <f t="shared" si="5"/>
        <v>Tr</v>
      </c>
      <c r="BD181">
        <f t="shared" si="6"/>
        <v>3</v>
      </c>
    </row>
    <row r="182" spans="1:56" x14ac:dyDescent="0.25">
      <c r="A182" s="19" t="s">
        <v>1501</v>
      </c>
      <c r="B182" s="19">
        <v>4.0999999999999996</v>
      </c>
      <c r="C182" s="19">
        <v>20120731</v>
      </c>
      <c r="D182" s="19" t="s">
        <v>41</v>
      </c>
      <c r="E182" s="19" t="s">
        <v>41</v>
      </c>
      <c r="F182" s="19">
        <v>1977437</v>
      </c>
      <c r="G182" s="19">
        <v>1</v>
      </c>
      <c r="H182" s="19">
        <v>2008</v>
      </c>
      <c r="I182" s="19">
        <v>20080818</v>
      </c>
      <c r="J182" s="19" t="s">
        <v>1501</v>
      </c>
      <c r="K182" s="19">
        <v>6</v>
      </c>
      <c r="L182" s="19">
        <v>34</v>
      </c>
      <c r="M182" s="19">
        <v>23</v>
      </c>
      <c r="N182" s="19">
        <v>17</v>
      </c>
      <c r="O182" s="19" t="s">
        <v>1502</v>
      </c>
      <c r="P182" s="19">
        <v>5</v>
      </c>
      <c r="Q182" s="19" t="s">
        <v>1518</v>
      </c>
      <c r="R182" s="19"/>
      <c r="S182" s="19">
        <v>5000</v>
      </c>
      <c r="T182" s="19" t="s">
        <v>110</v>
      </c>
      <c r="U182" s="19"/>
      <c r="V182" s="19"/>
      <c r="W182" s="19"/>
      <c r="X182" s="19">
        <v>760</v>
      </c>
      <c r="Y182" s="19">
        <v>0</v>
      </c>
      <c r="Z182" s="19">
        <v>1</v>
      </c>
      <c r="AA182" s="19" t="s">
        <v>48</v>
      </c>
      <c r="AB182" s="19">
        <v>1</v>
      </c>
      <c r="AC182" s="19">
        <v>633369</v>
      </c>
      <c r="AD182" s="19">
        <v>12</v>
      </c>
      <c r="AE182" s="19"/>
      <c r="AF182" s="19"/>
      <c r="AG182" s="19"/>
      <c r="AH182" s="19">
        <v>105990</v>
      </c>
      <c r="AI182" s="19">
        <v>1</v>
      </c>
      <c r="AJ182" s="19"/>
      <c r="AK182" s="19"/>
      <c r="AL182" s="19"/>
      <c r="AM182" s="19"/>
      <c r="AN182" s="19"/>
      <c r="AO182" s="19">
        <v>2.41</v>
      </c>
      <c r="AP182" s="19" t="s">
        <v>1519</v>
      </c>
      <c r="AQ182" s="19" t="s">
        <v>1502</v>
      </c>
      <c r="AR182" s="19" t="s">
        <v>1540</v>
      </c>
      <c r="AS182" s="19" t="s">
        <v>1562</v>
      </c>
      <c r="AT182" s="19" t="s">
        <v>1563</v>
      </c>
      <c r="AU182" s="19" t="s">
        <v>1564</v>
      </c>
      <c r="AV182" s="19" t="s">
        <v>1565</v>
      </c>
      <c r="AW182" s="19">
        <v>2005</v>
      </c>
      <c r="AX182" s="19">
        <v>3</v>
      </c>
      <c r="AY182" s="19" t="s">
        <v>1566</v>
      </c>
      <c r="AZ182" s="19" t="s">
        <v>1567</v>
      </c>
      <c r="BA182" s="19">
        <v>2006</v>
      </c>
      <c r="BB182" t="str">
        <f>VLOOKUP(AC182,CTCwiretagcode!A$2:C$708,3,FALSE)</f>
        <v>SAM</v>
      </c>
      <c r="BC182" t="str">
        <f t="shared" si="5"/>
        <v>Tr</v>
      </c>
      <c r="BD182">
        <f t="shared" si="6"/>
        <v>3</v>
      </c>
    </row>
    <row r="183" spans="1:56" x14ac:dyDescent="0.25">
      <c r="A183" s="19" t="s">
        <v>1501</v>
      </c>
      <c r="B183" s="19">
        <v>4.0999999999999996</v>
      </c>
      <c r="C183" s="19">
        <v>20120731</v>
      </c>
      <c r="D183" s="19" t="s">
        <v>41</v>
      </c>
      <c r="E183" s="19" t="s">
        <v>41</v>
      </c>
      <c r="F183" s="19">
        <v>1977445</v>
      </c>
      <c r="G183" s="19">
        <v>1</v>
      </c>
      <c r="H183" s="19">
        <v>2008</v>
      </c>
      <c r="I183" s="19">
        <v>20080818</v>
      </c>
      <c r="J183" s="19" t="s">
        <v>1501</v>
      </c>
      <c r="K183" s="19">
        <v>6</v>
      </c>
      <c r="L183" s="19">
        <v>34</v>
      </c>
      <c r="M183" s="19">
        <v>23</v>
      </c>
      <c r="N183" s="19">
        <v>17</v>
      </c>
      <c r="O183" s="19" t="s">
        <v>1502</v>
      </c>
      <c r="P183" s="19">
        <v>5</v>
      </c>
      <c r="Q183" s="19" t="s">
        <v>1518</v>
      </c>
      <c r="R183" s="19"/>
      <c r="S183" s="19">
        <v>5000</v>
      </c>
      <c r="T183" s="19" t="s">
        <v>45</v>
      </c>
      <c r="U183" s="19"/>
      <c r="V183" s="19"/>
      <c r="W183" s="19"/>
      <c r="X183" s="19">
        <v>730</v>
      </c>
      <c r="Y183" s="19">
        <v>0</v>
      </c>
      <c r="Z183" s="19">
        <v>1</v>
      </c>
      <c r="AA183" s="19" t="s">
        <v>48</v>
      </c>
      <c r="AB183" s="19">
        <v>1</v>
      </c>
      <c r="AC183" s="19">
        <v>633369</v>
      </c>
      <c r="AD183" s="19">
        <v>12</v>
      </c>
      <c r="AE183" s="19"/>
      <c r="AF183" s="19"/>
      <c r="AG183" s="19"/>
      <c r="AH183" s="19">
        <v>105990</v>
      </c>
      <c r="AI183" s="19">
        <v>1</v>
      </c>
      <c r="AJ183" s="19"/>
      <c r="AK183" s="19"/>
      <c r="AL183" s="19"/>
      <c r="AM183" s="19"/>
      <c r="AN183" s="19"/>
      <c r="AO183" s="19">
        <v>2.41</v>
      </c>
      <c r="AP183" s="19" t="s">
        <v>1519</v>
      </c>
      <c r="AQ183" s="19" t="s">
        <v>1502</v>
      </c>
      <c r="AR183" s="19" t="s">
        <v>1540</v>
      </c>
      <c r="AS183" s="19" t="s">
        <v>1562</v>
      </c>
      <c r="AT183" s="19" t="s">
        <v>1563</v>
      </c>
      <c r="AU183" s="19" t="s">
        <v>1564</v>
      </c>
      <c r="AV183" s="19" t="s">
        <v>1565</v>
      </c>
      <c r="AW183" s="19">
        <v>2005</v>
      </c>
      <c r="AX183" s="19">
        <v>3</v>
      </c>
      <c r="AY183" s="19" t="s">
        <v>1566</v>
      </c>
      <c r="AZ183" s="19" t="s">
        <v>1567</v>
      </c>
      <c r="BA183" s="19">
        <v>2006</v>
      </c>
      <c r="BB183" t="str">
        <f>VLOOKUP(AC183,CTCwiretagcode!A$2:C$708,3,FALSE)</f>
        <v>SAM</v>
      </c>
      <c r="BC183" t="str">
        <f t="shared" si="5"/>
        <v>Tr</v>
      </c>
      <c r="BD183">
        <f t="shared" si="6"/>
        <v>3</v>
      </c>
    </row>
    <row r="184" spans="1:56" x14ac:dyDescent="0.25">
      <c r="A184" s="19" t="s">
        <v>1501</v>
      </c>
      <c r="B184" s="19">
        <v>4.0999999999999996</v>
      </c>
      <c r="C184" s="19">
        <v>20120731</v>
      </c>
      <c r="D184" s="19" t="s">
        <v>41</v>
      </c>
      <c r="E184" s="19" t="s">
        <v>41</v>
      </c>
      <c r="F184" s="19">
        <v>1982762</v>
      </c>
      <c r="G184" s="19">
        <v>1</v>
      </c>
      <c r="H184" s="19">
        <v>2008</v>
      </c>
      <c r="I184" s="19">
        <v>20080818</v>
      </c>
      <c r="J184" s="19" t="s">
        <v>1501</v>
      </c>
      <c r="K184" s="19">
        <v>6</v>
      </c>
      <c r="L184" s="19">
        <v>34</v>
      </c>
      <c r="M184" s="19">
        <v>23</v>
      </c>
      <c r="N184" s="19">
        <v>17</v>
      </c>
      <c r="O184" s="19" t="s">
        <v>1502</v>
      </c>
      <c r="P184" s="19">
        <v>5</v>
      </c>
      <c r="Q184" s="19" t="s">
        <v>1518</v>
      </c>
      <c r="R184" s="19"/>
      <c r="S184" s="19">
        <v>5000</v>
      </c>
      <c r="T184" s="19" t="s">
        <v>45</v>
      </c>
      <c r="U184" s="19"/>
      <c r="V184" s="19"/>
      <c r="W184" s="19"/>
      <c r="X184" s="19">
        <v>750</v>
      </c>
      <c r="Y184" s="19">
        <v>0</v>
      </c>
      <c r="Z184" s="19">
        <v>1</v>
      </c>
      <c r="AA184" s="19" t="s">
        <v>48</v>
      </c>
      <c r="AB184" s="19">
        <v>1</v>
      </c>
      <c r="AC184" s="19">
        <v>633369</v>
      </c>
      <c r="AD184" s="19">
        <v>12</v>
      </c>
      <c r="AE184" s="19"/>
      <c r="AF184" s="19"/>
      <c r="AG184" s="19"/>
      <c r="AH184" s="19">
        <v>105990</v>
      </c>
      <c r="AI184" s="19">
        <v>1</v>
      </c>
      <c r="AJ184" s="19"/>
      <c r="AK184" s="19"/>
      <c r="AL184" s="19"/>
      <c r="AM184" s="19"/>
      <c r="AN184" s="19"/>
      <c r="AO184" s="19">
        <v>2.41</v>
      </c>
      <c r="AP184" s="19" t="s">
        <v>1519</v>
      </c>
      <c r="AQ184" s="19" t="s">
        <v>1502</v>
      </c>
      <c r="AR184" s="19" t="s">
        <v>1540</v>
      </c>
      <c r="AS184" s="19" t="s">
        <v>1562</v>
      </c>
      <c r="AT184" s="19" t="s">
        <v>1563</v>
      </c>
      <c r="AU184" s="19" t="s">
        <v>1564</v>
      </c>
      <c r="AV184" s="19" t="s">
        <v>1565</v>
      </c>
      <c r="AW184" s="19">
        <v>2005</v>
      </c>
      <c r="AX184" s="19">
        <v>3</v>
      </c>
      <c r="AY184" s="19" t="s">
        <v>1566</v>
      </c>
      <c r="AZ184" s="19" t="s">
        <v>1567</v>
      </c>
      <c r="BA184" s="19">
        <v>2006</v>
      </c>
      <c r="BB184" t="str">
        <f>VLOOKUP(AC184,CTCwiretagcode!A$2:C$708,3,FALSE)</f>
        <v>SAM</v>
      </c>
      <c r="BC184" t="str">
        <f t="shared" si="5"/>
        <v>Tr</v>
      </c>
      <c r="BD184">
        <f t="shared" si="6"/>
        <v>3</v>
      </c>
    </row>
    <row r="185" spans="1:56" x14ac:dyDescent="0.25">
      <c r="A185" s="19" t="s">
        <v>1501</v>
      </c>
      <c r="B185" s="19">
        <v>4.0999999999999996</v>
      </c>
      <c r="C185" s="19">
        <v>20120731</v>
      </c>
      <c r="D185" s="19" t="s">
        <v>41</v>
      </c>
      <c r="E185" s="19" t="s">
        <v>41</v>
      </c>
      <c r="F185" s="19">
        <v>2022363</v>
      </c>
      <c r="G185" s="19">
        <v>1</v>
      </c>
      <c r="H185" s="19">
        <v>2008</v>
      </c>
      <c r="I185" s="19">
        <v>20080818</v>
      </c>
      <c r="J185" s="19" t="s">
        <v>1501</v>
      </c>
      <c r="K185" s="19">
        <v>6</v>
      </c>
      <c r="L185" s="19">
        <v>34</v>
      </c>
      <c r="M185" s="19">
        <v>23</v>
      </c>
      <c r="N185" s="19">
        <v>17</v>
      </c>
      <c r="O185" s="19" t="s">
        <v>1502</v>
      </c>
      <c r="P185" s="19">
        <v>5</v>
      </c>
      <c r="Q185" s="19" t="s">
        <v>1518</v>
      </c>
      <c r="R185" s="19"/>
      <c r="S185" s="19">
        <v>5000</v>
      </c>
      <c r="T185" s="19" t="s">
        <v>110</v>
      </c>
      <c r="U185" s="19"/>
      <c r="V185" s="19"/>
      <c r="W185" s="19"/>
      <c r="X185" s="19">
        <v>780</v>
      </c>
      <c r="Y185" s="19">
        <v>0</v>
      </c>
      <c r="Z185" s="19">
        <v>1</v>
      </c>
      <c r="AA185" s="19" t="s">
        <v>48</v>
      </c>
      <c r="AB185" s="19">
        <v>1</v>
      </c>
      <c r="AC185" s="19">
        <v>633369</v>
      </c>
      <c r="AD185" s="19">
        <v>12</v>
      </c>
      <c r="AE185" s="19"/>
      <c r="AF185" s="19"/>
      <c r="AG185" s="19"/>
      <c r="AH185" s="19">
        <v>105990</v>
      </c>
      <c r="AI185" s="19">
        <v>1</v>
      </c>
      <c r="AJ185" s="19"/>
      <c r="AK185" s="19"/>
      <c r="AL185" s="19"/>
      <c r="AM185" s="19"/>
      <c r="AN185" s="19"/>
      <c r="AO185" s="19">
        <v>2.41</v>
      </c>
      <c r="AP185" s="19" t="s">
        <v>1519</v>
      </c>
      <c r="AQ185" s="19" t="s">
        <v>1502</v>
      </c>
      <c r="AR185" s="19" t="s">
        <v>1540</v>
      </c>
      <c r="AS185" s="19" t="s">
        <v>1562</v>
      </c>
      <c r="AT185" s="19" t="s">
        <v>1563</v>
      </c>
      <c r="AU185" s="19" t="s">
        <v>1564</v>
      </c>
      <c r="AV185" s="19" t="s">
        <v>1565</v>
      </c>
      <c r="AW185" s="19">
        <v>2005</v>
      </c>
      <c r="AX185" s="19">
        <v>3</v>
      </c>
      <c r="AY185" s="19" t="s">
        <v>1566</v>
      </c>
      <c r="AZ185" s="19" t="s">
        <v>1567</v>
      </c>
      <c r="BA185" s="19">
        <v>2006</v>
      </c>
      <c r="BB185" t="str">
        <f>VLOOKUP(AC185,CTCwiretagcode!A$2:C$708,3,FALSE)</f>
        <v>SAM</v>
      </c>
      <c r="BC185" t="str">
        <f t="shared" si="5"/>
        <v>Tr</v>
      </c>
      <c r="BD185">
        <f t="shared" si="6"/>
        <v>3</v>
      </c>
    </row>
    <row r="186" spans="1:56" x14ac:dyDescent="0.25">
      <c r="A186" s="19" t="s">
        <v>1501</v>
      </c>
      <c r="B186" s="19">
        <v>4.0999999999999996</v>
      </c>
      <c r="C186" s="19">
        <v>20120731</v>
      </c>
      <c r="D186" s="19" t="s">
        <v>41</v>
      </c>
      <c r="E186" s="19" t="s">
        <v>41</v>
      </c>
      <c r="F186" s="19">
        <v>1978595</v>
      </c>
      <c r="G186" s="19">
        <v>1</v>
      </c>
      <c r="H186" s="19">
        <v>2008</v>
      </c>
      <c r="I186" s="19">
        <v>20080819</v>
      </c>
      <c r="J186" s="19" t="s">
        <v>1501</v>
      </c>
      <c r="K186" s="19">
        <v>6</v>
      </c>
      <c r="L186" s="19">
        <v>34</v>
      </c>
      <c r="M186" s="19">
        <v>23</v>
      </c>
      <c r="N186" s="19">
        <v>52</v>
      </c>
      <c r="O186" s="19" t="s">
        <v>1502</v>
      </c>
      <c r="P186" s="19">
        <v>5</v>
      </c>
      <c r="Q186" s="19" t="s">
        <v>1518</v>
      </c>
      <c r="R186" s="19"/>
      <c r="S186" s="19">
        <v>5000</v>
      </c>
      <c r="T186" s="19" t="s">
        <v>45</v>
      </c>
      <c r="U186" s="19"/>
      <c r="V186" s="19"/>
      <c r="W186" s="19"/>
      <c r="X186" s="19">
        <v>710</v>
      </c>
      <c r="Y186" s="19">
        <v>0</v>
      </c>
      <c r="Z186" s="19">
        <v>1</v>
      </c>
      <c r="AA186" s="19" t="s">
        <v>48</v>
      </c>
      <c r="AB186" s="19">
        <v>1</v>
      </c>
      <c r="AC186" s="19">
        <v>633369</v>
      </c>
      <c r="AD186" s="19">
        <v>12</v>
      </c>
      <c r="AE186" s="19"/>
      <c r="AF186" s="19"/>
      <c r="AG186" s="19"/>
      <c r="AH186" s="19">
        <v>105990</v>
      </c>
      <c r="AI186" s="19">
        <v>1</v>
      </c>
      <c r="AJ186" s="19"/>
      <c r="AK186" s="19"/>
      <c r="AL186" s="19"/>
      <c r="AM186" s="19"/>
      <c r="AN186" s="19"/>
      <c r="AO186" s="19">
        <v>2.41</v>
      </c>
      <c r="AP186" s="19" t="s">
        <v>1519</v>
      </c>
      <c r="AQ186" s="19" t="s">
        <v>1502</v>
      </c>
      <c r="AR186" s="19" t="s">
        <v>1540</v>
      </c>
      <c r="AS186" s="19" t="s">
        <v>1562</v>
      </c>
      <c r="AT186" s="19" t="s">
        <v>1563</v>
      </c>
      <c r="AU186" s="19" t="s">
        <v>1564</v>
      </c>
      <c r="AV186" s="19" t="s">
        <v>1565</v>
      </c>
      <c r="AW186" s="19">
        <v>2005</v>
      </c>
      <c r="AX186" s="19">
        <v>3</v>
      </c>
      <c r="AY186" s="19" t="s">
        <v>1566</v>
      </c>
      <c r="AZ186" s="19" t="s">
        <v>1567</v>
      </c>
      <c r="BA186" s="19">
        <v>2006</v>
      </c>
      <c r="BB186" t="str">
        <f>VLOOKUP(AC186,CTCwiretagcode!A$2:C$708,3,FALSE)</f>
        <v>SAM</v>
      </c>
      <c r="BC186" t="str">
        <f t="shared" si="5"/>
        <v>mix</v>
      </c>
      <c r="BD186">
        <f t="shared" si="6"/>
        <v>3</v>
      </c>
    </row>
    <row r="187" spans="1:56" x14ac:dyDescent="0.25">
      <c r="A187" s="19" t="s">
        <v>1501</v>
      </c>
      <c r="B187" s="19">
        <v>4.0999999999999996</v>
      </c>
      <c r="C187" s="19">
        <v>20120731</v>
      </c>
      <c r="D187" s="19" t="s">
        <v>41</v>
      </c>
      <c r="E187" s="19" t="s">
        <v>41</v>
      </c>
      <c r="F187" s="19">
        <v>1983364</v>
      </c>
      <c r="G187" s="19">
        <v>1</v>
      </c>
      <c r="H187" s="19">
        <v>2008</v>
      </c>
      <c r="I187" s="19">
        <v>20080819</v>
      </c>
      <c r="J187" s="19" t="s">
        <v>1501</v>
      </c>
      <c r="K187" s="19">
        <v>6</v>
      </c>
      <c r="L187" s="19">
        <v>34</v>
      </c>
      <c r="M187" s="19">
        <v>23</v>
      </c>
      <c r="N187" s="19">
        <v>52</v>
      </c>
      <c r="O187" s="19" t="s">
        <v>1502</v>
      </c>
      <c r="P187" s="19">
        <v>5</v>
      </c>
      <c r="Q187" s="19" t="s">
        <v>1518</v>
      </c>
      <c r="R187" s="19"/>
      <c r="S187" s="19">
        <v>5000</v>
      </c>
      <c r="T187" s="19" t="s">
        <v>110</v>
      </c>
      <c r="U187" s="19"/>
      <c r="V187" s="19"/>
      <c r="W187" s="19"/>
      <c r="X187" s="19">
        <v>650</v>
      </c>
      <c r="Y187" s="19">
        <v>0</v>
      </c>
      <c r="Z187" s="19">
        <v>1</v>
      </c>
      <c r="AA187" s="19" t="s">
        <v>48</v>
      </c>
      <c r="AB187" s="19">
        <v>1</v>
      </c>
      <c r="AC187" s="19">
        <v>633369</v>
      </c>
      <c r="AD187" s="19">
        <v>12</v>
      </c>
      <c r="AE187" s="19"/>
      <c r="AF187" s="19"/>
      <c r="AG187" s="19"/>
      <c r="AH187" s="19">
        <v>105990</v>
      </c>
      <c r="AI187" s="19">
        <v>1</v>
      </c>
      <c r="AJ187" s="19"/>
      <c r="AK187" s="19"/>
      <c r="AL187" s="19"/>
      <c r="AM187" s="19"/>
      <c r="AN187" s="19"/>
      <c r="AO187" s="19">
        <v>2.41</v>
      </c>
      <c r="AP187" s="19" t="s">
        <v>1519</v>
      </c>
      <c r="AQ187" s="19" t="s">
        <v>1502</v>
      </c>
      <c r="AR187" s="19" t="s">
        <v>1540</v>
      </c>
      <c r="AS187" s="19" t="s">
        <v>1562</v>
      </c>
      <c r="AT187" s="19" t="s">
        <v>1563</v>
      </c>
      <c r="AU187" s="19" t="s">
        <v>1564</v>
      </c>
      <c r="AV187" s="19" t="s">
        <v>1565</v>
      </c>
      <c r="AW187" s="19">
        <v>2005</v>
      </c>
      <c r="AX187" s="19">
        <v>3</v>
      </c>
      <c r="AY187" s="19" t="s">
        <v>1566</v>
      </c>
      <c r="AZ187" s="19" t="s">
        <v>1567</v>
      </c>
      <c r="BA187" s="19">
        <v>2006</v>
      </c>
      <c r="BB187" t="str">
        <f>VLOOKUP(AC187,CTCwiretagcode!A$2:C$708,3,FALSE)</f>
        <v>SAM</v>
      </c>
      <c r="BC187" t="str">
        <f t="shared" si="5"/>
        <v>mix</v>
      </c>
      <c r="BD187">
        <f t="shared" si="6"/>
        <v>3</v>
      </c>
    </row>
    <row r="188" spans="1:56" x14ac:dyDescent="0.25">
      <c r="A188" s="19" t="s">
        <v>1501</v>
      </c>
      <c r="B188" s="19">
        <v>4.0999999999999996</v>
      </c>
      <c r="C188" s="19">
        <v>20120731</v>
      </c>
      <c r="D188" s="19" t="s">
        <v>41</v>
      </c>
      <c r="E188" s="19" t="s">
        <v>41</v>
      </c>
      <c r="F188" s="19">
        <v>1983368</v>
      </c>
      <c r="G188" s="19">
        <v>1</v>
      </c>
      <c r="H188" s="19">
        <v>2008</v>
      </c>
      <c r="I188" s="19">
        <v>20080819</v>
      </c>
      <c r="J188" s="19" t="s">
        <v>1501</v>
      </c>
      <c r="K188" s="19">
        <v>6</v>
      </c>
      <c r="L188" s="19">
        <v>34</v>
      </c>
      <c r="M188" s="19">
        <v>23</v>
      </c>
      <c r="N188" s="19">
        <v>52</v>
      </c>
      <c r="O188" s="19" t="s">
        <v>1502</v>
      </c>
      <c r="P188" s="19">
        <v>5</v>
      </c>
      <c r="Q188" s="19" t="s">
        <v>1518</v>
      </c>
      <c r="R188" s="19"/>
      <c r="S188" s="19">
        <v>5000</v>
      </c>
      <c r="T188" s="19" t="s">
        <v>110</v>
      </c>
      <c r="U188" s="19"/>
      <c r="V188" s="19"/>
      <c r="W188" s="19"/>
      <c r="X188" s="19">
        <v>620</v>
      </c>
      <c r="Y188" s="19">
        <v>0</v>
      </c>
      <c r="Z188" s="19">
        <v>1</v>
      </c>
      <c r="AA188" s="19" t="s">
        <v>48</v>
      </c>
      <c r="AB188" s="19">
        <v>1</v>
      </c>
      <c r="AC188" s="19">
        <v>633369</v>
      </c>
      <c r="AD188" s="19">
        <v>12</v>
      </c>
      <c r="AE188" s="19"/>
      <c r="AF188" s="19"/>
      <c r="AG188" s="19"/>
      <c r="AH188" s="19">
        <v>105990</v>
      </c>
      <c r="AI188" s="19">
        <v>1</v>
      </c>
      <c r="AJ188" s="19"/>
      <c r="AK188" s="19"/>
      <c r="AL188" s="19"/>
      <c r="AM188" s="19"/>
      <c r="AN188" s="19"/>
      <c r="AO188" s="19">
        <v>2.41</v>
      </c>
      <c r="AP188" s="19" t="s">
        <v>1519</v>
      </c>
      <c r="AQ188" s="19" t="s">
        <v>1502</v>
      </c>
      <c r="AR188" s="19" t="s">
        <v>1540</v>
      </c>
      <c r="AS188" s="19" t="s">
        <v>1562</v>
      </c>
      <c r="AT188" s="19" t="s">
        <v>1563</v>
      </c>
      <c r="AU188" s="19" t="s">
        <v>1564</v>
      </c>
      <c r="AV188" s="19" t="s">
        <v>1565</v>
      </c>
      <c r="AW188" s="19">
        <v>2005</v>
      </c>
      <c r="AX188" s="19">
        <v>3</v>
      </c>
      <c r="AY188" s="19" t="s">
        <v>1566</v>
      </c>
      <c r="AZ188" s="19" t="s">
        <v>1567</v>
      </c>
      <c r="BA188" s="19">
        <v>2006</v>
      </c>
      <c r="BB188" t="str">
        <f>VLOOKUP(AC188,CTCwiretagcode!A$2:C$708,3,FALSE)</f>
        <v>SAM</v>
      </c>
      <c r="BC188" t="str">
        <f t="shared" si="5"/>
        <v>mix</v>
      </c>
      <c r="BD188">
        <f t="shared" si="6"/>
        <v>3</v>
      </c>
    </row>
    <row r="189" spans="1:56" x14ac:dyDescent="0.25">
      <c r="A189" s="19" t="s">
        <v>1501</v>
      </c>
      <c r="B189" s="19">
        <v>4.0999999999999996</v>
      </c>
      <c r="C189" s="19">
        <v>20120731</v>
      </c>
      <c r="D189" s="19" t="s">
        <v>41</v>
      </c>
      <c r="E189" s="19" t="s">
        <v>41</v>
      </c>
      <c r="F189" s="19">
        <v>1977325</v>
      </c>
      <c r="G189" s="19">
        <v>1</v>
      </c>
      <c r="H189" s="19">
        <v>2008</v>
      </c>
      <c r="I189" s="19">
        <v>20080819</v>
      </c>
      <c r="J189" s="19" t="s">
        <v>1501</v>
      </c>
      <c r="K189" s="19">
        <v>6</v>
      </c>
      <c r="L189" s="19">
        <v>34</v>
      </c>
      <c r="M189" s="19">
        <v>23</v>
      </c>
      <c r="N189" s="19">
        <v>52</v>
      </c>
      <c r="O189" s="19" t="s">
        <v>1502</v>
      </c>
      <c r="P189" s="19">
        <v>5</v>
      </c>
      <c r="Q189" s="19" t="s">
        <v>1518</v>
      </c>
      <c r="R189" s="19"/>
      <c r="S189" s="19">
        <v>5000</v>
      </c>
      <c r="T189" s="19" t="s">
        <v>110</v>
      </c>
      <c r="U189" s="19"/>
      <c r="V189" s="19"/>
      <c r="W189" s="19"/>
      <c r="X189" s="19">
        <v>720</v>
      </c>
      <c r="Y189" s="19">
        <v>0</v>
      </c>
      <c r="Z189" s="19">
        <v>1</v>
      </c>
      <c r="AA189" s="19" t="s">
        <v>48</v>
      </c>
      <c r="AB189" s="19">
        <v>1</v>
      </c>
      <c r="AC189" s="19">
        <v>633369</v>
      </c>
      <c r="AD189" s="19">
        <v>12</v>
      </c>
      <c r="AE189" s="19"/>
      <c r="AF189" s="19"/>
      <c r="AG189" s="19"/>
      <c r="AH189" s="19">
        <v>105990</v>
      </c>
      <c r="AI189" s="19">
        <v>1</v>
      </c>
      <c r="AJ189" s="19"/>
      <c r="AK189" s="19"/>
      <c r="AL189" s="19"/>
      <c r="AM189" s="19"/>
      <c r="AN189" s="19"/>
      <c r="AO189" s="19">
        <v>2.41</v>
      </c>
      <c r="AP189" s="19" t="s">
        <v>1519</v>
      </c>
      <c r="AQ189" s="19" t="s">
        <v>1502</v>
      </c>
      <c r="AR189" s="19" t="s">
        <v>1540</v>
      </c>
      <c r="AS189" s="19" t="s">
        <v>1562</v>
      </c>
      <c r="AT189" s="19" t="s">
        <v>1563</v>
      </c>
      <c r="AU189" s="19" t="s">
        <v>1564</v>
      </c>
      <c r="AV189" s="19" t="s">
        <v>1565</v>
      </c>
      <c r="AW189" s="19">
        <v>2005</v>
      </c>
      <c r="AX189" s="19">
        <v>3</v>
      </c>
      <c r="AY189" s="19" t="s">
        <v>1566</v>
      </c>
      <c r="AZ189" s="19" t="s">
        <v>1567</v>
      </c>
      <c r="BA189" s="19">
        <v>2006</v>
      </c>
      <c r="BB189" t="str">
        <f>VLOOKUP(AC189,CTCwiretagcode!A$2:C$708,3,FALSE)</f>
        <v>SAM</v>
      </c>
      <c r="BC189" t="str">
        <f t="shared" si="5"/>
        <v>mix</v>
      </c>
      <c r="BD189">
        <f t="shared" si="6"/>
        <v>3</v>
      </c>
    </row>
    <row r="190" spans="1:56" x14ac:dyDescent="0.25">
      <c r="A190" s="19" t="s">
        <v>1501</v>
      </c>
      <c r="B190" s="19">
        <v>4.0999999999999996</v>
      </c>
      <c r="C190" s="19">
        <v>20120731</v>
      </c>
      <c r="D190" s="19" t="s">
        <v>41</v>
      </c>
      <c r="E190" s="19" t="s">
        <v>41</v>
      </c>
      <c r="F190" s="19">
        <v>1978062</v>
      </c>
      <c r="G190" s="19">
        <v>1</v>
      </c>
      <c r="H190" s="19">
        <v>2008</v>
      </c>
      <c r="I190" s="19">
        <v>20080819</v>
      </c>
      <c r="J190" s="19" t="s">
        <v>1501</v>
      </c>
      <c r="K190" s="19">
        <v>6</v>
      </c>
      <c r="L190" s="19">
        <v>34</v>
      </c>
      <c r="M190" s="19">
        <v>23</v>
      </c>
      <c r="N190" s="19">
        <v>14</v>
      </c>
      <c r="O190" s="19" t="s">
        <v>1502</v>
      </c>
      <c r="P190" s="19">
        <v>5</v>
      </c>
      <c r="Q190" s="19" t="s">
        <v>1518</v>
      </c>
      <c r="R190" s="19"/>
      <c r="S190" s="19">
        <v>5000</v>
      </c>
      <c r="T190" s="19" t="s">
        <v>45</v>
      </c>
      <c r="U190" s="19"/>
      <c r="V190" s="19"/>
      <c r="W190" s="19"/>
      <c r="X190" s="19">
        <v>700</v>
      </c>
      <c r="Y190" s="19">
        <v>0</v>
      </c>
      <c r="Z190" s="19">
        <v>1</v>
      </c>
      <c r="AA190" s="19" t="s">
        <v>48</v>
      </c>
      <c r="AB190" s="19">
        <v>1</v>
      </c>
      <c r="AC190" s="19">
        <v>633369</v>
      </c>
      <c r="AD190" s="19">
        <v>12</v>
      </c>
      <c r="AE190" s="19"/>
      <c r="AF190" s="19"/>
      <c r="AG190" s="19"/>
      <c r="AH190" s="19">
        <v>105990</v>
      </c>
      <c r="AI190" s="19">
        <v>1</v>
      </c>
      <c r="AJ190" s="19"/>
      <c r="AK190" s="19"/>
      <c r="AL190" s="19"/>
      <c r="AM190" s="19"/>
      <c r="AN190" s="19"/>
      <c r="AO190" s="19">
        <v>2.41</v>
      </c>
      <c r="AP190" s="19" t="s">
        <v>1519</v>
      </c>
      <c r="AQ190" s="19" t="s">
        <v>1502</v>
      </c>
      <c r="AR190" s="19" t="s">
        <v>1540</v>
      </c>
      <c r="AS190" s="19" t="s">
        <v>1562</v>
      </c>
      <c r="AT190" s="19" t="s">
        <v>1563</v>
      </c>
      <c r="AU190" s="19" t="s">
        <v>1564</v>
      </c>
      <c r="AV190" s="19" t="s">
        <v>1565</v>
      </c>
      <c r="AW190" s="19">
        <v>2005</v>
      </c>
      <c r="AX190" s="19">
        <v>3</v>
      </c>
      <c r="AY190" s="19" t="s">
        <v>1566</v>
      </c>
      <c r="AZ190" s="19" t="s">
        <v>1567</v>
      </c>
      <c r="BA190" s="19">
        <v>2006</v>
      </c>
      <c r="BB190" t="str">
        <f>VLOOKUP(AC190,CTCwiretagcode!A$2:C$708,3,FALSE)</f>
        <v>SAM</v>
      </c>
      <c r="BC190" t="str">
        <f t="shared" si="5"/>
        <v>NT</v>
      </c>
      <c r="BD190">
        <f t="shared" si="6"/>
        <v>3</v>
      </c>
    </row>
    <row r="191" spans="1:56" x14ac:dyDescent="0.25">
      <c r="A191" s="19" t="s">
        <v>1501</v>
      </c>
      <c r="B191" s="19">
        <v>4.0999999999999996</v>
      </c>
      <c r="C191" s="19">
        <v>20120731</v>
      </c>
      <c r="D191" s="19" t="s">
        <v>41</v>
      </c>
      <c r="E191" s="19" t="s">
        <v>41</v>
      </c>
      <c r="F191" s="19">
        <v>1978067</v>
      </c>
      <c r="G191" s="19">
        <v>1</v>
      </c>
      <c r="H191" s="19">
        <v>2008</v>
      </c>
      <c r="I191" s="19">
        <v>20080819</v>
      </c>
      <c r="J191" s="19" t="s">
        <v>1501</v>
      </c>
      <c r="K191" s="19">
        <v>6</v>
      </c>
      <c r="L191" s="19">
        <v>34</v>
      </c>
      <c r="M191" s="19">
        <v>23</v>
      </c>
      <c r="N191" s="19">
        <v>14</v>
      </c>
      <c r="O191" s="19" t="s">
        <v>1502</v>
      </c>
      <c r="P191" s="19">
        <v>5</v>
      </c>
      <c r="Q191" s="19" t="s">
        <v>1518</v>
      </c>
      <c r="R191" s="19"/>
      <c r="S191" s="19">
        <v>5000</v>
      </c>
      <c r="T191" s="19" t="s">
        <v>45</v>
      </c>
      <c r="U191" s="19"/>
      <c r="V191" s="19"/>
      <c r="W191" s="19"/>
      <c r="X191" s="19">
        <v>730</v>
      </c>
      <c r="Y191" s="19">
        <v>0</v>
      </c>
      <c r="Z191" s="19">
        <v>1</v>
      </c>
      <c r="AA191" s="19" t="s">
        <v>48</v>
      </c>
      <c r="AB191" s="19">
        <v>1</v>
      </c>
      <c r="AC191" s="19">
        <v>633369</v>
      </c>
      <c r="AD191" s="19">
        <v>12</v>
      </c>
      <c r="AE191" s="19"/>
      <c r="AF191" s="19"/>
      <c r="AG191" s="19"/>
      <c r="AH191" s="19">
        <v>105990</v>
      </c>
      <c r="AI191" s="19">
        <v>1</v>
      </c>
      <c r="AJ191" s="19"/>
      <c r="AK191" s="19"/>
      <c r="AL191" s="19"/>
      <c r="AM191" s="19"/>
      <c r="AN191" s="19"/>
      <c r="AO191" s="19">
        <v>2.41</v>
      </c>
      <c r="AP191" s="19" t="s">
        <v>1519</v>
      </c>
      <c r="AQ191" s="19" t="s">
        <v>1502</v>
      </c>
      <c r="AR191" s="19" t="s">
        <v>1540</v>
      </c>
      <c r="AS191" s="19" t="s">
        <v>1562</v>
      </c>
      <c r="AT191" s="19" t="s">
        <v>1563</v>
      </c>
      <c r="AU191" s="19" t="s">
        <v>1564</v>
      </c>
      <c r="AV191" s="19" t="s">
        <v>1565</v>
      </c>
      <c r="AW191" s="19">
        <v>2005</v>
      </c>
      <c r="AX191" s="19">
        <v>3</v>
      </c>
      <c r="AY191" s="19" t="s">
        <v>1566</v>
      </c>
      <c r="AZ191" s="19" t="s">
        <v>1567</v>
      </c>
      <c r="BA191" s="19">
        <v>2006</v>
      </c>
      <c r="BB191" t="str">
        <f>VLOOKUP(AC191,CTCwiretagcode!A$2:C$708,3,FALSE)</f>
        <v>SAM</v>
      </c>
      <c r="BC191" t="str">
        <f t="shared" si="5"/>
        <v>NT</v>
      </c>
      <c r="BD191">
        <f t="shared" si="6"/>
        <v>3</v>
      </c>
    </row>
    <row r="192" spans="1:56" x14ac:dyDescent="0.25">
      <c r="A192" s="19" t="s">
        <v>1501</v>
      </c>
      <c r="B192" s="19">
        <v>4.0999999999999996</v>
      </c>
      <c r="C192" s="19">
        <v>20120731</v>
      </c>
      <c r="D192" s="19" t="s">
        <v>41</v>
      </c>
      <c r="E192" s="19" t="s">
        <v>41</v>
      </c>
      <c r="F192" s="19">
        <v>1978071</v>
      </c>
      <c r="G192" s="19">
        <v>1</v>
      </c>
      <c r="H192" s="19">
        <v>2008</v>
      </c>
      <c r="I192" s="19">
        <v>20080819</v>
      </c>
      <c r="J192" s="19" t="s">
        <v>1501</v>
      </c>
      <c r="K192" s="19">
        <v>6</v>
      </c>
      <c r="L192" s="19">
        <v>34</v>
      </c>
      <c r="M192" s="19">
        <v>23</v>
      </c>
      <c r="N192" s="19">
        <v>14</v>
      </c>
      <c r="O192" s="19" t="s">
        <v>1502</v>
      </c>
      <c r="P192" s="19">
        <v>5</v>
      </c>
      <c r="Q192" s="19" t="s">
        <v>1518</v>
      </c>
      <c r="R192" s="19"/>
      <c r="S192" s="19">
        <v>5000</v>
      </c>
      <c r="T192" s="19" t="s">
        <v>45</v>
      </c>
      <c r="U192" s="19"/>
      <c r="V192" s="19"/>
      <c r="W192" s="19"/>
      <c r="X192" s="19">
        <v>720</v>
      </c>
      <c r="Y192" s="19">
        <v>0</v>
      </c>
      <c r="Z192" s="19">
        <v>1</v>
      </c>
      <c r="AA192" s="19" t="s">
        <v>48</v>
      </c>
      <c r="AB192" s="19">
        <v>1</v>
      </c>
      <c r="AC192" s="19">
        <v>633369</v>
      </c>
      <c r="AD192" s="19">
        <v>12</v>
      </c>
      <c r="AE192" s="19"/>
      <c r="AF192" s="19"/>
      <c r="AG192" s="19"/>
      <c r="AH192" s="19">
        <v>105990</v>
      </c>
      <c r="AI192" s="19">
        <v>1</v>
      </c>
      <c r="AJ192" s="19"/>
      <c r="AK192" s="19"/>
      <c r="AL192" s="19"/>
      <c r="AM192" s="19"/>
      <c r="AN192" s="19"/>
      <c r="AO192" s="19">
        <v>2.41</v>
      </c>
      <c r="AP192" s="19" t="s">
        <v>1519</v>
      </c>
      <c r="AQ192" s="19" t="s">
        <v>1502</v>
      </c>
      <c r="AR192" s="19" t="s">
        <v>1540</v>
      </c>
      <c r="AS192" s="19" t="s">
        <v>1562</v>
      </c>
      <c r="AT192" s="19" t="s">
        <v>1563</v>
      </c>
      <c r="AU192" s="19" t="s">
        <v>1564</v>
      </c>
      <c r="AV192" s="19" t="s">
        <v>1565</v>
      </c>
      <c r="AW192" s="19">
        <v>2005</v>
      </c>
      <c r="AX192" s="19">
        <v>3</v>
      </c>
      <c r="AY192" s="19" t="s">
        <v>1566</v>
      </c>
      <c r="AZ192" s="19" t="s">
        <v>1567</v>
      </c>
      <c r="BA192" s="19">
        <v>2006</v>
      </c>
      <c r="BB192" t="str">
        <f>VLOOKUP(AC192,CTCwiretagcode!A$2:C$708,3,FALSE)</f>
        <v>SAM</v>
      </c>
      <c r="BC192" t="str">
        <f t="shared" si="5"/>
        <v>NT</v>
      </c>
      <c r="BD192">
        <f t="shared" si="6"/>
        <v>3</v>
      </c>
    </row>
    <row r="193" spans="1:56" x14ac:dyDescent="0.25">
      <c r="A193" s="19" t="s">
        <v>1501</v>
      </c>
      <c r="B193" s="19">
        <v>4.0999999999999996</v>
      </c>
      <c r="C193" s="19">
        <v>20120731</v>
      </c>
      <c r="D193" s="19" t="s">
        <v>41</v>
      </c>
      <c r="E193" s="19" t="s">
        <v>41</v>
      </c>
      <c r="F193" s="19">
        <v>2002286</v>
      </c>
      <c r="G193" s="19">
        <v>1</v>
      </c>
      <c r="H193" s="19">
        <v>2008</v>
      </c>
      <c r="I193" s="19">
        <v>20080819</v>
      </c>
      <c r="J193" s="19" t="s">
        <v>1501</v>
      </c>
      <c r="K193" s="19">
        <v>6</v>
      </c>
      <c r="L193" s="19">
        <v>34</v>
      </c>
      <c r="M193" s="19">
        <v>23</v>
      </c>
      <c r="N193" s="19">
        <v>14</v>
      </c>
      <c r="O193" s="19" t="s">
        <v>1502</v>
      </c>
      <c r="P193" s="19">
        <v>5</v>
      </c>
      <c r="Q193" s="19" t="s">
        <v>1518</v>
      </c>
      <c r="R193" s="19"/>
      <c r="S193" s="19">
        <v>5000</v>
      </c>
      <c r="T193" s="19" t="s">
        <v>110</v>
      </c>
      <c r="U193" s="19"/>
      <c r="V193" s="19"/>
      <c r="W193" s="19"/>
      <c r="X193" s="19">
        <v>780</v>
      </c>
      <c r="Y193" s="19">
        <v>0</v>
      </c>
      <c r="Z193" s="19">
        <v>1</v>
      </c>
      <c r="AA193" s="19" t="s">
        <v>48</v>
      </c>
      <c r="AB193" s="19">
        <v>1</v>
      </c>
      <c r="AC193" s="19">
        <v>633369</v>
      </c>
      <c r="AD193" s="19">
        <v>12</v>
      </c>
      <c r="AE193" s="19"/>
      <c r="AF193" s="19"/>
      <c r="AG193" s="19"/>
      <c r="AH193" s="19">
        <v>105990</v>
      </c>
      <c r="AI193" s="19">
        <v>1</v>
      </c>
      <c r="AJ193" s="19"/>
      <c r="AK193" s="19"/>
      <c r="AL193" s="19"/>
      <c r="AM193" s="19"/>
      <c r="AN193" s="19"/>
      <c r="AO193" s="19">
        <v>2.41</v>
      </c>
      <c r="AP193" s="19" t="s">
        <v>1519</v>
      </c>
      <c r="AQ193" s="19" t="s">
        <v>1502</v>
      </c>
      <c r="AR193" s="19" t="s">
        <v>1540</v>
      </c>
      <c r="AS193" s="19" t="s">
        <v>1562</v>
      </c>
      <c r="AT193" s="19" t="s">
        <v>1563</v>
      </c>
      <c r="AU193" s="19" t="s">
        <v>1564</v>
      </c>
      <c r="AV193" s="19" t="s">
        <v>1565</v>
      </c>
      <c r="AW193" s="19">
        <v>2005</v>
      </c>
      <c r="AX193" s="19">
        <v>3</v>
      </c>
      <c r="AY193" s="19" t="s">
        <v>1566</v>
      </c>
      <c r="AZ193" s="19" t="s">
        <v>1567</v>
      </c>
      <c r="BA193" s="19">
        <v>2006</v>
      </c>
      <c r="BB193" t="str">
        <f>VLOOKUP(AC193,CTCwiretagcode!A$2:C$708,3,FALSE)</f>
        <v>SAM</v>
      </c>
      <c r="BC193" t="str">
        <f t="shared" si="5"/>
        <v>NT</v>
      </c>
      <c r="BD193">
        <f t="shared" si="6"/>
        <v>3</v>
      </c>
    </row>
    <row r="194" spans="1:56" x14ac:dyDescent="0.25">
      <c r="A194" s="19" t="s">
        <v>1501</v>
      </c>
      <c r="B194" s="19">
        <v>4.0999999999999996</v>
      </c>
      <c r="C194" s="19">
        <v>20120731</v>
      </c>
      <c r="D194" s="19" t="s">
        <v>41</v>
      </c>
      <c r="E194" s="19" t="s">
        <v>41</v>
      </c>
      <c r="F194" s="19">
        <v>2001829</v>
      </c>
      <c r="G194" s="19">
        <v>1</v>
      </c>
      <c r="H194" s="19">
        <v>2008</v>
      </c>
      <c r="I194" s="19">
        <v>20080819</v>
      </c>
      <c r="J194" s="19" t="s">
        <v>1501</v>
      </c>
      <c r="K194" s="19">
        <v>6</v>
      </c>
      <c r="L194" s="19">
        <v>34</v>
      </c>
      <c r="M194" s="19">
        <v>23</v>
      </c>
      <c r="N194" s="19">
        <v>14</v>
      </c>
      <c r="O194" s="19" t="s">
        <v>1502</v>
      </c>
      <c r="P194" s="19">
        <v>5</v>
      </c>
      <c r="Q194" s="19" t="s">
        <v>1518</v>
      </c>
      <c r="R194" s="19"/>
      <c r="S194" s="19">
        <v>5000</v>
      </c>
      <c r="T194" s="19" t="s">
        <v>45</v>
      </c>
      <c r="U194" s="19"/>
      <c r="V194" s="19"/>
      <c r="W194" s="19"/>
      <c r="X194" s="19">
        <v>700</v>
      </c>
      <c r="Y194" s="19">
        <v>0</v>
      </c>
      <c r="Z194" s="19">
        <v>1</v>
      </c>
      <c r="AA194" s="19" t="s">
        <v>48</v>
      </c>
      <c r="AB194" s="19">
        <v>1</v>
      </c>
      <c r="AC194" s="19">
        <v>633369</v>
      </c>
      <c r="AD194" s="19">
        <v>12</v>
      </c>
      <c r="AE194" s="19"/>
      <c r="AF194" s="19"/>
      <c r="AG194" s="19"/>
      <c r="AH194" s="19">
        <v>105990</v>
      </c>
      <c r="AI194" s="19">
        <v>1</v>
      </c>
      <c r="AJ194" s="19"/>
      <c r="AK194" s="19"/>
      <c r="AL194" s="19"/>
      <c r="AM194" s="19"/>
      <c r="AN194" s="19"/>
      <c r="AO194" s="19">
        <v>2.41</v>
      </c>
      <c r="AP194" s="19" t="s">
        <v>1519</v>
      </c>
      <c r="AQ194" s="19" t="s">
        <v>1502</v>
      </c>
      <c r="AR194" s="19" t="s">
        <v>1540</v>
      </c>
      <c r="AS194" s="19" t="s">
        <v>1562</v>
      </c>
      <c r="AT194" s="19" t="s">
        <v>1563</v>
      </c>
      <c r="AU194" s="19" t="s">
        <v>1564</v>
      </c>
      <c r="AV194" s="19" t="s">
        <v>1565</v>
      </c>
      <c r="AW194" s="19">
        <v>2005</v>
      </c>
      <c r="AX194" s="19">
        <v>3</v>
      </c>
      <c r="AY194" s="19" t="s">
        <v>1566</v>
      </c>
      <c r="AZ194" s="19" t="s">
        <v>1567</v>
      </c>
      <c r="BA194" s="19">
        <v>2006</v>
      </c>
      <c r="BB194" t="str">
        <f>VLOOKUP(AC194,CTCwiretagcode!A$2:C$708,3,FALSE)</f>
        <v>SAM</v>
      </c>
      <c r="BC194" t="str">
        <f t="shared" si="5"/>
        <v>NT</v>
      </c>
      <c r="BD194">
        <f t="shared" si="6"/>
        <v>3</v>
      </c>
    </row>
    <row r="195" spans="1:56" x14ac:dyDescent="0.25">
      <c r="A195" s="19" t="s">
        <v>1501</v>
      </c>
      <c r="B195" s="19">
        <v>4.0999999999999996</v>
      </c>
      <c r="C195" s="19">
        <v>20120731</v>
      </c>
      <c r="D195" s="19" t="s">
        <v>41</v>
      </c>
      <c r="E195" s="19" t="s">
        <v>41</v>
      </c>
      <c r="F195" s="19">
        <v>2001861</v>
      </c>
      <c r="G195" s="19">
        <v>1</v>
      </c>
      <c r="H195" s="19">
        <v>2008</v>
      </c>
      <c r="I195" s="19">
        <v>20080819</v>
      </c>
      <c r="J195" s="19" t="s">
        <v>1501</v>
      </c>
      <c r="K195" s="19">
        <v>6</v>
      </c>
      <c r="L195" s="19">
        <v>34</v>
      </c>
      <c r="M195" s="19">
        <v>23</v>
      </c>
      <c r="N195" s="19">
        <v>14</v>
      </c>
      <c r="O195" s="19" t="s">
        <v>1502</v>
      </c>
      <c r="P195" s="19">
        <v>5</v>
      </c>
      <c r="Q195" s="19" t="s">
        <v>1518</v>
      </c>
      <c r="R195" s="19"/>
      <c r="S195" s="19">
        <v>5000</v>
      </c>
      <c r="T195" s="19" t="s">
        <v>110</v>
      </c>
      <c r="U195" s="19"/>
      <c r="V195" s="19"/>
      <c r="W195" s="19"/>
      <c r="X195" s="19">
        <v>780</v>
      </c>
      <c r="Y195" s="19">
        <v>0</v>
      </c>
      <c r="Z195" s="19">
        <v>1</v>
      </c>
      <c r="AA195" s="19" t="s">
        <v>48</v>
      </c>
      <c r="AB195" s="19">
        <v>1</v>
      </c>
      <c r="AC195" s="19">
        <v>633369</v>
      </c>
      <c r="AD195" s="19">
        <v>12</v>
      </c>
      <c r="AE195" s="19"/>
      <c r="AF195" s="19"/>
      <c r="AG195" s="19"/>
      <c r="AH195" s="19">
        <v>105990</v>
      </c>
      <c r="AI195" s="19">
        <v>1</v>
      </c>
      <c r="AJ195" s="19"/>
      <c r="AK195" s="19"/>
      <c r="AL195" s="19"/>
      <c r="AM195" s="19"/>
      <c r="AN195" s="19"/>
      <c r="AO195" s="19">
        <v>2.41</v>
      </c>
      <c r="AP195" s="19" t="s">
        <v>1519</v>
      </c>
      <c r="AQ195" s="19" t="s">
        <v>1502</v>
      </c>
      <c r="AR195" s="19" t="s">
        <v>1540</v>
      </c>
      <c r="AS195" s="19" t="s">
        <v>1562</v>
      </c>
      <c r="AT195" s="19" t="s">
        <v>1563</v>
      </c>
      <c r="AU195" s="19" t="s">
        <v>1564</v>
      </c>
      <c r="AV195" s="19" t="s">
        <v>1565</v>
      </c>
      <c r="AW195" s="19">
        <v>2005</v>
      </c>
      <c r="AX195" s="19">
        <v>3</v>
      </c>
      <c r="AY195" s="19" t="s">
        <v>1566</v>
      </c>
      <c r="AZ195" s="19" t="s">
        <v>1567</v>
      </c>
      <c r="BA195" s="19">
        <v>2006</v>
      </c>
      <c r="BB195" t="str">
        <f>VLOOKUP(AC195,CTCwiretagcode!A$2:C$708,3,FALSE)</f>
        <v>SAM</v>
      </c>
      <c r="BC195" t="str">
        <f t="shared" ref="BC195:BC258" si="7">VLOOKUP(N195,BF$2:BG$7,2,FALSE)</f>
        <v>NT</v>
      </c>
      <c r="BD195">
        <f t="shared" ref="BD195:BD258" si="8">IF(MID(I195,5,2)*1&gt;=10,4,3)</f>
        <v>3</v>
      </c>
    </row>
    <row r="196" spans="1:56" x14ac:dyDescent="0.25">
      <c r="A196" s="19" t="s">
        <v>1501</v>
      </c>
      <c r="B196" s="19">
        <v>4.0999999999999996</v>
      </c>
      <c r="C196" s="19">
        <v>20120731</v>
      </c>
      <c r="D196" s="19" t="s">
        <v>41</v>
      </c>
      <c r="E196" s="19" t="s">
        <v>41</v>
      </c>
      <c r="F196" s="19">
        <v>2001864</v>
      </c>
      <c r="G196" s="19">
        <v>1</v>
      </c>
      <c r="H196" s="19">
        <v>2008</v>
      </c>
      <c r="I196" s="19">
        <v>20080819</v>
      </c>
      <c r="J196" s="19" t="s">
        <v>1501</v>
      </c>
      <c r="K196" s="19">
        <v>6</v>
      </c>
      <c r="L196" s="19">
        <v>34</v>
      </c>
      <c r="M196" s="19">
        <v>23</v>
      </c>
      <c r="N196" s="19">
        <v>14</v>
      </c>
      <c r="O196" s="19" t="s">
        <v>1502</v>
      </c>
      <c r="P196" s="19">
        <v>5</v>
      </c>
      <c r="Q196" s="19" t="s">
        <v>1518</v>
      </c>
      <c r="R196" s="19"/>
      <c r="S196" s="19">
        <v>5000</v>
      </c>
      <c r="T196" s="19" t="s">
        <v>45</v>
      </c>
      <c r="U196" s="19"/>
      <c r="V196" s="19"/>
      <c r="W196" s="19"/>
      <c r="X196" s="19">
        <v>730</v>
      </c>
      <c r="Y196" s="19">
        <v>0</v>
      </c>
      <c r="Z196" s="19">
        <v>1</v>
      </c>
      <c r="AA196" s="19" t="s">
        <v>48</v>
      </c>
      <c r="AB196" s="19">
        <v>1</v>
      </c>
      <c r="AC196" s="19">
        <v>633369</v>
      </c>
      <c r="AD196" s="19">
        <v>12</v>
      </c>
      <c r="AE196" s="19"/>
      <c r="AF196" s="19"/>
      <c r="AG196" s="19"/>
      <c r="AH196" s="19">
        <v>105990</v>
      </c>
      <c r="AI196" s="19">
        <v>1</v>
      </c>
      <c r="AJ196" s="19"/>
      <c r="AK196" s="19"/>
      <c r="AL196" s="19"/>
      <c r="AM196" s="19"/>
      <c r="AN196" s="19"/>
      <c r="AO196" s="19">
        <v>2.41</v>
      </c>
      <c r="AP196" s="19" t="s">
        <v>1519</v>
      </c>
      <c r="AQ196" s="19" t="s">
        <v>1502</v>
      </c>
      <c r="AR196" s="19" t="s">
        <v>1540</v>
      </c>
      <c r="AS196" s="19" t="s">
        <v>1562</v>
      </c>
      <c r="AT196" s="19" t="s">
        <v>1563</v>
      </c>
      <c r="AU196" s="19" t="s">
        <v>1564</v>
      </c>
      <c r="AV196" s="19" t="s">
        <v>1565</v>
      </c>
      <c r="AW196" s="19">
        <v>2005</v>
      </c>
      <c r="AX196" s="19">
        <v>3</v>
      </c>
      <c r="AY196" s="19" t="s">
        <v>1566</v>
      </c>
      <c r="AZ196" s="19" t="s">
        <v>1567</v>
      </c>
      <c r="BA196" s="19">
        <v>2006</v>
      </c>
      <c r="BB196" t="str">
        <f>VLOOKUP(AC196,CTCwiretagcode!A$2:C$708,3,FALSE)</f>
        <v>SAM</v>
      </c>
      <c r="BC196" t="str">
        <f t="shared" si="7"/>
        <v>NT</v>
      </c>
      <c r="BD196">
        <f t="shared" si="8"/>
        <v>3</v>
      </c>
    </row>
    <row r="197" spans="1:56" x14ac:dyDescent="0.25">
      <c r="A197" s="19" t="s">
        <v>1501</v>
      </c>
      <c r="B197" s="19">
        <v>4.0999999999999996</v>
      </c>
      <c r="C197" s="19">
        <v>20120731</v>
      </c>
      <c r="D197" s="19" t="s">
        <v>41</v>
      </c>
      <c r="E197" s="19" t="s">
        <v>41</v>
      </c>
      <c r="F197" s="19">
        <v>2001868</v>
      </c>
      <c r="G197" s="19">
        <v>1</v>
      </c>
      <c r="H197" s="19">
        <v>2008</v>
      </c>
      <c r="I197" s="19">
        <v>20080819</v>
      </c>
      <c r="J197" s="19" t="s">
        <v>1501</v>
      </c>
      <c r="K197" s="19">
        <v>6</v>
      </c>
      <c r="L197" s="19">
        <v>34</v>
      </c>
      <c r="M197" s="19">
        <v>23</v>
      </c>
      <c r="N197" s="19">
        <v>14</v>
      </c>
      <c r="O197" s="19" t="s">
        <v>1502</v>
      </c>
      <c r="P197" s="19">
        <v>5</v>
      </c>
      <c r="Q197" s="19" t="s">
        <v>1518</v>
      </c>
      <c r="R197" s="19"/>
      <c r="S197" s="19">
        <v>5000</v>
      </c>
      <c r="T197" s="19" t="s">
        <v>45</v>
      </c>
      <c r="U197" s="19"/>
      <c r="V197" s="19"/>
      <c r="W197" s="19"/>
      <c r="X197" s="19">
        <v>670</v>
      </c>
      <c r="Y197" s="19">
        <v>0</v>
      </c>
      <c r="Z197" s="19">
        <v>1</v>
      </c>
      <c r="AA197" s="19" t="s">
        <v>48</v>
      </c>
      <c r="AB197" s="19">
        <v>1</v>
      </c>
      <c r="AC197" s="19">
        <v>633369</v>
      </c>
      <c r="AD197" s="19">
        <v>12</v>
      </c>
      <c r="AE197" s="19"/>
      <c r="AF197" s="19"/>
      <c r="AG197" s="19"/>
      <c r="AH197" s="19">
        <v>105990</v>
      </c>
      <c r="AI197" s="19">
        <v>1</v>
      </c>
      <c r="AJ197" s="19"/>
      <c r="AK197" s="19"/>
      <c r="AL197" s="19"/>
      <c r="AM197" s="19"/>
      <c r="AN197" s="19"/>
      <c r="AO197" s="19">
        <v>2.41</v>
      </c>
      <c r="AP197" s="19" t="s">
        <v>1519</v>
      </c>
      <c r="AQ197" s="19" t="s">
        <v>1502</v>
      </c>
      <c r="AR197" s="19" t="s">
        <v>1540</v>
      </c>
      <c r="AS197" s="19" t="s">
        <v>1562</v>
      </c>
      <c r="AT197" s="19" t="s">
        <v>1563</v>
      </c>
      <c r="AU197" s="19" t="s">
        <v>1564</v>
      </c>
      <c r="AV197" s="19" t="s">
        <v>1565</v>
      </c>
      <c r="AW197" s="19">
        <v>2005</v>
      </c>
      <c r="AX197" s="19">
        <v>3</v>
      </c>
      <c r="AY197" s="19" t="s">
        <v>1566</v>
      </c>
      <c r="AZ197" s="19" t="s">
        <v>1567</v>
      </c>
      <c r="BA197" s="19">
        <v>2006</v>
      </c>
      <c r="BB197" t="str">
        <f>VLOOKUP(AC197,CTCwiretagcode!A$2:C$708,3,FALSE)</f>
        <v>SAM</v>
      </c>
      <c r="BC197" t="str">
        <f t="shared" si="7"/>
        <v>NT</v>
      </c>
      <c r="BD197">
        <f t="shared" si="8"/>
        <v>3</v>
      </c>
    </row>
    <row r="198" spans="1:56" x14ac:dyDescent="0.25">
      <c r="A198" s="19" t="s">
        <v>1501</v>
      </c>
      <c r="B198" s="19">
        <v>4.0999999999999996</v>
      </c>
      <c r="C198" s="19">
        <v>20120731</v>
      </c>
      <c r="D198" s="19" t="s">
        <v>41</v>
      </c>
      <c r="E198" s="19" t="s">
        <v>41</v>
      </c>
      <c r="F198" s="19">
        <v>2001859</v>
      </c>
      <c r="G198" s="19">
        <v>1</v>
      </c>
      <c r="H198" s="19">
        <v>2008</v>
      </c>
      <c r="I198" s="19">
        <v>20080819</v>
      </c>
      <c r="J198" s="19" t="s">
        <v>1501</v>
      </c>
      <c r="K198" s="19">
        <v>6</v>
      </c>
      <c r="L198" s="19">
        <v>34</v>
      </c>
      <c r="M198" s="19">
        <v>23</v>
      </c>
      <c r="N198" s="19">
        <v>14</v>
      </c>
      <c r="O198" s="19" t="s">
        <v>1502</v>
      </c>
      <c r="P198" s="19">
        <v>5</v>
      </c>
      <c r="Q198" s="19" t="s">
        <v>1518</v>
      </c>
      <c r="R198" s="19"/>
      <c r="S198" s="19">
        <v>5000</v>
      </c>
      <c r="T198" s="19" t="s">
        <v>110</v>
      </c>
      <c r="U198" s="19"/>
      <c r="V198" s="19"/>
      <c r="W198" s="19"/>
      <c r="X198" s="19">
        <v>770</v>
      </c>
      <c r="Y198" s="19">
        <v>0</v>
      </c>
      <c r="Z198" s="19">
        <v>1</v>
      </c>
      <c r="AA198" s="19" t="s">
        <v>48</v>
      </c>
      <c r="AB198" s="19">
        <v>1</v>
      </c>
      <c r="AC198" s="19">
        <v>633369</v>
      </c>
      <c r="AD198" s="19">
        <v>12</v>
      </c>
      <c r="AE198" s="19"/>
      <c r="AF198" s="19"/>
      <c r="AG198" s="19"/>
      <c r="AH198" s="19">
        <v>105990</v>
      </c>
      <c r="AI198" s="19">
        <v>1</v>
      </c>
      <c r="AJ198" s="19"/>
      <c r="AK198" s="19"/>
      <c r="AL198" s="19"/>
      <c r="AM198" s="19"/>
      <c r="AN198" s="19"/>
      <c r="AO198" s="19">
        <v>2.41</v>
      </c>
      <c r="AP198" s="19" t="s">
        <v>1519</v>
      </c>
      <c r="AQ198" s="19" t="s">
        <v>1502</v>
      </c>
      <c r="AR198" s="19" t="s">
        <v>1540</v>
      </c>
      <c r="AS198" s="19" t="s">
        <v>1562</v>
      </c>
      <c r="AT198" s="19" t="s">
        <v>1563</v>
      </c>
      <c r="AU198" s="19" t="s">
        <v>1564</v>
      </c>
      <c r="AV198" s="19" t="s">
        <v>1565</v>
      </c>
      <c r="AW198" s="19">
        <v>2005</v>
      </c>
      <c r="AX198" s="19">
        <v>3</v>
      </c>
      <c r="AY198" s="19" t="s">
        <v>1566</v>
      </c>
      <c r="AZ198" s="19" t="s">
        <v>1567</v>
      </c>
      <c r="BA198" s="19">
        <v>2006</v>
      </c>
      <c r="BB198" t="str">
        <f>VLOOKUP(AC198,CTCwiretagcode!A$2:C$708,3,FALSE)</f>
        <v>SAM</v>
      </c>
      <c r="BC198" t="str">
        <f t="shared" si="7"/>
        <v>NT</v>
      </c>
      <c r="BD198">
        <f t="shared" si="8"/>
        <v>3</v>
      </c>
    </row>
    <row r="199" spans="1:56" x14ac:dyDescent="0.25">
      <c r="A199" s="19" t="s">
        <v>1501</v>
      </c>
      <c r="B199" s="19">
        <v>4.0999999999999996</v>
      </c>
      <c r="C199" s="19">
        <v>20120731</v>
      </c>
      <c r="D199" s="19" t="s">
        <v>41</v>
      </c>
      <c r="E199" s="19" t="s">
        <v>41</v>
      </c>
      <c r="F199" s="19">
        <v>1983489</v>
      </c>
      <c r="G199" s="19">
        <v>1</v>
      </c>
      <c r="H199" s="19">
        <v>2008</v>
      </c>
      <c r="I199" s="19">
        <v>20080822</v>
      </c>
      <c r="J199" s="19" t="s">
        <v>1501</v>
      </c>
      <c r="K199" s="19">
        <v>6</v>
      </c>
      <c r="L199" s="19">
        <v>34</v>
      </c>
      <c r="M199" s="19">
        <v>23</v>
      </c>
      <c r="N199" s="19">
        <v>52</v>
      </c>
      <c r="O199" s="19" t="s">
        <v>1502</v>
      </c>
      <c r="P199" s="19">
        <v>5</v>
      </c>
      <c r="Q199" s="19" t="s">
        <v>1503</v>
      </c>
      <c r="R199" s="19"/>
      <c r="S199" s="19">
        <v>5000</v>
      </c>
      <c r="T199" s="19" t="s">
        <v>110</v>
      </c>
      <c r="U199" s="19"/>
      <c r="V199" s="19"/>
      <c r="W199" s="19"/>
      <c r="X199" s="19">
        <v>750</v>
      </c>
      <c r="Y199" s="19">
        <v>0</v>
      </c>
      <c r="Z199" s="19">
        <v>1</v>
      </c>
      <c r="AA199" s="19" t="s">
        <v>48</v>
      </c>
      <c r="AB199" s="19">
        <v>1</v>
      </c>
      <c r="AC199" s="19">
        <v>633369</v>
      </c>
      <c r="AD199" s="19">
        <v>12</v>
      </c>
      <c r="AE199" s="19"/>
      <c r="AF199" s="19"/>
      <c r="AG199" s="19"/>
      <c r="AH199" s="19">
        <v>105876</v>
      </c>
      <c r="AI199" s="19">
        <v>1</v>
      </c>
      <c r="AJ199" s="19"/>
      <c r="AK199" s="19"/>
      <c r="AL199" s="19"/>
      <c r="AM199" s="19"/>
      <c r="AN199" s="19"/>
      <c r="AO199" s="19">
        <v>2.75</v>
      </c>
      <c r="AP199" s="19" t="s">
        <v>1504</v>
      </c>
      <c r="AQ199" s="19" t="s">
        <v>1502</v>
      </c>
      <c r="AR199" s="19" t="s">
        <v>1540</v>
      </c>
      <c r="AS199" s="19" t="s">
        <v>1562</v>
      </c>
      <c r="AT199" s="19" t="s">
        <v>1563</v>
      </c>
      <c r="AU199" s="19" t="s">
        <v>1564</v>
      </c>
      <c r="AV199" s="19" t="s">
        <v>1565</v>
      </c>
      <c r="AW199" s="19">
        <v>2005</v>
      </c>
      <c r="AX199" s="19">
        <v>3</v>
      </c>
      <c r="AY199" s="19" t="s">
        <v>1566</v>
      </c>
      <c r="AZ199" s="19" t="s">
        <v>1567</v>
      </c>
      <c r="BA199" s="19">
        <v>2006</v>
      </c>
      <c r="BB199" t="str">
        <f>VLOOKUP(AC199,CTCwiretagcode!A$2:C$708,3,FALSE)</f>
        <v>SAM</v>
      </c>
      <c r="BC199" t="str">
        <f t="shared" si="7"/>
        <v>mix</v>
      </c>
      <c r="BD199">
        <f t="shared" si="8"/>
        <v>3</v>
      </c>
    </row>
    <row r="200" spans="1:56" x14ac:dyDescent="0.25">
      <c r="A200" s="19" t="s">
        <v>1501</v>
      </c>
      <c r="B200" s="19">
        <v>4.0999999999999996</v>
      </c>
      <c r="C200" s="19">
        <v>20120731</v>
      </c>
      <c r="D200" s="19" t="s">
        <v>41</v>
      </c>
      <c r="E200" s="19" t="s">
        <v>41</v>
      </c>
      <c r="F200" s="19">
        <v>1983463</v>
      </c>
      <c r="G200" s="19">
        <v>1</v>
      </c>
      <c r="H200" s="19">
        <v>2008</v>
      </c>
      <c r="I200" s="19">
        <v>20080825</v>
      </c>
      <c r="J200" s="19" t="s">
        <v>1501</v>
      </c>
      <c r="K200" s="19">
        <v>6</v>
      </c>
      <c r="L200" s="19">
        <v>35</v>
      </c>
      <c r="M200" s="19">
        <v>23</v>
      </c>
      <c r="N200" s="19">
        <v>17</v>
      </c>
      <c r="O200" s="19" t="s">
        <v>1502</v>
      </c>
      <c r="P200" s="19">
        <v>5</v>
      </c>
      <c r="Q200" s="19" t="s">
        <v>1503</v>
      </c>
      <c r="R200" s="19"/>
      <c r="S200" s="19">
        <v>5000</v>
      </c>
      <c r="T200" s="19" t="s">
        <v>45</v>
      </c>
      <c r="U200" s="19"/>
      <c r="V200" s="19"/>
      <c r="W200" s="19"/>
      <c r="X200" s="19">
        <v>730</v>
      </c>
      <c r="Y200" s="19">
        <v>0</v>
      </c>
      <c r="Z200" s="19">
        <v>1</v>
      </c>
      <c r="AA200" s="19" t="s">
        <v>48</v>
      </c>
      <c r="AB200" s="19">
        <v>1</v>
      </c>
      <c r="AC200" s="19">
        <v>633369</v>
      </c>
      <c r="AD200" s="19">
        <v>12</v>
      </c>
      <c r="AE200" s="19"/>
      <c r="AF200" s="19"/>
      <c r="AG200" s="19"/>
      <c r="AH200" s="19">
        <v>105877</v>
      </c>
      <c r="AI200" s="19">
        <v>1</v>
      </c>
      <c r="AJ200" s="19"/>
      <c r="AK200" s="19"/>
      <c r="AL200" s="19"/>
      <c r="AM200" s="19"/>
      <c r="AN200" s="19"/>
      <c r="AO200" s="19">
        <v>1.91</v>
      </c>
      <c r="AP200" s="19" t="s">
        <v>1504</v>
      </c>
      <c r="AQ200" s="19" t="s">
        <v>1502</v>
      </c>
      <c r="AR200" s="19" t="s">
        <v>1540</v>
      </c>
      <c r="AS200" s="19" t="s">
        <v>1562</v>
      </c>
      <c r="AT200" s="19" t="s">
        <v>1563</v>
      </c>
      <c r="AU200" s="19" t="s">
        <v>1564</v>
      </c>
      <c r="AV200" s="19" t="s">
        <v>1565</v>
      </c>
      <c r="AW200" s="19">
        <v>2005</v>
      </c>
      <c r="AX200" s="19">
        <v>3</v>
      </c>
      <c r="AY200" s="19" t="s">
        <v>1566</v>
      </c>
      <c r="AZ200" s="19" t="s">
        <v>1567</v>
      </c>
      <c r="BA200" s="19">
        <v>2006</v>
      </c>
      <c r="BB200" t="str">
        <f>VLOOKUP(AC200,CTCwiretagcode!A$2:C$708,3,FALSE)</f>
        <v>SAM</v>
      </c>
      <c r="BC200" t="str">
        <f t="shared" si="7"/>
        <v>Tr</v>
      </c>
      <c r="BD200">
        <f t="shared" si="8"/>
        <v>3</v>
      </c>
    </row>
    <row r="201" spans="1:56" x14ac:dyDescent="0.25">
      <c r="A201" s="19" t="s">
        <v>1501</v>
      </c>
      <c r="B201" s="19">
        <v>4.0999999999999996</v>
      </c>
      <c r="C201" s="19">
        <v>20120731</v>
      </c>
      <c r="D201" s="19" t="s">
        <v>41</v>
      </c>
      <c r="E201" s="19" t="s">
        <v>41</v>
      </c>
      <c r="F201" s="19">
        <v>1988280</v>
      </c>
      <c r="G201" s="19">
        <v>1</v>
      </c>
      <c r="H201" s="19">
        <v>2008</v>
      </c>
      <c r="I201" s="19">
        <v>20080825</v>
      </c>
      <c r="J201" s="19" t="s">
        <v>1501</v>
      </c>
      <c r="K201" s="19">
        <v>6</v>
      </c>
      <c r="L201" s="19">
        <v>35</v>
      </c>
      <c r="M201" s="19">
        <v>23</v>
      </c>
      <c r="N201" s="19">
        <v>17</v>
      </c>
      <c r="O201" s="19" t="s">
        <v>1502</v>
      </c>
      <c r="P201" s="19">
        <v>5</v>
      </c>
      <c r="Q201" s="19" t="s">
        <v>1503</v>
      </c>
      <c r="R201" s="19"/>
      <c r="S201" s="19">
        <v>5000</v>
      </c>
      <c r="T201" s="19" t="s">
        <v>110</v>
      </c>
      <c r="U201" s="19"/>
      <c r="V201" s="19"/>
      <c r="W201" s="19"/>
      <c r="X201" s="19">
        <v>740</v>
      </c>
      <c r="Y201" s="19">
        <v>0</v>
      </c>
      <c r="Z201" s="19">
        <v>1</v>
      </c>
      <c r="AA201" s="19" t="s">
        <v>48</v>
      </c>
      <c r="AB201" s="19">
        <v>1</v>
      </c>
      <c r="AC201" s="19">
        <v>633369</v>
      </c>
      <c r="AD201" s="19">
        <v>12</v>
      </c>
      <c r="AE201" s="19"/>
      <c r="AF201" s="19"/>
      <c r="AG201" s="19"/>
      <c r="AH201" s="19">
        <v>105877</v>
      </c>
      <c r="AI201" s="19">
        <v>1</v>
      </c>
      <c r="AJ201" s="19"/>
      <c r="AK201" s="19"/>
      <c r="AL201" s="19"/>
      <c r="AM201" s="19"/>
      <c r="AN201" s="19"/>
      <c r="AO201" s="19">
        <v>1.91</v>
      </c>
      <c r="AP201" s="19" t="s">
        <v>1504</v>
      </c>
      <c r="AQ201" s="19" t="s">
        <v>1502</v>
      </c>
      <c r="AR201" s="19" t="s">
        <v>1540</v>
      </c>
      <c r="AS201" s="19" t="s">
        <v>1562</v>
      </c>
      <c r="AT201" s="19" t="s">
        <v>1563</v>
      </c>
      <c r="AU201" s="19" t="s">
        <v>1564</v>
      </c>
      <c r="AV201" s="19" t="s">
        <v>1565</v>
      </c>
      <c r="AW201" s="19">
        <v>2005</v>
      </c>
      <c r="AX201" s="19">
        <v>3</v>
      </c>
      <c r="AY201" s="19" t="s">
        <v>1566</v>
      </c>
      <c r="AZ201" s="19" t="s">
        <v>1567</v>
      </c>
      <c r="BA201" s="19">
        <v>2006</v>
      </c>
      <c r="BB201" t="str">
        <f>VLOOKUP(AC201,CTCwiretagcode!A$2:C$708,3,FALSE)</f>
        <v>SAM</v>
      </c>
      <c r="BC201" t="str">
        <f t="shared" si="7"/>
        <v>Tr</v>
      </c>
      <c r="BD201">
        <f t="shared" si="8"/>
        <v>3</v>
      </c>
    </row>
    <row r="202" spans="1:56" x14ac:dyDescent="0.25">
      <c r="A202" s="19" t="s">
        <v>1501</v>
      </c>
      <c r="B202" s="19">
        <v>4.0999999999999996</v>
      </c>
      <c r="C202" s="19">
        <v>20120731</v>
      </c>
      <c r="D202" s="19" t="s">
        <v>41</v>
      </c>
      <c r="E202" s="19" t="s">
        <v>41</v>
      </c>
      <c r="F202" s="19">
        <v>1988287</v>
      </c>
      <c r="G202" s="19">
        <v>1</v>
      </c>
      <c r="H202" s="19">
        <v>2008</v>
      </c>
      <c r="I202" s="19">
        <v>20080825</v>
      </c>
      <c r="J202" s="19" t="s">
        <v>1501</v>
      </c>
      <c r="K202" s="19">
        <v>6</v>
      </c>
      <c r="L202" s="19">
        <v>35</v>
      </c>
      <c r="M202" s="19">
        <v>23</v>
      </c>
      <c r="N202" s="19">
        <v>17</v>
      </c>
      <c r="O202" s="19" t="s">
        <v>1502</v>
      </c>
      <c r="P202" s="19">
        <v>5</v>
      </c>
      <c r="Q202" s="19" t="s">
        <v>1503</v>
      </c>
      <c r="R202" s="19"/>
      <c r="S202" s="19">
        <v>5000</v>
      </c>
      <c r="T202" s="19" t="s">
        <v>110</v>
      </c>
      <c r="U202" s="19"/>
      <c r="V202" s="19"/>
      <c r="W202" s="19"/>
      <c r="X202" s="19">
        <v>740</v>
      </c>
      <c r="Y202" s="19">
        <v>0</v>
      </c>
      <c r="Z202" s="19">
        <v>1</v>
      </c>
      <c r="AA202" s="19" t="s">
        <v>48</v>
      </c>
      <c r="AB202" s="19">
        <v>1</v>
      </c>
      <c r="AC202" s="19">
        <v>633369</v>
      </c>
      <c r="AD202" s="19">
        <v>12</v>
      </c>
      <c r="AE202" s="19"/>
      <c r="AF202" s="19"/>
      <c r="AG202" s="19"/>
      <c r="AH202" s="19">
        <v>105877</v>
      </c>
      <c r="AI202" s="19">
        <v>1</v>
      </c>
      <c r="AJ202" s="19"/>
      <c r="AK202" s="19"/>
      <c r="AL202" s="19"/>
      <c r="AM202" s="19"/>
      <c r="AN202" s="19"/>
      <c r="AO202" s="19">
        <v>1.91</v>
      </c>
      <c r="AP202" s="19" t="s">
        <v>1504</v>
      </c>
      <c r="AQ202" s="19" t="s">
        <v>1502</v>
      </c>
      <c r="AR202" s="19" t="s">
        <v>1540</v>
      </c>
      <c r="AS202" s="19" t="s">
        <v>1562</v>
      </c>
      <c r="AT202" s="19" t="s">
        <v>1563</v>
      </c>
      <c r="AU202" s="19" t="s">
        <v>1564</v>
      </c>
      <c r="AV202" s="19" t="s">
        <v>1565</v>
      </c>
      <c r="AW202" s="19">
        <v>2005</v>
      </c>
      <c r="AX202" s="19">
        <v>3</v>
      </c>
      <c r="AY202" s="19" t="s">
        <v>1566</v>
      </c>
      <c r="AZ202" s="19" t="s">
        <v>1567</v>
      </c>
      <c r="BA202" s="19">
        <v>2006</v>
      </c>
      <c r="BB202" t="str">
        <f>VLOOKUP(AC202,CTCwiretagcode!A$2:C$708,3,FALSE)</f>
        <v>SAM</v>
      </c>
      <c r="BC202" t="str">
        <f t="shared" si="7"/>
        <v>Tr</v>
      </c>
      <c r="BD202">
        <f t="shared" si="8"/>
        <v>3</v>
      </c>
    </row>
    <row r="203" spans="1:56" x14ac:dyDescent="0.25">
      <c r="A203" s="19" t="s">
        <v>1501</v>
      </c>
      <c r="B203" s="19">
        <v>4.0999999999999996</v>
      </c>
      <c r="C203" s="19">
        <v>20120731</v>
      </c>
      <c r="D203" s="19" t="s">
        <v>41</v>
      </c>
      <c r="E203" s="19" t="s">
        <v>41</v>
      </c>
      <c r="F203" s="19">
        <v>1983444</v>
      </c>
      <c r="G203" s="19">
        <v>1</v>
      </c>
      <c r="H203" s="19">
        <v>2008</v>
      </c>
      <c r="I203" s="19">
        <v>20080825</v>
      </c>
      <c r="J203" s="19" t="s">
        <v>1501</v>
      </c>
      <c r="K203" s="19">
        <v>6</v>
      </c>
      <c r="L203" s="19">
        <v>35</v>
      </c>
      <c r="M203" s="19">
        <v>23</v>
      </c>
      <c r="N203" s="19">
        <v>17</v>
      </c>
      <c r="O203" s="19" t="s">
        <v>1502</v>
      </c>
      <c r="P203" s="19">
        <v>5</v>
      </c>
      <c r="Q203" s="19" t="s">
        <v>1503</v>
      </c>
      <c r="R203" s="19"/>
      <c r="S203" s="19">
        <v>5000</v>
      </c>
      <c r="T203" s="19" t="s">
        <v>45</v>
      </c>
      <c r="U203" s="19"/>
      <c r="V203" s="19"/>
      <c r="W203" s="19"/>
      <c r="X203" s="19">
        <v>800</v>
      </c>
      <c r="Y203" s="19">
        <v>0</v>
      </c>
      <c r="Z203" s="19">
        <v>1</v>
      </c>
      <c r="AA203" s="19" t="s">
        <v>48</v>
      </c>
      <c r="AB203" s="19">
        <v>1</v>
      </c>
      <c r="AC203" s="19">
        <v>633369</v>
      </c>
      <c r="AD203" s="19">
        <v>12</v>
      </c>
      <c r="AE203" s="19"/>
      <c r="AF203" s="19"/>
      <c r="AG203" s="19"/>
      <c r="AH203" s="19">
        <v>105877</v>
      </c>
      <c r="AI203" s="19">
        <v>1</v>
      </c>
      <c r="AJ203" s="19"/>
      <c r="AK203" s="19"/>
      <c r="AL203" s="19"/>
      <c r="AM203" s="19"/>
      <c r="AN203" s="19"/>
      <c r="AO203" s="19">
        <v>1.91</v>
      </c>
      <c r="AP203" s="19" t="s">
        <v>1504</v>
      </c>
      <c r="AQ203" s="19" t="s">
        <v>1502</v>
      </c>
      <c r="AR203" s="19" t="s">
        <v>1540</v>
      </c>
      <c r="AS203" s="19" t="s">
        <v>1562</v>
      </c>
      <c r="AT203" s="19" t="s">
        <v>1563</v>
      </c>
      <c r="AU203" s="19" t="s">
        <v>1564</v>
      </c>
      <c r="AV203" s="19" t="s">
        <v>1565</v>
      </c>
      <c r="AW203" s="19">
        <v>2005</v>
      </c>
      <c r="AX203" s="19">
        <v>3</v>
      </c>
      <c r="AY203" s="19" t="s">
        <v>1566</v>
      </c>
      <c r="AZ203" s="19" t="s">
        <v>1567</v>
      </c>
      <c r="BA203" s="19">
        <v>2006</v>
      </c>
      <c r="BB203" t="str">
        <f>VLOOKUP(AC203,CTCwiretagcode!A$2:C$708,3,FALSE)</f>
        <v>SAM</v>
      </c>
      <c r="BC203" t="str">
        <f t="shared" si="7"/>
        <v>Tr</v>
      </c>
      <c r="BD203">
        <f t="shared" si="8"/>
        <v>3</v>
      </c>
    </row>
    <row r="204" spans="1:56" x14ac:dyDescent="0.25">
      <c r="A204" s="19" t="s">
        <v>1501</v>
      </c>
      <c r="B204" s="19">
        <v>4.0999999999999996</v>
      </c>
      <c r="C204" s="19">
        <v>20120731</v>
      </c>
      <c r="D204" s="19" t="s">
        <v>41</v>
      </c>
      <c r="E204" s="19" t="s">
        <v>41</v>
      </c>
      <c r="F204" s="19">
        <v>1983448</v>
      </c>
      <c r="G204" s="19">
        <v>1</v>
      </c>
      <c r="H204" s="19">
        <v>2008</v>
      </c>
      <c r="I204" s="19">
        <v>20080825</v>
      </c>
      <c r="J204" s="19" t="s">
        <v>1501</v>
      </c>
      <c r="K204" s="19">
        <v>6</v>
      </c>
      <c r="L204" s="19">
        <v>35</v>
      </c>
      <c r="M204" s="19">
        <v>23</v>
      </c>
      <c r="N204" s="19">
        <v>17</v>
      </c>
      <c r="O204" s="19" t="s">
        <v>1502</v>
      </c>
      <c r="P204" s="19">
        <v>5</v>
      </c>
      <c r="Q204" s="19" t="s">
        <v>1503</v>
      </c>
      <c r="R204" s="19"/>
      <c r="S204" s="19">
        <v>5000</v>
      </c>
      <c r="T204" s="19" t="s">
        <v>45</v>
      </c>
      <c r="U204" s="19"/>
      <c r="V204" s="19"/>
      <c r="W204" s="19"/>
      <c r="X204" s="19">
        <v>700</v>
      </c>
      <c r="Y204" s="19">
        <v>0</v>
      </c>
      <c r="Z204" s="19">
        <v>1</v>
      </c>
      <c r="AA204" s="19" t="s">
        <v>48</v>
      </c>
      <c r="AB204" s="19">
        <v>1</v>
      </c>
      <c r="AC204" s="19">
        <v>633369</v>
      </c>
      <c r="AD204" s="19">
        <v>12</v>
      </c>
      <c r="AE204" s="19"/>
      <c r="AF204" s="19"/>
      <c r="AG204" s="19"/>
      <c r="AH204" s="19">
        <v>105877</v>
      </c>
      <c r="AI204" s="19">
        <v>1</v>
      </c>
      <c r="AJ204" s="19"/>
      <c r="AK204" s="19"/>
      <c r="AL204" s="19"/>
      <c r="AM204" s="19"/>
      <c r="AN204" s="19"/>
      <c r="AO204" s="19">
        <v>1.91</v>
      </c>
      <c r="AP204" s="19" t="s">
        <v>1504</v>
      </c>
      <c r="AQ204" s="19" t="s">
        <v>1502</v>
      </c>
      <c r="AR204" s="19" t="s">
        <v>1540</v>
      </c>
      <c r="AS204" s="19" t="s">
        <v>1562</v>
      </c>
      <c r="AT204" s="19" t="s">
        <v>1563</v>
      </c>
      <c r="AU204" s="19" t="s">
        <v>1564</v>
      </c>
      <c r="AV204" s="19" t="s">
        <v>1565</v>
      </c>
      <c r="AW204" s="19">
        <v>2005</v>
      </c>
      <c r="AX204" s="19">
        <v>3</v>
      </c>
      <c r="AY204" s="19" t="s">
        <v>1566</v>
      </c>
      <c r="AZ204" s="19" t="s">
        <v>1567</v>
      </c>
      <c r="BA204" s="19">
        <v>2006</v>
      </c>
      <c r="BB204" t="str">
        <f>VLOOKUP(AC204,CTCwiretagcode!A$2:C$708,3,FALSE)</f>
        <v>SAM</v>
      </c>
      <c r="BC204" t="str">
        <f t="shared" si="7"/>
        <v>Tr</v>
      </c>
      <c r="BD204">
        <f t="shared" si="8"/>
        <v>3</v>
      </c>
    </row>
    <row r="205" spans="1:56" x14ac:dyDescent="0.25">
      <c r="A205" s="19" t="s">
        <v>1501</v>
      </c>
      <c r="B205" s="19">
        <v>4.0999999999999996</v>
      </c>
      <c r="C205" s="19">
        <v>20120731</v>
      </c>
      <c r="D205" s="19" t="s">
        <v>41</v>
      </c>
      <c r="E205" s="19" t="s">
        <v>41</v>
      </c>
      <c r="F205" s="19">
        <v>1983460</v>
      </c>
      <c r="G205" s="19">
        <v>1</v>
      </c>
      <c r="H205" s="19">
        <v>2008</v>
      </c>
      <c r="I205" s="19">
        <v>20080825</v>
      </c>
      <c r="J205" s="19" t="s">
        <v>1501</v>
      </c>
      <c r="K205" s="19">
        <v>6</v>
      </c>
      <c r="L205" s="19">
        <v>35</v>
      </c>
      <c r="M205" s="19">
        <v>23</v>
      </c>
      <c r="N205" s="19">
        <v>17</v>
      </c>
      <c r="O205" s="19" t="s">
        <v>1502</v>
      </c>
      <c r="P205" s="19">
        <v>5</v>
      </c>
      <c r="Q205" s="19" t="s">
        <v>1503</v>
      </c>
      <c r="R205" s="19"/>
      <c r="S205" s="19">
        <v>5000</v>
      </c>
      <c r="T205" s="19" t="s">
        <v>45</v>
      </c>
      <c r="U205" s="19"/>
      <c r="V205" s="19"/>
      <c r="W205" s="19"/>
      <c r="X205" s="19">
        <v>760</v>
      </c>
      <c r="Y205" s="19">
        <v>0</v>
      </c>
      <c r="Z205" s="19">
        <v>1</v>
      </c>
      <c r="AA205" s="19" t="s">
        <v>48</v>
      </c>
      <c r="AB205" s="19">
        <v>1</v>
      </c>
      <c r="AC205" s="19">
        <v>633369</v>
      </c>
      <c r="AD205" s="19">
        <v>12</v>
      </c>
      <c r="AE205" s="19"/>
      <c r="AF205" s="19"/>
      <c r="AG205" s="19"/>
      <c r="AH205" s="19">
        <v>105877</v>
      </c>
      <c r="AI205" s="19">
        <v>1</v>
      </c>
      <c r="AJ205" s="19"/>
      <c r="AK205" s="19"/>
      <c r="AL205" s="19"/>
      <c r="AM205" s="19"/>
      <c r="AN205" s="19"/>
      <c r="AO205" s="19">
        <v>1.91</v>
      </c>
      <c r="AP205" s="19" t="s">
        <v>1504</v>
      </c>
      <c r="AQ205" s="19" t="s">
        <v>1502</v>
      </c>
      <c r="AR205" s="19" t="s">
        <v>1540</v>
      </c>
      <c r="AS205" s="19" t="s">
        <v>1562</v>
      </c>
      <c r="AT205" s="19" t="s">
        <v>1563</v>
      </c>
      <c r="AU205" s="19" t="s">
        <v>1564</v>
      </c>
      <c r="AV205" s="19" t="s">
        <v>1565</v>
      </c>
      <c r="AW205" s="19">
        <v>2005</v>
      </c>
      <c r="AX205" s="19">
        <v>3</v>
      </c>
      <c r="AY205" s="19" t="s">
        <v>1566</v>
      </c>
      <c r="AZ205" s="19" t="s">
        <v>1567</v>
      </c>
      <c r="BA205" s="19">
        <v>2006</v>
      </c>
      <c r="BB205" t="str">
        <f>VLOOKUP(AC205,CTCwiretagcode!A$2:C$708,3,FALSE)</f>
        <v>SAM</v>
      </c>
      <c r="BC205" t="str">
        <f t="shared" si="7"/>
        <v>Tr</v>
      </c>
      <c r="BD205">
        <f t="shared" si="8"/>
        <v>3</v>
      </c>
    </row>
    <row r="206" spans="1:56" x14ac:dyDescent="0.25">
      <c r="A206" s="19" t="s">
        <v>1501</v>
      </c>
      <c r="B206" s="19">
        <v>4.0999999999999996</v>
      </c>
      <c r="C206" s="19">
        <v>20120731</v>
      </c>
      <c r="D206" s="19" t="s">
        <v>41</v>
      </c>
      <c r="E206" s="19" t="s">
        <v>41</v>
      </c>
      <c r="F206" s="19">
        <v>1988306</v>
      </c>
      <c r="G206" s="19">
        <v>1</v>
      </c>
      <c r="H206" s="19">
        <v>2008</v>
      </c>
      <c r="I206" s="19">
        <v>20080826</v>
      </c>
      <c r="J206" s="19" t="s">
        <v>1501</v>
      </c>
      <c r="K206" s="19">
        <v>6</v>
      </c>
      <c r="L206" s="19">
        <v>35</v>
      </c>
      <c r="M206" s="19">
        <v>23</v>
      </c>
      <c r="N206" s="19">
        <v>49</v>
      </c>
      <c r="O206" s="19" t="s">
        <v>1502</v>
      </c>
      <c r="P206" s="19">
        <v>5</v>
      </c>
      <c r="Q206" s="19" t="s">
        <v>1503</v>
      </c>
      <c r="R206" s="19"/>
      <c r="S206" s="19">
        <v>5000</v>
      </c>
      <c r="T206" s="19" t="s">
        <v>110</v>
      </c>
      <c r="U206" s="19"/>
      <c r="V206" s="19"/>
      <c r="W206" s="19"/>
      <c r="X206" s="19">
        <v>710</v>
      </c>
      <c r="Y206" s="19">
        <v>0</v>
      </c>
      <c r="Z206" s="19">
        <v>1</v>
      </c>
      <c r="AA206" s="19" t="s">
        <v>48</v>
      </c>
      <c r="AB206" s="19">
        <v>1</v>
      </c>
      <c r="AC206" s="19">
        <v>633369</v>
      </c>
      <c r="AD206" s="19">
        <v>12</v>
      </c>
      <c r="AE206" s="19"/>
      <c r="AF206" s="19"/>
      <c r="AG206" s="19"/>
      <c r="AH206" s="19">
        <v>105877</v>
      </c>
      <c r="AI206" s="19">
        <v>1</v>
      </c>
      <c r="AJ206" s="19"/>
      <c r="AK206" s="19"/>
      <c r="AL206" s="19"/>
      <c r="AM206" s="19"/>
      <c r="AN206" s="19"/>
      <c r="AO206" s="19">
        <v>1.91</v>
      </c>
      <c r="AP206" s="19" t="s">
        <v>1504</v>
      </c>
      <c r="AQ206" s="19" t="s">
        <v>1502</v>
      </c>
      <c r="AR206" s="19" t="s">
        <v>1540</v>
      </c>
      <c r="AS206" s="19" t="s">
        <v>1562</v>
      </c>
      <c r="AT206" s="19" t="s">
        <v>1563</v>
      </c>
      <c r="AU206" s="19" t="s">
        <v>1564</v>
      </c>
      <c r="AV206" s="19" t="s">
        <v>1565</v>
      </c>
      <c r="AW206" s="19">
        <v>2005</v>
      </c>
      <c r="AX206" s="19">
        <v>3</v>
      </c>
      <c r="AY206" s="19" t="s">
        <v>1566</v>
      </c>
      <c r="AZ206" s="19" t="s">
        <v>1567</v>
      </c>
      <c r="BA206" s="19">
        <v>2006</v>
      </c>
      <c r="BB206" t="str">
        <f>VLOOKUP(AC206,CTCwiretagcode!A$2:C$708,3,FALSE)</f>
        <v>SAM</v>
      </c>
      <c r="BC206" t="str">
        <f t="shared" si="7"/>
        <v>mix</v>
      </c>
      <c r="BD206">
        <f t="shared" si="8"/>
        <v>3</v>
      </c>
    </row>
    <row r="207" spans="1:56" x14ac:dyDescent="0.25">
      <c r="A207" s="19" t="s">
        <v>1501</v>
      </c>
      <c r="B207" s="19">
        <v>4.0999999999999996</v>
      </c>
      <c r="C207" s="19">
        <v>20120731</v>
      </c>
      <c r="D207" s="19" t="s">
        <v>41</v>
      </c>
      <c r="E207" s="19" t="s">
        <v>41</v>
      </c>
      <c r="F207" s="19">
        <v>1988314</v>
      </c>
      <c r="G207" s="19">
        <v>1</v>
      </c>
      <c r="H207" s="19">
        <v>2008</v>
      </c>
      <c r="I207" s="19">
        <v>20080826</v>
      </c>
      <c r="J207" s="19" t="s">
        <v>1501</v>
      </c>
      <c r="K207" s="19">
        <v>6</v>
      </c>
      <c r="L207" s="19">
        <v>35</v>
      </c>
      <c r="M207" s="19">
        <v>23</v>
      </c>
      <c r="N207" s="19">
        <v>49</v>
      </c>
      <c r="O207" s="19" t="s">
        <v>1502</v>
      </c>
      <c r="P207" s="19">
        <v>5</v>
      </c>
      <c r="Q207" s="19" t="s">
        <v>1503</v>
      </c>
      <c r="R207" s="19"/>
      <c r="S207" s="19">
        <v>5000</v>
      </c>
      <c r="T207" s="19" t="s">
        <v>45</v>
      </c>
      <c r="U207" s="19"/>
      <c r="V207" s="19"/>
      <c r="W207" s="19"/>
      <c r="X207" s="19">
        <v>690</v>
      </c>
      <c r="Y207" s="19">
        <v>0</v>
      </c>
      <c r="Z207" s="19">
        <v>1</v>
      </c>
      <c r="AA207" s="19" t="s">
        <v>48</v>
      </c>
      <c r="AB207" s="19">
        <v>1</v>
      </c>
      <c r="AC207" s="19">
        <v>633369</v>
      </c>
      <c r="AD207" s="19">
        <v>12</v>
      </c>
      <c r="AE207" s="19"/>
      <c r="AF207" s="19"/>
      <c r="AG207" s="19"/>
      <c r="AH207" s="19">
        <v>105877</v>
      </c>
      <c r="AI207" s="19">
        <v>1</v>
      </c>
      <c r="AJ207" s="19"/>
      <c r="AK207" s="19"/>
      <c r="AL207" s="19"/>
      <c r="AM207" s="19"/>
      <c r="AN207" s="19"/>
      <c r="AO207" s="19">
        <v>1.91</v>
      </c>
      <c r="AP207" s="19" t="s">
        <v>1504</v>
      </c>
      <c r="AQ207" s="19" t="s">
        <v>1502</v>
      </c>
      <c r="AR207" s="19" t="s">
        <v>1540</v>
      </c>
      <c r="AS207" s="19" t="s">
        <v>1562</v>
      </c>
      <c r="AT207" s="19" t="s">
        <v>1563</v>
      </c>
      <c r="AU207" s="19" t="s">
        <v>1564</v>
      </c>
      <c r="AV207" s="19" t="s">
        <v>1565</v>
      </c>
      <c r="AW207" s="19">
        <v>2005</v>
      </c>
      <c r="AX207" s="19">
        <v>3</v>
      </c>
      <c r="AY207" s="19" t="s">
        <v>1566</v>
      </c>
      <c r="AZ207" s="19" t="s">
        <v>1567</v>
      </c>
      <c r="BA207" s="19">
        <v>2006</v>
      </c>
      <c r="BB207" t="str">
        <f>VLOOKUP(AC207,CTCwiretagcode!A$2:C$708,3,FALSE)</f>
        <v>SAM</v>
      </c>
      <c r="BC207" t="str">
        <f t="shared" si="7"/>
        <v>mix</v>
      </c>
      <c r="BD207">
        <f t="shared" si="8"/>
        <v>3</v>
      </c>
    </row>
    <row r="208" spans="1:56" x14ac:dyDescent="0.25">
      <c r="A208" s="19" t="s">
        <v>1501</v>
      </c>
      <c r="B208" s="19">
        <v>4.0999999999999996</v>
      </c>
      <c r="C208" s="19">
        <v>20120731</v>
      </c>
      <c r="D208" s="19" t="s">
        <v>41</v>
      </c>
      <c r="E208" s="19" t="s">
        <v>41</v>
      </c>
      <c r="F208" s="19">
        <v>1988322</v>
      </c>
      <c r="G208" s="19">
        <v>1</v>
      </c>
      <c r="H208" s="19">
        <v>2008</v>
      </c>
      <c r="I208" s="19">
        <v>20080826</v>
      </c>
      <c r="J208" s="19" t="s">
        <v>1501</v>
      </c>
      <c r="K208" s="19">
        <v>6</v>
      </c>
      <c r="L208" s="19">
        <v>35</v>
      </c>
      <c r="M208" s="19">
        <v>23</v>
      </c>
      <c r="N208" s="19">
        <v>49</v>
      </c>
      <c r="O208" s="19" t="s">
        <v>1502</v>
      </c>
      <c r="P208" s="19">
        <v>5</v>
      </c>
      <c r="Q208" s="19" t="s">
        <v>1503</v>
      </c>
      <c r="R208" s="19"/>
      <c r="S208" s="19">
        <v>5000</v>
      </c>
      <c r="T208" s="19" t="s">
        <v>110</v>
      </c>
      <c r="U208" s="19"/>
      <c r="V208" s="19"/>
      <c r="W208" s="19"/>
      <c r="X208" s="19">
        <v>750</v>
      </c>
      <c r="Y208" s="19">
        <v>0</v>
      </c>
      <c r="Z208" s="19">
        <v>1</v>
      </c>
      <c r="AA208" s="19" t="s">
        <v>48</v>
      </c>
      <c r="AB208" s="19">
        <v>1</v>
      </c>
      <c r="AC208" s="19">
        <v>633369</v>
      </c>
      <c r="AD208" s="19">
        <v>12</v>
      </c>
      <c r="AE208" s="19"/>
      <c r="AF208" s="19"/>
      <c r="AG208" s="19"/>
      <c r="AH208" s="19">
        <v>105877</v>
      </c>
      <c r="AI208" s="19">
        <v>1</v>
      </c>
      <c r="AJ208" s="19"/>
      <c r="AK208" s="19"/>
      <c r="AL208" s="19"/>
      <c r="AM208" s="19"/>
      <c r="AN208" s="19"/>
      <c r="AO208" s="19">
        <v>1.91</v>
      </c>
      <c r="AP208" s="19" t="s">
        <v>1504</v>
      </c>
      <c r="AQ208" s="19" t="s">
        <v>1502</v>
      </c>
      <c r="AR208" s="19" t="s">
        <v>1540</v>
      </c>
      <c r="AS208" s="19" t="s">
        <v>1562</v>
      </c>
      <c r="AT208" s="19" t="s">
        <v>1563</v>
      </c>
      <c r="AU208" s="19" t="s">
        <v>1564</v>
      </c>
      <c r="AV208" s="19" t="s">
        <v>1565</v>
      </c>
      <c r="AW208" s="19">
        <v>2005</v>
      </c>
      <c r="AX208" s="19">
        <v>3</v>
      </c>
      <c r="AY208" s="19" t="s">
        <v>1566</v>
      </c>
      <c r="AZ208" s="19" t="s">
        <v>1567</v>
      </c>
      <c r="BA208" s="19">
        <v>2006</v>
      </c>
      <c r="BB208" t="str">
        <f>VLOOKUP(AC208,CTCwiretagcode!A$2:C$708,3,FALSE)</f>
        <v>SAM</v>
      </c>
      <c r="BC208" t="str">
        <f t="shared" si="7"/>
        <v>mix</v>
      </c>
      <c r="BD208">
        <f t="shared" si="8"/>
        <v>3</v>
      </c>
    </row>
    <row r="209" spans="1:56" x14ac:dyDescent="0.25">
      <c r="A209" s="19" t="s">
        <v>1501</v>
      </c>
      <c r="B209" s="19">
        <v>4.0999999999999996</v>
      </c>
      <c r="C209" s="19">
        <v>20120731</v>
      </c>
      <c r="D209" s="19" t="s">
        <v>41</v>
      </c>
      <c r="E209" s="19" t="s">
        <v>41</v>
      </c>
      <c r="F209" s="19">
        <v>1988330</v>
      </c>
      <c r="G209" s="19">
        <v>1</v>
      </c>
      <c r="H209" s="19">
        <v>2008</v>
      </c>
      <c r="I209" s="19">
        <v>20080826</v>
      </c>
      <c r="J209" s="19" t="s">
        <v>1501</v>
      </c>
      <c r="K209" s="19">
        <v>6</v>
      </c>
      <c r="L209" s="19">
        <v>35</v>
      </c>
      <c r="M209" s="19">
        <v>23</v>
      </c>
      <c r="N209" s="19">
        <v>49</v>
      </c>
      <c r="O209" s="19" t="s">
        <v>1502</v>
      </c>
      <c r="P209" s="19">
        <v>5</v>
      </c>
      <c r="Q209" s="19" t="s">
        <v>1503</v>
      </c>
      <c r="R209" s="19"/>
      <c r="S209" s="19">
        <v>5000</v>
      </c>
      <c r="T209" s="19" t="s">
        <v>45</v>
      </c>
      <c r="U209" s="19"/>
      <c r="V209" s="19"/>
      <c r="W209" s="19"/>
      <c r="X209" s="19">
        <v>730</v>
      </c>
      <c r="Y209" s="19">
        <v>0</v>
      </c>
      <c r="Z209" s="19">
        <v>1</v>
      </c>
      <c r="AA209" s="19" t="s">
        <v>48</v>
      </c>
      <c r="AB209" s="19">
        <v>1</v>
      </c>
      <c r="AC209" s="19">
        <v>633369</v>
      </c>
      <c r="AD209" s="19">
        <v>12</v>
      </c>
      <c r="AE209" s="19"/>
      <c r="AF209" s="19"/>
      <c r="AG209" s="19"/>
      <c r="AH209" s="19">
        <v>105877</v>
      </c>
      <c r="AI209" s="19">
        <v>1</v>
      </c>
      <c r="AJ209" s="19"/>
      <c r="AK209" s="19"/>
      <c r="AL209" s="19"/>
      <c r="AM209" s="19"/>
      <c r="AN209" s="19"/>
      <c r="AO209" s="19">
        <v>1.91</v>
      </c>
      <c r="AP209" s="19" t="s">
        <v>1504</v>
      </c>
      <c r="AQ209" s="19" t="s">
        <v>1502</v>
      </c>
      <c r="AR209" s="19" t="s">
        <v>1540</v>
      </c>
      <c r="AS209" s="19" t="s">
        <v>1562</v>
      </c>
      <c r="AT209" s="19" t="s">
        <v>1563</v>
      </c>
      <c r="AU209" s="19" t="s">
        <v>1564</v>
      </c>
      <c r="AV209" s="19" t="s">
        <v>1565</v>
      </c>
      <c r="AW209" s="19">
        <v>2005</v>
      </c>
      <c r="AX209" s="19">
        <v>3</v>
      </c>
      <c r="AY209" s="19" t="s">
        <v>1566</v>
      </c>
      <c r="AZ209" s="19" t="s">
        <v>1567</v>
      </c>
      <c r="BA209" s="19">
        <v>2006</v>
      </c>
      <c r="BB209" t="str">
        <f>VLOOKUP(AC209,CTCwiretagcode!A$2:C$708,3,FALSE)</f>
        <v>SAM</v>
      </c>
      <c r="BC209" t="str">
        <f t="shared" si="7"/>
        <v>mix</v>
      </c>
      <c r="BD209">
        <f t="shared" si="8"/>
        <v>3</v>
      </c>
    </row>
    <row r="210" spans="1:56" x14ac:dyDescent="0.25">
      <c r="A210" s="19" t="s">
        <v>1501</v>
      </c>
      <c r="B210" s="19">
        <v>4.0999999999999996</v>
      </c>
      <c r="C210" s="19">
        <v>20120731</v>
      </c>
      <c r="D210" s="19" t="s">
        <v>41</v>
      </c>
      <c r="E210" s="19" t="s">
        <v>41</v>
      </c>
      <c r="F210" s="19">
        <v>2010120</v>
      </c>
      <c r="G210" s="19">
        <v>1</v>
      </c>
      <c r="H210" s="19">
        <v>2008</v>
      </c>
      <c r="I210" s="19">
        <v>20080902</v>
      </c>
      <c r="J210" s="19" t="s">
        <v>1501</v>
      </c>
      <c r="K210" s="19">
        <v>6</v>
      </c>
      <c r="L210" s="19">
        <v>36</v>
      </c>
      <c r="M210" s="19">
        <v>23</v>
      </c>
      <c r="N210" s="19">
        <v>49</v>
      </c>
      <c r="O210" s="19" t="s">
        <v>1502</v>
      </c>
      <c r="P210" s="19">
        <v>5</v>
      </c>
      <c r="Q210" s="19" t="s">
        <v>1503</v>
      </c>
      <c r="R210" s="19"/>
      <c r="S210" s="19">
        <v>5000</v>
      </c>
      <c r="T210" s="19" t="s">
        <v>110</v>
      </c>
      <c r="U210" s="19"/>
      <c r="V210" s="19"/>
      <c r="W210" s="19"/>
      <c r="X210" s="19">
        <v>760</v>
      </c>
      <c r="Y210" s="19">
        <v>0</v>
      </c>
      <c r="Z210" s="19">
        <v>1</v>
      </c>
      <c r="AA210" s="19" t="s">
        <v>48</v>
      </c>
      <c r="AB210" s="19">
        <v>1</v>
      </c>
      <c r="AC210" s="19">
        <v>633369</v>
      </c>
      <c r="AD210" s="19">
        <v>12</v>
      </c>
      <c r="AE210" s="19"/>
      <c r="AF210" s="19"/>
      <c r="AG210" s="19"/>
      <c r="AH210" s="19">
        <v>105878</v>
      </c>
      <c r="AI210" s="19">
        <v>1</v>
      </c>
      <c r="AJ210" s="19"/>
      <c r="AK210" s="19"/>
      <c r="AL210" s="19"/>
      <c r="AM210" s="19"/>
      <c r="AN210" s="19"/>
      <c r="AO210" s="19">
        <v>1.56</v>
      </c>
      <c r="AP210" s="19" t="s">
        <v>1504</v>
      </c>
      <c r="AQ210" s="19" t="s">
        <v>1502</v>
      </c>
      <c r="AR210" s="19" t="s">
        <v>1540</v>
      </c>
      <c r="AS210" s="19" t="s">
        <v>1562</v>
      </c>
      <c r="AT210" s="19" t="s">
        <v>1563</v>
      </c>
      <c r="AU210" s="19" t="s">
        <v>1564</v>
      </c>
      <c r="AV210" s="19" t="s">
        <v>1565</v>
      </c>
      <c r="AW210" s="19">
        <v>2005</v>
      </c>
      <c r="AX210" s="19">
        <v>3</v>
      </c>
      <c r="AY210" s="19" t="s">
        <v>1566</v>
      </c>
      <c r="AZ210" s="19" t="s">
        <v>1567</v>
      </c>
      <c r="BA210" s="19">
        <v>2006</v>
      </c>
      <c r="BB210" t="str">
        <f>VLOOKUP(AC210,CTCwiretagcode!A$2:C$708,3,FALSE)</f>
        <v>SAM</v>
      </c>
      <c r="BC210" t="str">
        <f t="shared" si="7"/>
        <v>mix</v>
      </c>
      <c r="BD210">
        <f t="shared" si="8"/>
        <v>3</v>
      </c>
    </row>
    <row r="211" spans="1:56" x14ac:dyDescent="0.25">
      <c r="A211" s="19" t="s">
        <v>1501</v>
      </c>
      <c r="B211" s="19">
        <v>4.0999999999999996</v>
      </c>
      <c r="C211" s="19">
        <v>20120731</v>
      </c>
      <c r="D211" s="19" t="s">
        <v>41</v>
      </c>
      <c r="E211" s="19" t="s">
        <v>41</v>
      </c>
      <c r="F211" s="19">
        <v>2010139</v>
      </c>
      <c r="G211" s="19">
        <v>1</v>
      </c>
      <c r="H211" s="19">
        <v>2008</v>
      </c>
      <c r="I211" s="19">
        <v>20080902</v>
      </c>
      <c r="J211" s="19" t="s">
        <v>1501</v>
      </c>
      <c r="K211" s="19">
        <v>6</v>
      </c>
      <c r="L211" s="19">
        <v>36</v>
      </c>
      <c r="M211" s="19">
        <v>23</v>
      </c>
      <c r="N211" s="19">
        <v>49</v>
      </c>
      <c r="O211" s="19" t="s">
        <v>1502</v>
      </c>
      <c r="P211" s="19">
        <v>5</v>
      </c>
      <c r="Q211" s="19" t="s">
        <v>1503</v>
      </c>
      <c r="R211" s="19"/>
      <c r="S211" s="19">
        <v>5000</v>
      </c>
      <c r="T211" s="19" t="s">
        <v>45</v>
      </c>
      <c r="U211" s="19"/>
      <c r="V211" s="19"/>
      <c r="W211" s="19"/>
      <c r="X211" s="19">
        <v>720</v>
      </c>
      <c r="Y211" s="19">
        <v>0</v>
      </c>
      <c r="Z211" s="19">
        <v>1</v>
      </c>
      <c r="AA211" s="19" t="s">
        <v>48</v>
      </c>
      <c r="AB211" s="19">
        <v>1</v>
      </c>
      <c r="AC211" s="19">
        <v>633369</v>
      </c>
      <c r="AD211" s="19">
        <v>12</v>
      </c>
      <c r="AE211" s="19"/>
      <c r="AF211" s="19"/>
      <c r="AG211" s="19"/>
      <c r="AH211" s="19">
        <v>105878</v>
      </c>
      <c r="AI211" s="19">
        <v>1</v>
      </c>
      <c r="AJ211" s="19"/>
      <c r="AK211" s="19"/>
      <c r="AL211" s="19"/>
      <c r="AM211" s="19"/>
      <c r="AN211" s="19"/>
      <c r="AO211" s="19">
        <v>1.56</v>
      </c>
      <c r="AP211" s="19" t="s">
        <v>1504</v>
      </c>
      <c r="AQ211" s="19" t="s">
        <v>1502</v>
      </c>
      <c r="AR211" s="19" t="s">
        <v>1540</v>
      </c>
      <c r="AS211" s="19" t="s">
        <v>1562</v>
      </c>
      <c r="AT211" s="19" t="s">
        <v>1563</v>
      </c>
      <c r="AU211" s="19" t="s">
        <v>1564</v>
      </c>
      <c r="AV211" s="19" t="s">
        <v>1565</v>
      </c>
      <c r="AW211" s="19">
        <v>2005</v>
      </c>
      <c r="AX211" s="19">
        <v>3</v>
      </c>
      <c r="AY211" s="19" t="s">
        <v>1566</v>
      </c>
      <c r="AZ211" s="19" t="s">
        <v>1567</v>
      </c>
      <c r="BA211" s="19">
        <v>2006</v>
      </c>
      <c r="BB211" t="str">
        <f>VLOOKUP(AC211,CTCwiretagcode!A$2:C$708,3,FALSE)</f>
        <v>SAM</v>
      </c>
      <c r="BC211" t="str">
        <f t="shared" si="7"/>
        <v>mix</v>
      </c>
      <c r="BD211">
        <f t="shared" si="8"/>
        <v>3</v>
      </c>
    </row>
    <row r="212" spans="1:56" x14ac:dyDescent="0.25">
      <c r="A212" s="19" t="s">
        <v>1501</v>
      </c>
      <c r="B212" s="19">
        <v>4.0999999999999996</v>
      </c>
      <c r="C212" s="19">
        <v>20120731</v>
      </c>
      <c r="D212" s="19" t="s">
        <v>41</v>
      </c>
      <c r="E212" s="19" t="s">
        <v>41</v>
      </c>
      <c r="F212" s="19">
        <v>2010171</v>
      </c>
      <c r="G212" s="19">
        <v>1</v>
      </c>
      <c r="H212" s="19">
        <v>2008</v>
      </c>
      <c r="I212" s="19">
        <v>20080902</v>
      </c>
      <c r="J212" s="19" t="s">
        <v>1501</v>
      </c>
      <c r="K212" s="19">
        <v>6</v>
      </c>
      <c r="L212" s="19">
        <v>36</v>
      </c>
      <c r="M212" s="19">
        <v>23</v>
      </c>
      <c r="N212" s="19">
        <v>49</v>
      </c>
      <c r="O212" s="19" t="s">
        <v>1502</v>
      </c>
      <c r="P212" s="19">
        <v>5</v>
      </c>
      <c r="Q212" s="19" t="s">
        <v>1503</v>
      </c>
      <c r="R212" s="19"/>
      <c r="S212" s="19">
        <v>5000</v>
      </c>
      <c r="T212" s="19" t="s">
        <v>110</v>
      </c>
      <c r="U212" s="19"/>
      <c r="V212" s="19"/>
      <c r="W212" s="19"/>
      <c r="X212" s="19">
        <v>760</v>
      </c>
      <c r="Y212" s="19">
        <v>0</v>
      </c>
      <c r="Z212" s="19">
        <v>1</v>
      </c>
      <c r="AA212" s="19" t="s">
        <v>48</v>
      </c>
      <c r="AB212" s="19">
        <v>1</v>
      </c>
      <c r="AC212" s="19">
        <v>633369</v>
      </c>
      <c r="AD212" s="19">
        <v>12</v>
      </c>
      <c r="AE212" s="19"/>
      <c r="AF212" s="19"/>
      <c r="AG212" s="19"/>
      <c r="AH212" s="19">
        <v>105878</v>
      </c>
      <c r="AI212" s="19">
        <v>1</v>
      </c>
      <c r="AJ212" s="19"/>
      <c r="AK212" s="19"/>
      <c r="AL212" s="19"/>
      <c r="AM212" s="19"/>
      <c r="AN212" s="19"/>
      <c r="AO212" s="19">
        <v>1.56</v>
      </c>
      <c r="AP212" s="19" t="s">
        <v>1504</v>
      </c>
      <c r="AQ212" s="19" t="s">
        <v>1502</v>
      </c>
      <c r="AR212" s="19" t="s">
        <v>1540</v>
      </c>
      <c r="AS212" s="19" t="s">
        <v>1562</v>
      </c>
      <c r="AT212" s="19" t="s">
        <v>1563</v>
      </c>
      <c r="AU212" s="19" t="s">
        <v>1564</v>
      </c>
      <c r="AV212" s="19" t="s">
        <v>1565</v>
      </c>
      <c r="AW212" s="19">
        <v>2005</v>
      </c>
      <c r="AX212" s="19">
        <v>3</v>
      </c>
      <c r="AY212" s="19" t="s">
        <v>1566</v>
      </c>
      <c r="AZ212" s="19" t="s">
        <v>1567</v>
      </c>
      <c r="BA212" s="19">
        <v>2006</v>
      </c>
      <c r="BB212" t="str">
        <f>VLOOKUP(AC212,CTCwiretagcode!A$2:C$708,3,FALSE)</f>
        <v>SAM</v>
      </c>
      <c r="BC212" t="str">
        <f t="shared" si="7"/>
        <v>mix</v>
      </c>
      <c r="BD212">
        <f t="shared" si="8"/>
        <v>3</v>
      </c>
    </row>
    <row r="213" spans="1:56" x14ac:dyDescent="0.25">
      <c r="A213" s="19" t="s">
        <v>1501</v>
      </c>
      <c r="B213" s="19">
        <v>4.0999999999999996</v>
      </c>
      <c r="C213" s="19">
        <v>20120731</v>
      </c>
      <c r="D213" s="19" t="s">
        <v>41</v>
      </c>
      <c r="E213" s="19" t="s">
        <v>41</v>
      </c>
      <c r="F213" s="19">
        <v>2010175</v>
      </c>
      <c r="G213" s="19">
        <v>1</v>
      </c>
      <c r="H213" s="19">
        <v>2008</v>
      </c>
      <c r="I213" s="19">
        <v>20080902</v>
      </c>
      <c r="J213" s="19" t="s">
        <v>1501</v>
      </c>
      <c r="K213" s="19">
        <v>6</v>
      </c>
      <c r="L213" s="19">
        <v>36</v>
      </c>
      <c r="M213" s="19">
        <v>23</v>
      </c>
      <c r="N213" s="19">
        <v>49</v>
      </c>
      <c r="O213" s="19" t="s">
        <v>1502</v>
      </c>
      <c r="P213" s="19">
        <v>5</v>
      </c>
      <c r="Q213" s="19" t="s">
        <v>1503</v>
      </c>
      <c r="R213" s="19"/>
      <c r="S213" s="19">
        <v>5000</v>
      </c>
      <c r="T213" s="19" t="s">
        <v>45</v>
      </c>
      <c r="U213" s="19"/>
      <c r="V213" s="19"/>
      <c r="W213" s="19"/>
      <c r="X213" s="19">
        <v>730</v>
      </c>
      <c r="Y213" s="19">
        <v>0</v>
      </c>
      <c r="Z213" s="19">
        <v>1</v>
      </c>
      <c r="AA213" s="19" t="s">
        <v>48</v>
      </c>
      <c r="AB213" s="19">
        <v>1</v>
      </c>
      <c r="AC213" s="19">
        <v>633369</v>
      </c>
      <c r="AD213" s="19">
        <v>12</v>
      </c>
      <c r="AE213" s="19"/>
      <c r="AF213" s="19"/>
      <c r="AG213" s="19"/>
      <c r="AH213" s="19">
        <v>105878</v>
      </c>
      <c r="AI213" s="19">
        <v>1</v>
      </c>
      <c r="AJ213" s="19"/>
      <c r="AK213" s="19"/>
      <c r="AL213" s="19"/>
      <c r="AM213" s="19"/>
      <c r="AN213" s="19"/>
      <c r="AO213" s="19">
        <v>1.56</v>
      </c>
      <c r="AP213" s="19" t="s">
        <v>1504</v>
      </c>
      <c r="AQ213" s="19" t="s">
        <v>1502</v>
      </c>
      <c r="AR213" s="19" t="s">
        <v>1540</v>
      </c>
      <c r="AS213" s="19" t="s">
        <v>1562</v>
      </c>
      <c r="AT213" s="19" t="s">
        <v>1563</v>
      </c>
      <c r="AU213" s="19" t="s">
        <v>1564</v>
      </c>
      <c r="AV213" s="19" t="s">
        <v>1565</v>
      </c>
      <c r="AW213" s="19">
        <v>2005</v>
      </c>
      <c r="AX213" s="19">
        <v>3</v>
      </c>
      <c r="AY213" s="19" t="s">
        <v>1566</v>
      </c>
      <c r="AZ213" s="19" t="s">
        <v>1567</v>
      </c>
      <c r="BA213" s="19">
        <v>2006</v>
      </c>
      <c r="BB213" t="str">
        <f>VLOOKUP(AC213,CTCwiretagcode!A$2:C$708,3,FALSE)</f>
        <v>SAM</v>
      </c>
      <c r="BC213" t="str">
        <f t="shared" si="7"/>
        <v>mix</v>
      </c>
      <c r="BD213">
        <f t="shared" si="8"/>
        <v>3</v>
      </c>
    </row>
    <row r="214" spans="1:56" x14ac:dyDescent="0.25">
      <c r="A214" s="19" t="s">
        <v>1501</v>
      </c>
      <c r="B214" s="19">
        <v>4.0999999999999996</v>
      </c>
      <c r="C214" s="19">
        <v>20120731</v>
      </c>
      <c r="D214" s="19" t="s">
        <v>41</v>
      </c>
      <c r="E214" s="19" t="s">
        <v>41</v>
      </c>
      <c r="F214" s="19">
        <v>2002277</v>
      </c>
      <c r="G214" s="19">
        <v>1</v>
      </c>
      <c r="H214" s="19">
        <v>2008</v>
      </c>
      <c r="I214" s="19">
        <v>20080819</v>
      </c>
      <c r="J214" s="19" t="s">
        <v>1501</v>
      </c>
      <c r="K214" s="19">
        <v>6</v>
      </c>
      <c r="L214" s="19">
        <v>34</v>
      </c>
      <c r="M214" s="19">
        <v>23</v>
      </c>
      <c r="N214" s="19">
        <v>14</v>
      </c>
      <c r="O214" s="19" t="s">
        <v>1502</v>
      </c>
      <c r="P214" s="19">
        <v>5</v>
      </c>
      <c r="Q214" s="19" t="s">
        <v>1518</v>
      </c>
      <c r="R214" s="19"/>
      <c r="S214" s="19">
        <v>5000</v>
      </c>
      <c r="T214" s="19" t="s">
        <v>110</v>
      </c>
      <c r="U214" s="19"/>
      <c r="V214" s="19"/>
      <c r="W214" s="19"/>
      <c r="X214" s="19">
        <v>710</v>
      </c>
      <c r="Y214" s="19">
        <v>0</v>
      </c>
      <c r="Z214" s="19">
        <v>1</v>
      </c>
      <c r="AA214" s="19" t="s">
        <v>48</v>
      </c>
      <c r="AB214" s="19">
        <v>1</v>
      </c>
      <c r="AC214" s="19">
        <v>633369</v>
      </c>
      <c r="AD214" s="19">
        <v>12</v>
      </c>
      <c r="AE214" s="19"/>
      <c r="AF214" s="19"/>
      <c r="AG214" s="19"/>
      <c r="AH214" s="19">
        <v>105990</v>
      </c>
      <c r="AI214" s="19">
        <v>1</v>
      </c>
      <c r="AJ214" s="19"/>
      <c r="AK214" s="19"/>
      <c r="AL214" s="19"/>
      <c r="AM214" s="19"/>
      <c r="AN214" s="19"/>
      <c r="AO214" s="19">
        <v>2.41</v>
      </c>
      <c r="AP214" s="19" t="s">
        <v>1519</v>
      </c>
      <c r="AQ214" s="19" t="s">
        <v>1502</v>
      </c>
      <c r="AR214" s="19" t="s">
        <v>1540</v>
      </c>
      <c r="AS214" s="19" t="s">
        <v>1562</v>
      </c>
      <c r="AT214" s="19" t="s">
        <v>1563</v>
      </c>
      <c r="AU214" s="19" t="s">
        <v>1564</v>
      </c>
      <c r="AV214" s="19" t="s">
        <v>1565</v>
      </c>
      <c r="AW214" s="19">
        <v>2005</v>
      </c>
      <c r="AX214" s="19">
        <v>3</v>
      </c>
      <c r="AY214" s="19" t="s">
        <v>1566</v>
      </c>
      <c r="AZ214" s="19" t="s">
        <v>1567</v>
      </c>
      <c r="BA214" s="19">
        <v>2006</v>
      </c>
      <c r="BB214" t="str">
        <f>VLOOKUP(AC214,CTCwiretagcode!A$2:C$708,3,FALSE)</f>
        <v>SAM</v>
      </c>
      <c r="BC214" t="str">
        <f t="shared" si="7"/>
        <v>NT</v>
      </c>
      <c r="BD214">
        <f t="shared" si="8"/>
        <v>3</v>
      </c>
    </row>
    <row r="215" spans="1:56" x14ac:dyDescent="0.25">
      <c r="A215" s="19" t="s">
        <v>1501</v>
      </c>
      <c r="B215" s="19">
        <v>4.0999999999999996</v>
      </c>
      <c r="C215" s="19">
        <v>20120731</v>
      </c>
      <c r="D215" s="19" t="s">
        <v>41</v>
      </c>
      <c r="E215" s="19" t="s">
        <v>41</v>
      </c>
      <c r="F215" s="19">
        <v>2002281</v>
      </c>
      <c r="G215" s="19">
        <v>1</v>
      </c>
      <c r="H215" s="19">
        <v>2008</v>
      </c>
      <c r="I215" s="19">
        <v>20080819</v>
      </c>
      <c r="J215" s="19" t="s">
        <v>1501</v>
      </c>
      <c r="K215" s="19">
        <v>6</v>
      </c>
      <c r="L215" s="19">
        <v>34</v>
      </c>
      <c r="M215" s="19">
        <v>23</v>
      </c>
      <c r="N215" s="19">
        <v>14</v>
      </c>
      <c r="O215" s="19" t="s">
        <v>1502</v>
      </c>
      <c r="P215" s="19">
        <v>5</v>
      </c>
      <c r="Q215" s="19" t="s">
        <v>1518</v>
      </c>
      <c r="R215" s="19"/>
      <c r="S215" s="19">
        <v>5000</v>
      </c>
      <c r="T215" s="19" t="s">
        <v>110</v>
      </c>
      <c r="U215" s="19"/>
      <c r="V215" s="19"/>
      <c r="W215" s="19"/>
      <c r="X215" s="19">
        <v>760</v>
      </c>
      <c r="Y215" s="19">
        <v>0</v>
      </c>
      <c r="Z215" s="19">
        <v>1</v>
      </c>
      <c r="AA215" s="19" t="s">
        <v>48</v>
      </c>
      <c r="AB215" s="19">
        <v>1</v>
      </c>
      <c r="AC215" s="19">
        <v>633369</v>
      </c>
      <c r="AD215" s="19">
        <v>12</v>
      </c>
      <c r="AE215" s="19"/>
      <c r="AF215" s="19"/>
      <c r="AG215" s="19"/>
      <c r="AH215" s="19">
        <v>105990</v>
      </c>
      <c r="AI215" s="19">
        <v>1</v>
      </c>
      <c r="AJ215" s="19"/>
      <c r="AK215" s="19"/>
      <c r="AL215" s="19"/>
      <c r="AM215" s="19"/>
      <c r="AN215" s="19"/>
      <c r="AO215" s="19">
        <v>2.41</v>
      </c>
      <c r="AP215" s="19" t="s">
        <v>1519</v>
      </c>
      <c r="AQ215" s="19" t="s">
        <v>1502</v>
      </c>
      <c r="AR215" s="19" t="s">
        <v>1540</v>
      </c>
      <c r="AS215" s="19" t="s">
        <v>1562</v>
      </c>
      <c r="AT215" s="19" t="s">
        <v>1563</v>
      </c>
      <c r="AU215" s="19" t="s">
        <v>1564</v>
      </c>
      <c r="AV215" s="19" t="s">
        <v>1565</v>
      </c>
      <c r="AW215" s="19">
        <v>2005</v>
      </c>
      <c r="AX215" s="19">
        <v>3</v>
      </c>
      <c r="AY215" s="19" t="s">
        <v>1566</v>
      </c>
      <c r="AZ215" s="19" t="s">
        <v>1567</v>
      </c>
      <c r="BA215" s="19">
        <v>2006</v>
      </c>
      <c r="BB215" t="str">
        <f>VLOOKUP(AC215,CTCwiretagcode!A$2:C$708,3,FALSE)</f>
        <v>SAM</v>
      </c>
      <c r="BC215" t="str">
        <f t="shared" si="7"/>
        <v>NT</v>
      </c>
      <c r="BD215">
        <f t="shared" si="8"/>
        <v>3</v>
      </c>
    </row>
    <row r="216" spans="1:56" x14ac:dyDescent="0.25">
      <c r="A216" s="19" t="s">
        <v>1501</v>
      </c>
      <c r="B216" s="19">
        <v>4.0999999999999996</v>
      </c>
      <c r="C216" s="19">
        <v>20120731</v>
      </c>
      <c r="D216" s="19" t="s">
        <v>41</v>
      </c>
      <c r="E216" s="19" t="s">
        <v>41</v>
      </c>
      <c r="F216" s="19">
        <v>2002289</v>
      </c>
      <c r="G216" s="19">
        <v>1</v>
      </c>
      <c r="H216" s="19">
        <v>2008</v>
      </c>
      <c r="I216" s="19">
        <v>20080819</v>
      </c>
      <c r="J216" s="19" t="s">
        <v>1501</v>
      </c>
      <c r="K216" s="19">
        <v>6</v>
      </c>
      <c r="L216" s="19">
        <v>34</v>
      </c>
      <c r="M216" s="19">
        <v>23</v>
      </c>
      <c r="N216" s="19">
        <v>14</v>
      </c>
      <c r="O216" s="19" t="s">
        <v>1502</v>
      </c>
      <c r="P216" s="19">
        <v>5</v>
      </c>
      <c r="Q216" s="19" t="s">
        <v>1518</v>
      </c>
      <c r="R216" s="19"/>
      <c r="S216" s="19">
        <v>5000</v>
      </c>
      <c r="T216" s="19" t="s">
        <v>110</v>
      </c>
      <c r="U216" s="19"/>
      <c r="V216" s="19"/>
      <c r="W216" s="19"/>
      <c r="X216" s="19">
        <v>650</v>
      </c>
      <c r="Y216" s="19">
        <v>0</v>
      </c>
      <c r="Z216" s="19">
        <v>1</v>
      </c>
      <c r="AA216" s="19" t="s">
        <v>48</v>
      </c>
      <c r="AB216" s="19">
        <v>1</v>
      </c>
      <c r="AC216" s="19">
        <v>633369</v>
      </c>
      <c r="AD216" s="19">
        <v>12</v>
      </c>
      <c r="AE216" s="19"/>
      <c r="AF216" s="19"/>
      <c r="AG216" s="19"/>
      <c r="AH216" s="19">
        <v>105990</v>
      </c>
      <c r="AI216" s="19">
        <v>1</v>
      </c>
      <c r="AJ216" s="19"/>
      <c r="AK216" s="19"/>
      <c r="AL216" s="19"/>
      <c r="AM216" s="19"/>
      <c r="AN216" s="19"/>
      <c r="AO216" s="19">
        <v>2.41</v>
      </c>
      <c r="AP216" s="19" t="s">
        <v>1519</v>
      </c>
      <c r="AQ216" s="19" t="s">
        <v>1502</v>
      </c>
      <c r="AR216" s="19" t="s">
        <v>1540</v>
      </c>
      <c r="AS216" s="19" t="s">
        <v>1562</v>
      </c>
      <c r="AT216" s="19" t="s">
        <v>1563</v>
      </c>
      <c r="AU216" s="19" t="s">
        <v>1564</v>
      </c>
      <c r="AV216" s="19" t="s">
        <v>1565</v>
      </c>
      <c r="AW216" s="19">
        <v>2005</v>
      </c>
      <c r="AX216" s="19">
        <v>3</v>
      </c>
      <c r="AY216" s="19" t="s">
        <v>1566</v>
      </c>
      <c r="AZ216" s="19" t="s">
        <v>1567</v>
      </c>
      <c r="BA216" s="19">
        <v>2006</v>
      </c>
      <c r="BB216" t="str">
        <f>VLOOKUP(AC216,CTCwiretagcode!A$2:C$708,3,FALSE)</f>
        <v>SAM</v>
      </c>
      <c r="BC216" t="str">
        <f t="shared" si="7"/>
        <v>NT</v>
      </c>
      <c r="BD216">
        <f t="shared" si="8"/>
        <v>3</v>
      </c>
    </row>
    <row r="217" spans="1:56" x14ac:dyDescent="0.25">
      <c r="A217" s="19" t="s">
        <v>1501</v>
      </c>
      <c r="B217" s="19">
        <v>4.0999999999999996</v>
      </c>
      <c r="C217" s="19">
        <v>20120731</v>
      </c>
      <c r="D217" s="19" t="s">
        <v>41</v>
      </c>
      <c r="E217" s="19" t="s">
        <v>41</v>
      </c>
      <c r="F217" s="19">
        <v>2024191</v>
      </c>
      <c r="G217" s="19">
        <v>1</v>
      </c>
      <c r="H217" s="19">
        <v>2008</v>
      </c>
      <c r="I217" s="19">
        <v>20080819</v>
      </c>
      <c r="J217" s="19" t="s">
        <v>1501</v>
      </c>
      <c r="K217" s="19">
        <v>6</v>
      </c>
      <c r="L217" s="19">
        <v>34</v>
      </c>
      <c r="M217" s="19">
        <v>23</v>
      </c>
      <c r="N217" s="19">
        <v>14</v>
      </c>
      <c r="O217" s="19" t="s">
        <v>1502</v>
      </c>
      <c r="P217" s="19">
        <v>5</v>
      </c>
      <c r="Q217" s="19" t="s">
        <v>1518</v>
      </c>
      <c r="R217" s="19"/>
      <c r="S217" s="19">
        <v>5000</v>
      </c>
      <c r="T217" s="19" t="s">
        <v>45</v>
      </c>
      <c r="U217" s="19"/>
      <c r="V217" s="19"/>
      <c r="W217" s="19"/>
      <c r="X217" s="19">
        <v>660</v>
      </c>
      <c r="Y217" s="19">
        <v>0</v>
      </c>
      <c r="Z217" s="19">
        <v>1</v>
      </c>
      <c r="AA217" s="19" t="s">
        <v>48</v>
      </c>
      <c r="AB217" s="19">
        <v>1</v>
      </c>
      <c r="AC217" s="19">
        <v>633369</v>
      </c>
      <c r="AD217" s="19">
        <v>12</v>
      </c>
      <c r="AE217" s="19"/>
      <c r="AF217" s="19"/>
      <c r="AG217" s="19"/>
      <c r="AH217" s="19">
        <v>105990</v>
      </c>
      <c r="AI217" s="19">
        <v>1</v>
      </c>
      <c r="AJ217" s="19"/>
      <c r="AK217" s="19"/>
      <c r="AL217" s="19"/>
      <c r="AM217" s="19"/>
      <c r="AN217" s="19"/>
      <c r="AO217" s="19">
        <v>2.41</v>
      </c>
      <c r="AP217" s="19" t="s">
        <v>1519</v>
      </c>
      <c r="AQ217" s="19" t="s">
        <v>1502</v>
      </c>
      <c r="AR217" s="19" t="s">
        <v>1540</v>
      </c>
      <c r="AS217" s="19" t="s">
        <v>1562</v>
      </c>
      <c r="AT217" s="19" t="s">
        <v>1563</v>
      </c>
      <c r="AU217" s="19" t="s">
        <v>1564</v>
      </c>
      <c r="AV217" s="19" t="s">
        <v>1565</v>
      </c>
      <c r="AW217" s="19">
        <v>2005</v>
      </c>
      <c r="AX217" s="19">
        <v>3</v>
      </c>
      <c r="AY217" s="19" t="s">
        <v>1566</v>
      </c>
      <c r="AZ217" s="19" t="s">
        <v>1567</v>
      </c>
      <c r="BA217" s="19">
        <v>2006</v>
      </c>
      <c r="BB217" t="str">
        <f>VLOOKUP(AC217,CTCwiretagcode!A$2:C$708,3,FALSE)</f>
        <v>SAM</v>
      </c>
      <c r="BC217" t="str">
        <f t="shared" si="7"/>
        <v>NT</v>
      </c>
      <c r="BD217">
        <f t="shared" si="8"/>
        <v>3</v>
      </c>
    </row>
    <row r="218" spans="1:56" x14ac:dyDescent="0.25">
      <c r="A218" s="19" t="s">
        <v>1501</v>
      </c>
      <c r="B218" s="19">
        <v>4.0999999999999996</v>
      </c>
      <c r="C218" s="19">
        <v>20120731</v>
      </c>
      <c r="D218" s="19" t="s">
        <v>41</v>
      </c>
      <c r="E218" s="19" t="s">
        <v>41</v>
      </c>
      <c r="F218" s="19">
        <v>2024194</v>
      </c>
      <c r="G218" s="19">
        <v>1</v>
      </c>
      <c r="H218" s="19">
        <v>2008</v>
      </c>
      <c r="I218" s="19">
        <v>20080819</v>
      </c>
      <c r="J218" s="19" t="s">
        <v>1501</v>
      </c>
      <c r="K218" s="19">
        <v>6</v>
      </c>
      <c r="L218" s="19">
        <v>34</v>
      </c>
      <c r="M218" s="19">
        <v>23</v>
      </c>
      <c r="N218" s="19">
        <v>14</v>
      </c>
      <c r="O218" s="19" t="s">
        <v>1502</v>
      </c>
      <c r="P218" s="19">
        <v>5</v>
      </c>
      <c r="Q218" s="19" t="s">
        <v>1518</v>
      </c>
      <c r="R218" s="19"/>
      <c r="S218" s="19">
        <v>5000</v>
      </c>
      <c r="T218" s="19" t="s">
        <v>110</v>
      </c>
      <c r="U218" s="19"/>
      <c r="V218" s="19"/>
      <c r="W218" s="19"/>
      <c r="X218" s="19">
        <v>740</v>
      </c>
      <c r="Y218" s="19">
        <v>0</v>
      </c>
      <c r="Z218" s="19">
        <v>1</v>
      </c>
      <c r="AA218" s="19" t="s">
        <v>48</v>
      </c>
      <c r="AB218" s="19">
        <v>1</v>
      </c>
      <c r="AC218" s="19">
        <v>633369</v>
      </c>
      <c r="AD218" s="19">
        <v>12</v>
      </c>
      <c r="AE218" s="19"/>
      <c r="AF218" s="19"/>
      <c r="AG218" s="19"/>
      <c r="AH218" s="19">
        <v>105990</v>
      </c>
      <c r="AI218" s="19">
        <v>1</v>
      </c>
      <c r="AJ218" s="19"/>
      <c r="AK218" s="19"/>
      <c r="AL218" s="19"/>
      <c r="AM218" s="19"/>
      <c r="AN218" s="19"/>
      <c r="AO218" s="19">
        <v>2.41</v>
      </c>
      <c r="AP218" s="19" t="s">
        <v>1519</v>
      </c>
      <c r="AQ218" s="19" t="s">
        <v>1502</v>
      </c>
      <c r="AR218" s="19" t="s">
        <v>1540</v>
      </c>
      <c r="AS218" s="19" t="s">
        <v>1562</v>
      </c>
      <c r="AT218" s="19" t="s">
        <v>1563</v>
      </c>
      <c r="AU218" s="19" t="s">
        <v>1564</v>
      </c>
      <c r="AV218" s="19" t="s">
        <v>1565</v>
      </c>
      <c r="AW218" s="19">
        <v>2005</v>
      </c>
      <c r="AX218" s="19">
        <v>3</v>
      </c>
      <c r="AY218" s="19" t="s">
        <v>1566</v>
      </c>
      <c r="AZ218" s="19" t="s">
        <v>1567</v>
      </c>
      <c r="BA218" s="19">
        <v>2006</v>
      </c>
      <c r="BB218" t="str">
        <f>VLOOKUP(AC218,CTCwiretagcode!A$2:C$708,3,FALSE)</f>
        <v>SAM</v>
      </c>
      <c r="BC218" t="str">
        <f t="shared" si="7"/>
        <v>NT</v>
      </c>
      <c r="BD218">
        <f t="shared" si="8"/>
        <v>3</v>
      </c>
    </row>
    <row r="219" spans="1:56" x14ac:dyDescent="0.25">
      <c r="A219" s="19" t="s">
        <v>1501</v>
      </c>
      <c r="B219" s="19">
        <v>4.0999999999999996</v>
      </c>
      <c r="C219" s="19">
        <v>20120731</v>
      </c>
      <c r="D219" s="19" t="s">
        <v>41</v>
      </c>
      <c r="E219" s="19" t="s">
        <v>41</v>
      </c>
      <c r="F219" s="19">
        <v>2024197</v>
      </c>
      <c r="G219" s="19">
        <v>1</v>
      </c>
      <c r="H219" s="19">
        <v>2008</v>
      </c>
      <c r="I219" s="19">
        <v>20080819</v>
      </c>
      <c r="J219" s="19" t="s">
        <v>1501</v>
      </c>
      <c r="K219" s="19">
        <v>6</v>
      </c>
      <c r="L219" s="19">
        <v>34</v>
      </c>
      <c r="M219" s="19">
        <v>23</v>
      </c>
      <c r="N219" s="19">
        <v>14</v>
      </c>
      <c r="O219" s="19" t="s">
        <v>1502</v>
      </c>
      <c r="P219" s="19">
        <v>5</v>
      </c>
      <c r="Q219" s="19" t="s">
        <v>1518</v>
      </c>
      <c r="R219" s="19"/>
      <c r="S219" s="19">
        <v>5000</v>
      </c>
      <c r="T219" s="19" t="s">
        <v>110</v>
      </c>
      <c r="U219" s="19"/>
      <c r="V219" s="19"/>
      <c r="W219" s="19"/>
      <c r="X219" s="19">
        <v>720</v>
      </c>
      <c r="Y219" s="19">
        <v>0</v>
      </c>
      <c r="Z219" s="19">
        <v>1</v>
      </c>
      <c r="AA219" s="19" t="s">
        <v>48</v>
      </c>
      <c r="AB219" s="19">
        <v>1</v>
      </c>
      <c r="AC219" s="19">
        <v>633369</v>
      </c>
      <c r="AD219" s="19">
        <v>12</v>
      </c>
      <c r="AE219" s="19"/>
      <c r="AF219" s="19"/>
      <c r="AG219" s="19"/>
      <c r="AH219" s="19">
        <v>105990</v>
      </c>
      <c r="AI219" s="19">
        <v>1</v>
      </c>
      <c r="AJ219" s="19"/>
      <c r="AK219" s="19"/>
      <c r="AL219" s="19"/>
      <c r="AM219" s="19"/>
      <c r="AN219" s="19"/>
      <c r="AO219" s="19">
        <v>2.41</v>
      </c>
      <c r="AP219" s="19" t="s">
        <v>1519</v>
      </c>
      <c r="AQ219" s="19" t="s">
        <v>1502</v>
      </c>
      <c r="AR219" s="19" t="s">
        <v>1540</v>
      </c>
      <c r="AS219" s="19" t="s">
        <v>1562</v>
      </c>
      <c r="AT219" s="19" t="s">
        <v>1563</v>
      </c>
      <c r="AU219" s="19" t="s">
        <v>1564</v>
      </c>
      <c r="AV219" s="19" t="s">
        <v>1565</v>
      </c>
      <c r="AW219" s="19">
        <v>2005</v>
      </c>
      <c r="AX219" s="19">
        <v>3</v>
      </c>
      <c r="AY219" s="19" t="s">
        <v>1566</v>
      </c>
      <c r="AZ219" s="19" t="s">
        <v>1567</v>
      </c>
      <c r="BA219" s="19">
        <v>2006</v>
      </c>
      <c r="BB219" t="str">
        <f>VLOOKUP(AC219,CTCwiretagcode!A$2:C$708,3,FALSE)</f>
        <v>SAM</v>
      </c>
      <c r="BC219" t="str">
        <f t="shared" si="7"/>
        <v>NT</v>
      </c>
      <c r="BD219">
        <f t="shared" si="8"/>
        <v>3</v>
      </c>
    </row>
    <row r="220" spans="1:56" x14ac:dyDescent="0.25">
      <c r="A220" s="19" t="s">
        <v>1501</v>
      </c>
      <c r="B220" s="19">
        <v>4.0999999999999996</v>
      </c>
      <c r="C220" s="19">
        <v>20120731</v>
      </c>
      <c r="D220" s="19" t="s">
        <v>41</v>
      </c>
      <c r="E220" s="19" t="s">
        <v>41</v>
      </c>
      <c r="F220" s="19">
        <v>2002313</v>
      </c>
      <c r="G220" s="19">
        <v>1</v>
      </c>
      <c r="H220" s="19">
        <v>2008</v>
      </c>
      <c r="I220" s="19">
        <v>20080819</v>
      </c>
      <c r="J220" s="19" t="s">
        <v>1501</v>
      </c>
      <c r="K220" s="19">
        <v>6</v>
      </c>
      <c r="L220" s="19">
        <v>34</v>
      </c>
      <c r="M220" s="19">
        <v>23</v>
      </c>
      <c r="N220" s="19">
        <v>14</v>
      </c>
      <c r="O220" s="19" t="s">
        <v>1502</v>
      </c>
      <c r="P220" s="19">
        <v>5</v>
      </c>
      <c r="Q220" s="19" t="s">
        <v>1518</v>
      </c>
      <c r="R220" s="19"/>
      <c r="S220" s="19">
        <v>5000</v>
      </c>
      <c r="T220" s="19" t="s">
        <v>45</v>
      </c>
      <c r="U220" s="19"/>
      <c r="V220" s="19"/>
      <c r="W220" s="19"/>
      <c r="X220" s="19">
        <v>750</v>
      </c>
      <c r="Y220" s="19">
        <v>0</v>
      </c>
      <c r="Z220" s="19">
        <v>1</v>
      </c>
      <c r="AA220" s="19" t="s">
        <v>48</v>
      </c>
      <c r="AB220" s="19">
        <v>1</v>
      </c>
      <c r="AC220" s="19">
        <v>633369</v>
      </c>
      <c r="AD220" s="19">
        <v>12</v>
      </c>
      <c r="AE220" s="19"/>
      <c r="AF220" s="19"/>
      <c r="AG220" s="19"/>
      <c r="AH220" s="19">
        <v>105990</v>
      </c>
      <c r="AI220" s="19">
        <v>1</v>
      </c>
      <c r="AJ220" s="19"/>
      <c r="AK220" s="19"/>
      <c r="AL220" s="19"/>
      <c r="AM220" s="19"/>
      <c r="AN220" s="19"/>
      <c r="AO220" s="19">
        <v>2.41</v>
      </c>
      <c r="AP220" s="19" t="s">
        <v>1519</v>
      </c>
      <c r="AQ220" s="19" t="s">
        <v>1502</v>
      </c>
      <c r="AR220" s="19" t="s">
        <v>1540</v>
      </c>
      <c r="AS220" s="19" t="s">
        <v>1562</v>
      </c>
      <c r="AT220" s="19" t="s">
        <v>1563</v>
      </c>
      <c r="AU220" s="19" t="s">
        <v>1564</v>
      </c>
      <c r="AV220" s="19" t="s">
        <v>1565</v>
      </c>
      <c r="AW220" s="19">
        <v>2005</v>
      </c>
      <c r="AX220" s="19">
        <v>3</v>
      </c>
      <c r="AY220" s="19" t="s">
        <v>1566</v>
      </c>
      <c r="AZ220" s="19" t="s">
        <v>1567</v>
      </c>
      <c r="BA220" s="19">
        <v>2006</v>
      </c>
      <c r="BB220" t="str">
        <f>VLOOKUP(AC220,CTCwiretagcode!A$2:C$708,3,FALSE)</f>
        <v>SAM</v>
      </c>
      <c r="BC220" t="str">
        <f t="shared" si="7"/>
        <v>NT</v>
      </c>
      <c r="BD220">
        <f t="shared" si="8"/>
        <v>3</v>
      </c>
    </row>
    <row r="221" spans="1:56" x14ac:dyDescent="0.25">
      <c r="A221" s="19" t="s">
        <v>1501</v>
      </c>
      <c r="B221" s="19">
        <v>4.0999999999999996</v>
      </c>
      <c r="C221" s="19">
        <v>20120731</v>
      </c>
      <c r="D221" s="19" t="s">
        <v>41</v>
      </c>
      <c r="E221" s="19" t="s">
        <v>41</v>
      </c>
      <c r="F221" s="19">
        <v>2002317</v>
      </c>
      <c r="G221" s="19">
        <v>1</v>
      </c>
      <c r="H221" s="19">
        <v>2008</v>
      </c>
      <c r="I221" s="19">
        <v>20080819</v>
      </c>
      <c r="J221" s="19" t="s">
        <v>1501</v>
      </c>
      <c r="K221" s="19">
        <v>6</v>
      </c>
      <c r="L221" s="19">
        <v>34</v>
      </c>
      <c r="M221" s="19">
        <v>23</v>
      </c>
      <c r="N221" s="19">
        <v>14</v>
      </c>
      <c r="O221" s="19" t="s">
        <v>1502</v>
      </c>
      <c r="P221" s="19">
        <v>5</v>
      </c>
      <c r="Q221" s="19" t="s">
        <v>1518</v>
      </c>
      <c r="R221" s="19"/>
      <c r="S221" s="19">
        <v>5000</v>
      </c>
      <c r="T221" s="19" t="s">
        <v>45</v>
      </c>
      <c r="U221" s="19"/>
      <c r="V221" s="19"/>
      <c r="W221" s="19"/>
      <c r="X221" s="19">
        <v>690</v>
      </c>
      <c r="Y221" s="19">
        <v>0</v>
      </c>
      <c r="Z221" s="19">
        <v>1</v>
      </c>
      <c r="AA221" s="19" t="s">
        <v>48</v>
      </c>
      <c r="AB221" s="19">
        <v>1</v>
      </c>
      <c r="AC221" s="19">
        <v>633369</v>
      </c>
      <c r="AD221" s="19">
        <v>12</v>
      </c>
      <c r="AE221" s="19"/>
      <c r="AF221" s="19"/>
      <c r="AG221" s="19"/>
      <c r="AH221" s="19">
        <v>105990</v>
      </c>
      <c r="AI221" s="19">
        <v>1</v>
      </c>
      <c r="AJ221" s="19"/>
      <c r="AK221" s="19"/>
      <c r="AL221" s="19"/>
      <c r="AM221" s="19"/>
      <c r="AN221" s="19"/>
      <c r="AO221" s="19">
        <v>2.41</v>
      </c>
      <c r="AP221" s="19" t="s">
        <v>1519</v>
      </c>
      <c r="AQ221" s="19" t="s">
        <v>1502</v>
      </c>
      <c r="AR221" s="19" t="s">
        <v>1540</v>
      </c>
      <c r="AS221" s="19" t="s">
        <v>1562</v>
      </c>
      <c r="AT221" s="19" t="s">
        <v>1563</v>
      </c>
      <c r="AU221" s="19" t="s">
        <v>1564</v>
      </c>
      <c r="AV221" s="19" t="s">
        <v>1565</v>
      </c>
      <c r="AW221" s="19">
        <v>2005</v>
      </c>
      <c r="AX221" s="19">
        <v>3</v>
      </c>
      <c r="AY221" s="19" t="s">
        <v>1566</v>
      </c>
      <c r="AZ221" s="19" t="s">
        <v>1567</v>
      </c>
      <c r="BA221" s="19">
        <v>2006</v>
      </c>
      <c r="BB221" t="str">
        <f>VLOOKUP(AC221,CTCwiretagcode!A$2:C$708,3,FALSE)</f>
        <v>SAM</v>
      </c>
      <c r="BC221" t="str">
        <f t="shared" si="7"/>
        <v>NT</v>
      </c>
      <c r="BD221">
        <f t="shared" si="8"/>
        <v>3</v>
      </c>
    </row>
    <row r="222" spans="1:56" x14ac:dyDescent="0.25">
      <c r="A222" s="19" t="s">
        <v>1501</v>
      </c>
      <c r="B222" s="19">
        <v>4.0999999999999996</v>
      </c>
      <c r="C222" s="19">
        <v>20120731</v>
      </c>
      <c r="D222" s="19" t="s">
        <v>41</v>
      </c>
      <c r="E222" s="19" t="s">
        <v>41</v>
      </c>
      <c r="F222" s="19">
        <v>2002274</v>
      </c>
      <c r="G222" s="19">
        <v>1</v>
      </c>
      <c r="H222" s="19">
        <v>2008</v>
      </c>
      <c r="I222" s="19">
        <v>20080819</v>
      </c>
      <c r="J222" s="19" t="s">
        <v>1501</v>
      </c>
      <c r="K222" s="19">
        <v>6</v>
      </c>
      <c r="L222" s="19">
        <v>34</v>
      </c>
      <c r="M222" s="19">
        <v>23</v>
      </c>
      <c r="N222" s="19">
        <v>14</v>
      </c>
      <c r="O222" s="19" t="s">
        <v>1502</v>
      </c>
      <c r="P222" s="19">
        <v>5</v>
      </c>
      <c r="Q222" s="19" t="s">
        <v>1518</v>
      </c>
      <c r="R222" s="19"/>
      <c r="S222" s="19">
        <v>5000</v>
      </c>
      <c r="T222" s="19" t="s">
        <v>110</v>
      </c>
      <c r="U222" s="19"/>
      <c r="V222" s="19"/>
      <c r="W222" s="19"/>
      <c r="X222" s="19">
        <v>710</v>
      </c>
      <c r="Y222" s="19">
        <v>0</v>
      </c>
      <c r="Z222" s="19">
        <v>1</v>
      </c>
      <c r="AA222" s="19" t="s">
        <v>48</v>
      </c>
      <c r="AB222" s="19">
        <v>1</v>
      </c>
      <c r="AC222" s="19">
        <v>633369</v>
      </c>
      <c r="AD222" s="19">
        <v>12</v>
      </c>
      <c r="AE222" s="19"/>
      <c r="AF222" s="19"/>
      <c r="AG222" s="19"/>
      <c r="AH222" s="19">
        <v>105990</v>
      </c>
      <c r="AI222" s="19">
        <v>1</v>
      </c>
      <c r="AJ222" s="19"/>
      <c r="AK222" s="19"/>
      <c r="AL222" s="19"/>
      <c r="AM222" s="19"/>
      <c r="AN222" s="19"/>
      <c r="AO222" s="19">
        <v>2.41</v>
      </c>
      <c r="AP222" s="19" t="s">
        <v>1519</v>
      </c>
      <c r="AQ222" s="19" t="s">
        <v>1502</v>
      </c>
      <c r="AR222" s="19" t="s">
        <v>1540</v>
      </c>
      <c r="AS222" s="19" t="s">
        <v>1562</v>
      </c>
      <c r="AT222" s="19" t="s">
        <v>1563</v>
      </c>
      <c r="AU222" s="19" t="s">
        <v>1564</v>
      </c>
      <c r="AV222" s="19" t="s">
        <v>1565</v>
      </c>
      <c r="AW222" s="19">
        <v>2005</v>
      </c>
      <c r="AX222" s="19">
        <v>3</v>
      </c>
      <c r="AY222" s="19" t="s">
        <v>1566</v>
      </c>
      <c r="AZ222" s="19" t="s">
        <v>1567</v>
      </c>
      <c r="BA222" s="19">
        <v>2006</v>
      </c>
      <c r="BB222" t="str">
        <f>VLOOKUP(AC222,CTCwiretagcode!A$2:C$708,3,FALSE)</f>
        <v>SAM</v>
      </c>
      <c r="BC222" t="str">
        <f t="shared" si="7"/>
        <v>NT</v>
      </c>
      <c r="BD222">
        <f t="shared" si="8"/>
        <v>3</v>
      </c>
    </row>
    <row r="223" spans="1:56" x14ac:dyDescent="0.25">
      <c r="A223" s="19" t="s">
        <v>1501</v>
      </c>
      <c r="B223" s="19">
        <v>4.0999999999999996</v>
      </c>
      <c r="C223" s="19">
        <v>20120731</v>
      </c>
      <c r="D223" s="19" t="s">
        <v>41</v>
      </c>
      <c r="E223" s="19" t="s">
        <v>41</v>
      </c>
      <c r="F223" s="19">
        <v>1985410</v>
      </c>
      <c r="G223" s="19">
        <v>1</v>
      </c>
      <c r="H223" s="19">
        <v>2008</v>
      </c>
      <c r="I223" s="19">
        <v>20080820</v>
      </c>
      <c r="J223" s="19" t="s">
        <v>1501</v>
      </c>
      <c r="K223" s="19">
        <v>6</v>
      </c>
      <c r="L223" s="19">
        <v>34</v>
      </c>
      <c r="M223" s="19">
        <v>23</v>
      </c>
      <c r="N223" s="19">
        <v>14</v>
      </c>
      <c r="O223" s="19" t="s">
        <v>1502</v>
      </c>
      <c r="P223" s="19">
        <v>5</v>
      </c>
      <c r="Q223" s="19" t="s">
        <v>1518</v>
      </c>
      <c r="R223" s="19"/>
      <c r="S223" s="19">
        <v>5000</v>
      </c>
      <c r="T223" s="19" t="s">
        <v>45</v>
      </c>
      <c r="U223" s="19"/>
      <c r="V223" s="19"/>
      <c r="W223" s="19"/>
      <c r="X223" s="19">
        <v>680</v>
      </c>
      <c r="Y223" s="19">
        <v>0</v>
      </c>
      <c r="Z223" s="19">
        <v>1</v>
      </c>
      <c r="AA223" s="19" t="s">
        <v>48</v>
      </c>
      <c r="AB223" s="19">
        <v>1</v>
      </c>
      <c r="AC223" s="19">
        <v>633369</v>
      </c>
      <c r="AD223" s="19">
        <v>12</v>
      </c>
      <c r="AE223" s="19"/>
      <c r="AF223" s="19"/>
      <c r="AG223" s="19"/>
      <c r="AH223" s="19">
        <v>105990</v>
      </c>
      <c r="AI223" s="19">
        <v>1</v>
      </c>
      <c r="AJ223" s="19"/>
      <c r="AK223" s="19"/>
      <c r="AL223" s="19"/>
      <c r="AM223" s="19"/>
      <c r="AN223" s="19"/>
      <c r="AO223" s="19">
        <v>2.41</v>
      </c>
      <c r="AP223" s="19" t="s">
        <v>1519</v>
      </c>
      <c r="AQ223" s="19" t="s">
        <v>1502</v>
      </c>
      <c r="AR223" s="19" t="s">
        <v>1540</v>
      </c>
      <c r="AS223" s="19" t="s">
        <v>1562</v>
      </c>
      <c r="AT223" s="19" t="s">
        <v>1563</v>
      </c>
      <c r="AU223" s="19" t="s">
        <v>1564</v>
      </c>
      <c r="AV223" s="19" t="s">
        <v>1565</v>
      </c>
      <c r="AW223" s="19">
        <v>2005</v>
      </c>
      <c r="AX223" s="19">
        <v>3</v>
      </c>
      <c r="AY223" s="19" t="s">
        <v>1566</v>
      </c>
      <c r="AZ223" s="19" t="s">
        <v>1567</v>
      </c>
      <c r="BA223" s="19">
        <v>2006</v>
      </c>
      <c r="BB223" t="str">
        <f>VLOOKUP(AC223,CTCwiretagcode!A$2:C$708,3,FALSE)</f>
        <v>SAM</v>
      </c>
      <c r="BC223" t="str">
        <f t="shared" si="7"/>
        <v>NT</v>
      </c>
      <c r="BD223">
        <f t="shared" si="8"/>
        <v>3</v>
      </c>
    </row>
    <row r="224" spans="1:56" x14ac:dyDescent="0.25">
      <c r="A224" s="19" t="s">
        <v>1501</v>
      </c>
      <c r="B224" s="19">
        <v>4.0999999999999996</v>
      </c>
      <c r="C224" s="19">
        <v>20120731</v>
      </c>
      <c r="D224" s="19" t="s">
        <v>41</v>
      </c>
      <c r="E224" s="19" t="s">
        <v>41</v>
      </c>
      <c r="F224" s="19">
        <v>1986569</v>
      </c>
      <c r="G224" s="19">
        <v>1</v>
      </c>
      <c r="H224" s="19">
        <v>2008</v>
      </c>
      <c r="I224" s="19">
        <v>20080820</v>
      </c>
      <c r="J224" s="19" t="s">
        <v>1501</v>
      </c>
      <c r="K224" s="19">
        <v>6</v>
      </c>
      <c r="L224" s="19">
        <v>34</v>
      </c>
      <c r="M224" s="19">
        <v>23</v>
      </c>
      <c r="N224" s="19">
        <v>14</v>
      </c>
      <c r="O224" s="19" t="s">
        <v>1502</v>
      </c>
      <c r="P224" s="19">
        <v>5</v>
      </c>
      <c r="Q224" s="19" t="s">
        <v>1518</v>
      </c>
      <c r="R224" s="19"/>
      <c r="S224" s="19">
        <v>5000</v>
      </c>
      <c r="T224" s="19" t="s">
        <v>110</v>
      </c>
      <c r="U224" s="19"/>
      <c r="V224" s="19"/>
      <c r="W224" s="19"/>
      <c r="X224" s="19">
        <v>770</v>
      </c>
      <c r="Y224" s="19">
        <v>0</v>
      </c>
      <c r="Z224" s="19">
        <v>1</v>
      </c>
      <c r="AA224" s="19" t="s">
        <v>48</v>
      </c>
      <c r="AB224" s="19">
        <v>1</v>
      </c>
      <c r="AC224" s="19">
        <v>633369</v>
      </c>
      <c r="AD224" s="19">
        <v>12</v>
      </c>
      <c r="AE224" s="19"/>
      <c r="AF224" s="19"/>
      <c r="AG224" s="19"/>
      <c r="AH224" s="19">
        <v>105990</v>
      </c>
      <c r="AI224" s="19">
        <v>1</v>
      </c>
      <c r="AJ224" s="19"/>
      <c r="AK224" s="19"/>
      <c r="AL224" s="19"/>
      <c r="AM224" s="19"/>
      <c r="AN224" s="19"/>
      <c r="AO224" s="19">
        <v>2.41</v>
      </c>
      <c r="AP224" s="19" t="s">
        <v>1519</v>
      </c>
      <c r="AQ224" s="19" t="s">
        <v>1502</v>
      </c>
      <c r="AR224" s="19" t="s">
        <v>1540</v>
      </c>
      <c r="AS224" s="19" t="s">
        <v>1562</v>
      </c>
      <c r="AT224" s="19" t="s">
        <v>1563</v>
      </c>
      <c r="AU224" s="19" t="s">
        <v>1564</v>
      </c>
      <c r="AV224" s="19" t="s">
        <v>1565</v>
      </c>
      <c r="AW224" s="19">
        <v>2005</v>
      </c>
      <c r="AX224" s="19">
        <v>3</v>
      </c>
      <c r="AY224" s="19" t="s">
        <v>1566</v>
      </c>
      <c r="AZ224" s="19" t="s">
        <v>1567</v>
      </c>
      <c r="BA224" s="19">
        <v>2006</v>
      </c>
      <c r="BB224" t="str">
        <f>VLOOKUP(AC224,CTCwiretagcode!A$2:C$708,3,FALSE)</f>
        <v>SAM</v>
      </c>
      <c r="BC224" t="str">
        <f t="shared" si="7"/>
        <v>NT</v>
      </c>
      <c r="BD224">
        <f t="shared" si="8"/>
        <v>3</v>
      </c>
    </row>
    <row r="225" spans="1:56" x14ac:dyDescent="0.25">
      <c r="A225" s="19" t="s">
        <v>1501</v>
      </c>
      <c r="B225" s="19">
        <v>4.0999999999999996</v>
      </c>
      <c r="C225" s="19">
        <v>20120731</v>
      </c>
      <c r="D225" s="19" t="s">
        <v>41</v>
      </c>
      <c r="E225" s="19" t="s">
        <v>41</v>
      </c>
      <c r="F225" s="19">
        <v>2024569</v>
      </c>
      <c r="G225" s="19">
        <v>1</v>
      </c>
      <c r="H225" s="19">
        <v>2008</v>
      </c>
      <c r="I225" s="19">
        <v>20080820</v>
      </c>
      <c r="J225" s="19" t="s">
        <v>1501</v>
      </c>
      <c r="K225" s="19">
        <v>6</v>
      </c>
      <c r="L225" s="19">
        <v>34</v>
      </c>
      <c r="M225" s="19">
        <v>23</v>
      </c>
      <c r="N225" s="19">
        <v>14</v>
      </c>
      <c r="O225" s="19" t="s">
        <v>1502</v>
      </c>
      <c r="P225" s="19">
        <v>5</v>
      </c>
      <c r="Q225" s="19" t="s">
        <v>1518</v>
      </c>
      <c r="R225" s="19"/>
      <c r="S225" s="19">
        <v>5000</v>
      </c>
      <c r="T225" s="19" t="s">
        <v>45</v>
      </c>
      <c r="U225" s="19"/>
      <c r="V225" s="19"/>
      <c r="W225" s="19"/>
      <c r="X225" s="19">
        <v>790</v>
      </c>
      <c r="Y225" s="19">
        <v>0</v>
      </c>
      <c r="Z225" s="19">
        <v>1</v>
      </c>
      <c r="AA225" s="19" t="s">
        <v>48</v>
      </c>
      <c r="AB225" s="19">
        <v>1</v>
      </c>
      <c r="AC225" s="19">
        <v>633369</v>
      </c>
      <c r="AD225" s="19">
        <v>12</v>
      </c>
      <c r="AE225" s="19"/>
      <c r="AF225" s="19"/>
      <c r="AG225" s="19"/>
      <c r="AH225" s="19">
        <v>105990</v>
      </c>
      <c r="AI225" s="19">
        <v>1</v>
      </c>
      <c r="AJ225" s="19"/>
      <c r="AK225" s="19"/>
      <c r="AL225" s="19"/>
      <c r="AM225" s="19"/>
      <c r="AN225" s="19"/>
      <c r="AO225" s="19">
        <v>2.41</v>
      </c>
      <c r="AP225" s="19" t="s">
        <v>1519</v>
      </c>
      <c r="AQ225" s="19" t="s">
        <v>1502</v>
      </c>
      <c r="AR225" s="19" t="s">
        <v>1540</v>
      </c>
      <c r="AS225" s="19" t="s">
        <v>1562</v>
      </c>
      <c r="AT225" s="19" t="s">
        <v>1563</v>
      </c>
      <c r="AU225" s="19" t="s">
        <v>1564</v>
      </c>
      <c r="AV225" s="19" t="s">
        <v>1565</v>
      </c>
      <c r="AW225" s="19">
        <v>2005</v>
      </c>
      <c r="AX225" s="19">
        <v>3</v>
      </c>
      <c r="AY225" s="19" t="s">
        <v>1566</v>
      </c>
      <c r="AZ225" s="19" t="s">
        <v>1567</v>
      </c>
      <c r="BA225" s="19">
        <v>2006</v>
      </c>
      <c r="BB225" t="str">
        <f>VLOOKUP(AC225,CTCwiretagcode!A$2:C$708,3,FALSE)</f>
        <v>SAM</v>
      </c>
      <c r="BC225" t="str">
        <f t="shared" si="7"/>
        <v>NT</v>
      </c>
      <c r="BD225">
        <f t="shared" si="8"/>
        <v>3</v>
      </c>
    </row>
    <row r="226" spans="1:56" x14ac:dyDescent="0.25">
      <c r="A226" s="19" t="s">
        <v>1501</v>
      </c>
      <c r="B226" s="19">
        <v>4.0999999999999996</v>
      </c>
      <c r="C226" s="19">
        <v>20120731</v>
      </c>
      <c r="D226" s="19" t="s">
        <v>41</v>
      </c>
      <c r="E226" s="19" t="s">
        <v>41</v>
      </c>
      <c r="F226" s="19">
        <v>2024581</v>
      </c>
      <c r="G226" s="19">
        <v>1</v>
      </c>
      <c r="H226" s="19">
        <v>2008</v>
      </c>
      <c r="I226" s="19">
        <v>20080820</v>
      </c>
      <c r="J226" s="19" t="s">
        <v>1501</v>
      </c>
      <c r="K226" s="19">
        <v>6</v>
      </c>
      <c r="L226" s="19">
        <v>34</v>
      </c>
      <c r="M226" s="19">
        <v>23</v>
      </c>
      <c r="N226" s="19">
        <v>14</v>
      </c>
      <c r="O226" s="19" t="s">
        <v>1502</v>
      </c>
      <c r="P226" s="19">
        <v>5</v>
      </c>
      <c r="Q226" s="19" t="s">
        <v>1518</v>
      </c>
      <c r="R226" s="19"/>
      <c r="S226" s="19">
        <v>5000</v>
      </c>
      <c r="T226" s="19" t="s">
        <v>45</v>
      </c>
      <c r="U226" s="19"/>
      <c r="V226" s="19"/>
      <c r="W226" s="19"/>
      <c r="X226" s="19">
        <v>720</v>
      </c>
      <c r="Y226" s="19">
        <v>0</v>
      </c>
      <c r="Z226" s="19">
        <v>1</v>
      </c>
      <c r="AA226" s="19" t="s">
        <v>48</v>
      </c>
      <c r="AB226" s="19">
        <v>1</v>
      </c>
      <c r="AC226" s="19">
        <v>633369</v>
      </c>
      <c r="AD226" s="19">
        <v>12</v>
      </c>
      <c r="AE226" s="19"/>
      <c r="AF226" s="19"/>
      <c r="AG226" s="19"/>
      <c r="AH226" s="19">
        <v>105990</v>
      </c>
      <c r="AI226" s="19">
        <v>1</v>
      </c>
      <c r="AJ226" s="19"/>
      <c r="AK226" s="19"/>
      <c r="AL226" s="19"/>
      <c r="AM226" s="19"/>
      <c r="AN226" s="19"/>
      <c r="AO226" s="19">
        <v>2.41</v>
      </c>
      <c r="AP226" s="19" t="s">
        <v>1519</v>
      </c>
      <c r="AQ226" s="19" t="s">
        <v>1502</v>
      </c>
      <c r="AR226" s="19" t="s">
        <v>1540</v>
      </c>
      <c r="AS226" s="19" t="s">
        <v>1562</v>
      </c>
      <c r="AT226" s="19" t="s">
        <v>1563</v>
      </c>
      <c r="AU226" s="19" t="s">
        <v>1564</v>
      </c>
      <c r="AV226" s="19" t="s">
        <v>1565</v>
      </c>
      <c r="AW226" s="19">
        <v>2005</v>
      </c>
      <c r="AX226" s="19">
        <v>3</v>
      </c>
      <c r="AY226" s="19" t="s">
        <v>1566</v>
      </c>
      <c r="AZ226" s="19" t="s">
        <v>1567</v>
      </c>
      <c r="BA226" s="19">
        <v>2006</v>
      </c>
      <c r="BB226" t="str">
        <f>VLOOKUP(AC226,CTCwiretagcode!A$2:C$708,3,FALSE)</f>
        <v>SAM</v>
      </c>
      <c r="BC226" t="str">
        <f t="shared" si="7"/>
        <v>NT</v>
      </c>
      <c r="BD226">
        <f t="shared" si="8"/>
        <v>3</v>
      </c>
    </row>
    <row r="227" spans="1:56" x14ac:dyDescent="0.25">
      <c r="A227" s="19" t="s">
        <v>1501</v>
      </c>
      <c r="B227" s="19">
        <v>4.0999999999999996</v>
      </c>
      <c r="C227" s="19">
        <v>20120731</v>
      </c>
      <c r="D227" s="19" t="s">
        <v>41</v>
      </c>
      <c r="E227" s="19" t="s">
        <v>41</v>
      </c>
      <c r="F227" s="19">
        <v>2024584</v>
      </c>
      <c r="G227" s="19">
        <v>1</v>
      </c>
      <c r="H227" s="19">
        <v>2008</v>
      </c>
      <c r="I227" s="19">
        <v>20080820</v>
      </c>
      <c r="J227" s="19" t="s">
        <v>1501</v>
      </c>
      <c r="K227" s="19">
        <v>6</v>
      </c>
      <c r="L227" s="19">
        <v>34</v>
      </c>
      <c r="M227" s="19">
        <v>23</v>
      </c>
      <c r="N227" s="19">
        <v>14</v>
      </c>
      <c r="O227" s="19" t="s">
        <v>1502</v>
      </c>
      <c r="P227" s="19">
        <v>5</v>
      </c>
      <c r="Q227" s="19" t="s">
        <v>1518</v>
      </c>
      <c r="R227" s="19"/>
      <c r="S227" s="19">
        <v>5000</v>
      </c>
      <c r="T227" s="19" t="s">
        <v>45</v>
      </c>
      <c r="U227" s="19"/>
      <c r="V227" s="19"/>
      <c r="W227" s="19"/>
      <c r="X227" s="19">
        <v>700</v>
      </c>
      <c r="Y227" s="19">
        <v>0</v>
      </c>
      <c r="Z227" s="19">
        <v>1</v>
      </c>
      <c r="AA227" s="19" t="s">
        <v>48</v>
      </c>
      <c r="AB227" s="19">
        <v>1</v>
      </c>
      <c r="AC227" s="19">
        <v>633369</v>
      </c>
      <c r="AD227" s="19">
        <v>12</v>
      </c>
      <c r="AE227" s="19"/>
      <c r="AF227" s="19"/>
      <c r="AG227" s="19"/>
      <c r="AH227" s="19">
        <v>105990</v>
      </c>
      <c r="AI227" s="19">
        <v>1</v>
      </c>
      <c r="AJ227" s="19"/>
      <c r="AK227" s="19"/>
      <c r="AL227" s="19"/>
      <c r="AM227" s="19"/>
      <c r="AN227" s="19"/>
      <c r="AO227" s="19">
        <v>2.41</v>
      </c>
      <c r="AP227" s="19" t="s">
        <v>1519</v>
      </c>
      <c r="AQ227" s="19" t="s">
        <v>1502</v>
      </c>
      <c r="AR227" s="19" t="s">
        <v>1540</v>
      </c>
      <c r="AS227" s="19" t="s">
        <v>1562</v>
      </c>
      <c r="AT227" s="19" t="s">
        <v>1563</v>
      </c>
      <c r="AU227" s="19" t="s">
        <v>1564</v>
      </c>
      <c r="AV227" s="19" t="s">
        <v>1565</v>
      </c>
      <c r="AW227" s="19">
        <v>2005</v>
      </c>
      <c r="AX227" s="19">
        <v>3</v>
      </c>
      <c r="AY227" s="19" t="s">
        <v>1566</v>
      </c>
      <c r="AZ227" s="19" t="s">
        <v>1567</v>
      </c>
      <c r="BA227" s="19">
        <v>2006</v>
      </c>
      <c r="BB227" t="str">
        <f>VLOOKUP(AC227,CTCwiretagcode!A$2:C$708,3,FALSE)</f>
        <v>SAM</v>
      </c>
      <c r="BC227" t="str">
        <f t="shared" si="7"/>
        <v>NT</v>
      </c>
      <c r="BD227">
        <f t="shared" si="8"/>
        <v>3</v>
      </c>
    </row>
    <row r="228" spans="1:56" x14ac:dyDescent="0.25">
      <c r="A228" s="19" t="s">
        <v>1501</v>
      </c>
      <c r="B228" s="19">
        <v>4.0999999999999996</v>
      </c>
      <c r="C228" s="19">
        <v>20120731</v>
      </c>
      <c r="D228" s="19" t="s">
        <v>41</v>
      </c>
      <c r="E228" s="19" t="s">
        <v>41</v>
      </c>
      <c r="F228" s="19">
        <v>2024238</v>
      </c>
      <c r="G228" s="19">
        <v>1</v>
      </c>
      <c r="H228" s="19">
        <v>2008</v>
      </c>
      <c r="I228" s="19">
        <v>20080820</v>
      </c>
      <c r="J228" s="19" t="s">
        <v>1501</v>
      </c>
      <c r="K228" s="19">
        <v>6</v>
      </c>
      <c r="L228" s="19">
        <v>34</v>
      </c>
      <c r="M228" s="19">
        <v>23</v>
      </c>
      <c r="N228" s="19">
        <v>14</v>
      </c>
      <c r="O228" s="19" t="s">
        <v>1502</v>
      </c>
      <c r="P228" s="19">
        <v>5</v>
      </c>
      <c r="Q228" s="19" t="s">
        <v>1518</v>
      </c>
      <c r="R228" s="19"/>
      <c r="S228" s="19">
        <v>5000</v>
      </c>
      <c r="T228" s="19" t="s">
        <v>45</v>
      </c>
      <c r="U228" s="19"/>
      <c r="V228" s="19"/>
      <c r="W228" s="19"/>
      <c r="X228" s="19">
        <v>750</v>
      </c>
      <c r="Y228" s="19">
        <v>0</v>
      </c>
      <c r="Z228" s="19">
        <v>1</v>
      </c>
      <c r="AA228" s="19" t="s">
        <v>48</v>
      </c>
      <c r="AB228" s="19">
        <v>1</v>
      </c>
      <c r="AC228" s="19">
        <v>633369</v>
      </c>
      <c r="AD228" s="19">
        <v>12</v>
      </c>
      <c r="AE228" s="19"/>
      <c r="AF228" s="19"/>
      <c r="AG228" s="19"/>
      <c r="AH228" s="19">
        <v>105990</v>
      </c>
      <c r="AI228" s="19">
        <v>1</v>
      </c>
      <c r="AJ228" s="19"/>
      <c r="AK228" s="19"/>
      <c r="AL228" s="19"/>
      <c r="AM228" s="19"/>
      <c r="AN228" s="19"/>
      <c r="AO228" s="19">
        <v>2.41</v>
      </c>
      <c r="AP228" s="19" t="s">
        <v>1519</v>
      </c>
      <c r="AQ228" s="19" t="s">
        <v>1502</v>
      </c>
      <c r="AR228" s="19" t="s">
        <v>1540</v>
      </c>
      <c r="AS228" s="19" t="s">
        <v>1562</v>
      </c>
      <c r="AT228" s="19" t="s">
        <v>1563</v>
      </c>
      <c r="AU228" s="19" t="s">
        <v>1564</v>
      </c>
      <c r="AV228" s="19" t="s">
        <v>1565</v>
      </c>
      <c r="AW228" s="19">
        <v>2005</v>
      </c>
      <c r="AX228" s="19">
        <v>3</v>
      </c>
      <c r="AY228" s="19" t="s">
        <v>1566</v>
      </c>
      <c r="AZ228" s="19" t="s">
        <v>1567</v>
      </c>
      <c r="BA228" s="19">
        <v>2006</v>
      </c>
      <c r="BB228" t="str">
        <f>VLOOKUP(AC228,CTCwiretagcode!A$2:C$708,3,FALSE)</f>
        <v>SAM</v>
      </c>
      <c r="BC228" t="str">
        <f t="shared" si="7"/>
        <v>NT</v>
      </c>
      <c r="BD228">
        <f t="shared" si="8"/>
        <v>3</v>
      </c>
    </row>
    <row r="229" spans="1:56" x14ac:dyDescent="0.25">
      <c r="A229" s="19" t="s">
        <v>1501</v>
      </c>
      <c r="B229" s="19">
        <v>4.0999999999999996</v>
      </c>
      <c r="C229" s="19">
        <v>20120731</v>
      </c>
      <c r="D229" s="19" t="s">
        <v>41</v>
      </c>
      <c r="E229" s="19" t="s">
        <v>41</v>
      </c>
      <c r="F229" s="19">
        <v>2024311</v>
      </c>
      <c r="G229" s="19">
        <v>1</v>
      </c>
      <c r="H229" s="19">
        <v>2008</v>
      </c>
      <c r="I229" s="19">
        <v>20080820</v>
      </c>
      <c r="J229" s="19" t="s">
        <v>1501</v>
      </c>
      <c r="K229" s="19">
        <v>6</v>
      </c>
      <c r="L229" s="19">
        <v>34</v>
      </c>
      <c r="M229" s="19">
        <v>23</v>
      </c>
      <c r="N229" s="19">
        <v>14</v>
      </c>
      <c r="O229" s="19" t="s">
        <v>1502</v>
      </c>
      <c r="P229" s="19">
        <v>5</v>
      </c>
      <c r="Q229" s="19" t="s">
        <v>1518</v>
      </c>
      <c r="R229" s="19"/>
      <c r="S229" s="19">
        <v>5000</v>
      </c>
      <c r="T229" s="19" t="s">
        <v>45</v>
      </c>
      <c r="U229" s="19"/>
      <c r="V229" s="19"/>
      <c r="W229" s="19"/>
      <c r="X229" s="19">
        <v>740</v>
      </c>
      <c r="Y229" s="19">
        <v>0</v>
      </c>
      <c r="Z229" s="19">
        <v>1</v>
      </c>
      <c r="AA229" s="19" t="s">
        <v>48</v>
      </c>
      <c r="AB229" s="19">
        <v>1</v>
      </c>
      <c r="AC229" s="19">
        <v>633369</v>
      </c>
      <c r="AD229" s="19">
        <v>12</v>
      </c>
      <c r="AE229" s="19"/>
      <c r="AF229" s="19"/>
      <c r="AG229" s="19"/>
      <c r="AH229" s="19">
        <v>105990</v>
      </c>
      <c r="AI229" s="19">
        <v>1</v>
      </c>
      <c r="AJ229" s="19"/>
      <c r="AK229" s="19"/>
      <c r="AL229" s="19"/>
      <c r="AM229" s="19"/>
      <c r="AN229" s="19"/>
      <c r="AO229" s="19">
        <v>2.41</v>
      </c>
      <c r="AP229" s="19" t="s">
        <v>1519</v>
      </c>
      <c r="AQ229" s="19" t="s">
        <v>1502</v>
      </c>
      <c r="AR229" s="19" t="s">
        <v>1540</v>
      </c>
      <c r="AS229" s="19" t="s">
        <v>1562</v>
      </c>
      <c r="AT229" s="19" t="s">
        <v>1563</v>
      </c>
      <c r="AU229" s="19" t="s">
        <v>1564</v>
      </c>
      <c r="AV229" s="19" t="s">
        <v>1565</v>
      </c>
      <c r="AW229" s="19">
        <v>2005</v>
      </c>
      <c r="AX229" s="19">
        <v>3</v>
      </c>
      <c r="AY229" s="19" t="s">
        <v>1566</v>
      </c>
      <c r="AZ229" s="19" t="s">
        <v>1567</v>
      </c>
      <c r="BA229" s="19">
        <v>2006</v>
      </c>
      <c r="BB229" t="str">
        <f>VLOOKUP(AC229,CTCwiretagcode!A$2:C$708,3,FALSE)</f>
        <v>SAM</v>
      </c>
      <c r="BC229" t="str">
        <f t="shared" si="7"/>
        <v>NT</v>
      </c>
      <c r="BD229">
        <f t="shared" si="8"/>
        <v>3</v>
      </c>
    </row>
    <row r="230" spans="1:56" x14ac:dyDescent="0.25">
      <c r="A230" s="19" t="s">
        <v>1501</v>
      </c>
      <c r="B230" s="19">
        <v>4.0999999999999996</v>
      </c>
      <c r="C230" s="19">
        <v>20120731</v>
      </c>
      <c r="D230" s="19" t="s">
        <v>41</v>
      </c>
      <c r="E230" s="19" t="s">
        <v>41</v>
      </c>
      <c r="F230" s="19">
        <v>2024554</v>
      </c>
      <c r="G230" s="19">
        <v>1</v>
      </c>
      <c r="H230" s="19">
        <v>2008</v>
      </c>
      <c r="I230" s="19">
        <v>20080820</v>
      </c>
      <c r="J230" s="19" t="s">
        <v>1501</v>
      </c>
      <c r="K230" s="19">
        <v>6</v>
      </c>
      <c r="L230" s="19">
        <v>34</v>
      </c>
      <c r="M230" s="19">
        <v>23</v>
      </c>
      <c r="N230" s="19">
        <v>14</v>
      </c>
      <c r="O230" s="19" t="s">
        <v>1502</v>
      </c>
      <c r="P230" s="19">
        <v>5</v>
      </c>
      <c r="Q230" s="19" t="s">
        <v>1518</v>
      </c>
      <c r="R230" s="19"/>
      <c r="S230" s="19">
        <v>5000</v>
      </c>
      <c r="T230" s="19" t="s">
        <v>45</v>
      </c>
      <c r="U230" s="19"/>
      <c r="V230" s="19"/>
      <c r="W230" s="19"/>
      <c r="X230" s="19">
        <v>620</v>
      </c>
      <c r="Y230" s="19">
        <v>0</v>
      </c>
      <c r="Z230" s="19">
        <v>1</v>
      </c>
      <c r="AA230" s="19" t="s">
        <v>48</v>
      </c>
      <c r="AB230" s="19">
        <v>1</v>
      </c>
      <c r="AC230" s="19">
        <v>633369</v>
      </c>
      <c r="AD230" s="19">
        <v>12</v>
      </c>
      <c r="AE230" s="19"/>
      <c r="AF230" s="19"/>
      <c r="AG230" s="19"/>
      <c r="AH230" s="19">
        <v>105990</v>
      </c>
      <c r="AI230" s="19">
        <v>1</v>
      </c>
      <c r="AJ230" s="19"/>
      <c r="AK230" s="19"/>
      <c r="AL230" s="19"/>
      <c r="AM230" s="19"/>
      <c r="AN230" s="19"/>
      <c r="AO230" s="19">
        <v>2.41</v>
      </c>
      <c r="AP230" s="19" t="s">
        <v>1519</v>
      </c>
      <c r="AQ230" s="19" t="s">
        <v>1502</v>
      </c>
      <c r="AR230" s="19" t="s">
        <v>1540</v>
      </c>
      <c r="AS230" s="19" t="s">
        <v>1562</v>
      </c>
      <c r="AT230" s="19" t="s">
        <v>1563</v>
      </c>
      <c r="AU230" s="19" t="s">
        <v>1564</v>
      </c>
      <c r="AV230" s="19" t="s">
        <v>1565</v>
      </c>
      <c r="AW230" s="19">
        <v>2005</v>
      </c>
      <c r="AX230" s="19">
        <v>3</v>
      </c>
      <c r="AY230" s="19" t="s">
        <v>1566</v>
      </c>
      <c r="AZ230" s="19" t="s">
        <v>1567</v>
      </c>
      <c r="BA230" s="19">
        <v>2006</v>
      </c>
      <c r="BB230" t="str">
        <f>VLOOKUP(AC230,CTCwiretagcode!A$2:C$708,3,FALSE)</f>
        <v>SAM</v>
      </c>
      <c r="BC230" t="str">
        <f t="shared" si="7"/>
        <v>NT</v>
      </c>
      <c r="BD230">
        <f t="shared" si="8"/>
        <v>3</v>
      </c>
    </row>
    <row r="231" spans="1:56" x14ac:dyDescent="0.25">
      <c r="A231" s="19" t="s">
        <v>1501</v>
      </c>
      <c r="B231" s="19">
        <v>4.0999999999999996</v>
      </c>
      <c r="C231" s="19">
        <v>20120731</v>
      </c>
      <c r="D231" s="19" t="s">
        <v>41</v>
      </c>
      <c r="E231" s="19" t="s">
        <v>41</v>
      </c>
      <c r="F231" s="19">
        <v>1994540</v>
      </c>
      <c r="G231" s="19">
        <v>1</v>
      </c>
      <c r="H231" s="19">
        <v>2008</v>
      </c>
      <c r="I231" s="19">
        <v>20080822</v>
      </c>
      <c r="J231" s="19" t="s">
        <v>1501</v>
      </c>
      <c r="K231" s="19">
        <v>6</v>
      </c>
      <c r="L231" s="19">
        <v>34</v>
      </c>
      <c r="M231" s="19">
        <v>23</v>
      </c>
      <c r="N231" s="19">
        <v>49</v>
      </c>
      <c r="O231" s="19" t="s">
        <v>1502</v>
      </c>
      <c r="P231" s="19">
        <v>5</v>
      </c>
      <c r="Q231" s="19" t="s">
        <v>1518</v>
      </c>
      <c r="R231" s="19"/>
      <c r="S231" s="19">
        <v>5000</v>
      </c>
      <c r="T231" s="19" t="s">
        <v>45</v>
      </c>
      <c r="U231" s="19"/>
      <c r="V231" s="19"/>
      <c r="W231" s="19"/>
      <c r="X231" s="19">
        <v>780</v>
      </c>
      <c r="Y231" s="19">
        <v>0</v>
      </c>
      <c r="Z231" s="19">
        <v>1</v>
      </c>
      <c r="AA231" s="19" t="s">
        <v>48</v>
      </c>
      <c r="AB231" s="19">
        <v>1</v>
      </c>
      <c r="AC231" s="19">
        <v>633369</v>
      </c>
      <c r="AD231" s="19">
        <v>12</v>
      </c>
      <c r="AE231" s="19"/>
      <c r="AF231" s="19"/>
      <c r="AG231" s="19"/>
      <c r="AH231" s="19">
        <v>105990</v>
      </c>
      <c r="AI231" s="19">
        <v>1</v>
      </c>
      <c r="AJ231" s="19"/>
      <c r="AK231" s="19"/>
      <c r="AL231" s="19"/>
      <c r="AM231" s="19"/>
      <c r="AN231" s="19"/>
      <c r="AO231" s="19">
        <v>2.41</v>
      </c>
      <c r="AP231" s="19" t="s">
        <v>1519</v>
      </c>
      <c r="AQ231" s="19" t="s">
        <v>1502</v>
      </c>
      <c r="AR231" s="19" t="s">
        <v>1540</v>
      </c>
      <c r="AS231" s="19" t="s">
        <v>1562</v>
      </c>
      <c r="AT231" s="19" t="s">
        <v>1563</v>
      </c>
      <c r="AU231" s="19" t="s">
        <v>1564</v>
      </c>
      <c r="AV231" s="19" t="s">
        <v>1565</v>
      </c>
      <c r="AW231" s="19">
        <v>2005</v>
      </c>
      <c r="AX231" s="19">
        <v>3</v>
      </c>
      <c r="AY231" s="19" t="s">
        <v>1566</v>
      </c>
      <c r="AZ231" s="19" t="s">
        <v>1567</v>
      </c>
      <c r="BA231" s="19">
        <v>2006</v>
      </c>
      <c r="BB231" t="str">
        <f>VLOOKUP(AC231,CTCwiretagcode!A$2:C$708,3,FALSE)</f>
        <v>SAM</v>
      </c>
      <c r="BC231" t="str">
        <f t="shared" si="7"/>
        <v>mix</v>
      </c>
      <c r="BD231">
        <f t="shared" si="8"/>
        <v>3</v>
      </c>
    </row>
    <row r="232" spans="1:56" x14ac:dyDescent="0.25">
      <c r="A232" s="19" t="s">
        <v>1501</v>
      </c>
      <c r="B232" s="19">
        <v>4.0999999999999996</v>
      </c>
      <c r="C232" s="19">
        <v>20120731</v>
      </c>
      <c r="D232" s="19" t="s">
        <v>41</v>
      </c>
      <c r="E232" s="19" t="s">
        <v>41</v>
      </c>
      <c r="F232" s="19">
        <v>2001160</v>
      </c>
      <c r="G232" s="19">
        <v>1</v>
      </c>
      <c r="H232" s="19">
        <v>2008</v>
      </c>
      <c r="I232" s="19">
        <v>20080822</v>
      </c>
      <c r="J232" s="19" t="s">
        <v>1501</v>
      </c>
      <c r="K232" s="19">
        <v>6</v>
      </c>
      <c r="L232" s="19">
        <v>34</v>
      </c>
      <c r="M232" s="19">
        <v>23</v>
      </c>
      <c r="N232" s="19">
        <v>49</v>
      </c>
      <c r="O232" s="19" t="s">
        <v>1502</v>
      </c>
      <c r="P232" s="19">
        <v>5</v>
      </c>
      <c r="Q232" s="19" t="s">
        <v>1518</v>
      </c>
      <c r="R232" s="19"/>
      <c r="S232" s="19">
        <v>5000</v>
      </c>
      <c r="T232" s="19" t="s">
        <v>45</v>
      </c>
      <c r="U232" s="19"/>
      <c r="V232" s="19"/>
      <c r="W232" s="19"/>
      <c r="X232" s="19">
        <v>740</v>
      </c>
      <c r="Y232" s="19">
        <v>0</v>
      </c>
      <c r="Z232" s="19">
        <v>1</v>
      </c>
      <c r="AA232" s="19" t="s">
        <v>48</v>
      </c>
      <c r="AB232" s="19">
        <v>1</v>
      </c>
      <c r="AC232" s="19">
        <v>633369</v>
      </c>
      <c r="AD232" s="19">
        <v>12</v>
      </c>
      <c r="AE232" s="19"/>
      <c r="AF232" s="19"/>
      <c r="AG232" s="19"/>
      <c r="AH232" s="19">
        <v>105990</v>
      </c>
      <c r="AI232" s="19">
        <v>1</v>
      </c>
      <c r="AJ232" s="19"/>
      <c r="AK232" s="19"/>
      <c r="AL232" s="19"/>
      <c r="AM232" s="19"/>
      <c r="AN232" s="19"/>
      <c r="AO232" s="19">
        <v>2.41</v>
      </c>
      <c r="AP232" s="19" t="s">
        <v>1519</v>
      </c>
      <c r="AQ232" s="19" t="s">
        <v>1502</v>
      </c>
      <c r="AR232" s="19" t="s">
        <v>1540</v>
      </c>
      <c r="AS232" s="19" t="s">
        <v>1562</v>
      </c>
      <c r="AT232" s="19" t="s">
        <v>1563</v>
      </c>
      <c r="AU232" s="19" t="s">
        <v>1564</v>
      </c>
      <c r="AV232" s="19" t="s">
        <v>1565</v>
      </c>
      <c r="AW232" s="19">
        <v>2005</v>
      </c>
      <c r="AX232" s="19">
        <v>3</v>
      </c>
      <c r="AY232" s="19" t="s">
        <v>1566</v>
      </c>
      <c r="AZ232" s="19" t="s">
        <v>1567</v>
      </c>
      <c r="BA232" s="19">
        <v>2006</v>
      </c>
      <c r="BB232" t="str">
        <f>VLOOKUP(AC232,CTCwiretagcode!A$2:C$708,3,FALSE)</f>
        <v>SAM</v>
      </c>
      <c r="BC232" t="str">
        <f t="shared" si="7"/>
        <v>mix</v>
      </c>
      <c r="BD232">
        <f t="shared" si="8"/>
        <v>3</v>
      </c>
    </row>
    <row r="233" spans="1:56" x14ac:dyDescent="0.25">
      <c r="A233" s="19" t="s">
        <v>1501</v>
      </c>
      <c r="B233" s="19">
        <v>4.0999999999999996</v>
      </c>
      <c r="C233" s="19">
        <v>20120731</v>
      </c>
      <c r="D233" s="19" t="s">
        <v>41</v>
      </c>
      <c r="E233" s="19" t="s">
        <v>41</v>
      </c>
      <c r="F233" s="19">
        <v>2001164</v>
      </c>
      <c r="G233" s="19">
        <v>1</v>
      </c>
      <c r="H233" s="19">
        <v>2008</v>
      </c>
      <c r="I233" s="19">
        <v>20080822</v>
      </c>
      <c r="J233" s="19" t="s">
        <v>1501</v>
      </c>
      <c r="K233" s="19">
        <v>6</v>
      </c>
      <c r="L233" s="19">
        <v>34</v>
      </c>
      <c r="M233" s="19">
        <v>23</v>
      </c>
      <c r="N233" s="19">
        <v>49</v>
      </c>
      <c r="O233" s="19" t="s">
        <v>1502</v>
      </c>
      <c r="P233" s="19">
        <v>5</v>
      </c>
      <c r="Q233" s="19" t="s">
        <v>1518</v>
      </c>
      <c r="R233" s="19"/>
      <c r="S233" s="19">
        <v>5000</v>
      </c>
      <c r="T233" s="19" t="s">
        <v>45</v>
      </c>
      <c r="U233" s="19"/>
      <c r="V233" s="19"/>
      <c r="W233" s="19"/>
      <c r="X233" s="19">
        <v>770</v>
      </c>
      <c r="Y233" s="19">
        <v>0</v>
      </c>
      <c r="Z233" s="19">
        <v>1</v>
      </c>
      <c r="AA233" s="19" t="s">
        <v>48</v>
      </c>
      <c r="AB233" s="19">
        <v>1</v>
      </c>
      <c r="AC233" s="19">
        <v>633369</v>
      </c>
      <c r="AD233" s="19">
        <v>12</v>
      </c>
      <c r="AE233" s="19"/>
      <c r="AF233" s="19"/>
      <c r="AG233" s="19"/>
      <c r="AH233" s="19">
        <v>105990</v>
      </c>
      <c r="AI233" s="19">
        <v>1</v>
      </c>
      <c r="AJ233" s="19"/>
      <c r="AK233" s="19"/>
      <c r="AL233" s="19"/>
      <c r="AM233" s="19"/>
      <c r="AN233" s="19"/>
      <c r="AO233" s="19">
        <v>2.41</v>
      </c>
      <c r="AP233" s="19" t="s">
        <v>1519</v>
      </c>
      <c r="AQ233" s="19" t="s">
        <v>1502</v>
      </c>
      <c r="AR233" s="19" t="s">
        <v>1540</v>
      </c>
      <c r="AS233" s="19" t="s">
        <v>1562</v>
      </c>
      <c r="AT233" s="19" t="s">
        <v>1563</v>
      </c>
      <c r="AU233" s="19" t="s">
        <v>1564</v>
      </c>
      <c r="AV233" s="19" t="s">
        <v>1565</v>
      </c>
      <c r="AW233" s="19">
        <v>2005</v>
      </c>
      <c r="AX233" s="19">
        <v>3</v>
      </c>
      <c r="AY233" s="19" t="s">
        <v>1566</v>
      </c>
      <c r="AZ233" s="19" t="s">
        <v>1567</v>
      </c>
      <c r="BA233" s="19">
        <v>2006</v>
      </c>
      <c r="BB233" t="str">
        <f>VLOOKUP(AC233,CTCwiretagcode!A$2:C$708,3,FALSE)</f>
        <v>SAM</v>
      </c>
      <c r="BC233" t="str">
        <f t="shared" si="7"/>
        <v>mix</v>
      </c>
      <c r="BD233">
        <f t="shared" si="8"/>
        <v>3</v>
      </c>
    </row>
    <row r="234" spans="1:56" x14ac:dyDescent="0.25">
      <c r="A234" s="19" t="s">
        <v>1501</v>
      </c>
      <c r="B234" s="19">
        <v>4.0999999999999996</v>
      </c>
      <c r="C234" s="19">
        <v>20120731</v>
      </c>
      <c r="D234" s="19" t="s">
        <v>41</v>
      </c>
      <c r="E234" s="19" t="s">
        <v>41</v>
      </c>
      <c r="F234" s="19">
        <v>2001168</v>
      </c>
      <c r="G234" s="19">
        <v>1</v>
      </c>
      <c r="H234" s="19">
        <v>2008</v>
      </c>
      <c r="I234" s="19">
        <v>20080822</v>
      </c>
      <c r="J234" s="19" t="s">
        <v>1501</v>
      </c>
      <c r="K234" s="19">
        <v>6</v>
      </c>
      <c r="L234" s="19">
        <v>34</v>
      </c>
      <c r="M234" s="19">
        <v>23</v>
      </c>
      <c r="N234" s="19">
        <v>49</v>
      </c>
      <c r="O234" s="19" t="s">
        <v>1502</v>
      </c>
      <c r="P234" s="19">
        <v>5</v>
      </c>
      <c r="Q234" s="19" t="s">
        <v>1518</v>
      </c>
      <c r="R234" s="19"/>
      <c r="S234" s="19">
        <v>5000</v>
      </c>
      <c r="T234" s="19" t="s">
        <v>110</v>
      </c>
      <c r="U234" s="19"/>
      <c r="V234" s="19"/>
      <c r="W234" s="19"/>
      <c r="X234" s="19">
        <v>700</v>
      </c>
      <c r="Y234" s="19">
        <v>0</v>
      </c>
      <c r="Z234" s="19">
        <v>1</v>
      </c>
      <c r="AA234" s="19" t="s">
        <v>48</v>
      </c>
      <c r="AB234" s="19">
        <v>1</v>
      </c>
      <c r="AC234" s="19">
        <v>633369</v>
      </c>
      <c r="AD234" s="19">
        <v>12</v>
      </c>
      <c r="AE234" s="19"/>
      <c r="AF234" s="19"/>
      <c r="AG234" s="19"/>
      <c r="AH234" s="19">
        <v>105990</v>
      </c>
      <c r="AI234" s="19">
        <v>1</v>
      </c>
      <c r="AJ234" s="19"/>
      <c r="AK234" s="19"/>
      <c r="AL234" s="19"/>
      <c r="AM234" s="19"/>
      <c r="AN234" s="19"/>
      <c r="AO234" s="19">
        <v>2.41</v>
      </c>
      <c r="AP234" s="19" t="s">
        <v>1519</v>
      </c>
      <c r="AQ234" s="19" t="s">
        <v>1502</v>
      </c>
      <c r="AR234" s="19" t="s">
        <v>1540</v>
      </c>
      <c r="AS234" s="19" t="s">
        <v>1562</v>
      </c>
      <c r="AT234" s="19" t="s">
        <v>1563</v>
      </c>
      <c r="AU234" s="19" t="s">
        <v>1564</v>
      </c>
      <c r="AV234" s="19" t="s">
        <v>1565</v>
      </c>
      <c r="AW234" s="19">
        <v>2005</v>
      </c>
      <c r="AX234" s="19">
        <v>3</v>
      </c>
      <c r="AY234" s="19" t="s">
        <v>1566</v>
      </c>
      <c r="AZ234" s="19" t="s">
        <v>1567</v>
      </c>
      <c r="BA234" s="19">
        <v>2006</v>
      </c>
      <c r="BB234" t="str">
        <f>VLOOKUP(AC234,CTCwiretagcode!A$2:C$708,3,FALSE)</f>
        <v>SAM</v>
      </c>
      <c r="BC234" t="str">
        <f t="shared" si="7"/>
        <v>mix</v>
      </c>
      <c r="BD234">
        <f t="shared" si="8"/>
        <v>3</v>
      </c>
    </row>
    <row r="235" spans="1:56" x14ac:dyDescent="0.25">
      <c r="A235" s="19" t="s">
        <v>1501</v>
      </c>
      <c r="B235" s="19">
        <v>4.0999999999999996</v>
      </c>
      <c r="C235" s="19">
        <v>20120731</v>
      </c>
      <c r="D235" s="19" t="s">
        <v>41</v>
      </c>
      <c r="E235" s="19" t="s">
        <v>41</v>
      </c>
      <c r="F235" s="19">
        <v>1986689</v>
      </c>
      <c r="G235" s="19">
        <v>1</v>
      </c>
      <c r="H235" s="19">
        <v>2008</v>
      </c>
      <c r="I235" s="19">
        <v>20080822</v>
      </c>
      <c r="J235" s="19" t="s">
        <v>1501</v>
      </c>
      <c r="K235" s="19">
        <v>6</v>
      </c>
      <c r="L235" s="19">
        <v>34</v>
      </c>
      <c r="M235" s="19">
        <v>23</v>
      </c>
      <c r="N235" s="19">
        <v>14</v>
      </c>
      <c r="O235" s="19" t="s">
        <v>1502</v>
      </c>
      <c r="P235" s="19">
        <v>5</v>
      </c>
      <c r="Q235" s="19" t="s">
        <v>1518</v>
      </c>
      <c r="R235" s="19"/>
      <c r="S235" s="19">
        <v>5000</v>
      </c>
      <c r="T235" s="19" t="s">
        <v>110</v>
      </c>
      <c r="U235" s="19"/>
      <c r="V235" s="19"/>
      <c r="W235" s="19"/>
      <c r="X235" s="19">
        <v>730</v>
      </c>
      <c r="Y235" s="19">
        <v>0</v>
      </c>
      <c r="Z235" s="19">
        <v>1</v>
      </c>
      <c r="AA235" s="19" t="s">
        <v>48</v>
      </c>
      <c r="AB235" s="19">
        <v>1</v>
      </c>
      <c r="AC235" s="19">
        <v>633369</v>
      </c>
      <c r="AD235" s="19">
        <v>12</v>
      </c>
      <c r="AE235" s="19"/>
      <c r="AF235" s="19"/>
      <c r="AG235" s="19"/>
      <c r="AH235" s="19">
        <v>105990</v>
      </c>
      <c r="AI235" s="19">
        <v>1</v>
      </c>
      <c r="AJ235" s="19"/>
      <c r="AK235" s="19"/>
      <c r="AL235" s="19"/>
      <c r="AM235" s="19"/>
      <c r="AN235" s="19"/>
      <c r="AO235" s="19">
        <v>2.41</v>
      </c>
      <c r="AP235" s="19" t="s">
        <v>1519</v>
      </c>
      <c r="AQ235" s="19" t="s">
        <v>1502</v>
      </c>
      <c r="AR235" s="19" t="s">
        <v>1540</v>
      </c>
      <c r="AS235" s="19" t="s">
        <v>1562</v>
      </c>
      <c r="AT235" s="19" t="s">
        <v>1563</v>
      </c>
      <c r="AU235" s="19" t="s">
        <v>1564</v>
      </c>
      <c r="AV235" s="19" t="s">
        <v>1565</v>
      </c>
      <c r="AW235" s="19">
        <v>2005</v>
      </c>
      <c r="AX235" s="19">
        <v>3</v>
      </c>
      <c r="AY235" s="19" t="s">
        <v>1566</v>
      </c>
      <c r="AZ235" s="19" t="s">
        <v>1567</v>
      </c>
      <c r="BA235" s="19">
        <v>2006</v>
      </c>
      <c r="BB235" t="str">
        <f>VLOOKUP(AC235,CTCwiretagcode!A$2:C$708,3,FALSE)</f>
        <v>SAM</v>
      </c>
      <c r="BC235" t="str">
        <f t="shared" si="7"/>
        <v>NT</v>
      </c>
      <c r="BD235">
        <f t="shared" si="8"/>
        <v>3</v>
      </c>
    </row>
    <row r="236" spans="1:56" x14ac:dyDescent="0.25">
      <c r="A236" s="19" t="s">
        <v>1501</v>
      </c>
      <c r="B236" s="19">
        <v>4.0999999999999996</v>
      </c>
      <c r="C236" s="19">
        <v>20120731</v>
      </c>
      <c r="D236" s="19" t="s">
        <v>41</v>
      </c>
      <c r="E236" s="19" t="s">
        <v>41</v>
      </c>
      <c r="F236" s="19">
        <v>1977389</v>
      </c>
      <c r="G236" s="19">
        <v>1</v>
      </c>
      <c r="H236" s="19">
        <v>2008</v>
      </c>
      <c r="I236" s="19">
        <v>20080825</v>
      </c>
      <c r="J236" s="19" t="s">
        <v>1501</v>
      </c>
      <c r="K236" s="19">
        <v>6</v>
      </c>
      <c r="L236" s="19">
        <v>35</v>
      </c>
      <c r="M236" s="19">
        <v>23</v>
      </c>
      <c r="N236" s="19">
        <v>17</v>
      </c>
      <c r="O236" s="19" t="s">
        <v>1502</v>
      </c>
      <c r="P236" s="19">
        <v>5</v>
      </c>
      <c r="Q236" s="19" t="s">
        <v>1518</v>
      </c>
      <c r="R236" s="19"/>
      <c r="S236" s="19">
        <v>5000</v>
      </c>
      <c r="T236" s="19" t="s">
        <v>110</v>
      </c>
      <c r="U236" s="19"/>
      <c r="V236" s="19"/>
      <c r="W236" s="19"/>
      <c r="X236" s="19">
        <v>730</v>
      </c>
      <c r="Y236" s="19">
        <v>0</v>
      </c>
      <c r="Z236" s="19">
        <v>1</v>
      </c>
      <c r="AA236" s="19" t="s">
        <v>48</v>
      </c>
      <c r="AB236" s="19">
        <v>1</v>
      </c>
      <c r="AC236" s="19">
        <v>633369</v>
      </c>
      <c r="AD236" s="19">
        <v>12</v>
      </c>
      <c r="AE236" s="19"/>
      <c r="AF236" s="19"/>
      <c r="AG236" s="19"/>
      <c r="AH236" s="19">
        <v>105991</v>
      </c>
      <c r="AI236" s="19">
        <v>1</v>
      </c>
      <c r="AJ236" s="19"/>
      <c r="AK236" s="19"/>
      <c r="AL236" s="19"/>
      <c r="AM236" s="19"/>
      <c r="AN236" s="19"/>
      <c r="AO236" s="19">
        <v>2.89</v>
      </c>
      <c r="AP236" s="19" t="s">
        <v>1519</v>
      </c>
      <c r="AQ236" s="19" t="s">
        <v>1502</v>
      </c>
      <c r="AR236" s="19" t="s">
        <v>1540</v>
      </c>
      <c r="AS236" s="19" t="s">
        <v>1562</v>
      </c>
      <c r="AT236" s="19" t="s">
        <v>1563</v>
      </c>
      <c r="AU236" s="19" t="s">
        <v>1564</v>
      </c>
      <c r="AV236" s="19" t="s">
        <v>1565</v>
      </c>
      <c r="AW236" s="19">
        <v>2005</v>
      </c>
      <c r="AX236" s="19">
        <v>3</v>
      </c>
      <c r="AY236" s="19" t="s">
        <v>1566</v>
      </c>
      <c r="AZ236" s="19" t="s">
        <v>1567</v>
      </c>
      <c r="BA236" s="19">
        <v>2006</v>
      </c>
      <c r="BB236" t="str">
        <f>VLOOKUP(AC236,CTCwiretagcode!A$2:C$708,3,FALSE)</f>
        <v>SAM</v>
      </c>
      <c r="BC236" t="str">
        <f t="shared" si="7"/>
        <v>Tr</v>
      </c>
      <c r="BD236">
        <f t="shared" si="8"/>
        <v>3</v>
      </c>
    </row>
    <row r="237" spans="1:56" x14ac:dyDescent="0.25">
      <c r="A237" s="19" t="s">
        <v>1501</v>
      </c>
      <c r="B237" s="19">
        <v>4.0999999999999996</v>
      </c>
      <c r="C237" s="19">
        <v>20120731</v>
      </c>
      <c r="D237" s="19" t="s">
        <v>41</v>
      </c>
      <c r="E237" s="19" t="s">
        <v>41</v>
      </c>
      <c r="F237" s="19">
        <v>1978598</v>
      </c>
      <c r="G237" s="19">
        <v>1</v>
      </c>
      <c r="H237" s="19">
        <v>2008</v>
      </c>
      <c r="I237" s="19">
        <v>20080825</v>
      </c>
      <c r="J237" s="19" t="s">
        <v>1501</v>
      </c>
      <c r="K237" s="19">
        <v>6</v>
      </c>
      <c r="L237" s="19">
        <v>35</v>
      </c>
      <c r="M237" s="19">
        <v>23</v>
      </c>
      <c r="N237" s="19">
        <v>17</v>
      </c>
      <c r="O237" s="19" t="s">
        <v>1502</v>
      </c>
      <c r="P237" s="19">
        <v>5</v>
      </c>
      <c r="Q237" s="19" t="s">
        <v>1518</v>
      </c>
      <c r="R237" s="19"/>
      <c r="S237" s="19">
        <v>5000</v>
      </c>
      <c r="T237" s="19" t="s">
        <v>45</v>
      </c>
      <c r="U237" s="19"/>
      <c r="V237" s="19"/>
      <c r="W237" s="19"/>
      <c r="X237" s="19">
        <v>700</v>
      </c>
      <c r="Y237" s="19">
        <v>0</v>
      </c>
      <c r="Z237" s="19">
        <v>1</v>
      </c>
      <c r="AA237" s="19" t="s">
        <v>48</v>
      </c>
      <c r="AB237" s="19">
        <v>1</v>
      </c>
      <c r="AC237" s="19">
        <v>633369</v>
      </c>
      <c r="AD237" s="19">
        <v>12</v>
      </c>
      <c r="AE237" s="19"/>
      <c r="AF237" s="19"/>
      <c r="AG237" s="19"/>
      <c r="AH237" s="19">
        <v>105991</v>
      </c>
      <c r="AI237" s="19">
        <v>1</v>
      </c>
      <c r="AJ237" s="19"/>
      <c r="AK237" s="19"/>
      <c r="AL237" s="19"/>
      <c r="AM237" s="19"/>
      <c r="AN237" s="19"/>
      <c r="AO237" s="19">
        <v>2.89</v>
      </c>
      <c r="AP237" s="19" t="s">
        <v>1519</v>
      </c>
      <c r="AQ237" s="19" t="s">
        <v>1502</v>
      </c>
      <c r="AR237" s="19" t="s">
        <v>1540</v>
      </c>
      <c r="AS237" s="19" t="s">
        <v>1562</v>
      </c>
      <c r="AT237" s="19" t="s">
        <v>1563</v>
      </c>
      <c r="AU237" s="19" t="s">
        <v>1564</v>
      </c>
      <c r="AV237" s="19" t="s">
        <v>1565</v>
      </c>
      <c r="AW237" s="19">
        <v>2005</v>
      </c>
      <c r="AX237" s="19">
        <v>3</v>
      </c>
      <c r="AY237" s="19" t="s">
        <v>1566</v>
      </c>
      <c r="AZ237" s="19" t="s">
        <v>1567</v>
      </c>
      <c r="BA237" s="19">
        <v>2006</v>
      </c>
      <c r="BB237" t="str">
        <f>VLOOKUP(AC237,CTCwiretagcode!A$2:C$708,3,FALSE)</f>
        <v>SAM</v>
      </c>
      <c r="BC237" t="str">
        <f t="shared" si="7"/>
        <v>Tr</v>
      </c>
      <c r="BD237">
        <f t="shared" si="8"/>
        <v>3</v>
      </c>
    </row>
    <row r="238" spans="1:56" x14ac:dyDescent="0.25">
      <c r="A238" s="19" t="s">
        <v>1501</v>
      </c>
      <c r="B238" s="19">
        <v>4.0999999999999996</v>
      </c>
      <c r="C238" s="19">
        <v>20120731</v>
      </c>
      <c r="D238" s="19" t="s">
        <v>41</v>
      </c>
      <c r="E238" s="19" t="s">
        <v>41</v>
      </c>
      <c r="F238" s="19">
        <v>1983416</v>
      </c>
      <c r="G238" s="19">
        <v>1</v>
      </c>
      <c r="H238" s="19">
        <v>2008</v>
      </c>
      <c r="I238" s="19">
        <v>20080825</v>
      </c>
      <c r="J238" s="19" t="s">
        <v>1501</v>
      </c>
      <c r="K238" s="19">
        <v>6</v>
      </c>
      <c r="L238" s="19">
        <v>35</v>
      </c>
      <c r="M238" s="19">
        <v>23</v>
      </c>
      <c r="N238" s="19">
        <v>17</v>
      </c>
      <c r="O238" s="19" t="s">
        <v>1502</v>
      </c>
      <c r="P238" s="19">
        <v>5</v>
      </c>
      <c r="Q238" s="19" t="s">
        <v>1518</v>
      </c>
      <c r="R238" s="19"/>
      <c r="S238" s="19">
        <v>5000</v>
      </c>
      <c r="T238" s="19" t="s">
        <v>45</v>
      </c>
      <c r="U238" s="19"/>
      <c r="V238" s="19"/>
      <c r="W238" s="19"/>
      <c r="X238" s="19">
        <v>720</v>
      </c>
      <c r="Y238" s="19">
        <v>0</v>
      </c>
      <c r="Z238" s="19">
        <v>1</v>
      </c>
      <c r="AA238" s="19" t="s">
        <v>48</v>
      </c>
      <c r="AB238" s="19">
        <v>1</v>
      </c>
      <c r="AC238" s="19">
        <v>633369</v>
      </c>
      <c r="AD238" s="19">
        <v>12</v>
      </c>
      <c r="AE238" s="19"/>
      <c r="AF238" s="19"/>
      <c r="AG238" s="19"/>
      <c r="AH238" s="19">
        <v>105991</v>
      </c>
      <c r="AI238" s="19">
        <v>1</v>
      </c>
      <c r="AJ238" s="19"/>
      <c r="AK238" s="19"/>
      <c r="AL238" s="19"/>
      <c r="AM238" s="19"/>
      <c r="AN238" s="19"/>
      <c r="AO238" s="19">
        <v>2.89</v>
      </c>
      <c r="AP238" s="19" t="s">
        <v>1519</v>
      </c>
      <c r="AQ238" s="19" t="s">
        <v>1502</v>
      </c>
      <c r="AR238" s="19" t="s">
        <v>1540</v>
      </c>
      <c r="AS238" s="19" t="s">
        <v>1562</v>
      </c>
      <c r="AT238" s="19" t="s">
        <v>1563</v>
      </c>
      <c r="AU238" s="19" t="s">
        <v>1564</v>
      </c>
      <c r="AV238" s="19" t="s">
        <v>1565</v>
      </c>
      <c r="AW238" s="19">
        <v>2005</v>
      </c>
      <c r="AX238" s="19">
        <v>3</v>
      </c>
      <c r="AY238" s="19" t="s">
        <v>1566</v>
      </c>
      <c r="AZ238" s="19" t="s">
        <v>1567</v>
      </c>
      <c r="BA238" s="19">
        <v>2006</v>
      </c>
      <c r="BB238" t="str">
        <f>VLOOKUP(AC238,CTCwiretagcode!A$2:C$708,3,FALSE)</f>
        <v>SAM</v>
      </c>
      <c r="BC238" t="str">
        <f t="shared" si="7"/>
        <v>Tr</v>
      </c>
      <c r="BD238">
        <f t="shared" si="8"/>
        <v>3</v>
      </c>
    </row>
    <row r="239" spans="1:56" x14ac:dyDescent="0.25">
      <c r="A239" s="19" t="s">
        <v>1501</v>
      </c>
      <c r="B239" s="19">
        <v>4.0999999999999996</v>
      </c>
      <c r="C239" s="19">
        <v>20120731</v>
      </c>
      <c r="D239" s="19" t="s">
        <v>41</v>
      </c>
      <c r="E239" s="19" t="s">
        <v>41</v>
      </c>
      <c r="F239" s="19">
        <v>1983428</v>
      </c>
      <c r="G239" s="19">
        <v>1</v>
      </c>
      <c r="H239" s="19">
        <v>2008</v>
      </c>
      <c r="I239" s="19">
        <v>20080825</v>
      </c>
      <c r="J239" s="19" t="s">
        <v>1501</v>
      </c>
      <c r="K239" s="19">
        <v>6</v>
      </c>
      <c r="L239" s="19">
        <v>35</v>
      </c>
      <c r="M239" s="19">
        <v>23</v>
      </c>
      <c r="N239" s="19">
        <v>17</v>
      </c>
      <c r="O239" s="19" t="s">
        <v>1502</v>
      </c>
      <c r="P239" s="19">
        <v>5</v>
      </c>
      <c r="Q239" s="19" t="s">
        <v>1518</v>
      </c>
      <c r="R239" s="19"/>
      <c r="S239" s="19">
        <v>5000</v>
      </c>
      <c r="T239" s="19" t="s">
        <v>45</v>
      </c>
      <c r="U239" s="19"/>
      <c r="V239" s="19"/>
      <c r="W239" s="19"/>
      <c r="X239" s="19">
        <v>720</v>
      </c>
      <c r="Y239" s="19">
        <v>0</v>
      </c>
      <c r="Z239" s="19">
        <v>1</v>
      </c>
      <c r="AA239" s="19" t="s">
        <v>48</v>
      </c>
      <c r="AB239" s="19">
        <v>1</v>
      </c>
      <c r="AC239" s="19">
        <v>633369</v>
      </c>
      <c r="AD239" s="19">
        <v>12</v>
      </c>
      <c r="AE239" s="19"/>
      <c r="AF239" s="19"/>
      <c r="AG239" s="19"/>
      <c r="AH239" s="19">
        <v>105991</v>
      </c>
      <c r="AI239" s="19">
        <v>1</v>
      </c>
      <c r="AJ239" s="19"/>
      <c r="AK239" s="19"/>
      <c r="AL239" s="19"/>
      <c r="AM239" s="19"/>
      <c r="AN239" s="19"/>
      <c r="AO239" s="19">
        <v>2.89</v>
      </c>
      <c r="AP239" s="19" t="s">
        <v>1519</v>
      </c>
      <c r="AQ239" s="19" t="s">
        <v>1502</v>
      </c>
      <c r="AR239" s="19" t="s">
        <v>1540</v>
      </c>
      <c r="AS239" s="19" t="s">
        <v>1562</v>
      </c>
      <c r="AT239" s="19" t="s">
        <v>1563</v>
      </c>
      <c r="AU239" s="19" t="s">
        <v>1564</v>
      </c>
      <c r="AV239" s="19" t="s">
        <v>1565</v>
      </c>
      <c r="AW239" s="19">
        <v>2005</v>
      </c>
      <c r="AX239" s="19">
        <v>3</v>
      </c>
      <c r="AY239" s="19" t="s">
        <v>1566</v>
      </c>
      <c r="AZ239" s="19" t="s">
        <v>1567</v>
      </c>
      <c r="BA239" s="19">
        <v>2006</v>
      </c>
      <c r="BB239" t="str">
        <f>VLOOKUP(AC239,CTCwiretagcode!A$2:C$708,3,FALSE)</f>
        <v>SAM</v>
      </c>
      <c r="BC239" t="str">
        <f t="shared" si="7"/>
        <v>Tr</v>
      </c>
      <c r="BD239">
        <f t="shared" si="8"/>
        <v>3</v>
      </c>
    </row>
    <row r="240" spans="1:56" x14ac:dyDescent="0.25">
      <c r="A240" s="19" t="s">
        <v>1501</v>
      </c>
      <c r="B240" s="19">
        <v>4.0999999999999996</v>
      </c>
      <c r="C240" s="19">
        <v>20120731</v>
      </c>
      <c r="D240" s="19" t="s">
        <v>41</v>
      </c>
      <c r="E240" s="19" t="s">
        <v>41</v>
      </c>
      <c r="F240" s="19">
        <v>1982774</v>
      </c>
      <c r="G240" s="19">
        <v>1</v>
      </c>
      <c r="H240" s="19">
        <v>2008</v>
      </c>
      <c r="I240" s="19">
        <v>20080825</v>
      </c>
      <c r="J240" s="19" t="s">
        <v>1501</v>
      </c>
      <c r="K240" s="19">
        <v>6</v>
      </c>
      <c r="L240" s="19">
        <v>35</v>
      </c>
      <c r="M240" s="19">
        <v>23</v>
      </c>
      <c r="N240" s="19">
        <v>17</v>
      </c>
      <c r="O240" s="19" t="s">
        <v>1502</v>
      </c>
      <c r="P240" s="19">
        <v>5</v>
      </c>
      <c r="Q240" s="19" t="s">
        <v>1518</v>
      </c>
      <c r="R240" s="19"/>
      <c r="S240" s="19">
        <v>5000</v>
      </c>
      <c r="T240" s="19" t="s">
        <v>45</v>
      </c>
      <c r="U240" s="19"/>
      <c r="V240" s="19"/>
      <c r="W240" s="19"/>
      <c r="X240" s="19">
        <v>700</v>
      </c>
      <c r="Y240" s="19">
        <v>0</v>
      </c>
      <c r="Z240" s="19">
        <v>1</v>
      </c>
      <c r="AA240" s="19" t="s">
        <v>48</v>
      </c>
      <c r="AB240" s="19">
        <v>1</v>
      </c>
      <c r="AC240" s="19">
        <v>633369</v>
      </c>
      <c r="AD240" s="19">
        <v>12</v>
      </c>
      <c r="AE240" s="19"/>
      <c r="AF240" s="19"/>
      <c r="AG240" s="19"/>
      <c r="AH240" s="19">
        <v>105991</v>
      </c>
      <c r="AI240" s="19">
        <v>1</v>
      </c>
      <c r="AJ240" s="19"/>
      <c r="AK240" s="19"/>
      <c r="AL240" s="19"/>
      <c r="AM240" s="19"/>
      <c r="AN240" s="19"/>
      <c r="AO240" s="19">
        <v>2.89</v>
      </c>
      <c r="AP240" s="19" t="s">
        <v>1519</v>
      </c>
      <c r="AQ240" s="19" t="s">
        <v>1502</v>
      </c>
      <c r="AR240" s="19" t="s">
        <v>1540</v>
      </c>
      <c r="AS240" s="19" t="s">
        <v>1562</v>
      </c>
      <c r="AT240" s="19" t="s">
        <v>1563</v>
      </c>
      <c r="AU240" s="19" t="s">
        <v>1564</v>
      </c>
      <c r="AV240" s="19" t="s">
        <v>1565</v>
      </c>
      <c r="AW240" s="19">
        <v>2005</v>
      </c>
      <c r="AX240" s="19">
        <v>3</v>
      </c>
      <c r="AY240" s="19" t="s">
        <v>1566</v>
      </c>
      <c r="AZ240" s="19" t="s">
        <v>1567</v>
      </c>
      <c r="BA240" s="19">
        <v>2006</v>
      </c>
      <c r="BB240" t="str">
        <f>VLOOKUP(AC240,CTCwiretagcode!A$2:C$708,3,FALSE)</f>
        <v>SAM</v>
      </c>
      <c r="BC240" t="str">
        <f t="shared" si="7"/>
        <v>Tr</v>
      </c>
      <c r="BD240">
        <f t="shared" si="8"/>
        <v>3</v>
      </c>
    </row>
    <row r="241" spans="1:56" x14ac:dyDescent="0.25">
      <c r="A241" s="19" t="s">
        <v>1501</v>
      </c>
      <c r="B241" s="19">
        <v>4.0999999999999996</v>
      </c>
      <c r="C241" s="19">
        <v>20120731</v>
      </c>
      <c r="D241" s="19" t="s">
        <v>41</v>
      </c>
      <c r="E241" s="19" t="s">
        <v>41</v>
      </c>
      <c r="F241" s="19">
        <v>1982782</v>
      </c>
      <c r="G241" s="19">
        <v>1</v>
      </c>
      <c r="H241" s="19">
        <v>2008</v>
      </c>
      <c r="I241" s="19">
        <v>20080825</v>
      </c>
      <c r="J241" s="19" t="s">
        <v>1501</v>
      </c>
      <c r="K241" s="19">
        <v>6</v>
      </c>
      <c r="L241" s="19">
        <v>35</v>
      </c>
      <c r="M241" s="19">
        <v>23</v>
      </c>
      <c r="N241" s="19">
        <v>17</v>
      </c>
      <c r="O241" s="19" t="s">
        <v>1502</v>
      </c>
      <c r="P241" s="19">
        <v>5</v>
      </c>
      <c r="Q241" s="19" t="s">
        <v>1518</v>
      </c>
      <c r="R241" s="19"/>
      <c r="S241" s="19">
        <v>5000</v>
      </c>
      <c r="T241" s="19" t="s">
        <v>45</v>
      </c>
      <c r="U241" s="19"/>
      <c r="V241" s="19"/>
      <c r="W241" s="19"/>
      <c r="X241" s="19">
        <v>660</v>
      </c>
      <c r="Y241" s="19">
        <v>0</v>
      </c>
      <c r="Z241" s="19">
        <v>1</v>
      </c>
      <c r="AA241" s="19" t="s">
        <v>48</v>
      </c>
      <c r="AB241" s="19">
        <v>1</v>
      </c>
      <c r="AC241" s="19">
        <v>633369</v>
      </c>
      <c r="AD241" s="19">
        <v>12</v>
      </c>
      <c r="AE241" s="19"/>
      <c r="AF241" s="19"/>
      <c r="AG241" s="19"/>
      <c r="AH241" s="19">
        <v>105991</v>
      </c>
      <c r="AI241" s="19">
        <v>1</v>
      </c>
      <c r="AJ241" s="19"/>
      <c r="AK241" s="19"/>
      <c r="AL241" s="19"/>
      <c r="AM241" s="19"/>
      <c r="AN241" s="19"/>
      <c r="AO241" s="19">
        <v>2.89</v>
      </c>
      <c r="AP241" s="19" t="s">
        <v>1519</v>
      </c>
      <c r="AQ241" s="19" t="s">
        <v>1502</v>
      </c>
      <c r="AR241" s="19" t="s">
        <v>1540</v>
      </c>
      <c r="AS241" s="19" t="s">
        <v>1562</v>
      </c>
      <c r="AT241" s="19" t="s">
        <v>1563</v>
      </c>
      <c r="AU241" s="19" t="s">
        <v>1564</v>
      </c>
      <c r="AV241" s="19" t="s">
        <v>1565</v>
      </c>
      <c r="AW241" s="19">
        <v>2005</v>
      </c>
      <c r="AX241" s="19">
        <v>3</v>
      </c>
      <c r="AY241" s="19" t="s">
        <v>1566</v>
      </c>
      <c r="AZ241" s="19" t="s">
        <v>1567</v>
      </c>
      <c r="BA241" s="19">
        <v>2006</v>
      </c>
      <c r="BB241" t="str">
        <f>VLOOKUP(AC241,CTCwiretagcode!A$2:C$708,3,FALSE)</f>
        <v>SAM</v>
      </c>
      <c r="BC241" t="str">
        <f t="shared" si="7"/>
        <v>Tr</v>
      </c>
      <c r="BD241">
        <f t="shared" si="8"/>
        <v>3</v>
      </c>
    </row>
    <row r="242" spans="1:56" x14ac:dyDescent="0.25">
      <c r="A242" s="19" t="s">
        <v>1501</v>
      </c>
      <c r="B242" s="19">
        <v>4.0999999999999996</v>
      </c>
      <c r="C242" s="19">
        <v>20120731</v>
      </c>
      <c r="D242" s="19" t="s">
        <v>41</v>
      </c>
      <c r="E242" s="19" t="s">
        <v>41</v>
      </c>
      <c r="F242" s="19">
        <v>1988335</v>
      </c>
      <c r="G242" s="19">
        <v>1</v>
      </c>
      <c r="H242" s="19">
        <v>2008</v>
      </c>
      <c r="I242" s="19">
        <v>20080825</v>
      </c>
      <c r="J242" s="19" t="s">
        <v>1501</v>
      </c>
      <c r="K242" s="19">
        <v>6</v>
      </c>
      <c r="L242" s="19">
        <v>35</v>
      </c>
      <c r="M242" s="19">
        <v>23</v>
      </c>
      <c r="N242" s="19">
        <v>17</v>
      </c>
      <c r="O242" s="19" t="s">
        <v>1502</v>
      </c>
      <c r="P242" s="19">
        <v>5</v>
      </c>
      <c r="Q242" s="19" t="s">
        <v>1518</v>
      </c>
      <c r="R242" s="19"/>
      <c r="S242" s="19">
        <v>5000</v>
      </c>
      <c r="T242" s="19" t="s">
        <v>45</v>
      </c>
      <c r="U242" s="19"/>
      <c r="V242" s="19"/>
      <c r="W242" s="19"/>
      <c r="X242" s="19">
        <v>730</v>
      </c>
      <c r="Y242" s="19">
        <v>0</v>
      </c>
      <c r="Z242" s="19">
        <v>1</v>
      </c>
      <c r="AA242" s="19" t="s">
        <v>48</v>
      </c>
      <c r="AB242" s="19">
        <v>1</v>
      </c>
      <c r="AC242" s="19">
        <v>633369</v>
      </c>
      <c r="AD242" s="19">
        <v>12</v>
      </c>
      <c r="AE242" s="19"/>
      <c r="AF242" s="19"/>
      <c r="AG242" s="19"/>
      <c r="AH242" s="19">
        <v>105991</v>
      </c>
      <c r="AI242" s="19">
        <v>1</v>
      </c>
      <c r="AJ242" s="19"/>
      <c r="AK242" s="19"/>
      <c r="AL242" s="19"/>
      <c r="AM242" s="19"/>
      <c r="AN242" s="19"/>
      <c r="AO242" s="19">
        <v>2.89</v>
      </c>
      <c r="AP242" s="19" t="s">
        <v>1519</v>
      </c>
      <c r="AQ242" s="19" t="s">
        <v>1502</v>
      </c>
      <c r="AR242" s="19" t="s">
        <v>1540</v>
      </c>
      <c r="AS242" s="19" t="s">
        <v>1562</v>
      </c>
      <c r="AT242" s="19" t="s">
        <v>1563</v>
      </c>
      <c r="AU242" s="19" t="s">
        <v>1564</v>
      </c>
      <c r="AV242" s="19" t="s">
        <v>1565</v>
      </c>
      <c r="AW242" s="19">
        <v>2005</v>
      </c>
      <c r="AX242" s="19">
        <v>3</v>
      </c>
      <c r="AY242" s="19" t="s">
        <v>1566</v>
      </c>
      <c r="AZ242" s="19" t="s">
        <v>1567</v>
      </c>
      <c r="BA242" s="19">
        <v>2006</v>
      </c>
      <c r="BB242" t="str">
        <f>VLOOKUP(AC242,CTCwiretagcode!A$2:C$708,3,FALSE)</f>
        <v>SAM</v>
      </c>
      <c r="BC242" t="str">
        <f t="shared" si="7"/>
        <v>Tr</v>
      </c>
      <c r="BD242">
        <f t="shared" si="8"/>
        <v>3</v>
      </c>
    </row>
    <row r="243" spans="1:56" x14ac:dyDescent="0.25">
      <c r="A243" s="19" t="s">
        <v>1501</v>
      </c>
      <c r="B243" s="19">
        <v>4.0999999999999996</v>
      </c>
      <c r="C243" s="19">
        <v>20120731</v>
      </c>
      <c r="D243" s="19" t="s">
        <v>41</v>
      </c>
      <c r="E243" s="19" t="s">
        <v>41</v>
      </c>
      <c r="F243" s="19">
        <v>2009939</v>
      </c>
      <c r="G243" s="19">
        <v>1</v>
      </c>
      <c r="H243" s="19">
        <v>2008</v>
      </c>
      <c r="I243" s="19">
        <v>20080902</v>
      </c>
      <c r="J243" s="19" t="s">
        <v>1501</v>
      </c>
      <c r="K243" s="19">
        <v>6</v>
      </c>
      <c r="L243" s="19">
        <v>36</v>
      </c>
      <c r="M243" s="19">
        <v>23</v>
      </c>
      <c r="N243" s="19">
        <v>49</v>
      </c>
      <c r="O243" s="19" t="s">
        <v>1502</v>
      </c>
      <c r="P243" s="19">
        <v>5</v>
      </c>
      <c r="Q243" s="19" t="s">
        <v>1503</v>
      </c>
      <c r="R243" s="19"/>
      <c r="S243" s="19">
        <v>5000</v>
      </c>
      <c r="T243" s="19" t="s">
        <v>45</v>
      </c>
      <c r="U243" s="19"/>
      <c r="V243" s="19"/>
      <c r="W243" s="19"/>
      <c r="X243" s="19">
        <v>730</v>
      </c>
      <c r="Y243" s="19">
        <v>0</v>
      </c>
      <c r="Z243" s="19">
        <v>1</v>
      </c>
      <c r="AA243" s="19" t="s">
        <v>48</v>
      </c>
      <c r="AB243" s="19">
        <v>1</v>
      </c>
      <c r="AC243" s="19">
        <v>633369</v>
      </c>
      <c r="AD243" s="19">
        <v>12</v>
      </c>
      <c r="AE243" s="19"/>
      <c r="AF243" s="19"/>
      <c r="AG243" s="19"/>
      <c r="AH243" s="19">
        <v>105878</v>
      </c>
      <c r="AI243" s="19">
        <v>1</v>
      </c>
      <c r="AJ243" s="19"/>
      <c r="AK243" s="19"/>
      <c r="AL243" s="19"/>
      <c r="AM243" s="19"/>
      <c r="AN243" s="19"/>
      <c r="AO243" s="19">
        <v>1.56</v>
      </c>
      <c r="AP243" s="19" t="s">
        <v>1504</v>
      </c>
      <c r="AQ243" s="19" t="s">
        <v>1502</v>
      </c>
      <c r="AR243" s="19" t="s">
        <v>1540</v>
      </c>
      <c r="AS243" s="19" t="s">
        <v>1562</v>
      </c>
      <c r="AT243" s="19" t="s">
        <v>1563</v>
      </c>
      <c r="AU243" s="19" t="s">
        <v>1564</v>
      </c>
      <c r="AV243" s="19" t="s">
        <v>1565</v>
      </c>
      <c r="AW243" s="19">
        <v>2005</v>
      </c>
      <c r="AX243" s="19">
        <v>3</v>
      </c>
      <c r="AY243" s="19" t="s">
        <v>1566</v>
      </c>
      <c r="AZ243" s="19" t="s">
        <v>1567</v>
      </c>
      <c r="BA243" s="19">
        <v>2006</v>
      </c>
      <c r="BB243" t="str">
        <f>VLOOKUP(AC243,CTCwiretagcode!A$2:C$708,3,FALSE)</f>
        <v>SAM</v>
      </c>
      <c r="BC243" t="str">
        <f t="shared" si="7"/>
        <v>mix</v>
      </c>
      <c r="BD243">
        <f t="shared" si="8"/>
        <v>3</v>
      </c>
    </row>
    <row r="244" spans="1:56" x14ac:dyDescent="0.25">
      <c r="A244" s="19" t="s">
        <v>1501</v>
      </c>
      <c r="B244" s="19">
        <v>4.0999999999999996</v>
      </c>
      <c r="C244" s="19">
        <v>20120731</v>
      </c>
      <c r="D244" s="19" t="s">
        <v>41</v>
      </c>
      <c r="E244" s="19" t="s">
        <v>41</v>
      </c>
      <c r="F244" s="19">
        <v>2010099</v>
      </c>
      <c r="G244" s="19">
        <v>1</v>
      </c>
      <c r="H244" s="19">
        <v>2008</v>
      </c>
      <c r="I244" s="19">
        <v>20080902</v>
      </c>
      <c r="J244" s="19" t="s">
        <v>1501</v>
      </c>
      <c r="K244" s="19">
        <v>6</v>
      </c>
      <c r="L244" s="19">
        <v>36</v>
      </c>
      <c r="M244" s="19">
        <v>23</v>
      </c>
      <c r="N244" s="19">
        <v>49</v>
      </c>
      <c r="O244" s="19" t="s">
        <v>1502</v>
      </c>
      <c r="P244" s="19">
        <v>5</v>
      </c>
      <c r="Q244" s="19" t="s">
        <v>1503</v>
      </c>
      <c r="R244" s="19"/>
      <c r="S244" s="19">
        <v>5000</v>
      </c>
      <c r="T244" s="19" t="s">
        <v>110</v>
      </c>
      <c r="U244" s="19"/>
      <c r="V244" s="19"/>
      <c r="W244" s="19"/>
      <c r="X244" s="19">
        <v>740</v>
      </c>
      <c r="Y244" s="19">
        <v>0</v>
      </c>
      <c r="Z244" s="19">
        <v>1</v>
      </c>
      <c r="AA244" s="19" t="s">
        <v>48</v>
      </c>
      <c r="AB244" s="19">
        <v>1</v>
      </c>
      <c r="AC244" s="19">
        <v>633369</v>
      </c>
      <c r="AD244" s="19">
        <v>12</v>
      </c>
      <c r="AE244" s="19"/>
      <c r="AF244" s="19"/>
      <c r="AG244" s="19"/>
      <c r="AH244" s="19">
        <v>105878</v>
      </c>
      <c r="AI244" s="19">
        <v>1</v>
      </c>
      <c r="AJ244" s="19"/>
      <c r="AK244" s="19"/>
      <c r="AL244" s="19"/>
      <c r="AM244" s="19"/>
      <c r="AN244" s="19"/>
      <c r="AO244" s="19">
        <v>1.56</v>
      </c>
      <c r="AP244" s="19" t="s">
        <v>1504</v>
      </c>
      <c r="AQ244" s="19" t="s">
        <v>1502</v>
      </c>
      <c r="AR244" s="19" t="s">
        <v>1540</v>
      </c>
      <c r="AS244" s="19" t="s">
        <v>1562</v>
      </c>
      <c r="AT244" s="19" t="s">
        <v>1563</v>
      </c>
      <c r="AU244" s="19" t="s">
        <v>1564</v>
      </c>
      <c r="AV244" s="19" t="s">
        <v>1565</v>
      </c>
      <c r="AW244" s="19">
        <v>2005</v>
      </c>
      <c r="AX244" s="19">
        <v>3</v>
      </c>
      <c r="AY244" s="19" t="s">
        <v>1566</v>
      </c>
      <c r="AZ244" s="19" t="s">
        <v>1567</v>
      </c>
      <c r="BA244" s="19">
        <v>2006</v>
      </c>
      <c r="BB244" t="str">
        <f>VLOOKUP(AC244,CTCwiretagcode!A$2:C$708,3,FALSE)</f>
        <v>SAM</v>
      </c>
      <c r="BC244" t="str">
        <f t="shared" si="7"/>
        <v>mix</v>
      </c>
      <c r="BD244">
        <f t="shared" si="8"/>
        <v>3</v>
      </c>
    </row>
    <row r="245" spans="1:56" x14ac:dyDescent="0.25">
      <c r="A245" s="19" t="s">
        <v>1501</v>
      </c>
      <c r="B245" s="19">
        <v>4.0999999999999996</v>
      </c>
      <c r="C245" s="19">
        <v>20120731</v>
      </c>
      <c r="D245" s="19" t="s">
        <v>41</v>
      </c>
      <c r="E245" s="19" t="s">
        <v>41</v>
      </c>
      <c r="F245" s="19">
        <v>2019237</v>
      </c>
      <c r="G245" s="19">
        <v>1</v>
      </c>
      <c r="H245" s="19">
        <v>2008</v>
      </c>
      <c r="I245" s="19">
        <v>20080903</v>
      </c>
      <c r="J245" s="19" t="s">
        <v>1501</v>
      </c>
      <c r="K245" s="19">
        <v>6</v>
      </c>
      <c r="L245" s="19">
        <v>36</v>
      </c>
      <c r="M245" s="19">
        <v>23</v>
      </c>
      <c r="N245" s="19">
        <v>52</v>
      </c>
      <c r="O245" s="19" t="s">
        <v>1502</v>
      </c>
      <c r="P245" s="19">
        <v>5</v>
      </c>
      <c r="Q245" s="19" t="s">
        <v>1503</v>
      </c>
      <c r="R245" s="19"/>
      <c r="S245" s="19">
        <v>5000</v>
      </c>
      <c r="T245" s="19" t="s">
        <v>45</v>
      </c>
      <c r="U245" s="19"/>
      <c r="V245" s="19"/>
      <c r="W245" s="19"/>
      <c r="X245" s="19">
        <v>760</v>
      </c>
      <c r="Y245" s="19">
        <v>0</v>
      </c>
      <c r="Z245" s="19">
        <v>1</v>
      </c>
      <c r="AA245" s="19" t="s">
        <v>48</v>
      </c>
      <c r="AB245" s="19">
        <v>1</v>
      </c>
      <c r="AC245" s="19">
        <v>633369</v>
      </c>
      <c r="AD245" s="19">
        <v>12</v>
      </c>
      <c r="AE245" s="19"/>
      <c r="AF245" s="19"/>
      <c r="AG245" s="19"/>
      <c r="AH245" s="19">
        <v>105878</v>
      </c>
      <c r="AI245" s="19">
        <v>1</v>
      </c>
      <c r="AJ245" s="19"/>
      <c r="AK245" s="19"/>
      <c r="AL245" s="19"/>
      <c r="AM245" s="19"/>
      <c r="AN245" s="19"/>
      <c r="AO245" s="19">
        <v>1.56</v>
      </c>
      <c r="AP245" s="19" t="s">
        <v>1504</v>
      </c>
      <c r="AQ245" s="19" t="s">
        <v>1502</v>
      </c>
      <c r="AR245" s="19" t="s">
        <v>1540</v>
      </c>
      <c r="AS245" s="19" t="s">
        <v>1562</v>
      </c>
      <c r="AT245" s="19" t="s">
        <v>1563</v>
      </c>
      <c r="AU245" s="19" t="s">
        <v>1564</v>
      </c>
      <c r="AV245" s="19" t="s">
        <v>1565</v>
      </c>
      <c r="AW245" s="19">
        <v>2005</v>
      </c>
      <c r="AX245" s="19">
        <v>3</v>
      </c>
      <c r="AY245" s="19" t="s">
        <v>1566</v>
      </c>
      <c r="AZ245" s="19" t="s">
        <v>1567</v>
      </c>
      <c r="BA245" s="19">
        <v>2006</v>
      </c>
      <c r="BB245" t="str">
        <f>VLOOKUP(AC245,CTCwiretagcode!A$2:C$708,3,FALSE)</f>
        <v>SAM</v>
      </c>
      <c r="BC245" t="str">
        <f t="shared" si="7"/>
        <v>mix</v>
      </c>
      <c r="BD245">
        <f t="shared" si="8"/>
        <v>3</v>
      </c>
    </row>
    <row r="246" spans="1:56" x14ac:dyDescent="0.25">
      <c r="A246" s="19" t="s">
        <v>1501</v>
      </c>
      <c r="B246" s="19">
        <v>4.0999999999999996</v>
      </c>
      <c r="C246" s="19">
        <v>20120731</v>
      </c>
      <c r="D246" s="19" t="s">
        <v>41</v>
      </c>
      <c r="E246" s="19" t="s">
        <v>41</v>
      </c>
      <c r="F246" s="19">
        <v>2031646</v>
      </c>
      <c r="G246" s="19">
        <v>1</v>
      </c>
      <c r="H246" s="19">
        <v>2008</v>
      </c>
      <c r="I246" s="19">
        <v>20080903</v>
      </c>
      <c r="J246" s="19" t="s">
        <v>1501</v>
      </c>
      <c r="K246" s="19">
        <v>6</v>
      </c>
      <c r="L246" s="19">
        <v>36</v>
      </c>
      <c r="M246" s="19">
        <v>23</v>
      </c>
      <c r="N246" s="19">
        <v>52</v>
      </c>
      <c r="O246" s="19" t="s">
        <v>1502</v>
      </c>
      <c r="P246" s="19">
        <v>5</v>
      </c>
      <c r="Q246" s="19" t="s">
        <v>1503</v>
      </c>
      <c r="R246" s="19"/>
      <c r="S246" s="19">
        <v>5000</v>
      </c>
      <c r="T246" s="19" t="s">
        <v>45</v>
      </c>
      <c r="U246" s="19"/>
      <c r="V246" s="19"/>
      <c r="W246" s="19"/>
      <c r="X246" s="19">
        <v>650</v>
      </c>
      <c r="Y246" s="19">
        <v>0</v>
      </c>
      <c r="Z246" s="19">
        <v>1</v>
      </c>
      <c r="AA246" s="19" t="s">
        <v>48</v>
      </c>
      <c r="AB246" s="19">
        <v>1</v>
      </c>
      <c r="AC246" s="19">
        <v>633369</v>
      </c>
      <c r="AD246" s="19">
        <v>12</v>
      </c>
      <c r="AE246" s="19"/>
      <c r="AF246" s="19"/>
      <c r="AG246" s="19"/>
      <c r="AH246" s="19">
        <v>105878</v>
      </c>
      <c r="AI246" s="19">
        <v>1</v>
      </c>
      <c r="AJ246" s="19"/>
      <c r="AK246" s="19"/>
      <c r="AL246" s="19"/>
      <c r="AM246" s="19"/>
      <c r="AN246" s="19"/>
      <c r="AO246" s="19">
        <v>1.56</v>
      </c>
      <c r="AP246" s="19" t="s">
        <v>1504</v>
      </c>
      <c r="AQ246" s="19" t="s">
        <v>1502</v>
      </c>
      <c r="AR246" s="19" t="s">
        <v>1540</v>
      </c>
      <c r="AS246" s="19" t="s">
        <v>1562</v>
      </c>
      <c r="AT246" s="19" t="s">
        <v>1563</v>
      </c>
      <c r="AU246" s="19" t="s">
        <v>1564</v>
      </c>
      <c r="AV246" s="19" t="s">
        <v>1565</v>
      </c>
      <c r="AW246" s="19">
        <v>2005</v>
      </c>
      <c r="AX246" s="19">
        <v>3</v>
      </c>
      <c r="AY246" s="19" t="s">
        <v>1566</v>
      </c>
      <c r="AZ246" s="19" t="s">
        <v>1567</v>
      </c>
      <c r="BA246" s="19">
        <v>2006</v>
      </c>
      <c r="BB246" t="str">
        <f>VLOOKUP(AC246,CTCwiretagcode!A$2:C$708,3,FALSE)</f>
        <v>SAM</v>
      </c>
      <c r="BC246" t="str">
        <f t="shared" si="7"/>
        <v>mix</v>
      </c>
      <c r="BD246">
        <f t="shared" si="8"/>
        <v>3</v>
      </c>
    </row>
    <row r="247" spans="1:56" x14ac:dyDescent="0.25">
      <c r="A247" s="19" t="s">
        <v>1501</v>
      </c>
      <c r="B247" s="19">
        <v>4.0999999999999996</v>
      </c>
      <c r="C247" s="19">
        <v>20120731</v>
      </c>
      <c r="D247" s="19" t="s">
        <v>41</v>
      </c>
      <c r="E247" s="19" t="s">
        <v>41</v>
      </c>
      <c r="F247" s="19">
        <v>2018307</v>
      </c>
      <c r="G247" s="19">
        <v>1</v>
      </c>
      <c r="H247" s="19">
        <v>2008</v>
      </c>
      <c r="I247" s="19">
        <v>20080910</v>
      </c>
      <c r="J247" s="19" t="s">
        <v>1501</v>
      </c>
      <c r="K247" s="19">
        <v>6</v>
      </c>
      <c r="L247" s="19">
        <v>37</v>
      </c>
      <c r="M247" s="19">
        <v>23</v>
      </c>
      <c r="N247" s="19">
        <v>14</v>
      </c>
      <c r="O247" s="19" t="s">
        <v>1502</v>
      </c>
      <c r="P247" s="19">
        <v>5</v>
      </c>
      <c r="Q247" s="19" t="s">
        <v>1503</v>
      </c>
      <c r="R247" s="19"/>
      <c r="S247" s="19">
        <v>5000</v>
      </c>
      <c r="T247" s="19" t="s">
        <v>110</v>
      </c>
      <c r="U247" s="19"/>
      <c r="V247" s="19"/>
      <c r="W247" s="19"/>
      <c r="X247" s="19">
        <v>700</v>
      </c>
      <c r="Y247" s="19">
        <v>0</v>
      </c>
      <c r="Z247" s="19">
        <v>1</v>
      </c>
      <c r="AA247" s="19" t="s">
        <v>48</v>
      </c>
      <c r="AB247" s="19">
        <v>1</v>
      </c>
      <c r="AC247" s="19">
        <v>633369</v>
      </c>
      <c r="AD247" s="19">
        <v>12</v>
      </c>
      <c r="AE247" s="19"/>
      <c r="AF247" s="19"/>
      <c r="AG247" s="19"/>
      <c r="AH247" s="19">
        <v>105879</v>
      </c>
      <c r="AI247" s="19">
        <v>1</v>
      </c>
      <c r="AJ247" s="19"/>
      <c r="AK247" s="19"/>
      <c r="AL247" s="19"/>
      <c r="AM247" s="19"/>
      <c r="AN247" s="19"/>
      <c r="AO247" s="19">
        <v>3.01</v>
      </c>
      <c r="AP247" s="19" t="s">
        <v>1504</v>
      </c>
      <c r="AQ247" s="19" t="s">
        <v>1502</v>
      </c>
      <c r="AR247" s="19" t="s">
        <v>1540</v>
      </c>
      <c r="AS247" s="19" t="s">
        <v>1562</v>
      </c>
      <c r="AT247" s="19" t="s">
        <v>1563</v>
      </c>
      <c r="AU247" s="19" t="s">
        <v>1564</v>
      </c>
      <c r="AV247" s="19" t="s">
        <v>1565</v>
      </c>
      <c r="AW247" s="19">
        <v>2005</v>
      </c>
      <c r="AX247" s="19">
        <v>3</v>
      </c>
      <c r="AY247" s="19" t="s">
        <v>1566</v>
      </c>
      <c r="AZ247" s="19" t="s">
        <v>1567</v>
      </c>
      <c r="BA247" s="19">
        <v>2006</v>
      </c>
      <c r="BB247" t="str">
        <f>VLOOKUP(AC247,CTCwiretagcode!A$2:C$708,3,FALSE)</f>
        <v>SAM</v>
      </c>
      <c r="BC247" t="str">
        <f t="shared" si="7"/>
        <v>NT</v>
      </c>
      <c r="BD247">
        <f t="shared" si="8"/>
        <v>3</v>
      </c>
    </row>
    <row r="248" spans="1:56" x14ac:dyDescent="0.25">
      <c r="A248" s="19" t="s">
        <v>1501</v>
      </c>
      <c r="B248" s="19">
        <v>4.0999999999999996</v>
      </c>
      <c r="C248" s="19">
        <v>20120731</v>
      </c>
      <c r="D248" s="19" t="s">
        <v>41</v>
      </c>
      <c r="E248" s="19" t="s">
        <v>41</v>
      </c>
      <c r="F248" s="19">
        <v>2018314</v>
      </c>
      <c r="G248" s="19">
        <v>1</v>
      </c>
      <c r="H248" s="19">
        <v>2008</v>
      </c>
      <c r="I248" s="19">
        <v>20080910</v>
      </c>
      <c r="J248" s="19" t="s">
        <v>1501</v>
      </c>
      <c r="K248" s="19">
        <v>6</v>
      </c>
      <c r="L248" s="19">
        <v>37</v>
      </c>
      <c r="M248" s="19">
        <v>23</v>
      </c>
      <c r="N248" s="19">
        <v>14</v>
      </c>
      <c r="O248" s="19" t="s">
        <v>1502</v>
      </c>
      <c r="P248" s="19">
        <v>5</v>
      </c>
      <c r="Q248" s="19" t="s">
        <v>1503</v>
      </c>
      <c r="R248" s="19"/>
      <c r="S248" s="19">
        <v>5000</v>
      </c>
      <c r="T248" s="19" t="s">
        <v>45</v>
      </c>
      <c r="U248" s="19"/>
      <c r="V248" s="19"/>
      <c r="W248" s="19"/>
      <c r="X248" s="19">
        <v>740</v>
      </c>
      <c r="Y248" s="19">
        <v>0</v>
      </c>
      <c r="Z248" s="19">
        <v>1</v>
      </c>
      <c r="AA248" s="19" t="s">
        <v>48</v>
      </c>
      <c r="AB248" s="19">
        <v>1</v>
      </c>
      <c r="AC248" s="19">
        <v>633369</v>
      </c>
      <c r="AD248" s="19">
        <v>12</v>
      </c>
      <c r="AE248" s="19"/>
      <c r="AF248" s="19"/>
      <c r="AG248" s="19"/>
      <c r="AH248" s="19">
        <v>105879</v>
      </c>
      <c r="AI248" s="19">
        <v>1</v>
      </c>
      <c r="AJ248" s="19"/>
      <c r="AK248" s="19"/>
      <c r="AL248" s="19"/>
      <c r="AM248" s="19"/>
      <c r="AN248" s="19"/>
      <c r="AO248" s="19">
        <v>3.01</v>
      </c>
      <c r="AP248" s="19" t="s">
        <v>1504</v>
      </c>
      <c r="AQ248" s="19" t="s">
        <v>1502</v>
      </c>
      <c r="AR248" s="19" t="s">
        <v>1540</v>
      </c>
      <c r="AS248" s="19" t="s">
        <v>1562</v>
      </c>
      <c r="AT248" s="19" t="s">
        <v>1563</v>
      </c>
      <c r="AU248" s="19" t="s">
        <v>1564</v>
      </c>
      <c r="AV248" s="19" t="s">
        <v>1565</v>
      </c>
      <c r="AW248" s="19">
        <v>2005</v>
      </c>
      <c r="AX248" s="19">
        <v>3</v>
      </c>
      <c r="AY248" s="19" t="s">
        <v>1566</v>
      </c>
      <c r="AZ248" s="19" t="s">
        <v>1567</v>
      </c>
      <c r="BA248" s="19">
        <v>2006</v>
      </c>
      <c r="BB248" t="str">
        <f>VLOOKUP(AC248,CTCwiretagcode!A$2:C$708,3,FALSE)</f>
        <v>SAM</v>
      </c>
      <c r="BC248" t="str">
        <f t="shared" si="7"/>
        <v>NT</v>
      </c>
      <c r="BD248">
        <f t="shared" si="8"/>
        <v>3</v>
      </c>
    </row>
    <row r="249" spans="1:56" x14ac:dyDescent="0.25">
      <c r="A249" s="19" t="s">
        <v>1501</v>
      </c>
      <c r="B249" s="19">
        <v>4.0999999999999996</v>
      </c>
      <c r="C249" s="19">
        <v>20120731</v>
      </c>
      <c r="D249" s="19" t="s">
        <v>41</v>
      </c>
      <c r="E249" s="19" t="s">
        <v>41</v>
      </c>
      <c r="F249" s="19">
        <v>2018318</v>
      </c>
      <c r="G249" s="19">
        <v>1</v>
      </c>
      <c r="H249" s="19">
        <v>2008</v>
      </c>
      <c r="I249" s="19">
        <v>20080910</v>
      </c>
      <c r="J249" s="19" t="s">
        <v>1501</v>
      </c>
      <c r="K249" s="19">
        <v>6</v>
      </c>
      <c r="L249" s="19">
        <v>37</v>
      </c>
      <c r="M249" s="19">
        <v>23</v>
      </c>
      <c r="N249" s="19">
        <v>14</v>
      </c>
      <c r="O249" s="19" t="s">
        <v>1502</v>
      </c>
      <c r="P249" s="19">
        <v>5</v>
      </c>
      <c r="Q249" s="19" t="s">
        <v>1503</v>
      </c>
      <c r="R249" s="19"/>
      <c r="S249" s="19">
        <v>5000</v>
      </c>
      <c r="T249" s="19" t="s">
        <v>110</v>
      </c>
      <c r="U249" s="19"/>
      <c r="V249" s="19"/>
      <c r="W249" s="19"/>
      <c r="X249" s="19">
        <v>690</v>
      </c>
      <c r="Y249" s="19">
        <v>0</v>
      </c>
      <c r="Z249" s="19">
        <v>1</v>
      </c>
      <c r="AA249" s="19" t="s">
        <v>48</v>
      </c>
      <c r="AB249" s="19">
        <v>1</v>
      </c>
      <c r="AC249" s="19">
        <v>633369</v>
      </c>
      <c r="AD249" s="19">
        <v>12</v>
      </c>
      <c r="AE249" s="19"/>
      <c r="AF249" s="19"/>
      <c r="AG249" s="19"/>
      <c r="AH249" s="19">
        <v>105879</v>
      </c>
      <c r="AI249" s="19">
        <v>1</v>
      </c>
      <c r="AJ249" s="19"/>
      <c r="AK249" s="19"/>
      <c r="AL249" s="19"/>
      <c r="AM249" s="19"/>
      <c r="AN249" s="19"/>
      <c r="AO249" s="19">
        <v>3.01</v>
      </c>
      <c r="AP249" s="19" t="s">
        <v>1504</v>
      </c>
      <c r="AQ249" s="19" t="s">
        <v>1502</v>
      </c>
      <c r="AR249" s="19" t="s">
        <v>1540</v>
      </c>
      <c r="AS249" s="19" t="s">
        <v>1562</v>
      </c>
      <c r="AT249" s="19" t="s">
        <v>1563</v>
      </c>
      <c r="AU249" s="19" t="s">
        <v>1564</v>
      </c>
      <c r="AV249" s="19" t="s">
        <v>1565</v>
      </c>
      <c r="AW249" s="19">
        <v>2005</v>
      </c>
      <c r="AX249" s="19">
        <v>3</v>
      </c>
      <c r="AY249" s="19" t="s">
        <v>1566</v>
      </c>
      <c r="AZ249" s="19" t="s">
        <v>1567</v>
      </c>
      <c r="BA249" s="19">
        <v>2006</v>
      </c>
      <c r="BB249" t="str">
        <f>VLOOKUP(AC249,CTCwiretagcode!A$2:C$708,3,FALSE)</f>
        <v>SAM</v>
      </c>
      <c r="BC249" t="str">
        <f t="shared" si="7"/>
        <v>NT</v>
      </c>
      <c r="BD249">
        <f t="shared" si="8"/>
        <v>3</v>
      </c>
    </row>
    <row r="250" spans="1:56" x14ac:dyDescent="0.25">
      <c r="A250" s="19" t="s">
        <v>1501</v>
      </c>
      <c r="B250" s="19">
        <v>4.0999999999999996</v>
      </c>
      <c r="C250" s="19">
        <v>20120731</v>
      </c>
      <c r="D250" s="19" t="s">
        <v>41</v>
      </c>
      <c r="E250" s="19" t="s">
        <v>41</v>
      </c>
      <c r="F250" s="19">
        <v>2018325</v>
      </c>
      <c r="G250" s="19">
        <v>1</v>
      </c>
      <c r="H250" s="19">
        <v>2008</v>
      </c>
      <c r="I250" s="19">
        <v>20080910</v>
      </c>
      <c r="J250" s="19" t="s">
        <v>1501</v>
      </c>
      <c r="K250" s="19">
        <v>6</v>
      </c>
      <c r="L250" s="19">
        <v>37</v>
      </c>
      <c r="M250" s="19">
        <v>23</v>
      </c>
      <c r="N250" s="19">
        <v>14</v>
      </c>
      <c r="O250" s="19" t="s">
        <v>1502</v>
      </c>
      <c r="P250" s="19">
        <v>5</v>
      </c>
      <c r="Q250" s="19" t="s">
        <v>1503</v>
      </c>
      <c r="R250" s="19"/>
      <c r="S250" s="19">
        <v>5000</v>
      </c>
      <c r="T250" s="19" t="s">
        <v>110</v>
      </c>
      <c r="U250" s="19"/>
      <c r="V250" s="19"/>
      <c r="W250" s="19"/>
      <c r="X250" s="19">
        <v>750</v>
      </c>
      <c r="Y250" s="19">
        <v>0</v>
      </c>
      <c r="Z250" s="19">
        <v>1</v>
      </c>
      <c r="AA250" s="19" t="s">
        <v>48</v>
      </c>
      <c r="AB250" s="19">
        <v>1</v>
      </c>
      <c r="AC250" s="19">
        <v>633369</v>
      </c>
      <c r="AD250" s="19">
        <v>12</v>
      </c>
      <c r="AE250" s="19"/>
      <c r="AF250" s="19"/>
      <c r="AG250" s="19"/>
      <c r="AH250" s="19">
        <v>105879</v>
      </c>
      <c r="AI250" s="19">
        <v>1</v>
      </c>
      <c r="AJ250" s="19"/>
      <c r="AK250" s="19"/>
      <c r="AL250" s="19"/>
      <c r="AM250" s="19"/>
      <c r="AN250" s="19"/>
      <c r="AO250" s="19">
        <v>3.01</v>
      </c>
      <c r="AP250" s="19" t="s">
        <v>1504</v>
      </c>
      <c r="AQ250" s="19" t="s">
        <v>1502</v>
      </c>
      <c r="AR250" s="19" t="s">
        <v>1540</v>
      </c>
      <c r="AS250" s="19" t="s">
        <v>1562</v>
      </c>
      <c r="AT250" s="19" t="s">
        <v>1563</v>
      </c>
      <c r="AU250" s="19" t="s">
        <v>1564</v>
      </c>
      <c r="AV250" s="19" t="s">
        <v>1565</v>
      </c>
      <c r="AW250" s="19">
        <v>2005</v>
      </c>
      <c r="AX250" s="19">
        <v>3</v>
      </c>
      <c r="AY250" s="19" t="s">
        <v>1566</v>
      </c>
      <c r="AZ250" s="19" t="s">
        <v>1567</v>
      </c>
      <c r="BA250" s="19">
        <v>2006</v>
      </c>
      <c r="BB250" t="str">
        <f>VLOOKUP(AC250,CTCwiretagcode!A$2:C$708,3,FALSE)</f>
        <v>SAM</v>
      </c>
      <c r="BC250" t="str">
        <f t="shared" si="7"/>
        <v>NT</v>
      </c>
      <c r="BD250">
        <f t="shared" si="8"/>
        <v>3</v>
      </c>
    </row>
    <row r="251" spans="1:56" x14ac:dyDescent="0.25">
      <c r="A251" s="19" t="s">
        <v>1501</v>
      </c>
      <c r="B251" s="19">
        <v>4.0999999999999996</v>
      </c>
      <c r="C251" s="19">
        <v>20120731</v>
      </c>
      <c r="D251" s="19" t="s">
        <v>41</v>
      </c>
      <c r="E251" s="19" t="s">
        <v>41</v>
      </c>
      <c r="F251" s="19">
        <v>1989415</v>
      </c>
      <c r="G251" s="19">
        <v>1</v>
      </c>
      <c r="H251" s="19">
        <v>2008</v>
      </c>
      <c r="I251" s="19">
        <v>20080910</v>
      </c>
      <c r="J251" s="19" t="s">
        <v>1501</v>
      </c>
      <c r="K251" s="19">
        <v>6</v>
      </c>
      <c r="L251" s="19">
        <v>37</v>
      </c>
      <c r="M251" s="19">
        <v>23</v>
      </c>
      <c r="N251" s="19">
        <v>17</v>
      </c>
      <c r="O251" s="19" t="s">
        <v>1502</v>
      </c>
      <c r="P251" s="19">
        <v>5</v>
      </c>
      <c r="Q251" s="19" t="s">
        <v>1503</v>
      </c>
      <c r="R251" s="19"/>
      <c r="S251" s="19">
        <v>5000</v>
      </c>
      <c r="T251" s="19" t="s">
        <v>45</v>
      </c>
      <c r="U251" s="19"/>
      <c r="V251" s="19"/>
      <c r="W251" s="19"/>
      <c r="X251" s="19">
        <v>670</v>
      </c>
      <c r="Y251" s="19">
        <v>0</v>
      </c>
      <c r="Z251" s="19">
        <v>1</v>
      </c>
      <c r="AA251" s="19" t="s">
        <v>48</v>
      </c>
      <c r="AB251" s="19">
        <v>1</v>
      </c>
      <c r="AC251" s="19">
        <v>633369</v>
      </c>
      <c r="AD251" s="19">
        <v>12</v>
      </c>
      <c r="AE251" s="19"/>
      <c r="AF251" s="19"/>
      <c r="AG251" s="19"/>
      <c r="AH251" s="19">
        <v>105879</v>
      </c>
      <c r="AI251" s="19">
        <v>1</v>
      </c>
      <c r="AJ251" s="19"/>
      <c r="AK251" s="19"/>
      <c r="AL251" s="19"/>
      <c r="AM251" s="19"/>
      <c r="AN251" s="19"/>
      <c r="AO251" s="19">
        <v>3.01</v>
      </c>
      <c r="AP251" s="19" t="s">
        <v>1504</v>
      </c>
      <c r="AQ251" s="19" t="s">
        <v>1502</v>
      </c>
      <c r="AR251" s="19" t="s">
        <v>1540</v>
      </c>
      <c r="AS251" s="19" t="s">
        <v>1562</v>
      </c>
      <c r="AT251" s="19" t="s">
        <v>1563</v>
      </c>
      <c r="AU251" s="19" t="s">
        <v>1564</v>
      </c>
      <c r="AV251" s="19" t="s">
        <v>1565</v>
      </c>
      <c r="AW251" s="19">
        <v>2005</v>
      </c>
      <c r="AX251" s="19">
        <v>3</v>
      </c>
      <c r="AY251" s="19" t="s">
        <v>1566</v>
      </c>
      <c r="AZ251" s="19" t="s">
        <v>1567</v>
      </c>
      <c r="BA251" s="19">
        <v>2006</v>
      </c>
      <c r="BB251" t="str">
        <f>VLOOKUP(AC251,CTCwiretagcode!A$2:C$708,3,FALSE)</f>
        <v>SAM</v>
      </c>
      <c r="BC251" t="str">
        <f t="shared" si="7"/>
        <v>Tr</v>
      </c>
      <c r="BD251">
        <f t="shared" si="8"/>
        <v>3</v>
      </c>
    </row>
    <row r="252" spans="1:56" x14ac:dyDescent="0.25">
      <c r="A252" s="19" t="s">
        <v>1501</v>
      </c>
      <c r="B252" s="19">
        <v>4.0999999999999996</v>
      </c>
      <c r="C252" s="19">
        <v>20120731</v>
      </c>
      <c r="D252" s="19" t="s">
        <v>41</v>
      </c>
      <c r="E252" s="19" t="s">
        <v>41</v>
      </c>
      <c r="F252" s="19">
        <v>1999280</v>
      </c>
      <c r="G252" s="19">
        <v>1</v>
      </c>
      <c r="H252" s="19">
        <v>2008</v>
      </c>
      <c r="I252" s="19">
        <v>20080910</v>
      </c>
      <c r="J252" s="19" t="s">
        <v>1501</v>
      </c>
      <c r="K252" s="19">
        <v>6</v>
      </c>
      <c r="L252" s="19">
        <v>37</v>
      </c>
      <c r="M252" s="19">
        <v>23</v>
      </c>
      <c r="N252" s="19">
        <v>29</v>
      </c>
      <c r="O252" s="19" t="s">
        <v>1502</v>
      </c>
      <c r="P252" s="19">
        <v>5</v>
      </c>
      <c r="Q252" s="19" t="s">
        <v>1503</v>
      </c>
      <c r="R252" s="19"/>
      <c r="S252" s="19">
        <v>5000</v>
      </c>
      <c r="T252" s="19" t="s">
        <v>110</v>
      </c>
      <c r="U252" s="19"/>
      <c r="V252" s="19"/>
      <c r="W252" s="19"/>
      <c r="X252" s="19">
        <v>760</v>
      </c>
      <c r="Y252" s="19">
        <v>0</v>
      </c>
      <c r="Z252" s="19">
        <v>1</v>
      </c>
      <c r="AA252" s="19" t="s">
        <v>48</v>
      </c>
      <c r="AB252" s="19">
        <v>1</v>
      </c>
      <c r="AC252" s="19">
        <v>633369</v>
      </c>
      <c r="AD252" s="19">
        <v>12</v>
      </c>
      <c r="AE252" s="19"/>
      <c r="AF252" s="19"/>
      <c r="AG252" s="19"/>
      <c r="AH252" s="19">
        <v>105879</v>
      </c>
      <c r="AI252" s="19">
        <v>1</v>
      </c>
      <c r="AJ252" s="19"/>
      <c r="AK252" s="19"/>
      <c r="AL252" s="19"/>
      <c r="AM252" s="19"/>
      <c r="AN252" s="19"/>
      <c r="AO252" s="19">
        <v>3.01</v>
      </c>
      <c r="AP252" s="19" t="s">
        <v>1504</v>
      </c>
      <c r="AQ252" s="19" t="s">
        <v>1502</v>
      </c>
      <c r="AR252" s="19" t="s">
        <v>1540</v>
      </c>
      <c r="AS252" s="19" t="s">
        <v>1562</v>
      </c>
      <c r="AT252" s="19" t="s">
        <v>1563</v>
      </c>
      <c r="AU252" s="19" t="s">
        <v>1564</v>
      </c>
      <c r="AV252" s="19" t="s">
        <v>1565</v>
      </c>
      <c r="AW252" s="19">
        <v>2005</v>
      </c>
      <c r="AX252" s="19">
        <v>3</v>
      </c>
      <c r="AY252" s="19" t="s">
        <v>1566</v>
      </c>
      <c r="AZ252" s="19" t="s">
        <v>1567</v>
      </c>
      <c r="BA252" s="19">
        <v>2006</v>
      </c>
      <c r="BB252" t="str">
        <f>VLOOKUP(AC252,CTCwiretagcode!A$2:C$708,3,FALSE)</f>
        <v>SAM</v>
      </c>
      <c r="BC252" t="str">
        <f t="shared" si="7"/>
        <v>Tr</v>
      </c>
      <c r="BD252">
        <f t="shared" si="8"/>
        <v>3</v>
      </c>
    </row>
    <row r="253" spans="1:56" x14ac:dyDescent="0.25">
      <c r="A253" s="19" t="s">
        <v>1501</v>
      </c>
      <c r="B253" s="19">
        <v>4.0999999999999996</v>
      </c>
      <c r="C253" s="19">
        <v>20120731</v>
      </c>
      <c r="D253" s="19" t="s">
        <v>41</v>
      </c>
      <c r="E253" s="19" t="s">
        <v>41</v>
      </c>
      <c r="F253" s="19">
        <v>1987956</v>
      </c>
      <c r="G253" s="19">
        <v>1</v>
      </c>
      <c r="H253" s="19">
        <v>2008</v>
      </c>
      <c r="I253" s="19">
        <v>20080916</v>
      </c>
      <c r="J253" s="19" t="s">
        <v>1501</v>
      </c>
      <c r="K253" s="19">
        <v>6</v>
      </c>
      <c r="L253" s="19">
        <v>38</v>
      </c>
      <c r="M253" s="19">
        <v>23</v>
      </c>
      <c r="N253" s="19">
        <v>17</v>
      </c>
      <c r="O253" s="19" t="s">
        <v>1502</v>
      </c>
      <c r="P253" s="19">
        <v>5</v>
      </c>
      <c r="Q253" s="19" t="s">
        <v>1503</v>
      </c>
      <c r="R253" s="19"/>
      <c r="S253" s="19">
        <v>5000</v>
      </c>
      <c r="T253" s="19" t="s">
        <v>45</v>
      </c>
      <c r="U253" s="19"/>
      <c r="V253" s="19"/>
      <c r="W253" s="19"/>
      <c r="X253" s="19">
        <v>730</v>
      </c>
      <c r="Y253" s="19">
        <v>0</v>
      </c>
      <c r="Z253" s="19">
        <v>1</v>
      </c>
      <c r="AA253" s="19" t="s">
        <v>48</v>
      </c>
      <c r="AB253" s="19">
        <v>1</v>
      </c>
      <c r="AC253" s="19">
        <v>633369</v>
      </c>
      <c r="AD253" s="19">
        <v>12</v>
      </c>
      <c r="AE253" s="19"/>
      <c r="AF253" s="19"/>
      <c r="AG253" s="19"/>
      <c r="AH253" s="19">
        <v>105952</v>
      </c>
      <c r="AI253" s="19">
        <v>1</v>
      </c>
      <c r="AJ253" s="19"/>
      <c r="AK253" s="19"/>
      <c r="AL253" s="19"/>
      <c r="AM253" s="19"/>
      <c r="AN253" s="19"/>
      <c r="AO253" s="19">
        <v>2.4</v>
      </c>
      <c r="AP253" s="19" t="s">
        <v>1504</v>
      </c>
      <c r="AQ253" s="19" t="s">
        <v>1502</v>
      </c>
      <c r="AR253" s="19" t="s">
        <v>1540</v>
      </c>
      <c r="AS253" s="19" t="s">
        <v>1562</v>
      </c>
      <c r="AT253" s="19" t="s">
        <v>1563</v>
      </c>
      <c r="AU253" s="19" t="s">
        <v>1564</v>
      </c>
      <c r="AV253" s="19" t="s">
        <v>1565</v>
      </c>
      <c r="AW253" s="19">
        <v>2005</v>
      </c>
      <c r="AX253" s="19">
        <v>3</v>
      </c>
      <c r="AY253" s="19" t="s">
        <v>1566</v>
      </c>
      <c r="AZ253" s="19" t="s">
        <v>1567</v>
      </c>
      <c r="BA253" s="19">
        <v>2006</v>
      </c>
      <c r="BB253" t="str">
        <f>VLOOKUP(AC253,CTCwiretagcode!A$2:C$708,3,FALSE)</f>
        <v>SAM</v>
      </c>
      <c r="BC253" t="str">
        <f t="shared" si="7"/>
        <v>Tr</v>
      </c>
      <c r="BD253">
        <f t="shared" si="8"/>
        <v>3</v>
      </c>
    </row>
    <row r="254" spans="1:56" x14ac:dyDescent="0.25">
      <c r="A254" s="19" t="s">
        <v>1501</v>
      </c>
      <c r="B254" s="19">
        <v>4.0999999999999996</v>
      </c>
      <c r="C254" s="19">
        <v>20120731</v>
      </c>
      <c r="D254" s="19" t="s">
        <v>41</v>
      </c>
      <c r="E254" s="19" t="s">
        <v>41</v>
      </c>
      <c r="F254" s="19">
        <v>1999485</v>
      </c>
      <c r="G254" s="19">
        <v>1</v>
      </c>
      <c r="H254" s="19">
        <v>2008</v>
      </c>
      <c r="I254" s="19">
        <v>20080919</v>
      </c>
      <c r="J254" s="19" t="s">
        <v>1501</v>
      </c>
      <c r="K254" s="19">
        <v>6</v>
      </c>
      <c r="L254" s="19">
        <v>38</v>
      </c>
      <c r="M254" s="19">
        <v>23</v>
      </c>
      <c r="N254" s="19">
        <v>17</v>
      </c>
      <c r="O254" s="19" t="s">
        <v>1502</v>
      </c>
      <c r="P254" s="19">
        <v>5</v>
      </c>
      <c r="Q254" s="19" t="s">
        <v>1503</v>
      </c>
      <c r="R254" s="19"/>
      <c r="S254" s="19">
        <v>5000</v>
      </c>
      <c r="T254" s="19" t="s">
        <v>110</v>
      </c>
      <c r="U254" s="19"/>
      <c r="V254" s="19"/>
      <c r="W254" s="19"/>
      <c r="X254" s="19">
        <v>770</v>
      </c>
      <c r="Y254" s="19">
        <v>0</v>
      </c>
      <c r="Z254" s="19">
        <v>1</v>
      </c>
      <c r="AA254" s="19" t="s">
        <v>48</v>
      </c>
      <c r="AB254" s="19">
        <v>1</v>
      </c>
      <c r="AC254" s="19">
        <v>633369</v>
      </c>
      <c r="AD254" s="19">
        <v>12</v>
      </c>
      <c r="AE254" s="19"/>
      <c r="AF254" s="19"/>
      <c r="AG254" s="19"/>
      <c r="AH254" s="19">
        <v>105952</v>
      </c>
      <c r="AI254" s="19">
        <v>1</v>
      </c>
      <c r="AJ254" s="19"/>
      <c r="AK254" s="19"/>
      <c r="AL254" s="19"/>
      <c r="AM254" s="19"/>
      <c r="AN254" s="19"/>
      <c r="AO254" s="19">
        <v>2.4</v>
      </c>
      <c r="AP254" s="19" t="s">
        <v>1504</v>
      </c>
      <c r="AQ254" s="19" t="s">
        <v>1502</v>
      </c>
      <c r="AR254" s="19" t="s">
        <v>1540</v>
      </c>
      <c r="AS254" s="19" t="s">
        <v>1562</v>
      </c>
      <c r="AT254" s="19" t="s">
        <v>1563</v>
      </c>
      <c r="AU254" s="19" t="s">
        <v>1564</v>
      </c>
      <c r="AV254" s="19" t="s">
        <v>1565</v>
      </c>
      <c r="AW254" s="19">
        <v>2005</v>
      </c>
      <c r="AX254" s="19">
        <v>3</v>
      </c>
      <c r="AY254" s="19" t="s">
        <v>1566</v>
      </c>
      <c r="AZ254" s="19" t="s">
        <v>1567</v>
      </c>
      <c r="BA254" s="19">
        <v>2006</v>
      </c>
      <c r="BB254" t="str">
        <f>VLOOKUP(AC254,CTCwiretagcode!A$2:C$708,3,FALSE)</f>
        <v>SAM</v>
      </c>
      <c r="BC254" t="str">
        <f t="shared" si="7"/>
        <v>Tr</v>
      </c>
      <c r="BD254">
        <f t="shared" si="8"/>
        <v>3</v>
      </c>
    </row>
    <row r="255" spans="1:56" x14ac:dyDescent="0.25">
      <c r="A255" s="19" t="s">
        <v>1501</v>
      </c>
      <c r="B255" s="19">
        <v>4.0999999999999996</v>
      </c>
      <c r="C255" s="19">
        <v>20120731</v>
      </c>
      <c r="D255" s="19" t="s">
        <v>41</v>
      </c>
      <c r="E255" s="19" t="s">
        <v>41</v>
      </c>
      <c r="F255" s="19">
        <v>2024558</v>
      </c>
      <c r="G255" s="19">
        <v>1</v>
      </c>
      <c r="H255" s="19">
        <v>2008</v>
      </c>
      <c r="I255" s="19">
        <v>20080820</v>
      </c>
      <c r="J255" s="19" t="s">
        <v>1501</v>
      </c>
      <c r="K255" s="19">
        <v>6</v>
      </c>
      <c r="L255" s="19">
        <v>34</v>
      </c>
      <c r="M255" s="19">
        <v>23</v>
      </c>
      <c r="N255" s="19">
        <v>14</v>
      </c>
      <c r="O255" s="19" t="s">
        <v>1502</v>
      </c>
      <c r="P255" s="19">
        <v>5</v>
      </c>
      <c r="Q255" s="19" t="s">
        <v>1518</v>
      </c>
      <c r="R255" s="19"/>
      <c r="S255" s="19">
        <v>5000</v>
      </c>
      <c r="T255" s="19" t="s">
        <v>45</v>
      </c>
      <c r="U255" s="19"/>
      <c r="V255" s="19"/>
      <c r="W255" s="19"/>
      <c r="X255" s="19">
        <v>730</v>
      </c>
      <c r="Y255" s="19">
        <v>0</v>
      </c>
      <c r="Z255" s="19">
        <v>1</v>
      </c>
      <c r="AA255" s="19" t="s">
        <v>48</v>
      </c>
      <c r="AB255" s="19">
        <v>1</v>
      </c>
      <c r="AC255" s="19">
        <v>633369</v>
      </c>
      <c r="AD255" s="19">
        <v>12</v>
      </c>
      <c r="AE255" s="19"/>
      <c r="AF255" s="19"/>
      <c r="AG255" s="19"/>
      <c r="AH255" s="19">
        <v>105990</v>
      </c>
      <c r="AI255" s="19">
        <v>1</v>
      </c>
      <c r="AJ255" s="19"/>
      <c r="AK255" s="19"/>
      <c r="AL255" s="19"/>
      <c r="AM255" s="19"/>
      <c r="AN255" s="19"/>
      <c r="AO255" s="19">
        <v>2.41</v>
      </c>
      <c r="AP255" s="19" t="s">
        <v>1519</v>
      </c>
      <c r="AQ255" s="19" t="s">
        <v>1502</v>
      </c>
      <c r="AR255" s="19" t="s">
        <v>1540</v>
      </c>
      <c r="AS255" s="19" t="s">
        <v>1562</v>
      </c>
      <c r="AT255" s="19" t="s">
        <v>1563</v>
      </c>
      <c r="AU255" s="19" t="s">
        <v>1564</v>
      </c>
      <c r="AV255" s="19" t="s">
        <v>1565</v>
      </c>
      <c r="AW255" s="19">
        <v>2005</v>
      </c>
      <c r="AX255" s="19">
        <v>3</v>
      </c>
      <c r="AY255" s="19" t="s">
        <v>1566</v>
      </c>
      <c r="AZ255" s="19" t="s">
        <v>1567</v>
      </c>
      <c r="BA255" s="19">
        <v>2006</v>
      </c>
      <c r="BB255" t="str">
        <f>VLOOKUP(AC255,CTCwiretagcode!A$2:C$708,3,FALSE)</f>
        <v>SAM</v>
      </c>
      <c r="BC255" t="str">
        <f t="shared" si="7"/>
        <v>NT</v>
      </c>
      <c r="BD255">
        <f t="shared" si="8"/>
        <v>3</v>
      </c>
    </row>
    <row r="256" spans="1:56" x14ac:dyDescent="0.25">
      <c r="A256" s="19" t="s">
        <v>1501</v>
      </c>
      <c r="B256" s="19">
        <v>4.0999999999999996</v>
      </c>
      <c r="C256" s="19">
        <v>20120731</v>
      </c>
      <c r="D256" s="19" t="s">
        <v>41</v>
      </c>
      <c r="E256" s="19" t="s">
        <v>41</v>
      </c>
      <c r="F256" s="19">
        <v>2024562</v>
      </c>
      <c r="G256" s="19">
        <v>1</v>
      </c>
      <c r="H256" s="19">
        <v>2008</v>
      </c>
      <c r="I256" s="19">
        <v>20080820</v>
      </c>
      <c r="J256" s="19" t="s">
        <v>1501</v>
      </c>
      <c r="K256" s="19">
        <v>6</v>
      </c>
      <c r="L256" s="19">
        <v>34</v>
      </c>
      <c r="M256" s="19">
        <v>23</v>
      </c>
      <c r="N256" s="19">
        <v>14</v>
      </c>
      <c r="O256" s="19" t="s">
        <v>1502</v>
      </c>
      <c r="P256" s="19">
        <v>5</v>
      </c>
      <c r="Q256" s="19" t="s">
        <v>1518</v>
      </c>
      <c r="R256" s="19"/>
      <c r="S256" s="19">
        <v>5000</v>
      </c>
      <c r="T256" s="19" t="s">
        <v>45</v>
      </c>
      <c r="U256" s="19"/>
      <c r="V256" s="19"/>
      <c r="W256" s="19"/>
      <c r="X256" s="19">
        <v>760</v>
      </c>
      <c r="Y256" s="19">
        <v>0</v>
      </c>
      <c r="Z256" s="19">
        <v>1</v>
      </c>
      <c r="AA256" s="19" t="s">
        <v>48</v>
      </c>
      <c r="AB256" s="19">
        <v>1</v>
      </c>
      <c r="AC256" s="19">
        <v>633369</v>
      </c>
      <c r="AD256" s="19">
        <v>12</v>
      </c>
      <c r="AE256" s="19"/>
      <c r="AF256" s="19"/>
      <c r="AG256" s="19"/>
      <c r="AH256" s="19">
        <v>105990</v>
      </c>
      <c r="AI256" s="19">
        <v>1</v>
      </c>
      <c r="AJ256" s="19"/>
      <c r="AK256" s="19"/>
      <c r="AL256" s="19"/>
      <c r="AM256" s="19"/>
      <c r="AN256" s="19"/>
      <c r="AO256" s="19">
        <v>2.41</v>
      </c>
      <c r="AP256" s="19" t="s">
        <v>1519</v>
      </c>
      <c r="AQ256" s="19" t="s">
        <v>1502</v>
      </c>
      <c r="AR256" s="19" t="s">
        <v>1540</v>
      </c>
      <c r="AS256" s="19" t="s">
        <v>1562</v>
      </c>
      <c r="AT256" s="19" t="s">
        <v>1563</v>
      </c>
      <c r="AU256" s="19" t="s">
        <v>1564</v>
      </c>
      <c r="AV256" s="19" t="s">
        <v>1565</v>
      </c>
      <c r="AW256" s="19">
        <v>2005</v>
      </c>
      <c r="AX256" s="19">
        <v>3</v>
      </c>
      <c r="AY256" s="19" t="s">
        <v>1566</v>
      </c>
      <c r="AZ256" s="19" t="s">
        <v>1567</v>
      </c>
      <c r="BA256" s="19">
        <v>2006</v>
      </c>
      <c r="BB256" t="str">
        <f>VLOOKUP(AC256,CTCwiretagcode!A$2:C$708,3,FALSE)</f>
        <v>SAM</v>
      </c>
      <c r="BC256" t="str">
        <f t="shared" si="7"/>
        <v>NT</v>
      </c>
      <c r="BD256">
        <f t="shared" si="8"/>
        <v>3</v>
      </c>
    </row>
    <row r="257" spans="1:56" x14ac:dyDescent="0.25">
      <c r="A257" s="19" t="s">
        <v>1501</v>
      </c>
      <c r="B257" s="19">
        <v>4.0999999999999996</v>
      </c>
      <c r="C257" s="19">
        <v>20120731</v>
      </c>
      <c r="D257" s="19" t="s">
        <v>41</v>
      </c>
      <c r="E257" s="19" t="s">
        <v>41</v>
      </c>
      <c r="F257" s="19">
        <v>2024222</v>
      </c>
      <c r="G257" s="19">
        <v>1</v>
      </c>
      <c r="H257" s="19">
        <v>2008</v>
      </c>
      <c r="I257" s="19">
        <v>20080820</v>
      </c>
      <c r="J257" s="19" t="s">
        <v>1501</v>
      </c>
      <c r="K257" s="19">
        <v>6</v>
      </c>
      <c r="L257" s="19">
        <v>34</v>
      </c>
      <c r="M257" s="19">
        <v>23</v>
      </c>
      <c r="N257" s="19">
        <v>14</v>
      </c>
      <c r="O257" s="19" t="s">
        <v>1502</v>
      </c>
      <c r="P257" s="19">
        <v>5</v>
      </c>
      <c r="Q257" s="19" t="s">
        <v>1518</v>
      </c>
      <c r="R257" s="19"/>
      <c r="S257" s="19">
        <v>5000</v>
      </c>
      <c r="T257" s="19" t="s">
        <v>110</v>
      </c>
      <c r="U257" s="19"/>
      <c r="V257" s="19"/>
      <c r="W257" s="19"/>
      <c r="X257" s="19">
        <v>740</v>
      </c>
      <c r="Y257" s="19">
        <v>0</v>
      </c>
      <c r="Z257" s="19">
        <v>1</v>
      </c>
      <c r="AA257" s="19" t="s">
        <v>48</v>
      </c>
      <c r="AB257" s="19">
        <v>1</v>
      </c>
      <c r="AC257" s="19">
        <v>633369</v>
      </c>
      <c r="AD257" s="19">
        <v>12</v>
      </c>
      <c r="AE257" s="19"/>
      <c r="AF257" s="19"/>
      <c r="AG257" s="19"/>
      <c r="AH257" s="19">
        <v>105990</v>
      </c>
      <c r="AI257" s="19">
        <v>1</v>
      </c>
      <c r="AJ257" s="19"/>
      <c r="AK257" s="19"/>
      <c r="AL257" s="19"/>
      <c r="AM257" s="19"/>
      <c r="AN257" s="19"/>
      <c r="AO257" s="19">
        <v>2.41</v>
      </c>
      <c r="AP257" s="19" t="s">
        <v>1519</v>
      </c>
      <c r="AQ257" s="19" t="s">
        <v>1502</v>
      </c>
      <c r="AR257" s="19" t="s">
        <v>1540</v>
      </c>
      <c r="AS257" s="19" t="s">
        <v>1562</v>
      </c>
      <c r="AT257" s="19" t="s">
        <v>1563</v>
      </c>
      <c r="AU257" s="19" t="s">
        <v>1564</v>
      </c>
      <c r="AV257" s="19" t="s">
        <v>1565</v>
      </c>
      <c r="AW257" s="19">
        <v>2005</v>
      </c>
      <c r="AX257" s="19">
        <v>3</v>
      </c>
      <c r="AY257" s="19" t="s">
        <v>1566</v>
      </c>
      <c r="AZ257" s="19" t="s">
        <v>1567</v>
      </c>
      <c r="BA257" s="19">
        <v>2006</v>
      </c>
      <c r="BB257" t="str">
        <f>VLOOKUP(AC257,CTCwiretagcode!A$2:C$708,3,FALSE)</f>
        <v>SAM</v>
      </c>
      <c r="BC257" t="str">
        <f t="shared" si="7"/>
        <v>NT</v>
      </c>
      <c r="BD257">
        <f t="shared" si="8"/>
        <v>3</v>
      </c>
    </row>
    <row r="258" spans="1:56" x14ac:dyDescent="0.25">
      <c r="A258" s="19" t="s">
        <v>1501</v>
      </c>
      <c r="B258" s="19">
        <v>4.0999999999999996</v>
      </c>
      <c r="C258" s="19">
        <v>20120731</v>
      </c>
      <c r="D258" s="19" t="s">
        <v>41</v>
      </c>
      <c r="E258" s="19" t="s">
        <v>41</v>
      </c>
      <c r="F258" s="19">
        <v>1985416</v>
      </c>
      <c r="G258" s="19">
        <v>1</v>
      </c>
      <c r="H258" s="19">
        <v>2008</v>
      </c>
      <c r="I258" s="19">
        <v>20080822</v>
      </c>
      <c r="J258" s="19" t="s">
        <v>1501</v>
      </c>
      <c r="K258" s="19">
        <v>6</v>
      </c>
      <c r="L258" s="19">
        <v>34</v>
      </c>
      <c r="M258" s="19">
        <v>23</v>
      </c>
      <c r="N258" s="19">
        <v>49</v>
      </c>
      <c r="O258" s="19" t="s">
        <v>1502</v>
      </c>
      <c r="P258" s="19">
        <v>5</v>
      </c>
      <c r="Q258" s="19" t="s">
        <v>1518</v>
      </c>
      <c r="R258" s="19"/>
      <c r="S258" s="19">
        <v>5000</v>
      </c>
      <c r="T258" s="19" t="s">
        <v>45</v>
      </c>
      <c r="U258" s="19"/>
      <c r="V258" s="19"/>
      <c r="W258" s="19"/>
      <c r="X258" s="19">
        <v>730</v>
      </c>
      <c r="Y258" s="19">
        <v>0</v>
      </c>
      <c r="Z258" s="19">
        <v>1</v>
      </c>
      <c r="AA258" s="19" t="s">
        <v>48</v>
      </c>
      <c r="AB258" s="19">
        <v>1</v>
      </c>
      <c r="AC258" s="19">
        <v>633369</v>
      </c>
      <c r="AD258" s="19">
        <v>12</v>
      </c>
      <c r="AE258" s="19"/>
      <c r="AF258" s="19"/>
      <c r="AG258" s="19"/>
      <c r="AH258" s="19">
        <v>105990</v>
      </c>
      <c r="AI258" s="19">
        <v>1</v>
      </c>
      <c r="AJ258" s="19"/>
      <c r="AK258" s="19"/>
      <c r="AL258" s="19"/>
      <c r="AM258" s="19"/>
      <c r="AN258" s="19"/>
      <c r="AO258" s="19">
        <v>2.41</v>
      </c>
      <c r="AP258" s="19" t="s">
        <v>1519</v>
      </c>
      <c r="AQ258" s="19" t="s">
        <v>1502</v>
      </c>
      <c r="AR258" s="19" t="s">
        <v>1540</v>
      </c>
      <c r="AS258" s="19" t="s">
        <v>1562</v>
      </c>
      <c r="AT258" s="19" t="s">
        <v>1563</v>
      </c>
      <c r="AU258" s="19" t="s">
        <v>1564</v>
      </c>
      <c r="AV258" s="19" t="s">
        <v>1565</v>
      </c>
      <c r="AW258" s="19">
        <v>2005</v>
      </c>
      <c r="AX258" s="19">
        <v>3</v>
      </c>
      <c r="AY258" s="19" t="s">
        <v>1566</v>
      </c>
      <c r="AZ258" s="19" t="s">
        <v>1567</v>
      </c>
      <c r="BA258" s="19">
        <v>2006</v>
      </c>
      <c r="BB258" t="str">
        <f>VLOOKUP(AC258,CTCwiretagcode!A$2:C$708,3,FALSE)</f>
        <v>SAM</v>
      </c>
      <c r="BC258" t="str">
        <f t="shared" si="7"/>
        <v>mix</v>
      </c>
      <c r="BD258">
        <f t="shared" si="8"/>
        <v>3</v>
      </c>
    </row>
    <row r="259" spans="1:56" x14ac:dyDescent="0.25">
      <c r="A259" s="19" t="s">
        <v>1501</v>
      </c>
      <c r="B259" s="19">
        <v>4.0999999999999996</v>
      </c>
      <c r="C259" s="19">
        <v>20120731</v>
      </c>
      <c r="D259" s="19" t="s">
        <v>41</v>
      </c>
      <c r="E259" s="19" t="s">
        <v>41</v>
      </c>
      <c r="F259" s="19">
        <v>1985428</v>
      </c>
      <c r="G259" s="19">
        <v>1</v>
      </c>
      <c r="H259" s="19">
        <v>2008</v>
      </c>
      <c r="I259" s="19">
        <v>20080822</v>
      </c>
      <c r="J259" s="19" t="s">
        <v>1501</v>
      </c>
      <c r="K259" s="19">
        <v>6</v>
      </c>
      <c r="L259" s="19">
        <v>34</v>
      </c>
      <c r="M259" s="19">
        <v>23</v>
      </c>
      <c r="N259" s="19">
        <v>49</v>
      </c>
      <c r="O259" s="19" t="s">
        <v>1502</v>
      </c>
      <c r="P259" s="19">
        <v>5</v>
      </c>
      <c r="Q259" s="19" t="s">
        <v>1518</v>
      </c>
      <c r="R259" s="19"/>
      <c r="S259" s="19">
        <v>5000</v>
      </c>
      <c r="T259" s="19" t="s">
        <v>45</v>
      </c>
      <c r="U259" s="19"/>
      <c r="V259" s="19"/>
      <c r="W259" s="19"/>
      <c r="X259" s="19">
        <v>710</v>
      </c>
      <c r="Y259" s="19">
        <v>0</v>
      </c>
      <c r="Z259" s="19">
        <v>1</v>
      </c>
      <c r="AA259" s="19" t="s">
        <v>48</v>
      </c>
      <c r="AB259" s="19">
        <v>1</v>
      </c>
      <c r="AC259" s="19">
        <v>633369</v>
      </c>
      <c r="AD259" s="19">
        <v>12</v>
      </c>
      <c r="AE259" s="19"/>
      <c r="AF259" s="19"/>
      <c r="AG259" s="19"/>
      <c r="AH259" s="19">
        <v>105990</v>
      </c>
      <c r="AI259" s="19">
        <v>1</v>
      </c>
      <c r="AJ259" s="19"/>
      <c r="AK259" s="19"/>
      <c r="AL259" s="19"/>
      <c r="AM259" s="19"/>
      <c r="AN259" s="19"/>
      <c r="AO259" s="19">
        <v>2.41</v>
      </c>
      <c r="AP259" s="19" t="s">
        <v>1519</v>
      </c>
      <c r="AQ259" s="19" t="s">
        <v>1502</v>
      </c>
      <c r="AR259" s="19" t="s">
        <v>1540</v>
      </c>
      <c r="AS259" s="19" t="s">
        <v>1562</v>
      </c>
      <c r="AT259" s="19" t="s">
        <v>1563</v>
      </c>
      <c r="AU259" s="19" t="s">
        <v>1564</v>
      </c>
      <c r="AV259" s="19" t="s">
        <v>1565</v>
      </c>
      <c r="AW259" s="19">
        <v>2005</v>
      </c>
      <c r="AX259" s="19">
        <v>3</v>
      </c>
      <c r="AY259" s="19" t="s">
        <v>1566</v>
      </c>
      <c r="AZ259" s="19" t="s">
        <v>1567</v>
      </c>
      <c r="BA259" s="19">
        <v>2006</v>
      </c>
      <c r="BB259" t="str">
        <f>VLOOKUP(AC259,CTCwiretagcode!A$2:C$708,3,FALSE)</f>
        <v>SAM</v>
      </c>
      <c r="BC259" t="str">
        <f t="shared" ref="BC259:BC322" si="9">VLOOKUP(N259,BF$2:BG$7,2,FALSE)</f>
        <v>mix</v>
      </c>
      <c r="BD259">
        <f t="shared" ref="BD259:BD322" si="10">IF(MID(I259,5,2)*1&gt;=10,4,3)</f>
        <v>3</v>
      </c>
    </row>
    <row r="260" spans="1:56" x14ac:dyDescent="0.25">
      <c r="A260" s="19" t="s">
        <v>1501</v>
      </c>
      <c r="B260" s="19">
        <v>4.0999999999999996</v>
      </c>
      <c r="C260" s="19">
        <v>20120731</v>
      </c>
      <c r="D260" s="19" t="s">
        <v>41</v>
      </c>
      <c r="E260" s="19" t="s">
        <v>41</v>
      </c>
      <c r="F260" s="19">
        <v>1985432</v>
      </c>
      <c r="G260" s="19">
        <v>1</v>
      </c>
      <c r="H260" s="19">
        <v>2008</v>
      </c>
      <c r="I260" s="19">
        <v>20080822</v>
      </c>
      <c r="J260" s="19" t="s">
        <v>1501</v>
      </c>
      <c r="K260" s="19">
        <v>6</v>
      </c>
      <c r="L260" s="19">
        <v>34</v>
      </c>
      <c r="M260" s="19">
        <v>23</v>
      </c>
      <c r="N260" s="19">
        <v>49</v>
      </c>
      <c r="O260" s="19" t="s">
        <v>1502</v>
      </c>
      <c r="P260" s="19">
        <v>5</v>
      </c>
      <c r="Q260" s="19" t="s">
        <v>1518</v>
      </c>
      <c r="R260" s="19"/>
      <c r="S260" s="19">
        <v>5000</v>
      </c>
      <c r="T260" s="19" t="s">
        <v>45</v>
      </c>
      <c r="U260" s="19"/>
      <c r="V260" s="19"/>
      <c r="W260" s="19"/>
      <c r="X260" s="19">
        <v>680</v>
      </c>
      <c r="Y260" s="19">
        <v>0</v>
      </c>
      <c r="Z260" s="19">
        <v>1</v>
      </c>
      <c r="AA260" s="19" t="s">
        <v>48</v>
      </c>
      <c r="AB260" s="19">
        <v>1</v>
      </c>
      <c r="AC260" s="19">
        <v>633369</v>
      </c>
      <c r="AD260" s="19">
        <v>12</v>
      </c>
      <c r="AE260" s="19"/>
      <c r="AF260" s="19"/>
      <c r="AG260" s="19"/>
      <c r="AH260" s="19">
        <v>105990</v>
      </c>
      <c r="AI260" s="19">
        <v>1</v>
      </c>
      <c r="AJ260" s="19"/>
      <c r="AK260" s="19"/>
      <c r="AL260" s="19"/>
      <c r="AM260" s="19"/>
      <c r="AN260" s="19"/>
      <c r="AO260" s="19">
        <v>2.41</v>
      </c>
      <c r="AP260" s="19" t="s">
        <v>1519</v>
      </c>
      <c r="AQ260" s="19" t="s">
        <v>1502</v>
      </c>
      <c r="AR260" s="19" t="s">
        <v>1540</v>
      </c>
      <c r="AS260" s="19" t="s">
        <v>1562</v>
      </c>
      <c r="AT260" s="19" t="s">
        <v>1563</v>
      </c>
      <c r="AU260" s="19" t="s">
        <v>1564</v>
      </c>
      <c r="AV260" s="19" t="s">
        <v>1565</v>
      </c>
      <c r="AW260" s="19">
        <v>2005</v>
      </c>
      <c r="AX260" s="19">
        <v>3</v>
      </c>
      <c r="AY260" s="19" t="s">
        <v>1566</v>
      </c>
      <c r="AZ260" s="19" t="s">
        <v>1567</v>
      </c>
      <c r="BA260" s="19">
        <v>2006</v>
      </c>
      <c r="BB260" t="str">
        <f>VLOOKUP(AC260,CTCwiretagcode!A$2:C$708,3,FALSE)</f>
        <v>SAM</v>
      </c>
      <c r="BC260" t="str">
        <f t="shared" si="9"/>
        <v>mix</v>
      </c>
      <c r="BD260">
        <f t="shared" si="10"/>
        <v>3</v>
      </c>
    </row>
    <row r="261" spans="1:56" x14ac:dyDescent="0.25">
      <c r="A261" s="19" t="s">
        <v>1501</v>
      </c>
      <c r="B261" s="19">
        <v>4.0999999999999996</v>
      </c>
      <c r="C261" s="19">
        <v>20120731</v>
      </c>
      <c r="D261" s="19" t="s">
        <v>41</v>
      </c>
      <c r="E261" s="19" t="s">
        <v>41</v>
      </c>
      <c r="F261" s="19">
        <v>1985436</v>
      </c>
      <c r="G261" s="19">
        <v>1</v>
      </c>
      <c r="H261" s="19">
        <v>2008</v>
      </c>
      <c r="I261" s="19">
        <v>20080822</v>
      </c>
      <c r="J261" s="19" t="s">
        <v>1501</v>
      </c>
      <c r="K261" s="19">
        <v>6</v>
      </c>
      <c r="L261" s="19">
        <v>34</v>
      </c>
      <c r="M261" s="19">
        <v>23</v>
      </c>
      <c r="N261" s="19">
        <v>49</v>
      </c>
      <c r="O261" s="19" t="s">
        <v>1502</v>
      </c>
      <c r="P261" s="19">
        <v>5</v>
      </c>
      <c r="Q261" s="19" t="s">
        <v>1518</v>
      </c>
      <c r="R261" s="19"/>
      <c r="S261" s="19">
        <v>5000</v>
      </c>
      <c r="T261" s="19" t="s">
        <v>110</v>
      </c>
      <c r="U261" s="19"/>
      <c r="V261" s="19"/>
      <c r="W261" s="19"/>
      <c r="X261" s="19">
        <v>700</v>
      </c>
      <c r="Y261" s="19">
        <v>0</v>
      </c>
      <c r="Z261" s="19">
        <v>1</v>
      </c>
      <c r="AA261" s="19" t="s">
        <v>48</v>
      </c>
      <c r="AB261" s="19">
        <v>1</v>
      </c>
      <c r="AC261" s="19">
        <v>633369</v>
      </c>
      <c r="AD261" s="19">
        <v>12</v>
      </c>
      <c r="AE261" s="19"/>
      <c r="AF261" s="19"/>
      <c r="AG261" s="19"/>
      <c r="AH261" s="19">
        <v>105990</v>
      </c>
      <c r="AI261" s="19">
        <v>1</v>
      </c>
      <c r="AJ261" s="19"/>
      <c r="AK261" s="19"/>
      <c r="AL261" s="19"/>
      <c r="AM261" s="19"/>
      <c r="AN261" s="19"/>
      <c r="AO261" s="19">
        <v>2.41</v>
      </c>
      <c r="AP261" s="19" t="s">
        <v>1519</v>
      </c>
      <c r="AQ261" s="19" t="s">
        <v>1502</v>
      </c>
      <c r="AR261" s="19" t="s">
        <v>1540</v>
      </c>
      <c r="AS261" s="19" t="s">
        <v>1562</v>
      </c>
      <c r="AT261" s="19" t="s">
        <v>1563</v>
      </c>
      <c r="AU261" s="19" t="s">
        <v>1564</v>
      </c>
      <c r="AV261" s="19" t="s">
        <v>1565</v>
      </c>
      <c r="AW261" s="19">
        <v>2005</v>
      </c>
      <c r="AX261" s="19">
        <v>3</v>
      </c>
      <c r="AY261" s="19" t="s">
        <v>1566</v>
      </c>
      <c r="AZ261" s="19" t="s">
        <v>1567</v>
      </c>
      <c r="BA261" s="19">
        <v>2006</v>
      </c>
      <c r="BB261" t="str">
        <f>VLOOKUP(AC261,CTCwiretagcode!A$2:C$708,3,FALSE)</f>
        <v>SAM</v>
      </c>
      <c r="BC261" t="str">
        <f t="shared" si="9"/>
        <v>mix</v>
      </c>
      <c r="BD261">
        <f t="shared" si="10"/>
        <v>3</v>
      </c>
    </row>
    <row r="262" spans="1:56" x14ac:dyDescent="0.25">
      <c r="A262" s="19" t="s">
        <v>1501</v>
      </c>
      <c r="B262" s="19">
        <v>4.0999999999999996</v>
      </c>
      <c r="C262" s="19">
        <v>20120731</v>
      </c>
      <c r="D262" s="19" t="s">
        <v>41</v>
      </c>
      <c r="E262" s="19" t="s">
        <v>41</v>
      </c>
      <c r="F262" s="19">
        <v>1985440</v>
      </c>
      <c r="G262" s="19">
        <v>1</v>
      </c>
      <c r="H262" s="19">
        <v>2008</v>
      </c>
      <c r="I262" s="19">
        <v>20080822</v>
      </c>
      <c r="J262" s="19" t="s">
        <v>1501</v>
      </c>
      <c r="K262" s="19">
        <v>6</v>
      </c>
      <c r="L262" s="19">
        <v>34</v>
      </c>
      <c r="M262" s="19">
        <v>23</v>
      </c>
      <c r="N262" s="19">
        <v>49</v>
      </c>
      <c r="O262" s="19" t="s">
        <v>1502</v>
      </c>
      <c r="P262" s="19">
        <v>5</v>
      </c>
      <c r="Q262" s="19" t="s">
        <v>1518</v>
      </c>
      <c r="R262" s="19"/>
      <c r="S262" s="19">
        <v>5000</v>
      </c>
      <c r="T262" s="19" t="s">
        <v>110</v>
      </c>
      <c r="U262" s="19"/>
      <c r="V262" s="19"/>
      <c r="W262" s="19"/>
      <c r="X262" s="19">
        <v>700</v>
      </c>
      <c r="Y262" s="19">
        <v>0</v>
      </c>
      <c r="Z262" s="19">
        <v>1</v>
      </c>
      <c r="AA262" s="19" t="s">
        <v>48</v>
      </c>
      <c r="AB262" s="19">
        <v>1</v>
      </c>
      <c r="AC262" s="19">
        <v>633369</v>
      </c>
      <c r="AD262" s="19">
        <v>12</v>
      </c>
      <c r="AE262" s="19"/>
      <c r="AF262" s="19"/>
      <c r="AG262" s="19"/>
      <c r="AH262" s="19">
        <v>105990</v>
      </c>
      <c r="AI262" s="19">
        <v>1</v>
      </c>
      <c r="AJ262" s="19"/>
      <c r="AK262" s="19"/>
      <c r="AL262" s="19"/>
      <c r="AM262" s="19"/>
      <c r="AN262" s="19"/>
      <c r="AO262" s="19">
        <v>2.41</v>
      </c>
      <c r="AP262" s="19" t="s">
        <v>1519</v>
      </c>
      <c r="AQ262" s="19" t="s">
        <v>1502</v>
      </c>
      <c r="AR262" s="19" t="s">
        <v>1540</v>
      </c>
      <c r="AS262" s="19" t="s">
        <v>1562</v>
      </c>
      <c r="AT262" s="19" t="s">
        <v>1563</v>
      </c>
      <c r="AU262" s="19" t="s">
        <v>1564</v>
      </c>
      <c r="AV262" s="19" t="s">
        <v>1565</v>
      </c>
      <c r="AW262" s="19">
        <v>2005</v>
      </c>
      <c r="AX262" s="19">
        <v>3</v>
      </c>
      <c r="AY262" s="19" t="s">
        <v>1566</v>
      </c>
      <c r="AZ262" s="19" t="s">
        <v>1567</v>
      </c>
      <c r="BA262" s="19">
        <v>2006</v>
      </c>
      <c r="BB262" t="str">
        <f>VLOOKUP(AC262,CTCwiretagcode!A$2:C$708,3,FALSE)</f>
        <v>SAM</v>
      </c>
      <c r="BC262" t="str">
        <f t="shared" si="9"/>
        <v>mix</v>
      </c>
      <c r="BD262">
        <f t="shared" si="10"/>
        <v>3</v>
      </c>
    </row>
    <row r="263" spans="1:56" x14ac:dyDescent="0.25">
      <c r="A263" s="19" t="s">
        <v>1501</v>
      </c>
      <c r="B263" s="19">
        <v>4.0999999999999996</v>
      </c>
      <c r="C263" s="19">
        <v>20120731</v>
      </c>
      <c r="D263" s="19" t="s">
        <v>41</v>
      </c>
      <c r="E263" s="19" t="s">
        <v>41</v>
      </c>
      <c r="F263" s="19">
        <v>1990582</v>
      </c>
      <c r="G263" s="19">
        <v>1</v>
      </c>
      <c r="H263" s="19">
        <v>2008</v>
      </c>
      <c r="I263" s="19">
        <v>20080822</v>
      </c>
      <c r="J263" s="19" t="s">
        <v>1501</v>
      </c>
      <c r="K263" s="19">
        <v>6</v>
      </c>
      <c r="L263" s="19">
        <v>34</v>
      </c>
      <c r="M263" s="19">
        <v>23</v>
      </c>
      <c r="N263" s="19">
        <v>49</v>
      </c>
      <c r="O263" s="19" t="s">
        <v>1502</v>
      </c>
      <c r="P263" s="19">
        <v>5</v>
      </c>
      <c r="Q263" s="19" t="s">
        <v>1518</v>
      </c>
      <c r="R263" s="19"/>
      <c r="S263" s="19">
        <v>5000</v>
      </c>
      <c r="T263" s="19" t="s">
        <v>45</v>
      </c>
      <c r="U263" s="19"/>
      <c r="V263" s="19"/>
      <c r="W263" s="19"/>
      <c r="X263" s="19">
        <v>660</v>
      </c>
      <c r="Y263" s="19">
        <v>0</v>
      </c>
      <c r="Z263" s="19">
        <v>1</v>
      </c>
      <c r="AA263" s="19" t="s">
        <v>48</v>
      </c>
      <c r="AB263" s="19">
        <v>1</v>
      </c>
      <c r="AC263" s="19">
        <v>633369</v>
      </c>
      <c r="AD263" s="19">
        <v>12</v>
      </c>
      <c r="AE263" s="19"/>
      <c r="AF263" s="19"/>
      <c r="AG263" s="19"/>
      <c r="AH263" s="19">
        <v>105990</v>
      </c>
      <c r="AI263" s="19">
        <v>1</v>
      </c>
      <c r="AJ263" s="19"/>
      <c r="AK263" s="19"/>
      <c r="AL263" s="19"/>
      <c r="AM263" s="19"/>
      <c r="AN263" s="19"/>
      <c r="AO263" s="19">
        <v>2.41</v>
      </c>
      <c r="AP263" s="19" t="s">
        <v>1519</v>
      </c>
      <c r="AQ263" s="19" t="s">
        <v>1502</v>
      </c>
      <c r="AR263" s="19" t="s">
        <v>1540</v>
      </c>
      <c r="AS263" s="19" t="s">
        <v>1562</v>
      </c>
      <c r="AT263" s="19" t="s">
        <v>1563</v>
      </c>
      <c r="AU263" s="19" t="s">
        <v>1564</v>
      </c>
      <c r="AV263" s="19" t="s">
        <v>1565</v>
      </c>
      <c r="AW263" s="19">
        <v>2005</v>
      </c>
      <c r="AX263" s="19">
        <v>3</v>
      </c>
      <c r="AY263" s="19" t="s">
        <v>1566</v>
      </c>
      <c r="AZ263" s="19" t="s">
        <v>1567</v>
      </c>
      <c r="BA263" s="19">
        <v>2006</v>
      </c>
      <c r="BB263" t="str">
        <f>VLOOKUP(AC263,CTCwiretagcode!A$2:C$708,3,FALSE)</f>
        <v>SAM</v>
      </c>
      <c r="BC263" t="str">
        <f t="shared" si="9"/>
        <v>mix</v>
      </c>
      <c r="BD263">
        <f t="shared" si="10"/>
        <v>3</v>
      </c>
    </row>
    <row r="264" spans="1:56" x14ac:dyDescent="0.25">
      <c r="A264" s="19" t="s">
        <v>1501</v>
      </c>
      <c r="B264" s="19">
        <v>4.0999999999999996</v>
      </c>
      <c r="C264" s="19">
        <v>20120731</v>
      </c>
      <c r="D264" s="19" t="s">
        <v>41</v>
      </c>
      <c r="E264" s="19" t="s">
        <v>41</v>
      </c>
      <c r="F264" s="19">
        <v>1990586</v>
      </c>
      <c r="G264" s="19">
        <v>1</v>
      </c>
      <c r="H264" s="19">
        <v>2008</v>
      </c>
      <c r="I264" s="19">
        <v>20080822</v>
      </c>
      <c r="J264" s="19" t="s">
        <v>1501</v>
      </c>
      <c r="K264" s="19">
        <v>6</v>
      </c>
      <c r="L264" s="19">
        <v>34</v>
      </c>
      <c r="M264" s="19">
        <v>23</v>
      </c>
      <c r="N264" s="19">
        <v>49</v>
      </c>
      <c r="O264" s="19" t="s">
        <v>1502</v>
      </c>
      <c r="P264" s="19">
        <v>5</v>
      </c>
      <c r="Q264" s="19" t="s">
        <v>1518</v>
      </c>
      <c r="R264" s="19"/>
      <c r="S264" s="19">
        <v>5000</v>
      </c>
      <c r="T264" s="19" t="s">
        <v>110</v>
      </c>
      <c r="U264" s="19"/>
      <c r="V264" s="19"/>
      <c r="W264" s="19"/>
      <c r="X264" s="19">
        <v>790</v>
      </c>
      <c r="Y264" s="19">
        <v>0</v>
      </c>
      <c r="Z264" s="19">
        <v>1</v>
      </c>
      <c r="AA264" s="19" t="s">
        <v>48</v>
      </c>
      <c r="AB264" s="19">
        <v>1</v>
      </c>
      <c r="AC264" s="19">
        <v>633369</v>
      </c>
      <c r="AD264" s="19">
        <v>12</v>
      </c>
      <c r="AE264" s="19"/>
      <c r="AF264" s="19"/>
      <c r="AG264" s="19"/>
      <c r="AH264" s="19">
        <v>105990</v>
      </c>
      <c r="AI264" s="19">
        <v>1</v>
      </c>
      <c r="AJ264" s="19"/>
      <c r="AK264" s="19"/>
      <c r="AL264" s="19"/>
      <c r="AM264" s="19"/>
      <c r="AN264" s="19"/>
      <c r="AO264" s="19">
        <v>2.41</v>
      </c>
      <c r="AP264" s="19" t="s">
        <v>1519</v>
      </c>
      <c r="AQ264" s="19" t="s">
        <v>1502</v>
      </c>
      <c r="AR264" s="19" t="s">
        <v>1540</v>
      </c>
      <c r="AS264" s="19" t="s">
        <v>1562</v>
      </c>
      <c r="AT264" s="19" t="s">
        <v>1563</v>
      </c>
      <c r="AU264" s="19" t="s">
        <v>1564</v>
      </c>
      <c r="AV264" s="19" t="s">
        <v>1565</v>
      </c>
      <c r="AW264" s="19">
        <v>2005</v>
      </c>
      <c r="AX264" s="19">
        <v>3</v>
      </c>
      <c r="AY264" s="19" t="s">
        <v>1566</v>
      </c>
      <c r="AZ264" s="19" t="s">
        <v>1567</v>
      </c>
      <c r="BA264" s="19">
        <v>2006</v>
      </c>
      <c r="BB264" t="str">
        <f>VLOOKUP(AC264,CTCwiretagcode!A$2:C$708,3,FALSE)</f>
        <v>SAM</v>
      </c>
      <c r="BC264" t="str">
        <f t="shared" si="9"/>
        <v>mix</v>
      </c>
      <c r="BD264">
        <f t="shared" si="10"/>
        <v>3</v>
      </c>
    </row>
    <row r="265" spans="1:56" x14ac:dyDescent="0.25">
      <c r="A265" s="19" t="s">
        <v>1501</v>
      </c>
      <c r="B265" s="19">
        <v>4.0999999999999996</v>
      </c>
      <c r="C265" s="19">
        <v>20120731</v>
      </c>
      <c r="D265" s="19" t="s">
        <v>41</v>
      </c>
      <c r="E265" s="19" t="s">
        <v>41</v>
      </c>
      <c r="F265" s="19">
        <v>1990605</v>
      </c>
      <c r="G265" s="19">
        <v>1</v>
      </c>
      <c r="H265" s="19">
        <v>2008</v>
      </c>
      <c r="I265" s="19">
        <v>20080822</v>
      </c>
      <c r="J265" s="19" t="s">
        <v>1501</v>
      </c>
      <c r="K265" s="19">
        <v>6</v>
      </c>
      <c r="L265" s="19">
        <v>34</v>
      </c>
      <c r="M265" s="19">
        <v>23</v>
      </c>
      <c r="N265" s="19">
        <v>49</v>
      </c>
      <c r="O265" s="19" t="s">
        <v>1502</v>
      </c>
      <c r="P265" s="19">
        <v>5</v>
      </c>
      <c r="Q265" s="19" t="s">
        <v>1518</v>
      </c>
      <c r="R265" s="19"/>
      <c r="S265" s="19">
        <v>5000</v>
      </c>
      <c r="T265" s="19" t="s">
        <v>45</v>
      </c>
      <c r="U265" s="19"/>
      <c r="V265" s="19"/>
      <c r="W265" s="19"/>
      <c r="X265" s="19">
        <v>690</v>
      </c>
      <c r="Y265" s="19">
        <v>0</v>
      </c>
      <c r="Z265" s="19">
        <v>1</v>
      </c>
      <c r="AA265" s="19" t="s">
        <v>48</v>
      </c>
      <c r="AB265" s="19">
        <v>1</v>
      </c>
      <c r="AC265" s="19">
        <v>633369</v>
      </c>
      <c r="AD265" s="19">
        <v>12</v>
      </c>
      <c r="AE265" s="19"/>
      <c r="AF265" s="19"/>
      <c r="AG265" s="19"/>
      <c r="AH265" s="19">
        <v>105990</v>
      </c>
      <c r="AI265" s="19">
        <v>1</v>
      </c>
      <c r="AJ265" s="19"/>
      <c r="AK265" s="19"/>
      <c r="AL265" s="19"/>
      <c r="AM265" s="19"/>
      <c r="AN265" s="19"/>
      <c r="AO265" s="19">
        <v>2.41</v>
      </c>
      <c r="AP265" s="19" t="s">
        <v>1519</v>
      </c>
      <c r="AQ265" s="19" t="s">
        <v>1502</v>
      </c>
      <c r="AR265" s="19" t="s">
        <v>1540</v>
      </c>
      <c r="AS265" s="19" t="s">
        <v>1562</v>
      </c>
      <c r="AT265" s="19" t="s">
        <v>1563</v>
      </c>
      <c r="AU265" s="19" t="s">
        <v>1564</v>
      </c>
      <c r="AV265" s="19" t="s">
        <v>1565</v>
      </c>
      <c r="AW265" s="19">
        <v>2005</v>
      </c>
      <c r="AX265" s="19">
        <v>3</v>
      </c>
      <c r="AY265" s="19" t="s">
        <v>1566</v>
      </c>
      <c r="AZ265" s="19" t="s">
        <v>1567</v>
      </c>
      <c r="BA265" s="19">
        <v>2006</v>
      </c>
      <c r="BB265" t="str">
        <f>VLOOKUP(AC265,CTCwiretagcode!A$2:C$708,3,FALSE)</f>
        <v>SAM</v>
      </c>
      <c r="BC265" t="str">
        <f t="shared" si="9"/>
        <v>mix</v>
      </c>
      <c r="BD265">
        <f t="shared" si="10"/>
        <v>3</v>
      </c>
    </row>
    <row r="266" spans="1:56" x14ac:dyDescent="0.25">
      <c r="A266" s="19" t="s">
        <v>1501</v>
      </c>
      <c r="B266" s="19">
        <v>4.0999999999999996</v>
      </c>
      <c r="C266" s="19">
        <v>20120731</v>
      </c>
      <c r="D266" s="19" t="s">
        <v>41</v>
      </c>
      <c r="E266" s="19" t="s">
        <v>41</v>
      </c>
      <c r="F266" s="19">
        <v>1985447</v>
      </c>
      <c r="G266" s="19">
        <v>1</v>
      </c>
      <c r="H266" s="19">
        <v>2008</v>
      </c>
      <c r="I266" s="19">
        <v>20080822</v>
      </c>
      <c r="J266" s="19" t="s">
        <v>1501</v>
      </c>
      <c r="K266" s="19">
        <v>6</v>
      </c>
      <c r="L266" s="19">
        <v>34</v>
      </c>
      <c r="M266" s="19">
        <v>23</v>
      </c>
      <c r="N266" s="19">
        <v>49</v>
      </c>
      <c r="O266" s="19" t="s">
        <v>1502</v>
      </c>
      <c r="P266" s="19">
        <v>5</v>
      </c>
      <c r="Q266" s="19" t="s">
        <v>1518</v>
      </c>
      <c r="R266" s="19"/>
      <c r="S266" s="19">
        <v>5000</v>
      </c>
      <c r="T266" s="19" t="s">
        <v>45</v>
      </c>
      <c r="U266" s="19"/>
      <c r="V266" s="19"/>
      <c r="W266" s="19"/>
      <c r="X266" s="19">
        <v>700</v>
      </c>
      <c r="Y266" s="19">
        <v>0</v>
      </c>
      <c r="Z266" s="19">
        <v>1</v>
      </c>
      <c r="AA266" s="19" t="s">
        <v>48</v>
      </c>
      <c r="AB266" s="19">
        <v>1</v>
      </c>
      <c r="AC266" s="19">
        <v>633369</v>
      </c>
      <c r="AD266" s="19">
        <v>12</v>
      </c>
      <c r="AE266" s="19"/>
      <c r="AF266" s="19"/>
      <c r="AG266" s="19"/>
      <c r="AH266" s="19">
        <v>105990</v>
      </c>
      <c r="AI266" s="19">
        <v>1</v>
      </c>
      <c r="AJ266" s="19"/>
      <c r="AK266" s="19"/>
      <c r="AL266" s="19"/>
      <c r="AM266" s="19"/>
      <c r="AN266" s="19"/>
      <c r="AO266" s="19">
        <v>2.41</v>
      </c>
      <c r="AP266" s="19" t="s">
        <v>1519</v>
      </c>
      <c r="AQ266" s="19" t="s">
        <v>1502</v>
      </c>
      <c r="AR266" s="19" t="s">
        <v>1540</v>
      </c>
      <c r="AS266" s="19" t="s">
        <v>1562</v>
      </c>
      <c r="AT266" s="19" t="s">
        <v>1563</v>
      </c>
      <c r="AU266" s="19" t="s">
        <v>1564</v>
      </c>
      <c r="AV266" s="19" t="s">
        <v>1565</v>
      </c>
      <c r="AW266" s="19">
        <v>2005</v>
      </c>
      <c r="AX266" s="19">
        <v>3</v>
      </c>
      <c r="AY266" s="19" t="s">
        <v>1566</v>
      </c>
      <c r="AZ266" s="19" t="s">
        <v>1567</v>
      </c>
      <c r="BA266" s="19">
        <v>2006</v>
      </c>
      <c r="BB266" t="str">
        <f>VLOOKUP(AC266,CTCwiretagcode!A$2:C$708,3,FALSE)</f>
        <v>SAM</v>
      </c>
      <c r="BC266" t="str">
        <f t="shared" si="9"/>
        <v>mix</v>
      </c>
      <c r="BD266">
        <f t="shared" si="10"/>
        <v>3</v>
      </c>
    </row>
    <row r="267" spans="1:56" x14ac:dyDescent="0.25">
      <c r="A267" s="19" t="s">
        <v>1501</v>
      </c>
      <c r="B267" s="19">
        <v>4.0999999999999996</v>
      </c>
      <c r="C267" s="19">
        <v>20120731</v>
      </c>
      <c r="D267" s="19" t="s">
        <v>41</v>
      </c>
      <c r="E267" s="19" t="s">
        <v>41</v>
      </c>
      <c r="F267" s="19">
        <v>1985459</v>
      </c>
      <c r="G267" s="19">
        <v>1</v>
      </c>
      <c r="H267" s="19">
        <v>2008</v>
      </c>
      <c r="I267" s="19">
        <v>20080822</v>
      </c>
      <c r="J267" s="19" t="s">
        <v>1501</v>
      </c>
      <c r="K267" s="19">
        <v>6</v>
      </c>
      <c r="L267" s="19">
        <v>34</v>
      </c>
      <c r="M267" s="19">
        <v>23</v>
      </c>
      <c r="N267" s="19">
        <v>49</v>
      </c>
      <c r="O267" s="19" t="s">
        <v>1502</v>
      </c>
      <c r="P267" s="19">
        <v>5</v>
      </c>
      <c r="Q267" s="19" t="s">
        <v>1518</v>
      </c>
      <c r="R267" s="19"/>
      <c r="S267" s="19">
        <v>5000</v>
      </c>
      <c r="T267" s="19" t="s">
        <v>110</v>
      </c>
      <c r="U267" s="19"/>
      <c r="V267" s="19"/>
      <c r="W267" s="19"/>
      <c r="X267" s="19">
        <v>740</v>
      </c>
      <c r="Y267" s="19">
        <v>0</v>
      </c>
      <c r="Z267" s="19">
        <v>1</v>
      </c>
      <c r="AA267" s="19" t="s">
        <v>48</v>
      </c>
      <c r="AB267" s="19">
        <v>1</v>
      </c>
      <c r="AC267" s="19">
        <v>633369</v>
      </c>
      <c r="AD267" s="19">
        <v>12</v>
      </c>
      <c r="AE267" s="19"/>
      <c r="AF267" s="19"/>
      <c r="AG267" s="19"/>
      <c r="AH267" s="19">
        <v>105990</v>
      </c>
      <c r="AI267" s="19">
        <v>1</v>
      </c>
      <c r="AJ267" s="19"/>
      <c r="AK267" s="19"/>
      <c r="AL267" s="19"/>
      <c r="AM267" s="19"/>
      <c r="AN267" s="19"/>
      <c r="AO267" s="19">
        <v>2.41</v>
      </c>
      <c r="AP267" s="19" t="s">
        <v>1519</v>
      </c>
      <c r="AQ267" s="19" t="s">
        <v>1502</v>
      </c>
      <c r="AR267" s="19" t="s">
        <v>1540</v>
      </c>
      <c r="AS267" s="19" t="s">
        <v>1562</v>
      </c>
      <c r="AT267" s="19" t="s">
        <v>1563</v>
      </c>
      <c r="AU267" s="19" t="s">
        <v>1564</v>
      </c>
      <c r="AV267" s="19" t="s">
        <v>1565</v>
      </c>
      <c r="AW267" s="19">
        <v>2005</v>
      </c>
      <c r="AX267" s="19">
        <v>3</v>
      </c>
      <c r="AY267" s="19" t="s">
        <v>1566</v>
      </c>
      <c r="AZ267" s="19" t="s">
        <v>1567</v>
      </c>
      <c r="BA267" s="19">
        <v>2006</v>
      </c>
      <c r="BB267" t="str">
        <f>VLOOKUP(AC267,CTCwiretagcode!A$2:C$708,3,FALSE)</f>
        <v>SAM</v>
      </c>
      <c r="BC267" t="str">
        <f t="shared" si="9"/>
        <v>mix</v>
      </c>
      <c r="BD267">
        <f t="shared" si="10"/>
        <v>3</v>
      </c>
    </row>
    <row r="268" spans="1:56" x14ac:dyDescent="0.25">
      <c r="A268" s="19" t="s">
        <v>1501</v>
      </c>
      <c r="B268" s="19">
        <v>4.0999999999999996</v>
      </c>
      <c r="C268" s="19">
        <v>20120731</v>
      </c>
      <c r="D268" s="19" t="s">
        <v>41</v>
      </c>
      <c r="E268" s="19" t="s">
        <v>41</v>
      </c>
      <c r="F268" s="19">
        <v>1990551</v>
      </c>
      <c r="G268" s="19">
        <v>1</v>
      </c>
      <c r="H268" s="19">
        <v>2008</v>
      </c>
      <c r="I268" s="19">
        <v>20080822</v>
      </c>
      <c r="J268" s="19" t="s">
        <v>1501</v>
      </c>
      <c r="K268" s="19">
        <v>6</v>
      </c>
      <c r="L268" s="19">
        <v>34</v>
      </c>
      <c r="M268" s="19">
        <v>23</v>
      </c>
      <c r="N268" s="19">
        <v>49</v>
      </c>
      <c r="O268" s="19" t="s">
        <v>1502</v>
      </c>
      <c r="P268" s="19">
        <v>5</v>
      </c>
      <c r="Q268" s="19" t="s">
        <v>1518</v>
      </c>
      <c r="R268" s="19"/>
      <c r="S268" s="19">
        <v>5000</v>
      </c>
      <c r="T268" s="19" t="s">
        <v>110</v>
      </c>
      <c r="U268" s="19"/>
      <c r="V268" s="19"/>
      <c r="W268" s="19"/>
      <c r="X268" s="19">
        <v>720</v>
      </c>
      <c r="Y268" s="19">
        <v>0</v>
      </c>
      <c r="Z268" s="19">
        <v>1</v>
      </c>
      <c r="AA268" s="19" t="s">
        <v>48</v>
      </c>
      <c r="AB268" s="19">
        <v>1</v>
      </c>
      <c r="AC268" s="19">
        <v>633369</v>
      </c>
      <c r="AD268" s="19">
        <v>12</v>
      </c>
      <c r="AE268" s="19"/>
      <c r="AF268" s="19"/>
      <c r="AG268" s="19"/>
      <c r="AH268" s="19">
        <v>105990</v>
      </c>
      <c r="AI268" s="19">
        <v>1</v>
      </c>
      <c r="AJ268" s="19"/>
      <c r="AK268" s="19"/>
      <c r="AL268" s="19"/>
      <c r="AM268" s="19"/>
      <c r="AN268" s="19"/>
      <c r="AO268" s="19">
        <v>2.41</v>
      </c>
      <c r="AP268" s="19" t="s">
        <v>1519</v>
      </c>
      <c r="AQ268" s="19" t="s">
        <v>1502</v>
      </c>
      <c r="AR268" s="19" t="s">
        <v>1540</v>
      </c>
      <c r="AS268" s="19" t="s">
        <v>1562</v>
      </c>
      <c r="AT268" s="19" t="s">
        <v>1563</v>
      </c>
      <c r="AU268" s="19" t="s">
        <v>1564</v>
      </c>
      <c r="AV268" s="19" t="s">
        <v>1565</v>
      </c>
      <c r="AW268" s="19">
        <v>2005</v>
      </c>
      <c r="AX268" s="19">
        <v>3</v>
      </c>
      <c r="AY268" s="19" t="s">
        <v>1566</v>
      </c>
      <c r="AZ268" s="19" t="s">
        <v>1567</v>
      </c>
      <c r="BA268" s="19">
        <v>2006</v>
      </c>
      <c r="BB268" t="str">
        <f>VLOOKUP(AC268,CTCwiretagcode!A$2:C$708,3,FALSE)</f>
        <v>SAM</v>
      </c>
      <c r="BC268" t="str">
        <f t="shared" si="9"/>
        <v>mix</v>
      </c>
      <c r="BD268">
        <f t="shared" si="10"/>
        <v>3</v>
      </c>
    </row>
    <row r="269" spans="1:56" x14ac:dyDescent="0.25">
      <c r="A269" s="19" t="s">
        <v>1501</v>
      </c>
      <c r="B269" s="19">
        <v>4.0999999999999996</v>
      </c>
      <c r="C269" s="19">
        <v>20120731</v>
      </c>
      <c r="D269" s="19" t="s">
        <v>41</v>
      </c>
      <c r="E269" s="19" t="s">
        <v>41</v>
      </c>
      <c r="F269" s="19">
        <v>1990559</v>
      </c>
      <c r="G269" s="19">
        <v>1</v>
      </c>
      <c r="H269" s="19">
        <v>2008</v>
      </c>
      <c r="I269" s="19">
        <v>20080822</v>
      </c>
      <c r="J269" s="19" t="s">
        <v>1501</v>
      </c>
      <c r="K269" s="19">
        <v>6</v>
      </c>
      <c r="L269" s="19">
        <v>34</v>
      </c>
      <c r="M269" s="19">
        <v>23</v>
      </c>
      <c r="N269" s="19">
        <v>49</v>
      </c>
      <c r="O269" s="19" t="s">
        <v>1502</v>
      </c>
      <c r="P269" s="19">
        <v>5</v>
      </c>
      <c r="Q269" s="19" t="s">
        <v>1518</v>
      </c>
      <c r="R269" s="19"/>
      <c r="S269" s="19">
        <v>5000</v>
      </c>
      <c r="T269" s="19" t="s">
        <v>110</v>
      </c>
      <c r="U269" s="19"/>
      <c r="V269" s="19"/>
      <c r="W269" s="19"/>
      <c r="X269" s="19">
        <v>740</v>
      </c>
      <c r="Y269" s="19">
        <v>0</v>
      </c>
      <c r="Z269" s="19">
        <v>1</v>
      </c>
      <c r="AA269" s="19" t="s">
        <v>48</v>
      </c>
      <c r="AB269" s="19">
        <v>1</v>
      </c>
      <c r="AC269" s="19">
        <v>633369</v>
      </c>
      <c r="AD269" s="19">
        <v>12</v>
      </c>
      <c r="AE269" s="19"/>
      <c r="AF269" s="19"/>
      <c r="AG269" s="19"/>
      <c r="AH269" s="19">
        <v>105990</v>
      </c>
      <c r="AI269" s="19">
        <v>1</v>
      </c>
      <c r="AJ269" s="19"/>
      <c r="AK269" s="19"/>
      <c r="AL269" s="19"/>
      <c r="AM269" s="19"/>
      <c r="AN269" s="19"/>
      <c r="AO269" s="19">
        <v>2.41</v>
      </c>
      <c r="AP269" s="19" t="s">
        <v>1519</v>
      </c>
      <c r="AQ269" s="19" t="s">
        <v>1502</v>
      </c>
      <c r="AR269" s="19" t="s">
        <v>1540</v>
      </c>
      <c r="AS269" s="19" t="s">
        <v>1562</v>
      </c>
      <c r="AT269" s="19" t="s">
        <v>1563</v>
      </c>
      <c r="AU269" s="19" t="s">
        <v>1564</v>
      </c>
      <c r="AV269" s="19" t="s">
        <v>1565</v>
      </c>
      <c r="AW269" s="19">
        <v>2005</v>
      </c>
      <c r="AX269" s="19">
        <v>3</v>
      </c>
      <c r="AY269" s="19" t="s">
        <v>1566</v>
      </c>
      <c r="AZ269" s="19" t="s">
        <v>1567</v>
      </c>
      <c r="BA269" s="19">
        <v>2006</v>
      </c>
      <c r="BB269" t="str">
        <f>VLOOKUP(AC269,CTCwiretagcode!A$2:C$708,3,FALSE)</f>
        <v>SAM</v>
      </c>
      <c r="BC269" t="str">
        <f t="shared" si="9"/>
        <v>mix</v>
      </c>
      <c r="BD269">
        <f t="shared" si="10"/>
        <v>3</v>
      </c>
    </row>
    <row r="270" spans="1:56" x14ac:dyDescent="0.25">
      <c r="A270" s="19" t="s">
        <v>1501</v>
      </c>
      <c r="B270" s="19">
        <v>4.0999999999999996</v>
      </c>
      <c r="C270" s="19">
        <v>20120731</v>
      </c>
      <c r="D270" s="19" t="s">
        <v>41</v>
      </c>
      <c r="E270" s="19" t="s">
        <v>41</v>
      </c>
      <c r="F270" s="19">
        <v>2005845</v>
      </c>
      <c r="G270" s="19">
        <v>1</v>
      </c>
      <c r="H270" s="19">
        <v>2008</v>
      </c>
      <c r="I270" s="19">
        <v>20080826</v>
      </c>
      <c r="J270" s="19" t="s">
        <v>1501</v>
      </c>
      <c r="K270" s="19">
        <v>6</v>
      </c>
      <c r="L270" s="19">
        <v>35</v>
      </c>
      <c r="M270" s="19">
        <v>23</v>
      </c>
      <c r="N270" s="19">
        <v>49</v>
      </c>
      <c r="O270" s="19" t="s">
        <v>1502</v>
      </c>
      <c r="P270" s="19">
        <v>5</v>
      </c>
      <c r="Q270" s="19" t="s">
        <v>1518</v>
      </c>
      <c r="R270" s="19"/>
      <c r="S270" s="19">
        <v>5000</v>
      </c>
      <c r="T270" s="19" t="s">
        <v>110</v>
      </c>
      <c r="U270" s="19"/>
      <c r="V270" s="19"/>
      <c r="W270" s="19"/>
      <c r="X270" s="19">
        <v>740</v>
      </c>
      <c r="Y270" s="19">
        <v>0</v>
      </c>
      <c r="Z270" s="19">
        <v>1</v>
      </c>
      <c r="AA270" s="19" t="s">
        <v>48</v>
      </c>
      <c r="AB270" s="19">
        <v>1</v>
      </c>
      <c r="AC270" s="19">
        <v>633369</v>
      </c>
      <c r="AD270" s="19">
        <v>12</v>
      </c>
      <c r="AE270" s="19"/>
      <c r="AF270" s="19"/>
      <c r="AG270" s="19"/>
      <c r="AH270" s="19">
        <v>105991</v>
      </c>
      <c r="AI270" s="19">
        <v>1</v>
      </c>
      <c r="AJ270" s="19"/>
      <c r="AK270" s="19"/>
      <c r="AL270" s="19"/>
      <c r="AM270" s="19"/>
      <c r="AN270" s="19"/>
      <c r="AO270" s="19">
        <v>2.89</v>
      </c>
      <c r="AP270" s="19" t="s">
        <v>1519</v>
      </c>
      <c r="AQ270" s="19" t="s">
        <v>1502</v>
      </c>
      <c r="AR270" s="19" t="s">
        <v>1540</v>
      </c>
      <c r="AS270" s="19" t="s">
        <v>1562</v>
      </c>
      <c r="AT270" s="19" t="s">
        <v>1563</v>
      </c>
      <c r="AU270" s="19" t="s">
        <v>1564</v>
      </c>
      <c r="AV270" s="19" t="s">
        <v>1565</v>
      </c>
      <c r="AW270" s="19">
        <v>2005</v>
      </c>
      <c r="AX270" s="19">
        <v>3</v>
      </c>
      <c r="AY270" s="19" t="s">
        <v>1566</v>
      </c>
      <c r="AZ270" s="19" t="s">
        <v>1567</v>
      </c>
      <c r="BA270" s="19">
        <v>2006</v>
      </c>
      <c r="BB270" t="str">
        <f>VLOOKUP(AC270,CTCwiretagcode!A$2:C$708,3,FALSE)</f>
        <v>SAM</v>
      </c>
      <c r="BC270" t="str">
        <f t="shared" si="9"/>
        <v>mix</v>
      </c>
      <c r="BD270">
        <f t="shared" si="10"/>
        <v>3</v>
      </c>
    </row>
    <row r="271" spans="1:56" x14ac:dyDescent="0.25">
      <c r="A271" s="19" t="s">
        <v>1501</v>
      </c>
      <c r="B271" s="19">
        <v>4.0999999999999996</v>
      </c>
      <c r="C271" s="19">
        <v>20120731</v>
      </c>
      <c r="D271" s="19" t="s">
        <v>41</v>
      </c>
      <c r="E271" s="19" t="s">
        <v>41</v>
      </c>
      <c r="F271" s="19">
        <v>2005861</v>
      </c>
      <c r="G271" s="19">
        <v>1</v>
      </c>
      <c r="H271" s="19">
        <v>2008</v>
      </c>
      <c r="I271" s="19">
        <v>20080826</v>
      </c>
      <c r="J271" s="19" t="s">
        <v>1501</v>
      </c>
      <c r="K271" s="19">
        <v>6</v>
      </c>
      <c r="L271" s="19">
        <v>35</v>
      </c>
      <c r="M271" s="19">
        <v>23</v>
      </c>
      <c r="N271" s="19">
        <v>49</v>
      </c>
      <c r="O271" s="19" t="s">
        <v>1502</v>
      </c>
      <c r="P271" s="19">
        <v>5</v>
      </c>
      <c r="Q271" s="19" t="s">
        <v>1518</v>
      </c>
      <c r="R271" s="19"/>
      <c r="S271" s="19">
        <v>5000</v>
      </c>
      <c r="T271" s="19" t="s">
        <v>45</v>
      </c>
      <c r="U271" s="19"/>
      <c r="V271" s="19"/>
      <c r="W271" s="19"/>
      <c r="X271" s="19">
        <v>730</v>
      </c>
      <c r="Y271" s="19">
        <v>0</v>
      </c>
      <c r="Z271" s="19">
        <v>1</v>
      </c>
      <c r="AA271" s="19" t="s">
        <v>48</v>
      </c>
      <c r="AB271" s="19">
        <v>1</v>
      </c>
      <c r="AC271" s="19">
        <v>633369</v>
      </c>
      <c r="AD271" s="19">
        <v>12</v>
      </c>
      <c r="AE271" s="19"/>
      <c r="AF271" s="19"/>
      <c r="AG271" s="19"/>
      <c r="AH271" s="19">
        <v>105991</v>
      </c>
      <c r="AI271" s="19">
        <v>1</v>
      </c>
      <c r="AJ271" s="19"/>
      <c r="AK271" s="19"/>
      <c r="AL271" s="19"/>
      <c r="AM271" s="19"/>
      <c r="AN271" s="19"/>
      <c r="AO271" s="19">
        <v>2.89</v>
      </c>
      <c r="AP271" s="19" t="s">
        <v>1519</v>
      </c>
      <c r="AQ271" s="19" t="s">
        <v>1502</v>
      </c>
      <c r="AR271" s="19" t="s">
        <v>1540</v>
      </c>
      <c r="AS271" s="19" t="s">
        <v>1562</v>
      </c>
      <c r="AT271" s="19" t="s">
        <v>1563</v>
      </c>
      <c r="AU271" s="19" t="s">
        <v>1564</v>
      </c>
      <c r="AV271" s="19" t="s">
        <v>1565</v>
      </c>
      <c r="AW271" s="19">
        <v>2005</v>
      </c>
      <c r="AX271" s="19">
        <v>3</v>
      </c>
      <c r="AY271" s="19" t="s">
        <v>1566</v>
      </c>
      <c r="AZ271" s="19" t="s">
        <v>1567</v>
      </c>
      <c r="BA271" s="19">
        <v>2006</v>
      </c>
      <c r="BB271" t="str">
        <f>VLOOKUP(AC271,CTCwiretagcode!A$2:C$708,3,FALSE)</f>
        <v>SAM</v>
      </c>
      <c r="BC271" t="str">
        <f t="shared" si="9"/>
        <v>mix</v>
      </c>
      <c r="BD271">
        <f t="shared" si="10"/>
        <v>3</v>
      </c>
    </row>
    <row r="272" spans="1:56" x14ac:dyDescent="0.25">
      <c r="A272" s="19" t="s">
        <v>1501</v>
      </c>
      <c r="B272" s="19">
        <v>4.0999999999999996</v>
      </c>
      <c r="C272" s="19">
        <v>20120731</v>
      </c>
      <c r="D272" s="19" t="s">
        <v>41</v>
      </c>
      <c r="E272" s="19" t="s">
        <v>41</v>
      </c>
      <c r="F272" s="19">
        <v>1991642</v>
      </c>
      <c r="G272" s="19">
        <v>1</v>
      </c>
      <c r="H272" s="19">
        <v>2008</v>
      </c>
      <c r="I272" s="19">
        <v>20080826</v>
      </c>
      <c r="J272" s="19" t="s">
        <v>1501</v>
      </c>
      <c r="K272" s="19">
        <v>6</v>
      </c>
      <c r="L272" s="19">
        <v>35</v>
      </c>
      <c r="M272" s="19">
        <v>23</v>
      </c>
      <c r="N272" s="19">
        <v>49</v>
      </c>
      <c r="O272" s="19" t="s">
        <v>1502</v>
      </c>
      <c r="P272" s="19">
        <v>5</v>
      </c>
      <c r="Q272" s="19" t="s">
        <v>1518</v>
      </c>
      <c r="R272" s="19"/>
      <c r="S272" s="19">
        <v>5000</v>
      </c>
      <c r="T272" s="19" t="s">
        <v>110</v>
      </c>
      <c r="U272" s="19"/>
      <c r="V272" s="19"/>
      <c r="W272" s="19"/>
      <c r="X272" s="19">
        <v>780</v>
      </c>
      <c r="Y272" s="19">
        <v>0</v>
      </c>
      <c r="Z272" s="19">
        <v>1</v>
      </c>
      <c r="AA272" s="19" t="s">
        <v>48</v>
      </c>
      <c r="AB272" s="19">
        <v>1</v>
      </c>
      <c r="AC272" s="19">
        <v>633369</v>
      </c>
      <c r="AD272" s="19">
        <v>12</v>
      </c>
      <c r="AE272" s="19"/>
      <c r="AF272" s="19"/>
      <c r="AG272" s="19"/>
      <c r="AH272" s="19">
        <v>105991</v>
      </c>
      <c r="AI272" s="19">
        <v>1</v>
      </c>
      <c r="AJ272" s="19"/>
      <c r="AK272" s="19"/>
      <c r="AL272" s="19"/>
      <c r="AM272" s="19"/>
      <c r="AN272" s="19"/>
      <c r="AO272" s="19">
        <v>2.89</v>
      </c>
      <c r="AP272" s="19" t="s">
        <v>1519</v>
      </c>
      <c r="AQ272" s="19" t="s">
        <v>1502</v>
      </c>
      <c r="AR272" s="19" t="s">
        <v>1540</v>
      </c>
      <c r="AS272" s="19" t="s">
        <v>1562</v>
      </c>
      <c r="AT272" s="19" t="s">
        <v>1563</v>
      </c>
      <c r="AU272" s="19" t="s">
        <v>1564</v>
      </c>
      <c r="AV272" s="19" t="s">
        <v>1565</v>
      </c>
      <c r="AW272" s="19">
        <v>2005</v>
      </c>
      <c r="AX272" s="19">
        <v>3</v>
      </c>
      <c r="AY272" s="19" t="s">
        <v>1566</v>
      </c>
      <c r="AZ272" s="19" t="s">
        <v>1567</v>
      </c>
      <c r="BA272" s="19">
        <v>2006</v>
      </c>
      <c r="BB272" t="str">
        <f>VLOOKUP(AC272,CTCwiretagcode!A$2:C$708,3,FALSE)</f>
        <v>SAM</v>
      </c>
      <c r="BC272" t="str">
        <f t="shared" si="9"/>
        <v>mix</v>
      </c>
      <c r="BD272">
        <f t="shared" si="10"/>
        <v>3</v>
      </c>
    </row>
    <row r="273" spans="1:56" x14ac:dyDescent="0.25">
      <c r="A273" s="19" t="s">
        <v>1501</v>
      </c>
      <c r="B273" s="19">
        <v>4.0999999999999996</v>
      </c>
      <c r="C273" s="19">
        <v>20120731</v>
      </c>
      <c r="D273" s="19" t="s">
        <v>41</v>
      </c>
      <c r="E273" s="19" t="s">
        <v>41</v>
      </c>
      <c r="F273" s="19">
        <v>1991650</v>
      </c>
      <c r="G273" s="19">
        <v>1</v>
      </c>
      <c r="H273" s="19">
        <v>2008</v>
      </c>
      <c r="I273" s="19">
        <v>20080826</v>
      </c>
      <c r="J273" s="19" t="s">
        <v>1501</v>
      </c>
      <c r="K273" s="19">
        <v>6</v>
      </c>
      <c r="L273" s="19">
        <v>35</v>
      </c>
      <c r="M273" s="19">
        <v>23</v>
      </c>
      <c r="N273" s="19">
        <v>49</v>
      </c>
      <c r="O273" s="19" t="s">
        <v>1502</v>
      </c>
      <c r="P273" s="19">
        <v>5</v>
      </c>
      <c r="Q273" s="19" t="s">
        <v>1518</v>
      </c>
      <c r="R273" s="19"/>
      <c r="S273" s="19">
        <v>5000</v>
      </c>
      <c r="T273" s="19" t="s">
        <v>45</v>
      </c>
      <c r="U273" s="19"/>
      <c r="V273" s="19"/>
      <c r="W273" s="19"/>
      <c r="X273" s="19">
        <v>780</v>
      </c>
      <c r="Y273" s="19">
        <v>0</v>
      </c>
      <c r="Z273" s="19">
        <v>1</v>
      </c>
      <c r="AA273" s="19" t="s">
        <v>48</v>
      </c>
      <c r="AB273" s="19">
        <v>1</v>
      </c>
      <c r="AC273" s="19">
        <v>633369</v>
      </c>
      <c r="AD273" s="19">
        <v>12</v>
      </c>
      <c r="AE273" s="19"/>
      <c r="AF273" s="19"/>
      <c r="AG273" s="19"/>
      <c r="AH273" s="19">
        <v>105991</v>
      </c>
      <c r="AI273" s="19">
        <v>1</v>
      </c>
      <c r="AJ273" s="19"/>
      <c r="AK273" s="19"/>
      <c r="AL273" s="19"/>
      <c r="AM273" s="19"/>
      <c r="AN273" s="19"/>
      <c r="AO273" s="19">
        <v>2.89</v>
      </c>
      <c r="AP273" s="19" t="s">
        <v>1519</v>
      </c>
      <c r="AQ273" s="19" t="s">
        <v>1502</v>
      </c>
      <c r="AR273" s="19" t="s">
        <v>1540</v>
      </c>
      <c r="AS273" s="19" t="s">
        <v>1562</v>
      </c>
      <c r="AT273" s="19" t="s">
        <v>1563</v>
      </c>
      <c r="AU273" s="19" t="s">
        <v>1564</v>
      </c>
      <c r="AV273" s="19" t="s">
        <v>1565</v>
      </c>
      <c r="AW273" s="19">
        <v>2005</v>
      </c>
      <c r="AX273" s="19">
        <v>3</v>
      </c>
      <c r="AY273" s="19" t="s">
        <v>1566</v>
      </c>
      <c r="AZ273" s="19" t="s">
        <v>1567</v>
      </c>
      <c r="BA273" s="19">
        <v>2006</v>
      </c>
      <c r="BB273" t="str">
        <f>VLOOKUP(AC273,CTCwiretagcode!A$2:C$708,3,FALSE)</f>
        <v>SAM</v>
      </c>
      <c r="BC273" t="str">
        <f t="shared" si="9"/>
        <v>mix</v>
      </c>
      <c r="BD273">
        <f t="shared" si="10"/>
        <v>3</v>
      </c>
    </row>
    <row r="274" spans="1:56" x14ac:dyDescent="0.25">
      <c r="A274" s="19" t="s">
        <v>1501</v>
      </c>
      <c r="B274" s="19">
        <v>4.0999999999999996</v>
      </c>
      <c r="C274" s="19">
        <v>20120731</v>
      </c>
      <c r="D274" s="19" t="s">
        <v>41</v>
      </c>
      <c r="E274" s="19" t="s">
        <v>41</v>
      </c>
      <c r="F274" s="19">
        <v>1991654</v>
      </c>
      <c r="G274" s="19">
        <v>1</v>
      </c>
      <c r="H274" s="19">
        <v>2008</v>
      </c>
      <c r="I274" s="19">
        <v>20080826</v>
      </c>
      <c r="J274" s="19" t="s">
        <v>1501</v>
      </c>
      <c r="K274" s="19">
        <v>6</v>
      </c>
      <c r="L274" s="19">
        <v>35</v>
      </c>
      <c r="M274" s="19">
        <v>23</v>
      </c>
      <c r="N274" s="19">
        <v>49</v>
      </c>
      <c r="O274" s="19" t="s">
        <v>1502</v>
      </c>
      <c r="P274" s="19">
        <v>5</v>
      </c>
      <c r="Q274" s="19" t="s">
        <v>1518</v>
      </c>
      <c r="R274" s="19"/>
      <c r="S274" s="19">
        <v>5000</v>
      </c>
      <c r="T274" s="19" t="s">
        <v>45</v>
      </c>
      <c r="U274" s="19"/>
      <c r="V274" s="19"/>
      <c r="W274" s="19"/>
      <c r="X274" s="19">
        <v>720</v>
      </c>
      <c r="Y274" s="19">
        <v>0</v>
      </c>
      <c r="Z274" s="19">
        <v>1</v>
      </c>
      <c r="AA274" s="19" t="s">
        <v>48</v>
      </c>
      <c r="AB274" s="19">
        <v>1</v>
      </c>
      <c r="AC274" s="19">
        <v>633369</v>
      </c>
      <c r="AD274" s="19">
        <v>12</v>
      </c>
      <c r="AE274" s="19"/>
      <c r="AF274" s="19"/>
      <c r="AG274" s="19"/>
      <c r="AH274" s="19">
        <v>105991</v>
      </c>
      <c r="AI274" s="19">
        <v>1</v>
      </c>
      <c r="AJ274" s="19"/>
      <c r="AK274" s="19"/>
      <c r="AL274" s="19"/>
      <c r="AM274" s="19"/>
      <c r="AN274" s="19"/>
      <c r="AO274" s="19">
        <v>2.89</v>
      </c>
      <c r="AP274" s="19" t="s">
        <v>1519</v>
      </c>
      <c r="AQ274" s="19" t="s">
        <v>1502</v>
      </c>
      <c r="AR274" s="19" t="s">
        <v>1540</v>
      </c>
      <c r="AS274" s="19" t="s">
        <v>1562</v>
      </c>
      <c r="AT274" s="19" t="s">
        <v>1563</v>
      </c>
      <c r="AU274" s="19" t="s">
        <v>1564</v>
      </c>
      <c r="AV274" s="19" t="s">
        <v>1565</v>
      </c>
      <c r="AW274" s="19">
        <v>2005</v>
      </c>
      <c r="AX274" s="19">
        <v>3</v>
      </c>
      <c r="AY274" s="19" t="s">
        <v>1566</v>
      </c>
      <c r="AZ274" s="19" t="s">
        <v>1567</v>
      </c>
      <c r="BA274" s="19">
        <v>2006</v>
      </c>
      <c r="BB274" t="str">
        <f>VLOOKUP(AC274,CTCwiretagcode!A$2:C$708,3,FALSE)</f>
        <v>SAM</v>
      </c>
      <c r="BC274" t="str">
        <f t="shared" si="9"/>
        <v>mix</v>
      </c>
      <c r="BD274">
        <f t="shared" si="10"/>
        <v>3</v>
      </c>
    </row>
    <row r="275" spans="1:56" x14ac:dyDescent="0.25">
      <c r="A275" s="19" t="s">
        <v>1501</v>
      </c>
      <c r="B275" s="19">
        <v>4.0999999999999996</v>
      </c>
      <c r="C275" s="19">
        <v>20120731</v>
      </c>
      <c r="D275" s="19" t="s">
        <v>41</v>
      </c>
      <c r="E275" s="19" t="s">
        <v>41</v>
      </c>
      <c r="F275" s="19">
        <v>1988339</v>
      </c>
      <c r="G275" s="19">
        <v>1</v>
      </c>
      <c r="H275" s="19">
        <v>2008</v>
      </c>
      <c r="I275" s="19">
        <v>20080825</v>
      </c>
      <c r="J275" s="19" t="s">
        <v>1501</v>
      </c>
      <c r="K275" s="19">
        <v>6</v>
      </c>
      <c r="L275" s="19">
        <v>35</v>
      </c>
      <c r="M275" s="19">
        <v>23</v>
      </c>
      <c r="N275" s="19">
        <v>17</v>
      </c>
      <c r="O275" s="19" t="s">
        <v>1502</v>
      </c>
      <c r="P275" s="19">
        <v>5</v>
      </c>
      <c r="Q275" s="19" t="s">
        <v>1518</v>
      </c>
      <c r="R275" s="19"/>
      <c r="S275" s="19">
        <v>5000</v>
      </c>
      <c r="T275" s="19" t="s">
        <v>45</v>
      </c>
      <c r="U275" s="19"/>
      <c r="V275" s="19"/>
      <c r="W275" s="19"/>
      <c r="X275" s="19">
        <v>710</v>
      </c>
      <c r="Y275" s="19">
        <v>0</v>
      </c>
      <c r="Z275" s="19">
        <v>1</v>
      </c>
      <c r="AA275" s="19" t="s">
        <v>48</v>
      </c>
      <c r="AB275" s="19">
        <v>1</v>
      </c>
      <c r="AC275" s="19">
        <v>633369</v>
      </c>
      <c r="AD275" s="19">
        <v>12</v>
      </c>
      <c r="AE275" s="19"/>
      <c r="AF275" s="19"/>
      <c r="AG275" s="19"/>
      <c r="AH275" s="19">
        <v>105991</v>
      </c>
      <c r="AI275" s="19">
        <v>1</v>
      </c>
      <c r="AJ275" s="19"/>
      <c r="AK275" s="19"/>
      <c r="AL275" s="19"/>
      <c r="AM275" s="19"/>
      <c r="AN275" s="19"/>
      <c r="AO275" s="19">
        <v>2.89</v>
      </c>
      <c r="AP275" s="19" t="s">
        <v>1519</v>
      </c>
      <c r="AQ275" s="19" t="s">
        <v>1502</v>
      </c>
      <c r="AR275" s="19" t="s">
        <v>1540</v>
      </c>
      <c r="AS275" s="19" t="s">
        <v>1562</v>
      </c>
      <c r="AT275" s="19" t="s">
        <v>1563</v>
      </c>
      <c r="AU275" s="19" t="s">
        <v>1564</v>
      </c>
      <c r="AV275" s="19" t="s">
        <v>1565</v>
      </c>
      <c r="AW275" s="19">
        <v>2005</v>
      </c>
      <c r="AX275" s="19">
        <v>3</v>
      </c>
      <c r="AY275" s="19" t="s">
        <v>1566</v>
      </c>
      <c r="AZ275" s="19" t="s">
        <v>1567</v>
      </c>
      <c r="BA275" s="19">
        <v>2006</v>
      </c>
      <c r="BB275" t="str">
        <f>VLOOKUP(AC275,CTCwiretagcode!A$2:C$708,3,FALSE)</f>
        <v>SAM</v>
      </c>
      <c r="BC275" t="str">
        <f t="shared" si="9"/>
        <v>Tr</v>
      </c>
      <c r="BD275">
        <f t="shared" si="10"/>
        <v>3</v>
      </c>
    </row>
    <row r="276" spans="1:56" x14ac:dyDescent="0.25">
      <c r="A276" s="19" t="s">
        <v>1501</v>
      </c>
      <c r="B276" s="19">
        <v>4.0999999999999996</v>
      </c>
      <c r="C276" s="19">
        <v>20120731</v>
      </c>
      <c r="D276" s="19" t="s">
        <v>41</v>
      </c>
      <c r="E276" s="19" t="s">
        <v>41</v>
      </c>
      <c r="F276" s="19">
        <v>1988354</v>
      </c>
      <c r="G276" s="19">
        <v>1</v>
      </c>
      <c r="H276" s="19">
        <v>2008</v>
      </c>
      <c r="I276" s="19">
        <v>20080825</v>
      </c>
      <c r="J276" s="19" t="s">
        <v>1501</v>
      </c>
      <c r="K276" s="19">
        <v>6</v>
      </c>
      <c r="L276" s="19">
        <v>35</v>
      </c>
      <c r="M276" s="19">
        <v>23</v>
      </c>
      <c r="N276" s="19">
        <v>17</v>
      </c>
      <c r="O276" s="19" t="s">
        <v>1502</v>
      </c>
      <c r="P276" s="19">
        <v>5</v>
      </c>
      <c r="Q276" s="19" t="s">
        <v>1518</v>
      </c>
      <c r="R276" s="19"/>
      <c r="S276" s="19">
        <v>5000</v>
      </c>
      <c r="T276" s="19" t="s">
        <v>45</v>
      </c>
      <c r="U276" s="19"/>
      <c r="V276" s="19"/>
      <c r="W276" s="19"/>
      <c r="X276" s="19">
        <v>710</v>
      </c>
      <c r="Y276" s="19">
        <v>0</v>
      </c>
      <c r="Z276" s="19">
        <v>1</v>
      </c>
      <c r="AA276" s="19" t="s">
        <v>48</v>
      </c>
      <c r="AB276" s="19">
        <v>1</v>
      </c>
      <c r="AC276" s="19">
        <v>633369</v>
      </c>
      <c r="AD276" s="19">
        <v>12</v>
      </c>
      <c r="AE276" s="19"/>
      <c r="AF276" s="19"/>
      <c r="AG276" s="19"/>
      <c r="AH276" s="19">
        <v>105991</v>
      </c>
      <c r="AI276" s="19">
        <v>1</v>
      </c>
      <c r="AJ276" s="19"/>
      <c r="AK276" s="19"/>
      <c r="AL276" s="19"/>
      <c r="AM276" s="19"/>
      <c r="AN276" s="19"/>
      <c r="AO276" s="19">
        <v>2.89</v>
      </c>
      <c r="AP276" s="19" t="s">
        <v>1519</v>
      </c>
      <c r="AQ276" s="19" t="s">
        <v>1502</v>
      </c>
      <c r="AR276" s="19" t="s">
        <v>1540</v>
      </c>
      <c r="AS276" s="19" t="s">
        <v>1562</v>
      </c>
      <c r="AT276" s="19" t="s">
        <v>1563</v>
      </c>
      <c r="AU276" s="19" t="s">
        <v>1564</v>
      </c>
      <c r="AV276" s="19" t="s">
        <v>1565</v>
      </c>
      <c r="AW276" s="19">
        <v>2005</v>
      </c>
      <c r="AX276" s="19">
        <v>3</v>
      </c>
      <c r="AY276" s="19" t="s">
        <v>1566</v>
      </c>
      <c r="AZ276" s="19" t="s">
        <v>1567</v>
      </c>
      <c r="BA276" s="19">
        <v>2006</v>
      </c>
      <c r="BB276" t="str">
        <f>VLOOKUP(AC276,CTCwiretagcode!A$2:C$708,3,FALSE)</f>
        <v>SAM</v>
      </c>
      <c r="BC276" t="str">
        <f t="shared" si="9"/>
        <v>Tr</v>
      </c>
      <c r="BD276">
        <f t="shared" si="10"/>
        <v>3</v>
      </c>
    </row>
    <row r="277" spans="1:56" x14ac:dyDescent="0.25">
      <c r="A277" s="19" t="s">
        <v>1501</v>
      </c>
      <c r="B277" s="19">
        <v>4.0999999999999996</v>
      </c>
      <c r="C277" s="19">
        <v>20120731</v>
      </c>
      <c r="D277" s="19" t="s">
        <v>41</v>
      </c>
      <c r="E277" s="19" t="s">
        <v>41</v>
      </c>
      <c r="F277" s="19">
        <v>1973862</v>
      </c>
      <c r="G277" s="19">
        <v>1</v>
      </c>
      <c r="H277" s="19">
        <v>2008</v>
      </c>
      <c r="I277" s="19">
        <v>20080825</v>
      </c>
      <c r="J277" s="19" t="s">
        <v>1501</v>
      </c>
      <c r="K277" s="19">
        <v>6</v>
      </c>
      <c r="L277" s="19">
        <v>35</v>
      </c>
      <c r="M277" s="19">
        <v>23</v>
      </c>
      <c r="N277" s="19">
        <v>17</v>
      </c>
      <c r="O277" s="19" t="s">
        <v>1502</v>
      </c>
      <c r="P277" s="19">
        <v>5</v>
      </c>
      <c r="Q277" s="19" t="s">
        <v>1518</v>
      </c>
      <c r="R277" s="19"/>
      <c r="S277" s="19">
        <v>5000</v>
      </c>
      <c r="T277" s="19" t="s">
        <v>45</v>
      </c>
      <c r="U277" s="19"/>
      <c r="V277" s="19"/>
      <c r="W277" s="19"/>
      <c r="X277" s="19">
        <v>690</v>
      </c>
      <c r="Y277" s="19">
        <v>0</v>
      </c>
      <c r="Z277" s="19">
        <v>1</v>
      </c>
      <c r="AA277" s="19" t="s">
        <v>48</v>
      </c>
      <c r="AB277" s="19">
        <v>1</v>
      </c>
      <c r="AC277" s="19">
        <v>633369</v>
      </c>
      <c r="AD277" s="19">
        <v>12</v>
      </c>
      <c r="AE277" s="19"/>
      <c r="AF277" s="19"/>
      <c r="AG277" s="19"/>
      <c r="AH277" s="19">
        <v>105991</v>
      </c>
      <c r="AI277" s="19">
        <v>1</v>
      </c>
      <c r="AJ277" s="19"/>
      <c r="AK277" s="19"/>
      <c r="AL277" s="19"/>
      <c r="AM277" s="19"/>
      <c r="AN277" s="19"/>
      <c r="AO277" s="19">
        <v>2.89</v>
      </c>
      <c r="AP277" s="19" t="s">
        <v>1519</v>
      </c>
      <c r="AQ277" s="19" t="s">
        <v>1502</v>
      </c>
      <c r="AR277" s="19" t="s">
        <v>1540</v>
      </c>
      <c r="AS277" s="19" t="s">
        <v>1562</v>
      </c>
      <c r="AT277" s="19" t="s">
        <v>1563</v>
      </c>
      <c r="AU277" s="19" t="s">
        <v>1564</v>
      </c>
      <c r="AV277" s="19" t="s">
        <v>1565</v>
      </c>
      <c r="AW277" s="19">
        <v>2005</v>
      </c>
      <c r="AX277" s="19">
        <v>3</v>
      </c>
      <c r="AY277" s="19" t="s">
        <v>1566</v>
      </c>
      <c r="AZ277" s="19" t="s">
        <v>1567</v>
      </c>
      <c r="BA277" s="19">
        <v>2006</v>
      </c>
      <c r="BB277" t="str">
        <f>VLOOKUP(AC277,CTCwiretagcode!A$2:C$708,3,FALSE)</f>
        <v>SAM</v>
      </c>
      <c r="BC277" t="str">
        <f t="shared" si="9"/>
        <v>Tr</v>
      </c>
      <c r="BD277">
        <f t="shared" si="10"/>
        <v>3</v>
      </c>
    </row>
    <row r="278" spans="1:56" x14ac:dyDescent="0.25">
      <c r="A278" s="19" t="s">
        <v>1501</v>
      </c>
      <c r="B278" s="19">
        <v>4.0999999999999996</v>
      </c>
      <c r="C278" s="19">
        <v>20120731</v>
      </c>
      <c r="D278" s="19" t="s">
        <v>41</v>
      </c>
      <c r="E278" s="19" t="s">
        <v>41</v>
      </c>
      <c r="F278" s="19">
        <v>1973866</v>
      </c>
      <c r="G278" s="19">
        <v>1</v>
      </c>
      <c r="H278" s="19">
        <v>2008</v>
      </c>
      <c r="I278" s="19">
        <v>20080825</v>
      </c>
      <c r="J278" s="19" t="s">
        <v>1501</v>
      </c>
      <c r="K278" s="19">
        <v>6</v>
      </c>
      <c r="L278" s="19">
        <v>35</v>
      </c>
      <c r="M278" s="19">
        <v>23</v>
      </c>
      <c r="N278" s="19">
        <v>17</v>
      </c>
      <c r="O278" s="19" t="s">
        <v>1502</v>
      </c>
      <c r="P278" s="19">
        <v>5</v>
      </c>
      <c r="Q278" s="19" t="s">
        <v>1518</v>
      </c>
      <c r="R278" s="19"/>
      <c r="S278" s="19">
        <v>5000</v>
      </c>
      <c r="T278" s="19" t="s">
        <v>45</v>
      </c>
      <c r="U278" s="19"/>
      <c r="V278" s="19"/>
      <c r="W278" s="19"/>
      <c r="X278" s="19">
        <v>790</v>
      </c>
      <c r="Y278" s="19">
        <v>0</v>
      </c>
      <c r="Z278" s="19">
        <v>1</v>
      </c>
      <c r="AA278" s="19" t="s">
        <v>48</v>
      </c>
      <c r="AB278" s="19">
        <v>1</v>
      </c>
      <c r="AC278" s="19">
        <v>633369</v>
      </c>
      <c r="AD278" s="19">
        <v>12</v>
      </c>
      <c r="AE278" s="19"/>
      <c r="AF278" s="19"/>
      <c r="AG278" s="19"/>
      <c r="AH278" s="19">
        <v>105991</v>
      </c>
      <c r="AI278" s="19">
        <v>1</v>
      </c>
      <c r="AJ278" s="19"/>
      <c r="AK278" s="19"/>
      <c r="AL278" s="19"/>
      <c r="AM278" s="19"/>
      <c r="AN278" s="19"/>
      <c r="AO278" s="19">
        <v>2.89</v>
      </c>
      <c r="AP278" s="19" t="s">
        <v>1519</v>
      </c>
      <c r="AQ278" s="19" t="s">
        <v>1502</v>
      </c>
      <c r="AR278" s="19" t="s">
        <v>1540</v>
      </c>
      <c r="AS278" s="19" t="s">
        <v>1562</v>
      </c>
      <c r="AT278" s="19" t="s">
        <v>1563</v>
      </c>
      <c r="AU278" s="19" t="s">
        <v>1564</v>
      </c>
      <c r="AV278" s="19" t="s">
        <v>1565</v>
      </c>
      <c r="AW278" s="19">
        <v>2005</v>
      </c>
      <c r="AX278" s="19">
        <v>3</v>
      </c>
      <c r="AY278" s="19" t="s">
        <v>1566</v>
      </c>
      <c r="AZ278" s="19" t="s">
        <v>1567</v>
      </c>
      <c r="BA278" s="19">
        <v>2006</v>
      </c>
      <c r="BB278" t="str">
        <f>VLOOKUP(AC278,CTCwiretagcode!A$2:C$708,3,FALSE)</f>
        <v>SAM</v>
      </c>
      <c r="BC278" t="str">
        <f t="shared" si="9"/>
        <v>Tr</v>
      </c>
      <c r="BD278">
        <f t="shared" si="10"/>
        <v>3</v>
      </c>
    </row>
    <row r="279" spans="1:56" x14ac:dyDescent="0.25">
      <c r="A279" s="19" t="s">
        <v>1501</v>
      </c>
      <c r="B279" s="19">
        <v>4.0999999999999996</v>
      </c>
      <c r="C279" s="19">
        <v>20120731</v>
      </c>
      <c r="D279" s="19" t="s">
        <v>41</v>
      </c>
      <c r="E279" s="19" t="s">
        <v>41</v>
      </c>
      <c r="F279" s="19">
        <v>1998534</v>
      </c>
      <c r="G279" s="19">
        <v>1</v>
      </c>
      <c r="H279" s="19">
        <v>2008</v>
      </c>
      <c r="I279" s="19">
        <v>20080826</v>
      </c>
      <c r="J279" s="19" t="s">
        <v>1501</v>
      </c>
      <c r="K279" s="19">
        <v>6</v>
      </c>
      <c r="L279" s="19">
        <v>35</v>
      </c>
      <c r="M279" s="19">
        <v>23</v>
      </c>
      <c r="N279" s="19">
        <v>49</v>
      </c>
      <c r="O279" s="19" t="s">
        <v>1502</v>
      </c>
      <c r="P279" s="19">
        <v>5</v>
      </c>
      <c r="Q279" s="19" t="s">
        <v>1518</v>
      </c>
      <c r="R279" s="19"/>
      <c r="S279" s="19">
        <v>5000</v>
      </c>
      <c r="T279" s="19" t="s">
        <v>110</v>
      </c>
      <c r="U279" s="19"/>
      <c r="V279" s="19"/>
      <c r="W279" s="19"/>
      <c r="X279" s="19">
        <v>720</v>
      </c>
      <c r="Y279" s="19">
        <v>0</v>
      </c>
      <c r="Z279" s="19">
        <v>1</v>
      </c>
      <c r="AA279" s="19" t="s">
        <v>48</v>
      </c>
      <c r="AB279" s="19">
        <v>1</v>
      </c>
      <c r="AC279" s="19">
        <v>633369</v>
      </c>
      <c r="AD279" s="19">
        <v>12</v>
      </c>
      <c r="AE279" s="19"/>
      <c r="AF279" s="19"/>
      <c r="AG279" s="19"/>
      <c r="AH279" s="19">
        <v>105991</v>
      </c>
      <c r="AI279" s="19">
        <v>1</v>
      </c>
      <c r="AJ279" s="19"/>
      <c r="AK279" s="19"/>
      <c r="AL279" s="19"/>
      <c r="AM279" s="19"/>
      <c r="AN279" s="19"/>
      <c r="AO279" s="19">
        <v>2.89</v>
      </c>
      <c r="AP279" s="19" t="s">
        <v>1519</v>
      </c>
      <c r="AQ279" s="19" t="s">
        <v>1502</v>
      </c>
      <c r="AR279" s="19" t="s">
        <v>1540</v>
      </c>
      <c r="AS279" s="19" t="s">
        <v>1562</v>
      </c>
      <c r="AT279" s="19" t="s">
        <v>1563</v>
      </c>
      <c r="AU279" s="19" t="s">
        <v>1564</v>
      </c>
      <c r="AV279" s="19" t="s">
        <v>1565</v>
      </c>
      <c r="AW279" s="19">
        <v>2005</v>
      </c>
      <c r="AX279" s="19">
        <v>3</v>
      </c>
      <c r="AY279" s="19" t="s">
        <v>1566</v>
      </c>
      <c r="AZ279" s="19" t="s">
        <v>1567</v>
      </c>
      <c r="BA279" s="19">
        <v>2006</v>
      </c>
      <c r="BB279" t="str">
        <f>VLOOKUP(AC279,CTCwiretagcode!A$2:C$708,3,FALSE)</f>
        <v>SAM</v>
      </c>
      <c r="BC279" t="str">
        <f t="shared" si="9"/>
        <v>mix</v>
      </c>
      <c r="BD279">
        <f t="shared" si="10"/>
        <v>3</v>
      </c>
    </row>
    <row r="280" spans="1:56" x14ac:dyDescent="0.25">
      <c r="A280" s="19" t="s">
        <v>1501</v>
      </c>
      <c r="B280" s="19">
        <v>4.0999999999999996</v>
      </c>
      <c r="C280" s="19">
        <v>20120731</v>
      </c>
      <c r="D280" s="19" t="s">
        <v>41</v>
      </c>
      <c r="E280" s="19" t="s">
        <v>41</v>
      </c>
      <c r="F280" s="19">
        <v>1998545</v>
      </c>
      <c r="G280" s="19">
        <v>1</v>
      </c>
      <c r="H280" s="19">
        <v>2008</v>
      </c>
      <c r="I280" s="19">
        <v>20080826</v>
      </c>
      <c r="J280" s="19" t="s">
        <v>1501</v>
      </c>
      <c r="K280" s="19">
        <v>6</v>
      </c>
      <c r="L280" s="19">
        <v>35</v>
      </c>
      <c r="M280" s="19">
        <v>23</v>
      </c>
      <c r="N280" s="19">
        <v>49</v>
      </c>
      <c r="O280" s="19" t="s">
        <v>1502</v>
      </c>
      <c r="P280" s="19">
        <v>5</v>
      </c>
      <c r="Q280" s="19" t="s">
        <v>1518</v>
      </c>
      <c r="R280" s="19"/>
      <c r="S280" s="19">
        <v>5000</v>
      </c>
      <c r="T280" s="19" t="s">
        <v>45</v>
      </c>
      <c r="U280" s="19"/>
      <c r="V280" s="19"/>
      <c r="W280" s="19"/>
      <c r="X280" s="19">
        <v>770</v>
      </c>
      <c r="Y280" s="19">
        <v>0</v>
      </c>
      <c r="Z280" s="19">
        <v>1</v>
      </c>
      <c r="AA280" s="19" t="s">
        <v>48</v>
      </c>
      <c r="AB280" s="19">
        <v>1</v>
      </c>
      <c r="AC280" s="19">
        <v>633369</v>
      </c>
      <c r="AD280" s="19">
        <v>12</v>
      </c>
      <c r="AE280" s="19"/>
      <c r="AF280" s="19"/>
      <c r="AG280" s="19"/>
      <c r="AH280" s="19">
        <v>105991</v>
      </c>
      <c r="AI280" s="19">
        <v>1</v>
      </c>
      <c r="AJ280" s="19"/>
      <c r="AK280" s="19"/>
      <c r="AL280" s="19"/>
      <c r="AM280" s="19"/>
      <c r="AN280" s="19"/>
      <c r="AO280" s="19">
        <v>2.89</v>
      </c>
      <c r="AP280" s="19" t="s">
        <v>1519</v>
      </c>
      <c r="AQ280" s="19" t="s">
        <v>1502</v>
      </c>
      <c r="AR280" s="19" t="s">
        <v>1540</v>
      </c>
      <c r="AS280" s="19" t="s">
        <v>1562</v>
      </c>
      <c r="AT280" s="19" t="s">
        <v>1563</v>
      </c>
      <c r="AU280" s="19" t="s">
        <v>1564</v>
      </c>
      <c r="AV280" s="19" t="s">
        <v>1565</v>
      </c>
      <c r="AW280" s="19">
        <v>2005</v>
      </c>
      <c r="AX280" s="19">
        <v>3</v>
      </c>
      <c r="AY280" s="19" t="s">
        <v>1566</v>
      </c>
      <c r="AZ280" s="19" t="s">
        <v>1567</v>
      </c>
      <c r="BA280" s="19">
        <v>2006</v>
      </c>
      <c r="BB280" t="str">
        <f>VLOOKUP(AC280,CTCwiretagcode!A$2:C$708,3,FALSE)</f>
        <v>SAM</v>
      </c>
      <c r="BC280" t="str">
        <f t="shared" si="9"/>
        <v>mix</v>
      </c>
      <c r="BD280">
        <f t="shared" si="10"/>
        <v>3</v>
      </c>
    </row>
    <row r="281" spans="1:56" x14ac:dyDescent="0.25">
      <c r="A281" s="19" t="s">
        <v>1501</v>
      </c>
      <c r="B281" s="19">
        <v>4.0999999999999996</v>
      </c>
      <c r="C281" s="19">
        <v>20120731</v>
      </c>
      <c r="D281" s="19" t="s">
        <v>41</v>
      </c>
      <c r="E281" s="19" t="s">
        <v>41</v>
      </c>
      <c r="F281" s="19">
        <v>1986593</v>
      </c>
      <c r="G281" s="19">
        <v>1</v>
      </c>
      <c r="H281" s="19">
        <v>2008</v>
      </c>
      <c r="I281" s="19">
        <v>20080826</v>
      </c>
      <c r="J281" s="19" t="s">
        <v>1501</v>
      </c>
      <c r="K281" s="19">
        <v>6</v>
      </c>
      <c r="L281" s="19">
        <v>35</v>
      </c>
      <c r="M281" s="19">
        <v>23</v>
      </c>
      <c r="N281" s="19">
        <v>14</v>
      </c>
      <c r="O281" s="19" t="s">
        <v>1502</v>
      </c>
      <c r="P281" s="19">
        <v>5</v>
      </c>
      <c r="Q281" s="19" t="s">
        <v>1518</v>
      </c>
      <c r="R281" s="19"/>
      <c r="S281" s="19">
        <v>5000</v>
      </c>
      <c r="T281" s="19" t="s">
        <v>110</v>
      </c>
      <c r="U281" s="19"/>
      <c r="V281" s="19"/>
      <c r="W281" s="19"/>
      <c r="X281" s="19">
        <v>750</v>
      </c>
      <c r="Y281" s="19">
        <v>0</v>
      </c>
      <c r="Z281" s="19">
        <v>1</v>
      </c>
      <c r="AA281" s="19" t="s">
        <v>48</v>
      </c>
      <c r="AB281" s="19">
        <v>1</v>
      </c>
      <c r="AC281" s="19">
        <v>633369</v>
      </c>
      <c r="AD281" s="19">
        <v>12</v>
      </c>
      <c r="AE281" s="19"/>
      <c r="AF281" s="19"/>
      <c r="AG281" s="19"/>
      <c r="AH281" s="19">
        <v>105991</v>
      </c>
      <c r="AI281" s="19">
        <v>1</v>
      </c>
      <c r="AJ281" s="19"/>
      <c r="AK281" s="19"/>
      <c r="AL281" s="19"/>
      <c r="AM281" s="19"/>
      <c r="AN281" s="19"/>
      <c r="AO281" s="19">
        <v>2.89</v>
      </c>
      <c r="AP281" s="19" t="s">
        <v>1519</v>
      </c>
      <c r="AQ281" s="19" t="s">
        <v>1502</v>
      </c>
      <c r="AR281" s="19" t="s">
        <v>1540</v>
      </c>
      <c r="AS281" s="19" t="s">
        <v>1562</v>
      </c>
      <c r="AT281" s="19" t="s">
        <v>1563</v>
      </c>
      <c r="AU281" s="19" t="s">
        <v>1564</v>
      </c>
      <c r="AV281" s="19" t="s">
        <v>1565</v>
      </c>
      <c r="AW281" s="19">
        <v>2005</v>
      </c>
      <c r="AX281" s="19">
        <v>3</v>
      </c>
      <c r="AY281" s="19" t="s">
        <v>1566</v>
      </c>
      <c r="AZ281" s="19" t="s">
        <v>1567</v>
      </c>
      <c r="BA281" s="19">
        <v>2006</v>
      </c>
      <c r="BB281" t="str">
        <f>VLOOKUP(AC281,CTCwiretagcode!A$2:C$708,3,FALSE)</f>
        <v>SAM</v>
      </c>
      <c r="BC281" t="str">
        <f t="shared" si="9"/>
        <v>NT</v>
      </c>
      <c r="BD281">
        <f t="shared" si="10"/>
        <v>3</v>
      </c>
    </row>
    <row r="282" spans="1:56" x14ac:dyDescent="0.25">
      <c r="A282" s="19" t="s">
        <v>1501</v>
      </c>
      <c r="B282" s="19">
        <v>4.0999999999999996</v>
      </c>
      <c r="C282" s="19">
        <v>20120731</v>
      </c>
      <c r="D282" s="19" t="s">
        <v>41</v>
      </c>
      <c r="E282" s="19" t="s">
        <v>41</v>
      </c>
      <c r="F282" s="19">
        <v>1992250</v>
      </c>
      <c r="G282" s="19">
        <v>1</v>
      </c>
      <c r="H282" s="19">
        <v>2008</v>
      </c>
      <c r="I282" s="19">
        <v>20080826</v>
      </c>
      <c r="J282" s="19" t="s">
        <v>1501</v>
      </c>
      <c r="K282" s="19">
        <v>6</v>
      </c>
      <c r="L282" s="19">
        <v>35</v>
      </c>
      <c r="M282" s="19">
        <v>23</v>
      </c>
      <c r="N282" s="19">
        <v>14</v>
      </c>
      <c r="O282" s="19" t="s">
        <v>1502</v>
      </c>
      <c r="P282" s="19">
        <v>5</v>
      </c>
      <c r="Q282" s="19" t="s">
        <v>1518</v>
      </c>
      <c r="R282" s="19"/>
      <c r="S282" s="19">
        <v>5000</v>
      </c>
      <c r="T282" s="19" t="s">
        <v>45</v>
      </c>
      <c r="U282" s="19"/>
      <c r="V282" s="19"/>
      <c r="W282" s="19"/>
      <c r="X282" s="19">
        <v>710</v>
      </c>
      <c r="Y282" s="19">
        <v>0</v>
      </c>
      <c r="Z282" s="19">
        <v>1</v>
      </c>
      <c r="AA282" s="19" t="s">
        <v>48</v>
      </c>
      <c r="AB282" s="19">
        <v>1</v>
      </c>
      <c r="AC282" s="19">
        <v>633369</v>
      </c>
      <c r="AD282" s="19">
        <v>12</v>
      </c>
      <c r="AE282" s="19"/>
      <c r="AF282" s="19"/>
      <c r="AG282" s="19"/>
      <c r="AH282" s="19">
        <v>105991</v>
      </c>
      <c r="AI282" s="19">
        <v>1</v>
      </c>
      <c r="AJ282" s="19"/>
      <c r="AK282" s="19"/>
      <c r="AL282" s="19"/>
      <c r="AM282" s="19"/>
      <c r="AN282" s="19"/>
      <c r="AO282" s="19">
        <v>2.89</v>
      </c>
      <c r="AP282" s="19" t="s">
        <v>1519</v>
      </c>
      <c r="AQ282" s="19" t="s">
        <v>1502</v>
      </c>
      <c r="AR282" s="19" t="s">
        <v>1540</v>
      </c>
      <c r="AS282" s="19" t="s">
        <v>1562</v>
      </c>
      <c r="AT282" s="19" t="s">
        <v>1563</v>
      </c>
      <c r="AU282" s="19" t="s">
        <v>1564</v>
      </c>
      <c r="AV282" s="19" t="s">
        <v>1565</v>
      </c>
      <c r="AW282" s="19">
        <v>2005</v>
      </c>
      <c r="AX282" s="19">
        <v>3</v>
      </c>
      <c r="AY282" s="19" t="s">
        <v>1566</v>
      </c>
      <c r="AZ282" s="19" t="s">
        <v>1567</v>
      </c>
      <c r="BA282" s="19">
        <v>2006</v>
      </c>
      <c r="BB282" t="str">
        <f>VLOOKUP(AC282,CTCwiretagcode!A$2:C$708,3,FALSE)</f>
        <v>SAM</v>
      </c>
      <c r="BC282" t="str">
        <f t="shared" si="9"/>
        <v>NT</v>
      </c>
      <c r="BD282">
        <f t="shared" si="10"/>
        <v>3</v>
      </c>
    </row>
    <row r="283" spans="1:56" x14ac:dyDescent="0.25">
      <c r="A283" s="19" t="s">
        <v>1501</v>
      </c>
      <c r="B283" s="19">
        <v>4.0999999999999996</v>
      </c>
      <c r="C283" s="19">
        <v>20120731</v>
      </c>
      <c r="D283" s="19" t="s">
        <v>41</v>
      </c>
      <c r="E283" s="19" t="s">
        <v>41</v>
      </c>
      <c r="F283" s="19">
        <v>1992278</v>
      </c>
      <c r="G283" s="19">
        <v>1</v>
      </c>
      <c r="H283" s="19">
        <v>2008</v>
      </c>
      <c r="I283" s="19">
        <v>20080826</v>
      </c>
      <c r="J283" s="19" t="s">
        <v>1501</v>
      </c>
      <c r="K283" s="19">
        <v>6</v>
      </c>
      <c r="L283" s="19">
        <v>35</v>
      </c>
      <c r="M283" s="19">
        <v>23</v>
      </c>
      <c r="N283" s="19">
        <v>14</v>
      </c>
      <c r="O283" s="19" t="s">
        <v>1502</v>
      </c>
      <c r="P283" s="19">
        <v>5</v>
      </c>
      <c r="Q283" s="19" t="s">
        <v>1518</v>
      </c>
      <c r="R283" s="19"/>
      <c r="S283" s="19">
        <v>5000</v>
      </c>
      <c r="T283" s="19" t="s">
        <v>110</v>
      </c>
      <c r="U283" s="19"/>
      <c r="V283" s="19"/>
      <c r="W283" s="19"/>
      <c r="X283" s="19">
        <v>700</v>
      </c>
      <c r="Y283" s="19">
        <v>0</v>
      </c>
      <c r="Z283" s="19">
        <v>1</v>
      </c>
      <c r="AA283" s="19" t="s">
        <v>48</v>
      </c>
      <c r="AB283" s="19">
        <v>1</v>
      </c>
      <c r="AC283" s="19">
        <v>633369</v>
      </c>
      <c r="AD283" s="19">
        <v>12</v>
      </c>
      <c r="AE283" s="19"/>
      <c r="AF283" s="19"/>
      <c r="AG283" s="19"/>
      <c r="AH283" s="19">
        <v>105991</v>
      </c>
      <c r="AI283" s="19">
        <v>1</v>
      </c>
      <c r="AJ283" s="19"/>
      <c r="AK283" s="19"/>
      <c r="AL283" s="19"/>
      <c r="AM283" s="19"/>
      <c r="AN283" s="19"/>
      <c r="AO283" s="19">
        <v>2.89</v>
      </c>
      <c r="AP283" s="19" t="s">
        <v>1519</v>
      </c>
      <c r="AQ283" s="19" t="s">
        <v>1502</v>
      </c>
      <c r="AR283" s="19" t="s">
        <v>1540</v>
      </c>
      <c r="AS283" s="19" t="s">
        <v>1562</v>
      </c>
      <c r="AT283" s="19" t="s">
        <v>1563</v>
      </c>
      <c r="AU283" s="19" t="s">
        <v>1564</v>
      </c>
      <c r="AV283" s="19" t="s">
        <v>1565</v>
      </c>
      <c r="AW283" s="19">
        <v>2005</v>
      </c>
      <c r="AX283" s="19">
        <v>3</v>
      </c>
      <c r="AY283" s="19" t="s">
        <v>1566</v>
      </c>
      <c r="AZ283" s="19" t="s">
        <v>1567</v>
      </c>
      <c r="BA283" s="19">
        <v>2006</v>
      </c>
      <c r="BB283" t="str">
        <f>VLOOKUP(AC283,CTCwiretagcode!A$2:C$708,3,FALSE)</f>
        <v>SAM</v>
      </c>
      <c r="BC283" t="str">
        <f t="shared" si="9"/>
        <v>NT</v>
      </c>
      <c r="BD283">
        <f t="shared" si="10"/>
        <v>3</v>
      </c>
    </row>
    <row r="284" spans="1:56" x14ac:dyDescent="0.25">
      <c r="A284" s="19" t="s">
        <v>1501</v>
      </c>
      <c r="B284" s="19">
        <v>4.0999999999999996</v>
      </c>
      <c r="C284" s="19">
        <v>20120731</v>
      </c>
      <c r="D284" s="19" t="s">
        <v>41</v>
      </c>
      <c r="E284" s="19" t="s">
        <v>41</v>
      </c>
      <c r="F284" s="19">
        <v>1992281</v>
      </c>
      <c r="G284" s="19">
        <v>1</v>
      </c>
      <c r="H284" s="19">
        <v>2008</v>
      </c>
      <c r="I284" s="19">
        <v>20080826</v>
      </c>
      <c r="J284" s="19" t="s">
        <v>1501</v>
      </c>
      <c r="K284" s="19">
        <v>6</v>
      </c>
      <c r="L284" s="19">
        <v>35</v>
      </c>
      <c r="M284" s="19">
        <v>23</v>
      </c>
      <c r="N284" s="19">
        <v>14</v>
      </c>
      <c r="O284" s="19" t="s">
        <v>1502</v>
      </c>
      <c r="P284" s="19">
        <v>5</v>
      </c>
      <c r="Q284" s="19" t="s">
        <v>1518</v>
      </c>
      <c r="R284" s="19"/>
      <c r="S284" s="19">
        <v>5000</v>
      </c>
      <c r="T284" s="19" t="s">
        <v>45</v>
      </c>
      <c r="U284" s="19"/>
      <c r="V284" s="19"/>
      <c r="W284" s="19"/>
      <c r="X284" s="19">
        <v>720</v>
      </c>
      <c r="Y284" s="19">
        <v>0</v>
      </c>
      <c r="Z284" s="19">
        <v>1</v>
      </c>
      <c r="AA284" s="19" t="s">
        <v>48</v>
      </c>
      <c r="AB284" s="19">
        <v>1</v>
      </c>
      <c r="AC284" s="19">
        <v>633369</v>
      </c>
      <c r="AD284" s="19">
        <v>12</v>
      </c>
      <c r="AE284" s="19"/>
      <c r="AF284" s="19"/>
      <c r="AG284" s="19"/>
      <c r="AH284" s="19">
        <v>105991</v>
      </c>
      <c r="AI284" s="19">
        <v>1</v>
      </c>
      <c r="AJ284" s="19"/>
      <c r="AK284" s="19"/>
      <c r="AL284" s="19"/>
      <c r="AM284" s="19"/>
      <c r="AN284" s="19"/>
      <c r="AO284" s="19">
        <v>2.89</v>
      </c>
      <c r="AP284" s="19" t="s">
        <v>1519</v>
      </c>
      <c r="AQ284" s="19" t="s">
        <v>1502</v>
      </c>
      <c r="AR284" s="19" t="s">
        <v>1540</v>
      </c>
      <c r="AS284" s="19" t="s">
        <v>1562</v>
      </c>
      <c r="AT284" s="19" t="s">
        <v>1563</v>
      </c>
      <c r="AU284" s="19" t="s">
        <v>1564</v>
      </c>
      <c r="AV284" s="19" t="s">
        <v>1565</v>
      </c>
      <c r="AW284" s="19">
        <v>2005</v>
      </c>
      <c r="AX284" s="19">
        <v>3</v>
      </c>
      <c r="AY284" s="19" t="s">
        <v>1566</v>
      </c>
      <c r="AZ284" s="19" t="s">
        <v>1567</v>
      </c>
      <c r="BA284" s="19">
        <v>2006</v>
      </c>
      <c r="BB284" t="str">
        <f>VLOOKUP(AC284,CTCwiretagcode!A$2:C$708,3,FALSE)</f>
        <v>SAM</v>
      </c>
      <c r="BC284" t="str">
        <f t="shared" si="9"/>
        <v>NT</v>
      </c>
      <c r="BD284">
        <f t="shared" si="10"/>
        <v>3</v>
      </c>
    </row>
    <row r="285" spans="1:56" x14ac:dyDescent="0.25">
      <c r="A285" s="19" t="s">
        <v>1501</v>
      </c>
      <c r="B285" s="19">
        <v>4.0999999999999996</v>
      </c>
      <c r="C285" s="19">
        <v>20120731</v>
      </c>
      <c r="D285" s="19" t="s">
        <v>41</v>
      </c>
      <c r="E285" s="19" t="s">
        <v>41</v>
      </c>
      <c r="F285" s="19">
        <v>1986706</v>
      </c>
      <c r="G285" s="19">
        <v>1</v>
      </c>
      <c r="H285" s="19">
        <v>2008</v>
      </c>
      <c r="I285" s="19">
        <v>20080826</v>
      </c>
      <c r="J285" s="19" t="s">
        <v>1501</v>
      </c>
      <c r="K285" s="19">
        <v>6</v>
      </c>
      <c r="L285" s="19">
        <v>35</v>
      </c>
      <c r="M285" s="19">
        <v>23</v>
      </c>
      <c r="N285" s="19">
        <v>49</v>
      </c>
      <c r="O285" s="19" t="s">
        <v>1502</v>
      </c>
      <c r="P285" s="19">
        <v>5</v>
      </c>
      <c r="Q285" s="19" t="s">
        <v>1518</v>
      </c>
      <c r="R285" s="19"/>
      <c r="S285" s="19">
        <v>5000</v>
      </c>
      <c r="T285" s="19" t="s">
        <v>45</v>
      </c>
      <c r="U285" s="19"/>
      <c r="V285" s="19"/>
      <c r="W285" s="19"/>
      <c r="X285" s="19">
        <v>770</v>
      </c>
      <c r="Y285" s="19">
        <v>0</v>
      </c>
      <c r="Z285" s="19">
        <v>1</v>
      </c>
      <c r="AA285" s="19" t="s">
        <v>48</v>
      </c>
      <c r="AB285" s="19">
        <v>1</v>
      </c>
      <c r="AC285" s="19">
        <v>633369</v>
      </c>
      <c r="AD285" s="19">
        <v>12</v>
      </c>
      <c r="AE285" s="19"/>
      <c r="AF285" s="19"/>
      <c r="AG285" s="19"/>
      <c r="AH285" s="19">
        <v>105991</v>
      </c>
      <c r="AI285" s="19">
        <v>1</v>
      </c>
      <c r="AJ285" s="19"/>
      <c r="AK285" s="19"/>
      <c r="AL285" s="19"/>
      <c r="AM285" s="19"/>
      <c r="AN285" s="19"/>
      <c r="AO285" s="19">
        <v>2.89</v>
      </c>
      <c r="AP285" s="19" t="s">
        <v>1519</v>
      </c>
      <c r="AQ285" s="19" t="s">
        <v>1502</v>
      </c>
      <c r="AR285" s="19" t="s">
        <v>1540</v>
      </c>
      <c r="AS285" s="19" t="s">
        <v>1562</v>
      </c>
      <c r="AT285" s="19" t="s">
        <v>1563</v>
      </c>
      <c r="AU285" s="19" t="s">
        <v>1564</v>
      </c>
      <c r="AV285" s="19" t="s">
        <v>1565</v>
      </c>
      <c r="AW285" s="19">
        <v>2005</v>
      </c>
      <c r="AX285" s="19">
        <v>3</v>
      </c>
      <c r="AY285" s="19" t="s">
        <v>1566</v>
      </c>
      <c r="AZ285" s="19" t="s">
        <v>1567</v>
      </c>
      <c r="BA285" s="19">
        <v>2006</v>
      </c>
      <c r="BB285" t="str">
        <f>VLOOKUP(AC285,CTCwiretagcode!A$2:C$708,3,FALSE)</f>
        <v>SAM</v>
      </c>
      <c r="BC285" t="str">
        <f t="shared" si="9"/>
        <v>mix</v>
      </c>
      <c r="BD285">
        <f t="shared" si="10"/>
        <v>3</v>
      </c>
    </row>
    <row r="286" spans="1:56" x14ac:dyDescent="0.25">
      <c r="A286" s="19" t="s">
        <v>1501</v>
      </c>
      <c r="B286" s="19">
        <v>4.0999999999999996</v>
      </c>
      <c r="C286" s="19">
        <v>20120731</v>
      </c>
      <c r="D286" s="19" t="s">
        <v>41</v>
      </c>
      <c r="E286" s="19" t="s">
        <v>41</v>
      </c>
      <c r="F286" s="19">
        <v>2005838</v>
      </c>
      <c r="G286" s="19">
        <v>1</v>
      </c>
      <c r="H286" s="19">
        <v>2008</v>
      </c>
      <c r="I286" s="19">
        <v>20080826</v>
      </c>
      <c r="J286" s="19" t="s">
        <v>1501</v>
      </c>
      <c r="K286" s="19">
        <v>6</v>
      </c>
      <c r="L286" s="19">
        <v>35</v>
      </c>
      <c r="M286" s="19">
        <v>23</v>
      </c>
      <c r="N286" s="19">
        <v>49</v>
      </c>
      <c r="O286" s="19" t="s">
        <v>1502</v>
      </c>
      <c r="P286" s="19">
        <v>5</v>
      </c>
      <c r="Q286" s="19" t="s">
        <v>1518</v>
      </c>
      <c r="R286" s="19"/>
      <c r="S286" s="19">
        <v>5000</v>
      </c>
      <c r="T286" s="19" t="s">
        <v>45</v>
      </c>
      <c r="U286" s="19"/>
      <c r="V286" s="19"/>
      <c r="W286" s="19"/>
      <c r="X286" s="19">
        <v>780</v>
      </c>
      <c r="Y286" s="19">
        <v>0</v>
      </c>
      <c r="Z286" s="19">
        <v>1</v>
      </c>
      <c r="AA286" s="19" t="s">
        <v>48</v>
      </c>
      <c r="AB286" s="19">
        <v>1</v>
      </c>
      <c r="AC286" s="19">
        <v>633369</v>
      </c>
      <c r="AD286" s="19">
        <v>12</v>
      </c>
      <c r="AE286" s="19"/>
      <c r="AF286" s="19"/>
      <c r="AG286" s="19"/>
      <c r="AH286" s="19">
        <v>105991</v>
      </c>
      <c r="AI286" s="19">
        <v>1</v>
      </c>
      <c r="AJ286" s="19"/>
      <c r="AK286" s="19"/>
      <c r="AL286" s="19"/>
      <c r="AM286" s="19"/>
      <c r="AN286" s="19"/>
      <c r="AO286" s="19">
        <v>2.89</v>
      </c>
      <c r="AP286" s="19" t="s">
        <v>1519</v>
      </c>
      <c r="AQ286" s="19" t="s">
        <v>1502</v>
      </c>
      <c r="AR286" s="19" t="s">
        <v>1540</v>
      </c>
      <c r="AS286" s="19" t="s">
        <v>1562</v>
      </c>
      <c r="AT286" s="19" t="s">
        <v>1563</v>
      </c>
      <c r="AU286" s="19" t="s">
        <v>1564</v>
      </c>
      <c r="AV286" s="19" t="s">
        <v>1565</v>
      </c>
      <c r="AW286" s="19">
        <v>2005</v>
      </c>
      <c r="AX286" s="19">
        <v>3</v>
      </c>
      <c r="AY286" s="19" t="s">
        <v>1566</v>
      </c>
      <c r="AZ286" s="19" t="s">
        <v>1567</v>
      </c>
      <c r="BA286" s="19">
        <v>2006</v>
      </c>
      <c r="BB286" t="str">
        <f>VLOOKUP(AC286,CTCwiretagcode!A$2:C$708,3,FALSE)</f>
        <v>SAM</v>
      </c>
      <c r="BC286" t="str">
        <f t="shared" si="9"/>
        <v>mix</v>
      </c>
      <c r="BD286">
        <f t="shared" si="10"/>
        <v>3</v>
      </c>
    </row>
    <row r="287" spans="1:56" x14ac:dyDescent="0.25">
      <c r="A287" s="19" t="s">
        <v>1501</v>
      </c>
      <c r="B287" s="19">
        <v>4.0999999999999996</v>
      </c>
      <c r="C287" s="19">
        <v>20120731</v>
      </c>
      <c r="D287" s="19" t="s">
        <v>41</v>
      </c>
      <c r="E287" s="19" t="s">
        <v>41</v>
      </c>
      <c r="F287" s="19">
        <v>2005842</v>
      </c>
      <c r="G287" s="19">
        <v>1</v>
      </c>
      <c r="H287" s="19">
        <v>2008</v>
      </c>
      <c r="I287" s="19">
        <v>20080826</v>
      </c>
      <c r="J287" s="19" t="s">
        <v>1501</v>
      </c>
      <c r="K287" s="19">
        <v>6</v>
      </c>
      <c r="L287" s="19">
        <v>35</v>
      </c>
      <c r="M287" s="19">
        <v>23</v>
      </c>
      <c r="N287" s="19">
        <v>49</v>
      </c>
      <c r="O287" s="19" t="s">
        <v>1502</v>
      </c>
      <c r="P287" s="19">
        <v>5</v>
      </c>
      <c r="Q287" s="19" t="s">
        <v>1518</v>
      </c>
      <c r="R287" s="19"/>
      <c r="S287" s="19">
        <v>5000</v>
      </c>
      <c r="T287" s="19" t="s">
        <v>110</v>
      </c>
      <c r="U287" s="19"/>
      <c r="V287" s="19"/>
      <c r="W287" s="19"/>
      <c r="X287" s="19">
        <v>760</v>
      </c>
      <c r="Y287" s="19">
        <v>0</v>
      </c>
      <c r="Z287" s="19">
        <v>1</v>
      </c>
      <c r="AA287" s="19" t="s">
        <v>48</v>
      </c>
      <c r="AB287" s="19">
        <v>1</v>
      </c>
      <c r="AC287" s="19">
        <v>633369</v>
      </c>
      <c r="AD287" s="19">
        <v>12</v>
      </c>
      <c r="AE287" s="19"/>
      <c r="AF287" s="19"/>
      <c r="AG287" s="19"/>
      <c r="AH287" s="19">
        <v>105991</v>
      </c>
      <c r="AI287" s="19">
        <v>1</v>
      </c>
      <c r="AJ287" s="19"/>
      <c r="AK287" s="19"/>
      <c r="AL287" s="19"/>
      <c r="AM287" s="19"/>
      <c r="AN287" s="19"/>
      <c r="AO287" s="19">
        <v>2.89</v>
      </c>
      <c r="AP287" s="19" t="s">
        <v>1519</v>
      </c>
      <c r="AQ287" s="19" t="s">
        <v>1502</v>
      </c>
      <c r="AR287" s="19" t="s">
        <v>1540</v>
      </c>
      <c r="AS287" s="19" t="s">
        <v>1562</v>
      </c>
      <c r="AT287" s="19" t="s">
        <v>1563</v>
      </c>
      <c r="AU287" s="19" t="s">
        <v>1564</v>
      </c>
      <c r="AV287" s="19" t="s">
        <v>1565</v>
      </c>
      <c r="AW287" s="19">
        <v>2005</v>
      </c>
      <c r="AX287" s="19">
        <v>3</v>
      </c>
      <c r="AY287" s="19" t="s">
        <v>1566</v>
      </c>
      <c r="AZ287" s="19" t="s">
        <v>1567</v>
      </c>
      <c r="BA287" s="19">
        <v>2006</v>
      </c>
      <c r="BB287" t="str">
        <f>VLOOKUP(AC287,CTCwiretagcode!A$2:C$708,3,FALSE)</f>
        <v>SAM</v>
      </c>
      <c r="BC287" t="str">
        <f t="shared" si="9"/>
        <v>mix</v>
      </c>
      <c r="BD287">
        <f t="shared" si="10"/>
        <v>3</v>
      </c>
    </row>
    <row r="288" spans="1:56" x14ac:dyDescent="0.25">
      <c r="A288" s="19" t="s">
        <v>1501</v>
      </c>
      <c r="B288" s="19">
        <v>4.0999999999999996</v>
      </c>
      <c r="C288" s="19">
        <v>20120731</v>
      </c>
      <c r="D288" s="19" t="s">
        <v>41</v>
      </c>
      <c r="E288" s="19" t="s">
        <v>41</v>
      </c>
      <c r="F288" s="19">
        <v>2005858</v>
      </c>
      <c r="G288" s="19">
        <v>1</v>
      </c>
      <c r="H288" s="19">
        <v>2008</v>
      </c>
      <c r="I288" s="19">
        <v>20080826</v>
      </c>
      <c r="J288" s="19" t="s">
        <v>1501</v>
      </c>
      <c r="K288" s="19">
        <v>6</v>
      </c>
      <c r="L288" s="19">
        <v>35</v>
      </c>
      <c r="M288" s="19">
        <v>23</v>
      </c>
      <c r="N288" s="19">
        <v>49</v>
      </c>
      <c r="O288" s="19" t="s">
        <v>1502</v>
      </c>
      <c r="P288" s="19">
        <v>5</v>
      </c>
      <c r="Q288" s="19" t="s">
        <v>1518</v>
      </c>
      <c r="R288" s="19"/>
      <c r="S288" s="19">
        <v>5000</v>
      </c>
      <c r="T288" s="19" t="s">
        <v>110</v>
      </c>
      <c r="U288" s="19"/>
      <c r="V288" s="19"/>
      <c r="W288" s="19"/>
      <c r="X288" s="19">
        <v>770</v>
      </c>
      <c r="Y288" s="19">
        <v>0</v>
      </c>
      <c r="Z288" s="19">
        <v>1</v>
      </c>
      <c r="AA288" s="19" t="s">
        <v>48</v>
      </c>
      <c r="AB288" s="19">
        <v>1</v>
      </c>
      <c r="AC288" s="19">
        <v>633369</v>
      </c>
      <c r="AD288" s="19">
        <v>12</v>
      </c>
      <c r="AE288" s="19"/>
      <c r="AF288" s="19"/>
      <c r="AG288" s="19"/>
      <c r="AH288" s="19">
        <v>105991</v>
      </c>
      <c r="AI288" s="19">
        <v>1</v>
      </c>
      <c r="AJ288" s="19"/>
      <c r="AK288" s="19"/>
      <c r="AL288" s="19"/>
      <c r="AM288" s="19"/>
      <c r="AN288" s="19"/>
      <c r="AO288" s="19">
        <v>2.89</v>
      </c>
      <c r="AP288" s="19" t="s">
        <v>1519</v>
      </c>
      <c r="AQ288" s="19" t="s">
        <v>1502</v>
      </c>
      <c r="AR288" s="19" t="s">
        <v>1540</v>
      </c>
      <c r="AS288" s="19" t="s">
        <v>1562</v>
      </c>
      <c r="AT288" s="19" t="s">
        <v>1563</v>
      </c>
      <c r="AU288" s="19" t="s">
        <v>1564</v>
      </c>
      <c r="AV288" s="19" t="s">
        <v>1565</v>
      </c>
      <c r="AW288" s="19">
        <v>2005</v>
      </c>
      <c r="AX288" s="19">
        <v>3</v>
      </c>
      <c r="AY288" s="19" t="s">
        <v>1566</v>
      </c>
      <c r="AZ288" s="19" t="s">
        <v>1567</v>
      </c>
      <c r="BA288" s="19">
        <v>2006</v>
      </c>
      <c r="BB288" t="str">
        <f>VLOOKUP(AC288,CTCwiretagcode!A$2:C$708,3,FALSE)</f>
        <v>SAM</v>
      </c>
      <c r="BC288" t="str">
        <f t="shared" si="9"/>
        <v>mix</v>
      </c>
      <c r="BD288">
        <f t="shared" si="10"/>
        <v>3</v>
      </c>
    </row>
    <row r="289" spans="1:56" x14ac:dyDescent="0.25">
      <c r="A289" s="19" t="s">
        <v>1501</v>
      </c>
      <c r="B289" s="19">
        <v>4.0999999999999996</v>
      </c>
      <c r="C289" s="19">
        <v>20120731</v>
      </c>
      <c r="D289" s="19" t="s">
        <v>41</v>
      </c>
      <c r="E289" s="19" t="s">
        <v>41</v>
      </c>
      <c r="F289" s="19">
        <v>2005866</v>
      </c>
      <c r="G289" s="19">
        <v>1</v>
      </c>
      <c r="H289" s="19">
        <v>2008</v>
      </c>
      <c r="I289" s="19">
        <v>20080826</v>
      </c>
      <c r="J289" s="19" t="s">
        <v>1501</v>
      </c>
      <c r="K289" s="19">
        <v>6</v>
      </c>
      <c r="L289" s="19">
        <v>35</v>
      </c>
      <c r="M289" s="19">
        <v>23</v>
      </c>
      <c r="N289" s="19">
        <v>49</v>
      </c>
      <c r="O289" s="19" t="s">
        <v>1502</v>
      </c>
      <c r="P289" s="19">
        <v>5</v>
      </c>
      <c r="Q289" s="19" t="s">
        <v>1518</v>
      </c>
      <c r="R289" s="19"/>
      <c r="S289" s="19">
        <v>5000</v>
      </c>
      <c r="T289" s="19" t="s">
        <v>45</v>
      </c>
      <c r="U289" s="19"/>
      <c r="V289" s="19"/>
      <c r="W289" s="19"/>
      <c r="X289" s="19">
        <v>680</v>
      </c>
      <c r="Y289" s="19">
        <v>0</v>
      </c>
      <c r="Z289" s="19">
        <v>1</v>
      </c>
      <c r="AA289" s="19" t="s">
        <v>48</v>
      </c>
      <c r="AB289" s="19">
        <v>1</v>
      </c>
      <c r="AC289" s="19">
        <v>633369</v>
      </c>
      <c r="AD289" s="19">
        <v>12</v>
      </c>
      <c r="AE289" s="19"/>
      <c r="AF289" s="19"/>
      <c r="AG289" s="19"/>
      <c r="AH289" s="19">
        <v>105991</v>
      </c>
      <c r="AI289" s="19">
        <v>1</v>
      </c>
      <c r="AJ289" s="19"/>
      <c r="AK289" s="19"/>
      <c r="AL289" s="19"/>
      <c r="AM289" s="19"/>
      <c r="AN289" s="19"/>
      <c r="AO289" s="19">
        <v>2.89</v>
      </c>
      <c r="AP289" s="19" t="s">
        <v>1519</v>
      </c>
      <c r="AQ289" s="19" t="s">
        <v>1502</v>
      </c>
      <c r="AR289" s="19" t="s">
        <v>1540</v>
      </c>
      <c r="AS289" s="19" t="s">
        <v>1562</v>
      </c>
      <c r="AT289" s="19" t="s">
        <v>1563</v>
      </c>
      <c r="AU289" s="19" t="s">
        <v>1564</v>
      </c>
      <c r="AV289" s="19" t="s">
        <v>1565</v>
      </c>
      <c r="AW289" s="19">
        <v>2005</v>
      </c>
      <c r="AX289" s="19">
        <v>3</v>
      </c>
      <c r="AY289" s="19" t="s">
        <v>1566</v>
      </c>
      <c r="AZ289" s="19" t="s">
        <v>1567</v>
      </c>
      <c r="BA289" s="19">
        <v>2006</v>
      </c>
      <c r="BB289" t="str">
        <f>VLOOKUP(AC289,CTCwiretagcode!A$2:C$708,3,FALSE)</f>
        <v>SAM</v>
      </c>
      <c r="BC289" t="str">
        <f t="shared" si="9"/>
        <v>mix</v>
      </c>
      <c r="BD289">
        <f t="shared" si="10"/>
        <v>3</v>
      </c>
    </row>
    <row r="290" spans="1:56" x14ac:dyDescent="0.25">
      <c r="A290" s="19" t="s">
        <v>1501</v>
      </c>
      <c r="B290" s="19">
        <v>4.0999999999999996</v>
      </c>
      <c r="C290" s="19">
        <v>20120731</v>
      </c>
      <c r="D290" s="19" t="s">
        <v>41</v>
      </c>
      <c r="E290" s="19" t="s">
        <v>41</v>
      </c>
      <c r="F290" s="19">
        <v>1991617</v>
      </c>
      <c r="G290" s="19">
        <v>1</v>
      </c>
      <c r="H290" s="19">
        <v>2008</v>
      </c>
      <c r="I290" s="19">
        <v>20080826</v>
      </c>
      <c r="J290" s="19" t="s">
        <v>1501</v>
      </c>
      <c r="K290" s="19">
        <v>6</v>
      </c>
      <c r="L290" s="19">
        <v>35</v>
      </c>
      <c r="M290" s="19">
        <v>23</v>
      </c>
      <c r="N290" s="19">
        <v>49</v>
      </c>
      <c r="O290" s="19" t="s">
        <v>1502</v>
      </c>
      <c r="P290" s="19">
        <v>5</v>
      </c>
      <c r="Q290" s="19" t="s">
        <v>1518</v>
      </c>
      <c r="R290" s="19"/>
      <c r="S290" s="19">
        <v>5000</v>
      </c>
      <c r="T290" s="19" t="s">
        <v>45</v>
      </c>
      <c r="U290" s="19"/>
      <c r="V290" s="19"/>
      <c r="W290" s="19"/>
      <c r="X290" s="19">
        <v>810</v>
      </c>
      <c r="Y290" s="19">
        <v>0</v>
      </c>
      <c r="Z290" s="19">
        <v>1</v>
      </c>
      <c r="AA290" s="19" t="s">
        <v>48</v>
      </c>
      <c r="AB290" s="19">
        <v>1</v>
      </c>
      <c r="AC290" s="19">
        <v>633369</v>
      </c>
      <c r="AD290" s="19">
        <v>12</v>
      </c>
      <c r="AE290" s="19"/>
      <c r="AF290" s="19"/>
      <c r="AG290" s="19"/>
      <c r="AH290" s="19">
        <v>105991</v>
      </c>
      <c r="AI290" s="19">
        <v>1</v>
      </c>
      <c r="AJ290" s="19"/>
      <c r="AK290" s="19"/>
      <c r="AL290" s="19"/>
      <c r="AM290" s="19"/>
      <c r="AN290" s="19"/>
      <c r="AO290" s="19">
        <v>2.89</v>
      </c>
      <c r="AP290" s="19" t="s">
        <v>1519</v>
      </c>
      <c r="AQ290" s="19" t="s">
        <v>1502</v>
      </c>
      <c r="AR290" s="19" t="s">
        <v>1540</v>
      </c>
      <c r="AS290" s="19" t="s">
        <v>1562</v>
      </c>
      <c r="AT290" s="19" t="s">
        <v>1563</v>
      </c>
      <c r="AU290" s="19" t="s">
        <v>1564</v>
      </c>
      <c r="AV290" s="19" t="s">
        <v>1565</v>
      </c>
      <c r="AW290" s="19">
        <v>2005</v>
      </c>
      <c r="AX290" s="19">
        <v>3</v>
      </c>
      <c r="AY290" s="19" t="s">
        <v>1566</v>
      </c>
      <c r="AZ290" s="19" t="s">
        <v>1567</v>
      </c>
      <c r="BA290" s="19">
        <v>2006</v>
      </c>
      <c r="BB290" t="str">
        <f>VLOOKUP(AC290,CTCwiretagcode!A$2:C$708,3,FALSE)</f>
        <v>SAM</v>
      </c>
      <c r="BC290" t="str">
        <f t="shared" si="9"/>
        <v>mix</v>
      </c>
      <c r="BD290">
        <f t="shared" si="10"/>
        <v>3</v>
      </c>
    </row>
    <row r="291" spans="1:56" x14ac:dyDescent="0.25">
      <c r="A291" s="19" t="s">
        <v>1501</v>
      </c>
      <c r="B291" s="19">
        <v>4.0999999999999996</v>
      </c>
      <c r="C291" s="19">
        <v>20120731</v>
      </c>
      <c r="D291" s="19" t="s">
        <v>41</v>
      </c>
      <c r="E291" s="19" t="s">
        <v>41</v>
      </c>
      <c r="F291" s="19">
        <v>1991621</v>
      </c>
      <c r="G291" s="19">
        <v>1</v>
      </c>
      <c r="H291" s="19">
        <v>2008</v>
      </c>
      <c r="I291" s="19">
        <v>20080826</v>
      </c>
      <c r="J291" s="19" t="s">
        <v>1501</v>
      </c>
      <c r="K291" s="19">
        <v>6</v>
      </c>
      <c r="L291" s="19">
        <v>35</v>
      </c>
      <c r="M291" s="19">
        <v>23</v>
      </c>
      <c r="N291" s="19">
        <v>49</v>
      </c>
      <c r="O291" s="19" t="s">
        <v>1502</v>
      </c>
      <c r="P291" s="19">
        <v>5</v>
      </c>
      <c r="Q291" s="19" t="s">
        <v>1518</v>
      </c>
      <c r="R291" s="19"/>
      <c r="S291" s="19">
        <v>5000</v>
      </c>
      <c r="T291" s="19" t="s">
        <v>45</v>
      </c>
      <c r="U291" s="19"/>
      <c r="V291" s="19"/>
      <c r="W291" s="19"/>
      <c r="X291" s="19">
        <v>770</v>
      </c>
      <c r="Y291" s="19">
        <v>0</v>
      </c>
      <c r="Z291" s="19">
        <v>1</v>
      </c>
      <c r="AA291" s="19" t="s">
        <v>48</v>
      </c>
      <c r="AB291" s="19">
        <v>1</v>
      </c>
      <c r="AC291" s="19">
        <v>633369</v>
      </c>
      <c r="AD291" s="19">
        <v>12</v>
      </c>
      <c r="AE291" s="19"/>
      <c r="AF291" s="19"/>
      <c r="AG291" s="19"/>
      <c r="AH291" s="19">
        <v>105991</v>
      </c>
      <c r="AI291" s="19">
        <v>1</v>
      </c>
      <c r="AJ291" s="19"/>
      <c r="AK291" s="19"/>
      <c r="AL291" s="19"/>
      <c r="AM291" s="19"/>
      <c r="AN291" s="19"/>
      <c r="AO291" s="19">
        <v>2.89</v>
      </c>
      <c r="AP291" s="19" t="s">
        <v>1519</v>
      </c>
      <c r="AQ291" s="19" t="s">
        <v>1502</v>
      </c>
      <c r="AR291" s="19" t="s">
        <v>1540</v>
      </c>
      <c r="AS291" s="19" t="s">
        <v>1562</v>
      </c>
      <c r="AT291" s="19" t="s">
        <v>1563</v>
      </c>
      <c r="AU291" s="19" t="s">
        <v>1564</v>
      </c>
      <c r="AV291" s="19" t="s">
        <v>1565</v>
      </c>
      <c r="AW291" s="19">
        <v>2005</v>
      </c>
      <c r="AX291" s="19">
        <v>3</v>
      </c>
      <c r="AY291" s="19" t="s">
        <v>1566</v>
      </c>
      <c r="AZ291" s="19" t="s">
        <v>1567</v>
      </c>
      <c r="BA291" s="19">
        <v>2006</v>
      </c>
      <c r="BB291" t="str">
        <f>VLOOKUP(AC291,CTCwiretagcode!A$2:C$708,3,FALSE)</f>
        <v>SAM</v>
      </c>
      <c r="BC291" t="str">
        <f t="shared" si="9"/>
        <v>mix</v>
      </c>
      <c r="BD291">
        <f t="shared" si="10"/>
        <v>3</v>
      </c>
    </row>
    <row r="292" spans="1:56" x14ac:dyDescent="0.25">
      <c r="A292" s="19" t="s">
        <v>1501</v>
      </c>
      <c r="B292" s="19">
        <v>4.0999999999999996</v>
      </c>
      <c r="C292" s="19">
        <v>20120731</v>
      </c>
      <c r="D292" s="19" t="s">
        <v>41</v>
      </c>
      <c r="E292" s="19" t="s">
        <v>41</v>
      </c>
      <c r="F292" s="19">
        <v>1991624</v>
      </c>
      <c r="G292" s="19">
        <v>1</v>
      </c>
      <c r="H292" s="19">
        <v>2008</v>
      </c>
      <c r="I292" s="19">
        <v>20080826</v>
      </c>
      <c r="J292" s="19" t="s">
        <v>1501</v>
      </c>
      <c r="K292" s="19">
        <v>6</v>
      </c>
      <c r="L292" s="19">
        <v>35</v>
      </c>
      <c r="M292" s="19">
        <v>23</v>
      </c>
      <c r="N292" s="19">
        <v>49</v>
      </c>
      <c r="O292" s="19" t="s">
        <v>1502</v>
      </c>
      <c r="P292" s="19">
        <v>5</v>
      </c>
      <c r="Q292" s="19" t="s">
        <v>1518</v>
      </c>
      <c r="R292" s="19"/>
      <c r="S292" s="19">
        <v>5000</v>
      </c>
      <c r="T292" s="19" t="s">
        <v>110</v>
      </c>
      <c r="U292" s="19"/>
      <c r="V292" s="19"/>
      <c r="W292" s="19"/>
      <c r="X292" s="19">
        <v>770</v>
      </c>
      <c r="Y292" s="19">
        <v>0</v>
      </c>
      <c r="Z292" s="19">
        <v>1</v>
      </c>
      <c r="AA292" s="19" t="s">
        <v>48</v>
      </c>
      <c r="AB292" s="19">
        <v>1</v>
      </c>
      <c r="AC292" s="19">
        <v>633369</v>
      </c>
      <c r="AD292" s="19">
        <v>12</v>
      </c>
      <c r="AE292" s="19"/>
      <c r="AF292" s="19"/>
      <c r="AG292" s="19"/>
      <c r="AH292" s="19">
        <v>105991</v>
      </c>
      <c r="AI292" s="19">
        <v>1</v>
      </c>
      <c r="AJ292" s="19"/>
      <c r="AK292" s="19"/>
      <c r="AL292" s="19"/>
      <c r="AM292" s="19"/>
      <c r="AN292" s="19"/>
      <c r="AO292" s="19">
        <v>2.89</v>
      </c>
      <c r="AP292" s="19" t="s">
        <v>1519</v>
      </c>
      <c r="AQ292" s="19" t="s">
        <v>1502</v>
      </c>
      <c r="AR292" s="19" t="s">
        <v>1540</v>
      </c>
      <c r="AS292" s="19" t="s">
        <v>1562</v>
      </c>
      <c r="AT292" s="19" t="s">
        <v>1563</v>
      </c>
      <c r="AU292" s="19" t="s">
        <v>1564</v>
      </c>
      <c r="AV292" s="19" t="s">
        <v>1565</v>
      </c>
      <c r="AW292" s="19">
        <v>2005</v>
      </c>
      <c r="AX292" s="19">
        <v>3</v>
      </c>
      <c r="AY292" s="19" t="s">
        <v>1566</v>
      </c>
      <c r="AZ292" s="19" t="s">
        <v>1567</v>
      </c>
      <c r="BA292" s="19">
        <v>2006</v>
      </c>
      <c r="BB292" t="str">
        <f>VLOOKUP(AC292,CTCwiretagcode!A$2:C$708,3,FALSE)</f>
        <v>SAM</v>
      </c>
      <c r="BC292" t="str">
        <f t="shared" si="9"/>
        <v>mix</v>
      </c>
      <c r="BD292">
        <f t="shared" si="10"/>
        <v>3</v>
      </c>
    </row>
    <row r="293" spans="1:56" x14ac:dyDescent="0.25">
      <c r="A293" s="19" t="s">
        <v>1501</v>
      </c>
      <c r="B293" s="19">
        <v>4.0999999999999996</v>
      </c>
      <c r="C293" s="19">
        <v>20120731</v>
      </c>
      <c r="D293" s="19" t="s">
        <v>41</v>
      </c>
      <c r="E293" s="19" t="s">
        <v>41</v>
      </c>
      <c r="F293" s="19">
        <v>1986721</v>
      </c>
      <c r="G293" s="19">
        <v>1</v>
      </c>
      <c r="H293" s="19">
        <v>2008</v>
      </c>
      <c r="I293" s="19">
        <v>20080826</v>
      </c>
      <c r="J293" s="19" t="s">
        <v>1501</v>
      </c>
      <c r="K293" s="19">
        <v>6</v>
      </c>
      <c r="L293" s="19">
        <v>35</v>
      </c>
      <c r="M293" s="19">
        <v>23</v>
      </c>
      <c r="N293" s="19">
        <v>49</v>
      </c>
      <c r="O293" s="19" t="s">
        <v>1502</v>
      </c>
      <c r="P293" s="19">
        <v>5</v>
      </c>
      <c r="Q293" s="19" t="s">
        <v>1518</v>
      </c>
      <c r="R293" s="19"/>
      <c r="S293" s="19">
        <v>5000</v>
      </c>
      <c r="T293" s="19" t="s">
        <v>110</v>
      </c>
      <c r="U293" s="19"/>
      <c r="V293" s="19"/>
      <c r="W293" s="19"/>
      <c r="X293" s="19">
        <v>800</v>
      </c>
      <c r="Y293" s="19">
        <v>0</v>
      </c>
      <c r="Z293" s="19">
        <v>1</v>
      </c>
      <c r="AA293" s="19" t="s">
        <v>48</v>
      </c>
      <c r="AB293" s="19">
        <v>1</v>
      </c>
      <c r="AC293" s="19">
        <v>633369</v>
      </c>
      <c r="AD293" s="19">
        <v>12</v>
      </c>
      <c r="AE293" s="19"/>
      <c r="AF293" s="19"/>
      <c r="AG293" s="19"/>
      <c r="AH293" s="19">
        <v>105991</v>
      </c>
      <c r="AI293" s="19">
        <v>1</v>
      </c>
      <c r="AJ293" s="19"/>
      <c r="AK293" s="19"/>
      <c r="AL293" s="19"/>
      <c r="AM293" s="19"/>
      <c r="AN293" s="19"/>
      <c r="AO293" s="19">
        <v>2.89</v>
      </c>
      <c r="AP293" s="19" t="s">
        <v>1519</v>
      </c>
      <c r="AQ293" s="19" t="s">
        <v>1502</v>
      </c>
      <c r="AR293" s="19" t="s">
        <v>1540</v>
      </c>
      <c r="AS293" s="19" t="s">
        <v>1562</v>
      </c>
      <c r="AT293" s="19" t="s">
        <v>1563</v>
      </c>
      <c r="AU293" s="19" t="s">
        <v>1564</v>
      </c>
      <c r="AV293" s="19" t="s">
        <v>1565</v>
      </c>
      <c r="AW293" s="19">
        <v>2005</v>
      </c>
      <c r="AX293" s="19">
        <v>3</v>
      </c>
      <c r="AY293" s="19" t="s">
        <v>1566</v>
      </c>
      <c r="AZ293" s="19" t="s">
        <v>1567</v>
      </c>
      <c r="BA293" s="19">
        <v>2006</v>
      </c>
      <c r="BB293" t="str">
        <f>VLOOKUP(AC293,CTCwiretagcode!A$2:C$708,3,FALSE)</f>
        <v>SAM</v>
      </c>
      <c r="BC293" t="str">
        <f t="shared" si="9"/>
        <v>mix</v>
      </c>
      <c r="BD293">
        <f t="shared" si="10"/>
        <v>3</v>
      </c>
    </row>
    <row r="294" spans="1:56" x14ac:dyDescent="0.25">
      <c r="A294" s="19" t="s">
        <v>1501</v>
      </c>
      <c r="B294" s="19">
        <v>4.0999999999999996</v>
      </c>
      <c r="C294" s="19">
        <v>20120731</v>
      </c>
      <c r="D294" s="19" t="s">
        <v>41</v>
      </c>
      <c r="E294" s="19" t="s">
        <v>41</v>
      </c>
      <c r="F294" s="19">
        <v>1989255</v>
      </c>
      <c r="G294" s="19">
        <v>1</v>
      </c>
      <c r="H294" s="19">
        <v>2008</v>
      </c>
      <c r="I294" s="19">
        <v>20080826</v>
      </c>
      <c r="J294" s="19" t="s">
        <v>1501</v>
      </c>
      <c r="K294" s="19">
        <v>6</v>
      </c>
      <c r="L294" s="19">
        <v>35</v>
      </c>
      <c r="M294" s="19">
        <v>23</v>
      </c>
      <c r="N294" s="19">
        <v>49</v>
      </c>
      <c r="O294" s="19" t="s">
        <v>1502</v>
      </c>
      <c r="P294" s="19">
        <v>5</v>
      </c>
      <c r="Q294" s="19" t="s">
        <v>1518</v>
      </c>
      <c r="R294" s="19"/>
      <c r="S294" s="19">
        <v>5000</v>
      </c>
      <c r="T294" s="19" t="s">
        <v>45</v>
      </c>
      <c r="U294" s="19"/>
      <c r="V294" s="19"/>
      <c r="W294" s="19"/>
      <c r="X294" s="19">
        <v>750</v>
      </c>
      <c r="Y294" s="19">
        <v>0</v>
      </c>
      <c r="Z294" s="19">
        <v>1</v>
      </c>
      <c r="AA294" s="19" t="s">
        <v>48</v>
      </c>
      <c r="AB294" s="19">
        <v>1</v>
      </c>
      <c r="AC294" s="19">
        <v>633369</v>
      </c>
      <c r="AD294" s="19">
        <v>12</v>
      </c>
      <c r="AE294" s="19"/>
      <c r="AF294" s="19"/>
      <c r="AG294" s="19"/>
      <c r="AH294" s="19">
        <v>105991</v>
      </c>
      <c r="AI294" s="19">
        <v>1</v>
      </c>
      <c r="AJ294" s="19"/>
      <c r="AK294" s="19"/>
      <c r="AL294" s="19"/>
      <c r="AM294" s="19"/>
      <c r="AN294" s="19"/>
      <c r="AO294" s="19">
        <v>2.89</v>
      </c>
      <c r="AP294" s="19" t="s">
        <v>1519</v>
      </c>
      <c r="AQ294" s="19" t="s">
        <v>1502</v>
      </c>
      <c r="AR294" s="19" t="s">
        <v>1540</v>
      </c>
      <c r="AS294" s="19" t="s">
        <v>1562</v>
      </c>
      <c r="AT294" s="19" t="s">
        <v>1563</v>
      </c>
      <c r="AU294" s="19" t="s">
        <v>1564</v>
      </c>
      <c r="AV294" s="19" t="s">
        <v>1565</v>
      </c>
      <c r="AW294" s="19">
        <v>2005</v>
      </c>
      <c r="AX294" s="19">
        <v>3</v>
      </c>
      <c r="AY294" s="19" t="s">
        <v>1566</v>
      </c>
      <c r="AZ294" s="19" t="s">
        <v>1567</v>
      </c>
      <c r="BA294" s="19">
        <v>2006</v>
      </c>
      <c r="BB294" t="str">
        <f>VLOOKUP(AC294,CTCwiretagcode!A$2:C$708,3,FALSE)</f>
        <v>SAM</v>
      </c>
      <c r="BC294" t="str">
        <f t="shared" si="9"/>
        <v>mix</v>
      </c>
      <c r="BD294">
        <f t="shared" si="10"/>
        <v>3</v>
      </c>
    </row>
    <row r="295" spans="1:56" x14ac:dyDescent="0.25">
      <c r="A295" s="19" t="s">
        <v>1501</v>
      </c>
      <c r="B295" s="19">
        <v>4.0999999999999996</v>
      </c>
      <c r="C295" s="19">
        <v>20120731</v>
      </c>
      <c r="D295" s="19" t="s">
        <v>41</v>
      </c>
      <c r="E295" s="19" t="s">
        <v>41</v>
      </c>
      <c r="F295" s="19">
        <v>1991592</v>
      </c>
      <c r="G295" s="19">
        <v>1</v>
      </c>
      <c r="H295" s="19">
        <v>2008</v>
      </c>
      <c r="I295" s="19">
        <v>20080826</v>
      </c>
      <c r="J295" s="19" t="s">
        <v>1501</v>
      </c>
      <c r="K295" s="19">
        <v>6</v>
      </c>
      <c r="L295" s="19">
        <v>35</v>
      </c>
      <c r="M295" s="19">
        <v>23</v>
      </c>
      <c r="N295" s="19">
        <v>49</v>
      </c>
      <c r="O295" s="19" t="s">
        <v>1502</v>
      </c>
      <c r="P295" s="19">
        <v>5</v>
      </c>
      <c r="Q295" s="19" t="s">
        <v>1518</v>
      </c>
      <c r="R295" s="19"/>
      <c r="S295" s="19">
        <v>5000</v>
      </c>
      <c r="T295" s="19" t="s">
        <v>45</v>
      </c>
      <c r="U295" s="19"/>
      <c r="V295" s="19"/>
      <c r="W295" s="19"/>
      <c r="X295" s="19">
        <v>750</v>
      </c>
      <c r="Y295" s="19">
        <v>0</v>
      </c>
      <c r="Z295" s="19">
        <v>1</v>
      </c>
      <c r="AA295" s="19" t="s">
        <v>48</v>
      </c>
      <c r="AB295" s="19">
        <v>1</v>
      </c>
      <c r="AC295" s="19">
        <v>633369</v>
      </c>
      <c r="AD295" s="19">
        <v>12</v>
      </c>
      <c r="AE295" s="19"/>
      <c r="AF295" s="19"/>
      <c r="AG295" s="19"/>
      <c r="AH295" s="19">
        <v>105991</v>
      </c>
      <c r="AI295" s="19">
        <v>1</v>
      </c>
      <c r="AJ295" s="19"/>
      <c r="AK295" s="19"/>
      <c r="AL295" s="19"/>
      <c r="AM295" s="19"/>
      <c r="AN295" s="19"/>
      <c r="AO295" s="19">
        <v>2.89</v>
      </c>
      <c r="AP295" s="19" t="s">
        <v>1519</v>
      </c>
      <c r="AQ295" s="19" t="s">
        <v>1502</v>
      </c>
      <c r="AR295" s="19" t="s">
        <v>1540</v>
      </c>
      <c r="AS295" s="19" t="s">
        <v>1562</v>
      </c>
      <c r="AT295" s="19" t="s">
        <v>1563</v>
      </c>
      <c r="AU295" s="19" t="s">
        <v>1564</v>
      </c>
      <c r="AV295" s="19" t="s">
        <v>1565</v>
      </c>
      <c r="AW295" s="19">
        <v>2005</v>
      </c>
      <c r="AX295" s="19">
        <v>3</v>
      </c>
      <c r="AY295" s="19" t="s">
        <v>1566</v>
      </c>
      <c r="AZ295" s="19" t="s">
        <v>1567</v>
      </c>
      <c r="BA295" s="19">
        <v>2006</v>
      </c>
      <c r="BB295" t="str">
        <f>VLOOKUP(AC295,CTCwiretagcode!A$2:C$708,3,FALSE)</f>
        <v>SAM</v>
      </c>
      <c r="BC295" t="str">
        <f t="shared" si="9"/>
        <v>mix</v>
      </c>
      <c r="BD295">
        <f t="shared" si="10"/>
        <v>3</v>
      </c>
    </row>
    <row r="296" spans="1:56" x14ac:dyDescent="0.25">
      <c r="A296" s="19" t="s">
        <v>1501</v>
      </c>
      <c r="B296" s="19">
        <v>4.0999999999999996</v>
      </c>
      <c r="C296" s="19">
        <v>20120731</v>
      </c>
      <c r="D296" s="19" t="s">
        <v>41</v>
      </c>
      <c r="E296" s="19" t="s">
        <v>41</v>
      </c>
      <c r="F296" s="19">
        <v>1991595</v>
      </c>
      <c r="G296" s="19">
        <v>1</v>
      </c>
      <c r="H296" s="19">
        <v>2008</v>
      </c>
      <c r="I296" s="19">
        <v>20080826</v>
      </c>
      <c r="J296" s="19" t="s">
        <v>1501</v>
      </c>
      <c r="K296" s="19">
        <v>6</v>
      </c>
      <c r="L296" s="19">
        <v>35</v>
      </c>
      <c r="M296" s="19">
        <v>23</v>
      </c>
      <c r="N296" s="19">
        <v>49</v>
      </c>
      <c r="O296" s="19" t="s">
        <v>1502</v>
      </c>
      <c r="P296" s="19">
        <v>5</v>
      </c>
      <c r="Q296" s="19" t="s">
        <v>1518</v>
      </c>
      <c r="R296" s="19"/>
      <c r="S296" s="19">
        <v>5000</v>
      </c>
      <c r="T296" s="19" t="s">
        <v>45</v>
      </c>
      <c r="U296" s="19"/>
      <c r="V296" s="19"/>
      <c r="W296" s="19"/>
      <c r="X296" s="19">
        <v>790</v>
      </c>
      <c r="Y296" s="19">
        <v>0</v>
      </c>
      <c r="Z296" s="19">
        <v>1</v>
      </c>
      <c r="AA296" s="19" t="s">
        <v>48</v>
      </c>
      <c r="AB296" s="19">
        <v>1</v>
      </c>
      <c r="AC296" s="19">
        <v>633369</v>
      </c>
      <c r="AD296" s="19">
        <v>12</v>
      </c>
      <c r="AE296" s="19"/>
      <c r="AF296" s="19"/>
      <c r="AG296" s="19"/>
      <c r="AH296" s="19">
        <v>105991</v>
      </c>
      <c r="AI296" s="19">
        <v>1</v>
      </c>
      <c r="AJ296" s="19"/>
      <c r="AK296" s="19"/>
      <c r="AL296" s="19"/>
      <c r="AM296" s="19"/>
      <c r="AN296" s="19"/>
      <c r="AO296" s="19">
        <v>2.89</v>
      </c>
      <c r="AP296" s="19" t="s">
        <v>1519</v>
      </c>
      <c r="AQ296" s="19" t="s">
        <v>1502</v>
      </c>
      <c r="AR296" s="19" t="s">
        <v>1540</v>
      </c>
      <c r="AS296" s="19" t="s">
        <v>1562</v>
      </c>
      <c r="AT296" s="19" t="s">
        <v>1563</v>
      </c>
      <c r="AU296" s="19" t="s">
        <v>1564</v>
      </c>
      <c r="AV296" s="19" t="s">
        <v>1565</v>
      </c>
      <c r="AW296" s="19">
        <v>2005</v>
      </c>
      <c r="AX296" s="19">
        <v>3</v>
      </c>
      <c r="AY296" s="19" t="s">
        <v>1566</v>
      </c>
      <c r="AZ296" s="19" t="s">
        <v>1567</v>
      </c>
      <c r="BA296" s="19">
        <v>2006</v>
      </c>
      <c r="BB296" t="str">
        <f>VLOOKUP(AC296,CTCwiretagcode!A$2:C$708,3,FALSE)</f>
        <v>SAM</v>
      </c>
      <c r="BC296" t="str">
        <f t="shared" si="9"/>
        <v>mix</v>
      </c>
      <c r="BD296">
        <f t="shared" si="10"/>
        <v>3</v>
      </c>
    </row>
    <row r="297" spans="1:56" x14ac:dyDescent="0.25">
      <c r="A297" s="19" t="s">
        <v>1501</v>
      </c>
      <c r="B297" s="19">
        <v>4.0999999999999996</v>
      </c>
      <c r="C297" s="19">
        <v>20120731</v>
      </c>
      <c r="D297" s="19" t="s">
        <v>41</v>
      </c>
      <c r="E297" s="19" t="s">
        <v>41</v>
      </c>
      <c r="F297" s="19">
        <v>1991602</v>
      </c>
      <c r="G297" s="19">
        <v>1</v>
      </c>
      <c r="H297" s="19">
        <v>2008</v>
      </c>
      <c r="I297" s="19">
        <v>20080826</v>
      </c>
      <c r="J297" s="19" t="s">
        <v>1501</v>
      </c>
      <c r="K297" s="19">
        <v>6</v>
      </c>
      <c r="L297" s="19">
        <v>35</v>
      </c>
      <c r="M297" s="19">
        <v>23</v>
      </c>
      <c r="N297" s="19">
        <v>49</v>
      </c>
      <c r="O297" s="19" t="s">
        <v>1502</v>
      </c>
      <c r="P297" s="19">
        <v>5</v>
      </c>
      <c r="Q297" s="19" t="s">
        <v>1518</v>
      </c>
      <c r="R297" s="19"/>
      <c r="S297" s="19">
        <v>5000</v>
      </c>
      <c r="T297" s="19" t="s">
        <v>45</v>
      </c>
      <c r="U297" s="19"/>
      <c r="V297" s="19"/>
      <c r="W297" s="19"/>
      <c r="X297" s="19">
        <v>730</v>
      </c>
      <c r="Y297" s="19">
        <v>0</v>
      </c>
      <c r="Z297" s="19">
        <v>1</v>
      </c>
      <c r="AA297" s="19" t="s">
        <v>48</v>
      </c>
      <c r="AB297" s="19">
        <v>1</v>
      </c>
      <c r="AC297" s="19">
        <v>633369</v>
      </c>
      <c r="AD297" s="19">
        <v>12</v>
      </c>
      <c r="AE297" s="19"/>
      <c r="AF297" s="19"/>
      <c r="AG297" s="19"/>
      <c r="AH297" s="19">
        <v>105991</v>
      </c>
      <c r="AI297" s="19">
        <v>1</v>
      </c>
      <c r="AJ297" s="19"/>
      <c r="AK297" s="19"/>
      <c r="AL297" s="19"/>
      <c r="AM297" s="19"/>
      <c r="AN297" s="19"/>
      <c r="AO297" s="19">
        <v>2.89</v>
      </c>
      <c r="AP297" s="19" t="s">
        <v>1519</v>
      </c>
      <c r="AQ297" s="19" t="s">
        <v>1502</v>
      </c>
      <c r="AR297" s="19" t="s">
        <v>1540</v>
      </c>
      <c r="AS297" s="19" t="s">
        <v>1562</v>
      </c>
      <c r="AT297" s="19" t="s">
        <v>1563</v>
      </c>
      <c r="AU297" s="19" t="s">
        <v>1564</v>
      </c>
      <c r="AV297" s="19" t="s">
        <v>1565</v>
      </c>
      <c r="AW297" s="19">
        <v>2005</v>
      </c>
      <c r="AX297" s="19">
        <v>3</v>
      </c>
      <c r="AY297" s="19" t="s">
        <v>1566</v>
      </c>
      <c r="AZ297" s="19" t="s">
        <v>1567</v>
      </c>
      <c r="BA297" s="19">
        <v>2006</v>
      </c>
      <c r="BB297" t="str">
        <f>VLOOKUP(AC297,CTCwiretagcode!A$2:C$708,3,FALSE)</f>
        <v>SAM</v>
      </c>
      <c r="BC297" t="str">
        <f t="shared" si="9"/>
        <v>mix</v>
      </c>
      <c r="BD297">
        <f t="shared" si="10"/>
        <v>3</v>
      </c>
    </row>
    <row r="298" spans="1:56" x14ac:dyDescent="0.25">
      <c r="A298" s="19" t="s">
        <v>1501</v>
      </c>
      <c r="B298" s="19">
        <v>4.0999999999999996</v>
      </c>
      <c r="C298" s="19">
        <v>20120731</v>
      </c>
      <c r="D298" s="19" t="s">
        <v>41</v>
      </c>
      <c r="E298" s="19" t="s">
        <v>41</v>
      </c>
      <c r="F298" s="19">
        <v>1991610</v>
      </c>
      <c r="G298" s="19">
        <v>1</v>
      </c>
      <c r="H298" s="19">
        <v>2008</v>
      </c>
      <c r="I298" s="19">
        <v>20080826</v>
      </c>
      <c r="J298" s="19" t="s">
        <v>1501</v>
      </c>
      <c r="K298" s="19">
        <v>6</v>
      </c>
      <c r="L298" s="19">
        <v>35</v>
      </c>
      <c r="M298" s="19">
        <v>23</v>
      </c>
      <c r="N298" s="19">
        <v>49</v>
      </c>
      <c r="O298" s="19" t="s">
        <v>1502</v>
      </c>
      <c r="P298" s="19">
        <v>5</v>
      </c>
      <c r="Q298" s="19" t="s">
        <v>1518</v>
      </c>
      <c r="R298" s="19"/>
      <c r="S298" s="19">
        <v>5000</v>
      </c>
      <c r="T298" s="19" t="s">
        <v>45</v>
      </c>
      <c r="U298" s="19"/>
      <c r="V298" s="19"/>
      <c r="W298" s="19"/>
      <c r="X298" s="19">
        <v>670</v>
      </c>
      <c r="Y298" s="19">
        <v>0</v>
      </c>
      <c r="Z298" s="19">
        <v>1</v>
      </c>
      <c r="AA298" s="19" t="s">
        <v>48</v>
      </c>
      <c r="AB298" s="19">
        <v>1</v>
      </c>
      <c r="AC298" s="19">
        <v>633369</v>
      </c>
      <c r="AD298" s="19">
        <v>12</v>
      </c>
      <c r="AE298" s="19"/>
      <c r="AF298" s="19"/>
      <c r="AG298" s="19"/>
      <c r="AH298" s="19">
        <v>105991</v>
      </c>
      <c r="AI298" s="19">
        <v>1</v>
      </c>
      <c r="AJ298" s="19"/>
      <c r="AK298" s="19"/>
      <c r="AL298" s="19"/>
      <c r="AM298" s="19"/>
      <c r="AN298" s="19"/>
      <c r="AO298" s="19">
        <v>2.89</v>
      </c>
      <c r="AP298" s="19" t="s">
        <v>1519</v>
      </c>
      <c r="AQ298" s="19" t="s">
        <v>1502</v>
      </c>
      <c r="AR298" s="19" t="s">
        <v>1540</v>
      </c>
      <c r="AS298" s="19" t="s">
        <v>1562</v>
      </c>
      <c r="AT298" s="19" t="s">
        <v>1563</v>
      </c>
      <c r="AU298" s="19" t="s">
        <v>1564</v>
      </c>
      <c r="AV298" s="19" t="s">
        <v>1565</v>
      </c>
      <c r="AW298" s="19">
        <v>2005</v>
      </c>
      <c r="AX298" s="19">
        <v>3</v>
      </c>
      <c r="AY298" s="19" t="s">
        <v>1566</v>
      </c>
      <c r="AZ298" s="19" t="s">
        <v>1567</v>
      </c>
      <c r="BA298" s="19">
        <v>2006</v>
      </c>
      <c r="BB298" t="str">
        <f>VLOOKUP(AC298,CTCwiretagcode!A$2:C$708,3,FALSE)</f>
        <v>SAM</v>
      </c>
      <c r="BC298" t="str">
        <f t="shared" si="9"/>
        <v>mix</v>
      </c>
      <c r="BD298">
        <f t="shared" si="10"/>
        <v>3</v>
      </c>
    </row>
    <row r="299" spans="1:56" x14ac:dyDescent="0.25">
      <c r="A299" s="19" t="s">
        <v>1501</v>
      </c>
      <c r="B299" s="19">
        <v>4.0999999999999996</v>
      </c>
      <c r="C299" s="19">
        <v>20120731</v>
      </c>
      <c r="D299" s="19" t="s">
        <v>41</v>
      </c>
      <c r="E299" s="19" t="s">
        <v>41</v>
      </c>
      <c r="F299" s="19">
        <v>2005826</v>
      </c>
      <c r="G299" s="19">
        <v>1</v>
      </c>
      <c r="H299" s="19">
        <v>2008</v>
      </c>
      <c r="I299" s="19">
        <v>20080826</v>
      </c>
      <c r="J299" s="19" t="s">
        <v>1501</v>
      </c>
      <c r="K299" s="19">
        <v>6</v>
      </c>
      <c r="L299" s="19">
        <v>35</v>
      </c>
      <c r="M299" s="19">
        <v>23</v>
      </c>
      <c r="N299" s="19">
        <v>49</v>
      </c>
      <c r="O299" s="19" t="s">
        <v>1502</v>
      </c>
      <c r="P299" s="19">
        <v>5</v>
      </c>
      <c r="Q299" s="19" t="s">
        <v>1518</v>
      </c>
      <c r="R299" s="19"/>
      <c r="S299" s="19">
        <v>5000</v>
      </c>
      <c r="T299" s="19" t="s">
        <v>110</v>
      </c>
      <c r="U299" s="19"/>
      <c r="V299" s="19"/>
      <c r="W299" s="19"/>
      <c r="X299" s="19">
        <v>720</v>
      </c>
      <c r="Y299" s="19">
        <v>0</v>
      </c>
      <c r="Z299" s="19">
        <v>1</v>
      </c>
      <c r="AA299" s="19" t="s">
        <v>48</v>
      </c>
      <c r="AB299" s="19">
        <v>1</v>
      </c>
      <c r="AC299" s="19">
        <v>633369</v>
      </c>
      <c r="AD299" s="19">
        <v>12</v>
      </c>
      <c r="AE299" s="19"/>
      <c r="AF299" s="19"/>
      <c r="AG299" s="19"/>
      <c r="AH299" s="19">
        <v>105991</v>
      </c>
      <c r="AI299" s="19">
        <v>1</v>
      </c>
      <c r="AJ299" s="19"/>
      <c r="AK299" s="19"/>
      <c r="AL299" s="19"/>
      <c r="AM299" s="19"/>
      <c r="AN299" s="19"/>
      <c r="AO299" s="19">
        <v>2.89</v>
      </c>
      <c r="AP299" s="19" t="s">
        <v>1519</v>
      </c>
      <c r="AQ299" s="19" t="s">
        <v>1502</v>
      </c>
      <c r="AR299" s="19" t="s">
        <v>1540</v>
      </c>
      <c r="AS299" s="19" t="s">
        <v>1562</v>
      </c>
      <c r="AT299" s="19" t="s">
        <v>1563</v>
      </c>
      <c r="AU299" s="19" t="s">
        <v>1564</v>
      </c>
      <c r="AV299" s="19" t="s">
        <v>1565</v>
      </c>
      <c r="AW299" s="19">
        <v>2005</v>
      </c>
      <c r="AX299" s="19">
        <v>3</v>
      </c>
      <c r="AY299" s="19" t="s">
        <v>1566</v>
      </c>
      <c r="AZ299" s="19" t="s">
        <v>1567</v>
      </c>
      <c r="BA299" s="19">
        <v>2006</v>
      </c>
      <c r="BB299" t="str">
        <f>VLOOKUP(AC299,CTCwiretagcode!A$2:C$708,3,FALSE)</f>
        <v>SAM</v>
      </c>
      <c r="BC299" t="str">
        <f t="shared" si="9"/>
        <v>mix</v>
      </c>
      <c r="BD299">
        <f t="shared" si="10"/>
        <v>3</v>
      </c>
    </row>
    <row r="300" spans="1:56" x14ac:dyDescent="0.25">
      <c r="A300" s="19" t="s">
        <v>1501</v>
      </c>
      <c r="B300" s="19">
        <v>4.0999999999999996</v>
      </c>
      <c r="C300" s="19">
        <v>20120731</v>
      </c>
      <c r="D300" s="19" t="s">
        <v>41</v>
      </c>
      <c r="E300" s="19" t="s">
        <v>41</v>
      </c>
      <c r="F300" s="19">
        <v>2005662</v>
      </c>
      <c r="G300" s="19">
        <v>1</v>
      </c>
      <c r="H300" s="19">
        <v>2008</v>
      </c>
      <c r="I300" s="19">
        <v>20080826</v>
      </c>
      <c r="J300" s="19" t="s">
        <v>1501</v>
      </c>
      <c r="K300" s="19">
        <v>6</v>
      </c>
      <c r="L300" s="19">
        <v>35</v>
      </c>
      <c r="M300" s="19">
        <v>23</v>
      </c>
      <c r="N300" s="19">
        <v>14</v>
      </c>
      <c r="O300" s="19" t="s">
        <v>1502</v>
      </c>
      <c r="P300" s="19">
        <v>5</v>
      </c>
      <c r="Q300" s="19" t="s">
        <v>1518</v>
      </c>
      <c r="R300" s="19"/>
      <c r="S300" s="19">
        <v>5000</v>
      </c>
      <c r="T300" s="19" t="s">
        <v>45</v>
      </c>
      <c r="U300" s="19"/>
      <c r="V300" s="19"/>
      <c r="W300" s="19"/>
      <c r="X300" s="19">
        <v>760</v>
      </c>
      <c r="Y300" s="19">
        <v>0</v>
      </c>
      <c r="Z300" s="19">
        <v>1</v>
      </c>
      <c r="AA300" s="19" t="s">
        <v>48</v>
      </c>
      <c r="AB300" s="19">
        <v>1</v>
      </c>
      <c r="AC300" s="19">
        <v>633369</v>
      </c>
      <c r="AD300" s="19">
        <v>12</v>
      </c>
      <c r="AE300" s="19"/>
      <c r="AF300" s="19"/>
      <c r="AG300" s="19"/>
      <c r="AH300" s="19">
        <v>105991</v>
      </c>
      <c r="AI300" s="19">
        <v>1</v>
      </c>
      <c r="AJ300" s="19"/>
      <c r="AK300" s="19"/>
      <c r="AL300" s="19"/>
      <c r="AM300" s="19"/>
      <c r="AN300" s="19"/>
      <c r="AO300" s="19">
        <v>2.89</v>
      </c>
      <c r="AP300" s="19" t="s">
        <v>1519</v>
      </c>
      <c r="AQ300" s="19" t="s">
        <v>1502</v>
      </c>
      <c r="AR300" s="19" t="s">
        <v>1540</v>
      </c>
      <c r="AS300" s="19" t="s">
        <v>1562</v>
      </c>
      <c r="AT300" s="19" t="s">
        <v>1563</v>
      </c>
      <c r="AU300" s="19" t="s">
        <v>1564</v>
      </c>
      <c r="AV300" s="19" t="s">
        <v>1565</v>
      </c>
      <c r="AW300" s="19">
        <v>2005</v>
      </c>
      <c r="AX300" s="19">
        <v>3</v>
      </c>
      <c r="AY300" s="19" t="s">
        <v>1566</v>
      </c>
      <c r="AZ300" s="19" t="s">
        <v>1567</v>
      </c>
      <c r="BA300" s="19">
        <v>2006</v>
      </c>
      <c r="BB300" t="str">
        <f>VLOOKUP(AC300,CTCwiretagcode!A$2:C$708,3,FALSE)</f>
        <v>SAM</v>
      </c>
      <c r="BC300" t="str">
        <f t="shared" si="9"/>
        <v>NT</v>
      </c>
      <c r="BD300">
        <f t="shared" si="10"/>
        <v>3</v>
      </c>
    </row>
    <row r="301" spans="1:56" x14ac:dyDescent="0.25">
      <c r="A301" s="19" t="s">
        <v>1501</v>
      </c>
      <c r="B301" s="19">
        <v>4.0999999999999996</v>
      </c>
      <c r="C301" s="19">
        <v>20120731</v>
      </c>
      <c r="D301" s="19" t="s">
        <v>41</v>
      </c>
      <c r="E301" s="19" t="s">
        <v>41</v>
      </c>
      <c r="F301" s="19">
        <v>2005701</v>
      </c>
      <c r="G301" s="19">
        <v>1</v>
      </c>
      <c r="H301" s="19">
        <v>2008</v>
      </c>
      <c r="I301" s="19">
        <v>20080826</v>
      </c>
      <c r="J301" s="19" t="s">
        <v>1501</v>
      </c>
      <c r="K301" s="19">
        <v>6</v>
      </c>
      <c r="L301" s="19">
        <v>35</v>
      </c>
      <c r="M301" s="19">
        <v>23</v>
      </c>
      <c r="N301" s="19">
        <v>14</v>
      </c>
      <c r="O301" s="19" t="s">
        <v>1502</v>
      </c>
      <c r="P301" s="19">
        <v>5</v>
      </c>
      <c r="Q301" s="19" t="s">
        <v>1518</v>
      </c>
      <c r="R301" s="19"/>
      <c r="S301" s="19">
        <v>0</v>
      </c>
      <c r="T301" s="19" t="s">
        <v>45</v>
      </c>
      <c r="U301" s="19"/>
      <c r="V301" s="19"/>
      <c r="W301" s="19"/>
      <c r="X301" s="19">
        <v>750</v>
      </c>
      <c r="Y301" s="19">
        <v>0</v>
      </c>
      <c r="Z301" s="19">
        <v>1</v>
      </c>
      <c r="AA301" s="19" t="s">
        <v>48</v>
      </c>
      <c r="AB301" s="19">
        <v>1</v>
      </c>
      <c r="AC301" s="19">
        <v>633369</v>
      </c>
      <c r="AD301" s="19">
        <v>12</v>
      </c>
      <c r="AE301" s="19"/>
      <c r="AF301" s="19"/>
      <c r="AG301" s="19"/>
      <c r="AH301" s="19">
        <v>105991</v>
      </c>
      <c r="AI301" s="19">
        <v>1</v>
      </c>
      <c r="AJ301" s="19"/>
      <c r="AK301" s="19"/>
      <c r="AL301" s="19"/>
      <c r="AM301" s="19"/>
      <c r="AN301" s="19"/>
      <c r="AO301" s="19">
        <v>2.89</v>
      </c>
      <c r="AP301" s="19" t="s">
        <v>1519</v>
      </c>
      <c r="AQ301" s="19" t="s">
        <v>1502</v>
      </c>
      <c r="AR301" s="19" t="s">
        <v>1540</v>
      </c>
      <c r="AS301" s="19" t="s">
        <v>1562</v>
      </c>
      <c r="AT301" s="19" t="s">
        <v>1563</v>
      </c>
      <c r="AU301" s="19" t="s">
        <v>1564</v>
      </c>
      <c r="AV301" s="19" t="s">
        <v>1565</v>
      </c>
      <c r="AW301" s="19">
        <v>2005</v>
      </c>
      <c r="AX301" s="19">
        <v>3</v>
      </c>
      <c r="AY301" s="19" t="s">
        <v>1566</v>
      </c>
      <c r="AZ301" s="19" t="s">
        <v>1567</v>
      </c>
      <c r="BA301" s="19">
        <v>2006</v>
      </c>
      <c r="BB301" t="str">
        <f>VLOOKUP(AC301,CTCwiretagcode!A$2:C$708,3,FALSE)</f>
        <v>SAM</v>
      </c>
      <c r="BC301" t="str">
        <f t="shared" si="9"/>
        <v>NT</v>
      </c>
      <c r="BD301">
        <f t="shared" si="10"/>
        <v>3</v>
      </c>
    </row>
    <row r="302" spans="1:56" x14ac:dyDescent="0.25">
      <c r="A302" s="19" t="s">
        <v>1501</v>
      </c>
      <c r="B302" s="19">
        <v>4.0999999999999996</v>
      </c>
      <c r="C302" s="19">
        <v>20120731</v>
      </c>
      <c r="D302" s="19" t="s">
        <v>41</v>
      </c>
      <c r="E302" s="19" t="s">
        <v>41</v>
      </c>
      <c r="F302" s="19">
        <v>2005681</v>
      </c>
      <c r="G302" s="19">
        <v>1</v>
      </c>
      <c r="H302" s="19">
        <v>2008</v>
      </c>
      <c r="I302" s="19">
        <v>20080826</v>
      </c>
      <c r="J302" s="19" t="s">
        <v>1501</v>
      </c>
      <c r="K302" s="19">
        <v>6</v>
      </c>
      <c r="L302" s="19">
        <v>35</v>
      </c>
      <c r="M302" s="19">
        <v>23</v>
      </c>
      <c r="N302" s="19">
        <v>14</v>
      </c>
      <c r="O302" s="19" t="s">
        <v>1502</v>
      </c>
      <c r="P302" s="19">
        <v>5</v>
      </c>
      <c r="Q302" s="19" t="s">
        <v>1518</v>
      </c>
      <c r="R302" s="19"/>
      <c r="S302" s="19">
        <v>5000</v>
      </c>
      <c r="T302" s="19" t="s">
        <v>45</v>
      </c>
      <c r="U302" s="19"/>
      <c r="V302" s="19"/>
      <c r="W302" s="19"/>
      <c r="X302" s="19">
        <v>760</v>
      </c>
      <c r="Y302" s="19">
        <v>0</v>
      </c>
      <c r="Z302" s="19">
        <v>1</v>
      </c>
      <c r="AA302" s="19" t="s">
        <v>48</v>
      </c>
      <c r="AB302" s="19">
        <v>1</v>
      </c>
      <c r="AC302" s="19">
        <v>633369</v>
      </c>
      <c r="AD302" s="19">
        <v>12</v>
      </c>
      <c r="AE302" s="19"/>
      <c r="AF302" s="19"/>
      <c r="AG302" s="19"/>
      <c r="AH302" s="19">
        <v>105991</v>
      </c>
      <c r="AI302" s="19">
        <v>1</v>
      </c>
      <c r="AJ302" s="19"/>
      <c r="AK302" s="19"/>
      <c r="AL302" s="19"/>
      <c r="AM302" s="19"/>
      <c r="AN302" s="19"/>
      <c r="AO302" s="19">
        <v>2.89</v>
      </c>
      <c r="AP302" s="19" t="s">
        <v>1519</v>
      </c>
      <c r="AQ302" s="19" t="s">
        <v>1502</v>
      </c>
      <c r="AR302" s="19" t="s">
        <v>1540</v>
      </c>
      <c r="AS302" s="19" t="s">
        <v>1562</v>
      </c>
      <c r="AT302" s="19" t="s">
        <v>1563</v>
      </c>
      <c r="AU302" s="19" t="s">
        <v>1564</v>
      </c>
      <c r="AV302" s="19" t="s">
        <v>1565</v>
      </c>
      <c r="AW302" s="19">
        <v>2005</v>
      </c>
      <c r="AX302" s="19">
        <v>3</v>
      </c>
      <c r="AY302" s="19" t="s">
        <v>1566</v>
      </c>
      <c r="AZ302" s="19" t="s">
        <v>1567</v>
      </c>
      <c r="BA302" s="19">
        <v>2006</v>
      </c>
      <c r="BB302" t="str">
        <f>VLOOKUP(AC302,CTCwiretagcode!A$2:C$708,3,FALSE)</f>
        <v>SAM</v>
      </c>
      <c r="BC302" t="str">
        <f t="shared" si="9"/>
        <v>NT</v>
      </c>
      <c r="BD302">
        <f t="shared" si="10"/>
        <v>3</v>
      </c>
    </row>
    <row r="303" spans="1:56" x14ac:dyDescent="0.25">
      <c r="A303" s="19" t="s">
        <v>1501</v>
      </c>
      <c r="B303" s="19">
        <v>4.0999999999999996</v>
      </c>
      <c r="C303" s="19">
        <v>20120731</v>
      </c>
      <c r="D303" s="19" t="s">
        <v>41</v>
      </c>
      <c r="E303" s="19" t="s">
        <v>41</v>
      </c>
      <c r="F303" s="19">
        <v>1973869</v>
      </c>
      <c r="G303" s="19">
        <v>1</v>
      </c>
      <c r="H303" s="19">
        <v>2008</v>
      </c>
      <c r="I303" s="19">
        <v>20080826</v>
      </c>
      <c r="J303" s="19" t="s">
        <v>1501</v>
      </c>
      <c r="K303" s="19">
        <v>6</v>
      </c>
      <c r="L303" s="19">
        <v>35</v>
      </c>
      <c r="M303" s="19">
        <v>23</v>
      </c>
      <c r="N303" s="19">
        <v>29</v>
      </c>
      <c r="O303" s="19" t="s">
        <v>1502</v>
      </c>
      <c r="P303" s="19">
        <v>5</v>
      </c>
      <c r="Q303" s="19" t="s">
        <v>1518</v>
      </c>
      <c r="R303" s="19"/>
      <c r="S303" s="19">
        <v>5000</v>
      </c>
      <c r="T303" s="19" t="s">
        <v>110</v>
      </c>
      <c r="U303" s="19"/>
      <c r="V303" s="19"/>
      <c r="W303" s="19"/>
      <c r="X303" s="19">
        <v>730</v>
      </c>
      <c r="Y303" s="19">
        <v>0</v>
      </c>
      <c r="Z303" s="19">
        <v>1</v>
      </c>
      <c r="AA303" s="19" t="s">
        <v>48</v>
      </c>
      <c r="AB303" s="19">
        <v>1</v>
      </c>
      <c r="AC303" s="19">
        <v>633369</v>
      </c>
      <c r="AD303" s="19">
        <v>12</v>
      </c>
      <c r="AE303" s="19"/>
      <c r="AF303" s="19"/>
      <c r="AG303" s="19"/>
      <c r="AH303" s="19">
        <v>105991</v>
      </c>
      <c r="AI303" s="19">
        <v>1</v>
      </c>
      <c r="AJ303" s="19"/>
      <c r="AK303" s="19"/>
      <c r="AL303" s="19"/>
      <c r="AM303" s="19"/>
      <c r="AN303" s="19"/>
      <c r="AO303" s="19">
        <v>2.89</v>
      </c>
      <c r="AP303" s="19" t="s">
        <v>1519</v>
      </c>
      <c r="AQ303" s="19" t="s">
        <v>1502</v>
      </c>
      <c r="AR303" s="19" t="s">
        <v>1540</v>
      </c>
      <c r="AS303" s="19" t="s">
        <v>1562</v>
      </c>
      <c r="AT303" s="19" t="s">
        <v>1563</v>
      </c>
      <c r="AU303" s="19" t="s">
        <v>1564</v>
      </c>
      <c r="AV303" s="19" t="s">
        <v>1565</v>
      </c>
      <c r="AW303" s="19">
        <v>2005</v>
      </c>
      <c r="AX303" s="19">
        <v>3</v>
      </c>
      <c r="AY303" s="19" t="s">
        <v>1566</v>
      </c>
      <c r="AZ303" s="19" t="s">
        <v>1567</v>
      </c>
      <c r="BA303" s="19">
        <v>2006</v>
      </c>
      <c r="BB303" t="str">
        <f>VLOOKUP(AC303,CTCwiretagcode!A$2:C$708,3,FALSE)</f>
        <v>SAM</v>
      </c>
      <c r="BC303" t="str">
        <f t="shared" si="9"/>
        <v>Tr</v>
      </c>
      <c r="BD303">
        <f t="shared" si="10"/>
        <v>3</v>
      </c>
    </row>
    <row r="304" spans="1:56" x14ac:dyDescent="0.25">
      <c r="A304" s="19" t="s">
        <v>1501</v>
      </c>
      <c r="B304" s="19">
        <v>4.0999999999999996</v>
      </c>
      <c r="C304" s="19">
        <v>20120731</v>
      </c>
      <c r="D304" s="19" t="s">
        <v>41</v>
      </c>
      <c r="E304" s="19" t="s">
        <v>41</v>
      </c>
      <c r="F304" s="19">
        <v>1983886</v>
      </c>
      <c r="G304" s="19">
        <v>1</v>
      </c>
      <c r="H304" s="19">
        <v>2008</v>
      </c>
      <c r="I304" s="19">
        <v>20080826</v>
      </c>
      <c r="J304" s="19" t="s">
        <v>1501</v>
      </c>
      <c r="K304" s="19">
        <v>6</v>
      </c>
      <c r="L304" s="19">
        <v>35</v>
      </c>
      <c r="M304" s="19">
        <v>23</v>
      </c>
      <c r="N304" s="19">
        <v>14</v>
      </c>
      <c r="O304" s="19" t="s">
        <v>1502</v>
      </c>
      <c r="P304" s="19">
        <v>5</v>
      </c>
      <c r="Q304" s="19" t="s">
        <v>1518</v>
      </c>
      <c r="R304" s="19"/>
      <c r="S304" s="19">
        <v>5000</v>
      </c>
      <c r="T304" s="19" t="s">
        <v>45</v>
      </c>
      <c r="U304" s="19"/>
      <c r="V304" s="19"/>
      <c r="W304" s="19"/>
      <c r="X304" s="19">
        <v>780</v>
      </c>
      <c r="Y304" s="19">
        <v>0</v>
      </c>
      <c r="Z304" s="19">
        <v>1</v>
      </c>
      <c r="AA304" s="19" t="s">
        <v>48</v>
      </c>
      <c r="AB304" s="19">
        <v>1</v>
      </c>
      <c r="AC304" s="19">
        <v>633369</v>
      </c>
      <c r="AD304" s="19">
        <v>12</v>
      </c>
      <c r="AE304" s="19"/>
      <c r="AF304" s="19"/>
      <c r="AG304" s="19"/>
      <c r="AH304" s="19">
        <v>105991</v>
      </c>
      <c r="AI304" s="19">
        <v>1</v>
      </c>
      <c r="AJ304" s="19"/>
      <c r="AK304" s="19"/>
      <c r="AL304" s="19"/>
      <c r="AM304" s="19"/>
      <c r="AN304" s="19"/>
      <c r="AO304" s="19">
        <v>2.89</v>
      </c>
      <c r="AP304" s="19" t="s">
        <v>1519</v>
      </c>
      <c r="AQ304" s="19" t="s">
        <v>1502</v>
      </c>
      <c r="AR304" s="19" t="s">
        <v>1540</v>
      </c>
      <c r="AS304" s="19" t="s">
        <v>1562</v>
      </c>
      <c r="AT304" s="19" t="s">
        <v>1563</v>
      </c>
      <c r="AU304" s="19" t="s">
        <v>1564</v>
      </c>
      <c r="AV304" s="19" t="s">
        <v>1565</v>
      </c>
      <c r="AW304" s="19">
        <v>2005</v>
      </c>
      <c r="AX304" s="19">
        <v>3</v>
      </c>
      <c r="AY304" s="19" t="s">
        <v>1566</v>
      </c>
      <c r="AZ304" s="19" t="s">
        <v>1567</v>
      </c>
      <c r="BA304" s="19">
        <v>2006</v>
      </c>
      <c r="BB304" t="str">
        <f>VLOOKUP(AC304,CTCwiretagcode!A$2:C$708,3,FALSE)</f>
        <v>SAM</v>
      </c>
      <c r="BC304" t="str">
        <f t="shared" si="9"/>
        <v>NT</v>
      </c>
      <c r="BD304">
        <f t="shared" si="10"/>
        <v>3</v>
      </c>
    </row>
    <row r="305" spans="1:56" x14ac:dyDescent="0.25">
      <c r="A305" s="19" t="s">
        <v>1501</v>
      </c>
      <c r="B305" s="19">
        <v>4.0999999999999996</v>
      </c>
      <c r="C305" s="19">
        <v>20120731</v>
      </c>
      <c r="D305" s="19" t="s">
        <v>41</v>
      </c>
      <c r="E305" s="19" t="s">
        <v>41</v>
      </c>
      <c r="F305" s="19">
        <v>1983558</v>
      </c>
      <c r="G305" s="19">
        <v>1</v>
      </c>
      <c r="H305" s="19">
        <v>2008</v>
      </c>
      <c r="I305" s="19">
        <v>20080826</v>
      </c>
      <c r="J305" s="19" t="s">
        <v>1501</v>
      </c>
      <c r="K305" s="19">
        <v>6</v>
      </c>
      <c r="L305" s="19">
        <v>35</v>
      </c>
      <c r="M305" s="19">
        <v>23</v>
      </c>
      <c r="N305" s="19">
        <v>14</v>
      </c>
      <c r="O305" s="19" t="s">
        <v>1502</v>
      </c>
      <c r="P305" s="19">
        <v>5</v>
      </c>
      <c r="Q305" s="19" t="s">
        <v>1518</v>
      </c>
      <c r="R305" s="19"/>
      <c r="S305" s="19">
        <v>5000</v>
      </c>
      <c r="T305" s="19" t="s">
        <v>110</v>
      </c>
      <c r="U305" s="19"/>
      <c r="V305" s="19"/>
      <c r="W305" s="19"/>
      <c r="X305" s="19">
        <v>750</v>
      </c>
      <c r="Y305" s="19">
        <v>0</v>
      </c>
      <c r="Z305" s="19">
        <v>1</v>
      </c>
      <c r="AA305" s="19" t="s">
        <v>48</v>
      </c>
      <c r="AB305" s="19">
        <v>1</v>
      </c>
      <c r="AC305" s="19">
        <v>633369</v>
      </c>
      <c r="AD305" s="19">
        <v>12</v>
      </c>
      <c r="AE305" s="19"/>
      <c r="AF305" s="19"/>
      <c r="AG305" s="19"/>
      <c r="AH305" s="19">
        <v>105991</v>
      </c>
      <c r="AI305" s="19">
        <v>1</v>
      </c>
      <c r="AJ305" s="19"/>
      <c r="AK305" s="19"/>
      <c r="AL305" s="19"/>
      <c r="AM305" s="19"/>
      <c r="AN305" s="19"/>
      <c r="AO305" s="19">
        <v>2.89</v>
      </c>
      <c r="AP305" s="19" t="s">
        <v>1519</v>
      </c>
      <c r="AQ305" s="19" t="s">
        <v>1502</v>
      </c>
      <c r="AR305" s="19" t="s">
        <v>1540</v>
      </c>
      <c r="AS305" s="19" t="s">
        <v>1562</v>
      </c>
      <c r="AT305" s="19" t="s">
        <v>1563</v>
      </c>
      <c r="AU305" s="19" t="s">
        <v>1564</v>
      </c>
      <c r="AV305" s="19" t="s">
        <v>1565</v>
      </c>
      <c r="AW305" s="19">
        <v>2005</v>
      </c>
      <c r="AX305" s="19">
        <v>3</v>
      </c>
      <c r="AY305" s="19" t="s">
        <v>1566</v>
      </c>
      <c r="AZ305" s="19" t="s">
        <v>1567</v>
      </c>
      <c r="BA305" s="19">
        <v>2006</v>
      </c>
      <c r="BB305" t="str">
        <f>VLOOKUP(AC305,CTCwiretagcode!A$2:C$708,3,FALSE)</f>
        <v>SAM</v>
      </c>
      <c r="BC305" t="str">
        <f t="shared" si="9"/>
        <v>NT</v>
      </c>
      <c r="BD305">
        <f t="shared" si="10"/>
        <v>3</v>
      </c>
    </row>
    <row r="306" spans="1:56" x14ac:dyDescent="0.25">
      <c r="A306" s="19" t="s">
        <v>1501</v>
      </c>
      <c r="B306" s="19">
        <v>4.0999999999999996</v>
      </c>
      <c r="C306" s="19">
        <v>20120731</v>
      </c>
      <c r="D306" s="19" t="s">
        <v>41</v>
      </c>
      <c r="E306" s="19" t="s">
        <v>41</v>
      </c>
      <c r="F306" s="19">
        <v>1998560</v>
      </c>
      <c r="G306" s="19">
        <v>1</v>
      </c>
      <c r="H306" s="19">
        <v>2008</v>
      </c>
      <c r="I306" s="19">
        <v>20080827</v>
      </c>
      <c r="J306" s="19" t="s">
        <v>1501</v>
      </c>
      <c r="K306" s="19">
        <v>6</v>
      </c>
      <c r="L306" s="19">
        <v>35</v>
      </c>
      <c r="M306" s="19">
        <v>23</v>
      </c>
      <c r="N306" s="19">
        <v>17</v>
      </c>
      <c r="O306" s="19" t="s">
        <v>1502</v>
      </c>
      <c r="P306" s="19">
        <v>5</v>
      </c>
      <c r="Q306" s="19" t="s">
        <v>1518</v>
      </c>
      <c r="R306" s="19"/>
      <c r="S306" s="19">
        <v>5000</v>
      </c>
      <c r="T306" s="19" t="s">
        <v>45</v>
      </c>
      <c r="U306" s="19"/>
      <c r="V306" s="19"/>
      <c r="W306" s="19"/>
      <c r="X306" s="19">
        <v>690</v>
      </c>
      <c r="Y306" s="19">
        <v>0</v>
      </c>
      <c r="Z306" s="19">
        <v>1</v>
      </c>
      <c r="AA306" s="19" t="s">
        <v>48</v>
      </c>
      <c r="AB306" s="19">
        <v>1</v>
      </c>
      <c r="AC306" s="19">
        <v>633369</v>
      </c>
      <c r="AD306" s="19">
        <v>12</v>
      </c>
      <c r="AE306" s="19"/>
      <c r="AF306" s="19"/>
      <c r="AG306" s="19"/>
      <c r="AH306" s="19">
        <v>105991</v>
      </c>
      <c r="AI306" s="19">
        <v>1</v>
      </c>
      <c r="AJ306" s="19"/>
      <c r="AK306" s="19"/>
      <c r="AL306" s="19"/>
      <c r="AM306" s="19"/>
      <c r="AN306" s="19"/>
      <c r="AO306" s="19">
        <v>2.89</v>
      </c>
      <c r="AP306" s="19" t="s">
        <v>1519</v>
      </c>
      <c r="AQ306" s="19" t="s">
        <v>1502</v>
      </c>
      <c r="AR306" s="19" t="s">
        <v>1540</v>
      </c>
      <c r="AS306" s="19" t="s">
        <v>1562</v>
      </c>
      <c r="AT306" s="19" t="s">
        <v>1563</v>
      </c>
      <c r="AU306" s="19" t="s">
        <v>1564</v>
      </c>
      <c r="AV306" s="19" t="s">
        <v>1565</v>
      </c>
      <c r="AW306" s="19">
        <v>2005</v>
      </c>
      <c r="AX306" s="19">
        <v>3</v>
      </c>
      <c r="AY306" s="19" t="s">
        <v>1566</v>
      </c>
      <c r="AZ306" s="19" t="s">
        <v>1567</v>
      </c>
      <c r="BA306" s="19">
        <v>2006</v>
      </c>
      <c r="BB306" t="str">
        <f>VLOOKUP(AC306,CTCwiretagcode!A$2:C$708,3,FALSE)</f>
        <v>SAM</v>
      </c>
      <c r="BC306" t="str">
        <f t="shared" si="9"/>
        <v>Tr</v>
      </c>
      <c r="BD306">
        <f t="shared" si="10"/>
        <v>3</v>
      </c>
    </row>
    <row r="307" spans="1:56" x14ac:dyDescent="0.25">
      <c r="A307" s="19" t="s">
        <v>1501</v>
      </c>
      <c r="B307" s="19">
        <v>4.0999999999999996</v>
      </c>
      <c r="C307" s="19">
        <v>20120731</v>
      </c>
      <c r="D307" s="19" t="s">
        <v>41</v>
      </c>
      <c r="E307" s="19" t="s">
        <v>41</v>
      </c>
      <c r="F307" s="19">
        <v>1998566</v>
      </c>
      <c r="G307" s="19">
        <v>1</v>
      </c>
      <c r="H307" s="19">
        <v>2008</v>
      </c>
      <c r="I307" s="19">
        <v>20080827</v>
      </c>
      <c r="J307" s="19" t="s">
        <v>1501</v>
      </c>
      <c r="K307" s="19">
        <v>6</v>
      </c>
      <c r="L307" s="19">
        <v>35</v>
      </c>
      <c r="M307" s="19">
        <v>23</v>
      </c>
      <c r="N307" s="19">
        <v>17</v>
      </c>
      <c r="O307" s="19" t="s">
        <v>1502</v>
      </c>
      <c r="P307" s="19">
        <v>5</v>
      </c>
      <c r="Q307" s="19" t="s">
        <v>1518</v>
      </c>
      <c r="R307" s="19"/>
      <c r="S307" s="19">
        <v>5000</v>
      </c>
      <c r="T307" s="19" t="s">
        <v>110</v>
      </c>
      <c r="U307" s="19"/>
      <c r="V307" s="19"/>
      <c r="W307" s="19"/>
      <c r="X307" s="19">
        <v>720</v>
      </c>
      <c r="Y307" s="19">
        <v>0</v>
      </c>
      <c r="Z307" s="19">
        <v>1</v>
      </c>
      <c r="AA307" s="19" t="s">
        <v>48</v>
      </c>
      <c r="AB307" s="19">
        <v>1</v>
      </c>
      <c r="AC307" s="19">
        <v>633369</v>
      </c>
      <c r="AD307" s="19">
        <v>12</v>
      </c>
      <c r="AE307" s="19"/>
      <c r="AF307" s="19"/>
      <c r="AG307" s="19"/>
      <c r="AH307" s="19">
        <v>105991</v>
      </c>
      <c r="AI307" s="19">
        <v>1</v>
      </c>
      <c r="AJ307" s="19"/>
      <c r="AK307" s="19"/>
      <c r="AL307" s="19"/>
      <c r="AM307" s="19"/>
      <c r="AN307" s="19"/>
      <c r="AO307" s="19">
        <v>2.89</v>
      </c>
      <c r="AP307" s="19" t="s">
        <v>1519</v>
      </c>
      <c r="AQ307" s="19" t="s">
        <v>1502</v>
      </c>
      <c r="AR307" s="19" t="s">
        <v>1540</v>
      </c>
      <c r="AS307" s="19" t="s">
        <v>1562</v>
      </c>
      <c r="AT307" s="19" t="s">
        <v>1563</v>
      </c>
      <c r="AU307" s="19" t="s">
        <v>1564</v>
      </c>
      <c r="AV307" s="19" t="s">
        <v>1565</v>
      </c>
      <c r="AW307" s="19">
        <v>2005</v>
      </c>
      <c r="AX307" s="19">
        <v>3</v>
      </c>
      <c r="AY307" s="19" t="s">
        <v>1566</v>
      </c>
      <c r="AZ307" s="19" t="s">
        <v>1567</v>
      </c>
      <c r="BA307" s="19">
        <v>2006</v>
      </c>
      <c r="BB307" t="str">
        <f>VLOOKUP(AC307,CTCwiretagcode!A$2:C$708,3,FALSE)</f>
        <v>SAM</v>
      </c>
      <c r="BC307" t="str">
        <f t="shared" si="9"/>
        <v>Tr</v>
      </c>
      <c r="BD307">
        <f t="shared" si="10"/>
        <v>3</v>
      </c>
    </row>
    <row r="308" spans="1:56" x14ac:dyDescent="0.25">
      <c r="A308" s="19" t="s">
        <v>1501</v>
      </c>
      <c r="B308" s="19">
        <v>4.0999999999999996</v>
      </c>
      <c r="C308" s="19">
        <v>20120731</v>
      </c>
      <c r="D308" s="19" t="s">
        <v>41</v>
      </c>
      <c r="E308" s="19" t="s">
        <v>41</v>
      </c>
      <c r="F308" s="19">
        <v>1998568</v>
      </c>
      <c r="G308" s="19">
        <v>1</v>
      </c>
      <c r="H308" s="19">
        <v>2008</v>
      </c>
      <c r="I308" s="19">
        <v>20080827</v>
      </c>
      <c r="J308" s="19" t="s">
        <v>1501</v>
      </c>
      <c r="K308" s="19">
        <v>6</v>
      </c>
      <c r="L308" s="19">
        <v>35</v>
      </c>
      <c r="M308" s="19">
        <v>23</v>
      </c>
      <c r="N308" s="19">
        <v>17</v>
      </c>
      <c r="O308" s="19" t="s">
        <v>1502</v>
      </c>
      <c r="P308" s="19">
        <v>5</v>
      </c>
      <c r="Q308" s="19" t="s">
        <v>1518</v>
      </c>
      <c r="R308" s="19"/>
      <c r="S308" s="19">
        <v>5000</v>
      </c>
      <c r="T308" s="19" t="s">
        <v>45</v>
      </c>
      <c r="U308" s="19"/>
      <c r="V308" s="19"/>
      <c r="W308" s="19"/>
      <c r="X308" s="19">
        <v>710</v>
      </c>
      <c r="Y308" s="19">
        <v>0</v>
      </c>
      <c r="Z308" s="19">
        <v>1</v>
      </c>
      <c r="AA308" s="19" t="s">
        <v>48</v>
      </c>
      <c r="AB308" s="19">
        <v>1</v>
      </c>
      <c r="AC308" s="19">
        <v>633369</v>
      </c>
      <c r="AD308" s="19">
        <v>12</v>
      </c>
      <c r="AE308" s="19"/>
      <c r="AF308" s="19"/>
      <c r="AG308" s="19"/>
      <c r="AH308" s="19">
        <v>105991</v>
      </c>
      <c r="AI308" s="19">
        <v>1</v>
      </c>
      <c r="AJ308" s="19"/>
      <c r="AK308" s="19"/>
      <c r="AL308" s="19"/>
      <c r="AM308" s="19"/>
      <c r="AN308" s="19"/>
      <c r="AO308" s="19">
        <v>2.89</v>
      </c>
      <c r="AP308" s="19" t="s">
        <v>1519</v>
      </c>
      <c r="AQ308" s="19" t="s">
        <v>1502</v>
      </c>
      <c r="AR308" s="19" t="s">
        <v>1540</v>
      </c>
      <c r="AS308" s="19" t="s">
        <v>1562</v>
      </c>
      <c r="AT308" s="19" t="s">
        <v>1563</v>
      </c>
      <c r="AU308" s="19" t="s">
        <v>1564</v>
      </c>
      <c r="AV308" s="19" t="s">
        <v>1565</v>
      </c>
      <c r="AW308" s="19">
        <v>2005</v>
      </c>
      <c r="AX308" s="19">
        <v>3</v>
      </c>
      <c r="AY308" s="19" t="s">
        <v>1566</v>
      </c>
      <c r="AZ308" s="19" t="s">
        <v>1567</v>
      </c>
      <c r="BA308" s="19">
        <v>2006</v>
      </c>
      <c r="BB308" t="str">
        <f>VLOOKUP(AC308,CTCwiretagcode!A$2:C$708,3,FALSE)</f>
        <v>SAM</v>
      </c>
      <c r="BC308" t="str">
        <f t="shared" si="9"/>
        <v>Tr</v>
      </c>
      <c r="BD308">
        <f t="shared" si="10"/>
        <v>3</v>
      </c>
    </row>
    <row r="309" spans="1:56" x14ac:dyDescent="0.25">
      <c r="A309" s="19" t="s">
        <v>1501</v>
      </c>
      <c r="B309" s="19">
        <v>4.0999999999999996</v>
      </c>
      <c r="C309" s="19">
        <v>20120731</v>
      </c>
      <c r="D309" s="19" t="s">
        <v>41</v>
      </c>
      <c r="E309" s="19" t="s">
        <v>41</v>
      </c>
      <c r="F309" s="19">
        <v>1998689</v>
      </c>
      <c r="G309" s="19">
        <v>1</v>
      </c>
      <c r="H309" s="19">
        <v>2008</v>
      </c>
      <c r="I309" s="19">
        <v>20080827</v>
      </c>
      <c r="J309" s="19" t="s">
        <v>1501</v>
      </c>
      <c r="K309" s="19">
        <v>6</v>
      </c>
      <c r="L309" s="19">
        <v>35</v>
      </c>
      <c r="M309" s="19">
        <v>23</v>
      </c>
      <c r="N309" s="19">
        <v>17</v>
      </c>
      <c r="O309" s="19" t="s">
        <v>1502</v>
      </c>
      <c r="P309" s="19">
        <v>5</v>
      </c>
      <c r="Q309" s="19" t="s">
        <v>1518</v>
      </c>
      <c r="R309" s="19"/>
      <c r="S309" s="19">
        <v>5000</v>
      </c>
      <c r="T309" s="19" t="s">
        <v>110</v>
      </c>
      <c r="U309" s="19"/>
      <c r="V309" s="19"/>
      <c r="W309" s="19"/>
      <c r="X309" s="19">
        <v>740</v>
      </c>
      <c r="Y309" s="19">
        <v>0</v>
      </c>
      <c r="Z309" s="19">
        <v>1</v>
      </c>
      <c r="AA309" s="19" t="s">
        <v>48</v>
      </c>
      <c r="AB309" s="19">
        <v>1</v>
      </c>
      <c r="AC309" s="19">
        <v>633369</v>
      </c>
      <c r="AD309" s="19">
        <v>12</v>
      </c>
      <c r="AE309" s="19"/>
      <c r="AF309" s="19"/>
      <c r="AG309" s="19"/>
      <c r="AH309" s="19">
        <v>105991</v>
      </c>
      <c r="AI309" s="19">
        <v>1</v>
      </c>
      <c r="AJ309" s="19"/>
      <c r="AK309" s="19"/>
      <c r="AL309" s="19"/>
      <c r="AM309" s="19"/>
      <c r="AN309" s="19"/>
      <c r="AO309" s="19">
        <v>2.89</v>
      </c>
      <c r="AP309" s="19" t="s">
        <v>1519</v>
      </c>
      <c r="AQ309" s="19" t="s">
        <v>1502</v>
      </c>
      <c r="AR309" s="19" t="s">
        <v>1540</v>
      </c>
      <c r="AS309" s="19" t="s">
        <v>1562</v>
      </c>
      <c r="AT309" s="19" t="s">
        <v>1563</v>
      </c>
      <c r="AU309" s="19" t="s">
        <v>1564</v>
      </c>
      <c r="AV309" s="19" t="s">
        <v>1565</v>
      </c>
      <c r="AW309" s="19">
        <v>2005</v>
      </c>
      <c r="AX309" s="19">
        <v>3</v>
      </c>
      <c r="AY309" s="19" t="s">
        <v>1566</v>
      </c>
      <c r="AZ309" s="19" t="s">
        <v>1567</v>
      </c>
      <c r="BA309" s="19">
        <v>2006</v>
      </c>
      <c r="BB309" t="str">
        <f>VLOOKUP(AC309,CTCwiretagcode!A$2:C$708,3,FALSE)</f>
        <v>SAM</v>
      </c>
      <c r="BC309" t="str">
        <f t="shared" si="9"/>
        <v>Tr</v>
      </c>
      <c r="BD309">
        <f t="shared" si="10"/>
        <v>3</v>
      </c>
    </row>
    <row r="310" spans="1:56" x14ac:dyDescent="0.25">
      <c r="A310" s="19" t="s">
        <v>1501</v>
      </c>
      <c r="B310" s="19">
        <v>4.0999999999999996</v>
      </c>
      <c r="C310" s="19">
        <v>20120731</v>
      </c>
      <c r="D310" s="19" t="s">
        <v>41</v>
      </c>
      <c r="E310" s="19" t="s">
        <v>41</v>
      </c>
      <c r="F310" s="19">
        <v>1998693</v>
      </c>
      <c r="G310" s="19">
        <v>1</v>
      </c>
      <c r="H310" s="19">
        <v>2008</v>
      </c>
      <c r="I310" s="19">
        <v>20080827</v>
      </c>
      <c r="J310" s="19" t="s">
        <v>1501</v>
      </c>
      <c r="K310" s="19">
        <v>6</v>
      </c>
      <c r="L310" s="19">
        <v>35</v>
      </c>
      <c r="M310" s="19">
        <v>23</v>
      </c>
      <c r="N310" s="19">
        <v>17</v>
      </c>
      <c r="O310" s="19" t="s">
        <v>1502</v>
      </c>
      <c r="P310" s="19">
        <v>5</v>
      </c>
      <c r="Q310" s="19" t="s">
        <v>1518</v>
      </c>
      <c r="R310" s="19"/>
      <c r="S310" s="19">
        <v>5000</v>
      </c>
      <c r="T310" s="19" t="s">
        <v>110</v>
      </c>
      <c r="U310" s="19"/>
      <c r="V310" s="19"/>
      <c r="W310" s="19"/>
      <c r="X310" s="19">
        <v>700</v>
      </c>
      <c r="Y310" s="19">
        <v>0</v>
      </c>
      <c r="Z310" s="19">
        <v>1</v>
      </c>
      <c r="AA310" s="19" t="s">
        <v>48</v>
      </c>
      <c r="AB310" s="19">
        <v>1</v>
      </c>
      <c r="AC310" s="19">
        <v>633369</v>
      </c>
      <c r="AD310" s="19">
        <v>12</v>
      </c>
      <c r="AE310" s="19"/>
      <c r="AF310" s="19"/>
      <c r="AG310" s="19"/>
      <c r="AH310" s="19">
        <v>105991</v>
      </c>
      <c r="AI310" s="19">
        <v>1</v>
      </c>
      <c r="AJ310" s="19"/>
      <c r="AK310" s="19"/>
      <c r="AL310" s="19"/>
      <c r="AM310" s="19"/>
      <c r="AN310" s="19"/>
      <c r="AO310" s="19">
        <v>2.89</v>
      </c>
      <c r="AP310" s="19" t="s">
        <v>1519</v>
      </c>
      <c r="AQ310" s="19" t="s">
        <v>1502</v>
      </c>
      <c r="AR310" s="19" t="s">
        <v>1540</v>
      </c>
      <c r="AS310" s="19" t="s">
        <v>1562</v>
      </c>
      <c r="AT310" s="19" t="s">
        <v>1563</v>
      </c>
      <c r="AU310" s="19" t="s">
        <v>1564</v>
      </c>
      <c r="AV310" s="19" t="s">
        <v>1565</v>
      </c>
      <c r="AW310" s="19">
        <v>2005</v>
      </c>
      <c r="AX310" s="19">
        <v>3</v>
      </c>
      <c r="AY310" s="19" t="s">
        <v>1566</v>
      </c>
      <c r="AZ310" s="19" t="s">
        <v>1567</v>
      </c>
      <c r="BA310" s="19">
        <v>2006</v>
      </c>
      <c r="BB310" t="str">
        <f>VLOOKUP(AC310,CTCwiretagcode!A$2:C$708,3,FALSE)</f>
        <v>SAM</v>
      </c>
      <c r="BC310" t="str">
        <f t="shared" si="9"/>
        <v>Tr</v>
      </c>
      <c r="BD310">
        <f t="shared" si="10"/>
        <v>3</v>
      </c>
    </row>
    <row r="311" spans="1:56" x14ac:dyDescent="0.25">
      <c r="A311" s="19" t="s">
        <v>1501</v>
      </c>
      <c r="B311" s="19">
        <v>4.0999999999999996</v>
      </c>
      <c r="C311" s="19">
        <v>20120731</v>
      </c>
      <c r="D311" s="19" t="s">
        <v>41</v>
      </c>
      <c r="E311" s="19" t="s">
        <v>41</v>
      </c>
      <c r="F311" s="19">
        <v>1998696</v>
      </c>
      <c r="G311" s="19">
        <v>1</v>
      </c>
      <c r="H311" s="19">
        <v>2008</v>
      </c>
      <c r="I311" s="19">
        <v>20080827</v>
      </c>
      <c r="J311" s="19" t="s">
        <v>1501</v>
      </c>
      <c r="K311" s="19">
        <v>6</v>
      </c>
      <c r="L311" s="19">
        <v>35</v>
      </c>
      <c r="M311" s="19">
        <v>23</v>
      </c>
      <c r="N311" s="19">
        <v>17</v>
      </c>
      <c r="O311" s="19" t="s">
        <v>1502</v>
      </c>
      <c r="P311" s="19">
        <v>5</v>
      </c>
      <c r="Q311" s="19" t="s">
        <v>1518</v>
      </c>
      <c r="R311" s="19"/>
      <c r="S311" s="19">
        <v>5000</v>
      </c>
      <c r="T311" s="19" t="s">
        <v>110</v>
      </c>
      <c r="U311" s="19"/>
      <c r="V311" s="19"/>
      <c r="W311" s="19"/>
      <c r="X311" s="19">
        <v>710</v>
      </c>
      <c r="Y311" s="19">
        <v>0</v>
      </c>
      <c r="Z311" s="19">
        <v>1</v>
      </c>
      <c r="AA311" s="19" t="s">
        <v>48</v>
      </c>
      <c r="AB311" s="19">
        <v>1</v>
      </c>
      <c r="AC311" s="19">
        <v>633369</v>
      </c>
      <c r="AD311" s="19">
        <v>12</v>
      </c>
      <c r="AE311" s="19"/>
      <c r="AF311" s="19"/>
      <c r="AG311" s="19"/>
      <c r="AH311" s="19">
        <v>105991</v>
      </c>
      <c r="AI311" s="19">
        <v>1</v>
      </c>
      <c r="AJ311" s="19"/>
      <c r="AK311" s="19"/>
      <c r="AL311" s="19"/>
      <c r="AM311" s="19"/>
      <c r="AN311" s="19"/>
      <c r="AO311" s="19">
        <v>2.89</v>
      </c>
      <c r="AP311" s="19" t="s">
        <v>1519</v>
      </c>
      <c r="AQ311" s="19" t="s">
        <v>1502</v>
      </c>
      <c r="AR311" s="19" t="s">
        <v>1540</v>
      </c>
      <c r="AS311" s="19" t="s">
        <v>1562</v>
      </c>
      <c r="AT311" s="19" t="s">
        <v>1563</v>
      </c>
      <c r="AU311" s="19" t="s">
        <v>1564</v>
      </c>
      <c r="AV311" s="19" t="s">
        <v>1565</v>
      </c>
      <c r="AW311" s="19">
        <v>2005</v>
      </c>
      <c r="AX311" s="19">
        <v>3</v>
      </c>
      <c r="AY311" s="19" t="s">
        <v>1566</v>
      </c>
      <c r="AZ311" s="19" t="s">
        <v>1567</v>
      </c>
      <c r="BA311" s="19">
        <v>2006</v>
      </c>
      <c r="BB311" t="str">
        <f>VLOOKUP(AC311,CTCwiretagcode!A$2:C$708,3,FALSE)</f>
        <v>SAM</v>
      </c>
      <c r="BC311" t="str">
        <f t="shared" si="9"/>
        <v>Tr</v>
      </c>
      <c r="BD311">
        <f t="shared" si="10"/>
        <v>3</v>
      </c>
    </row>
    <row r="312" spans="1:56" x14ac:dyDescent="0.25">
      <c r="A312" s="19" t="s">
        <v>1501</v>
      </c>
      <c r="B312" s="19">
        <v>4.0999999999999996</v>
      </c>
      <c r="C312" s="19">
        <v>20120731</v>
      </c>
      <c r="D312" s="19" t="s">
        <v>41</v>
      </c>
      <c r="E312" s="19" t="s">
        <v>41</v>
      </c>
      <c r="F312" s="19">
        <v>1986385</v>
      </c>
      <c r="G312" s="19">
        <v>1</v>
      </c>
      <c r="H312" s="19">
        <v>2008</v>
      </c>
      <c r="I312" s="19">
        <v>20080827</v>
      </c>
      <c r="J312" s="19" t="s">
        <v>1501</v>
      </c>
      <c r="K312" s="19">
        <v>6</v>
      </c>
      <c r="L312" s="19">
        <v>35</v>
      </c>
      <c r="M312" s="19">
        <v>23</v>
      </c>
      <c r="N312" s="19">
        <v>29</v>
      </c>
      <c r="O312" s="19" t="s">
        <v>1502</v>
      </c>
      <c r="P312" s="19">
        <v>5</v>
      </c>
      <c r="Q312" s="19" t="s">
        <v>1518</v>
      </c>
      <c r="R312" s="19"/>
      <c r="S312" s="19">
        <v>5000</v>
      </c>
      <c r="T312" s="19" t="s">
        <v>45</v>
      </c>
      <c r="U312" s="19"/>
      <c r="V312" s="19"/>
      <c r="W312" s="19"/>
      <c r="X312" s="19">
        <v>800</v>
      </c>
      <c r="Y312" s="19">
        <v>0</v>
      </c>
      <c r="Z312" s="19">
        <v>1</v>
      </c>
      <c r="AA312" s="19" t="s">
        <v>48</v>
      </c>
      <c r="AB312" s="19">
        <v>1</v>
      </c>
      <c r="AC312" s="19">
        <v>633369</v>
      </c>
      <c r="AD312" s="19">
        <v>12</v>
      </c>
      <c r="AE312" s="19"/>
      <c r="AF312" s="19"/>
      <c r="AG312" s="19"/>
      <c r="AH312" s="19">
        <v>105991</v>
      </c>
      <c r="AI312" s="19">
        <v>1</v>
      </c>
      <c r="AJ312" s="19"/>
      <c r="AK312" s="19"/>
      <c r="AL312" s="19"/>
      <c r="AM312" s="19"/>
      <c r="AN312" s="19"/>
      <c r="AO312" s="19">
        <v>2.89</v>
      </c>
      <c r="AP312" s="19" t="s">
        <v>1519</v>
      </c>
      <c r="AQ312" s="19" t="s">
        <v>1502</v>
      </c>
      <c r="AR312" s="19" t="s">
        <v>1540</v>
      </c>
      <c r="AS312" s="19" t="s">
        <v>1562</v>
      </c>
      <c r="AT312" s="19" t="s">
        <v>1563</v>
      </c>
      <c r="AU312" s="19" t="s">
        <v>1564</v>
      </c>
      <c r="AV312" s="19" t="s">
        <v>1565</v>
      </c>
      <c r="AW312" s="19">
        <v>2005</v>
      </c>
      <c r="AX312" s="19">
        <v>3</v>
      </c>
      <c r="AY312" s="19" t="s">
        <v>1566</v>
      </c>
      <c r="AZ312" s="19" t="s">
        <v>1567</v>
      </c>
      <c r="BA312" s="19">
        <v>2006</v>
      </c>
      <c r="BB312" t="str">
        <f>VLOOKUP(AC312,CTCwiretagcode!A$2:C$708,3,FALSE)</f>
        <v>SAM</v>
      </c>
      <c r="BC312" t="str">
        <f t="shared" si="9"/>
        <v>Tr</v>
      </c>
      <c r="BD312">
        <f t="shared" si="10"/>
        <v>3</v>
      </c>
    </row>
    <row r="313" spans="1:56" x14ac:dyDescent="0.25">
      <c r="A313" s="19" t="s">
        <v>1501</v>
      </c>
      <c r="B313" s="19">
        <v>4.0999999999999996</v>
      </c>
      <c r="C313" s="19">
        <v>20120731</v>
      </c>
      <c r="D313" s="19" t="s">
        <v>41</v>
      </c>
      <c r="E313" s="19" t="s">
        <v>41</v>
      </c>
      <c r="F313" s="19">
        <v>2005712</v>
      </c>
      <c r="G313" s="19">
        <v>1</v>
      </c>
      <c r="H313" s="19">
        <v>2008</v>
      </c>
      <c r="I313" s="19">
        <v>20080827</v>
      </c>
      <c r="J313" s="19" t="s">
        <v>1501</v>
      </c>
      <c r="K313" s="19">
        <v>6</v>
      </c>
      <c r="L313" s="19">
        <v>35</v>
      </c>
      <c r="M313" s="19">
        <v>23</v>
      </c>
      <c r="N313" s="19">
        <v>49</v>
      </c>
      <c r="O313" s="19" t="s">
        <v>1502</v>
      </c>
      <c r="P313" s="19">
        <v>5</v>
      </c>
      <c r="Q313" s="19" t="s">
        <v>1518</v>
      </c>
      <c r="R313" s="19"/>
      <c r="S313" s="19">
        <v>5000</v>
      </c>
      <c r="T313" s="19" t="s">
        <v>45</v>
      </c>
      <c r="U313" s="19"/>
      <c r="V313" s="19"/>
      <c r="W313" s="19"/>
      <c r="X313" s="19">
        <v>790</v>
      </c>
      <c r="Y313" s="19">
        <v>0</v>
      </c>
      <c r="Z313" s="19">
        <v>1</v>
      </c>
      <c r="AA313" s="19" t="s">
        <v>48</v>
      </c>
      <c r="AB313" s="19">
        <v>1</v>
      </c>
      <c r="AC313" s="19">
        <v>633369</v>
      </c>
      <c r="AD313" s="19">
        <v>12</v>
      </c>
      <c r="AE313" s="19"/>
      <c r="AF313" s="19"/>
      <c r="AG313" s="19"/>
      <c r="AH313" s="19">
        <v>105991</v>
      </c>
      <c r="AI313" s="19">
        <v>1</v>
      </c>
      <c r="AJ313" s="19"/>
      <c r="AK313" s="19"/>
      <c r="AL313" s="19"/>
      <c r="AM313" s="19"/>
      <c r="AN313" s="19"/>
      <c r="AO313" s="19">
        <v>2.89</v>
      </c>
      <c r="AP313" s="19" t="s">
        <v>1519</v>
      </c>
      <c r="AQ313" s="19" t="s">
        <v>1502</v>
      </c>
      <c r="AR313" s="19" t="s">
        <v>1540</v>
      </c>
      <c r="AS313" s="19" t="s">
        <v>1562</v>
      </c>
      <c r="AT313" s="19" t="s">
        <v>1563</v>
      </c>
      <c r="AU313" s="19" t="s">
        <v>1564</v>
      </c>
      <c r="AV313" s="19" t="s">
        <v>1565</v>
      </c>
      <c r="AW313" s="19">
        <v>2005</v>
      </c>
      <c r="AX313" s="19">
        <v>3</v>
      </c>
      <c r="AY313" s="19" t="s">
        <v>1566</v>
      </c>
      <c r="AZ313" s="19" t="s">
        <v>1567</v>
      </c>
      <c r="BA313" s="19">
        <v>2006</v>
      </c>
      <c r="BB313" t="str">
        <f>VLOOKUP(AC313,CTCwiretagcode!A$2:C$708,3,FALSE)</f>
        <v>SAM</v>
      </c>
      <c r="BC313" t="str">
        <f t="shared" si="9"/>
        <v>mix</v>
      </c>
      <c r="BD313">
        <f t="shared" si="10"/>
        <v>3</v>
      </c>
    </row>
    <row r="314" spans="1:56" x14ac:dyDescent="0.25">
      <c r="A314" s="19" t="s">
        <v>1501</v>
      </c>
      <c r="B314" s="19">
        <v>4.0999999999999996</v>
      </c>
      <c r="C314" s="19">
        <v>20120731</v>
      </c>
      <c r="D314" s="19" t="s">
        <v>41</v>
      </c>
      <c r="E314" s="19" t="s">
        <v>41</v>
      </c>
      <c r="F314" s="19">
        <v>1998700</v>
      </c>
      <c r="G314" s="19">
        <v>1</v>
      </c>
      <c r="H314" s="19">
        <v>2008</v>
      </c>
      <c r="I314" s="19">
        <v>20080828</v>
      </c>
      <c r="J314" s="19" t="s">
        <v>1501</v>
      </c>
      <c r="K314" s="19">
        <v>6</v>
      </c>
      <c r="L314" s="19">
        <v>35</v>
      </c>
      <c r="M314" s="19">
        <v>23</v>
      </c>
      <c r="N314" s="19">
        <v>19</v>
      </c>
      <c r="O314" s="19" t="s">
        <v>1502</v>
      </c>
      <c r="P314" s="19">
        <v>5</v>
      </c>
      <c r="Q314" s="19" t="s">
        <v>1518</v>
      </c>
      <c r="R314" s="19"/>
      <c r="S314" s="19">
        <v>5000</v>
      </c>
      <c r="T314" s="19" t="s">
        <v>110</v>
      </c>
      <c r="U314" s="19"/>
      <c r="V314" s="19"/>
      <c r="W314" s="19"/>
      <c r="X314" s="19">
        <v>860</v>
      </c>
      <c r="Y314" s="19">
        <v>0</v>
      </c>
      <c r="Z314" s="19">
        <v>1</v>
      </c>
      <c r="AA314" s="19" t="s">
        <v>48</v>
      </c>
      <c r="AB314" s="19">
        <v>1</v>
      </c>
      <c r="AC314" s="19">
        <v>633369</v>
      </c>
      <c r="AD314" s="19">
        <v>12</v>
      </c>
      <c r="AE314" s="19"/>
      <c r="AF314" s="19"/>
      <c r="AG314" s="19"/>
      <c r="AH314" s="19">
        <v>105991</v>
      </c>
      <c r="AI314" s="19">
        <v>1</v>
      </c>
      <c r="AJ314" s="19"/>
      <c r="AK314" s="19"/>
      <c r="AL314" s="19"/>
      <c r="AM314" s="19"/>
      <c r="AN314" s="19"/>
      <c r="AO314" s="19">
        <v>2.89</v>
      </c>
      <c r="AP314" s="19" t="s">
        <v>1519</v>
      </c>
      <c r="AQ314" s="19" t="s">
        <v>1502</v>
      </c>
      <c r="AR314" s="19" t="s">
        <v>1540</v>
      </c>
      <c r="AS314" s="19" t="s">
        <v>1562</v>
      </c>
      <c r="AT314" s="19" t="s">
        <v>1563</v>
      </c>
      <c r="AU314" s="19" t="s">
        <v>1564</v>
      </c>
      <c r="AV314" s="19" t="s">
        <v>1565</v>
      </c>
      <c r="AW314" s="19">
        <v>2005</v>
      </c>
      <c r="AX314" s="19">
        <v>3</v>
      </c>
      <c r="AY314" s="19" t="s">
        <v>1566</v>
      </c>
      <c r="AZ314" s="19" t="s">
        <v>1567</v>
      </c>
      <c r="BA314" s="19">
        <v>2006</v>
      </c>
      <c r="BB314" t="str">
        <f>VLOOKUP(AC314,CTCwiretagcode!A$2:C$708,3,FALSE)</f>
        <v>SAM</v>
      </c>
      <c r="BC314" t="str">
        <f t="shared" si="9"/>
        <v>NT</v>
      </c>
      <c r="BD314">
        <f t="shared" si="10"/>
        <v>3</v>
      </c>
    </row>
    <row r="315" spans="1:56" x14ac:dyDescent="0.25">
      <c r="A315" s="19" t="s">
        <v>1501</v>
      </c>
      <c r="B315" s="19">
        <v>4.0999999999999996</v>
      </c>
      <c r="C315" s="19">
        <v>20120731</v>
      </c>
      <c r="D315" s="19" t="s">
        <v>41</v>
      </c>
      <c r="E315" s="19" t="s">
        <v>41</v>
      </c>
      <c r="F315" s="19">
        <v>1998712</v>
      </c>
      <c r="G315" s="19">
        <v>1</v>
      </c>
      <c r="H315" s="19">
        <v>2008</v>
      </c>
      <c r="I315" s="19">
        <v>20080828</v>
      </c>
      <c r="J315" s="19" t="s">
        <v>1501</v>
      </c>
      <c r="K315" s="19">
        <v>6</v>
      </c>
      <c r="L315" s="19">
        <v>35</v>
      </c>
      <c r="M315" s="19">
        <v>23</v>
      </c>
      <c r="N315" s="19">
        <v>19</v>
      </c>
      <c r="O315" s="19" t="s">
        <v>1502</v>
      </c>
      <c r="P315" s="19">
        <v>5</v>
      </c>
      <c r="Q315" s="19" t="s">
        <v>1518</v>
      </c>
      <c r="R315" s="19"/>
      <c r="S315" s="19">
        <v>5000</v>
      </c>
      <c r="T315" s="19" t="s">
        <v>45</v>
      </c>
      <c r="U315" s="19"/>
      <c r="V315" s="19"/>
      <c r="W315" s="19"/>
      <c r="X315" s="19">
        <v>720</v>
      </c>
      <c r="Y315" s="19">
        <v>0</v>
      </c>
      <c r="Z315" s="19">
        <v>1</v>
      </c>
      <c r="AA315" s="19" t="s">
        <v>48</v>
      </c>
      <c r="AB315" s="19">
        <v>1</v>
      </c>
      <c r="AC315" s="19">
        <v>633369</v>
      </c>
      <c r="AD315" s="19">
        <v>12</v>
      </c>
      <c r="AE315" s="19"/>
      <c r="AF315" s="19"/>
      <c r="AG315" s="19"/>
      <c r="AH315" s="19">
        <v>105991</v>
      </c>
      <c r="AI315" s="19">
        <v>1</v>
      </c>
      <c r="AJ315" s="19"/>
      <c r="AK315" s="19"/>
      <c r="AL315" s="19"/>
      <c r="AM315" s="19"/>
      <c r="AN315" s="19"/>
      <c r="AO315" s="19">
        <v>2.89</v>
      </c>
      <c r="AP315" s="19" t="s">
        <v>1519</v>
      </c>
      <c r="AQ315" s="19" t="s">
        <v>1502</v>
      </c>
      <c r="AR315" s="19" t="s">
        <v>1540</v>
      </c>
      <c r="AS315" s="19" t="s">
        <v>1562</v>
      </c>
      <c r="AT315" s="19" t="s">
        <v>1563</v>
      </c>
      <c r="AU315" s="19" t="s">
        <v>1564</v>
      </c>
      <c r="AV315" s="19" t="s">
        <v>1565</v>
      </c>
      <c r="AW315" s="19">
        <v>2005</v>
      </c>
      <c r="AX315" s="19">
        <v>3</v>
      </c>
      <c r="AY315" s="19" t="s">
        <v>1566</v>
      </c>
      <c r="AZ315" s="19" t="s">
        <v>1567</v>
      </c>
      <c r="BA315" s="19">
        <v>2006</v>
      </c>
      <c r="BB315" t="str">
        <f>VLOOKUP(AC315,CTCwiretagcode!A$2:C$708,3,FALSE)</f>
        <v>SAM</v>
      </c>
      <c r="BC315" t="str">
        <f t="shared" si="9"/>
        <v>NT</v>
      </c>
      <c r="BD315">
        <f t="shared" si="10"/>
        <v>3</v>
      </c>
    </row>
    <row r="316" spans="1:56" x14ac:dyDescent="0.25">
      <c r="A316" s="19" t="s">
        <v>1501</v>
      </c>
      <c r="B316" s="19">
        <v>4.0999999999999996</v>
      </c>
      <c r="C316" s="19">
        <v>20120731</v>
      </c>
      <c r="D316" s="19" t="s">
        <v>41</v>
      </c>
      <c r="E316" s="19" t="s">
        <v>41</v>
      </c>
      <c r="F316" s="19">
        <v>1998717</v>
      </c>
      <c r="G316" s="19">
        <v>1</v>
      </c>
      <c r="H316" s="19">
        <v>2008</v>
      </c>
      <c r="I316" s="19">
        <v>20080828</v>
      </c>
      <c r="J316" s="19" t="s">
        <v>1501</v>
      </c>
      <c r="K316" s="19">
        <v>6</v>
      </c>
      <c r="L316" s="19">
        <v>35</v>
      </c>
      <c r="M316" s="19">
        <v>23</v>
      </c>
      <c r="N316" s="19">
        <v>19</v>
      </c>
      <c r="O316" s="19" t="s">
        <v>1502</v>
      </c>
      <c r="P316" s="19">
        <v>5</v>
      </c>
      <c r="Q316" s="19" t="s">
        <v>1518</v>
      </c>
      <c r="R316" s="19"/>
      <c r="S316" s="19">
        <v>5000</v>
      </c>
      <c r="T316" s="19" t="s">
        <v>110</v>
      </c>
      <c r="U316" s="19"/>
      <c r="V316" s="19"/>
      <c r="W316" s="19"/>
      <c r="X316" s="19">
        <v>820</v>
      </c>
      <c r="Y316" s="19">
        <v>0</v>
      </c>
      <c r="Z316" s="19">
        <v>1</v>
      </c>
      <c r="AA316" s="19" t="s">
        <v>48</v>
      </c>
      <c r="AB316" s="19">
        <v>1</v>
      </c>
      <c r="AC316" s="19">
        <v>633369</v>
      </c>
      <c r="AD316" s="19">
        <v>12</v>
      </c>
      <c r="AE316" s="19"/>
      <c r="AF316" s="19"/>
      <c r="AG316" s="19"/>
      <c r="AH316" s="19">
        <v>105991</v>
      </c>
      <c r="AI316" s="19">
        <v>1</v>
      </c>
      <c r="AJ316" s="19"/>
      <c r="AK316" s="19"/>
      <c r="AL316" s="19"/>
      <c r="AM316" s="19"/>
      <c r="AN316" s="19"/>
      <c r="AO316" s="19">
        <v>2.89</v>
      </c>
      <c r="AP316" s="19" t="s">
        <v>1519</v>
      </c>
      <c r="AQ316" s="19" t="s">
        <v>1502</v>
      </c>
      <c r="AR316" s="19" t="s">
        <v>1540</v>
      </c>
      <c r="AS316" s="19" t="s">
        <v>1562</v>
      </c>
      <c r="AT316" s="19" t="s">
        <v>1563</v>
      </c>
      <c r="AU316" s="19" t="s">
        <v>1564</v>
      </c>
      <c r="AV316" s="19" t="s">
        <v>1565</v>
      </c>
      <c r="AW316" s="19">
        <v>2005</v>
      </c>
      <c r="AX316" s="19">
        <v>3</v>
      </c>
      <c r="AY316" s="19" t="s">
        <v>1566</v>
      </c>
      <c r="AZ316" s="19" t="s">
        <v>1567</v>
      </c>
      <c r="BA316" s="19">
        <v>2006</v>
      </c>
      <c r="BB316" t="str">
        <f>VLOOKUP(AC316,CTCwiretagcode!A$2:C$708,3,FALSE)</f>
        <v>SAM</v>
      </c>
      <c r="BC316" t="str">
        <f t="shared" si="9"/>
        <v>NT</v>
      </c>
      <c r="BD316">
        <f t="shared" si="10"/>
        <v>3</v>
      </c>
    </row>
    <row r="317" spans="1:56" x14ac:dyDescent="0.25">
      <c r="A317" s="19" t="s">
        <v>1501</v>
      </c>
      <c r="B317" s="19">
        <v>4.0999999999999996</v>
      </c>
      <c r="C317" s="19">
        <v>20120731</v>
      </c>
      <c r="D317" s="19" t="s">
        <v>41</v>
      </c>
      <c r="E317" s="19" t="s">
        <v>41</v>
      </c>
      <c r="F317" s="19">
        <v>1998723</v>
      </c>
      <c r="G317" s="19">
        <v>1</v>
      </c>
      <c r="H317" s="19">
        <v>2008</v>
      </c>
      <c r="I317" s="19">
        <v>20080828</v>
      </c>
      <c r="J317" s="19" t="s">
        <v>1501</v>
      </c>
      <c r="K317" s="19">
        <v>6</v>
      </c>
      <c r="L317" s="19">
        <v>35</v>
      </c>
      <c r="M317" s="19">
        <v>23</v>
      </c>
      <c r="N317" s="19">
        <v>19</v>
      </c>
      <c r="O317" s="19" t="s">
        <v>1502</v>
      </c>
      <c r="P317" s="19">
        <v>5</v>
      </c>
      <c r="Q317" s="19" t="s">
        <v>1518</v>
      </c>
      <c r="R317" s="19"/>
      <c r="S317" s="19">
        <v>5000</v>
      </c>
      <c r="T317" s="19" t="s">
        <v>45</v>
      </c>
      <c r="U317" s="19"/>
      <c r="V317" s="19"/>
      <c r="W317" s="19"/>
      <c r="X317" s="19">
        <v>700</v>
      </c>
      <c r="Y317" s="19">
        <v>0</v>
      </c>
      <c r="Z317" s="19">
        <v>1</v>
      </c>
      <c r="AA317" s="19" t="s">
        <v>48</v>
      </c>
      <c r="AB317" s="19">
        <v>1</v>
      </c>
      <c r="AC317" s="19">
        <v>633369</v>
      </c>
      <c r="AD317" s="19">
        <v>12</v>
      </c>
      <c r="AE317" s="19"/>
      <c r="AF317" s="19"/>
      <c r="AG317" s="19"/>
      <c r="AH317" s="19">
        <v>105991</v>
      </c>
      <c r="AI317" s="19">
        <v>1</v>
      </c>
      <c r="AJ317" s="19"/>
      <c r="AK317" s="19"/>
      <c r="AL317" s="19"/>
      <c r="AM317" s="19"/>
      <c r="AN317" s="19"/>
      <c r="AO317" s="19">
        <v>2.89</v>
      </c>
      <c r="AP317" s="19" t="s">
        <v>1519</v>
      </c>
      <c r="AQ317" s="19" t="s">
        <v>1502</v>
      </c>
      <c r="AR317" s="19" t="s">
        <v>1540</v>
      </c>
      <c r="AS317" s="19" t="s">
        <v>1562</v>
      </c>
      <c r="AT317" s="19" t="s">
        <v>1563</v>
      </c>
      <c r="AU317" s="19" t="s">
        <v>1564</v>
      </c>
      <c r="AV317" s="19" t="s">
        <v>1565</v>
      </c>
      <c r="AW317" s="19">
        <v>2005</v>
      </c>
      <c r="AX317" s="19">
        <v>3</v>
      </c>
      <c r="AY317" s="19" t="s">
        <v>1566</v>
      </c>
      <c r="AZ317" s="19" t="s">
        <v>1567</v>
      </c>
      <c r="BA317" s="19">
        <v>2006</v>
      </c>
      <c r="BB317" t="str">
        <f>VLOOKUP(AC317,CTCwiretagcode!A$2:C$708,3,FALSE)</f>
        <v>SAM</v>
      </c>
      <c r="BC317" t="str">
        <f t="shared" si="9"/>
        <v>NT</v>
      </c>
      <c r="BD317">
        <f t="shared" si="10"/>
        <v>3</v>
      </c>
    </row>
    <row r="318" spans="1:56" x14ac:dyDescent="0.25">
      <c r="A318" s="19" t="s">
        <v>1501</v>
      </c>
      <c r="B318" s="19">
        <v>4.0999999999999996</v>
      </c>
      <c r="C318" s="19">
        <v>20120731</v>
      </c>
      <c r="D318" s="19" t="s">
        <v>41</v>
      </c>
      <c r="E318" s="19" t="s">
        <v>41</v>
      </c>
      <c r="F318" s="19">
        <v>1998727</v>
      </c>
      <c r="G318" s="19">
        <v>1</v>
      </c>
      <c r="H318" s="19">
        <v>2008</v>
      </c>
      <c r="I318" s="19">
        <v>20080828</v>
      </c>
      <c r="J318" s="19" t="s">
        <v>1501</v>
      </c>
      <c r="K318" s="19">
        <v>6</v>
      </c>
      <c r="L318" s="19">
        <v>35</v>
      </c>
      <c r="M318" s="19">
        <v>23</v>
      </c>
      <c r="N318" s="19">
        <v>19</v>
      </c>
      <c r="O318" s="19" t="s">
        <v>1502</v>
      </c>
      <c r="P318" s="19">
        <v>5</v>
      </c>
      <c r="Q318" s="19" t="s">
        <v>1518</v>
      </c>
      <c r="R318" s="19"/>
      <c r="S318" s="19">
        <v>5000</v>
      </c>
      <c r="T318" s="19" t="s">
        <v>110</v>
      </c>
      <c r="U318" s="19"/>
      <c r="V318" s="19"/>
      <c r="W318" s="19"/>
      <c r="X318" s="19">
        <v>770</v>
      </c>
      <c r="Y318" s="19">
        <v>0</v>
      </c>
      <c r="Z318" s="19">
        <v>1</v>
      </c>
      <c r="AA318" s="19" t="s">
        <v>48</v>
      </c>
      <c r="AB318" s="19">
        <v>1</v>
      </c>
      <c r="AC318" s="19">
        <v>633369</v>
      </c>
      <c r="AD318" s="19">
        <v>12</v>
      </c>
      <c r="AE318" s="19"/>
      <c r="AF318" s="19"/>
      <c r="AG318" s="19"/>
      <c r="AH318" s="19">
        <v>105991</v>
      </c>
      <c r="AI318" s="19">
        <v>1</v>
      </c>
      <c r="AJ318" s="19"/>
      <c r="AK318" s="19"/>
      <c r="AL318" s="19"/>
      <c r="AM318" s="19"/>
      <c r="AN318" s="19"/>
      <c r="AO318" s="19">
        <v>2.89</v>
      </c>
      <c r="AP318" s="19" t="s">
        <v>1519</v>
      </c>
      <c r="AQ318" s="19" t="s">
        <v>1502</v>
      </c>
      <c r="AR318" s="19" t="s">
        <v>1540</v>
      </c>
      <c r="AS318" s="19" t="s">
        <v>1562</v>
      </c>
      <c r="AT318" s="19" t="s">
        <v>1563</v>
      </c>
      <c r="AU318" s="19" t="s">
        <v>1564</v>
      </c>
      <c r="AV318" s="19" t="s">
        <v>1565</v>
      </c>
      <c r="AW318" s="19">
        <v>2005</v>
      </c>
      <c r="AX318" s="19">
        <v>3</v>
      </c>
      <c r="AY318" s="19" t="s">
        <v>1566</v>
      </c>
      <c r="AZ318" s="19" t="s">
        <v>1567</v>
      </c>
      <c r="BA318" s="19">
        <v>2006</v>
      </c>
      <c r="BB318" t="str">
        <f>VLOOKUP(AC318,CTCwiretagcode!A$2:C$708,3,FALSE)</f>
        <v>SAM</v>
      </c>
      <c r="BC318" t="str">
        <f t="shared" si="9"/>
        <v>NT</v>
      </c>
      <c r="BD318">
        <f t="shared" si="10"/>
        <v>3</v>
      </c>
    </row>
    <row r="319" spans="1:56" x14ac:dyDescent="0.25">
      <c r="A319" s="19" t="s">
        <v>1501</v>
      </c>
      <c r="B319" s="19">
        <v>4.0999999999999996</v>
      </c>
      <c r="C319" s="19">
        <v>20120731</v>
      </c>
      <c r="D319" s="19" t="s">
        <v>41</v>
      </c>
      <c r="E319" s="19" t="s">
        <v>41</v>
      </c>
      <c r="F319" s="19">
        <v>2024814</v>
      </c>
      <c r="G319" s="19">
        <v>1</v>
      </c>
      <c r="H319" s="19">
        <v>2008</v>
      </c>
      <c r="I319" s="19">
        <v>20080829</v>
      </c>
      <c r="J319" s="19" t="s">
        <v>1501</v>
      </c>
      <c r="K319" s="19">
        <v>6</v>
      </c>
      <c r="L319" s="19">
        <v>35</v>
      </c>
      <c r="M319" s="19">
        <v>23</v>
      </c>
      <c r="N319" s="19">
        <v>14</v>
      </c>
      <c r="O319" s="19" t="s">
        <v>1502</v>
      </c>
      <c r="P319" s="19">
        <v>5</v>
      </c>
      <c r="Q319" s="19" t="s">
        <v>1518</v>
      </c>
      <c r="R319" s="19"/>
      <c r="S319" s="19">
        <v>5000</v>
      </c>
      <c r="T319" s="19" t="s">
        <v>45</v>
      </c>
      <c r="U319" s="19"/>
      <c r="V319" s="19"/>
      <c r="W319" s="19"/>
      <c r="X319" s="19">
        <v>720</v>
      </c>
      <c r="Y319" s="19">
        <v>0</v>
      </c>
      <c r="Z319" s="19">
        <v>1</v>
      </c>
      <c r="AA319" s="19" t="s">
        <v>48</v>
      </c>
      <c r="AB319" s="19">
        <v>1</v>
      </c>
      <c r="AC319" s="19">
        <v>633369</v>
      </c>
      <c r="AD319" s="19">
        <v>12</v>
      </c>
      <c r="AE319" s="19"/>
      <c r="AF319" s="19"/>
      <c r="AG319" s="19"/>
      <c r="AH319" s="19">
        <v>105991</v>
      </c>
      <c r="AI319" s="19">
        <v>1</v>
      </c>
      <c r="AJ319" s="19"/>
      <c r="AK319" s="19"/>
      <c r="AL319" s="19"/>
      <c r="AM319" s="19"/>
      <c r="AN319" s="19"/>
      <c r="AO319" s="19">
        <v>2.89</v>
      </c>
      <c r="AP319" s="19" t="s">
        <v>1519</v>
      </c>
      <c r="AQ319" s="19" t="s">
        <v>1502</v>
      </c>
      <c r="AR319" s="19" t="s">
        <v>1540</v>
      </c>
      <c r="AS319" s="19" t="s">
        <v>1562</v>
      </c>
      <c r="AT319" s="19" t="s">
        <v>1563</v>
      </c>
      <c r="AU319" s="19" t="s">
        <v>1564</v>
      </c>
      <c r="AV319" s="19" t="s">
        <v>1565</v>
      </c>
      <c r="AW319" s="19">
        <v>2005</v>
      </c>
      <c r="AX319" s="19">
        <v>3</v>
      </c>
      <c r="AY319" s="19" t="s">
        <v>1566</v>
      </c>
      <c r="AZ319" s="19" t="s">
        <v>1567</v>
      </c>
      <c r="BA319" s="19">
        <v>2006</v>
      </c>
      <c r="BB319" t="str">
        <f>VLOOKUP(AC319,CTCwiretagcode!A$2:C$708,3,FALSE)</f>
        <v>SAM</v>
      </c>
      <c r="BC319" t="str">
        <f t="shared" si="9"/>
        <v>NT</v>
      </c>
      <c r="BD319">
        <f t="shared" si="10"/>
        <v>3</v>
      </c>
    </row>
    <row r="320" spans="1:56" x14ac:dyDescent="0.25">
      <c r="A320" s="19" t="s">
        <v>1501</v>
      </c>
      <c r="B320" s="19">
        <v>4.0999999999999996</v>
      </c>
      <c r="C320" s="19">
        <v>20120731</v>
      </c>
      <c r="D320" s="19" t="s">
        <v>41</v>
      </c>
      <c r="E320" s="19" t="s">
        <v>41</v>
      </c>
      <c r="F320" s="19">
        <v>2024818</v>
      </c>
      <c r="G320" s="19">
        <v>1</v>
      </c>
      <c r="H320" s="19">
        <v>2008</v>
      </c>
      <c r="I320" s="19">
        <v>20080829</v>
      </c>
      <c r="J320" s="19" t="s">
        <v>1501</v>
      </c>
      <c r="K320" s="19">
        <v>6</v>
      </c>
      <c r="L320" s="19">
        <v>35</v>
      </c>
      <c r="M320" s="19">
        <v>23</v>
      </c>
      <c r="N320" s="19">
        <v>14</v>
      </c>
      <c r="O320" s="19" t="s">
        <v>1502</v>
      </c>
      <c r="P320" s="19">
        <v>5</v>
      </c>
      <c r="Q320" s="19" t="s">
        <v>1518</v>
      </c>
      <c r="R320" s="19"/>
      <c r="S320" s="19">
        <v>5000</v>
      </c>
      <c r="T320" s="19" t="s">
        <v>110</v>
      </c>
      <c r="U320" s="19"/>
      <c r="V320" s="19"/>
      <c r="W320" s="19"/>
      <c r="X320" s="19">
        <v>750</v>
      </c>
      <c r="Y320" s="19">
        <v>0</v>
      </c>
      <c r="Z320" s="19">
        <v>1</v>
      </c>
      <c r="AA320" s="19" t="s">
        <v>48</v>
      </c>
      <c r="AB320" s="19">
        <v>1</v>
      </c>
      <c r="AC320" s="19">
        <v>633369</v>
      </c>
      <c r="AD320" s="19">
        <v>12</v>
      </c>
      <c r="AE320" s="19"/>
      <c r="AF320" s="19"/>
      <c r="AG320" s="19"/>
      <c r="AH320" s="19">
        <v>105991</v>
      </c>
      <c r="AI320" s="19">
        <v>1</v>
      </c>
      <c r="AJ320" s="19"/>
      <c r="AK320" s="19"/>
      <c r="AL320" s="19"/>
      <c r="AM320" s="19"/>
      <c r="AN320" s="19"/>
      <c r="AO320" s="19">
        <v>2.89</v>
      </c>
      <c r="AP320" s="19" t="s">
        <v>1519</v>
      </c>
      <c r="AQ320" s="19" t="s">
        <v>1502</v>
      </c>
      <c r="AR320" s="19" t="s">
        <v>1540</v>
      </c>
      <c r="AS320" s="19" t="s">
        <v>1562</v>
      </c>
      <c r="AT320" s="19" t="s">
        <v>1563</v>
      </c>
      <c r="AU320" s="19" t="s">
        <v>1564</v>
      </c>
      <c r="AV320" s="19" t="s">
        <v>1565</v>
      </c>
      <c r="AW320" s="19">
        <v>2005</v>
      </c>
      <c r="AX320" s="19">
        <v>3</v>
      </c>
      <c r="AY320" s="19" t="s">
        <v>1566</v>
      </c>
      <c r="AZ320" s="19" t="s">
        <v>1567</v>
      </c>
      <c r="BA320" s="19">
        <v>2006</v>
      </c>
      <c r="BB320" t="str">
        <f>VLOOKUP(AC320,CTCwiretagcode!A$2:C$708,3,FALSE)</f>
        <v>SAM</v>
      </c>
      <c r="BC320" t="str">
        <f t="shared" si="9"/>
        <v>NT</v>
      </c>
      <c r="BD320">
        <f t="shared" si="10"/>
        <v>3</v>
      </c>
    </row>
    <row r="321" spans="1:56" x14ac:dyDescent="0.25">
      <c r="A321" s="19" t="s">
        <v>1501</v>
      </c>
      <c r="B321" s="19">
        <v>4.0999999999999996</v>
      </c>
      <c r="C321" s="19">
        <v>20120731</v>
      </c>
      <c r="D321" s="19" t="s">
        <v>41</v>
      </c>
      <c r="E321" s="19" t="s">
        <v>41</v>
      </c>
      <c r="F321" s="19">
        <v>2024824</v>
      </c>
      <c r="G321" s="19">
        <v>1</v>
      </c>
      <c r="H321" s="19">
        <v>2008</v>
      </c>
      <c r="I321" s="19">
        <v>20080829</v>
      </c>
      <c r="J321" s="19" t="s">
        <v>1501</v>
      </c>
      <c r="K321" s="19">
        <v>6</v>
      </c>
      <c r="L321" s="19">
        <v>35</v>
      </c>
      <c r="M321" s="19">
        <v>23</v>
      </c>
      <c r="N321" s="19">
        <v>14</v>
      </c>
      <c r="O321" s="19" t="s">
        <v>1502</v>
      </c>
      <c r="P321" s="19">
        <v>5</v>
      </c>
      <c r="Q321" s="19" t="s">
        <v>1518</v>
      </c>
      <c r="R321" s="19"/>
      <c r="S321" s="19">
        <v>5000</v>
      </c>
      <c r="T321" s="19" t="s">
        <v>45</v>
      </c>
      <c r="U321" s="19"/>
      <c r="V321" s="19"/>
      <c r="W321" s="19"/>
      <c r="X321" s="19">
        <v>700</v>
      </c>
      <c r="Y321" s="19">
        <v>0</v>
      </c>
      <c r="Z321" s="19">
        <v>1</v>
      </c>
      <c r="AA321" s="19" t="s">
        <v>48</v>
      </c>
      <c r="AB321" s="19">
        <v>1</v>
      </c>
      <c r="AC321" s="19">
        <v>633369</v>
      </c>
      <c r="AD321" s="19">
        <v>12</v>
      </c>
      <c r="AE321" s="19"/>
      <c r="AF321" s="19"/>
      <c r="AG321" s="19"/>
      <c r="AH321" s="19">
        <v>105991</v>
      </c>
      <c r="AI321" s="19">
        <v>1</v>
      </c>
      <c r="AJ321" s="19"/>
      <c r="AK321" s="19"/>
      <c r="AL321" s="19"/>
      <c r="AM321" s="19"/>
      <c r="AN321" s="19"/>
      <c r="AO321" s="19">
        <v>2.89</v>
      </c>
      <c r="AP321" s="19" t="s">
        <v>1519</v>
      </c>
      <c r="AQ321" s="19" t="s">
        <v>1502</v>
      </c>
      <c r="AR321" s="19" t="s">
        <v>1540</v>
      </c>
      <c r="AS321" s="19" t="s">
        <v>1562</v>
      </c>
      <c r="AT321" s="19" t="s">
        <v>1563</v>
      </c>
      <c r="AU321" s="19" t="s">
        <v>1564</v>
      </c>
      <c r="AV321" s="19" t="s">
        <v>1565</v>
      </c>
      <c r="AW321" s="19">
        <v>2005</v>
      </c>
      <c r="AX321" s="19">
        <v>3</v>
      </c>
      <c r="AY321" s="19" t="s">
        <v>1566</v>
      </c>
      <c r="AZ321" s="19" t="s">
        <v>1567</v>
      </c>
      <c r="BA321" s="19">
        <v>2006</v>
      </c>
      <c r="BB321" t="str">
        <f>VLOOKUP(AC321,CTCwiretagcode!A$2:C$708,3,FALSE)</f>
        <v>SAM</v>
      </c>
      <c r="BC321" t="str">
        <f t="shared" si="9"/>
        <v>NT</v>
      </c>
      <c r="BD321">
        <f t="shared" si="10"/>
        <v>3</v>
      </c>
    </row>
    <row r="322" spans="1:56" x14ac:dyDescent="0.25">
      <c r="A322" s="19" t="s">
        <v>1501</v>
      </c>
      <c r="B322" s="19">
        <v>4.0999999999999996</v>
      </c>
      <c r="C322" s="19">
        <v>20120731</v>
      </c>
      <c r="D322" s="19" t="s">
        <v>41</v>
      </c>
      <c r="E322" s="19" t="s">
        <v>41</v>
      </c>
      <c r="F322" s="19">
        <v>2006474</v>
      </c>
      <c r="G322" s="19">
        <v>1</v>
      </c>
      <c r="H322" s="19">
        <v>2008</v>
      </c>
      <c r="I322" s="19">
        <v>20080829</v>
      </c>
      <c r="J322" s="19" t="s">
        <v>1501</v>
      </c>
      <c r="K322" s="19">
        <v>6</v>
      </c>
      <c r="L322" s="19">
        <v>35</v>
      </c>
      <c r="M322" s="19">
        <v>23</v>
      </c>
      <c r="N322" s="19">
        <v>49</v>
      </c>
      <c r="O322" s="19" t="s">
        <v>1502</v>
      </c>
      <c r="P322" s="19">
        <v>5</v>
      </c>
      <c r="Q322" s="19" t="s">
        <v>1518</v>
      </c>
      <c r="R322" s="19"/>
      <c r="S322" s="19">
        <v>5000</v>
      </c>
      <c r="T322" s="19" t="s">
        <v>45</v>
      </c>
      <c r="U322" s="19"/>
      <c r="V322" s="19"/>
      <c r="W322" s="19"/>
      <c r="X322" s="19">
        <v>750</v>
      </c>
      <c r="Y322" s="19">
        <v>0</v>
      </c>
      <c r="Z322" s="19">
        <v>1</v>
      </c>
      <c r="AA322" s="19" t="s">
        <v>48</v>
      </c>
      <c r="AB322" s="19">
        <v>1</v>
      </c>
      <c r="AC322" s="19">
        <v>633369</v>
      </c>
      <c r="AD322" s="19">
        <v>12</v>
      </c>
      <c r="AE322" s="19"/>
      <c r="AF322" s="19"/>
      <c r="AG322" s="19"/>
      <c r="AH322" s="19">
        <v>105991</v>
      </c>
      <c r="AI322" s="19">
        <v>1</v>
      </c>
      <c r="AJ322" s="19"/>
      <c r="AK322" s="19"/>
      <c r="AL322" s="19"/>
      <c r="AM322" s="19"/>
      <c r="AN322" s="19"/>
      <c r="AO322" s="19">
        <v>2.89</v>
      </c>
      <c r="AP322" s="19" t="s">
        <v>1519</v>
      </c>
      <c r="AQ322" s="19" t="s">
        <v>1502</v>
      </c>
      <c r="AR322" s="19" t="s">
        <v>1540</v>
      </c>
      <c r="AS322" s="19" t="s">
        <v>1562</v>
      </c>
      <c r="AT322" s="19" t="s">
        <v>1563</v>
      </c>
      <c r="AU322" s="19" t="s">
        <v>1564</v>
      </c>
      <c r="AV322" s="19" t="s">
        <v>1565</v>
      </c>
      <c r="AW322" s="19">
        <v>2005</v>
      </c>
      <c r="AX322" s="19">
        <v>3</v>
      </c>
      <c r="AY322" s="19" t="s">
        <v>1566</v>
      </c>
      <c r="AZ322" s="19" t="s">
        <v>1567</v>
      </c>
      <c r="BA322" s="19">
        <v>2006</v>
      </c>
      <c r="BB322" t="str">
        <f>VLOOKUP(AC322,CTCwiretagcode!A$2:C$708,3,FALSE)</f>
        <v>SAM</v>
      </c>
      <c r="BC322" t="str">
        <f t="shared" si="9"/>
        <v>mix</v>
      </c>
      <c r="BD322">
        <f t="shared" si="10"/>
        <v>3</v>
      </c>
    </row>
    <row r="323" spans="1:56" x14ac:dyDescent="0.25">
      <c r="A323" s="19" t="s">
        <v>1501</v>
      </c>
      <c r="B323" s="19">
        <v>4.0999999999999996</v>
      </c>
      <c r="C323" s="19">
        <v>20120731</v>
      </c>
      <c r="D323" s="19" t="s">
        <v>41</v>
      </c>
      <c r="E323" s="19" t="s">
        <v>41</v>
      </c>
      <c r="F323" s="19">
        <v>2006478</v>
      </c>
      <c r="G323" s="19">
        <v>1</v>
      </c>
      <c r="H323" s="19">
        <v>2008</v>
      </c>
      <c r="I323" s="19">
        <v>20080829</v>
      </c>
      <c r="J323" s="19" t="s">
        <v>1501</v>
      </c>
      <c r="K323" s="19">
        <v>6</v>
      </c>
      <c r="L323" s="19">
        <v>35</v>
      </c>
      <c r="M323" s="19">
        <v>23</v>
      </c>
      <c r="N323" s="19">
        <v>49</v>
      </c>
      <c r="O323" s="19" t="s">
        <v>1502</v>
      </c>
      <c r="P323" s="19">
        <v>5</v>
      </c>
      <c r="Q323" s="19" t="s">
        <v>1518</v>
      </c>
      <c r="R323" s="19"/>
      <c r="S323" s="19">
        <v>5000</v>
      </c>
      <c r="T323" s="19" t="s">
        <v>45</v>
      </c>
      <c r="U323" s="19"/>
      <c r="V323" s="19"/>
      <c r="W323" s="19"/>
      <c r="X323" s="19">
        <v>680</v>
      </c>
      <c r="Y323" s="19">
        <v>0</v>
      </c>
      <c r="Z323" s="19">
        <v>1</v>
      </c>
      <c r="AA323" s="19" t="s">
        <v>48</v>
      </c>
      <c r="AB323" s="19">
        <v>1</v>
      </c>
      <c r="AC323" s="19">
        <v>633369</v>
      </c>
      <c r="AD323" s="19">
        <v>12</v>
      </c>
      <c r="AE323" s="19"/>
      <c r="AF323" s="19"/>
      <c r="AG323" s="19"/>
      <c r="AH323" s="19">
        <v>105991</v>
      </c>
      <c r="AI323" s="19">
        <v>1</v>
      </c>
      <c r="AJ323" s="19"/>
      <c r="AK323" s="19"/>
      <c r="AL323" s="19"/>
      <c r="AM323" s="19"/>
      <c r="AN323" s="19"/>
      <c r="AO323" s="19">
        <v>2.89</v>
      </c>
      <c r="AP323" s="19" t="s">
        <v>1519</v>
      </c>
      <c r="AQ323" s="19" t="s">
        <v>1502</v>
      </c>
      <c r="AR323" s="19" t="s">
        <v>1540</v>
      </c>
      <c r="AS323" s="19" t="s">
        <v>1562</v>
      </c>
      <c r="AT323" s="19" t="s">
        <v>1563</v>
      </c>
      <c r="AU323" s="19" t="s">
        <v>1564</v>
      </c>
      <c r="AV323" s="19" t="s">
        <v>1565</v>
      </c>
      <c r="AW323" s="19">
        <v>2005</v>
      </c>
      <c r="AX323" s="19">
        <v>3</v>
      </c>
      <c r="AY323" s="19" t="s">
        <v>1566</v>
      </c>
      <c r="AZ323" s="19" t="s">
        <v>1567</v>
      </c>
      <c r="BA323" s="19">
        <v>2006</v>
      </c>
      <c r="BB323" t="str">
        <f>VLOOKUP(AC323,CTCwiretagcode!A$2:C$708,3,FALSE)</f>
        <v>SAM</v>
      </c>
      <c r="BC323" t="str">
        <f t="shared" ref="BC323:BC386" si="11">VLOOKUP(N323,BF$2:BG$7,2,FALSE)</f>
        <v>mix</v>
      </c>
      <c r="BD323">
        <f t="shared" ref="BD323:BD386" si="12">IF(MID(I323,5,2)*1&gt;=10,4,3)</f>
        <v>3</v>
      </c>
    </row>
    <row r="324" spans="1:56" x14ac:dyDescent="0.25">
      <c r="A324" s="19" t="s">
        <v>1501</v>
      </c>
      <c r="B324" s="19">
        <v>4.0999999999999996</v>
      </c>
      <c r="C324" s="19">
        <v>20120731</v>
      </c>
      <c r="D324" s="19" t="s">
        <v>41</v>
      </c>
      <c r="E324" s="19" t="s">
        <v>41</v>
      </c>
      <c r="F324" s="19">
        <v>2006482</v>
      </c>
      <c r="G324" s="19">
        <v>1</v>
      </c>
      <c r="H324" s="19">
        <v>2008</v>
      </c>
      <c r="I324" s="19">
        <v>20080829</v>
      </c>
      <c r="J324" s="19" t="s">
        <v>1501</v>
      </c>
      <c r="K324" s="19">
        <v>6</v>
      </c>
      <c r="L324" s="19">
        <v>35</v>
      </c>
      <c r="M324" s="19">
        <v>23</v>
      </c>
      <c r="N324" s="19">
        <v>49</v>
      </c>
      <c r="O324" s="19" t="s">
        <v>1502</v>
      </c>
      <c r="P324" s="19">
        <v>5</v>
      </c>
      <c r="Q324" s="19" t="s">
        <v>1518</v>
      </c>
      <c r="R324" s="19"/>
      <c r="S324" s="19">
        <v>5000</v>
      </c>
      <c r="T324" s="19" t="s">
        <v>45</v>
      </c>
      <c r="U324" s="19"/>
      <c r="V324" s="19"/>
      <c r="W324" s="19"/>
      <c r="X324" s="19">
        <v>820</v>
      </c>
      <c r="Y324" s="19">
        <v>0</v>
      </c>
      <c r="Z324" s="19">
        <v>1</v>
      </c>
      <c r="AA324" s="19" t="s">
        <v>48</v>
      </c>
      <c r="AB324" s="19">
        <v>1</v>
      </c>
      <c r="AC324" s="19">
        <v>633369</v>
      </c>
      <c r="AD324" s="19">
        <v>12</v>
      </c>
      <c r="AE324" s="19"/>
      <c r="AF324" s="19"/>
      <c r="AG324" s="19"/>
      <c r="AH324" s="19">
        <v>105991</v>
      </c>
      <c r="AI324" s="19">
        <v>1</v>
      </c>
      <c r="AJ324" s="19"/>
      <c r="AK324" s="19"/>
      <c r="AL324" s="19"/>
      <c r="AM324" s="19"/>
      <c r="AN324" s="19"/>
      <c r="AO324" s="19">
        <v>2.89</v>
      </c>
      <c r="AP324" s="19" t="s">
        <v>1519</v>
      </c>
      <c r="AQ324" s="19" t="s">
        <v>1502</v>
      </c>
      <c r="AR324" s="19" t="s">
        <v>1540</v>
      </c>
      <c r="AS324" s="19" t="s">
        <v>1562</v>
      </c>
      <c r="AT324" s="19" t="s">
        <v>1563</v>
      </c>
      <c r="AU324" s="19" t="s">
        <v>1564</v>
      </c>
      <c r="AV324" s="19" t="s">
        <v>1565</v>
      </c>
      <c r="AW324" s="19">
        <v>2005</v>
      </c>
      <c r="AX324" s="19">
        <v>3</v>
      </c>
      <c r="AY324" s="19" t="s">
        <v>1566</v>
      </c>
      <c r="AZ324" s="19" t="s">
        <v>1567</v>
      </c>
      <c r="BA324" s="19">
        <v>2006</v>
      </c>
      <c r="BB324" t="str">
        <f>VLOOKUP(AC324,CTCwiretagcode!A$2:C$708,3,FALSE)</f>
        <v>SAM</v>
      </c>
      <c r="BC324" t="str">
        <f t="shared" si="11"/>
        <v>mix</v>
      </c>
      <c r="BD324">
        <f t="shared" si="12"/>
        <v>3</v>
      </c>
    </row>
    <row r="325" spans="1:56" x14ac:dyDescent="0.25">
      <c r="A325" s="19" t="s">
        <v>1501</v>
      </c>
      <c r="B325" s="19">
        <v>4.0999999999999996</v>
      </c>
      <c r="C325" s="19">
        <v>20120731</v>
      </c>
      <c r="D325" s="19" t="s">
        <v>41</v>
      </c>
      <c r="E325" s="19" t="s">
        <v>41</v>
      </c>
      <c r="F325" s="19">
        <v>2006491</v>
      </c>
      <c r="G325" s="19">
        <v>1</v>
      </c>
      <c r="H325" s="19">
        <v>2008</v>
      </c>
      <c r="I325" s="19">
        <v>20080829</v>
      </c>
      <c r="J325" s="19" t="s">
        <v>1501</v>
      </c>
      <c r="K325" s="19">
        <v>6</v>
      </c>
      <c r="L325" s="19">
        <v>35</v>
      </c>
      <c r="M325" s="19">
        <v>23</v>
      </c>
      <c r="N325" s="19">
        <v>49</v>
      </c>
      <c r="O325" s="19" t="s">
        <v>1502</v>
      </c>
      <c r="P325" s="19">
        <v>5</v>
      </c>
      <c r="Q325" s="19" t="s">
        <v>1518</v>
      </c>
      <c r="R325" s="19"/>
      <c r="S325" s="19">
        <v>5000</v>
      </c>
      <c r="T325" s="19" t="s">
        <v>110</v>
      </c>
      <c r="U325" s="19"/>
      <c r="V325" s="19"/>
      <c r="W325" s="19"/>
      <c r="X325" s="19">
        <v>770</v>
      </c>
      <c r="Y325" s="19">
        <v>0</v>
      </c>
      <c r="Z325" s="19">
        <v>1</v>
      </c>
      <c r="AA325" s="19" t="s">
        <v>48</v>
      </c>
      <c r="AB325" s="19">
        <v>1</v>
      </c>
      <c r="AC325" s="19">
        <v>633369</v>
      </c>
      <c r="AD325" s="19">
        <v>12</v>
      </c>
      <c r="AE325" s="19"/>
      <c r="AF325" s="19"/>
      <c r="AG325" s="19"/>
      <c r="AH325" s="19">
        <v>105991</v>
      </c>
      <c r="AI325" s="19">
        <v>1</v>
      </c>
      <c r="AJ325" s="19"/>
      <c r="AK325" s="19"/>
      <c r="AL325" s="19"/>
      <c r="AM325" s="19"/>
      <c r="AN325" s="19"/>
      <c r="AO325" s="19">
        <v>2.89</v>
      </c>
      <c r="AP325" s="19" t="s">
        <v>1519</v>
      </c>
      <c r="AQ325" s="19" t="s">
        <v>1502</v>
      </c>
      <c r="AR325" s="19" t="s">
        <v>1540</v>
      </c>
      <c r="AS325" s="19" t="s">
        <v>1562</v>
      </c>
      <c r="AT325" s="19" t="s">
        <v>1563</v>
      </c>
      <c r="AU325" s="19" t="s">
        <v>1564</v>
      </c>
      <c r="AV325" s="19" t="s">
        <v>1565</v>
      </c>
      <c r="AW325" s="19">
        <v>2005</v>
      </c>
      <c r="AX325" s="19">
        <v>3</v>
      </c>
      <c r="AY325" s="19" t="s">
        <v>1566</v>
      </c>
      <c r="AZ325" s="19" t="s">
        <v>1567</v>
      </c>
      <c r="BA325" s="19">
        <v>2006</v>
      </c>
      <c r="BB325" t="str">
        <f>VLOOKUP(AC325,CTCwiretagcode!A$2:C$708,3,FALSE)</f>
        <v>SAM</v>
      </c>
      <c r="BC325" t="str">
        <f t="shared" si="11"/>
        <v>mix</v>
      </c>
      <c r="BD325">
        <f t="shared" si="12"/>
        <v>3</v>
      </c>
    </row>
    <row r="326" spans="1:56" x14ac:dyDescent="0.25">
      <c r="A326" s="19" t="s">
        <v>1501</v>
      </c>
      <c r="B326" s="19">
        <v>4.0999999999999996</v>
      </c>
      <c r="C326" s="19">
        <v>20120731</v>
      </c>
      <c r="D326" s="19" t="s">
        <v>41</v>
      </c>
      <c r="E326" s="19" t="s">
        <v>41</v>
      </c>
      <c r="F326" s="19">
        <v>2006495</v>
      </c>
      <c r="G326" s="19">
        <v>1</v>
      </c>
      <c r="H326" s="19">
        <v>2008</v>
      </c>
      <c r="I326" s="19">
        <v>20080829</v>
      </c>
      <c r="J326" s="19" t="s">
        <v>1501</v>
      </c>
      <c r="K326" s="19">
        <v>6</v>
      </c>
      <c r="L326" s="19">
        <v>35</v>
      </c>
      <c r="M326" s="19">
        <v>23</v>
      </c>
      <c r="N326" s="19">
        <v>49</v>
      </c>
      <c r="O326" s="19" t="s">
        <v>1502</v>
      </c>
      <c r="P326" s="19">
        <v>5</v>
      </c>
      <c r="Q326" s="19" t="s">
        <v>1518</v>
      </c>
      <c r="R326" s="19"/>
      <c r="S326" s="19">
        <v>5000</v>
      </c>
      <c r="T326" s="19" t="s">
        <v>45</v>
      </c>
      <c r="U326" s="19"/>
      <c r="V326" s="19"/>
      <c r="W326" s="19"/>
      <c r="X326" s="19">
        <v>850</v>
      </c>
      <c r="Y326" s="19">
        <v>0</v>
      </c>
      <c r="Z326" s="19">
        <v>1</v>
      </c>
      <c r="AA326" s="19" t="s">
        <v>48</v>
      </c>
      <c r="AB326" s="19">
        <v>1</v>
      </c>
      <c r="AC326" s="19">
        <v>633369</v>
      </c>
      <c r="AD326" s="19">
        <v>12</v>
      </c>
      <c r="AE326" s="19"/>
      <c r="AF326" s="19"/>
      <c r="AG326" s="19"/>
      <c r="AH326" s="19">
        <v>105991</v>
      </c>
      <c r="AI326" s="19">
        <v>1</v>
      </c>
      <c r="AJ326" s="19"/>
      <c r="AK326" s="19"/>
      <c r="AL326" s="19"/>
      <c r="AM326" s="19"/>
      <c r="AN326" s="19"/>
      <c r="AO326" s="19">
        <v>2.89</v>
      </c>
      <c r="AP326" s="19" t="s">
        <v>1519</v>
      </c>
      <c r="AQ326" s="19" t="s">
        <v>1502</v>
      </c>
      <c r="AR326" s="19" t="s">
        <v>1540</v>
      </c>
      <c r="AS326" s="19" t="s">
        <v>1562</v>
      </c>
      <c r="AT326" s="19" t="s">
        <v>1563</v>
      </c>
      <c r="AU326" s="19" t="s">
        <v>1564</v>
      </c>
      <c r="AV326" s="19" t="s">
        <v>1565</v>
      </c>
      <c r="AW326" s="19">
        <v>2005</v>
      </c>
      <c r="AX326" s="19">
        <v>3</v>
      </c>
      <c r="AY326" s="19" t="s">
        <v>1566</v>
      </c>
      <c r="AZ326" s="19" t="s">
        <v>1567</v>
      </c>
      <c r="BA326" s="19">
        <v>2006</v>
      </c>
      <c r="BB326" t="str">
        <f>VLOOKUP(AC326,CTCwiretagcode!A$2:C$708,3,FALSE)</f>
        <v>SAM</v>
      </c>
      <c r="BC326" t="str">
        <f t="shared" si="11"/>
        <v>mix</v>
      </c>
      <c r="BD326">
        <f t="shared" si="12"/>
        <v>3</v>
      </c>
    </row>
    <row r="327" spans="1:56" x14ac:dyDescent="0.25">
      <c r="A327" s="19" t="s">
        <v>1501</v>
      </c>
      <c r="B327" s="19">
        <v>4.0999999999999996</v>
      </c>
      <c r="C327" s="19">
        <v>20120731</v>
      </c>
      <c r="D327" s="19" t="s">
        <v>41</v>
      </c>
      <c r="E327" s="19" t="s">
        <v>41</v>
      </c>
      <c r="F327" s="19">
        <v>2024847</v>
      </c>
      <c r="G327" s="19">
        <v>1</v>
      </c>
      <c r="H327" s="19">
        <v>2008</v>
      </c>
      <c r="I327" s="19">
        <v>20080905</v>
      </c>
      <c r="J327" s="19" t="s">
        <v>1501</v>
      </c>
      <c r="K327" s="19">
        <v>6</v>
      </c>
      <c r="L327" s="19">
        <v>36</v>
      </c>
      <c r="M327" s="19">
        <v>23</v>
      </c>
      <c r="N327" s="19">
        <v>14</v>
      </c>
      <c r="O327" s="19" t="s">
        <v>1502</v>
      </c>
      <c r="P327" s="19">
        <v>5</v>
      </c>
      <c r="Q327" s="19" t="s">
        <v>1518</v>
      </c>
      <c r="R327" s="19"/>
      <c r="S327" s="19">
        <v>5000</v>
      </c>
      <c r="T327" s="19" t="s">
        <v>110</v>
      </c>
      <c r="U327" s="19"/>
      <c r="V327" s="19"/>
      <c r="W327" s="19"/>
      <c r="X327" s="19">
        <v>760</v>
      </c>
      <c r="Y327" s="19">
        <v>0</v>
      </c>
      <c r="Z327" s="19">
        <v>1</v>
      </c>
      <c r="AA327" s="19" t="s">
        <v>48</v>
      </c>
      <c r="AB327" s="19">
        <v>1</v>
      </c>
      <c r="AC327" s="19">
        <v>633369</v>
      </c>
      <c r="AD327" s="19">
        <v>12</v>
      </c>
      <c r="AE327" s="19"/>
      <c r="AF327" s="19"/>
      <c r="AG327" s="19"/>
      <c r="AH327" s="19">
        <v>105992</v>
      </c>
      <c r="AI327" s="19">
        <v>1</v>
      </c>
      <c r="AJ327" s="19"/>
      <c r="AK327" s="19"/>
      <c r="AL327" s="19"/>
      <c r="AM327" s="19"/>
      <c r="AN327" s="19"/>
      <c r="AO327" s="19">
        <v>12.93</v>
      </c>
      <c r="AP327" s="19" t="s">
        <v>1519</v>
      </c>
      <c r="AQ327" s="19" t="s">
        <v>1502</v>
      </c>
      <c r="AR327" s="19" t="s">
        <v>1540</v>
      </c>
      <c r="AS327" s="19" t="s">
        <v>1562</v>
      </c>
      <c r="AT327" s="19" t="s">
        <v>1563</v>
      </c>
      <c r="AU327" s="19" t="s">
        <v>1564</v>
      </c>
      <c r="AV327" s="19" t="s">
        <v>1565</v>
      </c>
      <c r="AW327" s="19">
        <v>2005</v>
      </c>
      <c r="AX327" s="19">
        <v>3</v>
      </c>
      <c r="AY327" s="19" t="s">
        <v>1566</v>
      </c>
      <c r="AZ327" s="19" t="s">
        <v>1567</v>
      </c>
      <c r="BA327" s="19">
        <v>2006</v>
      </c>
      <c r="BB327" t="str">
        <f>VLOOKUP(AC327,CTCwiretagcode!A$2:C$708,3,FALSE)</f>
        <v>SAM</v>
      </c>
      <c r="BC327" t="str">
        <f t="shared" si="11"/>
        <v>NT</v>
      </c>
      <c r="BD327">
        <f t="shared" si="12"/>
        <v>3</v>
      </c>
    </row>
    <row r="328" spans="1:56" x14ac:dyDescent="0.25">
      <c r="A328" s="19" t="s">
        <v>1501</v>
      </c>
      <c r="B328" s="19">
        <v>4.0999999999999996</v>
      </c>
      <c r="C328" s="19">
        <v>20120731</v>
      </c>
      <c r="D328" s="19" t="s">
        <v>41</v>
      </c>
      <c r="E328" s="19" t="s">
        <v>41</v>
      </c>
      <c r="F328" s="19">
        <v>2006498</v>
      </c>
      <c r="G328" s="19">
        <v>1</v>
      </c>
      <c r="H328" s="19">
        <v>2008</v>
      </c>
      <c r="I328" s="19">
        <v>20080905</v>
      </c>
      <c r="J328" s="19" t="s">
        <v>1501</v>
      </c>
      <c r="K328" s="19">
        <v>6</v>
      </c>
      <c r="L328" s="19">
        <v>36</v>
      </c>
      <c r="M328" s="19">
        <v>23</v>
      </c>
      <c r="N328" s="19">
        <v>17</v>
      </c>
      <c r="O328" s="19" t="s">
        <v>1502</v>
      </c>
      <c r="P328" s="19">
        <v>5</v>
      </c>
      <c r="Q328" s="19" t="s">
        <v>1518</v>
      </c>
      <c r="R328" s="19"/>
      <c r="S328" s="19">
        <v>5000</v>
      </c>
      <c r="T328" s="19" t="s">
        <v>45</v>
      </c>
      <c r="U328" s="19"/>
      <c r="V328" s="19"/>
      <c r="W328" s="19"/>
      <c r="X328" s="19">
        <v>790</v>
      </c>
      <c r="Y328" s="19">
        <v>0</v>
      </c>
      <c r="Z328" s="19">
        <v>1</v>
      </c>
      <c r="AA328" s="19" t="s">
        <v>48</v>
      </c>
      <c r="AB328" s="19">
        <v>1</v>
      </c>
      <c r="AC328" s="19">
        <v>633369</v>
      </c>
      <c r="AD328" s="19">
        <v>12</v>
      </c>
      <c r="AE328" s="19"/>
      <c r="AF328" s="19"/>
      <c r="AG328" s="19"/>
      <c r="AH328" s="19">
        <v>105992</v>
      </c>
      <c r="AI328" s="19">
        <v>1</v>
      </c>
      <c r="AJ328" s="19"/>
      <c r="AK328" s="19"/>
      <c r="AL328" s="19"/>
      <c r="AM328" s="19"/>
      <c r="AN328" s="19"/>
      <c r="AO328" s="19">
        <v>12.93</v>
      </c>
      <c r="AP328" s="19" t="s">
        <v>1519</v>
      </c>
      <c r="AQ328" s="19" t="s">
        <v>1502</v>
      </c>
      <c r="AR328" s="19" t="s">
        <v>1540</v>
      </c>
      <c r="AS328" s="19" t="s">
        <v>1562</v>
      </c>
      <c r="AT328" s="19" t="s">
        <v>1563</v>
      </c>
      <c r="AU328" s="19" t="s">
        <v>1564</v>
      </c>
      <c r="AV328" s="19" t="s">
        <v>1565</v>
      </c>
      <c r="AW328" s="19">
        <v>2005</v>
      </c>
      <c r="AX328" s="19">
        <v>3</v>
      </c>
      <c r="AY328" s="19" t="s">
        <v>1566</v>
      </c>
      <c r="AZ328" s="19" t="s">
        <v>1567</v>
      </c>
      <c r="BA328" s="19">
        <v>2006</v>
      </c>
      <c r="BB328" t="str">
        <f>VLOOKUP(AC328,CTCwiretagcode!A$2:C$708,3,FALSE)</f>
        <v>SAM</v>
      </c>
      <c r="BC328" t="str">
        <f t="shared" si="11"/>
        <v>Tr</v>
      </c>
      <c r="BD328">
        <f t="shared" si="12"/>
        <v>3</v>
      </c>
    </row>
    <row r="329" spans="1:56" x14ac:dyDescent="0.25">
      <c r="A329" s="19" t="s">
        <v>1501</v>
      </c>
      <c r="B329" s="19">
        <v>4.0999999999999996</v>
      </c>
      <c r="C329" s="19">
        <v>20120731</v>
      </c>
      <c r="D329" s="19" t="s">
        <v>41</v>
      </c>
      <c r="E329" s="19" t="s">
        <v>41</v>
      </c>
      <c r="F329" s="19">
        <v>1979819</v>
      </c>
      <c r="G329" s="19">
        <v>1</v>
      </c>
      <c r="H329" s="19">
        <v>2008</v>
      </c>
      <c r="I329" s="19">
        <v>20080909</v>
      </c>
      <c r="J329" s="19" t="s">
        <v>1501</v>
      </c>
      <c r="K329" s="19">
        <v>6</v>
      </c>
      <c r="L329" s="19">
        <v>37</v>
      </c>
      <c r="M329" s="19">
        <v>23</v>
      </c>
      <c r="N329" s="19">
        <v>17</v>
      </c>
      <c r="O329" s="19" t="s">
        <v>1502</v>
      </c>
      <c r="P329" s="19">
        <v>5</v>
      </c>
      <c r="Q329" s="19" t="s">
        <v>1518</v>
      </c>
      <c r="R329" s="19"/>
      <c r="S329" s="19">
        <v>5000</v>
      </c>
      <c r="T329" s="19" t="s">
        <v>110</v>
      </c>
      <c r="U329" s="19"/>
      <c r="V329" s="19"/>
      <c r="W329" s="19"/>
      <c r="X329" s="19">
        <v>820</v>
      </c>
      <c r="Y329" s="19">
        <v>0</v>
      </c>
      <c r="Z329" s="19">
        <v>1</v>
      </c>
      <c r="AA329" s="19" t="s">
        <v>48</v>
      </c>
      <c r="AB329" s="19">
        <v>1</v>
      </c>
      <c r="AC329" s="19">
        <v>633369</v>
      </c>
      <c r="AD329" s="19">
        <v>12</v>
      </c>
      <c r="AE329" s="19"/>
      <c r="AF329" s="19"/>
      <c r="AG329" s="19"/>
      <c r="AH329" s="19">
        <v>105993</v>
      </c>
      <c r="AI329" s="19">
        <v>1</v>
      </c>
      <c r="AJ329" s="19"/>
      <c r="AK329" s="19"/>
      <c r="AL329" s="19"/>
      <c r="AM329" s="19"/>
      <c r="AN329" s="19"/>
      <c r="AO329" s="19">
        <v>1.65</v>
      </c>
      <c r="AP329" s="19" t="s">
        <v>1519</v>
      </c>
      <c r="AQ329" s="19" t="s">
        <v>1502</v>
      </c>
      <c r="AR329" s="19" t="s">
        <v>1540</v>
      </c>
      <c r="AS329" s="19" t="s">
        <v>1562</v>
      </c>
      <c r="AT329" s="19" t="s">
        <v>1563</v>
      </c>
      <c r="AU329" s="19" t="s">
        <v>1564</v>
      </c>
      <c r="AV329" s="19" t="s">
        <v>1565</v>
      </c>
      <c r="AW329" s="19">
        <v>2005</v>
      </c>
      <c r="AX329" s="19">
        <v>3</v>
      </c>
      <c r="AY329" s="19" t="s">
        <v>1566</v>
      </c>
      <c r="AZ329" s="19" t="s">
        <v>1567</v>
      </c>
      <c r="BA329" s="19">
        <v>2006</v>
      </c>
      <c r="BB329" t="str">
        <f>VLOOKUP(AC329,CTCwiretagcode!A$2:C$708,3,FALSE)</f>
        <v>SAM</v>
      </c>
      <c r="BC329" t="str">
        <f t="shared" si="11"/>
        <v>Tr</v>
      </c>
      <c r="BD329">
        <f t="shared" si="12"/>
        <v>3</v>
      </c>
    </row>
    <row r="330" spans="1:56" x14ac:dyDescent="0.25">
      <c r="A330" s="19" t="s">
        <v>1501</v>
      </c>
      <c r="B330" s="19">
        <v>4.0999999999999996</v>
      </c>
      <c r="C330" s="19">
        <v>20120731</v>
      </c>
      <c r="D330" s="19" t="s">
        <v>41</v>
      </c>
      <c r="E330" s="19" t="s">
        <v>41</v>
      </c>
      <c r="F330" s="19">
        <v>1983992</v>
      </c>
      <c r="G330" s="19">
        <v>1</v>
      </c>
      <c r="H330" s="19">
        <v>2008</v>
      </c>
      <c r="I330" s="19">
        <v>20080909</v>
      </c>
      <c r="J330" s="19" t="s">
        <v>1501</v>
      </c>
      <c r="K330" s="19">
        <v>6</v>
      </c>
      <c r="L330" s="19">
        <v>37</v>
      </c>
      <c r="M330" s="19">
        <v>23</v>
      </c>
      <c r="N330" s="19">
        <v>17</v>
      </c>
      <c r="O330" s="19" t="s">
        <v>1502</v>
      </c>
      <c r="P330" s="19">
        <v>5</v>
      </c>
      <c r="Q330" s="19" t="s">
        <v>1518</v>
      </c>
      <c r="R330" s="19"/>
      <c r="S330" s="19">
        <v>5000</v>
      </c>
      <c r="T330" s="19" t="s">
        <v>45</v>
      </c>
      <c r="U330" s="19"/>
      <c r="V330" s="19"/>
      <c r="W330" s="19"/>
      <c r="X330" s="19">
        <v>760</v>
      </c>
      <c r="Y330" s="19">
        <v>0</v>
      </c>
      <c r="Z330" s="19">
        <v>1</v>
      </c>
      <c r="AA330" s="19" t="s">
        <v>48</v>
      </c>
      <c r="AB330" s="19">
        <v>1</v>
      </c>
      <c r="AC330" s="19">
        <v>633369</v>
      </c>
      <c r="AD330" s="19">
        <v>12</v>
      </c>
      <c r="AE330" s="19"/>
      <c r="AF330" s="19"/>
      <c r="AG330" s="19"/>
      <c r="AH330" s="19">
        <v>105993</v>
      </c>
      <c r="AI330" s="19">
        <v>1</v>
      </c>
      <c r="AJ330" s="19"/>
      <c r="AK330" s="19"/>
      <c r="AL330" s="19"/>
      <c r="AM330" s="19"/>
      <c r="AN330" s="19"/>
      <c r="AO330" s="19">
        <v>1.65</v>
      </c>
      <c r="AP330" s="19" t="s">
        <v>1519</v>
      </c>
      <c r="AQ330" s="19" t="s">
        <v>1502</v>
      </c>
      <c r="AR330" s="19" t="s">
        <v>1540</v>
      </c>
      <c r="AS330" s="19" t="s">
        <v>1562</v>
      </c>
      <c r="AT330" s="19" t="s">
        <v>1563</v>
      </c>
      <c r="AU330" s="19" t="s">
        <v>1564</v>
      </c>
      <c r="AV330" s="19" t="s">
        <v>1565</v>
      </c>
      <c r="AW330" s="19">
        <v>2005</v>
      </c>
      <c r="AX330" s="19">
        <v>3</v>
      </c>
      <c r="AY330" s="19" t="s">
        <v>1566</v>
      </c>
      <c r="AZ330" s="19" t="s">
        <v>1567</v>
      </c>
      <c r="BA330" s="19">
        <v>2006</v>
      </c>
      <c r="BB330" t="str">
        <f>VLOOKUP(AC330,CTCwiretagcode!A$2:C$708,3,FALSE)</f>
        <v>SAM</v>
      </c>
      <c r="BC330" t="str">
        <f t="shared" si="11"/>
        <v>Tr</v>
      </c>
      <c r="BD330">
        <f t="shared" si="12"/>
        <v>3</v>
      </c>
    </row>
    <row r="331" spans="1:56" x14ac:dyDescent="0.25">
      <c r="A331" s="19" t="s">
        <v>1501</v>
      </c>
      <c r="B331" s="19">
        <v>4.0999999999999996</v>
      </c>
      <c r="C331" s="19">
        <v>20120731</v>
      </c>
      <c r="D331" s="19" t="s">
        <v>41</v>
      </c>
      <c r="E331" s="19" t="s">
        <v>41</v>
      </c>
      <c r="F331" s="19">
        <v>1985462</v>
      </c>
      <c r="G331" s="19">
        <v>1</v>
      </c>
      <c r="H331" s="19">
        <v>2008</v>
      </c>
      <c r="I331" s="19">
        <v>20080909</v>
      </c>
      <c r="J331" s="19" t="s">
        <v>1501</v>
      </c>
      <c r="K331" s="19">
        <v>6</v>
      </c>
      <c r="L331" s="19">
        <v>37</v>
      </c>
      <c r="M331" s="19">
        <v>23</v>
      </c>
      <c r="N331" s="19">
        <v>17</v>
      </c>
      <c r="O331" s="19" t="s">
        <v>1502</v>
      </c>
      <c r="P331" s="19">
        <v>5</v>
      </c>
      <c r="Q331" s="19" t="s">
        <v>1518</v>
      </c>
      <c r="R331" s="19"/>
      <c r="S331" s="19">
        <v>5000</v>
      </c>
      <c r="T331" s="19" t="s">
        <v>45</v>
      </c>
      <c r="U331" s="19"/>
      <c r="V331" s="19"/>
      <c r="W331" s="19"/>
      <c r="X331" s="19">
        <v>720</v>
      </c>
      <c r="Y331" s="19">
        <v>0</v>
      </c>
      <c r="Z331" s="19">
        <v>1</v>
      </c>
      <c r="AA331" s="19" t="s">
        <v>48</v>
      </c>
      <c r="AB331" s="19">
        <v>1</v>
      </c>
      <c r="AC331" s="19">
        <v>633369</v>
      </c>
      <c r="AD331" s="19">
        <v>12</v>
      </c>
      <c r="AE331" s="19"/>
      <c r="AF331" s="19"/>
      <c r="AG331" s="19"/>
      <c r="AH331" s="19">
        <v>105993</v>
      </c>
      <c r="AI331" s="19">
        <v>1</v>
      </c>
      <c r="AJ331" s="19"/>
      <c r="AK331" s="19"/>
      <c r="AL331" s="19"/>
      <c r="AM331" s="19"/>
      <c r="AN331" s="19"/>
      <c r="AO331" s="19">
        <v>1.65</v>
      </c>
      <c r="AP331" s="19" t="s">
        <v>1519</v>
      </c>
      <c r="AQ331" s="19" t="s">
        <v>1502</v>
      </c>
      <c r="AR331" s="19" t="s">
        <v>1540</v>
      </c>
      <c r="AS331" s="19" t="s">
        <v>1562</v>
      </c>
      <c r="AT331" s="19" t="s">
        <v>1563</v>
      </c>
      <c r="AU331" s="19" t="s">
        <v>1564</v>
      </c>
      <c r="AV331" s="19" t="s">
        <v>1565</v>
      </c>
      <c r="AW331" s="19">
        <v>2005</v>
      </c>
      <c r="AX331" s="19">
        <v>3</v>
      </c>
      <c r="AY331" s="19" t="s">
        <v>1566</v>
      </c>
      <c r="AZ331" s="19" t="s">
        <v>1567</v>
      </c>
      <c r="BA331" s="19">
        <v>2006</v>
      </c>
      <c r="BB331" t="str">
        <f>VLOOKUP(AC331,CTCwiretagcode!A$2:C$708,3,FALSE)</f>
        <v>SAM</v>
      </c>
      <c r="BC331" t="str">
        <f t="shared" si="11"/>
        <v>Tr</v>
      </c>
      <c r="BD331">
        <f t="shared" si="12"/>
        <v>3</v>
      </c>
    </row>
    <row r="332" spans="1:56" x14ac:dyDescent="0.25">
      <c r="A332" s="19" t="s">
        <v>1501</v>
      </c>
      <c r="B332" s="19">
        <v>4.0999999999999996</v>
      </c>
      <c r="C332" s="19">
        <v>20120731</v>
      </c>
      <c r="D332" s="19" t="s">
        <v>41</v>
      </c>
      <c r="E332" s="19" t="s">
        <v>41</v>
      </c>
      <c r="F332" s="19">
        <v>1985466</v>
      </c>
      <c r="G332" s="19">
        <v>1</v>
      </c>
      <c r="H332" s="19">
        <v>2008</v>
      </c>
      <c r="I332" s="19">
        <v>20080909</v>
      </c>
      <c r="J332" s="19" t="s">
        <v>1501</v>
      </c>
      <c r="K332" s="19">
        <v>6</v>
      </c>
      <c r="L332" s="19">
        <v>37</v>
      </c>
      <c r="M332" s="19">
        <v>23</v>
      </c>
      <c r="N332" s="19">
        <v>17</v>
      </c>
      <c r="O332" s="19" t="s">
        <v>1502</v>
      </c>
      <c r="P332" s="19">
        <v>5</v>
      </c>
      <c r="Q332" s="19" t="s">
        <v>1518</v>
      </c>
      <c r="R332" s="19"/>
      <c r="S332" s="19">
        <v>5000</v>
      </c>
      <c r="T332" s="19" t="s">
        <v>110</v>
      </c>
      <c r="U332" s="19"/>
      <c r="V332" s="19"/>
      <c r="W332" s="19"/>
      <c r="X332" s="19">
        <v>720</v>
      </c>
      <c r="Y332" s="19">
        <v>0</v>
      </c>
      <c r="Z332" s="19">
        <v>1</v>
      </c>
      <c r="AA332" s="19" t="s">
        <v>48</v>
      </c>
      <c r="AB332" s="19">
        <v>1</v>
      </c>
      <c r="AC332" s="19">
        <v>633369</v>
      </c>
      <c r="AD332" s="19">
        <v>12</v>
      </c>
      <c r="AE332" s="19"/>
      <c r="AF332" s="19"/>
      <c r="AG332" s="19"/>
      <c r="AH332" s="19">
        <v>105993</v>
      </c>
      <c r="AI332" s="19">
        <v>1</v>
      </c>
      <c r="AJ332" s="19"/>
      <c r="AK332" s="19"/>
      <c r="AL332" s="19"/>
      <c r="AM332" s="19"/>
      <c r="AN332" s="19"/>
      <c r="AO332" s="19">
        <v>1.65</v>
      </c>
      <c r="AP332" s="19" t="s">
        <v>1519</v>
      </c>
      <c r="AQ332" s="19" t="s">
        <v>1502</v>
      </c>
      <c r="AR332" s="19" t="s">
        <v>1540</v>
      </c>
      <c r="AS332" s="19" t="s">
        <v>1562</v>
      </c>
      <c r="AT332" s="19" t="s">
        <v>1563</v>
      </c>
      <c r="AU332" s="19" t="s">
        <v>1564</v>
      </c>
      <c r="AV332" s="19" t="s">
        <v>1565</v>
      </c>
      <c r="AW332" s="19">
        <v>2005</v>
      </c>
      <c r="AX332" s="19">
        <v>3</v>
      </c>
      <c r="AY332" s="19" t="s">
        <v>1566</v>
      </c>
      <c r="AZ332" s="19" t="s">
        <v>1567</v>
      </c>
      <c r="BA332" s="19">
        <v>2006</v>
      </c>
      <c r="BB332" t="str">
        <f>VLOOKUP(AC332,CTCwiretagcode!A$2:C$708,3,FALSE)</f>
        <v>SAM</v>
      </c>
      <c r="BC332" t="str">
        <f t="shared" si="11"/>
        <v>Tr</v>
      </c>
      <c r="BD332">
        <f t="shared" si="12"/>
        <v>3</v>
      </c>
    </row>
    <row r="333" spans="1:56" x14ac:dyDescent="0.25">
      <c r="A333" s="19" t="s">
        <v>1501</v>
      </c>
      <c r="B333" s="19">
        <v>4.0999999999999996</v>
      </c>
      <c r="C333" s="19">
        <v>20120731</v>
      </c>
      <c r="D333" s="19" t="s">
        <v>41</v>
      </c>
      <c r="E333" s="19" t="s">
        <v>41</v>
      </c>
      <c r="F333" s="19">
        <v>1985473</v>
      </c>
      <c r="G333" s="19">
        <v>1</v>
      </c>
      <c r="H333" s="19">
        <v>2008</v>
      </c>
      <c r="I333" s="19">
        <v>20080909</v>
      </c>
      <c r="J333" s="19" t="s">
        <v>1501</v>
      </c>
      <c r="K333" s="19">
        <v>6</v>
      </c>
      <c r="L333" s="19">
        <v>37</v>
      </c>
      <c r="M333" s="19">
        <v>23</v>
      </c>
      <c r="N333" s="19">
        <v>17</v>
      </c>
      <c r="O333" s="19" t="s">
        <v>1502</v>
      </c>
      <c r="P333" s="19">
        <v>5</v>
      </c>
      <c r="Q333" s="19" t="s">
        <v>1518</v>
      </c>
      <c r="R333" s="19"/>
      <c r="S333" s="19">
        <v>5000</v>
      </c>
      <c r="T333" s="19" t="s">
        <v>45</v>
      </c>
      <c r="U333" s="19"/>
      <c r="V333" s="19"/>
      <c r="W333" s="19"/>
      <c r="X333" s="19">
        <v>770</v>
      </c>
      <c r="Y333" s="19">
        <v>0</v>
      </c>
      <c r="Z333" s="19">
        <v>1</v>
      </c>
      <c r="AA333" s="19" t="s">
        <v>48</v>
      </c>
      <c r="AB333" s="19">
        <v>1</v>
      </c>
      <c r="AC333" s="19">
        <v>633369</v>
      </c>
      <c r="AD333" s="19">
        <v>12</v>
      </c>
      <c r="AE333" s="19"/>
      <c r="AF333" s="19"/>
      <c r="AG333" s="19"/>
      <c r="AH333" s="19">
        <v>105993</v>
      </c>
      <c r="AI333" s="19">
        <v>1</v>
      </c>
      <c r="AJ333" s="19"/>
      <c r="AK333" s="19"/>
      <c r="AL333" s="19"/>
      <c r="AM333" s="19"/>
      <c r="AN333" s="19"/>
      <c r="AO333" s="19">
        <v>1.65</v>
      </c>
      <c r="AP333" s="19" t="s">
        <v>1519</v>
      </c>
      <c r="AQ333" s="19" t="s">
        <v>1502</v>
      </c>
      <c r="AR333" s="19" t="s">
        <v>1540</v>
      </c>
      <c r="AS333" s="19" t="s">
        <v>1562</v>
      </c>
      <c r="AT333" s="19" t="s">
        <v>1563</v>
      </c>
      <c r="AU333" s="19" t="s">
        <v>1564</v>
      </c>
      <c r="AV333" s="19" t="s">
        <v>1565</v>
      </c>
      <c r="AW333" s="19">
        <v>2005</v>
      </c>
      <c r="AX333" s="19">
        <v>3</v>
      </c>
      <c r="AY333" s="19" t="s">
        <v>1566</v>
      </c>
      <c r="AZ333" s="19" t="s">
        <v>1567</v>
      </c>
      <c r="BA333" s="19">
        <v>2006</v>
      </c>
      <c r="BB333" t="str">
        <f>VLOOKUP(AC333,CTCwiretagcode!A$2:C$708,3,FALSE)</f>
        <v>SAM</v>
      </c>
      <c r="BC333" t="str">
        <f t="shared" si="11"/>
        <v>Tr</v>
      </c>
      <c r="BD333">
        <f t="shared" si="12"/>
        <v>3</v>
      </c>
    </row>
    <row r="334" spans="1:56" x14ac:dyDescent="0.25">
      <c r="A334" s="19" t="s">
        <v>1501</v>
      </c>
      <c r="B334" s="19">
        <v>4.0999999999999996</v>
      </c>
      <c r="C334" s="19">
        <v>20120731</v>
      </c>
      <c r="D334" s="19" t="s">
        <v>41</v>
      </c>
      <c r="E334" s="19" t="s">
        <v>41</v>
      </c>
      <c r="F334" s="19">
        <v>1979793</v>
      </c>
      <c r="G334" s="19">
        <v>1</v>
      </c>
      <c r="H334" s="19">
        <v>2008</v>
      </c>
      <c r="I334" s="19">
        <v>20080909</v>
      </c>
      <c r="J334" s="19" t="s">
        <v>1501</v>
      </c>
      <c r="K334" s="19">
        <v>6</v>
      </c>
      <c r="L334" s="19">
        <v>37</v>
      </c>
      <c r="M334" s="19">
        <v>23</v>
      </c>
      <c r="N334" s="19">
        <v>17</v>
      </c>
      <c r="O334" s="19" t="s">
        <v>1502</v>
      </c>
      <c r="P334" s="19">
        <v>5</v>
      </c>
      <c r="Q334" s="19" t="s">
        <v>1518</v>
      </c>
      <c r="R334" s="19"/>
      <c r="S334" s="19">
        <v>5000</v>
      </c>
      <c r="T334" s="19" t="s">
        <v>45</v>
      </c>
      <c r="U334" s="19"/>
      <c r="V334" s="19"/>
      <c r="W334" s="19"/>
      <c r="X334" s="19">
        <v>680</v>
      </c>
      <c r="Y334" s="19">
        <v>0</v>
      </c>
      <c r="Z334" s="19">
        <v>1</v>
      </c>
      <c r="AA334" s="19" t="s">
        <v>48</v>
      </c>
      <c r="AB334" s="19">
        <v>1</v>
      </c>
      <c r="AC334" s="19">
        <v>633369</v>
      </c>
      <c r="AD334" s="19">
        <v>12</v>
      </c>
      <c r="AE334" s="19"/>
      <c r="AF334" s="19"/>
      <c r="AG334" s="19"/>
      <c r="AH334" s="19">
        <v>105993</v>
      </c>
      <c r="AI334" s="19">
        <v>1</v>
      </c>
      <c r="AJ334" s="19"/>
      <c r="AK334" s="19"/>
      <c r="AL334" s="19"/>
      <c r="AM334" s="19"/>
      <c r="AN334" s="19"/>
      <c r="AO334" s="19">
        <v>1.65</v>
      </c>
      <c r="AP334" s="19" t="s">
        <v>1519</v>
      </c>
      <c r="AQ334" s="19" t="s">
        <v>1502</v>
      </c>
      <c r="AR334" s="19" t="s">
        <v>1540</v>
      </c>
      <c r="AS334" s="19" t="s">
        <v>1562</v>
      </c>
      <c r="AT334" s="19" t="s">
        <v>1563</v>
      </c>
      <c r="AU334" s="19" t="s">
        <v>1564</v>
      </c>
      <c r="AV334" s="19" t="s">
        <v>1565</v>
      </c>
      <c r="AW334" s="19">
        <v>2005</v>
      </c>
      <c r="AX334" s="19">
        <v>3</v>
      </c>
      <c r="AY334" s="19" t="s">
        <v>1566</v>
      </c>
      <c r="AZ334" s="19" t="s">
        <v>1567</v>
      </c>
      <c r="BA334" s="19">
        <v>2006</v>
      </c>
      <c r="BB334" t="str">
        <f>VLOOKUP(AC334,CTCwiretagcode!A$2:C$708,3,FALSE)</f>
        <v>SAM</v>
      </c>
      <c r="BC334" t="str">
        <f t="shared" si="11"/>
        <v>Tr</v>
      </c>
      <c r="BD334">
        <f t="shared" si="12"/>
        <v>3</v>
      </c>
    </row>
    <row r="335" spans="1:56" x14ac:dyDescent="0.25">
      <c r="A335" s="19" t="s">
        <v>1501</v>
      </c>
      <c r="B335" s="19">
        <v>4.0999999999999996</v>
      </c>
      <c r="C335" s="19">
        <v>20120731</v>
      </c>
      <c r="D335" s="19" t="s">
        <v>41</v>
      </c>
      <c r="E335" s="19" t="s">
        <v>41</v>
      </c>
      <c r="F335" s="19">
        <v>1979801</v>
      </c>
      <c r="G335" s="19">
        <v>1</v>
      </c>
      <c r="H335" s="19">
        <v>2008</v>
      </c>
      <c r="I335" s="19">
        <v>20080909</v>
      </c>
      <c r="J335" s="19" t="s">
        <v>1501</v>
      </c>
      <c r="K335" s="19">
        <v>6</v>
      </c>
      <c r="L335" s="19">
        <v>37</v>
      </c>
      <c r="M335" s="19">
        <v>23</v>
      </c>
      <c r="N335" s="19">
        <v>17</v>
      </c>
      <c r="O335" s="19" t="s">
        <v>1502</v>
      </c>
      <c r="P335" s="19">
        <v>5</v>
      </c>
      <c r="Q335" s="19" t="s">
        <v>1518</v>
      </c>
      <c r="R335" s="19"/>
      <c r="S335" s="19">
        <v>5000</v>
      </c>
      <c r="T335" s="19" t="s">
        <v>45</v>
      </c>
      <c r="U335" s="19"/>
      <c r="V335" s="19"/>
      <c r="W335" s="19"/>
      <c r="X335" s="19">
        <v>770</v>
      </c>
      <c r="Y335" s="19">
        <v>0</v>
      </c>
      <c r="Z335" s="19">
        <v>1</v>
      </c>
      <c r="AA335" s="19" t="s">
        <v>48</v>
      </c>
      <c r="AB335" s="19">
        <v>1</v>
      </c>
      <c r="AC335" s="19">
        <v>633369</v>
      </c>
      <c r="AD335" s="19">
        <v>12</v>
      </c>
      <c r="AE335" s="19"/>
      <c r="AF335" s="19"/>
      <c r="AG335" s="19"/>
      <c r="AH335" s="19">
        <v>105993</v>
      </c>
      <c r="AI335" s="19">
        <v>1</v>
      </c>
      <c r="AJ335" s="19"/>
      <c r="AK335" s="19"/>
      <c r="AL335" s="19"/>
      <c r="AM335" s="19"/>
      <c r="AN335" s="19"/>
      <c r="AO335" s="19">
        <v>1.65</v>
      </c>
      <c r="AP335" s="19" t="s">
        <v>1519</v>
      </c>
      <c r="AQ335" s="19" t="s">
        <v>1502</v>
      </c>
      <c r="AR335" s="19" t="s">
        <v>1540</v>
      </c>
      <c r="AS335" s="19" t="s">
        <v>1562</v>
      </c>
      <c r="AT335" s="19" t="s">
        <v>1563</v>
      </c>
      <c r="AU335" s="19" t="s">
        <v>1564</v>
      </c>
      <c r="AV335" s="19" t="s">
        <v>1565</v>
      </c>
      <c r="AW335" s="19">
        <v>2005</v>
      </c>
      <c r="AX335" s="19">
        <v>3</v>
      </c>
      <c r="AY335" s="19" t="s">
        <v>1566</v>
      </c>
      <c r="AZ335" s="19" t="s">
        <v>1567</v>
      </c>
      <c r="BA335" s="19">
        <v>2006</v>
      </c>
      <c r="BB335" t="str">
        <f>VLOOKUP(AC335,CTCwiretagcode!A$2:C$708,3,FALSE)</f>
        <v>SAM</v>
      </c>
      <c r="BC335" t="str">
        <f t="shared" si="11"/>
        <v>Tr</v>
      </c>
      <c r="BD335">
        <f t="shared" si="12"/>
        <v>3</v>
      </c>
    </row>
    <row r="336" spans="1:56" x14ac:dyDescent="0.25">
      <c r="A336" s="19" t="s">
        <v>1501</v>
      </c>
      <c r="B336" s="19">
        <v>4.0999999999999996</v>
      </c>
      <c r="C336" s="19">
        <v>20120731</v>
      </c>
      <c r="D336" s="19" t="s">
        <v>41</v>
      </c>
      <c r="E336" s="19" t="s">
        <v>41</v>
      </c>
      <c r="F336" s="19">
        <v>1985497</v>
      </c>
      <c r="G336" s="19">
        <v>1</v>
      </c>
      <c r="H336" s="19">
        <v>2008</v>
      </c>
      <c r="I336" s="19">
        <v>20080910</v>
      </c>
      <c r="J336" s="19" t="s">
        <v>1501</v>
      </c>
      <c r="K336" s="19">
        <v>6</v>
      </c>
      <c r="L336" s="19">
        <v>37</v>
      </c>
      <c r="M336" s="19">
        <v>23</v>
      </c>
      <c r="N336" s="19">
        <v>17</v>
      </c>
      <c r="O336" s="19" t="s">
        <v>1502</v>
      </c>
      <c r="P336" s="19">
        <v>5</v>
      </c>
      <c r="Q336" s="19" t="s">
        <v>1518</v>
      </c>
      <c r="R336" s="19"/>
      <c r="S336" s="19">
        <v>5000</v>
      </c>
      <c r="T336" s="19" t="s">
        <v>110</v>
      </c>
      <c r="U336" s="19"/>
      <c r="V336" s="19"/>
      <c r="W336" s="19"/>
      <c r="X336" s="19">
        <v>790</v>
      </c>
      <c r="Y336" s="19">
        <v>0</v>
      </c>
      <c r="Z336" s="19">
        <v>1</v>
      </c>
      <c r="AA336" s="19" t="s">
        <v>48</v>
      </c>
      <c r="AB336" s="19">
        <v>1</v>
      </c>
      <c r="AC336" s="19">
        <v>633369</v>
      </c>
      <c r="AD336" s="19">
        <v>12</v>
      </c>
      <c r="AE336" s="19"/>
      <c r="AF336" s="19"/>
      <c r="AG336" s="19"/>
      <c r="AH336" s="19">
        <v>105993</v>
      </c>
      <c r="AI336" s="19">
        <v>1</v>
      </c>
      <c r="AJ336" s="19"/>
      <c r="AK336" s="19"/>
      <c r="AL336" s="19"/>
      <c r="AM336" s="19"/>
      <c r="AN336" s="19"/>
      <c r="AO336" s="19">
        <v>1.65</v>
      </c>
      <c r="AP336" s="19" t="s">
        <v>1519</v>
      </c>
      <c r="AQ336" s="19" t="s">
        <v>1502</v>
      </c>
      <c r="AR336" s="19" t="s">
        <v>1540</v>
      </c>
      <c r="AS336" s="19" t="s">
        <v>1562</v>
      </c>
      <c r="AT336" s="19" t="s">
        <v>1563</v>
      </c>
      <c r="AU336" s="19" t="s">
        <v>1564</v>
      </c>
      <c r="AV336" s="19" t="s">
        <v>1565</v>
      </c>
      <c r="AW336" s="19">
        <v>2005</v>
      </c>
      <c r="AX336" s="19">
        <v>3</v>
      </c>
      <c r="AY336" s="19" t="s">
        <v>1566</v>
      </c>
      <c r="AZ336" s="19" t="s">
        <v>1567</v>
      </c>
      <c r="BA336" s="19">
        <v>2006</v>
      </c>
      <c r="BB336" t="str">
        <f>VLOOKUP(AC336,CTCwiretagcode!A$2:C$708,3,FALSE)</f>
        <v>SAM</v>
      </c>
      <c r="BC336" t="str">
        <f t="shared" si="11"/>
        <v>Tr</v>
      </c>
      <c r="BD336">
        <f t="shared" si="12"/>
        <v>3</v>
      </c>
    </row>
    <row r="337" spans="1:56" x14ac:dyDescent="0.25">
      <c r="A337" s="19" t="s">
        <v>1501</v>
      </c>
      <c r="B337" s="19">
        <v>4.0999999999999996</v>
      </c>
      <c r="C337" s="19">
        <v>20120731</v>
      </c>
      <c r="D337" s="19" t="s">
        <v>41</v>
      </c>
      <c r="E337" s="19" t="s">
        <v>41</v>
      </c>
      <c r="F337" s="19">
        <v>1985481</v>
      </c>
      <c r="G337" s="19">
        <v>1</v>
      </c>
      <c r="H337" s="19">
        <v>2008</v>
      </c>
      <c r="I337" s="19">
        <v>20080910</v>
      </c>
      <c r="J337" s="19" t="s">
        <v>1501</v>
      </c>
      <c r="K337" s="19">
        <v>6</v>
      </c>
      <c r="L337" s="19">
        <v>37</v>
      </c>
      <c r="M337" s="19">
        <v>23</v>
      </c>
      <c r="N337" s="19">
        <v>17</v>
      </c>
      <c r="O337" s="19" t="s">
        <v>1502</v>
      </c>
      <c r="P337" s="19">
        <v>5</v>
      </c>
      <c r="Q337" s="19" t="s">
        <v>1518</v>
      </c>
      <c r="R337" s="19"/>
      <c r="S337" s="19">
        <v>5000</v>
      </c>
      <c r="T337" s="19" t="s">
        <v>110</v>
      </c>
      <c r="U337" s="19"/>
      <c r="V337" s="19"/>
      <c r="W337" s="19"/>
      <c r="X337" s="19">
        <v>720</v>
      </c>
      <c r="Y337" s="19">
        <v>0</v>
      </c>
      <c r="Z337" s="19">
        <v>1</v>
      </c>
      <c r="AA337" s="19" t="s">
        <v>48</v>
      </c>
      <c r="AB337" s="19">
        <v>1</v>
      </c>
      <c r="AC337" s="19">
        <v>633369</v>
      </c>
      <c r="AD337" s="19">
        <v>12</v>
      </c>
      <c r="AE337" s="19"/>
      <c r="AF337" s="19"/>
      <c r="AG337" s="19"/>
      <c r="AH337" s="19">
        <v>105993</v>
      </c>
      <c r="AI337" s="19">
        <v>1</v>
      </c>
      <c r="AJ337" s="19"/>
      <c r="AK337" s="19"/>
      <c r="AL337" s="19"/>
      <c r="AM337" s="19"/>
      <c r="AN337" s="19"/>
      <c r="AO337" s="19">
        <v>1.65</v>
      </c>
      <c r="AP337" s="19" t="s">
        <v>1519</v>
      </c>
      <c r="AQ337" s="19" t="s">
        <v>1502</v>
      </c>
      <c r="AR337" s="19" t="s">
        <v>1540</v>
      </c>
      <c r="AS337" s="19" t="s">
        <v>1562</v>
      </c>
      <c r="AT337" s="19" t="s">
        <v>1563</v>
      </c>
      <c r="AU337" s="19" t="s">
        <v>1564</v>
      </c>
      <c r="AV337" s="19" t="s">
        <v>1565</v>
      </c>
      <c r="AW337" s="19">
        <v>2005</v>
      </c>
      <c r="AX337" s="19">
        <v>3</v>
      </c>
      <c r="AY337" s="19" t="s">
        <v>1566</v>
      </c>
      <c r="AZ337" s="19" t="s">
        <v>1567</v>
      </c>
      <c r="BA337" s="19">
        <v>2006</v>
      </c>
      <c r="BB337" t="str">
        <f>VLOOKUP(AC337,CTCwiretagcode!A$2:C$708,3,FALSE)</f>
        <v>SAM</v>
      </c>
      <c r="BC337" t="str">
        <f t="shared" si="11"/>
        <v>Tr</v>
      </c>
      <c r="BD337">
        <f t="shared" si="12"/>
        <v>3</v>
      </c>
    </row>
    <row r="338" spans="1:56" x14ac:dyDescent="0.25">
      <c r="A338" s="19" t="s">
        <v>1501</v>
      </c>
      <c r="B338" s="19">
        <v>4.0999999999999996</v>
      </c>
      <c r="C338" s="19">
        <v>20120731</v>
      </c>
      <c r="D338" s="19" t="s">
        <v>41</v>
      </c>
      <c r="E338" s="19" t="s">
        <v>41</v>
      </c>
      <c r="F338" s="19">
        <v>1994051</v>
      </c>
      <c r="G338" s="19">
        <v>1</v>
      </c>
      <c r="H338" s="19">
        <v>2008</v>
      </c>
      <c r="I338" s="19">
        <v>20080810</v>
      </c>
      <c r="J338" s="19" t="s">
        <v>1501</v>
      </c>
      <c r="K338" s="19">
        <v>6</v>
      </c>
      <c r="L338" s="19">
        <v>32</v>
      </c>
      <c r="M338" s="19">
        <v>23</v>
      </c>
      <c r="N338" s="19">
        <v>14</v>
      </c>
      <c r="O338" s="19" t="s">
        <v>1502</v>
      </c>
      <c r="P338" s="19">
        <v>5</v>
      </c>
      <c r="Q338" s="19" t="s">
        <v>1503</v>
      </c>
      <c r="R338" s="19"/>
      <c r="S338" s="19">
        <v>5000</v>
      </c>
      <c r="T338" s="19" t="s">
        <v>45</v>
      </c>
      <c r="U338" s="19"/>
      <c r="V338" s="19"/>
      <c r="W338" s="19"/>
      <c r="X338" s="19">
        <v>660</v>
      </c>
      <c r="Y338" s="19">
        <v>0</v>
      </c>
      <c r="Z338" s="19">
        <v>1</v>
      </c>
      <c r="AA338" s="19" t="s">
        <v>48</v>
      </c>
      <c r="AB338" s="19">
        <v>1</v>
      </c>
      <c r="AC338" s="19">
        <v>633369</v>
      </c>
      <c r="AD338" s="19">
        <v>12</v>
      </c>
      <c r="AE338" s="19"/>
      <c r="AF338" s="19"/>
      <c r="AG338" s="19"/>
      <c r="AH338" s="19">
        <v>105874</v>
      </c>
      <c r="AI338" s="19">
        <v>1</v>
      </c>
      <c r="AJ338" s="19"/>
      <c r="AK338" s="19"/>
      <c r="AL338" s="19"/>
      <c r="AM338" s="19"/>
      <c r="AN338" s="19"/>
      <c r="AO338" s="19">
        <v>3.12</v>
      </c>
      <c r="AP338" s="19" t="s">
        <v>1504</v>
      </c>
      <c r="AQ338" s="19" t="s">
        <v>1502</v>
      </c>
      <c r="AR338" s="19" t="s">
        <v>1540</v>
      </c>
      <c r="AS338" s="19" t="s">
        <v>1562</v>
      </c>
      <c r="AT338" s="19" t="s">
        <v>1563</v>
      </c>
      <c r="AU338" s="19" t="s">
        <v>1564</v>
      </c>
      <c r="AV338" s="19" t="s">
        <v>1565</v>
      </c>
      <c r="AW338" s="19">
        <v>2005</v>
      </c>
      <c r="AX338" s="19">
        <v>3</v>
      </c>
      <c r="AY338" s="19" t="s">
        <v>1566</v>
      </c>
      <c r="AZ338" s="19" t="s">
        <v>1567</v>
      </c>
      <c r="BA338" s="19">
        <v>2006</v>
      </c>
      <c r="BB338" t="str">
        <f>VLOOKUP(AC338,CTCwiretagcode!A$2:C$708,3,FALSE)</f>
        <v>SAM</v>
      </c>
      <c r="BC338" t="str">
        <f t="shared" si="11"/>
        <v>NT</v>
      </c>
      <c r="BD338">
        <f t="shared" si="12"/>
        <v>3</v>
      </c>
    </row>
    <row r="339" spans="1:56" x14ac:dyDescent="0.25">
      <c r="A339" s="19" t="s">
        <v>1501</v>
      </c>
      <c r="B339" s="19">
        <v>4.0999999999999996</v>
      </c>
      <c r="C339" s="19">
        <v>20120731</v>
      </c>
      <c r="D339" s="19" t="s">
        <v>41</v>
      </c>
      <c r="E339" s="19" t="s">
        <v>41</v>
      </c>
      <c r="F339" s="19">
        <v>1994054</v>
      </c>
      <c r="G339" s="19">
        <v>1</v>
      </c>
      <c r="H339" s="19">
        <v>2008</v>
      </c>
      <c r="I339" s="19">
        <v>20080810</v>
      </c>
      <c r="J339" s="19" t="s">
        <v>1501</v>
      </c>
      <c r="K339" s="19">
        <v>6</v>
      </c>
      <c r="L339" s="19">
        <v>32</v>
      </c>
      <c r="M339" s="19">
        <v>23</v>
      </c>
      <c r="N339" s="19">
        <v>14</v>
      </c>
      <c r="O339" s="19" t="s">
        <v>1502</v>
      </c>
      <c r="P339" s="19">
        <v>5</v>
      </c>
      <c r="Q339" s="19" t="s">
        <v>1503</v>
      </c>
      <c r="R339" s="19"/>
      <c r="S339" s="19">
        <v>5000</v>
      </c>
      <c r="T339" s="19" t="s">
        <v>45</v>
      </c>
      <c r="U339" s="19"/>
      <c r="V339" s="19"/>
      <c r="W339" s="19"/>
      <c r="X339" s="19">
        <v>770</v>
      </c>
      <c r="Y339" s="19">
        <v>0</v>
      </c>
      <c r="Z339" s="19">
        <v>1</v>
      </c>
      <c r="AA339" s="19" t="s">
        <v>48</v>
      </c>
      <c r="AB339" s="19">
        <v>1</v>
      </c>
      <c r="AC339" s="19">
        <v>633369</v>
      </c>
      <c r="AD339" s="19">
        <v>12</v>
      </c>
      <c r="AE339" s="19"/>
      <c r="AF339" s="19"/>
      <c r="AG339" s="19"/>
      <c r="AH339" s="19">
        <v>105874</v>
      </c>
      <c r="AI339" s="19">
        <v>1</v>
      </c>
      <c r="AJ339" s="19"/>
      <c r="AK339" s="19"/>
      <c r="AL339" s="19"/>
      <c r="AM339" s="19"/>
      <c r="AN339" s="19"/>
      <c r="AO339" s="19">
        <v>3.12</v>
      </c>
      <c r="AP339" s="19" t="s">
        <v>1504</v>
      </c>
      <c r="AQ339" s="19" t="s">
        <v>1502</v>
      </c>
      <c r="AR339" s="19" t="s">
        <v>1540</v>
      </c>
      <c r="AS339" s="19" t="s">
        <v>1562</v>
      </c>
      <c r="AT339" s="19" t="s">
        <v>1563</v>
      </c>
      <c r="AU339" s="19" t="s">
        <v>1564</v>
      </c>
      <c r="AV339" s="19" t="s">
        <v>1565</v>
      </c>
      <c r="AW339" s="19">
        <v>2005</v>
      </c>
      <c r="AX339" s="19">
        <v>3</v>
      </c>
      <c r="AY339" s="19" t="s">
        <v>1566</v>
      </c>
      <c r="AZ339" s="19" t="s">
        <v>1567</v>
      </c>
      <c r="BA339" s="19">
        <v>2006</v>
      </c>
      <c r="BB339" t="str">
        <f>VLOOKUP(AC339,CTCwiretagcode!A$2:C$708,3,FALSE)</f>
        <v>SAM</v>
      </c>
      <c r="BC339" t="str">
        <f t="shared" si="11"/>
        <v>NT</v>
      </c>
      <c r="BD339">
        <f t="shared" si="12"/>
        <v>3</v>
      </c>
    </row>
    <row r="340" spans="1:56" x14ac:dyDescent="0.25">
      <c r="A340" s="19" t="s">
        <v>1501</v>
      </c>
      <c r="B340" s="19">
        <v>4.0999999999999996</v>
      </c>
      <c r="C340" s="19">
        <v>20120731</v>
      </c>
      <c r="D340" s="19" t="s">
        <v>41</v>
      </c>
      <c r="E340" s="19" t="s">
        <v>41</v>
      </c>
      <c r="F340" s="19">
        <v>1977364</v>
      </c>
      <c r="G340" s="19">
        <v>1</v>
      </c>
      <c r="H340" s="19">
        <v>2008</v>
      </c>
      <c r="I340" s="19">
        <v>20080811</v>
      </c>
      <c r="J340" s="19" t="s">
        <v>1501</v>
      </c>
      <c r="K340" s="19">
        <v>6</v>
      </c>
      <c r="L340" s="19">
        <v>33</v>
      </c>
      <c r="M340" s="19">
        <v>23</v>
      </c>
      <c r="N340" s="19">
        <v>17</v>
      </c>
      <c r="O340" s="19" t="s">
        <v>1502</v>
      </c>
      <c r="P340" s="19">
        <v>5</v>
      </c>
      <c r="Q340" s="19" t="s">
        <v>1503</v>
      </c>
      <c r="R340" s="19"/>
      <c r="S340" s="19">
        <v>5000</v>
      </c>
      <c r="T340" s="19" t="s">
        <v>45</v>
      </c>
      <c r="U340" s="19"/>
      <c r="V340" s="19"/>
      <c r="W340" s="19"/>
      <c r="X340" s="19">
        <v>780</v>
      </c>
      <c r="Y340" s="19">
        <v>0</v>
      </c>
      <c r="Z340" s="19">
        <v>1</v>
      </c>
      <c r="AA340" s="19" t="s">
        <v>48</v>
      </c>
      <c r="AB340" s="19">
        <v>1</v>
      </c>
      <c r="AC340" s="19">
        <v>633369</v>
      </c>
      <c r="AD340" s="19">
        <v>12</v>
      </c>
      <c r="AE340" s="19"/>
      <c r="AF340" s="19"/>
      <c r="AG340" s="19"/>
      <c r="AH340" s="19">
        <v>105875</v>
      </c>
      <c r="AI340" s="19">
        <v>1</v>
      </c>
      <c r="AJ340" s="19"/>
      <c r="AK340" s="19"/>
      <c r="AL340" s="19"/>
      <c r="AM340" s="19"/>
      <c r="AN340" s="19"/>
      <c r="AO340" s="19">
        <v>3.12</v>
      </c>
      <c r="AP340" s="19" t="s">
        <v>1504</v>
      </c>
      <c r="AQ340" s="19" t="s">
        <v>1502</v>
      </c>
      <c r="AR340" s="19" t="s">
        <v>1540</v>
      </c>
      <c r="AS340" s="19" t="s">
        <v>1562</v>
      </c>
      <c r="AT340" s="19" t="s">
        <v>1563</v>
      </c>
      <c r="AU340" s="19" t="s">
        <v>1564</v>
      </c>
      <c r="AV340" s="19" t="s">
        <v>1565</v>
      </c>
      <c r="AW340" s="19">
        <v>2005</v>
      </c>
      <c r="AX340" s="19">
        <v>3</v>
      </c>
      <c r="AY340" s="19" t="s">
        <v>1566</v>
      </c>
      <c r="AZ340" s="19" t="s">
        <v>1567</v>
      </c>
      <c r="BA340" s="19">
        <v>2006</v>
      </c>
      <c r="BB340" t="str">
        <f>VLOOKUP(AC340,CTCwiretagcode!A$2:C$708,3,FALSE)</f>
        <v>SAM</v>
      </c>
      <c r="BC340" t="str">
        <f t="shared" si="11"/>
        <v>Tr</v>
      </c>
      <c r="BD340">
        <f t="shared" si="12"/>
        <v>3</v>
      </c>
    </row>
    <row r="341" spans="1:56" x14ac:dyDescent="0.25">
      <c r="A341" s="19" t="s">
        <v>1501</v>
      </c>
      <c r="B341" s="19">
        <v>4.0999999999999996</v>
      </c>
      <c r="C341" s="19">
        <v>20120731</v>
      </c>
      <c r="D341" s="19" t="s">
        <v>41</v>
      </c>
      <c r="E341" s="19" t="s">
        <v>41</v>
      </c>
      <c r="F341" s="19">
        <v>1977367</v>
      </c>
      <c r="G341" s="19">
        <v>1</v>
      </c>
      <c r="H341" s="19">
        <v>2008</v>
      </c>
      <c r="I341" s="19">
        <v>20080811</v>
      </c>
      <c r="J341" s="19" t="s">
        <v>1501</v>
      </c>
      <c r="K341" s="19">
        <v>6</v>
      </c>
      <c r="L341" s="19">
        <v>33</v>
      </c>
      <c r="M341" s="19">
        <v>23</v>
      </c>
      <c r="N341" s="19">
        <v>17</v>
      </c>
      <c r="O341" s="19" t="s">
        <v>1502</v>
      </c>
      <c r="P341" s="19">
        <v>5</v>
      </c>
      <c r="Q341" s="19" t="s">
        <v>1503</v>
      </c>
      <c r="R341" s="19"/>
      <c r="S341" s="19">
        <v>5000</v>
      </c>
      <c r="T341" s="19" t="s">
        <v>110</v>
      </c>
      <c r="U341" s="19"/>
      <c r="V341" s="19"/>
      <c r="W341" s="19"/>
      <c r="X341" s="19">
        <v>750</v>
      </c>
      <c r="Y341" s="19">
        <v>0</v>
      </c>
      <c r="Z341" s="19">
        <v>1</v>
      </c>
      <c r="AA341" s="19" t="s">
        <v>48</v>
      </c>
      <c r="AB341" s="19">
        <v>1</v>
      </c>
      <c r="AC341" s="19">
        <v>633369</v>
      </c>
      <c r="AD341" s="19">
        <v>12</v>
      </c>
      <c r="AE341" s="19"/>
      <c r="AF341" s="19"/>
      <c r="AG341" s="19"/>
      <c r="AH341" s="19">
        <v>105875</v>
      </c>
      <c r="AI341" s="19">
        <v>1</v>
      </c>
      <c r="AJ341" s="19"/>
      <c r="AK341" s="19"/>
      <c r="AL341" s="19"/>
      <c r="AM341" s="19"/>
      <c r="AN341" s="19"/>
      <c r="AO341" s="19">
        <v>3.12</v>
      </c>
      <c r="AP341" s="19" t="s">
        <v>1504</v>
      </c>
      <c r="AQ341" s="19" t="s">
        <v>1502</v>
      </c>
      <c r="AR341" s="19" t="s">
        <v>1540</v>
      </c>
      <c r="AS341" s="19" t="s">
        <v>1562</v>
      </c>
      <c r="AT341" s="19" t="s">
        <v>1563</v>
      </c>
      <c r="AU341" s="19" t="s">
        <v>1564</v>
      </c>
      <c r="AV341" s="19" t="s">
        <v>1565</v>
      </c>
      <c r="AW341" s="19">
        <v>2005</v>
      </c>
      <c r="AX341" s="19">
        <v>3</v>
      </c>
      <c r="AY341" s="19" t="s">
        <v>1566</v>
      </c>
      <c r="AZ341" s="19" t="s">
        <v>1567</v>
      </c>
      <c r="BA341" s="19">
        <v>2006</v>
      </c>
      <c r="BB341" t="str">
        <f>VLOOKUP(AC341,CTCwiretagcode!A$2:C$708,3,FALSE)</f>
        <v>SAM</v>
      </c>
      <c r="BC341" t="str">
        <f t="shared" si="11"/>
        <v>Tr</v>
      </c>
      <c r="BD341">
        <f t="shared" si="12"/>
        <v>3</v>
      </c>
    </row>
    <row r="342" spans="1:56" x14ac:dyDescent="0.25">
      <c r="A342" s="19" t="s">
        <v>1501</v>
      </c>
      <c r="B342" s="19">
        <v>4.0999999999999996</v>
      </c>
      <c r="C342" s="19">
        <v>20120731</v>
      </c>
      <c r="D342" s="19" t="s">
        <v>41</v>
      </c>
      <c r="E342" s="19" t="s">
        <v>41</v>
      </c>
      <c r="F342" s="19">
        <v>2001846</v>
      </c>
      <c r="G342" s="19">
        <v>1</v>
      </c>
      <c r="H342" s="19">
        <v>2008</v>
      </c>
      <c r="I342" s="19">
        <v>20080811</v>
      </c>
      <c r="J342" s="19" t="s">
        <v>1501</v>
      </c>
      <c r="K342" s="19">
        <v>6</v>
      </c>
      <c r="L342" s="19">
        <v>33</v>
      </c>
      <c r="M342" s="19">
        <v>23</v>
      </c>
      <c r="N342" s="19">
        <v>14</v>
      </c>
      <c r="O342" s="19" t="s">
        <v>1502</v>
      </c>
      <c r="P342" s="19">
        <v>5</v>
      </c>
      <c r="Q342" s="19" t="s">
        <v>1503</v>
      </c>
      <c r="R342" s="19"/>
      <c r="S342" s="19">
        <v>5000</v>
      </c>
      <c r="T342" s="19" t="s">
        <v>45</v>
      </c>
      <c r="U342" s="19"/>
      <c r="V342" s="19"/>
      <c r="W342" s="19"/>
      <c r="X342" s="19">
        <v>750</v>
      </c>
      <c r="Y342" s="19">
        <v>0</v>
      </c>
      <c r="Z342" s="19">
        <v>1</v>
      </c>
      <c r="AA342" s="19" t="s">
        <v>48</v>
      </c>
      <c r="AB342" s="19">
        <v>1</v>
      </c>
      <c r="AC342" s="19">
        <v>633369</v>
      </c>
      <c r="AD342" s="19">
        <v>12</v>
      </c>
      <c r="AE342" s="19"/>
      <c r="AF342" s="19"/>
      <c r="AG342" s="19"/>
      <c r="AH342" s="19">
        <v>105875</v>
      </c>
      <c r="AI342" s="19">
        <v>1</v>
      </c>
      <c r="AJ342" s="19"/>
      <c r="AK342" s="19"/>
      <c r="AL342" s="19"/>
      <c r="AM342" s="19"/>
      <c r="AN342" s="19"/>
      <c r="AO342" s="19">
        <v>3.12</v>
      </c>
      <c r="AP342" s="19" t="s">
        <v>1504</v>
      </c>
      <c r="AQ342" s="19" t="s">
        <v>1502</v>
      </c>
      <c r="AR342" s="19" t="s">
        <v>1540</v>
      </c>
      <c r="AS342" s="19" t="s">
        <v>1562</v>
      </c>
      <c r="AT342" s="19" t="s">
        <v>1563</v>
      </c>
      <c r="AU342" s="19" t="s">
        <v>1564</v>
      </c>
      <c r="AV342" s="19" t="s">
        <v>1565</v>
      </c>
      <c r="AW342" s="19">
        <v>2005</v>
      </c>
      <c r="AX342" s="19">
        <v>3</v>
      </c>
      <c r="AY342" s="19" t="s">
        <v>1566</v>
      </c>
      <c r="AZ342" s="19" t="s">
        <v>1567</v>
      </c>
      <c r="BA342" s="19">
        <v>2006</v>
      </c>
      <c r="BB342" t="str">
        <f>VLOOKUP(AC342,CTCwiretagcode!A$2:C$708,3,FALSE)</f>
        <v>SAM</v>
      </c>
      <c r="BC342" t="str">
        <f t="shared" si="11"/>
        <v>NT</v>
      </c>
      <c r="BD342">
        <f t="shared" si="12"/>
        <v>3</v>
      </c>
    </row>
    <row r="343" spans="1:56" x14ac:dyDescent="0.25">
      <c r="A343" s="19" t="s">
        <v>1501</v>
      </c>
      <c r="B343" s="19">
        <v>4.0999999999999996</v>
      </c>
      <c r="C343" s="19">
        <v>20120731</v>
      </c>
      <c r="D343" s="19" t="s">
        <v>41</v>
      </c>
      <c r="E343" s="19" t="s">
        <v>41</v>
      </c>
      <c r="F343" s="19">
        <v>2001850</v>
      </c>
      <c r="G343" s="19">
        <v>1</v>
      </c>
      <c r="H343" s="19">
        <v>2008</v>
      </c>
      <c r="I343" s="19">
        <v>20080811</v>
      </c>
      <c r="J343" s="19" t="s">
        <v>1501</v>
      </c>
      <c r="K343" s="19">
        <v>6</v>
      </c>
      <c r="L343" s="19">
        <v>33</v>
      </c>
      <c r="M343" s="19">
        <v>23</v>
      </c>
      <c r="N343" s="19">
        <v>14</v>
      </c>
      <c r="O343" s="19" t="s">
        <v>1502</v>
      </c>
      <c r="P343" s="19">
        <v>5</v>
      </c>
      <c r="Q343" s="19" t="s">
        <v>1503</v>
      </c>
      <c r="R343" s="19"/>
      <c r="S343" s="19">
        <v>5000</v>
      </c>
      <c r="T343" s="19" t="s">
        <v>45</v>
      </c>
      <c r="U343" s="19"/>
      <c r="V343" s="19"/>
      <c r="W343" s="19"/>
      <c r="X343" s="19">
        <v>730</v>
      </c>
      <c r="Y343" s="19">
        <v>0</v>
      </c>
      <c r="Z343" s="19">
        <v>1</v>
      </c>
      <c r="AA343" s="19" t="s">
        <v>48</v>
      </c>
      <c r="AB343" s="19">
        <v>1</v>
      </c>
      <c r="AC343" s="19">
        <v>633369</v>
      </c>
      <c r="AD343" s="19">
        <v>12</v>
      </c>
      <c r="AE343" s="19"/>
      <c r="AF343" s="19"/>
      <c r="AG343" s="19"/>
      <c r="AH343" s="19">
        <v>105875</v>
      </c>
      <c r="AI343" s="19">
        <v>1</v>
      </c>
      <c r="AJ343" s="19"/>
      <c r="AK343" s="19"/>
      <c r="AL343" s="19"/>
      <c r="AM343" s="19"/>
      <c r="AN343" s="19"/>
      <c r="AO343" s="19">
        <v>3.12</v>
      </c>
      <c r="AP343" s="19" t="s">
        <v>1504</v>
      </c>
      <c r="AQ343" s="19" t="s">
        <v>1502</v>
      </c>
      <c r="AR343" s="19" t="s">
        <v>1540</v>
      </c>
      <c r="AS343" s="19" t="s">
        <v>1562</v>
      </c>
      <c r="AT343" s="19" t="s">
        <v>1563</v>
      </c>
      <c r="AU343" s="19" t="s">
        <v>1564</v>
      </c>
      <c r="AV343" s="19" t="s">
        <v>1565</v>
      </c>
      <c r="AW343" s="19">
        <v>2005</v>
      </c>
      <c r="AX343" s="19">
        <v>3</v>
      </c>
      <c r="AY343" s="19" t="s">
        <v>1566</v>
      </c>
      <c r="AZ343" s="19" t="s">
        <v>1567</v>
      </c>
      <c r="BA343" s="19">
        <v>2006</v>
      </c>
      <c r="BB343" t="str">
        <f>VLOOKUP(AC343,CTCwiretagcode!A$2:C$708,3,FALSE)</f>
        <v>SAM</v>
      </c>
      <c r="BC343" t="str">
        <f t="shared" si="11"/>
        <v>NT</v>
      </c>
      <c r="BD343">
        <f t="shared" si="12"/>
        <v>3</v>
      </c>
    </row>
    <row r="344" spans="1:56" x14ac:dyDescent="0.25">
      <c r="A344" s="19" t="s">
        <v>1501</v>
      </c>
      <c r="B344" s="19">
        <v>4.0999999999999996</v>
      </c>
      <c r="C344" s="19">
        <v>20120731</v>
      </c>
      <c r="D344" s="19" t="s">
        <v>41</v>
      </c>
      <c r="E344" s="19" t="s">
        <v>41</v>
      </c>
      <c r="F344" s="19">
        <v>1978059</v>
      </c>
      <c r="G344" s="19">
        <v>1</v>
      </c>
      <c r="H344" s="19">
        <v>2008</v>
      </c>
      <c r="I344" s="19">
        <v>20080814</v>
      </c>
      <c r="J344" s="19" t="s">
        <v>1501</v>
      </c>
      <c r="K344" s="19">
        <v>6</v>
      </c>
      <c r="L344" s="19">
        <v>33</v>
      </c>
      <c r="M344" s="19">
        <v>23</v>
      </c>
      <c r="N344" s="19">
        <v>17</v>
      </c>
      <c r="O344" s="19" t="s">
        <v>1502</v>
      </c>
      <c r="P344" s="19">
        <v>5</v>
      </c>
      <c r="Q344" s="19" t="s">
        <v>1503</v>
      </c>
      <c r="R344" s="19"/>
      <c r="S344" s="19">
        <v>5000</v>
      </c>
      <c r="T344" s="19" t="s">
        <v>110</v>
      </c>
      <c r="U344" s="19"/>
      <c r="V344" s="19"/>
      <c r="W344" s="19"/>
      <c r="X344" s="19">
        <v>820</v>
      </c>
      <c r="Y344" s="19">
        <v>0</v>
      </c>
      <c r="Z344" s="19">
        <v>1</v>
      </c>
      <c r="AA344" s="19" t="s">
        <v>48</v>
      </c>
      <c r="AB344" s="19">
        <v>1</v>
      </c>
      <c r="AC344" s="19">
        <v>633369</v>
      </c>
      <c r="AD344" s="19">
        <v>12</v>
      </c>
      <c r="AE344" s="19"/>
      <c r="AF344" s="19"/>
      <c r="AG344" s="19"/>
      <c r="AH344" s="19">
        <v>105875</v>
      </c>
      <c r="AI344" s="19">
        <v>1</v>
      </c>
      <c r="AJ344" s="19"/>
      <c r="AK344" s="19"/>
      <c r="AL344" s="19"/>
      <c r="AM344" s="19"/>
      <c r="AN344" s="19"/>
      <c r="AO344" s="19">
        <v>3.12</v>
      </c>
      <c r="AP344" s="19" t="s">
        <v>1504</v>
      </c>
      <c r="AQ344" s="19" t="s">
        <v>1502</v>
      </c>
      <c r="AR344" s="19" t="s">
        <v>1540</v>
      </c>
      <c r="AS344" s="19" t="s">
        <v>1562</v>
      </c>
      <c r="AT344" s="19" t="s">
        <v>1563</v>
      </c>
      <c r="AU344" s="19" t="s">
        <v>1564</v>
      </c>
      <c r="AV344" s="19" t="s">
        <v>1565</v>
      </c>
      <c r="AW344" s="19">
        <v>2005</v>
      </c>
      <c r="AX344" s="19">
        <v>3</v>
      </c>
      <c r="AY344" s="19" t="s">
        <v>1566</v>
      </c>
      <c r="AZ344" s="19" t="s">
        <v>1567</v>
      </c>
      <c r="BA344" s="19">
        <v>2006</v>
      </c>
      <c r="BB344" t="str">
        <f>VLOOKUP(AC344,CTCwiretagcode!A$2:C$708,3,FALSE)</f>
        <v>SAM</v>
      </c>
      <c r="BC344" t="str">
        <f t="shared" si="11"/>
        <v>Tr</v>
      </c>
      <c r="BD344">
        <f t="shared" si="12"/>
        <v>3</v>
      </c>
    </row>
    <row r="345" spans="1:56" x14ac:dyDescent="0.25">
      <c r="A345" s="19" t="s">
        <v>1501</v>
      </c>
      <c r="B345" s="19">
        <v>4.0999999999999996</v>
      </c>
      <c r="C345" s="19">
        <v>20120731</v>
      </c>
      <c r="D345" s="19" t="s">
        <v>41</v>
      </c>
      <c r="E345" s="19" t="s">
        <v>41</v>
      </c>
      <c r="F345" s="19">
        <v>2029142</v>
      </c>
      <c r="G345" s="19">
        <v>1</v>
      </c>
      <c r="H345" s="19">
        <v>2008</v>
      </c>
      <c r="I345" s="19">
        <v>20080819</v>
      </c>
      <c r="J345" s="19" t="s">
        <v>1501</v>
      </c>
      <c r="K345" s="19">
        <v>6</v>
      </c>
      <c r="L345" s="19">
        <v>34</v>
      </c>
      <c r="M345" s="19">
        <v>23</v>
      </c>
      <c r="N345" s="19">
        <v>14</v>
      </c>
      <c r="O345" s="19" t="s">
        <v>1502</v>
      </c>
      <c r="P345" s="19">
        <v>5</v>
      </c>
      <c r="Q345" s="19" t="s">
        <v>1503</v>
      </c>
      <c r="R345" s="19"/>
      <c r="S345" s="19">
        <v>5000</v>
      </c>
      <c r="T345" s="19" t="s">
        <v>45</v>
      </c>
      <c r="U345" s="19"/>
      <c r="V345" s="19"/>
      <c r="W345" s="19"/>
      <c r="X345" s="19">
        <v>820</v>
      </c>
      <c r="Y345" s="19">
        <v>0</v>
      </c>
      <c r="Z345" s="19">
        <v>1</v>
      </c>
      <c r="AA345" s="19" t="s">
        <v>48</v>
      </c>
      <c r="AB345" s="19">
        <v>1</v>
      </c>
      <c r="AC345" s="19">
        <v>633369</v>
      </c>
      <c r="AD345" s="19">
        <v>12</v>
      </c>
      <c r="AE345" s="19"/>
      <c r="AF345" s="19"/>
      <c r="AG345" s="19"/>
      <c r="AH345" s="19">
        <v>105876</v>
      </c>
      <c r="AI345" s="19">
        <v>1</v>
      </c>
      <c r="AJ345" s="19"/>
      <c r="AK345" s="19"/>
      <c r="AL345" s="19"/>
      <c r="AM345" s="19"/>
      <c r="AN345" s="19"/>
      <c r="AO345" s="19">
        <v>2.75</v>
      </c>
      <c r="AP345" s="19" t="s">
        <v>1504</v>
      </c>
      <c r="AQ345" s="19" t="s">
        <v>1502</v>
      </c>
      <c r="AR345" s="19" t="s">
        <v>1540</v>
      </c>
      <c r="AS345" s="19" t="s">
        <v>1562</v>
      </c>
      <c r="AT345" s="19" t="s">
        <v>1563</v>
      </c>
      <c r="AU345" s="19" t="s">
        <v>1564</v>
      </c>
      <c r="AV345" s="19" t="s">
        <v>1565</v>
      </c>
      <c r="AW345" s="19">
        <v>2005</v>
      </c>
      <c r="AX345" s="19">
        <v>3</v>
      </c>
      <c r="AY345" s="19" t="s">
        <v>1566</v>
      </c>
      <c r="AZ345" s="19" t="s">
        <v>1567</v>
      </c>
      <c r="BA345" s="19">
        <v>2006</v>
      </c>
      <c r="BB345" t="str">
        <f>VLOOKUP(AC345,CTCwiretagcode!A$2:C$708,3,FALSE)</f>
        <v>SAM</v>
      </c>
      <c r="BC345" t="str">
        <f t="shared" si="11"/>
        <v>NT</v>
      </c>
      <c r="BD345">
        <f t="shared" si="12"/>
        <v>3</v>
      </c>
    </row>
    <row r="346" spans="1:56" x14ac:dyDescent="0.25">
      <c r="A346" s="19" t="s">
        <v>1501</v>
      </c>
      <c r="B346" s="19">
        <v>4.0999999999999996</v>
      </c>
      <c r="C346" s="19">
        <v>20120731</v>
      </c>
      <c r="D346" s="19" t="s">
        <v>41</v>
      </c>
      <c r="E346" s="19" t="s">
        <v>41</v>
      </c>
      <c r="F346" s="19">
        <v>2029257</v>
      </c>
      <c r="G346" s="19">
        <v>1</v>
      </c>
      <c r="H346" s="19">
        <v>2008</v>
      </c>
      <c r="I346" s="19">
        <v>20080819</v>
      </c>
      <c r="J346" s="19" t="s">
        <v>1501</v>
      </c>
      <c r="K346" s="19">
        <v>6</v>
      </c>
      <c r="L346" s="19">
        <v>34</v>
      </c>
      <c r="M346" s="19">
        <v>23</v>
      </c>
      <c r="N346" s="19">
        <v>14</v>
      </c>
      <c r="O346" s="19" t="s">
        <v>1502</v>
      </c>
      <c r="P346" s="19">
        <v>5</v>
      </c>
      <c r="Q346" s="19" t="s">
        <v>1503</v>
      </c>
      <c r="R346" s="19"/>
      <c r="S346" s="19">
        <v>5000</v>
      </c>
      <c r="T346" s="19" t="s">
        <v>110</v>
      </c>
      <c r="U346" s="19"/>
      <c r="V346" s="19"/>
      <c r="W346" s="19"/>
      <c r="X346" s="19">
        <v>710</v>
      </c>
      <c r="Y346" s="19">
        <v>0</v>
      </c>
      <c r="Z346" s="19">
        <v>1</v>
      </c>
      <c r="AA346" s="19" t="s">
        <v>48</v>
      </c>
      <c r="AB346" s="19">
        <v>1</v>
      </c>
      <c r="AC346" s="19">
        <v>633369</v>
      </c>
      <c r="AD346" s="19">
        <v>12</v>
      </c>
      <c r="AE346" s="19"/>
      <c r="AF346" s="19"/>
      <c r="AG346" s="19"/>
      <c r="AH346" s="19">
        <v>105876</v>
      </c>
      <c r="AI346" s="19">
        <v>1</v>
      </c>
      <c r="AJ346" s="19"/>
      <c r="AK346" s="19"/>
      <c r="AL346" s="19"/>
      <c r="AM346" s="19"/>
      <c r="AN346" s="19"/>
      <c r="AO346" s="19">
        <v>2.75</v>
      </c>
      <c r="AP346" s="19" t="s">
        <v>1504</v>
      </c>
      <c r="AQ346" s="19" t="s">
        <v>1502</v>
      </c>
      <c r="AR346" s="19" t="s">
        <v>1540</v>
      </c>
      <c r="AS346" s="19" t="s">
        <v>1562</v>
      </c>
      <c r="AT346" s="19" t="s">
        <v>1563</v>
      </c>
      <c r="AU346" s="19" t="s">
        <v>1564</v>
      </c>
      <c r="AV346" s="19" t="s">
        <v>1565</v>
      </c>
      <c r="AW346" s="19">
        <v>2005</v>
      </c>
      <c r="AX346" s="19">
        <v>3</v>
      </c>
      <c r="AY346" s="19" t="s">
        <v>1566</v>
      </c>
      <c r="AZ346" s="19" t="s">
        <v>1567</v>
      </c>
      <c r="BA346" s="19">
        <v>2006</v>
      </c>
      <c r="BB346" t="str">
        <f>VLOOKUP(AC346,CTCwiretagcode!A$2:C$708,3,FALSE)</f>
        <v>SAM</v>
      </c>
      <c r="BC346" t="str">
        <f t="shared" si="11"/>
        <v>NT</v>
      </c>
      <c r="BD346">
        <f t="shared" si="12"/>
        <v>3</v>
      </c>
    </row>
    <row r="347" spans="1:56" x14ac:dyDescent="0.25">
      <c r="A347" s="19" t="s">
        <v>1501</v>
      </c>
      <c r="B347" s="19">
        <v>4.0999999999999996</v>
      </c>
      <c r="C347" s="19">
        <v>20120731</v>
      </c>
      <c r="D347" s="19" t="s">
        <v>41</v>
      </c>
      <c r="E347" s="19" t="s">
        <v>41</v>
      </c>
      <c r="F347" s="19">
        <v>2001823</v>
      </c>
      <c r="G347" s="19">
        <v>1</v>
      </c>
      <c r="H347" s="19">
        <v>2008</v>
      </c>
      <c r="I347" s="19">
        <v>20080819</v>
      </c>
      <c r="J347" s="19" t="s">
        <v>1501</v>
      </c>
      <c r="K347" s="19">
        <v>6</v>
      </c>
      <c r="L347" s="19">
        <v>34</v>
      </c>
      <c r="M347" s="19">
        <v>23</v>
      </c>
      <c r="N347" s="19">
        <v>17</v>
      </c>
      <c r="O347" s="19" t="s">
        <v>1502</v>
      </c>
      <c r="P347" s="19">
        <v>5</v>
      </c>
      <c r="Q347" s="19" t="s">
        <v>1503</v>
      </c>
      <c r="R347" s="19"/>
      <c r="S347" s="19">
        <v>5000</v>
      </c>
      <c r="T347" s="19" t="s">
        <v>110</v>
      </c>
      <c r="U347" s="19"/>
      <c r="V347" s="19"/>
      <c r="W347" s="19"/>
      <c r="X347" s="19">
        <v>740</v>
      </c>
      <c r="Y347" s="19">
        <v>0</v>
      </c>
      <c r="Z347" s="19">
        <v>1</v>
      </c>
      <c r="AA347" s="19" t="s">
        <v>48</v>
      </c>
      <c r="AB347" s="19">
        <v>1</v>
      </c>
      <c r="AC347" s="19">
        <v>633369</v>
      </c>
      <c r="AD347" s="19">
        <v>12</v>
      </c>
      <c r="AE347" s="19"/>
      <c r="AF347" s="19"/>
      <c r="AG347" s="19"/>
      <c r="AH347" s="19">
        <v>105876</v>
      </c>
      <c r="AI347" s="19">
        <v>1</v>
      </c>
      <c r="AJ347" s="19"/>
      <c r="AK347" s="19"/>
      <c r="AL347" s="19"/>
      <c r="AM347" s="19"/>
      <c r="AN347" s="19"/>
      <c r="AO347" s="19">
        <v>2.75</v>
      </c>
      <c r="AP347" s="19" t="s">
        <v>1504</v>
      </c>
      <c r="AQ347" s="19" t="s">
        <v>1502</v>
      </c>
      <c r="AR347" s="19" t="s">
        <v>1540</v>
      </c>
      <c r="AS347" s="19" t="s">
        <v>1562</v>
      </c>
      <c r="AT347" s="19" t="s">
        <v>1563</v>
      </c>
      <c r="AU347" s="19" t="s">
        <v>1564</v>
      </c>
      <c r="AV347" s="19" t="s">
        <v>1565</v>
      </c>
      <c r="AW347" s="19">
        <v>2005</v>
      </c>
      <c r="AX347" s="19">
        <v>3</v>
      </c>
      <c r="AY347" s="19" t="s">
        <v>1566</v>
      </c>
      <c r="AZ347" s="19" t="s">
        <v>1567</v>
      </c>
      <c r="BA347" s="19">
        <v>2006</v>
      </c>
      <c r="BB347" t="str">
        <f>VLOOKUP(AC347,CTCwiretagcode!A$2:C$708,3,FALSE)</f>
        <v>SAM</v>
      </c>
      <c r="BC347" t="str">
        <f t="shared" si="11"/>
        <v>Tr</v>
      </c>
      <c r="BD347">
        <f t="shared" si="12"/>
        <v>3</v>
      </c>
    </row>
    <row r="348" spans="1:56" x14ac:dyDescent="0.25">
      <c r="A348" s="19" t="s">
        <v>1501</v>
      </c>
      <c r="B348" s="19">
        <v>4.0999999999999996</v>
      </c>
      <c r="C348" s="19">
        <v>20120731</v>
      </c>
      <c r="D348" s="19" t="s">
        <v>41</v>
      </c>
      <c r="E348" s="19" t="s">
        <v>41</v>
      </c>
      <c r="F348" s="19">
        <v>2018848</v>
      </c>
      <c r="G348" s="19">
        <v>1</v>
      </c>
      <c r="H348" s="19">
        <v>2008</v>
      </c>
      <c r="I348" s="19">
        <v>20080821</v>
      </c>
      <c r="J348" s="19" t="s">
        <v>1501</v>
      </c>
      <c r="K348" s="19">
        <v>6</v>
      </c>
      <c r="L348" s="19">
        <v>34</v>
      </c>
      <c r="M348" s="19">
        <v>23</v>
      </c>
      <c r="N348" s="19">
        <v>19</v>
      </c>
      <c r="O348" s="19" t="s">
        <v>1502</v>
      </c>
      <c r="P348" s="19">
        <v>5</v>
      </c>
      <c r="Q348" s="19" t="s">
        <v>1503</v>
      </c>
      <c r="R348" s="19"/>
      <c r="S348" s="19">
        <v>5000</v>
      </c>
      <c r="T348" s="19" t="s">
        <v>45</v>
      </c>
      <c r="U348" s="19"/>
      <c r="V348" s="19"/>
      <c r="W348" s="19"/>
      <c r="X348" s="19">
        <v>700</v>
      </c>
      <c r="Y348" s="19">
        <v>0</v>
      </c>
      <c r="Z348" s="19">
        <v>1</v>
      </c>
      <c r="AA348" s="19" t="s">
        <v>48</v>
      </c>
      <c r="AB348" s="19">
        <v>1</v>
      </c>
      <c r="AC348" s="19">
        <v>633369</v>
      </c>
      <c r="AD348" s="19">
        <v>12</v>
      </c>
      <c r="AE348" s="19"/>
      <c r="AF348" s="19"/>
      <c r="AG348" s="19"/>
      <c r="AH348" s="19">
        <v>105876</v>
      </c>
      <c r="AI348" s="19">
        <v>1</v>
      </c>
      <c r="AJ348" s="19"/>
      <c r="AK348" s="19"/>
      <c r="AL348" s="19"/>
      <c r="AM348" s="19"/>
      <c r="AN348" s="19"/>
      <c r="AO348" s="19">
        <v>2.75</v>
      </c>
      <c r="AP348" s="19" t="s">
        <v>1504</v>
      </c>
      <c r="AQ348" s="19" t="s">
        <v>1502</v>
      </c>
      <c r="AR348" s="19" t="s">
        <v>1540</v>
      </c>
      <c r="AS348" s="19" t="s">
        <v>1562</v>
      </c>
      <c r="AT348" s="19" t="s">
        <v>1563</v>
      </c>
      <c r="AU348" s="19" t="s">
        <v>1564</v>
      </c>
      <c r="AV348" s="19" t="s">
        <v>1565</v>
      </c>
      <c r="AW348" s="19">
        <v>2005</v>
      </c>
      <c r="AX348" s="19">
        <v>3</v>
      </c>
      <c r="AY348" s="19" t="s">
        <v>1566</v>
      </c>
      <c r="AZ348" s="19" t="s">
        <v>1567</v>
      </c>
      <c r="BA348" s="19">
        <v>2006</v>
      </c>
      <c r="BB348" t="str">
        <f>VLOOKUP(AC348,CTCwiretagcode!A$2:C$708,3,FALSE)</f>
        <v>SAM</v>
      </c>
      <c r="BC348" t="str">
        <f t="shared" si="11"/>
        <v>NT</v>
      </c>
      <c r="BD348">
        <f t="shared" si="12"/>
        <v>3</v>
      </c>
    </row>
    <row r="349" spans="1:56" x14ac:dyDescent="0.25">
      <c r="A349" s="19" t="s">
        <v>1501</v>
      </c>
      <c r="B349" s="19">
        <v>4.0999999999999996</v>
      </c>
      <c r="C349" s="19">
        <v>20120731</v>
      </c>
      <c r="D349" s="19" t="s">
        <v>41</v>
      </c>
      <c r="E349" s="19" t="s">
        <v>41</v>
      </c>
      <c r="F349" s="19">
        <v>2018859</v>
      </c>
      <c r="G349" s="19">
        <v>1</v>
      </c>
      <c r="H349" s="19">
        <v>2008</v>
      </c>
      <c r="I349" s="19">
        <v>20080821</v>
      </c>
      <c r="J349" s="19" t="s">
        <v>1501</v>
      </c>
      <c r="K349" s="19">
        <v>6</v>
      </c>
      <c r="L349" s="19">
        <v>34</v>
      </c>
      <c r="M349" s="19">
        <v>23</v>
      </c>
      <c r="N349" s="19">
        <v>19</v>
      </c>
      <c r="O349" s="19" t="s">
        <v>1502</v>
      </c>
      <c r="P349" s="19">
        <v>5</v>
      </c>
      <c r="Q349" s="19" t="s">
        <v>1503</v>
      </c>
      <c r="R349" s="19"/>
      <c r="S349" s="19">
        <v>5000</v>
      </c>
      <c r="T349" s="19" t="s">
        <v>45</v>
      </c>
      <c r="U349" s="19"/>
      <c r="V349" s="19"/>
      <c r="W349" s="19"/>
      <c r="X349" s="19">
        <v>720</v>
      </c>
      <c r="Y349" s="19">
        <v>0</v>
      </c>
      <c r="Z349" s="19">
        <v>1</v>
      </c>
      <c r="AA349" s="19" t="s">
        <v>48</v>
      </c>
      <c r="AB349" s="19">
        <v>1</v>
      </c>
      <c r="AC349" s="19">
        <v>633369</v>
      </c>
      <c r="AD349" s="19">
        <v>12</v>
      </c>
      <c r="AE349" s="19"/>
      <c r="AF349" s="19"/>
      <c r="AG349" s="19"/>
      <c r="AH349" s="19">
        <v>105876</v>
      </c>
      <c r="AI349" s="19">
        <v>1</v>
      </c>
      <c r="AJ349" s="19"/>
      <c r="AK349" s="19"/>
      <c r="AL349" s="19"/>
      <c r="AM349" s="19"/>
      <c r="AN349" s="19"/>
      <c r="AO349" s="19">
        <v>2.75</v>
      </c>
      <c r="AP349" s="19" t="s">
        <v>1504</v>
      </c>
      <c r="AQ349" s="19" t="s">
        <v>1502</v>
      </c>
      <c r="AR349" s="19" t="s">
        <v>1540</v>
      </c>
      <c r="AS349" s="19" t="s">
        <v>1562</v>
      </c>
      <c r="AT349" s="19" t="s">
        <v>1563</v>
      </c>
      <c r="AU349" s="19" t="s">
        <v>1564</v>
      </c>
      <c r="AV349" s="19" t="s">
        <v>1565</v>
      </c>
      <c r="AW349" s="19">
        <v>2005</v>
      </c>
      <c r="AX349" s="19">
        <v>3</v>
      </c>
      <c r="AY349" s="19" t="s">
        <v>1566</v>
      </c>
      <c r="AZ349" s="19" t="s">
        <v>1567</v>
      </c>
      <c r="BA349" s="19">
        <v>2006</v>
      </c>
      <c r="BB349" t="str">
        <f>VLOOKUP(AC349,CTCwiretagcode!A$2:C$708,3,FALSE)</f>
        <v>SAM</v>
      </c>
      <c r="BC349" t="str">
        <f t="shared" si="11"/>
        <v>NT</v>
      </c>
      <c r="BD349">
        <f t="shared" si="12"/>
        <v>3</v>
      </c>
    </row>
    <row r="350" spans="1:56" x14ac:dyDescent="0.25">
      <c r="A350" s="19" t="s">
        <v>1501</v>
      </c>
      <c r="B350" s="19">
        <v>4.0999999999999996</v>
      </c>
      <c r="C350" s="19">
        <v>20120731</v>
      </c>
      <c r="D350" s="19" t="s">
        <v>41</v>
      </c>
      <c r="E350" s="19" t="s">
        <v>41</v>
      </c>
      <c r="F350" s="19">
        <v>2018867</v>
      </c>
      <c r="G350" s="19">
        <v>1</v>
      </c>
      <c r="H350" s="19">
        <v>2008</v>
      </c>
      <c r="I350" s="19">
        <v>20080821</v>
      </c>
      <c r="J350" s="19" t="s">
        <v>1501</v>
      </c>
      <c r="K350" s="19">
        <v>6</v>
      </c>
      <c r="L350" s="19">
        <v>34</v>
      </c>
      <c r="M350" s="19">
        <v>23</v>
      </c>
      <c r="N350" s="19">
        <v>19</v>
      </c>
      <c r="O350" s="19" t="s">
        <v>1502</v>
      </c>
      <c r="P350" s="19">
        <v>5</v>
      </c>
      <c r="Q350" s="19" t="s">
        <v>1503</v>
      </c>
      <c r="R350" s="19"/>
      <c r="S350" s="19">
        <v>5000</v>
      </c>
      <c r="T350" s="19" t="s">
        <v>45</v>
      </c>
      <c r="U350" s="19"/>
      <c r="V350" s="19"/>
      <c r="W350" s="19"/>
      <c r="X350" s="19">
        <v>750</v>
      </c>
      <c r="Y350" s="19">
        <v>0</v>
      </c>
      <c r="Z350" s="19">
        <v>1</v>
      </c>
      <c r="AA350" s="19" t="s">
        <v>48</v>
      </c>
      <c r="AB350" s="19">
        <v>1</v>
      </c>
      <c r="AC350" s="19">
        <v>633369</v>
      </c>
      <c r="AD350" s="19">
        <v>12</v>
      </c>
      <c r="AE350" s="19"/>
      <c r="AF350" s="19"/>
      <c r="AG350" s="19"/>
      <c r="AH350" s="19">
        <v>105876</v>
      </c>
      <c r="AI350" s="19">
        <v>1</v>
      </c>
      <c r="AJ350" s="19"/>
      <c r="AK350" s="19"/>
      <c r="AL350" s="19"/>
      <c r="AM350" s="19"/>
      <c r="AN350" s="19"/>
      <c r="AO350" s="19">
        <v>2.75</v>
      </c>
      <c r="AP350" s="19" t="s">
        <v>1504</v>
      </c>
      <c r="AQ350" s="19" t="s">
        <v>1502</v>
      </c>
      <c r="AR350" s="19" t="s">
        <v>1540</v>
      </c>
      <c r="AS350" s="19" t="s">
        <v>1562</v>
      </c>
      <c r="AT350" s="19" t="s">
        <v>1563</v>
      </c>
      <c r="AU350" s="19" t="s">
        <v>1564</v>
      </c>
      <c r="AV350" s="19" t="s">
        <v>1565</v>
      </c>
      <c r="AW350" s="19">
        <v>2005</v>
      </c>
      <c r="AX350" s="19">
        <v>3</v>
      </c>
      <c r="AY350" s="19" t="s">
        <v>1566</v>
      </c>
      <c r="AZ350" s="19" t="s">
        <v>1567</v>
      </c>
      <c r="BA350" s="19">
        <v>2006</v>
      </c>
      <c r="BB350" t="str">
        <f>VLOOKUP(AC350,CTCwiretagcode!A$2:C$708,3,FALSE)</f>
        <v>SAM</v>
      </c>
      <c r="BC350" t="str">
        <f t="shared" si="11"/>
        <v>NT</v>
      </c>
      <c r="BD350">
        <f t="shared" si="12"/>
        <v>3</v>
      </c>
    </row>
    <row r="351" spans="1:56" x14ac:dyDescent="0.25">
      <c r="A351" s="19" t="s">
        <v>1501</v>
      </c>
      <c r="B351" s="19">
        <v>4.0999999999999996</v>
      </c>
      <c r="C351" s="19">
        <v>20120731</v>
      </c>
      <c r="D351" s="19" t="s">
        <v>41</v>
      </c>
      <c r="E351" s="19" t="s">
        <v>41</v>
      </c>
      <c r="F351" s="19">
        <v>2018871</v>
      </c>
      <c r="G351" s="19">
        <v>1</v>
      </c>
      <c r="H351" s="19">
        <v>2008</v>
      </c>
      <c r="I351" s="19">
        <v>20080821</v>
      </c>
      <c r="J351" s="19" t="s">
        <v>1501</v>
      </c>
      <c r="K351" s="19">
        <v>6</v>
      </c>
      <c r="L351" s="19">
        <v>34</v>
      </c>
      <c r="M351" s="19">
        <v>23</v>
      </c>
      <c r="N351" s="19">
        <v>19</v>
      </c>
      <c r="O351" s="19" t="s">
        <v>1502</v>
      </c>
      <c r="P351" s="19">
        <v>5</v>
      </c>
      <c r="Q351" s="19" t="s">
        <v>1503</v>
      </c>
      <c r="R351" s="19"/>
      <c r="S351" s="19">
        <v>5000</v>
      </c>
      <c r="T351" s="19" t="s">
        <v>110</v>
      </c>
      <c r="U351" s="19"/>
      <c r="V351" s="19"/>
      <c r="W351" s="19"/>
      <c r="X351" s="19">
        <v>720</v>
      </c>
      <c r="Y351" s="19">
        <v>0</v>
      </c>
      <c r="Z351" s="19">
        <v>1</v>
      </c>
      <c r="AA351" s="19" t="s">
        <v>48</v>
      </c>
      <c r="AB351" s="19">
        <v>1</v>
      </c>
      <c r="AC351" s="19">
        <v>633369</v>
      </c>
      <c r="AD351" s="19">
        <v>12</v>
      </c>
      <c r="AE351" s="19"/>
      <c r="AF351" s="19"/>
      <c r="AG351" s="19"/>
      <c r="AH351" s="19">
        <v>105876</v>
      </c>
      <c r="AI351" s="19">
        <v>1</v>
      </c>
      <c r="AJ351" s="19"/>
      <c r="AK351" s="19"/>
      <c r="AL351" s="19"/>
      <c r="AM351" s="19"/>
      <c r="AN351" s="19"/>
      <c r="AO351" s="19">
        <v>2.75</v>
      </c>
      <c r="AP351" s="19" t="s">
        <v>1504</v>
      </c>
      <c r="AQ351" s="19" t="s">
        <v>1502</v>
      </c>
      <c r="AR351" s="19" t="s">
        <v>1540</v>
      </c>
      <c r="AS351" s="19" t="s">
        <v>1562</v>
      </c>
      <c r="AT351" s="19" t="s">
        <v>1563</v>
      </c>
      <c r="AU351" s="19" t="s">
        <v>1564</v>
      </c>
      <c r="AV351" s="19" t="s">
        <v>1565</v>
      </c>
      <c r="AW351" s="19">
        <v>2005</v>
      </c>
      <c r="AX351" s="19">
        <v>3</v>
      </c>
      <c r="AY351" s="19" t="s">
        <v>1566</v>
      </c>
      <c r="AZ351" s="19" t="s">
        <v>1567</v>
      </c>
      <c r="BA351" s="19">
        <v>2006</v>
      </c>
      <c r="BB351" t="str">
        <f>VLOOKUP(AC351,CTCwiretagcode!A$2:C$708,3,FALSE)</f>
        <v>SAM</v>
      </c>
      <c r="BC351" t="str">
        <f t="shared" si="11"/>
        <v>NT</v>
      </c>
      <c r="BD351">
        <f t="shared" si="12"/>
        <v>3</v>
      </c>
    </row>
    <row r="352" spans="1:56" x14ac:dyDescent="0.25">
      <c r="A352" s="19" t="s">
        <v>1501</v>
      </c>
      <c r="B352" s="19">
        <v>4.0999999999999996</v>
      </c>
      <c r="C352" s="19">
        <v>20120731</v>
      </c>
      <c r="D352" s="19" t="s">
        <v>41</v>
      </c>
      <c r="E352" s="19" t="s">
        <v>41</v>
      </c>
      <c r="F352" s="19">
        <v>1986573</v>
      </c>
      <c r="G352" s="19">
        <v>1</v>
      </c>
      <c r="H352" s="19">
        <v>2008</v>
      </c>
      <c r="I352" s="19">
        <v>20080821</v>
      </c>
      <c r="J352" s="19" t="s">
        <v>1501</v>
      </c>
      <c r="K352" s="19">
        <v>6</v>
      </c>
      <c r="L352" s="19">
        <v>34</v>
      </c>
      <c r="M352" s="19">
        <v>23</v>
      </c>
      <c r="N352" s="19">
        <v>17</v>
      </c>
      <c r="O352" s="19" t="s">
        <v>1502</v>
      </c>
      <c r="P352" s="19">
        <v>5</v>
      </c>
      <c r="Q352" s="19" t="s">
        <v>1503</v>
      </c>
      <c r="R352" s="19"/>
      <c r="S352" s="19">
        <v>5000</v>
      </c>
      <c r="T352" s="19" t="s">
        <v>110</v>
      </c>
      <c r="U352" s="19"/>
      <c r="V352" s="19"/>
      <c r="W352" s="19"/>
      <c r="X352" s="19">
        <v>760</v>
      </c>
      <c r="Y352" s="19">
        <v>0</v>
      </c>
      <c r="Z352" s="19">
        <v>1</v>
      </c>
      <c r="AA352" s="19" t="s">
        <v>48</v>
      </c>
      <c r="AB352" s="19">
        <v>1</v>
      </c>
      <c r="AC352" s="19">
        <v>633369</v>
      </c>
      <c r="AD352" s="19">
        <v>12</v>
      </c>
      <c r="AE352" s="19"/>
      <c r="AF352" s="19"/>
      <c r="AG352" s="19"/>
      <c r="AH352" s="19">
        <v>105876</v>
      </c>
      <c r="AI352" s="19">
        <v>1</v>
      </c>
      <c r="AJ352" s="19"/>
      <c r="AK352" s="19"/>
      <c r="AL352" s="19"/>
      <c r="AM352" s="19"/>
      <c r="AN352" s="19"/>
      <c r="AO352" s="19">
        <v>2.75</v>
      </c>
      <c r="AP352" s="19" t="s">
        <v>1504</v>
      </c>
      <c r="AQ352" s="19" t="s">
        <v>1502</v>
      </c>
      <c r="AR352" s="19" t="s">
        <v>1540</v>
      </c>
      <c r="AS352" s="19" t="s">
        <v>1562</v>
      </c>
      <c r="AT352" s="19" t="s">
        <v>1563</v>
      </c>
      <c r="AU352" s="19" t="s">
        <v>1564</v>
      </c>
      <c r="AV352" s="19" t="s">
        <v>1565</v>
      </c>
      <c r="AW352" s="19">
        <v>2005</v>
      </c>
      <c r="AX352" s="19">
        <v>3</v>
      </c>
      <c r="AY352" s="19" t="s">
        <v>1566</v>
      </c>
      <c r="AZ352" s="19" t="s">
        <v>1567</v>
      </c>
      <c r="BA352" s="19">
        <v>2006</v>
      </c>
      <c r="BB352" t="str">
        <f>VLOOKUP(AC352,CTCwiretagcode!A$2:C$708,3,FALSE)</f>
        <v>SAM</v>
      </c>
      <c r="BC352" t="str">
        <f t="shared" si="11"/>
        <v>Tr</v>
      </c>
      <c r="BD352">
        <f t="shared" si="12"/>
        <v>3</v>
      </c>
    </row>
    <row r="353" spans="1:56" x14ac:dyDescent="0.25">
      <c r="A353" s="19" t="s">
        <v>1501</v>
      </c>
      <c r="B353" s="19">
        <v>4.0999999999999996</v>
      </c>
      <c r="C353" s="19">
        <v>20120731</v>
      </c>
      <c r="D353" s="19" t="s">
        <v>41</v>
      </c>
      <c r="E353" s="19" t="s">
        <v>41</v>
      </c>
      <c r="F353" s="19">
        <v>1986577</v>
      </c>
      <c r="G353" s="19">
        <v>1</v>
      </c>
      <c r="H353" s="19">
        <v>2008</v>
      </c>
      <c r="I353" s="19">
        <v>20080821</v>
      </c>
      <c r="J353" s="19" t="s">
        <v>1501</v>
      </c>
      <c r="K353" s="19">
        <v>6</v>
      </c>
      <c r="L353" s="19">
        <v>34</v>
      </c>
      <c r="M353" s="19">
        <v>23</v>
      </c>
      <c r="N353" s="19">
        <v>17</v>
      </c>
      <c r="O353" s="19" t="s">
        <v>1502</v>
      </c>
      <c r="P353" s="19">
        <v>5</v>
      </c>
      <c r="Q353" s="19" t="s">
        <v>1503</v>
      </c>
      <c r="R353" s="19"/>
      <c r="S353" s="19">
        <v>5000</v>
      </c>
      <c r="T353" s="19" t="s">
        <v>110</v>
      </c>
      <c r="U353" s="19"/>
      <c r="V353" s="19"/>
      <c r="W353" s="19"/>
      <c r="X353" s="19">
        <v>730</v>
      </c>
      <c r="Y353" s="19">
        <v>0</v>
      </c>
      <c r="Z353" s="19">
        <v>1</v>
      </c>
      <c r="AA353" s="19" t="s">
        <v>48</v>
      </c>
      <c r="AB353" s="19">
        <v>1</v>
      </c>
      <c r="AC353" s="19">
        <v>633369</v>
      </c>
      <c r="AD353" s="19">
        <v>12</v>
      </c>
      <c r="AE353" s="19"/>
      <c r="AF353" s="19"/>
      <c r="AG353" s="19"/>
      <c r="AH353" s="19">
        <v>105876</v>
      </c>
      <c r="AI353" s="19">
        <v>1</v>
      </c>
      <c r="AJ353" s="19"/>
      <c r="AK353" s="19"/>
      <c r="AL353" s="19"/>
      <c r="AM353" s="19"/>
      <c r="AN353" s="19"/>
      <c r="AO353" s="19">
        <v>2.75</v>
      </c>
      <c r="AP353" s="19" t="s">
        <v>1504</v>
      </c>
      <c r="AQ353" s="19" t="s">
        <v>1502</v>
      </c>
      <c r="AR353" s="19" t="s">
        <v>1540</v>
      </c>
      <c r="AS353" s="19" t="s">
        <v>1562</v>
      </c>
      <c r="AT353" s="19" t="s">
        <v>1563</v>
      </c>
      <c r="AU353" s="19" t="s">
        <v>1564</v>
      </c>
      <c r="AV353" s="19" t="s">
        <v>1565</v>
      </c>
      <c r="AW353" s="19">
        <v>2005</v>
      </c>
      <c r="AX353" s="19">
        <v>3</v>
      </c>
      <c r="AY353" s="19" t="s">
        <v>1566</v>
      </c>
      <c r="AZ353" s="19" t="s">
        <v>1567</v>
      </c>
      <c r="BA353" s="19">
        <v>2006</v>
      </c>
      <c r="BB353" t="str">
        <f>VLOOKUP(AC353,CTCwiretagcode!A$2:C$708,3,FALSE)</f>
        <v>SAM</v>
      </c>
      <c r="BC353" t="str">
        <f t="shared" si="11"/>
        <v>Tr</v>
      </c>
      <c r="BD353">
        <f t="shared" si="12"/>
        <v>3</v>
      </c>
    </row>
    <row r="354" spans="1:56" x14ac:dyDescent="0.25">
      <c r="A354" s="19" t="s">
        <v>1501</v>
      </c>
      <c r="B354" s="19">
        <v>4.0999999999999996</v>
      </c>
      <c r="C354" s="19">
        <v>20120731</v>
      </c>
      <c r="D354" s="19" t="s">
        <v>41</v>
      </c>
      <c r="E354" s="19" t="s">
        <v>41</v>
      </c>
      <c r="F354" s="19">
        <v>1983474</v>
      </c>
      <c r="G354" s="19">
        <v>1</v>
      </c>
      <c r="H354" s="19">
        <v>2008</v>
      </c>
      <c r="I354" s="19">
        <v>20080821</v>
      </c>
      <c r="J354" s="19" t="s">
        <v>1501</v>
      </c>
      <c r="K354" s="19">
        <v>6</v>
      </c>
      <c r="L354" s="19">
        <v>34</v>
      </c>
      <c r="M354" s="19">
        <v>23</v>
      </c>
      <c r="N354" s="19">
        <v>17</v>
      </c>
      <c r="O354" s="19" t="s">
        <v>1502</v>
      </c>
      <c r="P354" s="19">
        <v>5</v>
      </c>
      <c r="Q354" s="19" t="s">
        <v>1503</v>
      </c>
      <c r="R354" s="19"/>
      <c r="S354" s="19">
        <v>5000</v>
      </c>
      <c r="T354" s="19" t="s">
        <v>110</v>
      </c>
      <c r="U354" s="19"/>
      <c r="V354" s="19"/>
      <c r="W354" s="19"/>
      <c r="X354" s="19">
        <v>740</v>
      </c>
      <c r="Y354" s="19">
        <v>0</v>
      </c>
      <c r="Z354" s="19">
        <v>1</v>
      </c>
      <c r="AA354" s="19" t="s">
        <v>48</v>
      </c>
      <c r="AB354" s="19">
        <v>1</v>
      </c>
      <c r="AC354" s="19">
        <v>633369</v>
      </c>
      <c r="AD354" s="19">
        <v>12</v>
      </c>
      <c r="AE354" s="19"/>
      <c r="AF354" s="19"/>
      <c r="AG354" s="19"/>
      <c r="AH354" s="19">
        <v>105876</v>
      </c>
      <c r="AI354" s="19">
        <v>1</v>
      </c>
      <c r="AJ354" s="19"/>
      <c r="AK354" s="19"/>
      <c r="AL354" s="19"/>
      <c r="AM354" s="19"/>
      <c r="AN354" s="19"/>
      <c r="AO354" s="19">
        <v>2.75</v>
      </c>
      <c r="AP354" s="19" t="s">
        <v>1504</v>
      </c>
      <c r="AQ354" s="19" t="s">
        <v>1502</v>
      </c>
      <c r="AR354" s="19" t="s">
        <v>1540</v>
      </c>
      <c r="AS354" s="19" t="s">
        <v>1562</v>
      </c>
      <c r="AT354" s="19" t="s">
        <v>1563</v>
      </c>
      <c r="AU354" s="19" t="s">
        <v>1564</v>
      </c>
      <c r="AV354" s="19" t="s">
        <v>1565</v>
      </c>
      <c r="AW354" s="19">
        <v>2005</v>
      </c>
      <c r="AX354" s="19">
        <v>3</v>
      </c>
      <c r="AY354" s="19" t="s">
        <v>1566</v>
      </c>
      <c r="AZ354" s="19" t="s">
        <v>1567</v>
      </c>
      <c r="BA354" s="19">
        <v>2006</v>
      </c>
      <c r="BB354" t="str">
        <f>VLOOKUP(AC354,CTCwiretagcode!A$2:C$708,3,FALSE)</f>
        <v>SAM</v>
      </c>
      <c r="BC354" t="str">
        <f t="shared" si="11"/>
        <v>Tr</v>
      </c>
      <c r="BD354">
        <f t="shared" si="12"/>
        <v>3</v>
      </c>
    </row>
    <row r="355" spans="1:56" x14ac:dyDescent="0.25">
      <c r="A355" s="19" t="s">
        <v>1501</v>
      </c>
      <c r="B355" s="19">
        <v>4.0999999999999996</v>
      </c>
      <c r="C355" s="19">
        <v>20120731</v>
      </c>
      <c r="D355" s="19" t="s">
        <v>41</v>
      </c>
      <c r="E355" s="19" t="s">
        <v>41</v>
      </c>
      <c r="F355" s="19">
        <v>1983501</v>
      </c>
      <c r="G355" s="19">
        <v>1</v>
      </c>
      <c r="H355" s="19">
        <v>2008</v>
      </c>
      <c r="I355" s="19">
        <v>20080822</v>
      </c>
      <c r="J355" s="19" t="s">
        <v>1501</v>
      </c>
      <c r="K355" s="19">
        <v>6</v>
      </c>
      <c r="L355" s="19">
        <v>34</v>
      </c>
      <c r="M355" s="19">
        <v>23</v>
      </c>
      <c r="N355" s="19">
        <v>52</v>
      </c>
      <c r="O355" s="19" t="s">
        <v>1502</v>
      </c>
      <c r="P355" s="19">
        <v>5</v>
      </c>
      <c r="Q355" s="19" t="s">
        <v>1503</v>
      </c>
      <c r="R355" s="19"/>
      <c r="S355" s="19">
        <v>5000</v>
      </c>
      <c r="T355" s="19" t="s">
        <v>45</v>
      </c>
      <c r="U355" s="19"/>
      <c r="V355" s="19"/>
      <c r="W355" s="19"/>
      <c r="X355" s="19">
        <v>740</v>
      </c>
      <c r="Y355" s="19">
        <v>0</v>
      </c>
      <c r="Z355" s="19">
        <v>1</v>
      </c>
      <c r="AA355" s="19" t="s">
        <v>48</v>
      </c>
      <c r="AB355" s="19">
        <v>1</v>
      </c>
      <c r="AC355" s="19">
        <v>633369</v>
      </c>
      <c r="AD355" s="19">
        <v>12</v>
      </c>
      <c r="AE355" s="19"/>
      <c r="AF355" s="19"/>
      <c r="AG355" s="19"/>
      <c r="AH355" s="19">
        <v>105876</v>
      </c>
      <c r="AI355" s="19">
        <v>1</v>
      </c>
      <c r="AJ355" s="19"/>
      <c r="AK355" s="19"/>
      <c r="AL355" s="19"/>
      <c r="AM355" s="19"/>
      <c r="AN355" s="19"/>
      <c r="AO355" s="19">
        <v>2.75</v>
      </c>
      <c r="AP355" s="19" t="s">
        <v>1504</v>
      </c>
      <c r="AQ355" s="19" t="s">
        <v>1502</v>
      </c>
      <c r="AR355" s="19" t="s">
        <v>1540</v>
      </c>
      <c r="AS355" s="19" t="s">
        <v>1562</v>
      </c>
      <c r="AT355" s="19" t="s">
        <v>1563</v>
      </c>
      <c r="AU355" s="19" t="s">
        <v>1564</v>
      </c>
      <c r="AV355" s="19" t="s">
        <v>1565</v>
      </c>
      <c r="AW355" s="19">
        <v>2005</v>
      </c>
      <c r="AX355" s="19">
        <v>3</v>
      </c>
      <c r="AY355" s="19" t="s">
        <v>1566</v>
      </c>
      <c r="AZ355" s="19" t="s">
        <v>1567</v>
      </c>
      <c r="BA355" s="19">
        <v>2006</v>
      </c>
      <c r="BB355" t="str">
        <f>VLOOKUP(AC355,CTCwiretagcode!A$2:C$708,3,FALSE)</f>
        <v>SAM</v>
      </c>
      <c r="BC355" t="str">
        <f t="shared" si="11"/>
        <v>mix</v>
      </c>
      <c r="BD355">
        <f t="shared" si="12"/>
        <v>3</v>
      </c>
    </row>
    <row r="356" spans="1:56" x14ac:dyDescent="0.25">
      <c r="A356" s="19" t="s">
        <v>1501</v>
      </c>
      <c r="B356" s="19">
        <v>4.0999999999999996</v>
      </c>
      <c r="C356" s="19">
        <v>20120731</v>
      </c>
      <c r="D356" s="19" t="s">
        <v>41</v>
      </c>
      <c r="E356" s="19" t="s">
        <v>41</v>
      </c>
      <c r="F356" s="19">
        <v>1983504</v>
      </c>
      <c r="G356" s="19">
        <v>1</v>
      </c>
      <c r="H356" s="19">
        <v>2008</v>
      </c>
      <c r="I356" s="19">
        <v>20080822</v>
      </c>
      <c r="J356" s="19" t="s">
        <v>1501</v>
      </c>
      <c r="K356" s="19">
        <v>6</v>
      </c>
      <c r="L356" s="19">
        <v>34</v>
      </c>
      <c r="M356" s="19">
        <v>23</v>
      </c>
      <c r="N356" s="19">
        <v>52</v>
      </c>
      <c r="O356" s="19" t="s">
        <v>1502</v>
      </c>
      <c r="P356" s="19">
        <v>5</v>
      </c>
      <c r="Q356" s="19" t="s">
        <v>1503</v>
      </c>
      <c r="R356" s="19"/>
      <c r="S356" s="19">
        <v>5000</v>
      </c>
      <c r="T356" s="19" t="s">
        <v>45</v>
      </c>
      <c r="U356" s="19"/>
      <c r="V356" s="19"/>
      <c r="W356" s="19"/>
      <c r="X356" s="19">
        <v>750</v>
      </c>
      <c r="Y356" s="19">
        <v>0</v>
      </c>
      <c r="Z356" s="19">
        <v>1</v>
      </c>
      <c r="AA356" s="19" t="s">
        <v>48</v>
      </c>
      <c r="AB356" s="19">
        <v>1</v>
      </c>
      <c r="AC356" s="19">
        <v>633369</v>
      </c>
      <c r="AD356" s="19">
        <v>12</v>
      </c>
      <c r="AE356" s="19"/>
      <c r="AF356" s="19"/>
      <c r="AG356" s="19"/>
      <c r="AH356" s="19">
        <v>105876</v>
      </c>
      <c r="AI356" s="19">
        <v>1</v>
      </c>
      <c r="AJ356" s="19"/>
      <c r="AK356" s="19"/>
      <c r="AL356" s="19"/>
      <c r="AM356" s="19"/>
      <c r="AN356" s="19"/>
      <c r="AO356" s="19">
        <v>2.75</v>
      </c>
      <c r="AP356" s="19" t="s">
        <v>1504</v>
      </c>
      <c r="AQ356" s="19" t="s">
        <v>1502</v>
      </c>
      <c r="AR356" s="19" t="s">
        <v>1540</v>
      </c>
      <c r="AS356" s="19" t="s">
        <v>1562</v>
      </c>
      <c r="AT356" s="19" t="s">
        <v>1563</v>
      </c>
      <c r="AU356" s="19" t="s">
        <v>1564</v>
      </c>
      <c r="AV356" s="19" t="s">
        <v>1565</v>
      </c>
      <c r="AW356" s="19">
        <v>2005</v>
      </c>
      <c r="AX356" s="19">
        <v>3</v>
      </c>
      <c r="AY356" s="19" t="s">
        <v>1566</v>
      </c>
      <c r="AZ356" s="19" t="s">
        <v>1567</v>
      </c>
      <c r="BA356" s="19">
        <v>2006</v>
      </c>
      <c r="BB356" t="str">
        <f>VLOOKUP(AC356,CTCwiretagcode!A$2:C$708,3,FALSE)</f>
        <v>SAM</v>
      </c>
      <c r="BC356" t="str">
        <f t="shared" si="11"/>
        <v>mix</v>
      </c>
      <c r="BD356">
        <f t="shared" si="12"/>
        <v>3</v>
      </c>
    </row>
    <row r="357" spans="1:56" x14ac:dyDescent="0.25">
      <c r="A357" s="19" t="s">
        <v>1501</v>
      </c>
      <c r="B357" s="19">
        <v>4.0999999999999996</v>
      </c>
      <c r="C357" s="19">
        <v>20120731</v>
      </c>
      <c r="D357" s="19" t="s">
        <v>41</v>
      </c>
      <c r="E357" s="19" t="s">
        <v>41</v>
      </c>
      <c r="F357" s="19">
        <v>1983532</v>
      </c>
      <c r="G357" s="19">
        <v>1</v>
      </c>
      <c r="H357" s="19">
        <v>2008</v>
      </c>
      <c r="I357" s="19">
        <v>20080822</v>
      </c>
      <c r="J357" s="19" t="s">
        <v>1501</v>
      </c>
      <c r="K357" s="19">
        <v>6</v>
      </c>
      <c r="L357" s="19">
        <v>34</v>
      </c>
      <c r="M357" s="19">
        <v>23</v>
      </c>
      <c r="N357" s="19">
        <v>52</v>
      </c>
      <c r="O357" s="19" t="s">
        <v>1502</v>
      </c>
      <c r="P357" s="19">
        <v>5</v>
      </c>
      <c r="Q357" s="19" t="s">
        <v>1503</v>
      </c>
      <c r="R357" s="19"/>
      <c r="S357" s="19">
        <v>5000</v>
      </c>
      <c r="T357" s="19" t="s">
        <v>110</v>
      </c>
      <c r="U357" s="19"/>
      <c r="V357" s="19"/>
      <c r="W357" s="19"/>
      <c r="X357" s="19">
        <v>640</v>
      </c>
      <c r="Y357" s="19">
        <v>0</v>
      </c>
      <c r="Z357" s="19">
        <v>1</v>
      </c>
      <c r="AA357" s="19" t="s">
        <v>48</v>
      </c>
      <c r="AB357" s="19">
        <v>1</v>
      </c>
      <c r="AC357" s="19">
        <v>633369</v>
      </c>
      <c r="AD357" s="19">
        <v>12</v>
      </c>
      <c r="AE357" s="19"/>
      <c r="AF357" s="19"/>
      <c r="AG357" s="19"/>
      <c r="AH357" s="19">
        <v>105876</v>
      </c>
      <c r="AI357" s="19">
        <v>1</v>
      </c>
      <c r="AJ357" s="19"/>
      <c r="AK357" s="19"/>
      <c r="AL357" s="19"/>
      <c r="AM357" s="19"/>
      <c r="AN357" s="19"/>
      <c r="AO357" s="19">
        <v>2.75</v>
      </c>
      <c r="AP357" s="19" t="s">
        <v>1504</v>
      </c>
      <c r="AQ357" s="19" t="s">
        <v>1502</v>
      </c>
      <c r="AR357" s="19" t="s">
        <v>1540</v>
      </c>
      <c r="AS357" s="19" t="s">
        <v>1562</v>
      </c>
      <c r="AT357" s="19" t="s">
        <v>1563</v>
      </c>
      <c r="AU357" s="19" t="s">
        <v>1564</v>
      </c>
      <c r="AV357" s="19" t="s">
        <v>1565</v>
      </c>
      <c r="AW357" s="19">
        <v>2005</v>
      </c>
      <c r="AX357" s="19">
        <v>3</v>
      </c>
      <c r="AY357" s="19" t="s">
        <v>1566</v>
      </c>
      <c r="AZ357" s="19" t="s">
        <v>1567</v>
      </c>
      <c r="BA357" s="19">
        <v>2006</v>
      </c>
      <c r="BB357" t="str">
        <f>VLOOKUP(AC357,CTCwiretagcode!A$2:C$708,3,FALSE)</f>
        <v>SAM</v>
      </c>
      <c r="BC357" t="str">
        <f t="shared" si="11"/>
        <v>mix</v>
      </c>
      <c r="BD357">
        <f t="shared" si="12"/>
        <v>3</v>
      </c>
    </row>
    <row r="358" spans="1:56" x14ac:dyDescent="0.25">
      <c r="A358" s="19" t="s">
        <v>1501</v>
      </c>
      <c r="B358" s="19">
        <v>4.0999999999999996</v>
      </c>
      <c r="C358" s="19">
        <v>20120731</v>
      </c>
      <c r="D358" s="19" t="s">
        <v>41</v>
      </c>
      <c r="E358" s="19" t="s">
        <v>41</v>
      </c>
      <c r="F358" s="19">
        <v>1993255</v>
      </c>
      <c r="G358" s="19">
        <v>1</v>
      </c>
      <c r="H358" s="19">
        <v>2008</v>
      </c>
      <c r="I358" s="19">
        <v>20080826</v>
      </c>
      <c r="J358" s="19" t="s">
        <v>1501</v>
      </c>
      <c r="K358" s="19">
        <v>6</v>
      </c>
      <c r="L358" s="19">
        <v>35</v>
      </c>
      <c r="M358" s="19">
        <v>23</v>
      </c>
      <c r="N358" s="19">
        <v>49</v>
      </c>
      <c r="O358" s="19" t="s">
        <v>1502</v>
      </c>
      <c r="P358" s="19">
        <v>5</v>
      </c>
      <c r="Q358" s="19" t="s">
        <v>1503</v>
      </c>
      <c r="R358" s="19"/>
      <c r="S358" s="19">
        <v>5000</v>
      </c>
      <c r="T358" s="19" t="s">
        <v>110</v>
      </c>
      <c r="U358" s="19"/>
      <c r="V358" s="19"/>
      <c r="W358" s="19"/>
      <c r="X358" s="19">
        <v>700</v>
      </c>
      <c r="Y358" s="19">
        <v>0</v>
      </c>
      <c r="Z358" s="19">
        <v>1</v>
      </c>
      <c r="AA358" s="19" t="s">
        <v>48</v>
      </c>
      <c r="AB358" s="19">
        <v>1</v>
      </c>
      <c r="AC358" s="19">
        <v>633369</v>
      </c>
      <c r="AD358" s="19">
        <v>12</v>
      </c>
      <c r="AE358" s="19"/>
      <c r="AF358" s="19"/>
      <c r="AG358" s="19"/>
      <c r="AH358" s="19">
        <v>105877</v>
      </c>
      <c r="AI358" s="19">
        <v>1</v>
      </c>
      <c r="AJ358" s="19"/>
      <c r="AK358" s="19"/>
      <c r="AL358" s="19"/>
      <c r="AM358" s="19"/>
      <c r="AN358" s="19"/>
      <c r="AO358" s="19">
        <v>1.91</v>
      </c>
      <c r="AP358" s="19" t="s">
        <v>1504</v>
      </c>
      <c r="AQ358" s="19" t="s">
        <v>1502</v>
      </c>
      <c r="AR358" s="19" t="s">
        <v>1540</v>
      </c>
      <c r="AS358" s="19" t="s">
        <v>1562</v>
      </c>
      <c r="AT358" s="19" t="s">
        <v>1563</v>
      </c>
      <c r="AU358" s="19" t="s">
        <v>1564</v>
      </c>
      <c r="AV358" s="19" t="s">
        <v>1565</v>
      </c>
      <c r="AW358" s="19">
        <v>2005</v>
      </c>
      <c r="AX358" s="19">
        <v>3</v>
      </c>
      <c r="AY358" s="19" t="s">
        <v>1566</v>
      </c>
      <c r="AZ358" s="19" t="s">
        <v>1567</v>
      </c>
      <c r="BA358" s="19">
        <v>2006</v>
      </c>
      <c r="BB358" t="str">
        <f>VLOOKUP(AC358,CTCwiretagcode!A$2:C$708,3,FALSE)</f>
        <v>SAM</v>
      </c>
      <c r="BC358" t="str">
        <f t="shared" si="11"/>
        <v>mix</v>
      </c>
      <c r="BD358">
        <f t="shared" si="12"/>
        <v>3</v>
      </c>
    </row>
    <row r="359" spans="1:56" x14ac:dyDescent="0.25">
      <c r="A359" s="19" t="s">
        <v>1501</v>
      </c>
      <c r="B359" s="19">
        <v>4.0999999999999996</v>
      </c>
      <c r="C359" s="19">
        <v>20120731</v>
      </c>
      <c r="D359" s="19" t="s">
        <v>41</v>
      </c>
      <c r="E359" s="19" t="s">
        <v>41</v>
      </c>
      <c r="F359" s="19">
        <v>1988843</v>
      </c>
      <c r="G359" s="19">
        <v>1</v>
      </c>
      <c r="H359" s="19">
        <v>2008</v>
      </c>
      <c r="I359" s="19">
        <v>20080826</v>
      </c>
      <c r="J359" s="19" t="s">
        <v>1501</v>
      </c>
      <c r="K359" s="19">
        <v>6</v>
      </c>
      <c r="L359" s="19">
        <v>35</v>
      </c>
      <c r="M359" s="19">
        <v>23</v>
      </c>
      <c r="N359" s="19">
        <v>29</v>
      </c>
      <c r="O359" s="19" t="s">
        <v>1502</v>
      </c>
      <c r="P359" s="19">
        <v>5</v>
      </c>
      <c r="Q359" s="19" t="s">
        <v>1503</v>
      </c>
      <c r="R359" s="19"/>
      <c r="S359" s="19">
        <v>5000</v>
      </c>
      <c r="T359" s="19" t="s">
        <v>110</v>
      </c>
      <c r="U359" s="19"/>
      <c r="V359" s="19"/>
      <c r="W359" s="19"/>
      <c r="X359" s="19">
        <v>740</v>
      </c>
      <c r="Y359" s="19">
        <v>0</v>
      </c>
      <c r="Z359" s="19">
        <v>1</v>
      </c>
      <c r="AA359" s="19" t="s">
        <v>48</v>
      </c>
      <c r="AB359" s="19">
        <v>1</v>
      </c>
      <c r="AC359" s="19">
        <v>633369</v>
      </c>
      <c r="AD359" s="19">
        <v>12</v>
      </c>
      <c r="AE359" s="19"/>
      <c r="AF359" s="19"/>
      <c r="AG359" s="19"/>
      <c r="AH359" s="19">
        <v>105877</v>
      </c>
      <c r="AI359" s="19">
        <v>1</v>
      </c>
      <c r="AJ359" s="19"/>
      <c r="AK359" s="19"/>
      <c r="AL359" s="19"/>
      <c r="AM359" s="19"/>
      <c r="AN359" s="19"/>
      <c r="AO359" s="19">
        <v>1.91</v>
      </c>
      <c r="AP359" s="19" t="s">
        <v>1504</v>
      </c>
      <c r="AQ359" s="19" t="s">
        <v>1502</v>
      </c>
      <c r="AR359" s="19" t="s">
        <v>1540</v>
      </c>
      <c r="AS359" s="19" t="s">
        <v>1562</v>
      </c>
      <c r="AT359" s="19" t="s">
        <v>1563</v>
      </c>
      <c r="AU359" s="19" t="s">
        <v>1564</v>
      </c>
      <c r="AV359" s="19" t="s">
        <v>1565</v>
      </c>
      <c r="AW359" s="19">
        <v>2005</v>
      </c>
      <c r="AX359" s="19">
        <v>3</v>
      </c>
      <c r="AY359" s="19" t="s">
        <v>1566</v>
      </c>
      <c r="AZ359" s="19" t="s">
        <v>1567</v>
      </c>
      <c r="BA359" s="19">
        <v>2006</v>
      </c>
      <c r="BB359" t="str">
        <f>VLOOKUP(AC359,CTCwiretagcode!A$2:C$708,3,FALSE)</f>
        <v>SAM</v>
      </c>
      <c r="BC359" t="str">
        <f t="shared" si="11"/>
        <v>Tr</v>
      </c>
      <c r="BD359">
        <f t="shared" si="12"/>
        <v>3</v>
      </c>
    </row>
    <row r="360" spans="1:56" x14ac:dyDescent="0.25">
      <c r="A360" s="19" t="s">
        <v>1501</v>
      </c>
      <c r="B360" s="19">
        <v>4.0999999999999996</v>
      </c>
      <c r="C360" s="19">
        <v>20120731</v>
      </c>
      <c r="D360" s="19" t="s">
        <v>41</v>
      </c>
      <c r="E360" s="19" t="s">
        <v>41</v>
      </c>
      <c r="F360" s="19">
        <v>1988859</v>
      </c>
      <c r="G360" s="19">
        <v>1</v>
      </c>
      <c r="H360" s="19">
        <v>2008</v>
      </c>
      <c r="I360" s="19">
        <v>20080826</v>
      </c>
      <c r="J360" s="19" t="s">
        <v>1501</v>
      </c>
      <c r="K360" s="19">
        <v>6</v>
      </c>
      <c r="L360" s="19">
        <v>35</v>
      </c>
      <c r="M360" s="19">
        <v>23</v>
      </c>
      <c r="N360" s="19">
        <v>29</v>
      </c>
      <c r="O360" s="19" t="s">
        <v>1502</v>
      </c>
      <c r="P360" s="19">
        <v>5</v>
      </c>
      <c r="Q360" s="19" t="s">
        <v>1503</v>
      </c>
      <c r="R360" s="19"/>
      <c r="S360" s="19">
        <v>5000</v>
      </c>
      <c r="T360" s="19" t="s">
        <v>45</v>
      </c>
      <c r="U360" s="19"/>
      <c r="V360" s="19"/>
      <c r="W360" s="19"/>
      <c r="X360" s="19">
        <v>690</v>
      </c>
      <c r="Y360" s="19">
        <v>0</v>
      </c>
      <c r="Z360" s="19">
        <v>1</v>
      </c>
      <c r="AA360" s="19" t="s">
        <v>48</v>
      </c>
      <c r="AB360" s="19">
        <v>1</v>
      </c>
      <c r="AC360" s="19">
        <v>633369</v>
      </c>
      <c r="AD360" s="19">
        <v>12</v>
      </c>
      <c r="AE360" s="19"/>
      <c r="AF360" s="19"/>
      <c r="AG360" s="19"/>
      <c r="AH360" s="19">
        <v>105877</v>
      </c>
      <c r="AI360" s="19">
        <v>1</v>
      </c>
      <c r="AJ360" s="19"/>
      <c r="AK360" s="19"/>
      <c r="AL360" s="19"/>
      <c r="AM360" s="19"/>
      <c r="AN360" s="19"/>
      <c r="AO360" s="19">
        <v>1.91</v>
      </c>
      <c r="AP360" s="19" t="s">
        <v>1504</v>
      </c>
      <c r="AQ360" s="19" t="s">
        <v>1502</v>
      </c>
      <c r="AR360" s="19" t="s">
        <v>1540</v>
      </c>
      <c r="AS360" s="19" t="s">
        <v>1562</v>
      </c>
      <c r="AT360" s="19" t="s">
        <v>1563</v>
      </c>
      <c r="AU360" s="19" t="s">
        <v>1564</v>
      </c>
      <c r="AV360" s="19" t="s">
        <v>1565</v>
      </c>
      <c r="AW360" s="19">
        <v>2005</v>
      </c>
      <c r="AX360" s="19">
        <v>3</v>
      </c>
      <c r="AY360" s="19" t="s">
        <v>1566</v>
      </c>
      <c r="AZ360" s="19" t="s">
        <v>1567</v>
      </c>
      <c r="BA360" s="19">
        <v>2006</v>
      </c>
      <c r="BB360" t="str">
        <f>VLOOKUP(AC360,CTCwiretagcode!A$2:C$708,3,FALSE)</f>
        <v>SAM</v>
      </c>
      <c r="BC360" t="str">
        <f t="shared" si="11"/>
        <v>Tr</v>
      </c>
      <c r="BD360">
        <f t="shared" si="12"/>
        <v>3</v>
      </c>
    </row>
    <row r="361" spans="1:56" x14ac:dyDescent="0.25">
      <c r="A361" s="19" t="s">
        <v>1501</v>
      </c>
      <c r="B361" s="19">
        <v>4.0999999999999996</v>
      </c>
      <c r="C361" s="19">
        <v>20120731</v>
      </c>
      <c r="D361" s="19" t="s">
        <v>41</v>
      </c>
      <c r="E361" s="19" t="s">
        <v>41</v>
      </c>
      <c r="F361" s="19">
        <v>1988864</v>
      </c>
      <c r="G361" s="19">
        <v>1</v>
      </c>
      <c r="H361" s="19">
        <v>2008</v>
      </c>
      <c r="I361" s="19">
        <v>20080826</v>
      </c>
      <c r="J361" s="19" t="s">
        <v>1501</v>
      </c>
      <c r="K361" s="19">
        <v>6</v>
      </c>
      <c r="L361" s="19">
        <v>35</v>
      </c>
      <c r="M361" s="19">
        <v>23</v>
      </c>
      <c r="N361" s="19">
        <v>29</v>
      </c>
      <c r="O361" s="19" t="s">
        <v>1502</v>
      </c>
      <c r="P361" s="19">
        <v>5</v>
      </c>
      <c r="Q361" s="19" t="s">
        <v>1503</v>
      </c>
      <c r="R361" s="19"/>
      <c r="S361" s="19">
        <v>5000</v>
      </c>
      <c r="T361" s="19" t="s">
        <v>45</v>
      </c>
      <c r="U361" s="19"/>
      <c r="V361" s="19"/>
      <c r="W361" s="19"/>
      <c r="X361" s="19">
        <v>730</v>
      </c>
      <c r="Y361" s="19">
        <v>0</v>
      </c>
      <c r="Z361" s="19">
        <v>1</v>
      </c>
      <c r="AA361" s="19" t="s">
        <v>48</v>
      </c>
      <c r="AB361" s="19">
        <v>1</v>
      </c>
      <c r="AC361" s="19">
        <v>633369</v>
      </c>
      <c r="AD361" s="19">
        <v>12</v>
      </c>
      <c r="AE361" s="19"/>
      <c r="AF361" s="19"/>
      <c r="AG361" s="19"/>
      <c r="AH361" s="19">
        <v>105877</v>
      </c>
      <c r="AI361" s="19">
        <v>1</v>
      </c>
      <c r="AJ361" s="19"/>
      <c r="AK361" s="19"/>
      <c r="AL361" s="19"/>
      <c r="AM361" s="19"/>
      <c r="AN361" s="19"/>
      <c r="AO361" s="19">
        <v>1.91</v>
      </c>
      <c r="AP361" s="19" t="s">
        <v>1504</v>
      </c>
      <c r="AQ361" s="19" t="s">
        <v>1502</v>
      </c>
      <c r="AR361" s="19" t="s">
        <v>1540</v>
      </c>
      <c r="AS361" s="19" t="s">
        <v>1562</v>
      </c>
      <c r="AT361" s="19" t="s">
        <v>1563</v>
      </c>
      <c r="AU361" s="19" t="s">
        <v>1564</v>
      </c>
      <c r="AV361" s="19" t="s">
        <v>1565</v>
      </c>
      <c r="AW361" s="19">
        <v>2005</v>
      </c>
      <c r="AX361" s="19">
        <v>3</v>
      </c>
      <c r="AY361" s="19" t="s">
        <v>1566</v>
      </c>
      <c r="AZ361" s="19" t="s">
        <v>1567</v>
      </c>
      <c r="BA361" s="19">
        <v>2006</v>
      </c>
      <c r="BB361" t="str">
        <f>VLOOKUP(AC361,CTCwiretagcode!A$2:C$708,3,FALSE)</f>
        <v>SAM</v>
      </c>
      <c r="BC361" t="str">
        <f t="shared" si="11"/>
        <v>Tr</v>
      </c>
      <c r="BD361">
        <f t="shared" si="12"/>
        <v>3</v>
      </c>
    </row>
    <row r="362" spans="1:56" x14ac:dyDescent="0.25">
      <c r="A362" s="19" t="s">
        <v>1501</v>
      </c>
      <c r="B362" s="19">
        <v>4.0999999999999996</v>
      </c>
      <c r="C362" s="19">
        <v>20120731</v>
      </c>
      <c r="D362" s="19" t="s">
        <v>41</v>
      </c>
      <c r="E362" s="19" t="s">
        <v>41</v>
      </c>
      <c r="F362" s="19">
        <v>1988868</v>
      </c>
      <c r="G362" s="19">
        <v>1</v>
      </c>
      <c r="H362" s="19">
        <v>2008</v>
      </c>
      <c r="I362" s="19">
        <v>20080826</v>
      </c>
      <c r="J362" s="19" t="s">
        <v>1501</v>
      </c>
      <c r="K362" s="19">
        <v>6</v>
      </c>
      <c r="L362" s="19">
        <v>35</v>
      </c>
      <c r="M362" s="19">
        <v>23</v>
      </c>
      <c r="N362" s="19">
        <v>29</v>
      </c>
      <c r="O362" s="19" t="s">
        <v>1502</v>
      </c>
      <c r="P362" s="19">
        <v>5</v>
      </c>
      <c r="Q362" s="19" t="s">
        <v>1503</v>
      </c>
      <c r="R362" s="19"/>
      <c r="S362" s="19">
        <v>5000</v>
      </c>
      <c r="T362" s="19" t="s">
        <v>45</v>
      </c>
      <c r="U362" s="19"/>
      <c r="V362" s="19"/>
      <c r="W362" s="19"/>
      <c r="X362" s="19">
        <v>740</v>
      </c>
      <c r="Y362" s="19">
        <v>0</v>
      </c>
      <c r="Z362" s="19">
        <v>1</v>
      </c>
      <c r="AA362" s="19" t="s">
        <v>48</v>
      </c>
      <c r="AB362" s="19">
        <v>1</v>
      </c>
      <c r="AC362" s="19">
        <v>633369</v>
      </c>
      <c r="AD362" s="19">
        <v>12</v>
      </c>
      <c r="AE362" s="19"/>
      <c r="AF362" s="19"/>
      <c r="AG362" s="19"/>
      <c r="AH362" s="19">
        <v>105877</v>
      </c>
      <c r="AI362" s="19">
        <v>1</v>
      </c>
      <c r="AJ362" s="19"/>
      <c r="AK362" s="19"/>
      <c r="AL362" s="19"/>
      <c r="AM362" s="19"/>
      <c r="AN362" s="19"/>
      <c r="AO362" s="19">
        <v>1.91</v>
      </c>
      <c r="AP362" s="19" t="s">
        <v>1504</v>
      </c>
      <c r="AQ362" s="19" t="s">
        <v>1502</v>
      </c>
      <c r="AR362" s="19" t="s">
        <v>1540</v>
      </c>
      <c r="AS362" s="19" t="s">
        <v>1562</v>
      </c>
      <c r="AT362" s="19" t="s">
        <v>1563</v>
      </c>
      <c r="AU362" s="19" t="s">
        <v>1564</v>
      </c>
      <c r="AV362" s="19" t="s">
        <v>1565</v>
      </c>
      <c r="AW362" s="19">
        <v>2005</v>
      </c>
      <c r="AX362" s="19">
        <v>3</v>
      </c>
      <c r="AY362" s="19" t="s">
        <v>1566</v>
      </c>
      <c r="AZ362" s="19" t="s">
        <v>1567</v>
      </c>
      <c r="BA362" s="19">
        <v>2006</v>
      </c>
      <c r="BB362" t="str">
        <f>VLOOKUP(AC362,CTCwiretagcode!A$2:C$708,3,FALSE)</f>
        <v>SAM</v>
      </c>
      <c r="BC362" t="str">
        <f t="shared" si="11"/>
        <v>Tr</v>
      </c>
      <c r="BD362">
        <f t="shared" si="12"/>
        <v>3</v>
      </c>
    </row>
    <row r="363" spans="1:56" x14ac:dyDescent="0.25">
      <c r="A363" s="19" t="s">
        <v>1501</v>
      </c>
      <c r="B363" s="19">
        <v>4.0999999999999996</v>
      </c>
      <c r="C363" s="19">
        <v>20120731</v>
      </c>
      <c r="D363" s="19" t="s">
        <v>41</v>
      </c>
      <c r="E363" s="19" t="s">
        <v>41</v>
      </c>
      <c r="F363" s="19">
        <v>1987941</v>
      </c>
      <c r="G363" s="19">
        <v>1</v>
      </c>
      <c r="H363" s="19">
        <v>2008</v>
      </c>
      <c r="I363" s="19">
        <v>20080826</v>
      </c>
      <c r="J363" s="19" t="s">
        <v>1501</v>
      </c>
      <c r="K363" s="19">
        <v>6</v>
      </c>
      <c r="L363" s="19">
        <v>35</v>
      </c>
      <c r="M363" s="19">
        <v>23</v>
      </c>
      <c r="N363" s="19">
        <v>14</v>
      </c>
      <c r="O363" s="19" t="s">
        <v>1502</v>
      </c>
      <c r="P363" s="19">
        <v>5</v>
      </c>
      <c r="Q363" s="19" t="s">
        <v>1503</v>
      </c>
      <c r="R363" s="19"/>
      <c r="S363" s="19">
        <v>5000</v>
      </c>
      <c r="T363" s="19" t="s">
        <v>110</v>
      </c>
      <c r="U363" s="19"/>
      <c r="V363" s="19"/>
      <c r="W363" s="19"/>
      <c r="X363" s="19">
        <v>750</v>
      </c>
      <c r="Y363" s="19">
        <v>0</v>
      </c>
      <c r="Z363" s="19">
        <v>1</v>
      </c>
      <c r="AA363" s="19" t="s">
        <v>48</v>
      </c>
      <c r="AB363" s="19">
        <v>1</v>
      </c>
      <c r="AC363" s="19">
        <v>633369</v>
      </c>
      <c r="AD363" s="19">
        <v>12</v>
      </c>
      <c r="AE363" s="19"/>
      <c r="AF363" s="19"/>
      <c r="AG363" s="19"/>
      <c r="AH363" s="19">
        <v>105877</v>
      </c>
      <c r="AI363" s="19">
        <v>1</v>
      </c>
      <c r="AJ363" s="19"/>
      <c r="AK363" s="19"/>
      <c r="AL363" s="19"/>
      <c r="AM363" s="19"/>
      <c r="AN363" s="19"/>
      <c r="AO363" s="19">
        <v>1.91</v>
      </c>
      <c r="AP363" s="19" t="s">
        <v>1504</v>
      </c>
      <c r="AQ363" s="19" t="s">
        <v>1502</v>
      </c>
      <c r="AR363" s="19" t="s">
        <v>1540</v>
      </c>
      <c r="AS363" s="19" t="s">
        <v>1562</v>
      </c>
      <c r="AT363" s="19" t="s">
        <v>1563</v>
      </c>
      <c r="AU363" s="19" t="s">
        <v>1564</v>
      </c>
      <c r="AV363" s="19" t="s">
        <v>1565</v>
      </c>
      <c r="AW363" s="19">
        <v>2005</v>
      </c>
      <c r="AX363" s="19">
        <v>3</v>
      </c>
      <c r="AY363" s="19" t="s">
        <v>1566</v>
      </c>
      <c r="AZ363" s="19" t="s">
        <v>1567</v>
      </c>
      <c r="BA363" s="19">
        <v>2006</v>
      </c>
      <c r="BB363" t="str">
        <f>VLOOKUP(AC363,CTCwiretagcode!A$2:C$708,3,FALSE)</f>
        <v>SAM</v>
      </c>
      <c r="BC363" t="str">
        <f t="shared" si="11"/>
        <v>NT</v>
      </c>
      <c r="BD363">
        <f t="shared" si="12"/>
        <v>3</v>
      </c>
    </row>
    <row r="364" spans="1:56" x14ac:dyDescent="0.25">
      <c r="A364" s="19" t="s">
        <v>1501</v>
      </c>
      <c r="B364" s="19">
        <v>4.0999999999999996</v>
      </c>
      <c r="C364" s="19">
        <v>20120731</v>
      </c>
      <c r="D364" s="19" t="s">
        <v>41</v>
      </c>
      <c r="E364" s="19" t="s">
        <v>41</v>
      </c>
      <c r="F364" s="19">
        <v>1990580</v>
      </c>
      <c r="G364" s="19">
        <v>1</v>
      </c>
      <c r="H364" s="19">
        <v>2008</v>
      </c>
      <c r="I364" s="19">
        <v>20080827</v>
      </c>
      <c r="J364" s="19" t="s">
        <v>1501</v>
      </c>
      <c r="K364" s="19">
        <v>6</v>
      </c>
      <c r="L364" s="19">
        <v>35</v>
      </c>
      <c r="M364" s="19">
        <v>23</v>
      </c>
      <c r="N364" s="19">
        <v>14</v>
      </c>
      <c r="O364" s="19" t="s">
        <v>1502</v>
      </c>
      <c r="P364" s="19">
        <v>5</v>
      </c>
      <c r="Q364" s="19" t="s">
        <v>1503</v>
      </c>
      <c r="R364" s="19"/>
      <c r="S364" s="19">
        <v>5000</v>
      </c>
      <c r="T364" s="19" t="s">
        <v>110</v>
      </c>
      <c r="U364" s="19"/>
      <c r="V364" s="19"/>
      <c r="W364" s="19"/>
      <c r="X364" s="19">
        <v>760</v>
      </c>
      <c r="Y364" s="19">
        <v>0</v>
      </c>
      <c r="Z364" s="19">
        <v>1</v>
      </c>
      <c r="AA364" s="19" t="s">
        <v>48</v>
      </c>
      <c r="AB364" s="19">
        <v>1</v>
      </c>
      <c r="AC364" s="19">
        <v>633369</v>
      </c>
      <c r="AD364" s="19">
        <v>12</v>
      </c>
      <c r="AE364" s="19"/>
      <c r="AF364" s="19"/>
      <c r="AG364" s="19"/>
      <c r="AH364" s="19">
        <v>105877</v>
      </c>
      <c r="AI364" s="19">
        <v>1</v>
      </c>
      <c r="AJ364" s="19"/>
      <c r="AK364" s="19"/>
      <c r="AL364" s="19"/>
      <c r="AM364" s="19"/>
      <c r="AN364" s="19"/>
      <c r="AO364" s="19">
        <v>1.91</v>
      </c>
      <c r="AP364" s="19" t="s">
        <v>1504</v>
      </c>
      <c r="AQ364" s="19" t="s">
        <v>1502</v>
      </c>
      <c r="AR364" s="19" t="s">
        <v>1540</v>
      </c>
      <c r="AS364" s="19" t="s">
        <v>1562</v>
      </c>
      <c r="AT364" s="19" t="s">
        <v>1563</v>
      </c>
      <c r="AU364" s="19" t="s">
        <v>1564</v>
      </c>
      <c r="AV364" s="19" t="s">
        <v>1565</v>
      </c>
      <c r="AW364" s="19">
        <v>2005</v>
      </c>
      <c r="AX364" s="19">
        <v>3</v>
      </c>
      <c r="AY364" s="19" t="s">
        <v>1566</v>
      </c>
      <c r="AZ364" s="19" t="s">
        <v>1567</v>
      </c>
      <c r="BA364" s="19">
        <v>2006</v>
      </c>
      <c r="BB364" t="str">
        <f>VLOOKUP(AC364,CTCwiretagcode!A$2:C$708,3,FALSE)</f>
        <v>SAM</v>
      </c>
      <c r="BC364" t="str">
        <f t="shared" si="11"/>
        <v>NT</v>
      </c>
      <c r="BD364">
        <f t="shared" si="12"/>
        <v>3</v>
      </c>
    </row>
    <row r="365" spans="1:56" x14ac:dyDescent="0.25">
      <c r="A365" s="19" t="s">
        <v>1501</v>
      </c>
      <c r="B365" s="19">
        <v>4.0999999999999996</v>
      </c>
      <c r="C365" s="19">
        <v>20120731</v>
      </c>
      <c r="D365" s="19" t="s">
        <v>41</v>
      </c>
      <c r="E365" s="19" t="s">
        <v>41</v>
      </c>
      <c r="F365" s="19">
        <v>1990584</v>
      </c>
      <c r="G365" s="19">
        <v>1</v>
      </c>
      <c r="H365" s="19">
        <v>2008</v>
      </c>
      <c r="I365" s="19">
        <v>20080827</v>
      </c>
      <c r="J365" s="19" t="s">
        <v>1501</v>
      </c>
      <c r="K365" s="19">
        <v>6</v>
      </c>
      <c r="L365" s="19">
        <v>35</v>
      </c>
      <c r="M365" s="19">
        <v>23</v>
      </c>
      <c r="N365" s="19">
        <v>14</v>
      </c>
      <c r="O365" s="19" t="s">
        <v>1502</v>
      </c>
      <c r="P365" s="19">
        <v>5</v>
      </c>
      <c r="Q365" s="19" t="s">
        <v>1503</v>
      </c>
      <c r="R365" s="19"/>
      <c r="S365" s="19">
        <v>5000</v>
      </c>
      <c r="T365" s="19" t="s">
        <v>45</v>
      </c>
      <c r="U365" s="19"/>
      <c r="V365" s="19"/>
      <c r="W365" s="19"/>
      <c r="X365" s="19">
        <v>750</v>
      </c>
      <c r="Y365" s="19">
        <v>0</v>
      </c>
      <c r="Z365" s="19">
        <v>1</v>
      </c>
      <c r="AA365" s="19" t="s">
        <v>48</v>
      </c>
      <c r="AB365" s="19">
        <v>1</v>
      </c>
      <c r="AC365" s="19">
        <v>633369</v>
      </c>
      <c r="AD365" s="19">
        <v>12</v>
      </c>
      <c r="AE365" s="19"/>
      <c r="AF365" s="19"/>
      <c r="AG365" s="19"/>
      <c r="AH365" s="19">
        <v>105877</v>
      </c>
      <c r="AI365" s="19">
        <v>1</v>
      </c>
      <c r="AJ365" s="19"/>
      <c r="AK365" s="19"/>
      <c r="AL365" s="19"/>
      <c r="AM365" s="19"/>
      <c r="AN365" s="19"/>
      <c r="AO365" s="19">
        <v>1.91</v>
      </c>
      <c r="AP365" s="19" t="s">
        <v>1504</v>
      </c>
      <c r="AQ365" s="19" t="s">
        <v>1502</v>
      </c>
      <c r="AR365" s="19" t="s">
        <v>1540</v>
      </c>
      <c r="AS365" s="19" t="s">
        <v>1562</v>
      </c>
      <c r="AT365" s="19" t="s">
        <v>1563</v>
      </c>
      <c r="AU365" s="19" t="s">
        <v>1564</v>
      </c>
      <c r="AV365" s="19" t="s">
        <v>1565</v>
      </c>
      <c r="AW365" s="19">
        <v>2005</v>
      </c>
      <c r="AX365" s="19">
        <v>3</v>
      </c>
      <c r="AY365" s="19" t="s">
        <v>1566</v>
      </c>
      <c r="AZ365" s="19" t="s">
        <v>1567</v>
      </c>
      <c r="BA365" s="19">
        <v>2006</v>
      </c>
      <c r="BB365" t="str">
        <f>VLOOKUP(AC365,CTCwiretagcode!A$2:C$708,3,FALSE)</f>
        <v>SAM</v>
      </c>
      <c r="BC365" t="str">
        <f t="shared" si="11"/>
        <v>NT</v>
      </c>
      <c r="BD365">
        <f t="shared" si="12"/>
        <v>3</v>
      </c>
    </row>
    <row r="366" spans="1:56" x14ac:dyDescent="0.25">
      <c r="A366" s="19" t="s">
        <v>1501</v>
      </c>
      <c r="B366" s="19">
        <v>4.0999999999999996</v>
      </c>
      <c r="C366" s="19">
        <v>20120731</v>
      </c>
      <c r="D366" s="19" t="s">
        <v>41</v>
      </c>
      <c r="E366" s="19" t="s">
        <v>41</v>
      </c>
      <c r="F366" s="19">
        <v>1988455</v>
      </c>
      <c r="G366" s="19">
        <v>1</v>
      </c>
      <c r="H366" s="19">
        <v>2008</v>
      </c>
      <c r="I366" s="19">
        <v>20080827</v>
      </c>
      <c r="J366" s="19" t="s">
        <v>1501</v>
      </c>
      <c r="K366" s="19">
        <v>6</v>
      </c>
      <c r="L366" s="19">
        <v>35</v>
      </c>
      <c r="M366" s="19">
        <v>23</v>
      </c>
      <c r="N366" s="19">
        <v>17</v>
      </c>
      <c r="O366" s="19" t="s">
        <v>1502</v>
      </c>
      <c r="P366" s="19">
        <v>5</v>
      </c>
      <c r="Q366" s="19" t="s">
        <v>1503</v>
      </c>
      <c r="R366" s="19"/>
      <c r="S366" s="19">
        <v>5000</v>
      </c>
      <c r="T366" s="19" t="s">
        <v>45</v>
      </c>
      <c r="U366" s="19"/>
      <c r="V366" s="19"/>
      <c r="W366" s="19"/>
      <c r="X366" s="19">
        <v>760</v>
      </c>
      <c r="Y366" s="19">
        <v>0</v>
      </c>
      <c r="Z366" s="19">
        <v>1</v>
      </c>
      <c r="AA366" s="19" t="s">
        <v>48</v>
      </c>
      <c r="AB366" s="19">
        <v>1</v>
      </c>
      <c r="AC366" s="19">
        <v>633369</v>
      </c>
      <c r="AD366" s="19">
        <v>12</v>
      </c>
      <c r="AE366" s="19"/>
      <c r="AF366" s="19"/>
      <c r="AG366" s="19"/>
      <c r="AH366" s="19">
        <v>105877</v>
      </c>
      <c r="AI366" s="19">
        <v>1</v>
      </c>
      <c r="AJ366" s="19"/>
      <c r="AK366" s="19"/>
      <c r="AL366" s="19"/>
      <c r="AM366" s="19"/>
      <c r="AN366" s="19"/>
      <c r="AO366" s="19">
        <v>1.91</v>
      </c>
      <c r="AP366" s="19" t="s">
        <v>1504</v>
      </c>
      <c r="AQ366" s="19" t="s">
        <v>1502</v>
      </c>
      <c r="AR366" s="19" t="s">
        <v>1540</v>
      </c>
      <c r="AS366" s="19" t="s">
        <v>1562</v>
      </c>
      <c r="AT366" s="19" t="s">
        <v>1563</v>
      </c>
      <c r="AU366" s="19" t="s">
        <v>1564</v>
      </c>
      <c r="AV366" s="19" t="s">
        <v>1565</v>
      </c>
      <c r="AW366" s="19">
        <v>2005</v>
      </c>
      <c r="AX366" s="19">
        <v>3</v>
      </c>
      <c r="AY366" s="19" t="s">
        <v>1566</v>
      </c>
      <c r="AZ366" s="19" t="s">
        <v>1567</v>
      </c>
      <c r="BA366" s="19">
        <v>2006</v>
      </c>
      <c r="BB366" t="str">
        <f>VLOOKUP(AC366,CTCwiretagcode!A$2:C$708,3,FALSE)</f>
        <v>SAM</v>
      </c>
      <c r="BC366" t="str">
        <f t="shared" si="11"/>
        <v>Tr</v>
      </c>
      <c r="BD366">
        <f t="shared" si="12"/>
        <v>3</v>
      </c>
    </row>
    <row r="367" spans="1:56" x14ac:dyDescent="0.25">
      <c r="A367" s="19" t="s">
        <v>1501</v>
      </c>
      <c r="B367" s="19">
        <v>4.0999999999999996</v>
      </c>
      <c r="C367" s="19">
        <v>20120731</v>
      </c>
      <c r="D367" s="19" t="s">
        <v>41</v>
      </c>
      <c r="E367" s="19" t="s">
        <v>41</v>
      </c>
      <c r="F367" s="19">
        <v>1988463</v>
      </c>
      <c r="G367" s="19">
        <v>1</v>
      </c>
      <c r="H367" s="19">
        <v>2008</v>
      </c>
      <c r="I367" s="19">
        <v>20080827</v>
      </c>
      <c r="J367" s="19" t="s">
        <v>1501</v>
      </c>
      <c r="K367" s="19">
        <v>6</v>
      </c>
      <c r="L367" s="19">
        <v>35</v>
      </c>
      <c r="M367" s="19">
        <v>23</v>
      </c>
      <c r="N367" s="19">
        <v>17</v>
      </c>
      <c r="O367" s="19" t="s">
        <v>1502</v>
      </c>
      <c r="P367" s="19">
        <v>5</v>
      </c>
      <c r="Q367" s="19" t="s">
        <v>1503</v>
      </c>
      <c r="R367" s="19"/>
      <c r="S367" s="19">
        <v>5000</v>
      </c>
      <c r="T367" s="19" t="s">
        <v>110</v>
      </c>
      <c r="U367" s="19"/>
      <c r="V367" s="19"/>
      <c r="W367" s="19"/>
      <c r="X367" s="19">
        <v>780</v>
      </c>
      <c r="Y367" s="19">
        <v>0</v>
      </c>
      <c r="Z367" s="19">
        <v>1</v>
      </c>
      <c r="AA367" s="19" t="s">
        <v>48</v>
      </c>
      <c r="AB367" s="19">
        <v>1</v>
      </c>
      <c r="AC367" s="19">
        <v>633369</v>
      </c>
      <c r="AD367" s="19">
        <v>12</v>
      </c>
      <c r="AE367" s="19"/>
      <c r="AF367" s="19"/>
      <c r="AG367" s="19"/>
      <c r="AH367" s="19">
        <v>105877</v>
      </c>
      <c r="AI367" s="19">
        <v>1</v>
      </c>
      <c r="AJ367" s="19"/>
      <c r="AK367" s="19"/>
      <c r="AL367" s="19"/>
      <c r="AM367" s="19"/>
      <c r="AN367" s="19"/>
      <c r="AO367" s="19">
        <v>1.91</v>
      </c>
      <c r="AP367" s="19" t="s">
        <v>1504</v>
      </c>
      <c r="AQ367" s="19" t="s">
        <v>1502</v>
      </c>
      <c r="AR367" s="19" t="s">
        <v>1540</v>
      </c>
      <c r="AS367" s="19" t="s">
        <v>1562</v>
      </c>
      <c r="AT367" s="19" t="s">
        <v>1563</v>
      </c>
      <c r="AU367" s="19" t="s">
        <v>1564</v>
      </c>
      <c r="AV367" s="19" t="s">
        <v>1565</v>
      </c>
      <c r="AW367" s="19">
        <v>2005</v>
      </c>
      <c r="AX367" s="19">
        <v>3</v>
      </c>
      <c r="AY367" s="19" t="s">
        <v>1566</v>
      </c>
      <c r="AZ367" s="19" t="s">
        <v>1567</v>
      </c>
      <c r="BA367" s="19">
        <v>2006</v>
      </c>
      <c r="BB367" t="str">
        <f>VLOOKUP(AC367,CTCwiretagcode!A$2:C$708,3,FALSE)</f>
        <v>SAM</v>
      </c>
      <c r="BC367" t="str">
        <f t="shared" si="11"/>
        <v>Tr</v>
      </c>
      <c r="BD367">
        <f t="shared" si="12"/>
        <v>3</v>
      </c>
    </row>
    <row r="368" spans="1:56" x14ac:dyDescent="0.25">
      <c r="A368" s="19" t="s">
        <v>1501</v>
      </c>
      <c r="B368" s="19">
        <v>4.0999999999999996</v>
      </c>
      <c r="C368" s="19">
        <v>20120731</v>
      </c>
      <c r="D368" s="19" t="s">
        <v>41</v>
      </c>
      <c r="E368" s="19" t="s">
        <v>41</v>
      </c>
      <c r="F368" s="19">
        <v>1988494</v>
      </c>
      <c r="G368" s="19">
        <v>1</v>
      </c>
      <c r="H368" s="19">
        <v>2008</v>
      </c>
      <c r="I368" s="19">
        <v>20080827</v>
      </c>
      <c r="J368" s="19" t="s">
        <v>1501</v>
      </c>
      <c r="K368" s="19">
        <v>6</v>
      </c>
      <c r="L368" s="19">
        <v>35</v>
      </c>
      <c r="M368" s="19">
        <v>23</v>
      </c>
      <c r="N368" s="19">
        <v>17</v>
      </c>
      <c r="O368" s="19" t="s">
        <v>1502</v>
      </c>
      <c r="P368" s="19">
        <v>5</v>
      </c>
      <c r="Q368" s="19" t="s">
        <v>1503</v>
      </c>
      <c r="R368" s="19"/>
      <c r="S368" s="19">
        <v>5000</v>
      </c>
      <c r="T368" s="19" t="s">
        <v>110</v>
      </c>
      <c r="U368" s="19"/>
      <c r="V368" s="19"/>
      <c r="W368" s="19"/>
      <c r="X368" s="19">
        <v>750</v>
      </c>
      <c r="Y368" s="19">
        <v>0</v>
      </c>
      <c r="Z368" s="19">
        <v>1</v>
      </c>
      <c r="AA368" s="19" t="s">
        <v>48</v>
      </c>
      <c r="AB368" s="19">
        <v>1</v>
      </c>
      <c r="AC368" s="19">
        <v>633369</v>
      </c>
      <c r="AD368" s="19">
        <v>12</v>
      </c>
      <c r="AE368" s="19"/>
      <c r="AF368" s="19"/>
      <c r="AG368" s="19"/>
      <c r="AH368" s="19">
        <v>105877</v>
      </c>
      <c r="AI368" s="19">
        <v>1</v>
      </c>
      <c r="AJ368" s="19"/>
      <c r="AK368" s="19"/>
      <c r="AL368" s="19"/>
      <c r="AM368" s="19"/>
      <c r="AN368" s="19"/>
      <c r="AO368" s="19">
        <v>1.91</v>
      </c>
      <c r="AP368" s="19" t="s">
        <v>1504</v>
      </c>
      <c r="AQ368" s="19" t="s">
        <v>1502</v>
      </c>
      <c r="AR368" s="19" t="s">
        <v>1540</v>
      </c>
      <c r="AS368" s="19" t="s">
        <v>1562</v>
      </c>
      <c r="AT368" s="19" t="s">
        <v>1563</v>
      </c>
      <c r="AU368" s="19" t="s">
        <v>1564</v>
      </c>
      <c r="AV368" s="19" t="s">
        <v>1565</v>
      </c>
      <c r="AW368" s="19">
        <v>2005</v>
      </c>
      <c r="AX368" s="19">
        <v>3</v>
      </c>
      <c r="AY368" s="19" t="s">
        <v>1566</v>
      </c>
      <c r="AZ368" s="19" t="s">
        <v>1567</v>
      </c>
      <c r="BA368" s="19">
        <v>2006</v>
      </c>
      <c r="BB368" t="str">
        <f>VLOOKUP(AC368,CTCwiretagcode!A$2:C$708,3,FALSE)</f>
        <v>SAM</v>
      </c>
      <c r="BC368" t="str">
        <f t="shared" si="11"/>
        <v>Tr</v>
      </c>
      <c r="BD368">
        <f t="shared" si="12"/>
        <v>3</v>
      </c>
    </row>
    <row r="369" spans="1:56" x14ac:dyDescent="0.25">
      <c r="A369" s="19" t="s">
        <v>1501</v>
      </c>
      <c r="B369" s="19">
        <v>4.0999999999999996</v>
      </c>
      <c r="C369" s="19">
        <v>20120731</v>
      </c>
      <c r="D369" s="19" t="s">
        <v>41</v>
      </c>
      <c r="E369" s="19" t="s">
        <v>41</v>
      </c>
      <c r="F369" s="19">
        <v>1988497</v>
      </c>
      <c r="G369" s="19">
        <v>1</v>
      </c>
      <c r="H369" s="19">
        <v>2008</v>
      </c>
      <c r="I369" s="19">
        <v>20080827</v>
      </c>
      <c r="J369" s="19" t="s">
        <v>1501</v>
      </c>
      <c r="K369" s="19">
        <v>6</v>
      </c>
      <c r="L369" s="19">
        <v>35</v>
      </c>
      <c r="M369" s="19">
        <v>23</v>
      </c>
      <c r="N369" s="19">
        <v>17</v>
      </c>
      <c r="O369" s="19" t="s">
        <v>1502</v>
      </c>
      <c r="P369" s="19">
        <v>5</v>
      </c>
      <c r="Q369" s="19" t="s">
        <v>1503</v>
      </c>
      <c r="R369" s="19"/>
      <c r="S369" s="19">
        <v>5000</v>
      </c>
      <c r="T369" s="19" t="s">
        <v>110</v>
      </c>
      <c r="U369" s="19"/>
      <c r="V369" s="19"/>
      <c r="W369" s="19"/>
      <c r="X369" s="19">
        <v>680</v>
      </c>
      <c r="Y369" s="19">
        <v>0</v>
      </c>
      <c r="Z369" s="19">
        <v>1</v>
      </c>
      <c r="AA369" s="19" t="s">
        <v>48</v>
      </c>
      <c r="AB369" s="19">
        <v>1</v>
      </c>
      <c r="AC369" s="19">
        <v>633369</v>
      </c>
      <c r="AD369" s="19">
        <v>12</v>
      </c>
      <c r="AE369" s="19"/>
      <c r="AF369" s="19"/>
      <c r="AG369" s="19"/>
      <c r="AH369" s="19">
        <v>105877</v>
      </c>
      <c r="AI369" s="19">
        <v>1</v>
      </c>
      <c r="AJ369" s="19"/>
      <c r="AK369" s="19"/>
      <c r="AL369" s="19"/>
      <c r="AM369" s="19"/>
      <c r="AN369" s="19"/>
      <c r="AO369" s="19">
        <v>1.91</v>
      </c>
      <c r="AP369" s="19" t="s">
        <v>1504</v>
      </c>
      <c r="AQ369" s="19" t="s">
        <v>1502</v>
      </c>
      <c r="AR369" s="19" t="s">
        <v>1540</v>
      </c>
      <c r="AS369" s="19" t="s">
        <v>1562</v>
      </c>
      <c r="AT369" s="19" t="s">
        <v>1563</v>
      </c>
      <c r="AU369" s="19" t="s">
        <v>1564</v>
      </c>
      <c r="AV369" s="19" t="s">
        <v>1565</v>
      </c>
      <c r="AW369" s="19">
        <v>2005</v>
      </c>
      <c r="AX369" s="19">
        <v>3</v>
      </c>
      <c r="AY369" s="19" t="s">
        <v>1566</v>
      </c>
      <c r="AZ369" s="19" t="s">
        <v>1567</v>
      </c>
      <c r="BA369" s="19">
        <v>2006</v>
      </c>
      <c r="BB369" t="str">
        <f>VLOOKUP(AC369,CTCwiretagcode!A$2:C$708,3,FALSE)</f>
        <v>SAM</v>
      </c>
      <c r="BC369" t="str">
        <f t="shared" si="11"/>
        <v>Tr</v>
      </c>
      <c r="BD369">
        <f t="shared" si="12"/>
        <v>3</v>
      </c>
    </row>
    <row r="370" spans="1:56" x14ac:dyDescent="0.25">
      <c r="A370" s="19" t="s">
        <v>1501</v>
      </c>
      <c r="B370" s="19">
        <v>4.0999999999999996</v>
      </c>
      <c r="C370" s="19">
        <v>20120731</v>
      </c>
      <c r="D370" s="19" t="s">
        <v>41</v>
      </c>
      <c r="E370" s="19" t="s">
        <v>41</v>
      </c>
      <c r="F370" s="19">
        <v>1993478</v>
      </c>
      <c r="G370" s="19">
        <v>1</v>
      </c>
      <c r="H370" s="19">
        <v>2008</v>
      </c>
      <c r="I370" s="19">
        <v>20080827</v>
      </c>
      <c r="J370" s="19" t="s">
        <v>1501</v>
      </c>
      <c r="K370" s="19">
        <v>6</v>
      </c>
      <c r="L370" s="19">
        <v>35</v>
      </c>
      <c r="M370" s="19">
        <v>23</v>
      </c>
      <c r="N370" s="19">
        <v>17</v>
      </c>
      <c r="O370" s="19" t="s">
        <v>1502</v>
      </c>
      <c r="P370" s="19">
        <v>5</v>
      </c>
      <c r="Q370" s="19" t="s">
        <v>1503</v>
      </c>
      <c r="R370" s="19"/>
      <c r="S370" s="19">
        <v>5000</v>
      </c>
      <c r="T370" s="19" t="s">
        <v>110</v>
      </c>
      <c r="U370" s="19"/>
      <c r="V370" s="19"/>
      <c r="W370" s="19"/>
      <c r="X370" s="19">
        <v>760</v>
      </c>
      <c r="Y370" s="19">
        <v>0</v>
      </c>
      <c r="Z370" s="19">
        <v>1</v>
      </c>
      <c r="AA370" s="19" t="s">
        <v>48</v>
      </c>
      <c r="AB370" s="19">
        <v>1</v>
      </c>
      <c r="AC370" s="19">
        <v>633369</v>
      </c>
      <c r="AD370" s="19">
        <v>12</v>
      </c>
      <c r="AE370" s="19"/>
      <c r="AF370" s="19"/>
      <c r="AG370" s="19"/>
      <c r="AH370" s="19">
        <v>105877</v>
      </c>
      <c r="AI370" s="19">
        <v>1</v>
      </c>
      <c r="AJ370" s="19"/>
      <c r="AK370" s="19"/>
      <c r="AL370" s="19"/>
      <c r="AM370" s="19"/>
      <c r="AN370" s="19"/>
      <c r="AO370" s="19">
        <v>1.91</v>
      </c>
      <c r="AP370" s="19" t="s">
        <v>1504</v>
      </c>
      <c r="AQ370" s="19" t="s">
        <v>1502</v>
      </c>
      <c r="AR370" s="19" t="s">
        <v>1540</v>
      </c>
      <c r="AS370" s="19" t="s">
        <v>1562</v>
      </c>
      <c r="AT370" s="19" t="s">
        <v>1563</v>
      </c>
      <c r="AU370" s="19" t="s">
        <v>1564</v>
      </c>
      <c r="AV370" s="19" t="s">
        <v>1565</v>
      </c>
      <c r="AW370" s="19">
        <v>2005</v>
      </c>
      <c r="AX370" s="19">
        <v>3</v>
      </c>
      <c r="AY370" s="19" t="s">
        <v>1566</v>
      </c>
      <c r="AZ370" s="19" t="s">
        <v>1567</v>
      </c>
      <c r="BA370" s="19">
        <v>2006</v>
      </c>
      <c r="BB370" t="str">
        <f>VLOOKUP(AC370,CTCwiretagcode!A$2:C$708,3,FALSE)</f>
        <v>SAM</v>
      </c>
      <c r="BC370" t="str">
        <f t="shared" si="11"/>
        <v>Tr</v>
      </c>
      <c r="BD370">
        <f t="shared" si="12"/>
        <v>3</v>
      </c>
    </row>
    <row r="371" spans="1:56" x14ac:dyDescent="0.25">
      <c r="A371" s="19" t="s">
        <v>1501</v>
      </c>
      <c r="B371" s="19">
        <v>4.0999999999999996</v>
      </c>
      <c r="C371" s="19">
        <v>20120731</v>
      </c>
      <c r="D371" s="19" t="s">
        <v>41</v>
      </c>
      <c r="E371" s="19" t="s">
        <v>41</v>
      </c>
      <c r="F371" s="19">
        <v>1993490</v>
      </c>
      <c r="G371" s="19">
        <v>1</v>
      </c>
      <c r="H371" s="19">
        <v>2008</v>
      </c>
      <c r="I371" s="19">
        <v>20080827</v>
      </c>
      <c r="J371" s="19" t="s">
        <v>1501</v>
      </c>
      <c r="K371" s="19">
        <v>6</v>
      </c>
      <c r="L371" s="19">
        <v>35</v>
      </c>
      <c r="M371" s="19">
        <v>23</v>
      </c>
      <c r="N371" s="19">
        <v>17</v>
      </c>
      <c r="O371" s="19" t="s">
        <v>1502</v>
      </c>
      <c r="P371" s="19">
        <v>5</v>
      </c>
      <c r="Q371" s="19" t="s">
        <v>1503</v>
      </c>
      <c r="R371" s="19"/>
      <c r="S371" s="19">
        <v>5000</v>
      </c>
      <c r="T371" s="19" t="s">
        <v>110</v>
      </c>
      <c r="U371" s="19"/>
      <c r="V371" s="19"/>
      <c r="W371" s="19"/>
      <c r="X371" s="19">
        <v>700</v>
      </c>
      <c r="Y371" s="19">
        <v>0</v>
      </c>
      <c r="Z371" s="19">
        <v>1</v>
      </c>
      <c r="AA371" s="19" t="s">
        <v>48</v>
      </c>
      <c r="AB371" s="19">
        <v>1</v>
      </c>
      <c r="AC371" s="19">
        <v>633369</v>
      </c>
      <c r="AD371" s="19">
        <v>12</v>
      </c>
      <c r="AE371" s="19"/>
      <c r="AF371" s="19"/>
      <c r="AG371" s="19"/>
      <c r="AH371" s="19">
        <v>105877</v>
      </c>
      <c r="AI371" s="19">
        <v>1</v>
      </c>
      <c r="AJ371" s="19"/>
      <c r="AK371" s="19"/>
      <c r="AL371" s="19"/>
      <c r="AM371" s="19"/>
      <c r="AN371" s="19"/>
      <c r="AO371" s="19">
        <v>1.91</v>
      </c>
      <c r="AP371" s="19" t="s">
        <v>1504</v>
      </c>
      <c r="AQ371" s="19" t="s">
        <v>1502</v>
      </c>
      <c r="AR371" s="19" t="s">
        <v>1540</v>
      </c>
      <c r="AS371" s="19" t="s">
        <v>1562</v>
      </c>
      <c r="AT371" s="19" t="s">
        <v>1563</v>
      </c>
      <c r="AU371" s="19" t="s">
        <v>1564</v>
      </c>
      <c r="AV371" s="19" t="s">
        <v>1565</v>
      </c>
      <c r="AW371" s="19">
        <v>2005</v>
      </c>
      <c r="AX371" s="19">
        <v>3</v>
      </c>
      <c r="AY371" s="19" t="s">
        <v>1566</v>
      </c>
      <c r="AZ371" s="19" t="s">
        <v>1567</v>
      </c>
      <c r="BA371" s="19">
        <v>2006</v>
      </c>
      <c r="BB371" t="str">
        <f>VLOOKUP(AC371,CTCwiretagcode!A$2:C$708,3,FALSE)</f>
        <v>SAM</v>
      </c>
      <c r="BC371" t="str">
        <f t="shared" si="11"/>
        <v>Tr</v>
      </c>
      <c r="BD371">
        <f t="shared" si="12"/>
        <v>3</v>
      </c>
    </row>
    <row r="372" spans="1:56" x14ac:dyDescent="0.25">
      <c r="A372" s="19" t="s">
        <v>1501</v>
      </c>
      <c r="B372" s="19">
        <v>4.0999999999999996</v>
      </c>
      <c r="C372" s="19">
        <v>20120731</v>
      </c>
      <c r="D372" s="19" t="s">
        <v>41</v>
      </c>
      <c r="E372" s="19" t="s">
        <v>41</v>
      </c>
      <c r="F372" s="19">
        <v>1988475</v>
      </c>
      <c r="G372" s="19">
        <v>1</v>
      </c>
      <c r="H372" s="19">
        <v>2008</v>
      </c>
      <c r="I372" s="19">
        <v>20080827</v>
      </c>
      <c r="J372" s="19" t="s">
        <v>1501</v>
      </c>
      <c r="K372" s="19">
        <v>6</v>
      </c>
      <c r="L372" s="19">
        <v>35</v>
      </c>
      <c r="M372" s="19">
        <v>23</v>
      </c>
      <c r="N372" s="19">
        <v>17</v>
      </c>
      <c r="O372" s="19" t="s">
        <v>1502</v>
      </c>
      <c r="P372" s="19">
        <v>5</v>
      </c>
      <c r="Q372" s="19" t="s">
        <v>1503</v>
      </c>
      <c r="R372" s="19"/>
      <c r="S372" s="19">
        <v>5000</v>
      </c>
      <c r="T372" s="19" t="s">
        <v>110</v>
      </c>
      <c r="U372" s="19"/>
      <c r="V372" s="19"/>
      <c r="W372" s="19"/>
      <c r="X372" s="19">
        <v>720</v>
      </c>
      <c r="Y372" s="19">
        <v>0</v>
      </c>
      <c r="Z372" s="19">
        <v>1</v>
      </c>
      <c r="AA372" s="19" t="s">
        <v>48</v>
      </c>
      <c r="AB372" s="19">
        <v>1</v>
      </c>
      <c r="AC372" s="19">
        <v>633369</v>
      </c>
      <c r="AD372" s="19">
        <v>12</v>
      </c>
      <c r="AE372" s="19"/>
      <c r="AF372" s="19"/>
      <c r="AG372" s="19"/>
      <c r="AH372" s="19">
        <v>105877</v>
      </c>
      <c r="AI372" s="19">
        <v>1</v>
      </c>
      <c r="AJ372" s="19"/>
      <c r="AK372" s="19"/>
      <c r="AL372" s="19"/>
      <c r="AM372" s="19"/>
      <c r="AN372" s="19"/>
      <c r="AO372" s="19">
        <v>1.91</v>
      </c>
      <c r="AP372" s="19" t="s">
        <v>1504</v>
      </c>
      <c r="AQ372" s="19" t="s">
        <v>1502</v>
      </c>
      <c r="AR372" s="19" t="s">
        <v>1540</v>
      </c>
      <c r="AS372" s="19" t="s">
        <v>1562</v>
      </c>
      <c r="AT372" s="19" t="s">
        <v>1563</v>
      </c>
      <c r="AU372" s="19" t="s">
        <v>1564</v>
      </c>
      <c r="AV372" s="19" t="s">
        <v>1565</v>
      </c>
      <c r="AW372" s="19">
        <v>2005</v>
      </c>
      <c r="AX372" s="19">
        <v>3</v>
      </c>
      <c r="AY372" s="19" t="s">
        <v>1566</v>
      </c>
      <c r="AZ372" s="19" t="s">
        <v>1567</v>
      </c>
      <c r="BA372" s="19">
        <v>2006</v>
      </c>
      <c r="BB372" t="str">
        <f>VLOOKUP(AC372,CTCwiretagcode!A$2:C$708,3,FALSE)</f>
        <v>SAM</v>
      </c>
      <c r="BC372" t="str">
        <f t="shared" si="11"/>
        <v>Tr</v>
      </c>
      <c r="BD372">
        <f t="shared" si="12"/>
        <v>3</v>
      </c>
    </row>
    <row r="373" spans="1:56" x14ac:dyDescent="0.25">
      <c r="A373" s="19" t="s">
        <v>1501</v>
      </c>
      <c r="B373" s="19">
        <v>4.0999999999999996</v>
      </c>
      <c r="C373" s="19">
        <v>20120731</v>
      </c>
      <c r="D373" s="19" t="s">
        <v>41</v>
      </c>
      <c r="E373" s="19" t="s">
        <v>41</v>
      </c>
      <c r="F373" s="19">
        <v>1988479</v>
      </c>
      <c r="G373" s="19">
        <v>1</v>
      </c>
      <c r="H373" s="19">
        <v>2008</v>
      </c>
      <c r="I373" s="19">
        <v>20080827</v>
      </c>
      <c r="J373" s="19" t="s">
        <v>1501</v>
      </c>
      <c r="K373" s="19">
        <v>6</v>
      </c>
      <c r="L373" s="19">
        <v>35</v>
      </c>
      <c r="M373" s="19">
        <v>23</v>
      </c>
      <c r="N373" s="19">
        <v>17</v>
      </c>
      <c r="O373" s="19" t="s">
        <v>1502</v>
      </c>
      <c r="P373" s="19">
        <v>5</v>
      </c>
      <c r="Q373" s="19" t="s">
        <v>1503</v>
      </c>
      <c r="R373" s="19"/>
      <c r="S373" s="19">
        <v>5000</v>
      </c>
      <c r="T373" s="19" t="s">
        <v>110</v>
      </c>
      <c r="U373" s="19"/>
      <c r="V373" s="19"/>
      <c r="W373" s="19"/>
      <c r="X373" s="19">
        <v>670</v>
      </c>
      <c r="Y373" s="19">
        <v>0</v>
      </c>
      <c r="Z373" s="19">
        <v>1</v>
      </c>
      <c r="AA373" s="19" t="s">
        <v>48</v>
      </c>
      <c r="AB373" s="19">
        <v>1</v>
      </c>
      <c r="AC373" s="19">
        <v>633369</v>
      </c>
      <c r="AD373" s="19">
        <v>12</v>
      </c>
      <c r="AE373" s="19"/>
      <c r="AF373" s="19"/>
      <c r="AG373" s="19"/>
      <c r="AH373" s="19">
        <v>105877</v>
      </c>
      <c r="AI373" s="19">
        <v>1</v>
      </c>
      <c r="AJ373" s="19"/>
      <c r="AK373" s="19"/>
      <c r="AL373" s="19"/>
      <c r="AM373" s="19"/>
      <c r="AN373" s="19"/>
      <c r="AO373" s="19">
        <v>1.91</v>
      </c>
      <c r="AP373" s="19" t="s">
        <v>1504</v>
      </c>
      <c r="AQ373" s="19" t="s">
        <v>1502</v>
      </c>
      <c r="AR373" s="19" t="s">
        <v>1540</v>
      </c>
      <c r="AS373" s="19" t="s">
        <v>1562</v>
      </c>
      <c r="AT373" s="19" t="s">
        <v>1563</v>
      </c>
      <c r="AU373" s="19" t="s">
        <v>1564</v>
      </c>
      <c r="AV373" s="19" t="s">
        <v>1565</v>
      </c>
      <c r="AW373" s="19">
        <v>2005</v>
      </c>
      <c r="AX373" s="19">
        <v>3</v>
      </c>
      <c r="AY373" s="19" t="s">
        <v>1566</v>
      </c>
      <c r="AZ373" s="19" t="s">
        <v>1567</v>
      </c>
      <c r="BA373" s="19">
        <v>2006</v>
      </c>
      <c r="BB373" t="str">
        <f>VLOOKUP(AC373,CTCwiretagcode!A$2:C$708,3,FALSE)</f>
        <v>SAM</v>
      </c>
      <c r="BC373" t="str">
        <f t="shared" si="11"/>
        <v>Tr</v>
      </c>
      <c r="BD373">
        <f t="shared" si="12"/>
        <v>3</v>
      </c>
    </row>
    <row r="374" spans="1:56" x14ac:dyDescent="0.25">
      <c r="A374" s="19" t="s">
        <v>1501</v>
      </c>
      <c r="B374" s="19">
        <v>4.0999999999999996</v>
      </c>
      <c r="C374" s="19">
        <v>20120731</v>
      </c>
      <c r="D374" s="19" t="s">
        <v>41</v>
      </c>
      <c r="E374" s="19" t="s">
        <v>41</v>
      </c>
      <c r="F374" s="19">
        <v>1988487</v>
      </c>
      <c r="G374" s="19">
        <v>1</v>
      </c>
      <c r="H374" s="19">
        <v>2008</v>
      </c>
      <c r="I374" s="19">
        <v>20080827</v>
      </c>
      <c r="J374" s="19" t="s">
        <v>1501</v>
      </c>
      <c r="K374" s="19">
        <v>6</v>
      </c>
      <c r="L374" s="19">
        <v>35</v>
      </c>
      <c r="M374" s="19">
        <v>23</v>
      </c>
      <c r="N374" s="19">
        <v>17</v>
      </c>
      <c r="O374" s="19" t="s">
        <v>1502</v>
      </c>
      <c r="P374" s="19">
        <v>5</v>
      </c>
      <c r="Q374" s="19" t="s">
        <v>1503</v>
      </c>
      <c r="R374" s="19"/>
      <c r="S374" s="19">
        <v>5000</v>
      </c>
      <c r="T374" s="19" t="s">
        <v>45</v>
      </c>
      <c r="U374" s="19"/>
      <c r="V374" s="19"/>
      <c r="W374" s="19"/>
      <c r="X374" s="19">
        <v>690</v>
      </c>
      <c r="Y374" s="19">
        <v>0</v>
      </c>
      <c r="Z374" s="19">
        <v>1</v>
      </c>
      <c r="AA374" s="19" t="s">
        <v>48</v>
      </c>
      <c r="AB374" s="19">
        <v>1</v>
      </c>
      <c r="AC374" s="19">
        <v>633369</v>
      </c>
      <c r="AD374" s="19">
        <v>12</v>
      </c>
      <c r="AE374" s="19"/>
      <c r="AF374" s="19"/>
      <c r="AG374" s="19"/>
      <c r="AH374" s="19">
        <v>105877</v>
      </c>
      <c r="AI374" s="19">
        <v>1</v>
      </c>
      <c r="AJ374" s="19"/>
      <c r="AK374" s="19"/>
      <c r="AL374" s="19"/>
      <c r="AM374" s="19"/>
      <c r="AN374" s="19"/>
      <c r="AO374" s="19">
        <v>1.91</v>
      </c>
      <c r="AP374" s="19" t="s">
        <v>1504</v>
      </c>
      <c r="AQ374" s="19" t="s">
        <v>1502</v>
      </c>
      <c r="AR374" s="19" t="s">
        <v>1540</v>
      </c>
      <c r="AS374" s="19" t="s">
        <v>1562</v>
      </c>
      <c r="AT374" s="19" t="s">
        <v>1563</v>
      </c>
      <c r="AU374" s="19" t="s">
        <v>1564</v>
      </c>
      <c r="AV374" s="19" t="s">
        <v>1565</v>
      </c>
      <c r="AW374" s="19">
        <v>2005</v>
      </c>
      <c r="AX374" s="19">
        <v>3</v>
      </c>
      <c r="AY374" s="19" t="s">
        <v>1566</v>
      </c>
      <c r="AZ374" s="19" t="s">
        <v>1567</v>
      </c>
      <c r="BA374" s="19">
        <v>2006</v>
      </c>
      <c r="BB374" t="str">
        <f>VLOOKUP(AC374,CTCwiretagcode!A$2:C$708,3,FALSE)</f>
        <v>SAM</v>
      </c>
      <c r="BC374" t="str">
        <f t="shared" si="11"/>
        <v>Tr</v>
      </c>
      <c r="BD374">
        <f t="shared" si="12"/>
        <v>3</v>
      </c>
    </row>
    <row r="375" spans="1:56" x14ac:dyDescent="0.25">
      <c r="A375" s="19" t="s">
        <v>1501</v>
      </c>
      <c r="B375" s="19">
        <v>4.0999999999999996</v>
      </c>
      <c r="C375" s="19">
        <v>20120731</v>
      </c>
      <c r="D375" s="19" t="s">
        <v>41</v>
      </c>
      <c r="E375" s="19" t="s">
        <v>41</v>
      </c>
      <c r="F375" s="19">
        <v>1986557</v>
      </c>
      <c r="G375" s="19">
        <v>1</v>
      </c>
      <c r="H375" s="19">
        <v>2008</v>
      </c>
      <c r="I375" s="19">
        <v>20080828</v>
      </c>
      <c r="J375" s="19" t="s">
        <v>1501</v>
      </c>
      <c r="K375" s="19">
        <v>6</v>
      </c>
      <c r="L375" s="19">
        <v>35</v>
      </c>
      <c r="M375" s="19">
        <v>23</v>
      </c>
      <c r="N375" s="19">
        <v>49</v>
      </c>
      <c r="O375" s="19" t="s">
        <v>1502</v>
      </c>
      <c r="P375" s="19">
        <v>5</v>
      </c>
      <c r="Q375" s="19" t="s">
        <v>1503</v>
      </c>
      <c r="R375" s="19"/>
      <c r="S375" s="19">
        <v>5000</v>
      </c>
      <c r="T375" s="19" t="s">
        <v>110</v>
      </c>
      <c r="U375" s="19"/>
      <c r="V375" s="19"/>
      <c r="W375" s="19"/>
      <c r="X375" s="19">
        <v>680</v>
      </c>
      <c r="Y375" s="19">
        <v>0</v>
      </c>
      <c r="Z375" s="19">
        <v>1</v>
      </c>
      <c r="AA375" s="19" t="s">
        <v>48</v>
      </c>
      <c r="AB375" s="19">
        <v>1</v>
      </c>
      <c r="AC375" s="19">
        <v>633369</v>
      </c>
      <c r="AD375" s="19">
        <v>12</v>
      </c>
      <c r="AE375" s="19"/>
      <c r="AF375" s="19"/>
      <c r="AG375" s="19"/>
      <c r="AH375" s="19">
        <v>105877</v>
      </c>
      <c r="AI375" s="19">
        <v>1</v>
      </c>
      <c r="AJ375" s="19"/>
      <c r="AK375" s="19"/>
      <c r="AL375" s="19"/>
      <c r="AM375" s="19"/>
      <c r="AN375" s="19"/>
      <c r="AO375" s="19">
        <v>1.91</v>
      </c>
      <c r="AP375" s="19" t="s">
        <v>1504</v>
      </c>
      <c r="AQ375" s="19" t="s">
        <v>1502</v>
      </c>
      <c r="AR375" s="19" t="s">
        <v>1540</v>
      </c>
      <c r="AS375" s="19" t="s">
        <v>1562</v>
      </c>
      <c r="AT375" s="19" t="s">
        <v>1563</v>
      </c>
      <c r="AU375" s="19" t="s">
        <v>1564</v>
      </c>
      <c r="AV375" s="19" t="s">
        <v>1565</v>
      </c>
      <c r="AW375" s="19">
        <v>2005</v>
      </c>
      <c r="AX375" s="19">
        <v>3</v>
      </c>
      <c r="AY375" s="19" t="s">
        <v>1566</v>
      </c>
      <c r="AZ375" s="19" t="s">
        <v>1567</v>
      </c>
      <c r="BA375" s="19">
        <v>2006</v>
      </c>
      <c r="BB375" t="str">
        <f>VLOOKUP(AC375,CTCwiretagcode!A$2:C$708,3,FALSE)</f>
        <v>SAM</v>
      </c>
      <c r="BC375" t="str">
        <f t="shared" si="11"/>
        <v>mix</v>
      </c>
      <c r="BD375">
        <f t="shared" si="12"/>
        <v>3</v>
      </c>
    </row>
    <row r="376" spans="1:56" x14ac:dyDescent="0.25">
      <c r="A376" s="19" t="s">
        <v>1501</v>
      </c>
      <c r="B376" s="19">
        <v>4.0999999999999996</v>
      </c>
      <c r="C376" s="19">
        <v>20120731</v>
      </c>
      <c r="D376" s="19" t="s">
        <v>41</v>
      </c>
      <c r="E376" s="19" t="s">
        <v>41</v>
      </c>
      <c r="F376" s="19">
        <v>1986561</v>
      </c>
      <c r="G376" s="19">
        <v>1</v>
      </c>
      <c r="H376" s="19">
        <v>2008</v>
      </c>
      <c r="I376" s="19">
        <v>20080828</v>
      </c>
      <c r="J376" s="19" t="s">
        <v>1501</v>
      </c>
      <c r="K376" s="19">
        <v>6</v>
      </c>
      <c r="L376" s="19">
        <v>35</v>
      </c>
      <c r="M376" s="19">
        <v>23</v>
      </c>
      <c r="N376" s="19">
        <v>49</v>
      </c>
      <c r="O376" s="19" t="s">
        <v>1502</v>
      </c>
      <c r="P376" s="19">
        <v>5</v>
      </c>
      <c r="Q376" s="19" t="s">
        <v>1503</v>
      </c>
      <c r="R376" s="19"/>
      <c r="S376" s="19">
        <v>5000</v>
      </c>
      <c r="T376" s="19" t="s">
        <v>110</v>
      </c>
      <c r="U376" s="19"/>
      <c r="V376" s="19"/>
      <c r="W376" s="19"/>
      <c r="X376" s="19">
        <v>780</v>
      </c>
      <c r="Y376" s="19">
        <v>0</v>
      </c>
      <c r="Z376" s="19">
        <v>1</v>
      </c>
      <c r="AA376" s="19" t="s">
        <v>48</v>
      </c>
      <c r="AB376" s="19">
        <v>1</v>
      </c>
      <c r="AC376" s="19">
        <v>633369</v>
      </c>
      <c r="AD376" s="19">
        <v>12</v>
      </c>
      <c r="AE376" s="19"/>
      <c r="AF376" s="19"/>
      <c r="AG376" s="19"/>
      <c r="AH376" s="19">
        <v>105877</v>
      </c>
      <c r="AI376" s="19">
        <v>1</v>
      </c>
      <c r="AJ376" s="19"/>
      <c r="AK376" s="19"/>
      <c r="AL376" s="19"/>
      <c r="AM376" s="19"/>
      <c r="AN376" s="19"/>
      <c r="AO376" s="19">
        <v>1.91</v>
      </c>
      <c r="AP376" s="19" t="s">
        <v>1504</v>
      </c>
      <c r="AQ376" s="19" t="s">
        <v>1502</v>
      </c>
      <c r="AR376" s="19" t="s">
        <v>1540</v>
      </c>
      <c r="AS376" s="19" t="s">
        <v>1562</v>
      </c>
      <c r="AT376" s="19" t="s">
        <v>1563</v>
      </c>
      <c r="AU376" s="19" t="s">
        <v>1564</v>
      </c>
      <c r="AV376" s="19" t="s">
        <v>1565</v>
      </c>
      <c r="AW376" s="19">
        <v>2005</v>
      </c>
      <c r="AX376" s="19">
        <v>3</v>
      </c>
      <c r="AY376" s="19" t="s">
        <v>1566</v>
      </c>
      <c r="AZ376" s="19" t="s">
        <v>1567</v>
      </c>
      <c r="BA376" s="19">
        <v>2006</v>
      </c>
      <c r="BB376" t="str">
        <f>VLOOKUP(AC376,CTCwiretagcode!A$2:C$708,3,FALSE)</f>
        <v>SAM</v>
      </c>
      <c r="BC376" t="str">
        <f t="shared" si="11"/>
        <v>mix</v>
      </c>
      <c r="BD376">
        <f t="shared" si="12"/>
        <v>3</v>
      </c>
    </row>
    <row r="377" spans="1:56" x14ac:dyDescent="0.25">
      <c r="A377" s="19" t="s">
        <v>1501</v>
      </c>
      <c r="B377" s="19">
        <v>4.0999999999999996</v>
      </c>
      <c r="C377" s="19">
        <v>20120731</v>
      </c>
      <c r="D377" s="19" t="s">
        <v>41</v>
      </c>
      <c r="E377" s="19" t="s">
        <v>41</v>
      </c>
      <c r="F377" s="19">
        <v>1986565</v>
      </c>
      <c r="G377" s="19">
        <v>1</v>
      </c>
      <c r="H377" s="19">
        <v>2008</v>
      </c>
      <c r="I377" s="19">
        <v>20080828</v>
      </c>
      <c r="J377" s="19" t="s">
        <v>1501</v>
      </c>
      <c r="K377" s="19">
        <v>6</v>
      </c>
      <c r="L377" s="19">
        <v>35</v>
      </c>
      <c r="M377" s="19">
        <v>23</v>
      </c>
      <c r="N377" s="19">
        <v>49</v>
      </c>
      <c r="O377" s="19" t="s">
        <v>1502</v>
      </c>
      <c r="P377" s="19">
        <v>5</v>
      </c>
      <c r="Q377" s="19" t="s">
        <v>1503</v>
      </c>
      <c r="R377" s="19"/>
      <c r="S377" s="19">
        <v>5000</v>
      </c>
      <c r="T377" s="19" t="s">
        <v>110</v>
      </c>
      <c r="U377" s="19"/>
      <c r="V377" s="19"/>
      <c r="W377" s="19"/>
      <c r="X377" s="19">
        <v>830</v>
      </c>
      <c r="Y377" s="19">
        <v>0</v>
      </c>
      <c r="Z377" s="19">
        <v>1</v>
      </c>
      <c r="AA377" s="19" t="s">
        <v>48</v>
      </c>
      <c r="AB377" s="19">
        <v>1</v>
      </c>
      <c r="AC377" s="19">
        <v>633369</v>
      </c>
      <c r="AD377" s="19">
        <v>12</v>
      </c>
      <c r="AE377" s="19"/>
      <c r="AF377" s="19"/>
      <c r="AG377" s="19"/>
      <c r="AH377" s="19">
        <v>105877</v>
      </c>
      <c r="AI377" s="19">
        <v>1</v>
      </c>
      <c r="AJ377" s="19"/>
      <c r="AK377" s="19"/>
      <c r="AL377" s="19"/>
      <c r="AM377" s="19"/>
      <c r="AN377" s="19"/>
      <c r="AO377" s="19">
        <v>1.91</v>
      </c>
      <c r="AP377" s="19" t="s">
        <v>1504</v>
      </c>
      <c r="AQ377" s="19" t="s">
        <v>1502</v>
      </c>
      <c r="AR377" s="19" t="s">
        <v>1540</v>
      </c>
      <c r="AS377" s="19" t="s">
        <v>1562</v>
      </c>
      <c r="AT377" s="19" t="s">
        <v>1563</v>
      </c>
      <c r="AU377" s="19" t="s">
        <v>1564</v>
      </c>
      <c r="AV377" s="19" t="s">
        <v>1565</v>
      </c>
      <c r="AW377" s="19">
        <v>2005</v>
      </c>
      <c r="AX377" s="19">
        <v>3</v>
      </c>
      <c r="AY377" s="19" t="s">
        <v>1566</v>
      </c>
      <c r="AZ377" s="19" t="s">
        <v>1567</v>
      </c>
      <c r="BA377" s="19">
        <v>2006</v>
      </c>
      <c r="BB377" t="str">
        <f>VLOOKUP(AC377,CTCwiretagcode!A$2:C$708,3,FALSE)</f>
        <v>SAM</v>
      </c>
      <c r="BC377" t="str">
        <f t="shared" si="11"/>
        <v>mix</v>
      </c>
      <c r="BD377">
        <f t="shared" si="12"/>
        <v>3</v>
      </c>
    </row>
    <row r="378" spans="1:56" x14ac:dyDescent="0.25">
      <c r="A378" s="19" t="s">
        <v>1501</v>
      </c>
      <c r="B378" s="19">
        <v>4.0999999999999996</v>
      </c>
      <c r="C378" s="19">
        <v>20120731</v>
      </c>
      <c r="D378" s="19" t="s">
        <v>41</v>
      </c>
      <c r="E378" s="19" t="s">
        <v>41</v>
      </c>
      <c r="F378" s="19">
        <v>2001186</v>
      </c>
      <c r="G378" s="19">
        <v>1</v>
      </c>
      <c r="H378" s="19">
        <v>2008</v>
      </c>
      <c r="I378" s="19">
        <v>20080829</v>
      </c>
      <c r="J378" s="19" t="s">
        <v>1501</v>
      </c>
      <c r="K378" s="19">
        <v>6</v>
      </c>
      <c r="L378" s="19">
        <v>35</v>
      </c>
      <c r="M378" s="19">
        <v>23</v>
      </c>
      <c r="N378" s="19">
        <v>49</v>
      </c>
      <c r="O378" s="19" t="s">
        <v>1502</v>
      </c>
      <c r="P378" s="19">
        <v>5</v>
      </c>
      <c r="Q378" s="19" t="s">
        <v>1503</v>
      </c>
      <c r="R378" s="19"/>
      <c r="S378" s="19">
        <v>5000</v>
      </c>
      <c r="T378" s="19" t="s">
        <v>110</v>
      </c>
      <c r="U378" s="19"/>
      <c r="V378" s="19"/>
      <c r="W378" s="19"/>
      <c r="X378" s="19">
        <v>760</v>
      </c>
      <c r="Y378" s="19">
        <v>0</v>
      </c>
      <c r="Z378" s="19">
        <v>1</v>
      </c>
      <c r="AA378" s="19" t="s">
        <v>48</v>
      </c>
      <c r="AB378" s="19">
        <v>1</v>
      </c>
      <c r="AC378" s="19">
        <v>633369</v>
      </c>
      <c r="AD378" s="19">
        <v>12</v>
      </c>
      <c r="AE378" s="19"/>
      <c r="AF378" s="19"/>
      <c r="AG378" s="19"/>
      <c r="AH378" s="19">
        <v>105877</v>
      </c>
      <c r="AI378" s="19">
        <v>1</v>
      </c>
      <c r="AJ378" s="19"/>
      <c r="AK378" s="19"/>
      <c r="AL378" s="19"/>
      <c r="AM378" s="19"/>
      <c r="AN378" s="19"/>
      <c r="AO378" s="19">
        <v>1.91</v>
      </c>
      <c r="AP378" s="19" t="s">
        <v>1504</v>
      </c>
      <c r="AQ378" s="19" t="s">
        <v>1502</v>
      </c>
      <c r="AR378" s="19" t="s">
        <v>1540</v>
      </c>
      <c r="AS378" s="19" t="s">
        <v>1562</v>
      </c>
      <c r="AT378" s="19" t="s">
        <v>1563</v>
      </c>
      <c r="AU378" s="19" t="s">
        <v>1564</v>
      </c>
      <c r="AV378" s="19" t="s">
        <v>1565</v>
      </c>
      <c r="AW378" s="19">
        <v>2005</v>
      </c>
      <c r="AX378" s="19">
        <v>3</v>
      </c>
      <c r="AY378" s="19" t="s">
        <v>1566</v>
      </c>
      <c r="AZ378" s="19" t="s">
        <v>1567</v>
      </c>
      <c r="BA378" s="19">
        <v>2006</v>
      </c>
      <c r="BB378" t="str">
        <f>VLOOKUP(AC378,CTCwiretagcode!A$2:C$708,3,FALSE)</f>
        <v>SAM</v>
      </c>
      <c r="BC378" t="str">
        <f t="shared" si="11"/>
        <v>mix</v>
      </c>
      <c r="BD378">
        <f t="shared" si="12"/>
        <v>3</v>
      </c>
    </row>
    <row r="379" spans="1:56" x14ac:dyDescent="0.25">
      <c r="A379" s="19" t="s">
        <v>1501</v>
      </c>
      <c r="B379" s="19">
        <v>4.0999999999999996</v>
      </c>
      <c r="C379" s="19">
        <v>20120731</v>
      </c>
      <c r="D379" s="19" t="s">
        <v>41</v>
      </c>
      <c r="E379" s="19" t="s">
        <v>41</v>
      </c>
      <c r="F379" s="19">
        <v>2001199</v>
      </c>
      <c r="G379" s="19">
        <v>1</v>
      </c>
      <c r="H379" s="19">
        <v>2008</v>
      </c>
      <c r="I379" s="19">
        <v>20080829</v>
      </c>
      <c r="J379" s="19" t="s">
        <v>1501</v>
      </c>
      <c r="K379" s="19">
        <v>6</v>
      </c>
      <c r="L379" s="19">
        <v>35</v>
      </c>
      <c r="M379" s="19">
        <v>23</v>
      </c>
      <c r="N379" s="19">
        <v>49</v>
      </c>
      <c r="O379" s="19" t="s">
        <v>1502</v>
      </c>
      <c r="P379" s="19">
        <v>5</v>
      </c>
      <c r="Q379" s="19" t="s">
        <v>1503</v>
      </c>
      <c r="R379" s="19"/>
      <c r="S379" s="19">
        <v>5000</v>
      </c>
      <c r="T379" s="19" t="s">
        <v>45</v>
      </c>
      <c r="U379" s="19"/>
      <c r="V379" s="19"/>
      <c r="W379" s="19"/>
      <c r="X379" s="19">
        <v>800</v>
      </c>
      <c r="Y379" s="19">
        <v>0</v>
      </c>
      <c r="Z379" s="19">
        <v>1</v>
      </c>
      <c r="AA379" s="19" t="s">
        <v>48</v>
      </c>
      <c r="AB379" s="19">
        <v>1</v>
      </c>
      <c r="AC379" s="19">
        <v>633369</v>
      </c>
      <c r="AD379" s="19">
        <v>12</v>
      </c>
      <c r="AE379" s="19"/>
      <c r="AF379" s="19"/>
      <c r="AG379" s="19"/>
      <c r="AH379" s="19">
        <v>105877</v>
      </c>
      <c r="AI379" s="19">
        <v>1</v>
      </c>
      <c r="AJ379" s="19"/>
      <c r="AK379" s="19"/>
      <c r="AL379" s="19"/>
      <c r="AM379" s="19"/>
      <c r="AN379" s="19"/>
      <c r="AO379" s="19">
        <v>1.91</v>
      </c>
      <c r="AP379" s="19" t="s">
        <v>1504</v>
      </c>
      <c r="AQ379" s="19" t="s">
        <v>1502</v>
      </c>
      <c r="AR379" s="19" t="s">
        <v>1540</v>
      </c>
      <c r="AS379" s="19" t="s">
        <v>1562</v>
      </c>
      <c r="AT379" s="19" t="s">
        <v>1563</v>
      </c>
      <c r="AU379" s="19" t="s">
        <v>1564</v>
      </c>
      <c r="AV379" s="19" t="s">
        <v>1565</v>
      </c>
      <c r="AW379" s="19">
        <v>2005</v>
      </c>
      <c r="AX379" s="19">
        <v>3</v>
      </c>
      <c r="AY379" s="19" t="s">
        <v>1566</v>
      </c>
      <c r="AZ379" s="19" t="s">
        <v>1567</v>
      </c>
      <c r="BA379" s="19">
        <v>2006</v>
      </c>
      <c r="BB379" t="str">
        <f>VLOOKUP(AC379,CTCwiretagcode!A$2:C$708,3,FALSE)</f>
        <v>SAM</v>
      </c>
      <c r="BC379" t="str">
        <f t="shared" si="11"/>
        <v>mix</v>
      </c>
      <c r="BD379">
        <f t="shared" si="12"/>
        <v>3</v>
      </c>
    </row>
    <row r="380" spans="1:56" x14ac:dyDescent="0.25">
      <c r="A380" s="19" t="s">
        <v>1501</v>
      </c>
      <c r="B380" s="19">
        <v>4.0999999999999996</v>
      </c>
      <c r="C380" s="19">
        <v>20120731</v>
      </c>
      <c r="D380" s="19" t="s">
        <v>41</v>
      </c>
      <c r="E380" s="19" t="s">
        <v>41</v>
      </c>
      <c r="F380" s="19">
        <v>2001206</v>
      </c>
      <c r="G380" s="19">
        <v>1</v>
      </c>
      <c r="H380" s="19">
        <v>2008</v>
      </c>
      <c r="I380" s="19">
        <v>20080829</v>
      </c>
      <c r="J380" s="19" t="s">
        <v>1501</v>
      </c>
      <c r="K380" s="19">
        <v>6</v>
      </c>
      <c r="L380" s="19">
        <v>35</v>
      </c>
      <c r="M380" s="19">
        <v>23</v>
      </c>
      <c r="N380" s="19">
        <v>49</v>
      </c>
      <c r="O380" s="19" t="s">
        <v>1502</v>
      </c>
      <c r="P380" s="19">
        <v>5</v>
      </c>
      <c r="Q380" s="19" t="s">
        <v>1503</v>
      </c>
      <c r="R380" s="19"/>
      <c r="S380" s="19">
        <v>5000</v>
      </c>
      <c r="T380" s="19" t="s">
        <v>110</v>
      </c>
      <c r="U380" s="19"/>
      <c r="V380" s="19"/>
      <c r="W380" s="19"/>
      <c r="X380" s="19">
        <v>670</v>
      </c>
      <c r="Y380" s="19">
        <v>0</v>
      </c>
      <c r="Z380" s="19">
        <v>1</v>
      </c>
      <c r="AA380" s="19" t="s">
        <v>48</v>
      </c>
      <c r="AB380" s="19">
        <v>1</v>
      </c>
      <c r="AC380" s="19">
        <v>633369</v>
      </c>
      <c r="AD380" s="19">
        <v>12</v>
      </c>
      <c r="AE380" s="19"/>
      <c r="AF380" s="19"/>
      <c r="AG380" s="19"/>
      <c r="AH380" s="19">
        <v>105877</v>
      </c>
      <c r="AI380" s="19">
        <v>1</v>
      </c>
      <c r="AJ380" s="19"/>
      <c r="AK380" s="19"/>
      <c r="AL380" s="19"/>
      <c r="AM380" s="19"/>
      <c r="AN380" s="19"/>
      <c r="AO380" s="19">
        <v>1.91</v>
      </c>
      <c r="AP380" s="19" t="s">
        <v>1504</v>
      </c>
      <c r="AQ380" s="19" t="s">
        <v>1502</v>
      </c>
      <c r="AR380" s="19" t="s">
        <v>1540</v>
      </c>
      <c r="AS380" s="19" t="s">
        <v>1562</v>
      </c>
      <c r="AT380" s="19" t="s">
        <v>1563</v>
      </c>
      <c r="AU380" s="19" t="s">
        <v>1564</v>
      </c>
      <c r="AV380" s="19" t="s">
        <v>1565</v>
      </c>
      <c r="AW380" s="19">
        <v>2005</v>
      </c>
      <c r="AX380" s="19">
        <v>3</v>
      </c>
      <c r="AY380" s="19" t="s">
        <v>1566</v>
      </c>
      <c r="AZ380" s="19" t="s">
        <v>1567</v>
      </c>
      <c r="BA380" s="19">
        <v>2006</v>
      </c>
      <c r="BB380" t="str">
        <f>VLOOKUP(AC380,CTCwiretagcode!A$2:C$708,3,FALSE)</f>
        <v>SAM</v>
      </c>
      <c r="BC380" t="str">
        <f t="shared" si="11"/>
        <v>mix</v>
      </c>
      <c r="BD380">
        <f t="shared" si="12"/>
        <v>3</v>
      </c>
    </row>
    <row r="381" spans="1:56" x14ac:dyDescent="0.25">
      <c r="A381" s="19" t="s">
        <v>1501</v>
      </c>
      <c r="B381" s="19">
        <v>4.0999999999999996</v>
      </c>
      <c r="C381" s="19">
        <v>20120731</v>
      </c>
      <c r="D381" s="19" t="s">
        <v>41</v>
      </c>
      <c r="E381" s="19" t="s">
        <v>41</v>
      </c>
      <c r="F381" s="19">
        <v>2001210</v>
      </c>
      <c r="G381" s="19">
        <v>1</v>
      </c>
      <c r="H381" s="19">
        <v>2008</v>
      </c>
      <c r="I381" s="19">
        <v>20080829</v>
      </c>
      <c r="J381" s="19" t="s">
        <v>1501</v>
      </c>
      <c r="K381" s="19">
        <v>6</v>
      </c>
      <c r="L381" s="19">
        <v>35</v>
      </c>
      <c r="M381" s="19">
        <v>23</v>
      </c>
      <c r="N381" s="19">
        <v>49</v>
      </c>
      <c r="O381" s="19" t="s">
        <v>1502</v>
      </c>
      <c r="P381" s="19">
        <v>5</v>
      </c>
      <c r="Q381" s="19" t="s">
        <v>1503</v>
      </c>
      <c r="R381" s="19"/>
      <c r="S381" s="19">
        <v>5000</v>
      </c>
      <c r="T381" s="19" t="s">
        <v>110</v>
      </c>
      <c r="U381" s="19"/>
      <c r="V381" s="19"/>
      <c r="W381" s="19"/>
      <c r="X381" s="19">
        <v>730</v>
      </c>
      <c r="Y381" s="19">
        <v>0</v>
      </c>
      <c r="Z381" s="19">
        <v>1</v>
      </c>
      <c r="AA381" s="19" t="s">
        <v>48</v>
      </c>
      <c r="AB381" s="19">
        <v>1</v>
      </c>
      <c r="AC381" s="19">
        <v>633369</v>
      </c>
      <c r="AD381" s="19">
        <v>12</v>
      </c>
      <c r="AE381" s="19"/>
      <c r="AF381" s="19"/>
      <c r="AG381" s="19"/>
      <c r="AH381" s="19">
        <v>105877</v>
      </c>
      <c r="AI381" s="19">
        <v>1</v>
      </c>
      <c r="AJ381" s="19"/>
      <c r="AK381" s="19"/>
      <c r="AL381" s="19"/>
      <c r="AM381" s="19"/>
      <c r="AN381" s="19"/>
      <c r="AO381" s="19">
        <v>1.91</v>
      </c>
      <c r="AP381" s="19" t="s">
        <v>1504</v>
      </c>
      <c r="AQ381" s="19" t="s">
        <v>1502</v>
      </c>
      <c r="AR381" s="19" t="s">
        <v>1540</v>
      </c>
      <c r="AS381" s="19" t="s">
        <v>1562</v>
      </c>
      <c r="AT381" s="19" t="s">
        <v>1563</v>
      </c>
      <c r="AU381" s="19" t="s">
        <v>1564</v>
      </c>
      <c r="AV381" s="19" t="s">
        <v>1565</v>
      </c>
      <c r="AW381" s="19">
        <v>2005</v>
      </c>
      <c r="AX381" s="19">
        <v>3</v>
      </c>
      <c r="AY381" s="19" t="s">
        <v>1566</v>
      </c>
      <c r="AZ381" s="19" t="s">
        <v>1567</v>
      </c>
      <c r="BA381" s="19">
        <v>2006</v>
      </c>
      <c r="BB381" t="str">
        <f>VLOOKUP(AC381,CTCwiretagcode!A$2:C$708,3,FALSE)</f>
        <v>SAM</v>
      </c>
      <c r="BC381" t="str">
        <f t="shared" si="11"/>
        <v>mix</v>
      </c>
      <c r="BD381">
        <f t="shared" si="12"/>
        <v>3</v>
      </c>
    </row>
    <row r="382" spans="1:56" x14ac:dyDescent="0.25">
      <c r="A382" s="19" t="s">
        <v>1501</v>
      </c>
      <c r="B382" s="19">
        <v>4.0999999999999996</v>
      </c>
      <c r="C382" s="19">
        <v>20120731</v>
      </c>
      <c r="D382" s="19" t="s">
        <v>41</v>
      </c>
      <c r="E382" s="19" t="s">
        <v>41</v>
      </c>
      <c r="F382" s="19">
        <v>2006510</v>
      </c>
      <c r="G382" s="19">
        <v>1</v>
      </c>
      <c r="H382" s="19">
        <v>2008</v>
      </c>
      <c r="I382" s="19">
        <v>20080829</v>
      </c>
      <c r="J382" s="19" t="s">
        <v>1501</v>
      </c>
      <c r="K382" s="19">
        <v>6</v>
      </c>
      <c r="L382" s="19">
        <v>35</v>
      </c>
      <c r="M382" s="19">
        <v>23</v>
      </c>
      <c r="N382" s="19">
        <v>17</v>
      </c>
      <c r="O382" s="19" t="s">
        <v>1502</v>
      </c>
      <c r="P382" s="19">
        <v>5</v>
      </c>
      <c r="Q382" s="19" t="s">
        <v>1503</v>
      </c>
      <c r="R382" s="19"/>
      <c r="S382" s="19">
        <v>5000</v>
      </c>
      <c r="T382" s="19" t="s">
        <v>110</v>
      </c>
      <c r="U382" s="19"/>
      <c r="V382" s="19"/>
      <c r="W382" s="19"/>
      <c r="X382" s="19">
        <v>740</v>
      </c>
      <c r="Y382" s="19">
        <v>0</v>
      </c>
      <c r="Z382" s="19">
        <v>1</v>
      </c>
      <c r="AA382" s="19" t="s">
        <v>48</v>
      </c>
      <c r="AB382" s="19">
        <v>1</v>
      </c>
      <c r="AC382" s="19">
        <v>633369</v>
      </c>
      <c r="AD382" s="19">
        <v>12</v>
      </c>
      <c r="AE382" s="19"/>
      <c r="AF382" s="19"/>
      <c r="AG382" s="19"/>
      <c r="AH382" s="19">
        <v>105877</v>
      </c>
      <c r="AI382" s="19">
        <v>1</v>
      </c>
      <c r="AJ382" s="19"/>
      <c r="AK382" s="19"/>
      <c r="AL382" s="19"/>
      <c r="AM382" s="19"/>
      <c r="AN382" s="19"/>
      <c r="AO382" s="19">
        <v>1.91</v>
      </c>
      <c r="AP382" s="19" t="s">
        <v>1504</v>
      </c>
      <c r="AQ382" s="19" t="s">
        <v>1502</v>
      </c>
      <c r="AR382" s="19" t="s">
        <v>1540</v>
      </c>
      <c r="AS382" s="19" t="s">
        <v>1562</v>
      </c>
      <c r="AT382" s="19" t="s">
        <v>1563</v>
      </c>
      <c r="AU382" s="19" t="s">
        <v>1564</v>
      </c>
      <c r="AV382" s="19" t="s">
        <v>1565</v>
      </c>
      <c r="AW382" s="19">
        <v>2005</v>
      </c>
      <c r="AX382" s="19">
        <v>3</v>
      </c>
      <c r="AY382" s="19" t="s">
        <v>1566</v>
      </c>
      <c r="AZ382" s="19" t="s">
        <v>1567</v>
      </c>
      <c r="BA382" s="19">
        <v>2006</v>
      </c>
      <c r="BB382" t="str">
        <f>VLOOKUP(AC382,CTCwiretagcode!A$2:C$708,3,FALSE)</f>
        <v>SAM</v>
      </c>
      <c r="BC382" t="str">
        <f t="shared" si="11"/>
        <v>Tr</v>
      </c>
      <c r="BD382">
        <f t="shared" si="12"/>
        <v>3</v>
      </c>
    </row>
    <row r="383" spans="1:56" x14ac:dyDescent="0.25">
      <c r="A383" s="19" t="s">
        <v>1501</v>
      </c>
      <c r="B383" s="19">
        <v>4.0999999999999996</v>
      </c>
      <c r="C383" s="19">
        <v>20120731</v>
      </c>
      <c r="D383" s="19" t="s">
        <v>41</v>
      </c>
      <c r="E383" s="19" t="s">
        <v>41</v>
      </c>
      <c r="F383" s="19">
        <v>1988374</v>
      </c>
      <c r="G383" s="19">
        <v>1</v>
      </c>
      <c r="H383" s="19">
        <v>2008</v>
      </c>
      <c r="I383" s="19">
        <v>20080902</v>
      </c>
      <c r="J383" s="19" t="s">
        <v>1501</v>
      </c>
      <c r="K383" s="19">
        <v>6</v>
      </c>
      <c r="L383" s="19">
        <v>36</v>
      </c>
      <c r="M383" s="19">
        <v>23</v>
      </c>
      <c r="N383" s="19">
        <v>14</v>
      </c>
      <c r="O383" s="19" t="s">
        <v>1502</v>
      </c>
      <c r="P383" s="19">
        <v>5</v>
      </c>
      <c r="Q383" s="19" t="s">
        <v>1503</v>
      </c>
      <c r="R383" s="19"/>
      <c r="S383" s="19">
        <v>5000</v>
      </c>
      <c r="T383" s="19" t="s">
        <v>45</v>
      </c>
      <c r="U383" s="19"/>
      <c r="V383" s="19"/>
      <c r="W383" s="19"/>
      <c r="X383" s="19">
        <v>730</v>
      </c>
      <c r="Y383" s="19">
        <v>0</v>
      </c>
      <c r="Z383" s="19">
        <v>1</v>
      </c>
      <c r="AA383" s="19" t="s">
        <v>48</v>
      </c>
      <c r="AB383" s="19">
        <v>1</v>
      </c>
      <c r="AC383" s="19">
        <v>633369</v>
      </c>
      <c r="AD383" s="19">
        <v>12</v>
      </c>
      <c r="AE383" s="19"/>
      <c r="AF383" s="19"/>
      <c r="AG383" s="19"/>
      <c r="AH383" s="19">
        <v>105878</v>
      </c>
      <c r="AI383" s="19">
        <v>1</v>
      </c>
      <c r="AJ383" s="19"/>
      <c r="AK383" s="19"/>
      <c r="AL383" s="19"/>
      <c r="AM383" s="19"/>
      <c r="AN383" s="19"/>
      <c r="AO383" s="19">
        <v>1.56</v>
      </c>
      <c r="AP383" s="19" t="s">
        <v>1504</v>
      </c>
      <c r="AQ383" s="19" t="s">
        <v>1502</v>
      </c>
      <c r="AR383" s="19" t="s">
        <v>1540</v>
      </c>
      <c r="AS383" s="19" t="s">
        <v>1562</v>
      </c>
      <c r="AT383" s="19" t="s">
        <v>1563</v>
      </c>
      <c r="AU383" s="19" t="s">
        <v>1564</v>
      </c>
      <c r="AV383" s="19" t="s">
        <v>1565</v>
      </c>
      <c r="AW383" s="19">
        <v>2005</v>
      </c>
      <c r="AX383" s="19">
        <v>3</v>
      </c>
      <c r="AY383" s="19" t="s">
        <v>1566</v>
      </c>
      <c r="AZ383" s="19" t="s">
        <v>1567</v>
      </c>
      <c r="BA383" s="19">
        <v>2006</v>
      </c>
      <c r="BB383" t="str">
        <f>VLOOKUP(AC383,CTCwiretagcode!A$2:C$708,3,FALSE)</f>
        <v>SAM</v>
      </c>
      <c r="BC383" t="str">
        <f t="shared" si="11"/>
        <v>NT</v>
      </c>
      <c r="BD383">
        <f t="shared" si="12"/>
        <v>3</v>
      </c>
    </row>
    <row r="384" spans="1:56" x14ac:dyDescent="0.25">
      <c r="A384" s="19" t="s">
        <v>1501</v>
      </c>
      <c r="B384" s="19">
        <v>4.0999999999999996</v>
      </c>
      <c r="C384" s="19">
        <v>20120731</v>
      </c>
      <c r="D384" s="19" t="s">
        <v>41</v>
      </c>
      <c r="E384" s="19" t="s">
        <v>41</v>
      </c>
      <c r="F384" s="19">
        <v>1993344</v>
      </c>
      <c r="G384" s="19">
        <v>1</v>
      </c>
      <c r="H384" s="19">
        <v>2008</v>
      </c>
      <c r="I384" s="19">
        <v>20080902</v>
      </c>
      <c r="J384" s="19" t="s">
        <v>1501</v>
      </c>
      <c r="K384" s="19">
        <v>6</v>
      </c>
      <c r="L384" s="19">
        <v>36</v>
      </c>
      <c r="M384" s="19">
        <v>23</v>
      </c>
      <c r="N384" s="19">
        <v>49</v>
      </c>
      <c r="O384" s="19" t="s">
        <v>1502</v>
      </c>
      <c r="P384" s="19">
        <v>5</v>
      </c>
      <c r="Q384" s="19" t="s">
        <v>1503</v>
      </c>
      <c r="R384" s="19"/>
      <c r="S384" s="19">
        <v>5000</v>
      </c>
      <c r="T384" s="19" t="s">
        <v>45</v>
      </c>
      <c r="U384" s="19"/>
      <c r="V384" s="19"/>
      <c r="W384" s="19"/>
      <c r="X384" s="19">
        <v>650</v>
      </c>
      <c r="Y384" s="19">
        <v>0</v>
      </c>
      <c r="Z384" s="19">
        <v>1</v>
      </c>
      <c r="AA384" s="19" t="s">
        <v>48</v>
      </c>
      <c r="AB384" s="19">
        <v>1</v>
      </c>
      <c r="AC384" s="19">
        <v>633369</v>
      </c>
      <c r="AD384" s="19">
        <v>12</v>
      </c>
      <c r="AE384" s="19"/>
      <c r="AF384" s="19"/>
      <c r="AG384" s="19"/>
      <c r="AH384" s="19">
        <v>105878</v>
      </c>
      <c r="AI384" s="19">
        <v>1</v>
      </c>
      <c r="AJ384" s="19"/>
      <c r="AK384" s="19"/>
      <c r="AL384" s="19"/>
      <c r="AM384" s="19"/>
      <c r="AN384" s="19"/>
      <c r="AO384" s="19">
        <v>1.56</v>
      </c>
      <c r="AP384" s="19" t="s">
        <v>1504</v>
      </c>
      <c r="AQ384" s="19" t="s">
        <v>1502</v>
      </c>
      <c r="AR384" s="19" t="s">
        <v>1540</v>
      </c>
      <c r="AS384" s="19" t="s">
        <v>1562</v>
      </c>
      <c r="AT384" s="19" t="s">
        <v>1563</v>
      </c>
      <c r="AU384" s="19" t="s">
        <v>1564</v>
      </c>
      <c r="AV384" s="19" t="s">
        <v>1565</v>
      </c>
      <c r="AW384" s="19">
        <v>2005</v>
      </c>
      <c r="AX384" s="19">
        <v>3</v>
      </c>
      <c r="AY384" s="19" t="s">
        <v>1566</v>
      </c>
      <c r="AZ384" s="19" t="s">
        <v>1567</v>
      </c>
      <c r="BA384" s="19">
        <v>2006</v>
      </c>
      <c r="BB384" t="str">
        <f>VLOOKUP(AC384,CTCwiretagcode!A$2:C$708,3,FALSE)</f>
        <v>SAM</v>
      </c>
      <c r="BC384" t="str">
        <f t="shared" si="11"/>
        <v>mix</v>
      </c>
      <c r="BD384">
        <f t="shared" si="12"/>
        <v>3</v>
      </c>
    </row>
    <row r="385" spans="1:56" x14ac:dyDescent="0.25">
      <c r="A385" s="19" t="s">
        <v>1501</v>
      </c>
      <c r="B385" s="19">
        <v>4.0999999999999996</v>
      </c>
      <c r="C385" s="19">
        <v>20120731</v>
      </c>
      <c r="D385" s="19" t="s">
        <v>41</v>
      </c>
      <c r="E385" s="19" t="s">
        <v>41</v>
      </c>
      <c r="F385" s="19">
        <v>1993315</v>
      </c>
      <c r="G385" s="19">
        <v>1</v>
      </c>
      <c r="H385" s="19">
        <v>2008</v>
      </c>
      <c r="I385" s="19">
        <v>20080902</v>
      </c>
      <c r="J385" s="19" t="s">
        <v>1501</v>
      </c>
      <c r="K385" s="19">
        <v>6</v>
      </c>
      <c r="L385" s="19">
        <v>36</v>
      </c>
      <c r="M385" s="19">
        <v>23</v>
      </c>
      <c r="N385" s="19">
        <v>49</v>
      </c>
      <c r="O385" s="19" t="s">
        <v>1502</v>
      </c>
      <c r="P385" s="19">
        <v>5</v>
      </c>
      <c r="Q385" s="19" t="s">
        <v>1503</v>
      </c>
      <c r="R385" s="19"/>
      <c r="S385" s="19">
        <v>9009</v>
      </c>
      <c r="T385" s="19" t="s">
        <v>110</v>
      </c>
      <c r="U385" s="19"/>
      <c r="V385" s="19"/>
      <c r="W385" s="19"/>
      <c r="X385" s="19">
        <v>790</v>
      </c>
      <c r="Y385" s="19">
        <v>0</v>
      </c>
      <c r="Z385" s="19">
        <v>1</v>
      </c>
      <c r="AA385" s="19" t="s">
        <v>48</v>
      </c>
      <c r="AB385" s="19">
        <v>1</v>
      </c>
      <c r="AC385" s="19">
        <v>633369</v>
      </c>
      <c r="AD385" s="19">
        <v>12</v>
      </c>
      <c r="AE385" s="19"/>
      <c r="AF385" s="19"/>
      <c r="AG385" s="19"/>
      <c r="AH385" s="19">
        <v>105878</v>
      </c>
      <c r="AI385" s="19">
        <v>1</v>
      </c>
      <c r="AJ385" s="19"/>
      <c r="AK385" s="19"/>
      <c r="AL385" s="19"/>
      <c r="AM385" s="19"/>
      <c r="AN385" s="19"/>
      <c r="AO385" s="19">
        <v>1.56</v>
      </c>
      <c r="AP385" s="19" t="s">
        <v>1504</v>
      </c>
      <c r="AQ385" s="19" t="s">
        <v>1502</v>
      </c>
      <c r="AR385" s="19" t="s">
        <v>1540</v>
      </c>
      <c r="AS385" s="19" t="s">
        <v>1562</v>
      </c>
      <c r="AT385" s="19" t="s">
        <v>1563</v>
      </c>
      <c r="AU385" s="19" t="s">
        <v>1564</v>
      </c>
      <c r="AV385" s="19" t="s">
        <v>1565</v>
      </c>
      <c r="AW385" s="19">
        <v>2005</v>
      </c>
      <c r="AX385" s="19">
        <v>3</v>
      </c>
      <c r="AY385" s="19" t="s">
        <v>1566</v>
      </c>
      <c r="AZ385" s="19" t="s">
        <v>1567</v>
      </c>
      <c r="BA385" s="19">
        <v>2006</v>
      </c>
      <c r="BB385" t="str">
        <f>VLOOKUP(AC385,CTCwiretagcode!A$2:C$708,3,FALSE)</f>
        <v>SAM</v>
      </c>
      <c r="BC385" t="str">
        <f t="shared" si="11"/>
        <v>mix</v>
      </c>
      <c r="BD385">
        <f t="shared" si="12"/>
        <v>3</v>
      </c>
    </row>
    <row r="386" spans="1:56" x14ac:dyDescent="0.25">
      <c r="A386" s="19" t="s">
        <v>1501</v>
      </c>
      <c r="B386" s="19">
        <v>4.0999999999999996</v>
      </c>
      <c r="C386" s="19">
        <v>20120731</v>
      </c>
      <c r="D386" s="19" t="s">
        <v>41</v>
      </c>
      <c r="E386" s="19" t="s">
        <v>41</v>
      </c>
      <c r="F386" s="19">
        <v>1993330</v>
      </c>
      <c r="G386" s="19">
        <v>1</v>
      </c>
      <c r="H386" s="19">
        <v>2008</v>
      </c>
      <c r="I386" s="19">
        <v>20080902</v>
      </c>
      <c r="J386" s="19" t="s">
        <v>1501</v>
      </c>
      <c r="K386" s="19">
        <v>6</v>
      </c>
      <c r="L386" s="19">
        <v>36</v>
      </c>
      <c r="M386" s="19">
        <v>23</v>
      </c>
      <c r="N386" s="19">
        <v>49</v>
      </c>
      <c r="O386" s="19" t="s">
        <v>1502</v>
      </c>
      <c r="P386" s="19">
        <v>5</v>
      </c>
      <c r="Q386" s="19" t="s">
        <v>1503</v>
      </c>
      <c r="R386" s="19"/>
      <c r="S386" s="19">
        <v>0</v>
      </c>
      <c r="T386" s="19" t="s">
        <v>110</v>
      </c>
      <c r="U386" s="19"/>
      <c r="V386" s="19"/>
      <c r="W386" s="19"/>
      <c r="X386" s="19">
        <v>790</v>
      </c>
      <c r="Y386" s="19">
        <v>0</v>
      </c>
      <c r="Z386" s="19">
        <v>1</v>
      </c>
      <c r="AA386" s="19" t="s">
        <v>48</v>
      </c>
      <c r="AB386" s="19">
        <v>1</v>
      </c>
      <c r="AC386" s="19">
        <v>633369</v>
      </c>
      <c r="AD386" s="19">
        <v>12</v>
      </c>
      <c r="AE386" s="19"/>
      <c r="AF386" s="19"/>
      <c r="AG386" s="19"/>
      <c r="AH386" s="19">
        <v>105878</v>
      </c>
      <c r="AI386" s="19">
        <v>1</v>
      </c>
      <c r="AJ386" s="19"/>
      <c r="AK386" s="19"/>
      <c r="AL386" s="19"/>
      <c r="AM386" s="19"/>
      <c r="AN386" s="19"/>
      <c r="AO386" s="19">
        <v>1.56</v>
      </c>
      <c r="AP386" s="19" t="s">
        <v>1504</v>
      </c>
      <c r="AQ386" s="19" t="s">
        <v>1502</v>
      </c>
      <c r="AR386" s="19" t="s">
        <v>1540</v>
      </c>
      <c r="AS386" s="19" t="s">
        <v>1562</v>
      </c>
      <c r="AT386" s="19" t="s">
        <v>1563</v>
      </c>
      <c r="AU386" s="19" t="s">
        <v>1564</v>
      </c>
      <c r="AV386" s="19" t="s">
        <v>1565</v>
      </c>
      <c r="AW386" s="19">
        <v>2005</v>
      </c>
      <c r="AX386" s="19">
        <v>3</v>
      </c>
      <c r="AY386" s="19" t="s">
        <v>1566</v>
      </c>
      <c r="AZ386" s="19" t="s">
        <v>1567</v>
      </c>
      <c r="BA386" s="19">
        <v>2006</v>
      </c>
      <c r="BB386" t="str">
        <f>VLOOKUP(AC386,CTCwiretagcode!A$2:C$708,3,FALSE)</f>
        <v>SAM</v>
      </c>
      <c r="BC386" t="str">
        <f t="shared" si="11"/>
        <v>mix</v>
      </c>
      <c r="BD386">
        <f t="shared" si="12"/>
        <v>3</v>
      </c>
    </row>
    <row r="387" spans="1:56" x14ac:dyDescent="0.25">
      <c r="A387" s="19" t="s">
        <v>1501</v>
      </c>
      <c r="B387" s="19">
        <v>4.0999999999999996</v>
      </c>
      <c r="C387" s="19">
        <v>20120731</v>
      </c>
      <c r="D387" s="19" t="s">
        <v>41</v>
      </c>
      <c r="E387" s="19" t="s">
        <v>41</v>
      </c>
      <c r="F387" s="19">
        <v>2010131</v>
      </c>
      <c r="G387" s="19">
        <v>1</v>
      </c>
      <c r="H387" s="19">
        <v>2008</v>
      </c>
      <c r="I387" s="19">
        <v>20080902</v>
      </c>
      <c r="J387" s="19" t="s">
        <v>1501</v>
      </c>
      <c r="K387" s="19">
        <v>6</v>
      </c>
      <c r="L387" s="19">
        <v>36</v>
      </c>
      <c r="M387" s="19">
        <v>23</v>
      </c>
      <c r="N387" s="19">
        <v>49</v>
      </c>
      <c r="O387" s="19" t="s">
        <v>1502</v>
      </c>
      <c r="P387" s="19">
        <v>5</v>
      </c>
      <c r="Q387" s="19" t="s">
        <v>1503</v>
      </c>
      <c r="R387" s="19"/>
      <c r="S387" s="19">
        <v>5000</v>
      </c>
      <c r="T387" s="19" t="s">
        <v>110</v>
      </c>
      <c r="U387" s="19"/>
      <c r="V387" s="19"/>
      <c r="W387" s="19"/>
      <c r="X387" s="19">
        <v>750</v>
      </c>
      <c r="Y387" s="19">
        <v>0</v>
      </c>
      <c r="Z387" s="19">
        <v>1</v>
      </c>
      <c r="AA387" s="19" t="s">
        <v>48</v>
      </c>
      <c r="AB387" s="19">
        <v>1</v>
      </c>
      <c r="AC387" s="19">
        <v>633369</v>
      </c>
      <c r="AD387" s="19">
        <v>12</v>
      </c>
      <c r="AE387" s="19"/>
      <c r="AF387" s="19"/>
      <c r="AG387" s="19"/>
      <c r="AH387" s="19">
        <v>105878</v>
      </c>
      <c r="AI387" s="19">
        <v>1</v>
      </c>
      <c r="AJ387" s="19"/>
      <c r="AK387" s="19"/>
      <c r="AL387" s="19"/>
      <c r="AM387" s="19"/>
      <c r="AN387" s="19"/>
      <c r="AO387" s="19">
        <v>1.56</v>
      </c>
      <c r="AP387" s="19" t="s">
        <v>1504</v>
      </c>
      <c r="AQ387" s="19" t="s">
        <v>1502</v>
      </c>
      <c r="AR387" s="19" t="s">
        <v>1540</v>
      </c>
      <c r="AS387" s="19" t="s">
        <v>1562</v>
      </c>
      <c r="AT387" s="19" t="s">
        <v>1563</v>
      </c>
      <c r="AU387" s="19" t="s">
        <v>1564</v>
      </c>
      <c r="AV387" s="19" t="s">
        <v>1565</v>
      </c>
      <c r="AW387" s="19">
        <v>2005</v>
      </c>
      <c r="AX387" s="19">
        <v>3</v>
      </c>
      <c r="AY387" s="19" t="s">
        <v>1566</v>
      </c>
      <c r="AZ387" s="19" t="s">
        <v>1567</v>
      </c>
      <c r="BA387" s="19">
        <v>2006</v>
      </c>
      <c r="BB387" t="str">
        <f>VLOOKUP(AC387,CTCwiretagcode!A$2:C$708,3,FALSE)</f>
        <v>SAM</v>
      </c>
      <c r="BC387" t="str">
        <f t="shared" ref="BC387:BC450" si="13">VLOOKUP(N387,BF$2:BG$7,2,FALSE)</f>
        <v>mix</v>
      </c>
      <c r="BD387">
        <f t="shared" ref="BD387:BD450" si="14">IF(MID(I387,5,2)*1&gt;=10,4,3)</f>
        <v>3</v>
      </c>
    </row>
    <row r="388" spans="1:56" x14ac:dyDescent="0.25">
      <c r="A388" s="19" t="s">
        <v>1501</v>
      </c>
      <c r="B388" s="19">
        <v>4.0999999999999996</v>
      </c>
      <c r="C388" s="19">
        <v>20120731</v>
      </c>
      <c r="D388" s="19" t="s">
        <v>41</v>
      </c>
      <c r="E388" s="19" t="s">
        <v>41</v>
      </c>
      <c r="F388" s="19">
        <v>2010135</v>
      </c>
      <c r="G388" s="19">
        <v>1</v>
      </c>
      <c r="H388" s="19">
        <v>2008</v>
      </c>
      <c r="I388" s="19">
        <v>20080902</v>
      </c>
      <c r="J388" s="19" t="s">
        <v>1501</v>
      </c>
      <c r="K388" s="19">
        <v>6</v>
      </c>
      <c r="L388" s="19">
        <v>36</v>
      </c>
      <c r="M388" s="19">
        <v>23</v>
      </c>
      <c r="N388" s="19">
        <v>49</v>
      </c>
      <c r="O388" s="19" t="s">
        <v>1502</v>
      </c>
      <c r="P388" s="19">
        <v>5</v>
      </c>
      <c r="Q388" s="19" t="s">
        <v>1503</v>
      </c>
      <c r="R388" s="19"/>
      <c r="S388" s="19">
        <v>5000</v>
      </c>
      <c r="T388" s="19" t="s">
        <v>45</v>
      </c>
      <c r="U388" s="19"/>
      <c r="V388" s="19"/>
      <c r="W388" s="19"/>
      <c r="X388" s="19">
        <v>740</v>
      </c>
      <c r="Y388" s="19">
        <v>0</v>
      </c>
      <c r="Z388" s="19">
        <v>1</v>
      </c>
      <c r="AA388" s="19" t="s">
        <v>48</v>
      </c>
      <c r="AB388" s="19">
        <v>1</v>
      </c>
      <c r="AC388" s="19">
        <v>633369</v>
      </c>
      <c r="AD388" s="19">
        <v>12</v>
      </c>
      <c r="AE388" s="19"/>
      <c r="AF388" s="19"/>
      <c r="AG388" s="19"/>
      <c r="AH388" s="19">
        <v>105878</v>
      </c>
      <c r="AI388" s="19">
        <v>1</v>
      </c>
      <c r="AJ388" s="19"/>
      <c r="AK388" s="19"/>
      <c r="AL388" s="19"/>
      <c r="AM388" s="19"/>
      <c r="AN388" s="19"/>
      <c r="AO388" s="19">
        <v>1.56</v>
      </c>
      <c r="AP388" s="19" t="s">
        <v>1504</v>
      </c>
      <c r="AQ388" s="19" t="s">
        <v>1502</v>
      </c>
      <c r="AR388" s="19" t="s">
        <v>1540</v>
      </c>
      <c r="AS388" s="19" t="s">
        <v>1562</v>
      </c>
      <c r="AT388" s="19" t="s">
        <v>1563</v>
      </c>
      <c r="AU388" s="19" t="s">
        <v>1564</v>
      </c>
      <c r="AV388" s="19" t="s">
        <v>1565</v>
      </c>
      <c r="AW388" s="19">
        <v>2005</v>
      </c>
      <c r="AX388" s="19">
        <v>3</v>
      </c>
      <c r="AY388" s="19" t="s">
        <v>1566</v>
      </c>
      <c r="AZ388" s="19" t="s">
        <v>1567</v>
      </c>
      <c r="BA388" s="19">
        <v>2006</v>
      </c>
      <c r="BB388" t="str">
        <f>VLOOKUP(AC388,CTCwiretagcode!A$2:C$708,3,FALSE)</f>
        <v>SAM</v>
      </c>
      <c r="BC388" t="str">
        <f t="shared" si="13"/>
        <v>mix</v>
      </c>
      <c r="BD388">
        <f t="shared" si="14"/>
        <v>3</v>
      </c>
    </row>
    <row r="389" spans="1:56" x14ac:dyDescent="0.25">
      <c r="A389" s="19" t="s">
        <v>1501</v>
      </c>
      <c r="B389" s="19">
        <v>4.0999999999999996</v>
      </c>
      <c r="C389" s="19">
        <v>20120731</v>
      </c>
      <c r="D389" s="19" t="s">
        <v>41</v>
      </c>
      <c r="E389" s="19" t="s">
        <v>41</v>
      </c>
      <c r="F389" s="19">
        <v>2010144</v>
      </c>
      <c r="G389" s="19">
        <v>1</v>
      </c>
      <c r="H389" s="19">
        <v>2008</v>
      </c>
      <c r="I389" s="19">
        <v>20080902</v>
      </c>
      <c r="J389" s="19" t="s">
        <v>1501</v>
      </c>
      <c r="K389" s="19">
        <v>6</v>
      </c>
      <c r="L389" s="19">
        <v>36</v>
      </c>
      <c r="M389" s="19">
        <v>23</v>
      </c>
      <c r="N389" s="19">
        <v>49</v>
      </c>
      <c r="O389" s="19" t="s">
        <v>1502</v>
      </c>
      <c r="P389" s="19">
        <v>5</v>
      </c>
      <c r="Q389" s="19" t="s">
        <v>1503</v>
      </c>
      <c r="R389" s="19"/>
      <c r="S389" s="19">
        <v>5000</v>
      </c>
      <c r="T389" s="19" t="s">
        <v>45</v>
      </c>
      <c r="U389" s="19"/>
      <c r="V389" s="19"/>
      <c r="W389" s="19"/>
      <c r="X389" s="19">
        <v>760</v>
      </c>
      <c r="Y389" s="19">
        <v>0</v>
      </c>
      <c r="Z389" s="19">
        <v>1</v>
      </c>
      <c r="AA389" s="19" t="s">
        <v>48</v>
      </c>
      <c r="AB389" s="19">
        <v>1</v>
      </c>
      <c r="AC389" s="19">
        <v>633369</v>
      </c>
      <c r="AD389" s="19">
        <v>12</v>
      </c>
      <c r="AE389" s="19"/>
      <c r="AF389" s="19"/>
      <c r="AG389" s="19"/>
      <c r="AH389" s="19">
        <v>105878</v>
      </c>
      <c r="AI389" s="19">
        <v>1</v>
      </c>
      <c r="AJ389" s="19"/>
      <c r="AK389" s="19"/>
      <c r="AL389" s="19"/>
      <c r="AM389" s="19"/>
      <c r="AN389" s="19"/>
      <c r="AO389" s="19">
        <v>1.56</v>
      </c>
      <c r="AP389" s="19" t="s">
        <v>1504</v>
      </c>
      <c r="AQ389" s="19" t="s">
        <v>1502</v>
      </c>
      <c r="AR389" s="19" t="s">
        <v>1540</v>
      </c>
      <c r="AS389" s="19" t="s">
        <v>1562</v>
      </c>
      <c r="AT389" s="19" t="s">
        <v>1563</v>
      </c>
      <c r="AU389" s="19" t="s">
        <v>1564</v>
      </c>
      <c r="AV389" s="19" t="s">
        <v>1565</v>
      </c>
      <c r="AW389" s="19">
        <v>2005</v>
      </c>
      <c r="AX389" s="19">
        <v>3</v>
      </c>
      <c r="AY389" s="19" t="s">
        <v>1566</v>
      </c>
      <c r="AZ389" s="19" t="s">
        <v>1567</v>
      </c>
      <c r="BA389" s="19">
        <v>2006</v>
      </c>
      <c r="BB389" t="str">
        <f>VLOOKUP(AC389,CTCwiretagcode!A$2:C$708,3,FALSE)</f>
        <v>SAM</v>
      </c>
      <c r="BC389" t="str">
        <f t="shared" si="13"/>
        <v>mix</v>
      </c>
      <c r="BD389">
        <f t="shared" si="14"/>
        <v>3</v>
      </c>
    </row>
    <row r="390" spans="1:56" x14ac:dyDescent="0.25">
      <c r="A390" s="19" t="s">
        <v>1501</v>
      </c>
      <c r="B390" s="19">
        <v>4.0999999999999996</v>
      </c>
      <c r="C390" s="19">
        <v>20130329</v>
      </c>
      <c r="D390" s="19" t="s">
        <v>41</v>
      </c>
      <c r="E390" s="19" t="s">
        <v>41</v>
      </c>
      <c r="F390" s="19">
        <v>2066290</v>
      </c>
      <c r="G390" s="19">
        <v>1</v>
      </c>
      <c r="H390" s="19">
        <v>2009</v>
      </c>
      <c r="I390" s="19">
        <v>20090811</v>
      </c>
      <c r="J390" s="19" t="s">
        <v>1501</v>
      </c>
      <c r="K390" s="19">
        <v>6</v>
      </c>
      <c r="L390" s="19">
        <v>33</v>
      </c>
      <c r="M390" s="19">
        <v>23</v>
      </c>
      <c r="N390" s="19">
        <v>17</v>
      </c>
      <c r="O390" s="19" t="s">
        <v>1502</v>
      </c>
      <c r="P390" s="19">
        <v>5</v>
      </c>
      <c r="Q390" s="19" t="s">
        <v>1503</v>
      </c>
      <c r="R390" s="19"/>
      <c r="S390" s="19">
        <v>5000</v>
      </c>
      <c r="T390" s="19" t="s">
        <v>110</v>
      </c>
      <c r="U390" s="19"/>
      <c r="V390" s="19"/>
      <c r="W390" s="19"/>
      <c r="X390" s="19">
        <v>850</v>
      </c>
      <c r="Y390" s="19">
        <v>0</v>
      </c>
      <c r="Z390" s="19">
        <v>1</v>
      </c>
      <c r="AA390" s="19" t="s">
        <v>48</v>
      </c>
      <c r="AB390" s="19">
        <v>1</v>
      </c>
      <c r="AC390" s="19">
        <v>633369</v>
      </c>
      <c r="AD390" s="19">
        <v>12</v>
      </c>
      <c r="AE390" s="19"/>
      <c r="AF390" s="19"/>
      <c r="AG390" s="19"/>
      <c r="AH390" s="19">
        <v>108873</v>
      </c>
      <c r="AI390" s="19">
        <v>1</v>
      </c>
      <c r="AJ390" s="19"/>
      <c r="AK390" s="19"/>
      <c r="AL390" s="19"/>
      <c r="AM390" s="19"/>
      <c r="AN390" s="19"/>
      <c r="AO390" s="19">
        <v>1.48</v>
      </c>
      <c r="AP390" s="19" t="s">
        <v>1504</v>
      </c>
      <c r="AQ390" s="19" t="s">
        <v>1502</v>
      </c>
      <c r="AR390" s="19" t="s">
        <v>1540</v>
      </c>
      <c r="AS390" s="19" t="s">
        <v>1562</v>
      </c>
      <c r="AT390" s="19" t="s">
        <v>1563</v>
      </c>
      <c r="AU390" s="19" t="s">
        <v>1564</v>
      </c>
      <c r="AV390" s="19" t="s">
        <v>1565</v>
      </c>
      <c r="AW390" s="19">
        <v>2005</v>
      </c>
      <c r="AX390" s="19">
        <v>3</v>
      </c>
      <c r="AY390" s="19" t="s">
        <v>1566</v>
      </c>
      <c r="AZ390" s="19" t="s">
        <v>1567</v>
      </c>
      <c r="BA390" s="19">
        <v>2006</v>
      </c>
      <c r="BB390" t="str">
        <f>VLOOKUP(AC390,CTCwiretagcode!A$2:C$708,3,FALSE)</f>
        <v>SAM</v>
      </c>
      <c r="BC390" t="str">
        <f t="shared" si="13"/>
        <v>Tr</v>
      </c>
      <c r="BD390">
        <f t="shared" si="14"/>
        <v>3</v>
      </c>
    </row>
    <row r="391" spans="1:56" x14ac:dyDescent="0.25">
      <c r="A391" s="19" t="s">
        <v>1501</v>
      </c>
      <c r="B391" s="19">
        <v>4.0999999999999996</v>
      </c>
      <c r="C391" s="19">
        <v>20130329</v>
      </c>
      <c r="D391" s="19" t="s">
        <v>41</v>
      </c>
      <c r="E391" s="19" t="s">
        <v>41</v>
      </c>
      <c r="F391" s="19">
        <v>2066293</v>
      </c>
      <c r="G391" s="19">
        <v>1</v>
      </c>
      <c r="H391" s="19">
        <v>2009</v>
      </c>
      <c r="I391" s="19">
        <v>20090811</v>
      </c>
      <c r="J391" s="19" t="s">
        <v>1501</v>
      </c>
      <c r="K391" s="19">
        <v>6</v>
      </c>
      <c r="L391" s="19">
        <v>33</v>
      </c>
      <c r="M391" s="19">
        <v>23</v>
      </c>
      <c r="N391" s="19">
        <v>17</v>
      </c>
      <c r="O391" s="19" t="s">
        <v>1502</v>
      </c>
      <c r="P391" s="19">
        <v>5</v>
      </c>
      <c r="Q391" s="19" t="s">
        <v>1503</v>
      </c>
      <c r="R391" s="19"/>
      <c r="S391" s="19">
        <v>5000</v>
      </c>
      <c r="T391" s="19" t="s">
        <v>110</v>
      </c>
      <c r="U391" s="19"/>
      <c r="V391" s="19"/>
      <c r="W391" s="19"/>
      <c r="X391" s="19">
        <v>870</v>
      </c>
      <c r="Y391" s="19">
        <v>0</v>
      </c>
      <c r="Z391" s="19">
        <v>1</v>
      </c>
      <c r="AA391" s="19" t="s">
        <v>48</v>
      </c>
      <c r="AB391" s="19">
        <v>1</v>
      </c>
      <c r="AC391" s="19">
        <v>633369</v>
      </c>
      <c r="AD391" s="19">
        <v>12</v>
      </c>
      <c r="AE391" s="19"/>
      <c r="AF391" s="19"/>
      <c r="AG391" s="19"/>
      <c r="AH391" s="19">
        <v>108873</v>
      </c>
      <c r="AI391" s="19">
        <v>1</v>
      </c>
      <c r="AJ391" s="19"/>
      <c r="AK391" s="19"/>
      <c r="AL391" s="19"/>
      <c r="AM391" s="19"/>
      <c r="AN391" s="19"/>
      <c r="AO391" s="19">
        <v>1.48</v>
      </c>
      <c r="AP391" s="19" t="s">
        <v>1504</v>
      </c>
      <c r="AQ391" s="19" t="s">
        <v>1502</v>
      </c>
      <c r="AR391" s="19" t="s">
        <v>1540</v>
      </c>
      <c r="AS391" s="19" t="s">
        <v>1562</v>
      </c>
      <c r="AT391" s="19" t="s">
        <v>1563</v>
      </c>
      <c r="AU391" s="19" t="s">
        <v>1564</v>
      </c>
      <c r="AV391" s="19" t="s">
        <v>1565</v>
      </c>
      <c r="AW391" s="19">
        <v>2005</v>
      </c>
      <c r="AX391" s="19">
        <v>3</v>
      </c>
      <c r="AY391" s="19" t="s">
        <v>1566</v>
      </c>
      <c r="AZ391" s="19" t="s">
        <v>1567</v>
      </c>
      <c r="BA391" s="19">
        <v>2006</v>
      </c>
      <c r="BB391" t="str">
        <f>VLOOKUP(AC391,CTCwiretagcode!A$2:C$708,3,FALSE)</f>
        <v>SAM</v>
      </c>
      <c r="BC391" t="str">
        <f t="shared" si="13"/>
        <v>Tr</v>
      </c>
      <c r="BD391">
        <f t="shared" si="14"/>
        <v>3</v>
      </c>
    </row>
    <row r="392" spans="1:56" x14ac:dyDescent="0.25">
      <c r="A392" s="19" t="s">
        <v>1501</v>
      </c>
      <c r="B392" s="19">
        <v>4.0999999999999996</v>
      </c>
      <c r="C392" s="19">
        <v>20130329</v>
      </c>
      <c r="D392" s="19" t="s">
        <v>41</v>
      </c>
      <c r="E392" s="19" t="s">
        <v>41</v>
      </c>
      <c r="F392" s="19">
        <v>2066295</v>
      </c>
      <c r="G392" s="19">
        <v>1</v>
      </c>
      <c r="H392" s="19">
        <v>2009</v>
      </c>
      <c r="I392" s="19">
        <v>20090811</v>
      </c>
      <c r="J392" s="19" t="s">
        <v>1501</v>
      </c>
      <c r="K392" s="19">
        <v>6</v>
      </c>
      <c r="L392" s="19">
        <v>33</v>
      </c>
      <c r="M392" s="19">
        <v>23</v>
      </c>
      <c r="N392" s="19">
        <v>17</v>
      </c>
      <c r="O392" s="19" t="s">
        <v>1502</v>
      </c>
      <c r="P392" s="19">
        <v>5</v>
      </c>
      <c r="Q392" s="19" t="s">
        <v>1503</v>
      </c>
      <c r="R392" s="19"/>
      <c r="S392" s="19">
        <v>5000</v>
      </c>
      <c r="T392" s="19" t="s">
        <v>110</v>
      </c>
      <c r="U392" s="19"/>
      <c r="V392" s="19"/>
      <c r="W392" s="19"/>
      <c r="X392" s="19">
        <v>860</v>
      </c>
      <c r="Y392" s="19">
        <v>0</v>
      </c>
      <c r="Z392" s="19">
        <v>1</v>
      </c>
      <c r="AA392" s="19" t="s">
        <v>48</v>
      </c>
      <c r="AB392" s="19">
        <v>1</v>
      </c>
      <c r="AC392" s="19">
        <v>633369</v>
      </c>
      <c r="AD392" s="19">
        <v>12</v>
      </c>
      <c r="AE392" s="19"/>
      <c r="AF392" s="19"/>
      <c r="AG392" s="19"/>
      <c r="AH392" s="19">
        <v>108873</v>
      </c>
      <c r="AI392" s="19">
        <v>1</v>
      </c>
      <c r="AJ392" s="19"/>
      <c r="AK392" s="19"/>
      <c r="AL392" s="19"/>
      <c r="AM392" s="19"/>
      <c r="AN392" s="19"/>
      <c r="AO392" s="19">
        <v>1.48</v>
      </c>
      <c r="AP392" s="19" t="s">
        <v>1504</v>
      </c>
      <c r="AQ392" s="19" t="s">
        <v>1502</v>
      </c>
      <c r="AR392" s="19" t="s">
        <v>1540</v>
      </c>
      <c r="AS392" s="19" t="s">
        <v>1562</v>
      </c>
      <c r="AT392" s="19" t="s">
        <v>1563</v>
      </c>
      <c r="AU392" s="19" t="s">
        <v>1564</v>
      </c>
      <c r="AV392" s="19" t="s">
        <v>1565</v>
      </c>
      <c r="AW392" s="19">
        <v>2005</v>
      </c>
      <c r="AX392" s="19">
        <v>3</v>
      </c>
      <c r="AY392" s="19" t="s">
        <v>1566</v>
      </c>
      <c r="AZ392" s="19" t="s">
        <v>1567</v>
      </c>
      <c r="BA392" s="19">
        <v>2006</v>
      </c>
      <c r="BB392" t="str">
        <f>VLOOKUP(AC392,CTCwiretagcode!A$2:C$708,3,FALSE)</f>
        <v>SAM</v>
      </c>
      <c r="BC392" t="str">
        <f t="shared" si="13"/>
        <v>Tr</v>
      </c>
      <c r="BD392">
        <f t="shared" si="14"/>
        <v>3</v>
      </c>
    </row>
    <row r="393" spans="1:56" x14ac:dyDescent="0.25">
      <c r="A393" s="19" t="s">
        <v>1501</v>
      </c>
      <c r="B393" s="19">
        <v>4.0999999999999996</v>
      </c>
      <c r="C393" s="19">
        <v>20130329</v>
      </c>
      <c r="D393" s="19" t="s">
        <v>41</v>
      </c>
      <c r="E393" s="19" t="s">
        <v>41</v>
      </c>
      <c r="F393" s="19">
        <v>2066300</v>
      </c>
      <c r="G393" s="19">
        <v>1</v>
      </c>
      <c r="H393" s="19">
        <v>2009</v>
      </c>
      <c r="I393" s="19">
        <v>20090811</v>
      </c>
      <c r="J393" s="19" t="s">
        <v>1501</v>
      </c>
      <c r="K393" s="19">
        <v>6</v>
      </c>
      <c r="L393" s="19">
        <v>33</v>
      </c>
      <c r="M393" s="19">
        <v>23</v>
      </c>
      <c r="N393" s="19">
        <v>17</v>
      </c>
      <c r="O393" s="19" t="s">
        <v>1502</v>
      </c>
      <c r="P393" s="19">
        <v>5</v>
      </c>
      <c r="Q393" s="19" t="s">
        <v>1503</v>
      </c>
      <c r="R393" s="19"/>
      <c r="S393" s="19">
        <v>5000</v>
      </c>
      <c r="T393" s="19" t="s">
        <v>45</v>
      </c>
      <c r="U393" s="19"/>
      <c r="V393" s="19"/>
      <c r="W393" s="19"/>
      <c r="X393" s="19">
        <v>800</v>
      </c>
      <c r="Y393" s="19">
        <v>0</v>
      </c>
      <c r="Z393" s="19">
        <v>1</v>
      </c>
      <c r="AA393" s="19" t="s">
        <v>48</v>
      </c>
      <c r="AB393" s="19">
        <v>1</v>
      </c>
      <c r="AC393" s="19">
        <v>633369</v>
      </c>
      <c r="AD393" s="19">
        <v>12</v>
      </c>
      <c r="AE393" s="19"/>
      <c r="AF393" s="19"/>
      <c r="AG393" s="19"/>
      <c r="AH393" s="19">
        <v>108873</v>
      </c>
      <c r="AI393" s="19">
        <v>1</v>
      </c>
      <c r="AJ393" s="19"/>
      <c r="AK393" s="19"/>
      <c r="AL393" s="19"/>
      <c r="AM393" s="19"/>
      <c r="AN393" s="19"/>
      <c r="AO393" s="19">
        <v>1.48</v>
      </c>
      <c r="AP393" s="19" t="s">
        <v>1504</v>
      </c>
      <c r="AQ393" s="19" t="s">
        <v>1502</v>
      </c>
      <c r="AR393" s="19" t="s">
        <v>1540</v>
      </c>
      <c r="AS393" s="19" t="s">
        <v>1562</v>
      </c>
      <c r="AT393" s="19" t="s">
        <v>1563</v>
      </c>
      <c r="AU393" s="19" t="s">
        <v>1564</v>
      </c>
      <c r="AV393" s="19" t="s">
        <v>1565</v>
      </c>
      <c r="AW393" s="19">
        <v>2005</v>
      </c>
      <c r="AX393" s="19">
        <v>3</v>
      </c>
      <c r="AY393" s="19" t="s">
        <v>1566</v>
      </c>
      <c r="AZ393" s="19" t="s">
        <v>1567</v>
      </c>
      <c r="BA393" s="19">
        <v>2006</v>
      </c>
      <c r="BB393" t="str">
        <f>VLOOKUP(AC393,CTCwiretagcode!A$2:C$708,3,FALSE)</f>
        <v>SAM</v>
      </c>
      <c r="BC393" t="str">
        <f t="shared" si="13"/>
        <v>Tr</v>
      </c>
      <c r="BD393">
        <f t="shared" si="14"/>
        <v>3</v>
      </c>
    </row>
    <row r="394" spans="1:56" x14ac:dyDescent="0.25">
      <c r="A394" s="19" t="s">
        <v>1501</v>
      </c>
      <c r="B394" s="19">
        <v>4.0999999999999996</v>
      </c>
      <c r="C394" s="19">
        <v>20130329</v>
      </c>
      <c r="D394" s="19" t="s">
        <v>41</v>
      </c>
      <c r="E394" s="19" t="s">
        <v>41</v>
      </c>
      <c r="F394" s="19">
        <v>2066301</v>
      </c>
      <c r="G394" s="19">
        <v>1</v>
      </c>
      <c r="H394" s="19">
        <v>2009</v>
      </c>
      <c r="I394" s="19">
        <v>20090811</v>
      </c>
      <c r="J394" s="19" t="s">
        <v>1501</v>
      </c>
      <c r="K394" s="19">
        <v>6</v>
      </c>
      <c r="L394" s="19">
        <v>33</v>
      </c>
      <c r="M394" s="19">
        <v>23</v>
      </c>
      <c r="N394" s="19">
        <v>17</v>
      </c>
      <c r="O394" s="19" t="s">
        <v>1502</v>
      </c>
      <c r="P394" s="19">
        <v>5</v>
      </c>
      <c r="Q394" s="19" t="s">
        <v>1503</v>
      </c>
      <c r="R394" s="19"/>
      <c r="S394" s="19">
        <v>5000</v>
      </c>
      <c r="T394" s="19" t="s">
        <v>110</v>
      </c>
      <c r="U394" s="19"/>
      <c r="V394" s="19"/>
      <c r="W394" s="19"/>
      <c r="X394" s="19">
        <v>850</v>
      </c>
      <c r="Y394" s="19">
        <v>0</v>
      </c>
      <c r="Z394" s="19">
        <v>1</v>
      </c>
      <c r="AA394" s="19" t="s">
        <v>48</v>
      </c>
      <c r="AB394" s="19">
        <v>1</v>
      </c>
      <c r="AC394" s="19">
        <v>633369</v>
      </c>
      <c r="AD394" s="19">
        <v>12</v>
      </c>
      <c r="AE394" s="19"/>
      <c r="AF394" s="19"/>
      <c r="AG394" s="19"/>
      <c r="AH394" s="19">
        <v>108873</v>
      </c>
      <c r="AI394" s="19">
        <v>1</v>
      </c>
      <c r="AJ394" s="19"/>
      <c r="AK394" s="19"/>
      <c r="AL394" s="19"/>
      <c r="AM394" s="19"/>
      <c r="AN394" s="19"/>
      <c r="AO394" s="19">
        <v>1.48</v>
      </c>
      <c r="AP394" s="19" t="s">
        <v>1504</v>
      </c>
      <c r="AQ394" s="19" t="s">
        <v>1502</v>
      </c>
      <c r="AR394" s="19" t="s">
        <v>1540</v>
      </c>
      <c r="AS394" s="19" t="s">
        <v>1562</v>
      </c>
      <c r="AT394" s="19" t="s">
        <v>1563</v>
      </c>
      <c r="AU394" s="19" t="s">
        <v>1564</v>
      </c>
      <c r="AV394" s="19" t="s">
        <v>1565</v>
      </c>
      <c r="AW394" s="19">
        <v>2005</v>
      </c>
      <c r="AX394" s="19">
        <v>3</v>
      </c>
      <c r="AY394" s="19" t="s">
        <v>1566</v>
      </c>
      <c r="AZ394" s="19" t="s">
        <v>1567</v>
      </c>
      <c r="BA394" s="19">
        <v>2006</v>
      </c>
      <c r="BB394" t="str">
        <f>VLOOKUP(AC394,CTCwiretagcode!A$2:C$708,3,FALSE)</f>
        <v>SAM</v>
      </c>
      <c r="BC394" t="str">
        <f t="shared" si="13"/>
        <v>Tr</v>
      </c>
      <c r="BD394">
        <f t="shared" si="14"/>
        <v>3</v>
      </c>
    </row>
    <row r="395" spans="1:56" x14ac:dyDescent="0.25">
      <c r="A395" s="19" t="s">
        <v>1501</v>
      </c>
      <c r="B395" s="19">
        <v>4.0999999999999996</v>
      </c>
      <c r="C395" s="19">
        <v>20130329</v>
      </c>
      <c r="D395" s="19" t="s">
        <v>41</v>
      </c>
      <c r="E395" s="19" t="s">
        <v>41</v>
      </c>
      <c r="F395" s="19">
        <v>2066280</v>
      </c>
      <c r="G395" s="19">
        <v>1</v>
      </c>
      <c r="H395" s="19">
        <v>2009</v>
      </c>
      <c r="I395" s="19">
        <v>20090812</v>
      </c>
      <c r="J395" s="19" t="s">
        <v>1501</v>
      </c>
      <c r="K395" s="19">
        <v>6</v>
      </c>
      <c r="L395" s="19">
        <v>33</v>
      </c>
      <c r="M395" s="19">
        <v>23</v>
      </c>
      <c r="N395" s="19">
        <v>17</v>
      </c>
      <c r="O395" s="19" t="s">
        <v>1502</v>
      </c>
      <c r="P395" s="19">
        <v>5</v>
      </c>
      <c r="Q395" s="19" t="s">
        <v>1503</v>
      </c>
      <c r="R395" s="19"/>
      <c r="S395" s="19">
        <v>5000</v>
      </c>
      <c r="T395" s="19" t="s">
        <v>45</v>
      </c>
      <c r="U395" s="19"/>
      <c r="V395" s="19"/>
      <c r="W395" s="19"/>
      <c r="X395" s="19">
        <v>760</v>
      </c>
      <c r="Y395" s="19">
        <v>0</v>
      </c>
      <c r="Z395" s="19">
        <v>1</v>
      </c>
      <c r="AA395" s="19" t="s">
        <v>48</v>
      </c>
      <c r="AB395" s="19">
        <v>1</v>
      </c>
      <c r="AC395" s="19">
        <v>633369</v>
      </c>
      <c r="AD395" s="19">
        <v>12</v>
      </c>
      <c r="AE395" s="19"/>
      <c r="AF395" s="19"/>
      <c r="AG395" s="19"/>
      <c r="AH395" s="19">
        <v>108873</v>
      </c>
      <c r="AI395" s="19">
        <v>1</v>
      </c>
      <c r="AJ395" s="19"/>
      <c r="AK395" s="19"/>
      <c r="AL395" s="19"/>
      <c r="AM395" s="19"/>
      <c r="AN395" s="19"/>
      <c r="AO395" s="19">
        <v>1.48</v>
      </c>
      <c r="AP395" s="19" t="s">
        <v>1504</v>
      </c>
      <c r="AQ395" s="19" t="s">
        <v>1502</v>
      </c>
      <c r="AR395" s="19" t="s">
        <v>1540</v>
      </c>
      <c r="AS395" s="19" t="s">
        <v>1562</v>
      </c>
      <c r="AT395" s="19" t="s">
        <v>1563</v>
      </c>
      <c r="AU395" s="19" t="s">
        <v>1564</v>
      </c>
      <c r="AV395" s="19" t="s">
        <v>1565</v>
      </c>
      <c r="AW395" s="19">
        <v>2005</v>
      </c>
      <c r="AX395" s="19">
        <v>3</v>
      </c>
      <c r="AY395" s="19" t="s">
        <v>1566</v>
      </c>
      <c r="AZ395" s="19" t="s">
        <v>1567</v>
      </c>
      <c r="BA395" s="19">
        <v>2006</v>
      </c>
      <c r="BB395" t="str">
        <f>VLOOKUP(AC395,CTCwiretagcode!A$2:C$708,3,FALSE)</f>
        <v>SAM</v>
      </c>
      <c r="BC395" t="str">
        <f t="shared" si="13"/>
        <v>Tr</v>
      </c>
      <c r="BD395">
        <f t="shared" si="14"/>
        <v>3</v>
      </c>
    </row>
    <row r="396" spans="1:56" x14ac:dyDescent="0.25">
      <c r="A396" s="19" t="s">
        <v>1501</v>
      </c>
      <c r="B396" s="19">
        <v>4.0999999999999996</v>
      </c>
      <c r="C396" s="19">
        <v>20130329</v>
      </c>
      <c r="D396" s="19" t="s">
        <v>41</v>
      </c>
      <c r="E396" s="19" t="s">
        <v>41</v>
      </c>
      <c r="F396" s="19">
        <v>2066282</v>
      </c>
      <c r="G396" s="19">
        <v>1</v>
      </c>
      <c r="H396" s="19">
        <v>2009</v>
      </c>
      <c r="I396" s="19">
        <v>20090812</v>
      </c>
      <c r="J396" s="19" t="s">
        <v>1501</v>
      </c>
      <c r="K396" s="19">
        <v>6</v>
      </c>
      <c r="L396" s="19">
        <v>33</v>
      </c>
      <c r="M396" s="19">
        <v>23</v>
      </c>
      <c r="N396" s="19">
        <v>17</v>
      </c>
      <c r="O396" s="19" t="s">
        <v>1502</v>
      </c>
      <c r="P396" s="19">
        <v>5</v>
      </c>
      <c r="Q396" s="19" t="s">
        <v>1503</v>
      </c>
      <c r="R396" s="19"/>
      <c r="S396" s="19">
        <v>5000</v>
      </c>
      <c r="T396" s="19" t="s">
        <v>45</v>
      </c>
      <c r="U396" s="19"/>
      <c r="V396" s="19"/>
      <c r="W396" s="19"/>
      <c r="X396" s="19">
        <v>860</v>
      </c>
      <c r="Y396" s="19">
        <v>0</v>
      </c>
      <c r="Z396" s="19">
        <v>1</v>
      </c>
      <c r="AA396" s="19" t="s">
        <v>48</v>
      </c>
      <c r="AB396" s="19">
        <v>1</v>
      </c>
      <c r="AC396" s="19">
        <v>633369</v>
      </c>
      <c r="AD396" s="19">
        <v>12</v>
      </c>
      <c r="AE396" s="19"/>
      <c r="AF396" s="19"/>
      <c r="AG396" s="19"/>
      <c r="AH396" s="19">
        <v>108873</v>
      </c>
      <c r="AI396" s="19">
        <v>1</v>
      </c>
      <c r="AJ396" s="19"/>
      <c r="AK396" s="19"/>
      <c r="AL396" s="19"/>
      <c r="AM396" s="19"/>
      <c r="AN396" s="19"/>
      <c r="AO396" s="19">
        <v>1.48</v>
      </c>
      <c r="AP396" s="19" t="s">
        <v>1504</v>
      </c>
      <c r="AQ396" s="19" t="s">
        <v>1502</v>
      </c>
      <c r="AR396" s="19" t="s">
        <v>1540</v>
      </c>
      <c r="AS396" s="19" t="s">
        <v>1562</v>
      </c>
      <c r="AT396" s="19" t="s">
        <v>1563</v>
      </c>
      <c r="AU396" s="19" t="s">
        <v>1564</v>
      </c>
      <c r="AV396" s="19" t="s">
        <v>1565</v>
      </c>
      <c r="AW396" s="19">
        <v>2005</v>
      </c>
      <c r="AX396" s="19">
        <v>3</v>
      </c>
      <c r="AY396" s="19" t="s">
        <v>1566</v>
      </c>
      <c r="AZ396" s="19" t="s">
        <v>1567</v>
      </c>
      <c r="BA396" s="19">
        <v>2006</v>
      </c>
      <c r="BB396" t="str">
        <f>VLOOKUP(AC396,CTCwiretagcode!A$2:C$708,3,FALSE)</f>
        <v>SAM</v>
      </c>
      <c r="BC396" t="str">
        <f t="shared" si="13"/>
        <v>Tr</v>
      </c>
      <c r="BD396">
        <f t="shared" si="14"/>
        <v>3</v>
      </c>
    </row>
    <row r="397" spans="1:56" x14ac:dyDescent="0.25">
      <c r="A397" s="19" t="s">
        <v>1501</v>
      </c>
      <c r="B397" s="19">
        <v>4.0999999999999996</v>
      </c>
      <c r="C397" s="19">
        <v>20130329</v>
      </c>
      <c r="D397" s="19" t="s">
        <v>41</v>
      </c>
      <c r="E397" s="19" t="s">
        <v>41</v>
      </c>
      <c r="F397" s="19">
        <v>2066284</v>
      </c>
      <c r="G397" s="19">
        <v>1</v>
      </c>
      <c r="H397" s="19">
        <v>2009</v>
      </c>
      <c r="I397" s="19">
        <v>20090812</v>
      </c>
      <c r="J397" s="19" t="s">
        <v>1501</v>
      </c>
      <c r="K397" s="19">
        <v>6</v>
      </c>
      <c r="L397" s="19">
        <v>33</v>
      </c>
      <c r="M397" s="19">
        <v>23</v>
      </c>
      <c r="N397" s="19">
        <v>17</v>
      </c>
      <c r="O397" s="19" t="s">
        <v>1502</v>
      </c>
      <c r="P397" s="19">
        <v>5</v>
      </c>
      <c r="Q397" s="19" t="s">
        <v>1503</v>
      </c>
      <c r="R397" s="19"/>
      <c r="S397" s="19">
        <v>5000</v>
      </c>
      <c r="T397" s="19" t="s">
        <v>45</v>
      </c>
      <c r="U397" s="19"/>
      <c r="V397" s="19"/>
      <c r="W397" s="19"/>
      <c r="X397" s="19">
        <v>860</v>
      </c>
      <c r="Y397" s="19">
        <v>0</v>
      </c>
      <c r="Z397" s="19">
        <v>1</v>
      </c>
      <c r="AA397" s="19" t="s">
        <v>48</v>
      </c>
      <c r="AB397" s="19">
        <v>1</v>
      </c>
      <c r="AC397" s="19">
        <v>633369</v>
      </c>
      <c r="AD397" s="19">
        <v>12</v>
      </c>
      <c r="AE397" s="19"/>
      <c r="AF397" s="19"/>
      <c r="AG397" s="19"/>
      <c r="AH397" s="19">
        <v>108873</v>
      </c>
      <c r="AI397" s="19">
        <v>1</v>
      </c>
      <c r="AJ397" s="19"/>
      <c r="AK397" s="19"/>
      <c r="AL397" s="19"/>
      <c r="AM397" s="19"/>
      <c r="AN397" s="19"/>
      <c r="AO397" s="19">
        <v>1.48</v>
      </c>
      <c r="AP397" s="19" t="s">
        <v>1504</v>
      </c>
      <c r="AQ397" s="19" t="s">
        <v>1502</v>
      </c>
      <c r="AR397" s="19" t="s">
        <v>1540</v>
      </c>
      <c r="AS397" s="19" t="s">
        <v>1562</v>
      </c>
      <c r="AT397" s="19" t="s">
        <v>1563</v>
      </c>
      <c r="AU397" s="19" t="s">
        <v>1564</v>
      </c>
      <c r="AV397" s="19" t="s">
        <v>1565</v>
      </c>
      <c r="AW397" s="19">
        <v>2005</v>
      </c>
      <c r="AX397" s="19">
        <v>3</v>
      </c>
      <c r="AY397" s="19" t="s">
        <v>1566</v>
      </c>
      <c r="AZ397" s="19" t="s">
        <v>1567</v>
      </c>
      <c r="BA397" s="19">
        <v>2006</v>
      </c>
      <c r="BB397" t="str">
        <f>VLOOKUP(AC397,CTCwiretagcode!A$2:C$708,3,FALSE)</f>
        <v>SAM</v>
      </c>
      <c r="BC397" t="str">
        <f t="shared" si="13"/>
        <v>Tr</v>
      </c>
      <c r="BD397">
        <f t="shared" si="14"/>
        <v>3</v>
      </c>
    </row>
    <row r="398" spans="1:56" x14ac:dyDescent="0.25">
      <c r="A398" s="19" t="s">
        <v>1501</v>
      </c>
      <c r="B398" s="19">
        <v>4.0999999999999996</v>
      </c>
      <c r="C398" s="19">
        <v>20130329</v>
      </c>
      <c r="D398" s="19" t="s">
        <v>41</v>
      </c>
      <c r="E398" s="19" t="s">
        <v>41</v>
      </c>
      <c r="F398" s="19">
        <v>2066170</v>
      </c>
      <c r="G398" s="19">
        <v>1</v>
      </c>
      <c r="H398" s="19">
        <v>2009</v>
      </c>
      <c r="I398" s="19">
        <v>20090813</v>
      </c>
      <c r="J398" s="19" t="s">
        <v>1501</v>
      </c>
      <c r="K398" s="19">
        <v>6</v>
      </c>
      <c r="L398" s="19">
        <v>33</v>
      </c>
      <c r="M398" s="19">
        <v>23</v>
      </c>
      <c r="N398" s="19">
        <v>17</v>
      </c>
      <c r="O398" s="19" t="s">
        <v>1502</v>
      </c>
      <c r="P398" s="19">
        <v>5</v>
      </c>
      <c r="Q398" s="19" t="s">
        <v>1503</v>
      </c>
      <c r="R398" s="19"/>
      <c r="S398" s="19">
        <v>5000</v>
      </c>
      <c r="T398" s="19" t="s">
        <v>110</v>
      </c>
      <c r="U398" s="19"/>
      <c r="V398" s="19"/>
      <c r="W398" s="19"/>
      <c r="X398" s="19">
        <v>860</v>
      </c>
      <c r="Y398" s="19">
        <v>0</v>
      </c>
      <c r="Z398" s="19">
        <v>1</v>
      </c>
      <c r="AA398" s="19" t="s">
        <v>48</v>
      </c>
      <c r="AB398" s="19">
        <v>1</v>
      </c>
      <c r="AC398" s="19">
        <v>633369</v>
      </c>
      <c r="AD398" s="19">
        <v>12</v>
      </c>
      <c r="AE398" s="19"/>
      <c r="AF398" s="19"/>
      <c r="AG398" s="19"/>
      <c r="AH398" s="19">
        <v>108873</v>
      </c>
      <c r="AI398" s="19">
        <v>1</v>
      </c>
      <c r="AJ398" s="19"/>
      <c r="AK398" s="19"/>
      <c r="AL398" s="19"/>
      <c r="AM398" s="19"/>
      <c r="AN398" s="19"/>
      <c r="AO398" s="19">
        <v>1.48</v>
      </c>
      <c r="AP398" s="19" t="s">
        <v>1504</v>
      </c>
      <c r="AQ398" s="19" t="s">
        <v>1502</v>
      </c>
      <c r="AR398" s="19" t="s">
        <v>1540</v>
      </c>
      <c r="AS398" s="19" t="s">
        <v>1562</v>
      </c>
      <c r="AT398" s="19" t="s">
        <v>1563</v>
      </c>
      <c r="AU398" s="19" t="s">
        <v>1564</v>
      </c>
      <c r="AV398" s="19" t="s">
        <v>1565</v>
      </c>
      <c r="AW398" s="19">
        <v>2005</v>
      </c>
      <c r="AX398" s="19">
        <v>3</v>
      </c>
      <c r="AY398" s="19" t="s">
        <v>1566</v>
      </c>
      <c r="AZ398" s="19" t="s">
        <v>1567</v>
      </c>
      <c r="BA398" s="19">
        <v>2006</v>
      </c>
      <c r="BB398" t="str">
        <f>VLOOKUP(AC398,CTCwiretagcode!A$2:C$708,3,FALSE)</f>
        <v>SAM</v>
      </c>
      <c r="BC398" t="str">
        <f t="shared" si="13"/>
        <v>Tr</v>
      </c>
      <c r="BD398">
        <f t="shared" si="14"/>
        <v>3</v>
      </c>
    </row>
    <row r="399" spans="1:56" x14ac:dyDescent="0.25">
      <c r="A399" s="19" t="s">
        <v>1501</v>
      </c>
      <c r="B399" s="19">
        <v>4.0999999999999996</v>
      </c>
      <c r="C399" s="19">
        <v>20130329</v>
      </c>
      <c r="D399" s="19" t="s">
        <v>41</v>
      </c>
      <c r="E399" s="19" t="s">
        <v>41</v>
      </c>
      <c r="F399" s="19">
        <v>2066171</v>
      </c>
      <c r="G399" s="19">
        <v>1</v>
      </c>
      <c r="H399" s="19">
        <v>2009</v>
      </c>
      <c r="I399" s="19">
        <v>20090813</v>
      </c>
      <c r="J399" s="19" t="s">
        <v>1501</v>
      </c>
      <c r="K399" s="19">
        <v>6</v>
      </c>
      <c r="L399" s="19">
        <v>33</v>
      </c>
      <c r="M399" s="19">
        <v>23</v>
      </c>
      <c r="N399" s="19">
        <v>17</v>
      </c>
      <c r="O399" s="19" t="s">
        <v>1502</v>
      </c>
      <c r="P399" s="19">
        <v>5</v>
      </c>
      <c r="Q399" s="19" t="s">
        <v>1503</v>
      </c>
      <c r="R399" s="19"/>
      <c r="S399" s="19">
        <v>5000</v>
      </c>
      <c r="T399" s="19" t="s">
        <v>110</v>
      </c>
      <c r="U399" s="19"/>
      <c r="V399" s="19"/>
      <c r="W399" s="19"/>
      <c r="X399" s="19">
        <v>850</v>
      </c>
      <c r="Y399" s="19">
        <v>0</v>
      </c>
      <c r="Z399" s="19">
        <v>1</v>
      </c>
      <c r="AA399" s="19" t="s">
        <v>48</v>
      </c>
      <c r="AB399" s="19">
        <v>1</v>
      </c>
      <c r="AC399" s="19">
        <v>633369</v>
      </c>
      <c r="AD399" s="19">
        <v>12</v>
      </c>
      <c r="AE399" s="19"/>
      <c r="AF399" s="19"/>
      <c r="AG399" s="19"/>
      <c r="AH399" s="19">
        <v>108873</v>
      </c>
      <c r="AI399" s="19">
        <v>1</v>
      </c>
      <c r="AJ399" s="19"/>
      <c r="AK399" s="19"/>
      <c r="AL399" s="19"/>
      <c r="AM399" s="19"/>
      <c r="AN399" s="19"/>
      <c r="AO399" s="19">
        <v>1.48</v>
      </c>
      <c r="AP399" s="19" t="s">
        <v>1504</v>
      </c>
      <c r="AQ399" s="19" t="s">
        <v>1502</v>
      </c>
      <c r="AR399" s="19" t="s">
        <v>1540</v>
      </c>
      <c r="AS399" s="19" t="s">
        <v>1562</v>
      </c>
      <c r="AT399" s="19" t="s">
        <v>1563</v>
      </c>
      <c r="AU399" s="19" t="s">
        <v>1564</v>
      </c>
      <c r="AV399" s="19" t="s">
        <v>1565</v>
      </c>
      <c r="AW399" s="19">
        <v>2005</v>
      </c>
      <c r="AX399" s="19">
        <v>3</v>
      </c>
      <c r="AY399" s="19" t="s">
        <v>1566</v>
      </c>
      <c r="AZ399" s="19" t="s">
        <v>1567</v>
      </c>
      <c r="BA399" s="19">
        <v>2006</v>
      </c>
      <c r="BB399" t="str">
        <f>VLOOKUP(AC399,CTCwiretagcode!A$2:C$708,3,FALSE)</f>
        <v>SAM</v>
      </c>
      <c r="BC399" t="str">
        <f t="shared" si="13"/>
        <v>Tr</v>
      </c>
      <c r="BD399">
        <f t="shared" si="14"/>
        <v>3</v>
      </c>
    </row>
    <row r="400" spans="1:56" x14ac:dyDescent="0.25">
      <c r="A400" s="19" t="s">
        <v>1501</v>
      </c>
      <c r="B400" s="19">
        <v>4.0999999999999996</v>
      </c>
      <c r="C400" s="19">
        <v>20130329</v>
      </c>
      <c r="D400" s="19" t="s">
        <v>41</v>
      </c>
      <c r="E400" s="19" t="s">
        <v>41</v>
      </c>
      <c r="F400" s="19">
        <v>2066274</v>
      </c>
      <c r="G400" s="19">
        <v>1</v>
      </c>
      <c r="H400" s="19">
        <v>2009</v>
      </c>
      <c r="I400" s="19">
        <v>20090813</v>
      </c>
      <c r="J400" s="19" t="s">
        <v>1501</v>
      </c>
      <c r="K400" s="19">
        <v>6</v>
      </c>
      <c r="L400" s="19">
        <v>33</v>
      </c>
      <c r="M400" s="19">
        <v>23</v>
      </c>
      <c r="N400" s="19">
        <v>19</v>
      </c>
      <c r="O400" s="19" t="s">
        <v>1502</v>
      </c>
      <c r="P400" s="19">
        <v>5</v>
      </c>
      <c r="Q400" s="19" t="s">
        <v>1503</v>
      </c>
      <c r="R400" s="19"/>
      <c r="S400" s="19">
        <v>5000</v>
      </c>
      <c r="T400" s="19" t="s">
        <v>110</v>
      </c>
      <c r="U400" s="19"/>
      <c r="V400" s="19"/>
      <c r="W400" s="19"/>
      <c r="X400" s="19">
        <v>820</v>
      </c>
      <c r="Y400" s="19">
        <v>0</v>
      </c>
      <c r="Z400" s="19">
        <v>1</v>
      </c>
      <c r="AA400" s="19" t="s">
        <v>48</v>
      </c>
      <c r="AB400" s="19">
        <v>1</v>
      </c>
      <c r="AC400" s="19">
        <v>633369</v>
      </c>
      <c r="AD400" s="19">
        <v>12</v>
      </c>
      <c r="AE400" s="19"/>
      <c r="AF400" s="19"/>
      <c r="AG400" s="19"/>
      <c r="AH400" s="19">
        <v>108873</v>
      </c>
      <c r="AI400" s="19">
        <v>1</v>
      </c>
      <c r="AJ400" s="19"/>
      <c r="AK400" s="19"/>
      <c r="AL400" s="19"/>
      <c r="AM400" s="19"/>
      <c r="AN400" s="19"/>
      <c r="AO400" s="19">
        <v>1.48</v>
      </c>
      <c r="AP400" s="19" t="s">
        <v>1504</v>
      </c>
      <c r="AQ400" s="19" t="s">
        <v>1502</v>
      </c>
      <c r="AR400" s="19" t="s">
        <v>1540</v>
      </c>
      <c r="AS400" s="19" t="s">
        <v>1562</v>
      </c>
      <c r="AT400" s="19" t="s">
        <v>1563</v>
      </c>
      <c r="AU400" s="19" t="s">
        <v>1564</v>
      </c>
      <c r="AV400" s="19" t="s">
        <v>1565</v>
      </c>
      <c r="AW400" s="19">
        <v>2005</v>
      </c>
      <c r="AX400" s="19">
        <v>3</v>
      </c>
      <c r="AY400" s="19" t="s">
        <v>1566</v>
      </c>
      <c r="AZ400" s="19" t="s">
        <v>1567</v>
      </c>
      <c r="BA400" s="19">
        <v>2006</v>
      </c>
      <c r="BB400" t="str">
        <f>VLOOKUP(AC400,CTCwiretagcode!A$2:C$708,3,FALSE)</f>
        <v>SAM</v>
      </c>
      <c r="BC400" t="str">
        <f t="shared" si="13"/>
        <v>NT</v>
      </c>
      <c r="BD400">
        <f t="shared" si="14"/>
        <v>3</v>
      </c>
    </row>
    <row r="401" spans="1:56" x14ac:dyDescent="0.25">
      <c r="A401" s="19" t="s">
        <v>1501</v>
      </c>
      <c r="B401" s="19">
        <v>4.0999999999999996</v>
      </c>
      <c r="C401" s="19">
        <v>20130329</v>
      </c>
      <c r="D401" s="19" t="s">
        <v>41</v>
      </c>
      <c r="E401" s="19" t="s">
        <v>41</v>
      </c>
      <c r="F401" s="19">
        <v>2066275</v>
      </c>
      <c r="G401" s="19">
        <v>1</v>
      </c>
      <c r="H401" s="19">
        <v>2009</v>
      </c>
      <c r="I401" s="19">
        <v>20090813</v>
      </c>
      <c r="J401" s="19" t="s">
        <v>1501</v>
      </c>
      <c r="K401" s="19">
        <v>6</v>
      </c>
      <c r="L401" s="19">
        <v>33</v>
      </c>
      <c r="M401" s="19">
        <v>23</v>
      </c>
      <c r="N401" s="19">
        <v>19</v>
      </c>
      <c r="O401" s="19" t="s">
        <v>1502</v>
      </c>
      <c r="P401" s="19">
        <v>5</v>
      </c>
      <c r="Q401" s="19" t="s">
        <v>1503</v>
      </c>
      <c r="R401" s="19"/>
      <c r="S401" s="19">
        <v>0</v>
      </c>
      <c r="T401" s="19" t="s">
        <v>110</v>
      </c>
      <c r="U401" s="19"/>
      <c r="V401" s="19"/>
      <c r="W401" s="19"/>
      <c r="X401" s="19">
        <v>770</v>
      </c>
      <c r="Y401" s="19">
        <v>0</v>
      </c>
      <c r="Z401" s="19">
        <v>1</v>
      </c>
      <c r="AA401" s="19" t="s">
        <v>48</v>
      </c>
      <c r="AB401" s="19">
        <v>1</v>
      </c>
      <c r="AC401" s="19">
        <v>633369</v>
      </c>
      <c r="AD401" s="19">
        <v>12</v>
      </c>
      <c r="AE401" s="19"/>
      <c r="AF401" s="19"/>
      <c r="AG401" s="19"/>
      <c r="AH401" s="19">
        <v>108873</v>
      </c>
      <c r="AI401" s="19">
        <v>1</v>
      </c>
      <c r="AJ401" s="19"/>
      <c r="AK401" s="19"/>
      <c r="AL401" s="19"/>
      <c r="AM401" s="19"/>
      <c r="AN401" s="19"/>
      <c r="AO401" s="19">
        <v>1.48</v>
      </c>
      <c r="AP401" s="19" t="s">
        <v>1504</v>
      </c>
      <c r="AQ401" s="19" t="s">
        <v>1502</v>
      </c>
      <c r="AR401" s="19" t="s">
        <v>1540</v>
      </c>
      <c r="AS401" s="19" t="s">
        <v>1562</v>
      </c>
      <c r="AT401" s="19" t="s">
        <v>1563</v>
      </c>
      <c r="AU401" s="19" t="s">
        <v>1564</v>
      </c>
      <c r="AV401" s="19" t="s">
        <v>1565</v>
      </c>
      <c r="AW401" s="19">
        <v>2005</v>
      </c>
      <c r="AX401" s="19">
        <v>3</v>
      </c>
      <c r="AY401" s="19" t="s">
        <v>1566</v>
      </c>
      <c r="AZ401" s="19" t="s">
        <v>1567</v>
      </c>
      <c r="BA401" s="19">
        <v>2006</v>
      </c>
      <c r="BB401" t="str">
        <f>VLOOKUP(AC401,CTCwiretagcode!A$2:C$708,3,FALSE)</f>
        <v>SAM</v>
      </c>
      <c r="BC401" t="str">
        <f t="shared" si="13"/>
        <v>NT</v>
      </c>
      <c r="BD401">
        <f t="shared" si="14"/>
        <v>3</v>
      </c>
    </row>
    <row r="402" spans="1:56" x14ac:dyDescent="0.25">
      <c r="A402" s="19" t="s">
        <v>1501</v>
      </c>
      <c r="B402" s="19">
        <v>4.0999999999999996</v>
      </c>
      <c r="C402" s="19">
        <v>20130329</v>
      </c>
      <c r="D402" s="19" t="s">
        <v>41</v>
      </c>
      <c r="E402" s="19" t="s">
        <v>41</v>
      </c>
      <c r="F402" s="19">
        <v>2066276</v>
      </c>
      <c r="G402" s="19">
        <v>1</v>
      </c>
      <c r="H402" s="19">
        <v>2009</v>
      </c>
      <c r="I402" s="19">
        <v>20090813</v>
      </c>
      <c r="J402" s="19" t="s">
        <v>1501</v>
      </c>
      <c r="K402" s="19">
        <v>6</v>
      </c>
      <c r="L402" s="19">
        <v>33</v>
      </c>
      <c r="M402" s="19">
        <v>23</v>
      </c>
      <c r="N402" s="19">
        <v>19</v>
      </c>
      <c r="O402" s="19" t="s">
        <v>1502</v>
      </c>
      <c r="P402" s="19">
        <v>5</v>
      </c>
      <c r="Q402" s="19" t="s">
        <v>1503</v>
      </c>
      <c r="R402" s="19"/>
      <c r="S402" s="19">
        <v>5000</v>
      </c>
      <c r="T402" s="19" t="s">
        <v>110</v>
      </c>
      <c r="U402" s="19"/>
      <c r="V402" s="19"/>
      <c r="W402" s="19"/>
      <c r="X402" s="19">
        <v>800</v>
      </c>
      <c r="Y402" s="19">
        <v>0</v>
      </c>
      <c r="Z402" s="19">
        <v>1</v>
      </c>
      <c r="AA402" s="19" t="s">
        <v>48</v>
      </c>
      <c r="AB402" s="19">
        <v>1</v>
      </c>
      <c r="AC402" s="19">
        <v>633369</v>
      </c>
      <c r="AD402" s="19">
        <v>12</v>
      </c>
      <c r="AE402" s="19"/>
      <c r="AF402" s="19"/>
      <c r="AG402" s="19"/>
      <c r="AH402" s="19">
        <v>108873</v>
      </c>
      <c r="AI402" s="19">
        <v>1</v>
      </c>
      <c r="AJ402" s="19"/>
      <c r="AK402" s="19"/>
      <c r="AL402" s="19"/>
      <c r="AM402" s="19"/>
      <c r="AN402" s="19"/>
      <c r="AO402" s="19">
        <v>1.48</v>
      </c>
      <c r="AP402" s="19" t="s">
        <v>1504</v>
      </c>
      <c r="AQ402" s="19" t="s">
        <v>1502</v>
      </c>
      <c r="AR402" s="19" t="s">
        <v>1540</v>
      </c>
      <c r="AS402" s="19" t="s">
        <v>1562</v>
      </c>
      <c r="AT402" s="19" t="s">
        <v>1563</v>
      </c>
      <c r="AU402" s="19" t="s">
        <v>1564</v>
      </c>
      <c r="AV402" s="19" t="s">
        <v>1565</v>
      </c>
      <c r="AW402" s="19">
        <v>2005</v>
      </c>
      <c r="AX402" s="19">
        <v>3</v>
      </c>
      <c r="AY402" s="19" t="s">
        <v>1566</v>
      </c>
      <c r="AZ402" s="19" t="s">
        <v>1567</v>
      </c>
      <c r="BA402" s="19">
        <v>2006</v>
      </c>
      <c r="BB402" t="str">
        <f>VLOOKUP(AC402,CTCwiretagcode!A$2:C$708,3,FALSE)</f>
        <v>SAM</v>
      </c>
      <c r="BC402" t="str">
        <f t="shared" si="13"/>
        <v>NT</v>
      </c>
      <c r="BD402">
        <f t="shared" si="14"/>
        <v>3</v>
      </c>
    </row>
    <row r="403" spans="1:56" x14ac:dyDescent="0.25">
      <c r="A403" s="19" t="s">
        <v>1501</v>
      </c>
      <c r="B403" s="19">
        <v>4.0999999999999996</v>
      </c>
      <c r="C403" s="19">
        <v>20130329</v>
      </c>
      <c r="D403" s="19" t="s">
        <v>41</v>
      </c>
      <c r="E403" s="19" t="s">
        <v>41</v>
      </c>
      <c r="F403" s="19">
        <v>2076820</v>
      </c>
      <c r="G403" s="19">
        <v>1</v>
      </c>
      <c r="H403" s="19">
        <v>2009</v>
      </c>
      <c r="I403" s="19">
        <v>20090814</v>
      </c>
      <c r="J403" s="19" t="s">
        <v>1501</v>
      </c>
      <c r="K403" s="19">
        <v>6</v>
      </c>
      <c r="L403" s="19">
        <v>33</v>
      </c>
      <c r="M403" s="19">
        <v>23</v>
      </c>
      <c r="N403" s="19">
        <v>17</v>
      </c>
      <c r="O403" s="19" t="s">
        <v>1502</v>
      </c>
      <c r="P403" s="19">
        <v>5</v>
      </c>
      <c r="Q403" s="19" t="s">
        <v>1503</v>
      </c>
      <c r="R403" s="19"/>
      <c r="S403" s="19">
        <v>5000</v>
      </c>
      <c r="T403" s="19" t="s">
        <v>45</v>
      </c>
      <c r="U403" s="19"/>
      <c r="V403" s="19"/>
      <c r="W403" s="19"/>
      <c r="X403" s="19">
        <v>890</v>
      </c>
      <c r="Y403" s="19">
        <v>0</v>
      </c>
      <c r="Z403" s="19">
        <v>1</v>
      </c>
      <c r="AA403" s="19" t="s">
        <v>48</v>
      </c>
      <c r="AB403" s="19">
        <v>1</v>
      </c>
      <c r="AC403" s="19">
        <v>633369</v>
      </c>
      <c r="AD403" s="19">
        <v>12</v>
      </c>
      <c r="AE403" s="19"/>
      <c r="AF403" s="19"/>
      <c r="AG403" s="19"/>
      <c r="AH403" s="19">
        <v>108873</v>
      </c>
      <c r="AI403" s="19">
        <v>1</v>
      </c>
      <c r="AJ403" s="19"/>
      <c r="AK403" s="19"/>
      <c r="AL403" s="19"/>
      <c r="AM403" s="19"/>
      <c r="AN403" s="19"/>
      <c r="AO403" s="19">
        <v>1.48</v>
      </c>
      <c r="AP403" s="19" t="s">
        <v>1504</v>
      </c>
      <c r="AQ403" s="19" t="s">
        <v>1502</v>
      </c>
      <c r="AR403" s="19" t="s">
        <v>1540</v>
      </c>
      <c r="AS403" s="19" t="s">
        <v>1562</v>
      </c>
      <c r="AT403" s="19" t="s">
        <v>1563</v>
      </c>
      <c r="AU403" s="19" t="s">
        <v>1564</v>
      </c>
      <c r="AV403" s="19" t="s">
        <v>1565</v>
      </c>
      <c r="AW403" s="19">
        <v>2005</v>
      </c>
      <c r="AX403" s="19">
        <v>3</v>
      </c>
      <c r="AY403" s="19" t="s">
        <v>1566</v>
      </c>
      <c r="AZ403" s="19" t="s">
        <v>1567</v>
      </c>
      <c r="BA403" s="19">
        <v>2006</v>
      </c>
      <c r="BB403" t="str">
        <f>VLOOKUP(AC403,CTCwiretagcode!A$2:C$708,3,FALSE)</f>
        <v>SAM</v>
      </c>
      <c r="BC403" t="str">
        <f t="shared" si="13"/>
        <v>Tr</v>
      </c>
      <c r="BD403">
        <f t="shared" si="14"/>
        <v>3</v>
      </c>
    </row>
    <row r="404" spans="1:56" x14ac:dyDescent="0.25">
      <c r="A404" s="19" t="s">
        <v>1501</v>
      </c>
      <c r="B404" s="19">
        <v>4.0999999999999996</v>
      </c>
      <c r="C404" s="19">
        <v>20130329</v>
      </c>
      <c r="D404" s="19" t="s">
        <v>41</v>
      </c>
      <c r="E404" s="19" t="s">
        <v>41</v>
      </c>
      <c r="F404" s="19">
        <v>2066302</v>
      </c>
      <c r="G404" s="19">
        <v>1</v>
      </c>
      <c r="H404" s="19">
        <v>2009</v>
      </c>
      <c r="I404" s="19">
        <v>20090814</v>
      </c>
      <c r="J404" s="19" t="s">
        <v>1501</v>
      </c>
      <c r="K404" s="19">
        <v>6</v>
      </c>
      <c r="L404" s="19">
        <v>33</v>
      </c>
      <c r="M404" s="19">
        <v>23</v>
      </c>
      <c r="N404" s="19">
        <v>29</v>
      </c>
      <c r="O404" s="19" t="s">
        <v>1502</v>
      </c>
      <c r="P404" s="19">
        <v>5</v>
      </c>
      <c r="Q404" s="19" t="s">
        <v>1503</v>
      </c>
      <c r="R404" s="19"/>
      <c r="S404" s="19">
        <v>5000</v>
      </c>
      <c r="T404" s="19" t="s">
        <v>45</v>
      </c>
      <c r="U404" s="19"/>
      <c r="V404" s="19"/>
      <c r="W404" s="19"/>
      <c r="X404" s="19">
        <v>800</v>
      </c>
      <c r="Y404" s="19">
        <v>0</v>
      </c>
      <c r="Z404" s="19">
        <v>1</v>
      </c>
      <c r="AA404" s="19" t="s">
        <v>48</v>
      </c>
      <c r="AB404" s="19">
        <v>1</v>
      </c>
      <c r="AC404" s="19">
        <v>633369</v>
      </c>
      <c r="AD404" s="19">
        <v>12</v>
      </c>
      <c r="AE404" s="19"/>
      <c r="AF404" s="19"/>
      <c r="AG404" s="19"/>
      <c r="AH404" s="19">
        <v>108873</v>
      </c>
      <c r="AI404" s="19">
        <v>1</v>
      </c>
      <c r="AJ404" s="19"/>
      <c r="AK404" s="19"/>
      <c r="AL404" s="19"/>
      <c r="AM404" s="19"/>
      <c r="AN404" s="19"/>
      <c r="AO404" s="19">
        <v>1.48</v>
      </c>
      <c r="AP404" s="19" t="s">
        <v>1504</v>
      </c>
      <c r="AQ404" s="19" t="s">
        <v>1502</v>
      </c>
      <c r="AR404" s="19" t="s">
        <v>1540</v>
      </c>
      <c r="AS404" s="19" t="s">
        <v>1562</v>
      </c>
      <c r="AT404" s="19" t="s">
        <v>1563</v>
      </c>
      <c r="AU404" s="19" t="s">
        <v>1564</v>
      </c>
      <c r="AV404" s="19" t="s">
        <v>1565</v>
      </c>
      <c r="AW404" s="19">
        <v>2005</v>
      </c>
      <c r="AX404" s="19">
        <v>3</v>
      </c>
      <c r="AY404" s="19" t="s">
        <v>1566</v>
      </c>
      <c r="AZ404" s="19" t="s">
        <v>1567</v>
      </c>
      <c r="BA404" s="19">
        <v>2006</v>
      </c>
      <c r="BB404" t="str">
        <f>VLOOKUP(AC404,CTCwiretagcode!A$2:C$708,3,FALSE)</f>
        <v>SAM</v>
      </c>
      <c r="BC404" t="str">
        <f t="shared" si="13"/>
        <v>Tr</v>
      </c>
      <c r="BD404">
        <f t="shared" si="14"/>
        <v>3</v>
      </c>
    </row>
    <row r="405" spans="1:56" x14ac:dyDescent="0.25">
      <c r="A405" s="19" t="s">
        <v>1501</v>
      </c>
      <c r="B405" s="19">
        <v>4.0999999999999996</v>
      </c>
      <c r="C405" s="19">
        <v>20130329</v>
      </c>
      <c r="D405" s="19" t="s">
        <v>41</v>
      </c>
      <c r="E405" s="19" t="s">
        <v>41</v>
      </c>
      <c r="F405" s="19">
        <v>2066304</v>
      </c>
      <c r="G405" s="19">
        <v>1</v>
      </c>
      <c r="H405" s="19">
        <v>2009</v>
      </c>
      <c r="I405" s="19">
        <v>20090814</v>
      </c>
      <c r="J405" s="19" t="s">
        <v>1501</v>
      </c>
      <c r="K405" s="19">
        <v>6</v>
      </c>
      <c r="L405" s="19">
        <v>33</v>
      </c>
      <c r="M405" s="19">
        <v>23</v>
      </c>
      <c r="N405" s="19">
        <v>29</v>
      </c>
      <c r="O405" s="19" t="s">
        <v>1502</v>
      </c>
      <c r="P405" s="19">
        <v>5</v>
      </c>
      <c r="Q405" s="19" t="s">
        <v>1503</v>
      </c>
      <c r="R405" s="19"/>
      <c r="S405" s="19">
        <v>5000</v>
      </c>
      <c r="T405" s="19" t="s">
        <v>110</v>
      </c>
      <c r="U405" s="19"/>
      <c r="V405" s="19"/>
      <c r="W405" s="19"/>
      <c r="X405" s="19">
        <v>960</v>
      </c>
      <c r="Y405" s="19">
        <v>0</v>
      </c>
      <c r="Z405" s="19">
        <v>1</v>
      </c>
      <c r="AA405" s="19" t="s">
        <v>48</v>
      </c>
      <c r="AB405" s="19">
        <v>1</v>
      </c>
      <c r="AC405" s="19">
        <v>633369</v>
      </c>
      <c r="AD405" s="19">
        <v>12</v>
      </c>
      <c r="AE405" s="19"/>
      <c r="AF405" s="19"/>
      <c r="AG405" s="19"/>
      <c r="AH405" s="19">
        <v>108873</v>
      </c>
      <c r="AI405" s="19">
        <v>1</v>
      </c>
      <c r="AJ405" s="19"/>
      <c r="AK405" s="19"/>
      <c r="AL405" s="19"/>
      <c r="AM405" s="19"/>
      <c r="AN405" s="19"/>
      <c r="AO405" s="19">
        <v>1.48</v>
      </c>
      <c r="AP405" s="19" t="s">
        <v>1504</v>
      </c>
      <c r="AQ405" s="19" t="s">
        <v>1502</v>
      </c>
      <c r="AR405" s="19" t="s">
        <v>1540</v>
      </c>
      <c r="AS405" s="19" t="s">
        <v>1562</v>
      </c>
      <c r="AT405" s="19" t="s">
        <v>1563</v>
      </c>
      <c r="AU405" s="19" t="s">
        <v>1564</v>
      </c>
      <c r="AV405" s="19" t="s">
        <v>1565</v>
      </c>
      <c r="AW405" s="19">
        <v>2005</v>
      </c>
      <c r="AX405" s="19">
        <v>3</v>
      </c>
      <c r="AY405" s="19" t="s">
        <v>1566</v>
      </c>
      <c r="AZ405" s="19" t="s">
        <v>1567</v>
      </c>
      <c r="BA405" s="19">
        <v>2006</v>
      </c>
      <c r="BB405" t="str">
        <f>VLOOKUP(AC405,CTCwiretagcode!A$2:C$708,3,FALSE)</f>
        <v>SAM</v>
      </c>
      <c r="BC405" t="str">
        <f t="shared" si="13"/>
        <v>Tr</v>
      </c>
      <c r="BD405">
        <f t="shared" si="14"/>
        <v>3</v>
      </c>
    </row>
    <row r="406" spans="1:56" x14ac:dyDescent="0.25">
      <c r="A406" s="19" t="s">
        <v>1501</v>
      </c>
      <c r="B406" s="19">
        <v>4.0999999999999996</v>
      </c>
      <c r="C406" s="19">
        <v>20130329</v>
      </c>
      <c r="D406" s="19" t="s">
        <v>41</v>
      </c>
      <c r="E406" s="19" t="s">
        <v>41</v>
      </c>
      <c r="F406" s="19">
        <v>2076816</v>
      </c>
      <c r="G406" s="19">
        <v>1</v>
      </c>
      <c r="H406" s="19">
        <v>2009</v>
      </c>
      <c r="I406" s="19">
        <v>20090817</v>
      </c>
      <c r="J406" s="19" t="s">
        <v>1501</v>
      </c>
      <c r="K406" s="19">
        <v>6</v>
      </c>
      <c r="L406" s="19">
        <v>34</v>
      </c>
      <c r="M406" s="19">
        <v>23</v>
      </c>
      <c r="N406" s="19">
        <v>17</v>
      </c>
      <c r="O406" s="19" t="s">
        <v>1502</v>
      </c>
      <c r="P406" s="19">
        <v>5</v>
      </c>
      <c r="Q406" s="19" t="s">
        <v>1503</v>
      </c>
      <c r="R406" s="19"/>
      <c r="S406" s="19">
        <v>5000</v>
      </c>
      <c r="T406" s="19" t="s">
        <v>110</v>
      </c>
      <c r="U406" s="19"/>
      <c r="V406" s="19"/>
      <c r="W406" s="19"/>
      <c r="X406" s="19">
        <v>760</v>
      </c>
      <c r="Y406" s="19">
        <v>0</v>
      </c>
      <c r="Z406" s="19">
        <v>1</v>
      </c>
      <c r="AA406" s="19" t="s">
        <v>48</v>
      </c>
      <c r="AB406" s="19">
        <v>1</v>
      </c>
      <c r="AC406" s="19">
        <v>633369</v>
      </c>
      <c r="AD406" s="19">
        <v>12</v>
      </c>
      <c r="AE406" s="19"/>
      <c r="AF406" s="19"/>
      <c r="AG406" s="19"/>
      <c r="AH406" s="19">
        <v>108874</v>
      </c>
      <c r="AI406" s="19">
        <v>1</v>
      </c>
      <c r="AJ406" s="19"/>
      <c r="AK406" s="19"/>
      <c r="AL406" s="19"/>
      <c r="AM406" s="19"/>
      <c r="AN406" s="19"/>
      <c r="AO406" s="19">
        <v>2.88</v>
      </c>
      <c r="AP406" s="19" t="s">
        <v>1504</v>
      </c>
      <c r="AQ406" s="19" t="s">
        <v>1502</v>
      </c>
      <c r="AR406" s="19" t="s">
        <v>1540</v>
      </c>
      <c r="AS406" s="19" t="s">
        <v>1562</v>
      </c>
      <c r="AT406" s="19" t="s">
        <v>1563</v>
      </c>
      <c r="AU406" s="19" t="s">
        <v>1564</v>
      </c>
      <c r="AV406" s="19" t="s">
        <v>1565</v>
      </c>
      <c r="AW406" s="19">
        <v>2005</v>
      </c>
      <c r="AX406" s="19">
        <v>3</v>
      </c>
      <c r="AY406" s="19" t="s">
        <v>1566</v>
      </c>
      <c r="AZ406" s="19" t="s">
        <v>1567</v>
      </c>
      <c r="BA406" s="19">
        <v>2006</v>
      </c>
      <c r="BB406" t="str">
        <f>VLOOKUP(AC406,CTCwiretagcode!A$2:C$708,3,FALSE)</f>
        <v>SAM</v>
      </c>
      <c r="BC406" t="str">
        <f t="shared" si="13"/>
        <v>Tr</v>
      </c>
      <c r="BD406">
        <f t="shared" si="14"/>
        <v>3</v>
      </c>
    </row>
    <row r="407" spans="1:56" x14ac:dyDescent="0.25">
      <c r="A407" s="19" t="s">
        <v>1501</v>
      </c>
      <c r="B407" s="19">
        <v>4.0999999999999996</v>
      </c>
      <c r="C407" s="19">
        <v>20130329</v>
      </c>
      <c r="D407" s="19" t="s">
        <v>41</v>
      </c>
      <c r="E407" s="19" t="s">
        <v>41</v>
      </c>
      <c r="F407" s="19">
        <v>2063896</v>
      </c>
      <c r="G407" s="19">
        <v>1</v>
      </c>
      <c r="H407" s="19">
        <v>2009</v>
      </c>
      <c r="I407" s="19">
        <v>20090825</v>
      </c>
      <c r="J407" s="19" t="s">
        <v>1501</v>
      </c>
      <c r="K407" s="19">
        <v>6</v>
      </c>
      <c r="L407" s="19">
        <v>35</v>
      </c>
      <c r="M407" s="19">
        <v>23</v>
      </c>
      <c r="N407" s="19">
        <v>17</v>
      </c>
      <c r="O407" s="19" t="s">
        <v>1502</v>
      </c>
      <c r="P407" s="19">
        <v>5</v>
      </c>
      <c r="Q407" s="19" t="s">
        <v>1503</v>
      </c>
      <c r="R407" s="19"/>
      <c r="S407" s="19">
        <v>5000</v>
      </c>
      <c r="T407" s="19" t="s">
        <v>110</v>
      </c>
      <c r="U407" s="19"/>
      <c r="V407" s="19"/>
      <c r="W407" s="19"/>
      <c r="X407" s="19">
        <v>820</v>
      </c>
      <c r="Y407" s="19">
        <v>0</v>
      </c>
      <c r="Z407" s="19">
        <v>1</v>
      </c>
      <c r="AA407" s="19" t="s">
        <v>48</v>
      </c>
      <c r="AB407" s="19">
        <v>1</v>
      </c>
      <c r="AC407" s="19">
        <v>633369</v>
      </c>
      <c r="AD407" s="19">
        <v>12</v>
      </c>
      <c r="AE407" s="19"/>
      <c r="AF407" s="19"/>
      <c r="AG407" s="19"/>
      <c r="AH407" s="19">
        <v>108875</v>
      </c>
      <c r="AI407" s="19">
        <v>1</v>
      </c>
      <c r="AJ407" s="19"/>
      <c r="AK407" s="19"/>
      <c r="AL407" s="19"/>
      <c r="AM407" s="19"/>
      <c r="AN407" s="19"/>
      <c r="AO407" s="19">
        <v>1.01</v>
      </c>
      <c r="AP407" s="19" t="s">
        <v>1504</v>
      </c>
      <c r="AQ407" s="19" t="s">
        <v>1502</v>
      </c>
      <c r="AR407" s="19" t="s">
        <v>1540</v>
      </c>
      <c r="AS407" s="19" t="s">
        <v>1562</v>
      </c>
      <c r="AT407" s="19" t="s">
        <v>1563</v>
      </c>
      <c r="AU407" s="19" t="s">
        <v>1564</v>
      </c>
      <c r="AV407" s="19" t="s">
        <v>1565</v>
      </c>
      <c r="AW407" s="19">
        <v>2005</v>
      </c>
      <c r="AX407" s="19">
        <v>3</v>
      </c>
      <c r="AY407" s="19" t="s">
        <v>1566</v>
      </c>
      <c r="AZ407" s="19" t="s">
        <v>1567</v>
      </c>
      <c r="BA407" s="19">
        <v>2006</v>
      </c>
      <c r="BB407" t="str">
        <f>VLOOKUP(AC407,CTCwiretagcode!A$2:C$708,3,FALSE)</f>
        <v>SAM</v>
      </c>
      <c r="BC407" t="str">
        <f t="shared" si="13"/>
        <v>Tr</v>
      </c>
      <c r="BD407">
        <f t="shared" si="14"/>
        <v>3</v>
      </c>
    </row>
    <row r="408" spans="1:56" x14ac:dyDescent="0.25">
      <c r="A408" s="19" t="s">
        <v>1501</v>
      </c>
      <c r="B408" s="19">
        <v>4.0999999999999996</v>
      </c>
      <c r="C408" s="19">
        <v>20130329</v>
      </c>
      <c r="D408" s="19" t="s">
        <v>41</v>
      </c>
      <c r="E408" s="19" t="s">
        <v>41</v>
      </c>
      <c r="F408" s="19">
        <v>2063898</v>
      </c>
      <c r="G408" s="19">
        <v>1</v>
      </c>
      <c r="H408" s="19">
        <v>2009</v>
      </c>
      <c r="I408" s="19">
        <v>20090825</v>
      </c>
      <c r="J408" s="19" t="s">
        <v>1501</v>
      </c>
      <c r="K408" s="19">
        <v>6</v>
      </c>
      <c r="L408" s="19">
        <v>35</v>
      </c>
      <c r="M408" s="19">
        <v>23</v>
      </c>
      <c r="N408" s="19">
        <v>17</v>
      </c>
      <c r="O408" s="19" t="s">
        <v>1502</v>
      </c>
      <c r="P408" s="19">
        <v>5</v>
      </c>
      <c r="Q408" s="19" t="s">
        <v>1503</v>
      </c>
      <c r="R408" s="19"/>
      <c r="S408" s="19">
        <v>5000</v>
      </c>
      <c r="T408" s="19" t="s">
        <v>45</v>
      </c>
      <c r="U408" s="19"/>
      <c r="V408" s="19"/>
      <c r="W408" s="19"/>
      <c r="X408" s="19">
        <v>910</v>
      </c>
      <c r="Y408" s="19">
        <v>0</v>
      </c>
      <c r="Z408" s="19">
        <v>1</v>
      </c>
      <c r="AA408" s="19" t="s">
        <v>48</v>
      </c>
      <c r="AB408" s="19">
        <v>1</v>
      </c>
      <c r="AC408" s="19">
        <v>633369</v>
      </c>
      <c r="AD408" s="19">
        <v>12</v>
      </c>
      <c r="AE408" s="19"/>
      <c r="AF408" s="19"/>
      <c r="AG408" s="19"/>
      <c r="AH408" s="19">
        <v>108875</v>
      </c>
      <c r="AI408" s="19">
        <v>1</v>
      </c>
      <c r="AJ408" s="19"/>
      <c r="AK408" s="19"/>
      <c r="AL408" s="19"/>
      <c r="AM408" s="19"/>
      <c r="AN408" s="19"/>
      <c r="AO408" s="19">
        <v>1.01</v>
      </c>
      <c r="AP408" s="19" t="s">
        <v>1504</v>
      </c>
      <c r="AQ408" s="19" t="s">
        <v>1502</v>
      </c>
      <c r="AR408" s="19" t="s">
        <v>1540</v>
      </c>
      <c r="AS408" s="19" t="s">
        <v>1562</v>
      </c>
      <c r="AT408" s="19" t="s">
        <v>1563</v>
      </c>
      <c r="AU408" s="19" t="s">
        <v>1564</v>
      </c>
      <c r="AV408" s="19" t="s">
        <v>1565</v>
      </c>
      <c r="AW408" s="19">
        <v>2005</v>
      </c>
      <c r="AX408" s="19">
        <v>3</v>
      </c>
      <c r="AY408" s="19" t="s">
        <v>1566</v>
      </c>
      <c r="AZ408" s="19" t="s">
        <v>1567</v>
      </c>
      <c r="BA408" s="19">
        <v>2006</v>
      </c>
      <c r="BB408" t="str">
        <f>VLOOKUP(AC408,CTCwiretagcode!A$2:C$708,3,FALSE)</f>
        <v>SAM</v>
      </c>
      <c r="BC408" t="str">
        <f t="shared" si="13"/>
        <v>Tr</v>
      </c>
      <c r="BD408">
        <f t="shared" si="14"/>
        <v>3</v>
      </c>
    </row>
    <row r="409" spans="1:56" x14ac:dyDescent="0.25">
      <c r="A409" s="19" t="s">
        <v>1501</v>
      </c>
      <c r="B409" s="19">
        <v>4.0999999999999996</v>
      </c>
      <c r="C409" s="19">
        <v>20130329</v>
      </c>
      <c r="D409" s="19" t="s">
        <v>41</v>
      </c>
      <c r="E409" s="19" t="s">
        <v>41</v>
      </c>
      <c r="F409" s="19">
        <v>2063900</v>
      </c>
      <c r="G409" s="19">
        <v>1</v>
      </c>
      <c r="H409" s="19">
        <v>2009</v>
      </c>
      <c r="I409" s="19">
        <v>20090825</v>
      </c>
      <c r="J409" s="19" t="s">
        <v>1501</v>
      </c>
      <c r="K409" s="19">
        <v>6</v>
      </c>
      <c r="L409" s="19">
        <v>35</v>
      </c>
      <c r="M409" s="19">
        <v>23</v>
      </c>
      <c r="N409" s="19">
        <v>17</v>
      </c>
      <c r="O409" s="19" t="s">
        <v>1502</v>
      </c>
      <c r="P409" s="19">
        <v>5</v>
      </c>
      <c r="Q409" s="19" t="s">
        <v>1503</v>
      </c>
      <c r="R409" s="19"/>
      <c r="S409" s="19">
        <v>5000</v>
      </c>
      <c r="T409" s="19" t="s">
        <v>45</v>
      </c>
      <c r="U409" s="19"/>
      <c r="V409" s="19"/>
      <c r="W409" s="19"/>
      <c r="X409" s="19">
        <v>820</v>
      </c>
      <c r="Y409" s="19">
        <v>0</v>
      </c>
      <c r="Z409" s="19">
        <v>1</v>
      </c>
      <c r="AA409" s="19" t="s">
        <v>48</v>
      </c>
      <c r="AB409" s="19">
        <v>1</v>
      </c>
      <c r="AC409" s="19">
        <v>633369</v>
      </c>
      <c r="AD409" s="19">
        <v>12</v>
      </c>
      <c r="AE409" s="19"/>
      <c r="AF409" s="19"/>
      <c r="AG409" s="19"/>
      <c r="AH409" s="19">
        <v>108875</v>
      </c>
      <c r="AI409" s="19">
        <v>1</v>
      </c>
      <c r="AJ409" s="19"/>
      <c r="AK409" s="19"/>
      <c r="AL409" s="19"/>
      <c r="AM409" s="19"/>
      <c r="AN409" s="19"/>
      <c r="AO409" s="19">
        <v>1.01</v>
      </c>
      <c r="AP409" s="19" t="s">
        <v>1504</v>
      </c>
      <c r="AQ409" s="19" t="s">
        <v>1502</v>
      </c>
      <c r="AR409" s="19" t="s">
        <v>1540</v>
      </c>
      <c r="AS409" s="19" t="s">
        <v>1562</v>
      </c>
      <c r="AT409" s="19" t="s">
        <v>1563</v>
      </c>
      <c r="AU409" s="19" t="s">
        <v>1564</v>
      </c>
      <c r="AV409" s="19" t="s">
        <v>1565</v>
      </c>
      <c r="AW409" s="19">
        <v>2005</v>
      </c>
      <c r="AX409" s="19">
        <v>3</v>
      </c>
      <c r="AY409" s="19" t="s">
        <v>1566</v>
      </c>
      <c r="AZ409" s="19" t="s">
        <v>1567</v>
      </c>
      <c r="BA409" s="19">
        <v>2006</v>
      </c>
      <c r="BB409" t="str">
        <f>VLOOKUP(AC409,CTCwiretagcode!A$2:C$708,3,FALSE)</f>
        <v>SAM</v>
      </c>
      <c r="BC409" t="str">
        <f t="shared" si="13"/>
        <v>Tr</v>
      </c>
      <c r="BD409">
        <f t="shared" si="14"/>
        <v>3</v>
      </c>
    </row>
    <row r="410" spans="1:56" x14ac:dyDescent="0.25">
      <c r="A410" s="19" t="s">
        <v>1501</v>
      </c>
      <c r="B410" s="19">
        <v>4.0999999999999996</v>
      </c>
      <c r="C410" s="19">
        <v>20130329</v>
      </c>
      <c r="D410" s="19" t="s">
        <v>41</v>
      </c>
      <c r="E410" s="19" t="s">
        <v>41</v>
      </c>
      <c r="F410" s="19">
        <v>2063901</v>
      </c>
      <c r="G410" s="19">
        <v>1</v>
      </c>
      <c r="H410" s="19">
        <v>2009</v>
      </c>
      <c r="I410" s="19">
        <v>20090825</v>
      </c>
      <c r="J410" s="19" t="s">
        <v>1501</v>
      </c>
      <c r="K410" s="19">
        <v>6</v>
      </c>
      <c r="L410" s="19">
        <v>35</v>
      </c>
      <c r="M410" s="19">
        <v>23</v>
      </c>
      <c r="N410" s="19">
        <v>17</v>
      </c>
      <c r="O410" s="19" t="s">
        <v>1502</v>
      </c>
      <c r="P410" s="19">
        <v>5</v>
      </c>
      <c r="Q410" s="19" t="s">
        <v>1503</v>
      </c>
      <c r="R410" s="19"/>
      <c r="S410" s="19">
        <v>5000</v>
      </c>
      <c r="T410" s="19" t="s">
        <v>45</v>
      </c>
      <c r="U410" s="19"/>
      <c r="V410" s="19"/>
      <c r="W410" s="19"/>
      <c r="X410" s="19">
        <v>810</v>
      </c>
      <c r="Y410" s="19">
        <v>0</v>
      </c>
      <c r="Z410" s="19">
        <v>1</v>
      </c>
      <c r="AA410" s="19" t="s">
        <v>48</v>
      </c>
      <c r="AB410" s="19">
        <v>1</v>
      </c>
      <c r="AC410" s="19">
        <v>633369</v>
      </c>
      <c r="AD410" s="19">
        <v>12</v>
      </c>
      <c r="AE410" s="19"/>
      <c r="AF410" s="19"/>
      <c r="AG410" s="19"/>
      <c r="AH410" s="19">
        <v>108875</v>
      </c>
      <c r="AI410" s="19">
        <v>1</v>
      </c>
      <c r="AJ410" s="19"/>
      <c r="AK410" s="19"/>
      <c r="AL410" s="19"/>
      <c r="AM410" s="19"/>
      <c r="AN410" s="19"/>
      <c r="AO410" s="19">
        <v>1.01</v>
      </c>
      <c r="AP410" s="19" t="s">
        <v>1504</v>
      </c>
      <c r="AQ410" s="19" t="s">
        <v>1502</v>
      </c>
      <c r="AR410" s="19" t="s">
        <v>1540</v>
      </c>
      <c r="AS410" s="19" t="s">
        <v>1562</v>
      </c>
      <c r="AT410" s="19" t="s">
        <v>1563</v>
      </c>
      <c r="AU410" s="19" t="s">
        <v>1564</v>
      </c>
      <c r="AV410" s="19" t="s">
        <v>1565</v>
      </c>
      <c r="AW410" s="19">
        <v>2005</v>
      </c>
      <c r="AX410" s="19">
        <v>3</v>
      </c>
      <c r="AY410" s="19" t="s">
        <v>1566</v>
      </c>
      <c r="AZ410" s="19" t="s">
        <v>1567</v>
      </c>
      <c r="BA410" s="19">
        <v>2006</v>
      </c>
      <c r="BB410" t="str">
        <f>VLOOKUP(AC410,CTCwiretagcode!A$2:C$708,3,FALSE)</f>
        <v>SAM</v>
      </c>
      <c r="BC410" t="str">
        <f t="shared" si="13"/>
        <v>Tr</v>
      </c>
      <c r="BD410">
        <f t="shared" si="14"/>
        <v>3</v>
      </c>
    </row>
    <row r="411" spans="1:56" x14ac:dyDescent="0.25">
      <c r="A411" s="19" t="s">
        <v>1501</v>
      </c>
      <c r="B411" s="19">
        <v>4.0999999999999996</v>
      </c>
      <c r="C411" s="19">
        <v>20130329</v>
      </c>
      <c r="D411" s="19" t="s">
        <v>41</v>
      </c>
      <c r="E411" s="19" t="s">
        <v>41</v>
      </c>
      <c r="F411" s="19">
        <v>2063909</v>
      </c>
      <c r="G411" s="19">
        <v>1</v>
      </c>
      <c r="H411" s="19">
        <v>2009</v>
      </c>
      <c r="I411" s="19">
        <v>20090825</v>
      </c>
      <c r="J411" s="19" t="s">
        <v>1501</v>
      </c>
      <c r="K411" s="19">
        <v>6</v>
      </c>
      <c r="L411" s="19">
        <v>35</v>
      </c>
      <c r="M411" s="19">
        <v>23</v>
      </c>
      <c r="N411" s="19">
        <v>17</v>
      </c>
      <c r="O411" s="19" t="s">
        <v>1502</v>
      </c>
      <c r="P411" s="19">
        <v>5</v>
      </c>
      <c r="Q411" s="19" t="s">
        <v>1503</v>
      </c>
      <c r="R411" s="19"/>
      <c r="S411" s="19">
        <v>5000</v>
      </c>
      <c r="T411" s="19" t="s">
        <v>45</v>
      </c>
      <c r="U411" s="19"/>
      <c r="V411" s="19"/>
      <c r="W411" s="19"/>
      <c r="X411" s="19">
        <v>740</v>
      </c>
      <c r="Y411" s="19">
        <v>0</v>
      </c>
      <c r="Z411" s="19">
        <v>1</v>
      </c>
      <c r="AA411" s="19" t="s">
        <v>48</v>
      </c>
      <c r="AB411" s="19">
        <v>1</v>
      </c>
      <c r="AC411" s="19">
        <v>633369</v>
      </c>
      <c r="AD411" s="19">
        <v>12</v>
      </c>
      <c r="AE411" s="19"/>
      <c r="AF411" s="19"/>
      <c r="AG411" s="19"/>
      <c r="AH411" s="19">
        <v>108875</v>
      </c>
      <c r="AI411" s="19">
        <v>1</v>
      </c>
      <c r="AJ411" s="19"/>
      <c r="AK411" s="19"/>
      <c r="AL411" s="19"/>
      <c r="AM411" s="19"/>
      <c r="AN411" s="19"/>
      <c r="AO411" s="19">
        <v>1.01</v>
      </c>
      <c r="AP411" s="19" t="s">
        <v>1504</v>
      </c>
      <c r="AQ411" s="19" t="s">
        <v>1502</v>
      </c>
      <c r="AR411" s="19" t="s">
        <v>1540</v>
      </c>
      <c r="AS411" s="19" t="s">
        <v>1562</v>
      </c>
      <c r="AT411" s="19" t="s">
        <v>1563</v>
      </c>
      <c r="AU411" s="19" t="s">
        <v>1564</v>
      </c>
      <c r="AV411" s="19" t="s">
        <v>1565</v>
      </c>
      <c r="AW411" s="19">
        <v>2005</v>
      </c>
      <c r="AX411" s="19">
        <v>3</v>
      </c>
      <c r="AY411" s="19" t="s">
        <v>1566</v>
      </c>
      <c r="AZ411" s="19" t="s">
        <v>1567</v>
      </c>
      <c r="BA411" s="19">
        <v>2006</v>
      </c>
      <c r="BB411" t="str">
        <f>VLOOKUP(AC411,CTCwiretagcode!A$2:C$708,3,FALSE)</f>
        <v>SAM</v>
      </c>
      <c r="BC411" t="str">
        <f t="shared" si="13"/>
        <v>Tr</v>
      </c>
      <c r="BD411">
        <f t="shared" si="14"/>
        <v>3</v>
      </c>
    </row>
    <row r="412" spans="1:56" x14ac:dyDescent="0.25">
      <c r="A412" s="19" t="s">
        <v>1501</v>
      </c>
      <c r="B412" s="19">
        <v>4.0999999999999996</v>
      </c>
      <c r="C412" s="19">
        <v>20130329</v>
      </c>
      <c r="D412" s="19" t="s">
        <v>41</v>
      </c>
      <c r="E412" s="19" t="s">
        <v>41</v>
      </c>
      <c r="F412" s="19">
        <v>2063911</v>
      </c>
      <c r="G412" s="19">
        <v>1</v>
      </c>
      <c r="H412" s="19">
        <v>2009</v>
      </c>
      <c r="I412" s="19">
        <v>20090825</v>
      </c>
      <c r="J412" s="19" t="s">
        <v>1501</v>
      </c>
      <c r="K412" s="19">
        <v>6</v>
      </c>
      <c r="L412" s="19">
        <v>35</v>
      </c>
      <c r="M412" s="19">
        <v>23</v>
      </c>
      <c r="N412" s="19">
        <v>17</v>
      </c>
      <c r="O412" s="19" t="s">
        <v>1502</v>
      </c>
      <c r="P412" s="19">
        <v>5</v>
      </c>
      <c r="Q412" s="19" t="s">
        <v>1503</v>
      </c>
      <c r="R412" s="19"/>
      <c r="S412" s="19">
        <v>5000</v>
      </c>
      <c r="T412" s="19" t="s">
        <v>45</v>
      </c>
      <c r="U412" s="19"/>
      <c r="V412" s="19"/>
      <c r="W412" s="19"/>
      <c r="X412" s="19">
        <v>880</v>
      </c>
      <c r="Y412" s="19">
        <v>0</v>
      </c>
      <c r="Z412" s="19">
        <v>1</v>
      </c>
      <c r="AA412" s="19" t="s">
        <v>48</v>
      </c>
      <c r="AB412" s="19">
        <v>1</v>
      </c>
      <c r="AC412" s="19">
        <v>633369</v>
      </c>
      <c r="AD412" s="19">
        <v>12</v>
      </c>
      <c r="AE412" s="19"/>
      <c r="AF412" s="19"/>
      <c r="AG412" s="19"/>
      <c r="AH412" s="19">
        <v>108875</v>
      </c>
      <c r="AI412" s="19">
        <v>1</v>
      </c>
      <c r="AJ412" s="19"/>
      <c r="AK412" s="19"/>
      <c r="AL412" s="19"/>
      <c r="AM412" s="19"/>
      <c r="AN412" s="19"/>
      <c r="AO412" s="19">
        <v>1.01</v>
      </c>
      <c r="AP412" s="19" t="s">
        <v>1504</v>
      </c>
      <c r="AQ412" s="19" t="s">
        <v>1502</v>
      </c>
      <c r="AR412" s="19" t="s">
        <v>1540</v>
      </c>
      <c r="AS412" s="19" t="s">
        <v>1562</v>
      </c>
      <c r="AT412" s="19" t="s">
        <v>1563</v>
      </c>
      <c r="AU412" s="19" t="s">
        <v>1564</v>
      </c>
      <c r="AV412" s="19" t="s">
        <v>1565</v>
      </c>
      <c r="AW412" s="19">
        <v>2005</v>
      </c>
      <c r="AX412" s="19">
        <v>3</v>
      </c>
      <c r="AY412" s="19" t="s">
        <v>1566</v>
      </c>
      <c r="AZ412" s="19" t="s">
        <v>1567</v>
      </c>
      <c r="BA412" s="19">
        <v>2006</v>
      </c>
      <c r="BB412" t="str">
        <f>VLOOKUP(AC412,CTCwiretagcode!A$2:C$708,3,FALSE)</f>
        <v>SAM</v>
      </c>
      <c r="BC412" t="str">
        <f t="shared" si="13"/>
        <v>Tr</v>
      </c>
      <c r="BD412">
        <f t="shared" si="14"/>
        <v>3</v>
      </c>
    </row>
    <row r="413" spans="1:56" x14ac:dyDescent="0.25">
      <c r="A413" s="19" t="s">
        <v>1501</v>
      </c>
      <c r="B413" s="19">
        <v>4.0999999999999996</v>
      </c>
      <c r="C413" s="19">
        <v>20130329</v>
      </c>
      <c r="D413" s="19" t="s">
        <v>41</v>
      </c>
      <c r="E413" s="19" t="s">
        <v>41</v>
      </c>
      <c r="F413" s="19">
        <v>2064150</v>
      </c>
      <c r="G413" s="19">
        <v>1</v>
      </c>
      <c r="H413" s="19">
        <v>2009</v>
      </c>
      <c r="I413" s="19">
        <v>20090826</v>
      </c>
      <c r="J413" s="19" t="s">
        <v>1501</v>
      </c>
      <c r="K413" s="19">
        <v>6</v>
      </c>
      <c r="L413" s="19">
        <v>35</v>
      </c>
      <c r="M413" s="19">
        <v>23</v>
      </c>
      <c r="N413" s="19">
        <v>17</v>
      </c>
      <c r="O413" s="19" t="s">
        <v>1502</v>
      </c>
      <c r="P413" s="19">
        <v>5</v>
      </c>
      <c r="Q413" s="19" t="s">
        <v>1503</v>
      </c>
      <c r="R413" s="19"/>
      <c r="S413" s="19">
        <v>5000</v>
      </c>
      <c r="T413" s="19" t="s">
        <v>110</v>
      </c>
      <c r="U413" s="19"/>
      <c r="V413" s="19"/>
      <c r="W413" s="19"/>
      <c r="X413" s="19">
        <v>840</v>
      </c>
      <c r="Y413" s="19">
        <v>0</v>
      </c>
      <c r="Z413" s="19">
        <v>1</v>
      </c>
      <c r="AA413" s="19" t="s">
        <v>48</v>
      </c>
      <c r="AB413" s="19">
        <v>1</v>
      </c>
      <c r="AC413" s="19">
        <v>633369</v>
      </c>
      <c r="AD413" s="19">
        <v>12</v>
      </c>
      <c r="AE413" s="19"/>
      <c r="AF413" s="19"/>
      <c r="AG413" s="19"/>
      <c r="AH413" s="19">
        <v>108875</v>
      </c>
      <c r="AI413" s="19">
        <v>1</v>
      </c>
      <c r="AJ413" s="19"/>
      <c r="AK413" s="19"/>
      <c r="AL413" s="19"/>
      <c r="AM413" s="19"/>
      <c r="AN413" s="19"/>
      <c r="AO413" s="19">
        <v>1.01</v>
      </c>
      <c r="AP413" s="19" t="s">
        <v>1504</v>
      </c>
      <c r="AQ413" s="19" t="s">
        <v>1502</v>
      </c>
      <c r="AR413" s="19" t="s">
        <v>1540</v>
      </c>
      <c r="AS413" s="19" t="s">
        <v>1562</v>
      </c>
      <c r="AT413" s="19" t="s">
        <v>1563</v>
      </c>
      <c r="AU413" s="19" t="s">
        <v>1564</v>
      </c>
      <c r="AV413" s="19" t="s">
        <v>1565</v>
      </c>
      <c r="AW413" s="19">
        <v>2005</v>
      </c>
      <c r="AX413" s="19">
        <v>3</v>
      </c>
      <c r="AY413" s="19" t="s">
        <v>1566</v>
      </c>
      <c r="AZ413" s="19" t="s">
        <v>1567</v>
      </c>
      <c r="BA413" s="19">
        <v>2006</v>
      </c>
      <c r="BB413" t="str">
        <f>VLOOKUP(AC413,CTCwiretagcode!A$2:C$708,3,FALSE)</f>
        <v>SAM</v>
      </c>
      <c r="BC413" t="str">
        <f t="shared" si="13"/>
        <v>Tr</v>
      </c>
      <c r="BD413">
        <f t="shared" si="14"/>
        <v>3</v>
      </c>
    </row>
    <row r="414" spans="1:56" x14ac:dyDescent="0.25">
      <c r="A414" s="19" t="s">
        <v>1501</v>
      </c>
      <c r="B414" s="19">
        <v>4.0999999999999996</v>
      </c>
      <c r="C414" s="19">
        <v>20130329</v>
      </c>
      <c r="D414" s="19" t="s">
        <v>41</v>
      </c>
      <c r="E414" s="19" t="s">
        <v>41</v>
      </c>
      <c r="F414" s="19">
        <v>2066332</v>
      </c>
      <c r="G414" s="19">
        <v>1</v>
      </c>
      <c r="H414" s="19">
        <v>2009</v>
      </c>
      <c r="I414" s="19">
        <v>20090901</v>
      </c>
      <c r="J414" s="19" t="s">
        <v>1501</v>
      </c>
      <c r="K414" s="19">
        <v>6</v>
      </c>
      <c r="L414" s="19">
        <v>36</v>
      </c>
      <c r="M414" s="19">
        <v>23</v>
      </c>
      <c r="N414" s="19">
        <v>17</v>
      </c>
      <c r="O414" s="19" t="s">
        <v>1502</v>
      </c>
      <c r="P414" s="19">
        <v>5</v>
      </c>
      <c r="Q414" s="19" t="s">
        <v>1503</v>
      </c>
      <c r="R414" s="19"/>
      <c r="S414" s="19">
        <v>5000</v>
      </c>
      <c r="T414" s="19" t="s">
        <v>110</v>
      </c>
      <c r="U414" s="19"/>
      <c r="V414" s="19"/>
      <c r="W414" s="19"/>
      <c r="X414" s="19">
        <v>790</v>
      </c>
      <c r="Y414" s="19">
        <v>0</v>
      </c>
      <c r="Z414" s="19">
        <v>1</v>
      </c>
      <c r="AA414" s="19" t="s">
        <v>48</v>
      </c>
      <c r="AB414" s="19">
        <v>1</v>
      </c>
      <c r="AC414" s="19">
        <v>633369</v>
      </c>
      <c r="AD414" s="19">
        <v>12</v>
      </c>
      <c r="AE414" s="19"/>
      <c r="AF414" s="19"/>
      <c r="AG414" s="19"/>
      <c r="AH414" s="19">
        <v>108876</v>
      </c>
      <c r="AI414" s="19">
        <v>1</v>
      </c>
      <c r="AJ414" s="19"/>
      <c r="AK414" s="19"/>
      <c r="AL414" s="19"/>
      <c r="AM414" s="19"/>
      <c r="AN414" s="19"/>
      <c r="AO414" s="19">
        <v>3.66</v>
      </c>
      <c r="AP414" s="19" t="s">
        <v>1504</v>
      </c>
      <c r="AQ414" s="19" t="s">
        <v>1502</v>
      </c>
      <c r="AR414" s="19" t="s">
        <v>1540</v>
      </c>
      <c r="AS414" s="19" t="s">
        <v>1562</v>
      </c>
      <c r="AT414" s="19" t="s">
        <v>1563</v>
      </c>
      <c r="AU414" s="19" t="s">
        <v>1564</v>
      </c>
      <c r="AV414" s="19" t="s">
        <v>1565</v>
      </c>
      <c r="AW414" s="19">
        <v>2005</v>
      </c>
      <c r="AX414" s="19">
        <v>3</v>
      </c>
      <c r="AY414" s="19" t="s">
        <v>1566</v>
      </c>
      <c r="AZ414" s="19" t="s">
        <v>1567</v>
      </c>
      <c r="BA414" s="19">
        <v>2006</v>
      </c>
      <c r="BB414" t="str">
        <f>VLOOKUP(AC414,CTCwiretagcode!A$2:C$708,3,FALSE)</f>
        <v>SAM</v>
      </c>
      <c r="BC414" t="str">
        <f t="shared" si="13"/>
        <v>Tr</v>
      </c>
      <c r="BD414">
        <f t="shared" si="14"/>
        <v>3</v>
      </c>
    </row>
    <row r="415" spans="1:56" x14ac:dyDescent="0.25">
      <c r="A415" s="19" t="s">
        <v>1501</v>
      </c>
      <c r="B415" s="19">
        <v>4.0999999999999996</v>
      </c>
      <c r="C415" s="19">
        <v>20130329</v>
      </c>
      <c r="D415" s="19" t="s">
        <v>41</v>
      </c>
      <c r="E415" s="19" t="s">
        <v>41</v>
      </c>
      <c r="F415" s="19">
        <v>2066395</v>
      </c>
      <c r="G415" s="19">
        <v>1</v>
      </c>
      <c r="H415" s="19">
        <v>2009</v>
      </c>
      <c r="I415" s="19">
        <v>20090819</v>
      </c>
      <c r="J415" s="19" t="s">
        <v>1501</v>
      </c>
      <c r="K415" s="19">
        <v>6</v>
      </c>
      <c r="L415" s="19">
        <v>34</v>
      </c>
      <c r="M415" s="19">
        <v>23</v>
      </c>
      <c r="N415" s="19">
        <v>14</v>
      </c>
      <c r="O415" s="19" t="s">
        <v>1502</v>
      </c>
      <c r="P415" s="19">
        <v>5</v>
      </c>
      <c r="Q415" s="19" t="s">
        <v>1518</v>
      </c>
      <c r="R415" s="19"/>
      <c r="S415" s="19">
        <v>5000</v>
      </c>
      <c r="T415" s="19" t="s">
        <v>110</v>
      </c>
      <c r="U415" s="19"/>
      <c r="V415" s="19"/>
      <c r="W415" s="19"/>
      <c r="X415" s="19">
        <v>790</v>
      </c>
      <c r="Y415" s="19">
        <v>0</v>
      </c>
      <c r="Z415" s="19">
        <v>1</v>
      </c>
      <c r="AA415" s="19" t="s">
        <v>48</v>
      </c>
      <c r="AB415" s="19">
        <v>1</v>
      </c>
      <c r="AC415" s="19">
        <v>633369</v>
      </c>
      <c r="AD415" s="19">
        <v>12</v>
      </c>
      <c r="AE415" s="19"/>
      <c r="AF415" s="19"/>
      <c r="AG415" s="19"/>
      <c r="AH415" s="19">
        <v>108884</v>
      </c>
      <c r="AI415" s="19">
        <v>1</v>
      </c>
      <c r="AJ415" s="19"/>
      <c r="AK415" s="19"/>
      <c r="AL415" s="19"/>
      <c r="AM415" s="19"/>
      <c r="AN415" s="19"/>
      <c r="AO415" s="19">
        <v>2.06</v>
      </c>
      <c r="AP415" s="19" t="s">
        <v>1519</v>
      </c>
      <c r="AQ415" s="19" t="s">
        <v>1502</v>
      </c>
      <c r="AR415" s="19" t="s">
        <v>1540</v>
      </c>
      <c r="AS415" s="19" t="s">
        <v>1562</v>
      </c>
      <c r="AT415" s="19" t="s">
        <v>1563</v>
      </c>
      <c r="AU415" s="19" t="s">
        <v>1564</v>
      </c>
      <c r="AV415" s="19" t="s">
        <v>1565</v>
      </c>
      <c r="AW415" s="19">
        <v>2005</v>
      </c>
      <c r="AX415" s="19">
        <v>3</v>
      </c>
      <c r="AY415" s="19" t="s">
        <v>1566</v>
      </c>
      <c r="AZ415" s="19" t="s">
        <v>1567</v>
      </c>
      <c r="BA415" s="19">
        <v>2006</v>
      </c>
      <c r="BB415" t="str">
        <f>VLOOKUP(AC415,CTCwiretagcode!A$2:C$708,3,FALSE)</f>
        <v>SAM</v>
      </c>
      <c r="BC415" t="str">
        <f t="shared" si="13"/>
        <v>NT</v>
      </c>
      <c r="BD415">
        <f t="shared" si="14"/>
        <v>3</v>
      </c>
    </row>
    <row r="416" spans="1:56" x14ac:dyDescent="0.25">
      <c r="A416" s="19" t="s">
        <v>1501</v>
      </c>
      <c r="B416" s="19">
        <v>4.0999999999999996</v>
      </c>
      <c r="C416" s="19">
        <v>20130329</v>
      </c>
      <c r="D416" s="19" t="s">
        <v>41</v>
      </c>
      <c r="E416" s="19" t="s">
        <v>41</v>
      </c>
      <c r="F416" s="19">
        <v>2066404</v>
      </c>
      <c r="G416" s="19">
        <v>1</v>
      </c>
      <c r="H416" s="19">
        <v>2009</v>
      </c>
      <c r="I416" s="19">
        <v>20090819</v>
      </c>
      <c r="J416" s="19" t="s">
        <v>1501</v>
      </c>
      <c r="K416" s="19">
        <v>6</v>
      </c>
      <c r="L416" s="19">
        <v>34</v>
      </c>
      <c r="M416" s="19">
        <v>23</v>
      </c>
      <c r="N416" s="19">
        <v>14</v>
      </c>
      <c r="O416" s="19" t="s">
        <v>1502</v>
      </c>
      <c r="P416" s="19">
        <v>5</v>
      </c>
      <c r="Q416" s="19" t="s">
        <v>1518</v>
      </c>
      <c r="R416" s="19"/>
      <c r="S416" s="19">
        <v>5000</v>
      </c>
      <c r="T416" s="19" t="s">
        <v>110</v>
      </c>
      <c r="U416" s="19"/>
      <c r="V416" s="19"/>
      <c r="W416" s="19"/>
      <c r="X416" s="19">
        <v>830</v>
      </c>
      <c r="Y416" s="19">
        <v>0</v>
      </c>
      <c r="Z416" s="19">
        <v>1</v>
      </c>
      <c r="AA416" s="19" t="s">
        <v>48</v>
      </c>
      <c r="AB416" s="19">
        <v>1</v>
      </c>
      <c r="AC416" s="19">
        <v>633369</v>
      </c>
      <c r="AD416" s="19">
        <v>12</v>
      </c>
      <c r="AE416" s="19"/>
      <c r="AF416" s="19"/>
      <c r="AG416" s="19"/>
      <c r="AH416" s="19">
        <v>108884</v>
      </c>
      <c r="AI416" s="19">
        <v>1</v>
      </c>
      <c r="AJ416" s="19"/>
      <c r="AK416" s="19"/>
      <c r="AL416" s="19"/>
      <c r="AM416" s="19"/>
      <c r="AN416" s="19"/>
      <c r="AO416" s="19">
        <v>2.06</v>
      </c>
      <c r="AP416" s="19" t="s">
        <v>1519</v>
      </c>
      <c r="AQ416" s="19" t="s">
        <v>1502</v>
      </c>
      <c r="AR416" s="19" t="s">
        <v>1540</v>
      </c>
      <c r="AS416" s="19" t="s">
        <v>1562</v>
      </c>
      <c r="AT416" s="19" t="s">
        <v>1563</v>
      </c>
      <c r="AU416" s="19" t="s">
        <v>1564</v>
      </c>
      <c r="AV416" s="19" t="s">
        <v>1565</v>
      </c>
      <c r="AW416" s="19">
        <v>2005</v>
      </c>
      <c r="AX416" s="19">
        <v>3</v>
      </c>
      <c r="AY416" s="19" t="s">
        <v>1566</v>
      </c>
      <c r="AZ416" s="19" t="s">
        <v>1567</v>
      </c>
      <c r="BA416" s="19">
        <v>2006</v>
      </c>
      <c r="BB416" t="str">
        <f>VLOOKUP(AC416,CTCwiretagcode!A$2:C$708,3,FALSE)</f>
        <v>SAM</v>
      </c>
      <c r="BC416" t="str">
        <f t="shared" si="13"/>
        <v>NT</v>
      </c>
      <c r="BD416">
        <f t="shared" si="14"/>
        <v>3</v>
      </c>
    </row>
    <row r="417" spans="1:56" x14ac:dyDescent="0.25">
      <c r="A417" s="19" t="s">
        <v>1501</v>
      </c>
      <c r="B417" s="19">
        <v>4.0999999999999996</v>
      </c>
      <c r="C417" s="19">
        <v>20130329</v>
      </c>
      <c r="D417" s="19" t="s">
        <v>41</v>
      </c>
      <c r="E417" s="19" t="s">
        <v>41</v>
      </c>
      <c r="F417" s="19">
        <v>2066408</v>
      </c>
      <c r="G417" s="19">
        <v>1</v>
      </c>
      <c r="H417" s="19">
        <v>2009</v>
      </c>
      <c r="I417" s="19">
        <v>20090819</v>
      </c>
      <c r="J417" s="19" t="s">
        <v>1501</v>
      </c>
      <c r="K417" s="19">
        <v>6</v>
      </c>
      <c r="L417" s="19">
        <v>34</v>
      </c>
      <c r="M417" s="19">
        <v>23</v>
      </c>
      <c r="N417" s="19">
        <v>14</v>
      </c>
      <c r="O417" s="19" t="s">
        <v>1502</v>
      </c>
      <c r="P417" s="19">
        <v>5</v>
      </c>
      <c r="Q417" s="19" t="s">
        <v>1518</v>
      </c>
      <c r="R417" s="19"/>
      <c r="S417" s="19">
        <v>5000</v>
      </c>
      <c r="T417" s="19" t="s">
        <v>110</v>
      </c>
      <c r="U417" s="19"/>
      <c r="V417" s="19"/>
      <c r="W417" s="19"/>
      <c r="X417" s="19">
        <v>790</v>
      </c>
      <c r="Y417" s="19">
        <v>0</v>
      </c>
      <c r="Z417" s="19">
        <v>1</v>
      </c>
      <c r="AA417" s="19" t="s">
        <v>48</v>
      </c>
      <c r="AB417" s="19">
        <v>1</v>
      </c>
      <c r="AC417" s="19">
        <v>633369</v>
      </c>
      <c r="AD417" s="19">
        <v>12</v>
      </c>
      <c r="AE417" s="19"/>
      <c r="AF417" s="19"/>
      <c r="AG417" s="19"/>
      <c r="AH417" s="19">
        <v>108884</v>
      </c>
      <c r="AI417" s="19">
        <v>1</v>
      </c>
      <c r="AJ417" s="19"/>
      <c r="AK417" s="19"/>
      <c r="AL417" s="19"/>
      <c r="AM417" s="19"/>
      <c r="AN417" s="19"/>
      <c r="AO417" s="19">
        <v>2.06</v>
      </c>
      <c r="AP417" s="19" t="s">
        <v>1519</v>
      </c>
      <c r="AQ417" s="19" t="s">
        <v>1502</v>
      </c>
      <c r="AR417" s="19" t="s">
        <v>1540</v>
      </c>
      <c r="AS417" s="19" t="s">
        <v>1562</v>
      </c>
      <c r="AT417" s="19" t="s">
        <v>1563</v>
      </c>
      <c r="AU417" s="19" t="s">
        <v>1564</v>
      </c>
      <c r="AV417" s="19" t="s">
        <v>1565</v>
      </c>
      <c r="AW417" s="19">
        <v>2005</v>
      </c>
      <c r="AX417" s="19">
        <v>3</v>
      </c>
      <c r="AY417" s="19" t="s">
        <v>1566</v>
      </c>
      <c r="AZ417" s="19" t="s">
        <v>1567</v>
      </c>
      <c r="BA417" s="19">
        <v>2006</v>
      </c>
      <c r="BB417" t="str">
        <f>VLOOKUP(AC417,CTCwiretagcode!A$2:C$708,3,FALSE)</f>
        <v>SAM</v>
      </c>
      <c r="BC417" t="str">
        <f t="shared" si="13"/>
        <v>NT</v>
      </c>
      <c r="BD417">
        <f t="shared" si="14"/>
        <v>3</v>
      </c>
    </row>
    <row r="418" spans="1:56" x14ac:dyDescent="0.25">
      <c r="A418" s="19" t="s">
        <v>1501</v>
      </c>
      <c r="B418" s="19">
        <v>4.0999999999999996</v>
      </c>
      <c r="C418" s="19">
        <v>20130329</v>
      </c>
      <c r="D418" s="19" t="s">
        <v>41</v>
      </c>
      <c r="E418" s="19" t="s">
        <v>41</v>
      </c>
      <c r="F418" s="19">
        <v>2068573</v>
      </c>
      <c r="G418" s="19">
        <v>1</v>
      </c>
      <c r="H418" s="19">
        <v>2009</v>
      </c>
      <c r="I418" s="19">
        <v>20090819</v>
      </c>
      <c r="J418" s="19" t="s">
        <v>1501</v>
      </c>
      <c r="K418" s="19">
        <v>6</v>
      </c>
      <c r="L418" s="19">
        <v>34</v>
      </c>
      <c r="M418" s="19">
        <v>23</v>
      </c>
      <c r="N418" s="19">
        <v>14</v>
      </c>
      <c r="O418" s="19" t="s">
        <v>1502</v>
      </c>
      <c r="P418" s="19">
        <v>5</v>
      </c>
      <c r="Q418" s="19" t="s">
        <v>1518</v>
      </c>
      <c r="R418" s="19"/>
      <c r="S418" s="19">
        <v>5000</v>
      </c>
      <c r="T418" s="19" t="s">
        <v>45</v>
      </c>
      <c r="U418" s="19"/>
      <c r="V418" s="19"/>
      <c r="W418" s="19"/>
      <c r="X418" s="19">
        <v>930</v>
      </c>
      <c r="Y418" s="19">
        <v>0</v>
      </c>
      <c r="Z418" s="19">
        <v>1</v>
      </c>
      <c r="AA418" s="19" t="s">
        <v>48</v>
      </c>
      <c r="AB418" s="19">
        <v>1</v>
      </c>
      <c r="AC418" s="19">
        <v>633369</v>
      </c>
      <c r="AD418" s="19">
        <v>12</v>
      </c>
      <c r="AE418" s="19"/>
      <c r="AF418" s="19"/>
      <c r="AG418" s="19"/>
      <c r="AH418" s="19">
        <v>108884</v>
      </c>
      <c r="AI418" s="19">
        <v>1</v>
      </c>
      <c r="AJ418" s="19"/>
      <c r="AK418" s="19"/>
      <c r="AL418" s="19"/>
      <c r="AM418" s="19"/>
      <c r="AN418" s="19"/>
      <c r="AO418" s="19">
        <v>2.06</v>
      </c>
      <c r="AP418" s="19" t="s">
        <v>1519</v>
      </c>
      <c r="AQ418" s="19" t="s">
        <v>1502</v>
      </c>
      <c r="AR418" s="19" t="s">
        <v>1540</v>
      </c>
      <c r="AS418" s="19" t="s">
        <v>1562</v>
      </c>
      <c r="AT418" s="19" t="s">
        <v>1563</v>
      </c>
      <c r="AU418" s="19" t="s">
        <v>1564</v>
      </c>
      <c r="AV418" s="19" t="s">
        <v>1565</v>
      </c>
      <c r="AW418" s="19">
        <v>2005</v>
      </c>
      <c r="AX418" s="19">
        <v>3</v>
      </c>
      <c r="AY418" s="19" t="s">
        <v>1566</v>
      </c>
      <c r="AZ418" s="19" t="s">
        <v>1567</v>
      </c>
      <c r="BA418" s="19">
        <v>2006</v>
      </c>
      <c r="BB418" t="str">
        <f>VLOOKUP(AC418,CTCwiretagcode!A$2:C$708,3,FALSE)</f>
        <v>SAM</v>
      </c>
      <c r="BC418" t="str">
        <f t="shared" si="13"/>
        <v>NT</v>
      </c>
      <c r="BD418">
        <f t="shared" si="14"/>
        <v>3</v>
      </c>
    </row>
    <row r="419" spans="1:56" x14ac:dyDescent="0.25">
      <c r="A419" s="19" t="s">
        <v>1501</v>
      </c>
      <c r="B419" s="19">
        <v>4.0999999999999996</v>
      </c>
      <c r="C419" s="19">
        <v>20130329</v>
      </c>
      <c r="D419" s="19" t="s">
        <v>41</v>
      </c>
      <c r="E419" s="19" t="s">
        <v>41</v>
      </c>
      <c r="F419" s="19">
        <v>2068575</v>
      </c>
      <c r="G419" s="19">
        <v>1</v>
      </c>
      <c r="H419" s="19">
        <v>2009</v>
      </c>
      <c r="I419" s="19">
        <v>20090819</v>
      </c>
      <c r="J419" s="19" t="s">
        <v>1501</v>
      </c>
      <c r="K419" s="19">
        <v>6</v>
      </c>
      <c r="L419" s="19">
        <v>34</v>
      </c>
      <c r="M419" s="19">
        <v>23</v>
      </c>
      <c r="N419" s="19">
        <v>14</v>
      </c>
      <c r="O419" s="19" t="s">
        <v>1502</v>
      </c>
      <c r="P419" s="19">
        <v>5</v>
      </c>
      <c r="Q419" s="19" t="s">
        <v>1518</v>
      </c>
      <c r="R419" s="19"/>
      <c r="S419" s="19">
        <v>5000</v>
      </c>
      <c r="T419" s="19" t="s">
        <v>45</v>
      </c>
      <c r="U419" s="19"/>
      <c r="V419" s="19"/>
      <c r="W419" s="19"/>
      <c r="X419" s="19">
        <v>750</v>
      </c>
      <c r="Y419" s="19">
        <v>0</v>
      </c>
      <c r="Z419" s="19">
        <v>1</v>
      </c>
      <c r="AA419" s="19" t="s">
        <v>48</v>
      </c>
      <c r="AB419" s="19">
        <v>1</v>
      </c>
      <c r="AC419" s="19">
        <v>633369</v>
      </c>
      <c r="AD419" s="19">
        <v>12</v>
      </c>
      <c r="AE419" s="19"/>
      <c r="AF419" s="19"/>
      <c r="AG419" s="19"/>
      <c r="AH419" s="19">
        <v>108884</v>
      </c>
      <c r="AI419" s="19">
        <v>1</v>
      </c>
      <c r="AJ419" s="19"/>
      <c r="AK419" s="19"/>
      <c r="AL419" s="19"/>
      <c r="AM419" s="19"/>
      <c r="AN419" s="19"/>
      <c r="AO419" s="19">
        <v>2.06</v>
      </c>
      <c r="AP419" s="19" t="s">
        <v>1519</v>
      </c>
      <c r="AQ419" s="19" t="s">
        <v>1502</v>
      </c>
      <c r="AR419" s="19" t="s">
        <v>1540</v>
      </c>
      <c r="AS419" s="19" t="s">
        <v>1562</v>
      </c>
      <c r="AT419" s="19" t="s">
        <v>1563</v>
      </c>
      <c r="AU419" s="19" t="s">
        <v>1564</v>
      </c>
      <c r="AV419" s="19" t="s">
        <v>1565</v>
      </c>
      <c r="AW419" s="19">
        <v>2005</v>
      </c>
      <c r="AX419" s="19">
        <v>3</v>
      </c>
      <c r="AY419" s="19" t="s">
        <v>1566</v>
      </c>
      <c r="AZ419" s="19" t="s">
        <v>1567</v>
      </c>
      <c r="BA419" s="19">
        <v>2006</v>
      </c>
      <c r="BB419" t="str">
        <f>VLOOKUP(AC419,CTCwiretagcode!A$2:C$708,3,FALSE)</f>
        <v>SAM</v>
      </c>
      <c r="BC419" t="str">
        <f t="shared" si="13"/>
        <v>NT</v>
      </c>
      <c r="BD419">
        <f t="shared" si="14"/>
        <v>3</v>
      </c>
    </row>
    <row r="420" spans="1:56" x14ac:dyDescent="0.25">
      <c r="A420" s="19" t="s">
        <v>1501</v>
      </c>
      <c r="B420" s="19">
        <v>4.0999999999999996</v>
      </c>
      <c r="C420" s="19">
        <v>20130329</v>
      </c>
      <c r="D420" s="19" t="s">
        <v>41</v>
      </c>
      <c r="E420" s="19" t="s">
        <v>41</v>
      </c>
      <c r="F420" s="19">
        <v>2068578</v>
      </c>
      <c r="G420" s="19">
        <v>1</v>
      </c>
      <c r="H420" s="19">
        <v>2009</v>
      </c>
      <c r="I420" s="19">
        <v>20090819</v>
      </c>
      <c r="J420" s="19" t="s">
        <v>1501</v>
      </c>
      <c r="K420" s="19">
        <v>6</v>
      </c>
      <c r="L420" s="19">
        <v>34</v>
      </c>
      <c r="M420" s="19">
        <v>23</v>
      </c>
      <c r="N420" s="19">
        <v>14</v>
      </c>
      <c r="O420" s="19" t="s">
        <v>1502</v>
      </c>
      <c r="P420" s="19">
        <v>5</v>
      </c>
      <c r="Q420" s="19" t="s">
        <v>1518</v>
      </c>
      <c r="R420" s="19"/>
      <c r="S420" s="19">
        <v>5000</v>
      </c>
      <c r="T420" s="19" t="s">
        <v>45</v>
      </c>
      <c r="U420" s="19"/>
      <c r="V420" s="19"/>
      <c r="W420" s="19"/>
      <c r="X420" s="19">
        <v>800</v>
      </c>
      <c r="Y420" s="19">
        <v>0</v>
      </c>
      <c r="Z420" s="19">
        <v>1</v>
      </c>
      <c r="AA420" s="19" t="s">
        <v>48</v>
      </c>
      <c r="AB420" s="19">
        <v>1</v>
      </c>
      <c r="AC420" s="19">
        <v>633369</v>
      </c>
      <c r="AD420" s="19">
        <v>12</v>
      </c>
      <c r="AE420" s="19"/>
      <c r="AF420" s="19"/>
      <c r="AG420" s="19"/>
      <c r="AH420" s="19">
        <v>108884</v>
      </c>
      <c r="AI420" s="19">
        <v>1</v>
      </c>
      <c r="AJ420" s="19"/>
      <c r="AK420" s="19"/>
      <c r="AL420" s="19"/>
      <c r="AM420" s="19"/>
      <c r="AN420" s="19"/>
      <c r="AO420" s="19">
        <v>2.06</v>
      </c>
      <c r="AP420" s="19" t="s">
        <v>1519</v>
      </c>
      <c r="AQ420" s="19" t="s">
        <v>1502</v>
      </c>
      <c r="AR420" s="19" t="s">
        <v>1540</v>
      </c>
      <c r="AS420" s="19" t="s">
        <v>1562</v>
      </c>
      <c r="AT420" s="19" t="s">
        <v>1563</v>
      </c>
      <c r="AU420" s="19" t="s">
        <v>1564</v>
      </c>
      <c r="AV420" s="19" t="s">
        <v>1565</v>
      </c>
      <c r="AW420" s="19">
        <v>2005</v>
      </c>
      <c r="AX420" s="19">
        <v>3</v>
      </c>
      <c r="AY420" s="19" t="s">
        <v>1566</v>
      </c>
      <c r="AZ420" s="19" t="s">
        <v>1567</v>
      </c>
      <c r="BA420" s="19">
        <v>2006</v>
      </c>
      <c r="BB420" t="str">
        <f>VLOOKUP(AC420,CTCwiretagcode!A$2:C$708,3,FALSE)</f>
        <v>SAM</v>
      </c>
      <c r="BC420" t="str">
        <f t="shared" si="13"/>
        <v>NT</v>
      </c>
      <c r="BD420">
        <f t="shared" si="14"/>
        <v>3</v>
      </c>
    </row>
    <row r="421" spans="1:56" x14ac:dyDescent="0.25">
      <c r="A421" s="19" t="s">
        <v>1501</v>
      </c>
      <c r="B421" s="19">
        <v>4.0999999999999996</v>
      </c>
      <c r="C421" s="19">
        <v>20130329</v>
      </c>
      <c r="D421" s="19" t="s">
        <v>41</v>
      </c>
      <c r="E421" s="19" t="s">
        <v>41</v>
      </c>
      <c r="F421" s="19">
        <v>2068579</v>
      </c>
      <c r="G421" s="19">
        <v>1</v>
      </c>
      <c r="H421" s="19">
        <v>2009</v>
      </c>
      <c r="I421" s="19">
        <v>20090819</v>
      </c>
      <c r="J421" s="19" t="s">
        <v>1501</v>
      </c>
      <c r="K421" s="19">
        <v>6</v>
      </c>
      <c r="L421" s="19">
        <v>34</v>
      </c>
      <c r="M421" s="19">
        <v>23</v>
      </c>
      <c r="N421" s="19">
        <v>14</v>
      </c>
      <c r="O421" s="19" t="s">
        <v>1502</v>
      </c>
      <c r="P421" s="19">
        <v>5</v>
      </c>
      <c r="Q421" s="19" t="s">
        <v>1518</v>
      </c>
      <c r="R421" s="19"/>
      <c r="S421" s="19">
        <v>5000</v>
      </c>
      <c r="T421" s="19" t="s">
        <v>110</v>
      </c>
      <c r="U421" s="19"/>
      <c r="V421" s="19"/>
      <c r="W421" s="19"/>
      <c r="X421" s="19">
        <v>800</v>
      </c>
      <c r="Y421" s="19">
        <v>0</v>
      </c>
      <c r="Z421" s="19">
        <v>1</v>
      </c>
      <c r="AA421" s="19" t="s">
        <v>48</v>
      </c>
      <c r="AB421" s="19">
        <v>1</v>
      </c>
      <c r="AC421" s="19">
        <v>633369</v>
      </c>
      <c r="AD421" s="19">
        <v>12</v>
      </c>
      <c r="AE421" s="19"/>
      <c r="AF421" s="19"/>
      <c r="AG421" s="19"/>
      <c r="AH421" s="19">
        <v>108884</v>
      </c>
      <c r="AI421" s="19">
        <v>1</v>
      </c>
      <c r="AJ421" s="19"/>
      <c r="AK421" s="19"/>
      <c r="AL421" s="19"/>
      <c r="AM421" s="19"/>
      <c r="AN421" s="19"/>
      <c r="AO421" s="19">
        <v>2.06</v>
      </c>
      <c r="AP421" s="19" t="s">
        <v>1519</v>
      </c>
      <c r="AQ421" s="19" t="s">
        <v>1502</v>
      </c>
      <c r="AR421" s="19" t="s">
        <v>1540</v>
      </c>
      <c r="AS421" s="19" t="s">
        <v>1562</v>
      </c>
      <c r="AT421" s="19" t="s">
        <v>1563</v>
      </c>
      <c r="AU421" s="19" t="s">
        <v>1564</v>
      </c>
      <c r="AV421" s="19" t="s">
        <v>1565</v>
      </c>
      <c r="AW421" s="19">
        <v>2005</v>
      </c>
      <c r="AX421" s="19">
        <v>3</v>
      </c>
      <c r="AY421" s="19" t="s">
        <v>1566</v>
      </c>
      <c r="AZ421" s="19" t="s">
        <v>1567</v>
      </c>
      <c r="BA421" s="19">
        <v>2006</v>
      </c>
      <c r="BB421" t="str">
        <f>VLOOKUP(AC421,CTCwiretagcode!A$2:C$708,3,FALSE)</f>
        <v>SAM</v>
      </c>
      <c r="BC421" t="str">
        <f t="shared" si="13"/>
        <v>NT</v>
      </c>
      <c r="BD421">
        <f t="shared" si="14"/>
        <v>3</v>
      </c>
    </row>
    <row r="422" spans="1:56" x14ac:dyDescent="0.25">
      <c r="A422" s="19" t="s">
        <v>1501</v>
      </c>
      <c r="B422" s="19">
        <v>4.0999999999999996</v>
      </c>
      <c r="C422" s="19">
        <v>20130329</v>
      </c>
      <c r="D422" s="19" t="s">
        <v>41</v>
      </c>
      <c r="E422" s="19" t="s">
        <v>41</v>
      </c>
      <c r="F422" s="19">
        <v>2068580</v>
      </c>
      <c r="G422" s="19">
        <v>1</v>
      </c>
      <c r="H422" s="19">
        <v>2009</v>
      </c>
      <c r="I422" s="19">
        <v>20090819</v>
      </c>
      <c r="J422" s="19" t="s">
        <v>1501</v>
      </c>
      <c r="K422" s="19">
        <v>6</v>
      </c>
      <c r="L422" s="19">
        <v>34</v>
      </c>
      <c r="M422" s="19">
        <v>23</v>
      </c>
      <c r="N422" s="19">
        <v>14</v>
      </c>
      <c r="O422" s="19" t="s">
        <v>1502</v>
      </c>
      <c r="P422" s="19">
        <v>5</v>
      </c>
      <c r="Q422" s="19" t="s">
        <v>1518</v>
      </c>
      <c r="R422" s="19"/>
      <c r="S422" s="19">
        <v>5000</v>
      </c>
      <c r="T422" s="19" t="s">
        <v>110</v>
      </c>
      <c r="U422" s="19"/>
      <c r="V422" s="19"/>
      <c r="W422" s="19"/>
      <c r="X422" s="19">
        <v>800</v>
      </c>
      <c r="Y422" s="19">
        <v>0</v>
      </c>
      <c r="Z422" s="19">
        <v>1</v>
      </c>
      <c r="AA422" s="19" t="s">
        <v>48</v>
      </c>
      <c r="AB422" s="19">
        <v>1</v>
      </c>
      <c r="AC422" s="19">
        <v>633369</v>
      </c>
      <c r="AD422" s="19">
        <v>12</v>
      </c>
      <c r="AE422" s="19"/>
      <c r="AF422" s="19"/>
      <c r="AG422" s="19"/>
      <c r="AH422" s="19">
        <v>108884</v>
      </c>
      <c r="AI422" s="19">
        <v>1</v>
      </c>
      <c r="AJ422" s="19"/>
      <c r="AK422" s="19"/>
      <c r="AL422" s="19"/>
      <c r="AM422" s="19"/>
      <c r="AN422" s="19"/>
      <c r="AO422" s="19">
        <v>2.06</v>
      </c>
      <c r="AP422" s="19" t="s">
        <v>1519</v>
      </c>
      <c r="AQ422" s="19" t="s">
        <v>1502</v>
      </c>
      <c r="AR422" s="19" t="s">
        <v>1540</v>
      </c>
      <c r="AS422" s="19" t="s">
        <v>1562</v>
      </c>
      <c r="AT422" s="19" t="s">
        <v>1563</v>
      </c>
      <c r="AU422" s="19" t="s">
        <v>1564</v>
      </c>
      <c r="AV422" s="19" t="s">
        <v>1565</v>
      </c>
      <c r="AW422" s="19">
        <v>2005</v>
      </c>
      <c r="AX422" s="19">
        <v>3</v>
      </c>
      <c r="AY422" s="19" t="s">
        <v>1566</v>
      </c>
      <c r="AZ422" s="19" t="s">
        <v>1567</v>
      </c>
      <c r="BA422" s="19">
        <v>2006</v>
      </c>
      <c r="BB422" t="str">
        <f>VLOOKUP(AC422,CTCwiretagcode!A$2:C$708,3,FALSE)</f>
        <v>SAM</v>
      </c>
      <c r="BC422" t="str">
        <f t="shared" si="13"/>
        <v>NT</v>
      </c>
      <c r="BD422">
        <f t="shared" si="14"/>
        <v>3</v>
      </c>
    </row>
    <row r="423" spans="1:56" x14ac:dyDescent="0.25">
      <c r="A423" s="19" t="s">
        <v>1501</v>
      </c>
      <c r="B423" s="19">
        <v>4.0999999999999996</v>
      </c>
      <c r="C423" s="19">
        <v>20130329</v>
      </c>
      <c r="D423" s="19" t="s">
        <v>41</v>
      </c>
      <c r="E423" s="19" t="s">
        <v>41</v>
      </c>
      <c r="F423" s="19">
        <v>2068581</v>
      </c>
      <c r="G423" s="19">
        <v>1</v>
      </c>
      <c r="H423" s="19">
        <v>2009</v>
      </c>
      <c r="I423" s="19">
        <v>20090819</v>
      </c>
      <c r="J423" s="19" t="s">
        <v>1501</v>
      </c>
      <c r="K423" s="19">
        <v>6</v>
      </c>
      <c r="L423" s="19">
        <v>34</v>
      </c>
      <c r="M423" s="19">
        <v>23</v>
      </c>
      <c r="N423" s="19">
        <v>14</v>
      </c>
      <c r="O423" s="19" t="s">
        <v>1502</v>
      </c>
      <c r="P423" s="19">
        <v>5</v>
      </c>
      <c r="Q423" s="19" t="s">
        <v>1518</v>
      </c>
      <c r="R423" s="19"/>
      <c r="S423" s="19">
        <v>5000</v>
      </c>
      <c r="T423" s="19" t="s">
        <v>110</v>
      </c>
      <c r="U423" s="19"/>
      <c r="V423" s="19"/>
      <c r="W423" s="19"/>
      <c r="X423" s="19">
        <v>860</v>
      </c>
      <c r="Y423" s="19">
        <v>0</v>
      </c>
      <c r="Z423" s="19">
        <v>1</v>
      </c>
      <c r="AA423" s="19" t="s">
        <v>48</v>
      </c>
      <c r="AB423" s="19">
        <v>1</v>
      </c>
      <c r="AC423" s="19">
        <v>633369</v>
      </c>
      <c r="AD423" s="19">
        <v>12</v>
      </c>
      <c r="AE423" s="19"/>
      <c r="AF423" s="19"/>
      <c r="AG423" s="19"/>
      <c r="AH423" s="19">
        <v>108884</v>
      </c>
      <c r="AI423" s="19">
        <v>1</v>
      </c>
      <c r="AJ423" s="19"/>
      <c r="AK423" s="19"/>
      <c r="AL423" s="19"/>
      <c r="AM423" s="19"/>
      <c r="AN423" s="19"/>
      <c r="AO423" s="19">
        <v>2.06</v>
      </c>
      <c r="AP423" s="19" t="s">
        <v>1519</v>
      </c>
      <c r="AQ423" s="19" t="s">
        <v>1502</v>
      </c>
      <c r="AR423" s="19" t="s">
        <v>1540</v>
      </c>
      <c r="AS423" s="19" t="s">
        <v>1562</v>
      </c>
      <c r="AT423" s="19" t="s">
        <v>1563</v>
      </c>
      <c r="AU423" s="19" t="s">
        <v>1564</v>
      </c>
      <c r="AV423" s="19" t="s">
        <v>1565</v>
      </c>
      <c r="AW423" s="19">
        <v>2005</v>
      </c>
      <c r="AX423" s="19">
        <v>3</v>
      </c>
      <c r="AY423" s="19" t="s">
        <v>1566</v>
      </c>
      <c r="AZ423" s="19" t="s">
        <v>1567</v>
      </c>
      <c r="BA423" s="19">
        <v>2006</v>
      </c>
      <c r="BB423" t="str">
        <f>VLOOKUP(AC423,CTCwiretagcode!A$2:C$708,3,FALSE)</f>
        <v>SAM</v>
      </c>
      <c r="BC423" t="str">
        <f t="shared" si="13"/>
        <v>NT</v>
      </c>
      <c r="BD423">
        <f t="shared" si="14"/>
        <v>3</v>
      </c>
    </row>
    <row r="424" spans="1:56" x14ac:dyDescent="0.25">
      <c r="A424" s="19" t="s">
        <v>1501</v>
      </c>
      <c r="B424" s="19">
        <v>4.0999999999999996</v>
      </c>
      <c r="C424" s="19">
        <v>20130329</v>
      </c>
      <c r="D424" s="19" t="s">
        <v>41</v>
      </c>
      <c r="E424" s="19" t="s">
        <v>41</v>
      </c>
      <c r="F424" s="19">
        <v>2068584</v>
      </c>
      <c r="G424" s="19">
        <v>1</v>
      </c>
      <c r="H424" s="19">
        <v>2009</v>
      </c>
      <c r="I424" s="19">
        <v>20090819</v>
      </c>
      <c r="J424" s="19" t="s">
        <v>1501</v>
      </c>
      <c r="K424" s="19">
        <v>6</v>
      </c>
      <c r="L424" s="19">
        <v>34</v>
      </c>
      <c r="M424" s="19">
        <v>23</v>
      </c>
      <c r="N424" s="19">
        <v>14</v>
      </c>
      <c r="O424" s="19" t="s">
        <v>1502</v>
      </c>
      <c r="P424" s="19">
        <v>5</v>
      </c>
      <c r="Q424" s="19" t="s">
        <v>1518</v>
      </c>
      <c r="R424" s="19"/>
      <c r="S424" s="19">
        <v>5000</v>
      </c>
      <c r="T424" s="19" t="s">
        <v>110</v>
      </c>
      <c r="U424" s="19"/>
      <c r="V424" s="19"/>
      <c r="W424" s="19"/>
      <c r="X424" s="19">
        <v>770</v>
      </c>
      <c r="Y424" s="19">
        <v>0</v>
      </c>
      <c r="Z424" s="19">
        <v>1</v>
      </c>
      <c r="AA424" s="19" t="s">
        <v>48</v>
      </c>
      <c r="AB424" s="19">
        <v>1</v>
      </c>
      <c r="AC424" s="19">
        <v>633369</v>
      </c>
      <c r="AD424" s="19">
        <v>12</v>
      </c>
      <c r="AE424" s="19"/>
      <c r="AF424" s="19"/>
      <c r="AG424" s="19"/>
      <c r="AH424" s="19">
        <v>108884</v>
      </c>
      <c r="AI424" s="19">
        <v>1</v>
      </c>
      <c r="AJ424" s="19"/>
      <c r="AK424" s="19"/>
      <c r="AL424" s="19"/>
      <c r="AM424" s="19"/>
      <c r="AN424" s="19"/>
      <c r="AO424" s="19">
        <v>2.06</v>
      </c>
      <c r="AP424" s="19" t="s">
        <v>1519</v>
      </c>
      <c r="AQ424" s="19" t="s">
        <v>1502</v>
      </c>
      <c r="AR424" s="19" t="s">
        <v>1540</v>
      </c>
      <c r="AS424" s="19" t="s">
        <v>1562</v>
      </c>
      <c r="AT424" s="19" t="s">
        <v>1563</v>
      </c>
      <c r="AU424" s="19" t="s">
        <v>1564</v>
      </c>
      <c r="AV424" s="19" t="s">
        <v>1565</v>
      </c>
      <c r="AW424" s="19">
        <v>2005</v>
      </c>
      <c r="AX424" s="19">
        <v>3</v>
      </c>
      <c r="AY424" s="19" t="s">
        <v>1566</v>
      </c>
      <c r="AZ424" s="19" t="s">
        <v>1567</v>
      </c>
      <c r="BA424" s="19">
        <v>2006</v>
      </c>
      <c r="BB424" t="str">
        <f>VLOOKUP(AC424,CTCwiretagcode!A$2:C$708,3,FALSE)</f>
        <v>SAM</v>
      </c>
      <c r="BC424" t="str">
        <f t="shared" si="13"/>
        <v>NT</v>
      </c>
      <c r="BD424">
        <f t="shared" si="14"/>
        <v>3</v>
      </c>
    </row>
    <row r="425" spans="1:56" x14ac:dyDescent="0.25">
      <c r="A425" s="19" t="s">
        <v>1501</v>
      </c>
      <c r="B425" s="19">
        <v>4.0999999999999996</v>
      </c>
      <c r="C425" s="19">
        <v>20130329</v>
      </c>
      <c r="D425" s="19" t="s">
        <v>41</v>
      </c>
      <c r="E425" s="19" t="s">
        <v>41</v>
      </c>
      <c r="F425" s="19">
        <v>2068585</v>
      </c>
      <c r="G425" s="19">
        <v>1</v>
      </c>
      <c r="H425" s="19">
        <v>2009</v>
      </c>
      <c r="I425" s="19">
        <v>20090819</v>
      </c>
      <c r="J425" s="19" t="s">
        <v>1501</v>
      </c>
      <c r="K425" s="19">
        <v>6</v>
      </c>
      <c r="L425" s="19">
        <v>34</v>
      </c>
      <c r="M425" s="19">
        <v>23</v>
      </c>
      <c r="N425" s="19">
        <v>14</v>
      </c>
      <c r="O425" s="19" t="s">
        <v>1502</v>
      </c>
      <c r="P425" s="19">
        <v>5</v>
      </c>
      <c r="Q425" s="19" t="s">
        <v>1518</v>
      </c>
      <c r="R425" s="19"/>
      <c r="S425" s="19">
        <v>5000</v>
      </c>
      <c r="T425" s="19" t="s">
        <v>110</v>
      </c>
      <c r="U425" s="19"/>
      <c r="V425" s="19"/>
      <c r="W425" s="19"/>
      <c r="X425" s="19">
        <v>790</v>
      </c>
      <c r="Y425" s="19">
        <v>0</v>
      </c>
      <c r="Z425" s="19">
        <v>1</v>
      </c>
      <c r="AA425" s="19" t="s">
        <v>48</v>
      </c>
      <c r="AB425" s="19">
        <v>1</v>
      </c>
      <c r="AC425" s="19">
        <v>633369</v>
      </c>
      <c r="AD425" s="19">
        <v>12</v>
      </c>
      <c r="AE425" s="19"/>
      <c r="AF425" s="19"/>
      <c r="AG425" s="19"/>
      <c r="AH425" s="19">
        <v>108884</v>
      </c>
      <c r="AI425" s="19">
        <v>1</v>
      </c>
      <c r="AJ425" s="19"/>
      <c r="AK425" s="19"/>
      <c r="AL425" s="19"/>
      <c r="AM425" s="19"/>
      <c r="AN425" s="19"/>
      <c r="AO425" s="19">
        <v>2.06</v>
      </c>
      <c r="AP425" s="19" t="s">
        <v>1519</v>
      </c>
      <c r="AQ425" s="19" t="s">
        <v>1502</v>
      </c>
      <c r="AR425" s="19" t="s">
        <v>1540</v>
      </c>
      <c r="AS425" s="19" t="s">
        <v>1562</v>
      </c>
      <c r="AT425" s="19" t="s">
        <v>1563</v>
      </c>
      <c r="AU425" s="19" t="s">
        <v>1564</v>
      </c>
      <c r="AV425" s="19" t="s">
        <v>1565</v>
      </c>
      <c r="AW425" s="19">
        <v>2005</v>
      </c>
      <c r="AX425" s="19">
        <v>3</v>
      </c>
      <c r="AY425" s="19" t="s">
        <v>1566</v>
      </c>
      <c r="AZ425" s="19" t="s">
        <v>1567</v>
      </c>
      <c r="BA425" s="19">
        <v>2006</v>
      </c>
      <c r="BB425" t="str">
        <f>VLOOKUP(AC425,CTCwiretagcode!A$2:C$708,3,FALSE)</f>
        <v>SAM</v>
      </c>
      <c r="BC425" t="str">
        <f t="shared" si="13"/>
        <v>NT</v>
      </c>
      <c r="BD425">
        <f t="shared" si="14"/>
        <v>3</v>
      </c>
    </row>
    <row r="426" spans="1:56" x14ac:dyDescent="0.25">
      <c r="A426" s="19" t="s">
        <v>1501</v>
      </c>
      <c r="B426" s="19">
        <v>4.0999999999999996</v>
      </c>
      <c r="C426" s="19">
        <v>20130329</v>
      </c>
      <c r="D426" s="19" t="s">
        <v>41</v>
      </c>
      <c r="E426" s="19" t="s">
        <v>41</v>
      </c>
      <c r="F426" s="19">
        <v>2068591</v>
      </c>
      <c r="G426" s="19">
        <v>1</v>
      </c>
      <c r="H426" s="19">
        <v>2009</v>
      </c>
      <c r="I426" s="19">
        <v>20090819</v>
      </c>
      <c r="J426" s="19" t="s">
        <v>1501</v>
      </c>
      <c r="K426" s="19">
        <v>6</v>
      </c>
      <c r="L426" s="19">
        <v>34</v>
      </c>
      <c r="M426" s="19">
        <v>23</v>
      </c>
      <c r="N426" s="19">
        <v>14</v>
      </c>
      <c r="O426" s="19" t="s">
        <v>1502</v>
      </c>
      <c r="P426" s="19">
        <v>5</v>
      </c>
      <c r="Q426" s="19" t="s">
        <v>1518</v>
      </c>
      <c r="R426" s="19"/>
      <c r="S426" s="19">
        <v>5000</v>
      </c>
      <c r="T426" s="19" t="s">
        <v>110</v>
      </c>
      <c r="U426" s="19"/>
      <c r="V426" s="19"/>
      <c r="W426" s="19"/>
      <c r="X426" s="19">
        <v>740</v>
      </c>
      <c r="Y426" s="19">
        <v>0</v>
      </c>
      <c r="Z426" s="19">
        <v>1</v>
      </c>
      <c r="AA426" s="19" t="s">
        <v>48</v>
      </c>
      <c r="AB426" s="19">
        <v>1</v>
      </c>
      <c r="AC426" s="19">
        <v>633369</v>
      </c>
      <c r="AD426" s="19">
        <v>12</v>
      </c>
      <c r="AE426" s="19"/>
      <c r="AF426" s="19"/>
      <c r="AG426" s="19"/>
      <c r="AH426" s="19">
        <v>108884</v>
      </c>
      <c r="AI426" s="19">
        <v>1</v>
      </c>
      <c r="AJ426" s="19"/>
      <c r="AK426" s="19"/>
      <c r="AL426" s="19"/>
      <c r="AM426" s="19"/>
      <c r="AN426" s="19"/>
      <c r="AO426" s="19">
        <v>2.06</v>
      </c>
      <c r="AP426" s="19" t="s">
        <v>1519</v>
      </c>
      <c r="AQ426" s="19" t="s">
        <v>1502</v>
      </c>
      <c r="AR426" s="19" t="s">
        <v>1540</v>
      </c>
      <c r="AS426" s="19" t="s">
        <v>1562</v>
      </c>
      <c r="AT426" s="19" t="s">
        <v>1563</v>
      </c>
      <c r="AU426" s="19" t="s">
        <v>1564</v>
      </c>
      <c r="AV426" s="19" t="s">
        <v>1565</v>
      </c>
      <c r="AW426" s="19">
        <v>2005</v>
      </c>
      <c r="AX426" s="19">
        <v>3</v>
      </c>
      <c r="AY426" s="19" t="s">
        <v>1566</v>
      </c>
      <c r="AZ426" s="19" t="s">
        <v>1567</v>
      </c>
      <c r="BA426" s="19">
        <v>2006</v>
      </c>
      <c r="BB426" t="str">
        <f>VLOOKUP(AC426,CTCwiretagcode!A$2:C$708,3,FALSE)</f>
        <v>SAM</v>
      </c>
      <c r="BC426" t="str">
        <f t="shared" si="13"/>
        <v>NT</v>
      </c>
      <c r="BD426">
        <f t="shared" si="14"/>
        <v>3</v>
      </c>
    </row>
    <row r="427" spans="1:56" x14ac:dyDescent="0.25">
      <c r="A427" s="19" t="s">
        <v>1501</v>
      </c>
      <c r="B427" s="19">
        <v>4.0999999999999996</v>
      </c>
      <c r="C427" s="19">
        <v>20130329</v>
      </c>
      <c r="D427" s="19" t="s">
        <v>41</v>
      </c>
      <c r="E427" s="19" t="s">
        <v>41</v>
      </c>
      <c r="F427" s="19">
        <v>2068594</v>
      </c>
      <c r="G427" s="19">
        <v>1</v>
      </c>
      <c r="H427" s="19">
        <v>2009</v>
      </c>
      <c r="I427" s="19">
        <v>20090819</v>
      </c>
      <c r="J427" s="19" t="s">
        <v>1501</v>
      </c>
      <c r="K427" s="19">
        <v>6</v>
      </c>
      <c r="L427" s="19">
        <v>34</v>
      </c>
      <c r="M427" s="19">
        <v>23</v>
      </c>
      <c r="N427" s="19">
        <v>14</v>
      </c>
      <c r="O427" s="19" t="s">
        <v>1502</v>
      </c>
      <c r="P427" s="19">
        <v>5</v>
      </c>
      <c r="Q427" s="19" t="s">
        <v>1518</v>
      </c>
      <c r="R427" s="19"/>
      <c r="S427" s="19">
        <v>5000</v>
      </c>
      <c r="T427" s="19" t="s">
        <v>45</v>
      </c>
      <c r="U427" s="19"/>
      <c r="V427" s="19"/>
      <c r="W427" s="19"/>
      <c r="X427" s="19">
        <v>860</v>
      </c>
      <c r="Y427" s="19">
        <v>0</v>
      </c>
      <c r="Z427" s="19">
        <v>1</v>
      </c>
      <c r="AA427" s="19" t="s">
        <v>48</v>
      </c>
      <c r="AB427" s="19">
        <v>1</v>
      </c>
      <c r="AC427" s="19">
        <v>633369</v>
      </c>
      <c r="AD427" s="19">
        <v>12</v>
      </c>
      <c r="AE427" s="19"/>
      <c r="AF427" s="19"/>
      <c r="AG427" s="19"/>
      <c r="AH427" s="19">
        <v>108884</v>
      </c>
      <c r="AI427" s="19">
        <v>1</v>
      </c>
      <c r="AJ427" s="19"/>
      <c r="AK427" s="19"/>
      <c r="AL427" s="19"/>
      <c r="AM427" s="19"/>
      <c r="AN427" s="19"/>
      <c r="AO427" s="19">
        <v>2.06</v>
      </c>
      <c r="AP427" s="19" t="s">
        <v>1519</v>
      </c>
      <c r="AQ427" s="19" t="s">
        <v>1502</v>
      </c>
      <c r="AR427" s="19" t="s">
        <v>1540</v>
      </c>
      <c r="AS427" s="19" t="s">
        <v>1562</v>
      </c>
      <c r="AT427" s="19" t="s">
        <v>1563</v>
      </c>
      <c r="AU427" s="19" t="s">
        <v>1564</v>
      </c>
      <c r="AV427" s="19" t="s">
        <v>1565</v>
      </c>
      <c r="AW427" s="19">
        <v>2005</v>
      </c>
      <c r="AX427" s="19">
        <v>3</v>
      </c>
      <c r="AY427" s="19" t="s">
        <v>1566</v>
      </c>
      <c r="AZ427" s="19" t="s">
        <v>1567</v>
      </c>
      <c r="BA427" s="19">
        <v>2006</v>
      </c>
      <c r="BB427" t="str">
        <f>VLOOKUP(AC427,CTCwiretagcode!A$2:C$708,3,FALSE)</f>
        <v>SAM</v>
      </c>
      <c r="BC427" t="str">
        <f t="shared" si="13"/>
        <v>NT</v>
      </c>
      <c r="BD427">
        <f t="shared" si="14"/>
        <v>3</v>
      </c>
    </row>
    <row r="428" spans="1:56" x14ac:dyDescent="0.25">
      <c r="A428" s="19" t="s">
        <v>1501</v>
      </c>
      <c r="B428" s="19">
        <v>4.0999999999999996</v>
      </c>
      <c r="C428" s="19">
        <v>20130329</v>
      </c>
      <c r="D428" s="19" t="s">
        <v>41</v>
      </c>
      <c r="E428" s="19" t="s">
        <v>41</v>
      </c>
      <c r="F428" s="19">
        <v>2068596</v>
      </c>
      <c r="G428" s="19">
        <v>1</v>
      </c>
      <c r="H428" s="19">
        <v>2009</v>
      </c>
      <c r="I428" s="19">
        <v>20090819</v>
      </c>
      <c r="J428" s="19" t="s">
        <v>1501</v>
      </c>
      <c r="K428" s="19">
        <v>6</v>
      </c>
      <c r="L428" s="19">
        <v>34</v>
      </c>
      <c r="M428" s="19">
        <v>23</v>
      </c>
      <c r="N428" s="19">
        <v>14</v>
      </c>
      <c r="O428" s="19" t="s">
        <v>1502</v>
      </c>
      <c r="P428" s="19">
        <v>5</v>
      </c>
      <c r="Q428" s="19" t="s">
        <v>1518</v>
      </c>
      <c r="R428" s="19"/>
      <c r="S428" s="19">
        <v>5000</v>
      </c>
      <c r="T428" s="19" t="s">
        <v>110</v>
      </c>
      <c r="U428" s="19"/>
      <c r="V428" s="19"/>
      <c r="W428" s="19"/>
      <c r="X428" s="19">
        <v>870</v>
      </c>
      <c r="Y428" s="19">
        <v>0</v>
      </c>
      <c r="Z428" s="19">
        <v>1</v>
      </c>
      <c r="AA428" s="19" t="s">
        <v>48</v>
      </c>
      <c r="AB428" s="19">
        <v>1</v>
      </c>
      <c r="AC428" s="19">
        <v>633369</v>
      </c>
      <c r="AD428" s="19">
        <v>12</v>
      </c>
      <c r="AE428" s="19"/>
      <c r="AF428" s="19"/>
      <c r="AG428" s="19"/>
      <c r="AH428" s="19">
        <v>108884</v>
      </c>
      <c r="AI428" s="19">
        <v>1</v>
      </c>
      <c r="AJ428" s="19"/>
      <c r="AK428" s="19"/>
      <c r="AL428" s="19"/>
      <c r="AM428" s="19"/>
      <c r="AN428" s="19"/>
      <c r="AO428" s="19">
        <v>2.06</v>
      </c>
      <c r="AP428" s="19" t="s">
        <v>1519</v>
      </c>
      <c r="AQ428" s="19" t="s">
        <v>1502</v>
      </c>
      <c r="AR428" s="19" t="s">
        <v>1540</v>
      </c>
      <c r="AS428" s="19" t="s">
        <v>1562</v>
      </c>
      <c r="AT428" s="19" t="s">
        <v>1563</v>
      </c>
      <c r="AU428" s="19" t="s">
        <v>1564</v>
      </c>
      <c r="AV428" s="19" t="s">
        <v>1565</v>
      </c>
      <c r="AW428" s="19">
        <v>2005</v>
      </c>
      <c r="AX428" s="19">
        <v>3</v>
      </c>
      <c r="AY428" s="19" t="s">
        <v>1566</v>
      </c>
      <c r="AZ428" s="19" t="s">
        <v>1567</v>
      </c>
      <c r="BA428" s="19">
        <v>2006</v>
      </c>
      <c r="BB428" t="str">
        <f>VLOOKUP(AC428,CTCwiretagcode!A$2:C$708,3,FALSE)</f>
        <v>SAM</v>
      </c>
      <c r="BC428" t="str">
        <f t="shared" si="13"/>
        <v>NT</v>
      </c>
      <c r="BD428">
        <f t="shared" si="14"/>
        <v>3</v>
      </c>
    </row>
    <row r="429" spans="1:56" x14ac:dyDescent="0.25">
      <c r="A429" s="19" t="s">
        <v>1501</v>
      </c>
      <c r="B429" s="19">
        <v>4.0999999999999996</v>
      </c>
      <c r="C429" s="19">
        <v>20130329</v>
      </c>
      <c r="D429" s="19" t="s">
        <v>41</v>
      </c>
      <c r="E429" s="19" t="s">
        <v>41</v>
      </c>
      <c r="F429" s="19">
        <v>2068598</v>
      </c>
      <c r="G429" s="19">
        <v>1</v>
      </c>
      <c r="H429" s="19">
        <v>2009</v>
      </c>
      <c r="I429" s="19">
        <v>20090819</v>
      </c>
      <c r="J429" s="19" t="s">
        <v>1501</v>
      </c>
      <c r="K429" s="19">
        <v>6</v>
      </c>
      <c r="L429" s="19">
        <v>34</v>
      </c>
      <c r="M429" s="19">
        <v>23</v>
      </c>
      <c r="N429" s="19">
        <v>14</v>
      </c>
      <c r="O429" s="19" t="s">
        <v>1502</v>
      </c>
      <c r="P429" s="19">
        <v>5</v>
      </c>
      <c r="Q429" s="19" t="s">
        <v>1518</v>
      </c>
      <c r="R429" s="19"/>
      <c r="S429" s="19">
        <v>5000</v>
      </c>
      <c r="T429" s="19" t="s">
        <v>110</v>
      </c>
      <c r="U429" s="19"/>
      <c r="V429" s="19"/>
      <c r="W429" s="19"/>
      <c r="X429" s="19">
        <v>810</v>
      </c>
      <c r="Y429" s="19">
        <v>0</v>
      </c>
      <c r="Z429" s="19">
        <v>1</v>
      </c>
      <c r="AA429" s="19" t="s">
        <v>48</v>
      </c>
      <c r="AB429" s="19">
        <v>1</v>
      </c>
      <c r="AC429" s="19">
        <v>633369</v>
      </c>
      <c r="AD429" s="19">
        <v>12</v>
      </c>
      <c r="AE429" s="19"/>
      <c r="AF429" s="19"/>
      <c r="AG429" s="19"/>
      <c r="AH429" s="19">
        <v>108884</v>
      </c>
      <c r="AI429" s="19">
        <v>1</v>
      </c>
      <c r="AJ429" s="19"/>
      <c r="AK429" s="19"/>
      <c r="AL429" s="19"/>
      <c r="AM429" s="19"/>
      <c r="AN429" s="19"/>
      <c r="AO429" s="19">
        <v>2.06</v>
      </c>
      <c r="AP429" s="19" t="s">
        <v>1519</v>
      </c>
      <c r="AQ429" s="19" t="s">
        <v>1502</v>
      </c>
      <c r="AR429" s="19" t="s">
        <v>1540</v>
      </c>
      <c r="AS429" s="19" t="s">
        <v>1562</v>
      </c>
      <c r="AT429" s="19" t="s">
        <v>1563</v>
      </c>
      <c r="AU429" s="19" t="s">
        <v>1564</v>
      </c>
      <c r="AV429" s="19" t="s">
        <v>1565</v>
      </c>
      <c r="AW429" s="19">
        <v>2005</v>
      </c>
      <c r="AX429" s="19">
        <v>3</v>
      </c>
      <c r="AY429" s="19" t="s">
        <v>1566</v>
      </c>
      <c r="AZ429" s="19" t="s">
        <v>1567</v>
      </c>
      <c r="BA429" s="19">
        <v>2006</v>
      </c>
      <c r="BB429" t="str">
        <f>VLOOKUP(AC429,CTCwiretagcode!A$2:C$708,3,FALSE)</f>
        <v>SAM</v>
      </c>
      <c r="BC429" t="str">
        <f t="shared" si="13"/>
        <v>NT</v>
      </c>
      <c r="BD429">
        <f t="shared" si="14"/>
        <v>3</v>
      </c>
    </row>
    <row r="430" spans="1:56" x14ac:dyDescent="0.25">
      <c r="A430" s="19" t="s">
        <v>1501</v>
      </c>
      <c r="B430" s="19">
        <v>4.0999999999999996</v>
      </c>
      <c r="C430" s="19">
        <v>20130329</v>
      </c>
      <c r="D430" s="19" t="s">
        <v>41</v>
      </c>
      <c r="E430" s="19" t="s">
        <v>41</v>
      </c>
      <c r="F430" s="19">
        <v>2068600</v>
      </c>
      <c r="G430" s="19">
        <v>1</v>
      </c>
      <c r="H430" s="19">
        <v>2009</v>
      </c>
      <c r="I430" s="19">
        <v>20090819</v>
      </c>
      <c r="J430" s="19" t="s">
        <v>1501</v>
      </c>
      <c r="K430" s="19">
        <v>6</v>
      </c>
      <c r="L430" s="19">
        <v>34</v>
      </c>
      <c r="M430" s="19">
        <v>23</v>
      </c>
      <c r="N430" s="19">
        <v>14</v>
      </c>
      <c r="O430" s="19" t="s">
        <v>1502</v>
      </c>
      <c r="P430" s="19">
        <v>5</v>
      </c>
      <c r="Q430" s="19" t="s">
        <v>1518</v>
      </c>
      <c r="R430" s="19"/>
      <c r="S430" s="19">
        <v>5000</v>
      </c>
      <c r="T430" s="19" t="s">
        <v>45</v>
      </c>
      <c r="U430" s="19"/>
      <c r="V430" s="19"/>
      <c r="W430" s="19"/>
      <c r="X430" s="19">
        <v>860</v>
      </c>
      <c r="Y430" s="19">
        <v>0</v>
      </c>
      <c r="Z430" s="19">
        <v>1</v>
      </c>
      <c r="AA430" s="19" t="s">
        <v>48</v>
      </c>
      <c r="AB430" s="19">
        <v>1</v>
      </c>
      <c r="AC430" s="19">
        <v>633369</v>
      </c>
      <c r="AD430" s="19">
        <v>12</v>
      </c>
      <c r="AE430" s="19"/>
      <c r="AF430" s="19"/>
      <c r="AG430" s="19"/>
      <c r="AH430" s="19">
        <v>108884</v>
      </c>
      <c r="AI430" s="19">
        <v>1</v>
      </c>
      <c r="AJ430" s="19"/>
      <c r="AK430" s="19"/>
      <c r="AL430" s="19"/>
      <c r="AM430" s="19"/>
      <c r="AN430" s="19"/>
      <c r="AO430" s="19">
        <v>2.06</v>
      </c>
      <c r="AP430" s="19" t="s">
        <v>1519</v>
      </c>
      <c r="AQ430" s="19" t="s">
        <v>1502</v>
      </c>
      <c r="AR430" s="19" t="s">
        <v>1540</v>
      </c>
      <c r="AS430" s="19" t="s">
        <v>1562</v>
      </c>
      <c r="AT430" s="19" t="s">
        <v>1563</v>
      </c>
      <c r="AU430" s="19" t="s">
        <v>1564</v>
      </c>
      <c r="AV430" s="19" t="s">
        <v>1565</v>
      </c>
      <c r="AW430" s="19">
        <v>2005</v>
      </c>
      <c r="AX430" s="19">
        <v>3</v>
      </c>
      <c r="AY430" s="19" t="s">
        <v>1566</v>
      </c>
      <c r="AZ430" s="19" t="s">
        <v>1567</v>
      </c>
      <c r="BA430" s="19">
        <v>2006</v>
      </c>
      <c r="BB430" t="str">
        <f>VLOOKUP(AC430,CTCwiretagcode!A$2:C$708,3,FALSE)</f>
        <v>SAM</v>
      </c>
      <c r="BC430" t="str">
        <f t="shared" si="13"/>
        <v>NT</v>
      </c>
      <c r="BD430">
        <f t="shared" si="14"/>
        <v>3</v>
      </c>
    </row>
    <row r="431" spans="1:56" x14ac:dyDescent="0.25">
      <c r="A431" s="19" t="s">
        <v>1501</v>
      </c>
      <c r="B431" s="19">
        <v>4.0999999999999996</v>
      </c>
      <c r="C431" s="19">
        <v>20130329</v>
      </c>
      <c r="D431" s="19" t="s">
        <v>41</v>
      </c>
      <c r="E431" s="19" t="s">
        <v>41</v>
      </c>
      <c r="F431" s="19">
        <v>2068603</v>
      </c>
      <c r="G431" s="19">
        <v>1</v>
      </c>
      <c r="H431" s="19">
        <v>2009</v>
      </c>
      <c r="I431" s="19">
        <v>20090819</v>
      </c>
      <c r="J431" s="19" t="s">
        <v>1501</v>
      </c>
      <c r="K431" s="19">
        <v>6</v>
      </c>
      <c r="L431" s="19">
        <v>34</v>
      </c>
      <c r="M431" s="19">
        <v>23</v>
      </c>
      <c r="N431" s="19">
        <v>14</v>
      </c>
      <c r="O431" s="19" t="s">
        <v>1502</v>
      </c>
      <c r="P431" s="19">
        <v>5</v>
      </c>
      <c r="Q431" s="19" t="s">
        <v>1518</v>
      </c>
      <c r="R431" s="19"/>
      <c r="S431" s="19">
        <v>5000</v>
      </c>
      <c r="T431" s="19" t="s">
        <v>45</v>
      </c>
      <c r="U431" s="19"/>
      <c r="V431" s="19"/>
      <c r="W431" s="19"/>
      <c r="X431" s="19">
        <v>920</v>
      </c>
      <c r="Y431" s="19">
        <v>0</v>
      </c>
      <c r="Z431" s="19">
        <v>1</v>
      </c>
      <c r="AA431" s="19" t="s">
        <v>48</v>
      </c>
      <c r="AB431" s="19">
        <v>1</v>
      </c>
      <c r="AC431" s="19">
        <v>633369</v>
      </c>
      <c r="AD431" s="19">
        <v>12</v>
      </c>
      <c r="AE431" s="19"/>
      <c r="AF431" s="19"/>
      <c r="AG431" s="19"/>
      <c r="AH431" s="19">
        <v>108884</v>
      </c>
      <c r="AI431" s="19">
        <v>1</v>
      </c>
      <c r="AJ431" s="19"/>
      <c r="AK431" s="19"/>
      <c r="AL431" s="19"/>
      <c r="AM431" s="19"/>
      <c r="AN431" s="19"/>
      <c r="AO431" s="19">
        <v>2.06</v>
      </c>
      <c r="AP431" s="19" t="s">
        <v>1519</v>
      </c>
      <c r="AQ431" s="19" t="s">
        <v>1502</v>
      </c>
      <c r="AR431" s="19" t="s">
        <v>1540</v>
      </c>
      <c r="AS431" s="19" t="s">
        <v>1562</v>
      </c>
      <c r="AT431" s="19" t="s">
        <v>1563</v>
      </c>
      <c r="AU431" s="19" t="s">
        <v>1564</v>
      </c>
      <c r="AV431" s="19" t="s">
        <v>1565</v>
      </c>
      <c r="AW431" s="19">
        <v>2005</v>
      </c>
      <c r="AX431" s="19">
        <v>3</v>
      </c>
      <c r="AY431" s="19" t="s">
        <v>1566</v>
      </c>
      <c r="AZ431" s="19" t="s">
        <v>1567</v>
      </c>
      <c r="BA431" s="19">
        <v>2006</v>
      </c>
      <c r="BB431" t="str">
        <f>VLOOKUP(AC431,CTCwiretagcode!A$2:C$708,3,FALSE)</f>
        <v>SAM</v>
      </c>
      <c r="BC431" t="str">
        <f t="shared" si="13"/>
        <v>NT</v>
      </c>
      <c r="BD431">
        <f t="shared" si="14"/>
        <v>3</v>
      </c>
    </row>
    <row r="432" spans="1:56" x14ac:dyDescent="0.25">
      <c r="A432" s="19" t="s">
        <v>1501</v>
      </c>
      <c r="B432" s="19">
        <v>4.0999999999999996</v>
      </c>
      <c r="C432" s="19">
        <v>20130329</v>
      </c>
      <c r="D432" s="19" t="s">
        <v>41</v>
      </c>
      <c r="E432" s="19" t="s">
        <v>41</v>
      </c>
      <c r="F432" s="19">
        <v>2068605</v>
      </c>
      <c r="G432" s="19">
        <v>1</v>
      </c>
      <c r="H432" s="19">
        <v>2009</v>
      </c>
      <c r="I432" s="19">
        <v>20090819</v>
      </c>
      <c r="J432" s="19" t="s">
        <v>1501</v>
      </c>
      <c r="K432" s="19">
        <v>6</v>
      </c>
      <c r="L432" s="19">
        <v>34</v>
      </c>
      <c r="M432" s="19">
        <v>23</v>
      </c>
      <c r="N432" s="19">
        <v>14</v>
      </c>
      <c r="O432" s="19" t="s">
        <v>1502</v>
      </c>
      <c r="P432" s="19">
        <v>5</v>
      </c>
      <c r="Q432" s="19" t="s">
        <v>1518</v>
      </c>
      <c r="R432" s="19"/>
      <c r="S432" s="19">
        <v>5000</v>
      </c>
      <c r="T432" s="19" t="s">
        <v>45</v>
      </c>
      <c r="U432" s="19"/>
      <c r="V432" s="19"/>
      <c r="W432" s="19"/>
      <c r="X432" s="19">
        <v>880</v>
      </c>
      <c r="Y432" s="19">
        <v>0</v>
      </c>
      <c r="Z432" s="19">
        <v>1</v>
      </c>
      <c r="AA432" s="19" t="s">
        <v>48</v>
      </c>
      <c r="AB432" s="19">
        <v>1</v>
      </c>
      <c r="AC432" s="19">
        <v>633369</v>
      </c>
      <c r="AD432" s="19">
        <v>12</v>
      </c>
      <c r="AE432" s="19"/>
      <c r="AF432" s="19"/>
      <c r="AG432" s="19"/>
      <c r="AH432" s="19">
        <v>108884</v>
      </c>
      <c r="AI432" s="19">
        <v>1</v>
      </c>
      <c r="AJ432" s="19"/>
      <c r="AK432" s="19"/>
      <c r="AL432" s="19"/>
      <c r="AM432" s="19"/>
      <c r="AN432" s="19"/>
      <c r="AO432" s="19">
        <v>2.06</v>
      </c>
      <c r="AP432" s="19" t="s">
        <v>1519</v>
      </c>
      <c r="AQ432" s="19" t="s">
        <v>1502</v>
      </c>
      <c r="AR432" s="19" t="s">
        <v>1540</v>
      </c>
      <c r="AS432" s="19" t="s">
        <v>1562</v>
      </c>
      <c r="AT432" s="19" t="s">
        <v>1563</v>
      </c>
      <c r="AU432" s="19" t="s">
        <v>1564</v>
      </c>
      <c r="AV432" s="19" t="s">
        <v>1565</v>
      </c>
      <c r="AW432" s="19">
        <v>2005</v>
      </c>
      <c r="AX432" s="19">
        <v>3</v>
      </c>
      <c r="AY432" s="19" t="s">
        <v>1566</v>
      </c>
      <c r="AZ432" s="19" t="s">
        <v>1567</v>
      </c>
      <c r="BA432" s="19">
        <v>2006</v>
      </c>
      <c r="BB432" t="str">
        <f>VLOOKUP(AC432,CTCwiretagcode!A$2:C$708,3,FALSE)</f>
        <v>SAM</v>
      </c>
      <c r="BC432" t="str">
        <f t="shared" si="13"/>
        <v>NT</v>
      </c>
      <c r="BD432">
        <f t="shared" si="14"/>
        <v>3</v>
      </c>
    </row>
    <row r="433" spans="1:56" x14ac:dyDescent="0.25">
      <c r="A433" s="19" t="s">
        <v>1501</v>
      </c>
      <c r="B433" s="19">
        <v>4.0999999999999996</v>
      </c>
      <c r="C433" s="19">
        <v>20130329</v>
      </c>
      <c r="D433" s="19" t="s">
        <v>41</v>
      </c>
      <c r="E433" s="19" t="s">
        <v>41</v>
      </c>
      <c r="F433" s="19">
        <v>2071558</v>
      </c>
      <c r="G433" s="19">
        <v>1</v>
      </c>
      <c r="H433" s="19">
        <v>2009</v>
      </c>
      <c r="I433" s="19">
        <v>20090826</v>
      </c>
      <c r="J433" s="19" t="s">
        <v>1501</v>
      </c>
      <c r="K433" s="19">
        <v>6</v>
      </c>
      <c r="L433" s="19">
        <v>35</v>
      </c>
      <c r="M433" s="19">
        <v>23</v>
      </c>
      <c r="N433" s="19">
        <v>14</v>
      </c>
      <c r="O433" s="19" t="s">
        <v>1502</v>
      </c>
      <c r="P433" s="19">
        <v>5</v>
      </c>
      <c r="Q433" s="19" t="s">
        <v>1518</v>
      </c>
      <c r="R433" s="19"/>
      <c r="S433" s="19">
        <v>5000</v>
      </c>
      <c r="T433" s="19" t="s">
        <v>45</v>
      </c>
      <c r="U433" s="19"/>
      <c r="V433" s="19"/>
      <c r="W433" s="19"/>
      <c r="X433" s="19">
        <v>880</v>
      </c>
      <c r="Y433" s="19">
        <v>0</v>
      </c>
      <c r="Z433" s="19">
        <v>1</v>
      </c>
      <c r="AA433" s="19" t="s">
        <v>48</v>
      </c>
      <c r="AB433" s="19">
        <v>1</v>
      </c>
      <c r="AC433" s="19">
        <v>633369</v>
      </c>
      <c r="AD433" s="19">
        <v>12</v>
      </c>
      <c r="AE433" s="19"/>
      <c r="AF433" s="19"/>
      <c r="AG433" s="19"/>
      <c r="AH433" s="19">
        <v>108885</v>
      </c>
      <c r="AI433" s="19">
        <v>1</v>
      </c>
      <c r="AJ433" s="19"/>
      <c r="AK433" s="19"/>
      <c r="AL433" s="19"/>
      <c r="AM433" s="19"/>
      <c r="AN433" s="19"/>
      <c r="AO433" s="19">
        <v>1.67</v>
      </c>
      <c r="AP433" s="19" t="s">
        <v>1519</v>
      </c>
      <c r="AQ433" s="19" t="s">
        <v>1502</v>
      </c>
      <c r="AR433" s="19" t="s">
        <v>1540</v>
      </c>
      <c r="AS433" s="19" t="s">
        <v>1562</v>
      </c>
      <c r="AT433" s="19" t="s">
        <v>1563</v>
      </c>
      <c r="AU433" s="19" t="s">
        <v>1564</v>
      </c>
      <c r="AV433" s="19" t="s">
        <v>1565</v>
      </c>
      <c r="AW433" s="19">
        <v>2005</v>
      </c>
      <c r="AX433" s="19">
        <v>3</v>
      </c>
      <c r="AY433" s="19" t="s">
        <v>1566</v>
      </c>
      <c r="AZ433" s="19" t="s">
        <v>1567</v>
      </c>
      <c r="BA433" s="19">
        <v>2006</v>
      </c>
      <c r="BB433" t="str">
        <f>VLOOKUP(AC433,CTCwiretagcode!A$2:C$708,3,FALSE)</f>
        <v>SAM</v>
      </c>
      <c r="BC433" t="str">
        <f t="shared" si="13"/>
        <v>NT</v>
      </c>
      <c r="BD433">
        <f t="shared" si="14"/>
        <v>3</v>
      </c>
    </row>
    <row r="434" spans="1:56" x14ac:dyDescent="0.25">
      <c r="A434" s="19" t="s">
        <v>1501</v>
      </c>
      <c r="B434" s="19">
        <v>4.0999999999999996</v>
      </c>
      <c r="C434" s="19">
        <v>20130329</v>
      </c>
      <c r="D434" s="19" t="s">
        <v>41</v>
      </c>
      <c r="E434" s="19" t="s">
        <v>41</v>
      </c>
      <c r="F434" s="19">
        <v>2071573</v>
      </c>
      <c r="G434" s="19">
        <v>1</v>
      </c>
      <c r="H434" s="19">
        <v>2009</v>
      </c>
      <c r="I434" s="19">
        <v>20090826</v>
      </c>
      <c r="J434" s="19" t="s">
        <v>1501</v>
      </c>
      <c r="K434" s="19">
        <v>6</v>
      </c>
      <c r="L434" s="19">
        <v>35</v>
      </c>
      <c r="M434" s="19">
        <v>23</v>
      </c>
      <c r="N434" s="19">
        <v>14</v>
      </c>
      <c r="O434" s="19" t="s">
        <v>1502</v>
      </c>
      <c r="P434" s="19">
        <v>5</v>
      </c>
      <c r="Q434" s="19" t="s">
        <v>1518</v>
      </c>
      <c r="R434" s="19"/>
      <c r="S434" s="19">
        <v>0</v>
      </c>
      <c r="T434" s="19" t="s">
        <v>45</v>
      </c>
      <c r="U434" s="19"/>
      <c r="V434" s="19"/>
      <c r="W434" s="19"/>
      <c r="X434" s="19">
        <v>840</v>
      </c>
      <c r="Y434" s="19">
        <v>0</v>
      </c>
      <c r="Z434" s="19">
        <v>1</v>
      </c>
      <c r="AA434" s="19" t="s">
        <v>48</v>
      </c>
      <c r="AB434" s="19">
        <v>1</v>
      </c>
      <c r="AC434" s="19">
        <v>633369</v>
      </c>
      <c r="AD434" s="19">
        <v>12</v>
      </c>
      <c r="AE434" s="19"/>
      <c r="AF434" s="19"/>
      <c r="AG434" s="19"/>
      <c r="AH434" s="19">
        <v>108885</v>
      </c>
      <c r="AI434" s="19">
        <v>1</v>
      </c>
      <c r="AJ434" s="19"/>
      <c r="AK434" s="19"/>
      <c r="AL434" s="19"/>
      <c r="AM434" s="19"/>
      <c r="AN434" s="19"/>
      <c r="AO434" s="19">
        <v>1.67</v>
      </c>
      <c r="AP434" s="19" t="s">
        <v>1519</v>
      </c>
      <c r="AQ434" s="19" t="s">
        <v>1502</v>
      </c>
      <c r="AR434" s="19" t="s">
        <v>1540</v>
      </c>
      <c r="AS434" s="19" t="s">
        <v>1562</v>
      </c>
      <c r="AT434" s="19" t="s">
        <v>1563</v>
      </c>
      <c r="AU434" s="19" t="s">
        <v>1564</v>
      </c>
      <c r="AV434" s="19" t="s">
        <v>1565</v>
      </c>
      <c r="AW434" s="19">
        <v>2005</v>
      </c>
      <c r="AX434" s="19">
        <v>3</v>
      </c>
      <c r="AY434" s="19" t="s">
        <v>1566</v>
      </c>
      <c r="AZ434" s="19" t="s">
        <v>1567</v>
      </c>
      <c r="BA434" s="19">
        <v>2006</v>
      </c>
      <c r="BB434" t="str">
        <f>VLOOKUP(AC434,CTCwiretagcode!A$2:C$708,3,FALSE)</f>
        <v>SAM</v>
      </c>
      <c r="BC434" t="str">
        <f t="shared" si="13"/>
        <v>NT</v>
      </c>
      <c r="BD434">
        <f t="shared" si="14"/>
        <v>3</v>
      </c>
    </row>
    <row r="435" spans="1:56" x14ac:dyDescent="0.25">
      <c r="A435" s="19" t="s">
        <v>1501</v>
      </c>
      <c r="B435" s="19">
        <v>4.0999999999999996</v>
      </c>
      <c r="C435" s="19">
        <v>20130329</v>
      </c>
      <c r="D435" s="19" t="s">
        <v>41</v>
      </c>
      <c r="E435" s="19" t="s">
        <v>41</v>
      </c>
      <c r="F435" s="19">
        <v>2071584</v>
      </c>
      <c r="G435" s="19">
        <v>1</v>
      </c>
      <c r="H435" s="19">
        <v>2009</v>
      </c>
      <c r="I435" s="19">
        <v>20090826</v>
      </c>
      <c r="J435" s="19" t="s">
        <v>1501</v>
      </c>
      <c r="K435" s="19">
        <v>6</v>
      </c>
      <c r="L435" s="19">
        <v>35</v>
      </c>
      <c r="M435" s="19">
        <v>23</v>
      </c>
      <c r="N435" s="19">
        <v>14</v>
      </c>
      <c r="O435" s="19" t="s">
        <v>1502</v>
      </c>
      <c r="P435" s="19">
        <v>5</v>
      </c>
      <c r="Q435" s="19" t="s">
        <v>1518</v>
      </c>
      <c r="R435" s="19"/>
      <c r="S435" s="19">
        <v>5000</v>
      </c>
      <c r="T435" s="19" t="s">
        <v>45</v>
      </c>
      <c r="U435" s="19"/>
      <c r="V435" s="19"/>
      <c r="W435" s="19"/>
      <c r="X435" s="19">
        <v>770</v>
      </c>
      <c r="Y435" s="19">
        <v>0</v>
      </c>
      <c r="Z435" s="19">
        <v>1</v>
      </c>
      <c r="AA435" s="19" t="s">
        <v>48</v>
      </c>
      <c r="AB435" s="19">
        <v>1</v>
      </c>
      <c r="AC435" s="19">
        <v>633369</v>
      </c>
      <c r="AD435" s="19">
        <v>12</v>
      </c>
      <c r="AE435" s="19"/>
      <c r="AF435" s="19"/>
      <c r="AG435" s="19"/>
      <c r="AH435" s="19">
        <v>108885</v>
      </c>
      <c r="AI435" s="19">
        <v>1</v>
      </c>
      <c r="AJ435" s="19"/>
      <c r="AK435" s="19"/>
      <c r="AL435" s="19"/>
      <c r="AM435" s="19"/>
      <c r="AN435" s="19"/>
      <c r="AO435" s="19">
        <v>1.67</v>
      </c>
      <c r="AP435" s="19" t="s">
        <v>1519</v>
      </c>
      <c r="AQ435" s="19" t="s">
        <v>1502</v>
      </c>
      <c r="AR435" s="19" t="s">
        <v>1540</v>
      </c>
      <c r="AS435" s="19" t="s">
        <v>1562</v>
      </c>
      <c r="AT435" s="19" t="s">
        <v>1563</v>
      </c>
      <c r="AU435" s="19" t="s">
        <v>1564</v>
      </c>
      <c r="AV435" s="19" t="s">
        <v>1565</v>
      </c>
      <c r="AW435" s="19">
        <v>2005</v>
      </c>
      <c r="AX435" s="19">
        <v>3</v>
      </c>
      <c r="AY435" s="19" t="s">
        <v>1566</v>
      </c>
      <c r="AZ435" s="19" t="s">
        <v>1567</v>
      </c>
      <c r="BA435" s="19">
        <v>2006</v>
      </c>
      <c r="BB435" t="str">
        <f>VLOOKUP(AC435,CTCwiretagcode!A$2:C$708,3,FALSE)</f>
        <v>SAM</v>
      </c>
      <c r="BC435" t="str">
        <f t="shared" si="13"/>
        <v>NT</v>
      </c>
      <c r="BD435">
        <f t="shared" si="14"/>
        <v>3</v>
      </c>
    </row>
    <row r="436" spans="1:56" x14ac:dyDescent="0.25">
      <c r="A436" s="19" t="s">
        <v>1501</v>
      </c>
      <c r="B436" s="19">
        <v>4.0999999999999996</v>
      </c>
      <c r="C436" s="19">
        <v>20130329</v>
      </c>
      <c r="D436" s="19" t="s">
        <v>41</v>
      </c>
      <c r="E436" s="19" t="s">
        <v>41</v>
      </c>
      <c r="F436" s="19">
        <v>2071585</v>
      </c>
      <c r="G436" s="19">
        <v>1</v>
      </c>
      <c r="H436" s="19">
        <v>2009</v>
      </c>
      <c r="I436" s="19">
        <v>20090826</v>
      </c>
      <c r="J436" s="19" t="s">
        <v>1501</v>
      </c>
      <c r="K436" s="19">
        <v>6</v>
      </c>
      <c r="L436" s="19">
        <v>35</v>
      </c>
      <c r="M436" s="19">
        <v>23</v>
      </c>
      <c r="N436" s="19">
        <v>14</v>
      </c>
      <c r="O436" s="19" t="s">
        <v>1502</v>
      </c>
      <c r="P436" s="19">
        <v>5</v>
      </c>
      <c r="Q436" s="19" t="s">
        <v>1518</v>
      </c>
      <c r="R436" s="19"/>
      <c r="S436" s="19">
        <v>5000</v>
      </c>
      <c r="T436" s="19" t="s">
        <v>110</v>
      </c>
      <c r="U436" s="19"/>
      <c r="V436" s="19"/>
      <c r="W436" s="19"/>
      <c r="X436" s="19">
        <v>850</v>
      </c>
      <c r="Y436" s="19">
        <v>0</v>
      </c>
      <c r="Z436" s="19">
        <v>1</v>
      </c>
      <c r="AA436" s="19" t="s">
        <v>48</v>
      </c>
      <c r="AB436" s="19">
        <v>1</v>
      </c>
      <c r="AC436" s="19">
        <v>633369</v>
      </c>
      <c r="AD436" s="19">
        <v>12</v>
      </c>
      <c r="AE436" s="19"/>
      <c r="AF436" s="19"/>
      <c r="AG436" s="19"/>
      <c r="AH436" s="19">
        <v>108885</v>
      </c>
      <c r="AI436" s="19">
        <v>1</v>
      </c>
      <c r="AJ436" s="19"/>
      <c r="AK436" s="19"/>
      <c r="AL436" s="19"/>
      <c r="AM436" s="19"/>
      <c r="AN436" s="19"/>
      <c r="AO436" s="19">
        <v>1.67</v>
      </c>
      <c r="AP436" s="19" t="s">
        <v>1519</v>
      </c>
      <c r="AQ436" s="19" t="s">
        <v>1502</v>
      </c>
      <c r="AR436" s="19" t="s">
        <v>1540</v>
      </c>
      <c r="AS436" s="19" t="s">
        <v>1562</v>
      </c>
      <c r="AT436" s="19" t="s">
        <v>1563</v>
      </c>
      <c r="AU436" s="19" t="s">
        <v>1564</v>
      </c>
      <c r="AV436" s="19" t="s">
        <v>1565</v>
      </c>
      <c r="AW436" s="19">
        <v>2005</v>
      </c>
      <c r="AX436" s="19">
        <v>3</v>
      </c>
      <c r="AY436" s="19" t="s">
        <v>1566</v>
      </c>
      <c r="AZ436" s="19" t="s">
        <v>1567</v>
      </c>
      <c r="BA436" s="19">
        <v>2006</v>
      </c>
      <c r="BB436" t="str">
        <f>VLOOKUP(AC436,CTCwiretagcode!A$2:C$708,3,FALSE)</f>
        <v>SAM</v>
      </c>
      <c r="BC436" t="str">
        <f t="shared" si="13"/>
        <v>NT</v>
      </c>
      <c r="BD436">
        <f t="shared" si="14"/>
        <v>3</v>
      </c>
    </row>
    <row r="437" spans="1:56" x14ac:dyDescent="0.25">
      <c r="A437" s="19" t="s">
        <v>1501</v>
      </c>
      <c r="B437" s="19">
        <v>4.0999999999999996</v>
      </c>
      <c r="C437" s="19">
        <v>20130329</v>
      </c>
      <c r="D437" s="19" t="s">
        <v>41</v>
      </c>
      <c r="E437" s="19" t="s">
        <v>41</v>
      </c>
      <c r="F437" s="19">
        <v>2071593</v>
      </c>
      <c r="G437" s="19">
        <v>1</v>
      </c>
      <c r="H437" s="19">
        <v>2009</v>
      </c>
      <c r="I437" s="19">
        <v>20090826</v>
      </c>
      <c r="J437" s="19" t="s">
        <v>1501</v>
      </c>
      <c r="K437" s="19">
        <v>6</v>
      </c>
      <c r="L437" s="19">
        <v>35</v>
      </c>
      <c r="M437" s="19">
        <v>23</v>
      </c>
      <c r="N437" s="19">
        <v>14</v>
      </c>
      <c r="O437" s="19" t="s">
        <v>1502</v>
      </c>
      <c r="P437" s="19">
        <v>5</v>
      </c>
      <c r="Q437" s="19" t="s">
        <v>1518</v>
      </c>
      <c r="R437" s="19"/>
      <c r="S437" s="19">
        <v>9009</v>
      </c>
      <c r="T437" s="19" t="s">
        <v>45</v>
      </c>
      <c r="U437" s="19"/>
      <c r="V437" s="19"/>
      <c r="W437" s="19"/>
      <c r="X437" s="19">
        <v>950</v>
      </c>
      <c r="Y437" s="19">
        <v>0</v>
      </c>
      <c r="Z437" s="19">
        <v>1</v>
      </c>
      <c r="AA437" s="19" t="s">
        <v>48</v>
      </c>
      <c r="AB437" s="19">
        <v>1</v>
      </c>
      <c r="AC437" s="19">
        <v>633369</v>
      </c>
      <c r="AD437" s="19">
        <v>12</v>
      </c>
      <c r="AE437" s="19"/>
      <c r="AF437" s="19"/>
      <c r="AG437" s="19"/>
      <c r="AH437" s="19">
        <v>108885</v>
      </c>
      <c r="AI437" s="19">
        <v>1</v>
      </c>
      <c r="AJ437" s="19"/>
      <c r="AK437" s="19"/>
      <c r="AL437" s="19"/>
      <c r="AM437" s="19"/>
      <c r="AN437" s="19"/>
      <c r="AO437" s="19">
        <v>1.67</v>
      </c>
      <c r="AP437" s="19" t="s">
        <v>1519</v>
      </c>
      <c r="AQ437" s="19" t="s">
        <v>1502</v>
      </c>
      <c r="AR437" s="19" t="s">
        <v>1540</v>
      </c>
      <c r="AS437" s="19" t="s">
        <v>1562</v>
      </c>
      <c r="AT437" s="19" t="s">
        <v>1563</v>
      </c>
      <c r="AU437" s="19" t="s">
        <v>1564</v>
      </c>
      <c r="AV437" s="19" t="s">
        <v>1565</v>
      </c>
      <c r="AW437" s="19">
        <v>2005</v>
      </c>
      <c r="AX437" s="19">
        <v>3</v>
      </c>
      <c r="AY437" s="19" t="s">
        <v>1566</v>
      </c>
      <c r="AZ437" s="19" t="s">
        <v>1567</v>
      </c>
      <c r="BA437" s="19">
        <v>2006</v>
      </c>
      <c r="BB437" t="str">
        <f>VLOOKUP(AC437,CTCwiretagcode!A$2:C$708,3,FALSE)</f>
        <v>SAM</v>
      </c>
      <c r="BC437" t="str">
        <f t="shared" si="13"/>
        <v>NT</v>
      </c>
      <c r="BD437">
        <f t="shared" si="14"/>
        <v>3</v>
      </c>
    </row>
    <row r="438" spans="1:56" x14ac:dyDescent="0.25">
      <c r="A438" s="19" t="s">
        <v>1501</v>
      </c>
      <c r="B438" s="19">
        <v>4.0999999999999996</v>
      </c>
      <c r="C438" s="19">
        <v>20130329</v>
      </c>
      <c r="D438" s="19" t="s">
        <v>41</v>
      </c>
      <c r="E438" s="19" t="s">
        <v>41</v>
      </c>
      <c r="F438" s="19">
        <v>2071599</v>
      </c>
      <c r="G438" s="19">
        <v>1</v>
      </c>
      <c r="H438" s="19">
        <v>2009</v>
      </c>
      <c r="I438" s="19">
        <v>20090826</v>
      </c>
      <c r="J438" s="19" t="s">
        <v>1501</v>
      </c>
      <c r="K438" s="19">
        <v>6</v>
      </c>
      <c r="L438" s="19">
        <v>35</v>
      </c>
      <c r="M438" s="19">
        <v>23</v>
      </c>
      <c r="N438" s="19">
        <v>14</v>
      </c>
      <c r="O438" s="19" t="s">
        <v>1502</v>
      </c>
      <c r="P438" s="19">
        <v>5</v>
      </c>
      <c r="Q438" s="19" t="s">
        <v>1518</v>
      </c>
      <c r="R438" s="19"/>
      <c r="S438" s="19">
        <v>5000</v>
      </c>
      <c r="T438" s="19" t="s">
        <v>110</v>
      </c>
      <c r="U438" s="19"/>
      <c r="V438" s="19"/>
      <c r="W438" s="19"/>
      <c r="X438" s="19">
        <v>880</v>
      </c>
      <c r="Y438" s="19">
        <v>0</v>
      </c>
      <c r="Z438" s="19">
        <v>1</v>
      </c>
      <c r="AA438" s="19" t="s">
        <v>48</v>
      </c>
      <c r="AB438" s="19">
        <v>1</v>
      </c>
      <c r="AC438" s="19">
        <v>633369</v>
      </c>
      <c r="AD438" s="19">
        <v>12</v>
      </c>
      <c r="AE438" s="19"/>
      <c r="AF438" s="19"/>
      <c r="AG438" s="19"/>
      <c r="AH438" s="19">
        <v>108885</v>
      </c>
      <c r="AI438" s="19">
        <v>1</v>
      </c>
      <c r="AJ438" s="19"/>
      <c r="AK438" s="19"/>
      <c r="AL438" s="19"/>
      <c r="AM438" s="19"/>
      <c r="AN438" s="19"/>
      <c r="AO438" s="19">
        <v>1.67</v>
      </c>
      <c r="AP438" s="19" t="s">
        <v>1519</v>
      </c>
      <c r="AQ438" s="19" t="s">
        <v>1502</v>
      </c>
      <c r="AR438" s="19" t="s">
        <v>1540</v>
      </c>
      <c r="AS438" s="19" t="s">
        <v>1562</v>
      </c>
      <c r="AT438" s="19" t="s">
        <v>1563</v>
      </c>
      <c r="AU438" s="19" t="s">
        <v>1564</v>
      </c>
      <c r="AV438" s="19" t="s">
        <v>1565</v>
      </c>
      <c r="AW438" s="19">
        <v>2005</v>
      </c>
      <c r="AX438" s="19">
        <v>3</v>
      </c>
      <c r="AY438" s="19" t="s">
        <v>1566</v>
      </c>
      <c r="AZ438" s="19" t="s">
        <v>1567</v>
      </c>
      <c r="BA438" s="19">
        <v>2006</v>
      </c>
      <c r="BB438" t="str">
        <f>VLOOKUP(AC438,CTCwiretagcode!A$2:C$708,3,FALSE)</f>
        <v>SAM</v>
      </c>
      <c r="BC438" t="str">
        <f t="shared" si="13"/>
        <v>NT</v>
      </c>
      <c r="BD438">
        <f t="shared" si="14"/>
        <v>3</v>
      </c>
    </row>
    <row r="439" spans="1:56" x14ac:dyDescent="0.25">
      <c r="A439" s="19" t="s">
        <v>1501</v>
      </c>
      <c r="B439" s="19">
        <v>4.0999999999999996</v>
      </c>
      <c r="C439" s="19">
        <v>20130329</v>
      </c>
      <c r="D439" s="19" t="s">
        <v>41</v>
      </c>
      <c r="E439" s="19" t="s">
        <v>41</v>
      </c>
      <c r="F439" s="19">
        <v>2071618</v>
      </c>
      <c r="G439" s="19">
        <v>1</v>
      </c>
      <c r="H439" s="19">
        <v>2009</v>
      </c>
      <c r="I439" s="19">
        <v>20090826</v>
      </c>
      <c r="J439" s="19" t="s">
        <v>1501</v>
      </c>
      <c r="K439" s="19">
        <v>6</v>
      </c>
      <c r="L439" s="19">
        <v>35</v>
      </c>
      <c r="M439" s="19">
        <v>23</v>
      </c>
      <c r="N439" s="19">
        <v>14</v>
      </c>
      <c r="O439" s="19" t="s">
        <v>1502</v>
      </c>
      <c r="P439" s="19">
        <v>5</v>
      </c>
      <c r="Q439" s="19" t="s">
        <v>1518</v>
      </c>
      <c r="R439" s="19"/>
      <c r="S439" s="19">
        <v>5000</v>
      </c>
      <c r="T439" s="19" t="s">
        <v>110</v>
      </c>
      <c r="U439" s="19"/>
      <c r="V439" s="19"/>
      <c r="W439" s="19"/>
      <c r="X439" s="19">
        <v>850</v>
      </c>
      <c r="Y439" s="19">
        <v>0</v>
      </c>
      <c r="Z439" s="19">
        <v>1</v>
      </c>
      <c r="AA439" s="19" t="s">
        <v>48</v>
      </c>
      <c r="AB439" s="19">
        <v>1</v>
      </c>
      <c r="AC439" s="19">
        <v>633369</v>
      </c>
      <c r="AD439" s="19">
        <v>12</v>
      </c>
      <c r="AE439" s="19"/>
      <c r="AF439" s="19"/>
      <c r="AG439" s="19"/>
      <c r="AH439" s="19">
        <v>108885</v>
      </c>
      <c r="AI439" s="19">
        <v>1</v>
      </c>
      <c r="AJ439" s="19"/>
      <c r="AK439" s="19"/>
      <c r="AL439" s="19"/>
      <c r="AM439" s="19"/>
      <c r="AN439" s="19"/>
      <c r="AO439" s="19">
        <v>1.67</v>
      </c>
      <c r="AP439" s="19" t="s">
        <v>1519</v>
      </c>
      <c r="AQ439" s="19" t="s">
        <v>1502</v>
      </c>
      <c r="AR439" s="19" t="s">
        <v>1540</v>
      </c>
      <c r="AS439" s="19" t="s">
        <v>1562</v>
      </c>
      <c r="AT439" s="19" t="s">
        <v>1563</v>
      </c>
      <c r="AU439" s="19" t="s">
        <v>1564</v>
      </c>
      <c r="AV439" s="19" t="s">
        <v>1565</v>
      </c>
      <c r="AW439" s="19">
        <v>2005</v>
      </c>
      <c r="AX439" s="19">
        <v>3</v>
      </c>
      <c r="AY439" s="19" t="s">
        <v>1566</v>
      </c>
      <c r="AZ439" s="19" t="s">
        <v>1567</v>
      </c>
      <c r="BA439" s="19">
        <v>2006</v>
      </c>
      <c r="BB439" t="str">
        <f>VLOOKUP(AC439,CTCwiretagcode!A$2:C$708,3,FALSE)</f>
        <v>SAM</v>
      </c>
      <c r="BC439" t="str">
        <f t="shared" si="13"/>
        <v>NT</v>
      </c>
      <c r="BD439">
        <f t="shared" si="14"/>
        <v>3</v>
      </c>
    </row>
    <row r="440" spans="1:56" x14ac:dyDescent="0.25">
      <c r="A440" s="19" t="s">
        <v>1501</v>
      </c>
      <c r="B440" s="19">
        <v>4.0999999999999996</v>
      </c>
      <c r="C440" s="19">
        <v>20130329</v>
      </c>
      <c r="D440" s="19" t="s">
        <v>41</v>
      </c>
      <c r="E440" s="19" t="s">
        <v>41</v>
      </c>
      <c r="F440" s="19">
        <v>2071620</v>
      </c>
      <c r="G440" s="19">
        <v>1</v>
      </c>
      <c r="H440" s="19">
        <v>2009</v>
      </c>
      <c r="I440" s="19">
        <v>20090826</v>
      </c>
      <c r="J440" s="19" t="s">
        <v>1501</v>
      </c>
      <c r="K440" s="19">
        <v>6</v>
      </c>
      <c r="L440" s="19">
        <v>35</v>
      </c>
      <c r="M440" s="19">
        <v>23</v>
      </c>
      <c r="N440" s="19">
        <v>14</v>
      </c>
      <c r="O440" s="19" t="s">
        <v>1502</v>
      </c>
      <c r="P440" s="19">
        <v>5</v>
      </c>
      <c r="Q440" s="19" t="s">
        <v>1518</v>
      </c>
      <c r="R440" s="19"/>
      <c r="S440" s="19">
        <v>5000</v>
      </c>
      <c r="T440" s="19" t="s">
        <v>45</v>
      </c>
      <c r="U440" s="19"/>
      <c r="V440" s="19"/>
      <c r="W440" s="19"/>
      <c r="X440" s="19">
        <v>800</v>
      </c>
      <c r="Y440" s="19">
        <v>0</v>
      </c>
      <c r="Z440" s="19">
        <v>1</v>
      </c>
      <c r="AA440" s="19" t="s">
        <v>48</v>
      </c>
      <c r="AB440" s="19">
        <v>1</v>
      </c>
      <c r="AC440" s="19">
        <v>633369</v>
      </c>
      <c r="AD440" s="19">
        <v>12</v>
      </c>
      <c r="AE440" s="19"/>
      <c r="AF440" s="19"/>
      <c r="AG440" s="19"/>
      <c r="AH440" s="19">
        <v>108885</v>
      </c>
      <c r="AI440" s="19">
        <v>1</v>
      </c>
      <c r="AJ440" s="19"/>
      <c r="AK440" s="19"/>
      <c r="AL440" s="19"/>
      <c r="AM440" s="19"/>
      <c r="AN440" s="19"/>
      <c r="AO440" s="19">
        <v>1.67</v>
      </c>
      <c r="AP440" s="19" t="s">
        <v>1519</v>
      </c>
      <c r="AQ440" s="19" t="s">
        <v>1502</v>
      </c>
      <c r="AR440" s="19" t="s">
        <v>1540</v>
      </c>
      <c r="AS440" s="19" t="s">
        <v>1562</v>
      </c>
      <c r="AT440" s="19" t="s">
        <v>1563</v>
      </c>
      <c r="AU440" s="19" t="s">
        <v>1564</v>
      </c>
      <c r="AV440" s="19" t="s">
        <v>1565</v>
      </c>
      <c r="AW440" s="19">
        <v>2005</v>
      </c>
      <c r="AX440" s="19">
        <v>3</v>
      </c>
      <c r="AY440" s="19" t="s">
        <v>1566</v>
      </c>
      <c r="AZ440" s="19" t="s">
        <v>1567</v>
      </c>
      <c r="BA440" s="19">
        <v>2006</v>
      </c>
      <c r="BB440" t="str">
        <f>VLOOKUP(AC440,CTCwiretagcode!A$2:C$708,3,FALSE)</f>
        <v>SAM</v>
      </c>
      <c r="BC440" t="str">
        <f t="shared" si="13"/>
        <v>NT</v>
      </c>
      <c r="BD440">
        <f t="shared" si="14"/>
        <v>3</v>
      </c>
    </row>
    <row r="441" spans="1:56" x14ac:dyDescent="0.25">
      <c r="A441" s="19" t="s">
        <v>1501</v>
      </c>
      <c r="B441" s="19">
        <v>4.0999999999999996</v>
      </c>
      <c r="C441" s="19">
        <v>20130329</v>
      </c>
      <c r="D441" s="19" t="s">
        <v>41</v>
      </c>
      <c r="E441" s="19" t="s">
        <v>41</v>
      </c>
      <c r="F441" s="19">
        <v>2063939</v>
      </c>
      <c r="G441" s="19">
        <v>1</v>
      </c>
      <c r="H441" s="19">
        <v>2009</v>
      </c>
      <c r="I441" s="19">
        <v>20090831</v>
      </c>
      <c r="J441" s="19" t="s">
        <v>1501</v>
      </c>
      <c r="K441" s="19">
        <v>6</v>
      </c>
      <c r="L441" s="19">
        <v>36</v>
      </c>
      <c r="M441" s="19">
        <v>23</v>
      </c>
      <c r="N441" s="19">
        <v>17</v>
      </c>
      <c r="O441" s="19" t="s">
        <v>1502</v>
      </c>
      <c r="P441" s="19">
        <v>5</v>
      </c>
      <c r="Q441" s="19" t="s">
        <v>1518</v>
      </c>
      <c r="R441" s="19"/>
      <c r="S441" s="19">
        <v>5000</v>
      </c>
      <c r="T441" s="19" t="s">
        <v>45</v>
      </c>
      <c r="U441" s="19"/>
      <c r="V441" s="19"/>
      <c r="W441" s="19"/>
      <c r="X441" s="19">
        <v>820</v>
      </c>
      <c r="Y441" s="19">
        <v>0</v>
      </c>
      <c r="Z441" s="19">
        <v>1</v>
      </c>
      <c r="AA441" s="19" t="s">
        <v>48</v>
      </c>
      <c r="AB441" s="19">
        <v>1</v>
      </c>
      <c r="AC441" s="19">
        <v>633369</v>
      </c>
      <c r="AD441" s="19">
        <v>12</v>
      </c>
      <c r="AE441" s="19"/>
      <c r="AF441" s="19"/>
      <c r="AG441" s="19"/>
      <c r="AH441" s="19">
        <v>108887</v>
      </c>
      <c r="AI441" s="19">
        <v>1</v>
      </c>
      <c r="AJ441" s="19"/>
      <c r="AK441" s="19"/>
      <c r="AL441" s="19"/>
      <c r="AM441" s="19"/>
      <c r="AN441" s="19"/>
      <c r="AO441" s="19">
        <v>2.2599999999999998</v>
      </c>
      <c r="AP441" s="19" t="s">
        <v>1519</v>
      </c>
      <c r="AQ441" s="19" t="s">
        <v>1502</v>
      </c>
      <c r="AR441" s="19" t="s">
        <v>1540</v>
      </c>
      <c r="AS441" s="19" t="s">
        <v>1562</v>
      </c>
      <c r="AT441" s="19" t="s">
        <v>1563</v>
      </c>
      <c r="AU441" s="19" t="s">
        <v>1564</v>
      </c>
      <c r="AV441" s="19" t="s">
        <v>1565</v>
      </c>
      <c r="AW441" s="19">
        <v>2005</v>
      </c>
      <c r="AX441" s="19">
        <v>3</v>
      </c>
      <c r="AY441" s="19" t="s">
        <v>1566</v>
      </c>
      <c r="AZ441" s="19" t="s">
        <v>1567</v>
      </c>
      <c r="BA441" s="19">
        <v>2006</v>
      </c>
      <c r="BB441" t="str">
        <f>VLOOKUP(AC441,CTCwiretagcode!A$2:C$708,3,FALSE)</f>
        <v>SAM</v>
      </c>
      <c r="BC441" t="str">
        <f t="shared" si="13"/>
        <v>Tr</v>
      </c>
      <c r="BD441">
        <f t="shared" si="14"/>
        <v>3</v>
      </c>
    </row>
    <row r="442" spans="1:56" x14ac:dyDescent="0.25">
      <c r="A442" s="19" t="s">
        <v>1501</v>
      </c>
      <c r="B442" s="19">
        <v>4.0999999999999996</v>
      </c>
      <c r="C442" s="19">
        <v>20130329</v>
      </c>
      <c r="D442" s="19" t="s">
        <v>41</v>
      </c>
      <c r="E442" s="19" t="s">
        <v>41</v>
      </c>
      <c r="F442" s="19">
        <v>2063941</v>
      </c>
      <c r="G442" s="19">
        <v>1</v>
      </c>
      <c r="H442" s="19">
        <v>2009</v>
      </c>
      <c r="I442" s="19">
        <v>20090831</v>
      </c>
      <c r="J442" s="19" t="s">
        <v>1501</v>
      </c>
      <c r="K442" s="19">
        <v>6</v>
      </c>
      <c r="L442" s="19">
        <v>36</v>
      </c>
      <c r="M442" s="19">
        <v>23</v>
      </c>
      <c r="N442" s="19">
        <v>17</v>
      </c>
      <c r="O442" s="19" t="s">
        <v>1502</v>
      </c>
      <c r="P442" s="19">
        <v>5</v>
      </c>
      <c r="Q442" s="19" t="s">
        <v>1518</v>
      </c>
      <c r="R442" s="19"/>
      <c r="S442" s="19">
        <v>5000</v>
      </c>
      <c r="T442" s="19" t="s">
        <v>110</v>
      </c>
      <c r="U442" s="19"/>
      <c r="V442" s="19"/>
      <c r="W442" s="19"/>
      <c r="X442" s="19">
        <v>830</v>
      </c>
      <c r="Y442" s="19">
        <v>0</v>
      </c>
      <c r="Z442" s="19">
        <v>1</v>
      </c>
      <c r="AA442" s="19" t="s">
        <v>48</v>
      </c>
      <c r="AB442" s="19">
        <v>1</v>
      </c>
      <c r="AC442" s="19">
        <v>633369</v>
      </c>
      <c r="AD442" s="19">
        <v>12</v>
      </c>
      <c r="AE442" s="19"/>
      <c r="AF442" s="19"/>
      <c r="AG442" s="19"/>
      <c r="AH442" s="19">
        <v>108887</v>
      </c>
      <c r="AI442" s="19">
        <v>1</v>
      </c>
      <c r="AJ442" s="19"/>
      <c r="AK442" s="19"/>
      <c r="AL442" s="19"/>
      <c r="AM442" s="19"/>
      <c r="AN442" s="19"/>
      <c r="AO442" s="19">
        <v>2.2599999999999998</v>
      </c>
      <c r="AP442" s="19" t="s">
        <v>1519</v>
      </c>
      <c r="AQ442" s="19" t="s">
        <v>1502</v>
      </c>
      <c r="AR442" s="19" t="s">
        <v>1540</v>
      </c>
      <c r="AS442" s="19" t="s">
        <v>1562</v>
      </c>
      <c r="AT442" s="19" t="s">
        <v>1563</v>
      </c>
      <c r="AU442" s="19" t="s">
        <v>1564</v>
      </c>
      <c r="AV442" s="19" t="s">
        <v>1565</v>
      </c>
      <c r="AW442" s="19">
        <v>2005</v>
      </c>
      <c r="AX442" s="19">
        <v>3</v>
      </c>
      <c r="AY442" s="19" t="s">
        <v>1566</v>
      </c>
      <c r="AZ442" s="19" t="s">
        <v>1567</v>
      </c>
      <c r="BA442" s="19">
        <v>2006</v>
      </c>
      <c r="BB442" t="str">
        <f>VLOOKUP(AC442,CTCwiretagcode!A$2:C$708,3,FALSE)</f>
        <v>SAM</v>
      </c>
      <c r="BC442" t="str">
        <f t="shared" si="13"/>
        <v>Tr</v>
      </c>
      <c r="BD442">
        <f t="shared" si="14"/>
        <v>3</v>
      </c>
    </row>
    <row r="443" spans="1:56" x14ac:dyDescent="0.25">
      <c r="A443" s="19" t="s">
        <v>1501</v>
      </c>
      <c r="B443" s="19">
        <v>4.0999999999999996</v>
      </c>
      <c r="C443" s="19">
        <v>20130329</v>
      </c>
      <c r="D443" s="19" t="s">
        <v>41</v>
      </c>
      <c r="E443" s="19" t="s">
        <v>41</v>
      </c>
      <c r="F443" s="19">
        <v>2063943</v>
      </c>
      <c r="G443" s="19">
        <v>1</v>
      </c>
      <c r="H443" s="19">
        <v>2009</v>
      </c>
      <c r="I443" s="19">
        <v>20090831</v>
      </c>
      <c r="J443" s="19" t="s">
        <v>1501</v>
      </c>
      <c r="K443" s="19">
        <v>6</v>
      </c>
      <c r="L443" s="19">
        <v>36</v>
      </c>
      <c r="M443" s="19">
        <v>23</v>
      </c>
      <c r="N443" s="19">
        <v>17</v>
      </c>
      <c r="O443" s="19" t="s">
        <v>1502</v>
      </c>
      <c r="P443" s="19">
        <v>5</v>
      </c>
      <c r="Q443" s="19" t="s">
        <v>1518</v>
      </c>
      <c r="R443" s="19"/>
      <c r="S443" s="19">
        <v>5000</v>
      </c>
      <c r="T443" s="19" t="s">
        <v>110</v>
      </c>
      <c r="U443" s="19"/>
      <c r="V443" s="19"/>
      <c r="W443" s="19"/>
      <c r="X443" s="19">
        <v>770</v>
      </c>
      <c r="Y443" s="19">
        <v>0</v>
      </c>
      <c r="Z443" s="19">
        <v>1</v>
      </c>
      <c r="AA443" s="19" t="s">
        <v>48</v>
      </c>
      <c r="AB443" s="19">
        <v>1</v>
      </c>
      <c r="AC443" s="19">
        <v>633369</v>
      </c>
      <c r="AD443" s="19">
        <v>12</v>
      </c>
      <c r="AE443" s="19"/>
      <c r="AF443" s="19"/>
      <c r="AG443" s="19"/>
      <c r="AH443" s="19">
        <v>108887</v>
      </c>
      <c r="AI443" s="19">
        <v>1</v>
      </c>
      <c r="AJ443" s="19"/>
      <c r="AK443" s="19"/>
      <c r="AL443" s="19"/>
      <c r="AM443" s="19"/>
      <c r="AN443" s="19"/>
      <c r="AO443" s="19">
        <v>2.2599999999999998</v>
      </c>
      <c r="AP443" s="19" t="s">
        <v>1519</v>
      </c>
      <c r="AQ443" s="19" t="s">
        <v>1502</v>
      </c>
      <c r="AR443" s="19" t="s">
        <v>1540</v>
      </c>
      <c r="AS443" s="19" t="s">
        <v>1562</v>
      </c>
      <c r="AT443" s="19" t="s">
        <v>1563</v>
      </c>
      <c r="AU443" s="19" t="s">
        <v>1564</v>
      </c>
      <c r="AV443" s="19" t="s">
        <v>1565</v>
      </c>
      <c r="AW443" s="19">
        <v>2005</v>
      </c>
      <c r="AX443" s="19">
        <v>3</v>
      </c>
      <c r="AY443" s="19" t="s">
        <v>1566</v>
      </c>
      <c r="AZ443" s="19" t="s">
        <v>1567</v>
      </c>
      <c r="BA443" s="19">
        <v>2006</v>
      </c>
      <c r="BB443" t="str">
        <f>VLOOKUP(AC443,CTCwiretagcode!A$2:C$708,3,FALSE)</f>
        <v>SAM</v>
      </c>
      <c r="BC443" t="str">
        <f t="shared" si="13"/>
        <v>Tr</v>
      </c>
      <c r="BD443">
        <f t="shared" si="14"/>
        <v>3</v>
      </c>
    </row>
    <row r="444" spans="1:56" x14ac:dyDescent="0.25">
      <c r="A444" s="19" t="s">
        <v>1501</v>
      </c>
      <c r="B444" s="19">
        <v>4.0999999999999996</v>
      </c>
      <c r="C444" s="19">
        <v>20130329</v>
      </c>
      <c r="D444" s="19" t="s">
        <v>41</v>
      </c>
      <c r="E444" s="19" t="s">
        <v>41</v>
      </c>
      <c r="F444" s="19">
        <v>2063957</v>
      </c>
      <c r="G444" s="19">
        <v>1</v>
      </c>
      <c r="H444" s="19">
        <v>2009</v>
      </c>
      <c r="I444" s="19">
        <v>20090831</v>
      </c>
      <c r="J444" s="19" t="s">
        <v>1501</v>
      </c>
      <c r="K444" s="19">
        <v>6</v>
      </c>
      <c r="L444" s="19">
        <v>36</v>
      </c>
      <c r="M444" s="19">
        <v>23</v>
      </c>
      <c r="N444" s="19">
        <v>17</v>
      </c>
      <c r="O444" s="19" t="s">
        <v>1502</v>
      </c>
      <c r="P444" s="19">
        <v>5</v>
      </c>
      <c r="Q444" s="19" t="s">
        <v>1518</v>
      </c>
      <c r="R444" s="19"/>
      <c r="S444" s="19">
        <v>5000</v>
      </c>
      <c r="T444" s="19" t="s">
        <v>110</v>
      </c>
      <c r="U444" s="19"/>
      <c r="V444" s="19"/>
      <c r="W444" s="19"/>
      <c r="X444" s="19">
        <v>820</v>
      </c>
      <c r="Y444" s="19">
        <v>0</v>
      </c>
      <c r="Z444" s="19">
        <v>1</v>
      </c>
      <c r="AA444" s="19" t="s">
        <v>48</v>
      </c>
      <c r="AB444" s="19">
        <v>1</v>
      </c>
      <c r="AC444" s="19">
        <v>633369</v>
      </c>
      <c r="AD444" s="19">
        <v>12</v>
      </c>
      <c r="AE444" s="19"/>
      <c r="AF444" s="19"/>
      <c r="AG444" s="19"/>
      <c r="AH444" s="19">
        <v>108887</v>
      </c>
      <c r="AI444" s="19">
        <v>1</v>
      </c>
      <c r="AJ444" s="19"/>
      <c r="AK444" s="19"/>
      <c r="AL444" s="19"/>
      <c r="AM444" s="19"/>
      <c r="AN444" s="19"/>
      <c r="AO444" s="19">
        <v>2.2599999999999998</v>
      </c>
      <c r="AP444" s="19" t="s">
        <v>1519</v>
      </c>
      <c r="AQ444" s="19" t="s">
        <v>1502</v>
      </c>
      <c r="AR444" s="19" t="s">
        <v>1540</v>
      </c>
      <c r="AS444" s="19" t="s">
        <v>1562</v>
      </c>
      <c r="AT444" s="19" t="s">
        <v>1563</v>
      </c>
      <c r="AU444" s="19" t="s">
        <v>1564</v>
      </c>
      <c r="AV444" s="19" t="s">
        <v>1565</v>
      </c>
      <c r="AW444" s="19">
        <v>2005</v>
      </c>
      <c r="AX444" s="19">
        <v>3</v>
      </c>
      <c r="AY444" s="19" t="s">
        <v>1566</v>
      </c>
      <c r="AZ444" s="19" t="s">
        <v>1567</v>
      </c>
      <c r="BA444" s="19">
        <v>2006</v>
      </c>
      <c r="BB444" t="str">
        <f>VLOOKUP(AC444,CTCwiretagcode!A$2:C$708,3,FALSE)</f>
        <v>SAM</v>
      </c>
      <c r="BC444" t="str">
        <f t="shared" si="13"/>
        <v>Tr</v>
      </c>
      <c r="BD444">
        <f t="shared" si="14"/>
        <v>3</v>
      </c>
    </row>
    <row r="445" spans="1:56" x14ac:dyDescent="0.25">
      <c r="A445" s="19" t="s">
        <v>1501</v>
      </c>
      <c r="B445" s="19">
        <v>4.0999999999999996</v>
      </c>
      <c r="C445" s="19">
        <v>20130329</v>
      </c>
      <c r="D445" s="19" t="s">
        <v>41</v>
      </c>
      <c r="E445" s="19" t="s">
        <v>41</v>
      </c>
      <c r="F445" s="19">
        <v>2066073</v>
      </c>
      <c r="G445" s="19">
        <v>1</v>
      </c>
      <c r="H445" s="19">
        <v>2009</v>
      </c>
      <c r="I445" s="19">
        <v>20090901</v>
      </c>
      <c r="J445" s="19" t="s">
        <v>1501</v>
      </c>
      <c r="K445" s="19">
        <v>6</v>
      </c>
      <c r="L445" s="19">
        <v>36</v>
      </c>
      <c r="M445" s="19">
        <v>23</v>
      </c>
      <c r="N445" s="19">
        <v>17</v>
      </c>
      <c r="O445" s="19" t="s">
        <v>1502</v>
      </c>
      <c r="P445" s="19">
        <v>5</v>
      </c>
      <c r="Q445" s="19" t="s">
        <v>1518</v>
      </c>
      <c r="R445" s="19"/>
      <c r="S445" s="19">
        <v>5000</v>
      </c>
      <c r="T445" s="19" t="s">
        <v>110</v>
      </c>
      <c r="U445" s="19"/>
      <c r="V445" s="19"/>
      <c r="W445" s="19"/>
      <c r="X445" s="19">
        <v>870</v>
      </c>
      <c r="Y445" s="19">
        <v>0</v>
      </c>
      <c r="Z445" s="19">
        <v>1</v>
      </c>
      <c r="AA445" s="19" t="s">
        <v>48</v>
      </c>
      <c r="AB445" s="19">
        <v>1</v>
      </c>
      <c r="AC445" s="19">
        <v>633369</v>
      </c>
      <c r="AD445" s="19">
        <v>12</v>
      </c>
      <c r="AE445" s="19"/>
      <c r="AF445" s="19"/>
      <c r="AG445" s="19"/>
      <c r="AH445" s="19">
        <v>108887</v>
      </c>
      <c r="AI445" s="19">
        <v>1</v>
      </c>
      <c r="AJ445" s="19"/>
      <c r="AK445" s="19"/>
      <c r="AL445" s="19"/>
      <c r="AM445" s="19"/>
      <c r="AN445" s="19"/>
      <c r="AO445" s="19">
        <v>2.2599999999999998</v>
      </c>
      <c r="AP445" s="19" t="s">
        <v>1519</v>
      </c>
      <c r="AQ445" s="19" t="s">
        <v>1502</v>
      </c>
      <c r="AR445" s="19" t="s">
        <v>1540</v>
      </c>
      <c r="AS445" s="19" t="s">
        <v>1562</v>
      </c>
      <c r="AT445" s="19" t="s">
        <v>1563</v>
      </c>
      <c r="AU445" s="19" t="s">
        <v>1564</v>
      </c>
      <c r="AV445" s="19" t="s">
        <v>1565</v>
      </c>
      <c r="AW445" s="19">
        <v>2005</v>
      </c>
      <c r="AX445" s="19">
        <v>3</v>
      </c>
      <c r="AY445" s="19" t="s">
        <v>1566</v>
      </c>
      <c r="AZ445" s="19" t="s">
        <v>1567</v>
      </c>
      <c r="BA445" s="19">
        <v>2006</v>
      </c>
      <c r="BB445" t="str">
        <f>VLOOKUP(AC445,CTCwiretagcode!A$2:C$708,3,FALSE)</f>
        <v>SAM</v>
      </c>
      <c r="BC445" t="str">
        <f t="shared" si="13"/>
        <v>Tr</v>
      </c>
      <c r="BD445">
        <f t="shared" si="14"/>
        <v>3</v>
      </c>
    </row>
    <row r="446" spans="1:56" x14ac:dyDescent="0.25">
      <c r="A446" s="19" t="s">
        <v>1501</v>
      </c>
      <c r="B446" s="19">
        <v>4.0999999999999996</v>
      </c>
      <c r="C446" s="19">
        <v>20130329</v>
      </c>
      <c r="D446" s="19" t="s">
        <v>41</v>
      </c>
      <c r="E446" s="19" t="s">
        <v>41</v>
      </c>
      <c r="F446" s="19">
        <v>2066074</v>
      </c>
      <c r="G446" s="19">
        <v>1</v>
      </c>
      <c r="H446" s="19">
        <v>2009</v>
      </c>
      <c r="I446" s="19">
        <v>20090901</v>
      </c>
      <c r="J446" s="19" t="s">
        <v>1501</v>
      </c>
      <c r="K446" s="19">
        <v>6</v>
      </c>
      <c r="L446" s="19">
        <v>36</v>
      </c>
      <c r="M446" s="19">
        <v>23</v>
      </c>
      <c r="N446" s="19">
        <v>17</v>
      </c>
      <c r="O446" s="19" t="s">
        <v>1502</v>
      </c>
      <c r="P446" s="19">
        <v>5</v>
      </c>
      <c r="Q446" s="19" t="s">
        <v>1518</v>
      </c>
      <c r="R446" s="19"/>
      <c r="S446" s="19">
        <v>5000</v>
      </c>
      <c r="T446" s="19" t="s">
        <v>110</v>
      </c>
      <c r="U446" s="19"/>
      <c r="V446" s="19"/>
      <c r="W446" s="19"/>
      <c r="X446" s="19">
        <v>980</v>
      </c>
      <c r="Y446" s="19">
        <v>0</v>
      </c>
      <c r="Z446" s="19">
        <v>1</v>
      </c>
      <c r="AA446" s="19" t="s">
        <v>48</v>
      </c>
      <c r="AB446" s="19">
        <v>1</v>
      </c>
      <c r="AC446" s="19">
        <v>633369</v>
      </c>
      <c r="AD446" s="19">
        <v>12</v>
      </c>
      <c r="AE446" s="19"/>
      <c r="AF446" s="19"/>
      <c r="AG446" s="19"/>
      <c r="AH446" s="19">
        <v>108887</v>
      </c>
      <c r="AI446" s="19">
        <v>1</v>
      </c>
      <c r="AJ446" s="19"/>
      <c r="AK446" s="19"/>
      <c r="AL446" s="19"/>
      <c r="AM446" s="19"/>
      <c r="AN446" s="19"/>
      <c r="AO446" s="19">
        <v>2.2599999999999998</v>
      </c>
      <c r="AP446" s="19" t="s">
        <v>1519</v>
      </c>
      <c r="AQ446" s="19" t="s">
        <v>1502</v>
      </c>
      <c r="AR446" s="19" t="s">
        <v>1540</v>
      </c>
      <c r="AS446" s="19" t="s">
        <v>1562</v>
      </c>
      <c r="AT446" s="19" t="s">
        <v>1563</v>
      </c>
      <c r="AU446" s="19" t="s">
        <v>1564</v>
      </c>
      <c r="AV446" s="19" t="s">
        <v>1565</v>
      </c>
      <c r="AW446" s="19">
        <v>2005</v>
      </c>
      <c r="AX446" s="19">
        <v>3</v>
      </c>
      <c r="AY446" s="19" t="s">
        <v>1566</v>
      </c>
      <c r="AZ446" s="19" t="s">
        <v>1567</v>
      </c>
      <c r="BA446" s="19">
        <v>2006</v>
      </c>
      <c r="BB446" t="str">
        <f>VLOOKUP(AC446,CTCwiretagcode!A$2:C$708,3,FALSE)</f>
        <v>SAM</v>
      </c>
      <c r="BC446" t="str">
        <f t="shared" si="13"/>
        <v>Tr</v>
      </c>
      <c r="BD446">
        <f t="shared" si="14"/>
        <v>3</v>
      </c>
    </row>
    <row r="447" spans="1:56" x14ac:dyDescent="0.25">
      <c r="A447" s="19" t="s">
        <v>1501</v>
      </c>
      <c r="B447" s="19">
        <v>4.0999999999999996</v>
      </c>
      <c r="C447" s="19">
        <v>20130329</v>
      </c>
      <c r="D447" s="19" t="s">
        <v>41</v>
      </c>
      <c r="E447" s="19" t="s">
        <v>41</v>
      </c>
      <c r="F447" s="19">
        <v>2066076</v>
      </c>
      <c r="G447" s="19">
        <v>1</v>
      </c>
      <c r="H447" s="19">
        <v>2009</v>
      </c>
      <c r="I447" s="19">
        <v>20090901</v>
      </c>
      <c r="J447" s="19" t="s">
        <v>1501</v>
      </c>
      <c r="K447" s="19">
        <v>6</v>
      </c>
      <c r="L447" s="19">
        <v>36</v>
      </c>
      <c r="M447" s="19">
        <v>23</v>
      </c>
      <c r="N447" s="19">
        <v>17</v>
      </c>
      <c r="O447" s="19" t="s">
        <v>1502</v>
      </c>
      <c r="P447" s="19">
        <v>5</v>
      </c>
      <c r="Q447" s="19" t="s">
        <v>1518</v>
      </c>
      <c r="R447" s="19"/>
      <c r="S447" s="19">
        <v>5000</v>
      </c>
      <c r="T447" s="19" t="s">
        <v>110</v>
      </c>
      <c r="U447" s="19"/>
      <c r="V447" s="19"/>
      <c r="W447" s="19"/>
      <c r="X447" s="19">
        <v>840</v>
      </c>
      <c r="Y447" s="19">
        <v>0</v>
      </c>
      <c r="Z447" s="19">
        <v>1</v>
      </c>
      <c r="AA447" s="19" t="s">
        <v>48</v>
      </c>
      <c r="AB447" s="19">
        <v>1</v>
      </c>
      <c r="AC447" s="19">
        <v>633369</v>
      </c>
      <c r="AD447" s="19">
        <v>12</v>
      </c>
      <c r="AE447" s="19"/>
      <c r="AF447" s="19"/>
      <c r="AG447" s="19"/>
      <c r="AH447" s="19">
        <v>108887</v>
      </c>
      <c r="AI447" s="19">
        <v>1</v>
      </c>
      <c r="AJ447" s="19"/>
      <c r="AK447" s="19"/>
      <c r="AL447" s="19"/>
      <c r="AM447" s="19"/>
      <c r="AN447" s="19"/>
      <c r="AO447" s="19">
        <v>2.2599999999999998</v>
      </c>
      <c r="AP447" s="19" t="s">
        <v>1519</v>
      </c>
      <c r="AQ447" s="19" t="s">
        <v>1502</v>
      </c>
      <c r="AR447" s="19" t="s">
        <v>1540</v>
      </c>
      <c r="AS447" s="19" t="s">
        <v>1562</v>
      </c>
      <c r="AT447" s="19" t="s">
        <v>1563</v>
      </c>
      <c r="AU447" s="19" t="s">
        <v>1564</v>
      </c>
      <c r="AV447" s="19" t="s">
        <v>1565</v>
      </c>
      <c r="AW447" s="19">
        <v>2005</v>
      </c>
      <c r="AX447" s="19">
        <v>3</v>
      </c>
      <c r="AY447" s="19" t="s">
        <v>1566</v>
      </c>
      <c r="AZ447" s="19" t="s">
        <v>1567</v>
      </c>
      <c r="BA447" s="19">
        <v>2006</v>
      </c>
      <c r="BB447" t="str">
        <f>VLOOKUP(AC447,CTCwiretagcode!A$2:C$708,3,FALSE)</f>
        <v>SAM</v>
      </c>
      <c r="BC447" t="str">
        <f t="shared" si="13"/>
        <v>Tr</v>
      </c>
      <c r="BD447">
        <f t="shared" si="14"/>
        <v>3</v>
      </c>
    </row>
    <row r="448" spans="1:56" x14ac:dyDescent="0.25">
      <c r="A448" s="19" t="s">
        <v>1501</v>
      </c>
      <c r="B448" s="19">
        <v>4.0999999999999996</v>
      </c>
      <c r="C448" s="19">
        <v>20130329</v>
      </c>
      <c r="D448" s="19" t="s">
        <v>41</v>
      </c>
      <c r="E448" s="19" t="s">
        <v>41</v>
      </c>
      <c r="F448" s="19">
        <v>2066080</v>
      </c>
      <c r="G448" s="19">
        <v>1</v>
      </c>
      <c r="H448" s="19">
        <v>2009</v>
      </c>
      <c r="I448" s="19">
        <v>20090901</v>
      </c>
      <c r="J448" s="19" t="s">
        <v>1501</v>
      </c>
      <c r="K448" s="19">
        <v>6</v>
      </c>
      <c r="L448" s="19">
        <v>36</v>
      </c>
      <c r="M448" s="19">
        <v>23</v>
      </c>
      <c r="N448" s="19">
        <v>17</v>
      </c>
      <c r="O448" s="19" t="s">
        <v>1502</v>
      </c>
      <c r="P448" s="19">
        <v>5</v>
      </c>
      <c r="Q448" s="19" t="s">
        <v>1518</v>
      </c>
      <c r="R448" s="19"/>
      <c r="S448" s="19">
        <v>5000</v>
      </c>
      <c r="T448" s="19" t="s">
        <v>45</v>
      </c>
      <c r="U448" s="19"/>
      <c r="V448" s="19"/>
      <c r="W448" s="19"/>
      <c r="X448" s="19">
        <v>880</v>
      </c>
      <c r="Y448" s="19">
        <v>0</v>
      </c>
      <c r="Z448" s="19">
        <v>1</v>
      </c>
      <c r="AA448" s="19" t="s">
        <v>48</v>
      </c>
      <c r="AB448" s="19">
        <v>1</v>
      </c>
      <c r="AC448" s="19">
        <v>633369</v>
      </c>
      <c r="AD448" s="19">
        <v>12</v>
      </c>
      <c r="AE448" s="19"/>
      <c r="AF448" s="19"/>
      <c r="AG448" s="19"/>
      <c r="AH448" s="19">
        <v>108887</v>
      </c>
      <c r="AI448" s="19">
        <v>1</v>
      </c>
      <c r="AJ448" s="19"/>
      <c r="AK448" s="19"/>
      <c r="AL448" s="19"/>
      <c r="AM448" s="19"/>
      <c r="AN448" s="19"/>
      <c r="AO448" s="19">
        <v>2.2599999999999998</v>
      </c>
      <c r="AP448" s="19" t="s">
        <v>1519</v>
      </c>
      <c r="AQ448" s="19" t="s">
        <v>1502</v>
      </c>
      <c r="AR448" s="19" t="s">
        <v>1540</v>
      </c>
      <c r="AS448" s="19" t="s">
        <v>1562</v>
      </c>
      <c r="AT448" s="19" t="s">
        <v>1563</v>
      </c>
      <c r="AU448" s="19" t="s">
        <v>1564</v>
      </c>
      <c r="AV448" s="19" t="s">
        <v>1565</v>
      </c>
      <c r="AW448" s="19">
        <v>2005</v>
      </c>
      <c r="AX448" s="19">
        <v>3</v>
      </c>
      <c r="AY448" s="19" t="s">
        <v>1566</v>
      </c>
      <c r="AZ448" s="19" t="s">
        <v>1567</v>
      </c>
      <c r="BA448" s="19">
        <v>2006</v>
      </c>
      <c r="BB448" t="str">
        <f>VLOOKUP(AC448,CTCwiretagcode!A$2:C$708,3,FALSE)</f>
        <v>SAM</v>
      </c>
      <c r="BC448" t="str">
        <f t="shared" si="13"/>
        <v>Tr</v>
      </c>
      <c r="BD448">
        <f t="shared" si="14"/>
        <v>3</v>
      </c>
    </row>
    <row r="449" spans="1:56" x14ac:dyDescent="0.25">
      <c r="A449" s="19" t="s">
        <v>1501</v>
      </c>
      <c r="B449" s="19">
        <v>4.0999999999999996</v>
      </c>
      <c r="C449" s="19">
        <v>20130329</v>
      </c>
      <c r="D449" s="19" t="s">
        <v>41</v>
      </c>
      <c r="E449" s="19" t="s">
        <v>41</v>
      </c>
      <c r="F449" s="19">
        <v>2065986</v>
      </c>
      <c r="G449" s="19">
        <v>1</v>
      </c>
      <c r="H449" s="19">
        <v>2009</v>
      </c>
      <c r="I449" s="19">
        <v>20090901</v>
      </c>
      <c r="J449" s="19" t="s">
        <v>1501</v>
      </c>
      <c r="K449" s="19">
        <v>6</v>
      </c>
      <c r="L449" s="19">
        <v>36</v>
      </c>
      <c r="M449" s="19">
        <v>23</v>
      </c>
      <c r="N449" s="19">
        <v>17</v>
      </c>
      <c r="O449" s="19" t="s">
        <v>1502</v>
      </c>
      <c r="P449" s="19">
        <v>5</v>
      </c>
      <c r="Q449" s="19" t="s">
        <v>1518</v>
      </c>
      <c r="R449" s="19"/>
      <c r="S449" s="19">
        <v>5000</v>
      </c>
      <c r="T449" s="19" t="s">
        <v>110</v>
      </c>
      <c r="U449" s="19"/>
      <c r="V449" s="19"/>
      <c r="W449" s="19"/>
      <c r="X449" s="19">
        <v>830</v>
      </c>
      <c r="Y449" s="19">
        <v>0</v>
      </c>
      <c r="Z449" s="19">
        <v>1</v>
      </c>
      <c r="AA449" s="19" t="s">
        <v>48</v>
      </c>
      <c r="AB449" s="19">
        <v>1</v>
      </c>
      <c r="AC449" s="19">
        <v>633369</v>
      </c>
      <c r="AD449" s="19">
        <v>12</v>
      </c>
      <c r="AE449" s="19"/>
      <c r="AF449" s="19"/>
      <c r="AG449" s="19"/>
      <c r="AH449" s="19">
        <v>108887</v>
      </c>
      <c r="AI449" s="19">
        <v>1</v>
      </c>
      <c r="AJ449" s="19"/>
      <c r="AK449" s="19"/>
      <c r="AL449" s="19"/>
      <c r="AM449" s="19"/>
      <c r="AN449" s="19"/>
      <c r="AO449" s="19">
        <v>2.2599999999999998</v>
      </c>
      <c r="AP449" s="19" t="s">
        <v>1519</v>
      </c>
      <c r="AQ449" s="19" t="s">
        <v>1502</v>
      </c>
      <c r="AR449" s="19" t="s">
        <v>1540</v>
      </c>
      <c r="AS449" s="19" t="s">
        <v>1562</v>
      </c>
      <c r="AT449" s="19" t="s">
        <v>1563</v>
      </c>
      <c r="AU449" s="19" t="s">
        <v>1564</v>
      </c>
      <c r="AV449" s="19" t="s">
        <v>1565</v>
      </c>
      <c r="AW449" s="19">
        <v>2005</v>
      </c>
      <c r="AX449" s="19">
        <v>3</v>
      </c>
      <c r="AY449" s="19" t="s">
        <v>1566</v>
      </c>
      <c r="AZ449" s="19" t="s">
        <v>1567</v>
      </c>
      <c r="BA449" s="19">
        <v>2006</v>
      </c>
      <c r="BB449" t="str">
        <f>VLOOKUP(AC449,CTCwiretagcode!A$2:C$708,3,FALSE)</f>
        <v>SAM</v>
      </c>
      <c r="BC449" t="str">
        <f t="shared" si="13"/>
        <v>Tr</v>
      </c>
      <c r="BD449">
        <f t="shared" si="14"/>
        <v>3</v>
      </c>
    </row>
    <row r="450" spans="1:56" x14ac:dyDescent="0.25">
      <c r="A450" s="19" t="s">
        <v>1501</v>
      </c>
      <c r="B450" s="19">
        <v>4.0999999999999996</v>
      </c>
      <c r="C450" s="19">
        <v>20130329</v>
      </c>
      <c r="D450" s="19" t="s">
        <v>41</v>
      </c>
      <c r="E450" s="19" t="s">
        <v>41</v>
      </c>
      <c r="F450" s="19">
        <v>2065990</v>
      </c>
      <c r="G450" s="19">
        <v>1</v>
      </c>
      <c r="H450" s="19">
        <v>2009</v>
      </c>
      <c r="I450" s="19">
        <v>20090901</v>
      </c>
      <c r="J450" s="19" t="s">
        <v>1501</v>
      </c>
      <c r="K450" s="19">
        <v>6</v>
      </c>
      <c r="L450" s="19">
        <v>36</v>
      </c>
      <c r="M450" s="19">
        <v>23</v>
      </c>
      <c r="N450" s="19">
        <v>17</v>
      </c>
      <c r="O450" s="19" t="s">
        <v>1502</v>
      </c>
      <c r="P450" s="19">
        <v>5</v>
      </c>
      <c r="Q450" s="19" t="s">
        <v>1518</v>
      </c>
      <c r="R450" s="19"/>
      <c r="S450" s="19">
        <v>5000</v>
      </c>
      <c r="T450" s="19" t="s">
        <v>45</v>
      </c>
      <c r="U450" s="19"/>
      <c r="V450" s="19"/>
      <c r="W450" s="19"/>
      <c r="X450" s="19">
        <v>840</v>
      </c>
      <c r="Y450" s="19">
        <v>0</v>
      </c>
      <c r="Z450" s="19">
        <v>1</v>
      </c>
      <c r="AA450" s="19" t="s">
        <v>48</v>
      </c>
      <c r="AB450" s="19">
        <v>1</v>
      </c>
      <c r="AC450" s="19">
        <v>633369</v>
      </c>
      <c r="AD450" s="19">
        <v>12</v>
      </c>
      <c r="AE450" s="19"/>
      <c r="AF450" s="19"/>
      <c r="AG450" s="19"/>
      <c r="AH450" s="19">
        <v>108887</v>
      </c>
      <c r="AI450" s="19">
        <v>1</v>
      </c>
      <c r="AJ450" s="19"/>
      <c r="AK450" s="19"/>
      <c r="AL450" s="19"/>
      <c r="AM450" s="19"/>
      <c r="AN450" s="19"/>
      <c r="AO450" s="19">
        <v>2.2599999999999998</v>
      </c>
      <c r="AP450" s="19" t="s">
        <v>1519</v>
      </c>
      <c r="AQ450" s="19" t="s">
        <v>1502</v>
      </c>
      <c r="AR450" s="19" t="s">
        <v>1540</v>
      </c>
      <c r="AS450" s="19" t="s">
        <v>1562</v>
      </c>
      <c r="AT450" s="19" t="s">
        <v>1563</v>
      </c>
      <c r="AU450" s="19" t="s">
        <v>1564</v>
      </c>
      <c r="AV450" s="19" t="s">
        <v>1565</v>
      </c>
      <c r="AW450" s="19">
        <v>2005</v>
      </c>
      <c r="AX450" s="19">
        <v>3</v>
      </c>
      <c r="AY450" s="19" t="s">
        <v>1566</v>
      </c>
      <c r="AZ450" s="19" t="s">
        <v>1567</v>
      </c>
      <c r="BA450" s="19">
        <v>2006</v>
      </c>
      <c r="BB450" t="str">
        <f>VLOOKUP(AC450,CTCwiretagcode!A$2:C$708,3,FALSE)</f>
        <v>SAM</v>
      </c>
      <c r="BC450" t="str">
        <f t="shared" si="13"/>
        <v>Tr</v>
      </c>
      <c r="BD450">
        <f t="shared" si="14"/>
        <v>3</v>
      </c>
    </row>
    <row r="451" spans="1:56" x14ac:dyDescent="0.25">
      <c r="A451" s="19" t="s">
        <v>1501</v>
      </c>
      <c r="B451" s="19">
        <v>4.0999999999999996</v>
      </c>
      <c r="C451" s="19">
        <v>20130329</v>
      </c>
      <c r="D451" s="19" t="s">
        <v>41</v>
      </c>
      <c r="E451" s="19" t="s">
        <v>41</v>
      </c>
      <c r="F451" s="19">
        <v>2065992</v>
      </c>
      <c r="G451" s="19">
        <v>1</v>
      </c>
      <c r="H451" s="19">
        <v>2009</v>
      </c>
      <c r="I451" s="19">
        <v>20090901</v>
      </c>
      <c r="J451" s="19" t="s">
        <v>1501</v>
      </c>
      <c r="K451" s="19">
        <v>6</v>
      </c>
      <c r="L451" s="19">
        <v>36</v>
      </c>
      <c r="M451" s="19">
        <v>23</v>
      </c>
      <c r="N451" s="19">
        <v>17</v>
      </c>
      <c r="O451" s="19" t="s">
        <v>1502</v>
      </c>
      <c r="P451" s="19">
        <v>5</v>
      </c>
      <c r="Q451" s="19" t="s">
        <v>1518</v>
      </c>
      <c r="R451" s="19"/>
      <c r="S451" s="19">
        <v>5000</v>
      </c>
      <c r="T451" s="19" t="s">
        <v>110</v>
      </c>
      <c r="U451" s="19"/>
      <c r="V451" s="19"/>
      <c r="W451" s="19"/>
      <c r="X451" s="19">
        <v>850</v>
      </c>
      <c r="Y451" s="19">
        <v>0</v>
      </c>
      <c r="Z451" s="19">
        <v>1</v>
      </c>
      <c r="AA451" s="19" t="s">
        <v>48</v>
      </c>
      <c r="AB451" s="19">
        <v>1</v>
      </c>
      <c r="AC451" s="19">
        <v>633369</v>
      </c>
      <c r="AD451" s="19">
        <v>12</v>
      </c>
      <c r="AE451" s="19"/>
      <c r="AF451" s="19"/>
      <c r="AG451" s="19"/>
      <c r="AH451" s="19">
        <v>108887</v>
      </c>
      <c r="AI451" s="19">
        <v>1</v>
      </c>
      <c r="AJ451" s="19"/>
      <c r="AK451" s="19"/>
      <c r="AL451" s="19"/>
      <c r="AM451" s="19"/>
      <c r="AN451" s="19"/>
      <c r="AO451" s="19">
        <v>2.2599999999999998</v>
      </c>
      <c r="AP451" s="19" t="s">
        <v>1519</v>
      </c>
      <c r="AQ451" s="19" t="s">
        <v>1502</v>
      </c>
      <c r="AR451" s="19" t="s">
        <v>1540</v>
      </c>
      <c r="AS451" s="19" t="s">
        <v>1562</v>
      </c>
      <c r="AT451" s="19" t="s">
        <v>1563</v>
      </c>
      <c r="AU451" s="19" t="s">
        <v>1564</v>
      </c>
      <c r="AV451" s="19" t="s">
        <v>1565</v>
      </c>
      <c r="AW451" s="19">
        <v>2005</v>
      </c>
      <c r="AX451" s="19">
        <v>3</v>
      </c>
      <c r="AY451" s="19" t="s">
        <v>1566</v>
      </c>
      <c r="AZ451" s="19" t="s">
        <v>1567</v>
      </c>
      <c r="BA451" s="19">
        <v>2006</v>
      </c>
      <c r="BB451" t="str">
        <f>VLOOKUP(AC451,CTCwiretagcode!A$2:C$708,3,FALSE)</f>
        <v>SAM</v>
      </c>
      <c r="BC451" t="str">
        <f t="shared" ref="BC451:BC514" si="15">VLOOKUP(N451,BF$2:BG$7,2,FALSE)</f>
        <v>Tr</v>
      </c>
      <c r="BD451">
        <f t="shared" ref="BD451:BD514" si="16">IF(MID(I451,5,2)*1&gt;=10,4,3)</f>
        <v>3</v>
      </c>
    </row>
    <row r="452" spans="1:56" x14ac:dyDescent="0.25">
      <c r="A452" s="19" t="s">
        <v>1501</v>
      </c>
      <c r="B452" s="19">
        <v>4.0999999999999996</v>
      </c>
      <c r="C452" s="19">
        <v>20130329</v>
      </c>
      <c r="D452" s="19" t="s">
        <v>41</v>
      </c>
      <c r="E452" s="19" t="s">
        <v>41</v>
      </c>
      <c r="F452" s="19">
        <v>2065993</v>
      </c>
      <c r="G452" s="19">
        <v>1</v>
      </c>
      <c r="H452" s="19">
        <v>2009</v>
      </c>
      <c r="I452" s="19">
        <v>20090901</v>
      </c>
      <c r="J452" s="19" t="s">
        <v>1501</v>
      </c>
      <c r="K452" s="19">
        <v>6</v>
      </c>
      <c r="L452" s="19">
        <v>36</v>
      </c>
      <c r="M452" s="19">
        <v>23</v>
      </c>
      <c r="N452" s="19">
        <v>17</v>
      </c>
      <c r="O452" s="19" t="s">
        <v>1502</v>
      </c>
      <c r="P452" s="19">
        <v>5</v>
      </c>
      <c r="Q452" s="19" t="s">
        <v>1518</v>
      </c>
      <c r="R452" s="19"/>
      <c r="S452" s="19">
        <v>5000</v>
      </c>
      <c r="T452" s="19" t="s">
        <v>110</v>
      </c>
      <c r="U452" s="19"/>
      <c r="V452" s="19"/>
      <c r="W452" s="19"/>
      <c r="X452" s="19">
        <v>850</v>
      </c>
      <c r="Y452" s="19">
        <v>0</v>
      </c>
      <c r="Z452" s="19">
        <v>1</v>
      </c>
      <c r="AA452" s="19" t="s">
        <v>48</v>
      </c>
      <c r="AB452" s="19">
        <v>1</v>
      </c>
      <c r="AC452" s="19">
        <v>633369</v>
      </c>
      <c r="AD452" s="19">
        <v>12</v>
      </c>
      <c r="AE452" s="19"/>
      <c r="AF452" s="19"/>
      <c r="AG452" s="19"/>
      <c r="AH452" s="19">
        <v>108887</v>
      </c>
      <c r="AI452" s="19">
        <v>1</v>
      </c>
      <c r="AJ452" s="19"/>
      <c r="AK452" s="19"/>
      <c r="AL452" s="19"/>
      <c r="AM452" s="19"/>
      <c r="AN452" s="19"/>
      <c r="AO452" s="19">
        <v>2.2599999999999998</v>
      </c>
      <c r="AP452" s="19" t="s">
        <v>1519</v>
      </c>
      <c r="AQ452" s="19" t="s">
        <v>1502</v>
      </c>
      <c r="AR452" s="19" t="s">
        <v>1540</v>
      </c>
      <c r="AS452" s="19" t="s">
        <v>1562</v>
      </c>
      <c r="AT452" s="19" t="s">
        <v>1563</v>
      </c>
      <c r="AU452" s="19" t="s">
        <v>1564</v>
      </c>
      <c r="AV452" s="19" t="s">
        <v>1565</v>
      </c>
      <c r="AW452" s="19">
        <v>2005</v>
      </c>
      <c r="AX452" s="19">
        <v>3</v>
      </c>
      <c r="AY452" s="19" t="s">
        <v>1566</v>
      </c>
      <c r="AZ452" s="19" t="s">
        <v>1567</v>
      </c>
      <c r="BA452" s="19">
        <v>2006</v>
      </c>
      <c r="BB452" t="str">
        <f>VLOOKUP(AC452,CTCwiretagcode!A$2:C$708,3,FALSE)</f>
        <v>SAM</v>
      </c>
      <c r="BC452" t="str">
        <f t="shared" si="15"/>
        <v>Tr</v>
      </c>
      <c r="BD452">
        <f t="shared" si="16"/>
        <v>3</v>
      </c>
    </row>
    <row r="453" spans="1:56" x14ac:dyDescent="0.25">
      <c r="A453" s="19" t="s">
        <v>1501</v>
      </c>
      <c r="B453" s="19">
        <v>4.0999999999999996</v>
      </c>
      <c r="C453" s="19">
        <v>20130329</v>
      </c>
      <c r="D453" s="19" t="s">
        <v>41</v>
      </c>
      <c r="E453" s="19" t="s">
        <v>41</v>
      </c>
      <c r="F453" s="19">
        <v>2066849</v>
      </c>
      <c r="G453" s="19">
        <v>1</v>
      </c>
      <c r="H453" s="19">
        <v>2009</v>
      </c>
      <c r="I453" s="19">
        <v>20090821</v>
      </c>
      <c r="J453" s="19" t="s">
        <v>1501</v>
      </c>
      <c r="K453" s="19">
        <v>6</v>
      </c>
      <c r="L453" s="19">
        <v>34</v>
      </c>
      <c r="M453" s="19">
        <v>23</v>
      </c>
      <c r="N453" s="19">
        <v>14</v>
      </c>
      <c r="O453" s="19" t="s">
        <v>1502</v>
      </c>
      <c r="P453" s="19">
        <v>5</v>
      </c>
      <c r="Q453" s="19" t="s">
        <v>1518</v>
      </c>
      <c r="R453" s="19"/>
      <c r="S453" s="19">
        <v>5000</v>
      </c>
      <c r="T453" s="19" t="s">
        <v>45</v>
      </c>
      <c r="U453" s="19"/>
      <c r="V453" s="19"/>
      <c r="W453" s="19"/>
      <c r="X453" s="19">
        <v>920</v>
      </c>
      <c r="Y453" s="19">
        <v>0</v>
      </c>
      <c r="Z453" s="19">
        <v>1</v>
      </c>
      <c r="AA453" s="19" t="s">
        <v>48</v>
      </c>
      <c r="AB453" s="19">
        <v>1</v>
      </c>
      <c r="AC453" s="19">
        <v>633369</v>
      </c>
      <c r="AD453" s="19">
        <v>12</v>
      </c>
      <c r="AE453" s="19"/>
      <c r="AF453" s="19"/>
      <c r="AG453" s="19"/>
      <c r="AH453" s="19">
        <v>108884</v>
      </c>
      <c r="AI453" s="19">
        <v>1</v>
      </c>
      <c r="AJ453" s="19"/>
      <c r="AK453" s="19"/>
      <c r="AL453" s="19"/>
      <c r="AM453" s="19"/>
      <c r="AN453" s="19"/>
      <c r="AO453" s="19">
        <v>2.06</v>
      </c>
      <c r="AP453" s="19" t="s">
        <v>1519</v>
      </c>
      <c r="AQ453" s="19" t="s">
        <v>1502</v>
      </c>
      <c r="AR453" s="19" t="s">
        <v>1540</v>
      </c>
      <c r="AS453" s="19" t="s">
        <v>1562</v>
      </c>
      <c r="AT453" s="19" t="s">
        <v>1563</v>
      </c>
      <c r="AU453" s="19" t="s">
        <v>1564</v>
      </c>
      <c r="AV453" s="19" t="s">
        <v>1565</v>
      </c>
      <c r="AW453" s="19">
        <v>2005</v>
      </c>
      <c r="AX453" s="19">
        <v>3</v>
      </c>
      <c r="AY453" s="19" t="s">
        <v>1566</v>
      </c>
      <c r="AZ453" s="19" t="s">
        <v>1567</v>
      </c>
      <c r="BA453" s="19">
        <v>2006</v>
      </c>
      <c r="BB453" t="str">
        <f>VLOOKUP(AC453,CTCwiretagcode!A$2:C$708,3,FALSE)</f>
        <v>SAM</v>
      </c>
      <c r="BC453" t="str">
        <f t="shared" si="15"/>
        <v>NT</v>
      </c>
      <c r="BD453">
        <f t="shared" si="16"/>
        <v>3</v>
      </c>
    </row>
    <row r="454" spans="1:56" x14ac:dyDescent="0.25">
      <c r="A454" s="19" t="s">
        <v>1501</v>
      </c>
      <c r="B454" s="19">
        <v>4.0999999999999996</v>
      </c>
      <c r="C454" s="19">
        <v>20130329</v>
      </c>
      <c r="D454" s="19" t="s">
        <v>41</v>
      </c>
      <c r="E454" s="19" t="s">
        <v>41</v>
      </c>
      <c r="F454" s="19">
        <v>2066850</v>
      </c>
      <c r="G454" s="19">
        <v>1</v>
      </c>
      <c r="H454" s="19">
        <v>2009</v>
      </c>
      <c r="I454" s="19">
        <v>20090821</v>
      </c>
      <c r="J454" s="19" t="s">
        <v>1501</v>
      </c>
      <c r="K454" s="19">
        <v>6</v>
      </c>
      <c r="L454" s="19">
        <v>34</v>
      </c>
      <c r="M454" s="19">
        <v>23</v>
      </c>
      <c r="N454" s="19">
        <v>14</v>
      </c>
      <c r="O454" s="19" t="s">
        <v>1502</v>
      </c>
      <c r="P454" s="19">
        <v>5</v>
      </c>
      <c r="Q454" s="19" t="s">
        <v>1518</v>
      </c>
      <c r="R454" s="19"/>
      <c r="S454" s="19">
        <v>5000</v>
      </c>
      <c r="T454" s="19" t="s">
        <v>110</v>
      </c>
      <c r="U454" s="19"/>
      <c r="V454" s="19"/>
      <c r="W454" s="19"/>
      <c r="X454" s="19">
        <v>890</v>
      </c>
      <c r="Y454" s="19">
        <v>0</v>
      </c>
      <c r="Z454" s="19">
        <v>1</v>
      </c>
      <c r="AA454" s="19" t="s">
        <v>48</v>
      </c>
      <c r="AB454" s="19">
        <v>1</v>
      </c>
      <c r="AC454" s="19">
        <v>633369</v>
      </c>
      <c r="AD454" s="19">
        <v>12</v>
      </c>
      <c r="AE454" s="19"/>
      <c r="AF454" s="19"/>
      <c r="AG454" s="19"/>
      <c r="AH454" s="19">
        <v>108884</v>
      </c>
      <c r="AI454" s="19">
        <v>1</v>
      </c>
      <c r="AJ454" s="19"/>
      <c r="AK454" s="19"/>
      <c r="AL454" s="19"/>
      <c r="AM454" s="19"/>
      <c r="AN454" s="19"/>
      <c r="AO454" s="19">
        <v>2.06</v>
      </c>
      <c r="AP454" s="19" t="s">
        <v>1519</v>
      </c>
      <c r="AQ454" s="19" t="s">
        <v>1502</v>
      </c>
      <c r="AR454" s="19" t="s">
        <v>1540</v>
      </c>
      <c r="AS454" s="19" t="s">
        <v>1562</v>
      </c>
      <c r="AT454" s="19" t="s">
        <v>1563</v>
      </c>
      <c r="AU454" s="19" t="s">
        <v>1564</v>
      </c>
      <c r="AV454" s="19" t="s">
        <v>1565</v>
      </c>
      <c r="AW454" s="19">
        <v>2005</v>
      </c>
      <c r="AX454" s="19">
        <v>3</v>
      </c>
      <c r="AY454" s="19" t="s">
        <v>1566</v>
      </c>
      <c r="AZ454" s="19" t="s">
        <v>1567</v>
      </c>
      <c r="BA454" s="19">
        <v>2006</v>
      </c>
      <c r="BB454" t="str">
        <f>VLOOKUP(AC454,CTCwiretagcode!A$2:C$708,3,FALSE)</f>
        <v>SAM</v>
      </c>
      <c r="BC454" t="str">
        <f t="shared" si="15"/>
        <v>NT</v>
      </c>
      <c r="BD454">
        <f t="shared" si="16"/>
        <v>3</v>
      </c>
    </row>
    <row r="455" spans="1:56" x14ac:dyDescent="0.25">
      <c r="A455" s="19" t="s">
        <v>1501</v>
      </c>
      <c r="B455" s="19">
        <v>4.0999999999999996</v>
      </c>
      <c r="C455" s="19">
        <v>20130329</v>
      </c>
      <c r="D455" s="19" t="s">
        <v>41</v>
      </c>
      <c r="E455" s="19" t="s">
        <v>41</v>
      </c>
      <c r="F455" s="19">
        <v>2066851</v>
      </c>
      <c r="G455" s="19">
        <v>1</v>
      </c>
      <c r="H455" s="19">
        <v>2009</v>
      </c>
      <c r="I455" s="19">
        <v>20090821</v>
      </c>
      <c r="J455" s="19" t="s">
        <v>1501</v>
      </c>
      <c r="K455" s="19">
        <v>6</v>
      </c>
      <c r="L455" s="19">
        <v>34</v>
      </c>
      <c r="M455" s="19">
        <v>23</v>
      </c>
      <c r="N455" s="19">
        <v>14</v>
      </c>
      <c r="O455" s="19" t="s">
        <v>1502</v>
      </c>
      <c r="P455" s="19">
        <v>5</v>
      </c>
      <c r="Q455" s="19" t="s">
        <v>1518</v>
      </c>
      <c r="R455" s="19"/>
      <c r="S455" s="19">
        <v>5000</v>
      </c>
      <c r="T455" s="19" t="s">
        <v>45</v>
      </c>
      <c r="U455" s="19"/>
      <c r="V455" s="19"/>
      <c r="W455" s="19"/>
      <c r="X455" s="19">
        <v>910</v>
      </c>
      <c r="Y455" s="19">
        <v>0</v>
      </c>
      <c r="Z455" s="19">
        <v>1</v>
      </c>
      <c r="AA455" s="19" t="s">
        <v>48</v>
      </c>
      <c r="AB455" s="19">
        <v>1</v>
      </c>
      <c r="AC455" s="19">
        <v>633369</v>
      </c>
      <c r="AD455" s="19">
        <v>12</v>
      </c>
      <c r="AE455" s="19"/>
      <c r="AF455" s="19"/>
      <c r="AG455" s="19"/>
      <c r="AH455" s="19">
        <v>108884</v>
      </c>
      <c r="AI455" s="19">
        <v>1</v>
      </c>
      <c r="AJ455" s="19"/>
      <c r="AK455" s="19"/>
      <c r="AL455" s="19"/>
      <c r="AM455" s="19"/>
      <c r="AN455" s="19"/>
      <c r="AO455" s="19">
        <v>2.06</v>
      </c>
      <c r="AP455" s="19" t="s">
        <v>1519</v>
      </c>
      <c r="AQ455" s="19" t="s">
        <v>1502</v>
      </c>
      <c r="AR455" s="19" t="s">
        <v>1540</v>
      </c>
      <c r="AS455" s="19" t="s">
        <v>1562</v>
      </c>
      <c r="AT455" s="19" t="s">
        <v>1563</v>
      </c>
      <c r="AU455" s="19" t="s">
        <v>1564</v>
      </c>
      <c r="AV455" s="19" t="s">
        <v>1565</v>
      </c>
      <c r="AW455" s="19">
        <v>2005</v>
      </c>
      <c r="AX455" s="19">
        <v>3</v>
      </c>
      <c r="AY455" s="19" t="s">
        <v>1566</v>
      </c>
      <c r="AZ455" s="19" t="s">
        <v>1567</v>
      </c>
      <c r="BA455" s="19">
        <v>2006</v>
      </c>
      <c r="BB455" t="str">
        <f>VLOOKUP(AC455,CTCwiretagcode!A$2:C$708,3,FALSE)</f>
        <v>SAM</v>
      </c>
      <c r="BC455" t="str">
        <f t="shared" si="15"/>
        <v>NT</v>
      </c>
      <c r="BD455">
        <f t="shared" si="16"/>
        <v>3</v>
      </c>
    </row>
    <row r="456" spans="1:56" x14ac:dyDescent="0.25">
      <c r="A456" s="19" t="s">
        <v>1501</v>
      </c>
      <c r="B456" s="19">
        <v>4.0999999999999996</v>
      </c>
      <c r="C456" s="19">
        <v>20130329</v>
      </c>
      <c r="D456" s="19" t="s">
        <v>41</v>
      </c>
      <c r="E456" s="19" t="s">
        <v>41</v>
      </c>
      <c r="F456" s="19">
        <v>2066852</v>
      </c>
      <c r="G456" s="19">
        <v>1</v>
      </c>
      <c r="H456" s="19">
        <v>2009</v>
      </c>
      <c r="I456" s="19">
        <v>20090821</v>
      </c>
      <c r="J456" s="19" t="s">
        <v>1501</v>
      </c>
      <c r="K456" s="19">
        <v>6</v>
      </c>
      <c r="L456" s="19">
        <v>34</v>
      </c>
      <c r="M456" s="19">
        <v>23</v>
      </c>
      <c r="N456" s="19">
        <v>14</v>
      </c>
      <c r="O456" s="19" t="s">
        <v>1502</v>
      </c>
      <c r="P456" s="19">
        <v>5</v>
      </c>
      <c r="Q456" s="19" t="s">
        <v>1518</v>
      </c>
      <c r="R456" s="19"/>
      <c r="S456" s="19">
        <v>5000</v>
      </c>
      <c r="T456" s="19" t="s">
        <v>110</v>
      </c>
      <c r="U456" s="19"/>
      <c r="V456" s="19"/>
      <c r="W456" s="19"/>
      <c r="X456" s="19">
        <v>800</v>
      </c>
      <c r="Y456" s="19">
        <v>0</v>
      </c>
      <c r="Z456" s="19">
        <v>1</v>
      </c>
      <c r="AA456" s="19" t="s">
        <v>48</v>
      </c>
      <c r="AB456" s="19">
        <v>1</v>
      </c>
      <c r="AC456" s="19">
        <v>633369</v>
      </c>
      <c r="AD456" s="19">
        <v>12</v>
      </c>
      <c r="AE456" s="19"/>
      <c r="AF456" s="19"/>
      <c r="AG456" s="19"/>
      <c r="AH456" s="19">
        <v>108884</v>
      </c>
      <c r="AI456" s="19">
        <v>1</v>
      </c>
      <c r="AJ456" s="19"/>
      <c r="AK456" s="19"/>
      <c r="AL456" s="19"/>
      <c r="AM456" s="19"/>
      <c r="AN456" s="19"/>
      <c r="AO456" s="19">
        <v>2.06</v>
      </c>
      <c r="AP456" s="19" t="s">
        <v>1519</v>
      </c>
      <c r="AQ456" s="19" t="s">
        <v>1502</v>
      </c>
      <c r="AR456" s="19" t="s">
        <v>1540</v>
      </c>
      <c r="AS456" s="19" t="s">
        <v>1562</v>
      </c>
      <c r="AT456" s="19" t="s">
        <v>1563</v>
      </c>
      <c r="AU456" s="19" t="s">
        <v>1564</v>
      </c>
      <c r="AV456" s="19" t="s">
        <v>1565</v>
      </c>
      <c r="AW456" s="19">
        <v>2005</v>
      </c>
      <c r="AX456" s="19">
        <v>3</v>
      </c>
      <c r="AY456" s="19" t="s">
        <v>1566</v>
      </c>
      <c r="AZ456" s="19" t="s">
        <v>1567</v>
      </c>
      <c r="BA456" s="19">
        <v>2006</v>
      </c>
      <c r="BB456" t="str">
        <f>VLOOKUP(AC456,CTCwiretagcode!A$2:C$708,3,FALSE)</f>
        <v>SAM</v>
      </c>
      <c r="BC456" t="str">
        <f t="shared" si="15"/>
        <v>NT</v>
      </c>
      <c r="BD456">
        <f t="shared" si="16"/>
        <v>3</v>
      </c>
    </row>
    <row r="457" spans="1:56" x14ac:dyDescent="0.25">
      <c r="A457" s="19" t="s">
        <v>1501</v>
      </c>
      <c r="B457" s="19">
        <v>4.0999999999999996</v>
      </c>
      <c r="C457" s="19">
        <v>20130329</v>
      </c>
      <c r="D457" s="19" t="s">
        <v>41</v>
      </c>
      <c r="E457" s="19" t="s">
        <v>41</v>
      </c>
      <c r="F457" s="19">
        <v>2066853</v>
      </c>
      <c r="G457" s="19">
        <v>1</v>
      </c>
      <c r="H457" s="19">
        <v>2009</v>
      </c>
      <c r="I457" s="19">
        <v>20090821</v>
      </c>
      <c r="J457" s="19" t="s">
        <v>1501</v>
      </c>
      <c r="K457" s="19">
        <v>6</v>
      </c>
      <c r="L457" s="19">
        <v>34</v>
      </c>
      <c r="M457" s="19">
        <v>23</v>
      </c>
      <c r="N457" s="19">
        <v>14</v>
      </c>
      <c r="O457" s="19" t="s">
        <v>1502</v>
      </c>
      <c r="P457" s="19">
        <v>5</v>
      </c>
      <c r="Q457" s="19" t="s">
        <v>1518</v>
      </c>
      <c r="R457" s="19"/>
      <c r="S457" s="19">
        <v>5000</v>
      </c>
      <c r="T457" s="19" t="s">
        <v>110</v>
      </c>
      <c r="U457" s="19"/>
      <c r="V457" s="19"/>
      <c r="W457" s="19"/>
      <c r="X457" s="19">
        <v>770</v>
      </c>
      <c r="Y457" s="19">
        <v>0</v>
      </c>
      <c r="Z457" s="19">
        <v>1</v>
      </c>
      <c r="AA457" s="19" t="s">
        <v>48</v>
      </c>
      <c r="AB457" s="19">
        <v>1</v>
      </c>
      <c r="AC457" s="19">
        <v>633369</v>
      </c>
      <c r="AD457" s="19">
        <v>12</v>
      </c>
      <c r="AE457" s="19"/>
      <c r="AF457" s="19"/>
      <c r="AG457" s="19"/>
      <c r="AH457" s="19">
        <v>108884</v>
      </c>
      <c r="AI457" s="19">
        <v>1</v>
      </c>
      <c r="AJ457" s="19"/>
      <c r="AK457" s="19"/>
      <c r="AL457" s="19"/>
      <c r="AM457" s="19"/>
      <c r="AN457" s="19"/>
      <c r="AO457" s="19">
        <v>2.06</v>
      </c>
      <c r="AP457" s="19" t="s">
        <v>1519</v>
      </c>
      <c r="AQ457" s="19" t="s">
        <v>1502</v>
      </c>
      <c r="AR457" s="19" t="s">
        <v>1540</v>
      </c>
      <c r="AS457" s="19" t="s">
        <v>1562</v>
      </c>
      <c r="AT457" s="19" t="s">
        <v>1563</v>
      </c>
      <c r="AU457" s="19" t="s">
        <v>1564</v>
      </c>
      <c r="AV457" s="19" t="s">
        <v>1565</v>
      </c>
      <c r="AW457" s="19">
        <v>2005</v>
      </c>
      <c r="AX457" s="19">
        <v>3</v>
      </c>
      <c r="AY457" s="19" t="s">
        <v>1566</v>
      </c>
      <c r="AZ457" s="19" t="s">
        <v>1567</v>
      </c>
      <c r="BA457" s="19">
        <v>2006</v>
      </c>
      <c r="BB457" t="str">
        <f>VLOOKUP(AC457,CTCwiretagcode!A$2:C$708,3,FALSE)</f>
        <v>SAM</v>
      </c>
      <c r="BC457" t="str">
        <f t="shared" si="15"/>
        <v>NT</v>
      </c>
      <c r="BD457">
        <f t="shared" si="16"/>
        <v>3</v>
      </c>
    </row>
    <row r="458" spans="1:56" x14ac:dyDescent="0.25">
      <c r="A458" s="19" t="s">
        <v>1501</v>
      </c>
      <c r="B458" s="19">
        <v>4.0999999999999996</v>
      </c>
      <c r="C458" s="19">
        <v>20130329</v>
      </c>
      <c r="D458" s="19" t="s">
        <v>41</v>
      </c>
      <c r="E458" s="19" t="s">
        <v>41</v>
      </c>
      <c r="F458" s="19">
        <v>2066856</v>
      </c>
      <c r="G458" s="19">
        <v>1</v>
      </c>
      <c r="H458" s="19">
        <v>2009</v>
      </c>
      <c r="I458" s="19">
        <v>20090821</v>
      </c>
      <c r="J458" s="19" t="s">
        <v>1501</v>
      </c>
      <c r="K458" s="19">
        <v>6</v>
      </c>
      <c r="L458" s="19">
        <v>34</v>
      </c>
      <c r="M458" s="19">
        <v>23</v>
      </c>
      <c r="N458" s="19">
        <v>14</v>
      </c>
      <c r="O458" s="19" t="s">
        <v>1502</v>
      </c>
      <c r="P458" s="19">
        <v>5</v>
      </c>
      <c r="Q458" s="19" t="s">
        <v>1518</v>
      </c>
      <c r="R458" s="19"/>
      <c r="S458" s="19">
        <v>5000</v>
      </c>
      <c r="T458" s="19" t="s">
        <v>45</v>
      </c>
      <c r="U458" s="19"/>
      <c r="V458" s="19"/>
      <c r="W458" s="19"/>
      <c r="X458" s="19">
        <v>770</v>
      </c>
      <c r="Y458" s="19">
        <v>0</v>
      </c>
      <c r="Z458" s="19">
        <v>1</v>
      </c>
      <c r="AA458" s="19" t="s">
        <v>48</v>
      </c>
      <c r="AB458" s="19">
        <v>1</v>
      </c>
      <c r="AC458" s="19">
        <v>633369</v>
      </c>
      <c r="AD458" s="19">
        <v>12</v>
      </c>
      <c r="AE458" s="19"/>
      <c r="AF458" s="19"/>
      <c r="AG458" s="19"/>
      <c r="AH458" s="19">
        <v>108884</v>
      </c>
      <c r="AI458" s="19">
        <v>1</v>
      </c>
      <c r="AJ458" s="19"/>
      <c r="AK458" s="19"/>
      <c r="AL458" s="19"/>
      <c r="AM458" s="19"/>
      <c r="AN458" s="19"/>
      <c r="AO458" s="19">
        <v>2.06</v>
      </c>
      <c r="AP458" s="19" t="s">
        <v>1519</v>
      </c>
      <c r="AQ458" s="19" t="s">
        <v>1502</v>
      </c>
      <c r="AR458" s="19" t="s">
        <v>1540</v>
      </c>
      <c r="AS458" s="19" t="s">
        <v>1562</v>
      </c>
      <c r="AT458" s="19" t="s">
        <v>1563</v>
      </c>
      <c r="AU458" s="19" t="s">
        <v>1564</v>
      </c>
      <c r="AV458" s="19" t="s">
        <v>1565</v>
      </c>
      <c r="AW458" s="19">
        <v>2005</v>
      </c>
      <c r="AX458" s="19">
        <v>3</v>
      </c>
      <c r="AY458" s="19" t="s">
        <v>1566</v>
      </c>
      <c r="AZ458" s="19" t="s">
        <v>1567</v>
      </c>
      <c r="BA458" s="19">
        <v>2006</v>
      </c>
      <c r="BB458" t="str">
        <f>VLOOKUP(AC458,CTCwiretagcode!A$2:C$708,3,FALSE)</f>
        <v>SAM</v>
      </c>
      <c r="BC458" t="str">
        <f t="shared" si="15"/>
        <v>NT</v>
      </c>
      <c r="BD458">
        <f t="shared" si="16"/>
        <v>3</v>
      </c>
    </row>
    <row r="459" spans="1:56" x14ac:dyDescent="0.25">
      <c r="A459" s="19" t="s">
        <v>1501</v>
      </c>
      <c r="B459" s="19">
        <v>4.0999999999999996</v>
      </c>
      <c r="C459" s="19">
        <v>20130329</v>
      </c>
      <c r="D459" s="19" t="s">
        <v>41</v>
      </c>
      <c r="E459" s="19" t="s">
        <v>41</v>
      </c>
      <c r="F459" s="19">
        <v>2066857</v>
      </c>
      <c r="G459" s="19">
        <v>1</v>
      </c>
      <c r="H459" s="19">
        <v>2009</v>
      </c>
      <c r="I459" s="19">
        <v>20090821</v>
      </c>
      <c r="J459" s="19" t="s">
        <v>1501</v>
      </c>
      <c r="K459" s="19">
        <v>6</v>
      </c>
      <c r="L459" s="19">
        <v>34</v>
      </c>
      <c r="M459" s="19">
        <v>23</v>
      </c>
      <c r="N459" s="19">
        <v>14</v>
      </c>
      <c r="O459" s="19" t="s">
        <v>1502</v>
      </c>
      <c r="P459" s="19">
        <v>5</v>
      </c>
      <c r="Q459" s="19" t="s">
        <v>1518</v>
      </c>
      <c r="R459" s="19"/>
      <c r="S459" s="19">
        <v>5000</v>
      </c>
      <c r="T459" s="19" t="s">
        <v>110</v>
      </c>
      <c r="U459" s="19"/>
      <c r="V459" s="19"/>
      <c r="W459" s="19"/>
      <c r="X459" s="19">
        <v>850</v>
      </c>
      <c r="Y459" s="19">
        <v>0</v>
      </c>
      <c r="Z459" s="19">
        <v>1</v>
      </c>
      <c r="AA459" s="19" t="s">
        <v>48</v>
      </c>
      <c r="AB459" s="19">
        <v>1</v>
      </c>
      <c r="AC459" s="19">
        <v>633369</v>
      </c>
      <c r="AD459" s="19">
        <v>12</v>
      </c>
      <c r="AE459" s="19"/>
      <c r="AF459" s="19"/>
      <c r="AG459" s="19"/>
      <c r="AH459" s="19">
        <v>108884</v>
      </c>
      <c r="AI459" s="19">
        <v>1</v>
      </c>
      <c r="AJ459" s="19"/>
      <c r="AK459" s="19"/>
      <c r="AL459" s="19"/>
      <c r="AM459" s="19"/>
      <c r="AN459" s="19"/>
      <c r="AO459" s="19">
        <v>2.06</v>
      </c>
      <c r="AP459" s="19" t="s">
        <v>1519</v>
      </c>
      <c r="AQ459" s="19" t="s">
        <v>1502</v>
      </c>
      <c r="AR459" s="19" t="s">
        <v>1540</v>
      </c>
      <c r="AS459" s="19" t="s">
        <v>1562</v>
      </c>
      <c r="AT459" s="19" t="s">
        <v>1563</v>
      </c>
      <c r="AU459" s="19" t="s">
        <v>1564</v>
      </c>
      <c r="AV459" s="19" t="s">
        <v>1565</v>
      </c>
      <c r="AW459" s="19">
        <v>2005</v>
      </c>
      <c r="AX459" s="19">
        <v>3</v>
      </c>
      <c r="AY459" s="19" t="s">
        <v>1566</v>
      </c>
      <c r="AZ459" s="19" t="s">
        <v>1567</v>
      </c>
      <c r="BA459" s="19">
        <v>2006</v>
      </c>
      <c r="BB459" t="str">
        <f>VLOOKUP(AC459,CTCwiretagcode!A$2:C$708,3,FALSE)</f>
        <v>SAM</v>
      </c>
      <c r="BC459" t="str">
        <f t="shared" si="15"/>
        <v>NT</v>
      </c>
      <c r="BD459">
        <f t="shared" si="16"/>
        <v>3</v>
      </c>
    </row>
    <row r="460" spans="1:56" x14ac:dyDescent="0.25">
      <c r="A460" s="19" t="s">
        <v>1501</v>
      </c>
      <c r="B460" s="19">
        <v>4.0999999999999996</v>
      </c>
      <c r="C460" s="19">
        <v>20130329</v>
      </c>
      <c r="D460" s="19" t="s">
        <v>41</v>
      </c>
      <c r="E460" s="19" t="s">
        <v>41</v>
      </c>
      <c r="F460" s="19">
        <v>2066859</v>
      </c>
      <c r="G460" s="19">
        <v>1</v>
      </c>
      <c r="H460" s="19">
        <v>2009</v>
      </c>
      <c r="I460" s="19">
        <v>20090821</v>
      </c>
      <c r="J460" s="19" t="s">
        <v>1501</v>
      </c>
      <c r="K460" s="19">
        <v>6</v>
      </c>
      <c r="L460" s="19">
        <v>34</v>
      </c>
      <c r="M460" s="19">
        <v>23</v>
      </c>
      <c r="N460" s="19">
        <v>14</v>
      </c>
      <c r="O460" s="19" t="s">
        <v>1502</v>
      </c>
      <c r="P460" s="19">
        <v>5</v>
      </c>
      <c r="Q460" s="19" t="s">
        <v>1518</v>
      </c>
      <c r="R460" s="19"/>
      <c r="S460" s="19">
        <v>5000</v>
      </c>
      <c r="T460" s="19" t="s">
        <v>45</v>
      </c>
      <c r="U460" s="19"/>
      <c r="V460" s="19"/>
      <c r="W460" s="19"/>
      <c r="X460" s="19">
        <v>840</v>
      </c>
      <c r="Y460" s="19">
        <v>0</v>
      </c>
      <c r="Z460" s="19">
        <v>1</v>
      </c>
      <c r="AA460" s="19" t="s">
        <v>48</v>
      </c>
      <c r="AB460" s="19">
        <v>1</v>
      </c>
      <c r="AC460" s="19">
        <v>633369</v>
      </c>
      <c r="AD460" s="19">
        <v>12</v>
      </c>
      <c r="AE460" s="19"/>
      <c r="AF460" s="19"/>
      <c r="AG460" s="19"/>
      <c r="AH460" s="19">
        <v>108884</v>
      </c>
      <c r="AI460" s="19">
        <v>1</v>
      </c>
      <c r="AJ460" s="19"/>
      <c r="AK460" s="19"/>
      <c r="AL460" s="19"/>
      <c r="AM460" s="19"/>
      <c r="AN460" s="19"/>
      <c r="AO460" s="19">
        <v>2.06</v>
      </c>
      <c r="AP460" s="19" t="s">
        <v>1519</v>
      </c>
      <c r="AQ460" s="19" t="s">
        <v>1502</v>
      </c>
      <c r="AR460" s="19" t="s">
        <v>1540</v>
      </c>
      <c r="AS460" s="19" t="s">
        <v>1562</v>
      </c>
      <c r="AT460" s="19" t="s">
        <v>1563</v>
      </c>
      <c r="AU460" s="19" t="s">
        <v>1564</v>
      </c>
      <c r="AV460" s="19" t="s">
        <v>1565</v>
      </c>
      <c r="AW460" s="19">
        <v>2005</v>
      </c>
      <c r="AX460" s="19">
        <v>3</v>
      </c>
      <c r="AY460" s="19" t="s">
        <v>1566</v>
      </c>
      <c r="AZ460" s="19" t="s">
        <v>1567</v>
      </c>
      <c r="BA460" s="19">
        <v>2006</v>
      </c>
      <c r="BB460" t="str">
        <f>VLOOKUP(AC460,CTCwiretagcode!A$2:C$708,3,FALSE)</f>
        <v>SAM</v>
      </c>
      <c r="BC460" t="str">
        <f t="shared" si="15"/>
        <v>NT</v>
      </c>
      <c r="BD460">
        <f t="shared" si="16"/>
        <v>3</v>
      </c>
    </row>
    <row r="461" spans="1:56" x14ac:dyDescent="0.25">
      <c r="A461" s="19" t="s">
        <v>1501</v>
      </c>
      <c r="B461" s="19">
        <v>4.0999999999999996</v>
      </c>
      <c r="C461" s="19">
        <v>20130329</v>
      </c>
      <c r="D461" s="19" t="s">
        <v>41</v>
      </c>
      <c r="E461" s="19" t="s">
        <v>41</v>
      </c>
      <c r="F461" s="19">
        <v>2066833</v>
      </c>
      <c r="G461" s="19">
        <v>1</v>
      </c>
      <c r="H461" s="19">
        <v>2009</v>
      </c>
      <c r="I461" s="19">
        <v>20090824</v>
      </c>
      <c r="J461" s="19" t="s">
        <v>1501</v>
      </c>
      <c r="K461" s="19">
        <v>6</v>
      </c>
      <c r="L461" s="19">
        <v>35</v>
      </c>
      <c r="M461" s="19">
        <v>23</v>
      </c>
      <c r="N461" s="19">
        <v>17</v>
      </c>
      <c r="O461" s="19" t="s">
        <v>1502</v>
      </c>
      <c r="P461" s="19">
        <v>5</v>
      </c>
      <c r="Q461" s="19" t="s">
        <v>1518</v>
      </c>
      <c r="R461" s="19"/>
      <c r="S461" s="19">
        <v>9009</v>
      </c>
      <c r="T461" s="19" t="s">
        <v>45</v>
      </c>
      <c r="U461" s="19"/>
      <c r="V461" s="19"/>
      <c r="W461" s="19"/>
      <c r="X461" s="19">
        <v>820</v>
      </c>
      <c r="Y461" s="19">
        <v>0</v>
      </c>
      <c r="Z461" s="19">
        <v>1</v>
      </c>
      <c r="AA461" s="19" t="s">
        <v>48</v>
      </c>
      <c r="AB461" s="19">
        <v>1</v>
      </c>
      <c r="AC461" s="19">
        <v>633369</v>
      </c>
      <c r="AD461" s="19">
        <v>12</v>
      </c>
      <c r="AE461" s="19"/>
      <c r="AF461" s="19"/>
      <c r="AG461" s="19"/>
      <c r="AH461" s="19">
        <v>108885</v>
      </c>
      <c r="AI461" s="19">
        <v>1</v>
      </c>
      <c r="AJ461" s="19"/>
      <c r="AK461" s="19"/>
      <c r="AL461" s="19"/>
      <c r="AM461" s="19"/>
      <c r="AN461" s="19"/>
      <c r="AO461" s="19">
        <v>1.67</v>
      </c>
      <c r="AP461" s="19" t="s">
        <v>1519</v>
      </c>
      <c r="AQ461" s="19" t="s">
        <v>1502</v>
      </c>
      <c r="AR461" s="19" t="s">
        <v>1540</v>
      </c>
      <c r="AS461" s="19" t="s">
        <v>1562</v>
      </c>
      <c r="AT461" s="19" t="s">
        <v>1563</v>
      </c>
      <c r="AU461" s="19" t="s">
        <v>1564</v>
      </c>
      <c r="AV461" s="19" t="s">
        <v>1565</v>
      </c>
      <c r="AW461" s="19">
        <v>2005</v>
      </c>
      <c r="AX461" s="19">
        <v>3</v>
      </c>
      <c r="AY461" s="19" t="s">
        <v>1566</v>
      </c>
      <c r="AZ461" s="19" t="s">
        <v>1567</v>
      </c>
      <c r="BA461" s="19">
        <v>2006</v>
      </c>
      <c r="BB461" t="str">
        <f>VLOOKUP(AC461,CTCwiretagcode!A$2:C$708,3,FALSE)</f>
        <v>SAM</v>
      </c>
      <c r="BC461" t="str">
        <f t="shared" si="15"/>
        <v>Tr</v>
      </c>
      <c r="BD461">
        <f t="shared" si="16"/>
        <v>3</v>
      </c>
    </row>
    <row r="462" spans="1:56" x14ac:dyDescent="0.25">
      <c r="A462" s="19" t="s">
        <v>1501</v>
      </c>
      <c r="B462" s="19">
        <v>4.0999999999999996</v>
      </c>
      <c r="C462" s="19">
        <v>20130329</v>
      </c>
      <c r="D462" s="19" t="s">
        <v>41</v>
      </c>
      <c r="E462" s="19" t="s">
        <v>41</v>
      </c>
      <c r="F462" s="19">
        <v>2066837</v>
      </c>
      <c r="G462" s="19">
        <v>1</v>
      </c>
      <c r="H462" s="19">
        <v>2009</v>
      </c>
      <c r="I462" s="19">
        <v>20090824</v>
      </c>
      <c r="J462" s="19" t="s">
        <v>1501</v>
      </c>
      <c r="K462" s="19">
        <v>6</v>
      </c>
      <c r="L462" s="19">
        <v>35</v>
      </c>
      <c r="M462" s="19">
        <v>23</v>
      </c>
      <c r="N462" s="19">
        <v>17</v>
      </c>
      <c r="O462" s="19" t="s">
        <v>1502</v>
      </c>
      <c r="P462" s="19">
        <v>5</v>
      </c>
      <c r="Q462" s="19" t="s">
        <v>1518</v>
      </c>
      <c r="R462" s="19"/>
      <c r="S462" s="19">
        <v>5000</v>
      </c>
      <c r="T462" s="19" t="s">
        <v>45</v>
      </c>
      <c r="U462" s="19"/>
      <c r="V462" s="19"/>
      <c r="W462" s="19"/>
      <c r="X462" s="19">
        <v>880</v>
      </c>
      <c r="Y462" s="19">
        <v>0</v>
      </c>
      <c r="Z462" s="19">
        <v>1</v>
      </c>
      <c r="AA462" s="19" t="s">
        <v>48</v>
      </c>
      <c r="AB462" s="19">
        <v>1</v>
      </c>
      <c r="AC462" s="19">
        <v>633369</v>
      </c>
      <c r="AD462" s="19">
        <v>12</v>
      </c>
      <c r="AE462" s="19"/>
      <c r="AF462" s="19"/>
      <c r="AG462" s="19"/>
      <c r="AH462" s="19">
        <v>108885</v>
      </c>
      <c r="AI462" s="19">
        <v>1</v>
      </c>
      <c r="AJ462" s="19"/>
      <c r="AK462" s="19"/>
      <c r="AL462" s="19"/>
      <c r="AM462" s="19"/>
      <c r="AN462" s="19"/>
      <c r="AO462" s="19">
        <v>1.67</v>
      </c>
      <c r="AP462" s="19" t="s">
        <v>1519</v>
      </c>
      <c r="AQ462" s="19" t="s">
        <v>1502</v>
      </c>
      <c r="AR462" s="19" t="s">
        <v>1540</v>
      </c>
      <c r="AS462" s="19" t="s">
        <v>1562</v>
      </c>
      <c r="AT462" s="19" t="s">
        <v>1563</v>
      </c>
      <c r="AU462" s="19" t="s">
        <v>1564</v>
      </c>
      <c r="AV462" s="19" t="s">
        <v>1565</v>
      </c>
      <c r="AW462" s="19">
        <v>2005</v>
      </c>
      <c r="AX462" s="19">
        <v>3</v>
      </c>
      <c r="AY462" s="19" t="s">
        <v>1566</v>
      </c>
      <c r="AZ462" s="19" t="s">
        <v>1567</v>
      </c>
      <c r="BA462" s="19">
        <v>2006</v>
      </c>
      <c r="BB462" t="str">
        <f>VLOOKUP(AC462,CTCwiretagcode!A$2:C$708,3,FALSE)</f>
        <v>SAM</v>
      </c>
      <c r="BC462" t="str">
        <f t="shared" si="15"/>
        <v>Tr</v>
      </c>
      <c r="BD462">
        <f t="shared" si="16"/>
        <v>3</v>
      </c>
    </row>
    <row r="463" spans="1:56" x14ac:dyDescent="0.25">
      <c r="A463" s="19" t="s">
        <v>1501</v>
      </c>
      <c r="B463" s="19">
        <v>4.0999999999999996</v>
      </c>
      <c r="C463" s="19">
        <v>20130329</v>
      </c>
      <c r="D463" s="19" t="s">
        <v>41</v>
      </c>
      <c r="E463" s="19" t="s">
        <v>41</v>
      </c>
      <c r="F463" s="19">
        <v>2066839</v>
      </c>
      <c r="G463" s="19">
        <v>1</v>
      </c>
      <c r="H463" s="19">
        <v>2009</v>
      </c>
      <c r="I463" s="19">
        <v>20090824</v>
      </c>
      <c r="J463" s="19" t="s">
        <v>1501</v>
      </c>
      <c r="K463" s="19">
        <v>6</v>
      </c>
      <c r="L463" s="19">
        <v>35</v>
      </c>
      <c r="M463" s="19">
        <v>23</v>
      </c>
      <c r="N463" s="19">
        <v>17</v>
      </c>
      <c r="O463" s="19" t="s">
        <v>1502</v>
      </c>
      <c r="P463" s="19">
        <v>5</v>
      </c>
      <c r="Q463" s="19" t="s">
        <v>1518</v>
      </c>
      <c r="R463" s="19"/>
      <c r="S463" s="19">
        <v>5000</v>
      </c>
      <c r="T463" s="19" t="s">
        <v>110</v>
      </c>
      <c r="U463" s="19"/>
      <c r="V463" s="19"/>
      <c r="W463" s="19"/>
      <c r="X463" s="19">
        <v>810</v>
      </c>
      <c r="Y463" s="19">
        <v>0</v>
      </c>
      <c r="Z463" s="19">
        <v>1</v>
      </c>
      <c r="AA463" s="19" t="s">
        <v>48</v>
      </c>
      <c r="AB463" s="19">
        <v>1</v>
      </c>
      <c r="AC463" s="19">
        <v>633369</v>
      </c>
      <c r="AD463" s="19">
        <v>12</v>
      </c>
      <c r="AE463" s="19"/>
      <c r="AF463" s="19"/>
      <c r="AG463" s="19"/>
      <c r="AH463" s="19">
        <v>108885</v>
      </c>
      <c r="AI463" s="19">
        <v>1</v>
      </c>
      <c r="AJ463" s="19"/>
      <c r="AK463" s="19"/>
      <c r="AL463" s="19"/>
      <c r="AM463" s="19"/>
      <c r="AN463" s="19"/>
      <c r="AO463" s="19">
        <v>1.67</v>
      </c>
      <c r="AP463" s="19" t="s">
        <v>1519</v>
      </c>
      <c r="AQ463" s="19" t="s">
        <v>1502</v>
      </c>
      <c r="AR463" s="19" t="s">
        <v>1540</v>
      </c>
      <c r="AS463" s="19" t="s">
        <v>1562</v>
      </c>
      <c r="AT463" s="19" t="s">
        <v>1563</v>
      </c>
      <c r="AU463" s="19" t="s">
        <v>1564</v>
      </c>
      <c r="AV463" s="19" t="s">
        <v>1565</v>
      </c>
      <c r="AW463" s="19">
        <v>2005</v>
      </c>
      <c r="AX463" s="19">
        <v>3</v>
      </c>
      <c r="AY463" s="19" t="s">
        <v>1566</v>
      </c>
      <c r="AZ463" s="19" t="s">
        <v>1567</v>
      </c>
      <c r="BA463" s="19">
        <v>2006</v>
      </c>
      <c r="BB463" t="str">
        <f>VLOOKUP(AC463,CTCwiretagcode!A$2:C$708,3,FALSE)</f>
        <v>SAM</v>
      </c>
      <c r="BC463" t="str">
        <f t="shared" si="15"/>
        <v>Tr</v>
      </c>
      <c r="BD463">
        <f t="shared" si="16"/>
        <v>3</v>
      </c>
    </row>
    <row r="464" spans="1:56" x14ac:dyDescent="0.25">
      <c r="A464" s="19" t="s">
        <v>1501</v>
      </c>
      <c r="B464" s="19">
        <v>4.0999999999999996</v>
      </c>
      <c r="C464" s="19">
        <v>20130329</v>
      </c>
      <c r="D464" s="19" t="s">
        <v>41</v>
      </c>
      <c r="E464" s="19" t="s">
        <v>41</v>
      </c>
      <c r="F464" s="19">
        <v>2066842</v>
      </c>
      <c r="G464" s="19">
        <v>1</v>
      </c>
      <c r="H464" s="19">
        <v>2009</v>
      </c>
      <c r="I464" s="19">
        <v>20090824</v>
      </c>
      <c r="J464" s="19" t="s">
        <v>1501</v>
      </c>
      <c r="K464" s="19">
        <v>6</v>
      </c>
      <c r="L464" s="19">
        <v>35</v>
      </c>
      <c r="M464" s="19">
        <v>23</v>
      </c>
      <c r="N464" s="19">
        <v>17</v>
      </c>
      <c r="O464" s="19" t="s">
        <v>1502</v>
      </c>
      <c r="P464" s="19">
        <v>5</v>
      </c>
      <c r="Q464" s="19" t="s">
        <v>1518</v>
      </c>
      <c r="R464" s="19"/>
      <c r="S464" s="19">
        <v>5000</v>
      </c>
      <c r="T464" s="19" t="s">
        <v>110</v>
      </c>
      <c r="U464" s="19"/>
      <c r="V464" s="19"/>
      <c r="W464" s="19"/>
      <c r="X464" s="19">
        <v>790</v>
      </c>
      <c r="Y464" s="19">
        <v>0</v>
      </c>
      <c r="Z464" s="19">
        <v>1</v>
      </c>
      <c r="AA464" s="19" t="s">
        <v>48</v>
      </c>
      <c r="AB464" s="19">
        <v>1</v>
      </c>
      <c r="AC464" s="19">
        <v>633369</v>
      </c>
      <c r="AD464" s="19">
        <v>12</v>
      </c>
      <c r="AE464" s="19"/>
      <c r="AF464" s="19"/>
      <c r="AG464" s="19"/>
      <c r="AH464" s="19">
        <v>108885</v>
      </c>
      <c r="AI464" s="19">
        <v>1</v>
      </c>
      <c r="AJ464" s="19"/>
      <c r="AK464" s="19"/>
      <c r="AL464" s="19"/>
      <c r="AM464" s="19"/>
      <c r="AN464" s="19"/>
      <c r="AO464" s="19">
        <v>1.67</v>
      </c>
      <c r="AP464" s="19" t="s">
        <v>1519</v>
      </c>
      <c r="AQ464" s="19" t="s">
        <v>1502</v>
      </c>
      <c r="AR464" s="19" t="s">
        <v>1540</v>
      </c>
      <c r="AS464" s="19" t="s">
        <v>1562</v>
      </c>
      <c r="AT464" s="19" t="s">
        <v>1563</v>
      </c>
      <c r="AU464" s="19" t="s">
        <v>1564</v>
      </c>
      <c r="AV464" s="19" t="s">
        <v>1565</v>
      </c>
      <c r="AW464" s="19">
        <v>2005</v>
      </c>
      <c r="AX464" s="19">
        <v>3</v>
      </c>
      <c r="AY464" s="19" t="s">
        <v>1566</v>
      </c>
      <c r="AZ464" s="19" t="s">
        <v>1567</v>
      </c>
      <c r="BA464" s="19">
        <v>2006</v>
      </c>
      <c r="BB464" t="str">
        <f>VLOOKUP(AC464,CTCwiretagcode!A$2:C$708,3,FALSE)</f>
        <v>SAM</v>
      </c>
      <c r="BC464" t="str">
        <f t="shared" si="15"/>
        <v>Tr</v>
      </c>
      <c r="BD464">
        <f t="shared" si="16"/>
        <v>3</v>
      </c>
    </row>
    <row r="465" spans="1:56" x14ac:dyDescent="0.25">
      <c r="A465" s="19" t="s">
        <v>1501</v>
      </c>
      <c r="B465" s="19">
        <v>4.0999999999999996</v>
      </c>
      <c r="C465" s="19">
        <v>20130329</v>
      </c>
      <c r="D465" s="19" t="s">
        <v>41</v>
      </c>
      <c r="E465" s="19" t="s">
        <v>41</v>
      </c>
      <c r="F465" s="19">
        <v>2065429</v>
      </c>
      <c r="G465" s="19">
        <v>1</v>
      </c>
      <c r="H465" s="19">
        <v>2009</v>
      </c>
      <c r="I465" s="19">
        <v>20090825</v>
      </c>
      <c r="J465" s="19" t="s">
        <v>1501</v>
      </c>
      <c r="K465" s="19">
        <v>6</v>
      </c>
      <c r="L465" s="19">
        <v>35</v>
      </c>
      <c r="M465" s="19">
        <v>23</v>
      </c>
      <c r="N465" s="19">
        <v>14</v>
      </c>
      <c r="O465" s="19" t="s">
        <v>1502</v>
      </c>
      <c r="P465" s="19">
        <v>5</v>
      </c>
      <c r="Q465" s="19" t="s">
        <v>1518</v>
      </c>
      <c r="R465" s="19"/>
      <c r="S465" s="19">
        <v>5000</v>
      </c>
      <c r="T465" s="19" t="s">
        <v>110</v>
      </c>
      <c r="U465" s="19"/>
      <c r="V465" s="19"/>
      <c r="W465" s="19"/>
      <c r="X465" s="19">
        <v>820</v>
      </c>
      <c r="Y465" s="19">
        <v>0</v>
      </c>
      <c r="Z465" s="19">
        <v>1</v>
      </c>
      <c r="AA465" s="19" t="s">
        <v>48</v>
      </c>
      <c r="AB465" s="19">
        <v>1</v>
      </c>
      <c r="AC465" s="19">
        <v>633369</v>
      </c>
      <c r="AD465" s="19">
        <v>12</v>
      </c>
      <c r="AE465" s="19"/>
      <c r="AF465" s="19"/>
      <c r="AG465" s="19"/>
      <c r="AH465" s="19">
        <v>108885</v>
      </c>
      <c r="AI465" s="19">
        <v>1</v>
      </c>
      <c r="AJ465" s="19"/>
      <c r="AK465" s="19"/>
      <c r="AL465" s="19"/>
      <c r="AM465" s="19"/>
      <c r="AN465" s="19"/>
      <c r="AO465" s="19">
        <v>1.67</v>
      </c>
      <c r="AP465" s="19" t="s">
        <v>1519</v>
      </c>
      <c r="AQ465" s="19" t="s">
        <v>1502</v>
      </c>
      <c r="AR465" s="19" t="s">
        <v>1540</v>
      </c>
      <c r="AS465" s="19" t="s">
        <v>1562</v>
      </c>
      <c r="AT465" s="19" t="s">
        <v>1563</v>
      </c>
      <c r="AU465" s="19" t="s">
        <v>1564</v>
      </c>
      <c r="AV465" s="19" t="s">
        <v>1565</v>
      </c>
      <c r="AW465" s="19">
        <v>2005</v>
      </c>
      <c r="AX465" s="19">
        <v>3</v>
      </c>
      <c r="AY465" s="19" t="s">
        <v>1566</v>
      </c>
      <c r="AZ465" s="19" t="s">
        <v>1567</v>
      </c>
      <c r="BA465" s="19">
        <v>2006</v>
      </c>
      <c r="BB465" t="str">
        <f>VLOOKUP(AC465,CTCwiretagcode!A$2:C$708,3,FALSE)</f>
        <v>SAM</v>
      </c>
      <c r="BC465" t="str">
        <f t="shared" si="15"/>
        <v>NT</v>
      </c>
      <c r="BD465">
        <f t="shared" si="16"/>
        <v>3</v>
      </c>
    </row>
    <row r="466" spans="1:56" x14ac:dyDescent="0.25">
      <c r="A466" s="19" t="s">
        <v>1501</v>
      </c>
      <c r="B466" s="19">
        <v>4.0999999999999996</v>
      </c>
      <c r="C466" s="19">
        <v>20130329</v>
      </c>
      <c r="D466" s="19" t="s">
        <v>41</v>
      </c>
      <c r="E466" s="19" t="s">
        <v>41</v>
      </c>
      <c r="F466" s="19">
        <v>2065430</v>
      </c>
      <c r="G466" s="19">
        <v>1</v>
      </c>
      <c r="H466" s="19">
        <v>2009</v>
      </c>
      <c r="I466" s="19">
        <v>20090825</v>
      </c>
      <c r="J466" s="19" t="s">
        <v>1501</v>
      </c>
      <c r="K466" s="19">
        <v>6</v>
      </c>
      <c r="L466" s="19">
        <v>35</v>
      </c>
      <c r="M466" s="19">
        <v>23</v>
      </c>
      <c r="N466" s="19">
        <v>14</v>
      </c>
      <c r="O466" s="19" t="s">
        <v>1502</v>
      </c>
      <c r="P466" s="19">
        <v>5</v>
      </c>
      <c r="Q466" s="19" t="s">
        <v>1518</v>
      </c>
      <c r="R466" s="19"/>
      <c r="S466" s="19">
        <v>5000</v>
      </c>
      <c r="T466" s="19" t="s">
        <v>45</v>
      </c>
      <c r="U466" s="19"/>
      <c r="V466" s="19"/>
      <c r="W466" s="19"/>
      <c r="X466" s="19">
        <v>730</v>
      </c>
      <c r="Y466" s="19">
        <v>0</v>
      </c>
      <c r="Z466" s="19">
        <v>1</v>
      </c>
      <c r="AA466" s="19" t="s">
        <v>48</v>
      </c>
      <c r="AB466" s="19">
        <v>1</v>
      </c>
      <c r="AC466" s="19">
        <v>633369</v>
      </c>
      <c r="AD466" s="19">
        <v>12</v>
      </c>
      <c r="AE466" s="19"/>
      <c r="AF466" s="19"/>
      <c r="AG466" s="19"/>
      <c r="AH466" s="19">
        <v>108885</v>
      </c>
      <c r="AI466" s="19">
        <v>1</v>
      </c>
      <c r="AJ466" s="19"/>
      <c r="AK466" s="19"/>
      <c r="AL466" s="19"/>
      <c r="AM466" s="19"/>
      <c r="AN466" s="19"/>
      <c r="AO466" s="19">
        <v>1.67</v>
      </c>
      <c r="AP466" s="19" t="s">
        <v>1519</v>
      </c>
      <c r="AQ466" s="19" t="s">
        <v>1502</v>
      </c>
      <c r="AR466" s="19" t="s">
        <v>1540</v>
      </c>
      <c r="AS466" s="19" t="s">
        <v>1562</v>
      </c>
      <c r="AT466" s="19" t="s">
        <v>1563</v>
      </c>
      <c r="AU466" s="19" t="s">
        <v>1564</v>
      </c>
      <c r="AV466" s="19" t="s">
        <v>1565</v>
      </c>
      <c r="AW466" s="19">
        <v>2005</v>
      </c>
      <c r="AX466" s="19">
        <v>3</v>
      </c>
      <c r="AY466" s="19" t="s">
        <v>1566</v>
      </c>
      <c r="AZ466" s="19" t="s">
        <v>1567</v>
      </c>
      <c r="BA466" s="19">
        <v>2006</v>
      </c>
      <c r="BB466" t="str">
        <f>VLOOKUP(AC466,CTCwiretagcode!A$2:C$708,3,FALSE)</f>
        <v>SAM</v>
      </c>
      <c r="BC466" t="str">
        <f t="shared" si="15"/>
        <v>NT</v>
      </c>
      <c r="BD466">
        <f t="shared" si="16"/>
        <v>3</v>
      </c>
    </row>
    <row r="467" spans="1:56" x14ac:dyDescent="0.25">
      <c r="A467" s="19" t="s">
        <v>1501</v>
      </c>
      <c r="B467" s="19">
        <v>4.0999999999999996</v>
      </c>
      <c r="C467" s="19">
        <v>20130329</v>
      </c>
      <c r="D467" s="19" t="s">
        <v>41</v>
      </c>
      <c r="E467" s="19" t="s">
        <v>41</v>
      </c>
      <c r="F467" s="19">
        <v>2065436</v>
      </c>
      <c r="G467" s="19">
        <v>1</v>
      </c>
      <c r="H467" s="19">
        <v>2009</v>
      </c>
      <c r="I467" s="19">
        <v>20090825</v>
      </c>
      <c r="J467" s="19" t="s">
        <v>1501</v>
      </c>
      <c r="K467" s="19">
        <v>6</v>
      </c>
      <c r="L467" s="19">
        <v>35</v>
      </c>
      <c r="M467" s="19">
        <v>23</v>
      </c>
      <c r="N467" s="19">
        <v>14</v>
      </c>
      <c r="O467" s="19" t="s">
        <v>1502</v>
      </c>
      <c r="P467" s="19">
        <v>5</v>
      </c>
      <c r="Q467" s="19" t="s">
        <v>1518</v>
      </c>
      <c r="R467" s="19"/>
      <c r="S467" s="19">
        <v>5000</v>
      </c>
      <c r="T467" s="19" t="s">
        <v>45</v>
      </c>
      <c r="U467" s="19"/>
      <c r="V467" s="19"/>
      <c r="W467" s="19"/>
      <c r="X467" s="19">
        <v>740</v>
      </c>
      <c r="Y467" s="19">
        <v>0</v>
      </c>
      <c r="Z467" s="19">
        <v>1</v>
      </c>
      <c r="AA467" s="19" t="s">
        <v>48</v>
      </c>
      <c r="AB467" s="19">
        <v>1</v>
      </c>
      <c r="AC467" s="19">
        <v>633369</v>
      </c>
      <c r="AD467" s="19">
        <v>12</v>
      </c>
      <c r="AE467" s="19"/>
      <c r="AF467" s="19"/>
      <c r="AG467" s="19"/>
      <c r="AH467" s="19">
        <v>108885</v>
      </c>
      <c r="AI467" s="19">
        <v>1</v>
      </c>
      <c r="AJ467" s="19"/>
      <c r="AK467" s="19"/>
      <c r="AL467" s="19"/>
      <c r="AM467" s="19"/>
      <c r="AN467" s="19"/>
      <c r="AO467" s="19">
        <v>1.67</v>
      </c>
      <c r="AP467" s="19" t="s">
        <v>1519</v>
      </c>
      <c r="AQ467" s="19" t="s">
        <v>1502</v>
      </c>
      <c r="AR467" s="19" t="s">
        <v>1540</v>
      </c>
      <c r="AS467" s="19" t="s">
        <v>1562</v>
      </c>
      <c r="AT467" s="19" t="s">
        <v>1563</v>
      </c>
      <c r="AU467" s="19" t="s">
        <v>1564</v>
      </c>
      <c r="AV467" s="19" t="s">
        <v>1565</v>
      </c>
      <c r="AW467" s="19">
        <v>2005</v>
      </c>
      <c r="AX467" s="19">
        <v>3</v>
      </c>
      <c r="AY467" s="19" t="s">
        <v>1566</v>
      </c>
      <c r="AZ467" s="19" t="s">
        <v>1567</v>
      </c>
      <c r="BA467" s="19">
        <v>2006</v>
      </c>
      <c r="BB467" t="str">
        <f>VLOOKUP(AC467,CTCwiretagcode!A$2:C$708,3,FALSE)</f>
        <v>SAM</v>
      </c>
      <c r="BC467" t="str">
        <f t="shared" si="15"/>
        <v>NT</v>
      </c>
      <c r="BD467">
        <f t="shared" si="16"/>
        <v>3</v>
      </c>
    </row>
    <row r="468" spans="1:56" x14ac:dyDescent="0.25">
      <c r="A468" s="19" t="s">
        <v>1501</v>
      </c>
      <c r="B468" s="19">
        <v>4.0999999999999996</v>
      </c>
      <c r="C468" s="19">
        <v>20130329</v>
      </c>
      <c r="D468" s="19" t="s">
        <v>41</v>
      </c>
      <c r="E468" s="19" t="s">
        <v>41</v>
      </c>
      <c r="F468" s="19">
        <v>2065437</v>
      </c>
      <c r="G468" s="19">
        <v>1</v>
      </c>
      <c r="H468" s="19">
        <v>2009</v>
      </c>
      <c r="I468" s="19">
        <v>20090825</v>
      </c>
      <c r="J468" s="19" t="s">
        <v>1501</v>
      </c>
      <c r="K468" s="19">
        <v>6</v>
      </c>
      <c r="L468" s="19">
        <v>35</v>
      </c>
      <c r="M468" s="19">
        <v>23</v>
      </c>
      <c r="N468" s="19">
        <v>14</v>
      </c>
      <c r="O468" s="19" t="s">
        <v>1502</v>
      </c>
      <c r="P468" s="19">
        <v>5</v>
      </c>
      <c r="Q468" s="19" t="s">
        <v>1518</v>
      </c>
      <c r="R468" s="19"/>
      <c r="S468" s="19">
        <v>5000</v>
      </c>
      <c r="T468" s="19" t="s">
        <v>45</v>
      </c>
      <c r="U468" s="19"/>
      <c r="V468" s="19"/>
      <c r="W468" s="19"/>
      <c r="X468" s="19">
        <v>840</v>
      </c>
      <c r="Y468" s="19">
        <v>0</v>
      </c>
      <c r="Z468" s="19">
        <v>1</v>
      </c>
      <c r="AA468" s="19" t="s">
        <v>48</v>
      </c>
      <c r="AB468" s="19">
        <v>1</v>
      </c>
      <c r="AC468" s="19">
        <v>633369</v>
      </c>
      <c r="AD468" s="19">
        <v>12</v>
      </c>
      <c r="AE468" s="19"/>
      <c r="AF468" s="19"/>
      <c r="AG468" s="19"/>
      <c r="AH468" s="19">
        <v>108885</v>
      </c>
      <c r="AI468" s="19">
        <v>1</v>
      </c>
      <c r="AJ468" s="19"/>
      <c r="AK468" s="19"/>
      <c r="AL468" s="19"/>
      <c r="AM468" s="19"/>
      <c r="AN468" s="19"/>
      <c r="AO468" s="19">
        <v>1.67</v>
      </c>
      <c r="AP468" s="19" t="s">
        <v>1519</v>
      </c>
      <c r="AQ468" s="19" t="s">
        <v>1502</v>
      </c>
      <c r="AR468" s="19" t="s">
        <v>1540</v>
      </c>
      <c r="AS468" s="19" t="s">
        <v>1562</v>
      </c>
      <c r="AT468" s="19" t="s">
        <v>1563</v>
      </c>
      <c r="AU468" s="19" t="s">
        <v>1564</v>
      </c>
      <c r="AV468" s="19" t="s">
        <v>1565</v>
      </c>
      <c r="AW468" s="19">
        <v>2005</v>
      </c>
      <c r="AX468" s="19">
        <v>3</v>
      </c>
      <c r="AY468" s="19" t="s">
        <v>1566</v>
      </c>
      <c r="AZ468" s="19" t="s">
        <v>1567</v>
      </c>
      <c r="BA468" s="19">
        <v>2006</v>
      </c>
      <c r="BB468" t="str">
        <f>VLOOKUP(AC468,CTCwiretagcode!A$2:C$708,3,FALSE)</f>
        <v>SAM</v>
      </c>
      <c r="BC468" t="str">
        <f t="shared" si="15"/>
        <v>NT</v>
      </c>
      <c r="BD468">
        <f t="shared" si="16"/>
        <v>3</v>
      </c>
    </row>
    <row r="469" spans="1:56" x14ac:dyDescent="0.25">
      <c r="A469" s="19" t="s">
        <v>1501</v>
      </c>
      <c r="B469" s="19">
        <v>4.0999999999999996</v>
      </c>
      <c r="C469" s="19">
        <v>20130329</v>
      </c>
      <c r="D469" s="19" t="s">
        <v>41</v>
      </c>
      <c r="E469" s="19" t="s">
        <v>41</v>
      </c>
      <c r="F469" s="19">
        <v>2065439</v>
      </c>
      <c r="G469" s="19">
        <v>1</v>
      </c>
      <c r="H469" s="19">
        <v>2009</v>
      </c>
      <c r="I469" s="19">
        <v>20090825</v>
      </c>
      <c r="J469" s="19" t="s">
        <v>1501</v>
      </c>
      <c r="K469" s="19">
        <v>6</v>
      </c>
      <c r="L469" s="19">
        <v>35</v>
      </c>
      <c r="M469" s="19">
        <v>23</v>
      </c>
      <c r="N469" s="19">
        <v>14</v>
      </c>
      <c r="O469" s="19" t="s">
        <v>1502</v>
      </c>
      <c r="P469" s="19">
        <v>5</v>
      </c>
      <c r="Q469" s="19" t="s">
        <v>1518</v>
      </c>
      <c r="R469" s="19"/>
      <c r="S469" s="19">
        <v>5000</v>
      </c>
      <c r="T469" s="19" t="s">
        <v>110</v>
      </c>
      <c r="U469" s="19"/>
      <c r="V469" s="19"/>
      <c r="W469" s="19"/>
      <c r="X469" s="19">
        <v>750</v>
      </c>
      <c r="Y469" s="19">
        <v>0</v>
      </c>
      <c r="Z469" s="19">
        <v>1</v>
      </c>
      <c r="AA469" s="19" t="s">
        <v>48</v>
      </c>
      <c r="AB469" s="19">
        <v>1</v>
      </c>
      <c r="AC469" s="19">
        <v>633369</v>
      </c>
      <c r="AD469" s="19">
        <v>12</v>
      </c>
      <c r="AE469" s="19"/>
      <c r="AF469" s="19"/>
      <c r="AG469" s="19"/>
      <c r="AH469" s="19">
        <v>108885</v>
      </c>
      <c r="AI469" s="19">
        <v>1</v>
      </c>
      <c r="AJ469" s="19"/>
      <c r="AK469" s="19"/>
      <c r="AL469" s="19"/>
      <c r="AM469" s="19"/>
      <c r="AN469" s="19"/>
      <c r="AO469" s="19">
        <v>1.67</v>
      </c>
      <c r="AP469" s="19" t="s">
        <v>1519</v>
      </c>
      <c r="AQ469" s="19" t="s">
        <v>1502</v>
      </c>
      <c r="AR469" s="19" t="s">
        <v>1540</v>
      </c>
      <c r="AS469" s="19" t="s">
        <v>1562</v>
      </c>
      <c r="AT469" s="19" t="s">
        <v>1563</v>
      </c>
      <c r="AU469" s="19" t="s">
        <v>1564</v>
      </c>
      <c r="AV469" s="19" t="s">
        <v>1565</v>
      </c>
      <c r="AW469" s="19">
        <v>2005</v>
      </c>
      <c r="AX469" s="19">
        <v>3</v>
      </c>
      <c r="AY469" s="19" t="s">
        <v>1566</v>
      </c>
      <c r="AZ469" s="19" t="s">
        <v>1567</v>
      </c>
      <c r="BA469" s="19">
        <v>2006</v>
      </c>
      <c r="BB469" t="str">
        <f>VLOOKUP(AC469,CTCwiretagcode!A$2:C$708,3,FALSE)</f>
        <v>SAM</v>
      </c>
      <c r="BC469" t="str">
        <f t="shared" si="15"/>
        <v>NT</v>
      </c>
      <c r="BD469">
        <f t="shared" si="16"/>
        <v>3</v>
      </c>
    </row>
    <row r="470" spans="1:56" x14ac:dyDescent="0.25">
      <c r="A470" s="19" t="s">
        <v>1501</v>
      </c>
      <c r="B470" s="19">
        <v>4.0999999999999996</v>
      </c>
      <c r="C470" s="19">
        <v>20130329</v>
      </c>
      <c r="D470" s="19" t="s">
        <v>41</v>
      </c>
      <c r="E470" s="19" t="s">
        <v>41</v>
      </c>
      <c r="F470" s="19">
        <v>2065442</v>
      </c>
      <c r="G470" s="19">
        <v>1</v>
      </c>
      <c r="H470" s="19">
        <v>2009</v>
      </c>
      <c r="I470" s="19">
        <v>20090825</v>
      </c>
      <c r="J470" s="19" t="s">
        <v>1501</v>
      </c>
      <c r="K470" s="19">
        <v>6</v>
      </c>
      <c r="L470" s="19">
        <v>35</v>
      </c>
      <c r="M470" s="19">
        <v>23</v>
      </c>
      <c r="N470" s="19">
        <v>14</v>
      </c>
      <c r="O470" s="19" t="s">
        <v>1502</v>
      </c>
      <c r="P470" s="19">
        <v>5</v>
      </c>
      <c r="Q470" s="19" t="s">
        <v>1518</v>
      </c>
      <c r="R470" s="19"/>
      <c r="S470" s="19">
        <v>5000</v>
      </c>
      <c r="T470" s="19" t="s">
        <v>110</v>
      </c>
      <c r="U470" s="19"/>
      <c r="V470" s="19"/>
      <c r="W470" s="19"/>
      <c r="X470" s="19">
        <v>840</v>
      </c>
      <c r="Y470" s="19">
        <v>0</v>
      </c>
      <c r="Z470" s="19">
        <v>1</v>
      </c>
      <c r="AA470" s="19" t="s">
        <v>48</v>
      </c>
      <c r="AB470" s="19">
        <v>1</v>
      </c>
      <c r="AC470" s="19">
        <v>633369</v>
      </c>
      <c r="AD470" s="19">
        <v>12</v>
      </c>
      <c r="AE470" s="19"/>
      <c r="AF470" s="19"/>
      <c r="AG470" s="19"/>
      <c r="AH470" s="19">
        <v>108885</v>
      </c>
      <c r="AI470" s="19">
        <v>1</v>
      </c>
      <c r="AJ470" s="19"/>
      <c r="AK470" s="19"/>
      <c r="AL470" s="19"/>
      <c r="AM470" s="19"/>
      <c r="AN470" s="19"/>
      <c r="AO470" s="19">
        <v>1.67</v>
      </c>
      <c r="AP470" s="19" t="s">
        <v>1519</v>
      </c>
      <c r="AQ470" s="19" t="s">
        <v>1502</v>
      </c>
      <c r="AR470" s="19" t="s">
        <v>1540</v>
      </c>
      <c r="AS470" s="19" t="s">
        <v>1562</v>
      </c>
      <c r="AT470" s="19" t="s">
        <v>1563</v>
      </c>
      <c r="AU470" s="19" t="s">
        <v>1564</v>
      </c>
      <c r="AV470" s="19" t="s">
        <v>1565</v>
      </c>
      <c r="AW470" s="19">
        <v>2005</v>
      </c>
      <c r="AX470" s="19">
        <v>3</v>
      </c>
      <c r="AY470" s="19" t="s">
        <v>1566</v>
      </c>
      <c r="AZ470" s="19" t="s">
        <v>1567</v>
      </c>
      <c r="BA470" s="19">
        <v>2006</v>
      </c>
      <c r="BB470" t="str">
        <f>VLOOKUP(AC470,CTCwiretagcode!A$2:C$708,3,FALSE)</f>
        <v>SAM</v>
      </c>
      <c r="BC470" t="str">
        <f t="shared" si="15"/>
        <v>NT</v>
      </c>
      <c r="BD470">
        <f t="shared" si="16"/>
        <v>3</v>
      </c>
    </row>
    <row r="471" spans="1:56" x14ac:dyDescent="0.25">
      <c r="A471" s="19" t="s">
        <v>1501</v>
      </c>
      <c r="B471" s="19">
        <v>4.0999999999999996</v>
      </c>
      <c r="C471" s="19">
        <v>20130329</v>
      </c>
      <c r="D471" s="19" t="s">
        <v>41</v>
      </c>
      <c r="E471" s="19" t="s">
        <v>41</v>
      </c>
      <c r="F471" s="19">
        <v>2065446</v>
      </c>
      <c r="G471" s="19">
        <v>1</v>
      </c>
      <c r="H471" s="19">
        <v>2009</v>
      </c>
      <c r="I471" s="19">
        <v>20090825</v>
      </c>
      <c r="J471" s="19" t="s">
        <v>1501</v>
      </c>
      <c r="K471" s="19">
        <v>6</v>
      </c>
      <c r="L471" s="19">
        <v>35</v>
      </c>
      <c r="M471" s="19">
        <v>23</v>
      </c>
      <c r="N471" s="19">
        <v>14</v>
      </c>
      <c r="O471" s="19" t="s">
        <v>1502</v>
      </c>
      <c r="P471" s="19">
        <v>5</v>
      </c>
      <c r="Q471" s="19" t="s">
        <v>1518</v>
      </c>
      <c r="R471" s="19"/>
      <c r="S471" s="19">
        <v>5000</v>
      </c>
      <c r="T471" s="19" t="s">
        <v>110</v>
      </c>
      <c r="U471" s="19"/>
      <c r="V471" s="19"/>
      <c r="W471" s="19"/>
      <c r="X471" s="19">
        <v>800</v>
      </c>
      <c r="Y471" s="19">
        <v>0</v>
      </c>
      <c r="Z471" s="19">
        <v>1</v>
      </c>
      <c r="AA471" s="19" t="s">
        <v>48</v>
      </c>
      <c r="AB471" s="19">
        <v>1</v>
      </c>
      <c r="AC471" s="19">
        <v>633369</v>
      </c>
      <c r="AD471" s="19">
        <v>12</v>
      </c>
      <c r="AE471" s="19"/>
      <c r="AF471" s="19"/>
      <c r="AG471" s="19"/>
      <c r="AH471" s="19">
        <v>108885</v>
      </c>
      <c r="AI471" s="19">
        <v>1</v>
      </c>
      <c r="AJ471" s="19"/>
      <c r="AK471" s="19"/>
      <c r="AL471" s="19"/>
      <c r="AM471" s="19"/>
      <c r="AN471" s="19"/>
      <c r="AO471" s="19">
        <v>1.67</v>
      </c>
      <c r="AP471" s="19" t="s">
        <v>1519</v>
      </c>
      <c r="AQ471" s="19" t="s">
        <v>1502</v>
      </c>
      <c r="AR471" s="19" t="s">
        <v>1540</v>
      </c>
      <c r="AS471" s="19" t="s">
        <v>1562</v>
      </c>
      <c r="AT471" s="19" t="s">
        <v>1563</v>
      </c>
      <c r="AU471" s="19" t="s">
        <v>1564</v>
      </c>
      <c r="AV471" s="19" t="s">
        <v>1565</v>
      </c>
      <c r="AW471" s="19">
        <v>2005</v>
      </c>
      <c r="AX471" s="19">
        <v>3</v>
      </c>
      <c r="AY471" s="19" t="s">
        <v>1566</v>
      </c>
      <c r="AZ471" s="19" t="s">
        <v>1567</v>
      </c>
      <c r="BA471" s="19">
        <v>2006</v>
      </c>
      <c r="BB471" t="str">
        <f>VLOOKUP(AC471,CTCwiretagcode!A$2:C$708,3,FALSE)</f>
        <v>SAM</v>
      </c>
      <c r="BC471" t="str">
        <f t="shared" si="15"/>
        <v>NT</v>
      </c>
      <c r="BD471">
        <f t="shared" si="16"/>
        <v>3</v>
      </c>
    </row>
    <row r="472" spans="1:56" x14ac:dyDescent="0.25">
      <c r="A472" s="19" t="s">
        <v>1501</v>
      </c>
      <c r="B472" s="19">
        <v>4.0999999999999996</v>
      </c>
      <c r="C472" s="19">
        <v>20130329</v>
      </c>
      <c r="D472" s="19" t="s">
        <v>41</v>
      </c>
      <c r="E472" s="19" t="s">
        <v>41</v>
      </c>
      <c r="F472" s="19">
        <v>2065453</v>
      </c>
      <c r="G472" s="19">
        <v>1</v>
      </c>
      <c r="H472" s="19">
        <v>2009</v>
      </c>
      <c r="I472" s="19">
        <v>20090825</v>
      </c>
      <c r="J472" s="19" t="s">
        <v>1501</v>
      </c>
      <c r="K472" s="19">
        <v>6</v>
      </c>
      <c r="L472" s="19">
        <v>35</v>
      </c>
      <c r="M472" s="19">
        <v>23</v>
      </c>
      <c r="N472" s="19">
        <v>14</v>
      </c>
      <c r="O472" s="19" t="s">
        <v>1502</v>
      </c>
      <c r="P472" s="19">
        <v>5</v>
      </c>
      <c r="Q472" s="19" t="s">
        <v>1518</v>
      </c>
      <c r="R472" s="19"/>
      <c r="S472" s="19">
        <v>5000</v>
      </c>
      <c r="T472" s="19" t="s">
        <v>45</v>
      </c>
      <c r="U472" s="19"/>
      <c r="V472" s="19"/>
      <c r="W472" s="19"/>
      <c r="X472" s="19">
        <v>930</v>
      </c>
      <c r="Y472" s="19">
        <v>0</v>
      </c>
      <c r="Z472" s="19">
        <v>1</v>
      </c>
      <c r="AA472" s="19" t="s">
        <v>48</v>
      </c>
      <c r="AB472" s="19">
        <v>1</v>
      </c>
      <c r="AC472" s="19">
        <v>633369</v>
      </c>
      <c r="AD472" s="19">
        <v>12</v>
      </c>
      <c r="AE472" s="19"/>
      <c r="AF472" s="19"/>
      <c r="AG472" s="19"/>
      <c r="AH472" s="19">
        <v>108885</v>
      </c>
      <c r="AI472" s="19">
        <v>1</v>
      </c>
      <c r="AJ472" s="19"/>
      <c r="AK472" s="19"/>
      <c r="AL472" s="19"/>
      <c r="AM472" s="19"/>
      <c r="AN472" s="19"/>
      <c r="AO472" s="19">
        <v>1.67</v>
      </c>
      <c r="AP472" s="19" t="s">
        <v>1519</v>
      </c>
      <c r="AQ472" s="19" t="s">
        <v>1502</v>
      </c>
      <c r="AR472" s="19" t="s">
        <v>1540</v>
      </c>
      <c r="AS472" s="19" t="s">
        <v>1562</v>
      </c>
      <c r="AT472" s="19" t="s">
        <v>1563</v>
      </c>
      <c r="AU472" s="19" t="s">
        <v>1564</v>
      </c>
      <c r="AV472" s="19" t="s">
        <v>1565</v>
      </c>
      <c r="AW472" s="19">
        <v>2005</v>
      </c>
      <c r="AX472" s="19">
        <v>3</v>
      </c>
      <c r="AY472" s="19" t="s">
        <v>1566</v>
      </c>
      <c r="AZ472" s="19" t="s">
        <v>1567</v>
      </c>
      <c r="BA472" s="19">
        <v>2006</v>
      </c>
      <c r="BB472" t="str">
        <f>VLOOKUP(AC472,CTCwiretagcode!A$2:C$708,3,FALSE)</f>
        <v>SAM</v>
      </c>
      <c r="BC472" t="str">
        <f t="shared" si="15"/>
        <v>NT</v>
      </c>
      <c r="BD472">
        <f t="shared" si="16"/>
        <v>3</v>
      </c>
    </row>
    <row r="473" spans="1:56" x14ac:dyDescent="0.25">
      <c r="A473" s="19" t="s">
        <v>1501</v>
      </c>
      <c r="B473" s="19">
        <v>4.0999999999999996</v>
      </c>
      <c r="C473" s="19">
        <v>20130329</v>
      </c>
      <c r="D473" s="19" t="s">
        <v>41</v>
      </c>
      <c r="E473" s="19" t="s">
        <v>41</v>
      </c>
      <c r="F473" s="19">
        <v>2065456</v>
      </c>
      <c r="G473" s="19">
        <v>1</v>
      </c>
      <c r="H473" s="19">
        <v>2009</v>
      </c>
      <c r="I473" s="19">
        <v>20090825</v>
      </c>
      <c r="J473" s="19" t="s">
        <v>1501</v>
      </c>
      <c r="K473" s="19">
        <v>6</v>
      </c>
      <c r="L473" s="19">
        <v>35</v>
      </c>
      <c r="M473" s="19">
        <v>23</v>
      </c>
      <c r="N473" s="19">
        <v>14</v>
      </c>
      <c r="O473" s="19" t="s">
        <v>1502</v>
      </c>
      <c r="P473" s="19">
        <v>5</v>
      </c>
      <c r="Q473" s="19" t="s">
        <v>1518</v>
      </c>
      <c r="R473" s="19"/>
      <c r="S473" s="19">
        <v>5000</v>
      </c>
      <c r="T473" s="19" t="s">
        <v>110</v>
      </c>
      <c r="U473" s="19"/>
      <c r="V473" s="19"/>
      <c r="W473" s="19"/>
      <c r="X473" s="19">
        <v>860</v>
      </c>
      <c r="Y473" s="19">
        <v>0</v>
      </c>
      <c r="Z473" s="19">
        <v>1</v>
      </c>
      <c r="AA473" s="19" t="s">
        <v>48</v>
      </c>
      <c r="AB473" s="19">
        <v>1</v>
      </c>
      <c r="AC473" s="19">
        <v>633369</v>
      </c>
      <c r="AD473" s="19">
        <v>12</v>
      </c>
      <c r="AE473" s="19"/>
      <c r="AF473" s="19"/>
      <c r="AG473" s="19"/>
      <c r="AH473" s="19">
        <v>108885</v>
      </c>
      <c r="AI473" s="19">
        <v>1</v>
      </c>
      <c r="AJ473" s="19"/>
      <c r="AK473" s="19"/>
      <c r="AL473" s="19"/>
      <c r="AM473" s="19"/>
      <c r="AN473" s="19"/>
      <c r="AO473" s="19">
        <v>1.67</v>
      </c>
      <c r="AP473" s="19" t="s">
        <v>1519</v>
      </c>
      <c r="AQ473" s="19" t="s">
        <v>1502</v>
      </c>
      <c r="AR473" s="19" t="s">
        <v>1540</v>
      </c>
      <c r="AS473" s="19" t="s">
        <v>1562</v>
      </c>
      <c r="AT473" s="19" t="s">
        <v>1563</v>
      </c>
      <c r="AU473" s="19" t="s">
        <v>1564</v>
      </c>
      <c r="AV473" s="19" t="s">
        <v>1565</v>
      </c>
      <c r="AW473" s="19">
        <v>2005</v>
      </c>
      <c r="AX473" s="19">
        <v>3</v>
      </c>
      <c r="AY473" s="19" t="s">
        <v>1566</v>
      </c>
      <c r="AZ473" s="19" t="s">
        <v>1567</v>
      </c>
      <c r="BA473" s="19">
        <v>2006</v>
      </c>
      <c r="BB473" t="str">
        <f>VLOOKUP(AC473,CTCwiretagcode!A$2:C$708,3,FALSE)</f>
        <v>SAM</v>
      </c>
      <c r="BC473" t="str">
        <f t="shared" si="15"/>
        <v>NT</v>
      </c>
      <c r="BD473">
        <f t="shared" si="16"/>
        <v>3</v>
      </c>
    </row>
    <row r="474" spans="1:56" x14ac:dyDescent="0.25">
      <c r="A474" s="19" t="s">
        <v>1501</v>
      </c>
      <c r="B474" s="19">
        <v>4.0999999999999996</v>
      </c>
      <c r="C474" s="19">
        <v>20130329</v>
      </c>
      <c r="D474" s="19" t="s">
        <v>41</v>
      </c>
      <c r="E474" s="19" t="s">
        <v>41</v>
      </c>
      <c r="F474" s="19">
        <v>2065457</v>
      </c>
      <c r="G474" s="19">
        <v>1</v>
      </c>
      <c r="H474" s="19">
        <v>2009</v>
      </c>
      <c r="I474" s="19">
        <v>20090825</v>
      </c>
      <c r="J474" s="19" t="s">
        <v>1501</v>
      </c>
      <c r="K474" s="19">
        <v>6</v>
      </c>
      <c r="L474" s="19">
        <v>35</v>
      </c>
      <c r="M474" s="19">
        <v>23</v>
      </c>
      <c r="N474" s="19">
        <v>14</v>
      </c>
      <c r="O474" s="19" t="s">
        <v>1502</v>
      </c>
      <c r="P474" s="19">
        <v>5</v>
      </c>
      <c r="Q474" s="19" t="s">
        <v>1518</v>
      </c>
      <c r="R474" s="19"/>
      <c r="S474" s="19">
        <v>5000</v>
      </c>
      <c r="T474" s="19" t="s">
        <v>110</v>
      </c>
      <c r="U474" s="19"/>
      <c r="V474" s="19"/>
      <c r="W474" s="19"/>
      <c r="X474" s="19">
        <v>860</v>
      </c>
      <c r="Y474" s="19">
        <v>0</v>
      </c>
      <c r="Z474" s="19">
        <v>1</v>
      </c>
      <c r="AA474" s="19" t="s">
        <v>48</v>
      </c>
      <c r="AB474" s="19">
        <v>1</v>
      </c>
      <c r="AC474" s="19">
        <v>633369</v>
      </c>
      <c r="AD474" s="19">
        <v>12</v>
      </c>
      <c r="AE474" s="19"/>
      <c r="AF474" s="19"/>
      <c r="AG474" s="19"/>
      <c r="AH474" s="19">
        <v>108885</v>
      </c>
      <c r="AI474" s="19">
        <v>1</v>
      </c>
      <c r="AJ474" s="19"/>
      <c r="AK474" s="19"/>
      <c r="AL474" s="19"/>
      <c r="AM474" s="19"/>
      <c r="AN474" s="19"/>
      <c r="AO474" s="19">
        <v>1.67</v>
      </c>
      <c r="AP474" s="19" t="s">
        <v>1519</v>
      </c>
      <c r="AQ474" s="19" t="s">
        <v>1502</v>
      </c>
      <c r="AR474" s="19" t="s">
        <v>1540</v>
      </c>
      <c r="AS474" s="19" t="s">
        <v>1562</v>
      </c>
      <c r="AT474" s="19" t="s">
        <v>1563</v>
      </c>
      <c r="AU474" s="19" t="s">
        <v>1564</v>
      </c>
      <c r="AV474" s="19" t="s">
        <v>1565</v>
      </c>
      <c r="AW474" s="19">
        <v>2005</v>
      </c>
      <c r="AX474" s="19">
        <v>3</v>
      </c>
      <c r="AY474" s="19" t="s">
        <v>1566</v>
      </c>
      <c r="AZ474" s="19" t="s">
        <v>1567</v>
      </c>
      <c r="BA474" s="19">
        <v>2006</v>
      </c>
      <c r="BB474" t="str">
        <f>VLOOKUP(AC474,CTCwiretagcode!A$2:C$708,3,FALSE)</f>
        <v>SAM</v>
      </c>
      <c r="BC474" t="str">
        <f t="shared" si="15"/>
        <v>NT</v>
      </c>
      <c r="BD474">
        <f t="shared" si="16"/>
        <v>3</v>
      </c>
    </row>
    <row r="475" spans="1:56" x14ac:dyDescent="0.25">
      <c r="A475" s="19" t="s">
        <v>1501</v>
      </c>
      <c r="B475" s="19">
        <v>4.0999999999999996</v>
      </c>
      <c r="C475" s="19">
        <v>20130329</v>
      </c>
      <c r="D475" s="19" t="s">
        <v>41</v>
      </c>
      <c r="E475" s="19" t="s">
        <v>41</v>
      </c>
      <c r="F475" s="19">
        <v>2065458</v>
      </c>
      <c r="G475" s="19">
        <v>1</v>
      </c>
      <c r="H475" s="19">
        <v>2009</v>
      </c>
      <c r="I475" s="19">
        <v>20090825</v>
      </c>
      <c r="J475" s="19" t="s">
        <v>1501</v>
      </c>
      <c r="K475" s="19">
        <v>6</v>
      </c>
      <c r="L475" s="19">
        <v>35</v>
      </c>
      <c r="M475" s="19">
        <v>23</v>
      </c>
      <c r="N475" s="19">
        <v>14</v>
      </c>
      <c r="O475" s="19" t="s">
        <v>1502</v>
      </c>
      <c r="P475" s="19">
        <v>5</v>
      </c>
      <c r="Q475" s="19" t="s">
        <v>1518</v>
      </c>
      <c r="R475" s="19"/>
      <c r="S475" s="19">
        <v>5000</v>
      </c>
      <c r="T475" s="19" t="s">
        <v>45</v>
      </c>
      <c r="U475" s="19"/>
      <c r="V475" s="19"/>
      <c r="W475" s="19"/>
      <c r="X475" s="19">
        <v>790</v>
      </c>
      <c r="Y475" s="19">
        <v>0</v>
      </c>
      <c r="Z475" s="19">
        <v>1</v>
      </c>
      <c r="AA475" s="19" t="s">
        <v>48</v>
      </c>
      <c r="AB475" s="19">
        <v>1</v>
      </c>
      <c r="AC475" s="19">
        <v>633369</v>
      </c>
      <c r="AD475" s="19">
        <v>12</v>
      </c>
      <c r="AE475" s="19"/>
      <c r="AF475" s="19"/>
      <c r="AG475" s="19"/>
      <c r="AH475" s="19">
        <v>108885</v>
      </c>
      <c r="AI475" s="19">
        <v>1</v>
      </c>
      <c r="AJ475" s="19"/>
      <c r="AK475" s="19"/>
      <c r="AL475" s="19"/>
      <c r="AM475" s="19"/>
      <c r="AN475" s="19"/>
      <c r="AO475" s="19">
        <v>1.67</v>
      </c>
      <c r="AP475" s="19" t="s">
        <v>1519</v>
      </c>
      <c r="AQ475" s="19" t="s">
        <v>1502</v>
      </c>
      <c r="AR475" s="19" t="s">
        <v>1540</v>
      </c>
      <c r="AS475" s="19" t="s">
        <v>1562</v>
      </c>
      <c r="AT475" s="19" t="s">
        <v>1563</v>
      </c>
      <c r="AU475" s="19" t="s">
        <v>1564</v>
      </c>
      <c r="AV475" s="19" t="s">
        <v>1565</v>
      </c>
      <c r="AW475" s="19">
        <v>2005</v>
      </c>
      <c r="AX475" s="19">
        <v>3</v>
      </c>
      <c r="AY475" s="19" t="s">
        <v>1566</v>
      </c>
      <c r="AZ475" s="19" t="s">
        <v>1567</v>
      </c>
      <c r="BA475" s="19">
        <v>2006</v>
      </c>
      <c r="BB475" t="str">
        <f>VLOOKUP(AC475,CTCwiretagcode!A$2:C$708,3,FALSE)</f>
        <v>SAM</v>
      </c>
      <c r="BC475" t="str">
        <f t="shared" si="15"/>
        <v>NT</v>
      </c>
      <c r="BD475">
        <f t="shared" si="16"/>
        <v>3</v>
      </c>
    </row>
    <row r="476" spans="1:56" x14ac:dyDescent="0.25">
      <c r="A476" s="19" t="s">
        <v>1501</v>
      </c>
      <c r="B476" s="19">
        <v>4.0999999999999996</v>
      </c>
      <c r="C476" s="19">
        <v>20130329</v>
      </c>
      <c r="D476" s="19" t="s">
        <v>41</v>
      </c>
      <c r="E476" s="19" t="s">
        <v>41</v>
      </c>
      <c r="F476" s="19">
        <v>2065460</v>
      </c>
      <c r="G476" s="19">
        <v>1</v>
      </c>
      <c r="H476" s="19">
        <v>2009</v>
      </c>
      <c r="I476" s="19">
        <v>20090825</v>
      </c>
      <c r="J476" s="19" t="s">
        <v>1501</v>
      </c>
      <c r="K476" s="19">
        <v>6</v>
      </c>
      <c r="L476" s="19">
        <v>35</v>
      </c>
      <c r="M476" s="19">
        <v>23</v>
      </c>
      <c r="N476" s="19">
        <v>14</v>
      </c>
      <c r="O476" s="19" t="s">
        <v>1502</v>
      </c>
      <c r="P476" s="19">
        <v>5</v>
      </c>
      <c r="Q476" s="19" t="s">
        <v>1518</v>
      </c>
      <c r="R476" s="19"/>
      <c r="S476" s="19">
        <v>5000</v>
      </c>
      <c r="T476" s="19" t="s">
        <v>110</v>
      </c>
      <c r="U476" s="19"/>
      <c r="V476" s="19"/>
      <c r="W476" s="19"/>
      <c r="X476" s="19">
        <v>800</v>
      </c>
      <c r="Y476" s="19">
        <v>0</v>
      </c>
      <c r="Z476" s="19">
        <v>1</v>
      </c>
      <c r="AA476" s="19" t="s">
        <v>48</v>
      </c>
      <c r="AB476" s="19">
        <v>1</v>
      </c>
      <c r="AC476" s="19">
        <v>633369</v>
      </c>
      <c r="AD476" s="19">
        <v>12</v>
      </c>
      <c r="AE476" s="19"/>
      <c r="AF476" s="19"/>
      <c r="AG476" s="19"/>
      <c r="AH476" s="19">
        <v>108885</v>
      </c>
      <c r="AI476" s="19">
        <v>1</v>
      </c>
      <c r="AJ476" s="19"/>
      <c r="AK476" s="19"/>
      <c r="AL476" s="19"/>
      <c r="AM476" s="19"/>
      <c r="AN476" s="19"/>
      <c r="AO476" s="19">
        <v>1.67</v>
      </c>
      <c r="AP476" s="19" t="s">
        <v>1519</v>
      </c>
      <c r="AQ476" s="19" t="s">
        <v>1502</v>
      </c>
      <c r="AR476" s="19" t="s">
        <v>1540</v>
      </c>
      <c r="AS476" s="19" t="s">
        <v>1562</v>
      </c>
      <c r="AT476" s="19" t="s">
        <v>1563</v>
      </c>
      <c r="AU476" s="19" t="s">
        <v>1564</v>
      </c>
      <c r="AV476" s="19" t="s">
        <v>1565</v>
      </c>
      <c r="AW476" s="19">
        <v>2005</v>
      </c>
      <c r="AX476" s="19">
        <v>3</v>
      </c>
      <c r="AY476" s="19" t="s">
        <v>1566</v>
      </c>
      <c r="AZ476" s="19" t="s">
        <v>1567</v>
      </c>
      <c r="BA476" s="19">
        <v>2006</v>
      </c>
      <c r="BB476" t="str">
        <f>VLOOKUP(AC476,CTCwiretagcode!A$2:C$708,3,FALSE)</f>
        <v>SAM</v>
      </c>
      <c r="BC476" t="str">
        <f t="shared" si="15"/>
        <v>NT</v>
      </c>
      <c r="BD476">
        <f t="shared" si="16"/>
        <v>3</v>
      </c>
    </row>
    <row r="477" spans="1:56" x14ac:dyDescent="0.25">
      <c r="A477" s="19" t="s">
        <v>1501</v>
      </c>
      <c r="B477" s="19">
        <v>4.0999999999999996</v>
      </c>
      <c r="C477" s="19">
        <v>20130329</v>
      </c>
      <c r="D477" s="19" t="s">
        <v>41</v>
      </c>
      <c r="E477" s="19" t="s">
        <v>41</v>
      </c>
      <c r="F477" s="19">
        <v>2065462</v>
      </c>
      <c r="G477" s="19">
        <v>1</v>
      </c>
      <c r="H477" s="19">
        <v>2009</v>
      </c>
      <c r="I477" s="19">
        <v>20090825</v>
      </c>
      <c r="J477" s="19" t="s">
        <v>1501</v>
      </c>
      <c r="K477" s="19">
        <v>6</v>
      </c>
      <c r="L477" s="19">
        <v>35</v>
      </c>
      <c r="M477" s="19">
        <v>23</v>
      </c>
      <c r="N477" s="19">
        <v>14</v>
      </c>
      <c r="O477" s="19" t="s">
        <v>1502</v>
      </c>
      <c r="P477" s="19">
        <v>5</v>
      </c>
      <c r="Q477" s="19" t="s">
        <v>1518</v>
      </c>
      <c r="R477" s="19"/>
      <c r="S477" s="19">
        <v>5000</v>
      </c>
      <c r="T477" s="19" t="s">
        <v>110</v>
      </c>
      <c r="U477" s="19"/>
      <c r="V477" s="19"/>
      <c r="W477" s="19"/>
      <c r="X477" s="19">
        <v>850</v>
      </c>
      <c r="Y477" s="19">
        <v>0</v>
      </c>
      <c r="Z477" s="19">
        <v>1</v>
      </c>
      <c r="AA477" s="19" t="s">
        <v>48</v>
      </c>
      <c r="AB477" s="19">
        <v>1</v>
      </c>
      <c r="AC477" s="19">
        <v>633369</v>
      </c>
      <c r="AD477" s="19">
        <v>12</v>
      </c>
      <c r="AE477" s="19"/>
      <c r="AF477" s="19"/>
      <c r="AG477" s="19"/>
      <c r="AH477" s="19">
        <v>108885</v>
      </c>
      <c r="AI477" s="19">
        <v>1</v>
      </c>
      <c r="AJ477" s="19"/>
      <c r="AK477" s="19"/>
      <c r="AL477" s="19"/>
      <c r="AM477" s="19"/>
      <c r="AN477" s="19"/>
      <c r="AO477" s="19">
        <v>1.67</v>
      </c>
      <c r="AP477" s="19" t="s">
        <v>1519</v>
      </c>
      <c r="AQ477" s="19" t="s">
        <v>1502</v>
      </c>
      <c r="AR477" s="19" t="s">
        <v>1540</v>
      </c>
      <c r="AS477" s="19" t="s">
        <v>1562</v>
      </c>
      <c r="AT477" s="19" t="s">
        <v>1563</v>
      </c>
      <c r="AU477" s="19" t="s">
        <v>1564</v>
      </c>
      <c r="AV477" s="19" t="s">
        <v>1565</v>
      </c>
      <c r="AW477" s="19">
        <v>2005</v>
      </c>
      <c r="AX477" s="19">
        <v>3</v>
      </c>
      <c r="AY477" s="19" t="s">
        <v>1566</v>
      </c>
      <c r="AZ477" s="19" t="s">
        <v>1567</v>
      </c>
      <c r="BA477" s="19">
        <v>2006</v>
      </c>
      <c r="BB477" t="str">
        <f>VLOOKUP(AC477,CTCwiretagcode!A$2:C$708,3,FALSE)</f>
        <v>SAM</v>
      </c>
      <c r="BC477" t="str">
        <f t="shared" si="15"/>
        <v>NT</v>
      </c>
      <c r="BD477">
        <f t="shared" si="16"/>
        <v>3</v>
      </c>
    </row>
    <row r="478" spans="1:56" x14ac:dyDescent="0.25">
      <c r="A478" s="19" t="s">
        <v>1501</v>
      </c>
      <c r="B478" s="19">
        <v>4.0999999999999996</v>
      </c>
      <c r="C478" s="19">
        <v>20130329</v>
      </c>
      <c r="D478" s="19" t="s">
        <v>41</v>
      </c>
      <c r="E478" s="19" t="s">
        <v>41</v>
      </c>
      <c r="F478" s="19">
        <v>2066066</v>
      </c>
      <c r="G478" s="19">
        <v>1</v>
      </c>
      <c r="H478" s="19">
        <v>2009</v>
      </c>
      <c r="I478" s="19">
        <v>20090826</v>
      </c>
      <c r="J478" s="19" t="s">
        <v>1501</v>
      </c>
      <c r="K478" s="19">
        <v>6</v>
      </c>
      <c r="L478" s="19">
        <v>35</v>
      </c>
      <c r="M478" s="19">
        <v>23</v>
      </c>
      <c r="N478" s="19">
        <v>17</v>
      </c>
      <c r="O478" s="19" t="s">
        <v>1502</v>
      </c>
      <c r="P478" s="19">
        <v>5</v>
      </c>
      <c r="Q478" s="19" t="s">
        <v>1518</v>
      </c>
      <c r="R478" s="19"/>
      <c r="S478" s="19">
        <v>5000</v>
      </c>
      <c r="T478" s="19" t="s">
        <v>110</v>
      </c>
      <c r="U478" s="19"/>
      <c r="V478" s="19"/>
      <c r="W478" s="19"/>
      <c r="X478" s="19">
        <v>780</v>
      </c>
      <c r="Y478" s="19">
        <v>0</v>
      </c>
      <c r="Z478" s="19">
        <v>1</v>
      </c>
      <c r="AA478" s="19" t="s">
        <v>48</v>
      </c>
      <c r="AB478" s="19">
        <v>1</v>
      </c>
      <c r="AC478" s="19">
        <v>633369</v>
      </c>
      <c r="AD478" s="19">
        <v>12</v>
      </c>
      <c r="AE478" s="19"/>
      <c r="AF478" s="19"/>
      <c r="AG478" s="19"/>
      <c r="AH478" s="19">
        <v>108885</v>
      </c>
      <c r="AI478" s="19">
        <v>1</v>
      </c>
      <c r="AJ478" s="19"/>
      <c r="AK478" s="19"/>
      <c r="AL478" s="19"/>
      <c r="AM478" s="19"/>
      <c r="AN478" s="19"/>
      <c r="AO478" s="19">
        <v>1.67</v>
      </c>
      <c r="AP478" s="19" t="s">
        <v>1519</v>
      </c>
      <c r="AQ478" s="19" t="s">
        <v>1502</v>
      </c>
      <c r="AR478" s="19" t="s">
        <v>1540</v>
      </c>
      <c r="AS478" s="19" t="s">
        <v>1562</v>
      </c>
      <c r="AT478" s="19" t="s">
        <v>1563</v>
      </c>
      <c r="AU478" s="19" t="s">
        <v>1564</v>
      </c>
      <c r="AV478" s="19" t="s">
        <v>1565</v>
      </c>
      <c r="AW478" s="19">
        <v>2005</v>
      </c>
      <c r="AX478" s="19">
        <v>3</v>
      </c>
      <c r="AY478" s="19" t="s">
        <v>1566</v>
      </c>
      <c r="AZ478" s="19" t="s">
        <v>1567</v>
      </c>
      <c r="BA478" s="19">
        <v>2006</v>
      </c>
      <c r="BB478" t="str">
        <f>VLOOKUP(AC478,CTCwiretagcode!A$2:C$708,3,FALSE)</f>
        <v>SAM</v>
      </c>
      <c r="BC478" t="str">
        <f t="shared" si="15"/>
        <v>Tr</v>
      </c>
      <c r="BD478">
        <f t="shared" si="16"/>
        <v>3</v>
      </c>
    </row>
    <row r="479" spans="1:56" x14ac:dyDescent="0.25">
      <c r="A479" s="19" t="s">
        <v>1501</v>
      </c>
      <c r="B479" s="19">
        <v>4.0999999999999996</v>
      </c>
      <c r="C479" s="19">
        <v>20130329</v>
      </c>
      <c r="D479" s="19" t="s">
        <v>41</v>
      </c>
      <c r="E479" s="19" t="s">
        <v>41</v>
      </c>
      <c r="F479" s="19">
        <v>2066068</v>
      </c>
      <c r="G479" s="19">
        <v>1</v>
      </c>
      <c r="H479" s="19">
        <v>2009</v>
      </c>
      <c r="I479" s="19">
        <v>20090826</v>
      </c>
      <c r="J479" s="19" t="s">
        <v>1501</v>
      </c>
      <c r="K479" s="19">
        <v>6</v>
      </c>
      <c r="L479" s="19">
        <v>35</v>
      </c>
      <c r="M479" s="19">
        <v>23</v>
      </c>
      <c r="N479" s="19">
        <v>17</v>
      </c>
      <c r="O479" s="19" t="s">
        <v>1502</v>
      </c>
      <c r="P479" s="19">
        <v>5</v>
      </c>
      <c r="Q479" s="19" t="s">
        <v>1518</v>
      </c>
      <c r="R479" s="19"/>
      <c r="S479" s="19">
        <v>5000</v>
      </c>
      <c r="T479" s="19" t="s">
        <v>45</v>
      </c>
      <c r="U479" s="19"/>
      <c r="V479" s="19"/>
      <c r="W479" s="19"/>
      <c r="X479" s="19">
        <v>840</v>
      </c>
      <c r="Y479" s="19">
        <v>0</v>
      </c>
      <c r="Z479" s="19">
        <v>1</v>
      </c>
      <c r="AA479" s="19" t="s">
        <v>48</v>
      </c>
      <c r="AB479" s="19">
        <v>1</v>
      </c>
      <c r="AC479" s="19">
        <v>633369</v>
      </c>
      <c r="AD479" s="19">
        <v>12</v>
      </c>
      <c r="AE479" s="19"/>
      <c r="AF479" s="19"/>
      <c r="AG479" s="19"/>
      <c r="AH479" s="19">
        <v>108885</v>
      </c>
      <c r="AI479" s="19">
        <v>1</v>
      </c>
      <c r="AJ479" s="19"/>
      <c r="AK479" s="19"/>
      <c r="AL479" s="19"/>
      <c r="AM479" s="19"/>
      <c r="AN479" s="19"/>
      <c r="AO479" s="19">
        <v>1.67</v>
      </c>
      <c r="AP479" s="19" t="s">
        <v>1519</v>
      </c>
      <c r="AQ479" s="19" t="s">
        <v>1502</v>
      </c>
      <c r="AR479" s="19" t="s">
        <v>1540</v>
      </c>
      <c r="AS479" s="19" t="s">
        <v>1562</v>
      </c>
      <c r="AT479" s="19" t="s">
        <v>1563</v>
      </c>
      <c r="AU479" s="19" t="s">
        <v>1564</v>
      </c>
      <c r="AV479" s="19" t="s">
        <v>1565</v>
      </c>
      <c r="AW479" s="19">
        <v>2005</v>
      </c>
      <c r="AX479" s="19">
        <v>3</v>
      </c>
      <c r="AY479" s="19" t="s">
        <v>1566</v>
      </c>
      <c r="AZ479" s="19" t="s">
        <v>1567</v>
      </c>
      <c r="BA479" s="19">
        <v>2006</v>
      </c>
      <c r="BB479" t="str">
        <f>VLOOKUP(AC479,CTCwiretagcode!A$2:C$708,3,FALSE)</f>
        <v>SAM</v>
      </c>
      <c r="BC479" t="str">
        <f t="shared" si="15"/>
        <v>Tr</v>
      </c>
      <c r="BD479">
        <f t="shared" si="16"/>
        <v>3</v>
      </c>
    </row>
    <row r="480" spans="1:56" x14ac:dyDescent="0.25">
      <c r="A480" s="19" t="s">
        <v>1501</v>
      </c>
      <c r="B480" s="19">
        <v>4.0999999999999996</v>
      </c>
      <c r="C480" s="19">
        <v>20130329</v>
      </c>
      <c r="D480" s="19" t="s">
        <v>41</v>
      </c>
      <c r="E480" s="19" t="s">
        <v>41</v>
      </c>
      <c r="F480" s="19">
        <v>2071542</v>
      </c>
      <c r="G480" s="19">
        <v>1</v>
      </c>
      <c r="H480" s="19">
        <v>2009</v>
      </c>
      <c r="I480" s="19">
        <v>20090826</v>
      </c>
      <c r="J480" s="19" t="s">
        <v>1501</v>
      </c>
      <c r="K480" s="19">
        <v>6</v>
      </c>
      <c r="L480" s="19">
        <v>35</v>
      </c>
      <c r="M480" s="19">
        <v>23</v>
      </c>
      <c r="N480" s="19">
        <v>14</v>
      </c>
      <c r="O480" s="19" t="s">
        <v>1502</v>
      </c>
      <c r="P480" s="19">
        <v>5</v>
      </c>
      <c r="Q480" s="19" t="s">
        <v>1518</v>
      </c>
      <c r="R480" s="19"/>
      <c r="S480" s="19">
        <v>5000</v>
      </c>
      <c r="T480" s="19" t="s">
        <v>45</v>
      </c>
      <c r="U480" s="19"/>
      <c r="V480" s="19"/>
      <c r="W480" s="19"/>
      <c r="X480" s="19">
        <v>890</v>
      </c>
      <c r="Y480" s="19">
        <v>0</v>
      </c>
      <c r="Z480" s="19">
        <v>1</v>
      </c>
      <c r="AA480" s="19" t="s">
        <v>48</v>
      </c>
      <c r="AB480" s="19">
        <v>1</v>
      </c>
      <c r="AC480" s="19">
        <v>633369</v>
      </c>
      <c r="AD480" s="19">
        <v>12</v>
      </c>
      <c r="AE480" s="19"/>
      <c r="AF480" s="19"/>
      <c r="AG480" s="19"/>
      <c r="AH480" s="19">
        <v>108885</v>
      </c>
      <c r="AI480" s="19">
        <v>1</v>
      </c>
      <c r="AJ480" s="19"/>
      <c r="AK480" s="19"/>
      <c r="AL480" s="19"/>
      <c r="AM480" s="19"/>
      <c r="AN480" s="19"/>
      <c r="AO480" s="19">
        <v>1.67</v>
      </c>
      <c r="AP480" s="19" t="s">
        <v>1519</v>
      </c>
      <c r="AQ480" s="19" t="s">
        <v>1502</v>
      </c>
      <c r="AR480" s="19" t="s">
        <v>1540</v>
      </c>
      <c r="AS480" s="19" t="s">
        <v>1562</v>
      </c>
      <c r="AT480" s="19" t="s">
        <v>1563</v>
      </c>
      <c r="AU480" s="19" t="s">
        <v>1564</v>
      </c>
      <c r="AV480" s="19" t="s">
        <v>1565</v>
      </c>
      <c r="AW480" s="19">
        <v>2005</v>
      </c>
      <c r="AX480" s="19">
        <v>3</v>
      </c>
      <c r="AY480" s="19" t="s">
        <v>1566</v>
      </c>
      <c r="AZ480" s="19" t="s">
        <v>1567</v>
      </c>
      <c r="BA480" s="19">
        <v>2006</v>
      </c>
      <c r="BB480" t="str">
        <f>VLOOKUP(AC480,CTCwiretagcode!A$2:C$708,3,FALSE)</f>
        <v>SAM</v>
      </c>
      <c r="BC480" t="str">
        <f t="shared" si="15"/>
        <v>NT</v>
      </c>
      <c r="BD480">
        <f t="shared" si="16"/>
        <v>3</v>
      </c>
    </row>
    <row r="481" spans="1:56" x14ac:dyDescent="0.25">
      <c r="A481" s="19" t="s">
        <v>1501</v>
      </c>
      <c r="B481" s="19">
        <v>4.0999999999999996</v>
      </c>
      <c r="C481" s="19">
        <v>20130329</v>
      </c>
      <c r="D481" s="19" t="s">
        <v>41</v>
      </c>
      <c r="E481" s="19" t="s">
        <v>41</v>
      </c>
      <c r="F481" s="19">
        <v>2076814</v>
      </c>
      <c r="G481" s="19">
        <v>1</v>
      </c>
      <c r="H481" s="19">
        <v>2009</v>
      </c>
      <c r="I481" s="19">
        <v>20090817</v>
      </c>
      <c r="J481" s="19" t="s">
        <v>1501</v>
      </c>
      <c r="K481" s="19">
        <v>6</v>
      </c>
      <c r="L481" s="19">
        <v>34</v>
      </c>
      <c r="M481" s="19">
        <v>23</v>
      </c>
      <c r="N481" s="19">
        <v>17</v>
      </c>
      <c r="O481" s="19" t="s">
        <v>1502</v>
      </c>
      <c r="P481" s="19">
        <v>5</v>
      </c>
      <c r="Q481" s="19" t="s">
        <v>1518</v>
      </c>
      <c r="R481" s="19"/>
      <c r="S481" s="19">
        <v>5000</v>
      </c>
      <c r="T481" s="19" t="s">
        <v>45</v>
      </c>
      <c r="U481" s="19"/>
      <c r="V481" s="19"/>
      <c r="W481" s="19"/>
      <c r="X481" s="19">
        <v>800</v>
      </c>
      <c r="Y481" s="19">
        <v>0</v>
      </c>
      <c r="Z481" s="19">
        <v>1</v>
      </c>
      <c r="AA481" s="19" t="s">
        <v>48</v>
      </c>
      <c r="AB481" s="19">
        <v>1</v>
      </c>
      <c r="AC481" s="19">
        <v>633369</v>
      </c>
      <c r="AD481" s="19">
        <v>12</v>
      </c>
      <c r="AE481" s="19"/>
      <c r="AF481" s="19"/>
      <c r="AG481" s="19"/>
      <c r="AH481" s="19">
        <v>108884</v>
      </c>
      <c r="AI481" s="19">
        <v>1</v>
      </c>
      <c r="AJ481" s="19"/>
      <c r="AK481" s="19"/>
      <c r="AL481" s="19"/>
      <c r="AM481" s="19"/>
      <c r="AN481" s="19"/>
      <c r="AO481" s="19">
        <v>2.06</v>
      </c>
      <c r="AP481" s="19" t="s">
        <v>1519</v>
      </c>
      <c r="AQ481" s="19" t="s">
        <v>1502</v>
      </c>
      <c r="AR481" s="19" t="s">
        <v>1540</v>
      </c>
      <c r="AS481" s="19" t="s">
        <v>1562</v>
      </c>
      <c r="AT481" s="19" t="s">
        <v>1563</v>
      </c>
      <c r="AU481" s="19" t="s">
        <v>1564</v>
      </c>
      <c r="AV481" s="19" t="s">
        <v>1565</v>
      </c>
      <c r="AW481" s="19">
        <v>2005</v>
      </c>
      <c r="AX481" s="19">
        <v>3</v>
      </c>
      <c r="AY481" s="19" t="s">
        <v>1566</v>
      </c>
      <c r="AZ481" s="19" t="s">
        <v>1567</v>
      </c>
      <c r="BA481" s="19">
        <v>2006</v>
      </c>
      <c r="BB481" t="str">
        <f>VLOOKUP(AC481,CTCwiretagcode!A$2:C$708,3,FALSE)</f>
        <v>SAM</v>
      </c>
      <c r="BC481" t="str">
        <f t="shared" si="15"/>
        <v>Tr</v>
      </c>
      <c r="BD481">
        <f t="shared" si="16"/>
        <v>3</v>
      </c>
    </row>
    <row r="482" spans="1:56" x14ac:dyDescent="0.25">
      <c r="A482" s="19" t="s">
        <v>1501</v>
      </c>
      <c r="B482" s="19">
        <v>4.0999999999999996</v>
      </c>
      <c r="C482" s="19">
        <v>20130329</v>
      </c>
      <c r="D482" s="19" t="s">
        <v>41</v>
      </c>
      <c r="E482" s="19" t="s">
        <v>41</v>
      </c>
      <c r="F482" s="19">
        <v>2066377</v>
      </c>
      <c r="G482" s="19">
        <v>1</v>
      </c>
      <c r="H482" s="19">
        <v>2009</v>
      </c>
      <c r="I482" s="19">
        <v>20090818</v>
      </c>
      <c r="J482" s="19" t="s">
        <v>1501</v>
      </c>
      <c r="K482" s="19">
        <v>6</v>
      </c>
      <c r="L482" s="19">
        <v>34</v>
      </c>
      <c r="M482" s="19">
        <v>23</v>
      </c>
      <c r="N482" s="19">
        <v>14</v>
      </c>
      <c r="O482" s="19" t="s">
        <v>1502</v>
      </c>
      <c r="P482" s="19">
        <v>5</v>
      </c>
      <c r="Q482" s="19" t="s">
        <v>1518</v>
      </c>
      <c r="R482" s="19"/>
      <c r="S482" s="19">
        <v>5000</v>
      </c>
      <c r="T482" s="19" t="s">
        <v>110</v>
      </c>
      <c r="U482" s="19"/>
      <c r="V482" s="19"/>
      <c r="W482" s="19"/>
      <c r="X482" s="19">
        <v>930</v>
      </c>
      <c r="Y482" s="19">
        <v>0</v>
      </c>
      <c r="Z482" s="19">
        <v>1</v>
      </c>
      <c r="AA482" s="19" t="s">
        <v>48</v>
      </c>
      <c r="AB482" s="19">
        <v>1</v>
      </c>
      <c r="AC482" s="19">
        <v>633369</v>
      </c>
      <c r="AD482" s="19">
        <v>12</v>
      </c>
      <c r="AE482" s="19"/>
      <c r="AF482" s="19"/>
      <c r="AG482" s="19"/>
      <c r="AH482" s="19">
        <v>108884</v>
      </c>
      <c r="AI482" s="19">
        <v>1</v>
      </c>
      <c r="AJ482" s="19"/>
      <c r="AK482" s="19"/>
      <c r="AL482" s="19"/>
      <c r="AM482" s="19"/>
      <c r="AN482" s="19"/>
      <c r="AO482" s="19">
        <v>2.06</v>
      </c>
      <c r="AP482" s="19" t="s">
        <v>1519</v>
      </c>
      <c r="AQ482" s="19" t="s">
        <v>1502</v>
      </c>
      <c r="AR482" s="19" t="s">
        <v>1540</v>
      </c>
      <c r="AS482" s="19" t="s">
        <v>1562</v>
      </c>
      <c r="AT482" s="19" t="s">
        <v>1563</v>
      </c>
      <c r="AU482" s="19" t="s">
        <v>1564</v>
      </c>
      <c r="AV482" s="19" t="s">
        <v>1565</v>
      </c>
      <c r="AW482" s="19">
        <v>2005</v>
      </c>
      <c r="AX482" s="19">
        <v>3</v>
      </c>
      <c r="AY482" s="19" t="s">
        <v>1566</v>
      </c>
      <c r="AZ482" s="19" t="s">
        <v>1567</v>
      </c>
      <c r="BA482" s="19">
        <v>2006</v>
      </c>
      <c r="BB482" t="str">
        <f>VLOOKUP(AC482,CTCwiretagcode!A$2:C$708,3,FALSE)</f>
        <v>SAM</v>
      </c>
      <c r="BC482" t="str">
        <f t="shared" si="15"/>
        <v>NT</v>
      </c>
      <c r="BD482">
        <f t="shared" si="16"/>
        <v>3</v>
      </c>
    </row>
    <row r="483" spans="1:56" x14ac:dyDescent="0.25">
      <c r="A483" s="19" t="s">
        <v>1501</v>
      </c>
      <c r="B483" s="19">
        <v>4.0999999999999996</v>
      </c>
      <c r="C483" s="19">
        <v>20130329</v>
      </c>
      <c r="D483" s="19" t="s">
        <v>41</v>
      </c>
      <c r="E483" s="19" t="s">
        <v>41</v>
      </c>
      <c r="F483" s="19">
        <v>2076818</v>
      </c>
      <c r="G483" s="19">
        <v>1</v>
      </c>
      <c r="H483" s="19">
        <v>2009</v>
      </c>
      <c r="I483" s="19">
        <v>20090818</v>
      </c>
      <c r="J483" s="19" t="s">
        <v>1501</v>
      </c>
      <c r="K483" s="19">
        <v>6</v>
      </c>
      <c r="L483" s="19">
        <v>34</v>
      </c>
      <c r="M483" s="19">
        <v>23</v>
      </c>
      <c r="N483" s="19">
        <v>17</v>
      </c>
      <c r="O483" s="19" t="s">
        <v>1502</v>
      </c>
      <c r="P483" s="19">
        <v>5</v>
      </c>
      <c r="Q483" s="19" t="s">
        <v>1518</v>
      </c>
      <c r="R483" s="19"/>
      <c r="S483" s="19">
        <v>5000</v>
      </c>
      <c r="T483" s="19" t="s">
        <v>45</v>
      </c>
      <c r="U483" s="19"/>
      <c r="V483" s="19"/>
      <c r="W483" s="19"/>
      <c r="X483" s="19">
        <v>840</v>
      </c>
      <c r="Y483" s="19">
        <v>0</v>
      </c>
      <c r="Z483" s="19">
        <v>1</v>
      </c>
      <c r="AA483" s="19" t="s">
        <v>48</v>
      </c>
      <c r="AB483" s="19">
        <v>1</v>
      </c>
      <c r="AC483" s="19">
        <v>633369</v>
      </c>
      <c r="AD483" s="19">
        <v>12</v>
      </c>
      <c r="AE483" s="19"/>
      <c r="AF483" s="19"/>
      <c r="AG483" s="19"/>
      <c r="AH483" s="19">
        <v>108884</v>
      </c>
      <c r="AI483" s="19">
        <v>1</v>
      </c>
      <c r="AJ483" s="19"/>
      <c r="AK483" s="19"/>
      <c r="AL483" s="19"/>
      <c r="AM483" s="19"/>
      <c r="AN483" s="19"/>
      <c r="AO483" s="19">
        <v>2.06</v>
      </c>
      <c r="AP483" s="19" t="s">
        <v>1519</v>
      </c>
      <c r="AQ483" s="19" t="s">
        <v>1502</v>
      </c>
      <c r="AR483" s="19" t="s">
        <v>1540</v>
      </c>
      <c r="AS483" s="19" t="s">
        <v>1562</v>
      </c>
      <c r="AT483" s="19" t="s">
        <v>1563</v>
      </c>
      <c r="AU483" s="19" t="s">
        <v>1564</v>
      </c>
      <c r="AV483" s="19" t="s">
        <v>1565</v>
      </c>
      <c r="AW483" s="19">
        <v>2005</v>
      </c>
      <c r="AX483" s="19">
        <v>3</v>
      </c>
      <c r="AY483" s="19" t="s">
        <v>1566</v>
      </c>
      <c r="AZ483" s="19" t="s">
        <v>1567</v>
      </c>
      <c r="BA483" s="19">
        <v>2006</v>
      </c>
      <c r="BB483" t="str">
        <f>VLOOKUP(AC483,CTCwiretagcode!A$2:C$708,3,FALSE)</f>
        <v>SAM</v>
      </c>
      <c r="BC483" t="str">
        <f t="shared" si="15"/>
        <v>Tr</v>
      </c>
      <c r="BD483">
        <f t="shared" si="16"/>
        <v>3</v>
      </c>
    </row>
    <row r="484" spans="1:56" x14ac:dyDescent="0.25">
      <c r="A484" s="19" t="s">
        <v>1501</v>
      </c>
      <c r="B484" s="19">
        <v>4.0999999999999996</v>
      </c>
      <c r="C484" s="19">
        <v>20130329</v>
      </c>
      <c r="D484" s="19" t="s">
        <v>41</v>
      </c>
      <c r="E484" s="19" t="s">
        <v>41</v>
      </c>
      <c r="F484" s="19">
        <v>2066083</v>
      </c>
      <c r="G484" s="19">
        <v>1</v>
      </c>
      <c r="H484" s="19">
        <v>2009</v>
      </c>
      <c r="I484" s="19">
        <v>20090818</v>
      </c>
      <c r="J484" s="19" t="s">
        <v>1501</v>
      </c>
      <c r="K484" s="19">
        <v>6</v>
      </c>
      <c r="L484" s="19">
        <v>34</v>
      </c>
      <c r="M484" s="19">
        <v>23</v>
      </c>
      <c r="N484" s="19">
        <v>14</v>
      </c>
      <c r="O484" s="19" t="s">
        <v>1502</v>
      </c>
      <c r="P484" s="19">
        <v>5</v>
      </c>
      <c r="Q484" s="19" t="s">
        <v>1518</v>
      </c>
      <c r="R484" s="19"/>
      <c r="S484" s="19">
        <v>5000</v>
      </c>
      <c r="T484" s="19" t="s">
        <v>110</v>
      </c>
      <c r="U484" s="19"/>
      <c r="V484" s="19"/>
      <c r="W484" s="19"/>
      <c r="X484" s="19">
        <v>730</v>
      </c>
      <c r="Y484" s="19">
        <v>0</v>
      </c>
      <c r="Z484" s="19">
        <v>1</v>
      </c>
      <c r="AA484" s="19" t="s">
        <v>48</v>
      </c>
      <c r="AB484" s="19">
        <v>1</v>
      </c>
      <c r="AC484" s="19">
        <v>633369</v>
      </c>
      <c r="AD484" s="19">
        <v>12</v>
      </c>
      <c r="AE484" s="19"/>
      <c r="AF484" s="19"/>
      <c r="AG484" s="19"/>
      <c r="AH484" s="19">
        <v>108884</v>
      </c>
      <c r="AI484" s="19">
        <v>1</v>
      </c>
      <c r="AJ484" s="19"/>
      <c r="AK484" s="19"/>
      <c r="AL484" s="19"/>
      <c r="AM484" s="19"/>
      <c r="AN484" s="19"/>
      <c r="AO484" s="19">
        <v>2.06</v>
      </c>
      <c r="AP484" s="19" t="s">
        <v>1519</v>
      </c>
      <c r="AQ484" s="19" t="s">
        <v>1502</v>
      </c>
      <c r="AR484" s="19" t="s">
        <v>1540</v>
      </c>
      <c r="AS484" s="19" t="s">
        <v>1562</v>
      </c>
      <c r="AT484" s="19" t="s">
        <v>1563</v>
      </c>
      <c r="AU484" s="19" t="s">
        <v>1564</v>
      </c>
      <c r="AV484" s="19" t="s">
        <v>1565</v>
      </c>
      <c r="AW484" s="19">
        <v>2005</v>
      </c>
      <c r="AX484" s="19">
        <v>3</v>
      </c>
      <c r="AY484" s="19" t="s">
        <v>1566</v>
      </c>
      <c r="AZ484" s="19" t="s">
        <v>1567</v>
      </c>
      <c r="BA484" s="19">
        <v>2006</v>
      </c>
      <c r="BB484" t="str">
        <f>VLOOKUP(AC484,CTCwiretagcode!A$2:C$708,3,FALSE)</f>
        <v>SAM</v>
      </c>
      <c r="BC484" t="str">
        <f t="shared" si="15"/>
        <v>NT</v>
      </c>
      <c r="BD484">
        <f t="shared" si="16"/>
        <v>3</v>
      </c>
    </row>
    <row r="485" spans="1:56" x14ac:dyDescent="0.25">
      <c r="A485" s="19" t="s">
        <v>1501</v>
      </c>
      <c r="B485" s="19">
        <v>4.0999999999999996</v>
      </c>
      <c r="C485" s="19">
        <v>20130329</v>
      </c>
      <c r="D485" s="19" t="s">
        <v>41</v>
      </c>
      <c r="E485" s="19" t="s">
        <v>41</v>
      </c>
      <c r="F485" s="19">
        <v>2066084</v>
      </c>
      <c r="G485" s="19">
        <v>1</v>
      </c>
      <c r="H485" s="19">
        <v>2009</v>
      </c>
      <c r="I485" s="19">
        <v>20090818</v>
      </c>
      <c r="J485" s="19" t="s">
        <v>1501</v>
      </c>
      <c r="K485" s="19">
        <v>6</v>
      </c>
      <c r="L485" s="19">
        <v>34</v>
      </c>
      <c r="M485" s="19">
        <v>23</v>
      </c>
      <c r="N485" s="19">
        <v>14</v>
      </c>
      <c r="O485" s="19" t="s">
        <v>1502</v>
      </c>
      <c r="P485" s="19">
        <v>5</v>
      </c>
      <c r="Q485" s="19" t="s">
        <v>1518</v>
      </c>
      <c r="R485" s="19"/>
      <c r="S485" s="19">
        <v>5000</v>
      </c>
      <c r="T485" s="19" t="s">
        <v>45</v>
      </c>
      <c r="U485" s="19"/>
      <c r="V485" s="19"/>
      <c r="W485" s="19"/>
      <c r="X485" s="19">
        <v>800</v>
      </c>
      <c r="Y485" s="19">
        <v>0</v>
      </c>
      <c r="Z485" s="19">
        <v>1</v>
      </c>
      <c r="AA485" s="19" t="s">
        <v>48</v>
      </c>
      <c r="AB485" s="19">
        <v>1</v>
      </c>
      <c r="AC485" s="19">
        <v>633369</v>
      </c>
      <c r="AD485" s="19">
        <v>12</v>
      </c>
      <c r="AE485" s="19"/>
      <c r="AF485" s="19"/>
      <c r="AG485" s="19"/>
      <c r="AH485" s="19">
        <v>108884</v>
      </c>
      <c r="AI485" s="19">
        <v>1</v>
      </c>
      <c r="AJ485" s="19"/>
      <c r="AK485" s="19"/>
      <c r="AL485" s="19"/>
      <c r="AM485" s="19"/>
      <c r="AN485" s="19"/>
      <c r="AO485" s="19">
        <v>2.06</v>
      </c>
      <c r="AP485" s="19" t="s">
        <v>1519</v>
      </c>
      <c r="AQ485" s="19" t="s">
        <v>1502</v>
      </c>
      <c r="AR485" s="19" t="s">
        <v>1540</v>
      </c>
      <c r="AS485" s="19" t="s">
        <v>1562</v>
      </c>
      <c r="AT485" s="19" t="s">
        <v>1563</v>
      </c>
      <c r="AU485" s="19" t="s">
        <v>1564</v>
      </c>
      <c r="AV485" s="19" t="s">
        <v>1565</v>
      </c>
      <c r="AW485" s="19">
        <v>2005</v>
      </c>
      <c r="AX485" s="19">
        <v>3</v>
      </c>
      <c r="AY485" s="19" t="s">
        <v>1566</v>
      </c>
      <c r="AZ485" s="19" t="s">
        <v>1567</v>
      </c>
      <c r="BA485" s="19">
        <v>2006</v>
      </c>
      <c r="BB485" t="str">
        <f>VLOOKUP(AC485,CTCwiretagcode!A$2:C$708,3,FALSE)</f>
        <v>SAM</v>
      </c>
      <c r="BC485" t="str">
        <f t="shared" si="15"/>
        <v>NT</v>
      </c>
      <c r="BD485">
        <f t="shared" si="16"/>
        <v>3</v>
      </c>
    </row>
    <row r="486" spans="1:56" x14ac:dyDescent="0.25">
      <c r="A486" s="19" t="s">
        <v>1501</v>
      </c>
      <c r="B486" s="19">
        <v>4.0999999999999996</v>
      </c>
      <c r="C486" s="19">
        <v>20130329</v>
      </c>
      <c r="D486" s="19" t="s">
        <v>41</v>
      </c>
      <c r="E486" s="19" t="s">
        <v>41</v>
      </c>
      <c r="F486" s="19">
        <v>2066086</v>
      </c>
      <c r="G486" s="19">
        <v>1</v>
      </c>
      <c r="H486" s="19">
        <v>2009</v>
      </c>
      <c r="I486" s="19">
        <v>20090818</v>
      </c>
      <c r="J486" s="19" t="s">
        <v>1501</v>
      </c>
      <c r="K486" s="19">
        <v>6</v>
      </c>
      <c r="L486" s="19">
        <v>34</v>
      </c>
      <c r="M486" s="19">
        <v>23</v>
      </c>
      <c r="N486" s="19">
        <v>14</v>
      </c>
      <c r="O486" s="19" t="s">
        <v>1502</v>
      </c>
      <c r="P486" s="19">
        <v>5</v>
      </c>
      <c r="Q486" s="19" t="s">
        <v>1518</v>
      </c>
      <c r="R486" s="19"/>
      <c r="S486" s="19">
        <v>5000</v>
      </c>
      <c r="T486" s="19" t="s">
        <v>45</v>
      </c>
      <c r="U486" s="19"/>
      <c r="V486" s="19"/>
      <c r="W486" s="19"/>
      <c r="X486" s="19">
        <v>820</v>
      </c>
      <c r="Y486" s="19">
        <v>0</v>
      </c>
      <c r="Z486" s="19">
        <v>1</v>
      </c>
      <c r="AA486" s="19" t="s">
        <v>48</v>
      </c>
      <c r="AB486" s="19">
        <v>1</v>
      </c>
      <c r="AC486" s="19">
        <v>633369</v>
      </c>
      <c r="AD486" s="19">
        <v>12</v>
      </c>
      <c r="AE486" s="19"/>
      <c r="AF486" s="19"/>
      <c r="AG486" s="19"/>
      <c r="AH486" s="19">
        <v>108884</v>
      </c>
      <c r="AI486" s="19">
        <v>1</v>
      </c>
      <c r="AJ486" s="19"/>
      <c r="AK486" s="19"/>
      <c r="AL486" s="19"/>
      <c r="AM486" s="19"/>
      <c r="AN486" s="19"/>
      <c r="AO486" s="19">
        <v>2.06</v>
      </c>
      <c r="AP486" s="19" t="s">
        <v>1519</v>
      </c>
      <c r="AQ486" s="19" t="s">
        <v>1502</v>
      </c>
      <c r="AR486" s="19" t="s">
        <v>1540</v>
      </c>
      <c r="AS486" s="19" t="s">
        <v>1562</v>
      </c>
      <c r="AT486" s="19" t="s">
        <v>1563</v>
      </c>
      <c r="AU486" s="19" t="s">
        <v>1564</v>
      </c>
      <c r="AV486" s="19" t="s">
        <v>1565</v>
      </c>
      <c r="AW486" s="19">
        <v>2005</v>
      </c>
      <c r="AX486" s="19">
        <v>3</v>
      </c>
      <c r="AY486" s="19" t="s">
        <v>1566</v>
      </c>
      <c r="AZ486" s="19" t="s">
        <v>1567</v>
      </c>
      <c r="BA486" s="19">
        <v>2006</v>
      </c>
      <c r="BB486" t="str">
        <f>VLOOKUP(AC486,CTCwiretagcode!A$2:C$708,3,FALSE)</f>
        <v>SAM</v>
      </c>
      <c r="BC486" t="str">
        <f t="shared" si="15"/>
        <v>NT</v>
      </c>
      <c r="BD486">
        <f t="shared" si="16"/>
        <v>3</v>
      </c>
    </row>
    <row r="487" spans="1:56" x14ac:dyDescent="0.25">
      <c r="A487" s="19" t="s">
        <v>1501</v>
      </c>
      <c r="B487" s="19">
        <v>4.0999999999999996</v>
      </c>
      <c r="C487" s="19">
        <v>20130329</v>
      </c>
      <c r="D487" s="19" t="s">
        <v>41</v>
      </c>
      <c r="E487" s="19" t="s">
        <v>41</v>
      </c>
      <c r="F487" s="19">
        <v>2066088</v>
      </c>
      <c r="G487" s="19">
        <v>1</v>
      </c>
      <c r="H487" s="19">
        <v>2009</v>
      </c>
      <c r="I487" s="19">
        <v>20090818</v>
      </c>
      <c r="J487" s="19" t="s">
        <v>1501</v>
      </c>
      <c r="K487" s="19">
        <v>6</v>
      </c>
      <c r="L487" s="19">
        <v>34</v>
      </c>
      <c r="M487" s="19">
        <v>23</v>
      </c>
      <c r="N487" s="19">
        <v>14</v>
      </c>
      <c r="O487" s="19" t="s">
        <v>1502</v>
      </c>
      <c r="P487" s="19">
        <v>5</v>
      </c>
      <c r="Q487" s="19" t="s">
        <v>1518</v>
      </c>
      <c r="R487" s="19"/>
      <c r="S487" s="19">
        <v>5000</v>
      </c>
      <c r="T487" s="19" t="s">
        <v>110</v>
      </c>
      <c r="U487" s="19"/>
      <c r="V487" s="19"/>
      <c r="W487" s="19"/>
      <c r="X487" s="19">
        <v>770</v>
      </c>
      <c r="Y487" s="19">
        <v>0</v>
      </c>
      <c r="Z487" s="19">
        <v>1</v>
      </c>
      <c r="AA487" s="19" t="s">
        <v>48</v>
      </c>
      <c r="AB487" s="19">
        <v>1</v>
      </c>
      <c r="AC487" s="19">
        <v>633369</v>
      </c>
      <c r="AD487" s="19">
        <v>12</v>
      </c>
      <c r="AE487" s="19"/>
      <c r="AF487" s="19"/>
      <c r="AG487" s="19"/>
      <c r="AH487" s="19">
        <v>108884</v>
      </c>
      <c r="AI487" s="19">
        <v>1</v>
      </c>
      <c r="AJ487" s="19"/>
      <c r="AK487" s="19"/>
      <c r="AL487" s="19"/>
      <c r="AM487" s="19"/>
      <c r="AN487" s="19"/>
      <c r="AO487" s="19">
        <v>2.06</v>
      </c>
      <c r="AP487" s="19" t="s">
        <v>1519</v>
      </c>
      <c r="AQ487" s="19" t="s">
        <v>1502</v>
      </c>
      <c r="AR487" s="19" t="s">
        <v>1540</v>
      </c>
      <c r="AS487" s="19" t="s">
        <v>1562</v>
      </c>
      <c r="AT487" s="19" t="s">
        <v>1563</v>
      </c>
      <c r="AU487" s="19" t="s">
        <v>1564</v>
      </c>
      <c r="AV487" s="19" t="s">
        <v>1565</v>
      </c>
      <c r="AW487" s="19">
        <v>2005</v>
      </c>
      <c r="AX487" s="19">
        <v>3</v>
      </c>
      <c r="AY487" s="19" t="s">
        <v>1566</v>
      </c>
      <c r="AZ487" s="19" t="s">
        <v>1567</v>
      </c>
      <c r="BA487" s="19">
        <v>2006</v>
      </c>
      <c r="BB487" t="str">
        <f>VLOOKUP(AC487,CTCwiretagcode!A$2:C$708,3,FALSE)</f>
        <v>SAM</v>
      </c>
      <c r="BC487" t="str">
        <f t="shared" si="15"/>
        <v>NT</v>
      </c>
      <c r="BD487">
        <f t="shared" si="16"/>
        <v>3</v>
      </c>
    </row>
    <row r="488" spans="1:56" x14ac:dyDescent="0.25">
      <c r="A488" s="19" t="s">
        <v>1501</v>
      </c>
      <c r="B488" s="19">
        <v>4.0999999999999996</v>
      </c>
      <c r="C488" s="19">
        <v>20130329</v>
      </c>
      <c r="D488" s="19" t="s">
        <v>41</v>
      </c>
      <c r="E488" s="19" t="s">
        <v>41</v>
      </c>
      <c r="F488" s="19">
        <v>2066090</v>
      </c>
      <c r="G488" s="19">
        <v>1</v>
      </c>
      <c r="H488" s="19">
        <v>2009</v>
      </c>
      <c r="I488" s="19">
        <v>20090818</v>
      </c>
      <c r="J488" s="19" t="s">
        <v>1501</v>
      </c>
      <c r="K488" s="19">
        <v>6</v>
      </c>
      <c r="L488" s="19">
        <v>34</v>
      </c>
      <c r="M488" s="19">
        <v>23</v>
      </c>
      <c r="N488" s="19">
        <v>14</v>
      </c>
      <c r="O488" s="19" t="s">
        <v>1502</v>
      </c>
      <c r="P488" s="19">
        <v>5</v>
      </c>
      <c r="Q488" s="19" t="s">
        <v>1518</v>
      </c>
      <c r="R488" s="19"/>
      <c r="S488" s="19">
        <v>5000</v>
      </c>
      <c r="T488" s="19"/>
      <c r="U488" s="19"/>
      <c r="V488" s="19"/>
      <c r="W488" s="19"/>
      <c r="X488" s="19">
        <v>850</v>
      </c>
      <c r="Y488" s="19">
        <v>0</v>
      </c>
      <c r="Z488" s="19">
        <v>1</v>
      </c>
      <c r="AA488" s="19" t="s">
        <v>48</v>
      </c>
      <c r="AB488" s="19">
        <v>1</v>
      </c>
      <c r="AC488" s="19">
        <v>633369</v>
      </c>
      <c r="AD488" s="19">
        <v>12</v>
      </c>
      <c r="AE488" s="19"/>
      <c r="AF488" s="19"/>
      <c r="AG488" s="19"/>
      <c r="AH488" s="19">
        <v>108884</v>
      </c>
      <c r="AI488" s="19">
        <v>1</v>
      </c>
      <c r="AJ488" s="19"/>
      <c r="AK488" s="19"/>
      <c r="AL488" s="19"/>
      <c r="AM488" s="19"/>
      <c r="AN488" s="19"/>
      <c r="AO488" s="19">
        <v>2.06</v>
      </c>
      <c r="AP488" s="19" t="s">
        <v>1519</v>
      </c>
      <c r="AQ488" s="19" t="s">
        <v>1502</v>
      </c>
      <c r="AR488" s="19" t="s">
        <v>1540</v>
      </c>
      <c r="AS488" s="19" t="s">
        <v>1562</v>
      </c>
      <c r="AT488" s="19" t="s">
        <v>1563</v>
      </c>
      <c r="AU488" s="19" t="s">
        <v>1564</v>
      </c>
      <c r="AV488" s="19" t="s">
        <v>1565</v>
      </c>
      <c r="AW488" s="19">
        <v>2005</v>
      </c>
      <c r="AX488" s="19">
        <v>3</v>
      </c>
      <c r="AY488" s="19" t="s">
        <v>1566</v>
      </c>
      <c r="AZ488" s="19" t="s">
        <v>1567</v>
      </c>
      <c r="BA488" s="19">
        <v>2006</v>
      </c>
      <c r="BB488" t="str">
        <f>VLOOKUP(AC488,CTCwiretagcode!A$2:C$708,3,FALSE)</f>
        <v>SAM</v>
      </c>
      <c r="BC488" t="str">
        <f t="shared" si="15"/>
        <v>NT</v>
      </c>
      <c r="BD488">
        <f t="shared" si="16"/>
        <v>3</v>
      </c>
    </row>
    <row r="489" spans="1:56" x14ac:dyDescent="0.25">
      <c r="A489" s="19" t="s">
        <v>1501</v>
      </c>
      <c r="B489" s="19">
        <v>4.0999999999999996</v>
      </c>
      <c r="C489" s="19">
        <v>20130329</v>
      </c>
      <c r="D489" s="19" t="s">
        <v>41</v>
      </c>
      <c r="E489" s="19" t="s">
        <v>41</v>
      </c>
      <c r="F489" s="19">
        <v>2066092</v>
      </c>
      <c r="G489" s="19">
        <v>1</v>
      </c>
      <c r="H489" s="19">
        <v>2009</v>
      </c>
      <c r="I489" s="19">
        <v>20090818</v>
      </c>
      <c r="J489" s="19" t="s">
        <v>1501</v>
      </c>
      <c r="K489" s="19">
        <v>6</v>
      </c>
      <c r="L489" s="19">
        <v>34</v>
      </c>
      <c r="M489" s="19">
        <v>23</v>
      </c>
      <c r="N489" s="19">
        <v>14</v>
      </c>
      <c r="O489" s="19" t="s">
        <v>1502</v>
      </c>
      <c r="P489" s="19">
        <v>5</v>
      </c>
      <c r="Q489" s="19" t="s">
        <v>1518</v>
      </c>
      <c r="R489" s="19"/>
      <c r="S489" s="19">
        <v>5000</v>
      </c>
      <c r="T489" s="19" t="s">
        <v>45</v>
      </c>
      <c r="U489" s="19"/>
      <c r="V489" s="19"/>
      <c r="W489" s="19"/>
      <c r="X489" s="19">
        <v>830</v>
      </c>
      <c r="Y489" s="19">
        <v>0</v>
      </c>
      <c r="Z489" s="19">
        <v>1</v>
      </c>
      <c r="AA489" s="19" t="s">
        <v>48</v>
      </c>
      <c r="AB489" s="19">
        <v>1</v>
      </c>
      <c r="AC489" s="19">
        <v>633369</v>
      </c>
      <c r="AD489" s="19">
        <v>12</v>
      </c>
      <c r="AE489" s="19"/>
      <c r="AF489" s="19"/>
      <c r="AG489" s="19"/>
      <c r="AH489" s="19">
        <v>108884</v>
      </c>
      <c r="AI489" s="19">
        <v>1</v>
      </c>
      <c r="AJ489" s="19"/>
      <c r="AK489" s="19"/>
      <c r="AL489" s="19"/>
      <c r="AM489" s="19"/>
      <c r="AN489" s="19"/>
      <c r="AO489" s="19">
        <v>2.06</v>
      </c>
      <c r="AP489" s="19" t="s">
        <v>1519</v>
      </c>
      <c r="AQ489" s="19" t="s">
        <v>1502</v>
      </c>
      <c r="AR489" s="19" t="s">
        <v>1540</v>
      </c>
      <c r="AS489" s="19" t="s">
        <v>1562</v>
      </c>
      <c r="AT489" s="19" t="s">
        <v>1563</v>
      </c>
      <c r="AU489" s="19" t="s">
        <v>1564</v>
      </c>
      <c r="AV489" s="19" t="s">
        <v>1565</v>
      </c>
      <c r="AW489" s="19">
        <v>2005</v>
      </c>
      <c r="AX489" s="19">
        <v>3</v>
      </c>
      <c r="AY489" s="19" t="s">
        <v>1566</v>
      </c>
      <c r="AZ489" s="19" t="s">
        <v>1567</v>
      </c>
      <c r="BA489" s="19">
        <v>2006</v>
      </c>
      <c r="BB489" t="str">
        <f>VLOOKUP(AC489,CTCwiretagcode!A$2:C$708,3,FALSE)</f>
        <v>SAM</v>
      </c>
      <c r="BC489" t="str">
        <f t="shared" si="15"/>
        <v>NT</v>
      </c>
      <c r="BD489">
        <f t="shared" si="16"/>
        <v>3</v>
      </c>
    </row>
    <row r="490" spans="1:56" x14ac:dyDescent="0.25">
      <c r="A490" s="19" t="s">
        <v>1501</v>
      </c>
      <c r="B490" s="19">
        <v>4.0999999999999996</v>
      </c>
      <c r="C490" s="19">
        <v>20130329</v>
      </c>
      <c r="D490" s="19" t="s">
        <v>41</v>
      </c>
      <c r="E490" s="19" t="s">
        <v>41</v>
      </c>
      <c r="F490" s="19">
        <v>2066093</v>
      </c>
      <c r="G490" s="19">
        <v>1</v>
      </c>
      <c r="H490" s="19">
        <v>2009</v>
      </c>
      <c r="I490" s="19">
        <v>20090818</v>
      </c>
      <c r="J490" s="19" t="s">
        <v>1501</v>
      </c>
      <c r="K490" s="19">
        <v>6</v>
      </c>
      <c r="L490" s="19">
        <v>34</v>
      </c>
      <c r="M490" s="19">
        <v>23</v>
      </c>
      <c r="N490" s="19">
        <v>14</v>
      </c>
      <c r="O490" s="19" t="s">
        <v>1502</v>
      </c>
      <c r="P490" s="19">
        <v>5</v>
      </c>
      <c r="Q490" s="19" t="s">
        <v>1518</v>
      </c>
      <c r="R490" s="19"/>
      <c r="S490" s="19">
        <v>5000</v>
      </c>
      <c r="T490" s="19" t="s">
        <v>45</v>
      </c>
      <c r="U490" s="19"/>
      <c r="V490" s="19"/>
      <c r="W490" s="19"/>
      <c r="X490" s="19">
        <v>760</v>
      </c>
      <c r="Y490" s="19">
        <v>0</v>
      </c>
      <c r="Z490" s="19">
        <v>1</v>
      </c>
      <c r="AA490" s="19" t="s">
        <v>48</v>
      </c>
      <c r="AB490" s="19">
        <v>1</v>
      </c>
      <c r="AC490" s="19">
        <v>633369</v>
      </c>
      <c r="AD490" s="19">
        <v>12</v>
      </c>
      <c r="AE490" s="19"/>
      <c r="AF490" s="19"/>
      <c r="AG490" s="19"/>
      <c r="AH490" s="19">
        <v>108884</v>
      </c>
      <c r="AI490" s="19">
        <v>1</v>
      </c>
      <c r="AJ490" s="19"/>
      <c r="AK490" s="19"/>
      <c r="AL490" s="19"/>
      <c r="AM490" s="19"/>
      <c r="AN490" s="19"/>
      <c r="AO490" s="19">
        <v>2.06</v>
      </c>
      <c r="AP490" s="19" t="s">
        <v>1519</v>
      </c>
      <c r="AQ490" s="19" t="s">
        <v>1502</v>
      </c>
      <c r="AR490" s="19" t="s">
        <v>1540</v>
      </c>
      <c r="AS490" s="19" t="s">
        <v>1562</v>
      </c>
      <c r="AT490" s="19" t="s">
        <v>1563</v>
      </c>
      <c r="AU490" s="19" t="s">
        <v>1564</v>
      </c>
      <c r="AV490" s="19" t="s">
        <v>1565</v>
      </c>
      <c r="AW490" s="19">
        <v>2005</v>
      </c>
      <c r="AX490" s="19">
        <v>3</v>
      </c>
      <c r="AY490" s="19" t="s">
        <v>1566</v>
      </c>
      <c r="AZ490" s="19" t="s">
        <v>1567</v>
      </c>
      <c r="BA490" s="19">
        <v>2006</v>
      </c>
      <c r="BB490" t="str">
        <f>VLOOKUP(AC490,CTCwiretagcode!A$2:C$708,3,FALSE)</f>
        <v>SAM</v>
      </c>
      <c r="BC490" t="str">
        <f t="shared" si="15"/>
        <v>NT</v>
      </c>
      <c r="BD490">
        <f t="shared" si="16"/>
        <v>3</v>
      </c>
    </row>
    <row r="491" spans="1:56" x14ac:dyDescent="0.25">
      <c r="A491" s="19" t="s">
        <v>1501</v>
      </c>
      <c r="B491" s="19">
        <v>4.0999999999999996</v>
      </c>
      <c r="C491" s="19">
        <v>20130329</v>
      </c>
      <c r="D491" s="19" t="s">
        <v>41</v>
      </c>
      <c r="E491" s="19" t="s">
        <v>41</v>
      </c>
      <c r="F491" s="19">
        <v>2066070</v>
      </c>
      <c r="G491" s="19">
        <v>1</v>
      </c>
      <c r="H491" s="19">
        <v>2009</v>
      </c>
      <c r="I491" s="19">
        <v>20090818</v>
      </c>
      <c r="J491" s="19" t="s">
        <v>1501</v>
      </c>
      <c r="K491" s="19">
        <v>6</v>
      </c>
      <c r="L491" s="19">
        <v>34</v>
      </c>
      <c r="M491" s="19">
        <v>23</v>
      </c>
      <c r="N491" s="19">
        <v>17</v>
      </c>
      <c r="O491" s="19" t="s">
        <v>1502</v>
      </c>
      <c r="P491" s="19">
        <v>5</v>
      </c>
      <c r="Q491" s="19" t="s">
        <v>1518</v>
      </c>
      <c r="R491" s="19"/>
      <c r="S491" s="19">
        <v>5000</v>
      </c>
      <c r="T491" s="19" t="s">
        <v>45</v>
      </c>
      <c r="U491" s="19"/>
      <c r="V491" s="19"/>
      <c r="W491" s="19"/>
      <c r="X491" s="19">
        <v>900</v>
      </c>
      <c r="Y491" s="19">
        <v>0</v>
      </c>
      <c r="Z491" s="19">
        <v>1</v>
      </c>
      <c r="AA491" s="19" t="s">
        <v>48</v>
      </c>
      <c r="AB491" s="19">
        <v>1</v>
      </c>
      <c r="AC491" s="19">
        <v>633369</v>
      </c>
      <c r="AD491" s="19">
        <v>12</v>
      </c>
      <c r="AE491" s="19"/>
      <c r="AF491" s="19"/>
      <c r="AG491" s="19"/>
      <c r="AH491" s="19">
        <v>108884</v>
      </c>
      <c r="AI491" s="19">
        <v>1</v>
      </c>
      <c r="AJ491" s="19"/>
      <c r="AK491" s="19"/>
      <c r="AL491" s="19"/>
      <c r="AM491" s="19"/>
      <c r="AN491" s="19"/>
      <c r="AO491" s="19">
        <v>2.06</v>
      </c>
      <c r="AP491" s="19" t="s">
        <v>1519</v>
      </c>
      <c r="AQ491" s="19" t="s">
        <v>1502</v>
      </c>
      <c r="AR491" s="19" t="s">
        <v>1540</v>
      </c>
      <c r="AS491" s="19" t="s">
        <v>1562</v>
      </c>
      <c r="AT491" s="19" t="s">
        <v>1563</v>
      </c>
      <c r="AU491" s="19" t="s">
        <v>1564</v>
      </c>
      <c r="AV491" s="19" t="s">
        <v>1565</v>
      </c>
      <c r="AW491" s="19">
        <v>2005</v>
      </c>
      <c r="AX491" s="19">
        <v>3</v>
      </c>
      <c r="AY491" s="19" t="s">
        <v>1566</v>
      </c>
      <c r="AZ491" s="19" t="s">
        <v>1567</v>
      </c>
      <c r="BA491" s="19">
        <v>2006</v>
      </c>
      <c r="BB491" t="str">
        <f>VLOOKUP(AC491,CTCwiretagcode!A$2:C$708,3,FALSE)</f>
        <v>SAM</v>
      </c>
      <c r="BC491" t="str">
        <f t="shared" si="15"/>
        <v>Tr</v>
      </c>
      <c r="BD491">
        <f t="shared" si="16"/>
        <v>3</v>
      </c>
    </row>
    <row r="492" spans="1:56" x14ac:dyDescent="0.25">
      <c r="A492" s="19" t="s">
        <v>1501</v>
      </c>
      <c r="B492" s="19">
        <v>4.0999999999999996</v>
      </c>
      <c r="C492" s="19">
        <v>20130329</v>
      </c>
      <c r="D492" s="19" t="s">
        <v>41</v>
      </c>
      <c r="E492" s="19" t="s">
        <v>41</v>
      </c>
      <c r="F492" s="19">
        <v>2067960</v>
      </c>
      <c r="G492" s="19">
        <v>1</v>
      </c>
      <c r="H492" s="19">
        <v>2009</v>
      </c>
      <c r="I492" s="19">
        <v>20090826</v>
      </c>
      <c r="J492" s="19" t="s">
        <v>1501</v>
      </c>
      <c r="K492" s="19">
        <v>6</v>
      </c>
      <c r="L492" s="19">
        <v>35</v>
      </c>
      <c r="M492" s="19">
        <v>23</v>
      </c>
      <c r="N492" s="19">
        <v>17</v>
      </c>
      <c r="O492" s="19" t="s">
        <v>1502</v>
      </c>
      <c r="P492" s="19">
        <v>5</v>
      </c>
      <c r="Q492" s="19" t="s">
        <v>1518</v>
      </c>
      <c r="R492" s="19"/>
      <c r="S492" s="19">
        <v>5000</v>
      </c>
      <c r="T492" s="19" t="s">
        <v>45</v>
      </c>
      <c r="U492" s="19"/>
      <c r="V492" s="19"/>
      <c r="W492" s="19"/>
      <c r="X492" s="19">
        <v>950</v>
      </c>
      <c r="Y492" s="19">
        <v>0</v>
      </c>
      <c r="Z492" s="19">
        <v>1</v>
      </c>
      <c r="AA492" s="19" t="s">
        <v>48</v>
      </c>
      <c r="AB492" s="19">
        <v>1</v>
      </c>
      <c r="AC492" s="19">
        <v>633369</v>
      </c>
      <c r="AD492" s="19">
        <v>12</v>
      </c>
      <c r="AE492" s="19"/>
      <c r="AF492" s="19"/>
      <c r="AG492" s="19"/>
      <c r="AH492" s="19">
        <v>108885</v>
      </c>
      <c r="AI492" s="19">
        <v>1</v>
      </c>
      <c r="AJ492" s="19"/>
      <c r="AK492" s="19"/>
      <c r="AL492" s="19"/>
      <c r="AM492" s="19"/>
      <c r="AN492" s="19"/>
      <c r="AO492" s="19">
        <v>1.67</v>
      </c>
      <c r="AP492" s="19" t="s">
        <v>1519</v>
      </c>
      <c r="AQ492" s="19" t="s">
        <v>1502</v>
      </c>
      <c r="AR492" s="19" t="s">
        <v>1540</v>
      </c>
      <c r="AS492" s="19" t="s">
        <v>1562</v>
      </c>
      <c r="AT492" s="19" t="s">
        <v>1563</v>
      </c>
      <c r="AU492" s="19" t="s">
        <v>1564</v>
      </c>
      <c r="AV492" s="19" t="s">
        <v>1565</v>
      </c>
      <c r="AW492" s="19">
        <v>2005</v>
      </c>
      <c r="AX492" s="19">
        <v>3</v>
      </c>
      <c r="AY492" s="19" t="s">
        <v>1566</v>
      </c>
      <c r="AZ492" s="19" t="s">
        <v>1567</v>
      </c>
      <c r="BA492" s="19">
        <v>2006</v>
      </c>
      <c r="BB492" t="str">
        <f>VLOOKUP(AC492,CTCwiretagcode!A$2:C$708,3,FALSE)</f>
        <v>SAM</v>
      </c>
      <c r="BC492" t="str">
        <f t="shared" si="15"/>
        <v>Tr</v>
      </c>
      <c r="BD492">
        <f t="shared" si="16"/>
        <v>3</v>
      </c>
    </row>
    <row r="493" spans="1:56" x14ac:dyDescent="0.25">
      <c r="A493" s="19" t="s">
        <v>1501</v>
      </c>
      <c r="B493" s="19">
        <v>4.0999999999999996</v>
      </c>
      <c r="C493" s="19">
        <v>20130329</v>
      </c>
      <c r="D493" s="19" t="s">
        <v>41</v>
      </c>
      <c r="E493" s="19" t="s">
        <v>41</v>
      </c>
      <c r="F493" s="19">
        <v>2067962</v>
      </c>
      <c r="G493" s="19">
        <v>1</v>
      </c>
      <c r="H493" s="19">
        <v>2009</v>
      </c>
      <c r="I493" s="19">
        <v>20090826</v>
      </c>
      <c r="J493" s="19" t="s">
        <v>1501</v>
      </c>
      <c r="K493" s="19">
        <v>6</v>
      </c>
      <c r="L493" s="19">
        <v>35</v>
      </c>
      <c r="M493" s="19">
        <v>23</v>
      </c>
      <c r="N493" s="19">
        <v>17</v>
      </c>
      <c r="O493" s="19" t="s">
        <v>1502</v>
      </c>
      <c r="P493" s="19">
        <v>5</v>
      </c>
      <c r="Q493" s="19" t="s">
        <v>1518</v>
      </c>
      <c r="R493" s="19"/>
      <c r="S493" s="19">
        <v>5000</v>
      </c>
      <c r="T493" s="19" t="s">
        <v>110</v>
      </c>
      <c r="U493" s="19"/>
      <c r="V493" s="19"/>
      <c r="W493" s="19"/>
      <c r="X493" s="19">
        <v>850</v>
      </c>
      <c r="Y493" s="19">
        <v>0</v>
      </c>
      <c r="Z493" s="19">
        <v>1</v>
      </c>
      <c r="AA493" s="19" t="s">
        <v>48</v>
      </c>
      <c r="AB493" s="19">
        <v>1</v>
      </c>
      <c r="AC493" s="19">
        <v>633369</v>
      </c>
      <c r="AD493" s="19">
        <v>12</v>
      </c>
      <c r="AE493" s="19"/>
      <c r="AF493" s="19"/>
      <c r="AG493" s="19"/>
      <c r="AH493" s="19">
        <v>108885</v>
      </c>
      <c r="AI493" s="19">
        <v>1</v>
      </c>
      <c r="AJ493" s="19"/>
      <c r="AK493" s="19"/>
      <c r="AL493" s="19"/>
      <c r="AM493" s="19"/>
      <c r="AN493" s="19"/>
      <c r="AO493" s="19">
        <v>1.67</v>
      </c>
      <c r="AP493" s="19" t="s">
        <v>1519</v>
      </c>
      <c r="AQ493" s="19" t="s">
        <v>1502</v>
      </c>
      <c r="AR493" s="19" t="s">
        <v>1540</v>
      </c>
      <c r="AS493" s="19" t="s">
        <v>1562</v>
      </c>
      <c r="AT493" s="19" t="s">
        <v>1563</v>
      </c>
      <c r="AU493" s="19" t="s">
        <v>1564</v>
      </c>
      <c r="AV493" s="19" t="s">
        <v>1565</v>
      </c>
      <c r="AW493" s="19">
        <v>2005</v>
      </c>
      <c r="AX493" s="19">
        <v>3</v>
      </c>
      <c r="AY493" s="19" t="s">
        <v>1566</v>
      </c>
      <c r="AZ493" s="19" t="s">
        <v>1567</v>
      </c>
      <c r="BA493" s="19">
        <v>2006</v>
      </c>
      <c r="BB493" t="str">
        <f>VLOOKUP(AC493,CTCwiretagcode!A$2:C$708,3,FALSE)</f>
        <v>SAM</v>
      </c>
      <c r="BC493" t="str">
        <f t="shared" si="15"/>
        <v>Tr</v>
      </c>
      <c r="BD493">
        <f t="shared" si="16"/>
        <v>3</v>
      </c>
    </row>
    <row r="494" spans="1:56" x14ac:dyDescent="0.25">
      <c r="A494" s="19" t="s">
        <v>1501</v>
      </c>
      <c r="B494" s="19">
        <v>4.0999999999999996</v>
      </c>
      <c r="C494" s="19">
        <v>20130329</v>
      </c>
      <c r="D494" s="19" t="s">
        <v>41</v>
      </c>
      <c r="E494" s="19" t="s">
        <v>41</v>
      </c>
      <c r="F494" s="19">
        <v>2067963</v>
      </c>
      <c r="G494" s="19">
        <v>1</v>
      </c>
      <c r="H494" s="19">
        <v>2009</v>
      </c>
      <c r="I494" s="19">
        <v>20090826</v>
      </c>
      <c r="J494" s="19" t="s">
        <v>1501</v>
      </c>
      <c r="K494" s="19">
        <v>6</v>
      </c>
      <c r="L494" s="19">
        <v>35</v>
      </c>
      <c r="M494" s="19">
        <v>23</v>
      </c>
      <c r="N494" s="19">
        <v>17</v>
      </c>
      <c r="O494" s="19" t="s">
        <v>1502</v>
      </c>
      <c r="P494" s="19">
        <v>5</v>
      </c>
      <c r="Q494" s="19" t="s">
        <v>1518</v>
      </c>
      <c r="R494" s="19"/>
      <c r="S494" s="19">
        <v>5000</v>
      </c>
      <c r="T494" s="19" t="s">
        <v>110</v>
      </c>
      <c r="U494" s="19"/>
      <c r="V494" s="19"/>
      <c r="W494" s="19"/>
      <c r="X494" s="19">
        <v>960</v>
      </c>
      <c r="Y494" s="19">
        <v>0</v>
      </c>
      <c r="Z494" s="19">
        <v>1</v>
      </c>
      <c r="AA494" s="19" t="s">
        <v>48</v>
      </c>
      <c r="AB494" s="19">
        <v>1</v>
      </c>
      <c r="AC494" s="19">
        <v>633369</v>
      </c>
      <c r="AD494" s="19">
        <v>12</v>
      </c>
      <c r="AE494" s="19"/>
      <c r="AF494" s="19"/>
      <c r="AG494" s="19"/>
      <c r="AH494" s="19">
        <v>108885</v>
      </c>
      <c r="AI494" s="19">
        <v>1</v>
      </c>
      <c r="AJ494" s="19"/>
      <c r="AK494" s="19"/>
      <c r="AL494" s="19"/>
      <c r="AM494" s="19"/>
      <c r="AN494" s="19"/>
      <c r="AO494" s="19">
        <v>1.67</v>
      </c>
      <c r="AP494" s="19" t="s">
        <v>1519</v>
      </c>
      <c r="AQ494" s="19" t="s">
        <v>1502</v>
      </c>
      <c r="AR494" s="19" t="s">
        <v>1540</v>
      </c>
      <c r="AS494" s="19" t="s">
        <v>1562</v>
      </c>
      <c r="AT494" s="19" t="s">
        <v>1563</v>
      </c>
      <c r="AU494" s="19" t="s">
        <v>1564</v>
      </c>
      <c r="AV494" s="19" t="s">
        <v>1565</v>
      </c>
      <c r="AW494" s="19">
        <v>2005</v>
      </c>
      <c r="AX494" s="19">
        <v>3</v>
      </c>
      <c r="AY494" s="19" t="s">
        <v>1566</v>
      </c>
      <c r="AZ494" s="19" t="s">
        <v>1567</v>
      </c>
      <c r="BA494" s="19">
        <v>2006</v>
      </c>
      <c r="BB494" t="str">
        <f>VLOOKUP(AC494,CTCwiretagcode!A$2:C$708,3,FALSE)</f>
        <v>SAM</v>
      </c>
      <c r="BC494" t="str">
        <f t="shared" si="15"/>
        <v>Tr</v>
      </c>
      <c r="BD494">
        <f t="shared" si="16"/>
        <v>3</v>
      </c>
    </row>
    <row r="495" spans="1:56" x14ac:dyDescent="0.25">
      <c r="A495" s="19" t="s">
        <v>1501</v>
      </c>
      <c r="B495" s="19">
        <v>4.0999999999999996</v>
      </c>
      <c r="C495" s="19">
        <v>20130329</v>
      </c>
      <c r="D495" s="19" t="s">
        <v>41</v>
      </c>
      <c r="E495" s="19" t="s">
        <v>41</v>
      </c>
      <c r="F495" s="19">
        <v>2067971</v>
      </c>
      <c r="G495" s="19">
        <v>1</v>
      </c>
      <c r="H495" s="19">
        <v>2009</v>
      </c>
      <c r="I495" s="19">
        <v>20090826</v>
      </c>
      <c r="J495" s="19" t="s">
        <v>1501</v>
      </c>
      <c r="K495" s="19">
        <v>6</v>
      </c>
      <c r="L495" s="19">
        <v>35</v>
      </c>
      <c r="M495" s="19">
        <v>23</v>
      </c>
      <c r="N495" s="19">
        <v>17</v>
      </c>
      <c r="O495" s="19" t="s">
        <v>1502</v>
      </c>
      <c r="P495" s="19">
        <v>5</v>
      </c>
      <c r="Q495" s="19" t="s">
        <v>1518</v>
      </c>
      <c r="R495" s="19"/>
      <c r="S495" s="19">
        <v>5000</v>
      </c>
      <c r="T495" s="19" t="s">
        <v>110</v>
      </c>
      <c r="U495" s="19"/>
      <c r="V495" s="19"/>
      <c r="W495" s="19"/>
      <c r="X495" s="19">
        <v>840</v>
      </c>
      <c r="Y495" s="19">
        <v>0</v>
      </c>
      <c r="Z495" s="19">
        <v>1</v>
      </c>
      <c r="AA495" s="19" t="s">
        <v>48</v>
      </c>
      <c r="AB495" s="19">
        <v>1</v>
      </c>
      <c r="AC495" s="19">
        <v>633369</v>
      </c>
      <c r="AD495" s="19">
        <v>12</v>
      </c>
      <c r="AE495" s="19"/>
      <c r="AF495" s="19"/>
      <c r="AG495" s="19"/>
      <c r="AH495" s="19">
        <v>108885</v>
      </c>
      <c r="AI495" s="19">
        <v>1</v>
      </c>
      <c r="AJ495" s="19"/>
      <c r="AK495" s="19"/>
      <c r="AL495" s="19"/>
      <c r="AM495" s="19"/>
      <c r="AN495" s="19"/>
      <c r="AO495" s="19">
        <v>1.67</v>
      </c>
      <c r="AP495" s="19" t="s">
        <v>1519</v>
      </c>
      <c r="AQ495" s="19" t="s">
        <v>1502</v>
      </c>
      <c r="AR495" s="19" t="s">
        <v>1540</v>
      </c>
      <c r="AS495" s="19" t="s">
        <v>1562</v>
      </c>
      <c r="AT495" s="19" t="s">
        <v>1563</v>
      </c>
      <c r="AU495" s="19" t="s">
        <v>1564</v>
      </c>
      <c r="AV495" s="19" t="s">
        <v>1565</v>
      </c>
      <c r="AW495" s="19">
        <v>2005</v>
      </c>
      <c r="AX495" s="19">
        <v>3</v>
      </c>
      <c r="AY495" s="19" t="s">
        <v>1566</v>
      </c>
      <c r="AZ495" s="19" t="s">
        <v>1567</v>
      </c>
      <c r="BA495" s="19">
        <v>2006</v>
      </c>
      <c r="BB495" t="str">
        <f>VLOOKUP(AC495,CTCwiretagcode!A$2:C$708,3,FALSE)</f>
        <v>SAM</v>
      </c>
      <c r="BC495" t="str">
        <f t="shared" si="15"/>
        <v>Tr</v>
      </c>
      <c r="BD495">
        <f t="shared" si="16"/>
        <v>3</v>
      </c>
    </row>
    <row r="496" spans="1:56" x14ac:dyDescent="0.25">
      <c r="A496" s="19" t="s">
        <v>1501</v>
      </c>
      <c r="B496" s="19">
        <v>4.0999999999999996</v>
      </c>
      <c r="C496" s="19">
        <v>20130329</v>
      </c>
      <c r="D496" s="19" t="s">
        <v>41</v>
      </c>
      <c r="E496" s="19" t="s">
        <v>41</v>
      </c>
      <c r="F496" s="19">
        <v>2067972</v>
      </c>
      <c r="G496" s="19">
        <v>1</v>
      </c>
      <c r="H496" s="19">
        <v>2009</v>
      </c>
      <c r="I496" s="19">
        <v>20090826</v>
      </c>
      <c r="J496" s="19" t="s">
        <v>1501</v>
      </c>
      <c r="K496" s="19">
        <v>6</v>
      </c>
      <c r="L496" s="19">
        <v>35</v>
      </c>
      <c r="M496" s="19">
        <v>23</v>
      </c>
      <c r="N496" s="19">
        <v>17</v>
      </c>
      <c r="O496" s="19" t="s">
        <v>1502</v>
      </c>
      <c r="P496" s="19">
        <v>5</v>
      </c>
      <c r="Q496" s="19" t="s">
        <v>1518</v>
      </c>
      <c r="R496" s="19"/>
      <c r="S496" s="19">
        <v>5000</v>
      </c>
      <c r="T496" s="19" t="s">
        <v>110</v>
      </c>
      <c r="U496" s="19"/>
      <c r="V496" s="19"/>
      <c r="W496" s="19"/>
      <c r="X496" s="19">
        <v>860</v>
      </c>
      <c r="Y496" s="19">
        <v>0</v>
      </c>
      <c r="Z496" s="19">
        <v>1</v>
      </c>
      <c r="AA496" s="19" t="s">
        <v>48</v>
      </c>
      <c r="AB496" s="19">
        <v>1</v>
      </c>
      <c r="AC496" s="19">
        <v>633369</v>
      </c>
      <c r="AD496" s="19">
        <v>12</v>
      </c>
      <c r="AE496" s="19"/>
      <c r="AF496" s="19"/>
      <c r="AG496" s="19"/>
      <c r="AH496" s="19">
        <v>108885</v>
      </c>
      <c r="AI496" s="19">
        <v>1</v>
      </c>
      <c r="AJ496" s="19"/>
      <c r="AK496" s="19"/>
      <c r="AL496" s="19"/>
      <c r="AM496" s="19"/>
      <c r="AN496" s="19"/>
      <c r="AO496" s="19">
        <v>1.67</v>
      </c>
      <c r="AP496" s="19" t="s">
        <v>1519</v>
      </c>
      <c r="AQ496" s="19" t="s">
        <v>1502</v>
      </c>
      <c r="AR496" s="19" t="s">
        <v>1540</v>
      </c>
      <c r="AS496" s="19" t="s">
        <v>1562</v>
      </c>
      <c r="AT496" s="19" t="s">
        <v>1563</v>
      </c>
      <c r="AU496" s="19" t="s">
        <v>1564</v>
      </c>
      <c r="AV496" s="19" t="s">
        <v>1565</v>
      </c>
      <c r="AW496" s="19">
        <v>2005</v>
      </c>
      <c r="AX496" s="19">
        <v>3</v>
      </c>
      <c r="AY496" s="19" t="s">
        <v>1566</v>
      </c>
      <c r="AZ496" s="19" t="s">
        <v>1567</v>
      </c>
      <c r="BA496" s="19">
        <v>2006</v>
      </c>
      <c r="BB496" t="str">
        <f>VLOOKUP(AC496,CTCwiretagcode!A$2:C$708,3,FALSE)</f>
        <v>SAM</v>
      </c>
      <c r="BC496" t="str">
        <f t="shared" si="15"/>
        <v>Tr</v>
      </c>
      <c r="BD496">
        <f t="shared" si="16"/>
        <v>3</v>
      </c>
    </row>
    <row r="497" spans="1:56" x14ac:dyDescent="0.25">
      <c r="A497" s="19" t="s">
        <v>1501</v>
      </c>
      <c r="B497" s="19">
        <v>4.0999999999999996</v>
      </c>
      <c r="C497" s="19">
        <v>20130329</v>
      </c>
      <c r="D497" s="19" t="s">
        <v>41</v>
      </c>
      <c r="E497" s="19" t="s">
        <v>41</v>
      </c>
      <c r="F497" s="19">
        <v>2066013</v>
      </c>
      <c r="G497" s="19">
        <v>1</v>
      </c>
      <c r="H497" s="19">
        <v>2009</v>
      </c>
      <c r="I497" s="19">
        <v>20090827</v>
      </c>
      <c r="J497" s="19" t="s">
        <v>1501</v>
      </c>
      <c r="K497" s="19">
        <v>6</v>
      </c>
      <c r="L497" s="19">
        <v>35</v>
      </c>
      <c r="M497" s="19">
        <v>23</v>
      </c>
      <c r="N497" s="19">
        <v>17</v>
      </c>
      <c r="O497" s="19" t="s">
        <v>1502</v>
      </c>
      <c r="P497" s="19">
        <v>5</v>
      </c>
      <c r="Q497" s="19" t="s">
        <v>1518</v>
      </c>
      <c r="R497" s="19"/>
      <c r="S497" s="19">
        <v>5000</v>
      </c>
      <c r="T497" s="19" t="s">
        <v>110</v>
      </c>
      <c r="U497" s="19"/>
      <c r="V497" s="19"/>
      <c r="W497" s="19"/>
      <c r="X497" s="19">
        <v>870</v>
      </c>
      <c r="Y497" s="19">
        <v>0</v>
      </c>
      <c r="Z497" s="19">
        <v>1</v>
      </c>
      <c r="AA497" s="19" t="s">
        <v>48</v>
      </c>
      <c r="AB497" s="19">
        <v>1</v>
      </c>
      <c r="AC497" s="19">
        <v>633369</v>
      </c>
      <c r="AD497" s="19">
        <v>12</v>
      </c>
      <c r="AE497" s="19"/>
      <c r="AF497" s="19"/>
      <c r="AG497" s="19"/>
      <c r="AH497" s="19">
        <v>108885</v>
      </c>
      <c r="AI497" s="19">
        <v>1</v>
      </c>
      <c r="AJ497" s="19"/>
      <c r="AK497" s="19"/>
      <c r="AL497" s="19"/>
      <c r="AM497" s="19"/>
      <c r="AN497" s="19"/>
      <c r="AO497" s="19">
        <v>1.67</v>
      </c>
      <c r="AP497" s="19" t="s">
        <v>1519</v>
      </c>
      <c r="AQ497" s="19" t="s">
        <v>1502</v>
      </c>
      <c r="AR497" s="19" t="s">
        <v>1540</v>
      </c>
      <c r="AS497" s="19" t="s">
        <v>1562</v>
      </c>
      <c r="AT497" s="19" t="s">
        <v>1563</v>
      </c>
      <c r="AU497" s="19" t="s">
        <v>1564</v>
      </c>
      <c r="AV497" s="19" t="s">
        <v>1565</v>
      </c>
      <c r="AW497" s="19">
        <v>2005</v>
      </c>
      <c r="AX497" s="19">
        <v>3</v>
      </c>
      <c r="AY497" s="19" t="s">
        <v>1566</v>
      </c>
      <c r="AZ497" s="19" t="s">
        <v>1567</v>
      </c>
      <c r="BA497" s="19">
        <v>2006</v>
      </c>
      <c r="BB497" t="str">
        <f>VLOOKUP(AC497,CTCwiretagcode!A$2:C$708,3,FALSE)</f>
        <v>SAM</v>
      </c>
      <c r="BC497" t="str">
        <f t="shared" si="15"/>
        <v>Tr</v>
      </c>
      <c r="BD497">
        <f t="shared" si="16"/>
        <v>3</v>
      </c>
    </row>
    <row r="498" spans="1:56" x14ac:dyDescent="0.25">
      <c r="A498" s="19" t="s">
        <v>1501</v>
      </c>
      <c r="B498" s="19">
        <v>4.0999999999999996</v>
      </c>
      <c r="C498" s="19">
        <v>20130329</v>
      </c>
      <c r="D498" s="19" t="s">
        <v>41</v>
      </c>
      <c r="E498" s="19" t="s">
        <v>41</v>
      </c>
      <c r="F498" s="19">
        <v>2066014</v>
      </c>
      <c r="G498" s="19">
        <v>1</v>
      </c>
      <c r="H498" s="19">
        <v>2009</v>
      </c>
      <c r="I498" s="19">
        <v>20090827</v>
      </c>
      <c r="J498" s="19" t="s">
        <v>1501</v>
      </c>
      <c r="K498" s="19">
        <v>6</v>
      </c>
      <c r="L498" s="19">
        <v>35</v>
      </c>
      <c r="M498" s="19">
        <v>23</v>
      </c>
      <c r="N498" s="19">
        <v>17</v>
      </c>
      <c r="O498" s="19" t="s">
        <v>1502</v>
      </c>
      <c r="P498" s="19">
        <v>5</v>
      </c>
      <c r="Q498" s="19" t="s">
        <v>1518</v>
      </c>
      <c r="R498" s="19"/>
      <c r="S498" s="19">
        <v>5000</v>
      </c>
      <c r="T498" s="19" t="s">
        <v>110</v>
      </c>
      <c r="U498" s="19"/>
      <c r="V498" s="19"/>
      <c r="W498" s="19"/>
      <c r="X498" s="19">
        <v>810</v>
      </c>
      <c r="Y498" s="19">
        <v>0</v>
      </c>
      <c r="Z498" s="19">
        <v>1</v>
      </c>
      <c r="AA498" s="19" t="s">
        <v>48</v>
      </c>
      <c r="AB498" s="19">
        <v>1</v>
      </c>
      <c r="AC498" s="19">
        <v>633369</v>
      </c>
      <c r="AD498" s="19">
        <v>12</v>
      </c>
      <c r="AE498" s="19"/>
      <c r="AF498" s="19"/>
      <c r="AG498" s="19"/>
      <c r="AH498" s="19">
        <v>108885</v>
      </c>
      <c r="AI498" s="19">
        <v>1</v>
      </c>
      <c r="AJ498" s="19"/>
      <c r="AK498" s="19"/>
      <c r="AL498" s="19"/>
      <c r="AM498" s="19"/>
      <c r="AN498" s="19"/>
      <c r="AO498" s="19">
        <v>1.67</v>
      </c>
      <c r="AP498" s="19" t="s">
        <v>1519</v>
      </c>
      <c r="AQ498" s="19" t="s">
        <v>1502</v>
      </c>
      <c r="AR498" s="19" t="s">
        <v>1540</v>
      </c>
      <c r="AS498" s="19" t="s">
        <v>1562</v>
      </c>
      <c r="AT498" s="19" t="s">
        <v>1563</v>
      </c>
      <c r="AU498" s="19" t="s">
        <v>1564</v>
      </c>
      <c r="AV498" s="19" t="s">
        <v>1565</v>
      </c>
      <c r="AW498" s="19">
        <v>2005</v>
      </c>
      <c r="AX498" s="19">
        <v>3</v>
      </c>
      <c r="AY498" s="19" t="s">
        <v>1566</v>
      </c>
      <c r="AZ498" s="19" t="s">
        <v>1567</v>
      </c>
      <c r="BA498" s="19">
        <v>2006</v>
      </c>
      <c r="BB498" t="str">
        <f>VLOOKUP(AC498,CTCwiretagcode!A$2:C$708,3,FALSE)</f>
        <v>SAM</v>
      </c>
      <c r="BC498" t="str">
        <f t="shared" si="15"/>
        <v>Tr</v>
      </c>
      <c r="BD498">
        <f t="shared" si="16"/>
        <v>3</v>
      </c>
    </row>
    <row r="499" spans="1:56" x14ac:dyDescent="0.25">
      <c r="A499" s="19" t="s">
        <v>1501</v>
      </c>
      <c r="B499" s="19">
        <v>4.0999999999999996</v>
      </c>
      <c r="C499" s="19">
        <v>20130329</v>
      </c>
      <c r="D499" s="19" t="s">
        <v>41</v>
      </c>
      <c r="E499" s="19" t="s">
        <v>41</v>
      </c>
      <c r="F499" s="19">
        <v>2066020</v>
      </c>
      <c r="G499" s="19">
        <v>1</v>
      </c>
      <c r="H499" s="19">
        <v>2009</v>
      </c>
      <c r="I499" s="19">
        <v>20090827</v>
      </c>
      <c r="J499" s="19" t="s">
        <v>1501</v>
      </c>
      <c r="K499" s="19">
        <v>6</v>
      </c>
      <c r="L499" s="19">
        <v>35</v>
      </c>
      <c r="M499" s="19">
        <v>23</v>
      </c>
      <c r="N499" s="19">
        <v>17</v>
      </c>
      <c r="O499" s="19" t="s">
        <v>1502</v>
      </c>
      <c r="P499" s="19">
        <v>5</v>
      </c>
      <c r="Q499" s="19" t="s">
        <v>1518</v>
      </c>
      <c r="R499" s="19"/>
      <c r="S499" s="19">
        <v>5000</v>
      </c>
      <c r="T499" s="19" t="s">
        <v>110</v>
      </c>
      <c r="U499" s="19"/>
      <c r="V499" s="19"/>
      <c r="W499" s="19"/>
      <c r="X499" s="19">
        <v>760</v>
      </c>
      <c r="Y499" s="19">
        <v>0</v>
      </c>
      <c r="Z499" s="19">
        <v>1</v>
      </c>
      <c r="AA499" s="19" t="s">
        <v>48</v>
      </c>
      <c r="AB499" s="19">
        <v>1</v>
      </c>
      <c r="AC499" s="19">
        <v>633369</v>
      </c>
      <c r="AD499" s="19">
        <v>12</v>
      </c>
      <c r="AE499" s="19"/>
      <c r="AF499" s="19"/>
      <c r="AG499" s="19"/>
      <c r="AH499" s="19">
        <v>108885</v>
      </c>
      <c r="AI499" s="19">
        <v>1</v>
      </c>
      <c r="AJ499" s="19"/>
      <c r="AK499" s="19"/>
      <c r="AL499" s="19"/>
      <c r="AM499" s="19"/>
      <c r="AN499" s="19"/>
      <c r="AO499" s="19">
        <v>1.67</v>
      </c>
      <c r="AP499" s="19" t="s">
        <v>1519</v>
      </c>
      <c r="AQ499" s="19" t="s">
        <v>1502</v>
      </c>
      <c r="AR499" s="19" t="s">
        <v>1540</v>
      </c>
      <c r="AS499" s="19" t="s">
        <v>1562</v>
      </c>
      <c r="AT499" s="19" t="s">
        <v>1563</v>
      </c>
      <c r="AU499" s="19" t="s">
        <v>1564</v>
      </c>
      <c r="AV499" s="19" t="s">
        <v>1565</v>
      </c>
      <c r="AW499" s="19">
        <v>2005</v>
      </c>
      <c r="AX499" s="19">
        <v>3</v>
      </c>
      <c r="AY499" s="19" t="s">
        <v>1566</v>
      </c>
      <c r="AZ499" s="19" t="s">
        <v>1567</v>
      </c>
      <c r="BA499" s="19">
        <v>2006</v>
      </c>
      <c r="BB499" t="str">
        <f>VLOOKUP(AC499,CTCwiretagcode!A$2:C$708,3,FALSE)</f>
        <v>SAM</v>
      </c>
      <c r="BC499" t="str">
        <f t="shared" si="15"/>
        <v>Tr</v>
      </c>
      <c r="BD499">
        <f t="shared" si="16"/>
        <v>3</v>
      </c>
    </row>
    <row r="500" spans="1:56" x14ac:dyDescent="0.25">
      <c r="A500" s="19" t="s">
        <v>1501</v>
      </c>
      <c r="B500" s="19">
        <v>4.0999999999999996</v>
      </c>
      <c r="C500" s="19">
        <v>20130329</v>
      </c>
      <c r="D500" s="19" t="s">
        <v>41</v>
      </c>
      <c r="E500" s="19" t="s">
        <v>41</v>
      </c>
      <c r="F500" s="19">
        <v>2066023</v>
      </c>
      <c r="G500" s="19">
        <v>1</v>
      </c>
      <c r="H500" s="19">
        <v>2009</v>
      </c>
      <c r="I500" s="19">
        <v>20090827</v>
      </c>
      <c r="J500" s="19" t="s">
        <v>1501</v>
      </c>
      <c r="K500" s="19">
        <v>6</v>
      </c>
      <c r="L500" s="19">
        <v>35</v>
      </c>
      <c r="M500" s="19">
        <v>23</v>
      </c>
      <c r="N500" s="19">
        <v>17</v>
      </c>
      <c r="O500" s="19" t="s">
        <v>1502</v>
      </c>
      <c r="P500" s="19">
        <v>5</v>
      </c>
      <c r="Q500" s="19" t="s">
        <v>1518</v>
      </c>
      <c r="R500" s="19"/>
      <c r="S500" s="19">
        <v>5000</v>
      </c>
      <c r="T500" s="19" t="s">
        <v>45</v>
      </c>
      <c r="U500" s="19"/>
      <c r="V500" s="19"/>
      <c r="W500" s="19"/>
      <c r="X500" s="19">
        <v>900</v>
      </c>
      <c r="Y500" s="19">
        <v>0</v>
      </c>
      <c r="Z500" s="19">
        <v>1</v>
      </c>
      <c r="AA500" s="19" t="s">
        <v>48</v>
      </c>
      <c r="AB500" s="19">
        <v>1</v>
      </c>
      <c r="AC500" s="19">
        <v>633369</v>
      </c>
      <c r="AD500" s="19">
        <v>12</v>
      </c>
      <c r="AE500" s="19"/>
      <c r="AF500" s="19"/>
      <c r="AG500" s="19"/>
      <c r="AH500" s="19">
        <v>108885</v>
      </c>
      <c r="AI500" s="19">
        <v>1</v>
      </c>
      <c r="AJ500" s="19"/>
      <c r="AK500" s="19"/>
      <c r="AL500" s="19"/>
      <c r="AM500" s="19"/>
      <c r="AN500" s="19"/>
      <c r="AO500" s="19">
        <v>1.67</v>
      </c>
      <c r="AP500" s="19" t="s">
        <v>1519</v>
      </c>
      <c r="AQ500" s="19" t="s">
        <v>1502</v>
      </c>
      <c r="AR500" s="19" t="s">
        <v>1540</v>
      </c>
      <c r="AS500" s="19" t="s">
        <v>1562</v>
      </c>
      <c r="AT500" s="19" t="s">
        <v>1563</v>
      </c>
      <c r="AU500" s="19" t="s">
        <v>1564</v>
      </c>
      <c r="AV500" s="19" t="s">
        <v>1565</v>
      </c>
      <c r="AW500" s="19">
        <v>2005</v>
      </c>
      <c r="AX500" s="19">
        <v>3</v>
      </c>
      <c r="AY500" s="19" t="s">
        <v>1566</v>
      </c>
      <c r="AZ500" s="19" t="s">
        <v>1567</v>
      </c>
      <c r="BA500" s="19">
        <v>2006</v>
      </c>
      <c r="BB500" t="str">
        <f>VLOOKUP(AC500,CTCwiretagcode!A$2:C$708,3,FALSE)</f>
        <v>SAM</v>
      </c>
      <c r="BC500" t="str">
        <f t="shared" si="15"/>
        <v>Tr</v>
      </c>
      <c r="BD500">
        <f t="shared" si="16"/>
        <v>3</v>
      </c>
    </row>
    <row r="501" spans="1:56" x14ac:dyDescent="0.25">
      <c r="A501" s="19" t="s">
        <v>1501</v>
      </c>
      <c r="B501" s="19">
        <v>4.0999999999999996</v>
      </c>
      <c r="C501" s="19">
        <v>20130329</v>
      </c>
      <c r="D501" s="19" t="s">
        <v>41</v>
      </c>
      <c r="E501" s="19" t="s">
        <v>41</v>
      </c>
      <c r="F501" s="19">
        <v>2066024</v>
      </c>
      <c r="G501" s="19">
        <v>1</v>
      </c>
      <c r="H501" s="19">
        <v>2009</v>
      </c>
      <c r="I501" s="19">
        <v>20090827</v>
      </c>
      <c r="J501" s="19" t="s">
        <v>1501</v>
      </c>
      <c r="K501" s="19">
        <v>6</v>
      </c>
      <c r="L501" s="19">
        <v>35</v>
      </c>
      <c r="M501" s="19">
        <v>23</v>
      </c>
      <c r="N501" s="19">
        <v>17</v>
      </c>
      <c r="O501" s="19" t="s">
        <v>1502</v>
      </c>
      <c r="P501" s="19">
        <v>5</v>
      </c>
      <c r="Q501" s="19" t="s">
        <v>1518</v>
      </c>
      <c r="R501" s="19"/>
      <c r="S501" s="19">
        <v>5000</v>
      </c>
      <c r="T501" s="19" t="s">
        <v>110</v>
      </c>
      <c r="U501" s="19"/>
      <c r="V501" s="19"/>
      <c r="W501" s="19"/>
      <c r="X501" s="19">
        <v>900</v>
      </c>
      <c r="Y501" s="19">
        <v>0</v>
      </c>
      <c r="Z501" s="19">
        <v>1</v>
      </c>
      <c r="AA501" s="19" t="s">
        <v>48</v>
      </c>
      <c r="AB501" s="19">
        <v>1</v>
      </c>
      <c r="AC501" s="19">
        <v>633369</v>
      </c>
      <c r="AD501" s="19">
        <v>12</v>
      </c>
      <c r="AE501" s="19"/>
      <c r="AF501" s="19"/>
      <c r="AG501" s="19"/>
      <c r="AH501" s="19">
        <v>108885</v>
      </c>
      <c r="AI501" s="19">
        <v>1</v>
      </c>
      <c r="AJ501" s="19"/>
      <c r="AK501" s="19"/>
      <c r="AL501" s="19"/>
      <c r="AM501" s="19"/>
      <c r="AN501" s="19"/>
      <c r="AO501" s="19">
        <v>1.67</v>
      </c>
      <c r="AP501" s="19" t="s">
        <v>1519</v>
      </c>
      <c r="AQ501" s="19" t="s">
        <v>1502</v>
      </c>
      <c r="AR501" s="19" t="s">
        <v>1540</v>
      </c>
      <c r="AS501" s="19" t="s">
        <v>1562</v>
      </c>
      <c r="AT501" s="19" t="s">
        <v>1563</v>
      </c>
      <c r="AU501" s="19" t="s">
        <v>1564</v>
      </c>
      <c r="AV501" s="19" t="s">
        <v>1565</v>
      </c>
      <c r="AW501" s="19">
        <v>2005</v>
      </c>
      <c r="AX501" s="19">
        <v>3</v>
      </c>
      <c r="AY501" s="19" t="s">
        <v>1566</v>
      </c>
      <c r="AZ501" s="19" t="s">
        <v>1567</v>
      </c>
      <c r="BA501" s="19">
        <v>2006</v>
      </c>
      <c r="BB501" t="str">
        <f>VLOOKUP(AC501,CTCwiretagcode!A$2:C$708,3,FALSE)</f>
        <v>SAM</v>
      </c>
      <c r="BC501" t="str">
        <f t="shared" si="15"/>
        <v>Tr</v>
      </c>
      <c r="BD501">
        <f t="shared" si="16"/>
        <v>3</v>
      </c>
    </row>
    <row r="502" spans="1:56" x14ac:dyDescent="0.25">
      <c r="A502" s="19" t="s">
        <v>1501</v>
      </c>
      <c r="B502" s="19">
        <v>4.0999999999999996</v>
      </c>
      <c r="C502" s="19">
        <v>20130329</v>
      </c>
      <c r="D502" s="19" t="s">
        <v>41</v>
      </c>
      <c r="E502" s="19" t="s">
        <v>41</v>
      </c>
      <c r="F502" s="19">
        <v>2066025</v>
      </c>
      <c r="G502" s="19">
        <v>1</v>
      </c>
      <c r="H502" s="19">
        <v>2009</v>
      </c>
      <c r="I502" s="19">
        <v>20090827</v>
      </c>
      <c r="J502" s="19" t="s">
        <v>1501</v>
      </c>
      <c r="K502" s="19">
        <v>6</v>
      </c>
      <c r="L502" s="19">
        <v>35</v>
      </c>
      <c r="M502" s="19">
        <v>23</v>
      </c>
      <c r="N502" s="19">
        <v>17</v>
      </c>
      <c r="O502" s="19" t="s">
        <v>1502</v>
      </c>
      <c r="P502" s="19">
        <v>5</v>
      </c>
      <c r="Q502" s="19" t="s">
        <v>1518</v>
      </c>
      <c r="R502" s="19"/>
      <c r="S502" s="19">
        <v>5000</v>
      </c>
      <c r="T502" s="19" t="s">
        <v>110</v>
      </c>
      <c r="U502" s="19"/>
      <c r="V502" s="19"/>
      <c r="W502" s="19"/>
      <c r="X502" s="19">
        <v>930</v>
      </c>
      <c r="Y502" s="19">
        <v>0</v>
      </c>
      <c r="Z502" s="19">
        <v>1</v>
      </c>
      <c r="AA502" s="19" t="s">
        <v>48</v>
      </c>
      <c r="AB502" s="19">
        <v>1</v>
      </c>
      <c r="AC502" s="19">
        <v>633369</v>
      </c>
      <c r="AD502" s="19">
        <v>12</v>
      </c>
      <c r="AE502" s="19"/>
      <c r="AF502" s="19"/>
      <c r="AG502" s="19"/>
      <c r="AH502" s="19">
        <v>108885</v>
      </c>
      <c r="AI502" s="19">
        <v>1</v>
      </c>
      <c r="AJ502" s="19"/>
      <c r="AK502" s="19"/>
      <c r="AL502" s="19"/>
      <c r="AM502" s="19"/>
      <c r="AN502" s="19"/>
      <c r="AO502" s="19">
        <v>1.67</v>
      </c>
      <c r="AP502" s="19" t="s">
        <v>1519</v>
      </c>
      <c r="AQ502" s="19" t="s">
        <v>1502</v>
      </c>
      <c r="AR502" s="19" t="s">
        <v>1540</v>
      </c>
      <c r="AS502" s="19" t="s">
        <v>1562</v>
      </c>
      <c r="AT502" s="19" t="s">
        <v>1563</v>
      </c>
      <c r="AU502" s="19" t="s">
        <v>1564</v>
      </c>
      <c r="AV502" s="19" t="s">
        <v>1565</v>
      </c>
      <c r="AW502" s="19">
        <v>2005</v>
      </c>
      <c r="AX502" s="19">
        <v>3</v>
      </c>
      <c r="AY502" s="19" t="s">
        <v>1566</v>
      </c>
      <c r="AZ502" s="19" t="s">
        <v>1567</v>
      </c>
      <c r="BA502" s="19">
        <v>2006</v>
      </c>
      <c r="BB502" t="str">
        <f>VLOOKUP(AC502,CTCwiretagcode!A$2:C$708,3,FALSE)</f>
        <v>SAM</v>
      </c>
      <c r="BC502" t="str">
        <f t="shared" si="15"/>
        <v>Tr</v>
      </c>
      <c r="BD502">
        <f t="shared" si="16"/>
        <v>3</v>
      </c>
    </row>
    <row r="503" spans="1:56" x14ac:dyDescent="0.25">
      <c r="A503" s="19" t="s">
        <v>1501</v>
      </c>
      <c r="B503" s="19">
        <v>4.0999999999999996</v>
      </c>
      <c r="C503" s="19">
        <v>20130329</v>
      </c>
      <c r="D503" s="19" t="s">
        <v>41</v>
      </c>
      <c r="E503" s="19" t="s">
        <v>41</v>
      </c>
      <c r="F503" s="19">
        <v>2066026</v>
      </c>
      <c r="G503" s="19">
        <v>1</v>
      </c>
      <c r="H503" s="19">
        <v>2009</v>
      </c>
      <c r="I503" s="19">
        <v>20090827</v>
      </c>
      <c r="J503" s="19" t="s">
        <v>1501</v>
      </c>
      <c r="K503" s="19">
        <v>6</v>
      </c>
      <c r="L503" s="19">
        <v>35</v>
      </c>
      <c r="M503" s="19">
        <v>23</v>
      </c>
      <c r="N503" s="19">
        <v>17</v>
      </c>
      <c r="O503" s="19" t="s">
        <v>1502</v>
      </c>
      <c r="P503" s="19">
        <v>5</v>
      </c>
      <c r="Q503" s="19" t="s">
        <v>1518</v>
      </c>
      <c r="R503" s="19"/>
      <c r="S503" s="19">
        <v>5000</v>
      </c>
      <c r="T503" s="19" t="s">
        <v>45</v>
      </c>
      <c r="U503" s="19"/>
      <c r="V503" s="19"/>
      <c r="W503" s="19"/>
      <c r="X503" s="19">
        <v>890</v>
      </c>
      <c r="Y503" s="19">
        <v>0</v>
      </c>
      <c r="Z503" s="19">
        <v>1</v>
      </c>
      <c r="AA503" s="19" t="s">
        <v>48</v>
      </c>
      <c r="AB503" s="19">
        <v>1</v>
      </c>
      <c r="AC503" s="19">
        <v>633369</v>
      </c>
      <c r="AD503" s="19">
        <v>12</v>
      </c>
      <c r="AE503" s="19"/>
      <c r="AF503" s="19"/>
      <c r="AG503" s="19"/>
      <c r="AH503" s="19">
        <v>108885</v>
      </c>
      <c r="AI503" s="19">
        <v>1</v>
      </c>
      <c r="AJ503" s="19"/>
      <c r="AK503" s="19"/>
      <c r="AL503" s="19"/>
      <c r="AM503" s="19"/>
      <c r="AN503" s="19"/>
      <c r="AO503" s="19">
        <v>1.67</v>
      </c>
      <c r="AP503" s="19" t="s">
        <v>1519</v>
      </c>
      <c r="AQ503" s="19" t="s">
        <v>1502</v>
      </c>
      <c r="AR503" s="19" t="s">
        <v>1540</v>
      </c>
      <c r="AS503" s="19" t="s">
        <v>1562</v>
      </c>
      <c r="AT503" s="19" t="s">
        <v>1563</v>
      </c>
      <c r="AU503" s="19" t="s">
        <v>1564</v>
      </c>
      <c r="AV503" s="19" t="s">
        <v>1565</v>
      </c>
      <c r="AW503" s="19">
        <v>2005</v>
      </c>
      <c r="AX503" s="19">
        <v>3</v>
      </c>
      <c r="AY503" s="19" t="s">
        <v>1566</v>
      </c>
      <c r="AZ503" s="19" t="s">
        <v>1567</v>
      </c>
      <c r="BA503" s="19">
        <v>2006</v>
      </c>
      <c r="BB503" t="str">
        <f>VLOOKUP(AC503,CTCwiretagcode!A$2:C$708,3,FALSE)</f>
        <v>SAM</v>
      </c>
      <c r="BC503" t="str">
        <f t="shared" si="15"/>
        <v>Tr</v>
      </c>
      <c r="BD503">
        <f t="shared" si="16"/>
        <v>3</v>
      </c>
    </row>
    <row r="504" spans="1:56" x14ac:dyDescent="0.25">
      <c r="A504" s="19" t="s">
        <v>1501</v>
      </c>
      <c r="B504" s="19">
        <v>4.0999999999999996</v>
      </c>
      <c r="C504" s="19">
        <v>20130329</v>
      </c>
      <c r="D504" s="19" t="s">
        <v>41</v>
      </c>
      <c r="E504" s="19" t="s">
        <v>41</v>
      </c>
      <c r="F504" s="19">
        <v>2066029</v>
      </c>
      <c r="G504" s="19">
        <v>1</v>
      </c>
      <c r="H504" s="19">
        <v>2009</v>
      </c>
      <c r="I504" s="19">
        <v>20090827</v>
      </c>
      <c r="J504" s="19" t="s">
        <v>1501</v>
      </c>
      <c r="K504" s="19">
        <v>6</v>
      </c>
      <c r="L504" s="19">
        <v>35</v>
      </c>
      <c r="M504" s="19">
        <v>23</v>
      </c>
      <c r="N504" s="19">
        <v>17</v>
      </c>
      <c r="O504" s="19" t="s">
        <v>1502</v>
      </c>
      <c r="P504" s="19">
        <v>5</v>
      </c>
      <c r="Q504" s="19" t="s">
        <v>1518</v>
      </c>
      <c r="R504" s="19"/>
      <c r="S504" s="19">
        <v>5000</v>
      </c>
      <c r="T504" s="19" t="s">
        <v>110</v>
      </c>
      <c r="U504" s="19"/>
      <c r="V504" s="19"/>
      <c r="W504" s="19"/>
      <c r="X504" s="19">
        <v>740</v>
      </c>
      <c r="Y504" s="19">
        <v>0</v>
      </c>
      <c r="Z504" s="19">
        <v>1</v>
      </c>
      <c r="AA504" s="19" t="s">
        <v>48</v>
      </c>
      <c r="AB504" s="19">
        <v>1</v>
      </c>
      <c r="AC504" s="19">
        <v>633369</v>
      </c>
      <c r="AD504" s="19">
        <v>12</v>
      </c>
      <c r="AE504" s="19"/>
      <c r="AF504" s="19"/>
      <c r="AG504" s="19"/>
      <c r="AH504" s="19">
        <v>108885</v>
      </c>
      <c r="AI504" s="19">
        <v>1</v>
      </c>
      <c r="AJ504" s="19"/>
      <c r="AK504" s="19"/>
      <c r="AL504" s="19"/>
      <c r="AM504" s="19"/>
      <c r="AN504" s="19"/>
      <c r="AO504" s="19">
        <v>1.67</v>
      </c>
      <c r="AP504" s="19" t="s">
        <v>1519</v>
      </c>
      <c r="AQ504" s="19" t="s">
        <v>1502</v>
      </c>
      <c r="AR504" s="19" t="s">
        <v>1540</v>
      </c>
      <c r="AS504" s="19" t="s">
        <v>1562</v>
      </c>
      <c r="AT504" s="19" t="s">
        <v>1563</v>
      </c>
      <c r="AU504" s="19" t="s">
        <v>1564</v>
      </c>
      <c r="AV504" s="19" t="s">
        <v>1565</v>
      </c>
      <c r="AW504" s="19">
        <v>2005</v>
      </c>
      <c r="AX504" s="19">
        <v>3</v>
      </c>
      <c r="AY504" s="19" t="s">
        <v>1566</v>
      </c>
      <c r="AZ504" s="19" t="s">
        <v>1567</v>
      </c>
      <c r="BA504" s="19">
        <v>2006</v>
      </c>
      <c r="BB504" t="str">
        <f>VLOOKUP(AC504,CTCwiretagcode!A$2:C$708,3,FALSE)</f>
        <v>SAM</v>
      </c>
      <c r="BC504" t="str">
        <f t="shared" si="15"/>
        <v>Tr</v>
      </c>
      <c r="BD504">
        <f t="shared" si="16"/>
        <v>3</v>
      </c>
    </row>
    <row r="505" spans="1:56" x14ac:dyDescent="0.25">
      <c r="A505" s="19" t="s">
        <v>1501</v>
      </c>
      <c r="B505" s="19">
        <v>4.0999999999999996</v>
      </c>
      <c r="C505" s="19">
        <v>20130329</v>
      </c>
      <c r="D505" s="19" t="s">
        <v>41</v>
      </c>
      <c r="E505" s="19" t="s">
        <v>41</v>
      </c>
      <c r="F505" s="19">
        <v>2066031</v>
      </c>
      <c r="G505" s="19">
        <v>1</v>
      </c>
      <c r="H505" s="19">
        <v>2009</v>
      </c>
      <c r="I505" s="19">
        <v>20090827</v>
      </c>
      <c r="J505" s="19" t="s">
        <v>1501</v>
      </c>
      <c r="K505" s="19">
        <v>6</v>
      </c>
      <c r="L505" s="19">
        <v>35</v>
      </c>
      <c r="M505" s="19">
        <v>23</v>
      </c>
      <c r="N505" s="19">
        <v>17</v>
      </c>
      <c r="O505" s="19" t="s">
        <v>1502</v>
      </c>
      <c r="P505" s="19">
        <v>5</v>
      </c>
      <c r="Q505" s="19" t="s">
        <v>1518</v>
      </c>
      <c r="R505" s="19"/>
      <c r="S505" s="19">
        <v>5000</v>
      </c>
      <c r="T505" s="19" t="s">
        <v>110</v>
      </c>
      <c r="U505" s="19"/>
      <c r="V505" s="19"/>
      <c r="W505" s="19"/>
      <c r="X505" s="19">
        <v>900</v>
      </c>
      <c r="Y505" s="19">
        <v>0</v>
      </c>
      <c r="Z505" s="19">
        <v>1</v>
      </c>
      <c r="AA505" s="19" t="s">
        <v>48</v>
      </c>
      <c r="AB505" s="19">
        <v>1</v>
      </c>
      <c r="AC505" s="19">
        <v>633369</v>
      </c>
      <c r="AD505" s="19">
        <v>12</v>
      </c>
      <c r="AE505" s="19"/>
      <c r="AF505" s="19"/>
      <c r="AG505" s="19"/>
      <c r="AH505" s="19">
        <v>108885</v>
      </c>
      <c r="AI505" s="19">
        <v>1</v>
      </c>
      <c r="AJ505" s="19"/>
      <c r="AK505" s="19"/>
      <c r="AL505" s="19"/>
      <c r="AM505" s="19"/>
      <c r="AN505" s="19"/>
      <c r="AO505" s="19">
        <v>1.67</v>
      </c>
      <c r="AP505" s="19" t="s">
        <v>1519</v>
      </c>
      <c r="AQ505" s="19" t="s">
        <v>1502</v>
      </c>
      <c r="AR505" s="19" t="s">
        <v>1540</v>
      </c>
      <c r="AS505" s="19" t="s">
        <v>1562</v>
      </c>
      <c r="AT505" s="19" t="s">
        <v>1563</v>
      </c>
      <c r="AU505" s="19" t="s">
        <v>1564</v>
      </c>
      <c r="AV505" s="19" t="s">
        <v>1565</v>
      </c>
      <c r="AW505" s="19">
        <v>2005</v>
      </c>
      <c r="AX505" s="19">
        <v>3</v>
      </c>
      <c r="AY505" s="19" t="s">
        <v>1566</v>
      </c>
      <c r="AZ505" s="19" t="s">
        <v>1567</v>
      </c>
      <c r="BA505" s="19">
        <v>2006</v>
      </c>
      <c r="BB505" t="str">
        <f>VLOOKUP(AC505,CTCwiretagcode!A$2:C$708,3,FALSE)</f>
        <v>SAM</v>
      </c>
      <c r="BC505" t="str">
        <f t="shared" si="15"/>
        <v>Tr</v>
      </c>
      <c r="BD505">
        <f t="shared" si="16"/>
        <v>3</v>
      </c>
    </row>
    <row r="506" spans="1:56" x14ac:dyDescent="0.25">
      <c r="A506" s="19" t="s">
        <v>1501</v>
      </c>
      <c r="B506" s="19">
        <v>4.0999999999999996</v>
      </c>
      <c r="C506" s="19">
        <v>20130329</v>
      </c>
      <c r="D506" s="19" t="s">
        <v>41</v>
      </c>
      <c r="E506" s="19" t="s">
        <v>41</v>
      </c>
      <c r="F506" s="19">
        <v>2065654</v>
      </c>
      <c r="G506" s="19">
        <v>1</v>
      </c>
      <c r="H506" s="19">
        <v>2009</v>
      </c>
      <c r="I506" s="19">
        <v>20090828</v>
      </c>
      <c r="J506" s="19" t="s">
        <v>1501</v>
      </c>
      <c r="K506" s="19">
        <v>6</v>
      </c>
      <c r="L506" s="19">
        <v>35</v>
      </c>
      <c r="M506" s="19">
        <v>23</v>
      </c>
      <c r="N506" s="19">
        <v>14</v>
      </c>
      <c r="O506" s="19" t="s">
        <v>1502</v>
      </c>
      <c r="P506" s="19">
        <v>5</v>
      </c>
      <c r="Q506" s="19" t="s">
        <v>1518</v>
      </c>
      <c r="R506" s="19"/>
      <c r="S506" s="19">
        <v>0</v>
      </c>
      <c r="T506" s="19" t="s">
        <v>45</v>
      </c>
      <c r="U506" s="19"/>
      <c r="V506" s="19"/>
      <c r="W506" s="19"/>
      <c r="X506" s="19">
        <v>810</v>
      </c>
      <c r="Y506" s="19">
        <v>0</v>
      </c>
      <c r="Z506" s="19">
        <v>1</v>
      </c>
      <c r="AA506" s="19" t="s">
        <v>48</v>
      </c>
      <c r="AB506" s="19">
        <v>1</v>
      </c>
      <c r="AC506" s="19">
        <v>633369</v>
      </c>
      <c r="AD506" s="19">
        <v>12</v>
      </c>
      <c r="AE506" s="19"/>
      <c r="AF506" s="19"/>
      <c r="AG506" s="19"/>
      <c r="AH506" s="19">
        <v>108885</v>
      </c>
      <c r="AI506" s="19">
        <v>1</v>
      </c>
      <c r="AJ506" s="19"/>
      <c r="AK506" s="19"/>
      <c r="AL506" s="19"/>
      <c r="AM506" s="19"/>
      <c r="AN506" s="19"/>
      <c r="AO506" s="19">
        <v>1.67</v>
      </c>
      <c r="AP506" s="19" t="s">
        <v>1519</v>
      </c>
      <c r="AQ506" s="19" t="s">
        <v>1502</v>
      </c>
      <c r="AR506" s="19" t="s">
        <v>1540</v>
      </c>
      <c r="AS506" s="19" t="s">
        <v>1562</v>
      </c>
      <c r="AT506" s="19" t="s">
        <v>1563</v>
      </c>
      <c r="AU506" s="19" t="s">
        <v>1564</v>
      </c>
      <c r="AV506" s="19" t="s">
        <v>1565</v>
      </c>
      <c r="AW506" s="19">
        <v>2005</v>
      </c>
      <c r="AX506" s="19">
        <v>3</v>
      </c>
      <c r="AY506" s="19" t="s">
        <v>1566</v>
      </c>
      <c r="AZ506" s="19" t="s">
        <v>1567</v>
      </c>
      <c r="BA506" s="19">
        <v>2006</v>
      </c>
      <c r="BB506" t="str">
        <f>VLOOKUP(AC506,CTCwiretagcode!A$2:C$708,3,FALSE)</f>
        <v>SAM</v>
      </c>
      <c r="BC506" t="str">
        <f t="shared" si="15"/>
        <v>NT</v>
      </c>
      <c r="BD506">
        <f t="shared" si="16"/>
        <v>3</v>
      </c>
    </row>
    <row r="507" spans="1:56" x14ac:dyDescent="0.25">
      <c r="A507" s="19" t="s">
        <v>1501</v>
      </c>
      <c r="B507" s="19">
        <v>4.0999999999999996</v>
      </c>
      <c r="C507" s="19">
        <v>20130329</v>
      </c>
      <c r="D507" s="19" t="s">
        <v>41</v>
      </c>
      <c r="E507" s="19" t="s">
        <v>41</v>
      </c>
      <c r="F507" s="19">
        <v>2065655</v>
      </c>
      <c r="G507" s="19">
        <v>1</v>
      </c>
      <c r="H507" s="19">
        <v>2009</v>
      </c>
      <c r="I507" s="19">
        <v>20090828</v>
      </c>
      <c r="J507" s="19" t="s">
        <v>1501</v>
      </c>
      <c r="K507" s="19">
        <v>6</v>
      </c>
      <c r="L507" s="19">
        <v>35</v>
      </c>
      <c r="M507" s="19">
        <v>23</v>
      </c>
      <c r="N507" s="19">
        <v>14</v>
      </c>
      <c r="O507" s="19" t="s">
        <v>1502</v>
      </c>
      <c r="P507" s="19">
        <v>5</v>
      </c>
      <c r="Q507" s="19" t="s">
        <v>1518</v>
      </c>
      <c r="R507" s="19"/>
      <c r="S507" s="19">
        <v>5000</v>
      </c>
      <c r="T507" s="19" t="s">
        <v>110</v>
      </c>
      <c r="U507" s="19"/>
      <c r="V507" s="19"/>
      <c r="W507" s="19"/>
      <c r="X507" s="19">
        <v>850</v>
      </c>
      <c r="Y507" s="19">
        <v>0</v>
      </c>
      <c r="Z507" s="19">
        <v>1</v>
      </c>
      <c r="AA507" s="19" t="s">
        <v>48</v>
      </c>
      <c r="AB507" s="19">
        <v>1</v>
      </c>
      <c r="AC507" s="19">
        <v>633369</v>
      </c>
      <c r="AD507" s="19">
        <v>12</v>
      </c>
      <c r="AE507" s="19"/>
      <c r="AF507" s="19"/>
      <c r="AG507" s="19"/>
      <c r="AH507" s="19">
        <v>108885</v>
      </c>
      <c r="AI507" s="19">
        <v>1</v>
      </c>
      <c r="AJ507" s="19"/>
      <c r="AK507" s="19"/>
      <c r="AL507" s="19"/>
      <c r="AM507" s="19"/>
      <c r="AN507" s="19"/>
      <c r="AO507" s="19">
        <v>1.67</v>
      </c>
      <c r="AP507" s="19" t="s">
        <v>1519</v>
      </c>
      <c r="AQ507" s="19" t="s">
        <v>1502</v>
      </c>
      <c r="AR507" s="19" t="s">
        <v>1540</v>
      </c>
      <c r="AS507" s="19" t="s">
        <v>1562</v>
      </c>
      <c r="AT507" s="19" t="s">
        <v>1563</v>
      </c>
      <c r="AU507" s="19" t="s">
        <v>1564</v>
      </c>
      <c r="AV507" s="19" t="s">
        <v>1565</v>
      </c>
      <c r="AW507" s="19">
        <v>2005</v>
      </c>
      <c r="AX507" s="19">
        <v>3</v>
      </c>
      <c r="AY507" s="19" t="s">
        <v>1566</v>
      </c>
      <c r="AZ507" s="19" t="s">
        <v>1567</v>
      </c>
      <c r="BA507" s="19">
        <v>2006</v>
      </c>
      <c r="BB507" t="str">
        <f>VLOOKUP(AC507,CTCwiretagcode!A$2:C$708,3,FALSE)</f>
        <v>SAM</v>
      </c>
      <c r="BC507" t="str">
        <f t="shared" si="15"/>
        <v>NT</v>
      </c>
      <c r="BD507">
        <f t="shared" si="16"/>
        <v>3</v>
      </c>
    </row>
    <row r="508" spans="1:56" x14ac:dyDescent="0.25">
      <c r="A508" s="19" t="s">
        <v>1501</v>
      </c>
      <c r="B508" s="19">
        <v>4.0999999999999996</v>
      </c>
      <c r="C508" s="19">
        <v>20130329</v>
      </c>
      <c r="D508" s="19" t="s">
        <v>41</v>
      </c>
      <c r="E508" s="19" t="s">
        <v>41</v>
      </c>
      <c r="F508" s="19">
        <v>2065659</v>
      </c>
      <c r="G508" s="19">
        <v>1</v>
      </c>
      <c r="H508" s="19">
        <v>2009</v>
      </c>
      <c r="I508" s="19">
        <v>20090828</v>
      </c>
      <c r="J508" s="19" t="s">
        <v>1501</v>
      </c>
      <c r="K508" s="19">
        <v>6</v>
      </c>
      <c r="L508" s="19">
        <v>35</v>
      </c>
      <c r="M508" s="19">
        <v>23</v>
      </c>
      <c r="N508" s="19">
        <v>14</v>
      </c>
      <c r="O508" s="19" t="s">
        <v>1502</v>
      </c>
      <c r="P508" s="19">
        <v>5</v>
      </c>
      <c r="Q508" s="19" t="s">
        <v>1518</v>
      </c>
      <c r="R508" s="19"/>
      <c r="S508" s="19">
        <v>5000</v>
      </c>
      <c r="T508" s="19" t="s">
        <v>110</v>
      </c>
      <c r="U508" s="19"/>
      <c r="V508" s="19"/>
      <c r="W508" s="19"/>
      <c r="X508" s="19">
        <v>800</v>
      </c>
      <c r="Y508" s="19">
        <v>0</v>
      </c>
      <c r="Z508" s="19">
        <v>1</v>
      </c>
      <c r="AA508" s="19" t="s">
        <v>48</v>
      </c>
      <c r="AB508" s="19">
        <v>1</v>
      </c>
      <c r="AC508" s="19">
        <v>633369</v>
      </c>
      <c r="AD508" s="19">
        <v>12</v>
      </c>
      <c r="AE508" s="19"/>
      <c r="AF508" s="19"/>
      <c r="AG508" s="19"/>
      <c r="AH508" s="19">
        <v>108885</v>
      </c>
      <c r="AI508" s="19">
        <v>1</v>
      </c>
      <c r="AJ508" s="19"/>
      <c r="AK508" s="19"/>
      <c r="AL508" s="19"/>
      <c r="AM508" s="19"/>
      <c r="AN508" s="19"/>
      <c r="AO508" s="19">
        <v>1.67</v>
      </c>
      <c r="AP508" s="19" t="s">
        <v>1519</v>
      </c>
      <c r="AQ508" s="19" t="s">
        <v>1502</v>
      </c>
      <c r="AR508" s="19" t="s">
        <v>1540</v>
      </c>
      <c r="AS508" s="19" t="s">
        <v>1562</v>
      </c>
      <c r="AT508" s="19" t="s">
        <v>1563</v>
      </c>
      <c r="AU508" s="19" t="s">
        <v>1564</v>
      </c>
      <c r="AV508" s="19" t="s">
        <v>1565</v>
      </c>
      <c r="AW508" s="19">
        <v>2005</v>
      </c>
      <c r="AX508" s="19">
        <v>3</v>
      </c>
      <c r="AY508" s="19" t="s">
        <v>1566</v>
      </c>
      <c r="AZ508" s="19" t="s">
        <v>1567</v>
      </c>
      <c r="BA508" s="19">
        <v>2006</v>
      </c>
      <c r="BB508" t="str">
        <f>VLOOKUP(AC508,CTCwiretagcode!A$2:C$708,3,FALSE)</f>
        <v>SAM</v>
      </c>
      <c r="BC508" t="str">
        <f t="shared" si="15"/>
        <v>NT</v>
      </c>
      <c r="BD508">
        <f t="shared" si="16"/>
        <v>3</v>
      </c>
    </row>
    <row r="509" spans="1:56" x14ac:dyDescent="0.25">
      <c r="A509" s="19" t="s">
        <v>1501</v>
      </c>
      <c r="B509" s="19">
        <v>4.0999999999999996</v>
      </c>
      <c r="C509" s="19">
        <v>20130329</v>
      </c>
      <c r="D509" s="19" t="s">
        <v>41</v>
      </c>
      <c r="E509" s="19" t="s">
        <v>41</v>
      </c>
      <c r="F509" s="19">
        <v>2065662</v>
      </c>
      <c r="G509" s="19">
        <v>1</v>
      </c>
      <c r="H509" s="19">
        <v>2009</v>
      </c>
      <c r="I509" s="19">
        <v>20090828</v>
      </c>
      <c r="J509" s="19" t="s">
        <v>1501</v>
      </c>
      <c r="K509" s="19">
        <v>6</v>
      </c>
      <c r="L509" s="19">
        <v>35</v>
      </c>
      <c r="M509" s="19">
        <v>23</v>
      </c>
      <c r="N509" s="19">
        <v>14</v>
      </c>
      <c r="O509" s="19" t="s">
        <v>1502</v>
      </c>
      <c r="P509" s="19">
        <v>5</v>
      </c>
      <c r="Q509" s="19" t="s">
        <v>1518</v>
      </c>
      <c r="R509" s="19"/>
      <c r="S509" s="19">
        <v>5000</v>
      </c>
      <c r="T509" s="19" t="s">
        <v>110</v>
      </c>
      <c r="U509" s="19"/>
      <c r="V509" s="19"/>
      <c r="W509" s="19"/>
      <c r="X509" s="19">
        <v>820</v>
      </c>
      <c r="Y509" s="19">
        <v>0</v>
      </c>
      <c r="Z509" s="19">
        <v>1</v>
      </c>
      <c r="AA509" s="19" t="s">
        <v>48</v>
      </c>
      <c r="AB509" s="19">
        <v>1</v>
      </c>
      <c r="AC509" s="19">
        <v>633369</v>
      </c>
      <c r="AD509" s="19">
        <v>12</v>
      </c>
      <c r="AE509" s="19"/>
      <c r="AF509" s="19"/>
      <c r="AG509" s="19"/>
      <c r="AH509" s="19">
        <v>108885</v>
      </c>
      <c r="AI509" s="19">
        <v>1</v>
      </c>
      <c r="AJ509" s="19"/>
      <c r="AK509" s="19"/>
      <c r="AL509" s="19"/>
      <c r="AM509" s="19"/>
      <c r="AN509" s="19"/>
      <c r="AO509" s="19">
        <v>1.67</v>
      </c>
      <c r="AP509" s="19" t="s">
        <v>1519</v>
      </c>
      <c r="AQ509" s="19" t="s">
        <v>1502</v>
      </c>
      <c r="AR509" s="19" t="s">
        <v>1540</v>
      </c>
      <c r="AS509" s="19" t="s">
        <v>1562</v>
      </c>
      <c r="AT509" s="19" t="s">
        <v>1563</v>
      </c>
      <c r="AU509" s="19" t="s">
        <v>1564</v>
      </c>
      <c r="AV509" s="19" t="s">
        <v>1565</v>
      </c>
      <c r="AW509" s="19">
        <v>2005</v>
      </c>
      <c r="AX509" s="19">
        <v>3</v>
      </c>
      <c r="AY509" s="19" t="s">
        <v>1566</v>
      </c>
      <c r="AZ509" s="19" t="s">
        <v>1567</v>
      </c>
      <c r="BA509" s="19">
        <v>2006</v>
      </c>
      <c r="BB509" t="str">
        <f>VLOOKUP(AC509,CTCwiretagcode!A$2:C$708,3,FALSE)</f>
        <v>SAM</v>
      </c>
      <c r="BC509" t="str">
        <f t="shared" si="15"/>
        <v>NT</v>
      </c>
      <c r="BD509">
        <f t="shared" si="16"/>
        <v>3</v>
      </c>
    </row>
    <row r="510" spans="1:56" x14ac:dyDescent="0.25">
      <c r="A510" s="19" t="s">
        <v>1501</v>
      </c>
      <c r="B510" s="19">
        <v>4.0999999999999996</v>
      </c>
      <c r="C510" s="19">
        <v>20130329</v>
      </c>
      <c r="D510" s="19" t="s">
        <v>41</v>
      </c>
      <c r="E510" s="19" t="s">
        <v>41</v>
      </c>
      <c r="F510" s="19">
        <v>2074995</v>
      </c>
      <c r="G510" s="19">
        <v>1</v>
      </c>
      <c r="H510" s="19">
        <v>2009</v>
      </c>
      <c r="I510" s="19">
        <v>20090828</v>
      </c>
      <c r="J510" s="19" t="s">
        <v>1501</v>
      </c>
      <c r="K510" s="19">
        <v>6</v>
      </c>
      <c r="L510" s="19">
        <v>35</v>
      </c>
      <c r="M510" s="19">
        <v>23</v>
      </c>
      <c r="N510" s="19">
        <v>17</v>
      </c>
      <c r="O510" s="19" t="s">
        <v>1502</v>
      </c>
      <c r="P510" s="19">
        <v>5</v>
      </c>
      <c r="Q510" s="19" t="s">
        <v>1518</v>
      </c>
      <c r="R510" s="19"/>
      <c r="S510" s="19">
        <v>5000</v>
      </c>
      <c r="T510" s="19" t="s">
        <v>45</v>
      </c>
      <c r="U510" s="19"/>
      <c r="V510" s="19"/>
      <c r="W510" s="19"/>
      <c r="X510" s="19">
        <v>800</v>
      </c>
      <c r="Y510" s="19">
        <v>0</v>
      </c>
      <c r="Z510" s="19">
        <v>1</v>
      </c>
      <c r="AA510" s="19" t="s">
        <v>48</v>
      </c>
      <c r="AB510" s="19">
        <v>1</v>
      </c>
      <c r="AC510" s="19">
        <v>633369</v>
      </c>
      <c r="AD510" s="19">
        <v>12</v>
      </c>
      <c r="AE510" s="19"/>
      <c r="AF510" s="19"/>
      <c r="AG510" s="19"/>
      <c r="AH510" s="19">
        <v>108885</v>
      </c>
      <c r="AI510" s="19">
        <v>1</v>
      </c>
      <c r="AJ510" s="19"/>
      <c r="AK510" s="19"/>
      <c r="AL510" s="19"/>
      <c r="AM510" s="19"/>
      <c r="AN510" s="19"/>
      <c r="AO510" s="19">
        <v>1.67</v>
      </c>
      <c r="AP510" s="19" t="s">
        <v>1519</v>
      </c>
      <c r="AQ510" s="19" t="s">
        <v>1502</v>
      </c>
      <c r="AR510" s="19" t="s">
        <v>1540</v>
      </c>
      <c r="AS510" s="19" t="s">
        <v>1562</v>
      </c>
      <c r="AT510" s="19" t="s">
        <v>1563</v>
      </c>
      <c r="AU510" s="19" t="s">
        <v>1564</v>
      </c>
      <c r="AV510" s="19" t="s">
        <v>1565</v>
      </c>
      <c r="AW510" s="19">
        <v>2005</v>
      </c>
      <c r="AX510" s="19">
        <v>3</v>
      </c>
      <c r="AY510" s="19" t="s">
        <v>1566</v>
      </c>
      <c r="AZ510" s="19" t="s">
        <v>1567</v>
      </c>
      <c r="BA510" s="19">
        <v>2006</v>
      </c>
      <c r="BB510" t="str">
        <f>VLOOKUP(AC510,CTCwiretagcode!A$2:C$708,3,FALSE)</f>
        <v>SAM</v>
      </c>
      <c r="BC510" t="str">
        <f t="shared" si="15"/>
        <v>Tr</v>
      </c>
      <c r="BD510">
        <f t="shared" si="16"/>
        <v>3</v>
      </c>
    </row>
    <row r="511" spans="1:56" x14ac:dyDescent="0.25">
      <c r="A511" s="19" t="s">
        <v>1501</v>
      </c>
      <c r="B511" s="19">
        <v>4.0999999999999996</v>
      </c>
      <c r="C511" s="19">
        <v>20130329</v>
      </c>
      <c r="D511" s="19" t="s">
        <v>41</v>
      </c>
      <c r="E511" s="19" t="s">
        <v>41</v>
      </c>
      <c r="F511" s="19">
        <v>2075003</v>
      </c>
      <c r="G511" s="19">
        <v>1</v>
      </c>
      <c r="H511" s="19">
        <v>2009</v>
      </c>
      <c r="I511" s="19">
        <v>20090828</v>
      </c>
      <c r="J511" s="19" t="s">
        <v>1501</v>
      </c>
      <c r="K511" s="19">
        <v>6</v>
      </c>
      <c r="L511" s="19">
        <v>35</v>
      </c>
      <c r="M511" s="19">
        <v>23</v>
      </c>
      <c r="N511" s="19">
        <v>17</v>
      </c>
      <c r="O511" s="19" t="s">
        <v>1502</v>
      </c>
      <c r="P511" s="19">
        <v>5</v>
      </c>
      <c r="Q511" s="19" t="s">
        <v>1518</v>
      </c>
      <c r="R511" s="19"/>
      <c r="S511" s="19">
        <v>5000</v>
      </c>
      <c r="T511" s="19" t="s">
        <v>110</v>
      </c>
      <c r="U511" s="19"/>
      <c r="V511" s="19"/>
      <c r="W511" s="19"/>
      <c r="X511" s="19">
        <v>730</v>
      </c>
      <c r="Y511" s="19">
        <v>0</v>
      </c>
      <c r="Z511" s="19">
        <v>1</v>
      </c>
      <c r="AA511" s="19" t="s">
        <v>48</v>
      </c>
      <c r="AB511" s="19">
        <v>1</v>
      </c>
      <c r="AC511" s="19">
        <v>633369</v>
      </c>
      <c r="AD511" s="19">
        <v>12</v>
      </c>
      <c r="AE511" s="19"/>
      <c r="AF511" s="19"/>
      <c r="AG511" s="19"/>
      <c r="AH511" s="19">
        <v>108885</v>
      </c>
      <c r="AI511" s="19">
        <v>1</v>
      </c>
      <c r="AJ511" s="19"/>
      <c r="AK511" s="19"/>
      <c r="AL511" s="19"/>
      <c r="AM511" s="19"/>
      <c r="AN511" s="19"/>
      <c r="AO511" s="19">
        <v>1.67</v>
      </c>
      <c r="AP511" s="19" t="s">
        <v>1519</v>
      </c>
      <c r="AQ511" s="19" t="s">
        <v>1502</v>
      </c>
      <c r="AR511" s="19" t="s">
        <v>1540</v>
      </c>
      <c r="AS511" s="19" t="s">
        <v>1562</v>
      </c>
      <c r="AT511" s="19" t="s">
        <v>1563</v>
      </c>
      <c r="AU511" s="19" t="s">
        <v>1564</v>
      </c>
      <c r="AV511" s="19" t="s">
        <v>1565</v>
      </c>
      <c r="AW511" s="19">
        <v>2005</v>
      </c>
      <c r="AX511" s="19">
        <v>3</v>
      </c>
      <c r="AY511" s="19" t="s">
        <v>1566</v>
      </c>
      <c r="AZ511" s="19" t="s">
        <v>1567</v>
      </c>
      <c r="BA511" s="19">
        <v>2006</v>
      </c>
      <c r="BB511" t="str">
        <f>VLOOKUP(AC511,CTCwiretagcode!A$2:C$708,3,FALSE)</f>
        <v>SAM</v>
      </c>
      <c r="BC511" t="str">
        <f t="shared" si="15"/>
        <v>Tr</v>
      </c>
      <c r="BD511">
        <f t="shared" si="16"/>
        <v>3</v>
      </c>
    </row>
    <row r="512" spans="1:56" x14ac:dyDescent="0.25">
      <c r="A512" s="19" t="s">
        <v>1501</v>
      </c>
      <c r="B512" s="19">
        <v>4.0999999999999996</v>
      </c>
      <c r="C512" s="19">
        <v>20130329</v>
      </c>
      <c r="D512" s="19" t="s">
        <v>41</v>
      </c>
      <c r="E512" s="19" t="s">
        <v>41</v>
      </c>
      <c r="F512" s="19">
        <v>2065997</v>
      </c>
      <c r="G512" s="19">
        <v>1</v>
      </c>
      <c r="H512" s="19">
        <v>2009</v>
      </c>
      <c r="I512" s="19">
        <v>20090901</v>
      </c>
      <c r="J512" s="19" t="s">
        <v>1501</v>
      </c>
      <c r="K512" s="19">
        <v>6</v>
      </c>
      <c r="L512" s="19">
        <v>36</v>
      </c>
      <c r="M512" s="19">
        <v>23</v>
      </c>
      <c r="N512" s="19">
        <v>17</v>
      </c>
      <c r="O512" s="19" t="s">
        <v>1502</v>
      </c>
      <c r="P512" s="19">
        <v>5</v>
      </c>
      <c r="Q512" s="19" t="s">
        <v>1518</v>
      </c>
      <c r="R512" s="19"/>
      <c r="S512" s="19">
        <v>5000</v>
      </c>
      <c r="T512" s="19" t="s">
        <v>110</v>
      </c>
      <c r="U512" s="19"/>
      <c r="V512" s="19"/>
      <c r="W512" s="19"/>
      <c r="X512" s="19">
        <v>790</v>
      </c>
      <c r="Y512" s="19">
        <v>0</v>
      </c>
      <c r="Z512" s="19">
        <v>1</v>
      </c>
      <c r="AA512" s="19" t="s">
        <v>48</v>
      </c>
      <c r="AB512" s="19">
        <v>1</v>
      </c>
      <c r="AC512" s="19">
        <v>633369</v>
      </c>
      <c r="AD512" s="19">
        <v>12</v>
      </c>
      <c r="AE512" s="19"/>
      <c r="AF512" s="19"/>
      <c r="AG512" s="19"/>
      <c r="AH512" s="19">
        <v>108887</v>
      </c>
      <c r="AI512" s="19">
        <v>1</v>
      </c>
      <c r="AJ512" s="19"/>
      <c r="AK512" s="19"/>
      <c r="AL512" s="19"/>
      <c r="AM512" s="19"/>
      <c r="AN512" s="19"/>
      <c r="AO512" s="19">
        <v>2.2599999999999998</v>
      </c>
      <c r="AP512" s="19" t="s">
        <v>1519</v>
      </c>
      <c r="AQ512" s="19" t="s">
        <v>1502</v>
      </c>
      <c r="AR512" s="19" t="s">
        <v>1540</v>
      </c>
      <c r="AS512" s="19" t="s">
        <v>1562</v>
      </c>
      <c r="AT512" s="19" t="s">
        <v>1563</v>
      </c>
      <c r="AU512" s="19" t="s">
        <v>1564</v>
      </c>
      <c r="AV512" s="19" t="s">
        <v>1565</v>
      </c>
      <c r="AW512" s="19">
        <v>2005</v>
      </c>
      <c r="AX512" s="19">
        <v>3</v>
      </c>
      <c r="AY512" s="19" t="s">
        <v>1566</v>
      </c>
      <c r="AZ512" s="19" t="s">
        <v>1567</v>
      </c>
      <c r="BA512" s="19">
        <v>2006</v>
      </c>
      <c r="BB512" t="str">
        <f>VLOOKUP(AC512,CTCwiretagcode!A$2:C$708,3,FALSE)</f>
        <v>SAM</v>
      </c>
      <c r="BC512" t="str">
        <f t="shared" si="15"/>
        <v>Tr</v>
      </c>
      <c r="BD512">
        <f t="shared" si="16"/>
        <v>3</v>
      </c>
    </row>
    <row r="513" spans="1:56" x14ac:dyDescent="0.25">
      <c r="A513" s="19" t="s">
        <v>1501</v>
      </c>
      <c r="B513" s="19">
        <v>4.0999999999999996</v>
      </c>
      <c r="C513" s="19">
        <v>20130329</v>
      </c>
      <c r="D513" s="19" t="s">
        <v>41</v>
      </c>
      <c r="E513" s="19" t="s">
        <v>41</v>
      </c>
      <c r="F513" s="19">
        <v>2066001</v>
      </c>
      <c r="G513" s="19">
        <v>1</v>
      </c>
      <c r="H513" s="19">
        <v>2009</v>
      </c>
      <c r="I513" s="19">
        <v>20090901</v>
      </c>
      <c r="J513" s="19" t="s">
        <v>1501</v>
      </c>
      <c r="K513" s="19">
        <v>6</v>
      </c>
      <c r="L513" s="19">
        <v>36</v>
      </c>
      <c r="M513" s="19">
        <v>23</v>
      </c>
      <c r="N513" s="19">
        <v>17</v>
      </c>
      <c r="O513" s="19" t="s">
        <v>1502</v>
      </c>
      <c r="P513" s="19">
        <v>5</v>
      </c>
      <c r="Q513" s="19" t="s">
        <v>1518</v>
      </c>
      <c r="R513" s="19"/>
      <c r="S513" s="19">
        <v>5000</v>
      </c>
      <c r="T513" s="19" t="s">
        <v>110</v>
      </c>
      <c r="U513" s="19"/>
      <c r="V513" s="19"/>
      <c r="W513" s="19"/>
      <c r="X513" s="19">
        <v>900</v>
      </c>
      <c r="Y513" s="19">
        <v>0</v>
      </c>
      <c r="Z513" s="19">
        <v>1</v>
      </c>
      <c r="AA513" s="19" t="s">
        <v>48</v>
      </c>
      <c r="AB513" s="19">
        <v>1</v>
      </c>
      <c r="AC513" s="19">
        <v>633369</v>
      </c>
      <c r="AD513" s="19">
        <v>12</v>
      </c>
      <c r="AE513" s="19"/>
      <c r="AF513" s="19"/>
      <c r="AG513" s="19"/>
      <c r="AH513" s="19">
        <v>108887</v>
      </c>
      <c r="AI513" s="19">
        <v>1</v>
      </c>
      <c r="AJ513" s="19"/>
      <c r="AK513" s="19"/>
      <c r="AL513" s="19"/>
      <c r="AM513" s="19"/>
      <c r="AN513" s="19"/>
      <c r="AO513" s="19">
        <v>2.2599999999999998</v>
      </c>
      <c r="AP513" s="19" t="s">
        <v>1519</v>
      </c>
      <c r="AQ513" s="19" t="s">
        <v>1502</v>
      </c>
      <c r="AR513" s="19" t="s">
        <v>1540</v>
      </c>
      <c r="AS513" s="19" t="s">
        <v>1562</v>
      </c>
      <c r="AT513" s="19" t="s">
        <v>1563</v>
      </c>
      <c r="AU513" s="19" t="s">
        <v>1564</v>
      </c>
      <c r="AV513" s="19" t="s">
        <v>1565</v>
      </c>
      <c r="AW513" s="19">
        <v>2005</v>
      </c>
      <c r="AX513" s="19">
        <v>3</v>
      </c>
      <c r="AY513" s="19" t="s">
        <v>1566</v>
      </c>
      <c r="AZ513" s="19" t="s">
        <v>1567</v>
      </c>
      <c r="BA513" s="19">
        <v>2006</v>
      </c>
      <c r="BB513" t="str">
        <f>VLOOKUP(AC513,CTCwiretagcode!A$2:C$708,3,FALSE)</f>
        <v>SAM</v>
      </c>
      <c r="BC513" t="str">
        <f t="shared" si="15"/>
        <v>Tr</v>
      </c>
      <c r="BD513">
        <f t="shared" si="16"/>
        <v>3</v>
      </c>
    </row>
    <row r="514" spans="1:56" x14ac:dyDescent="0.25">
      <c r="A514" s="19" t="s">
        <v>1501</v>
      </c>
      <c r="B514" s="19">
        <v>4.0999999999999996</v>
      </c>
      <c r="C514" s="19">
        <v>20130329</v>
      </c>
      <c r="D514" s="19" t="s">
        <v>41</v>
      </c>
      <c r="E514" s="19" t="s">
        <v>41</v>
      </c>
      <c r="F514" s="19">
        <v>2066004</v>
      </c>
      <c r="G514" s="19">
        <v>1</v>
      </c>
      <c r="H514" s="19">
        <v>2009</v>
      </c>
      <c r="I514" s="19">
        <v>20090901</v>
      </c>
      <c r="J514" s="19" t="s">
        <v>1501</v>
      </c>
      <c r="K514" s="19">
        <v>6</v>
      </c>
      <c r="L514" s="19">
        <v>36</v>
      </c>
      <c r="M514" s="19">
        <v>23</v>
      </c>
      <c r="N514" s="19">
        <v>17</v>
      </c>
      <c r="O514" s="19" t="s">
        <v>1502</v>
      </c>
      <c r="P514" s="19">
        <v>5</v>
      </c>
      <c r="Q514" s="19" t="s">
        <v>1518</v>
      </c>
      <c r="R514" s="19"/>
      <c r="S514" s="19">
        <v>5000</v>
      </c>
      <c r="T514" s="19" t="s">
        <v>110</v>
      </c>
      <c r="U514" s="19"/>
      <c r="V514" s="19"/>
      <c r="W514" s="19"/>
      <c r="X514" s="19">
        <v>830</v>
      </c>
      <c r="Y514" s="19">
        <v>0</v>
      </c>
      <c r="Z514" s="19">
        <v>1</v>
      </c>
      <c r="AA514" s="19" t="s">
        <v>48</v>
      </c>
      <c r="AB514" s="19">
        <v>1</v>
      </c>
      <c r="AC514" s="19">
        <v>633369</v>
      </c>
      <c r="AD514" s="19">
        <v>12</v>
      </c>
      <c r="AE514" s="19"/>
      <c r="AF514" s="19"/>
      <c r="AG514" s="19"/>
      <c r="AH514" s="19">
        <v>108887</v>
      </c>
      <c r="AI514" s="19">
        <v>1</v>
      </c>
      <c r="AJ514" s="19"/>
      <c r="AK514" s="19"/>
      <c r="AL514" s="19"/>
      <c r="AM514" s="19"/>
      <c r="AN514" s="19"/>
      <c r="AO514" s="19">
        <v>2.2599999999999998</v>
      </c>
      <c r="AP514" s="19" t="s">
        <v>1519</v>
      </c>
      <c r="AQ514" s="19" t="s">
        <v>1502</v>
      </c>
      <c r="AR514" s="19" t="s">
        <v>1540</v>
      </c>
      <c r="AS514" s="19" t="s">
        <v>1562</v>
      </c>
      <c r="AT514" s="19" t="s">
        <v>1563</v>
      </c>
      <c r="AU514" s="19" t="s">
        <v>1564</v>
      </c>
      <c r="AV514" s="19" t="s">
        <v>1565</v>
      </c>
      <c r="AW514" s="19">
        <v>2005</v>
      </c>
      <c r="AX514" s="19">
        <v>3</v>
      </c>
      <c r="AY514" s="19" t="s">
        <v>1566</v>
      </c>
      <c r="AZ514" s="19" t="s">
        <v>1567</v>
      </c>
      <c r="BA514" s="19">
        <v>2006</v>
      </c>
      <c r="BB514" t="str">
        <f>VLOOKUP(AC514,CTCwiretagcode!A$2:C$708,3,FALSE)</f>
        <v>SAM</v>
      </c>
      <c r="BC514" t="str">
        <f t="shared" si="15"/>
        <v>Tr</v>
      </c>
      <c r="BD514">
        <f t="shared" si="16"/>
        <v>3</v>
      </c>
    </row>
    <row r="515" spans="1:56" x14ac:dyDescent="0.25">
      <c r="A515" s="19" t="s">
        <v>1501</v>
      </c>
      <c r="B515" s="19">
        <v>4.0999999999999996</v>
      </c>
      <c r="C515" s="19">
        <v>20130329</v>
      </c>
      <c r="D515" s="19" t="s">
        <v>41</v>
      </c>
      <c r="E515" s="19" t="s">
        <v>41</v>
      </c>
      <c r="F515" s="19">
        <v>2066005</v>
      </c>
      <c r="G515" s="19">
        <v>1</v>
      </c>
      <c r="H515" s="19">
        <v>2009</v>
      </c>
      <c r="I515" s="19">
        <v>20090901</v>
      </c>
      <c r="J515" s="19" t="s">
        <v>1501</v>
      </c>
      <c r="K515" s="19">
        <v>6</v>
      </c>
      <c r="L515" s="19">
        <v>36</v>
      </c>
      <c r="M515" s="19">
        <v>23</v>
      </c>
      <c r="N515" s="19">
        <v>17</v>
      </c>
      <c r="O515" s="19" t="s">
        <v>1502</v>
      </c>
      <c r="P515" s="19">
        <v>5</v>
      </c>
      <c r="Q515" s="19" t="s">
        <v>1518</v>
      </c>
      <c r="R515" s="19"/>
      <c r="S515" s="19">
        <v>5000</v>
      </c>
      <c r="T515" s="19" t="s">
        <v>45</v>
      </c>
      <c r="U515" s="19"/>
      <c r="V515" s="19"/>
      <c r="W515" s="19"/>
      <c r="X515" s="19">
        <v>780</v>
      </c>
      <c r="Y515" s="19">
        <v>0</v>
      </c>
      <c r="Z515" s="19">
        <v>1</v>
      </c>
      <c r="AA515" s="19" t="s">
        <v>48</v>
      </c>
      <c r="AB515" s="19">
        <v>1</v>
      </c>
      <c r="AC515" s="19">
        <v>633369</v>
      </c>
      <c r="AD515" s="19">
        <v>12</v>
      </c>
      <c r="AE515" s="19"/>
      <c r="AF515" s="19"/>
      <c r="AG515" s="19"/>
      <c r="AH515" s="19">
        <v>108887</v>
      </c>
      <c r="AI515" s="19">
        <v>1</v>
      </c>
      <c r="AJ515" s="19"/>
      <c r="AK515" s="19"/>
      <c r="AL515" s="19"/>
      <c r="AM515" s="19"/>
      <c r="AN515" s="19"/>
      <c r="AO515" s="19">
        <v>2.2599999999999998</v>
      </c>
      <c r="AP515" s="19" t="s">
        <v>1519</v>
      </c>
      <c r="AQ515" s="19" t="s">
        <v>1502</v>
      </c>
      <c r="AR515" s="19" t="s">
        <v>1540</v>
      </c>
      <c r="AS515" s="19" t="s">
        <v>1562</v>
      </c>
      <c r="AT515" s="19" t="s">
        <v>1563</v>
      </c>
      <c r="AU515" s="19" t="s">
        <v>1564</v>
      </c>
      <c r="AV515" s="19" t="s">
        <v>1565</v>
      </c>
      <c r="AW515" s="19">
        <v>2005</v>
      </c>
      <c r="AX515" s="19">
        <v>3</v>
      </c>
      <c r="AY515" s="19" t="s">
        <v>1566</v>
      </c>
      <c r="AZ515" s="19" t="s">
        <v>1567</v>
      </c>
      <c r="BA515" s="19">
        <v>2006</v>
      </c>
      <c r="BB515" t="str">
        <f>VLOOKUP(AC515,CTCwiretagcode!A$2:C$708,3,FALSE)</f>
        <v>SAM</v>
      </c>
      <c r="BC515" t="str">
        <f t="shared" ref="BC515:BC578" si="17">VLOOKUP(N515,BF$2:BG$7,2,FALSE)</f>
        <v>Tr</v>
      </c>
      <c r="BD515">
        <f t="shared" ref="BD515:BD578" si="18">IF(MID(I515,5,2)*1&gt;=10,4,3)</f>
        <v>3</v>
      </c>
    </row>
    <row r="516" spans="1:56" x14ac:dyDescent="0.25">
      <c r="A516" s="19" t="s">
        <v>1501</v>
      </c>
      <c r="B516" s="19">
        <v>4.0999999999999996</v>
      </c>
      <c r="C516" s="19">
        <v>20130329</v>
      </c>
      <c r="D516" s="19" t="s">
        <v>41</v>
      </c>
      <c r="E516" s="19" t="s">
        <v>41</v>
      </c>
      <c r="F516" s="19">
        <v>2066009</v>
      </c>
      <c r="G516" s="19">
        <v>1</v>
      </c>
      <c r="H516" s="19">
        <v>2009</v>
      </c>
      <c r="I516" s="19">
        <v>20090901</v>
      </c>
      <c r="J516" s="19" t="s">
        <v>1501</v>
      </c>
      <c r="K516" s="19">
        <v>6</v>
      </c>
      <c r="L516" s="19">
        <v>36</v>
      </c>
      <c r="M516" s="19">
        <v>23</v>
      </c>
      <c r="N516" s="19">
        <v>17</v>
      </c>
      <c r="O516" s="19" t="s">
        <v>1502</v>
      </c>
      <c r="P516" s="19">
        <v>5</v>
      </c>
      <c r="Q516" s="19" t="s">
        <v>1518</v>
      </c>
      <c r="R516" s="19"/>
      <c r="S516" s="19">
        <v>5000</v>
      </c>
      <c r="T516" s="19" t="s">
        <v>110</v>
      </c>
      <c r="U516" s="19"/>
      <c r="V516" s="19"/>
      <c r="W516" s="19"/>
      <c r="X516" s="19">
        <v>840</v>
      </c>
      <c r="Y516" s="19">
        <v>0</v>
      </c>
      <c r="Z516" s="19">
        <v>1</v>
      </c>
      <c r="AA516" s="19" t="s">
        <v>48</v>
      </c>
      <c r="AB516" s="19">
        <v>1</v>
      </c>
      <c r="AC516" s="19">
        <v>633369</v>
      </c>
      <c r="AD516" s="19">
        <v>12</v>
      </c>
      <c r="AE516" s="19"/>
      <c r="AF516" s="19"/>
      <c r="AG516" s="19"/>
      <c r="AH516" s="19">
        <v>108887</v>
      </c>
      <c r="AI516" s="19">
        <v>1</v>
      </c>
      <c r="AJ516" s="19"/>
      <c r="AK516" s="19"/>
      <c r="AL516" s="19"/>
      <c r="AM516" s="19"/>
      <c r="AN516" s="19"/>
      <c r="AO516" s="19">
        <v>2.2599999999999998</v>
      </c>
      <c r="AP516" s="19" t="s">
        <v>1519</v>
      </c>
      <c r="AQ516" s="19" t="s">
        <v>1502</v>
      </c>
      <c r="AR516" s="19" t="s">
        <v>1540</v>
      </c>
      <c r="AS516" s="19" t="s">
        <v>1562</v>
      </c>
      <c r="AT516" s="19" t="s">
        <v>1563</v>
      </c>
      <c r="AU516" s="19" t="s">
        <v>1564</v>
      </c>
      <c r="AV516" s="19" t="s">
        <v>1565</v>
      </c>
      <c r="AW516" s="19">
        <v>2005</v>
      </c>
      <c r="AX516" s="19">
        <v>3</v>
      </c>
      <c r="AY516" s="19" t="s">
        <v>1566</v>
      </c>
      <c r="AZ516" s="19" t="s">
        <v>1567</v>
      </c>
      <c r="BA516" s="19">
        <v>2006</v>
      </c>
      <c r="BB516" t="str">
        <f>VLOOKUP(AC516,CTCwiretagcode!A$2:C$708,3,FALSE)</f>
        <v>SAM</v>
      </c>
      <c r="BC516" t="str">
        <f t="shared" si="17"/>
        <v>Tr</v>
      </c>
      <c r="BD516">
        <f t="shared" si="18"/>
        <v>3</v>
      </c>
    </row>
    <row r="517" spans="1:56" x14ac:dyDescent="0.25">
      <c r="A517" s="19" t="s">
        <v>1501</v>
      </c>
      <c r="B517" s="19">
        <v>4.0999999999999996</v>
      </c>
      <c r="C517" s="19">
        <v>20130329</v>
      </c>
      <c r="D517" s="19" t="s">
        <v>41</v>
      </c>
      <c r="E517" s="19" t="s">
        <v>41</v>
      </c>
      <c r="F517" s="19">
        <v>2066037</v>
      </c>
      <c r="G517" s="19">
        <v>1</v>
      </c>
      <c r="H517" s="19">
        <v>2009</v>
      </c>
      <c r="I517" s="19">
        <v>20090901</v>
      </c>
      <c r="J517" s="19" t="s">
        <v>1501</v>
      </c>
      <c r="K517" s="19">
        <v>6</v>
      </c>
      <c r="L517" s="19">
        <v>36</v>
      </c>
      <c r="M517" s="19">
        <v>23</v>
      </c>
      <c r="N517" s="19">
        <v>14</v>
      </c>
      <c r="O517" s="19" t="s">
        <v>1502</v>
      </c>
      <c r="P517" s="19">
        <v>5</v>
      </c>
      <c r="Q517" s="19" t="s">
        <v>1518</v>
      </c>
      <c r="R517" s="19"/>
      <c r="S517" s="19">
        <v>5000</v>
      </c>
      <c r="T517" s="19" t="s">
        <v>110</v>
      </c>
      <c r="U517" s="19"/>
      <c r="V517" s="19"/>
      <c r="W517" s="19"/>
      <c r="X517" s="19">
        <v>860</v>
      </c>
      <c r="Y517" s="19">
        <v>0</v>
      </c>
      <c r="Z517" s="19">
        <v>1</v>
      </c>
      <c r="AA517" s="19" t="s">
        <v>48</v>
      </c>
      <c r="AB517" s="19">
        <v>1</v>
      </c>
      <c r="AC517" s="19">
        <v>633369</v>
      </c>
      <c r="AD517" s="19">
        <v>12</v>
      </c>
      <c r="AE517" s="19"/>
      <c r="AF517" s="19"/>
      <c r="AG517" s="19"/>
      <c r="AH517" s="19">
        <v>108887</v>
      </c>
      <c r="AI517" s="19">
        <v>1</v>
      </c>
      <c r="AJ517" s="19"/>
      <c r="AK517" s="19"/>
      <c r="AL517" s="19"/>
      <c r="AM517" s="19"/>
      <c r="AN517" s="19"/>
      <c r="AO517" s="19">
        <v>2.2599999999999998</v>
      </c>
      <c r="AP517" s="19" t="s">
        <v>1519</v>
      </c>
      <c r="AQ517" s="19" t="s">
        <v>1502</v>
      </c>
      <c r="AR517" s="19" t="s">
        <v>1540</v>
      </c>
      <c r="AS517" s="19" t="s">
        <v>1562</v>
      </c>
      <c r="AT517" s="19" t="s">
        <v>1563</v>
      </c>
      <c r="AU517" s="19" t="s">
        <v>1564</v>
      </c>
      <c r="AV517" s="19" t="s">
        <v>1565</v>
      </c>
      <c r="AW517" s="19">
        <v>2005</v>
      </c>
      <c r="AX517" s="19">
        <v>3</v>
      </c>
      <c r="AY517" s="19" t="s">
        <v>1566</v>
      </c>
      <c r="AZ517" s="19" t="s">
        <v>1567</v>
      </c>
      <c r="BA517" s="19">
        <v>2006</v>
      </c>
      <c r="BB517" t="str">
        <f>VLOOKUP(AC517,CTCwiretagcode!A$2:C$708,3,FALSE)</f>
        <v>SAM</v>
      </c>
      <c r="BC517" t="str">
        <f t="shared" si="17"/>
        <v>NT</v>
      </c>
      <c r="BD517">
        <f t="shared" si="18"/>
        <v>3</v>
      </c>
    </row>
    <row r="518" spans="1:56" x14ac:dyDescent="0.25">
      <c r="A518" s="19" t="s">
        <v>1501</v>
      </c>
      <c r="B518" s="19">
        <v>4.0999999999999996</v>
      </c>
      <c r="C518" s="19">
        <v>20130329</v>
      </c>
      <c r="D518" s="19" t="s">
        <v>41</v>
      </c>
      <c r="E518" s="19" t="s">
        <v>41</v>
      </c>
      <c r="F518" s="19">
        <v>2066040</v>
      </c>
      <c r="G518" s="19">
        <v>1</v>
      </c>
      <c r="H518" s="19">
        <v>2009</v>
      </c>
      <c r="I518" s="19">
        <v>20090901</v>
      </c>
      <c r="J518" s="19" t="s">
        <v>1501</v>
      </c>
      <c r="K518" s="19">
        <v>6</v>
      </c>
      <c r="L518" s="19">
        <v>36</v>
      </c>
      <c r="M518" s="19">
        <v>23</v>
      </c>
      <c r="N518" s="19">
        <v>14</v>
      </c>
      <c r="O518" s="19" t="s">
        <v>1502</v>
      </c>
      <c r="P518" s="19">
        <v>5</v>
      </c>
      <c r="Q518" s="19" t="s">
        <v>1518</v>
      </c>
      <c r="R518" s="19"/>
      <c r="S518" s="19">
        <v>5000</v>
      </c>
      <c r="T518" s="19" t="s">
        <v>110</v>
      </c>
      <c r="U518" s="19"/>
      <c r="V518" s="19"/>
      <c r="W518" s="19"/>
      <c r="X518" s="19">
        <v>850</v>
      </c>
      <c r="Y518" s="19">
        <v>0</v>
      </c>
      <c r="Z518" s="19">
        <v>1</v>
      </c>
      <c r="AA518" s="19" t="s">
        <v>48</v>
      </c>
      <c r="AB518" s="19">
        <v>1</v>
      </c>
      <c r="AC518" s="19">
        <v>633369</v>
      </c>
      <c r="AD518" s="19">
        <v>12</v>
      </c>
      <c r="AE518" s="19"/>
      <c r="AF518" s="19"/>
      <c r="AG518" s="19"/>
      <c r="AH518" s="19">
        <v>108887</v>
      </c>
      <c r="AI518" s="19">
        <v>1</v>
      </c>
      <c r="AJ518" s="19"/>
      <c r="AK518" s="19"/>
      <c r="AL518" s="19"/>
      <c r="AM518" s="19"/>
      <c r="AN518" s="19"/>
      <c r="AO518" s="19">
        <v>2.2599999999999998</v>
      </c>
      <c r="AP518" s="19" t="s">
        <v>1519</v>
      </c>
      <c r="AQ518" s="19" t="s">
        <v>1502</v>
      </c>
      <c r="AR518" s="19" t="s">
        <v>1540</v>
      </c>
      <c r="AS518" s="19" t="s">
        <v>1562</v>
      </c>
      <c r="AT518" s="19" t="s">
        <v>1563</v>
      </c>
      <c r="AU518" s="19" t="s">
        <v>1564</v>
      </c>
      <c r="AV518" s="19" t="s">
        <v>1565</v>
      </c>
      <c r="AW518" s="19">
        <v>2005</v>
      </c>
      <c r="AX518" s="19">
        <v>3</v>
      </c>
      <c r="AY518" s="19" t="s">
        <v>1566</v>
      </c>
      <c r="AZ518" s="19" t="s">
        <v>1567</v>
      </c>
      <c r="BA518" s="19">
        <v>2006</v>
      </c>
      <c r="BB518" t="str">
        <f>VLOOKUP(AC518,CTCwiretagcode!A$2:C$708,3,FALSE)</f>
        <v>SAM</v>
      </c>
      <c r="BC518" t="str">
        <f t="shared" si="17"/>
        <v>NT</v>
      </c>
      <c r="BD518">
        <f t="shared" si="18"/>
        <v>3</v>
      </c>
    </row>
    <row r="519" spans="1:56" x14ac:dyDescent="0.25">
      <c r="A519" s="19" t="s">
        <v>1501</v>
      </c>
      <c r="B519" s="19">
        <v>4.0999999999999996</v>
      </c>
      <c r="C519" s="19">
        <v>20130329</v>
      </c>
      <c r="D519" s="19" t="s">
        <v>41</v>
      </c>
      <c r="E519" s="19" t="s">
        <v>41</v>
      </c>
      <c r="F519" s="19">
        <v>2066048</v>
      </c>
      <c r="G519" s="19">
        <v>1</v>
      </c>
      <c r="H519" s="19">
        <v>2009</v>
      </c>
      <c r="I519" s="19">
        <v>20090901</v>
      </c>
      <c r="J519" s="19" t="s">
        <v>1501</v>
      </c>
      <c r="K519" s="19">
        <v>6</v>
      </c>
      <c r="L519" s="19">
        <v>36</v>
      </c>
      <c r="M519" s="19">
        <v>23</v>
      </c>
      <c r="N519" s="19">
        <v>14</v>
      </c>
      <c r="O519" s="19" t="s">
        <v>1502</v>
      </c>
      <c r="P519" s="19">
        <v>5</v>
      </c>
      <c r="Q519" s="19" t="s">
        <v>1518</v>
      </c>
      <c r="R519" s="19"/>
      <c r="S519" s="19">
        <v>5000</v>
      </c>
      <c r="T519" s="19" t="s">
        <v>110</v>
      </c>
      <c r="U519" s="19"/>
      <c r="V519" s="19"/>
      <c r="W519" s="19"/>
      <c r="X519" s="19">
        <v>830</v>
      </c>
      <c r="Y519" s="19">
        <v>0</v>
      </c>
      <c r="Z519" s="19">
        <v>1</v>
      </c>
      <c r="AA519" s="19" t="s">
        <v>48</v>
      </c>
      <c r="AB519" s="19">
        <v>1</v>
      </c>
      <c r="AC519" s="19">
        <v>633369</v>
      </c>
      <c r="AD519" s="19">
        <v>12</v>
      </c>
      <c r="AE519" s="19"/>
      <c r="AF519" s="19"/>
      <c r="AG519" s="19"/>
      <c r="AH519" s="19">
        <v>108887</v>
      </c>
      <c r="AI519" s="19">
        <v>1</v>
      </c>
      <c r="AJ519" s="19"/>
      <c r="AK519" s="19"/>
      <c r="AL519" s="19"/>
      <c r="AM519" s="19"/>
      <c r="AN519" s="19"/>
      <c r="AO519" s="19">
        <v>2.2599999999999998</v>
      </c>
      <c r="AP519" s="19" t="s">
        <v>1519</v>
      </c>
      <c r="AQ519" s="19" t="s">
        <v>1502</v>
      </c>
      <c r="AR519" s="19" t="s">
        <v>1540</v>
      </c>
      <c r="AS519" s="19" t="s">
        <v>1562</v>
      </c>
      <c r="AT519" s="19" t="s">
        <v>1563</v>
      </c>
      <c r="AU519" s="19" t="s">
        <v>1564</v>
      </c>
      <c r="AV519" s="19" t="s">
        <v>1565</v>
      </c>
      <c r="AW519" s="19">
        <v>2005</v>
      </c>
      <c r="AX519" s="19">
        <v>3</v>
      </c>
      <c r="AY519" s="19" t="s">
        <v>1566</v>
      </c>
      <c r="AZ519" s="19" t="s">
        <v>1567</v>
      </c>
      <c r="BA519" s="19">
        <v>2006</v>
      </c>
      <c r="BB519" t="str">
        <f>VLOOKUP(AC519,CTCwiretagcode!A$2:C$708,3,FALSE)</f>
        <v>SAM</v>
      </c>
      <c r="BC519" t="str">
        <f t="shared" si="17"/>
        <v>NT</v>
      </c>
      <c r="BD519">
        <f t="shared" si="18"/>
        <v>3</v>
      </c>
    </row>
    <row r="520" spans="1:56" x14ac:dyDescent="0.25">
      <c r="A520" s="19" t="s">
        <v>1501</v>
      </c>
      <c r="B520" s="19">
        <v>4.0999999999999996</v>
      </c>
      <c r="C520" s="19">
        <v>20130329</v>
      </c>
      <c r="D520" s="19" t="s">
        <v>41</v>
      </c>
      <c r="E520" s="19" t="s">
        <v>41</v>
      </c>
      <c r="F520" s="19">
        <v>2075022</v>
      </c>
      <c r="G520" s="19">
        <v>1</v>
      </c>
      <c r="H520" s="19">
        <v>2009</v>
      </c>
      <c r="I520" s="19">
        <v>20090828</v>
      </c>
      <c r="J520" s="19" t="s">
        <v>1501</v>
      </c>
      <c r="K520" s="19">
        <v>6</v>
      </c>
      <c r="L520" s="19">
        <v>35</v>
      </c>
      <c r="M520" s="19">
        <v>23</v>
      </c>
      <c r="N520" s="19">
        <v>17</v>
      </c>
      <c r="O520" s="19" t="s">
        <v>1502</v>
      </c>
      <c r="P520" s="19">
        <v>5</v>
      </c>
      <c r="Q520" s="19" t="s">
        <v>1518</v>
      </c>
      <c r="R520" s="19"/>
      <c r="S520" s="19">
        <v>5000</v>
      </c>
      <c r="T520" s="19" t="s">
        <v>110</v>
      </c>
      <c r="U520" s="19"/>
      <c r="V520" s="19"/>
      <c r="W520" s="19"/>
      <c r="X520" s="19">
        <v>870</v>
      </c>
      <c r="Y520" s="19">
        <v>0</v>
      </c>
      <c r="Z520" s="19">
        <v>1</v>
      </c>
      <c r="AA520" s="19" t="s">
        <v>48</v>
      </c>
      <c r="AB520" s="19">
        <v>1</v>
      </c>
      <c r="AC520" s="19">
        <v>633369</v>
      </c>
      <c r="AD520" s="19">
        <v>12</v>
      </c>
      <c r="AE520" s="19"/>
      <c r="AF520" s="19"/>
      <c r="AG520" s="19"/>
      <c r="AH520" s="19">
        <v>108885</v>
      </c>
      <c r="AI520" s="19">
        <v>1</v>
      </c>
      <c r="AJ520" s="19"/>
      <c r="AK520" s="19"/>
      <c r="AL520" s="19"/>
      <c r="AM520" s="19"/>
      <c r="AN520" s="19"/>
      <c r="AO520" s="19">
        <v>1.67</v>
      </c>
      <c r="AP520" s="19" t="s">
        <v>1519</v>
      </c>
      <c r="AQ520" s="19" t="s">
        <v>1502</v>
      </c>
      <c r="AR520" s="19" t="s">
        <v>1540</v>
      </c>
      <c r="AS520" s="19" t="s">
        <v>1562</v>
      </c>
      <c r="AT520" s="19" t="s">
        <v>1563</v>
      </c>
      <c r="AU520" s="19" t="s">
        <v>1564</v>
      </c>
      <c r="AV520" s="19" t="s">
        <v>1565</v>
      </c>
      <c r="AW520" s="19">
        <v>2005</v>
      </c>
      <c r="AX520" s="19">
        <v>3</v>
      </c>
      <c r="AY520" s="19" t="s">
        <v>1566</v>
      </c>
      <c r="AZ520" s="19" t="s">
        <v>1567</v>
      </c>
      <c r="BA520" s="19">
        <v>2006</v>
      </c>
      <c r="BB520" t="str">
        <f>VLOOKUP(AC520,CTCwiretagcode!A$2:C$708,3,FALSE)</f>
        <v>SAM</v>
      </c>
      <c r="BC520" t="str">
        <f t="shared" si="17"/>
        <v>Tr</v>
      </c>
      <c r="BD520">
        <f t="shared" si="18"/>
        <v>3</v>
      </c>
    </row>
    <row r="521" spans="1:56" x14ac:dyDescent="0.25">
      <c r="A521" s="19" t="s">
        <v>1501</v>
      </c>
      <c r="B521" s="19">
        <v>4.0999999999999996</v>
      </c>
      <c r="C521" s="19">
        <v>20130329</v>
      </c>
      <c r="D521" s="19" t="s">
        <v>41</v>
      </c>
      <c r="E521" s="19" t="s">
        <v>41</v>
      </c>
      <c r="F521" s="19">
        <v>2075026</v>
      </c>
      <c r="G521" s="19">
        <v>1</v>
      </c>
      <c r="H521" s="19">
        <v>2009</v>
      </c>
      <c r="I521" s="19">
        <v>20090828</v>
      </c>
      <c r="J521" s="19" t="s">
        <v>1501</v>
      </c>
      <c r="K521" s="19">
        <v>6</v>
      </c>
      <c r="L521" s="19">
        <v>35</v>
      </c>
      <c r="M521" s="19">
        <v>23</v>
      </c>
      <c r="N521" s="19">
        <v>17</v>
      </c>
      <c r="O521" s="19" t="s">
        <v>1502</v>
      </c>
      <c r="P521" s="19">
        <v>5</v>
      </c>
      <c r="Q521" s="19" t="s">
        <v>1518</v>
      </c>
      <c r="R521" s="19"/>
      <c r="S521" s="19">
        <v>5000</v>
      </c>
      <c r="T521" s="19" t="s">
        <v>110</v>
      </c>
      <c r="U521" s="19"/>
      <c r="V521" s="19"/>
      <c r="W521" s="19"/>
      <c r="X521" s="19">
        <v>840</v>
      </c>
      <c r="Y521" s="19">
        <v>0</v>
      </c>
      <c r="Z521" s="19">
        <v>1</v>
      </c>
      <c r="AA521" s="19" t="s">
        <v>48</v>
      </c>
      <c r="AB521" s="19">
        <v>1</v>
      </c>
      <c r="AC521" s="19">
        <v>633369</v>
      </c>
      <c r="AD521" s="19">
        <v>12</v>
      </c>
      <c r="AE521" s="19"/>
      <c r="AF521" s="19"/>
      <c r="AG521" s="19"/>
      <c r="AH521" s="19">
        <v>108885</v>
      </c>
      <c r="AI521" s="19">
        <v>1</v>
      </c>
      <c r="AJ521" s="19"/>
      <c r="AK521" s="19"/>
      <c r="AL521" s="19"/>
      <c r="AM521" s="19"/>
      <c r="AN521" s="19"/>
      <c r="AO521" s="19">
        <v>1.67</v>
      </c>
      <c r="AP521" s="19" t="s">
        <v>1519</v>
      </c>
      <c r="AQ521" s="19" t="s">
        <v>1502</v>
      </c>
      <c r="AR521" s="19" t="s">
        <v>1540</v>
      </c>
      <c r="AS521" s="19" t="s">
        <v>1562</v>
      </c>
      <c r="AT521" s="19" t="s">
        <v>1563</v>
      </c>
      <c r="AU521" s="19" t="s">
        <v>1564</v>
      </c>
      <c r="AV521" s="19" t="s">
        <v>1565</v>
      </c>
      <c r="AW521" s="19">
        <v>2005</v>
      </c>
      <c r="AX521" s="19">
        <v>3</v>
      </c>
      <c r="AY521" s="19" t="s">
        <v>1566</v>
      </c>
      <c r="AZ521" s="19" t="s">
        <v>1567</v>
      </c>
      <c r="BA521" s="19">
        <v>2006</v>
      </c>
      <c r="BB521" t="str">
        <f>VLOOKUP(AC521,CTCwiretagcode!A$2:C$708,3,FALSE)</f>
        <v>SAM</v>
      </c>
      <c r="BC521" t="str">
        <f t="shared" si="17"/>
        <v>Tr</v>
      </c>
      <c r="BD521">
        <f t="shared" si="18"/>
        <v>3</v>
      </c>
    </row>
    <row r="522" spans="1:56" x14ac:dyDescent="0.25">
      <c r="A522" s="19" t="s">
        <v>1501</v>
      </c>
      <c r="B522" s="19">
        <v>4.0999999999999996</v>
      </c>
      <c r="C522" s="19">
        <v>20130329</v>
      </c>
      <c r="D522" s="19" t="s">
        <v>41</v>
      </c>
      <c r="E522" s="19" t="s">
        <v>41</v>
      </c>
      <c r="F522" s="19">
        <v>2075030</v>
      </c>
      <c r="G522" s="19">
        <v>1</v>
      </c>
      <c r="H522" s="19">
        <v>2009</v>
      </c>
      <c r="I522" s="19">
        <v>20090828</v>
      </c>
      <c r="J522" s="19" t="s">
        <v>1501</v>
      </c>
      <c r="K522" s="19">
        <v>6</v>
      </c>
      <c r="L522" s="19">
        <v>35</v>
      </c>
      <c r="M522" s="19">
        <v>23</v>
      </c>
      <c r="N522" s="19">
        <v>17</v>
      </c>
      <c r="O522" s="19" t="s">
        <v>1502</v>
      </c>
      <c r="P522" s="19">
        <v>5</v>
      </c>
      <c r="Q522" s="19" t="s">
        <v>1518</v>
      </c>
      <c r="R522" s="19"/>
      <c r="S522" s="19">
        <v>5000</v>
      </c>
      <c r="T522" s="19" t="s">
        <v>110</v>
      </c>
      <c r="U522" s="19"/>
      <c r="V522" s="19"/>
      <c r="W522" s="19"/>
      <c r="X522" s="19">
        <v>800</v>
      </c>
      <c r="Y522" s="19">
        <v>0</v>
      </c>
      <c r="Z522" s="19">
        <v>1</v>
      </c>
      <c r="AA522" s="19" t="s">
        <v>48</v>
      </c>
      <c r="AB522" s="19">
        <v>1</v>
      </c>
      <c r="AC522" s="19">
        <v>633369</v>
      </c>
      <c r="AD522" s="19">
        <v>12</v>
      </c>
      <c r="AE522" s="19"/>
      <c r="AF522" s="19"/>
      <c r="AG522" s="19"/>
      <c r="AH522" s="19">
        <v>108885</v>
      </c>
      <c r="AI522" s="19">
        <v>1</v>
      </c>
      <c r="AJ522" s="19"/>
      <c r="AK522" s="19"/>
      <c r="AL522" s="19"/>
      <c r="AM522" s="19"/>
      <c r="AN522" s="19"/>
      <c r="AO522" s="19">
        <v>1.67</v>
      </c>
      <c r="AP522" s="19" t="s">
        <v>1519</v>
      </c>
      <c r="AQ522" s="19" t="s">
        <v>1502</v>
      </c>
      <c r="AR522" s="19" t="s">
        <v>1540</v>
      </c>
      <c r="AS522" s="19" t="s">
        <v>1562</v>
      </c>
      <c r="AT522" s="19" t="s">
        <v>1563</v>
      </c>
      <c r="AU522" s="19" t="s">
        <v>1564</v>
      </c>
      <c r="AV522" s="19" t="s">
        <v>1565</v>
      </c>
      <c r="AW522" s="19">
        <v>2005</v>
      </c>
      <c r="AX522" s="19">
        <v>3</v>
      </c>
      <c r="AY522" s="19" t="s">
        <v>1566</v>
      </c>
      <c r="AZ522" s="19" t="s">
        <v>1567</v>
      </c>
      <c r="BA522" s="19">
        <v>2006</v>
      </c>
      <c r="BB522" t="str">
        <f>VLOOKUP(AC522,CTCwiretagcode!A$2:C$708,3,FALSE)</f>
        <v>SAM</v>
      </c>
      <c r="BC522" t="str">
        <f t="shared" si="17"/>
        <v>Tr</v>
      </c>
      <c r="BD522">
        <f t="shared" si="18"/>
        <v>3</v>
      </c>
    </row>
    <row r="523" spans="1:56" x14ac:dyDescent="0.25">
      <c r="A523" s="19" t="s">
        <v>1501</v>
      </c>
      <c r="B523" s="19">
        <v>4.0999999999999996</v>
      </c>
      <c r="C523" s="19">
        <v>20130329</v>
      </c>
      <c r="D523" s="19" t="s">
        <v>41</v>
      </c>
      <c r="E523" s="19" t="s">
        <v>41</v>
      </c>
      <c r="F523" s="19">
        <v>2065554</v>
      </c>
      <c r="G523" s="19">
        <v>1</v>
      </c>
      <c r="H523" s="19">
        <v>2009</v>
      </c>
      <c r="I523" s="19">
        <v>20090831</v>
      </c>
      <c r="J523" s="19" t="s">
        <v>1501</v>
      </c>
      <c r="K523" s="19">
        <v>6</v>
      </c>
      <c r="L523" s="19">
        <v>36</v>
      </c>
      <c r="M523" s="19">
        <v>23</v>
      </c>
      <c r="N523" s="19">
        <v>17</v>
      </c>
      <c r="O523" s="19" t="s">
        <v>1502</v>
      </c>
      <c r="P523" s="19">
        <v>5</v>
      </c>
      <c r="Q523" s="19" t="s">
        <v>1518</v>
      </c>
      <c r="R523" s="19"/>
      <c r="S523" s="19">
        <v>5000</v>
      </c>
      <c r="T523" s="19" t="s">
        <v>45</v>
      </c>
      <c r="U523" s="19"/>
      <c r="V523" s="19"/>
      <c r="W523" s="19"/>
      <c r="X523" s="19">
        <v>710</v>
      </c>
      <c r="Y523" s="19">
        <v>0</v>
      </c>
      <c r="Z523" s="19">
        <v>1</v>
      </c>
      <c r="AA523" s="19" t="s">
        <v>48</v>
      </c>
      <c r="AB523" s="19">
        <v>1</v>
      </c>
      <c r="AC523" s="19">
        <v>633369</v>
      </c>
      <c r="AD523" s="19">
        <v>12</v>
      </c>
      <c r="AE523" s="19"/>
      <c r="AF523" s="19"/>
      <c r="AG523" s="19"/>
      <c r="AH523" s="19">
        <v>108887</v>
      </c>
      <c r="AI523" s="19">
        <v>1</v>
      </c>
      <c r="AJ523" s="19"/>
      <c r="AK523" s="19"/>
      <c r="AL523" s="19"/>
      <c r="AM523" s="19"/>
      <c r="AN523" s="19"/>
      <c r="AO523" s="19">
        <v>2.2599999999999998</v>
      </c>
      <c r="AP523" s="19" t="s">
        <v>1519</v>
      </c>
      <c r="AQ523" s="19" t="s">
        <v>1502</v>
      </c>
      <c r="AR523" s="19" t="s">
        <v>1540</v>
      </c>
      <c r="AS523" s="19" t="s">
        <v>1562</v>
      </c>
      <c r="AT523" s="19" t="s">
        <v>1563</v>
      </c>
      <c r="AU523" s="19" t="s">
        <v>1564</v>
      </c>
      <c r="AV523" s="19" t="s">
        <v>1565</v>
      </c>
      <c r="AW523" s="19">
        <v>2005</v>
      </c>
      <c r="AX523" s="19">
        <v>3</v>
      </c>
      <c r="AY523" s="19" t="s">
        <v>1566</v>
      </c>
      <c r="AZ523" s="19" t="s">
        <v>1567</v>
      </c>
      <c r="BA523" s="19">
        <v>2006</v>
      </c>
      <c r="BB523" t="str">
        <f>VLOOKUP(AC523,CTCwiretagcode!A$2:C$708,3,FALSE)</f>
        <v>SAM</v>
      </c>
      <c r="BC523" t="str">
        <f t="shared" si="17"/>
        <v>Tr</v>
      </c>
      <c r="BD523">
        <f t="shared" si="18"/>
        <v>3</v>
      </c>
    </row>
    <row r="524" spans="1:56" x14ac:dyDescent="0.25">
      <c r="A524" s="19" t="s">
        <v>1501</v>
      </c>
      <c r="B524" s="19">
        <v>4.0999999999999996</v>
      </c>
      <c r="C524" s="19">
        <v>20130329</v>
      </c>
      <c r="D524" s="19" t="s">
        <v>41</v>
      </c>
      <c r="E524" s="19" t="s">
        <v>41</v>
      </c>
      <c r="F524" s="19">
        <v>2063916</v>
      </c>
      <c r="G524" s="19">
        <v>1</v>
      </c>
      <c r="H524" s="19">
        <v>2009</v>
      </c>
      <c r="I524" s="19">
        <v>20090831</v>
      </c>
      <c r="J524" s="19" t="s">
        <v>1501</v>
      </c>
      <c r="K524" s="19">
        <v>6</v>
      </c>
      <c r="L524" s="19">
        <v>36</v>
      </c>
      <c r="M524" s="19">
        <v>23</v>
      </c>
      <c r="N524" s="19">
        <v>17</v>
      </c>
      <c r="O524" s="19" t="s">
        <v>1502</v>
      </c>
      <c r="P524" s="19">
        <v>5</v>
      </c>
      <c r="Q524" s="19" t="s">
        <v>1518</v>
      </c>
      <c r="R524" s="19"/>
      <c r="S524" s="19">
        <v>5000</v>
      </c>
      <c r="T524" s="19" t="s">
        <v>110</v>
      </c>
      <c r="U524" s="19"/>
      <c r="V524" s="19"/>
      <c r="W524" s="19"/>
      <c r="X524" s="19">
        <v>840</v>
      </c>
      <c r="Y524" s="19">
        <v>0</v>
      </c>
      <c r="Z524" s="19">
        <v>1</v>
      </c>
      <c r="AA524" s="19" t="s">
        <v>48</v>
      </c>
      <c r="AB524" s="19">
        <v>1</v>
      </c>
      <c r="AC524" s="19">
        <v>633369</v>
      </c>
      <c r="AD524" s="19">
        <v>12</v>
      </c>
      <c r="AE524" s="19"/>
      <c r="AF524" s="19"/>
      <c r="AG524" s="19"/>
      <c r="AH524" s="19">
        <v>108887</v>
      </c>
      <c r="AI524" s="19">
        <v>1</v>
      </c>
      <c r="AJ524" s="19"/>
      <c r="AK524" s="19"/>
      <c r="AL524" s="19"/>
      <c r="AM524" s="19"/>
      <c r="AN524" s="19"/>
      <c r="AO524" s="19">
        <v>2.2599999999999998</v>
      </c>
      <c r="AP524" s="19" t="s">
        <v>1519</v>
      </c>
      <c r="AQ524" s="19" t="s">
        <v>1502</v>
      </c>
      <c r="AR524" s="19" t="s">
        <v>1540</v>
      </c>
      <c r="AS524" s="19" t="s">
        <v>1562</v>
      </c>
      <c r="AT524" s="19" t="s">
        <v>1563</v>
      </c>
      <c r="AU524" s="19" t="s">
        <v>1564</v>
      </c>
      <c r="AV524" s="19" t="s">
        <v>1565</v>
      </c>
      <c r="AW524" s="19">
        <v>2005</v>
      </c>
      <c r="AX524" s="19">
        <v>3</v>
      </c>
      <c r="AY524" s="19" t="s">
        <v>1566</v>
      </c>
      <c r="AZ524" s="19" t="s">
        <v>1567</v>
      </c>
      <c r="BA524" s="19">
        <v>2006</v>
      </c>
      <c r="BB524" t="str">
        <f>VLOOKUP(AC524,CTCwiretagcode!A$2:C$708,3,FALSE)</f>
        <v>SAM</v>
      </c>
      <c r="BC524" t="str">
        <f t="shared" si="17"/>
        <v>Tr</v>
      </c>
      <c r="BD524">
        <f t="shared" si="18"/>
        <v>3</v>
      </c>
    </row>
    <row r="525" spans="1:56" x14ac:dyDescent="0.25">
      <c r="A525" s="19" t="s">
        <v>1501</v>
      </c>
      <c r="B525" s="19">
        <v>4.0999999999999996</v>
      </c>
      <c r="C525" s="19">
        <v>20130329</v>
      </c>
      <c r="D525" s="19" t="s">
        <v>41</v>
      </c>
      <c r="E525" s="19" t="s">
        <v>41</v>
      </c>
      <c r="F525" s="19">
        <v>2066056</v>
      </c>
      <c r="G525" s="19">
        <v>1</v>
      </c>
      <c r="H525" s="19">
        <v>2009</v>
      </c>
      <c r="I525" s="19">
        <v>20090902</v>
      </c>
      <c r="J525" s="19" t="s">
        <v>1501</v>
      </c>
      <c r="K525" s="19">
        <v>6</v>
      </c>
      <c r="L525" s="19">
        <v>36</v>
      </c>
      <c r="M525" s="19">
        <v>23</v>
      </c>
      <c r="N525" s="19">
        <v>17</v>
      </c>
      <c r="O525" s="19" t="s">
        <v>1502</v>
      </c>
      <c r="P525" s="19">
        <v>5</v>
      </c>
      <c r="Q525" s="19" t="s">
        <v>1518</v>
      </c>
      <c r="R525" s="19"/>
      <c r="S525" s="19">
        <v>5000</v>
      </c>
      <c r="T525" s="19" t="s">
        <v>110</v>
      </c>
      <c r="U525" s="19"/>
      <c r="V525" s="19"/>
      <c r="W525" s="19"/>
      <c r="X525" s="19">
        <v>830</v>
      </c>
      <c r="Y525" s="19">
        <v>0</v>
      </c>
      <c r="Z525" s="19">
        <v>1</v>
      </c>
      <c r="AA525" s="19" t="s">
        <v>48</v>
      </c>
      <c r="AB525" s="19">
        <v>1</v>
      </c>
      <c r="AC525" s="19">
        <v>633369</v>
      </c>
      <c r="AD525" s="19">
        <v>12</v>
      </c>
      <c r="AE525" s="19"/>
      <c r="AF525" s="19"/>
      <c r="AG525" s="19"/>
      <c r="AH525" s="19">
        <v>108887</v>
      </c>
      <c r="AI525" s="19">
        <v>1</v>
      </c>
      <c r="AJ525" s="19"/>
      <c r="AK525" s="19"/>
      <c r="AL525" s="19"/>
      <c r="AM525" s="19"/>
      <c r="AN525" s="19"/>
      <c r="AO525" s="19">
        <v>2.2599999999999998</v>
      </c>
      <c r="AP525" s="19" t="s">
        <v>1519</v>
      </c>
      <c r="AQ525" s="19" t="s">
        <v>1502</v>
      </c>
      <c r="AR525" s="19" t="s">
        <v>1540</v>
      </c>
      <c r="AS525" s="19" t="s">
        <v>1562</v>
      </c>
      <c r="AT525" s="19" t="s">
        <v>1563</v>
      </c>
      <c r="AU525" s="19" t="s">
        <v>1564</v>
      </c>
      <c r="AV525" s="19" t="s">
        <v>1565</v>
      </c>
      <c r="AW525" s="19">
        <v>2005</v>
      </c>
      <c r="AX525" s="19">
        <v>3</v>
      </c>
      <c r="AY525" s="19" t="s">
        <v>1566</v>
      </c>
      <c r="AZ525" s="19" t="s">
        <v>1567</v>
      </c>
      <c r="BA525" s="19">
        <v>2006</v>
      </c>
      <c r="BB525" t="str">
        <f>VLOOKUP(AC525,CTCwiretagcode!A$2:C$708,3,FALSE)</f>
        <v>SAM</v>
      </c>
      <c r="BC525" t="str">
        <f t="shared" si="17"/>
        <v>Tr</v>
      </c>
      <c r="BD525">
        <f t="shared" si="18"/>
        <v>3</v>
      </c>
    </row>
    <row r="526" spans="1:56" x14ac:dyDescent="0.25">
      <c r="A526" s="19" t="s">
        <v>1501</v>
      </c>
      <c r="B526" s="19">
        <v>4.0999999999999996</v>
      </c>
      <c r="C526" s="19">
        <v>20130329</v>
      </c>
      <c r="D526" s="19" t="s">
        <v>41</v>
      </c>
      <c r="E526" s="19" t="s">
        <v>41</v>
      </c>
      <c r="F526" s="19">
        <v>2066060</v>
      </c>
      <c r="G526" s="19">
        <v>1</v>
      </c>
      <c r="H526" s="19">
        <v>2009</v>
      </c>
      <c r="I526" s="19">
        <v>20090902</v>
      </c>
      <c r="J526" s="19" t="s">
        <v>1501</v>
      </c>
      <c r="K526" s="19">
        <v>6</v>
      </c>
      <c r="L526" s="19">
        <v>36</v>
      </c>
      <c r="M526" s="19">
        <v>23</v>
      </c>
      <c r="N526" s="19">
        <v>17</v>
      </c>
      <c r="O526" s="19" t="s">
        <v>1502</v>
      </c>
      <c r="P526" s="19">
        <v>5</v>
      </c>
      <c r="Q526" s="19" t="s">
        <v>1518</v>
      </c>
      <c r="R526" s="19"/>
      <c r="S526" s="19">
        <v>5000</v>
      </c>
      <c r="T526" s="19" t="s">
        <v>110</v>
      </c>
      <c r="U526" s="19"/>
      <c r="V526" s="19"/>
      <c r="W526" s="19"/>
      <c r="X526" s="19">
        <v>810</v>
      </c>
      <c r="Y526" s="19">
        <v>0</v>
      </c>
      <c r="Z526" s="19">
        <v>1</v>
      </c>
      <c r="AA526" s="19" t="s">
        <v>48</v>
      </c>
      <c r="AB526" s="19">
        <v>1</v>
      </c>
      <c r="AC526" s="19">
        <v>633369</v>
      </c>
      <c r="AD526" s="19">
        <v>12</v>
      </c>
      <c r="AE526" s="19"/>
      <c r="AF526" s="19"/>
      <c r="AG526" s="19"/>
      <c r="AH526" s="19">
        <v>108887</v>
      </c>
      <c r="AI526" s="19">
        <v>1</v>
      </c>
      <c r="AJ526" s="19"/>
      <c r="AK526" s="19"/>
      <c r="AL526" s="19"/>
      <c r="AM526" s="19"/>
      <c r="AN526" s="19"/>
      <c r="AO526" s="19">
        <v>2.2599999999999998</v>
      </c>
      <c r="AP526" s="19" t="s">
        <v>1519</v>
      </c>
      <c r="AQ526" s="19" t="s">
        <v>1502</v>
      </c>
      <c r="AR526" s="19" t="s">
        <v>1540</v>
      </c>
      <c r="AS526" s="19" t="s">
        <v>1562</v>
      </c>
      <c r="AT526" s="19" t="s">
        <v>1563</v>
      </c>
      <c r="AU526" s="19" t="s">
        <v>1564</v>
      </c>
      <c r="AV526" s="19" t="s">
        <v>1565</v>
      </c>
      <c r="AW526" s="19">
        <v>2005</v>
      </c>
      <c r="AX526" s="19">
        <v>3</v>
      </c>
      <c r="AY526" s="19" t="s">
        <v>1566</v>
      </c>
      <c r="AZ526" s="19" t="s">
        <v>1567</v>
      </c>
      <c r="BA526" s="19">
        <v>2006</v>
      </c>
      <c r="BB526" t="str">
        <f>VLOOKUP(AC526,CTCwiretagcode!A$2:C$708,3,FALSE)</f>
        <v>SAM</v>
      </c>
      <c r="BC526" t="str">
        <f t="shared" si="17"/>
        <v>Tr</v>
      </c>
      <c r="BD526">
        <f t="shared" si="18"/>
        <v>3</v>
      </c>
    </row>
    <row r="527" spans="1:56" x14ac:dyDescent="0.25">
      <c r="A527" s="19" t="s">
        <v>1501</v>
      </c>
      <c r="B527" s="19">
        <v>4.0999999999999996</v>
      </c>
      <c r="C527" s="19">
        <v>20130329</v>
      </c>
      <c r="D527" s="19" t="s">
        <v>41</v>
      </c>
      <c r="E527" s="19" t="s">
        <v>41</v>
      </c>
      <c r="F527" s="19">
        <v>2064323</v>
      </c>
      <c r="G527" s="19">
        <v>1</v>
      </c>
      <c r="H527" s="19">
        <v>2009</v>
      </c>
      <c r="I527" s="19">
        <v>20090903</v>
      </c>
      <c r="J527" s="19" t="s">
        <v>1501</v>
      </c>
      <c r="K527" s="19">
        <v>6</v>
      </c>
      <c r="L527" s="19">
        <v>36</v>
      </c>
      <c r="M527" s="19">
        <v>23</v>
      </c>
      <c r="N527" s="19">
        <v>17</v>
      </c>
      <c r="O527" s="19" t="s">
        <v>1502</v>
      </c>
      <c r="P527" s="19">
        <v>5</v>
      </c>
      <c r="Q527" s="19" t="s">
        <v>1518</v>
      </c>
      <c r="R527" s="19"/>
      <c r="S527" s="19">
        <v>5000</v>
      </c>
      <c r="T527" s="19" t="s">
        <v>110</v>
      </c>
      <c r="U527" s="19"/>
      <c r="V527" s="19"/>
      <c r="W527" s="19"/>
      <c r="X527" s="19">
        <v>820</v>
      </c>
      <c r="Y527" s="19">
        <v>0</v>
      </c>
      <c r="Z527" s="19">
        <v>1</v>
      </c>
      <c r="AA527" s="19" t="s">
        <v>48</v>
      </c>
      <c r="AB527" s="19">
        <v>1</v>
      </c>
      <c r="AC527" s="19">
        <v>633369</v>
      </c>
      <c r="AD527" s="19">
        <v>12</v>
      </c>
      <c r="AE527" s="19"/>
      <c r="AF527" s="19"/>
      <c r="AG527" s="19"/>
      <c r="AH527" s="19">
        <v>108887</v>
      </c>
      <c r="AI527" s="19">
        <v>1</v>
      </c>
      <c r="AJ527" s="19"/>
      <c r="AK527" s="19"/>
      <c r="AL527" s="19"/>
      <c r="AM527" s="19"/>
      <c r="AN527" s="19"/>
      <c r="AO527" s="19">
        <v>2.2599999999999998</v>
      </c>
      <c r="AP527" s="19" t="s">
        <v>1519</v>
      </c>
      <c r="AQ527" s="19" t="s">
        <v>1502</v>
      </c>
      <c r="AR527" s="19" t="s">
        <v>1540</v>
      </c>
      <c r="AS527" s="19" t="s">
        <v>1562</v>
      </c>
      <c r="AT527" s="19" t="s">
        <v>1563</v>
      </c>
      <c r="AU527" s="19" t="s">
        <v>1564</v>
      </c>
      <c r="AV527" s="19" t="s">
        <v>1565</v>
      </c>
      <c r="AW527" s="19">
        <v>2005</v>
      </c>
      <c r="AX527" s="19">
        <v>3</v>
      </c>
      <c r="AY527" s="19" t="s">
        <v>1566</v>
      </c>
      <c r="AZ527" s="19" t="s">
        <v>1567</v>
      </c>
      <c r="BA527" s="19">
        <v>2006</v>
      </c>
      <c r="BB527" t="str">
        <f>VLOOKUP(AC527,CTCwiretagcode!A$2:C$708,3,FALSE)</f>
        <v>SAM</v>
      </c>
      <c r="BC527" t="str">
        <f t="shared" si="17"/>
        <v>Tr</v>
      </c>
      <c r="BD527">
        <f t="shared" si="18"/>
        <v>3</v>
      </c>
    </row>
    <row r="528" spans="1:56" x14ac:dyDescent="0.25">
      <c r="A528" s="19" t="s">
        <v>1501</v>
      </c>
      <c r="B528" s="19">
        <v>4.0999999999999996</v>
      </c>
      <c r="C528" s="19">
        <v>20130329</v>
      </c>
      <c r="D528" s="19" t="s">
        <v>41</v>
      </c>
      <c r="E528" s="19" t="s">
        <v>41</v>
      </c>
      <c r="F528" s="19">
        <v>2068590</v>
      </c>
      <c r="G528" s="19">
        <v>1</v>
      </c>
      <c r="H528" s="19">
        <v>2009</v>
      </c>
      <c r="I528" s="19">
        <v>20090904</v>
      </c>
      <c r="J528" s="19" t="s">
        <v>1501</v>
      </c>
      <c r="K528" s="19">
        <v>6</v>
      </c>
      <c r="L528" s="19">
        <v>36</v>
      </c>
      <c r="M528" s="19">
        <v>23</v>
      </c>
      <c r="N528" s="19">
        <v>49</v>
      </c>
      <c r="O528" s="19" t="s">
        <v>1502</v>
      </c>
      <c r="P528" s="19">
        <v>5</v>
      </c>
      <c r="Q528" s="19" t="s">
        <v>1518</v>
      </c>
      <c r="R528" s="19"/>
      <c r="S528" s="19">
        <v>5000</v>
      </c>
      <c r="T528" s="19" t="s">
        <v>45</v>
      </c>
      <c r="U528" s="19"/>
      <c r="V528" s="19"/>
      <c r="W528" s="19"/>
      <c r="X528" s="19">
        <v>850</v>
      </c>
      <c r="Y528" s="19">
        <v>0</v>
      </c>
      <c r="Z528" s="19">
        <v>1</v>
      </c>
      <c r="AA528" s="19" t="s">
        <v>48</v>
      </c>
      <c r="AB528" s="19">
        <v>1</v>
      </c>
      <c r="AC528" s="19">
        <v>633369</v>
      </c>
      <c r="AD528" s="19">
        <v>12</v>
      </c>
      <c r="AE528" s="19"/>
      <c r="AF528" s="19"/>
      <c r="AG528" s="19"/>
      <c r="AH528" s="19">
        <v>108887</v>
      </c>
      <c r="AI528" s="19">
        <v>1</v>
      </c>
      <c r="AJ528" s="19"/>
      <c r="AK528" s="19"/>
      <c r="AL528" s="19"/>
      <c r="AM528" s="19"/>
      <c r="AN528" s="19"/>
      <c r="AO528" s="19">
        <v>2.2599999999999998</v>
      </c>
      <c r="AP528" s="19" t="s">
        <v>1519</v>
      </c>
      <c r="AQ528" s="19" t="s">
        <v>1502</v>
      </c>
      <c r="AR528" s="19" t="s">
        <v>1540</v>
      </c>
      <c r="AS528" s="19" t="s">
        <v>1562</v>
      </c>
      <c r="AT528" s="19" t="s">
        <v>1563</v>
      </c>
      <c r="AU528" s="19" t="s">
        <v>1564</v>
      </c>
      <c r="AV528" s="19" t="s">
        <v>1565</v>
      </c>
      <c r="AW528" s="19">
        <v>2005</v>
      </c>
      <c r="AX528" s="19">
        <v>3</v>
      </c>
      <c r="AY528" s="19" t="s">
        <v>1566</v>
      </c>
      <c r="AZ528" s="19" t="s">
        <v>1567</v>
      </c>
      <c r="BA528" s="19">
        <v>2006</v>
      </c>
      <c r="BB528" t="str">
        <f>VLOOKUP(AC528,CTCwiretagcode!A$2:C$708,3,FALSE)</f>
        <v>SAM</v>
      </c>
      <c r="BC528" t="str">
        <f t="shared" si="17"/>
        <v>mix</v>
      </c>
      <c r="BD528">
        <f t="shared" si="18"/>
        <v>3</v>
      </c>
    </row>
    <row r="529" spans="1:56" x14ac:dyDescent="0.25">
      <c r="A529" s="19" t="s">
        <v>1501</v>
      </c>
      <c r="B529" s="19">
        <v>4.0999999999999996</v>
      </c>
      <c r="C529" s="19">
        <v>20130329</v>
      </c>
      <c r="D529" s="19" t="s">
        <v>41</v>
      </c>
      <c r="E529" s="19" t="s">
        <v>41</v>
      </c>
      <c r="F529" s="19">
        <v>2068595</v>
      </c>
      <c r="G529" s="19">
        <v>1</v>
      </c>
      <c r="H529" s="19">
        <v>2009</v>
      </c>
      <c r="I529" s="19">
        <v>20090904</v>
      </c>
      <c r="J529" s="19" t="s">
        <v>1501</v>
      </c>
      <c r="K529" s="19">
        <v>6</v>
      </c>
      <c r="L529" s="19">
        <v>36</v>
      </c>
      <c r="M529" s="19">
        <v>23</v>
      </c>
      <c r="N529" s="19">
        <v>49</v>
      </c>
      <c r="O529" s="19" t="s">
        <v>1502</v>
      </c>
      <c r="P529" s="19">
        <v>5</v>
      </c>
      <c r="Q529" s="19" t="s">
        <v>1518</v>
      </c>
      <c r="R529" s="19"/>
      <c r="S529" s="19">
        <v>5000</v>
      </c>
      <c r="T529" s="19" t="s">
        <v>110</v>
      </c>
      <c r="U529" s="19"/>
      <c r="V529" s="19"/>
      <c r="W529" s="19"/>
      <c r="X529" s="19">
        <v>840</v>
      </c>
      <c r="Y529" s="19">
        <v>0</v>
      </c>
      <c r="Z529" s="19">
        <v>1</v>
      </c>
      <c r="AA529" s="19" t="s">
        <v>48</v>
      </c>
      <c r="AB529" s="19">
        <v>1</v>
      </c>
      <c r="AC529" s="19">
        <v>633369</v>
      </c>
      <c r="AD529" s="19">
        <v>12</v>
      </c>
      <c r="AE529" s="19"/>
      <c r="AF529" s="19"/>
      <c r="AG529" s="19"/>
      <c r="AH529" s="19">
        <v>108887</v>
      </c>
      <c r="AI529" s="19">
        <v>1</v>
      </c>
      <c r="AJ529" s="19"/>
      <c r="AK529" s="19"/>
      <c r="AL529" s="19"/>
      <c r="AM529" s="19"/>
      <c r="AN529" s="19"/>
      <c r="AO529" s="19">
        <v>2.2599999999999998</v>
      </c>
      <c r="AP529" s="19" t="s">
        <v>1519</v>
      </c>
      <c r="AQ529" s="19" t="s">
        <v>1502</v>
      </c>
      <c r="AR529" s="19" t="s">
        <v>1540</v>
      </c>
      <c r="AS529" s="19" t="s">
        <v>1562</v>
      </c>
      <c r="AT529" s="19" t="s">
        <v>1563</v>
      </c>
      <c r="AU529" s="19" t="s">
        <v>1564</v>
      </c>
      <c r="AV529" s="19" t="s">
        <v>1565</v>
      </c>
      <c r="AW529" s="19">
        <v>2005</v>
      </c>
      <c r="AX529" s="19">
        <v>3</v>
      </c>
      <c r="AY529" s="19" t="s">
        <v>1566</v>
      </c>
      <c r="AZ529" s="19" t="s">
        <v>1567</v>
      </c>
      <c r="BA529" s="19">
        <v>2006</v>
      </c>
      <c r="BB529" t="str">
        <f>VLOOKUP(AC529,CTCwiretagcode!A$2:C$708,3,FALSE)</f>
        <v>SAM</v>
      </c>
      <c r="BC529" t="str">
        <f t="shared" si="17"/>
        <v>mix</v>
      </c>
      <c r="BD529">
        <f t="shared" si="18"/>
        <v>3</v>
      </c>
    </row>
    <row r="530" spans="1:56" x14ac:dyDescent="0.25">
      <c r="A530" s="19" t="s">
        <v>1501</v>
      </c>
      <c r="B530" s="19">
        <v>4.0999999999999996</v>
      </c>
      <c r="C530" s="19">
        <v>20130329</v>
      </c>
      <c r="D530" s="19" t="s">
        <v>41</v>
      </c>
      <c r="E530" s="19" t="s">
        <v>41</v>
      </c>
      <c r="F530" s="19">
        <v>2068607</v>
      </c>
      <c r="G530" s="19">
        <v>1</v>
      </c>
      <c r="H530" s="19">
        <v>2009</v>
      </c>
      <c r="I530" s="19">
        <v>20090904</v>
      </c>
      <c r="J530" s="19" t="s">
        <v>1501</v>
      </c>
      <c r="K530" s="19">
        <v>6</v>
      </c>
      <c r="L530" s="19">
        <v>36</v>
      </c>
      <c r="M530" s="19">
        <v>23</v>
      </c>
      <c r="N530" s="19">
        <v>49</v>
      </c>
      <c r="O530" s="19" t="s">
        <v>1502</v>
      </c>
      <c r="P530" s="19">
        <v>5</v>
      </c>
      <c r="Q530" s="19" t="s">
        <v>1518</v>
      </c>
      <c r="R530" s="19"/>
      <c r="S530" s="19">
        <v>5000</v>
      </c>
      <c r="T530" s="19" t="s">
        <v>45</v>
      </c>
      <c r="U530" s="19"/>
      <c r="V530" s="19"/>
      <c r="W530" s="19"/>
      <c r="X530" s="19">
        <v>850</v>
      </c>
      <c r="Y530" s="19">
        <v>0</v>
      </c>
      <c r="Z530" s="19">
        <v>1</v>
      </c>
      <c r="AA530" s="19" t="s">
        <v>48</v>
      </c>
      <c r="AB530" s="19">
        <v>1</v>
      </c>
      <c r="AC530" s="19">
        <v>633369</v>
      </c>
      <c r="AD530" s="19">
        <v>12</v>
      </c>
      <c r="AE530" s="19"/>
      <c r="AF530" s="19"/>
      <c r="AG530" s="19"/>
      <c r="AH530" s="19">
        <v>108887</v>
      </c>
      <c r="AI530" s="19">
        <v>1</v>
      </c>
      <c r="AJ530" s="19"/>
      <c r="AK530" s="19"/>
      <c r="AL530" s="19"/>
      <c r="AM530" s="19"/>
      <c r="AN530" s="19"/>
      <c r="AO530" s="19">
        <v>2.2599999999999998</v>
      </c>
      <c r="AP530" s="19" t="s">
        <v>1519</v>
      </c>
      <c r="AQ530" s="19" t="s">
        <v>1502</v>
      </c>
      <c r="AR530" s="19" t="s">
        <v>1540</v>
      </c>
      <c r="AS530" s="19" t="s">
        <v>1562</v>
      </c>
      <c r="AT530" s="19" t="s">
        <v>1563</v>
      </c>
      <c r="AU530" s="19" t="s">
        <v>1564</v>
      </c>
      <c r="AV530" s="19" t="s">
        <v>1565</v>
      </c>
      <c r="AW530" s="19">
        <v>2005</v>
      </c>
      <c r="AX530" s="19">
        <v>3</v>
      </c>
      <c r="AY530" s="19" t="s">
        <v>1566</v>
      </c>
      <c r="AZ530" s="19" t="s">
        <v>1567</v>
      </c>
      <c r="BA530" s="19">
        <v>2006</v>
      </c>
      <c r="BB530" t="str">
        <f>VLOOKUP(AC530,CTCwiretagcode!A$2:C$708,3,FALSE)</f>
        <v>SAM</v>
      </c>
      <c r="BC530" t="str">
        <f t="shared" si="17"/>
        <v>mix</v>
      </c>
      <c r="BD530">
        <f t="shared" si="18"/>
        <v>3</v>
      </c>
    </row>
    <row r="531" spans="1:56" x14ac:dyDescent="0.25">
      <c r="A531" s="19" t="s">
        <v>1501</v>
      </c>
      <c r="B531" s="19">
        <v>4.0999999999999996</v>
      </c>
      <c r="C531" s="19">
        <v>20130329</v>
      </c>
      <c r="D531" s="19" t="s">
        <v>41</v>
      </c>
      <c r="E531" s="19" t="s">
        <v>41</v>
      </c>
      <c r="F531" s="19">
        <v>2068619</v>
      </c>
      <c r="G531" s="19">
        <v>1</v>
      </c>
      <c r="H531" s="19">
        <v>2009</v>
      </c>
      <c r="I531" s="19">
        <v>20090904</v>
      </c>
      <c r="J531" s="19" t="s">
        <v>1501</v>
      </c>
      <c r="K531" s="19">
        <v>6</v>
      </c>
      <c r="L531" s="19">
        <v>36</v>
      </c>
      <c r="M531" s="19">
        <v>23</v>
      </c>
      <c r="N531" s="19">
        <v>49</v>
      </c>
      <c r="O531" s="19" t="s">
        <v>1502</v>
      </c>
      <c r="P531" s="19">
        <v>5</v>
      </c>
      <c r="Q531" s="19" t="s">
        <v>1518</v>
      </c>
      <c r="R531" s="19"/>
      <c r="S531" s="19">
        <v>5000</v>
      </c>
      <c r="T531" s="19" t="s">
        <v>45</v>
      </c>
      <c r="U531" s="19"/>
      <c r="V531" s="19"/>
      <c r="W531" s="19"/>
      <c r="X531" s="19">
        <v>870</v>
      </c>
      <c r="Y531" s="19">
        <v>0</v>
      </c>
      <c r="Z531" s="19">
        <v>1</v>
      </c>
      <c r="AA531" s="19" t="s">
        <v>48</v>
      </c>
      <c r="AB531" s="19">
        <v>1</v>
      </c>
      <c r="AC531" s="19">
        <v>633369</v>
      </c>
      <c r="AD531" s="19">
        <v>12</v>
      </c>
      <c r="AE531" s="19"/>
      <c r="AF531" s="19"/>
      <c r="AG531" s="19"/>
      <c r="AH531" s="19">
        <v>108887</v>
      </c>
      <c r="AI531" s="19">
        <v>1</v>
      </c>
      <c r="AJ531" s="19"/>
      <c r="AK531" s="19"/>
      <c r="AL531" s="19"/>
      <c r="AM531" s="19"/>
      <c r="AN531" s="19"/>
      <c r="AO531" s="19">
        <v>2.2599999999999998</v>
      </c>
      <c r="AP531" s="19" t="s">
        <v>1519</v>
      </c>
      <c r="AQ531" s="19" t="s">
        <v>1502</v>
      </c>
      <c r="AR531" s="19" t="s">
        <v>1540</v>
      </c>
      <c r="AS531" s="19" t="s">
        <v>1562</v>
      </c>
      <c r="AT531" s="19" t="s">
        <v>1563</v>
      </c>
      <c r="AU531" s="19" t="s">
        <v>1564</v>
      </c>
      <c r="AV531" s="19" t="s">
        <v>1565</v>
      </c>
      <c r="AW531" s="19">
        <v>2005</v>
      </c>
      <c r="AX531" s="19">
        <v>3</v>
      </c>
      <c r="AY531" s="19" t="s">
        <v>1566</v>
      </c>
      <c r="AZ531" s="19" t="s">
        <v>1567</v>
      </c>
      <c r="BA531" s="19">
        <v>2006</v>
      </c>
      <c r="BB531" t="str">
        <f>VLOOKUP(AC531,CTCwiretagcode!A$2:C$708,3,FALSE)</f>
        <v>SAM</v>
      </c>
      <c r="BC531" t="str">
        <f t="shared" si="17"/>
        <v>mix</v>
      </c>
      <c r="BD531">
        <f t="shared" si="18"/>
        <v>3</v>
      </c>
    </row>
    <row r="532" spans="1:56" x14ac:dyDescent="0.25">
      <c r="A532" s="19" t="s">
        <v>1501</v>
      </c>
      <c r="B532" s="19">
        <v>4.0999999999999996</v>
      </c>
      <c r="C532" s="19">
        <v>20130329</v>
      </c>
      <c r="D532" s="19" t="s">
        <v>41</v>
      </c>
      <c r="E532" s="19" t="s">
        <v>41</v>
      </c>
      <c r="F532" s="19">
        <v>2068624</v>
      </c>
      <c r="G532" s="19">
        <v>1</v>
      </c>
      <c r="H532" s="19">
        <v>2009</v>
      </c>
      <c r="I532" s="19">
        <v>20090904</v>
      </c>
      <c r="J532" s="19" t="s">
        <v>1501</v>
      </c>
      <c r="K532" s="19">
        <v>6</v>
      </c>
      <c r="L532" s="19">
        <v>36</v>
      </c>
      <c r="M532" s="19">
        <v>23</v>
      </c>
      <c r="N532" s="19">
        <v>49</v>
      </c>
      <c r="O532" s="19" t="s">
        <v>1502</v>
      </c>
      <c r="P532" s="19">
        <v>5</v>
      </c>
      <c r="Q532" s="19" t="s">
        <v>1518</v>
      </c>
      <c r="R532" s="19"/>
      <c r="S532" s="19">
        <v>5000</v>
      </c>
      <c r="T532" s="19" t="s">
        <v>110</v>
      </c>
      <c r="U532" s="19"/>
      <c r="V532" s="19"/>
      <c r="W532" s="19"/>
      <c r="X532" s="19">
        <v>850</v>
      </c>
      <c r="Y532" s="19">
        <v>0</v>
      </c>
      <c r="Z532" s="19">
        <v>1</v>
      </c>
      <c r="AA532" s="19" t="s">
        <v>48</v>
      </c>
      <c r="AB532" s="19">
        <v>1</v>
      </c>
      <c r="AC532" s="19">
        <v>633369</v>
      </c>
      <c r="AD532" s="19">
        <v>12</v>
      </c>
      <c r="AE532" s="19"/>
      <c r="AF532" s="19"/>
      <c r="AG532" s="19"/>
      <c r="AH532" s="19">
        <v>108887</v>
      </c>
      <c r="AI532" s="19">
        <v>1</v>
      </c>
      <c r="AJ532" s="19"/>
      <c r="AK532" s="19"/>
      <c r="AL532" s="19"/>
      <c r="AM532" s="19"/>
      <c r="AN532" s="19"/>
      <c r="AO532" s="19">
        <v>2.2599999999999998</v>
      </c>
      <c r="AP532" s="19" t="s">
        <v>1519</v>
      </c>
      <c r="AQ532" s="19" t="s">
        <v>1502</v>
      </c>
      <c r="AR532" s="19" t="s">
        <v>1540</v>
      </c>
      <c r="AS532" s="19" t="s">
        <v>1562</v>
      </c>
      <c r="AT532" s="19" t="s">
        <v>1563</v>
      </c>
      <c r="AU532" s="19" t="s">
        <v>1564</v>
      </c>
      <c r="AV532" s="19" t="s">
        <v>1565</v>
      </c>
      <c r="AW532" s="19">
        <v>2005</v>
      </c>
      <c r="AX532" s="19">
        <v>3</v>
      </c>
      <c r="AY532" s="19" t="s">
        <v>1566</v>
      </c>
      <c r="AZ532" s="19" t="s">
        <v>1567</v>
      </c>
      <c r="BA532" s="19">
        <v>2006</v>
      </c>
      <c r="BB532" t="str">
        <f>VLOOKUP(AC532,CTCwiretagcode!A$2:C$708,3,FALSE)</f>
        <v>SAM</v>
      </c>
      <c r="BC532" t="str">
        <f t="shared" si="17"/>
        <v>mix</v>
      </c>
      <c r="BD532">
        <f t="shared" si="18"/>
        <v>3</v>
      </c>
    </row>
    <row r="533" spans="1:56" x14ac:dyDescent="0.25">
      <c r="A533" s="19" t="s">
        <v>1501</v>
      </c>
      <c r="B533" s="19">
        <v>4.0999999999999996</v>
      </c>
      <c r="C533" s="19">
        <v>20130329</v>
      </c>
      <c r="D533" s="19" t="s">
        <v>41</v>
      </c>
      <c r="E533" s="19" t="s">
        <v>41</v>
      </c>
      <c r="F533" s="19">
        <v>2065634</v>
      </c>
      <c r="G533" s="19">
        <v>1</v>
      </c>
      <c r="H533" s="19">
        <v>2009</v>
      </c>
      <c r="I533" s="19">
        <v>20090909</v>
      </c>
      <c r="J533" s="19" t="s">
        <v>1501</v>
      </c>
      <c r="K533" s="19">
        <v>6</v>
      </c>
      <c r="L533" s="19">
        <v>37</v>
      </c>
      <c r="M533" s="19">
        <v>23</v>
      </c>
      <c r="N533" s="19">
        <v>49</v>
      </c>
      <c r="O533" s="19" t="s">
        <v>1502</v>
      </c>
      <c r="P533" s="19">
        <v>5</v>
      </c>
      <c r="Q533" s="19" t="s">
        <v>1518</v>
      </c>
      <c r="R533" s="19"/>
      <c r="S533" s="19">
        <v>5000</v>
      </c>
      <c r="T533" s="19" t="s">
        <v>110</v>
      </c>
      <c r="U533" s="19"/>
      <c r="V533" s="19"/>
      <c r="W533" s="19"/>
      <c r="X533" s="19">
        <v>760</v>
      </c>
      <c r="Y533" s="19">
        <v>0</v>
      </c>
      <c r="Z533" s="19">
        <v>1</v>
      </c>
      <c r="AA533" s="19" t="s">
        <v>48</v>
      </c>
      <c r="AB533" s="19">
        <v>1</v>
      </c>
      <c r="AC533" s="19">
        <v>633369</v>
      </c>
      <c r="AD533" s="19">
        <v>12</v>
      </c>
      <c r="AE533" s="19"/>
      <c r="AF533" s="19"/>
      <c r="AG533" s="19"/>
      <c r="AH533" s="19">
        <v>108888</v>
      </c>
      <c r="AI533" s="19">
        <v>1</v>
      </c>
      <c r="AJ533" s="19"/>
      <c r="AK533" s="19"/>
      <c r="AL533" s="19"/>
      <c r="AM533" s="19"/>
      <c r="AN533" s="19"/>
      <c r="AO533" s="19">
        <v>3.54</v>
      </c>
      <c r="AP533" s="19" t="s">
        <v>1519</v>
      </c>
      <c r="AQ533" s="19" t="s">
        <v>1502</v>
      </c>
      <c r="AR533" s="19" t="s">
        <v>1540</v>
      </c>
      <c r="AS533" s="19" t="s">
        <v>1562</v>
      </c>
      <c r="AT533" s="19" t="s">
        <v>1563</v>
      </c>
      <c r="AU533" s="19" t="s">
        <v>1564</v>
      </c>
      <c r="AV533" s="19" t="s">
        <v>1565</v>
      </c>
      <c r="AW533" s="19">
        <v>2005</v>
      </c>
      <c r="AX533" s="19">
        <v>3</v>
      </c>
      <c r="AY533" s="19" t="s">
        <v>1566</v>
      </c>
      <c r="AZ533" s="19" t="s">
        <v>1567</v>
      </c>
      <c r="BA533" s="19">
        <v>2006</v>
      </c>
      <c r="BB533" t="str">
        <f>VLOOKUP(AC533,CTCwiretagcode!A$2:C$708,3,FALSE)</f>
        <v>SAM</v>
      </c>
      <c r="BC533" t="str">
        <f t="shared" si="17"/>
        <v>mix</v>
      </c>
      <c r="BD533">
        <f t="shared" si="18"/>
        <v>3</v>
      </c>
    </row>
    <row r="534" spans="1:56" x14ac:dyDescent="0.25">
      <c r="A534" s="19" t="s">
        <v>1501</v>
      </c>
      <c r="B534" s="19">
        <v>4.0999999999999996</v>
      </c>
      <c r="C534" s="19">
        <v>20130329</v>
      </c>
      <c r="D534" s="19" t="s">
        <v>41</v>
      </c>
      <c r="E534" s="19" t="s">
        <v>41</v>
      </c>
      <c r="F534" s="19">
        <v>2066669</v>
      </c>
      <c r="G534" s="19">
        <v>1</v>
      </c>
      <c r="H534" s="19">
        <v>2009</v>
      </c>
      <c r="I534" s="19">
        <v>20090824</v>
      </c>
      <c r="J534" s="19" t="s">
        <v>1501</v>
      </c>
      <c r="K534" s="19">
        <v>6</v>
      </c>
      <c r="L534" s="19">
        <v>35</v>
      </c>
      <c r="M534" s="19">
        <v>23</v>
      </c>
      <c r="N534" s="19">
        <v>17</v>
      </c>
      <c r="O534" s="19" t="s">
        <v>1502</v>
      </c>
      <c r="P534" s="19">
        <v>5</v>
      </c>
      <c r="Q534" s="19" t="s">
        <v>1503</v>
      </c>
      <c r="R534" s="19"/>
      <c r="S534" s="19">
        <v>5000</v>
      </c>
      <c r="T534" s="19" t="s">
        <v>110</v>
      </c>
      <c r="U534" s="19"/>
      <c r="V534" s="19"/>
      <c r="W534" s="19"/>
      <c r="X534" s="19">
        <v>780</v>
      </c>
      <c r="Y534" s="19">
        <v>0</v>
      </c>
      <c r="Z534" s="19">
        <v>1</v>
      </c>
      <c r="AA534" s="19" t="s">
        <v>48</v>
      </c>
      <c r="AB534" s="19">
        <v>1</v>
      </c>
      <c r="AC534" s="19">
        <v>633369</v>
      </c>
      <c r="AD534" s="19">
        <v>12</v>
      </c>
      <c r="AE534" s="19"/>
      <c r="AF534" s="19"/>
      <c r="AG534" s="19"/>
      <c r="AH534" s="19">
        <v>108875</v>
      </c>
      <c r="AI534" s="19">
        <v>1</v>
      </c>
      <c r="AJ534" s="19"/>
      <c r="AK534" s="19"/>
      <c r="AL534" s="19"/>
      <c r="AM534" s="19"/>
      <c r="AN534" s="19"/>
      <c r="AO534" s="19">
        <v>1.01</v>
      </c>
      <c r="AP534" s="19" t="s">
        <v>1504</v>
      </c>
      <c r="AQ534" s="19" t="s">
        <v>1502</v>
      </c>
      <c r="AR534" s="19" t="s">
        <v>1540</v>
      </c>
      <c r="AS534" s="19" t="s">
        <v>1562</v>
      </c>
      <c r="AT534" s="19" t="s">
        <v>1563</v>
      </c>
      <c r="AU534" s="19" t="s">
        <v>1564</v>
      </c>
      <c r="AV534" s="19" t="s">
        <v>1565</v>
      </c>
      <c r="AW534" s="19">
        <v>2005</v>
      </c>
      <c r="AX534" s="19">
        <v>3</v>
      </c>
      <c r="AY534" s="19" t="s">
        <v>1566</v>
      </c>
      <c r="AZ534" s="19" t="s">
        <v>1567</v>
      </c>
      <c r="BA534" s="19">
        <v>2006</v>
      </c>
      <c r="BB534" t="str">
        <f>VLOOKUP(AC534,CTCwiretagcode!A$2:C$708,3,FALSE)</f>
        <v>SAM</v>
      </c>
      <c r="BC534" t="str">
        <f t="shared" si="17"/>
        <v>Tr</v>
      </c>
      <c r="BD534">
        <f t="shared" si="18"/>
        <v>3</v>
      </c>
    </row>
    <row r="535" spans="1:56" x14ac:dyDescent="0.25">
      <c r="A535" s="19" t="s">
        <v>1501</v>
      </c>
      <c r="B535" s="19">
        <v>4.0999999999999996</v>
      </c>
      <c r="C535" s="19">
        <v>20130329</v>
      </c>
      <c r="D535" s="19" t="s">
        <v>41</v>
      </c>
      <c r="E535" s="19" t="s">
        <v>41</v>
      </c>
      <c r="F535" s="19">
        <v>2066670</v>
      </c>
      <c r="G535" s="19">
        <v>1</v>
      </c>
      <c r="H535" s="19">
        <v>2009</v>
      </c>
      <c r="I535" s="19">
        <v>20090824</v>
      </c>
      <c r="J535" s="19" t="s">
        <v>1501</v>
      </c>
      <c r="K535" s="19">
        <v>6</v>
      </c>
      <c r="L535" s="19">
        <v>35</v>
      </c>
      <c r="M535" s="19">
        <v>23</v>
      </c>
      <c r="N535" s="19">
        <v>17</v>
      </c>
      <c r="O535" s="19" t="s">
        <v>1502</v>
      </c>
      <c r="P535" s="19">
        <v>5</v>
      </c>
      <c r="Q535" s="19" t="s">
        <v>1503</v>
      </c>
      <c r="R535" s="19"/>
      <c r="S535" s="19">
        <v>5000</v>
      </c>
      <c r="T535" s="19" t="s">
        <v>110</v>
      </c>
      <c r="U535" s="19"/>
      <c r="V535" s="19"/>
      <c r="W535" s="19"/>
      <c r="X535" s="19">
        <v>810</v>
      </c>
      <c r="Y535" s="19">
        <v>0</v>
      </c>
      <c r="Z535" s="19">
        <v>1</v>
      </c>
      <c r="AA535" s="19" t="s">
        <v>48</v>
      </c>
      <c r="AB535" s="19">
        <v>1</v>
      </c>
      <c r="AC535" s="19">
        <v>633369</v>
      </c>
      <c r="AD535" s="19">
        <v>12</v>
      </c>
      <c r="AE535" s="19"/>
      <c r="AF535" s="19"/>
      <c r="AG535" s="19"/>
      <c r="AH535" s="19">
        <v>108875</v>
      </c>
      <c r="AI535" s="19">
        <v>1</v>
      </c>
      <c r="AJ535" s="19"/>
      <c r="AK535" s="19"/>
      <c r="AL535" s="19"/>
      <c r="AM535" s="19"/>
      <c r="AN535" s="19"/>
      <c r="AO535" s="19">
        <v>1.01</v>
      </c>
      <c r="AP535" s="19" t="s">
        <v>1504</v>
      </c>
      <c r="AQ535" s="19" t="s">
        <v>1502</v>
      </c>
      <c r="AR535" s="19" t="s">
        <v>1540</v>
      </c>
      <c r="AS535" s="19" t="s">
        <v>1562</v>
      </c>
      <c r="AT535" s="19" t="s">
        <v>1563</v>
      </c>
      <c r="AU535" s="19" t="s">
        <v>1564</v>
      </c>
      <c r="AV535" s="19" t="s">
        <v>1565</v>
      </c>
      <c r="AW535" s="19">
        <v>2005</v>
      </c>
      <c r="AX535" s="19">
        <v>3</v>
      </c>
      <c r="AY535" s="19" t="s">
        <v>1566</v>
      </c>
      <c r="AZ535" s="19" t="s">
        <v>1567</v>
      </c>
      <c r="BA535" s="19">
        <v>2006</v>
      </c>
      <c r="BB535" t="str">
        <f>VLOOKUP(AC535,CTCwiretagcode!A$2:C$708,3,FALSE)</f>
        <v>SAM</v>
      </c>
      <c r="BC535" t="str">
        <f t="shared" si="17"/>
        <v>Tr</v>
      </c>
      <c r="BD535">
        <f t="shared" si="18"/>
        <v>3</v>
      </c>
    </row>
    <row r="536" spans="1:56" x14ac:dyDescent="0.25">
      <c r="A536" s="19" t="s">
        <v>1501</v>
      </c>
      <c r="B536" s="19">
        <v>4.0999999999999996</v>
      </c>
      <c r="C536" s="19">
        <v>20130329</v>
      </c>
      <c r="D536" s="19" t="s">
        <v>41</v>
      </c>
      <c r="E536" s="19" t="s">
        <v>41</v>
      </c>
      <c r="F536" s="19">
        <v>2066672</v>
      </c>
      <c r="G536" s="19">
        <v>1</v>
      </c>
      <c r="H536" s="19">
        <v>2009</v>
      </c>
      <c r="I536" s="19">
        <v>20090824</v>
      </c>
      <c r="J536" s="19" t="s">
        <v>1501</v>
      </c>
      <c r="K536" s="19">
        <v>6</v>
      </c>
      <c r="L536" s="19">
        <v>35</v>
      </c>
      <c r="M536" s="19">
        <v>23</v>
      </c>
      <c r="N536" s="19">
        <v>17</v>
      </c>
      <c r="O536" s="19" t="s">
        <v>1502</v>
      </c>
      <c r="P536" s="19">
        <v>5</v>
      </c>
      <c r="Q536" s="19" t="s">
        <v>1503</v>
      </c>
      <c r="R536" s="19"/>
      <c r="S536" s="19">
        <v>5000</v>
      </c>
      <c r="T536" s="19" t="s">
        <v>110</v>
      </c>
      <c r="U536" s="19"/>
      <c r="V536" s="19"/>
      <c r="W536" s="19"/>
      <c r="X536" s="19">
        <v>820</v>
      </c>
      <c r="Y536" s="19">
        <v>0</v>
      </c>
      <c r="Z536" s="19">
        <v>1</v>
      </c>
      <c r="AA536" s="19" t="s">
        <v>48</v>
      </c>
      <c r="AB536" s="19">
        <v>1</v>
      </c>
      <c r="AC536" s="19">
        <v>633369</v>
      </c>
      <c r="AD536" s="19">
        <v>12</v>
      </c>
      <c r="AE536" s="19"/>
      <c r="AF536" s="19"/>
      <c r="AG536" s="19"/>
      <c r="AH536" s="19">
        <v>108875</v>
      </c>
      <c r="AI536" s="19">
        <v>1</v>
      </c>
      <c r="AJ536" s="19"/>
      <c r="AK536" s="19"/>
      <c r="AL536" s="19"/>
      <c r="AM536" s="19"/>
      <c r="AN536" s="19"/>
      <c r="AO536" s="19">
        <v>1.01</v>
      </c>
      <c r="AP536" s="19" t="s">
        <v>1504</v>
      </c>
      <c r="AQ536" s="19" t="s">
        <v>1502</v>
      </c>
      <c r="AR536" s="19" t="s">
        <v>1540</v>
      </c>
      <c r="AS536" s="19" t="s">
        <v>1562</v>
      </c>
      <c r="AT536" s="19" t="s">
        <v>1563</v>
      </c>
      <c r="AU536" s="19" t="s">
        <v>1564</v>
      </c>
      <c r="AV536" s="19" t="s">
        <v>1565</v>
      </c>
      <c r="AW536" s="19">
        <v>2005</v>
      </c>
      <c r="AX536" s="19">
        <v>3</v>
      </c>
      <c r="AY536" s="19" t="s">
        <v>1566</v>
      </c>
      <c r="AZ536" s="19" t="s">
        <v>1567</v>
      </c>
      <c r="BA536" s="19">
        <v>2006</v>
      </c>
      <c r="BB536" t="str">
        <f>VLOOKUP(AC536,CTCwiretagcode!A$2:C$708,3,FALSE)</f>
        <v>SAM</v>
      </c>
      <c r="BC536" t="str">
        <f t="shared" si="17"/>
        <v>Tr</v>
      </c>
      <c r="BD536">
        <f t="shared" si="18"/>
        <v>3</v>
      </c>
    </row>
    <row r="537" spans="1:56" x14ac:dyDescent="0.25">
      <c r="A537" s="19" t="s">
        <v>1501</v>
      </c>
      <c r="B537" s="19">
        <v>4.0999999999999996</v>
      </c>
      <c r="C537" s="19">
        <v>20130329</v>
      </c>
      <c r="D537" s="19" t="s">
        <v>41</v>
      </c>
      <c r="E537" s="19" t="s">
        <v>41</v>
      </c>
      <c r="F537" s="19">
        <v>2066676</v>
      </c>
      <c r="G537" s="19">
        <v>1</v>
      </c>
      <c r="H537" s="19">
        <v>2009</v>
      </c>
      <c r="I537" s="19">
        <v>20090824</v>
      </c>
      <c r="J537" s="19" t="s">
        <v>1501</v>
      </c>
      <c r="K537" s="19">
        <v>6</v>
      </c>
      <c r="L537" s="19">
        <v>35</v>
      </c>
      <c r="M537" s="19">
        <v>23</v>
      </c>
      <c r="N537" s="19">
        <v>17</v>
      </c>
      <c r="O537" s="19" t="s">
        <v>1502</v>
      </c>
      <c r="P537" s="19">
        <v>5</v>
      </c>
      <c r="Q537" s="19" t="s">
        <v>1503</v>
      </c>
      <c r="R537" s="19"/>
      <c r="S537" s="19">
        <v>5000</v>
      </c>
      <c r="T537" s="19" t="s">
        <v>45</v>
      </c>
      <c r="U537" s="19"/>
      <c r="V537" s="19"/>
      <c r="W537" s="19"/>
      <c r="X537" s="19">
        <v>780</v>
      </c>
      <c r="Y537" s="19">
        <v>0</v>
      </c>
      <c r="Z537" s="19">
        <v>1</v>
      </c>
      <c r="AA537" s="19" t="s">
        <v>48</v>
      </c>
      <c r="AB537" s="19">
        <v>1</v>
      </c>
      <c r="AC537" s="19">
        <v>633369</v>
      </c>
      <c r="AD537" s="19">
        <v>12</v>
      </c>
      <c r="AE537" s="19"/>
      <c r="AF537" s="19"/>
      <c r="AG537" s="19"/>
      <c r="AH537" s="19">
        <v>108875</v>
      </c>
      <c r="AI537" s="19">
        <v>1</v>
      </c>
      <c r="AJ537" s="19"/>
      <c r="AK537" s="19"/>
      <c r="AL537" s="19"/>
      <c r="AM537" s="19"/>
      <c r="AN537" s="19"/>
      <c r="AO537" s="19">
        <v>1.01</v>
      </c>
      <c r="AP537" s="19" t="s">
        <v>1504</v>
      </c>
      <c r="AQ537" s="19" t="s">
        <v>1502</v>
      </c>
      <c r="AR537" s="19" t="s">
        <v>1540</v>
      </c>
      <c r="AS537" s="19" t="s">
        <v>1562</v>
      </c>
      <c r="AT537" s="19" t="s">
        <v>1563</v>
      </c>
      <c r="AU537" s="19" t="s">
        <v>1564</v>
      </c>
      <c r="AV537" s="19" t="s">
        <v>1565</v>
      </c>
      <c r="AW537" s="19">
        <v>2005</v>
      </c>
      <c r="AX537" s="19">
        <v>3</v>
      </c>
      <c r="AY537" s="19" t="s">
        <v>1566</v>
      </c>
      <c r="AZ537" s="19" t="s">
        <v>1567</v>
      </c>
      <c r="BA537" s="19">
        <v>2006</v>
      </c>
      <c r="BB537" t="str">
        <f>VLOOKUP(AC537,CTCwiretagcode!A$2:C$708,3,FALSE)</f>
        <v>SAM</v>
      </c>
      <c r="BC537" t="str">
        <f t="shared" si="17"/>
        <v>Tr</v>
      </c>
      <c r="BD537">
        <f t="shared" si="18"/>
        <v>3</v>
      </c>
    </row>
    <row r="538" spans="1:56" x14ac:dyDescent="0.25">
      <c r="A538" s="19" t="s">
        <v>1501</v>
      </c>
      <c r="B538" s="19">
        <v>4.0999999999999996</v>
      </c>
      <c r="C538" s="19">
        <v>20130329</v>
      </c>
      <c r="D538" s="19" t="s">
        <v>41</v>
      </c>
      <c r="E538" s="19" t="s">
        <v>41</v>
      </c>
      <c r="F538" s="19">
        <v>2065645</v>
      </c>
      <c r="G538" s="19">
        <v>1</v>
      </c>
      <c r="H538" s="19">
        <v>2009</v>
      </c>
      <c r="I538" s="19">
        <v>20090824</v>
      </c>
      <c r="J538" s="19" t="s">
        <v>1501</v>
      </c>
      <c r="K538" s="19">
        <v>6</v>
      </c>
      <c r="L538" s="19">
        <v>35</v>
      </c>
      <c r="M538" s="19">
        <v>23</v>
      </c>
      <c r="N538" s="19">
        <v>17</v>
      </c>
      <c r="O538" s="19" t="s">
        <v>1502</v>
      </c>
      <c r="P538" s="19">
        <v>5</v>
      </c>
      <c r="Q538" s="19" t="s">
        <v>1503</v>
      </c>
      <c r="R538" s="19"/>
      <c r="S538" s="19">
        <v>5000</v>
      </c>
      <c r="T538" s="19" t="s">
        <v>110</v>
      </c>
      <c r="U538" s="19"/>
      <c r="V538" s="19"/>
      <c r="W538" s="19"/>
      <c r="X538" s="19">
        <v>870</v>
      </c>
      <c r="Y538" s="19">
        <v>0</v>
      </c>
      <c r="Z538" s="19">
        <v>1</v>
      </c>
      <c r="AA538" s="19" t="s">
        <v>48</v>
      </c>
      <c r="AB538" s="19">
        <v>1</v>
      </c>
      <c r="AC538" s="19">
        <v>633369</v>
      </c>
      <c r="AD538" s="19">
        <v>12</v>
      </c>
      <c r="AE538" s="19"/>
      <c r="AF538" s="19"/>
      <c r="AG538" s="19"/>
      <c r="AH538" s="19">
        <v>108875</v>
      </c>
      <c r="AI538" s="19">
        <v>1</v>
      </c>
      <c r="AJ538" s="19"/>
      <c r="AK538" s="19"/>
      <c r="AL538" s="19"/>
      <c r="AM538" s="19"/>
      <c r="AN538" s="19"/>
      <c r="AO538" s="19">
        <v>1.01</v>
      </c>
      <c r="AP538" s="19" t="s">
        <v>1504</v>
      </c>
      <c r="AQ538" s="19" t="s">
        <v>1502</v>
      </c>
      <c r="AR538" s="19" t="s">
        <v>1540</v>
      </c>
      <c r="AS538" s="19" t="s">
        <v>1562</v>
      </c>
      <c r="AT538" s="19" t="s">
        <v>1563</v>
      </c>
      <c r="AU538" s="19" t="s">
        <v>1564</v>
      </c>
      <c r="AV538" s="19" t="s">
        <v>1565</v>
      </c>
      <c r="AW538" s="19">
        <v>2005</v>
      </c>
      <c r="AX538" s="19">
        <v>3</v>
      </c>
      <c r="AY538" s="19" t="s">
        <v>1566</v>
      </c>
      <c r="AZ538" s="19" t="s">
        <v>1567</v>
      </c>
      <c r="BA538" s="19">
        <v>2006</v>
      </c>
      <c r="BB538" t="str">
        <f>VLOOKUP(AC538,CTCwiretagcode!A$2:C$708,3,FALSE)</f>
        <v>SAM</v>
      </c>
      <c r="BC538" t="str">
        <f t="shared" si="17"/>
        <v>Tr</v>
      </c>
      <c r="BD538">
        <f t="shared" si="18"/>
        <v>3</v>
      </c>
    </row>
    <row r="539" spans="1:56" x14ac:dyDescent="0.25">
      <c r="A539" s="19" t="s">
        <v>1501</v>
      </c>
      <c r="B539" s="19">
        <v>4.0999999999999996</v>
      </c>
      <c r="C539" s="19">
        <v>20130329</v>
      </c>
      <c r="D539" s="19" t="s">
        <v>41</v>
      </c>
      <c r="E539" s="19" t="s">
        <v>41</v>
      </c>
      <c r="F539" s="19">
        <v>2071453</v>
      </c>
      <c r="G539" s="19">
        <v>1</v>
      </c>
      <c r="H539" s="19">
        <v>2009</v>
      </c>
      <c r="I539" s="19">
        <v>20090825</v>
      </c>
      <c r="J539" s="19" t="s">
        <v>1501</v>
      </c>
      <c r="K539" s="19">
        <v>6</v>
      </c>
      <c r="L539" s="19">
        <v>35</v>
      </c>
      <c r="M539" s="19">
        <v>23</v>
      </c>
      <c r="N539" s="19">
        <v>17</v>
      </c>
      <c r="O539" s="19" t="s">
        <v>1502</v>
      </c>
      <c r="P539" s="19">
        <v>5</v>
      </c>
      <c r="Q539" s="19" t="s">
        <v>1503</v>
      </c>
      <c r="R539" s="19"/>
      <c r="S539" s="19">
        <v>5000</v>
      </c>
      <c r="T539" s="19" t="s">
        <v>45</v>
      </c>
      <c r="U539" s="19"/>
      <c r="V539" s="19"/>
      <c r="W539" s="19"/>
      <c r="X539" s="19">
        <v>890</v>
      </c>
      <c r="Y539" s="19">
        <v>0</v>
      </c>
      <c r="Z539" s="19">
        <v>1</v>
      </c>
      <c r="AA539" s="19" t="s">
        <v>48</v>
      </c>
      <c r="AB539" s="19">
        <v>1</v>
      </c>
      <c r="AC539" s="19">
        <v>633369</v>
      </c>
      <c r="AD539" s="19">
        <v>12</v>
      </c>
      <c r="AE539" s="19"/>
      <c r="AF539" s="19"/>
      <c r="AG539" s="19"/>
      <c r="AH539" s="19">
        <v>108875</v>
      </c>
      <c r="AI539" s="19">
        <v>1</v>
      </c>
      <c r="AJ539" s="19"/>
      <c r="AK539" s="19"/>
      <c r="AL539" s="19"/>
      <c r="AM539" s="19"/>
      <c r="AN539" s="19"/>
      <c r="AO539" s="19">
        <v>1.01</v>
      </c>
      <c r="AP539" s="19" t="s">
        <v>1504</v>
      </c>
      <c r="AQ539" s="19" t="s">
        <v>1502</v>
      </c>
      <c r="AR539" s="19" t="s">
        <v>1540</v>
      </c>
      <c r="AS539" s="19" t="s">
        <v>1562</v>
      </c>
      <c r="AT539" s="19" t="s">
        <v>1563</v>
      </c>
      <c r="AU539" s="19" t="s">
        <v>1564</v>
      </c>
      <c r="AV539" s="19" t="s">
        <v>1565</v>
      </c>
      <c r="AW539" s="19">
        <v>2005</v>
      </c>
      <c r="AX539" s="19">
        <v>3</v>
      </c>
      <c r="AY539" s="19" t="s">
        <v>1566</v>
      </c>
      <c r="AZ539" s="19" t="s">
        <v>1567</v>
      </c>
      <c r="BA539" s="19">
        <v>2006</v>
      </c>
      <c r="BB539" t="str">
        <f>VLOOKUP(AC539,CTCwiretagcode!A$2:C$708,3,FALSE)</f>
        <v>SAM</v>
      </c>
      <c r="BC539" t="str">
        <f t="shared" si="17"/>
        <v>Tr</v>
      </c>
      <c r="BD539">
        <f t="shared" si="18"/>
        <v>3</v>
      </c>
    </row>
    <row r="540" spans="1:56" x14ac:dyDescent="0.25">
      <c r="A540" s="19" t="s">
        <v>1501</v>
      </c>
      <c r="B540" s="19">
        <v>4.0999999999999996</v>
      </c>
      <c r="C540" s="19">
        <v>20130329</v>
      </c>
      <c r="D540" s="19" t="s">
        <v>41</v>
      </c>
      <c r="E540" s="19" t="s">
        <v>41</v>
      </c>
      <c r="F540" s="19">
        <v>2071466</v>
      </c>
      <c r="G540" s="19">
        <v>1</v>
      </c>
      <c r="H540" s="19">
        <v>2009</v>
      </c>
      <c r="I540" s="19">
        <v>20090825</v>
      </c>
      <c r="J540" s="19" t="s">
        <v>1501</v>
      </c>
      <c r="K540" s="19">
        <v>6</v>
      </c>
      <c r="L540" s="19">
        <v>35</v>
      </c>
      <c r="M540" s="19">
        <v>23</v>
      </c>
      <c r="N540" s="19">
        <v>17</v>
      </c>
      <c r="O540" s="19" t="s">
        <v>1502</v>
      </c>
      <c r="P540" s="19">
        <v>5</v>
      </c>
      <c r="Q540" s="19" t="s">
        <v>1503</v>
      </c>
      <c r="R540" s="19"/>
      <c r="S540" s="19">
        <v>5000</v>
      </c>
      <c r="T540" s="19" t="s">
        <v>110</v>
      </c>
      <c r="U540" s="19"/>
      <c r="V540" s="19"/>
      <c r="W540" s="19"/>
      <c r="X540" s="19">
        <v>900</v>
      </c>
      <c r="Y540" s="19">
        <v>0</v>
      </c>
      <c r="Z540" s="19">
        <v>1</v>
      </c>
      <c r="AA540" s="19" t="s">
        <v>48</v>
      </c>
      <c r="AB540" s="19">
        <v>1</v>
      </c>
      <c r="AC540" s="19">
        <v>633369</v>
      </c>
      <c r="AD540" s="19">
        <v>12</v>
      </c>
      <c r="AE540" s="19"/>
      <c r="AF540" s="19"/>
      <c r="AG540" s="19"/>
      <c r="AH540" s="19">
        <v>108875</v>
      </c>
      <c r="AI540" s="19">
        <v>1</v>
      </c>
      <c r="AJ540" s="19"/>
      <c r="AK540" s="19"/>
      <c r="AL540" s="19"/>
      <c r="AM540" s="19"/>
      <c r="AN540" s="19"/>
      <c r="AO540" s="19">
        <v>1.01</v>
      </c>
      <c r="AP540" s="19" t="s">
        <v>1504</v>
      </c>
      <c r="AQ540" s="19" t="s">
        <v>1502</v>
      </c>
      <c r="AR540" s="19" t="s">
        <v>1540</v>
      </c>
      <c r="AS540" s="19" t="s">
        <v>1562</v>
      </c>
      <c r="AT540" s="19" t="s">
        <v>1563</v>
      </c>
      <c r="AU540" s="19" t="s">
        <v>1564</v>
      </c>
      <c r="AV540" s="19" t="s">
        <v>1565</v>
      </c>
      <c r="AW540" s="19">
        <v>2005</v>
      </c>
      <c r="AX540" s="19">
        <v>3</v>
      </c>
      <c r="AY540" s="19" t="s">
        <v>1566</v>
      </c>
      <c r="AZ540" s="19" t="s">
        <v>1567</v>
      </c>
      <c r="BA540" s="19">
        <v>2006</v>
      </c>
      <c r="BB540" t="str">
        <f>VLOOKUP(AC540,CTCwiretagcode!A$2:C$708,3,FALSE)</f>
        <v>SAM</v>
      </c>
      <c r="BC540" t="str">
        <f t="shared" si="17"/>
        <v>Tr</v>
      </c>
      <c r="BD540">
        <f t="shared" si="18"/>
        <v>3</v>
      </c>
    </row>
    <row r="541" spans="1:56" x14ac:dyDescent="0.25">
      <c r="A541" s="19" t="s">
        <v>1501</v>
      </c>
      <c r="B541" s="19">
        <v>4.0999999999999996</v>
      </c>
      <c r="C541" s="19">
        <v>20130329</v>
      </c>
      <c r="D541" s="19" t="s">
        <v>41</v>
      </c>
      <c r="E541" s="19" t="s">
        <v>41</v>
      </c>
      <c r="F541" s="19">
        <v>2071476</v>
      </c>
      <c r="G541" s="19">
        <v>1</v>
      </c>
      <c r="H541" s="19">
        <v>2009</v>
      </c>
      <c r="I541" s="19">
        <v>20090825</v>
      </c>
      <c r="J541" s="19" t="s">
        <v>1501</v>
      </c>
      <c r="K541" s="19">
        <v>6</v>
      </c>
      <c r="L541" s="19">
        <v>35</v>
      </c>
      <c r="M541" s="19">
        <v>23</v>
      </c>
      <c r="N541" s="19">
        <v>17</v>
      </c>
      <c r="O541" s="19" t="s">
        <v>1502</v>
      </c>
      <c r="P541" s="19">
        <v>5</v>
      </c>
      <c r="Q541" s="19" t="s">
        <v>1503</v>
      </c>
      <c r="R541" s="19"/>
      <c r="S541" s="19">
        <v>5000</v>
      </c>
      <c r="T541" s="19" t="s">
        <v>110</v>
      </c>
      <c r="U541" s="19"/>
      <c r="V541" s="19"/>
      <c r="W541" s="19"/>
      <c r="X541" s="19">
        <v>800</v>
      </c>
      <c r="Y541" s="19">
        <v>0</v>
      </c>
      <c r="Z541" s="19">
        <v>1</v>
      </c>
      <c r="AA541" s="19" t="s">
        <v>48</v>
      </c>
      <c r="AB541" s="19">
        <v>1</v>
      </c>
      <c r="AC541" s="19">
        <v>633369</v>
      </c>
      <c r="AD541" s="19">
        <v>12</v>
      </c>
      <c r="AE541" s="19"/>
      <c r="AF541" s="19"/>
      <c r="AG541" s="19"/>
      <c r="AH541" s="19">
        <v>108875</v>
      </c>
      <c r="AI541" s="19">
        <v>1</v>
      </c>
      <c r="AJ541" s="19"/>
      <c r="AK541" s="19"/>
      <c r="AL541" s="19"/>
      <c r="AM541" s="19"/>
      <c r="AN541" s="19"/>
      <c r="AO541" s="19">
        <v>1.01</v>
      </c>
      <c r="AP541" s="19" t="s">
        <v>1504</v>
      </c>
      <c r="AQ541" s="19" t="s">
        <v>1502</v>
      </c>
      <c r="AR541" s="19" t="s">
        <v>1540</v>
      </c>
      <c r="AS541" s="19" t="s">
        <v>1562</v>
      </c>
      <c r="AT541" s="19" t="s">
        <v>1563</v>
      </c>
      <c r="AU541" s="19" t="s">
        <v>1564</v>
      </c>
      <c r="AV541" s="19" t="s">
        <v>1565</v>
      </c>
      <c r="AW541" s="19">
        <v>2005</v>
      </c>
      <c r="AX541" s="19">
        <v>3</v>
      </c>
      <c r="AY541" s="19" t="s">
        <v>1566</v>
      </c>
      <c r="AZ541" s="19" t="s">
        <v>1567</v>
      </c>
      <c r="BA541" s="19">
        <v>2006</v>
      </c>
      <c r="BB541" t="str">
        <f>VLOOKUP(AC541,CTCwiretagcode!A$2:C$708,3,FALSE)</f>
        <v>SAM</v>
      </c>
      <c r="BC541" t="str">
        <f t="shared" si="17"/>
        <v>Tr</v>
      </c>
      <c r="BD541">
        <f t="shared" si="18"/>
        <v>3</v>
      </c>
    </row>
    <row r="542" spans="1:56" x14ac:dyDescent="0.25">
      <c r="A542" s="19" t="s">
        <v>1501</v>
      </c>
      <c r="B542" s="19">
        <v>4.0999999999999996</v>
      </c>
      <c r="C542" s="19">
        <v>20130329</v>
      </c>
      <c r="D542" s="19" t="s">
        <v>41</v>
      </c>
      <c r="E542" s="19" t="s">
        <v>41</v>
      </c>
      <c r="F542" s="19">
        <v>2071478</v>
      </c>
      <c r="G542" s="19">
        <v>1</v>
      </c>
      <c r="H542" s="19">
        <v>2009</v>
      </c>
      <c r="I542" s="19">
        <v>20090825</v>
      </c>
      <c r="J542" s="19" t="s">
        <v>1501</v>
      </c>
      <c r="K542" s="19">
        <v>6</v>
      </c>
      <c r="L542" s="19">
        <v>35</v>
      </c>
      <c r="M542" s="19">
        <v>23</v>
      </c>
      <c r="N542" s="19">
        <v>17</v>
      </c>
      <c r="O542" s="19" t="s">
        <v>1502</v>
      </c>
      <c r="P542" s="19">
        <v>5</v>
      </c>
      <c r="Q542" s="19" t="s">
        <v>1503</v>
      </c>
      <c r="R542" s="19"/>
      <c r="S542" s="19">
        <v>5000</v>
      </c>
      <c r="T542" s="19" t="s">
        <v>110</v>
      </c>
      <c r="U542" s="19"/>
      <c r="V542" s="19"/>
      <c r="W542" s="19"/>
      <c r="X542" s="19">
        <v>810</v>
      </c>
      <c r="Y542" s="19">
        <v>0</v>
      </c>
      <c r="Z542" s="19">
        <v>1</v>
      </c>
      <c r="AA542" s="19" t="s">
        <v>48</v>
      </c>
      <c r="AB542" s="19">
        <v>1</v>
      </c>
      <c r="AC542" s="19">
        <v>633369</v>
      </c>
      <c r="AD542" s="19">
        <v>12</v>
      </c>
      <c r="AE542" s="19"/>
      <c r="AF542" s="19"/>
      <c r="AG542" s="19"/>
      <c r="AH542" s="19">
        <v>108875</v>
      </c>
      <c r="AI542" s="19">
        <v>1</v>
      </c>
      <c r="AJ542" s="19"/>
      <c r="AK542" s="19"/>
      <c r="AL542" s="19"/>
      <c r="AM542" s="19"/>
      <c r="AN542" s="19"/>
      <c r="AO542" s="19">
        <v>1.01</v>
      </c>
      <c r="AP542" s="19" t="s">
        <v>1504</v>
      </c>
      <c r="AQ542" s="19" t="s">
        <v>1502</v>
      </c>
      <c r="AR542" s="19" t="s">
        <v>1540</v>
      </c>
      <c r="AS542" s="19" t="s">
        <v>1562</v>
      </c>
      <c r="AT542" s="19" t="s">
        <v>1563</v>
      </c>
      <c r="AU542" s="19" t="s">
        <v>1564</v>
      </c>
      <c r="AV542" s="19" t="s">
        <v>1565</v>
      </c>
      <c r="AW542" s="19">
        <v>2005</v>
      </c>
      <c r="AX542" s="19">
        <v>3</v>
      </c>
      <c r="AY542" s="19" t="s">
        <v>1566</v>
      </c>
      <c r="AZ542" s="19" t="s">
        <v>1567</v>
      </c>
      <c r="BA542" s="19">
        <v>2006</v>
      </c>
      <c r="BB542" t="str">
        <f>VLOOKUP(AC542,CTCwiretagcode!A$2:C$708,3,FALSE)</f>
        <v>SAM</v>
      </c>
      <c r="BC542" t="str">
        <f t="shared" si="17"/>
        <v>Tr</v>
      </c>
      <c r="BD542">
        <f t="shared" si="18"/>
        <v>3</v>
      </c>
    </row>
    <row r="543" spans="1:56" x14ac:dyDescent="0.25">
      <c r="A543" s="19" t="s">
        <v>1501</v>
      </c>
      <c r="B543" s="19">
        <v>4.0999999999999996</v>
      </c>
      <c r="C543" s="19">
        <v>20130329</v>
      </c>
      <c r="D543" s="19" t="s">
        <v>41</v>
      </c>
      <c r="E543" s="19" t="s">
        <v>41</v>
      </c>
      <c r="F543" s="19">
        <v>2071480</v>
      </c>
      <c r="G543" s="19">
        <v>1</v>
      </c>
      <c r="H543" s="19">
        <v>2009</v>
      </c>
      <c r="I543" s="19">
        <v>20090825</v>
      </c>
      <c r="J543" s="19" t="s">
        <v>1501</v>
      </c>
      <c r="K543" s="19">
        <v>6</v>
      </c>
      <c r="L543" s="19">
        <v>35</v>
      </c>
      <c r="M543" s="19">
        <v>23</v>
      </c>
      <c r="N543" s="19">
        <v>17</v>
      </c>
      <c r="O543" s="19" t="s">
        <v>1502</v>
      </c>
      <c r="P543" s="19">
        <v>5</v>
      </c>
      <c r="Q543" s="19" t="s">
        <v>1503</v>
      </c>
      <c r="R543" s="19"/>
      <c r="S543" s="19">
        <v>5000</v>
      </c>
      <c r="T543" s="19" t="s">
        <v>110</v>
      </c>
      <c r="U543" s="19"/>
      <c r="V543" s="19"/>
      <c r="W543" s="19"/>
      <c r="X543" s="19">
        <v>910</v>
      </c>
      <c r="Y543" s="19">
        <v>0</v>
      </c>
      <c r="Z543" s="19">
        <v>1</v>
      </c>
      <c r="AA543" s="19" t="s">
        <v>48</v>
      </c>
      <c r="AB543" s="19">
        <v>1</v>
      </c>
      <c r="AC543" s="19">
        <v>633369</v>
      </c>
      <c r="AD543" s="19">
        <v>12</v>
      </c>
      <c r="AE543" s="19"/>
      <c r="AF543" s="19"/>
      <c r="AG543" s="19"/>
      <c r="AH543" s="19">
        <v>108875</v>
      </c>
      <c r="AI543" s="19">
        <v>1</v>
      </c>
      <c r="AJ543" s="19"/>
      <c r="AK543" s="19"/>
      <c r="AL543" s="19"/>
      <c r="AM543" s="19"/>
      <c r="AN543" s="19"/>
      <c r="AO543" s="19">
        <v>1.01</v>
      </c>
      <c r="AP543" s="19" t="s">
        <v>1504</v>
      </c>
      <c r="AQ543" s="19" t="s">
        <v>1502</v>
      </c>
      <c r="AR543" s="19" t="s">
        <v>1540</v>
      </c>
      <c r="AS543" s="19" t="s">
        <v>1562</v>
      </c>
      <c r="AT543" s="19" t="s">
        <v>1563</v>
      </c>
      <c r="AU543" s="19" t="s">
        <v>1564</v>
      </c>
      <c r="AV543" s="19" t="s">
        <v>1565</v>
      </c>
      <c r="AW543" s="19">
        <v>2005</v>
      </c>
      <c r="AX543" s="19">
        <v>3</v>
      </c>
      <c r="AY543" s="19" t="s">
        <v>1566</v>
      </c>
      <c r="AZ543" s="19" t="s">
        <v>1567</v>
      </c>
      <c r="BA543" s="19">
        <v>2006</v>
      </c>
      <c r="BB543" t="str">
        <f>VLOOKUP(AC543,CTCwiretagcode!A$2:C$708,3,FALSE)</f>
        <v>SAM</v>
      </c>
      <c r="BC543" t="str">
        <f t="shared" si="17"/>
        <v>Tr</v>
      </c>
      <c r="BD543">
        <f t="shared" si="18"/>
        <v>3</v>
      </c>
    </row>
    <row r="544" spans="1:56" x14ac:dyDescent="0.25">
      <c r="A544" s="19" t="s">
        <v>1501</v>
      </c>
      <c r="B544" s="19">
        <v>4.0999999999999996</v>
      </c>
      <c r="C544" s="19">
        <v>20130329</v>
      </c>
      <c r="D544" s="19" t="s">
        <v>41</v>
      </c>
      <c r="E544" s="19" t="s">
        <v>41</v>
      </c>
      <c r="F544" s="19">
        <v>2071489</v>
      </c>
      <c r="G544" s="19">
        <v>1</v>
      </c>
      <c r="H544" s="19">
        <v>2009</v>
      </c>
      <c r="I544" s="19">
        <v>20090825</v>
      </c>
      <c r="J544" s="19" t="s">
        <v>1501</v>
      </c>
      <c r="K544" s="19">
        <v>6</v>
      </c>
      <c r="L544" s="19">
        <v>35</v>
      </c>
      <c r="M544" s="19">
        <v>23</v>
      </c>
      <c r="N544" s="19">
        <v>17</v>
      </c>
      <c r="O544" s="19" t="s">
        <v>1502</v>
      </c>
      <c r="P544" s="19">
        <v>5</v>
      </c>
      <c r="Q544" s="19" t="s">
        <v>1503</v>
      </c>
      <c r="R544" s="19"/>
      <c r="S544" s="19">
        <v>5000</v>
      </c>
      <c r="T544" s="19" t="s">
        <v>45</v>
      </c>
      <c r="U544" s="19"/>
      <c r="V544" s="19"/>
      <c r="W544" s="19"/>
      <c r="X544" s="19">
        <v>810</v>
      </c>
      <c r="Y544" s="19">
        <v>0</v>
      </c>
      <c r="Z544" s="19">
        <v>1</v>
      </c>
      <c r="AA544" s="19" t="s">
        <v>48</v>
      </c>
      <c r="AB544" s="19">
        <v>1</v>
      </c>
      <c r="AC544" s="19">
        <v>633369</v>
      </c>
      <c r="AD544" s="19">
        <v>12</v>
      </c>
      <c r="AE544" s="19"/>
      <c r="AF544" s="19"/>
      <c r="AG544" s="19"/>
      <c r="AH544" s="19">
        <v>108875</v>
      </c>
      <c r="AI544" s="19">
        <v>1</v>
      </c>
      <c r="AJ544" s="19"/>
      <c r="AK544" s="19"/>
      <c r="AL544" s="19"/>
      <c r="AM544" s="19"/>
      <c r="AN544" s="19"/>
      <c r="AO544" s="19">
        <v>1.01</v>
      </c>
      <c r="AP544" s="19" t="s">
        <v>1504</v>
      </c>
      <c r="AQ544" s="19" t="s">
        <v>1502</v>
      </c>
      <c r="AR544" s="19" t="s">
        <v>1540</v>
      </c>
      <c r="AS544" s="19" t="s">
        <v>1562</v>
      </c>
      <c r="AT544" s="19" t="s">
        <v>1563</v>
      </c>
      <c r="AU544" s="19" t="s">
        <v>1564</v>
      </c>
      <c r="AV544" s="19" t="s">
        <v>1565</v>
      </c>
      <c r="AW544" s="19">
        <v>2005</v>
      </c>
      <c r="AX544" s="19">
        <v>3</v>
      </c>
      <c r="AY544" s="19" t="s">
        <v>1566</v>
      </c>
      <c r="AZ544" s="19" t="s">
        <v>1567</v>
      </c>
      <c r="BA544" s="19">
        <v>2006</v>
      </c>
      <c r="BB544" t="str">
        <f>VLOOKUP(AC544,CTCwiretagcode!A$2:C$708,3,FALSE)</f>
        <v>SAM</v>
      </c>
      <c r="BC544" t="str">
        <f t="shared" si="17"/>
        <v>Tr</v>
      </c>
      <c r="BD544">
        <f t="shared" si="18"/>
        <v>3</v>
      </c>
    </row>
    <row r="545" spans="1:56" x14ac:dyDescent="0.25">
      <c r="A545" s="19" t="s">
        <v>1501</v>
      </c>
      <c r="B545" s="19">
        <v>4.0999999999999996</v>
      </c>
      <c r="C545" s="19">
        <v>20130329</v>
      </c>
      <c r="D545" s="19" t="s">
        <v>41</v>
      </c>
      <c r="E545" s="19" t="s">
        <v>41</v>
      </c>
      <c r="F545" s="19">
        <v>2071490</v>
      </c>
      <c r="G545" s="19">
        <v>1</v>
      </c>
      <c r="H545" s="19">
        <v>2009</v>
      </c>
      <c r="I545" s="19">
        <v>20090825</v>
      </c>
      <c r="J545" s="19" t="s">
        <v>1501</v>
      </c>
      <c r="K545" s="19">
        <v>6</v>
      </c>
      <c r="L545" s="19">
        <v>35</v>
      </c>
      <c r="M545" s="19">
        <v>23</v>
      </c>
      <c r="N545" s="19">
        <v>17</v>
      </c>
      <c r="O545" s="19" t="s">
        <v>1502</v>
      </c>
      <c r="P545" s="19">
        <v>5</v>
      </c>
      <c r="Q545" s="19" t="s">
        <v>1503</v>
      </c>
      <c r="R545" s="19"/>
      <c r="S545" s="19">
        <v>5000</v>
      </c>
      <c r="T545" s="19" t="s">
        <v>110</v>
      </c>
      <c r="U545" s="19"/>
      <c r="V545" s="19"/>
      <c r="W545" s="19"/>
      <c r="X545" s="19">
        <v>920</v>
      </c>
      <c r="Y545" s="19">
        <v>0</v>
      </c>
      <c r="Z545" s="19">
        <v>1</v>
      </c>
      <c r="AA545" s="19" t="s">
        <v>48</v>
      </c>
      <c r="AB545" s="19">
        <v>1</v>
      </c>
      <c r="AC545" s="19">
        <v>633369</v>
      </c>
      <c r="AD545" s="19">
        <v>12</v>
      </c>
      <c r="AE545" s="19"/>
      <c r="AF545" s="19"/>
      <c r="AG545" s="19"/>
      <c r="AH545" s="19">
        <v>108875</v>
      </c>
      <c r="AI545" s="19">
        <v>1</v>
      </c>
      <c r="AJ545" s="19"/>
      <c r="AK545" s="19"/>
      <c r="AL545" s="19"/>
      <c r="AM545" s="19"/>
      <c r="AN545" s="19"/>
      <c r="AO545" s="19">
        <v>1.01</v>
      </c>
      <c r="AP545" s="19" t="s">
        <v>1504</v>
      </c>
      <c r="AQ545" s="19" t="s">
        <v>1502</v>
      </c>
      <c r="AR545" s="19" t="s">
        <v>1540</v>
      </c>
      <c r="AS545" s="19" t="s">
        <v>1562</v>
      </c>
      <c r="AT545" s="19" t="s">
        <v>1563</v>
      </c>
      <c r="AU545" s="19" t="s">
        <v>1564</v>
      </c>
      <c r="AV545" s="19" t="s">
        <v>1565</v>
      </c>
      <c r="AW545" s="19">
        <v>2005</v>
      </c>
      <c r="AX545" s="19">
        <v>3</v>
      </c>
      <c r="AY545" s="19" t="s">
        <v>1566</v>
      </c>
      <c r="AZ545" s="19" t="s">
        <v>1567</v>
      </c>
      <c r="BA545" s="19">
        <v>2006</v>
      </c>
      <c r="BB545" t="str">
        <f>VLOOKUP(AC545,CTCwiretagcode!A$2:C$708,3,FALSE)</f>
        <v>SAM</v>
      </c>
      <c r="BC545" t="str">
        <f t="shared" si="17"/>
        <v>Tr</v>
      </c>
      <c r="BD545">
        <f t="shared" si="18"/>
        <v>3</v>
      </c>
    </row>
    <row r="546" spans="1:56" x14ac:dyDescent="0.25">
      <c r="A546" s="19" t="s">
        <v>1501</v>
      </c>
      <c r="B546" s="19">
        <v>4.0999999999999996</v>
      </c>
      <c r="C546" s="19">
        <v>20130329</v>
      </c>
      <c r="D546" s="19" t="s">
        <v>41</v>
      </c>
      <c r="E546" s="19" t="s">
        <v>41</v>
      </c>
      <c r="F546" s="19">
        <v>2066269</v>
      </c>
      <c r="G546" s="19">
        <v>1</v>
      </c>
      <c r="H546" s="19">
        <v>2009</v>
      </c>
      <c r="I546" s="19">
        <v>20090818</v>
      </c>
      <c r="J546" s="19" t="s">
        <v>1501</v>
      </c>
      <c r="K546" s="19">
        <v>6</v>
      </c>
      <c r="L546" s="19">
        <v>34</v>
      </c>
      <c r="M546" s="19">
        <v>23</v>
      </c>
      <c r="N546" s="19">
        <v>29</v>
      </c>
      <c r="O546" s="19" t="s">
        <v>1502</v>
      </c>
      <c r="P546" s="19">
        <v>5</v>
      </c>
      <c r="Q546" s="19" t="s">
        <v>1503</v>
      </c>
      <c r="R546" s="19"/>
      <c r="S546" s="19">
        <v>5000</v>
      </c>
      <c r="T546" s="19" t="s">
        <v>110</v>
      </c>
      <c r="U546" s="19"/>
      <c r="V546" s="19"/>
      <c r="W546" s="19"/>
      <c r="X546" s="19">
        <v>830</v>
      </c>
      <c r="Y546" s="19">
        <v>0</v>
      </c>
      <c r="Z546" s="19">
        <v>1</v>
      </c>
      <c r="AA546" s="19" t="s">
        <v>48</v>
      </c>
      <c r="AB546" s="19">
        <v>1</v>
      </c>
      <c r="AC546" s="19">
        <v>633369</v>
      </c>
      <c r="AD546" s="19">
        <v>12</v>
      </c>
      <c r="AE546" s="19"/>
      <c r="AF546" s="19"/>
      <c r="AG546" s="19"/>
      <c r="AH546" s="19">
        <v>108874</v>
      </c>
      <c r="AI546" s="19">
        <v>1</v>
      </c>
      <c r="AJ546" s="19"/>
      <c r="AK546" s="19"/>
      <c r="AL546" s="19"/>
      <c r="AM546" s="19"/>
      <c r="AN546" s="19"/>
      <c r="AO546" s="19">
        <v>2.88</v>
      </c>
      <c r="AP546" s="19" t="s">
        <v>1504</v>
      </c>
      <c r="AQ546" s="19" t="s">
        <v>1502</v>
      </c>
      <c r="AR546" s="19" t="s">
        <v>1540</v>
      </c>
      <c r="AS546" s="19" t="s">
        <v>1562</v>
      </c>
      <c r="AT546" s="19" t="s">
        <v>1563</v>
      </c>
      <c r="AU546" s="19" t="s">
        <v>1564</v>
      </c>
      <c r="AV546" s="19" t="s">
        <v>1565</v>
      </c>
      <c r="AW546" s="19">
        <v>2005</v>
      </c>
      <c r="AX546" s="19">
        <v>3</v>
      </c>
      <c r="AY546" s="19" t="s">
        <v>1566</v>
      </c>
      <c r="AZ546" s="19" t="s">
        <v>1567</v>
      </c>
      <c r="BA546" s="19">
        <v>2006</v>
      </c>
      <c r="BB546" t="str">
        <f>VLOOKUP(AC546,CTCwiretagcode!A$2:C$708,3,FALSE)</f>
        <v>SAM</v>
      </c>
      <c r="BC546" t="str">
        <f t="shared" si="17"/>
        <v>Tr</v>
      </c>
      <c r="BD546">
        <f t="shared" si="18"/>
        <v>3</v>
      </c>
    </row>
    <row r="547" spans="1:56" x14ac:dyDescent="0.25">
      <c r="A547" s="19" t="s">
        <v>1501</v>
      </c>
      <c r="B547" s="19">
        <v>4.0999999999999996</v>
      </c>
      <c r="C547" s="19">
        <v>20130329</v>
      </c>
      <c r="D547" s="19" t="s">
        <v>41</v>
      </c>
      <c r="E547" s="19" t="s">
        <v>41</v>
      </c>
      <c r="F547" s="19">
        <v>2066270</v>
      </c>
      <c r="G547" s="19">
        <v>1</v>
      </c>
      <c r="H547" s="19">
        <v>2009</v>
      </c>
      <c r="I547" s="19">
        <v>20090818</v>
      </c>
      <c r="J547" s="19" t="s">
        <v>1501</v>
      </c>
      <c r="K547" s="19">
        <v>6</v>
      </c>
      <c r="L547" s="19">
        <v>34</v>
      </c>
      <c r="M547" s="19">
        <v>23</v>
      </c>
      <c r="N547" s="19">
        <v>29</v>
      </c>
      <c r="O547" s="19" t="s">
        <v>1502</v>
      </c>
      <c r="P547" s="19">
        <v>5</v>
      </c>
      <c r="Q547" s="19" t="s">
        <v>1503</v>
      </c>
      <c r="R547" s="19"/>
      <c r="S547" s="19">
        <v>5000</v>
      </c>
      <c r="T547" s="19" t="s">
        <v>45</v>
      </c>
      <c r="U547" s="19"/>
      <c r="V547" s="19"/>
      <c r="W547" s="19"/>
      <c r="X547" s="19">
        <v>800</v>
      </c>
      <c r="Y547" s="19">
        <v>0</v>
      </c>
      <c r="Z547" s="19">
        <v>1</v>
      </c>
      <c r="AA547" s="19" t="s">
        <v>48</v>
      </c>
      <c r="AB547" s="19">
        <v>1</v>
      </c>
      <c r="AC547" s="19">
        <v>633369</v>
      </c>
      <c r="AD547" s="19">
        <v>12</v>
      </c>
      <c r="AE547" s="19"/>
      <c r="AF547" s="19"/>
      <c r="AG547" s="19"/>
      <c r="AH547" s="19">
        <v>108874</v>
      </c>
      <c r="AI547" s="19">
        <v>1</v>
      </c>
      <c r="AJ547" s="19"/>
      <c r="AK547" s="19"/>
      <c r="AL547" s="19"/>
      <c r="AM547" s="19"/>
      <c r="AN547" s="19"/>
      <c r="AO547" s="19">
        <v>2.88</v>
      </c>
      <c r="AP547" s="19" t="s">
        <v>1504</v>
      </c>
      <c r="AQ547" s="19" t="s">
        <v>1502</v>
      </c>
      <c r="AR547" s="19" t="s">
        <v>1540</v>
      </c>
      <c r="AS547" s="19" t="s">
        <v>1562</v>
      </c>
      <c r="AT547" s="19" t="s">
        <v>1563</v>
      </c>
      <c r="AU547" s="19" t="s">
        <v>1564</v>
      </c>
      <c r="AV547" s="19" t="s">
        <v>1565</v>
      </c>
      <c r="AW547" s="19">
        <v>2005</v>
      </c>
      <c r="AX547" s="19">
        <v>3</v>
      </c>
      <c r="AY547" s="19" t="s">
        <v>1566</v>
      </c>
      <c r="AZ547" s="19" t="s">
        <v>1567</v>
      </c>
      <c r="BA547" s="19">
        <v>2006</v>
      </c>
      <c r="BB547" t="str">
        <f>VLOOKUP(AC547,CTCwiretagcode!A$2:C$708,3,FALSE)</f>
        <v>SAM</v>
      </c>
      <c r="BC547" t="str">
        <f t="shared" si="17"/>
        <v>Tr</v>
      </c>
      <c r="BD547">
        <f t="shared" si="18"/>
        <v>3</v>
      </c>
    </row>
    <row r="548" spans="1:56" x14ac:dyDescent="0.25">
      <c r="A548" s="19" t="s">
        <v>1501</v>
      </c>
      <c r="B548" s="19">
        <v>4.0999999999999996</v>
      </c>
      <c r="C548" s="19">
        <v>20130329</v>
      </c>
      <c r="D548" s="19" t="s">
        <v>41</v>
      </c>
      <c r="E548" s="19" t="s">
        <v>41</v>
      </c>
      <c r="F548" s="19">
        <v>2066271</v>
      </c>
      <c r="G548" s="19">
        <v>1</v>
      </c>
      <c r="H548" s="19">
        <v>2009</v>
      </c>
      <c r="I548" s="19">
        <v>20090818</v>
      </c>
      <c r="J548" s="19" t="s">
        <v>1501</v>
      </c>
      <c r="K548" s="19">
        <v>6</v>
      </c>
      <c r="L548" s="19">
        <v>34</v>
      </c>
      <c r="M548" s="19">
        <v>23</v>
      </c>
      <c r="N548" s="19">
        <v>29</v>
      </c>
      <c r="O548" s="19" t="s">
        <v>1502</v>
      </c>
      <c r="P548" s="19">
        <v>5</v>
      </c>
      <c r="Q548" s="19" t="s">
        <v>1503</v>
      </c>
      <c r="R548" s="19"/>
      <c r="S548" s="19">
        <v>5000</v>
      </c>
      <c r="T548" s="19" t="s">
        <v>110</v>
      </c>
      <c r="U548" s="19"/>
      <c r="V548" s="19"/>
      <c r="W548" s="19"/>
      <c r="X548" s="19">
        <v>850</v>
      </c>
      <c r="Y548" s="19">
        <v>0</v>
      </c>
      <c r="Z548" s="19">
        <v>1</v>
      </c>
      <c r="AA548" s="19" t="s">
        <v>48</v>
      </c>
      <c r="AB548" s="19">
        <v>1</v>
      </c>
      <c r="AC548" s="19">
        <v>633369</v>
      </c>
      <c r="AD548" s="19">
        <v>12</v>
      </c>
      <c r="AE548" s="19"/>
      <c r="AF548" s="19"/>
      <c r="AG548" s="19"/>
      <c r="AH548" s="19">
        <v>108874</v>
      </c>
      <c r="AI548" s="19">
        <v>1</v>
      </c>
      <c r="AJ548" s="19"/>
      <c r="AK548" s="19"/>
      <c r="AL548" s="19"/>
      <c r="AM548" s="19"/>
      <c r="AN548" s="19"/>
      <c r="AO548" s="19">
        <v>2.88</v>
      </c>
      <c r="AP548" s="19" t="s">
        <v>1504</v>
      </c>
      <c r="AQ548" s="19" t="s">
        <v>1502</v>
      </c>
      <c r="AR548" s="19" t="s">
        <v>1540</v>
      </c>
      <c r="AS548" s="19" t="s">
        <v>1562</v>
      </c>
      <c r="AT548" s="19" t="s">
        <v>1563</v>
      </c>
      <c r="AU548" s="19" t="s">
        <v>1564</v>
      </c>
      <c r="AV548" s="19" t="s">
        <v>1565</v>
      </c>
      <c r="AW548" s="19">
        <v>2005</v>
      </c>
      <c r="AX548" s="19">
        <v>3</v>
      </c>
      <c r="AY548" s="19" t="s">
        <v>1566</v>
      </c>
      <c r="AZ548" s="19" t="s">
        <v>1567</v>
      </c>
      <c r="BA548" s="19">
        <v>2006</v>
      </c>
      <c r="BB548" t="str">
        <f>VLOOKUP(AC548,CTCwiretagcode!A$2:C$708,3,FALSE)</f>
        <v>SAM</v>
      </c>
      <c r="BC548" t="str">
        <f t="shared" si="17"/>
        <v>Tr</v>
      </c>
      <c r="BD548">
        <f t="shared" si="18"/>
        <v>3</v>
      </c>
    </row>
    <row r="549" spans="1:56" x14ac:dyDescent="0.25">
      <c r="A549" s="19" t="s">
        <v>1501</v>
      </c>
      <c r="B549" s="19">
        <v>4.0999999999999996</v>
      </c>
      <c r="C549" s="19">
        <v>20130329</v>
      </c>
      <c r="D549" s="19" t="s">
        <v>41</v>
      </c>
      <c r="E549" s="19" t="s">
        <v>41</v>
      </c>
      <c r="F549" s="19">
        <v>2066272</v>
      </c>
      <c r="G549" s="19">
        <v>1</v>
      </c>
      <c r="H549" s="19">
        <v>2009</v>
      </c>
      <c r="I549" s="19">
        <v>20090818</v>
      </c>
      <c r="J549" s="19" t="s">
        <v>1501</v>
      </c>
      <c r="K549" s="19">
        <v>6</v>
      </c>
      <c r="L549" s="19">
        <v>34</v>
      </c>
      <c r="M549" s="19">
        <v>23</v>
      </c>
      <c r="N549" s="19">
        <v>29</v>
      </c>
      <c r="O549" s="19" t="s">
        <v>1502</v>
      </c>
      <c r="P549" s="19">
        <v>5</v>
      </c>
      <c r="Q549" s="19" t="s">
        <v>1503</v>
      </c>
      <c r="R549" s="19"/>
      <c r="S549" s="19">
        <v>5000</v>
      </c>
      <c r="T549" s="19" t="s">
        <v>110</v>
      </c>
      <c r="U549" s="19"/>
      <c r="V549" s="19"/>
      <c r="W549" s="19"/>
      <c r="X549" s="19">
        <v>820</v>
      </c>
      <c r="Y549" s="19">
        <v>0</v>
      </c>
      <c r="Z549" s="19">
        <v>1</v>
      </c>
      <c r="AA549" s="19" t="s">
        <v>48</v>
      </c>
      <c r="AB549" s="19">
        <v>1</v>
      </c>
      <c r="AC549" s="19">
        <v>633369</v>
      </c>
      <c r="AD549" s="19">
        <v>12</v>
      </c>
      <c r="AE549" s="19"/>
      <c r="AF549" s="19"/>
      <c r="AG549" s="19"/>
      <c r="AH549" s="19">
        <v>108874</v>
      </c>
      <c r="AI549" s="19">
        <v>1</v>
      </c>
      <c r="AJ549" s="19"/>
      <c r="AK549" s="19"/>
      <c r="AL549" s="19"/>
      <c r="AM549" s="19"/>
      <c r="AN549" s="19"/>
      <c r="AO549" s="19">
        <v>2.88</v>
      </c>
      <c r="AP549" s="19" t="s">
        <v>1504</v>
      </c>
      <c r="AQ549" s="19" t="s">
        <v>1502</v>
      </c>
      <c r="AR549" s="19" t="s">
        <v>1540</v>
      </c>
      <c r="AS549" s="19" t="s">
        <v>1562</v>
      </c>
      <c r="AT549" s="19" t="s">
        <v>1563</v>
      </c>
      <c r="AU549" s="19" t="s">
        <v>1564</v>
      </c>
      <c r="AV549" s="19" t="s">
        <v>1565</v>
      </c>
      <c r="AW549" s="19">
        <v>2005</v>
      </c>
      <c r="AX549" s="19">
        <v>3</v>
      </c>
      <c r="AY549" s="19" t="s">
        <v>1566</v>
      </c>
      <c r="AZ549" s="19" t="s">
        <v>1567</v>
      </c>
      <c r="BA549" s="19">
        <v>2006</v>
      </c>
      <c r="BB549" t="str">
        <f>VLOOKUP(AC549,CTCwiretagcode!A$2:C$708,3,FALSE)</f>
        <v>SAM</v>
      </c>
      <c r="BC549" t="str">
        <f t="shared" si="17"/>
        <v>Tr</v>
      </c>
      <c r="BD549">
        <f t="shared" si="18"/>
        <v>3</v>
      </c>
    </row>
    <row r="550" spans="1:56" x14ac:dyDescent="0.25">
      <c r="A550" s="19" t="s">
        <v>1501</v>
      </c>
      <c r="B550" s="19">
        <v>4.0999999999999996</v>
      </c>
      <c r="C550" s="19">
        <v>20130329</v>
      </c>
      <c r="D550" s="19" t="s">
        <v>41</v>
      </c>
      <c r="E550" s="19" t="s">
        <v>41</v>
      </c>
      <c r="F550" s="19">
        <v>2076802</v>
      </c>
      <c r="G550" s="19">
        <v>1</v>
      </c>
      <c r="H550" s="19">
        <v>2009</v>
      </c>
      <c r="I550" s="19">
        <v>20090819</v>
      </c>
      <c r="J550" s="19" t="s">
        <v>1501</v>
      </c>
      <c r="K550" s="19">
        <v>6</v>
      </c>
      <c r="L550" s="19">
        <v>34</v>
      </c>
      <c r="M550" s="19">
        <v>23</v>
      </c>
      <c r="N550" s="19">
        <v>17</v>
      </c>
      <c r="O550" s="19" t="s">
        <v>1502</v>
      </c>
      <c r="P550" s="19">
        <v>5</v>
      </c>
      <c r="Q550" s="19" t="s">
        <v>1503</v>
      </c>
      <c r="R550" s="19"/>
      <c r="S550" s="19">
        <v>5000</v>
      </c>
      <c r="T550" s="19" t="s">
        <v>110</v>
      </c>
      <c r="U550" s="19"/>
      <c r="V550" s="19"/>
      <c r="W550" s="19"/>
      <c r="X550" s="19">
        <v>810</v>
      </c>
      <c r="Y550" s="19">
        <v>0</v>
      </c>
      <c r="Z550" s="19">
        <v>1</v>
      </c>
      <c r="AA550" s="19" t="s">
        <v>48</v>
      </c>
      <c r="AB550" s="19">
        <v>1</v>
      </c>
      <c r="AC550" s="19">
        <v>633369</v>
      </c>
      <c r="AD550" s="19">
        <v>12</v>
      </c>
      <c r="AE550" s="19"/>
      <c r="AF550" s="19"/>
      <c r="AG550" s="19"/>
      <c r="AH550" s="19">
        <v>108874</v>
      </c>
      <c r="AI550" s="19">
        <v>1</v>
      </c>
      <c r="AJ550" s="19"/>
      <c r="AK550" s="19"/>
      <c r="AL550" s="19"/>
      <c r="AM550" s="19"/>
      <c r="AN550" s="19"/>
      <c r="AO550" s="19">
        <v>2.88</v>
      </c>
      <c r="AP550" s="19" t="s">
        <v>1504</v>
      </c>
      <c r="AQ550" s="19" t="s">
        <v>1502</v>
      </c>
      <c r="AR550" s="19" t="s">
        <v>1540</v>
      </c>
      <c r="AS550" s="19" t="s">
        <v>1562</v>
      </c>
      <c r="AT550" s="19" t="s">
        <v>1563</v>
      </c>
      <c r="AU550" s="19" t="s">
        <v>1564</v>
      </c>
      <c r="AV550" s="19" t="s">
        <v>1565</v>
      </c>
      <c r="AW550" s="19">
        <v>2005</v>
      </c>
      <c r="AX550" s="19">
        <v>3</v>
      </c>
      <c r="AY550" s="19" t="s">
        <v>1566</v>
      </c>
      <c r="AZ550" s="19" t="s">
        <v>1567</v>
      </c>
      <c r="BA550" s="19">
        <v>2006</v>
      </c>
      <c r="BB550" t="str">
        <f>VLOOKUP(AC550,CTCwiretagcode!A$2:C$708,3,FALSE)</f>
        <v>SAM</v>
      </c>
      <c r="BC550" t="str">
        <f t="shared" si="17"/>
        <v>Tr</v>
      </c>
      <c r="BD550">
        <f t="shared" si="18"/>
        <v>3</v>
      </c>
    </row>
    <row r="551" spans="1:56" x14ac:dyDescent="0.25">
      <c r="A551" s="19" t="s">
        <v>1501</v>
      </c>
      <c r="B551" s="19">
        <v>4.0999999999999996</v>
      </c>
      <c r="C551" s="19">
        <v>20130329</v>
      </c>
      <c r="D551" s="19" t="s">
        <v>41</v>
      </c>
      <c r="E551" s="19" t="s">
        <v>41</v>
      </c>
      <c r="F551" s="19">
        <v>2076787</v>
      </c>
      <c r="G551" s="19">
        <v>1</v>
      </c>
      <c r="H551" s="19">
        <v>2009</v>
      </c>
      <c r="I551" s="19">
        <v>20090820</v>
      </c>
      <c r="J551" s="19" t="s">
        <v>1501</v>
      </c>
      <c r="K551" s="19">
        <v>6</v>
      </c>
      <c r="L551" s="19">
        <v>34</v>
      </c>
      <c r="M551" s="19">
        <v>23</v>
      </c>
      <c r="N551" s="19">
        <v>17</v>
      </c>
      <c r="O551" s="19" t="s">
        <v>1502</v>
      </c>
      <c r="P551" s="19">
        <v>5</v>
      </c>
      <c r="Q551" s="19" t="s">
        <v>1503</v>
      </c>
      <c r="R551" s="19"/>
      <c r="S551" s="19">
        <v>5000</v>
      </c>
      <c r="T551" s="19" t="s">
        <v>110</v>
      </c>
      <c r="U551" s="19"/>
      <c r="V551" s="19"/>
      <c r="W551" s="19"/>
      <c r="X551" s="19">
        <v>870</v>
      </c>
      <c r="Y551" s="19">
        <v>0</v>
      </c>
      <c r="Z551" s="19">
        <v>1</v>
      </c>
      <c r="AA551" s="19" t="s">
        <v>48</v>
      </c>
      <c r="AB551" s="19">
        <v>1</v>
      </c>
      <c r="AC551" s="19">
        <v>633369</v>
      </c>
      <c r="AD551" s="19">
        <v>12</v>
      </c>
      <c r="AE551" s="19"/>
      <c r="AF551" s="19"/>
      <c r="AG551" s="19"/>
      <c r="AH551" s="19">
        <v>108874</v>
      </c>
      <c r="AI551" s="19">
        <v>1</v>
      </c>
      <c r="AJ551" s="19"/>
      <c r="AK551" s="19"/>
      <c r="AL551" s="19"/>
      <c r="AM551" s="19"/>
      <c r="AN551" s="19"/>
      <c r="AO551" s="19">
        <v>2.88</v>
      </c>
      <c r="AP551" s="19" t="s">
        <v>1504</v>
      </c>
      <c r="AQ551" s="19" t="s">
        <v>1502</v>
      </c>
      <c r="AR551" s="19" t="s">
        <v>1540</v>
      </c>
      <c r="AS551" s="19" t="s">
        <v>1562</v>
      </c>
      <c r="AT551" s="19" t="s">
        <v>1563</v>
      </c>
      <c r="AU551" s="19" t="s">
        <v>1564</v>
      </c>
      <c r="AV551" s="19" t="s">
        <v>1565</v>
      </c>
      <c r="AW551" s="19">
        <v>2005</v>
      </c>
      <c r="AX551" s="19">
        <v>3</v>
      </c>
      <c r="AY551" s="19" t="s">
        <v>1566</v>
      </c>
      <c r="AZ551" s="19" t="s">
        <v>1567</v>
      </c>
      <c r="BA551" s="19">
        <v>2006</v>
      </c>
      <c r="BB551" t="str">
        <f>VLOOKUP(AC551,CTCwiretagcode!A$2:C$708,3,FALSE)</f>
        <v>SAM</v>
      </c>
      <c r="BC551" t="str">
        <f t="shared" si="17"/>
        <v>Tr</v>
      </c>
      <c r="BD551">
        <f t="shared" si="18"/>
        <v>3</v>
      </c>
    </row>
    <row r="552" spans="1:56" x14ac:dyDescent="0.25">
      <c r="A552" s="19" t="s">
        <v>1501</v>
      </c>
      <c r="B552" s="19">
        <v>4.0999999999999996</v>
      </c>
      <c r="C552" s="19">
        <v>20130329</v>
      </c>
      <c r="D552" s="19" t="s">
        <v>41</v>
      </c>
      <c r="E552" s="19" t="s">
        <v>41</v>
      </c>
      <c r="F552" s="19">
        <v>2066657</v>
      </c>
      <c r="G552" s="19">
        <v>1</v>
      </c>
      <c r="H552" s="19">
        <v>2009</v>
      </c>
      <c r="I552" s="19">
        <v>20090820</v>
      </c>
      <c r="J552" s="19" t="s">
        <v>1501</v>
      </c>
      <c r="K552" s="19">
        <v>6</v>
      </c>
      <c r="L552" s="19">
        <v>34</v>
      </c>
      <c r="M552" s="19">
        <v>23</v>
      </c>
      <c r="N552" s="19">
        <v>17</v>
      </c>
      <c r="O552" s="19" t="s">
        <v>1502</v>
      </c>
      <c r="P552" s="19">
        <v>5</v>
      </c>
      <c r="Q552" s="19" t="s">
        <v>1503</v>
      </c>
      <c r="R552" s="19"/>
      <c r="S552" s="19">
        <v>5000</v>
      </c>
      <c r="T552" s="19" t="s">
        <v>110</v>
      </c>
      <c r="U552" s="19"/>
      <c r="V552" s="19"/>
      <c r="W552" s="19"/>
      <c r="X552" s="19">
        <v>930</v>
      </c>
      <c r="Y552" s="19">
        <v>0</v>
      </c>
      <c r="Z552" s="19">
        <v>1</v>
      </c>
      <c r="AA552" s="19" t="s">
        <v>48</v>
      </c>
      <c r="AB552" s="19">
        <v>1</v>
      </c>
      <c r="AC552" s="19">
        <v>633369</v>
      </c>
      <c r="AD552" s="19">
        <v>12</v>
      </c>
      <c r="AE552" s="19"/>
      <c r="AF552" s="19"/>
      <c r="AG552" s="19"/>
      <c r="AH552" s="19">
        <v>108874</v>
      </c>
      <c r="AI552" s="19">
        <v>1</v>
      </c>
      <c r="AJ552" s="19"/>
      <c r="AK552" s="19"/>
      <c r="AL552" s="19"/>
      <c r="AM552" s="19"/>
      <c r="AN552" s="19"/>
      <c r="AO552" s="19">
        <v>2.88</v>
      </c>
      <c r="AP552" s="19" t="s">
        <v>1504</v>
      </c>
      <c r="AQ552" s="19" t="s">
        <v>1502</v>
      </c>
      <c r="AR552" s="19" t="s">
        <v>1540</v>
      </c>
      <c r="AS552" s="19" t="s">
        <v>1562</v>
      </c>
      <c r="AT552" s="19" t="s">
        <v>1563</v>
      </c>
      <c r="AU552" s="19" t="s">
        <v>1564</v>
      </c>
      <c r="AV552" s="19" t="s">
        <v>1565</v>
      </c>
      <c r="AW552" s="19">
        <v>2005</v>
      </c>
      <c r="AX552" s="19">
        <v>3</v>
      </c>
      <c r="AY552" s="19" t="s">
        <v>1566</v>
      </c>
      <c r="AZ552" s="19" t="s">
        <v>1567</v>
      </c>
      <c r="BA552" s="19">
        <v>2006</v>
      </c>
      <c r="BB552" t="str">
        <f>VLOOKUP(AC552,CTCwiretagcode!A$2:C$708,3,FALSE)</f>
        <v>SAM</v>
      </c>
      <c r="BC552" t="str">
        <f t="shared" si="17"/>
        <v>Tr</v>
      </c>
      <c r="BD552">
        <f t="shared" si="18"/>
        <v>3</v>
      </c>
    </row>
    <row r="553" spans="1:56" x14ac:dyDescent="0.25">
      <c r="A553" s="19" t="s">
        <v>1501</v>
      </c>
      <c r="B553" s="19">
        <v>4.0999999999999996</v>
      </c>
      <c r="C553" s="19">
        <v>20130329</v>
      </c>
      <c r="D553" s="19" t="s">
        <v>41</v>
      </c>
      <c r="E553" s="19" t="s">
        <v>41</v>
      </c>
      <c r="F553" s="19">
        <v>2066660</v>
      </c>
      <c r="G553" s="19">
        <v>1</v>
      </c>
      <c r="H553" s="19">
        <v>2009</v>
      </c>
      <c r="I553" s="19">
        <v>20090820</v>
      </c>
      <c r="J553" s="19" t="s">
        <v>1501</v>
      </c>
      <c r="K553" s="19">
        <v>6</v>
      </c>
      <c r="L553" s="19">
        <v>34</v>
      </c>
      <c r="M553" s="19">
        <v>23</v>
      </c>
      <c r="N553" s="19">
        <v>17</v>
      </c>
      <c r="O553" s="19" t="s">
        <v>1502</v>
      </c>
      <c r="P553" s="19">
        <v>5</v>
      </c>
      <c r="Q553" s="19" t="s">
        <v>1503</v>
      </c>
      <c r="R553" s="19"/>
      <c r="S553" s="19">
        <v>5000</v>
      </c>
      <c r="T553" s="19" t="s">
        <v>45</v>
      </c>
      <c r="U553" s="19"/>
      <c r="V553" s="19"/>
      <c r="W553" s="19"/>
      <c r="X553" s="19">
        <v>700</v>
      </c>
      <c r="Y553" s="19">
        <v>0</v>
      </c>
      <c r="Z553" s="19">
        <v>1</v>
      </c>
      <c r="AA553" s="19" t="s">
        <v>48</v>
      </c>
      <c r="AB553" s="19">
        <v>1</v>
      </c>
      <c r="AC553" s="19">
        <v>633369</v>
      </c>
      <c r="AD553" s="19">
        <v>12</v>
      </c>
      <c r="AE553" s="19"/>
      <c r="AF553" s="19"/>
      <c r="AG553" s="19"/>
      <c r="AH553" s="19">
        <v>108874</v>
      </c>
      <c r="AI553" s="19">
        <v>1</v>
      </c>
      <c r="AJ553" s="19"/>
      <c r="AK553" s="19"/>
      <c r="AL553" s="19"/>
      <c r="AM553" s="19"/>
      <c r="AN553" s="19"/>
      <c r="AO553" s="19">
        <v>2.88</v>
      </c>
      <c r="AP553" s="19" t="s">
        <v>1504</v>
      </c>
      <c r="AQ553" s="19" t="s">
        <v>1502</v>
      </c>
      <c r="AR553" s="19" t="s">
        <v>1540</v>
      </c>
      <c r="AS553" s="19" t="s">
        <v>1562</v>
      </c>
      <c r="AT553" s="19" t="s">
        <v>1563</v>
      </c>
      <c r="AU553" s="19" t="s">
        <v>1564</v>
      </c>
      <c r="AV553" s="19" t="s">
        <v>1565</v>
      </c>
      <c r="AW553" s="19">
        <v>2005</v>
      </c>
      <c r="AX553" s="19">
        <v>3</v>
      </c>
      <c r="AY553" s="19" t="s">
        <v>1566</v>
      </c>
      <c r="AZ553" s="19" t="s">
        <v>1567</v>
      </c>
      <c r="BA553" s="19">
        <v>2006</v>
      </c>
      <c r="BB553" t="str">
        <f>VLOOKUP(AC553,CTCwiretagcode!A$2:C$708,3,FALSE)</f>
        <v>SAM</v>
      </c>
      <c r="BC553" t="str">
        <f t="shared" si="17"/>
        <v>Tr</v>
      </c>
      <c r="BD553">
        <f t="shared" si="18"/>
        <v>3</v>
      </c>
    </row>
    <row r="554" spans="1:56" x14ac:dyDescent="0.25">
      <c r="A554" s="19" t="s">
        <v>1501</v>
      </c>
      <c r="B554" s="19">
        <v>4.0999999999999996</v>
      </c>
      <c r="C554" s="19">
        <v>20130329</v>
      </c>
      <c r="D554" s="19" t="s">
        <v>41</v>
      </c>
      <c r="E554" s="19" t="s">
        <v>41</v>
      </c>
      <c r="F554" s="19">
        <v>2066662</v>
      </c>
      <c r="G554" s="19">
        <v>1</v>
      </c>
      <c r="H554" s="19">
        <v>2009</v>
      </c>
      <c r="I554" s="19">
        <v>20090820</v>
      </c>
      <c r="J554" s="19" t="s">
        <v>1501</v>
      </c>
      <c r="K554" s="19">
        <v>6</v>
      </c>
      <c r="L554" s="19">
        <v>34</v>
      </c>
      <c r="M554" s="19">
        <v>23</v>
      </c>
      <c r="N554" s="19">
        <v>17</v>
      </c>
      <c r="O554" s="19" t="s">
        <v>1502</v>
      </c>
      <c r="P554" s="19">
        <v>5</v>
      </c>
      <c r="Q554" s="19" t="s">
        <v>1503</v>
      </c>
      <c r="R554" s="19"/>
      <c r="S554" s="19">
        <v>5000</v>
      </c>
      <c r="T554" s="19" t="s">
        <v>110</v>
      </c>
      <c r="U554" s="19"/>
      <c r="V554" s="19"/>
      <c r="W554" s="19"/>
      <c r="X554" s="19">
        <v>840</v>
      </c>
      <c r="Y554" s="19">
        <v>0</v>
      </c>
      <c r="Z554" s="19">
        <v>1</v>
      </c>
      <c r="AA554" s="19" t="s">
        <v>48</v>
      </c>
      <c r="AB554" s="19">
        <v>1</v>
      </c>
      <c r="AC554" s="19">
        <v>633369</v>
      </c>
      <c r="AD554" s="19">
        <v>12</v>
      </c>
      <c r="AE554" s="19"/>
      <c r="AF554" s="19"/>
      <c r="AG554" s="19"/>
      <c r="AH554" s="19">
        <v>108874</v>
      </c>
      <c r="AI554" s="19">
        <v>1</v>
      </c>
      <c r="AJ554" s="19"/>
      <c r="AK554" s="19"/>
      <c r="AL554" s="19"/>
      <c r="AM554" s="19"/>
      <c r="AN554" s="19"/>
      <c r="AO554" s="19">
        <v>2.88</v>
      </c>
      <c r="AP554" s="19" t="s">
        <v>1504</v>
      </c>
      <c r="AQ554" s="19" t="s">
        <v>1502</v>
      </c>
      <c r="AR554" s="19" t="s">
        <v>1540</v>
      </c>
      <c r="AS554" s="19" t="s">
        <v>1562</v>
      </c>
      <c r="AT554" s="19" t="s">
        <v>1563</v>
      </c>
      <c r="AU554" s="19" t="s">
        <v>1564</v>
      </c>
      <c r="AV554" s="19" t="s">
        <v>1565</v>
      </c>
      <c r="AW554" s="19">
        <v>2005</v>
      </c>
      <c r="AX554" s="19">
        <v>3</v>
      </c>
      <c r="AY554" s="19" t="s">
        <v>1566</v>
      </c>
      <c r="AZ554" s="19" t="s">
        <v>1567</v>
      </c>
      <c r="BA554" s="19">
        <v>2006</v>
      </c>
      <c r="BB554" t="str">
        <f>VLOOKUP(AC554,CTCwiretagcode!A$2:C$708,3,FALSE)</f>
        <v>SAM</v>
      </c>
      <c r="BC554" t="str">
        <f t="shared" si="17"/>
        <v>Tr</v>
      </c>
      <c r="BD554">
        <f t="shared" si="18"/>
        <v>3</v>
      </c>
    </row>
    <row r="555" spans="1:56" x14ac:dyDescent="0.25">
      <c r="A555" s="19" t="s">
        <v>1501</v>
      </c>
      <c r="B555" s="19">
        <v>4.0999999999999996</v>
      </c>
      <c r="C555" s="19">
        <v>20130329</v>
      </c>
      <c r="D555" s="19" t="s">
        <v>41</v>
      </c>
      <c r="E555" s="19" t="s">
        <v>41</v>
      </c>
      <c r="F555" s="19">
        <v>2066166</v>
      </c>
      <c r="G555" s="19">
        <v>1</v>
      </c>
      <c r="H555" s="19">
        <v>2009</v>
      </c>
      <c r="I555" s="19">
        <v>20090820</v>
      </c>
      <c r="J555" s="19" t="s">
        <v>1501</v>
      </c>
      <c r="K555" s="19">
        <v>6</v>
      </c>
      <c r="L555" s="19">
        <v>34</v>
      </c>
      <c r="M555" s="19">
        <v>23</v>
      </c>
      <c r="N555" s="19">
        <v>17</v>
      </c>
      <c r="O555" s="19" t="s">
        <v>1502</v>
      </c>
      <c r="P555" s="19">
        <v>5</v>
      </c>
      <c r="Q555" s="19" t="s">
        <v>1503</v>
      </c>
      <c r="R555" s="19"/>
      <c r="S555" s="19">
        <v>5000</v>
      </c>
      <c r="T555" s="19" t="s">
        <v>110</v>
      </c>
      <c r="U555" s="19"/>
      <c r="V555" s="19"/>
      <c r="W555" s="19"/>
      <c r="X555" s="19">
        <v>890</v>
      </c>
      <c r="Y555" s="19">
        <v>0</v>
      </c>
      <c r="Z555" s="19">
        <v>1</v>
      </c>
      <c r="AA555" s="19" t="s">
        <v>48</v>
      </c>
      <c r="AB555" s="19">
        <v>1</v>
      </c>
      <c r="AC555" s="19">
        <v>633369</v>
      </c>
      <c r="AD555" s="19">
        <v>12</v>
      </c>
      <c r="AE555" s="19"/>
      <c r="AF555" s="19"/>
      <c r="AG555" s="19"/>
      <c r="AH555" s="19">
        <v>108874</v>
      </c>
      <c r="AI555" s="19">
        <v>1</v>
      </c>
      <c r="AJ555" s="19"/>
      <c r="AK555" s="19"/>
      <c r="AL555" s="19"/>
      <c r="AM555" s="19"/>
      <c r="AN555" s="19"/>
      <c r="AO555" s="19">
        <v>2.88</v>
      </c>
      <c r="AP555" s="19" t="s">
        <v>1504</v>
      </c>
      <c r="AQ555" s="19" t="s">
        <v>1502</v>
      </c>
      <c r="AR555" s="19" t="s">
        <v>1540</v>
      </c>
      <c r="AS555" s="19" t="s">
        <v>1562</v>
      </c>
      <c r="AT555" s="19" t="s">
        <v>1563</v>
      </c>
      <c r="AU555" s="19" t="s">
        <v>1564</v>
      </c>
      <c r="AV555" s="19" t="s">
        <v>1565</v>
      </c>
      <c r="AW555" s="19">
        <v>2005</v>
      </c>
      <c r="AX555" s="19">
        <v>3</v>
      </c>
      <c r="AY555" s="19" t="s">
        <v>1566</v>
      </c>
      <c r="AZ555" s="19" t="s">
        <v>1567</v>
      </c>
      <c r="BA555" s="19">
        <v>2006</v>
      </c>
      <c r="BB555" t="str">
        <f>VLOOKUP(AC555,CTCwiretagcode!A$2:C$708,3,FALSE)</f>
        <v>SAM</v>
      </c>
      <c r="BC555" t="str">
        <f t="shared" si="17"/>
        <v>Tr</v>
      </c>
      <c r="BD555">
        <f t="shared" si="18"/>
        <v>3</v>
      </c>
    </row>
    <row r="556" spans="1:56" x14ac:dyDescent="0.25">
      <c r="A556" s="19" t="s">
        <v>1501</v>
      </c>
      <c r="B556" s="19">
        <v>4.0999999999999996</v>
      </c>
      <c r="C556" s="19">
        <v>20130329</v>
      </c>
      <c r="D556" s="19" t="s">
        <v>41</v>
      </c>
      <c r="E556" s="19" t="s">
        <v>41</v>
      </c>
      <c r="F556" s="19">
        <v>2065639</v>
      </c>
      <c r="G556" s="19">
        <v>1</v>
      </c>
      <c r="H556" s="19">
        <v>2009</v>
      </c>
      <c r="I556" s="19">
        <v>20090821</v>
      </c>
      <c r="J556" s="19" t="s">
        <v>1501</v>
      </c>
      <c r="K556" s="19">
        <v>6</v>
      </c>
      <c r="L556" s="19">
        <v>34</v>
      </c>
      <c r="M556" s="19">
        <v>23</v>
      </c>
      <c r="N556" s="19">
        <v>29</v>
      </c>
      <c r="O556" s="19" t="s">
        <v>1502</v>
      </c>
      <c r="P556" s="19">
        <v>5</v>
      </c>
      <c r="Q556" s="19" t="s">
        <v>1503</v>
      </c>
      <c r="R556" s="19"/>
      <c r="S556" s="19">
        <v>5000</v>
      </c>
      <c r="T556" s="19" t="s">
        <v>110</v>
      </c>
      <c r="U556" s="19"/>
      <c r="V556" s="19"/>
      <c r="W556" s="19"/>
      <c r="X556" s="19">
        <v>830</v>
      </c>
      <c r="Y556" s="19">
        <v>0</v>
      </c>
      <c r="Z556" s="19">
        <v>1</v>
      </c>
      <c r="AA556" s="19" t="s">
        <v>48</v>
      </c>
      <c r="AB556" s="19">
        <v>1</v>
      </c>
      <c r="AC556" s="19">
        <v>633369</v>
      </c>
      <c r="AD556" s="19">
        <v>12</v>
      </c>
      <c r="AE556" s="19"/>
      <c r="AF556" s="19"/>
      <c r="AG556" s="19"/>
      <c r="AH556" s="19">
        <v>108874</v>
      </c>
      <c r="AI556" s="19">
        <v>1</v>
      </c>
      <c r="AJ556" s="19"/>
      <c r="AK556" s="19"/>
      <c r="AL556" s="19"/>
      <c r="AM556" s="19"/>
      <c r="AN556" s="19"/>
      <c r="AO556" s="19">
        <v>2.88</v>
      </c>
      <c r="AP556" s="19" t="s">
        <v>1504</v>
      </c>
      <c r="AQ556" s="19" t="s">
        <v>1502</v>
      </c>
      <c r="AR556" s="19" t="s">
        <v>1540</v>
      </c>
      <c r="AS556" s="19" t="s">
        <v>1562</v>
      </c>
      <c r="AT556" s="19" t="s">
        <v>1563</v>
      </c>
      <c r="AU556" s="19" t="s">
        <v>1564</v>
      </c>
      <c r="AV556" s="19" t="s">
        <v>1565</v>
      </c>
      <c r="AW556" s="19">
        <v>2005</v>
      </c>
      <c r="AX556" s="19">
        <v>3</v>
      </c>
      <c r="AY556" s="19" t="s">
        <v>1566</v>
      </c>
      <c r="AZ556" s="19" t="s">
        <v>1567</v>
      </c>
      <c r="BA556" s="19">
        <v>2006</v>
      </c>
      <c r="BB556" t="str">
        <f>VLOOKUP(AC556,CTCwiretagcode!A$2:C$708,3,FALSE)</f>
        <v>SAM</v>
      </c>
      <c r="BC556" t="str">
        <f t="shared" si="17"/>
        <v>Tr</v>
      </c>
      <c r="BD556">
        <f t="shared" si="18"/>
        <v>3</v>
      </c>
    </row>
    <row r="557" spans="1:56" x14ac:dyDescent="0.25">
      <c r="A557" s="19" t="s">
        <v>1501</v>
      </c>
      <c r="B557" s="19">
        <v>4.0999999999999996</v>
      </c>
      <c r="C557" s="19">
        <v>20130329</v>
      </c>
      <c r="D557" s="19" t="s">
        <v>41</v>
      </c>
      <c r="E557" s="19" t="s">
        <v>41</v>
      </c>
      <c r="F557" s="19">
        <v>2064032</v>
      </c>
      <c r="G557" s="19">
        <v>1</v>
      </c>
      <c r="H557" s="19">
        <v>2009</v>
      </c>
      <c r="I557" s="19">
        <v>20090901</v>
      </c>
      <c r="J557" s="19" t="s">
        <v>1501</v>
      </c>
      <c r="K557" s="19">
        <v>6</v>
      </c>
      <c r="L557" s="19">
        <v>36</v>
      </c>
      <c r="M557" s="19">
        <v>23</v>
      </c>
      <c r="N557" s="19">
        <v>17</v>
      </c>
      <c r="O557" s="19" t="s">
        <v>1502</v>
      </c>
      <c r="P557" s="19">
        <v>5</v>
      </c>
      <c r="Q557" s="19" t="s">
        <v>1503</v>
      </c>
      <c r="R557" s="19"/>
      <c r="S557" s="19">
        <v>5000</v>
      </c>
      <c r="T557" s="19" t="s">
        <v>110</v>
      </c>
      <c r="U557" s="19"/>
      <c r="V557" s="19"/>
      <c r="W557" s="19"/>
      <c r="X557" s="19">
        <v>760</v>
      </c>
      <c r="Y557" s="19">
        <v>0</v>
      </c>
      <c r="Z557" s="19">
        <v>1</v>
      </c>
      <c r="AA557" s="19" t="s">
        <v>48</v>
      </c>
      <c r="AB557" s="19">
        <v>1</v>
      </c>
      <c r="AC557" s="19">
        <v>633369</v>
      </c>
      <c r="AD557" s="19">
        <v>12</v>
      </c>
      <c r="AE557" s="19"/>
      <c r="AF557" s="19"/>
      <c r="AG557" s="19"/>
      <c r="AH557" s="19">
        <v>108876</v>
      </c>
      <c r="AI557" s="19">
        <v>1</v>
      </c>
      <c r="AJ557" s="19"/>
      <c r="AK557" s="19"/>
      <c r="AL557" s="19"/>
      <c r="AM557" s="19"/>
      <c r="AN557" s="19"/>
      <c r="AO557" s="19">
        <v>3.66</v>
      </c>
      <c r="AP557" s="19" t="s">
        <v>1504</v>
      </c>
      <c r="AQ557" s="19" t="s">
        <v>1502</v>
      </c>
      <c r="AR557" s="19" t="s">
        <v>1540</v>
      </c>
      <c r="AS557" s="19" t="s">
        <v>1562</v>
      </c>
      <c r="AT557" s="19" t="s">
        <v>1563</v>
      </c>
      <c r="AU557" s="19" t="s">
        <v>1564</v>
      </c>
      <c r="AV557" s="19" t="s">
        <v>1565</v>
      </c>
      <c r="AW557" s="19">
        <v>2005</v>
      </c>
      <c r="AX557" s="19">
        <v>3</v>
      </c>
      <c r="AY557" s="19" t="s">
        <v>1566</v>
      </c>
      <c r="AZ557" s="19" t="s">
        <v>1567</v>
      </c>
      <c r="BA557" s="19">
        <v>2006</v>
      </c>
      <c r="BB557" t="str">
        <f>VLOOKUP(AC557,CTCwiretagcode!A$2:C$708,3,FALSE)</f>
        <v>SAM</v>
      </c>
      <c r="BC557" t="str">
        <f t="shared" si="17"/>
        <v>Tr</v>
      </c>
      <c r="BD557">
        <f t="shared" si="18"/>
        <v>3</v>
      </c>
    </row>
    <row r="558" spans="1:56" x14ac:dyDescent="0.25">
      <c r="A558" s="19" t="s">
        <v>1501</v>
      </c>
      <c r="B558" s="19">
        <v>4.0999999999999996</v>
      </c>
      <c r="C558" s="19">
        <v>20130329</v>
      </c>
      <c r="D558" s="19" t="s">
        <v>41</v>
      </c>
      <c r="E558" s="19" t="s">
        <v>41</v>
      </c>
      <c r="F558" s="19">
        <v>2066410</v>
      </c>
      <c r="G558" s="19">
        <v>1</v>
      </c>
      <c r="H558" s="19">
        <v>2009</v>
      </c>
      <c r="I558" s="19">
        <v>20090902</v>
      </c>
      <c r="J558" s="19" t="s">
        <v>1501</v>
      </c>
      <c r="K558" s="19">
        <v>6</v>
      </c>
      <c r="L558" s="19">
        <v>36</v>
      </c>
      <c r="M558" s="19">
        <v>23</v>
      </c>
      <c r="N558" s="19">
        <v>49</v>
      </c>
      <c r="O558" s="19" t="s">
        <v>1502</v>
      </c>
      <c r="P558" s="19">
        <v>5</v>
      </c>
      <c r="Q558" s="19" t="s">
        <v>1503</v>
      </c>
      <c r="R558" s="19"/>
      <c r="S558" s="19">
        <v>5000</v>
      </c>
      <c r="T558" s="19" t="s">
        <v>45</v>
      </c>
      <c r="U558" s="19"/>
      <c r="V558" s="19"/>
      <c r="W558" s="19"/>
      <c r="X558" s="19">
        <v>830</v>
      </c>
      <c r="Y558" s="19">
        <v>0</v>
      </c>
      <c r="Z558" s="19">
        <v>1</v>
      </c>
      <c r="AA558" s="19" t="s">
        <v>48</v>
      </c>
      <c r="AB558" s="19">
        <v>1</v>
      </c>
      <c r="AC558" s="19">
        <v>633369</v>
      </c>
      <c r="AD558" s="19">
        <v>12</v>
      </c>
      <c r="AE558" s="19"/>
      <c r="AF558" s="19"/>
      <c r="AG558" s="19"/>
      <c r="AH558" s="19">
        <v>108876</v>
      </c>
      <c r="AI558" s="19">
        <v>1</v>
      </c>
      <c r="AJ558" s="19"/>
      <c r="AK558" s="19"/>
      <c r="AL558" s="19"/>
      <c r="AM558" s="19"/>
      <c r="AN558" s="19"/>
      <c r="AO558" s="19">
        <v>3.66</v>
      </c>
      <c r="AP558" s="19" t="s">
        <v>1504</v>
      </c>
      <c r="AQ558" s="19" t="s">
        <v>1502</v>
      </c>
      <c r="AR558" s="19" t="s">
        <v>1540</v>
      </c>
      <c r="AS558" s="19" t="s">
        <v>1562</v>
      </c>
      <c r="AT558" s="19" t="s">
        <v>1563</v>
      </c>
      <c r="AU558" s="19" t="s">
        <v>1564</v>
      </c>
      <c r="AV558" s="19" t="s">
        <v>1565</v>
      </c>
      <c r="AW558" s="19">
        <v>2005</v>
      </c>
      <c r="AX558" s="19">
        <v>3</v>
      </c>
      <c r="AY558" s="19" t="s">
        <v>1566</v>
      </c>
      <c r="AZ558" s="19" t="s">
        <v>1567</v>
      </c>
      <c r="BA558" s="19">
        <v>2006</v>
      </c>
      <c r="BB558" t="str">
        <f>VLOOKUP(AC558,CTCwiretagcode!A$2:C$708,3,FALSE)</f>
        <v>SAM</v>
      </c>
      <c r="BC558" t="str">
        <f t="shared" si="17"/>
        <v>mix</v>
      </c>
      <c r="BD558">
        <f t="shared" si="18"/>
        <v>3</v>
      </c>
    </row>
    <row r="559" spans="1:56" x14ac:dyDescent="0.25">
      <c r="A559" s="19" t="s">
        <v>1501</v>
      </c>
      <c r="B559" s="19">
        <v>4.0999999999999996</v>
      </c>
      <c r="C559" s="19">
        <v>20130329</v>
      </c>
      <c r="D559" s="19" t="s">
        <v>41</v>
      </c>
      <c r="E559" s="19" t="s">
        <v>41</v>
      </c>
      <c r="F559" s="19">
        <v>2067594</v>
      </c>
      <c r="G559" s="19">
        <v>1</v>
      </c>
      <c r="H559" s="19">
        <v>2009</v>
      </c>
      <c r="I559" s="19">
        <v>20090908</v>
      </c>
      <c r="J559" s="19" t="s">
        <v>1501</v>
      </c>
      <c r="K559" s="19">
        <v>6</v>
      </c>
      <c r="L559" s="19">
        <v>37</v>
      </c>
      <c r="M559" s="19">
        <v>23</v>
      </c>
      <c r="N559" s="19">
        <v>17</v>
      </c>
      <c r="O559" s="19" t="s">
        <v>1502</v>
      </c>
      <c r="P559" s="19">
        <v>5</v>
      </c>
      <c r="Q559" s="19" t="s">
        <v>1503</v>
      </c>
      <c r="R559" s="19"/>
      <c r="S559" s="19">
        <v>5000</v>
      </c>
      <c r="T559" s="19" t="s">
        <v>110</v>
      </c>
      <c r="U559" s="19"/>
      <c r="V559" s="19"/>
      <c r="W559" s="19"/>
      <c r="X559" s="19">
        <v>840</v>
      </c>
      <c r="Y559" s="19">
        <v>0</v>
      </c>
      <c r="Z559" s="19">
        <v>1</v>
      </c>
      <c r="AA559" s="19" t="s">
        <v>48</v>
      </c>
      <c r="AB559" s="19">
        <v>1</v>
      </c>
      <c r="AC559" s="19">
        <v>633369</v>
      </c>
      <c r="AD559" s="19">
        <v>12</v>
      </c>
      <c r="AE559" s="19"/>
      <c r="AF559" s="19"/>
      <c r="AG559" s="19"/>
      <c r="AH559" s="19">
        <v>108877</v>
      </c>
      <c r="AI559" s="19">
        <v>1</v>
      </c>
      <c r="AJ559" s="19"/>
      <c r="AK559" s="19"/>
      <c r="AL559" s="19"/>
      <c r="AM559" s="19"/>
      <c r="AN559" s="19"/>
      <c r="AO559" s="19">
        <v>2.17</v>
      </c>
      <c r="AP559" s="19" t="s">
        <v>1504</v>
      </c>
      <c r="AQ559" s="19" t="s">
        <v>1502</v>
      </c>
      <c r="AR559" s="19" t="s">
        <v>1540</v>
      </c>
      <c r="AS559" s="19" t="s">
        <v>1562</v>
      </c>
      <c r="AT559" s="19" t="s">
        <v>1563</v>
      </c>
      <c r="AU559" s="19" t="s">
        <v>1564</v>
      </c>
      <c r="AV559" s="19" t="s">
        <v>1565</v>
      </c>
      <c r="AW559" s="19">
        <v>2005</v>
      </c>
      <c r="AX559" s="19">
        <v>3</v>
      </c>
      <c r="AY559" s="19" t="s">
        <v>1566</v>
      </c>
      <c r="AZ559" s="19" t="s">
        <v>1567</v>
      </c>
      <c r="BA559" s="19">
        <v>2006</v>
      </c>
      <c r="BB559" t="str">
        <f>VLOOKUP(AC559,CTCwiretagcode!A$2:C$708,3,FALSE)</f>
        <v>SAM</v>
      </c>
      <c r="BC559" t="str">
        <f t="shared" si="17"/>
        <v>Tr</v>
      </c>
      <c r="BD559">
        <f t="shared" si="18"/>
        <v>3</v>
      </c>
    </row>
    <row r="560" spans="1:56" x14ac:dyDescent="0.25">
      <c r="A560" s="19" t="s">
        <v>1501</v>
      </c>
      <c r="B560" s="19">
        <v>4.0999999999999996</v>
      </c>
      <c r="C560" s="19">
        <v>20130329</v>
      </c>
      <c r="D560" s="19" t="s">
        <v>41</v>
      </c>
      <c r="E560" s="19" t="s">
        <v>41</v>
      </c>
      <c r="F560" s="19">
        <v>2076707</v>
      </c>
      <c r="G560" s="19">
        <v>1</v>
      </c>
      <c r="H560" s="19">
        <v>2009</v>
      </c>
      <c r="I560" s="19">
        <v>20090909</v>
      </c>
      <c r="J560" s="19" t="s">
        <v>1501</v>
      </c>
      <c r="K560" s="19">
        <v>6</v>
      </c>
      <c r="L560" s="19">
        <v>37</v>
      </c>
      <c r="M560" s="19">
        <v>23</v>
      </c>
      <c r="N560" s="19">
        <v>49</v>
      </c>
      <c r="O560" s="19" t="s">
        <v>1502</v>
      </c>
      <c r="P560" s="19">
        <v>5</v>
      </c>
      <c r="Q560" s="19" t="s">
        <v>1503</v>
      </c>
      <c r="R560" s="19"/>
      <c r="S560" s="19">
        <v>5000</v>
      </c>
      <c r="T560" s="19" t="s">
        <v>110</v>
      </c>
      <c r="U560" s="19"/>
      <c r="V560" s="19"/>
      <c r="W560" s="19"/>
      <c r="X560" s="19">
        <v>830</v>
      </c>
      <c r="Y560" s="19">
        <v>0</v>
      </c>
      <c r="Z560" s="19">
        <v>1</v>
      </c>
      <c r="AA560" s="19" t="s">
        <v>48</v>
      </c>
      <c r="AB560" s="19">
        <v>1</v>
      </c>
      <c r="AC560" s="19">
        <v>633369</v>
      </c>
      <c r="AD560" s="19">
        <v>12</v>
      </c>
      <c r="AE560" s="19"/>
      <c r="AF560" s="19"/>
      <c r="AG560" s="19"/>
      <c r="AH560" s="19">
        <v>108877</v>
      </c>
      <c r="AI560" s="19">
        <v>1</v>
      </c>
      <c r="AJ560" s="19"/>
      <c r="AK560" s="19"/>
      <c r="AL560" s="19"/>
      <c r="AM560" s="19"/>
      <c r="AN560" s="19"/>
      <c r="AO560" s="19">
        <v>2.17</v>
      </c>
      <c r="AP560" s="19" t="s">
        <v>1504</v>
      </c>
      <c r="AQ560" s="19" t="s">
        <v>1502</v>
      </c>
      <c r="AR560" s="19" t="s">
        <v>1540</v>
      </c>
      <c r="AS560" s="19" t="s">
        <v>1562</v>
      </c>
      <c r="AT560" s="19" t="s">
        <v>1563</v>
      </c>
      <c r="AU560" s="19" t="s">
        <v>1564</v>
      </c>
      <c r="AV560" s="19" t="s">
        <v>1565</v>
      </c>
      <c r="AW560" s="19">
        <v>2005</v>
      </c>
      <c r="AX560" s="19">
        <v>3</v>
      </c>
      <c r="AY560" s="19" t="s">
        <v>1566</v>
      </c>
      <c r="AZ560" s="19" t="s">
        <v>1567</v>
      </c>
      <c r="BA560" s="19">
        <v>2006</v>
      </c>
      <c r="BB560" t="str">
        <f>VLOOKUP(AC560,CTCwiretagcode!A$2:C$708,3,FALSE)</f>
        <v>SAM</v>
      </c>
      <c r="BC560" t="str">
        <f t="shared" si="17"/>
        <v>mix</v>
      </c>
      <c r="BD560">
        <f t="shared" si="18"/>
        <v>3</v>
      </c>
    </row>
    <row r="561" spans="1:56" x14ac:dyDescent="0.25">
      <c r="A561" s="19" t="s">
        <v>1501</v>
      </c>
      <c r="B561" s="19">
        <v>4.0999999999999996</v>
      </c>
      <c r="C561" s="19">
        <v>20130329</v>
      </c>
      <c r="D561" s="19" t="s">
        <v>41</v>
      </c>
      <c r="E561" s="19" t="s">
        <v>41</v>
      </c>
      <c r="F561" s="19">
        <v>2064138</v>
      </c>
      <c r="G561" s="19">
        <v>1</v>
      </c>
      <c r="H561" s="19">
        <v>2009</v>
      </c>
      <c r="I561" s="19">
        <v>20090910</v>
      </c>
      <c r="J561" s="19" t="s">
        <v>1501</v>
      </c>
      <c r="K561" s="19">
        <v>6</v>
      </c>
      <c r="L561" s="19">
        <v>37</v>
      </c>
      <c r="M561" s="19">
        <v>23</v>
      </c>
      <c r="N561" s="19">
        <v>49</v>
      </c>
      <c r="O561" s="19" t="s">
        <v>1502</v>
      </c>
      <c r="P561" s="19">
        <v>5</v>
      </c>
      <c r="Q561" s="19" t="s">
        <v>1503</v>
      </c>
      <c r="R561" s="19"/>
      <c r="S561" s="19">
        <v>5000</v>
      </c>
      <c r="T561" s="19" t="s">
        <v>110</v>
      </c>
      <c r="U561" s="19"/>
      <c r="V561" s="19"/>
      <c r="W561" s="19"/>
      <c r="X561" s="19">
        <v>720</v>
      </c>
      <c r="Y561" s="19">
        <v>0</v>
      </c>
      <c r="Z561" s="19">
        <v>1</v>
      </c>
      <c r="AA561" s="19" t="s">
        <v>48</v>
      </c>
      <c r="AB561" s="19">
        <v>1</v>
      </c>
      <c r="AC561" s="19">
        <v>633369</v>
      </c>
      <c r="AD561" s="19">
        <v>12</v>
      </c>
      <c r="AE561" s="19"/>
      <c r="AF561" s="19"/>
      <c r="AG561" s="19"/>
      <c r="AH561" s="19">
        <v>108877</v>
      </c>
      <c r="AI561" s="19">
        <v>1</v>
      </c>
      <c r="AJ561" s="19"/>
      <c r="AK561" s="19"/>
      <c r="AL561" s="19"/>
      <c r="AM561" s="19"/>
      <c r="AN561" s="19"/>
      <c r="AO561" s="19">
        <v>2.17</v>
      </c>
      <c r="AP561" s="19" t="s">
        <v>1504</v>
      </c>
      <c r="AQ561" s="19" t="s">
        <v>1502</v>
      </c>
      <c r="AR561" s="19" t="s">
        <v>1540</v>
      </c>
      <c r="AS561" s="19" t="s">
        <v>1562</v>
      </c>
      <c r="AT561" s="19" t="s">
        <v>1563</v>
      </c>
      <c r="AU561" s="19" t="s">
        <v>1564</v>
      </c>
      <c r="AV561" s="19" t="s">
        <v>1565</v>
      </c>
      <c r="AW561" s="19">
        <v>2005</v>
      </c>
      <c r="AX561" s="19">
        <v>3</v>
      </c>
      <c r="AY561" s="19" t="s">
        <v>1566</v>
      </c>
      <c r="AZ561" s="19" t="s">
        <v>1567</v>
      </c>
      <c r="BA561" s="19">
        <v>2006</v>
      </c>
      <c r="BB561" t="str">
        <f>VLOOKUP(AC561,CTCwiretagcode!A$2:C$708,3,FALSE)</f>
        <v>SAM</v>
      </c>
      <c r="BC561" t="str">
        <f t="shared" si="17"/>
        <v>mix</v>
      </c>
      <c r="BD561">
        <f t="shared" si="18"/>
        <v>3</v>
      </c>
    </row>
    <row r="562" spans="1:56" x14ac:dyDescent="0.25">
      <c r="A562" s="19" t="s">
        <v>1501</v>
      </c>
      <c r="B562" s="19">
        <v>4.0999999999999996</v>
      </c>
      <c r="C562" s="19">
        <v>20130329</v>
      </c>
      <c r="D562" s="19" t="s">
        <v>41</v>
      </c>
      <c r="E562" s="19" t="s">
        <v>41</v>
      </c>
      <c r="F562" s="19">
        <v>2064140</v>
      </c>
      <c r="G562" s="19">
        <v>1</v>
      </c>
      <c r="H562" s="19">
        <v>2009</v>
      </c>
      <c r="I562" s="19">
        <v>20090910</v>
      </c>
      <c r="J562" s="19" t="s">
        <v>1501</v>
      </c>
      <c r="K562" s="19">
        <v>6</v>
      </c>
      <c r="L562" s="19">
        <v>37</v>
      </c>
      <c r="M562" s="19">
        <v>23</v>
      </c>
      <c r="N562" s="19">
        <v>49</v>
      </c>
      <c r="O562" s="19" t="s">
        <v>1502</v>
      </c>
      <c r="P562" s="19">
        <v>5</v>
      </c>
      <c r="Q562" s="19" t="s">
        <v>1503</v>
      </c>
      <c r="R562" s="19"/>
      <c r="S562" s="19">
        <v>5000</v>
      </c>
      <c r="T562" s="19" t="s">
        <v>110</v>
      </c>
      <c r="U562" s="19"/>
      <c r="V562" s="19"/>
      <c r="W562" s="19"/>
      <c r="X562" s="19">
        <v>800</v>
      </c>
      <c r="Y562" s="19">
        <v>0</v>
      </c>
      <c r="Z562" s="19">
        <v>1</v>
      </c>
      <c r="AA562" s="19" t="s">
        <v>48</v>
      </c>
      <c r="AB562" s="19">
        <v>1</v>
      </c>
      <c r="AC562" s="19">
        <v>633369</v>
      </c>
      <c r="AD562" s="19">
        <v>12</v>
      </c>
      <c r="AE562" s="19"/>
      <c r="AF562" s="19"/>
      <c r="AG562" s="19"/>
      <c r="AH562" s="19">
        <v>108877</v>
      </c>
      <c r="AI562" s="19">
        <v>1</v>
      </c>
      <c r="AJ562" s="19"/>
      <c r="AK562" s="19"/>
      <c r="AL562" s="19"/>
      <c r="AM562" s="19"/>
      <c r="AN562" s="19"/>
      <c r="AO562" s="19">
        <v>2.17</v>
      </c>
      <c r="AP562" s="19" t="s">
        <v>1504</v>
      </c>
      <c r="AQ562" s="19" t="s">
        <v>1502</v>
      </c>
      <c r="AR562" s="19" t="s">
        <v>1540</v>
      </c>
      <c r="AS562" s="19" t="s">
        <v>1562</v>
      </c>
      <c r="AT562" s="19" t="s">
        <v>1563</v>
      </c>
      <c r="AU562" s="19" t="s">
        <v>1564</v>
      </c>
      <c r="AV562" s="19" t="s">
        <v>1565</v>
      </c>
      <c r="AW562" s="19">
        <v>2005</v>
      </c>
      <c r="AX562" s="19">
        <v>3</v>
      </c>
      <c r="AY562" s="19" t="s">
        <v>1566</v>
      </c>
      <c r="AZ562" s="19" t="s">
        <v>1567</v>
      </c>
      <c r="BA562" s="19">
        <v>2006</v>
      </c>
      <c r="BB562" t="str">
        <f>VLOOKUP(AC562,CTCwiretagcode!A$2:C$708,3,FALSE)</f>
        <v>SAM</v>
      </c>
      <c r="BC562" t="str">
        <f t="shared" si="17"/>
        <v>mix</v>
      </c>
      <c r="BD562">
        <f t="shared" si="18"/>
        <v>3</v>
      </c>
    </row>
    <row r="563" spans="1:56" x14ac:dyDescent="0.25">
      <c r="A563" s="19" t="s">
        <v>1501</v>
      </c>
      <c r="B563" s="19">
        <v>4.0999999999999996</v>
      </c>
      <c r="C563" s="19">
        <v>20130329</v>
      </c>
      <c r="D563" s="19" t="s">
        <v>41</v>
      </c>
      <c r="E563" s="19" t="s">
        <v>41</v>
      </c>
      <c r="F563" s="19">
        <v>2064141</v>
      </c>
      <c r="G563" s="19">
        <v>1</v>
      </c>
      <c r="H563" s="19">
        <v>2009</v>
      </c>
      <c r="I563" s="19">
        <v>20090910</v>
      </c>
      <c r="J563" s="19" t="s">
        <v>1501</v>
      </c>
      <c r="K563" s="19">
        <v>6</v>
      </c>
      <c r="L563" s="19">
        <v>37</v>
      </c>
      <c r="M563" s="19">
        <v>23</v>
      </c>
      <c r="N563" s="19">
        <v>49</v>
      </c>
      <c r="O563" s="19" t="s">
        <v>1502</v>
      </c>
      <c r="P563" s="19">
        <v>5</v>
      </c>
      <c r="Q563" s="19" t="s">
        <v>1503</v>
      </c>
      <c r="R563" s="19"/>
      <c r="S563" s="19">
        <v>5000</v>
      </c>
      <c r="T563" s="19" t="s">
        <v>110</v>
      </c>
      <c r="U563" s="19"/>
      <c r="V563" s="19"/>
      <c r="W563" s="19"/>
      <c r="X563" s="19">
        <v>860</v>
      </c>
      <c r="Y563" s="19">
        <v>0</v>
      </c>
      <c r="Z563" s="19">
        <v>1</v>
      </c>
      <c r="AA563" s="19" t="s">
        <v>48</v>
      </c>
      <c r="AB563" s="19">
        <v>1</v>
      </c>
      <c r="AC563" s="19">
        <v>633369</v>
      </c>
      <c r="AD563" s="19">
        <v>12</v>
      </c>
      <c r="AE563" s="19"/>
      <c r="AF563" s="19"/>
      <c r="AG563" s="19"/>
      <c r="AH563" s="19">
        <v>108877</v>
      </c>
      <c r="AI563" s="19">
        <v>1</v>
      </c>
      <c r="AJ563" s="19"/>
      <c r="AK563" s="19"/>
      <c r="AL563" s="19"/>
      <c r="AM563" s="19"/>
      <c r="AN563" s="19"/>
      <c r="AO563" s="19">
        <v>2.17</v>
      </c>
      <c r="AP563" s="19" t="s">
        <v>1504</v>
      </c>
      <c r="AQ563" s="19" t="s">
        <v>1502</v>
      </c>
      <c r="AR563" s="19" t="s">
        <v>1540</v>
      </c>
      <c r="AS563" s="19" t="s">
        <v>1562</v>
      </c>
      <c r="AT563" s="19" t="s">
        <v>1563</v>
      </c>
      <c r="AU563" s="19" t="s">
        <v>1564</v>
      </c>
      <c r="AV563" s="19" t="s">
        <v>1565</v>
      </c>
      <c r="AW563" s="19">
        <v>2005</v>
      </c>
      <c r="AX563" s="19">
        <v>3</v>
      </c>
      <c r="AY563" s="19" t="s">
        <v>1566</v>
      </c>
      <c r="AZ563" s="19" t="s">
        <v>1567</v>
      </c>
      <c r="BA563" s="19">
        <v>2006</v>
      </c>
      <c r="BB563" t="str">
        <f>VLOOKUP(AC563,CTCwiretagcode!A$2:C$708,3,FALSE)</f>
        <v>SAM</v>
      </c>
      <c r="BC563" t="str">
        <f t="shared" si="17"/>
        <v>mix</v>
      </c>
      <c r="BD563">
        <f t="shared" si="18"/>
        <v>3</v>
      </c>
    </row>
    <row r="564" spans="1:56" x14ac:dyDescent="0.25">
      <c r="A564" s="19" t="s">
        <v>1501</v>
      </c>
      <c r="B564" s="19">
        <v>4.0999999999999996</v>
      </c>
      <c r="C564" s="19">
        <v>20130329</v>
      </c>
      <c r="D564" s="19" t="s">
        <v>41</v>
      </c>
      <c r="E564" s="19" t="s">
        <v>41</v>
      </c>
      <c r="F564" s="19">
        <v>2064142</v>
      </c>
      <c r="G564" s="19">
        <v>1</v>
      </c>
      <c r="H564" s="19">
        <v>2009</v>
      </c>
      <c r="I564" s="19">
        <v>20090910</v>
      </c>
      <c r="J564" s="19" t="s">
        <v>1501</v>
      </c>
      <c r="K564" s="19">
        <v>6</v>
      </c>
      <c r="L564" s="19">
        <v>37</v>
      </c>
      <c r="M564" s="19">
        <v>23</v>
      </c>
      <c r="N564" s="19">
        <v>49</v>
      </c>
      <c r="O564" s="19" t="s">
        <v>1502</v>
      </c>
      <c r="P564" s="19">
        <v>5</v>
      </c>
      <c r="Q564" s="19" t="s">
        <v>1503</v>
      </c>
      <c r="R564" s="19"/>
      <c r="S564" s="19">
        <v>5000</v>
      </c>
      <c r="T564" s="19" t="s">
        <v>110</v>
      </c>
      <c r="U564" s="19"/>
      <c r="V564" s="19"/>
      <c r="W564" s="19"/>
      <c r="X564" s="19">
        <v>830</v>
      </c>
      <c r="Y564" s="19">
        <v>0</v>
      </c>
      <c r="Z564" s="19">
        <v>1</v>
      </c>
      <c r="AA564" s="19" t="s">
        <v>48</v>
      </c>
      <c r="AB564" s="19">
        <v>1</v>
      </c>
      <c r="AC564" s="19">
        <v>633369</v>
      </c>
      <c r="AD564" s="19">
        <v>12</v>
      </c>
      <c r="AE564" s="19"/>
      <c r="AF564" s="19"/>
      <c r="AG564" s="19"/>
      <c r="AH564" s="19">
        <v>108877</v>
      </c>
      <c r="AI564" s="19">
        <v>1</v>
      </c>
      <c r="AJ564" s="19"/>
      <c r="AK564" s="19"/>
      <c r="AL564" s="19"/>
      <c r="AM564" s="19"/>
      <c r="AN564" s="19"/>
      <c r="AO564" s="19">
        <v>2.17</v>
      </c>
      <c r="AP564" s="19" t="s">
        <v>1504</v>
      </c>
      <c r="AQ564" s="19" t="s">
        <v>1502</v>
      </c>
      <c r="AR564" s="19" t="s">
        <v>1540</v>
      </c>
      <c r="AS564" s="19" t="s">
        <v>1562</v>
      </c>
      <c r="AT564" s="19" t="s">
        <v>1563</v>
      </c>
      <c r="AU564" s="19" t="s">
        <v>1564</v>
      </c>
      <c r="AV564" s="19" t="s">
        <v>1565</v>
      </c>
      <c r="AW564" s="19">
        <v>2005</v>
      </c>
      <c r="AX564" s="19">
        <v>3</v>
      </c>
      <c r="AY564" s="19" t="s">
        <v>1566</v>
      </c>
      <c r="AZ564" s="19" t="s">
        <v>1567</v>
      </c>
      <c r="BA564" s="19">
        <v>2006</v>
      </c>
      <c r="BB564" t="str">
        <f>VLOOKUP(AC564,CTCwiretagcode!A$2:C$708,3,FALSE)</f>
        <v>SAM</v>
      </c>
      <c r="BC564" t="str">
        <f t="shared" si="17"/>
        <v>mix</v>
      </c>
      <c r="BD564">
        <f t="shared" si="18"/>
        <v>3</v>
      </c>
    </row>
    <row r="565" spans="1:56" x14ac:dyDescent="0.25">
      <c r="A565" s="19" t="s">
        <v>1501</v>
      </c>
      <c r="B565" s="19">
        <v>4.0999999999999996</v>
      </c>
      <c r="C565" s="19">
        <v>20130329</v>
      </c>
      <c r="D565" s="19" t="s">
        <v>41</v>
      </c>
      <c r="E565" s="19" t="s">
        <v>41</v>
      </c>
      <c r="F565" s="19">
        <v>2068609</v>
      </c>
      <c r="G565" s="19">
        <v>1</v>
      </c>
      <c r="H565" s="19">
        <v>2009</v>
      </c>
      <c r="I565" s="19">
        <v>20090819</v>
      </c>
      <c r="J565" s="19" t="s">
        <v>1501</v>
      </c>
      <c r="K565" s="19">
        <v>6</v>
      </c>
      <c r="L565" s="19">
        <v>34</v>
      </c>
      <c r="M565" s="19">
        <v>23</v>
      </c>
      <c r="N565" s="19">
        <v>14</v>
      </c>
      <c r="O565" s="19" t="s">
        <v>1502</v>
      </c>
      <c r="P565" s="19">
        <v>5</v>
      </c>
      <c r="Q565" s="19" t="s">
        <v>1518</v>
      </c>
      <c r="R565" s="19"/>
      <c r="S565" s="19">
        <v>5000</v>
      </c>
      <c r="T565" s="19" t="s">
        <v>110</v>
      </c>
      <c r="U565" s="19"/>
      <c r="V565" s="19"/>
      <c r="W565" s="19"/>
      <c r="X565" s="19">
        <v>860</v>
      </c>
      <c r="Y565" s="19">
        <v>0</v>
      </c>
      <c r="Z565" s="19">
        <v>1</v>
      </c>
      <c r="AA565" s="19" t="s">
        <v>48</v>
      </c>
      <c r="AB565" s="19">
        <v>1</v>
      </c>
      <c r="AC565" s="19">
        <v>633369</v>
      </c>
      <c r="AD565" s="19">
        <v>12</v>
      </c>
      <c r="AE565" s="19"/>
      <c r="AF565" s="19"/>
      <c r="AG565" s="19"/>
      <c r="AH565" s="19">
        <v>108884</v>
      </c>
      <c r="AI565" s="19">
        <v>1</v>
      </c>
      <c r="AJ565" s="19"/>
      <c r="AK565" s="19"/>
      <c r="AL565" s="19"/>
      <c r="AM565" s="19"/>
      <c r="AN565" s="19"/>
      <c r="AO565" s="19">
        <v>2.06</v>
      </c>
      <c r="AP565" s="19" t="s">
        <v>1519</v>
      </c>
      <c r="AQ565" s="19" t="s">
        <v>1502</v>
      </c>
      <c r="AR565" s="19" t="s">
        <v>1540</v>
      </c>
      <c r="AS565" s="19" t="s">
        <v>1562</v>
      </c>
      <c r="AT565" s="19" t="s">
        <v>1563</v>
      </c>
      <c r="AU565" s="19" t="s">
        <v>1564</v>
      </c>
      <c r="AV565" s="19" t="s">
        <v>1565</v>
      </c>
      <c r="AW565" s="19">
        <v>2005</v>
      </c>
      <c r="AX565" s="19">
        <v>3</v>
      </c>
      <c r="AY565" s="19" t="s">
        <v>1566</v>
      </c>
      <c r="AZ565" s="19" t="s">
        <v>1567</v>
      </c>
      <c r="BA565" s="19">
        <v>2006</v>
      </c>
      <c r="BB565" t="str">
        <f>VLOOKUP(AC565,CTCwiretagcode!A$2:C$708,3,FALSE)</f>
        <v>SAM</v>
      </c>
      <c r="BC565" t="str">
        <f t="shared" si="17"/>
        <v>NT</v>
      </c>
      <c r="BD565">
        <f t="shared" si="18"/>
        <v>3</v>
      </c>
    </row>
    <row r="566" spans="1:56" x14ac:dyDescent="0.25">
      <c r="A566" s="19" t="s">
        <v>1501</v>
      </c>
      <c r="B566" s="19">
        <v>4.0999999999999996</v>
      </c>
      <c r="C566" s="19">
        <v>20130329</v>
      </c>
      <c r="D566" s="19" t="s">
        <v>41</v>
      </c>
      <c r="E566" s="19" t="s">
        <v>41</v>
      </c>
      <c r="F566" s="19">
        <v>2068614</v>
      </c>
      <c r="G566" s="19">
        <v>1</v>
      </c>
      <c r="H566" s="19">
        <v>2009</v>
      </c>
      <c r="I566" s="19">
        <v>20090819</v>
      </c>
      <c r="J566" s="19" t="s">
        <v>1501</v>
      </c>
      <c r="K566" s="19">
        <v>6</v>
      </c>
      <c r="L566" s="19">
        <v>34</v>
      </c>
      <c r="M566" s="19">
        <v>23</v>
      </c>
      <c r="N566" s="19">
        <v>14</v>
      </c>
      <c r="O566" s="19" t="s">
        <v>1502</v>
      </c>
      <c r="P566" s="19">
        <v>5</v>
      </c>
      <c r="Q566" s="19" t="s">
        <v>1518</v>
      </c>
      <c r="R566" s="19"/>
      <c r="S566" s="19">
        <v>5000</v>
      </c>
      <c r="T566" s="19" t="s">
        <v>45</v>
      </c>
      <c r="U566" s="19"/>
      <c r="V566" s="19"/>
      <c r="W566" s="19"/>
      <c r="X566" s="19">
        <v>810</v>
      </c>
      <c r="Y566" s="19">
        <v>0</v>
      </c>
      <c r="Z566" s="19">
        <v>1</v>
      </c>
      <c r="AA566" s="19" t="s">
        <v>48</v>
      </c>
      <c r="AB566" s="19">
        <v>1</v>
      </c>
      <c r="AC566" s="19">
        <v>633369</v>
      </c>
      <c r="AD566" s="19">
        <v>12</v>
      </c>
      <c r="AE566" s="19"/>
      <c r="AF566" s="19"/>
      <c r="AG566" s="19"/>
      <c r="AH566" s="19">
        <v>108884</v>
      </c>
      <c r="AI566" s="19">
        <v>1</v>
      </c>
      <c r="AJ566" s="19"/>
      <c r="AK566" s="19"/>
      <c r="AL566" s="19"/>
      <c r="AM566" s="19"/>
      <c r="AN566" s="19"/>
      <c r="AO566" s="19">
        <v>2.06</v>
      </c>
      <c r="AP566" s="19" t="s">
        <v>1519</v>
      </c>
      <c r="AQ566" s="19" t="s">
        <v>1502</v>
      </c>
      <c r="AR566" s="19" t="s">
        <v>1540</v>
      </c>
      <c r="AS566" s="19" t="s">
        <v>1562</v>
      </c>
      <c r="AT566" s="19" t="s">
        <v>1563</v>
      </c>
      <c r="AU566" s="19" t="s">
        <v>1564</v>
      </c>
      <c r="AV566" s="19" t="s">
        <v>1565</v>
      </c>
      <c r="AW566" s="19">
        <v>2005</v>
      </c>
      <c r="AX566" s="19">
        <v>3</v>
      </c>
      <c r="AY566" s="19" t="s">
        <v>1566</v>
      </c>
      <c r="AZ566" s="19" t="s">
        <v>1567</v>
      </c>
      <c r="BA566" s="19">
        <v>2006</v>
      </c>
      <c r="BB566" t="str">
        <f>VLOOKUP(AC566,CTCwiretagcode!A$2:C$708,3,FALSE)</f>
        <v>SAM</v>
      </c>
      <c r="BC566" t="str">
        <f t="shared" si="17"/>
        <v>NT</v>
      </c>
      <c r="BD566">
        <f t="shared" si="18"/>
        <v>3</v>
      </c>
    </row>
    <row r="567" spans="1:56" x14ac:dyDescent="0.25">
      <c r="A567" s="19" t="s">
        <v>1501</v>
      </c>
      <c r="B567" s="19">
        <v>4.0999999999999996</v>
      </c>
      <c r="C567" s="19">
        <v>20130329</v>
      </c>
      <c r="D567" s="19" t="s">
        <v>41</v>
      </c>
      <c r="E567" s="19" t="s">
        <v>41</v>
      </c>
      <c r="F567" s="19">
        <v>2068625</v>
      </c>
      <c r="G567" s="19">
        <v>1</v>
      </c>
      <c r="H567" s="19">
        <v>2009</v>
      </c>
      <c r="I567" s="19">
        <v>20090819</v>
      </c>
      <c r="J567" s="19" t="s">
        <v>1501</v>
      </c>
      <c r="K567" s="19">
        <v>6</v>
      </c>
      <c r="L567" s="19">
        <v>34</v>
      </c>
      <c r="M567" s="19">
        <v>23</v>
      </c>
      <c r="N567" s="19">
        <v>14</v>
      </c>
      <c r="O567" s="19" t="s">
        <v>1502</v>
      </c>
      <c r="P567" s="19">
        <v>5</v>
      </c>
      <c r="Q567" s="19" t="s">
        <v>1518</v>
      </c>
      <c r="R567" s="19"/>
      <c r="S567" s="19">
        <v>5000</v>
      </c>
      <c r="T567" s="19" t="s">
        <v>110</v>
      </c>
      <c r="U567" s="19"/>
      <c r="V567" s="19"/>
      <c r="W567" s="19"/>
      <c r="X567" s="19">
        <v>850</v>
      </c>
      <c r="Y567" s="19">
        <v>0</v>
      </c>
      <c r="Z567" s="19">
        <v>1</v>
      </c>
      <c r="AA567" s="19" t="s">
        <v>48</v>
      </c>
      <c r="AB567" s="19">
        <v>1</v>
      </c>
      <c r="AC567" s="19">
        <v>633369</v>
      </c>
      <c r="AD567" s="19">
        <v>12</v>
      </c>
      <c r="AE567" s="19"/>
      <c r="AF567" s="19"/>
      <c r="AG567" s="19"/>
      <c r="AH567" s="19">
        <v>108884</v>
      </c>
      <c r="AI567" s="19">
        <v>1</v>
      </c>
      <c r="AJ567" s="19"/>
      <c r="AK567" s="19"/>
      <c r="AL567" s="19"/>
      <c r="AM567" s="19"/>
      <c r="AN567" s="19"/>
      <c r="AO567" s="19">
        <v>2.06</v>
      </c>
      <c r="AP567" s="19" t="s">
        <v>1519</v>
      </c>
      <c r="AQ567" s="19" t="s">
        <v>1502</v>
      </c>
      <c r="AR567" s="19" t="s">
        <v>1540</v>
      </c>
      <c r="AS567" s="19" t="s">
        <v>1562</v>
      </c>
      <c r="AT567" s="19" t="s">
        <v>1563</v>
      </c>
      <c r="AU567" s="19" t="s">
        <v>1564</v>
      </c>
      <c r="AV567" s="19" t="s">
        <v>1565</v>
      </c>
      <c r="AW567" s="19">
        <v>2005</v>
      </c>
      <c r="AX567" s="19">
        <v>3</v>
      </c>
      <c r="AY567" s="19" t="s">
        <v>1566</v>
      </c>
      <c r="AZ567" s="19" t="s">
        <v>1567</v>
      </c>
      <c r="BA567" s="19">
        <v>2006</v>
      </c>
      <c r="BB567" t="str">
        <f>VLOOKUP(AC567,CTCwiretagcode!A$2:C$708,3,FALSE)</f>
        <v>SAM</v>
      </c>
      <c r="BC567" t="str">
        <f t="shared" si="17"/>
        <v>NT</v>
      </c>
      <c r="BD567">
        <f t="shared" si="18"/>
        <v>3</v>
      </c>
    </row>
    <row r="568" spans="1:56" x14ac:dyDescent="0.25">
      <c r="A568" s="19" t="s">
        <v>1501</v>
      </c>
      <c r="B568" s="19">
        <v>4.0999999999999996</v>
      </c>
      <c r="C568" s="19">
        <v>20130329</v>
      </c>
      <c r="D568" s="19" t="s">
        <v>41</v>
      </c>
      <c r="E568" s="19" t="s">
        <v>41</v>
      </c>
      <c r="F568" s="19">
        <v>2068629</v>
      </c>
      <c r="G568" s="19">
        <v>1</v>
      </c>
      <c r="H568" s="19">
        <v>2009</v>
      </c>
      <c r="I568" s="19">
        <v>20090819</v>
      </c>
      <c r="J568" s="19" t="s">
        <v>1501</v>
      </c>
      <c r="K568" s="19">
        <v>6</v>
      </c>
      <c r="L568" s="19">
        <v>34</v>
      </c>
      <c r="M568" s="19">
        <v>23</v>
      </c>
      <c r="N568" s="19">
        <v>14</v>
      </c>
      <c r="O568" s="19" t="s">
        <v>1502</v>
      </c>
      <c r="P568" s="19">
        <v>5</v>
      </c>
      <c r="Q568" s="19" t="s">
        <v>1518</v>
      </c>
      <c r="R568" s="19"/>
      <c r="S568" s="19">
        <v>0</v>
      </c>
      <c r="T568" s="19" t="s">
        <v>45</v>
      </c>
      <c r="U568" s="19"/>
      <c r="V568" s="19"/>
      <c r="W568" s="19"/>
      <c r="X568" s="19">
        <v>800</v>
      </c>
      <c r="Y568" s="19">
        <v>0</v>
      </c>
      <c r="Z568" s="19">
        <v>1</v>
      </c>
      <c r="AA568" s="19" t="s">
        <v>48</v>
      </c>
      <c r="AB568" s="19">
        <v>1</v>
      </c>
      <c r="AC568" s="19">
        <v>633369</v>
      </c>
      <c r="AD568" s="19">
        <v>12</v>
      </c>
      <c r="AE568" s="19"/>
      <c r="AF568" s="19"/>
      <c r="AG568" s="19"/>
      <c r="AH568" s="19">
        <v>108884</v>
      </c>
      <c r="AI568" s="19">
        <v>1</v>
      </c>
      <c r="AJ568" s="19"/>
      <c r="AK568" s="19"/>
      <c r="AL568" s="19"/>
      <c r="AM568" s="19"/>
      <c r="AN568" s="19"/>
      <c r="AO568" s="19">
        <v>2.06</v>
      </c>
      <c r="AP568" s="19" t="s">
        <v>1519</v>
      </c>
      <c r="AQ568" s="19" t="s">
        <v>1502</v>
      </c>
      <c r="AR568" s="19" t="s">
        <v>1540</v>
      </c>
      <c r="AS568" s="19" t="s">
        <v>1562</v>
      </c>
      <c r="AT568" s="19" t="s">
        <v>1563</v>
      </c>
      <c r="AU568" s="19" t="s">
        <v>1564</v>
      </c>
      <c r="AV568" s="19" t="s">
        <v>1565</v>
      </c>
      <c r="AW568" s="19">
        <v>2005</v>
      </c>
      <c r="AX568" s="19">
        <v>3</v>
      </c>
      <c r="AY568" s="19" t="s">
        <v>1566</v>
      </c>
      <c r="AZ568" s="19" t="s">
        <v>1567</v>
      </c>
      <c r="BA568" s="19">
        <v>2006</v>
      </c>
      <c r="BB568" t="str">
        <f>VLOOKUP(AC568,CTCwiretagcode!A$2:C$708,3,FALSE)</f>
        <v>SAM</v>
      </c>
      <c r="BC568" t="str">
        <f t="shared" si="17"/>
        <v>NT</v>
      </c>
      <c r="BD568">
        <f t="shared" si="18"/>
        <v>3</v>
      </c>
    </row>
    <row r="569" spans="1:56" x14ac:dyDescent="0.25">
      <c r="A569" s="19" t="s">
        <v>1501</v>
      </c>
      <c r="B569" s="19">
        <v>4.0999999999999996</v>
      </c>
      <c r="C569" s="19">
        <v>20130329</v>
      </c>
      <c r="D569" s="19" t="s">
        <v>41</v>
      </c>
      <c r="E569" s="19" t="s">
        <v>41</v>
      </c>
      <c r="F569" s="19">
        <v>2068630</v>
      </c>
      <c r="G569" s="19">
        <v>1</v>
      </c>
      <c r="H569" s="19">
        <v>2009</v>
      </c>
      <c r="I569" s="19">
        <v>20090819</v>
      </c>
      <c r="J569" s="19" t="s">
        <v>1501</v>
      </c>
      <c r="K569" s="19">
        <v>6</v>
      </c>
      <c r="L569" s="19">
        <v>34</v>
      </c>
      <c r="M569" s="19">
        <v>23</v>
      </c>
      <c r="N569" s="19">
        <v>14</v>
      </c>
      <c r="O569" s="19" t="s">
        <v>1502</v>
      </c>
      <c r="P569" s="19">
        <v>5</v>
      </c>
      <c r="Q569" s="19" t="s">
        <v>1518</v>
      </c>
      <c r="R569" s="19"/>
      <c r="S569" s="19">
        <v>5000</v>
      </c>
      <c r="T569" s="19" t="s">
        <v>45</v>
      </c>
      <c r="U569" s="19"/>
      <c r="V569" s="19"/>
      <c r="W569" s="19"/>
      <c r="X569" s="19">
        <v>940</v>
      </c>
      <c r="Y569" s="19">
        <v>0</v>
      </c>
      <c r="Z569" s="19">
        <v>1</v>
      </c>
      <c r="AA569" s="19" t="s">
        <v>48</v>
      </c>
      <c r="AB569" s="19">
        <v>1</v>
      </c>
      <c r="AC569" s="19">
        <v>633369</v>
      </c>
      <c r="AD569" s="19">
        <v>12</v>
      </c>
      <c r="AE569" s="19"/>
      <c r="AF569" s="19"/>
      <c r="AG569" s="19"/>
      <c r="AH569" s="19">
        <v>108884</v>
      </c>
      <c r="AI569" s="19">
        <v>1</v>
      </c>
      <c r="AJ569" s="19"/>
      <c r="AK569" s="19"/>
      <c r="AL569" s="19"/>
      <c r="AM569" s="19"/>
      <c r="AN569" s="19"/>
      <c r="AO569" s="19">
        <v>2.06</v>
      </c>
      <c r="AP569" s="19" t="s">
        <v>1519</v>
      </c>
      <c r="AQ569" s="19" t="s">
        <v>1502</v>
      </c>
      <c r="AR569" s="19" t="s">
        <v>1540</v>
      </c>
      <c r="AS569" s="19" t="s">
        <v>1562</v>
      </c>
      <c r="AT569" s="19" t="s">
        <v>1563</v>
      </c>
      <c r="AU569" s="19" t="s">
        <v>1564</v>
      </c>
      <c r="AV569" s="19" t="s">
        <v>1565</v>
      </c>
      <c r="AW569" s="19">
        <v>2005</v>
      </c>
      <c r="AX569" s="19">
        <v>3</v>
      </c>
      <c r="AY569" s="19" t="s">
        <v>1566</v>
      </c>
      <c r="AZ569" s="19" t="s">
        <v>1567</v>
      </c>
      <c r="BA569" s="19">
        <v>2006</v>
      </c>
      <c r="BB569" t="str">
        <f>VLOOKUP(AC569,CTCwiretagcode!A$2:C$708,3,FALSE)</f>
        <v>SAM</v>
      </c>
      <c r="BC569" t="str">
        <f t="shared" si="17"/>
        <v>NT</v>
      </c>
      <c r="BD569">
        <f t="shared" si="18"/>
        <v>3</v>
      </c>
    </row>
    <row r="570" spans="1:56" x14ac:dyDescent="0.25">
      <c r="A570" s="19" t="s">
        <v>1501</v>
      </c>
      <c r="B570" s="19">
        <v>4.0999999999999996</v>
      </c>
      <c r="C570" s="19">
        <v>20130329</v>
      </c>
      <c r="D570" s="19" t="s">
        <v>41</v>
      </c>
      <c r="E570" s="19" t="s">
        <v>41</v>
      </c>
      <c r="F570" s="19">
        <v>2066338</v>
      </c>
      <c r="G570" s="19">
        <v>1</v>
      </c>
      <c r="H570" s="19">
        <v>2009</v>
      </c>
      <c r="I570" s="19">
        <v>20090821</v>
      </c>
      <c r="J570" s="19" t="s">
        <v>1501</v>
      </c>
      <c r="K570" s="19">
        <v>6</v>
      </c>
      <c r="L570" s="19">
        <v>34</v>
      </c>
      <c r="M570" s="19">
        <v>23</v>
      </c>
      <c r="N570" s="19">
        <v>14</v>
      </c>
      <c r="O570" s="19" t="s">
        <v>1502</v>
      </c>
      <c r="P570" s="19">
        <v>5</v>
      </c>
      <c r="Q570" s="19" t="s">
        <v>1518</v>
      </c>
      <c r="R570" s="19"/>
      <c r="S570" s="19">
        <v>5000</v>
      </c>
      <c r="T570" s="19" t="s">
        <v>45</v>
      </c>
      <c r="U570" s="19"/>
      <c r="V570" s="19"/>
      <c r="W570" s="19"/>
      <c r="X570" s="19">
        <v>780</v>
      </c>
      <c r="Y570" s="19">
        <v>0</v>
      </c>
      <c r="Z570" s="19">
        <v>1</v>
      </c>
      <c r="AA570" s="19" t="s">
        <v>48</v>
      </c>
      <c r="AB570" s="19">
        <v>1</v>
      </c>
      <c r="AC570" s="19">
        <v>633369</v>
      </c>
      <c r="AD570" s="19">
        <v>12</v>
      </c>
      <c r="AE570" s="19"/>
      <c r="AF570" s="19"/>
      <c r="AG570" s="19"/>
      <c r="AH570" s="19">
        <v>108884</v>
      </c>
      <c r="AI570" s="19">
        <v>1</v>
      </c>
      <c r="AJ570" s="19"/>
      <c r="AK570" s="19"/>
      <c r="AL570" s="19"/>
      <c r="AM570" s="19"/>
      <c r="AN570" s="19"/>
      <c r="AO570" s="19">
        <v>2.06</v>
      </c>
      <c r="AP570" s="19" t="s">
        <v>1519</v>
      </c>
      <c r="AQ570" s="19" t="s">
        <v>1502</v>
      </c>
      <c r="AR570" s="19" t="s">
        <v>1540</v>
      </c>
      <c r="AS570" s="19" t="s">
        <v>1562</v>
      </c>
      <c r="AT570" s="19" t="s">
        <v>1563</v>
      </c>
      <c r="AU570" s="19" t="s">
        <v>1564</v>
      </c>
      <c r="AV570" s="19" t="s">
        <v>1565</v>
      </c>
      <c r="AW570" s="19">
        <v>2005</v>
      </c>
      <c r="AX570" s="19">
        <v>3</v>
      </c>
      <c r="AY570" s="19" t="s">
        <v>1566</v>
      </c>
      <c r="AZ570" s="19" t="s">
        <v>1567</v>
      </c>
      <c r="BA570" s="19">
        <v>2006</v>
      </c>
      <c r="BB570" t="str">
        <f>VLOOKUP(AC570,CTCwiretagcode!A$2:C$708,3,FALSE)</f>
        <v>SAM</v>
      </c>
      <c r="BC570" t="str">
        <f t="shared" si="17"/>
        <v>NT</v>
      </c>
      <c r="BD570">
        <f t="shared" si="18"/>
        <v>3</v>
      </c>
    </row>
    <row r="571" spans="1:56" x14ac:dyDescent="0.25">
      <c r="A571" s="19" t="s">
        <v>1501</v>
      </c>
      <c r="B571" s="19">
        <v>4.0999999999999996</v>
      </c>
      <c r="C571" s="19">
        <v>20130329</v>
      </c>
      <c r="D571" s="19" t="s">
        <v>41</v>
      </c>
      <c r="E571" s="19" t="s">
        <v>41</v>
      </c>
      <c r="F571" s="19">
        <v>2066339</v>
      </c>
      <c r="G571" s="19">
        <v>1</v>
      </c>
      <c r="H571" s="19">
        <v>2009</v>
      </c>
      <c r="I571" s="19">
        <v>20090821</v>
      </c>
      <c r="J571" s="19" t="s">
        <v>1501</v>
      </c>
      <c r="K571" s="19">
        <v>6</v>
      </c>
      <c r="L571" s="19">
        <v>34</v>
      </c>
      <c r="M571" s="19">
        <v>23</v>
      </c>
      <c r="N571" s="19">
        <v>14</v>
      </c>
      <c r="O571" s="19" t="s">
        <v>1502</v>
      </c>
      <c r="P571" s="19">
        <v>5</v>
      </c>
      <c r="Q571" s="19" t="s">
        <v>1518</v>
      </c>
      <c r="R571" s="19"/>
      <c r="S571" s="19">
        <v>5000</v>
      </c>
      <c r="T571" s="19" t="s">
        <v>45</v>
      </c>
      <c r="U571" s="19"/>
      <c r="V571" s="19"/>
      <c r="W571" s="19"/>
      <c r="X571" s="19">
        <v>830</v>
      </c>
      <c r="Y571" s="19">
        <v>0</v>
      </c>
      <c r="Z571" s="19">
        <v>1</v>
      </c>
      <c r="AA571" s="19" t="s">
        <v>48</v>
      </c>
      <c r="AB571" s="19">
        <v>1</v>
      </c>
      <c r="AC571" s="19">
        <v>633369</v>
      </c>
      <c r="AD571" s="19">
        <v>12</v>
      </c>
      <c r="AE571" s="19"/>
      <c r="AF571" s="19"/>
      <c r="AG571" s="19"/>
      <c r="AH571" s="19">
        <v>108884</v>
      </c>
      <c r="AI571" s="19">
        <v>1</v>
      </c>
      <c r="AJ571" s="19"/>
      <c r="AK571" s="19"/>
      <c r="AL571" s="19"/>
      <c r="AM571" s="19"/>
      <c r="AN571" s="19"/>
      <c r="AO571" s="19">
        <v>2.06</v>
      </c>
      <c r="AP571" s="19" t="s">
        <v>1519</v>
      </c>
      <c r="AQ571" s="19" t="s">
        <v>1502</v>
      </c>
      <c r="AR571" s="19" t="s">
        <v>1540</v>
      </c>
      <c r="AS571" s="19" t="s">
        <v>1562</v>
      </c>
      <c r="AT571" s="19" t="s">
        <v>1563</v>
      </c>
      <c r="AU571" s="19" t="s">
        <v>1564</v>
      </c>
      <c r="AV571" s="19" t="s">
        <v>1565</v>
      </c>
      <c r="AW571" s="19">
        <v>2005</v>
      </c>
      <c r="AX571" s="19">
        <v>3</v>
      </c>
      <c r="AY571" s="19" t="s">
        <v>1566</v>
      </c>
      <c r="AZ571" s="19" t="s">
        <v>1567</v>
      </c>
      <c r="BA571" s="19">
        <v>2006</v>
      </c>
      <c r="BB571" t="str">
        <f>VLOOKUP(AC571,CTCwiretagcode!A$2:C$708,3,FALSE)</f>
        <v>SAM</v>
      </c>
      <c r="BC571" t="str">
        <f t="shared" si="17"/>
        <v>NT</v>
      </c>
      <c r="BD571">
        <f t="shared" si="18"/>
        <v>3</v>
      </c>
    </row>
    <row r="572" spans="1:56" x14ac:dyDescent="0.25">
      <c r="A572" s="19" t="s">
        <v>1501</v>
      </c>
      <c r="B572" s="19">
        <v>4.0999999999999996</v>
      </c>
      <c r="C572" s="19">
        <v>20130329</v>
      </c>
      <c r="D572" s="19" t="s">
        <v>41</v>
      </c>
      <c r="E572" s="19" t="s">
        <v>41</v>
      </c>
      <c r="F572" s="19">
        <v>2066847</v>
      </c>
      <c r="G572" s="19">
        <v>1</v>
      </c>
      <c r="H572" s="19">
        <v>2009</v>
      </c>
      <c r="I572" s="19">
        <v>20090821</v>
      </c>
      <c r="J572" s="19" t="s">
        <v>1501</v>
      </c>
      <c r="K572" s="19">
        <v>6</v>
      </c>
      <c r="L572" s="19">
        <v>34</v>
      </c>
      <c r="M572" s="19">
        <v>23</v>
      </c>
      <c r="N572" s="19">
        <v>14</v>
      </c>
      <c r="O572" s="19" t="s">
        <v>1502</v>
      </c>
      <c r="P572" s="19">
        <v>5</v>
      </c>
      <c r="Q572" s="19" t="s">
        <v>1518</v>
      </c>
      <c r="R572" s="19"/>
      <c r="S572" s="19">
        <v>5000</v>
      </c>
      <c r="T572" s="19" t="s">
        <v>45</v>
      </c>
      <c r="U572" s="19"/>
      <c r="V572" s="19"/>
      <c r="W572" s="19"/>
      <c r="X572" s="19">
        <v>750</v>
      </c>
      <c r="Y572" s="19">
        <v>0</v>
      </c>
      <c r="Z572" s="19">
        <v>1</v>
      </c>
      <c r="AA572" s="19" t="s">
        <v>48</v>
      </c>
      <c r="AB572" s="19">
        <v>1</v>
      </c>
      <c r="AC572" s="19">
        <v>633369</v>
      </c>
      <c r="AD572" s="19">
        <v>12</v>
      </c>
      <c r="AE572" s="19"/>
      <c r="AF572" s="19"/>
      <c r="AG572" s="19"/>
      <c r="AH572" s="19">
        <v>108884</v>
      </c>
      <c r="AI572" s="19">
        <v>1</v>
      </c>
      <c r="AJ572" s="19"/>
      <c r="AK572" s="19"/>
      <c r="AL572" s="19"/>
      <c r="AM572" s="19"/>
      <c r="AN572" s="19"/>
      <c r="AO572" s="19">
        <v>2.06</v>
      </c>
      <c r="AP572" s="19" t="s">
        <v>1519</v>
      </c>
      <c r="AQ572" s="19" t="s">
        <v>1502</v>
      </c>
      <c r="AR572" s="19" t="s">
        <v>1540</v>
      </c>
      <c r="AS572" s="19" t="s">
        <v>1562</v>
      </c>
      <c r="AT572" s="19" t="s">
        <v>1563</v>
      </c>
      <c r="AU572" s="19" t="s">
        <v>1564</v>
      </c>
      <c r="AV572" s="19" t="s">
        <v>1565</v>
      </c>
      <c r="AW572" s="19">
        <v>2005</v>
      </c>
      <c r="AX572" s="19">
        <v>3</v>
      </c>
      <c r="AY572" s="19" t="s">
        <v>1566</v>
      </c>
      <c r="AZ572" s="19" t="s">
        <v>1567</v>
      </c>
      <c r="BA572" s="19">
        <v>2006</v>
      </c>
      <c r="BB572" t="str">
        <f>VLOOKUP(AC572,CTCwiretagcode!A$2:C$708,3,FALSE)</f>
        <v>SAM</v>
      </c>
      <c r="BC572" t="str">
        <f t="shared" si="17"/>
        <v>NT</v>
      </c>
      <c r="BD572">
        <f t="shared" si="18"/>
        <v>3</v>
      </c>
    </row>
    <row r="573" spans="1:56" x14ac:dyDescent="0.25">
      <c r="A573" s="19" t="s">
        <v>1501</v>
      </c>
      <c r="B573" s="19">
        <v>4.0999999999999996</v>
      </c>
      <c r="C573" s="19">
        <v>20130329</v>
      </c>
      <c r="D573" s="19" t="s">
        <v>41</v>
      </c>
      <c r="E573" s="19" t="s">
        <v>41</v>
      </c>
      <c r="F573" s="19">
        <v>2066848</v>
      </c>
      <c r="G573" s="19">
        <v>1</v>
      </c>
      <c r="H573" s="19">
        <v>2009</v>
      </c>
      <c r="I573" s="19">
        <v>20090821</v>
      </c>
      <c r="J573" s="19" t="s">
        <v>1501</v>
      </c>
      <c r="K573" s="19">
        <v>6</v>
      </c>
      <c r="L573" s="19">
        <v>34</v>
      </c>
      <c r="M573" s="19">
        <v>23</v>
      </c>
      <c r="N573" s="19">
        <v>14</v>
      </c>
      <c r="O573" s="19" t="s">
        <v>1502</v>
      </c>
      <c r="P573" s="19">
        <v>5</v>
      </c>
      <c r="Q573" s="19" t="s">
        <v>1518</v>
      </c>
      <c r="R573" s="19"/>
      <c r="S573" s="19">
        <v>5000</v>
      </c>
      <c r="T573" s="19" t="s">
        <v>110</v>
      </c>
      <c r="U573" s="19"/>
      <c r="V573" s="19"/>
      <c r="W573" s="19"/>
      <c r="X573" s="19">
        <v>730</v>
      </c>
      <c r="Y573" s="19">
        <v>0</v>
      </c>
      <c r="Z573" s="19">
        <v>1</v>
      </c>
      <c r="AA573" s="19" t="s">
        <v>48</v>
      </c>
      <c r="AB573" s="19">
        <v>1</v>
      </c>
      <c r="AC573" s="19">
        <v>633369</v>
      </c>
      <c r="AD573" s="19">
        <v>12</v>
      </c>
      <c r="AE573" s="19"/>
      <c r="AF573" s="19"/>
      <c r="AG573" s="19"/>
      <c r="AH573" s="19">
        <v>108884</v>
      </c>
      <c r="AI573" s="19">
        <v>1</v>
      </c>
      <c r="AJ573" s="19"/>
      <c r="AK573" s="19"/>
      <c r="AL573" s="19"/>
      <c r="AM573" s="19"/>
      <c r="AN573" s="19"/>
      <c r="AO573" s="19">
        <v>2.06</v>
      </c>
      <c r="AP573" s="19" t="s">
        <v>1519</v>
      </c>
      <c r="AQ573" s="19" t="s">
        <v>1502</v>
      </c>
      <c r="AR573" s="19" t="s">
        <v>1540</v>
      </c>
      <c r="AS573" s="19" t="s">
        <v>1562</v>
      </c>
      <c r="AT573" s="19" t="s">
        <v>1563</v>
      </c>
      <c r="AU573" s="19" t="s">
        <v>1564</v>
      </c>
      <c r="AV573" s="19" t="s">
        <v>1565</v>
      </c>
      <c r="AW573" s="19">
        <v>2005</v>
      </c>
      <c r="AX573" s="19">
        <v>3</v>
      </c>
      <c r="AY573" s="19" t="s">
        <v>1566</v>
      </c>
      <c r="AZ573" s="19" t="s">
        <v>1567</v>
      </c>
      <c r="BA573" s="19">
        <v>2006</v>
      </c>
      <c r="BB573" t="str">
        <f>VLOOKUP(AC573,CTCwiretagcode!A$2:C$708,3,FALSE)</f>
        <v>SAM</v>
      </c>
      <c r="BC573" t="str">
        <f t="shared" si="17"/>
        <v>NT</v>
      </c>
      <c r="BD573">
        <f t="shared" si="18"/>
        <v>3</v>
      </c>
    </row>
    <row r="574" spans="1:56" x14ac:dyDescent="0.25">
      <c r="A574" s="19" t="s">
        <v>1501</v>
      </c>
      <c r="B574" s="19">
        <v>4.0999999999999996</v>
      </c>
      <c r="C574" s="19">
        <v>20130329</v>
      </c>
      <c r="D574" s="19" t="s">
        <v>41</v>
      </c>
      <c r="E574" s="19" t="s">
        <v>41</v>
      </c>
      <c r="F574" s="19">
        <v>2071498</v>
      </c>
      <c r="G574" s="19">
        <v>1</v>
      </c>
      <c r="H574" s="19">
        <v>2009</v>
      </c>
      <c r="I574" s="19">
        <v>20090825</v>
      </c>
      <c r="J574" s="19" t="s">
        <v>1501</v>
      </c>
      <c r="K574" s="19">
        <v>6</v>
      </c>
      <c r="L574" s="19">
        <v>35</v>
      </c>
      <c r="M574" s="19">
        <v>23</v>
      </c>
      <c r="N574" s="19">
        <v>17</v>
      </c>
      <c r="O574" s="19" t="s">
        <v>1502</v>
      </c>
      <c r="P574" s="19">
        <v>5</v>
      </c>
      <c r="Q574" s="19" t="s">
        <v>1503</v>
      </c>
      <c r="R574" s="19"/>
      <c r="S574" s="19">
        <v>5000</v>
      </c>
      <c r="T574" s="19" t="s">
        <v>110</v>
      </c>
      <c r="U574" s="19"/>
      <c r="V574" s="19"/>
      <c r="W574" s="19"/>
      <c r="X574" s="19">
        <v>970</v>
      </c>
      <c r="Y574" s="19">
        <v>0</v>
      </c>
      <c r="Z574" s="19">
        <v>1</v>
      </c>
      <c r="AA574" s="19" t="s">
        <v>48</v>
      </c>
      <c r="AB574" s="19">
        <v>1</v>
      </c>
      <c r="AC574" s="19">
        <v>633369</v>
      </c>
      <c r="AD574" s="19">
        <v>12</v>
      </c>
      <c r="AE574" s="19"/>
      <c r="AF574" s="19"/>
      <c r="AG574" s="19"/>
      <c r="AH574" s="19">
        <v>108875</v>
      </c>
      <c r="AI574" s="19">
        <v>1</v>
      </c>
      <c r="AJ574" s="19"/>
      <c r="AK574" s="19"/>
      <c r="AL574" s="19"/>
      <c r="AM574" s="19"/>
      <c r="AN574" s="19"/>
      <c r="AO574" s="19">
        <v>1.01</v>
      </c>
      <c r="AP574" s="19" t="s">
        <v>1504</v>
      </c>
      <c r="AQ574" s="19" t="s">
        <v>1502</v>
      </c>
      <c r="AR574" s="19" t="s">
        <v>1540</v>
      </c>
      <c r="AS574" s="19" t="s">
        <v>1562</v>
      </c>
      <c r="AT574" s="19" t="s">
        <v>1563</v>
      </c>
      <c r="AU574" s="19" t="s">
        <v>1564</v>
      </c>
      <c r="AV574" s="19" t="s">
        <v>1565</v>
      </c>
      <c r="AW574" s="19">
        <v>2005</v>
      </c>
      <c r="AX574" s="19">
        <v>3</v>
      </c>
      <c r="AY574" s="19" t="s">
        <v>1566</v>
      </c>
      <c r="AZ574" s="19" t="s">
        <v>1567</v>
      </c>
      <c r="BA574" s="19">
        <v>2006</v>
      </c>
      <c r="BB574" t="str">
        <f>VLOOKUP(AC574,CTCwiretagcode!A$2:C$708,3,FALSE)</f>
        <v>SAM</v>
      </c>
      <c r="BC574" t="str">
        <f t="shared" si="17"/>
        <v>Tr</v>
      </c>
      <c r="BD574">
        <f t="shared" si="18"/>
        <v>3</v>
      </c>
    </row>
    <row r="575" spans="1:56" x14ac:dyDescent="0.25">
      <c r="A575" s="19" t="s">
        <v>1501</v>
      </c>
      <c r="B575" s="19">
        <v>4.0999999999999996</v>
      </c>
      <c r="C575" s="19">
        <v>20130329</v>
      </c>
      <c r="D575" s="19" t="s">
        <v>41</v>
      </c>
      <c r="E575" s="19" t="s">
        <v>41</v>
      </c>
      <c r="F575" s="19">
        <v>2071507</v>
      </c>
      <c r="G575" s="19">
        <v>1</v>
      </c>
      <c r="H575" s="19">
        <v>2009</v>
      </c>
      <c r="I575" s="19">
        <v>20090825</v>
      </c>
      <c r="J575" s="19" t="s">
        <v>1501</v>
      </c>
      <c r="K575" s="19">
        <v>6</v>
      </c>
      <c r="L575" s="19">
        <v>35</v>
      </c>
      <c r="M575" s="19">
        <v>23</v>
      </c>
      <c r="N575" s="19">
        <v>17</v>
      </c>
      <c r="O575" s="19" t="s">
        <v>1502</v>
      </c>
      <c r="P575" s="19">
        <v>5</v>
      </c>
      <c r="Q575" s="19" t="s">
        <v>1503</v>
      </c>
      <c r="R575" s="19"/>
      <c r="S575" s="19">
        <v>5000</v>
      </c>
      <c r="T575" s="19" t="s">
        <v>110</v>
      </c>
      <c r="U575" s="19"/>
      <c r="V575" s="19"/>
      <c r="W575" s="19"/>
      <c r="X575" s="19">
        <v>830</v>
      </c>
      <c r="Y575" s="19">
        <v>0</v>
      </c>
      <c r="Z575" s="19">
        <v>1</v>
      </c>
      <c r="AA575" s="19" t="s">
        <v>48</v>
      </c>
      <c r="AB575" s="19">
        <v>1</v>
      </c>
      <c r="AC575" s="19">
        <v>633369</v>
      </c>
      <c r="AD575" s="19">
        <v>12</v>
      </c>
      <c r="AE575" s="19"/>
      <c r="AF575" s="19"/>
      <c r="AG575" s="19"/>
      <c r="AH575" s="19">
        <v>108875</v>
      </c>
      <c r="AI575" s="19">
        <v>1</v>
      </c>
      <c r="AJ575" s="19"/>
      <c r="AK575" s="19"/>
      <c r="AL575" s="19"/>
      <c r="AM575" s="19"/>
      <c r="AN575" s="19"/>
      <c r="AO575" s="19">
        <v>1.01</v>
      </c>
      <c r="AP575" s="19" t="s">
        <v>1504</v>
      </c>
      <c r="AQ575" s="19" t="s">
        <v>1502</v>
      </c>
      <c r="AR575" s="19" t="s">
        <v>1540</v>
      </c>
      <c r="AS575" s="19" t="s">
        <v>1562</v>
      </c>
      <c r="AT575" s="19" t="s">
        <v>1563</v>
      </c>
      <c r="AU575" s="19" t="s">
        <v>1564</v>
      </c>
      <c r="AV575" s="19" t="s">
        <v>1565</v>
      </c>
      <c r="AW575" s="19">
        <v>2005</v>
      </c>
      <c r="AX575" s="19">
        <v>3</v>
      </c>
      <c r="AY575" s="19" t="s">
        <v>1566</v>
      </c>
      <c r="AZ575" s="19" t="s">
        <v>1567</v>
      </c>
      <c r="BA575" s="19">
        <v>2006</v>
      </c>
      <c r="BB575" t="str">
        <f>VLOOKUP(AC575,CTCwiretagcode!A$2:C$708,3,FALSE)</f>
        <v>SAM</v>
      </c>
      <c r="BC575" t="str">
        <f t="shared" si="17"/>
        <v>Tr</v>
      </c>
      <c r="BD575">
        <f t="shared" si="18"/>
        <v>3</v>
      </c>
    </row>
    <row r="576" spans="1:56" x14ac:dyDescent="0.25">
      <c r="A576" s="19" t="s">
        <v>1501</v>
      </c>
      <c r="B576" s="19">
        <v>4.0999999999999996</v>
      </c>
      <c r="C576" s="19">
        <v>20130329</v>
      </c>
      <c r="D576" s="19" t="s">
        <v>41</v>
      </c>
      <c r="E576" s="19" t="s">
        <v>41</v>
      </c>
      <c r="F576" s="19">
        <v>2071510</v>
      </c>
      <c r="G576" s="19">
        <v>1</v>
      </c>
      <c r="H576" s="19">
        <v>2009</v>
      </c>
      <c r="I576" s="19">
        <v>20090825</v>
      </c>
      <c r="J576" s="19" t="s">
        <v>1501</v>
      </c>
      <c r="K576" s="19">
        <v>6</v>
      </c>
      <c r="L576" s="19">
        <v>35</v>
      </c>
      <c r="M576" s="19">
        <v>23</v>
      </c>
      <c r="N576" s="19">
        <v>17</v>
      </c>
      <c r="O576" s="19" t="s">
        <v>1502</v>
      </c>
      <c r="P576" s="19">
        <v>5</v>
      </c>
      <c r="Q576" s="19" t="s">
        <v>1503</v>
      </c>
      <c r="R576" s="19"/>
      <c r="S576" s="19">
        <v>5000</v>
      </c>
      <c r="T576" s="19" t="s">
        <v>110</v>
      </c>
      <c r="U576" s="19"/>
      <c r="V576" s="19"/>
      <c r="W576" s="19"/>
      <c r="X576" s="19">
        <v>880</v>
      </c>
      <c r="Y576" s="19">
        <v>0</v>
      </c>
      <c r="Z576" s="19">
        <v>1</v>
      </c>
      <c r="AA576" s="19" t="s">
        <v>48</v>
      </c>
      <c r="AB576" s="19">
        <v>1</v>
      </c>
      <c r="AC576" s="19">
        <v>633369</v>
      </c>
      <c r="AD576" s="19">
        <v>12</v>
      </c>
      <c r="AE576" s="19"/>
      <c r="AF576" s="19"/>
      <c r="AG576" s="19"/>
      <c r="AH576" s="19">
        <v>108875</v>
      </c>
      <c r="AI576" s="19">
        <v>1</v>
      </c>
      <c r="AJ576" s="19"/>
      <c r="AK576" s="19"/>
      <c r="AL576" s="19"/>
      <c r="AM576" s="19"/>
      <c r="AN576" s="19"/>
      <c r="AO576" s="19">
        <v>1.01</v>
      </c>
      <c r="AP576" s="19" t="s">
        <v>1504</v>
      </c>
      <c r="AQ576" s="19" t="s">
        <v>1502</v>
      </c>
      <c r="AR576" s="19" t="s">
        <v>1540</v>
      </c>
      <c r="AS576" s="19" t="s">
        <v>1562</v>
      </c>
      <c r="AT576" s="19" t="s">
        <v>1563</v>
      </c>
      <c r="AU576" s="19" t="s">
        <v>1564</v>
      </c>
      <c r="AV576" s="19" t="s">
        <v>1565</v>
      </c>
      <c r="AW576" s="19">
        <v>2005</v>
      </c>
      <c r="AX576" s="19">
        <v>3</v>
      </c>
      <c r="AY576" s="19" t="s">
        <v>1566</v>
      </c>
      <c r="AZ576" s="19" t="s">
        <v>1567</v>
      </c>
      <c r="BA576" s="19">
        <v>2006</v>
      </c>
      <c r="BB576" t="str">
        <f>VLOOKUP(AC576,CTCwiretagcode!A$2:C$708,3,FALSE)</f>
        <v>SAM</v>
      </c>
      <c r="BC576" t="str">
        <f t="shared" si="17"/>
        <v>Tr</v>
      </c>
      <c r="BD576">
        <f t="shared" si="18"/>
        <v>3</v>
      </c>
    </row>
    <row r="577" spans="1:56" x14ac:dyDescent="0.25">
      <c r="A577" s="19" t="s">
        <v>1501</v>
      </c>
      <c r="B577" s="19">
        <v>4.0999999999999996</v>
      </c>
      <c r="C577" s="19">
        <v>20130329</v>
      </c>
      <c r="D577" s="19" t="s">
        <v>41</v>
      </c>
      <c r="E577" s="19" t="s">
        <v>41</v>
      </c>
      <c r="F577" s="19">
        <v>2071511</v>
      </c>
      <c r="G577" s="19">
        <v>1</v>
      </c>
      <c r="H577" s="19">
        <v>2009</v>
      </c>
      <c r="I577" s="19">
        <v>20090825</v>
      </c>
      <c r="J577" s="19" t="s">
        <v>1501</v>
      </c>
      <c r="K577" s="19">
        <v>6</v>
      </c>
      <c r="L577" s="19">
        <v>35</v>
      </c>
      <c r="M577" s="19">
        <v>23</v>
      </c>
      <c r="N577" s="19">
        <v>17</v>
      </c>
      <c r="O577" s="19" t="s">
        <v>1502</v>
      </c>
      <c r="P577" s="19">
        <v>5</v>
      </c>
      <c r="Q577" s="19" t="s">
        <v>1503</v>
      </c>
      <c r="R577" s="19"/>
      <c r="S577" s="19">
        <v>5000</v>
      </c>
      <c r="T577" s="19" t="s">
        <v>110</v>
      </c>
      <c r="U577" s="19"/>
      <c r="V577" s="19"/>
      <c r="W577" s="19"/>
      <c r="X577" s="19">
        <v>840</v>
      </c>
      <c r="Y577" s="19">
        <v>0</v>
      </c>
      <c r="Z577" s="19">
        <v>1</v>
      </c>
      <c r="AA577" s="19" t="s">
        <v>48</v>
      </c>
      <c r="AB577" s="19">
        <v>1</v>
      </c>
      <c r="AC577" s="19">
        <v>633369</v>
      </c>
      <c r="AD577" s="19">
        <v>12</v>
      </c>
      <c r="AE577" s="19"/>
      <c r="AF577" s="19"/>
      <c r="AG577" s="19"/>
      <c r="AH577" s="19">
        <v>108875</v>
      </c>
      <c r="AI577" s="19">
        <v>1</v>
      </c>
      <c r="AJ577" s="19"/>
      <c r="AK577" s="19"/>
      <c r="AL577" s="19"/>
      <c r="AM577" s="19"/>
      <c r="AN577" s="19"/>
      <c r="AO577" s="19">
        <v>1.01</v>
      </c>
      <c r="AP577" s="19" t="s">
        <v>1504</v>
      </c>
      <c r="AQ577" s="19" t="s">
        <v>1502</v>
      </c>
      <c r="AR577" s="19" t="s">
        <v>1540</v>
      </c>
      <c r="AS577" s="19" t="s">
        <v>1562</v>
      </c>
      <c r="AT577" s="19" t="s">
        <v>1563</v>
      </c>
      <c r="AU577" s="19" t="s">
        <v>1564</v>
      </c>
      <c r="AV577" s="19" t="s">
        <v>1565</v>
      </c>
      <c r="AW577" s="19">
        <v>2005</v>
      </c>
      <c r="AX577" s="19">
        <v>3</v>
      </c>
      <c r="AY577" s="19" t="s">
        <v>1566</v>
      </c>
      <c r="AZ577" s="19" t="s">
        <v>1567</v>
      </c>
      <c r="BA577" s="19">
        <v>2006</v>
      </c>
      <c r="BB577" t="str">
        <f>VLOOKUP(AC577,CTCwiretagcode!A$2:C$708,3,FALSE)</f>
        <v>SAM</v>
      </c>
      <c r="BC577" t="str">
        <f t="shared" si="17"/>
        <v>Tr</v>
      </c>
      <c r="BD577">
        <f t="shared" si="18"/>
        <v>3</v>
      </c>
    </row>
    <row r="578" spans="1:56" x14ac:dyDescent="0.25">
      <c r="A578" s="19" t="s">
        <v>1501</v>
      </c>
      <c r="B578" s="19">
        <v>4.0999999999999996</v>
      </c>
      <c r="C578" s="19">
        <v>20130329</v>
      </c>
      <c r="D578" s="19" t="s">
        <v>41</v>
      </c>
      <c r="E578" s="19" t="s">
        <v>41</v>
      </c>
      <c r="F578" s="19">
        <v>2071518</v>
      </c>
      <c r="G578" s="19">
        <v>1</v>
      </c>
      <c r="H578" s="19">
        <v>2009</v>
      </c>
      <c r="I578" s="19">
        <v>20090825</v>
      </c>
      <c r="J578" s="19" t="s">
        <v>1501</v>
      </c>
      <c r="K578" s="19">
        <v>6</v>
      </c>
      <c r="L578" s="19">
        <v>35</v>
      </c>
      <c r="M578" s="19">
        <v>23</v>
      </c>
      <c r="N578" s="19">
        <v>17</v>
      </c>
      <c r="O578" s="19" t="s">
        <v>1502</v>
      </c>
      <c r="P578" s="19">
        <v>5</v>
      </c>
      <c r="Q578" s="19" t="s">
        <v>1503</v>
      </c>
      <c r="R578" s="19"/>
      <c r="S578" s="19">
        <v>5000</v>
      </c>
      <c r="T578" s="19" t="s">
        <v>110</v>
      </c>
      <c r="U578" s="19"/>
      <c r="V578" s="19"/>
      <c r="W578" s="19"/>
      <c r="X578" s="19">
        <v>870</v>
      </c>
      <c r="Y578" s="19">
        <v>0</v>
      </c>
      <c r="Z578" s="19">
        <v>1</v>
      </c>
      <c r="AA578" s="19" t="s">
        <v>48</v>
      </c>
      <c r="AB578" s="19">
        <v>1</v>
      </c>
      <c r="AC578" s="19">
        <v>633369</v>
      </c>
      <c r="AD578" s="19">
        <v>12</v>
      </c>
      <c r="AE578" s="19"/>
      <c r="AF578" s="19"/>
      <c r="AG578" s="19"/>
      <c r="AH578" s="19">
        <v>108875</v>
      </c>
      <c r="AI578" s="19">
        <v>1</v>
      </c>
      <c r="AJ578" s="19"/>
      <c r="AK578" s="19"/>
      <c r="AL578" s="19"/>
      <c r="AM578" s="19"/>
      <c r="AN578" s="19"/>
      <c r="AO578" s="19">
        <v>1.01</v>
      </c>
      <c r="AP578" s="19" t="s">
        <v>1504</v>
      </c>
      <c r="AQ578" s="19" t="s">
        <v>1502</v>
      </c>
      <c r="AR578" s="19" t="s">
        <v>1540</v>
      </c>
      <c r="AS578" s="19" t="s">
        <v>1562</v>
      </c>
      <c r="AT578" s="19" t="s">
        <v>1563</v>
      </c>
      <c r="AU578" s="19" t="s">
        <v>1564</v>
      </c>
      <c r="AV578" s="19" t="s">
        <v>1565</v>
      </c>
      <c r="AW578" s="19">
        <v>2005</v>
      </c>
      <c r="AX578" s="19">
        <v>3</v>
      </c>
      <c r="AY578" s="19" t="s">
        <v>1566</v>
      </c>
      <c r="AZ578" s="19" t="s">
        <v>1567</v>
      </c>
      <c r="BA578" s="19">
        <v>2006</v>
      </c>
      <c r="BB578" t="str">
        <f>VLOOKUP(AC578,CTCwiretagcode!A$2:C$708,3,FALSE)</f>
        <v>SAM</v>
      </c>
      <c r="BC578" t="str">
        <f t="shared" si="17"/>
        <v>Tr</v>
      </c>
      <c r="BD578">
        <f t="shared" si="18"/>
        <v>3</v>
      </c>
    </row>
    <row r="579" spans="1:56" x14ac:dyDescent="0.25">
      <c r="A579" s="19" t="s">
        <v>1501</v>
      </c>
      <c r="B579" s="19">
        <v>4.0999999999999996</v>
      </c>
      <c r="C579" s="19">
        <v>20130329</v>
      </c>
      <c r="D579" s="19" t="s">
        <v>41</v>
      </c>
      <c r="E579" s="19" t="s">
        <v>41</v>
      </c>
      <c r="F579" s="19">
        <v>2064161</v>
      </c>
      <c r="G579" s="19">
        <v>1</v>
      </c>
      <c r="H579" s="19">
        <v>2009</v>
      </c>
      <c r="I579" s="19">
        <v>20090825</v>
      </c>
      <c r="J579" s="19" t="s">
        <v>1501</v>
      </c>
      <c r="K579" s="19">
        <v>6</v>
      </c>
      <c r="L579" s="19">
        <v>35</v>
      </c>
      <c r="M579" s="19">
        <v>23</v>
      </c>
      <c r="N579" s="19">
        <v>17</v>
      </c>
      <c r="O579" s="19" t="s">
        <v>1502</v>
      </c>
      <c r="P579" s="19">
        <v>5</v>
      </c>
      <c r="Q579" s="19" t="s">
        <v>1503</v>
      </c>
      <c r="R579" s="19"/>
      <c r="S579" s="19">
        <v>5000</v>
      </c>
      <c r="T579" s="19" t="s">
        <v>45</v>
      </c>
      <c r="U579" s="19"/>
      <c r="V579" s="19"/>
      <c r="W579" s="19"/>
      <c r="X579" s="19">
        <v>780</v>
      </c>
      <c r="Y579" s="19">
        <v>0</v>
      </c>
      <c r="Z579" s="19">
        <v>1</v>
      </c>
      <c r="AA579" s="19" t="s">
        <v>48</v>
      </c>
      <c r="AB579" s="19">
        <v>1</v>
      </c>
      <c r="AC579" s="19">
        <v>633369</v>
      </c>
      <c r="AD579" s="19">
        <v>12</v>
      </c>
      <c r="AE579" s="19"/>
      <c r="AF579" s="19"/>
      <c r="AG579" s="19"/>
      <c r="AH579" s="19">
        <v>108875</v>
      </c>
      <c r="AI579" s="19">
        <v>1</v>
      </c>
      <c r="AJ579" s="19"/>
      <c r="AK579" s="19"/>
      <c r="AL579" s="19"/>
      <c r="AM579" s="19"/>
      <c r="AN579" s="19"/>
      <c r="AO579" s="19">
        <v>1.01</v>
      </c>
      <c r="AP579" s="19" t="s">
        <v>1504</v>
      </c>
      <c r="AQ579" s="19" t="s">
        <v>1502</v>
      </c>
      <c r="AR579" s="19" t="s">
        <v>1540</v>
      </c>
      <c r="AS579" s="19" t="s">
        <v>1562</v>
      </c>
      <c r="AT579" s="19" t="s">
        <v>1563</v>
      </c>
      <c r="AU579" s="19" t="s">
        <v>1564</v>
      </c>
      <c r="AV579" s="19" t="s">
        <v>1565</v>
      </c>
      <c r="AW579" s="19">
        <v>2005</v>
      </c>
      <c r="AX579" s="19">
        <v>3</v>
      </c>
      <c r="AY579" s="19" t="s">
        <v>1566</v>
      </c>
      <c r="AZ579" s="19" t="s">
        <v>1567</v>
      </c>
      <c r="BA579" s="19">
        <v>2006</v>
      </c>
      <c r="BB579" t="str">
        <f>VLOOKUP(AC579,CTCwiretagcode!A$2:C$708,3,FALSE)</f>
        <v>SAM</v>
      </c>
      <c r="BC579" t="str">
        <f t="shared" ref="BC579:BC642" si="19">VLOOKUP(N579,BF$2:BG$7,2,FALSE)</f>
        <v>Tr</v>
      </c>
      <c r="BD579">
        <f t="shared" ref="BD579:BD642" si="20">IF(MID(I579,5,2)*1&gt;=10,4,3)</f>
        <v>3</v>
      </c>
    </row>
    <row r="580" spans="1:56" x14ac:dyDescent="0.25">
      <c r="A580" s="19" t="s">
        <v>1501</v>
      </c>
      <c r="B580" s="19">
        <v>4.0999999999999996</v>
      </c>
      <c r="C580" s="19">
        <v>20130329</v>
      </c>
      <c r="D580" s="19" t="s">
        <v>41</v>
      </c>
      <c r="E580" s="19" t="s">
        <v>41</v>
      </c>
      <c r="F580" s="19">
        <v>2065648</v>
      </c>
      <c r="G580" s="19">
        <v>1</v>
      </c>
      <c r="H580" s="19">
        <v>2009</v>
      </c>
      <c r="I580" s="19">
        <v>20090825</v>
      </c>
      <c r="J580" s="19" t="s">
        <v>1501</v>
      </c>
      <c r="K580" s="19">
        <v>6</v>
      </c>
      <c r="L580" s="19">
        <v>35</v>
      </c>
      <c r="M580" s="19">
        <v>23</v>
      </c>
      <c r="N580" s="19">
        <v>17</v>
      </c>
      <c r="O580" s="19" t="s">
        <v>1502</v>
      </c>
      <c r="P580" s="19">
        <v>5</v>
      </c>
      <c r="Q580" s="19" t="s">
        <v>1503</v>
      </c>
      <c r="R580" s="19"/>
      <c r="S580" s="19">
        <v>5000</v>
      </c>
      <c r="T580" s="19" t="s">
        <v>45</v>
      </c>
      <c r="U580" s="19"/>
      <c r="V580" s="19"/>
      <c r="W580" s="19"/>
      <c r="X580" s="19">
        <v>830</v>
      </c>
      <c r="Y580" s="19">
        <v>0</v>
      </c>
      <c r="Z580" s="19">
        <v>1</v>
      </c>
      <c r="AA580" s="19" t="s">
        <v>48</v>
      </c>
      <c r="AB580" s="19">
        <v>1</v>
      </c>
      <c r="AC580" s="19">
        <v>633369</v>
      </c>
      <c r="AD580" s="19">
        <v>12</v>
      </c>
      <c r="AE580" s="19"/>
      <c r="AF580" s="19"/>
      <c r="AG580" s="19"/>
      <c r="AH580" s="19">
        <v>108875</v>
      </c>
      <c r="AI580" s="19">
        <v>1</v>
      </c>
      <c r="AJ580" s="19"/>
      <c r="AK580" s="19"/>
      <c r="AL580" s="19"/>
      <c r="AM580" s="19"/>
      <c r="AN580" s="19"/>
      <c r="AO580" s="19">
        <v>1.01</v>
      </c>
      <c r="AP580" s="19" t="s">
        <v>1504</v>
      </c>
      <c r="AQ580" s="19" t="s">
        <v>1502</v>
      </c>
      <c r="AR580" s="19" t="s">
        <v>1540</v>
      </c>
      <c r="AS580" s="19" t="s">
        <v>1562</v>
      </c>
      <c r="AT580" s="19" t="s">
        <v>1563</v>
      </c>
      <c r="AU580" s="19" t="s">
        <v>1564</v>
      </c>
      <c r="AV580" s="19" t="s">
        <v>1565</v>
      </c>
      <c r="AW580" s="19">
        <v>2005</v>
      </c>
      <c r="AX580" s="19">
        <v>3</v>
      </c>
      <c r="AY580" s="19" t="s">
        <v>1566</v>
      </c>
      <c r="AZ580" s="19" t="s">
        <v>1567</v>
      </c>
      <c r="BA580" s="19">
        <v>2006</v>
      </c>
      <c r="BB580" t="str">
        <f>VLOOKUP(AC580,CTCwiretagcode!A$2:C$708,3,FALSE)</f>
        <v>SAM</v>
      </c>
      <c r="BC580" t="str">
        <f t="shared" si="19"/>
        <v>Tr</v>
      </c>
      <c r="BD580">
        <f t="shared" si="20"/>
        <v>3</v>
      </c>
    </row>
    <row r="581" spans="1:56" x14ac:dyDescent="0.25">
      <c r="A581" s="19" t="s">
        <v>1501</v>
      </c>
      <c r="B581" s="19">
        <v>4.0999999999999996</v>
      </c>
      <c r="C581" s="19">
        <v>20130329</v>
      </c>
      <c r="D581" s="19" t="s">
        <v>41</v>
      </c>
      <c r="E581" s="19" t="s">
        <v>41</v>
      </c>
      <c r="F581" s="19">
        <v>2063891</v>
      </c>
      <c r="G581" s="19">
        <v>1</v>
      </c>
      <c r="H581" s="19">
        <v>2009</v>
      </c>
      <c r="I581" s="19">
        <v>20090825</v>
      </c>
      <c r="J581" s="19" t="s">
        <v>1501</v>
      </c>
      <c r="K581" s="19">
        <v>6</v>
      </c>
      <c r="L581" s="19">
        <v>35</v>
      </c>
      <c r="M581" s="19">
        <v>23</v>
      </c>
      <c r="N581" s="19">
        <v>17</v>
      </c>
      <c r="O581" s="19" t="s">
        <v>1502</v>
      </c>
      <c r="P581" s="19">
        <v>5</v>
      </c>
      <c r="Q581" s="19" t="s">
        <v>1503</v>
      </c>
      <c r="R581" s="19"/>
      <c r="S581" s="19">
        <v>5000</v>
      </c>
      <c r="T581" s="19" t="s">
        <v>45</v>
      </c>
      <c r="U581" s="19"/>
      <c r="V581" s="19"/>
      <c r="W581" s="19"/>
      <c r="X581" s="19">
        <v>810</v>
      </c>
      <c r="Y581" s="19">
        <v>0</v>
      </c>
      <c r="Z581" s="19">
        <v>1</v>
      </c>
      <c r="AA581" s="19" t="s">
        <v>48</v>
      </c>
      <c r="AB581" s="19">
        <v>1</v>
      </c>
      <c r="AC581" s="19">
        <v>633369</v>
      </c>
      <c r="AD581" s="19">
        <v>12</v>
      </c>
      <c r="AE581" s="19"/>
      <c r="AF581" s="19"/>
      <c r="AG581" s="19"/>
      <c r="AH581" s="19">
        <v>108875</v>
      </c>
      <c r="AI581" s="19">
        <v>1</v>
      </c>
      <c r="AJ581" s="19"/>
      <c r="AK581" s="19"/>
      <c r="AL581" s="19"/>
      <c r="AM581" s="19"/>
      <c r="AN581" s="19"/>
      <c r="AO581" s="19">
        <v>1.01</v>
      </c>
      <c r="AP581" s="19" t="s">
        <v>1504</v>
      </c>
      <c r="AQ581" s="19" t="s">
        <v>1502</v>
      </c>
      <c r="AR581" s="19" t="s">
        <v>1540</v>
      </c>
      <c r="AS581" s="19" t="s">
        <v>1562</v>
      </c>
      <c r="AT581" s="19" t="s">
        <v>1563</v>
      </c>
      <c r="AU581" s="19" t="s">
        <v>1564</v>
      </c>
      <c r="AV581" s="19" t="s">
        <v>1565</v>
      </c>
      <c r="AW581" s="19">
        <v>2005</v>
      </c>
      <c r="AX581" s="19">
        <v>3</v>
      </c>
      <c r="AY581" s="19" t="s">
        <v>1566</v>
      </c>
      <c r="AZ581" s="19" t="s">
        <v>1567</v>
      </c>
      <c r="BA581" s="19">
        <v>2006</v>
      </c>
      <c r="BB581" t="str">
        <f>VLOOKUP(AC581,CTCwiretagcode!A$2:C$708,3,FALSE)</f>
        <v>SAM</v>
      </c>
      <c r="BC581" t="str">
        <f t="shared" si="19"/>
        <v>Tr</v>
      </c>
      <c r="BD581">
        <f t="shared" si="20"/>
        <v>3</v>
      </c>
    </row>
    <row r="582" spans="1:56" x14ac:dyDescent="0.25">
      <c r="A582" s="19" t="s">
        <v>1501</v>
      </c>
      <c r="B582" s="19">
        <v>4.0999999999999996</v>
      </c>
      <c r="C582" s="19">
        <v>20130329</v>
      </c>
      <c r="D582" s="19" t="s">
        <v>41</v>
      </c>
      <c r="E582" s="19" t="s">
        <v>41</v>
      </c>
      <c r="F582" s="19">
        <v>2066303</v>
      </c>
      <c r="G582" s="19">
        <v>1</v>
      </c>
      <c r="H582" s="19">
        <v>2009</v>
      </c>
      <c r="I582" s="19">
        <v>20090814</v>
      </c>
      <c r="J582" s="19" t="s">
        <v>1501</v>
      </c>
      <c r="K582" s="19">
        <v>6</v>
      </c>
      <c r="L582" s="19">
        <v>33</v>
      </c>
      <c r="M582" s="19">
        <v>23</v>
      </c>
      <c r="N582" s="19">
        <v>29</v>
      </c>
      <c r="O582" s="19" t="s">
        <v>1502</v>
      </c>
      <c r="P582" s="19">
        <v>5</v>
      </c>
      <c r="Q582" s="19" t="s">
        <v>1503</v>
      </c>
      <c r="R582" s="19"/>
      <c r="S582" s="19">
        <v>5000</v>
      </c>
      <c r="T582" s="19" t="s">
        <v>110</v>
      </c>
      <c r="U582" s="19"/>
      <c r="V582" s="19"/>
      <c r="W582" s="19"/>
      <c r="X582" s="19">
        <v>700</v>
      </c>
      <c r="Y582" s="19">
        <v>0</v>
      </c>
      <c r="Z582" s="19">
        <v>1</v>
      </c>
      <c r="AA582" s="19" t="s">
        <v>48</v>
      </c>
      <c r="AB582" s="19">
        <v>1</v>
      </c>
      <c r="AC582" s="19">
        <v>633389</v>
      </c>
      <c r="AD582" s="19">
        <v>12</v>
      </c>
      <c r="AE582" s="19"/>
      <c r="AF582" s="19"/>
      <c r="AG582" s="19"/>
      <c r="AH582" s="19">
        <v>108873</v>
      </c>
      <c r="AI582" s="19">
        <v>1</v>
      </c>
      <c r="AJ582" s="19"/>
      <c r="AK582" s="19"/>
      <c r="AL582" s="19"/>
      <c r="AM582" s="19"/>
      <c r="AN582" s="19"/>
      <c r="AO582" s="19">
        <v>1.48</v>
      </c>
      <c r="AP582" s="19" t="s">
        <v>1504</v>
      </c>
      <c r="AQ582" s="19" t="s">
        <v>1502</v>
      </c>
      <c r="AR582" s="19" t="s">
        <v>1540</v>
      </c>
      <c r="AS582" s="19" t="s">
        <v>1562</v>
      </c>
      <c r="AT582" s="19" t="s">
        <v>1563</v>
      </c>
      <c r="AU582" s="19" t="s">
        <v>1564</v>
      </c>
      <c r="AV582" s="19" t="s">
        <v>1565</v>
      </c>
      <c r="AW582" s="19">
        <v>2006</v>
      </c>
      <c r="AX582" s="19">
        <v>3</v>
      </c>
      <c r="AY582" s="19" t="s">
        <v>1566</v>
      </c>
      <c r="AZ582" s="19" t="s">
        <v>1567</v>
      </c>
      <c r="BA582" s="19">
        <v>2007</v>
      </c>
      <c r="BB582" t="str">
        <f>VLOOKUP(AC582,CTCwiretagcode!A$2:C$708,3,FALSE)</f>
        <v>SAM</v>
      </c>
      <c r="BC582" t="str">
        <f t="shared" si="19"/>
        <v>Tr</v>
      </c>
      <c r="BD582">
        <f t="shared" si="20"/>
        <v>3</v>
      </c>
    </row>
    <row r="583" spans="1:56" x14ac:dyDescent="0.25">
      <c r="A583" s="19" t="s">
        <v>1501</v>
      </c>
      <c r="B583" s="19">
        <v>4.0999999999999996</v>
      </c>
      <c r="C583" s="19">
        <v>20130329</v>
      </c>
      <c r="D583" s="19" t="s">
        <v>41</v>
      </c>
      <c r="E583" s="19" t="s">
        <v>41</v>
      </c>
      <c r="F583" s="19">
        <v>2063903</v>
      </c>
      <c r="G583" s="19">
        <v>1</v>
      </c>
      <c r="H583" s="19">
        <v>2009</v>
      </c>
      <c r="I583" s="19">
        <v>20090825</v>
      </c>
      <c r="J583" s="19" t="s">
        <v>1501</v>
      </c>
      <c r="K583" s="19">
        <v>6</v>
      </c>
      <c r="L583" s="19">
        <v>35</v>
      </c>
      <c r="M583" s="19">
        <v>23</v>
      </c>
      <c r="N583" s="19">
        <v>17</v>
      </c>
      <c r="O583" s="19" t="s">
        <v>1502</v>
      </c>
      <c r="P583" s="19">
        <v>5</v>
      </c>
      <c r="Q583" s="19" t="s">
        <v>1503</v>
      </c>
      <c r="R583" s="19"/>
      <c r="S583" s="19">
        <v>5000</v>
      </c>
      <c r="T583" s="19" t="s">
        <v>45</v>
      </c>
      <c r="U583" s="19"/>
      <c r="V583" s="19"/>
      <c r="W583" s="19"/>
      <c r="X583" s="19">
        <v>670</v>
      </c>
      <c r="Y583" s="19">
        <v>0</v>
      </c>
      <c r="Z583" s="19">
        <v>1</v>
      </c>
      <c r="AA583" s="19" t="s">
        <v>48</v>
      </c>
      <c r="AB583" s="19">
        <v>1</v>
      </c>
      <c r="AC583" s="19">
        <v>633389</v>
      </c>
      <c r="AD583" s="19">
        <v>12</v>
      </c>
      <c r="AE583" s="19"/>
      <c r="AF583" s="19"/>
      <c r="AG583" s="19"/>
      <c r="AH583" s="19">
        <v>108875</v>
      </c>
      <c r="AI583" s="19">
        <v>1</v>
      </c>
      <c r="AJ583" s="19"/>
      <c r="AK583" s="19"/>
      <c r="AL583" s="19"/>
      <c r="AM583" s="19"/>
      <c r="AN583" s="19"/>
      <c r="AO583" s="19">
        <v>1.01</v>
      </c>
      <c r="AP583" s="19" t="s">
        <v>1504</v>
      </c>
      <c r="AQ583" s="19" t="s">
        <v>1502</v>
      </c>
      <c r="AR583" s="19" t="s">
        <v>1540</v>
      </c>
      <c r="AS583" s="19" t="s">
        <v>1562</v>
      </c>
      <c r="AT583" s="19" t="s">
        <v>1563</v>
      </c>
      <c r="AU583" s="19" t="s">
        <v>1564</v>
      </c>
      <c r="AV583" s="19" t="s">
        <v>1565</v>
      </c>
      <c r="AW583" s="19">
        <v>2006</v>
      </c>
      <c r="AX583" s="19">
        <v>3</v>
      </c>
      <c r="AY583" s="19" t="s">
        <v>1566</v>
      </c>
      <c r="AZ583" s="19" t="s">
        <v>1567</v>
      </c>
      <c r="BA583" s="19">
        <v>2007</v>
      </c>
      <c r="BB583" t="str">
        <f>VLOOKUP(AC583,CTCwiretagcode!A$2:C$708,3,FALSE)</f>
        <v>SAM</v>
      </c>
      <c r="BC583" t="str">
        <f t="shared" si="19"/>
        <v>Tr</v>
      </c>
      <c r="BD583">
        <f t="shared" si="20"/>
        <v>3</v>
      </c>
    </row>
    <row r="584" spans="1:56" x14ac:dyDescent="0.25">
      <c r="A584" s="19" t="s">
        <v>1501</v>
      </c>
      <c r="B584" s="19">
        <v>4.0999999999999996</v>
      </c>
      <c r="C584" s="19">
        <v>20130329</v>
      </c>
      <c r="D584" s="19" t="s">
        <v>41</v>
      </c>
      <c r="E584" s="19" t="s">
        <v>41</v>
      </c>
      <c r="F584" s="19">
        <v>2063919</v>
      </c>
      <c r="G584" s="19">
        <v>1</v>
      </c>
      <c r="H584" s="19">
        <v>2009</v>
      </c>
      <c r="I584" s="19">
        <v>20090825</v>
      </c>
      <c r="J584" s="19" t="s">
        <v>1501</v>
      </c>
      <c r="K584" s="19">
        <v>6</v>
      </c>
      <c r="L584" s="19">
        <v>35</v>
      </c>
      <c r="M584" s="19">
        <v>23</v>
      </c>
      <c r="N584" s="19">
        <v>17</v>
      </c>
      <c r="O584" s="19" t="s">
        <v>1502</v>
      </c>
      <c r="P584" s="19">
        <v>5</v>
      </c>
      <c r="Q584" s="19" t="s">
        <v>1503</v>
      </c>
      <c r="R584" s="19"/>
      <c r="S584" s="19">
        <v>5000</v>
      </c>
      <c r="T584" s="19" t="s">
        <v>45</v>
      </c>
      <c r="U584" s="19"/>
      <c r="V584" s="19"/>
      <c r="W584" s="19"/>
      <c r="X584" s="19">
        <v>700</v>
      </c>
      <c r="Y584" s="19">
        <v>0</v>
      </c>
      <c r="Z584" s="19">
        <v>1</v>
      </c>
      <c r="AA584" s="19" t="s">
        <v>48</v>
      </c>
      <c r="AB584" s="19">
        <v>1</v>
      </c>
      <c r="AC584" s="19">
        <v>633389</v>
      </c>
      <c r="AD584" s="19">
        <v>12</v>
      </c>
      <c r="AE584" s="19"/>
      <c r="AF584" s="19"/>
      <c r="AG584" s="19"/>
      <c r="AH584" s="19">
        <v>108875</v>
      </c>
      <c r="AI584" s="19">
        <v>1</v>
      </c>
      <c r="AJ584" s="19"/>
      <c r="AK584" s="19"/>
      <c r="AL584" s="19"/>
      <c r="AM584" s="19"/>
      <c r="AN584" s="19"/>
      <c r="AO584" s="19">
        <v>1.01</v>
      </c>
      <c r="AP584" s="19" t="s">
        <v>1504</v>
      </c>
      <c r="AQ584" s="19" t="s">
        <v>1502</v>
      </c>
      <c r="AR584" s="19" t="s">
        <v>1540</v>
      </c>
      <c r="AS584" s="19" t="s">
        <v>1562</v>
      </c>
      <c r="AT584" s="19" t="s">
        <v>1563</v>
      </c>
      <c r="AU584" s="19" t="s">
        <v>1564</v>
      </c>
      <c r="AV584" s="19" t="s">
        <v>1565</v>
      </c>
      <c r="AW584" s="19">
        <v>2006</v>
      </c>
      <c r="AX584" s="19">
        <v>3</v>
      </c>
      <c r="AY584" s="19" t="s">
        <v>1566</v>
      </c>
      <c r="AZ584" s="19" t="s">
        <v>1567</v>
      </c>
      <c r="BA584" s="19">
        <v>2007</v>
      </c>
      <c r="BB584" t="str">
        <f>VLOOKUP(AC584,CTCwiretagcode!A$2:C$708,3,FALSE)</f>
        <v>SAM</v>
      </c>
      <c r="BC584" t="str">
        <f t="shared" si="19"/>
        <v>Tr</v>
      </c>
      <c r="BD584">
        <f t="shared" si="20"/>
        <v>3</v>
      </c>
    </row>
    <row r="585" spans="1:56" x14ac:dyDescent="0.25">
      <c r="A585" s="19" t="s">
        <v>1501</v>
      </c>
      <c r="B585" s="19">
        <v>4.0999999999999996</v>
      </c>
      <c r="C585" s="19">
        <v>20130329</v>
      </c>
      <c r="D585" s="19" t="s">
        <v>41</v>
      </c>
      <c r="E585" s="19" t="s">
        <v>41</v>
      </c>
      <c r="F585" s="19">
        <v>2071554</v>
      </c>
      <c r="G585" s="19">
        <v>1</v>
      </c>
      <c r="H585" s="19">
        <v>2009</v>
      </c>
      <c r="I585" s="19">
        <v>20090826</v>
      </c>
      <c r="J585" s="19" t="s">
        <v>1501</v>
      </c>
      <c r="K585" s="19">
        <v>6</v>
      </c>
      <c r="L585" s="19">
        <v>35</v>
      </c>
      <c r="M585" s="19">
        <v>23</v>
      </c>
      <c r="N585" s="19">
        <v>14</v>
      </c>
      <c r="O585" s="19" t="s">
        <v>1502</v>
      </c>
      <c r="P585" s="19">
        <v>5</v>
      </c>
      <c r="Q585" s="19" t="s">
        <v>1518</v>
      </c>
      <c r="R585" s="19"/>
      <c r="S585" s="19">
        <v>5000</v>
      </c>
      <c r="T585" s="19" t="s">
        <v>45</v>
      </c>
      <c r="U585" s="19"/>
      <c r="V585" s="19"/>
      <c r="W585" s="19"/>
      <c r="X585" s="19">
        <v>720</v>
      </c>
      <c r="Y585" s="19">
        <v>0</v>
      </c>
      <c r="Z585" s="19">
        <v>1</v>
      </c>
      <c r="AA585" s="19" t="s">
        <v>48</v>
      </c>
      <c r="AB585" s="19">
        <v>1</v>
      </c>
      <c r="AC585" s="19">
        <v>633389</v>
      </c>
      <c r="AD585" s="19">
        <v>12</v>
      </c>
      <c r="AE585" s="19"/>
      <c r="AF585" s="19"/>
      <c r="AG585" s="19"/>
      <c r="AH585" s="19">
        <v>108885</v>
      </c>
      <c r="AI585" s="19">
        <v>1</v>
      </c>
      <c r="AJ585" s="19"/>
      <c r="AK585" s="19"/>
      <c r="AL585" s="19"/>
      <c r="AM585" s="19"/>
      <c r="AN585" s="19"/>
      <c r="AO585" s="19">
        <v>1.67</v>
      </c>
      <c r="AP585" s="19" t="s">
        <v>1519</v>
      </c>
      <c r="AQ585" s="19" t="s">
        <v>1502</v>
      </c>
      <c r="AR585" s="19" t="s">
        <v>1540</v>
      </c>
      <c r="AS585" s="19" t="s">
        <v>1562</v>
      </c>
      <c r="AT585" s="19" t="s">
        <v>1563</v>
      </c>
      <c r="AU585" s="19" t="s">
        <v>1564</v>
      </c>
      <c r="AV585" s="19" t="s">
        <v>1565</v>
      </c>
      <c r="AW585" s="19">
        <v>2006</v>
      </c>
      <c r="AX585" s="19">
        <v>3</v>
      </c>
      <c r="AY585" s="19" t="s">
        <v>1566</v>
      </c>
      <c r="AZ585" s="19" t="s">
        <v>1567</v>
      </c>
      <c r="BA585" s="19">
        <v>2007</v>
      </c>
      <c r="BB585" t="str">
        <f>VLOOKUP(AC585,CTCwiretagcode!A$2:C$708,3,FALSE)</f>
        <v>SAM</v>
      </c>
      <c r="BC585" t="str">
        <f t="shared" si="19"/>
        <v>NT</v>
      </c>
      <c r="BD585">
        <f t="shared" si="20"/>
        <v>3</v>
      </c>
    </row>
    <row r="586" spans="1:56" x14ac:dyDescent="0.25">
      <c r="A586" s="19" t="s">
        <v>1501</v>
      </c>
      <c r="B586" s="19">
        <v>4.0999999999999996</v>
      </c>
      <c r="C586" s="19">
        <v>20130329</v>
      </c>
      <c r="D586" s="19" t="s">
        <v>41</v>
      </c>
      <c r="E586" s="19" t="s">
        <v>41</v>
      </c>
      <c r="F586" s="19">
        <v>2063937</v>
      </c>
      <c r="G586" s="19">
        <v>1</v>
      </c>
      <c r="H586" s="19">
        <v>2009</v>
      </c>
      <c r="I586" s="19">
        <v>20090831</v>
      </c>
      <c r="J586" s="19" t="s">
        <v>1501</v>
      </c>
      <c r="K586" s="19">
        <v>6</v>
      </c>
      <c r="L586" s="19">
        <v>36</v>
      </c>
      <c r="M586" s="19">
        <v>23</v>
      </c>
      <c r="N586" s="19">
        <v>17</v>
      </c>
      <c r="O586" s="19" t="s">
        <v>1502</v>
      </c>
      <c r="P586" s="19">
        <v>5</v>
      </c>
      <c r="Q586" s="19" t="s">
        <v>1518</v>
      </c>
      <c r="R586" s="19"/>
      <c r="S586" s="19">
        <v>5000</v>
      </c>
      <c r="T586" s="19" t="s">
        <v>110</v>
      </c>
      <c r="U586" s="19"/>
      <c r="V586" s="19"/>
      <c r="W586" s="19"/>
      <c r="X586" s="19">
        <v>720</v>
      </c>
      <c r="Y586" s="19">
        <v>0</v>
      </c>
      <c r="Z586" s="19">
        <v>1</v>
      </c>
      <c r="AA586" s="19" t="s">
        <v>48</v>
      </c>
      <c r="AB586" s="19">
        <v>1</v>
      </c>
      <c r="AC586" s="19">
        <v>633389</v>
      </c>
      <c r="AD586" s="19">
        <v>12</v>
      </c>
      <c r="AE586" s="19"/>
      <c r="AF586" s="19"/>
      <c r="AG586" s="19"/>
      <c r="AH586" s="19">
        <v>108887</v>
      </c>
      <c r="AI586" s="19">
        <v>1</v>
      </c>
      <c r="AJ586" s="19"/>
      <c r="AK586" s="19"/>
      <c r="AL586" s="19"/>
      <c r="AM586" s="19"/>
      <c r="AN586" s="19"/>
      <c r="AO586" s="19">
        <v>2.2599999999999998</v>
      </c>
      <c r="AP586" s="19" t="s">
        <v>1519</v>
      </c>
      <c r="AQ586" s="19" t="s">
        <v>1502</v>
      </c>
      <c r="AR586" s="19" t="s">
        <v>1540</v>
      </c>
      <c r="AS586" s="19" t="s">
        <v>1562</v>
      </c>
      <c r="AT586" s="19" t="s">
        <v>1563</v>
      </c>
      <c r="AU586" s="19" t="s">
        <v>1564</v>
      </c>
      <c r="AV586" s="19" t="s">
        <v>1565</v>
      </c>
      <c r="AW586" s="19">
        <v>2006</v>
      </c>
      <c r="AX586" s="19">
        <v>3</v>
      </c>
      <c r="AY586" s="19" t="s">
        <v>1566</v>
      </c>
      <c r="AZ586" s="19" t="s">
        <v>1567</v>
      </c>
      <c r="BA586" s="19">
        <v>2007</v>
      </c>
      <c r="BB586" t="str">
        <f>VLOOKUP(AC586,CTCwiretagcode!A$2:C$708,3,FALSE)</f>
        <v>SAM</v>
      </c>
      <c r="BC586" t="str">
        <f t="shared" si="19"/>
        <v>Tr</v>
      </c>
      <c r="BD586">
        <f t="shared" si="20"/>
        <v>3</v>
      </c>
    </row>
    <row r="587" spans="1:56" x14ac:dyDescent="0.25">
      <c r="A587" s="19" t="s">
        <v>1501</v>
      </c>
      <c r="B587" s="19">
        <v>4.0999999999999996</v>
      </c>
      <c r="C587" s="19">
        <v>20130329</v>
      </c>
      <c r="D587" s="19" t="s">
        <v>41</v>
      </c>
      <c r="E587" s="19" t="s">
        <v>41</v>
      </c>
      <c r="F587" s="19">
        <v>2066075</v>
      </c>
      <c r="G587" s="19">
        <v>1</v>
      </c>
      <c r="H587" s="19">
        <v>2009</v>
      </c>
      <c r="I587" s="19">
        <v>20090901</v>
      </c>
      <c r="J587" s="19" t="s">
        <v>1501</v>
      </c>
      <c r="K587" s="19">
        <v>6</v>
      </c>
      <c r="L587" s="19">
        <v>36</v>
      </c>
      <c r="M587" s="19">
        <v>23</v>
      </c>
      <c r="N587" s="19">
        <v>17</v>
      </c>
      <c r="O587" s="19" t="s">
        <v>1502</v>
      </c>
      <c r="P587" s="19">
        <v>5</v>
      </c>
      <c r="Q587" s="19" t="s">
        <v>1518</v>
      </c>
      <c r="R587" s="19"/>
      <c r="S587" s="19">
        <v>5000</v>
      </c>
      <c r="T587" s="19" t="s">
        <v>110</v>
      </c>
      <c r="U587" s="19"/>
      <c r="V587" s="19"/>
      <c r="W587" s="19"/>
      <c r="X587" s="19">
        <v>730</v>
      </c>
      <c r="Y587" s="19">
        <v>0</v>
      </c>
      <c r="Z587" s="19">
        <v>1</v>
      </c>
      <c r="AA587" s="19" t="s">
        <v>48</v>
      </c>
      <c r="AB587" s="19">
        <v>1</v>
      </c>
      <c r="AC587" s="19">
        <v>633389</v>
      </c>
      <c r="AD587" s="19">
        <v>12</v>
      </c>
      <c r="AE587" s="19"/>
      <c r="AF587" s="19"/>
      <c r="AG587" s="19"/>
      <c r="AH587" s="19">
        <v>108887</v>
      </c>
      <c r="AI587" s="19">
        <v>1</v>
      </c>
      <c r="AJ587" s="19"/>
      <c r="AK587" s="19"/>
      <c r="AL587" s="19"/>
      <c r="AM587" s="19"/>
      <c r="AN587" s="19"/>
      <c r="AO587" s="19">
        <v>2.2599999999999998</v>
      </c>
      <c r="AP587" s="19" t="s">
        <v>1519</v>
      </c>
      <c r="AQ587" s="19" t="s">
        <v>1502</v>
      </c>
      <c r="AR587" s="19" t="s">
        <v>1540</v>
      </c>
      <c r="AS587" s="19" t="s">
        <v>1562</v>
      </c>
      <c r="AT587" s="19" t="s">
        <v>1563</v>
      </c>
      <c r="AU587" s="19" t="s">
        <v>1564</v>
      </c>
      <c r="AV587" s="19" t="s">
        <v>1565</v>
      </c>
      <c r="AW587" s="19">
        <v>2006</v>
      </c>
      <c r="AX587" s="19">
        <v>3</v>
      </c>
      <c r="AY587" s="19" t="s">
        <v>1566</v>
      </c>
      <c r="AZ587" s="19" t="s">
        <v>1567</v>
      </c>
      <c r="BA587" s="19">
        <v>2007</v>
      </c>
      <c r="BB587" t="str">
        <f>VLOOKUP(AC587,CTCwiretagcode!A$2:C$708,3,FALSE)</f>
        <v>SAM</v>
      </c>
      <c r="BC587" t="str">
        <f t="shared" si="19"/>
        <v>Tr</v>
      </c>
      <c r="BD587">
        <f t="shared" si="20"/>
        <v>3</v>
      </c>
    </row>
    <row r="588" spans="1:56" x14ac:dyDescent="0.25">
      <c r="A588" s="19" t="s">
        <v>1501</v>
      </c>
      <c r="B588" s="19">
        <v>4.0999999999999996</v>
      </c>
      <c r="C588" s="19">
        <v>20130329</v>
      </c>
      <c r="D588" s="19" t="s">
        <v>41</v>
      </c>
      <c r="E588" s="19" t="s">
        <v>41</v>
      </c>
      <c r="F588" s="19">
        <v>2066077</v>
      </c>
      <c r="G588" s="19">
        <v>1</v>
      </c>
      <c r="H588" s="19">
        <v>2009</v>
      </c>
      <c r="I588" s="19">
        <v>20090901</v>
      </c>
      <c r="J588" s="19" t="s">
        <v>1501</v>
      </c>
      <c r="K588" s="19">
        <v>6</v>
      </c>
      <c r="L588" s="19">
        <v>36</v>
      </c>
      <c r="M588" s="19">
        <v>23</v>
      </c>
      <c r="N588" s="19">
        <v>17</v>
      </c>
      <c r="O588" s="19" t="s">
        <v>1502</v>
      </c>
      <c r="P588" s="19">
        <v>5</v>
      </c>
      <c r="Q588" s="19" t="s">
        <v>1518</v>
      </c>
      <c r="R588" s="19"/>
      <c r="S588" s="19">
        <v>5000</v>
      </c>
      <c r="T588" s="19" t="s">
        <v>45</v>
      </c>
      <c r="U588" s="19"/>
      <c r="V588" s="19"/>
      <c r="W588" s="19"/>
      <c r="X588" s="19">
        <v>730</v>
      </c>
      <c r="Y588" s="19">
        <v>0</v>
      </c>
      <c r="Z588" s="19">
        <v>1</v>
      </c>
      <c r="AA588" s="19" t="s">
        <v>48</v>
      </c>
      <c r="AB588" s="19">
        <v>1</v>
      </c>
      <c r="AC588" s="19">
        <v>633389</v>
      </c>
      <c r="AD588" s="19">
        <v>12</v>
      </c>
      <c r="AE588" s="19"/>
      <c r="AF588" s="19"/>
      <c r="AG588" s="19"/>
      <c r="AH588" s="19">
        <v>108887</v>
      </c>
      <c r="AI588" s="19">
        <v>1</v>
      </c>
      <c r="AJ588" s="19"/>
      <c r="AK588" s="19"/>
      <c r="AL588" s="19"/>
      <c r="AM588" s="19"/>
      <c r="AN588" s="19"/>
      <c r="AO588" s="19">
        <v>2.2599999999999998</v>
      </c>
      <c r="AP588" s="19" t="s">
        <v>1519</v>
      </c>
      <c r="AQ588" s="19" t="s">
        <v>1502</v>
      </c>
      <c r="AR588" s="19" t="s">
        <v>1540</v>
      </c>
      <c r="AS588" s="19" t="s">
        <v>1562</v>
      </c>
      <c r="AT588" s="19" t="s">
        <v>1563</v>
      </c>
      <c r="AU588" s="19" t="s">
        <v>1564</v>
      </c>
      <c r="AV588" s="19" t="s">
        <v>1565</v>
      </c>
      <c r="AW588" s="19">
        <v>2006</v>
      </c>
      <c r="AX588" s="19">
        <v>3</v>
      </c>
      <c r="AY588" s="19" t="s">
        <v>1566</v>
      </c>
      <c r="AZ588" s="19" t="s">
        <v>1567</v>
      </c>
      <c r="BA588" s="19">
        <v>2007</v>
      </c>
      <c r="BB588" t="str">
        <f>VLOOKUP(AC588,CTCwiretagcode!A$2:C$708,3,FALSE)</f>
        <v>SAM</v>
      </c>
      <c r="BC588" t="str">
        <f t="shared" si="19"/>
        <v>Tr</v>
      </c>
      <c r="BD588">
        <f t="shared" si="20"/>
        <v>3</v>
      </c>
    </row>
    <row r="589" spans="1:56" x14ac:dyDescent="0.25">
      <c r="A589" s="19" t="s">
        <v>1501</v>
      </c>
      <c r="B589" s="19">
        <v>4.0999999999999996</v>
      </c>
      <c r="C589" s="19">
        <v>20130329</v>
      </c>
      <c r="D589" s="19" t="s">
        <v>41</v>
      </c>
      <c r="E589" s="19" t="s">
        <v>41</v>
      </c>
      <c r="F589" s="19">
        <v>2066078</v>
      </c>
      <c r="G589" s="19">
        <v>1</v>
      </c>
      <c r="H589" s="19">
        <v>2009</v>
      </c>
      <c r="I589" s="19">
        <v>20090901</v>
      </c>
      <c r="J589" s="19" t="s">
        <v>1501</v>
      </c>
      <c r="K589" s="19">
        <v>6</v>
      </c>
      <c r="L589" s="19">
        <v>36</v>
      </c>
      <c r="M589" s="19">
        <v>23</v>
      </c>
      <c r="N589" s="19">
        <v>17</v>
      </c>
      <c r="O589" s="19" t="s">
        <v>1502</v>
      </c>
      <c r="P589" s="19">
        <v>5</v>
      </c>
      <c r="Q589" s="19" t="s">
        <v>1518</v>
      </c>
      <c r="R589" s="19"/>
      <c r="S589" s="19">
        <v>5000</v>
      </c>
      <c r="T589" s="19" t="s">
        <v>45</v>
      </c>
      <c r="U589" s="19"/>
      <c r="V589" s="19"/>
      <c r="W589" s="19"/>
      <c r="X589" s="19">
        <v>740</v>
      </c>
      <c r="Y589" s="19">
        <v>0</v>
      </c>
      <c r="Z589" s="19">
        <v>1</v>
      </c>
      <c r="AA589" s="19" t="s">
        <v>48</v>
      </c>
      <c r="AB589" s="19">
        <v>1</v>
      </c>
      <c r="AC589" s="19">
        <v>633389</v>
      </c>
      <c r="AD589" s="19">
        <v>12</v>
      </c>
      <c r="AE589" s="19"/>
      <c r="AF589" s="19"/>
      <c r="AG589" s="19"/>
      <c r="AH589" s="19">
        <v>108887</v>
      </c>
      <c r="AI589" s="19">
        <v>1</v>
      </c>
      <c r="AJ589" s="19"/>
      <c r="AK589" s="19"/>
      <c r="AL589" s="19"/>
      <c r="AM589" s="19"/>
      <c r="AN589" s="19"/>
      <c r="AO589" s="19">
        <v>2.2599999999999998</v>
      </c>
      <c r="AP589" s="19" t="s">
        <v>1519</v>
      </c>
      <c r="AQ589" s="19" t="s">
        <v>1502</v>
      </c>
      <c r="AR589" s="19" t="s">
        <v>1540</v>
      </c>
      <c r="AS589" s="19" t="s">
        <v>1562</v>
      </c>
      <c r="AT589" s="19" t="s">
        <v>1563</v>
      </c>
      <c r="AU589" s="19" t="s">
        <v>1564</v>
      </c>
      <c r="AV589" s="19" t="s">
        <v>1565</v>
      </c>
      <c r="AW589" s="19">
        <v>2006</v>
      </c>
      <c r="AX589" s="19">
        <v>3</v>
      </c>
      <c r="AY589" s="19" t="s">
        <v>1566</v>
      </c>
      <c r="AZ589" s="19" t="s">
        <v>1567</v>
      </c>
      <c r="BA589" s="19">
        <v>2007</v>
      </c>
      <c r="BB589" t="str">
        <f>VLOOKUP(AC589,CTCwiretagcode!A$2:C$708,3,FALSE)</f>
        <v>SAM</v>
      </c>
      <c r="BC589" t="str">
        <f t="shared" si="19"/>
        <v>Tr</v>
      </c>
      <c r="BD589">
        <f t="shared" si="20"/>
        <v>3</v>
      </c>
    </row>
    <row r="590" spans="1:56" x14ac:dyDescent="0.25">
      <c r="A590" s="19" t="s">
        <v>1501</v>
      </c>
      <c r="B590" s="19">
        <v>4.0999999999999996</v>
      </c>
      <c r="C590" s="19">
        <v>20130329</v>
      </c>
      <c r="D590" s="19" t="s">
        <v>41</v>
      </c>
      <c r="E590" s="19" t="s">
        <v>41</v>
      </c>
      <c r="F590" s="19">
        <v>2065995</v>
      </c>
      <c r="G590" s="19">
        <v>1</v>
      </c>
      <c r="H590" s="19">
        <v>2009</v>
      </c>
      <c r="I590" s="19">
        <v>20090901</v>
      </c>
      <c r="J590" s="19" t="s">
        <v>1501</v>
      </c>
      <c r="K590" s="19">
        <v>6</v>
      </c>
      <c r="L590" s="19">
        <v>36</v>
      </c>
      <c r="M590" s="19">
        <v>23</v>
      </c>
      <c r="N590" s="19">
        <v>17</v>
      </c>
      <c r="O590" s="19" t="s">
        <v>1502</v>
      </c>
      <c r="P590" s="19">
        <v>5</v>
      </c>
      <c r="Q590" s="19" t="s">
        <v>1518</v>
      </c>
      <c r="R590" s="19"/>
      <c r="S590" s="19">
        <v>5000</v>
      </c>
      <c r="T590" s="19" t="s">
        <v>45</v>
      </c>
      <c r="U590" s="19"/>
      <c r="V590" s="19"/>
      <c r="W590" s="19"/>
      <c r="X590" s="19">
        <v>680</v>
      </c>
      <c r="Y590" s="19">
        <v>0</v>
      </c>
      <c r="Z590" s="19">
        <v>1</v>
      </c>
      <c r="AA590" s="19" t="s">
        <v>48</v>
      </c>
      <c r="AB590" s="19">
        <v>1</v>
      </c>
      <c r="AC590" s="19">
        <v>633389</v>
      </c>
      <c r="AD590" s="19">
        <v>12</v>
      </c>
      <c r="AE590" s="19"/>
      <c r="AF590" s="19"/>
      <c r="AG590" s="19"/>
      <c r="AH590" s="19">
        <v>108887</v>
      </c>
      <c r="AI590" s="19">
        <v>1</v>
      </c>
      <c r="AJ590" s="19"/>
      <c r="AK590" s="19"/>
      <c r="AL590" s="19"/>
      <c r="AM590" s="19"/>
      <c r="AN590" s="19"/>
      <c r="AO590" s="19">
        <v>2.2599999999999998</v>
      </c>
      <c r="AP590" s="19" t="s">
        <v>1519</v>
      </c>
      <c r="AQ590" s="19" t="s">
        <v>1502</v>
      </c>
      <c r="AR590" s="19" t="s">
        <v>1540</v>
      </c>
      <c r="AS590" s="19" t="s">
        <v>1562</v>
      </c>
      <c r="AT590" s="19" t="s">
        <v>1563</v>
      </c>
      <c r="AU590" s="19" t="s">
        <v>1564</v>
      </c>
      <c r="AV590" s="19" t="s">
        <v>1565</v>
      </c>
      <c r="AW590" s="19">
        <v>2006</v>
      </c>
      <c r="AX590" s="19">
        <v>3</v>
      </c>
      <c r="AY590" s="19" t="s">
        <v>1566</v>
      </c>
      <c r="AZ590" s="19" t="s">
        <v>1567</v>
      </c>
      <c r="BA590" s="19">
        <v>2007</v>
      </c>
      <c r="BB590" t="str">
        <f>VLOOKUP(AC590,CTCwiretagcode!A$2:C$708,3,FALSE)</f>
        <v>SAM</v>
      </c>
      <c r="BC590" t="str">
        <f t="shared" si="19"/>
        <v>Tr</v>
      </c>
      <c r="BD590">
        <f t="shared" si="20"/>
        <v>3</v>
      </c>
    </row>
    <row r="591" spans="1:56" x14ac:dyDescent="0.25">
      <c r="A591" s="19" t="s">
        <v>1501</v>
      </c>
      <c r="B591" s="19">
        <v>4.0999999999999996</v>
      </c>
      <c r="C591" s="19">
        <v>20130329</v>
      </c>
      <c r="D591" s="19" t="s">
        <v>41</v>
      </c>
      <c r="E591" s="19" t="s">
        <v>41</v>
      </c>
      <c r="F591" s="19">
        <v>2065434</v>
      </c>
      <c r="G591" s="19">
        <v>1</v>
      </c>
      <c r="H591" s="19">
        <v>2009</v>
      </c>
      <c r="I591" s="19">
        <v>20090825</v>
      </c>
      <c r="J591" s="19" t="s">
        <v>1501</v>
      </c>
      <c r="K591" s="19">
        <v>6</v>
      </c>
      <c r="L591" s="19">
        <v>35</v>
      </c>
      <c r="M591" s="19">
        <v>23</v>
      </c>
      <c r="N591" s="19">
        <v>14</v>
      </c>
      <c r="O591" s="19" t="s">
        <v>1502</v>
      </c>
      <c r="P591" s="19">
        <v>5</v>
      </c>
      <c r="Q591" s="19" t="s">
        <v>1518</v>
      </c>
      <c r="R591" s="19"/>
      <c r="S591" s="19">
        <v>5000</v>
      </c>
      <c r="T591" s="19" t="s">
        <v>45</v>
      </c>
      <c r="U591" s="19"/>
      <c r="V591" s="19"/>
      <c r="W591" s="19"/>
      <c r="X591" s="19">
        <v>740</v>
      </c>
      <c r="Y591" s="19">
        <v>0</v>
      </c>
      <c r="Z591" s="19">
        <v>1</v>
      </c>
      <c r="AA591" s="19" t="s">
        <v>48</v>
      </c>
      <c r="AB591" s="19">
        <v>1</v>
      </c>
      <c r="AC591" s="19">
        <v>633389</v>
      </c>
      <c r="AD591" s="19">
        <v>12</v>
      </c>
      <c r="AE591" s="19"/>
      <c r="AF591" s="19"/>
      <c r="AG591" s="19"/>
      <c r="AH591" s="19">
        <v>108885</v>
      </c>
      <c r="AI591" s="19">
        <v>1</v>
      </c>
      <c r="AJ591" s="19"/>
      <c r="AK591" s="19"/>
      <c r="AL591" s="19"/>
      <c r="AM591" s="19"/>
      <c r="AN591" s="19"/>
      <c r="AO591" s="19">
        <v>1.67</v>
      </c>
      <c r="AP591" s="19" t="s">
        <v>1519</v>
      </c>
      <c r="AQ591" s="19" t="s">
        <v>1502</v>
      </c>
      <c r="AR591" s="19" t="s">
        <v>1540</v>
      </c>
      <c r="AS591" s="19" t="s">
        <v>1562</v>
      </c>
      <c r="AT591" s="19" t="s">
        <v>1563</v>
      </c>
      <c r="AU591" s="19" t="s">
        <v>1564</v>
      </c>
      <c r="AV591" s="19" t="s">
        <v>1565</v>
      </c>
      <c r="AW591" s="19">
        <v>2006</v>
      </c>
      <c r="AX591" s="19">
        <v>3</v>
      </c>
      <c r="AY591" s="19" t="s">
        <v>1566</v>
      </c>
      <c r="AZ591" s="19" t="s">
        <v>1567</v>
      </c>
      <c r="BA591" s="19">
        <v>2007</v>
      </c>
      <c r="BB591" t="str">
        <f>VLOOKUP(AC591,CTCwiretagcode!A$2:C$708,3,FALSE)</f>
        <v>SAM</v>
      </c>
      <c r="BC591" t="str">
        <f t="shared" si="19"/>
        <v>NT</v>
      </c>
      <c r="BD591">
        <f t="shared" si="20"/>
        <v>3</v>
      </c>
    </row>
    <row r="592" spans="1:56" x14ac:dyDescent="0.25">
      <c r="A592" s="19" t="s">
        <v>1501</v>
      </c>
      <c r="B592" s="19">
        <v>4.0999999999999996</v>
      </c>
      <c r="C592" s="19">
        <v>20130329</v>
      </c>
      <c r="D592" s="19" t="s">
        <v>41</v>
      </c>
      <c r="E592" s="19" t="s">
        <v>41</v>
      </c>
      <c r="F592" s="19">
        <v>2065438</v>
      </c>
      <c r="G592" s="19">
        <v>1</v>
      </c>
      <c r="H592" s="19">
        <v>2009</v>
      </c>
      <c r="I592" s="19">
        <v>20090825</v>
      </c>
      <c r="J592" s="19" t="s">
        <v>1501</v>
      </c>
      <c r="K592" s="19">
        <v>6</v>
      </c>
      <c r="L592" s="19">
        <v>35</v>
      </c>
      <c r="M592" s="19">
        <v>23</v>
      </c>
      <c r="N592" s="19">
        <v>14</v>
      </c>
      <c r="O592" s="19" t="s">
        <v>1502</v>
      </c>
      <c r="P592" s="19">
        <v>5</v>
      </c>
      <c r="Q592" s="19" t="s">
        <v>1518</v>
      </c>
      <c r="R592" s="19"/>
      <c r="S592" s="19">
        <v>5000</v>
      </c>
      <c r="T592" s="19" t="s">
        <v>45</v>
      </c>
      <c r="U592" s="19"/>
      <c r="V592" s="19"/>
      <c r="W592" s="19"/>
      <c r="X592" s="19">
        <v>730</v>
      </c>
      <c r="Y592" s="19">
        <v>0</v>
      </c>
      <c r="Z592" s="19">
        <v>1</v>
      </c>
      <c r="AA592" s="19" t="s">
        <v>48</v>
      </c>
      <c r="AB592" s="19">
        <v>1</v>
      </c>
      <c r="AC592" s="19">
        <v>633389</v>
      </c>
      <c r="AD592" s="19">
        <v>12</v>
      </c>
      <c r="AE592" s="19"/>
      <c r="AF592" s="19"/>
      <c r="AG592" s="19"/>
      <c r="AH592" s="19">
        <v>108885</v>
      </c>
      <c r="AI592" s="19">
        <v>1</v>
      </c>
      <c r="AJ592" s="19"/>
      <c r="AK592" s="19"/>
      <c r="AL592" s="19"/>
      <c r="AM592" s="19"/>
      <c r="AN592" s="19"/>
      <c r="AO592" s="19">
        <v>1.67</v>
      </c>
      <c r="AP592" s="19" t="s">
        <v>1519</v>
      </c>
      <c r="AQ592" s="19" t="s">
        <v>1502</v>
      </c>
      <c r="AR592" s="19" t="s">
        <v>1540</v>
      </c>
      <c r="AS592" s="19" t="s">
        <v>1562</v>
      </c>
      <c r="AT592" s="19" t="s">
        <v>1563</v>
      </c>
      <c r="AU592" s="19" t="s">
        <v>1564</v>
      </c>
      <c r="AV592" s="19" t="s">
        <v>1565</v>
      </c>
      <c r="AW592" s="19">
        <v>2006</v>
      </c>
      <c r="AX592" s="19">
        <v>3</v>
      </c>
      <c r="AY592" s="19" t="s">
        <v>1566</v>
      </c>
      <c r="AZ592" s="19" t="s">
        <v>1567</v>
      </c>
      <c r="BA592" s="19">
        <v>2007</v>
      </c>
      <c r="BB592" t="str">
        <f>VLOOKUP(AC592,CTCwiretagcode!A$2:C$708,3,FALSE)</f>
        <v>SAM</v>
      </c>
      <c r="BC592" t="str">
        <f t="shared" si="19"/>
        <v>NT</v>
      </c>
      <c r="BD592">
        <f t="shared" si="20"/>
        <v>3</v>
      </c>
    </row>
    <row r="593" spans="1:56" x14ac:dyDescent="0.25">
      <c r="A593" s="19" t="s">
        <v>1501</v>
      </c>
      <c r="B593" s="19">
        <v>4.0999999999999996</v>
      </c>
      <c r="C593" s="19">
        <v>20130329</v>
      </c>
      <c r="D593" s="19" t="s">
        <v>41</v>
      </c>
      <c r="E593" s="19" t="s">
        <v>41</v>
      </c>
      <c r="F593" s="19">
        <v>2066067</v>
      </c>
      <c r="G593" s="19">
        <v>1</v>
      </c>
      <c r="H593" s="19">
        <v>2009</v>
      </c>
      <c r="I593" s="19">
        <v>20090826</v>
      </c>
      <c r="J593" s="19" t="s">
        <v>1501</v>
      </c>
      <c r="K593" s="19">
        <v>6</v>
      </c>
      <c r="L593" s="19">
        <v>35</v>
      </c>
      <c r="M593" s="19">
        <v>23</v>
      </c>
      <c r="N593" s="19">
        <v>17</v>
      </c>
      <c r="O593" s="19" t="s">
        <v>1502</v>
      </c>
      <c r="P593" s="19">
        <v>5</v>
      </c>
      <c r="Q593" s="19" t="s">
        <v>1518</v>
      </c>
      <c r="R593" s="19"/>
      <c r="S593" s="19">
        <v>5000</v>
      </c>
      <c r="T593" s="19" t="s">
        <v>45</v>
      </c>
      <c r="U593" s="19"/>
      <c r="V593" s="19"/>
      <c r="W593" s="19"/>
      <c r="X593" s="19">
        <v>790</v>
      </c>
      <c r="Y593" s="19">
        <v>0</v>
      </c>
      <c r="Z593" s="19">
        <v>1</v>
      </c>
      <c r="AA593" s="19" t="s">
        <v>48</v>
      </c>
      <c r="AB593" s="19">
        <v>1</v>
      </c>
      <c r="AC593" s="19">
        <v>633389</v>
      </c>
      <c r="AD593" s="19">
        <v>12</v>
      </c>
      <c r="AE593" s="19"/>
      <c r="AF593" s="19"/>
      <c r="AG593" s="19"/>
      <c r="AH593" s="19">
        <v>108885</v>
      </c>
      <c r="AI593" s="19">
        <v>1</v>
      </c>
      <c r="AJ593" s="19"/>
      <c r="AK593" s="19"/>
      <c r="AL593" s="19"/>
      <c r="AM593" s="19"/>
      <c r="AN593" s="19"/>
      <c r="AO593" s="19">
        <v>1.67</v>
      </c>
      <c r="AP593" s="19" t="s">
        <v>1519</v>
      </c>
      <c r="AQ593" s="19" t="s">
        <v>1502</v>
      </c>
      <c r="AR593" s="19" t="s">
        <v>1540</v>
      </c>
      <c r="AS593" s="19" t="s">
        <v>1562</v>
      </c>
      <c r="AT593" s="19" t="s">
        <v>1563</v>
      </c>
      <c r="AU593" s="19" t="s">
        <v>1564</v>
      </c>
      <c r="AV593" s="19" t="s">
        <v>1565</v>
      </c>
      <c r="AW593" s="19">
        <v>2006</v>
      </c>
      <c r="AX593" s="19">
        <v>3</v>
      </c>
      <c r="AY593" s="19" t="s">
        <v>1566</v>
      </c>
      <c r="AZ593" s="19" t="s">
        <v>1567</v>
      </c>
      <c r="BA593" s="19">
        <v>2007</v>
      </c>
      <c r="BB593" t="str">
        <f>VLOOKUP(AC593,CTCwiretagcode!A$2:C$708,3,FALSE)</f>
        <v>SAM</v>
      </c>
      <c r="BC593" t="str">
        <f t="shared" si="19"/>
        <v>Tr</v>
      </c>
      <c r="BD593">
        <f t="shared" si="20"/>
        <v>3</v>
      </c>
    </row>
    <row r="594" spans="1:56" x14ac:dyDescent="0.25">
      <c r="A594" s="19" t="s">
        <v>1501</v>
      </c>
      <c r="B594" s="19">
        <v>4.0999999999999996</v>
      </c>
      <c r="C594" s="19">
        <v>20130329</v>
      </c>
      <c r="D594" s="19" t="s">
        <v>41</v>
      </c>
      <c r="E594" s="19" t="s">
        <v>41</v>
      </c>
      <c r="F594" s="19">
        <v>2071538</v>
      </c>
      <c r="G594" s="19">
        <v>1</v>
      </c>
      <c r="H594" s="19">
        <v>2009</v>
      </c>
      <c r="I594" s="19">
        <v>20090826</v>
      </c>
      <c r="J594" s="19" t="s">
        <v>1501</v>
      </c>
      <c r="K594" s="19">
        <v>6</v>
      </c>
      <c r="L594" s="19">
        <v>35</v>
      </c>
      <c r="M594" s="19">
        <v>23</v>
      </c>
      <c r="N594" s="19">
        <v>14</v>
      </c>
      <c r="O594" s="19" t="s">
        <v>1502</v>
      </c>
      <c r="P594" s="19">
        <v>5</v>
      </c>
      <c r="Q594" s="19" t="s">
        <v>1518</v>
      </c>
      <c r="R594" s="19"/>
      <c r="S594" s="19">
        <v>5000</v>
      </c>
      <c r="T594" s="19" t="s">
        <v>45</v>
      </c>
      <c r="U594" s="19"/>
      <c r="V594" s="19"/>
      <c r="W594" s="19"/>
      <c r="X594" s="19">
        <v>660</v>
      </c>
      <c r="Y594" s="19">
        <v>0</v>
      </c>
      <c r="Z594" s="19">
        <v>1</v>
      </c>
      <c r="AA594" s="19" t="s">
        <v>48</v>
      </c>
      <c r="AB594" s="19">
        <v>1</v>
      </c>
      <c r="AC594" s="19">
        <v>633389</v>
      </c>
      <c r="AD594" s="19">
        <v>12</v>
      </c>
      <c r="AE594" s="19"/>
      <c r="AF594" s="19"/>
      <c r="AG594" s="19"/>
      <c r="AH594" s="19">
        <v>108885</v>
      </c>
      <c r="AI594" s="19">
        <v>1</v>
      </c>
      <c r="AJ594" s="19"/>
      <c r="AK594" s="19"/>
      <c r="AL594" s="19"/>
      <c r="AM594" s="19"/>
      <c r="AN594" s="19"/>
      <c r="AO594" s="19">
        <v>1.67</v>
      </c>
      <c r="AP594" s="19" t="s">
        <v>1519</v>
      </c>
      <c r="AQ594" s="19" t="s">
        <v>1502</v>
      </c>
      <c r="AR594" s="19" t="s">
        <v>1540</v>
      </c>
      <c r="AS594" s="19" t="s">
        <v>1562</v>
      </c>
      <c r="AT594" s="19" t="s">
        <v>1563</v>
      </c>
      <c r="AU594" s="19" t="s">
        <v>1564</v>
      </c>
      <c r="AV594" s="19" t="s">
        <v>1565</v>
      </c>
      <c r="AW594" s="19">
        <v>2006</v>
      </c>
      <c r="AX594" s="19">
        <v>3</v>
      </c>
      <c r="AY594" s="19" t="s">
        <v>1566</v>
      </c>
      <c r="AZ594" s="19" t="s">
        <v>1567</v>
      </c>
      <c r="BA594" s="19">
        <v>2007</v>
      </c>
      <c r="BB594" t="str">
        <f>VLOOKUP(AC594,CTCwiretagcode!A$2:C$708,3,FALSE)</f>
        <v>SAM</v>
      </c>
      <c r="BC594" t="str">
        <f t="shared" si="19"/>
        <v>NT</v>
      </c>
      <c r="BD594">
        <f t="shared" si="20"/>
        <v>3</v>
      </c>
    </row>
    <row r="595" spans="1:56" x14ac:dyDescent="0.25">
      <c r="A595" s="19" t="s">
        <v>1501</v>
      </c>
      <c r="B595" s="19">
        <v>4.0999999999999996</v>
      </c>
      <c r="C595" s="19">
        <v>20130329</v>
      </c>
      <c r="D595" s="19" t="s">
        <v>41</v>
      </c>
      <c r="E595" s="19" t="s">
        <v>41</v>
      </c>
      <c r="F595" s="19">
        <v>2066391</v>
      </c>
      <c r="G595" s="19">
        <v>1</v>
      </c>
      <c r="H595" s="19">
        <v>2009</v>
      </c>
      <c r="I595" s="19">
        <v>20090818</v>
      </c>
      <c r="J595" s="19" t="s">
        <v>1501</v>
      </c>
      <c r="K595" s="19">
        <v>6</v>
      </c>
      <c r="L595" s="19">
        <v>34</v>
      </c>
      <c r="M595" s="19">
        <v>23</v>
      </c>
      <c r="N595" s="19">
        <v>14</v>
      </c>
      <c r="O595" s="19" t="s">
        <v>1502</v>
      </c>
      <c r="P595" s="19">
        <v>5</v>
      </c>
      <c r="Q595" s="19" t="s">
        <v>1518</v>
      </c>
      <c r="R595" s="19"/>
      <c r="S595" s="19">
        <v>5000</v>
      </c>
      <c r="T595" s="19" t="s">
        <v>45</v>
      </c>
      <c r="U595" s="19"/>
      <c r="V595" s="19"/>
      <c r="W595" s="19"/>
      <c r="X595" s="19">
        <v>740</v>
      </c>
      <c r="Y595" s="19">
        <v>0</v>
      </c>
      <c r="Z595" s="19">
        <v>1</v>
      </c>
      <c r="AA595" s="19" t="s">
        <v>48</v>
      </c>
      <c r="AB595" s="19">
        <v>1</v>
      </c>
      <c r="AC595" s="19">
        <v>633389</v>
      </c>
      <c r="AD595" s="19">
        <v>12</v>
      </c>
      <c r="AE595" s="19"/>
      <c r="AF595" s="19"/>
      <c r="AG595" s="19"/>
      <c r="AH595" s="19">
        <v>108884</v>
      </c>
      <c r="AI595" s="19">
        <v>1</v>
      </c>
      <c r="AJ595" s="19"/>
      <c r="AK595" s="19"/>
      <c r="AL595" s="19"/>
      <c r="AM595" s="19"/>
      <c r="AN595" s="19"/>
      <c r="AO595" s="19">
        <v>2.06</v>
      </c>
      <c r="AP595" s="19" t="s">
        <v>1519</v>
      </c>
      <c r="AQ595" s="19" t="s">
        <v>1502</v>
      </c>
      <c r="AR595" s="19" t="s">
        <v>1540</v>
      </c>
      <c r="AS595" s="19" t="s">
        <v>1562</v>
      </c>
      <c r="AT595" s="19" t="s">
        <v>1563</v>
      </c>
      <c r="AU595" s="19" t="s">
        <v>1564</v>
      </c>
      <c r="AV595" s="19" t="s">
        <v>1565</v>
      </c>
      <c r="AW595" s="19">
        <v>2006</v>
      </c>
      <c r="AX595" s="19">
        <v>3</v>
      </c>
      <c r="AY595" s="19" t="s">
        <v>1566</v>
      </c>
      <c r="AZ595" s="19" t="s">
        <v>1567</v>
      </c>
      <c r="BA595" s="19">
        <v>2007</v>
      </c>
      <c r="BB595" t="str">
        <f>VLOOKUP(AC595,CTCwiretagcode!A$2:C$708,3,FALSE)</f>
        <v>SAM</v>
      </c>
      <c r="BC595" t="str">
        <f t="shared" si="19"/>
        <v>NT</v>
      </c>
      <c r="BD595">
        <f t="shared" si="20"/>
        <v>3</v>
      </c>
    </row>
    <row r="596" spans="1:56" x14ac:dyDescent="0.25">
      <c r="A596" s="19" t="s">
        <v>1501</v>
      </c>
      <c r="B596" s="19">
        <v>4.0999999999999996</v>
      </c>
      <c r="C596" s="19">
        <v>20130329</v>
      </c>
      <c r="D596" s="19" t="s">
        <v>41</v>
      </c>
      <c r="E596" s="19" t="s">
        <v>41</v>
      </c>
      <c r="F596" s="19">
        <v>2067964</v>
      </c>
      <c r="G596" s="19">
        <v>1</v>
      </c>
      <c r="H596" s="19">
        <v>2009</v>
      </c>
      <c r="I596" s="19">
        <v>20090826</v>
      </c>
      <c r="J596" s="19" t="s">
        <v>1501</v>
      </c>
      <c r="K596" s="19">
        <v>6</v>
      </c>
      <c r="L596" s="19">
        <v>35</v>
      </c>
      <c r="M596" s="19">
        <v>23</v>
      </c>
      <c r="N596" s="19">
        <v>17</v>
      </c>
      <c r="O596" s="19" t="s">
        <v>1502</v>
      </c>
      <c r="P596" s="19">
        <v>5</v>
      </c>
      <c r="Q596" s="19" t="s">
        <v>1518</v>
      </c>
      <c r="R596" s="19"/>
      <c r="S596" s="19">
        <v>5000</v>
      </c>
      <c r="T596" s="19" t="s">
        <v>45</v>
      </c>
      <c r="U596" s="19"/>
      <c r="V596" s="19"/>
      <c r="W596" s="19"/>
      <c r="X596" s="19">
        <v>720</v>
      </c>
      <c r="Y596" s="19">
        <v>0</v>
      </c>
      <c r="Z596" s="19">
        <v>1</v>
      </c>
      <c r="AA596" s="19" t="s">
        <v>48</v>
      </c>
      <c r="AB596" s="19">
        <v>1</v>
      </c>
      <c r="AC596" s="19">
        <v>633389</v>
      </c>
      <c r="AD596" s="19">
        <v>12</v>
      </c>
      <c r="AE596" s="19"/>
      <c r="AF596" s="19"/>
      <c r="AG596" s="19"/>
      <c r="AH596" s="19">
        <v>108885</v>
      </c>
      <c r="AI596" s="19">
        <v>1</v>
      </c>
      <c r="AJ596" s="19"/>
      <c r="AK596" s="19"/>
      <c r="AL596" s="19"/>
      <c r="AM596" s="19"/>
      <c r="AN596" s="19"/>
      <c r="AO596" s="19">
        <v>1.67</v>
      </c>
      <c r="AP596" s="19" t="s">
        <v>1519</v>
      </c>
      <c r="AQ596" s="19" t="s">
        <v>1502</v>
      </c>
      <c r="AR596" s="19" t="s">
        <v>1540</v>
      </c>
      <c r="AS596" s="19" t="s">
        <v>1562</v>
      </c>
      <c r="AT596" s="19" t="s">
        <v>1563</v>
      </c>
      <c r="AU596" s="19" t="s">
        <v>1564</v>
      </c>
      <c r="AV596" s="19" t="s">
        <v>1565</v>
      </c>
      <c r="AW596" s="19">
        <v>2006</v>
      </c>
      <c r="AX596" s="19">
        <v>3</v>
      </c>
      <c r="AY596" s="19" t="s">
        <v>1566</v>
      </c>
      <c r="AZ596" s="19" t="s">
        <v>1567</v>
      </c>
      <c r="BA596" s="19">
        <v>2007</v>
      </c>
      <c r="BB596" t="str">
        <f>VLOOKUP(AC596,CTCwiretagcode!A$2:C$708,3,FALSE)</f>
        <v>SAM</v>
      </c>
      <c r="BC596" t="str">
        <f t="shared" si="19"/>
        <v>Tr</v>
      </c>
      <c r="BD596">
        <f t="shared" si="20"/>
        <v>3</v>
      </c>
    </row>
    <row r="597" spans="1:56" x14ac:dyDescent="0.25">
      <c r="A597" s="19" t="s">
        <v>1501</v>
      </c>
      <c r="B597" s="19">
        <v>4.0999999999999996</v>
      </c>
      <c r="C597" s="19">
        <v>20130329</v>
      </c>
      <c r="D597" s="19" t="s">
        <v>41</v>
      </c>
      <c r="E597" s="19" t="s">
        <v>41</v>
      </c>
      <c r="F597" s="19">
        <v>2067970</v>
      </c>
      <c r="G597" s="19">
        <v>1</v>
      </c>
      <c r="H597" s="19">
        <v>2009</v>
      </c>
      <c r="I597" s="19">
        <v>20090826</v>
      </c>
      <c r="J597" s="19" t="s">
        <v>1501</v>
      </c>
      <c r="K597" s="19">
        <v>6</v>
      </c>
      <c r="L597" s="19">
        <v>35</v>
      </c>
      <c r="M597" s="19">
        <v>23</v>
      </c>
      <c r="N597" s="19">
        <v>17</v>
      </c>
      <c r="O597" s="19" t="s">
        <v>1502</v>
      </c>
      <c r="P597" s="19">
        <v>5</v>
      </c>
      <c r="Q597" s="19" t="s">
        <v>1518</v>
      </c>
      <c r="R597" s="19"/>
      <c r="S597" s="19">
        <v>5000</v>
      </c>
      <c r="T597" s="19" t="s">
        <v>45</v>
      </c>
      <c r="U597" s="19"/>
      <c r="V597" s="19"/>
      <c r="W597" s="19"/>
      <c r="X597" s="19">
        <v>680</v>
      </c>
      <c r="Y597" s="19">
        <v>0</v>
      </c>
      <c r="Z597" s="19">
        <v>1</v>
      </c>
      <c r="AA597" s="19" t="s">
        <v>48</v>
      </c>
      <c r="AB597" s="19">
        <v>1</v>
      </c>
      <c r="AC597" s="19">
        <v>633389</v>
      </c>
      <c r="AD597" s="19">
        <v>12</v>
      </c>
      <c r="AE597" s="19"/>
      <c r="AF597" s="19"/>
      <c r="AG597" s="19"/>
      <c r="AH597" s="19">
        <v>108885</v>
      </c>
      <c r="AI597" s="19">
        <v>1</v>
      </c>
      <c r="AJ597" s="19"/>
      <c r="AK597" s="19"/>
      <c r="AL597" s="19"/>
      <c r="AM597" s="19"/>
      <c r="AN597" s="19"/>
      <c r="AO597" s="19">
        <v>1.67</v>
      </c>
      <c r="AP597" s="19" t="s">
        <v>1519</v>
      </c>
      <c r="AQ597" s="19" t="s">
        <v>1502</v>
      </c>
      <c r="AR597" s="19" t="s">
        <v>1540</v>
      </c>
      <c r="AS597" s="19" t="s">
        <v>1562</v>
      </c>
      <c r="AT597" s="19" t="s">
        <v>1563</v>
      </c>
      <c r="AU597" s="19" t="s">
        <v>1564</v>
      </c>
      <c r="AV597" s="19" t="s">
        <v>1565</v>
      </c>
      <c r="AW597" s="19">
        <v>2006</v>
      </c>
      <c r="AX597" s="19">
        <v>3</v>
      </c>
      <c r="AY597" s="19" t="s">
        <v>1566</v>
      </c>
      <c r="AZ597" s="19" t="s">
        <v>1567</v>
      </c>
      <c r="BA597" s="19">
        <v>2007</v>
      </c>
      <c r="BB597" t="str">
        <f>VLOOKUP(AC597,CTCwiretagcode!A$2:C$708,3,FALSE)</f>
        <v>SAM</v>
      </c>
      <c r="BC597" t="str">
        <f t="shared" si="19"/>
        <v>Tr</v>
      </c>
      <c r="BD597">
        <f t="shared" si="20"/>
        <v>3</v>
      </c>
    </row>
    <row r="598" spans="1:56" x14ac:dyDescent="0.25">
      <c r="A598" s="19" t="s">
        <v>1501</v>
      </c>
      <c r="B598" s="19">
        <v>4.0999999999999996</v>
      </c>
      <c r="C598" s="19">
        <v>20130329</v>
      </c>
      <c r="D598" s="19" t="s">
        <v>41</v>
      </c>
      <c r="E598" s="19" t="s">
        <v>41</v>
      </c>
      <c r="F598" s="19">
        <v>2066015</v>
      </c>
      <c r="G598" s="19">
        <v>1</v>
      </c>
      <c r="H598" s="19">
        <v>2009</v>
      </c>
      <c r="I598" s="19">
        <v>20090827</v>
      </c>
      <c r="J598" s="19" t="s">
        <v>1501</v>
      </c>
      <c r="K598" s="19">
        <v>6</v>
      </c>
      <c r="L598" s="19">
        <v>35</v>
      </c>
      <c r="M598" s="19">
        <v>23</v>
      </c>
      <c r="N598" s="19">
        <v>17</v>
      </c>
      <c r="O598" s="19" t="s">
        <v>1502</v>
      </c>
      <c r="P598" s="19">
        <v>5</v>
      </c>
      <c r="Q598" s="19" t="s">
        <v>1518</v>
      </c>
      <c r="R598" s="19"/>
      <c r="S598" s="19">
        <v>5000</v>
      </c>
      <c r="T598" s="19" t="s">
        <v>45</v>
      </c>
      <c r="U598" s="19"/>
      <c r="V598" s="19"/>
      <c r="W598" s="19"/>
      <c r="X598" s="19">
        <v>760</v>
      </c>
      <c r="Y598" s="19">
        <v>0</v>
      </c>
      <c r="Z598" s="19">
        <v>1</v>
      </c>
      <c r="AA598" s="19" t="s">
        <v>48</v>
      </c>
      <c r="AB598" s="19">
        <v>1</v>
      </c>
      <c r="AC598" s="19">
        <v>633389</v>
      </c>
      <c r="AD598" s="19">
        <v>12</v>
      </c>
      <c r="AE598" s="19"/>
      <c r="AF598" s="19"/>
      <c r="AG598" s="19"/>
      <c r="AH598" s="19">
        <v>108885</v>
      </c>
      <c r="AI598" s="19">
        <v>1</v>
      </c>
      <c r="AJ598" s="19"/>
      <c r="AK598" s="19"/>
      <c r="AL598" s="19"/>
      <c r="AM598" s="19"/>
      <c r="AN598" s="19"/>
      <c r="AO598" s="19">
        <v>1.67</v>
      </c>
      <c r="AP598" s="19" t="s">
        <v>1519</v>
      </c>
      <c r="AQ598" s="19" t="s">
        <v>1502</v>
      </c>
      <c r="AR598" s="19" t="s">
        <v>1540</v>
      </c>
      <c r="AS598" s="19" t="s">
        <v>1562</v>
      </c>
      <c r="AT598" s="19" t="s">
        <v>1563</v>
      </c>
      <c r="AU598" s="19" t="s">
        <v>1564</v>
      </c>
      <c r="AV598" s="19" t="s">
        <v>1565</v>
      </c>
      <c r="AW598" s="19">
        <v>2006</v>
      </c>
      <c r="AX598" s="19">
        <v>3</v>
      </c>
      <c r="AY598" s="19" t="s">
        <v>1566</v>
      </c>
      <c r="AZ598" s="19" t="s">
        <v>1567</v>
      </c>
      <c r="BA598" s="19">
        <v>2007</v>
      </c>
      <c r="BB598" t="str">
        <f>VLOOKUP(AC598,CTCwiretagcode!A$2:C$708,3,FALSE)</f>
        <v>SAM</v>
      </c>
      <c r="BC598" t="str">
        <f t="shared" si="19"/>
        <v>Tr</v>
      </c>
      <c r="BD598">
        <f t="shared" si="20"/>
        <v>3</v>
      </c>
    </row>
    <row r="599" spans="1:56" x14ac:dyDescent="0.25">
      <c r="A599" s="19" t="s">
        <v>1501</v>
      </c>
      <c r="B599" s="19">
        <v>4.0999999999999996</v>
      </c>
      <c r="C599" s="19">
        <v>20130329</v>
      </c>
      <c r="D599" s="19" t="s">
        <v>41</v>
      </c>
      <c r="E599" s="19" t="s">
        <v>41</v>
      </c>
      <c r="F599" s="19">
        <v>2074990</v>
      </c>
      <c r="G599" s="19">
        <v>1</v>
      </c>
      <c r="H599" s="19">
        <v>2009</v>
      </c>
      <c r="I599" s="19">
        <v>20090828</v>
      </c>
      <c r="J599" s="19" t="s">
        <v>1501</v>
      </c>
      <c r="K599" s="19">
        <v>6</v>
      </c>
      <c r="L599" s="19">
        <v>35</v>
      </c>
      <c r="M599" s="19">
        <v>23</v>
      </c>
      <c r="N599" s="19">
        <v>17</v>
      </c>
      <c r="O599" s="19" t="s">
        <v>1502</v>
      </c>
      <c r="P599" s="19">
        <v>5</v>
      </c>
      <c r="Q599" s="19" t="s">
        <v>1518</v>
      </c>
      <c r="R599" s="19"/>
      <c r="S599" s="19">
        <v>5000</v>
      </c>
      <c r="T599" s="19" t="s">
        <v>45</v>
      </c>
      <c r="U599" s="19"/>
      <c r="V599" s="19"/>
      <c r="W599" s="19"/>
      <c r="X599" s="19">
        <v>770</v>
      </c>
      <c r="Y599" s="19">
        <v>0</v>
      </c>
      <c r="Z599" s="19">
        <v>1</v>
      </c>
      <c r="AA599" s="19" t="s">
        <v>48</v>
      </c>
      <c r="AB599" s="19">
        <v>1</v>
      </c>
      <c r="AC599" s="19">
        <v>633389</v>
      </c>
      <c r="AD599" s="19">
        <v>12</v>
      </c>
      <c r="AE599" s="19"/>
      <c r="AF599" s="19"/>
      <c r="AG599" s="19"/>
      <c r="AH599" s="19">
        <v>108885</v>
      </c>
      <c r="AI599" s="19">
        <v>1</v>
      </c>
      <c r="AJ599" s="19"/>
      <c r="AK599" s="19"/>
      <c r="AL599" s="19"/>
      <c r="AM599" s="19"/>
      <c r="AN599" s="19"/>
      <c r="AO599" s="19">
        <v>1.67</v>
      </c>
      <c r="AP599" s="19" t="s">
        <v>1519</v>
      </c>
      <c r="AQ599" s="19" t="s">
        <v>1502</v>
      </c>
      <c r="AR599" s="19" t="s">
        <v>1540</v>
      </c>
      <c r="AS599" s="19" t="s">
        <v>1562</v>
      </c>
      <c r="AT599" s="19" t="s">
        <v>1563</v>
      </c>
      <c r="AU599" s="19" t="s">
        <v>1564</v>
      </c>
      <c r="AV599" s="19" t="s">
        <v>1565</v>
      </c>
      <c r="AW599" s="19">
        <v>2006</v>
      </c>
      <c r="AX599" s="19">
        <v>3</v>
      </c>
      <c r="AY599" s="19" t="s">
        <v>1566</v>
      </c>
      <c r="AZ599" s="19" t="s">
        <v>1567</v>
      </c>
      <c r="BA599" s="19">
        <v>2007</v>
      </c>
      <c r="BB599" t="str">
        <f>VLOOKUP(AC599,CTCwiretagcode!A$2:C$708,3,FALSE)</f>
        <v>SAM</v>
      </c>
      <c r="BC599" t="str">
        <f t="shared" si="19"/>
        <v>Tr</v>
      </c>
      <c r="BD599">
        <f t="shared" si="20"/>
        <v>3</v>
      </c>
    </row>
    <row r="600" spans="1:56" x14ac:dyDescent="0.25">
      <c r="A600" s="19" t="s">
        <v>1501</v>
      </c>
      <c r="B600" s="19">
        <v>4.0999999999999996</v>
      </c>
      <c r="C600" s="19">
        <v>20130329</v>
      </c>
      <c r="D600" s="19" t="s">
        <v>41</v>
      </c>
      <c r="E600" s="19" t="s">
        <v>41</v>
      </c>
      <c r="F600" s="19">
        <v>2075005</v>
      </c>
      <c r="G600" s="19">
        <v>1</v>
      </c>
      <c r="H600" s="19">
        <v>2009</v>
      </c>
      <c r="I600" s="19">
        <v>20090828</v>
      </c>
      <c r="J600" s="19" t="s">
        <v>1501</v>
      </c>
      <c r="K600" s="19">
        <v>6</v>
      </c>
      <c r="L600" s="19">
        <v>35</v>
      </c>
      <c r="M600" s="19">
        <v>23</v>
      </c>
      <c r="N600" s="19">
        <v>17</v>
      </c>
      <c r="O600" s="19" t="s">
        <v>1502</v>
      </c>
      <c r="P600" s="19">
        <v>5</v>
      </c>
      <c r="Q600" s="19" t="s">
        <v>1518</v>
      </c>
      <c r="R600" s="19"/>
      <c r="S600" s="19">
        <v>5000</v>
      </c>
      <c r="T600" s="19" t="s">
        <v>110</v>
      </c>
      <c r="U600" s="19"/>
      <c r="V600" s="19"/>
      <c r="W600" s="19"/>
      <c r="X600" s="19">
        <v>700</v>
      </c>
      <c r="Y600" s="19">
        <v>0</v>
      </c>
      <c r="Z600" s="19">
        <v>1</v>
      </c>
      <c r="AA600" s="19" t="s">
        <v>48</v>
      </c>
      <c r="AB600" s="19">
        <v>1</v>
      </c>
      <c r="AC600" s="19">
        <v>633389</v>
      </c>
      <c r="AD600" s="19">
        <v>12</v>
      </c>
      <c r="AE600" s="19"/>
      <c r="AF600" s="19"/>
      <c r="AG600" s="19"/>
      <c r="AH600" s="19">
        <v>108885</v>
      </c>
      <c r="AI600" s="19">
        <v>1</v>
      </c>
      <c r="AJ600" s="19"/>
      <c r="AK600" s="19"/>
      <c r="AL600" s="19"/>
      <c r="AM600" s="19"/>
      <c r="AN600" s="19"/>
      <c r="AO600" s="19">
        <v>1.67</v>
      </c>
      <c r="AP600" s="19" t="s">
        <v>1519</v>
      </c>
      <c r="AQ600" s="19" t="s">
        <v>1502</v>
      </c>
      <c r="AR600" s="19" t="s">
        <v>1540</v>
      </c>
      <c r="AS600" s="19" t="s">
        <v>1562</v>
      </c>
      <c r="AT600" s="19" t="s">
        <v>1563</v>
      </c>
      <c r="AU600" s="19" t="s">
        <v>1564</v>
      </c>
      <c r="AV600" s="19" t="s">
        <v>1565</v>
      </c>
      <c r="AW600" s="19">
        <v>2006</v>
      </c>
      <c r="AX600" s="19">
        <v>3</v>
      </c>
      <c r="AY600" s="19" t="s">
        <v>1566</v>
      </c>
      <c r="AZ600" s="19" t="s">
        <v>1567</v>
      </c>
      <c r="BA600" s="19">
        <v>2007</v>
      </c>
      <c r="BB600" t="str">
        <f>VLOOKUP(AC600,CTCwiretagcode!A$2:C$708,3,FALSE)</f>
        <v>SAM</v>
      </c>
      <c r="BC600" t="str">
        <f t="shared" si="19"/>
        <v>Tr</v>
      </c>
      <c r="BD600">
        <f t="shared" si="20"/>
        <v>3</v>
      </c>
    </row>
    <row r="601" spans="1:56" x14ac:dyDescent="0.25">
      <c r="A601" s="19" t="s">
        <v>1501</v>
      </c>
      <c r="B601" s="19">
        <v>4.0999999999999996</v>
      </c>
      <c r="C601" s="19">
        <v>20130329</v>
      </c>
      <c r="D601" s="19" t="s">
        <v>41</v>
      </c>
      <c r="E601" s="19" t="s">
        <v>41</v>
      </c>
      <c r="F601" s="19">
        <v>2065999</v>
      </c>
      <c r="G601" s="19">
        <v>1</v>
      </c>
      <c r="H601" s="19">
        <v>2009</v>
      </c>
      <c r="I601" s="19">
        <v>20090901</v>
      </c>
      <c r="J601" s="19" t="s">
        <v>1501</v>
      </c>
      <c r="K601" s="19">
        <v>6</v>
      </c>
      <c r="L601" s="19">
        <v>36</v>
      </c>
      <c r="M601" s="19">
        <v>23</v>
      </c>
      <c r="N601" s="19">
        <v>17</v>
      </c>
      <c r="O601" s="19" t="s">
        <v>1502</v>
      </c>
      <c r="P601" s="19">
        <v>5</v>
      </c>
      <c r="Q601" s="19" t="s">
        <v>1518</v>
      </c>
      <c r="R601" s="19"/>
      <c r="S601" s="19">
        <v>5000</v>
      </c>
      <c r="T601" s="19" t="s">
        <v>110</v>
      </c>
      <c r="U601" s="19"/>
      <c r="V601" s="19"/>
      <c r="W601" s="19"/>
      <c r="X601" s="19">
        <v>730</v>
      </c>
      <c r="Y601" s="19">
        <v>0</v>
      </c>
      <c r="Z601" s="19">
        <v>1</v>
      </c>
      <c r="AA601" s="19" t="s">
        <v>48</v>
      </c>
      <c r="AB601" s="19">
        <v>1</v>
      </c>
      <c r="AC601" s="19">
        <v>633389</v>
      </c>
      <c r="AD601" s="19">
        <v>12</v>
      </c>
      <c r="AE601" s="19"/>
      <c r="AF601" s="19"/>
      <c r="AG601" s="19"/>
      <c r="AH601" s="19">
        <v>108887</v>
      </c>
      <c r="AI601" s="19">
        <v>1</v>
      </c>
      <c r="AJ601" s="19"/>
      <c r="AK601" s="19"/>
      <c r="AL601" s="19"/>
      <c r="AM601" s="19"/>
      <c r="AN601" s="19"/>
      <c r="AO601" s="19">
        <v>2.2599999999999998</v>
      </c>
      <c r="AP601" s="19" t="s">
        <v>1519</v>
      </c>
      <c r="AQ601" s="19" t="s">
        <v>1502</v>
      </c>
      <c r="AR601" s="19" t="s">
        <v>1540</v>
      </c>
      <c r="AS601" s="19" t="s">
        <v>1562</v>
      </c>
      <c r="AT601" s="19" t="s">
        <v>1563</v>
      </c>
      <c r="AU601" s="19" t="s">
        <v>1564</v>
      </c>
      <c r="AV601" s="19" t="s">
        <v>1565</v>
      </c>
      <c r="AW601" s="19">
        <v>2006</v>
      </c>
      <c r="AX601" s="19">
        <v>3</v>
      </c>
      <c r="AY601" s="19" t="s">
        <v>1566</v>
      </c>
      <c r="AZ601" s="19" t="s">
        <v>1567</v>
      </c>
      <c r="BA601" s="19">
        <v>2007</v>
      </c>
      <c r="BB601" t="str">
        <f>VLOOKUP(AC601,CTCwiretagcode!A$2:C$708,3,FALSE)</f>
        <v>SAM</v>
      </c>
      <c r="BC601" t="str">
        <f t="shared" si="19"/>
        <v>Tr</v>
      </c>
      <c r="BD601">
        <f t="shared" si="20"/>
        <v>3</v>
      </c>
    </row>
    <row r="602" spans="1:56" x14ac:dyDescent="0.25">
      <c r="A602" s="19" t="s">
        <v>1501</v>
      </c>
      <c r="B602" s="19">
        <v>4.0999999999999996</v>
      </c>
      <c r="C602" s="19">
        <v>20130329</v>
      </c>
      <c r="D602" s="19" t="s">
        <v>41</v>
      </c>
      <c r="E602" s="19" t="s">
        <v>41</v>
      </c>
      <c r="F602" s="19">
        <v>2066038</v>
      </c>
      <c r="G602" s="19">
        <v>1</v>
      </c>
      <c r="H602" s="19">
        <v>2009</v>
      </c>
      <c r="I602" s="19">
        <v>20090901</v>
      </c>
      <c r="J602" s="19" t="s">
        <v>1501</v>
      </c>
      <c r="K602" s="19">
        <v>6</v>
      </c>
      <c r="L602" s="19">
        <v>36</v>
      </c>
      <c r="M602" s="19">
        <v>23</v>
      </c>
      <c r="N602" s="19">
        <v>14</v>
      </c>
      <c r="O602" s="19" t="s">
        <v>1502</v>
      </c>
      <c r="P602" s="19">
        <v>5</v>
      </c>
      <c r="Q602" s="19" t="s">
        <v>1518</v>
      </c>
      <c r="R602" s="19"/>
      <c r="S602" s="19">
        <v>5000</v>
      </c>
      <c r="T602" s="19" t="s">
        <v>45</v>
      </c>
      <c r="U602" s="19"/>
      <c r="V602" s="19"/>
      <c r="W602" s="19"/>
      <c r="X602" s="19">
        <v>800</v>
      </c>
      <c r="Y602" s="19">
        <v>0</v>
      </c>
      <c r="Z602" s="19">
        <v>1</v>
      </c>
      <c r="AA602" s="19" t="s">
        <v>48</v>
      </c>
      <c r="AB602" s="19">
        <v>1</v>
      </c>
      <c r="AC602" s="19">
        <v>633389</v>
      </c>
      <c r="AD602" s="19">
        <v>12</v>
      </c>
      <c r="AE602" s="19"/>
      <c r="AF602" s="19"/>
      <c r="AG602" s="19"/>
      <c r="AH602" s="19">
        <v>108887</v>
      </c>
      <c r="AI602" s="19">
        <v>1</v>
      </c>
      <c r="AJ602" s="19"/>
      <c r="AK602" s="19"/>
      <c r="AL602" s="19"/>
      <c r="AM602" s="19"/>
      <c r="AN602" s="19"/>
      <c r="AO602" s="19">
        <v>2.2599999999999998</v>
      </c>
      <c r="AP602" s="19" t="s">
        <v>1519</v>
      </c>
      <c r="AQ602" s="19" t="s">
        <v>1502</v>
      </c>
      <c r="AR602" s="19" t="s">
        <v>1540</v>
      </c>
      <c r="AS602" s="19" t="s">
        <v>1562</v>
      </c>
      <c r="AT602" s="19" t="s">
        <v>1563</v>
      </c>
      <c r="AU602" s="19" t="s">
        <v>1564</v>
      </c>
      <c r="AV602" s="19" t="s">
        <v>1565</v>
      </c>
      <c r="AW602" s="19">
        <v>2006</v>
      </c>
      <c r="AX602" s="19">
        <v>3</v>
      </c>
      <c r="AY602" s="19" t="s">
        <v>1566</v>
      </c>
      <c r="AZ602" s="19" t="s">
        <v>1567</v>
      </c>
      <c r="BA602" s="19">
        <v>2007</v>
      </c>
      <c r="BB602" t="str">
        <f>VLOOKUP(AC602,CTCwiretagcode!A$2:C$708,3,FALSE)</f>
        <v>SAM</v>
      </c>
      <c r="BC602" t="str">
        <f t="shared" si="19"/>
        <v>NT</v>
      </c>
      <c r="BD602">
        <f t="shared" si="20"/>
        <v>3</v>
      </c>
    </row>
    <row r="603" spans="1:56" x14ac:dyDescent="0.25">
      <c r="A603" s="19" t="s">
        <v>1501</v>
      </c>
      <c r="B603" s="19">
        <v>4.0999999999999996</v>
      </c>
      <c r="C603" s="19">
        <v>20130329</v>
      </c>
      <c r="D603" s="19" t="s">
        <v>41</v>
      </c>
      <c r="E603" s="19" t="s">
        <v>41</v>
      </c>
      <c r="F603" s="19">
        <v>2075023</v>
      </c>
      <c r="G603" s="19">
        <v>1</v>
      </c>
      <c r="H603" s="19">
        <v>2009</v>
      </c>
      <c r="I603" s="19">
        <v>20090828</v>
      </c>
      <c r="J603" s="19" t="s">
        <v>1501</v>
      </c>
      <c r="K603" s="19">
        <v>6</v>
      </c>
      <c r="L603" s="19">
        <v>35</v>
      </c>
      <c r="M603" s="19">
        <v>23</v>
      </c>
      <c r="N603" s="19">
        <v>17</v>
      </c>
      <c r="O603" s="19" t="s">
        <v>1502</v>
      </c>
      <c r="P603" s="19">
        <v>5</v>
      </c>
      <c r="Q603" s="19" t="s">
        <v>1518</v>
      </c>
      <c r="R603" s="19"/>
      <c r="S603" s="19">
        <v>5000</v>
      </c>
      <c r="T603" s="19" t="s">
        <v>45</v>
      </c>
      <c r="U603" s="19"/>
      <c r="V603" s="19"/>
      <c r="W603" s="19"/>
      <c r="X603" s="19">
        <v>770</v>
      </c>
      <c r="Y603" s="19">
        <v>0</v>
      </c>
      <c r="Z603" s="19">
        <v>1</v>
      </c>
      <c r="AA603" s="19" t="s">
        <v>48</v>
      </c>
      <c r="AB603" s="19">
        <v>1</v>
      </c>
      <c r="AC603" s="19">
        <v>633389</v>
      </c>
      <c r="AD603" s="19">
        <v>12</v>
      </c>
      <c r="AE603" s="19"/>
      <c r="AF603" s="19"/>
      <c r="AG603" s="19"/>
      <c r="AH603" s="19">
        <v>108885</v>
      </c>
      <c r="AI603" s="19">
        <v>1</v>
      </c>
      <c r="AJ603" s="19"/>
      <c r="AK603" s="19"/>
      <c r="AL603" s="19"/>
      <c r="AM603" s="19"/>
      <c r="AN603" s="19"/>
      <c r="AO603" s="19">
        <v>1.67</v>
      </c>
      <c r="AP603" s="19" t="s">
        <v>1519</v>
      </c>
      <c r="AQ603" s="19" t="s">
        <v>1502</v>
      </c>
      <c r="AR603" s="19" t="s">
        <v>1540</v>
      </c>
      <c r="AS603" s="19" t="s">
        <v>1562</v>
      </c>
      <c r="AT603" s="19" t="s">
        <v>1563</v>
      </c>
      <c r="AU603" s="19" t="s">
        <v>1564</v>
      </c>
      <c r="AV603" s="19" t="s">
        <v>1565</v>
      </c>
      <c r="AW603" s="19">
        <v>2006</v>
      </c>
      <c r="AX603" s="19">
        <v>3</v>
      </c>
      <c r="AY603" s="19" t="s">
        <v>1566</v>
      </c>
      <c r="AZ603" s="19" t="s">
        <v>1567</v>
      </c>
      <c r="BA603" s="19">
        <v>2007</v>
      </c>
      <c r="BB603" t="str">
        <f>VLOOKUP(AC603,CTCwiretagcode!A$2:C$708,3,FALSE)</f>
        <v>SAM</v>
      </c>
      <c r="BC603" t="str">
        <f t="shared" si="19"/>
        <v>Tr</v>
      </c>
      <c r="BD603">
        <f t="shared" si="20"/>
        <v>3</v>
      </c>
    </row>
    <row r="604" spans="1:56" x14ac:dyDescent="0.25">
      <c r="A604" s="19" t="s">
        <v>1501</v>
      </c>
      <c r="B604" s="19">
        <v>4.0999999999999996</v>
      </c>
      <c r="C604" s="19">
        <v>20130329</v>
      </c>
      <c r="D604" s="19" t="s">
        <v>41</v>
      </c>
      <c r="E604" s="19" t="s">
        <v>41</v>
      </c>
      <c r="F604" s="19">
        <v>2075027</v>
      </c>
      <c r="G604" s="19">
        <v>1</v>
      </c>
      <c r="H604" s="19">
        <v>2009</v>
      </c>
      <c r="I604" s="19">
        <v>20090828</v>
      </c>
      <c r="J604" s="19" t="s">
        <v>1501</v>
      </c>
      <c r="K604" s="19">
        <v>6</v>
      </c>
      <c r="L604" s="19">
        <v>35</v>
      </c>
      <c r="M604" s="19">
        <v>23</v>
      </c>
      <c r="N604" s="19">
        <v>17</v>
      </c>
      <c r="O604" s="19" t="s">
        <v>1502</v>
      </c>
      <c r="P604" s="19">
        <v>5</v>
      </c>
      <c r="Q604" s="19" t="s">
        <v>1518</v>
      </c>
      <c r="R604" s="19"/>
      <c r="S604" s="19">
        <v>5000</v>
      </c>
      <c r="T604" s="19" t="s">
        <v>110</v>
      </c>
      <c r="U604" s="19"/>
      <c r="V604" s="19"/>
      <c r="W604" s="19"/>
      <c r="X604" s="19">
        <v>790</v>
      </c>
      <c r="Y604" s="19">
        <v>0</v>
      </c>
      <c r="Z604" s="19">
        <v>1</v>
      </c>
      <c r="AA604" s="19" t="s">
        <v>48</v>
      </c>
      <c r="AB604" s="19">
        <v>1</v>
      </c>
      <c r="AC604" s="19">
        <v>633389</v>
      </c>
      <c r="AD604" s="19">
        <v>12</v>
      </c>
      <c r="AE604" s="19"/>
      <c r="AF604" s="19"/>
      <c r="AG604" s="19"/>
      <c r="AH604" s="19">
        <v>108885</v>
      </c>
      <c r="AI604" s="19">
        <v>1</v>
      </c>
      <c r="AJ604" s="19"/>
      <c r="AK604" s="19"/>
      <c r="AL604" s="19"/>
      <c r="AM604" s="19"/>
      <c r="AN604" s="19"/>
      <c r="AO604" s="19">
        <v>1.67</v>
      </c>
      <c r="AP604" s="19" t="s">
        <v>1519</v>
      </c>
      <c r="AQ604" s="19" t="s">
        <v>1502</v>
      </c>
      <c r="AR604" s="19" t="s">
        <v>1540</v>
      </c>
      <c r="AS604" s="19" t="s">
        <v>1562</v>
      </c>
      <c r="AT604" s="19" t="s">
        <v>1563</v>
      </c>
      <c r="AU604" s="19" t="s">
        <v>1564</v>
      </c>
      <c r="AV604" s="19" t="s">
        <v>1565</v>
      </c>
      <c r="AW604" s="19">
        <v>2006</v>
      </c>
      <c r="AX604" s="19">
        <v>3</v>
      </c>
      <c r="AY604" s="19" t="s">
        <v>1566</v>
      </c>
      <c r="AZ604" s="19" t="s">
        <v>1567</v>
      </c>
      <c r="BA604" s="19">
        <v>2007</v>
      </c>
      <c r="BB604" t="str">
        <f>VLOOKUP(AC604,CTCwiretagcode!A$2:C$708,3,FALSE)</f>
        <v>SAM</v>
      </c>
      <c r="BC604" t="str">
        <f t="shared" si="19"/>
        <v>Tr</v>
      </c>
      <c r="BD604">
        <f t="shared" si="20"/>
        <v>3</v>
      </c>
    </row>
    <row r="605" spans="1:56" x14ac:dyDescent="0.25">
      <c r="A605" s="19" t="s">
        <v>1501</v>
      </c>
      <c r="B605" s="19">
        <v>4.0999999999999996</v>
      </c>
      <c r="C605" s="19">
        <v>20130329</v>
      </c>
      <c r="D605" s="19" t="s">
        <v>41</v>
      </c>
      <c r="E605" s="19" t="s">
        <v>41</v>
      </c>
      <c r="F605" s="19">
        <v>2065550</v>
      </c>
      <c r="G605" s="19">
        <v>1</v>
      </c>
      <c r="H605" s="19">
        <v>2009</v>
      </c>
      <c r="I605" s="19">
        <v>20090831</v>
      </c>
      <c r="J605" s="19" t="s">
        <v>1501</v>
      </c>
      <c r="K605" s="19">
        <v>6</v>
      </c>
      <c r="L605" s="19">
        <v>36</v>
      </c>
      <c r="M605" s="19">
        <v>23</v>
      </c>
      <c r="N605" s="19">
        <v>17</v>
      </c>
      <c r="O605" s="19" t="s">
        <v>1502</v>
      </c>
      <c r="P605" s="19">
        <v>5</v>
      </c>
      <c r="Q605" s="19" t="s">
        <v>1518</v>
      </c>
      <c r="R605" s="19"/>
      <c r="S605" s="19">
        <v>5000</v>
      </c>
      <c r="T605" s="19" t="s">
        <v>45</v>
      </c>
      <c r="U605" s="19"/>
      <c r="V605" s="19"/>
      <c r="W605" s="19"/>
      <c r="X605" s="19">
        <v>700</v>
      </c>
      <c r="Y605" s="19">
        <v>0</v>
      </c>
      <c r="Z605" s="19">
        <v>1</v>
      </c>
      <c r="AA605" s="19" t="s">
        <v>48</v>
      </c>
      <c r="AB605" s="19">
        <v>1</v>
      </c>
      <c r="AC605" s="19">
        <v>633389</v>
      </c>
      <c r="AD605" s="19">
        <v>12</v>
      </c>
      <c r="AE605" s="19"/>
      <c r="AF605" s="19"/>
      <c r="AG605" s="19"/>
      <c r="AH605" s="19">
        <v>108887</v>
      </c>
      <c r="AI605" s="19">
        <v>1</v>
      </c>
      <c r="AJ605" s="19"/>
      <c r="AK605" s="19"/>
      <c r="AL605" s="19"/>
      <c r="AM605" s="19"/>
      <c r="AN605" s="19"/>
      <c r="AO605" s="19">
        <v>2.2599999999999998</v>
      </c>
      <c r="AP605" s="19" t="s">
        <v>1519</v>
      </c>
      <c r="AQ605" s="19" t="s">
        <v>1502</v>
      </c>
      <c r="AR605" s="19" t="s">
        <v>1540</v>
      </c>
      <c r="AS605" s="19" t="s">
        <v>1562</v>
      </c>
      <c r="AT605" s="19" t="s">
        <v>1563</v>
      </c>
      <c r="AU605" s="19" t="s">
        <v>1564</v>
      </c>
      <c r="AV605" s="19" t="s">
        <v>1565</v>
      </c>
      <c r="AW605" s="19">
        <v>2006</v>
      </c>
      <c r="AX605" s="19">
        <v>3</v>
      </c>
      <c r="AY605" s="19" t="s">
        <v>1566</v>
      </c>
      <c r="AZ605" s="19" t="s">
        <v>1567</v>
      </c>
      <c r="BA605" s="19">
        <v>2007</v>
      </c>
      <c r="BB605" t="str">
        <f>VLOOKUP(AC605,CTCwiretagcode!A$2:C$708,3,FALSE)</f>
        <v>SAM</v>
      </c>
      <c r="BC605" t="str">
        <f t="shared" si="19"/>
        <v>Tr</v>
      </c>
      <c r="BD605">
        <f t="shared" si="20"/>
        <v>3</v>
      </c>
    </row>
    <row r="606" spans="1:56" x14ac:dyDescent="0.25">
      <c r="A606" s="19" t="s">
        <v>1501</v>
      </c>
      <c r="B606" s="19">
        <v>4.0999999999999996</v>
      </c>
      <c r="C606" s="19">
        <v>20130329</v>
      </c>
      <c r="D606" s="19" t="s">
        <v>41</v>
      </c>
      <c r="E606" s="19" t="s">
        <v>41</v>
      </c>
      <c r="F606" s="19">
        <v>2065559</v>
      </c>
      <c r="G606" s="19">
        <v>1</v>
      </c>
      <c r="H606" s="19">
        <v>2009</v>
      </c>
      <c r="I606" s="19">
        <v>20090831</v>
      </c>
      <c r="J606" s="19" t="s">
        <v>1501</v>
      </c>
      <c r="K606" s="19">
        <v>6</v>
      </c>
      <c r="L606" s="19">
        <v>36</v>
      </c>
      <c r="M606" s="19">
        <v>23</v>
      </c>
      <c r="N606" s="19">
        <v>17</v>
      </c>
      <c r="O606" s="19" t="s">
        <v>1502</v>
      </c>
      <c r="P606" s="19">
        <v>5</v>
      </c>
      <c r="Q606" s="19" t="s">
        <v>1518</v>
      </c>
      <c r="R606" s="19"/>
      <c r="S606" s="19">
        <v>5000</v>
      </c>
      <c r="T606" s="19" t="s">
        <v>45</v>
      </c>
      <c r="U606" s="19"/>
      <c r="V606" s="19"/>
      <c r="W606" s="19"/>
      <c r="X606" s="19">
        <v>700</v>
      </c>
      <c r="Y606" s="19">
        <v>0</v>
      </c>
      <c r="Z606" s="19">
        <v>1</v>
      </c>
      <c r="AA606" s="19" t="s">
        <v>48</v>
      </c>
      <c r="AB606" s="19">
        <v>1</v>
      </c>
      <c r="AC606" s="19">
        <v>633389</v>
      </c>
      <c r="AD606" s="19">
        <v>12</v>
      </c>
      <c r="AE606" s="19"/>
      <c r="AF606" s="19"/>
      <c r="AG606" s="19"/>
      <c r="AH606" s="19">
        <v>108887</v>
      </c>
      <c r="AI606" s="19">
        <v>1</v>
      </c>
      <c r="AJ606" s="19"/>
      <c r="AK606" s="19"/>
      <c r="AL606" s="19"/>
      <c r="AM606" s="19"/>
      <c r="AN606" s="19"/>
      <c r="AO606" s="19">
        <v>2.2599999999999998</v>
      </c>
      <c r="AP606" s="19" t="s">
        <v>1519</v>
      </c>
      <c r="AQ606" s="19" t="s">
        <v>1502</v>
      </c>
      <c r="AR606" s="19" t="s">
        <v>1540</v>
      </c>
      <c r="AS606" s="19" t="s">
        <v>1562</v>
      </c>
      <c r="AT606" s="19" t="s">
        <v>1563</v>
      </c>
      <c r="AU606" s="19" t="s">
        <v>1564</v>
      </c>
      <c r="AV606" s="19" t="s">
        <v>1565</v>
      </c>
      <c r="AW606" s="19">
        <v>2006</v>
      </c>
      <c r="AX606" s="19">
        <v>3</v>
      </c>
      <c r="AY606" s="19" t="s">
        <v>1566</v>
      </c>
      <c r="AZ606" s="19" t="s">
        <v>1567</v>
      </c>
      <c r="BA606" s="19">
        <v>2007</v>
      </c>
      <c r="BB606" t="str">
        <f>VLOOKUP(AC606,CTCwiretagcode!A$2:C$708,3,FALSE)</f>
        <v>SAM</v>
      </c>
      <c r="BC606" t="str">
        <f t="shared" si="19"/>
        <v>Tr</v>
      </c>
      <c r="BD606">
        <f t="shared" si="20"/>
        <v>3</v>
      </c>
    </row>
    <row r="607" spans="1:56" x14ac:dyDescent="0.25">
      <c r="A607" s="19" t="s">
        <v>1501</v>
      </c>
      <c r="B607" s="19">
        <v>4.0999999999999996</v>
      </c>
      <c r="C607" s="19">
        <v>20130329</v>
      </c>
      <c r="D607" s="19" t="s">
        <v>41</v>
      </c>
      <c r="E607" s="19" t="s">
        <v>41</v>
      </c>
      <c r="F607" s="19">
        <v>2065561</v>
      </c>
      <c r="G607" s="19">
        <v>1</v>
      </c>
      <c r="H607" s="19">
        <v>2009</v>
      </c>
      <c r="I607" s="19">
        <v>20090831</v>
      </c>
      <c r="J607" s="19" t="s">
        <v>1501</v>
      </c>
      <c r="K607" s="19">
        <v>6</v>
      </c>
      <c r="L607" s="19">
        <v>36</v>
      </c>
      <c r="M607" s="19">
        <v>23</v>
      </c>
      <c r="N607" s="19">
        <v>17</v>
      </c>
      <c r="O607" s="19" t="s">
        <v>1502</v>
      </c>
      <c r="P607" s="19">
        <v>5</v>
      </c>
      <c r="Q607" s="19" t="s">
        <v>1518</v>
      </c>
      <c r="R607" s="19"/>
      <c r="S607" s="19">
        <v>5000</v>
      </c>
      <c r="T607" s="19" t="s">
        <v>45</v>
      </c>
      <c r="U607" s="19"/>
      <c r="V607" s="19"/>
      <c r="W607" s="19"/>
      <c r="X607" s="19">
        <v>700</v>
      </c>
      <c r="Y607" s="19">
        <v>0</v>
      </c>
      <c r="Z607" s="19">
        <v>1</v>
      </c>
      <c r="AA607" s="19" t="s">
        <v>48</v>
      </c>
      <c r="AB607" s="19">
        <v>1</v>
      </c>
      <c r="AC607" s="19">
        <v>633389</v>
      </c>
      <c r="AD607" s="19">
        <v>12</v>
      </c>
      <c r="AE607" s="19"/>
      <c r="AF607" s="19"/>
      <c r="AG607" s="19"/>
      <c r="AH607" s="19">
        <v>108887</v>
      </c>
      <c r="AI607" s="19">
        <v>1</v>
      </c>
      <c r="AJ607" s="19"/>
      <c r="AK607" s="19"/>
      <c r="AL607" s="19"/>
      <c r="AM607" s="19"/>
      <c r="AN607" s="19"/>
      <c r="AO607" s="19">
        <v>2.2599999999999998</v>
      </c>
      <c r="AP607" s="19" t="s">
        <v>1519</v>
      </c>
      <c r="AQ607" s="19" t="s">
        <v>1502</v>
      </c>
      <c r="AR607" s="19" t="s">
        <v>1540</v>
      </c>
      <c r="AS607" s="19" t="s">
        <v>1562</v>
      </c>
      <c r="AT607" s="19" t="s">
        <v>1563</v>
      </c>
      <c r="AU607" s="19" t="s">
        <v>1564</v>
      </c>
      <c r="AV607" s="19" t="s">
        <v>1565</v>
      </c>
      <c r="AW607" s="19">
        <v>2006</v>
      </c>
      <c r="AX607" s="19">
        <v>3</v>
      </c>
      <c r="AY607" s="19" t="s">
        <v>1566</v>
      </c>
      <c r="AZ607" s="19" t="s">
        <v>1567</v>
      </c>
      <c r="BA607" s="19">
        <v>2007</v>
      </c>
      <c r="BB607" t="str">
        <f>VLOOKUP(AC607,CTCwiretagcode!A$2:C$708,3,FALSE)</f>
        <v>SAM</v>
      </c>
      <c r="BC607" t="str">
        <f t="shared" si="19"/>
        <v>Tr</v>
      </c>
      <c r="BD607">
        <f t="shared" si="20"/>
        <v>3</v>
      </c>
    </row>
    <row r="608" spans="1:56" x14ac:dyDescent="0.25">
      <c r="A608" s="19" t="s">
        <v>1501</v>
      </c>
      <c r="B608" s="19">
        <v>4.0999999999999996</v>
      </c>
      <c r="C608" s="19">
        <v>20130329</v>
      </c>
      <c r="D608" s="19" t="s">
        <v>41</v>
      </c>
      <c r="E608" s="19" t="s">
        <v>41</v>
      </c>
      <c r="F608" s="19">
        <v>2063913</v>
      </c>
      <c r="G608" s="19">
        <v>1</v>
      </c>
      <c r="H608" s="19">
        <v>2009</v>
      </c>
      <c r="I608" s="19">
        <v>20090831</v>
      </c>
      <c r="J608" s="19" t="s">
        <v>1501</v>
      </c>
      <c r="K608" s="19">
        <v>6</v>
      </c>
      <c r="L608" s="19">
        <v>36</v>
      </c>
      <c r="M608" s="19">
        <v>23</v>
      </c>
      <c r="N608" s="19">
        <v>17</v>
      </c>
      <c r="O608" s="19" t="s">
        <v>1502</v>
      </c>
      <c r="P608" s="19">
        <v>5</v>
      </c>
      <c r="Q608" s="19" t="s">
        <v>1518</v>
      </c>
      <c r="R608" s="19"/>
      <c r="S608" s="19">
        <v>5000</v>
      </c>
      <c r="T608" s="19" t="s">
        <v>45</v>
      </c>
      <c r="U608" s="19"/>
      <c r="V608" s="19"/>
      <c r="W608" s="19"/>
      <c r="X608" s="19">
        <v>700</v>
      </c>
      <c r="Y608" s="19">
        <v>0</v>
      </c>
      <c r="Z608" s="19">
        <v>1</v>
      </c>
      <c r="AA608" s="19" t="s">
        <v>48</v>
      </c>
      <c r="AB608" s="19">
        <v>1</v>
      </c>
      <c r="AC608" s="19">
        <v>633389</v>
      </c>
      <c r="AD608" s="19">
        <v>12</v>
      </c>
      <c r="AE608" s="19"/>
      <c r="AF608" s="19"/>
      <c r="AG608" s="19"/>
      <c r="AH608" s="19">
        <v>108887</v>
      </c>
      <c r="AI608" s="19">
        <v>1</v>
      </c>
      <c r="AJ608" s="19"/>
      <c r="AK608" s="19"/>
      <c r="AL608" s="19"/>
      <c r="AM608" s="19"/>
      <c r="AN608" s="19"/>
      <c r="AO608" s="19">
        <v>2.2599999999999998</v>
      </c>
      <c r="AP608" s="19" t="s">
        <v>1519</v>
      </c>
      <c r="AQ608" s="19" t="s">
        <v>1502</v>
      </c>
      <c r="AR608" s="19" t="s">
        <v>1540</v>
      </c>
      <c r="AS608" s="19" t="s">
        <v>1562</v>
      </c>
      <c r="AT608" s="19" t="s">
        <v>1563</v>
      </c>
      <c r="AU608" s="19" t="s">
        <v>1564</v>
      </c>
      <c r="AV608" s="19" t="s">
        <v>1565</v>
      </c>
      <c r="AW608" s="19">
        <v>2006</v>
      </c>
      <c r="AX608" s="19">
        <v>3</v>
      </c>
      <c r="AY608" s="19" t="s">
        <v>1566</v>
      </c>
      <c r="AZ608" s="19" t="s">
        <v>1567</v>
      </c>
      <c r="BA608" s="19">
        <v>2007</v>
      </c>
      <c r="BB608" t="str">
        <f>VLOOKUP(AC608,CTCwiretagcode!A$2:C$708,3,FALSE)</f>
        <v>SAM</v>
      </c>
      <c r="BC608" t="str">
        <f t="shared" si="19"/>
        <v>Tr</v>
      </c>
      <c r="BD608">
        <f t="shared" si="20"/>
        <v>3</v>
      </c>
    </row>
    <row r="609" spans="1:56" x14ac:dyDescent="0.25">
      <c r="A609" s="19" t="s">
        <v>1501</v>
      </c>
      <c r="B609" s="19">
        <v>4.0999999999999996</v>
      </c>
      <c r="C609" s="19">
        <v>20130329</v>
      </c>
      <c r="D609" s="19" t="s">
        <v>41</v>
      </c>
      <c r="E609" s="19" t="s">
        <v>41</v>
      </c>
      <c r="F609" s="19">
        <v>2063929</v>
      </c>
      <c r="G609" s="19">
        <v>1</v>
      </c>
      <c r="H609" s="19">
        <v>2009</v>
      </c>
      <c r="I609" s="19">
        <v>20090831</v>
      </c>
      <c r="J609" s="19" t="s">
        <v>1501</v>
      </c>
      <c r="K609" s="19">
        <v>6</v>
      </c>
      <c r="L609" s="19">
        <v>36</v>
      </c>
      <c r="M609" s="19">
        <v>23</v>
      </c>
      <c r="N609" s="19">
        <v>17</v>
      </c>
      <c r="O609" s="19" t="s">
        <v>1502</v>
      </c>
      <c r="P609" s="19">
        <v>5</v>
      </c>
      <c r="Q609" s="19" t="s">
        <v>1518</v>
      </c>
      <c r="R609" s="19"/>
      <c r="S609" s="19">
        <v>5000</v>
      </c>
      <c r="T609" s="19" t="s">
        <v>45</v>
      </c>
      <c r="U609" s="19"/>
      <c r="V609" s="19"/>
      <c r="W609" s="19"/>
      <c r="X609" s="19">
        <v>740</v>
      </c>
      <c r="Y609" s="19">
        <v>0</v>
      </c>
      <c r="Z609" s="19">
        <v>1</v>
      </c>
      <c r="AA609" s="19" t="s">
        <v>48</v>
      </c>
      <c r="AB609" s="19">
        <v>1</v>
      </c>
      <c r="AC609" s="19">
        <v>633389</v>
      </c>
      <c r="AD609" s="19">
        <v>12</v>
      </c>
      <c r="AE609" s="19"/>
      <c r="AF609" s="19"/>
      <c r="AG609" s="19"/>
      <c r="AH609" s="19">
        <v>108887</v>
      </c>
      <c r="AI609" s="19">
        <v>1</v>
      </c>
      <c r="AJ609" s="19"/>
      <c r="AK609" s="19"/>
      <c r="AL609" s="19"/>
      <c r="AM609" s="19"/>
      <c r="AN609" s="19"/>
      <c r="AO609" s="19">
        <v>2.2599999999999998</v>
      </c>
      <c r="AP609" s="19" t="s">
        <v>1519</v>
      </c>
      <c r="AQ609" s="19" t="s">
        <v>1502</v>
      </c>
      <c r="AR609" s="19" t="s">
        <v>1540</v>
      </c>
      <c r="AS609" s="19" t="s">
        <v>1562</v>
      </c>
      <c r="AT609" s="19" t="s">
        <v>1563</v>
      </c>
      <c r="AU609" s="19" t="s">
        <v>1564</v>
      </c>
      <c r="AV609" s="19" t="s">
        <v>1565</v>
      </c>
      <c r="AW609" s="19">
        <v>2006</v>
      </c>
      <c r="AX609" s="19">
        <v>3</v>
      </c>
      <c r="AY609" s="19" t="s">
        <v>1566</v>
      </c>
      <c r="AZ609" s="19" t="s">
        <v>1567</v>
      </c>
      <c r="BA609" s="19">
        <v>2007</v>
      </c>
      <c r="BB609" t="str">
        <f>VLOOKUP(AC609,CTCwiretagcode!A$2:C$708,3,FALSE)</f>
        <v>SAM</v>
      </c>
      <c r="BC609" t="str">
        <f t="shared" si="19"/>
        <v>Tr</v>
      </c>
      <c r="BD609">
        <f t="shared" si="20"/>
        <v>3</v>
      </c>
    </row>
    <row r="610" spans="1:56" x14ac:dyDescent="0.25">
      <c r="A610" s="19" t="s">
        <v>1501</v>
      </c>
      <c r="B610" s="19">
        <v>4.0999999999999996</v>
      </c>
      <c r="C610" s="19">
        <v>20130329</v>
      </c>
      <c r="D610" s="19" t="s">
        <v>41</v>
      </c>
      <c r="E610" s="19" t="s">
        <v>41</v>
      </c>
      <c r="F610" s="19">
        <v>2066057</v>
      </c>
      <c r="G610" s="19">
        <v>1</v>
      </c>
      <c r="H610" s="19">
        <v>2009</v>
      </c>
      <c r="I610" s="19">
        <v>20090902</v>
      </c>
      <c r="J610" s="19" t="s">
        <v>1501</v>
      </c>
      <c r="K610" s="19">
        <v>6</v>
      </c>
      <c r="L610" s="19">
        <v>36</v>
      </c>
      <c r="M610" s="19">
        <v>23</v>
      </c>
      <c r="N610" s="19">
        <v>17</v>
      </c>
      <c r="O610" s="19" t="s">
        <v>1502</v>
      </c>
      <c r="P610" s="19">
        <v>5</v>
      </c>
      <c r="Q610" s="19" t="s">
        <v>1518</v>
      </c>
      <c r="R610" s="19"/>
      <c r="S610" s="19">
        <v>5000</v>
      </c>
      <c r="T610" s="19" t="s">
        <v>45</v>
      </c>
      <c r="U610" s="19"/>
      <c r="V610" s="19"/>
      <c r="W610" s="19"/>
      <c r="X610" s="19">
        <v>710</v>
      </c>
      <c r="Y610" s="19">
        <v>0</v>
      </c>
      <c r="Z610" s="19">
        <v>1</v>
      </c>
      <c r="AA610" s="19" t="s">
        <v>48</v>
      </c>
      <c r="AB610" s="19">
        <v>1</v>
      </c>
      <c r="AC610" s="19">
        <v>633389</v>
      </c>
      <c r="AD610" s="19">
        <v>12</v>
      </c>
      <c r="AE610" s="19"/>
      <c r="AF610" s="19"/>
      <c r="AG610" s="19"/>
      <c r="AH610" s="19">
        <v>108887</v>
      </c>
      <c r="AI610" s="19">
        <v>1</v>
      </c>
      <c r="AJ610" s="19"/>
      <c r="AK610" s="19"/>
      <c r="AL610" s="19"/>
      <c r="AM610" s="19"/>
      <c r="AN610" s="19"/>
      <c r="AO610" s="19">
        <v>2.2599999999999998</v>
      </c>
      <c r="AP610" s="19" t="s">
        <v>1519</v>
      </c>
      <c r="AQ610" s="19" t="s">
        <v>1502</v>
      </c>
      <c r="AR610" s="19" t="s">
        <v>1540</v>
      </c>
      <c r="AS610" s="19" t="s">
        <v>1562</v>
      </c>
      <c r="AT610" s="19" t="s">
        <v>1563</v>
      </c>
      <c r="AU610" s="19" t="s">
        <v>1564</v>
      </c>
      <c r="AV610" s="19" t="s">
        <v>1565</v>
      </c>
      <c r="AW610" s="19">
        <v>2006</v>
      </c>
      <c r="AX610" s="19">
        <v>3</v>
      </c>
      <c r="AY610" s="19" t="s">
        <v>1566</v>
      </c>
      <c r="AZ610" s="19" t="s">
        <v>1567</v>
      </c>
      <c r="BA610" s="19">
        <v>2007</v>
      </c>
      <c r="BB610" t="str">
        <f>VLOOKUP(AC610,CTCwiretagcode!A$2:C$708,3,FALSE)</f>
        <v>SAM</v>
      </c>
      <c r="BC610" t="str">
        <f t="shared" si="19"/>
        <v>Tr</v>
      </c>
      <c r="BD610">
        <f t="shared" si="20"/>
        <v>3</v>
      </c>
    </row>
    <row r="611" spans="1:56" x14ac:dyDescent="0.25">
      <c r="A611" s="19" t="s">
        <v>1501</v>
      </c>
      <c r="B611" s="19">
        <v>4.0999999999999996</v>
      </c>
      <c r="C611" s="19">
        <v>20130329</v>
      </c>
      <c r="D611" s="19" t="s">
        <v>41</v>
      </c>
      <c r="E611" s="19" t="s">
        <v>41</v>
      </c>
      <c r="F611" s="19">
        <v>2066058</v>
      </c>
      <c r="G611" s="19">
        <v>1</v>
      </c>
      <c r="H611" s="19">
        <v>2009</v>
      </c>
      <c r="I611" s="19">
        <v>20090902</v>
      </c>
      <c r="J611" s="19" t="s">
        <v>1501</v>
      </c>
      <c r="K611" s="19">
        <v>6</v>
      </c>
      <c r="L611" s="19">
        <v>36</v>
      </c>
      <c r="M611" s="19">
        <v>23</v>
      </c>
      <c r="N611" s="19">
        <v>17</v>
      </c>
      <c r="O611" s="19" t="s">
        <v>1502</v>
      </c>
      <c r="P611" s="19">
        <v>5</v>
      </c>
      <c r="Q611" s="19" t="s">
        <v>1518</v>
      </c>
      <c r="R611" s="19"/>
      <c r="S611" s="19">
        <v>5000</v>
      </c>
      <c r="T611" s="19" t="s">
        <v>45</v>
      </c>
      <c r="U611" s="19"/>
      <c r="V611" s="19"/>
      <c r="W611" s="19"/>
      <c r="X611" s="19">
        <v>700</v>
      </c>
      <c r="Y611" s="19">
        <v>0</v>
      </c>
      <c r="Z611" s="19">
        <v>1</v>
      </c>
      <c r="AA611" s="19" t="s">
        <v>48</v>
      </c>
      <c r="AB611" s="19">
        <v>1</v>
      </c>
      <c r="AC611" s="19">
        <v>633389</v>
      </c>
      <c r="AD611" s="19">
        <v>12</v>
      </c>
      <c r="AE611" s="19"/>
      <c r="AF611" s="19"/>
      <c r="AG611" s="19"/>
      <c r="AH611" s="19">
        <v>108887</v>
      </c>
      <c r="AI611" s="19">
        <v>1</v>
      </c>
      <c r="AJ611" s="19"/>
      <c r="AK611" s="19"/>
      <c r="AL611" s="19"/>
      <c r="AM611" s="19"/>
      <c r="AN611" s="19"/>
      <c r="AO611" s="19">
        <v>2.2599999999999998</v>
      </c>
      <c r="AP611" s="19" t="s">
        <v>1519</v>
      </c>
      <c r="AQ611" s="19" t="s">
        <v>1502</v>
      </c>
      <c r="AR611" s="19" t="s">
        <v>1540</v>
      </c>
      <c r="AS611" s="19" t="s">
        <v>1562</v>
      </c>
      <c r="AT611" s="19" t="s">
        <v>1563</v>
      </c>
      <c r="AU611" s="19" t="s">
        <v>1564</v>
      </c>
      <c r="AV611" s="19" t="s">
        <v>1565</v>
      </c>
      <c r="AW611" s="19">
        <v>2006</v>
      </c>
      <c r="AX611" s="19">
        <v>3</v>
      </c>
      <c r="AY611" s="19" t="s">
        <v>1566</v>
      </c>
      <c r="AZ611" s="19" t="s">
        <v>1567</v>
      </c>
      <c r="BA611" s="19">
        <v>2007</v>
      </c>
      <c r="BB611" t="str">
        <f>VLOOKUP(AC611,CTCwiretagcode!A$2:C$708,3,FALSE)</f>
        <v>SAM</v>
      </c>
      <c r="BC611" t="str">
        <f t="shared" si="19"/>
        <v>Tr</v>
      </c>
      <c r="BD611">
        <f t="shared" si="20"/>
        <v>3</v>
      </c>
    </row>
    <row r="612" spans="1:56" x14ac:dyDescent="0.25">
      <c r="A612" s="19" t="s">
        <v>1501</v>
      </c>
      <c r="B612" s="19">
        <v>4.0999999999999996</v>
      </c>
      <c r="C612" s="19">
        <v>20130329</v>
      </c>
      <c r="D612" s="19" t="s">
        <v>41</v>
      </c>
      <c r="E612" s="19" t="s">
        <v>41</v>
      </c>
      <c r="F612" s="19">
        <v>2068589</v>
      </c>
      <c r="G612" s="19">
        <v>1</v>
      </c>
      <c r="H612" s="19">
        <v>2009</v>
      </c>
      <c r="I612" s="19">
        <v>20090904</v>
      </c>
      <c r="J612" s="19" t="s">
        <v>1501</v>
      </c>
      <c r="K612" s="19">
        <v>6</v>
      </c>
      <c r="L612" s="19">
        <v>36</v>
      </c>
      <c r="M612" s="19">
        <v>23</v>
      </c>
      <c r="N612" s="19">
        <v>49</v>
      </c>
      <c r="O612" s="19" t="s">
        <v>1502</v>
      </c>
      <c r="P612" s="19">
        <v>5</v>
      </c>
      <c r="Q612" s="19" t="s">
        <v>1518</v>
      </c>
      <c r="R612" s="19"/>
      <c r="S612" s="19">
        <v>5000</v>
      </c>
      <c r="T612" s="19" t="s">
        <v>45</v>
      </c>
      <c r="U612" s="19"/>
      <c r="V612" s="19"/>
      <c r="W612" s="19"/>
      <c r="X612" s="19">
        <v>730</v>
      </c>
      <c r="Y612" s="19">
        <v>0</v>
      </c>
      <c r="Z612" s="19">
        <v>1</v>
      </c>
      <c r="AA612" s="19" t="s">
        <v>48</v>
      </c>
      <c r="AB612" s="19">
        <v>1</v>
      </c>
      <c r="AC612" s="19">
        <v>633389</v>
      </c>
      <c r="AD612" s="19">
        <v>12</v>
      </c>
      <c r="AE612" s="19"/>
      <c r="AF612" s="19"/>
      <c r="AG612" s="19"/>
      <c r="AH612" s="19">
        <v>108887</v>
      </c>
      <c r="AI612" s="19">
        <v>1</v>
      </c>
      <c r="AJ612" s="19"/>
      <c r="AK612" s="19"/>
      <c r="AL612" s="19"/>
      <c r="AM612" s="19"/>
      <c r="AN612" s="19"/>
      <c r="AO612" s="19">
        <v>2.2599999999999998</v>
      </c>
      <c r="AP612" s="19" t="s">
        <v>1519</v>
      </c>
      <c r="AQ612" s="19" t="s">
        <v>1502</v>
      </c>
      <c r="AR612" s="19" t="s">
        <v>1540</v>
      </c>
      <c r="AS612" s="19" t="s">
        <v>1562</v>
      </c>
      <c r="AT612" s="19" t="s">
        <v>1563</v>
      </c>
      <c r="AU612" s="19" t="s">
        <v>1564</v>
      </c>
      <c r="AV612" s="19" t="s">
        <v>1565</v>
      </c>
      <c r="AW612" s="19">
        <v>2006</v>
      </c>
      <c r="AX612" s="19">
        <v>3</v>
      </c>
      <c r="AY612" s="19" t="s">
        <v>1566</v>
      </c>
      <c r="AZ612" s="19" t="s">
        <v>1567</v>
      </c>
      <c r="BA612" s="19">
        <v>2007</v>
      </c>
      <c r="BB612" t="str">
        <f>VLOOKUP(AC612,CTCwiretagcode!A$2:C$708,3,FALSE)</f>
        <v>SAM</v>
      </c>
      <c r="BC612" t="str">
        <f t="shared" si="19"/>
        <v>mix</v>
      </c>
      <c r="BD612">
        <f t="shared" si="20"/>
        <v>3</v>
      </c>
    </row>
    <row r="613" spans="1:56" x14ac:dyDescent="0.25">
      <c r="A613" s="19" t="s">
        <v>1501</v>
      </c>
      <c r="B613" s="19">
        <v>4.0999999999999996</v>
      </c>
      <c r="C613" s="19">
        <v>20130329</v>
      </c>
      <c r="D613" s="19" t="s">
        <v>41</v>
      </c>
      <c r="E613" s="19" t="s">
        <v>41</v>
      </c>
      <c r="F613" s="19">
        <v>2068592</v>
      </c>
      <c r="G613" s="19">
        <v>1</v>
      </c>
      <c r="H613" s="19">
        <v>2009</v>
      </c>
      <c r="I613" s="19">
        <v>20090904</v>
      </c>
      <c r="J613" s="19" t="s">
        <v>1501</v>
      </c>
      <c r="K613" s="19">
        <v>6</v>
      </c>
      <c r="L613" s="19">
        <v>36</v>
      </c>
      <c r="M613" s="19">
        <v>23</v>
      </c>
      <c r="N613" s="19">
        <v>49</v>
      </c>
      <c r="O613" s="19" t="s">
        <v>1502</v>
      </c>
      <c r="P613" s="19">
        <v>5</v>
      </c>
      <c r="Q613" s="19" t="s">
        <v>1518</v>
      </c>
      <c r="R613" s="19"/>
      <c r="S613" s="19">
        <v>5000</v>
      </c>
      <c r="T613" s="19" t="s">
        <v>45</v>
      </c>
      <c r="U613" s="19"/>
      <c r="V613" s="19"/>
      <c r="W613" s="19"/>
      <c r="X613" s="19">
        <v>710</v>
      </c>
      <c r="Y613" s="19">
        <v>0</v>
      </c>
      <c r="Z613" s="19">
        <v>1</v>
      </c>
      <c r="AA613" s="19" t="s">
        <v>48</v>
      </c>
      <c r="AB613" s="19">
        <v>1</v>
      </c>
      <c r="AC613" s="19">
        <v>633389</v>
      </c>
      <c r="AD613" s="19">
        <v>12</v>
      </c>
      <c r="AE613" s="19"/>
      <c r="AF613" s="19"/>
      <c r="AG613" s="19"/>
      <c r="AH613" s="19">
        <v>108887</v>
      </c>
      <c r="AI613" s="19">
        <v>1</v>
      </c>
      <c r="AJ613" s="19"/>
      <c r="AK613" s="19"/>
      <c r="AL613" s="19"/>
      <c r="AM613" s="19"/>
      <c r="AN613" s="19"/>
      <c r="AO613" s="19">
        <v>2.2599999999999998</v>
      </c>
      <c r="AP613" s="19" t="s">
        <v>1519</v>
      </c>
      <c r="AQ613" s="19" t="s">
        <v>1502</v>
      </c>
      <c r="AR613" s="19" t="s">
        <v>1540</v>
      </c>
      <c r="AS613" s="19" t="s">
        <v>1562</v>
      </c>
      <c r="AT613" s="19" t="s">
        <v>1563</v>
      </c>
      <c r="AU613" s="19" t="s">
        <v>1564</v>
      </c>
      <c r="AV613" s="19" t="s">
        <v>1565</v>
      </c>
      <c r="AW613" s="19">
        <v>2006</v>
      </c>
      <c r="AX613" s="19">
        <v>3</v>
      </c>
      <c r="AY613" s="19" t="s">
        <v>1566</v>
      </c>
      <c r="AZ613" s="19" t="s">
        <v>1567</v>
      </c>
      <c r="BA613" s="19">
        <v>2007</v>
      </c>
      <c r="BB613" t="str">
        <f>VLOOKUP(AC613,CTCwiretagcode!A$2:C$708,3,FALSE)</f>
        <v>SAM</v>
      </c>
      <c r="BC613" t="str">
        <f t="shared" si="19"/>
        <v>mix</v>
      </c>
      <c r="BD613">
        <f t="shared" si="20"/>
        <v>3</v>
      </c>
    </row>
    <row r="614" spans="1:56" x14ac:dyDescent="0.25">
      <c r="A614" s="19" t="s">
        <v>1501</v>
      </c>
      <c r="B614" s="19">
        <v>4.0999999999999996</v>
      </c>
      <c r="C614" s="19">
        <v>20130329</v>
      </c>
      <c r="D614" s="19" t="s">
        <v>41</v>
      </c>
      <c r="E614" s="19" t="s">
        <v>41</v>
      </c>
      <c r="F614" s="19">
        <v>2068593</v>
      </c>
      <c r="G614" s="19">
        <v>1</v>
      </c>
      <c r="H614" s="19">
        <v>2009</v>
      </c>
      <c r="I614" s="19">
        <v>20090904</v>
      </c>
      <c r="J614" s="19" t="s">
        <v>1501</v>
      </c>
      <c r="K614" s="19">
        <v>6</v>
      </c>
      <c r="L614" s="19">
        <v>36</v>
      </c>
      <c r="M614" s="19">
        <v>23</v>
      </c>
      <c r="N614" s="19">
        <v>49</v>
      </c>
      <c r="O614" s="19" t="s">
        <v>1502</v>
      </c>
      <c r="P614" s="19">
        <v>5</v>
      </c>
      <c r="Q614" s="19" t="s">
        <v>1518</v>
      </c>
      <c r="R614" s="19"/>
      <c r="S614" s="19">
        <v>5000</v>
      </c>
      <c r="T614" s="19" t="s">
        <v>110</v>
      </c>
      <c r="U614" s="19"/>
      <c r="V614" s="19"/>
      <c r="W614" s="19"/>
      <c r="X614" s="19">
        <v>720</v>
      </c>
      <c r="Y614" s="19">
        <v>0</v>
      </c>
      <c r="Z614" s="19">
        <v>1</v>
      </c>
      <c r="AA614" s="19" t="s">
        <v>48</v>
      </c>
      <c r="AB614" s="19">
        <v>1</v>
      </c>
      <c r="AC614" s="19">
        <v>633389</v>
      </c>
      <c r="AD614" s="19">
        <v>12</v>
      </c>
      <c r="AE614" s="19"/>
      <c r="AF614" s="19"/>
      <c r="AG614" s="19"/>
      <c r="AH614" s="19">
        <v>108887</v>
      </c>
      <c r="AI614" s="19">
        <v>1</v>
      </c>
      <c r="AJ614" s="19"/>
      <c r="AK614" s="19"/>
      <c r="AL614" s="19"/>
      <c r="AM614" s="19"/>
      <c r="AN614" s="19"/>
      <c r="AO614" s="19">
        <v>2.2599999999999998</v>
      </c>
      <c r="AP614" s="19" t="s">
        <v>1519</v>
      </c>
      <c r="AQ614" s="19" t="s">
        <v>1502</v>
      </c>
      <c r="AR614" s="19" t="s">
        <v>1540</v>
      </c>
      <c r="AS614" s="19" t="s">
        <v>1562</v>
      </c>
      <c r="AT614" s="19" t="s">
        <v>1563</v>
      </c>
      <c r="AU614" s="19" t="s">
        <v>1564</v>
      </c>
      <c r="AV614" s="19" t="s">
        <v>1565</v>
      </c>
      <c r="AW614" s="19">
        <v>2006</v>
      </c>
      <c r="AX614" s="19">
        <v>3</v>
      </c>
      <c r="AY614" s="19" t="s">
        <v>1566</v>
      </c>
      <c r="AZ614" s="19" t="s">
        <v>1567</v>
      </c>
      <c r="BA614" s="19">
        <v>2007</v>
      </c>
      <c r="BB614" t="str">
        <f>VLOOKUP(AC614,CTCwiretagcode!A$2:C$708,3,FALSE)</f>
        <v>SAM</v>
      </c>
      <c r="BC614" t="str">
        <f t="shared" si="19"/>
        <v>mix</v>
      </c>
      <c r="BD614">
        <f t="shared" si="20"/>
        <v>3</v>
      </c>
    </row>
    <row r="615" spans="1:56" x14ac:dyDescent="0.25">
      <c r="A615" s="19" t="s">
        <v>1501</v>
      </c>
      <c r="B615" s="19">
        <v>4.0999999999999996</v>
      </c>
      <c r="C615" s="19">
        <v>20130329</v>
      </c>
      <c r="D615" s="19" t="s">
        <v>41</v>
      </c>
      <c r="E615" s="19" t="s">
        <v>41</v>
      </c>
      <c r="F615" s="19">
        <v>2068597</v>
      </c>
      <c r="G615" s="19">
        <v>1</v>
      </c>
      <c r="H615" s="19">
        <v>2009</v>
      </c>
      <c r="I615" s="19">
        <v>20090904</v>
      </c>
      <c r="J615" s="19" t="s">
        <v>1501</v>
      </c>
      <c r="K615" s="19">
        <v>6</v>
      </c>
      <c r="L615" s="19">
        <v>36</v>
      </c>
      <c r="M615" s="19">
        <v>23</v>
      </c>
      <c r="N615" s="19">
        <v>49</v>
      </c>
      <c r="O615" s="19" t="s">
        <v>1502</v>
      </c>
      <c r="P615" s="19">
        <v>5</v>
      </c>
      <c r="Q615" s="19" t="s">
        <v>1518</v>
      </c>
      <c r="R615" s="19"/>
      <c r="S615" s="19">
        <v>5000</v>
      </c>
      <c r="T615" s="19" t="s">
        <v>45</v>
      </c>
      <c r="U615" s="19"/>
      <c r="V615" s="19"/>
      <c r="W615" s="19"/>
      <c r="X615" s="19">
        <v>750</v>
      </c>
      <c r="Y615" s="19">
        <v>0</v>
      </c>
      <c r="Z615" s="19">
        <v>1</v>
      </c>
      <c r="AA615" s="19" t="s">
        <v>48</v>
      </c>
      <c r="AB615" s="19">
        <v>1</v>
      </c>
      <c r="AC615" s="19">
        <v>633389</v>
      </c>
      <c r="AD615" s="19">
        <v>12</v>
      </c>
      <c r="AE615" s="19"/>
      <c r="AF615" s="19"/>
      <c r="AG615" s="19"/>
      <c r="AH615" s="19">
        <v>108887</v>
      </c>
      <c r="AI615" s="19">
        <v>1</v>
      </c>
      <c r="AJ615" s="19"/>
      <c r="AK615" s="19"/>
      <c r="AL615" s="19"/>
      <c r="AM615" s="19"/>
      <c r="AN615" s="19"/>
      <c r="AO615" s="19">
        <v>2.2599999999999998</v>
      </c>
      <c r="AP615" s="19" t="s">
        <v>1519</v>
      </c>
      <c r="AQ615" s="19" t="s">
        <v>1502</v>
      </c>
      <c r="AR615" s="19" t="s">
        <v>1540</v>
      </c>
      <c r="AS615" s="19" t="s">
        <v>1562</v>
      </c>
      <c r="AT615" s="19" t="s">
        <v>1563</v>
      </c>
      <c r="AU615" s="19" t="s">
        <v>1564</v>
      </c>
      <c r="AV615" s="19" t="s">
        <v>1565</v>
      </c>
      <c r="AW615" s="19">
        <v>2006</v>
      </c>
      <c r="AX615" s="19">
        <v>3</v>
      </c>
      <c r="AY615" s="19" t="s">
        <v>1566</v>
      </c>
      <c r="AZ615" s="19" t="s">
        <v>1567</v>
      </c>
      <c r="BA615" s="19">
        <v>2007</v>
      </c>
      <c r="BB615" t="str">
        <f>VLOOKUP(AC615,CTCwiretagcode!A$2:C$708,3,FALSE)</f>
        <v>SAM</v>
      </c>
      <c r="BC615" t="str">
        <f t="shared" si="19"/>
        <v>mix</v>
      </c>
      <c r="BD615">
        <f t="shared" si="20"/>
        <v>3</v>
      </c>
    </row>
    <row r="616" spans="1:56" x14ac:dyDescent="0.25">
      <c r="A616" s="19" t="s">
        <v>1501</v>
      </c>
      <c r="B616" s="19">
        <v>4.0999999999999996</v>
      </c>
      <c r="C616" s="19">
        <v>20130329</v>
      </c>
      <c r="D616" s="19" t="s">
        <v>41</v>
      </c>
      <c r="E616" s="19" t="s">
        <v>41</v>
      </c>
      <c r="F616" s="19">
        <v>2068604</v>
      </c>
      <c r="G616" s="19">
        <v>1</v>
      </c>
      <c r="H616" s="19">
        <v>2009</v>
      </c>
      <c r="I616" s="19">
        <v>20090904</v>
      </c>
      <c r="J616" s="19" t="s">
        <v>1501</v>
      </c>
      <c r="K616" s="19">
        <v>6</v>
      </c>
      <c r="L616" s="19">
        <v>36</v>
      </c>
      <c r="M616" s="19">
        <v>23</v>
      </c>
      <c r="N616" s="19">
        <v>49</v>
      </c>
      <c r="O616" s="19" t="s">
        <v>1502</v>
      </c>
      <c r="P616" s="19">
        <v>5</v>
      </c>
      <c r="Q616" s="19" t="s">
        <v>1518</v>
      </c>
      <c r="R616" s="19"/>
      <c r="S616" s="19">
        <v>5000</v>
      </c>
      <c r="T616" s="19" t="s">
        <v>110</v>
      </c>
      <c r="U616" s="19"/>
      <c r="V616" s="19"/>
      <c r="W616" s="19"/>
      <c r="X616" s="19">
        <v>760</v>
      </c>
      <c r="Y616" s="19">
        <v>0</v>
      </c>
      <c r="Z616" s="19">
        <v>1</v>
      </c>
      <c r="AA616" s="19" t="s">
        <v>48</v>
      </c>
      <c r="AB616" s="19">
        <v>1</v>
      </c>
      <c r="AC616" s="19">
        <v>633389</v>
      </c>
      <c r="AD616" s="19">
        <v>12</v>
      </c>
      <c r="AE616" s="19"/>
      <c r="AF616" s="19"/>
      <c r="AG616" s="19"/>
      <c r="AH616" s="19">
        <v>108887</v>
      </c>
      <c r="AI616" s="19">
        <v>1</v>
      </c>
      <c r="AJ616" s="19"/>
      <c r="AK616" s="19"/>
      <c r="AL616" s="19"/>
      <c r="AM616" s="19"/>
      <c r="AN616" s="19"/>
      <c r="AO616" s="19">
        <v>2.2599999999999998</v>
      </c>
      <c r="AP616" s="19" t="s">
        <v>1519</v>
      </c>
      <c r="AQ616" s="19" t="s">
        <v>1502</v>
      </c>
      <c r="AR616" s="19" t="s">
        <v>1540</v>
      </c>
      <c r="AS616" s="19" t="s">
        <v>1562</v>
      </c>
      <c r="AT616" s="19" t="s">
        <v>1563</v>
      </c>
      <c r="AU616" s="19" t="s">
        <v>1564</v>
      </c>
      <c r="AV616" s="19" t="s">
        <v>1565</v>
      </c>
      <c r="AW616" s="19">
        <v>2006</v>
      </c>
      <c r="AX616" s="19">
        <v>3</v>
      </c>
      <c r="AY616" s="19" t="s">
        <v>1566</v>
      </c>
      <c r="AZ616" s="19" t="s">
        <v>1567</v>
      </c>
      <c r="BA616" s="19">
        <v>2007</v>
      </c>
      <c r="BB616" t="str">
        <f>VLOOKUP(AC616,CTCwiretagcode!A$2:C$708,3,FALSE)</f>
        <v>SAM</v>
      </c>
      <c r="BC616" t="str">
        <f t="shared" si="19"/>
        <v>mix</v>
      </c>
      <c r="BD616">
        <f t="shared" si="20"/>
        <v>3</v>
      </c>
    </row>
    <row r="617" spans="1:56" x14ac:dyDescent="0.25">
      <c r="A617" s="19" t="s">
        <v>1501</v>
      </c>
      <c r="B617" s="19">
        <v>4.0999999999999996</v>
      </c>
      <c r="C617" s="19">
        <v>20130329</v>
      </c>
      <c r="D617" s="19" t="s">
        <v>41</v>
      </c>
      <c r="E617" s="19" t="s">
        <v>41</v>
      </c>
      <c r="F617" s="19">
        <v>2065640</v>
      </c>
      <c r="G617" s="19">
        <v>1</v>
      </c>
      <c r="H617" s="19">
        <v>2009</v>
      </c>
      <c r="I617" s="19">
        <v>20090909</v>
      </c>
      <c r="J617" s="19" t="s">
        <v>1501</v>
      </c>
      <c r="K617" s="19">
        <v>6</v>
      </c>
      <c r="L617" s="19">
        <v>37</v>
      </c>
      <c r="M617" s="19">
        <v>23</v>
      </c>
      <c r="N617" s="19">
        <v>49</v>
      </c>
      <c r="O617" s="19" t="s">
        <v>1502</v>
      </c>
      <c r="P617" s="19">
        <v>5</v>
      </c>
      <c r="Q617" s="19" t="s">
        <v>1518</v>
      </c>
      <c r="R617" s="19"/>
      <c r="S617" s="19">
        <v>5000</v>
      </c>
      <c r="T617" s="19" t="s">
        <v>45</v>
      </c>
      <c r="U617" s="19"/>
      <c r="V617" s="19"/>
      <c r="W617" s="19"/>
      <c r="X617" s="19">
        <v>800</v>
      </c>
      <c r="Y617" s="19">
        <v>0</v>
      </c>
      <c r="Z617" s="19">
        <v>1</v>
      </c>
      <c r="AA617" s="19" t="s">
        <v>48</v>
      </c>
      <c r="AB617" s="19">
        <v>1</v>
      </c>
      <c r="AC617" s="19">
        <v>633389</v>
      </c>
      <c r="AD617" s="19">
        <v>12</v>
      </c>
      <c r="AE617" s="19"/>
      <c r="AF617" s="19"/>
      <c r="AG617" s="19"/>
      <c r="AH617" s="19">
        <v>108888</v>
      </c>
      <c r="AI617" s="19">
        <v>1</v>
      </c>
      <c r="AJ617" s="19"/>
      <c r="AK617" s="19"/>
      <c r="AL617" s="19"/>
      <c r="AM617" s="19"/>
      <c r="AN617" s="19"/>
      <c r="AO617" s="19">
        <v>3.54</v>
      </c>
      <c r="AP617" s="19" t="s">
        <v>1519</v>
      </c>
      <c r="AQ617" s="19" t="s">
        <v>1502</v>
      </c>
      <c r="AR617" s="19" t="s">
        <v>1540</v>
      </c>
      <c r="AS617" s="19" t="s">
        <v>1562</v>
      </c>
      <c r="AT617" s="19" t="s">
        <v>1563</v>
      </c>
      <c r="AU617" s="19" t="s">
        <v>1564</v>
      </c>
      <c r="AV617" s="19" t="s">
        <v>1565</v>
      </c>
      <c r="AW617" s="19">
        <v>2006</v>
      </c>
      <c r="AX617" s="19">
        <v>3</v>
      </c>
      <c r="AY617" s="19" t="s">
        <v>1566</v>
      </c>
      <c r="AZ617" s="19" t="s">
        <v>1567</v>
      </c>
      <c r="BA617" s="19">
        <v>2007</v>
      </c>
      <c r="BB617" t="str">
        <f>VLOOKUP(AC617,CTCwiretagcode!A$2:C$708,3,FALSE)</f>
        <v>SAM</v>
      </c>
      <c r="BC617" t="str">
        <f t="shared" si="19"/>
        <v>mix</v>
      </c>
      <c r="BD617">
        <f t="shared" si="20"/>
        <v>3</v>
      </c>
    </row>
    <row r="618" spans="1:56" x14ac:dyDescent="0.25">
      <c r="A618" s="19" t="s">
        <v>1501</v>
      </c>
      <c r="B618" s="19">
        <v>4.0999999999999996</v>
      </c>
      <c r="C618" s="19">
        <v>20130329</v>
      </c>
      <c r="D618" s="19" t="s">
        <v>41</v>
      </c>
      <c r="E618" s="19" t="s">
        <v>41</v>
      </c>
      <c r="F618" s="19">
        <v>2064324</v>
      </c>
      <c r="G618" s="19">
        <v>1</v>
      </c>
      <c r="H618" s="19">
        <v>2009</v>
      </c>
      <c r="I618" s="19">
        <v>20090910</v>
      </c>
      <c r="J618" s="19" t="s">
        <v>1501</v>
      </c>
      <c r="K618" s="19">
        <v>6</v>
      </c>
      <c r="L618" s="19">
        <v>37</v>
      </c>
      <c r="M618" s="19">
        <v>23</v>
      </c>
      <c r="N618" s="19">
        <v>17</v>
      </c>
      <c r="O618" s="19" t="s">
        <v>1502</v>
      </c>
      <c r="P618" s="19">
        <v>5</v>
      </c>
      <c r="Q618" s="19" t="s">
        <v>1518</v>
      </c>
      <c r="R618" s="19"/>
      <c r="S618" s="19">
        <v>5000</v>
      </c>
      <c r="T618" s="19" t="s">
        <v>45</v>
      </c>
      <c r="U618" s="19"/>
      <c r="V618" s="19"/>
      <c r="W618" s="19"/>
      <c r="X618" s="19">
        <v>710</v>
      </c>
      <c r="Y618" s="19">
        <v>0</v>
      </c>
      <c r="Z618" s="19">
        <v>1</v>
      </c>
      <c r="AA618" s="19" t="s">
        <v>48</v>
      </c>
      <c r="AB618" s="19">
        <v>1</v>
      </c>
      <c r="AC618" s="19">
        <v>633389</v>
      </c>
      <c r="AD618" s="19">
        <v>12</v>
      </c>
      <c r="AE618" s="19"/>
      <c r="AF618" s="19"/>
      <c r="AG618" s="19"/>
      <c r="AH618" s="19">
        <v>108888</v>
      </c>
      <c r="AI618" s="19">
        <v>1</v>
      </c>
      <c r="AJ618" s="19"/>
      <c r="AK618" s="19"/>
      <c r="AL618" s="19"/>
      <c r="AM618" s="19"/>
      <c r="AN618" s="19"/>
      <c r="AO618" s="19">
        <v>3.54</v>
      </c>
      <c r="AP618" s="19" t="s">
        <v>1519</v>
      </c>
      <c r="AQ618" s="19" t="s">
        <v>1502</v>
      </c>
      <c r="AR618" s="19" t="s">
        <v>1540</v>
      </c>
      <c r="AS618" s="19" t="s">
        <v>1562</v>
      </c>
      <c r="AT618" s="19" t="s">
        <v>1563</v>
      </c>
      <c r="AU618" s="19" t="s">
        <v>1564</v>
      </c>
      <c r="AV618" s="19" t="s">
        <v>1565</v>
      </c>
      <c r="AW618" s="19">
        <v>2006</v>
      </c>
      <c r="AX618" s="19">
        <v>3</v>
      </c>
      <c r="AY618" s="19" t="s">
        <v>1566</v>
      </c>
      <c r="AZ618" s="19" t="s">
        <v>1567</v>
      </c>
      <c r="BA618" s="19">
        <v>2007</v>
      </c>
      <c r="BB618" t="str">
        <f>VLOOKUP(AC618,CTCwiretagcode!A$2:C$708,3,FALSE)</f>
        <v>SAM</v>
      </c>
      <c r="BC618" t="str">
        <f t="shared" si="19"/>
        <v>Tr</v>
      </c>
      <c r="BD618">
        <f t="shared" si="20"/>
        <v>3</v>
      </c>
    </row>
    <row r="619" spans="1:56" x14ac:dyDescent="0.25">
      <c r="A619" s="19" t="s">
        <v>1501</v>
      </c>
      <c r="B619" s="19">
        <v>4.0999999999999996</v>
      </c>
      <c r="C619" s="19">
        <v>20130329</v>
      </c>
      <c r="D619" s="19" t="s">
        <v>41</v>
      </c>
      <c r="E619" s="19" t="s">
        <v>41</v>
      </c>
      <c r="F619" s="19">
        <v>2066668</v>
      </c>
      <c r="G619" s="19">
        <v>1</v>
      </c>
      <c r="H619" s="19">
        <v>2009</v>
      </c>
      <c r="I619" s="19">
        <v>20090824</v>
      </c>
      <c r="J619" s="19" t="s">
        <v>1501</v>
      </c>
      <c r="K619" s="19">
        <v>6</v>
      </c>
      <c r="L619" s="19">
        <v>35</v>
      </c>
      <c r="M619" s="19">
        <v>23</v>
      </c>
      <c r="N619" s="19">
        <v>17</v>
      </c>
      <c r="O619" s="19" t="s">
        <v>1502</v>
      </c>
      <c r="P619" s="19">
        <v>5</v>
      </c>
      <c r="Q619" s="19" t="s">
        <v>1503</v>
      </c>
      <c r="R619" s="19"/>
      <c r="S619" s="19">
        <v>5000</v>
      </c>
      <c r="T619" s="19" t="s">
        <v>45</v>
      </c>
      <c r="U619" s="19"/>
      <c r="V619" s="19"/>
      <c r="W619" s="19"/>
      <c r="X619" s="19">
        <v>780</v>
      </c>
      <c r="Y619" s="19">
        <v>0</v>
      </c>
      <c r="Z619" s="19">
        <v>1</v>
      </c>
      <c r="AA619" s="19" t="s">
        <v>48</v>
      </c>
      <c r="AB619" s="19">
        <v>1</v>
      </c>
      <c r="AC619" s="19">
        <v>633389</v>
      </c>
      <c r="AD619" s="19">
        <v>12</v>
      </c>
      <c r="AE619" s="19"/>
      <c r="AF619" s="19"/>
      <c r="AG619" s="19"/>
      <c r="AH619" s="19">
        <v>108875</v>
      </c>
      <c r="AI619" s="19">
        <v>1</v>
      </c>
      <c r="AJ619" s="19"/>
      <c r="AK619" s="19"/>
      <c r="AL619" s="19"/>
      <c r="AM619" s="19"/>
      <c r="AN619" s="19"/>
      <c r="AO619" s="19">
        <v>1.01</v>
      </c>
      <c r="AP619" s="19" t="s">
        <v>1504</v>
      </c>
      <c r="AQ619" s="19" t="s">
        <v>1502</v>
      </c>
      <c r="AR619" s="19" t="s">
        <v>1540</v>
      </c>
      <c r="AS619" s="19" t="s">
        <v>1562</v>
      </c>
      <c r="AT619" s="19" t="s">
        <v>1563</v>
      </c>
      <c r="AU619" s="19" t="s">
        <v>1564</v>
      </c>
      <c r="AV619" s="19" t="s">
        <v>1565</v>
      </c>
      <c r="AW619" s="19">
        <v>2006</v>
      </c>
      <c r="AX619" s="19">
        <v>3</v>
      </c>
      <c r="AY619" s="19" t="s">
        <v>1566</v>
      </c>
      <c r="AZ619" s="19" t="s">
        <v>1567</v>
      </c>
      <c r="BA619" s="19">
        <v>2007</v>
      </c>
      <c r="BB619" t="str">
        <f>VLOOKUP(AC619,CTCwiretagcode!A$2:C$708,3,FALSE)</f>
        <v>SAM</v>
      </c>
      <c r="BC619" t="str">
        <f t="shared" si="19"/>
        <v>Tr</v>
      </c>
      <c r="BD619">
        <f t="shared" si="20"/>
        <v>3</v>
      </c>
    </row>
    <row r="620" spans="1:56" x14ac:dyDescent="0.25">
      <c r="A620" s="19" t="s">
        <v>1501</v>
      </c>
      <c r="B620" s="19">
        <v>4.0999999999999996</v>
      </c>
      <c r="C620" s="19">
        <v>20130329</v>
      </c>
      <c r="D620" s="19" t="s">
        <v>41</v>
      </c>
      <c r="E620" s="19" t="s">
        <v>41</v>
      </c>
      <c r="F620" s="19">
        <v>2066673</v>
      </c>
      <c r="G620" s="19">
        <v>1</v>
      </c>
      <c r="H620" s="19">
        <v>2009</v>
      </c>
      <c r="I620" s="19">
        <v>20090824</v>
      </c>
      <c r="J620" s="19" t="s">
        <v>1501</v>
      </c>
      <c r="K620" s="19">
        <v>6</v>
      </c>
      <c r="L620" s="19">
        <v>35</v>
      </c>
      <c r="M620" s="19">
        <v>23</v>
      </c>
      <c r="N620" s="19">
        <v>17</v>
      </c>
      <c r="O620" s="19" t="s">
        <v>1502</v>
      </c>
      <c r="P620" s="19">
        <v>5</v>
      </c>
      <c r="Q620" s="19" t="s">
        <v>1503</v>
      </c>
      <c r="R620" s="19"/>
      <c r="S620" s="19">
        <v>5000</v>
      </c>
      <c r="T620" s="19" t="s">
        <v>45</v>
      </c>
      <c r="U620" s="19"/>
      <c r="V620" s="19"/>
      <c r="W620" s="19"/>
      <c r="X620" s="19">
        <v>730</v>
      </c>
      <c r="Y620" s="19">
        <v>0</v>
      </c>
      <c r="Z620" s="19">
        <v>1</v>
      </c>
      <c r="AA620" s="19" t="s">
        <v>48</v>
      </c>
      <c r="AB620" s="19">
        <v>1</v>
      </c>
      <c r="AC620" s="19">
        <v>633389</v>
      </c>
      <c r="AD620" s="19">
        <v>12</v>
      </c>
      <c r="AE620" s="19"/>
      <c r="AF620" s="19"/>
      <c r="AG620" s="19"/>
      <c r="AH620" s="19">
        <v>108875</v>
      </c>
      <c r="AI620" s="19">
        <v>1</v>
      </c>
      <c r="AJ620" s="19"/>
      <c r="AK620" s="19"/>
      <c r="AL620" s="19"/>
      <c r="AM620" s="19"/>
      <c r="AN620" s="19"/>
      <c r="AO620" s="19">
        <v>1.01</v>
      </c>
      <c r="AP620" s="19" t="s">
        <v>1504</v>
      </c>
      <c r="AQ620" s="19" t="s">
        <v>1502</v>
      </c>
      <c r="AR620" s="19" t="s">
        <v>1540</v>
      </c>
      <c r="AS620" s="19" t="s">
        <v>1562</v>
      </c>
      <c r="AT620" s="19" t="s">
        <v>1563</v>
      </c>
      <c r="AU620" s="19" t="s">
        <v>1564</v>
      </c>
      <c r="AV620" s="19" t="s">
        <v>1565</v>
      </c>
      <c r="AW620" s="19">
        <v>2006</v>
      </c>
      <c r="AX620" s="19">
        <v>3</v>
      </c>
      <c r="AY620" s="19" t="s">
        <v>1566</v>
      </c>
      <c r="AZ620" s="19" t="s">
        <v>1567</v>
      </c>
      <c r="BA620" s="19">
        <v>2007</v>
      </c>
      <c r="BB620" t="str">
        <f>VLOOKUP(AC620,CTCwiretagcode!A$2:C$708,3,FALSE)</f>
        <v>SAM</v>
      </c>
      <c r="BC620" t="str">
        <f t="shared" si="19"/>
        <v>Tr</v>
      </c>
      <c r="BD620">
        <f t="shared" si="20"/>
        <v>3</v>
      </c>
    </row>
    <row r="621" spans="1:56" x14ac:dyDescent="0.25">
      <c r="A621" s="19" t="s">
        <v>1501</v>
      </c>
      <c r="B621" s="19">
        <v>4.0999999999999996</v>
      </c>
      <c r="C621" s="19">
        <v>20130329</v>
      </c>
      <c r="D621" s="19" t="s">
        <v>41</v>
      </c>
      <c r="E621" s="19" t="s">
        <v>41</v>
      </c>
      <c r="F621" s="19">
        <v>2071460</v>
      </c>
      <c r="G621" s="19">
        <v>1</v>
      </c>
      <c r="H621" s="19">
        <v>2009</v>
      </c>
      <c r="I621" s="19">
        <v>20090825</v>
      </c>
      <c r="J621" s="19" t="s">
        <v>1501</v>
      </c>
      <c r="K621" s="19">
        <v>6</v>
      </c>
      <c r="L621" s="19">
        <v>35</v>
      </c>
      <c r="M621" s="19">
        <v>23</v>
      </c>
      <c r="N621" s="19">
        <v>17</v>
      </c>
      <c r="O621" s="19" t="s">
        <v>1502</v>
      </c>
      <c r="P621" s="19">
        <v>5</v>
      </c>
      <c r="Q621" s="19" t="s">
        <v>1503</v>
      </c>
      <c r="R621" s="19"/>
      <c r="S621" s="19">
        <v>5000</v>
      </c>
      <c r="T621" s="19" t="s">
        <v>45</v>
      </c>
      <c r="U621" s="19"/>
      <c r="V621" s="19"/>
      <c r="W621" s="19"/>
      <c r="X621" s="19">
        <v>780</v>
      </c>
      <c r="Y621" s="19">
        <v>0</v>
      </c>
      <c r="Z621" s="19">
        <v>1</v>
      </c>
      <c r="AA621" s="19" t="s">
        <v>48</v>
      </c>
      <c r="AB621" s="19">
        <v>1</v>
      </c>
      <c r="AC621" s="19">
        <v>633389</v>
      </c>
      <c r="AD621" s="19">
        <v>12</v>
      </c>
      <c r="AE621" s="19"/>
      <c r="AF621" s="19"/>
      <c r="AG621" s="19"/>
      <c r="AH621" s="19">
        <v>108875</v>
      </c>
      <c r="AI621" s="19">
        <v>1</v>
      </c>
      <c r="AJ621" s="19"/>
      <c r="AK621" s="19"/>
      <c r="AL621" s="19"/>
      <c r="AM621" s="19"/>
      <c r="AN621" s="19"/>
      <c r="AO621" s="19">
        <v>1.01</v>
      </c>
      <c r="AP621" s="19" t="s">
        <v>1504</v>
      </c>
      <c r="AQ621" s="19" t="s">
        <v>1502</v>
      </c>
      <c r="AR621" s="19" t="s">
        <v>1540</v>
      </c>
      <c r="AS621" s="19" t="s">
        <v>1562</v>
      </c>
      <c r="AT621" s="19" t="s">
        <v>1563</v>
      </c>
      <c r="AU621" s="19" t="s">
        <v>1564</v>
      </c>
      <c r="AV621" s="19" t="s">
        <v>1565</v>
      </c>
      <c r="AW621" s="19">
        <v>2006</v>
      </c>
      <c r="AX621" s="19">
        <v>3</v>
      </c>
      <c r="AY621" s="19" t="s">
        <v>1566</v>
      </c>
      <c r="AZ621" s="19" t="s">
        <v>1567</v>
      </c>
      <c r="BA621" s="19">
        <v>2007</v>
      </c>
      <c r="BB621" t="str">
        <f>VLOOKUP(AC621,CTCwiretagcode!A$2:C$708,3,FALSE)</f>
        <v>SAM</v>
      </c>
      <c r="BC621" t="str">
        <f t="shared" si="19"/>
        <v>Tr</v>
      </c>
      <c r="BD621">
        <f t="shared" si="20"/>
        <v>3</v>
      </c>
    </row>
    <row r="622" spans="1:56" x14ac:dyDescent="0.25">
      <c r="A622" s="19" t="s">
        <v>1501</v>
      </c>
      <c r="B622" s="19">
        <v>4.0999999999999996</v>
      </c>
      <c r="C622" s="19">
        <v>20130329</v>
      </c>
      <c r="D622" s="19" t="s">
        <v>41</v>
      </c>
      <c r="E622" s="19" t="s">
        <v>41</v>
      </c>
      <c r="F622" s="19">
        <v>2071481</v>
      </c>
      <c r="G622" s="19">
        <v>1</v>
      </c>
      <c r="H622" s="19">
        <v>2009</v>
      </c>
      <c r="I622" s="19">
        <v>20090825</v>
      </c>
      <c r="J622" s="19" t="s">
        <v>1501</v>
      </c>
      <c r="K622" s="19">
        <v>6</v>
      </c>
      <c r="L622" s="19">
        <v>35</v>
      </c>
      <c r="M622" s="19">
        <v>23</v>
      </c>
      <c r="N622" s="19">
        <v>17</v>
      </c>
      <c r="O622" s="19" t="s">
        <v>1502</v>
      </c>
      <c r="P622" s="19">
        <v>5</v>
      </c>
      <c r="Q622" s="19" t="s">
        <v>1503</v>
      </c>
      <c r="R622" s="19"/>
      <c r="S622" s="19">
        <v>5000</v>
      </c>
      <c r="T622" s="19" t="s">
        <v>45</v>
      </c>
      <c r="U622" s="19"/>
      <c r="V622" s="19"/>
      <c r="W622" s="19"/>
      <c r="X622" s="19">
        <v>830</v>
      </c>
      <c r="Y622" s="19">
        <v>0</v>
      </c>
      <c r="Z622" s="19">
        <v>1</v>
      </c>
      <c r="AA622" s="19" t="s">
        <v>48</v>
      </c>
      <c r="AB622" s="19">
        <v>1</v>
      </c>
      <c r="AC622" s="19">
        <v>633389</v>
      </c>
      <c r="AD622" s="19">
        <v>12</v>
      </c>
      <c r="AE622" s="19"/>
      <c r="AF622" s="19"/>
      <c r="AG622" s="19"/>
      <c r="AH622" s="19">
        <v>108875</v>
      </c>
      <c r="AI622" s="19">
        <v>1</v>
      </c>
      <c r="AJ622" s="19"/>
      <c r="AK622" s="19"/>
      <c r="AL622" s="19"/>
      <c r="AM622" s="19"/>
      <c r="AN622" s="19"/>
      <c r="AO622" s="19">
        <v>1.01</v>
      </c>
      <c r="AP622" s="19" t="s">
        <v>1504</v>
      </c>
      <c r="AQ622" s="19" t="s">
        <v>1502</v>
      </c>
      <c r="AR622" s="19" t="s">
        <v>1540</v>
      </c>
      <c r="AS622" s="19" t="s">
        <v>1562</v>
      </c>
      <c r="AT622" s="19" t="s">
        <v>1563</v>
      </c>
      <c r="AU622" s="19" t="s">
        <v>1564</v>
      </c>
      <c r="AV622" s="19" t="s">
        <v>1565</v>
      </c>
      <c r="AW622" s="19">
        <v>2006</v>
      </c>
      <c r="AX622" s="19">
        <v>3</v>
      </c>
      <c r="AY622" s="19" t="s">
        <v>1566</v>
      </c>
      <c r="AZ622" s="19" t="s">
        <v>1567</v>
      </c>
      <c r="BA622" s="19">
        <v>2007</v>
      </c>
      <c r="BB622" t="str">
        <f>VLOOKUP(AC622,CTCwiretagcode!A$2:C$708,3,FALSE)</f>
        <v>SAM</v>
      </c>
      <c r="BC622" t="str">
        <f t="shared" si="19"/>
        <v>Tr</v>
      </c>
      <c r="BD622">
        <f t="shared" si="20"/>
        <v>3</v>
      </c>
    </row>
    <row r="623" spans="1:56" x14ac:dyDescent="0.25">
      <c r="A623" s="19" t="s">
        <v>1501</v>
      </c>
      <c r="B623" s="19">
        <v>4.0999999999999996</v>
      </c>
      <c r="C623" s="19">
        <v>20130329</v>
      </c>
      <c r="D623" s="19" t="s">
        <v>41</v>
      </c>
      <c r="E623" s="19" t="s">
        <v>41</v>
      </c>
      <c r="F623" s="19">
        <v>2071486</v>
      </c>
      <c r="G623" s="19">
        <v>1</v>
      </c>
      <c r="H623" s="19">
        <v>2009</v>
      </c>
      <c r="I623" s="19">
        <v>20090825</v>
      </c>
      <c r="J623" s="19" t="s">
        <v>1501</v>
      </c>
      <c r="K623" s="19">
        <v>6</v>
      </c>
      <c r="L623" s="19">
        <v>35</v>
      </c>
      <c r="M623" s="19">
        <v>23</v>
      </c>
      <c r="N623" s="19">
        <v>17</v>
      </c>
      <c r="O623" s="19" t="s">
        <v>1502</v>
      </c>
      <c r="P623" s="19">
        <v>5</v>
      </c>
      <c r="Q623" s="19" t="s">
        <v>1503</v>
      </c>
      <c r="R623" s="19"/>
      <c r="S623" s="19">
        <v>5000</v>
      </c>
      <c r="T623" s="19" t="s">
        <v>45</v>
      </c>
      <c r="U623" s="19"/>
      <c r="V623" s="19"/>
      <c r="W623" s="19"/>
      <c r="X623" s="19">
        <v>710</v>
      </c>
      <c r="Y623" s="19">
        <v>0</v>
      </c>
      <c r="Z623" s="19">
        <v>1</v>
      </c>
      <c r="AA623" s="19" t="s">
        <v>48</v>
      </c>
      <c r="AB623" s="19">
        <v>1</v>
      </c>
      <c r="AC623" s="19">
        <v>633389</v>
      </c>
      <c r="AD623" s="19">
        <v>12</v>
      </c>
      <c r="AE623" s="19"/>
      <c r="AF623" s="19"/>
      <c r="AG623" s="19"/>
      <c r="AH623" s="19">
        <v>108875</v>
      </c>
      <c r="AI623" s="19">
        <v>1</v>
      </c>
      <c r="AJ623" s="19"/>
      <c r="AK623" s="19"/>
      <c r="AL623" s="19"/>
      <c r="AM623" s="19"/>
      <c r="AN623" s="19"/>
      <c r="AO623" s="19">
        <v>1.01</v>
      </c>
      <c r="AP623" s="19" t="s">
        <v>1504</v>
      </c>
      <c r="AQ623" s="19" t="s">
        <v>1502</v>
      </c>
      <c r="AR623" s="19" t="s">
        <v>1540</v>
      </c>
      <c r="AS623" s="19" t="s">
        <v>1562</v>
      </c>
      <c r="AT623" s="19" t="s">
        <v>1563</v>
      </c>
      <c r="AU623" s="19" t="s">
        <v>1564</v>
      </c>
      <c r="AV623" s="19" t="s">
        <v>1565</v>
      </c>
      <c r="AW623" s="19">
        <v>2006</v>
      </c>
      <c r="AX623" s="19">
        <v>3</v>
      </c>
      <c r="AY623" s="19" t="s">
        <v>1566</v>
      </c>
      <c r="AZ623" s="19" t="s">
        <v>1567</v>
      </c>
      <c r="BA623" s="19">
        <v>2007</v>
      </c>
      <c r="BB623" t="str">
        <f>VLOOKUP(AC623,CTCwiretagcode!A$2:C$708,3,FALSE)</f>
        <v>SAM</v>
      </c>
      <c r="BC623" t="str">
        <f t="shared" si="19"/>
        <v>Tr</v>
      </c>
      <c r="BD623">
        <f t="shared" si="20"/>
        <v>3</v>
      </c>
    </row>
    <row r="624" spans="1:56" x14ac:dyDescent="0.25">
      <c r="A624" s="19" t="s">
        <v>1501</v>
      </c>
      <c r="B624" s="19">
        <v>4.0999999999999996</v>
      </c>
      <c r="C624" s="19">
        <v>20130329</v>
      </c>
      <c r="D624" s="19" t="s">
        <v>41</v>
      </c>
      <c r="E624" s="19" t="s">
        <v>41</v>
      </c>
      <c r="F624" s="19">
        <v>2071488</v>
      </c>
      <c r="G624" s="19">
        <v>1</v>
      </c>
      <c r="H624" s="19">
        <v>2009</v>
      </c>
      <c r="I624" s="19">
        <v>20090825</v>
      </c>
      <c r="J624" s="19" t="s">
        <v>1501</v>
      </c>
      <c r="K624" s="19">
        <v>6</v>
      </c>
      <c r="L624" s="19">
        <v>35</v>
      </c>
      <c r="M624" s="19">
        <v>23</v>
      </c>
      <c r="N624" s="19">
        <v>17</v>
      </c>
      <c r="O624" s="19" t="s">
        <v>1502</v>
      </c>
      <c r="P624" s="19">
        <v>5</v>
      </c>
      <c r="Q624" s="19" t="s">
        <v>1503</v>
      </c>
      <c r="R624" s="19"/>
      <c r="S624" s="19">
        <v>5000</v>
      </c>
      <c r="T624" s="19" t="s">
        <v>45</v>
      </c>
      <c r="U624" s="19"/>
      <c r="V624" s="19"/>
      <c r="W624" s="19"/>
      <c r="X624" s="19">
        <v>750</v>
      </c>
      <c r="Y624" s="19">
        <v>0</v>
      </c>
      <c r="Z624" s="19">
        <v>1</v>
      </c>
      <c r="AA624" s="19" t="s">
        <v>48</v>
      </c>
      <c r="AB624" s="19">
        <v>1</v>
      </c>
      <c r="AC624" s="19">
        <v>633389</v>
      </c>
      <c r="AD624" s="19">
        <v>12</v>
      </c>
      <c r="AE624" s="19"/>
      <c r="AF624" s="19"/>
      <c r="AG624" s="19"/>
      <c r="AH624" s="19">
        <v>108875</v>
      </c>
      <c r="AI624" s="19">
        <v>1</v>
      </c>
      <c r="AJ624" s="19"/>
      <c r="AK624" s="19"/>
      <c r="AL624" s="19"/>
      <c r="AM624" s="19"/>
      <c r="AN624" s="19"/>
      <c r="AO624" s="19">
        <v>1.01</v>
      </c>
      <c r="AP624" s="19" t="s">
        <v>1504</v>
      </c>
      <c r="AQ624" s="19" t="s">
        <v>1502</v>
      </c>
      <c r="AR624" s="19" t="s">
        <v>1540</v>
      </c>
      <c r="AS624" s="19" t="s">
        <v>1562</v>
      </c>
      <c r="AT624" s="19" t="s">
        <v>1563</v>
      </c>
      <c r="AU624" s="19" t="s">
        <v>1564</v>
      </c>
      <c r="AV624" s="19" t="s">
        <v>1565</v>
      </c>
      <c r="AW624" s="19">
        <v>2006</v>
      </c>
      <c r="AX624" s="19">
        <v>3</v>
      </c>
      <c r="AY624" s="19" t="s">
        <v>1566</v>
      </c>
      <c r="AZ624" s="19" t="s">
        <v>1567</v>
      </c>
      <c r="BA624" s="19">
        <v>2007</v>
      </c>
      <c r="BB624" t="str">
        <f>VLOOKUP(AC624,CTCwiretagcode!A$2:C$708,3,FALSE)</f>
        <v>SAM</v>
      </c>
      <c r="BC624" t="str">
        <f t="shared" si="19"/>
        <v>Tr</v>
      </c>
      <c r="BD624">
        <f t="shared" si="20"/>
        <v>3</v>
      </c>
    </row>
    <row r="625" spans="1:56" x14ac:dyDescent="0.25">
      <c r="A625" s="19" t="s">
        <v>1501</v>
      </c>
      <c r="B625" s="19">
        <v>4.0999999999999996</v>
      </c>
      <c r="C625" s="19">
        <v>20130329</v>
      </c>
      <c r="D625" s="19" t="s">
        <v>41</v>
      </c>
      <c r="E625" s="19" t="s">
        <v>41</v>
      </c>
      <c r="F625" s="19">
        <v>2076817</v>
      </c>
      <c r="G625" s="19">
        <v>1</v>
      </c>
      <c r="H625" s="19">
        <v>2009</v>
      </c>
      <c r="I625" s="19">
        <v>20090817</v>
      </c>
      <c r="J625" s="19" t="s">
        <v>1501</v>
      </c>
      <c r="K625" s="19">
        <v>6</v>
      </c>
      <c r="L625" s="19">
        <v>34</v>
      </c>
      <c r="M625" s="19">
        <v>23</v>
      </c>
      <c r="N625" s="19">
        <v>17</v>
      </c>
      <c r="O625" s="19" t="s">
        <v>1502</v>
      </c>
      <c r="P625" s="19">
        <v>5</v>
      </c>
      <c r="Q625" s="19" t="s">
        <v>1503</v>
      </c>
      <c r="R625" s="19"/>
      <c r="S625" s="19">
        <v>5000</v>
      </c>
      <c r="T625" s="19" t="s">
        <v>45</v>
      </c>
      <c r="U625" s="19"/>
      <c r="V625" s="19"/>
      <c r="W625" s="19"/>
      <c r="X625" s="19">
        <v>760</v>
      </c>
      <c r="Y625" s="19">
        <v>0</v>
      </c>
      <c r="Z625" s="19">
        <v>1</v>
      </c>
      <c r="AA625" s="19" t="s">
        <v>48</v>
      </c>
      <c r="AB625" s="19">
        <v>1</v>
      </c>
      <c r="AC625" s="19">
        <v>633389</v>
      </c>
      <c r="AD625" s="19">
        <v>12</v>
      </c>
      <c r="AE625" s="19"/>
      <c r="AF625" s="19"/>
      <c r="AG625" s="19"/>
      <c r="AH625" s="19">
        <v>108874</v>
      </c>
      <c r="AI625" s="19">
        <v>1</v>
      </c>
      <c r="AJ625" s="19"/>
      <c r="AK625" s="19"/>
      <c r="AL625" s="19"/>
      <c r="AM625" s="19"/>
      <c r="AN625" s="19"/>
      <c r="AO625" s="19">
        <v>2.88</v>
      </c>
      <c r="AP625" s="19" t="s">
        <v>1504</v>
      </c>
      <c r="AQ625" s="19" t="s">
        <v>1502</v>
      </c>
      <c r="AR625" s="19" t="s">
        <v>1540</v>
      </c>
      <c r="AS625" s="19" t="s">
        <v>1562</v>
      </c>
      <c r="AT625" s="19" t="s">
        <v>1563</v>
      </c>
      <c r="AU625" s="19" t="s">
        <v>1564</v>
      </c>
      <c r="AV625" s="19" t="s">
        <v>1565</v>
      </c>
      <c r="AW625" s="19">
        <v>2006</v>
      </c>
      <c r="AX625" s="19">
        <v>3</v>
      </c>
      <c r="AY625" s="19" t="s">
        <v>1566</v>
      </c>
      <c r="AZ625" s="19" t="s">
        <v>1567</v>
      </c>
      <c r="BA625" s="19">
        <v>2007</v>
      </c>
      <c r="BB625" t="str">
        <f>VLOOKUP(AC625,CTCwiretagcode!A$2:C$708,3,FALSE)</f>
        <v>SAM</v>
      </c>
      <c r="BC625" t="str">
        <f t="shared" si="19"/>
        <v>Tr</v>
      </c>
      <c r="BD625">
        <f t="shared" si="20"/>
        <v>3</v>
      </c>
    </row>
    <row r="626" spans="1:56" x14ac:dyDescent="0.25">
      <c r="A626" s="19" t="s">
        <v>1501</v>
      </c>
      <c r="B626" s="19">
        <v>4.0999999999999996</v>
      </c>
      <c r="C626" s="19">
        <v>20130329</v>
      </c>
      <c r="D626" s="19" t="s">
        <v>41</v>
      </c>
      <c r="E626" s="19" t="s">
        <v>41</v>
      </c>
      <c r="F626" s="19">
        <v>2066167</v>
      </c>
      <c r="G626" s="19">
        <v>1</v>
      </c>
      <c r="H626" s="19">
        <v>2009</v>
      </c>
      <c r="I626" s="19">
        <v>20090820</v>
      </c>
      <c r="J626" s="19" t="s">
        <v>1501</v>
      </c>
      <c r="K626" s="19">
        <v>6</v>
      </c>
      <c r="L626" s="19">
        <v>34</v>
      </c>
      <c r="M626" s="19">
        <v>23</v>
      </c>
      <c r="N626" s="19">
        <v>17</v>
      </c>
      <c r="O626" s="19" t="s">
        <v>1502</v>
      </c>
      <c r="P626" s="19">
        <v>5</v>
      </c>
      <c r="Q626" s="19" t="s">
        <v>1503</v>
      </c>
      <c r="R626" s="19"/>
      <c r="S626" s="19">
        <v>5000</v>
      </c>
      <c r="T626" s="19" t="s">
        <v>110</v>
      </c>
      <c r="U626" s="19"/>
      <c r="V626" s="19"/>
      <c r="W626" s="19"/>
      <c r="X626" s="19">
        <v>720</v>
      </c>
      <c r="Y626" s="19">
        <v>0</v>
      </c>
      <c r="Z626" s="19">
        <v>1</v>
      </c>
      <c r="AA626" s="19" t="s">
        <v>48</v>
      </c>
      <c r="AB626" s="19">
        <v>1</v>
      </c>
      <c r="AC626" s="19">
        <v>633389</v>
      </c>
      <c r="AD626" s="19">
        <v>12</v>
      </c>
      <c r="AE626" s="19"/>
      <c r="AF626" s="19"/>
      <c r="AG626" s="19"/>
      <c r="AH626" s="19">
        <v>108874</v>
      </c>
      <c r="AI626" s="19">
        <v>1</v>
      </c>
      <c r="AJ626" s="19"/>
      <c r="AK626" s="19"/>
      <c r="AL626" s="19"/>
      <c r="AM626" s="19"/>
      <c r="AN626" s="19"/>
      <c r="AO626" s="19">
        <v>2.88</v>
      </c>
      <c r="AP626" s="19" t="s">
        <v>1504</v>
      </c>
      <c r="AQ626" s="19" t="s">
        <v>1502</v>
      </c>
      <c r="AR626" s="19" t="s">
        <v>1540</v>
      </c>
      <c r="AS626" s="19" t="s">
        <v>1562</v>
      </c>
      <c r="AT626" s="19" t="s">
        <v>1563</v>
      </c>
      <c r="AU626" s="19" t="s">
        <v>1564</v>
      </c>
      <c r="AV626" s="19" t="s">
        <v>1565</v>
      </c>
      <c r="AW626" s="19">
        <v>2006</v>
      </c>
      <c r="AX626" s="19">
        <v>3</v>
      </c>
      <c r="AY626" s="19" t="s">
        <v>1566</v>
      </c>
      <c r="AZ626" s="19" t="s">
        <v>1567</v>
      </c>
      <c r="BA626" s="19">
        <v>2007</v>
      </c>
      <c r="BB626" t="str">
        <f>VLOOKUP(AC626,CTCwiretagcode!A$2:C$708,3,FALSE)</f>
        <v>SAM</v>
      </c>
      <c r="BC626" t="str">
        <f t="shared" si="19"/>
        <v>Tr</v>
      </c>
      <c r="BD626">
        <f t="shared" si="20"/>
        <v>3</v>
      </c>
    </row>
    <row r="627" spans="1:56" x14ac:dyDescent="0.25">
      <c r="A627" s="19" t="s">
        <v>1501</v>
      </c>
      <c r="B627" s="19">
        <v>4.0999999999999996</v>
      </c>
      <c r="C627" s="19">
        <v>20130329</v>
      </c>
      <c r="D627" s="19" t="s">
        <v>41</v>
      </c>
      <c r="E627" s="19" t="s">
        <v>41</v>
      </c>
      <c r="F627" s="19">
        <v>2067586</v>
      </c>
      <c r="G627" s="19">
        <v>1</v>
      </c>
      <c r="H627" s="19">
        <v>2009</v>
      </c>
      <c r="I627" s="19">
        <v>20090908</v>
      </c>
      <c r="J627" s="19" t="s">
        <v>1501</v>
      </c>
      <c r="K627" s="19">
        <v>6</v>
      </c>
      <c r="L627" s="19">
        <v>37</v>
      </c>
      <c r="M627" s="19">
        <v>23</v>
      </c>
      <c r="N627" s="19">
        <v>17</v>
      </c>
      <c r="O627" s="19" t="s">
        <v>1502</v>
      </c>
      <c r="P627" s="19">
        <v>5</v>
      </c>
      <c r="Q627" s="19" t="s">
        <v>1503</v>
      </c>
      <c r="R627" s="19"/>
      <c r="S627" s="19">
        <v>5000</v>
      </c>
      <c r="T627" s="19" t="s">
        <v>45</v>
      </c>
      <c r="U627" s="19"/>
      <c r="V627" s="19"/>
      <c r="W627" s="19"/>
      <c r="X627" s="19">
        <v>870</v>
      </c>
      <c r="Y627" s="19">
        <v>0</v>
      </c>
      <c r="Z627" s="19">
        <v>1</v>
      </c>
      <c r="AA627" s="19" t="s">
        <v>48</v>
      </c>
      <c r="AB627" s="19">
        <v>1</v>
      </c>
      <c r="AC627" s="19">
        <v>633389</v>
      </c>
      <c r="AD627" s="19">
        <v>12</v>
      </c>
      <c r="AE627" s="19"/>
      <c r="AF627" s="19"/>
      <c r="AG627" s="19"/>
      <c r="AH627" s="19">
        <v>108877</v>
      </c>
      <c r="AI627" s="19">
        <v>1</v>
      </c>
      <c r="AJ627" s="19"/>
      <c r="AK627" s="19"/>
      <c r="AL627" s="19"/>
      <c r="AM627" s="19"/>
      <c r="AN627" s="19"/>
      <c r="AO627" s="19">
        <v>2.17</v>
      </c>
      <c r="AP627" s="19" t="s">
        <v>1504</v>
      </c>
      <c r="AQ627" s="19" t="s">
        <v>1502</v>
      </c>
      <c r="AR627" s="19" t="s">
        <v>1540</v>
      </c>
      <c r="AS627" s="19" t="s">
        <v>1562</v>
      </c>
      <c r="AT627" s="19" t="s">
        <v>1563</v>
      </c>
      <c r="AU627" s="19" t="s">
        <v>1564</v>
      </c>
      <c r="AV627" s="19" t="s">
        <v>1565</v>
      </c>
      <c r="AW627" s="19">
        <v>2006</v>
      </c>
      <c r="AX627" s="19">
        <v>3</v>
      </c>
      <c r="AY627" s="19" t="s">
        <v>1566</v>
      </c>
      <c r="AZ627" s="19" t="s">
        <v>1567</v>
      </c>
      <c r="BA627" s="19">
        <v>2007</v>
      </c>
      <c r="BB627" t="str">
        <f>VLOOKUP(AC627,CTCwiretagcode!A$2:C$708,3,FALSE)</f>
        <v>SAM</v>
      </c>
      <c r="BC627" t="str">
        <f t="shared" si="19"/>
        <v>Tr</v>
      </c>
      <c r="BD627">
        <f t="shared" si="20"/>
        <v>3</v>
      </c>
    </row>
    <row r="628" spans="1:56" x14ac:dyDescent="0.25">
      <c r="A628" s="19" t="s">
        <v>1501</v>
      </c>
      <c r="B628" s="19">
        <v>4.0999999999999996</v>
      </c>
      <c r="C628" s="19">
        <v>20130329</v>
      </c>
      <c r="D628" s="19" t="s">
        <v>41</v>
      </c>
      <c r="E628" s="19" t="s">
        <v>41</v>
      </c>
      <c r="F628" s="19">
        <v>2067589</v>
      </c>
      <c r="G628" s="19">
        <v>1</v>
      </c>
      <c r="H628" s="19">
        <v>2009</v>
      </c>
      <c r="I628" s="19">
        <v>20090908</v>
      </c>
      <c r="J628" s="19" t="s">
        <v>1501</v>
      </c>
      <c r="K628" s="19">
        <v>6</v>
      </c>
      <c r="L628" s="19">
        <v>37</v>
      </c>
      <c r="M628" s="19">
        <v>23</v>
      </c>
      <c r="N628" s="19">
        <v>17</v>
      </c>
      <c r="O628" s="19" t="s">
        <v>1502</v>
      </c>
      <c r="P628" s="19">
        <v>5</v>
      </c>
      <c r="Q628" s="19" t="s">
        <v>1503</v>
      </c>
      <c r="R628" s="19"/>
      <c r="S628" s="19">
        <v>5000</v>
      </c>
      <c r="T628" s="19" t="s">
        <v>45</v>
      </c>
      <c r="U628" s="19"/>
      <c r="V628" s="19"/>
      <c r="W628" s="19"/>
      <c r="X628" s="19">
        <v>730</v>
      </c>
      <c r="Y628" s="19">
        <v>0</v>
      </c>
      <c r="Z628" s="19">
        <v>1</v>
      </c>
      <c r="AA628" s="19" t="s">
        <v>48</v>
      </c>
      <c r="AB628" s="19">
        <v>1</v>
      </c>
      <c r="AC628" s="19">
        <v>633389</v>
      </c>
      <c r="AD628" s="19">
        <v>12</v>
      </c>
      <c r="AE628" s="19"/>
      <c r="AF628" s="19"/>
      <c r="AG628" s="19"/>
      <c r="AH628" s="19">
        <v>108877</v>
      </c>
      <c r="AI628" s="19">
        <v>1</v>
      </c>
      <c r="AJ628" s="19"/>
      <c r="AK628" s="19"/>
      <c r="AL628" s="19"/>
      <c r="AM628" s="19"/>
      <c r="AN628" s="19"/>
      <c r="AO628" s="19">
        <v>2.17</v>
      </c>
      <c r="AP628" s="19" t="s">
        <v>1504</v>
      </c>
      <c r="AQ628" s="19" t="s">
        <v>1502</v>
      </c>
      <c r="AR628" s="19" t="s">
        <v>1540</v>
      </c>
      <c r="AS628" s="19" t="s">
        <v>1562</v>
      </c>
      <c r="AT628" s="19" t="s">
        <v>1563</v>
      </c>
      <c r="AU628" s="19" t="s">
        <v>1564</v>
      </c>
      <c r="AV628" s="19" t="s">
        <v>1565</v>
      </c>
      <c r="AW628" s="19">
        <v>2006</v>
      </c>
      <c r="AX628" s="19">
        <v>3</v>
      </c>
      <c r="AY628" s="19" t="s">
        <v>1566</v>
      </c>
      <c r="AZ628" s="19" t="s">
        <v>1567</v>
      </c>
      <c r="BA628" s="19">
        <v>2007</v>
      </c>
      <c r="BB628" t="str">
        <f>VLOOKUP(AC628,CTCwiretagcode!A$2:C$708,3,FALSE)</f>
        <v>SAM</v>
      </c>
      <c r="BC628" t="str">
        <f t="shared" si="19"/>
        <v>Tr</v>
      </c>
      <c r="BD628">
        <f t="shared" si="20"/>
        <v>3</v>
      </c>
    </row>
    <row r="629" spans="1:56" x14ac:dyDescent="0.25">
      <c r="A629" s="19" t="s">
        <v>1501</v>
      </c>
      <c r="B629" s="19">
        <v>4.0999999999999996</v>
      </c>
      <c r="C629" s="19">
        <v>20130329</v>
      </c>
      <c r="D629" s="19" t="s">
        <v>41</v>
      </c>
      <c r="E629" s="19" t="s">
        <v>41</v>
      </c>
      <c r="F629" s="19">
        <v>2067595</v>
      </c>
      <c r="G629" s="19">
        <v>1</v>
      </c>
      <c r="H629" s="19">
        <v>2009</v>
      </c>
      <c r="I629" s="19">
        <v>20090908</v>
      </c>
      <c r="J629" s="19" t="s">
        <v>1501</v>
      </c>
      <c r="K629" s="19">
        <v>6</v>
      </c>
      <c r="L629" s="19">
        <v>37</v>
      </c>
      <c r="M629" s="19">
        <v>23</v>
      </c>
      <c r="N629" s="19">
        <v>17</v>
      </c>
      <c r="O629" s="19" t="s">
        <v>1502</v>
      </c>
      <c r="P629" s="19">
        <v>5</v>
      </c>
      <c r="Q629" s="19" t="s">
        <v>1503</v>
      </c>
      <c r="R629" s="19"/>
      <c r="S629" s="19">
        <v>5000</v>
      </c>
      <c r="T629" s="19" t="s">
        <v>45</v>
      </c>
      <c r="U629" s="19"/>
      <c r="V629" s="19"/>
      <c r="W629" s="19"/>
      <c r="X629" s="19">
        <v>690</v>
      </c>
      <c r="Y629" s="19">
        <v>0</v>
      </c>
      <c r="Z629" s="19">
        <v>1</v>
      </c>
      <c r="AA629" s="19" t="s">
        <v>48</v>
      </c>
      <c r="AB629" s="19">
        <v>1</v>
      </c>
      <c r="AC629" s="19">
        <v>633389</v>
      </c>
      <c r="AD629" s="19">
        <v>12</v>
      </c>
      <c r="AE629" s="19"/>
      <c r="AF629" s="19"/>
      <c r="AG629" s="19"/>
      <c r="AH629" s="19">
        <v>108877</v>
      </c>
      <c r="AI629" s="19">
        <v>1</v>
      </c>
      <c r="AJ629" s="19"/>
      <c r="AK629" s="19"/>
      <c r="AL629" s="19"/>
      <c r="AM629" s="19"/>
      <c r="AN629" s="19"/>
      <c r="AO629" s="19">
        <v>2.17</v>
      </c>
      <c r="AP629" s="19" t="s">
        <v>1504</v>
      </c>
      <c r="AQ629" s="19" t="s">
        <v>1502</v>
      </c>
      <c r="AR629" s="19" t="s">
        <v>1540</v>
      </c>
      <c r="AS629" s="19" t="s">
        <v>1562</v>
      </c>
      <c r="AT629" s="19" t="s">
        <v>1563</v>
      </c>
      <c r="AU629" s="19" t="s">
        <v>1564</v>
      </c>
      <c r="AV629" s="19" t="s">
        <v>1565</v>
      </c>
      <c r="AW629" s="19">
        <v>2006</v>
      </c>
      <c r="AX629" s="19">
        <v>3</v>
      </c>
      <c r="AY629" s="19" t="s">
        <v>1566</v>
      </c>
      <c r="AZ629" s="19" t="s">
        <v>1567</v>
      </c>
      <c r="BA629" s="19">
        <v>2007</v>
      </c>
      <c r="BB629" t="str">
        <f>VLOOKUP(AC629,CTCwiretagcode!A$2:C$708,3,FALSE)</f>
        <v>SAM</v>
      </c>
      <c r="BC629" t="str">
        <f t="shared" si="19"/>
        <v>Tr</v>
      </c>
      <c r="BD629">
        <f t="shared" si="20"/>
        <v>3</v>
      </c>
    </row>
    <row r="630" spans="1:56" x14ac:dyDescent="0.25">
      <c r="A630" s="19" t="s">
        <v>1501</v>
      </c>
      <c r="B630" s="19">
        <v>4.0999999999999996</v>
      </c>
      <c r="C630" s="19">
        <v>20130329</v>
      </c>
      <c r="D630" s="19" t="s">
        <v>41</v>
      </c>
      <c r="E630" s="19" t="s">
        <v>41</v>
      </c>
      <c r="F630" s="19">
        <v>2067597</v>
      </c>
      <c r="G630" s="19">
        <v>1</v>
      </c>
      <c r="H630" s="19">
        <v>2009</v>
      </c>
      <c r="I630" s="19">
        <v>20090908</v>
      </c>
      <c r="J630" s="19" t="s">
        <v>1501</v>
      </c>
      <c r="K630" s="19">
        <v>6</v>
      </c>
      <c r="L630" s="19">
        <v>37</v>
      </c>
      <c r="M630" s="19">
        <v>23</v>
      </c>
      <c r="N630" s="19">
        <v>17</v>
      </c>
      <c r="O630" s="19" t="s">
        <v>1502</v>
      </c>
      <c r="P630" s="19">
        <v>5</v>
      </c>
      <c r="Q630" s="19" t="s">
        <v>1503</v>
      </c>
      <c r="R630" s="19"/>
      <c r="S630" s="19">
        <v>5000</v>
      </c>
      <c r="T630" s="19" t="s">
        <v>45</v>
      </c>
      <c r="U630" s="19"/>
      <c r="V630" s="19"/>
      <c r="W630" s="19"/>
      <c r="X630" s="19">
        <v>750</v>
      </c>
      <c r="Y630" s="19">
        <v>0</v>
      </c>
      <c r="Z630" s="19">
        <v>1</v>
      </c>
      <c r="AA630" s="19" t="s">
        <v>48</v>
      </c>
      <c r="AB630" s="19">
        <v>1</v>
      </c>
      <c r="AC630" s="19">
        <v>633389</v>
      </c>
      <c r="AD630" s="19">
        <v>12</v>
      </c>
      <c r="AE630" s="19"/>
      <c r="AF630" s="19"/>
      <c r="AG630" s="19"/>
      <c r="AH630" s="19">
        <v>108877</v>
      </c>
      <c r="AI630" s="19">
        <v>1</v>
      </c>
      <c r="AJ630" s="19"/>
      <c r="AK630" s="19"/>
      <c r="AL630" s="19"/>
      <c r="AM630" s="19"/>
      <c r="AN630" s="19"/>
      <c r="AO630" s="19">
        <v>2.17</v>
      </c>
      <c r="AP630" s="19" t="s">
        <v>1504</v>
      </c>
      <c r="AQ630" s="19" t="s">
        <v>1502</v>
      </c>
      <c r="AR630" s="19" t="s">
        <v>1540</v>
      </c>
      <c r="AS630" s="19" t="s">
        <v>1562</v>
      </c>
      <c r="AT630" s="19" t="s">
        <v>1563</v>
      </c>
      <c r="AU630" s="19" t="s">
        <v>1564</v>
      </c>
      <c r="AV630" s="19" t="s">
        <v>1565</v>
      </c>
      <c r="AW630" s="19">
        <v>2006</v>
      </c>
      <c r="AX630" s="19">
        <v>3</v>
      </c>
      <c r="AY630" s="19" t="s">
        <v>1566</v>
      </c>
      <c r="AZ630" s="19" t="s">
        <v>1567</v>
      </c>
      <c r="BA630" s="19">
        <v>2007</v>
      </c>
      <c r="BB630" t="str">
        <f>VLOOKUP(AC630,CTCwiretagcode!A$2:C$708,3,FALSE)</f>
        <v>SAM</v>
      </c>
      <c r="BC630" t="str">
        <f t="shared" si="19"/>
        <v>Tr</v>
      </c>
      <c r="BD630">
        <f t="shared" si="20"/>
        <v>3</v>
      </c>
    </row>
    <row r="631" spans="1:56" x14ac:dyDescent="0.25">
      <c r="A631" s="19" t="s">
        <v>1501</v>
      </c>
      <c r="B631" s="19">
        <v>4.0999999999999996</v>
      </c>
      <c r="C631" s="19">
        <v>20130329</v>
      </c>
      <c r="D631" s="19" t="s">
        <v>41</v>
      </c>
      <c r="E631" s="19" t="s">
        <v>41</v>
      </c>
      <c r="F631" s="19">
        <v>2076706</v>
      </c>
      <c r="G631" s="19">
        <v>1</v>
      </c>
      <c r="H631" s="19">
        <v>2009</v>
      </c>
      <c r="I631" s="19">
        <v>20090909</v>
      </c>
      <c r="J631" s="19" t="s">
        <v>1501</v>
      </c>
      <c r="K631" s="19">
        <v>6</v>
      </c>
      <c r="L631" s="19">
        <v>37</v>
      </c>
      <c r="M631" s="19">
        <v>23</v>
      </c>
      <c r="N631" s="19">
        <v>49</v>
      </c>
      <c r="O631" s="19" t="s">
        <v>1502</v>
      </c>
      <c r="P631" s="19">
        <v>5</v>
      </c>
      <c r="Q631" s="19" t="s">
        <v>1503</v>
      </c>
      <c r="R631" s="19"/>
      <c r="S631" s="19">
        <v>5000</v>
      </c>
      <c r="T631" s="19" t="s">
        <v>110</v>
      </c>
      <c r="U631" s="19"/>
      <c r="V631" s="19"/>
      <c r="W631" s="19"/>
      <c r="X631" s="19">
        <v>710</v>
      </c>
      <c r="Y631" s="19">
        <v>0</v>
      </c>
      <c r="Z631" s="19">
        <v>1</v>
      </c>
      <c r="AA631" s="19" t="s">
        <v>48</v>
      </c>
      <c r="AB631" s="19">
        <v>1</v>
      </c>
      <c r="AC631" s="19">
        <v>633389</v>
      </c>
      <c r="AD631" s="19">
        <v>12</v>
      </c>
      <c r="AE631" s="19"/>
      <c r="AF631" s="19"/>
      <c r="AG631" s="19"/>
      <c r="AH631" s="19">
        <v>108877</v>
      </c>
      <c r="AI631" s="19">
        <v>1</v>
      </c>
      <c r="AJ631" s="19"/>
      <c r="AK631" s="19"/>
      <c r="AL631" s="19"/>
      <c r="AM631" s="19"/>
      <c r="AN631" s="19"/>
      <c r="AO631" s="19">
        <v>2.17</v>
      </c>
      <c r="AP631" s="19" t="s">
        <v>1504</v>
      </c>
      <c r="AQ631" s="19" t="s">
        <v>1502</v>
      </c>
      <c r="AR631" s="19" t="s">
        <v>1540</v>
      </c>
      <c r="AS631" s="19" t="s">
        <v>1562</v>
      </c>
      <c r="AT631" s="19" t="s">
        <v>1563</v>
      </c>
      <c r="AU631" s="19" t="s">
        <v>1564</v>
      </c>
      <c r="AV631" s="19" t="s">
        <v>1565</v>
      </c>
      <c r="AW631" s="19">
        <v>2006</v>
      </c>
      <c r="AX631" s="19">
        <v>3</v>
      </c>
      <c r="AY631" s="19" t="s">
        <v>1566</v>
      </c>
      <c r="AZ631" s="19" t="s">
        <v>1567</v>
      </c>
      <c r="BA631" s="19">
        <v>2007</v>
      </c>
      <c r="BB631" t="str">
        <f>VLOOKUP(AC631,CTCwiretagcode!A$2:C$708,3,FALSE)</f>
        <v>SAM</v>
      </c>
      <c r="BC631" t="str">
        <f t="shared" si="19"/>
        <v>mix</v>
      </c>
      <c r="BD631">
        <f t="shared" si="20"/>
        <v>3</v>
      </c>
    </row>
    <row r="632" spans="1:56" x14ac:dyDescent="0.25">
      <c r="A632" s="19" t="s">
        <v>1501</v>
      </c>
      <c r="B632" s="19">
        <v>4.0999999999999996</v>
      </c>
      <c r="C632" s="19">
        <v>20130329</v>
      </c>
      <c r="D632" s="19" t="s">
        <v>41</v>
      </c>
      <c r="E632" s="19" t="s">
        <v>41</v>
      </c>
      <c r="F632" s="19">
        <v>2076711</v>
      </c>
      <c r="G632" s="19">
        <v>1</v>
      </c>
      <c r="H632" s="19">
        <v>2009</v>
      </c>
      <c r="I632" s="19">
        <v>20090909</v>
      </c>
      <c r="J632" s="19" t="s">
        <v>1501</v>
      </c>
      <c r="K632" s="19">
        <v>6</v>
      </c>
      <c r="L632" s="19">
        <v>37</v>
      </c>
      <c r="M632" s="19">
        <v>23</v>
      </c>
      <c r="N632" s="19">
        <v>49</v>
      </c>
      <c r="O632" s="19" t="s">
        <v>1502</v>
      </c>
      <c r="P632" s="19">
        <v>5</v>
      </c>
      <c r="Q632" s="19" t="s">
        <v>1503</v>
      </c>
      <c r="R632" s="19"/>
      <c r="S632" s="19">
        <v>5000</v>
      </c>
      <c r="T632" s="19" t="s">
        <v>45</v>
      </c>
      <c r="U632" s="19"/>
      <c r="V632" s="19"/>
      <c r="W632" s="19"/>
      <c r="X632" s="19">
        <v>690</v>
      </c>
      <c r="Y632" s="19">
        <v>0</v>
      </c>
      <c r="Z632" s="19">
        <v>1</v>
      </c>
      <c r="AA632" s="19" t="s">
        <v>48</v>
      </c>
      <c r="AB632" s="19">
        <v>1</v>
      </c>
      <c r="AC632" s="19">
        <v>633389</v>
      </c>
      <c r="AD632" s="19">
        <v>12</v>
      </c>
      <c r="AE632" s="19"/>
      <c r="AF632" s="19"/>
      <c r="AG632" s="19"/>
      <c r="AH632" s="19">
        <v>108877</v>
      </c>
      <c r="AI632" s="19">
        <v>1</v>
      </c>
      <c r="AJ632" s="19"/>
      <c r="AK632" s="19"/>
      <c r="AL632" s="19"/>
      <c r="AM632" s="19"/>
      <c r="AN632" s="19"/>
      <c r="AO632" s="19">
        <v>2.17</v>
      </c>
      <c r="AP632" s="19" t="s">
        <v>1504</v>
      </c>
      <c r="AQ632" s="19" t="s">
        <v>1502</v>
      </c>
      <c r="AR632" s="19" t="s">
        <v>1540</v>
      </c>
      <c r="AS632" s="19" t="s">
        <v>1562</v>
      </c>
      <c r="AT632" s="19" t="s">
        <v>1563</v>
      </c>
      <c r="AU632" s="19" t="s">
        <v>1564</v>
      </c>
      <c r="AV632" s="19" t="s">
        <v>1565</v>
      </c>
      <c r="AW632" s="19">
        <v>2006</v>
      </c>
      <c r="AX632" s="19">
        <v>3</v>
      </c>
      <c r="AY632" s="19" t="s">
        <v>1566</v>
      </c>
      <c r="AZ632" s="19" t="s">
        <v>1567</v>
      </c>
      <c r="BA632" s="19">
        <v>2007</v>
      </c>
      <c r="BB632" t="str">
        <f>VLOOKUP(AC632,CTCwiretagcode!A$2:C$708,3,FALSE)</f>
        <v>SAM</v>
      </c>
      <c r="BC632" t="str">
        <f t="shared" si="19"/>
        <v>mix</v>
      </c>
      <c r="BD632">
        <f t="shared" si="20"/>
        <v>3</v>
      </c>
    </row>
    <row r="633" spans="1:56" x14ac:dyDescent="0.25">
      <c r="A633" s="19" t="s">
        <v>1501</v>
      </c>
      <c r="B633" s="19">
        <v>4.0999999999999996</v>
      </c>
      <c r="C633" s="19">
        <v>20130329</v>
      </c>
      <c r="D633" s="19" t="s">
        <v>41</v>
      </c>
      <c r="E633" s="19" t="s">
        <v>41</v>
      </c>
      <c r="F633" s="19">
        <v>2064351</v>
      </c>
      <c r="G633" s="19">
        <v>1</v>
      </c>
      <c r="H633" s="19">
        <v>2009</v>
      </c>
      <c r="I633" s="19">
        <v>20090910</v>
      </c>
      <c r="J633" s="19" t="s">
        <v>1501</v>
      </c>
      <c r="K633" s="19">
        <v>6</v>
      </c>
      <c r="L633" s="19">
        <v>37</v>
      </c>
      <c r="M633" s="19">
        <v>23</v>
      </c>
      <c r="N633" s="19">
        <v>17</v>
      </c>
      <c r="O633" s="19" t="s">
        <v>1502</v>
      </c>
      <c r="P633" s="19">
        <v>5</v>
      </c>
      <c r="Q633" s="19" t="s">
        <v>1503</v>
      </c>
      <c r="R633" s="19"/>
      <c r="S633" s="19">
        <v>5000</v>
      </c>
      <c r="T633" s="19" t="s">
        <v>45</v>
      </c>
      <c r="U633" s="19"/>
      <c r="V633" s="19"/>
      <c r="W633" s="19"/>
      <c r="X633" s="19">
        <v>650</v>
      </c>
      <c r="Y633" s="19">
        <v>0</v>
      </c>
      <c r="Z633" s="19">
        <v>1</v>
      </c>
      <c r="AA633" s="19" t="s">
        <v>48</v>
      </c>
      <c r="AB633" s="19">
        <v>1</v>
      </c>
      <c r="AC633" s="19">
        <v>633389</v>
      </c>
      <c r="AD633" s="19">
        <v>12</v>
      </c>
      <c r="AE633" s="19"/>
      <c r="AF633" s="19"/>
      <c r="AG633" s="19"/>
      <c r="AH633" s="19">
        <v>108877</v>
      </c>
      <c r="AI633" s="19">
        <v>1</v>
      </c>
      <c r="AJ633" s="19"/>
      <c r="AK633" s="19"/>
      <c r="AL633" s="19"/>
      <c r="AM633" s="19"/>
      <c r="AN633" s="19"/>
      <c r="AO633" s="19">
        <v>2.17</v>
      </c>
      <c r="AP633" s="19" t="s">
        <v>1504</v>
      </c>
      <c r="AQ633" s="19" t="s">
        <v>1502</v>
      </c>
      <c r="AR633" s="19" t="s">
        <v>1540</v>
      </c>
      <c r="AS633" s="19" t="s">
        <v>1562</v>
      </c>
      <c r="AT633" s="19" t="s">
        <v>1563</v>
      </c>
      <c r="AU633" s="19" t="s">
        <v>1564</v>
      </c>
      <c r="AV633" s="19" t="s">
        <v>1565</v>
      </c>
      <c r="AW633" s="19">
        <v>2006</v>
      </c>
      <c r="AX633" s="19">
        <v>3</v>
      </c>
      <c r="AY633" s="19" t="s">
        <v>1566</v>
      </c>
      <c r="AZ633" s="19" t="s">
        <v>1567</v>
      </c>
      <c r="BA633" s="19">
        <v>2007</v>
      </c>
      <c r="BB633" t="str">
        <f>VLOOKUP(AC633,CTCwiretagcode!A$2:C$708,3,FALSE)</f>
        <v>SAM</v>
      </c>
      <c r="BC633" t="str">
        <f t="shared" si="19"/>
        <v>Tr</v>
      </c>
      <c r="BD633">
        <f t="shared" si="20"/>
        <v>3</v>
      </c>
    </row>
    <row r="634" spans="1:56" x14ac:dyDescent="0.25">
      <c r="A634" s="19" t="s">
        <v>1501</v>
      </c>
      <c r="B634" s="19">
        <v>4.0999999999999996</v>
      </c>
      <c r="C634" s="19">
        <v>20130329</v>
      </c>
      <c r="D634" s="19" t="s">
        <v>41</v>
      </c>
      <c r="E634" s="19" t="s">
        <v>41</v>
      </c>
      <c r="F634" s="19">
        <v>2064139</v>
      </c>
      <c r="G634" s="19">
        <v>1</v>
      </c>
      <c r="H634" s="19">
        <v>2009</v>
      </c>
      <c r="I634" s="19">
        <v>20090910</v>
      </c>
      <c r="J634" s="19" t="s">
        <v>1501</v>
      </c>
      <c r="K634" s="19">
        <v>6</v>
      </c>
      <c r="L634" s="19">
        <v>37</v>
      </c>
      <c r="M634" s="19">
        <v>23</v>
      </c>
      <c r="N634" s="19">
        <v>49</v>
      </c>
      <c r="O634" s="19" t="s">
        <v>1502</v>
      </c>
      <c r="P634" s="19">
        <v>5</v>
      </c>
      <c r="Q634" s="19" t="s">
        <v>1503</v>
      </c>
      <c r="R634" s="19"/>
      <c r="S634" s="19">
        <v>5000</v>
      </c>
      <c r="T634" s="19" t="s">
        <v>110</v>
      </c>
      <c r="U634" s="19"/>
      <c r="V634" s="19"/>
      <c r="W634" s="19"/>
      <c r="X634" s="19">
        <v>740</v>
      </c>
      <c r="Y634" s="19">
        <v>0</v>
      </c>
      <c r="Z634" s="19">
        <v>1</v>
      </c>
      <c r="AA634" s="19" t="s">
        <v>48</v>
      </c>
      <c r="AB634" s="19">
        <v>1</v>
      </c>
      <c r="AC634" s="19">
        <v>633389</v>
      </c>
      <c r="AD634" s="19">
        <v>12</v>
      </c>
      <c r="AE634" s="19"/>
      <c r="AF634" s="19"/>
      <c r="AG634" s="19"/>
      <c r="AH634" s="19">
        <v>108877</v>
      </c>
      <c r="AI634" s="19">
        <v>1</v>
      </c>
      <c r="AJ634" s="19"/>
      <c r="AK634" s="19"/>
      <c r="AL634" s="19"/>
      <c r="AM634" s="19"/>
      <c r="AN634" s="19"/>
      <c r="AO634" s="19">
        <v>2.17</v>
      </c>
      <c r="AP634" s="19" t="s">
        <v>1504</v>
      </c>
      <c r="AQ634" s="19" t="s">
        <v>1502</v>
      </c>
      <c r="AR634" s="19" t="s">
        <v>1540</v>
      </c>
      <c r="AS634" s="19" t="s">
        <v>1562</v>
      </c>
      <c r="AT634" s="19" t="s">
        <v>1563</v>
      </c>
      <c r="AU634" s="19" t="s">
        <v>1564</v>
      </c>
      <c r="AV634" s="19" t="s">
        <v>1565</v>
      </c>
      <c r="AW634" s="19">
        <v>2006</v>
      </c>
      <c r="AX634" s="19">
        <v>3</v>
      </c>
      <c r="AY634" s="19" t="s">
        <v>1566</v>
      </c>
      <c r="AZ634" s="19" t="s">
        <v>1567</v>
      </c>
      <c r="BA634" s="19">
        <v>2007</v>
      </c>
      <c r="BB634" t="str">
        <f>VLOOKUP(AC634,CTCwiretagcode!A$2:C$708,3,FALSE)</f>
        <v>SAM</v>
      </c>
      <c r="BC634" t="str">
        <f t="shared" si="19"/>
        <v>mix</v>
      </c>
      <c r="BD634">
        <f t="shared" si="20"/>
        <v>3</v>
      </c>
    </row>
    <row r="635" spans="1:56" x14ac:dyDescent="0.25">
      <c r="A635" s="19" t="s">
        <v>1501</v>
      </c>
      <c r="B635" s="19">
        <v>4.0999999999999996</v>
      </c>
      <c r="C635" s="19">
        <v>20130329</v>
      </c>
      <c r="D635" s="19" t="s">
        <v>41</v>
      </c>
      <c r="E635" s="19" t="s">
        <v>41</v>
      </c>
      <c r="F635" s="19">
        <v>2068621</v>
      </c>
      <c r="G635" s="19">
        <v>1</v>
      </c>
      <c r="H635" s="19">
        <v>2009</v>
      </c>
      <c r="I635" s="19">
        <v>20090819</v>
      </c>
      <c r="J635" s="19" t="s">
        <v>1501</v>
      </c>
      <c r="K635" s="19">
        <v>6</v>
      </c>
      <c r="L635" s="19">
        <v>34</v>
      </c>
      <c r="M635" s="19">
        <v>23</v>
      </c>
      <c r="N635" s="19">
        <v>14</v>
      </c>
      <c r="O635" s="19" t="s">
        <v>1502</v>
      </c>
      <c r="P635" s="19">
        <v>5</v>
      </c>
      <c r="Q635" s="19" t="s">
        <v>1518</v>
      </c>
      <c r="R635" s="19"/>
      <c r="S635" s="19">
        <v>5000</v>
      </c>
      <c r="T635" s="19" t="s">
        <v>110</v>
      </c>
      <c r="U635" s="19"/>
      <c r="V635" s="19"/>
      <c r="W635" s="19"/>
      <c r="X635" s="19">
        <v>690</v>
      </c>
      <c r="Y635" s="19">
        <v>0</v>
      </c>
      <c r="Z635" s="19">
        <v>1</v>
      </c>
      <c r="AA635" s="19" t="s">
        <v>48</v>
      </c>
      <c r="AB635" s="19">
        <v>1</v>
      </c>
      <c r="AC635" s="19">
        <v>633389</v>
      </c>
      <c r="AD635" s="19">
        <v>12</v>
      </c>
      <c r="AE635" s="19"/>
      <c r="AF635" s="19"/>
      <c r="AG635" s="19"/>
      <c r="AH635" s="19">
        <v>108884</v>
      </c>
      <c r="AI635" s="19">
        <v>1</v>
      </c>
      <c r="AJ635" s="19"/>
      <c r="AK635" s="19"/>
      <c r="AL635" s="19"/>
      <c r="AM635" s="19"/>
      <c r="AN635" s="19"/>
      <c r="AO635" s="19">
        <v>2.06</v>
      </c>
      <c r="AP635" s="19" t="s">
        <v>1519</v>
      </c>
      <c r="AQ635" s="19" t="s">
        <v>1502</v>
      </c>
      <c r="AR635" s="19" t="s">
        <v>1540</v>
      </c>
      <c r="AS635" s="19" t="s">
        <v>1562</v>
      </c>
      <c r="AT635" s="19" t="s">
        <v>1563</v>
      </c>
      <c r="AU635" s="19" t="s">
        <v>1564</v>
      </c>
      <c r="AV635" s="19" t="s">
        <v>1565</v>
      </c>
      <c r="AW635" s="19">
        <v>2006</v>
      </c>
      <c r="AX635" s="19">
        <v>3</v>
      </c>
      <c r="AY635" s="19" t="s">
        <v>1566</v>
      </c>
      <c r="AZ635" s="19" t="s">
        <v>1567</v>
      </c>
      <c r="BA635" s="19">
        <v>2007</v>
      </c>
      <c r="BB635" t="str">
        <f>VLOOKUP(AC635,CTCwiretagcode!A$2:C$708,3,FALSE)</f>
        <v>SAM</v>
      </c>
      <c r="BC635" t="str">
        <f t="shared" si="19"/>
        <v>NT</v>
      </c>
      <c r="BD635">
        <f t="shared" si="20"/>
        <v>3</v>
      </c>
    </row>
    <row r="636" spans="1:56" x14ac:dyDescent="0.25">
      <c r="A636" s="19" t="s">
        <v>1501</v>
      </c>
      <c r="B636" s="19">
        <v>4.0999999999999996</v>
      </c>
      <c r="C636" s="19">
        <v>20140306</v>
      </c>
      <c r="D636" s="19" t="s">
        <v>41</v>
      </c>
      <c r="E636" s="19" t="s">
        <v>41</v>
      </c>
      <c r="F636" s="19">
        <v>2165987</v>
      </c>
      <c r="G636" s="19">
        <v>1</v>
      </c>
      <c r="H636" s="19">
        <v>2010</v>
      </c>
      <c r="I636" s="19">
        <v>20100903</v>
      </c>
      <c r="J636" s="19" t="s">
        <v>1501</v>
      </c>
      <c r="K636" s="19">
        <v>6</v>
      </c>
      <c r="L636" s="19">
        <v>36</v>
      </c>
      <c r="M636" s="19">
        <v>23</v>
      </c>
      <c r="N636" s="19">
        <v>17</v>
      </c>
      <c r="O636" s="19" t="s">
        <v>1502</v>
      </c>
      <c r="P636" s="19">
        <v>5</v>
      </c>
      <c r="Q636" s="19" t="s">
        <v>1503</v>
      </c>
      <c r="R636" s="19"/>
      <c r="S636" s="19">
        <v>5000</v>
      </c>
      <c r="T636" s="19" t="s">
        <v>110</v>
      </c>
      <c r="U636" s="19"/>
      <c r="V636" s="19"/>
      <c r="W636" s="19"/>
      <c r="X636" s="19">
        <v>900</v>
      </c>
      <c r="Y636" s="19">
        <v>0</v>
      </c>
      <c r="Z636" s="19">
        <v>1</v>
      </c>
      <c r="AA636" s="19" t="s">
        <v>48</v>
      </c>
      <c r="AB636" s="19">
        <v>1</v>
      </c>
      <c r="AC636" s="19">
        <v>633389</v>
      </c>
      <c r="AD636" s="19">
        <v>12</v>
      </c>
      <c r="AE636" s="19"/>
      <c r="AF636" s="19"/>
      <c r="AG636" s="19"/>
      <c r="AH636" s="19">
        <v>112777</v>
      </c>
      <c r="AI636" s="19">
        <v>1</v>
      </c>
      <c r="AJ636" s="19"/>
      <c r="AK636" s="19"/>
      <c r="AL636" s="19"/>
      <c r="AM636" s="19"/>
      <c r="AN636" s="19"/>
      <c r="AO636" s="19">
        <v>3</v>
      </c>
      <c r="AP636" s="19" t="s">
        <v>1504</v>
      </c>
      <c r="AQ636" s="19" t="s">
        <v>1502</v>
      </c>
      <c r="AR636" s="19" t="s">
        <v>1540</v>
      </c>
      <c r="AS636" s="19" t="s">
        <v>1562</v>
      </c>
      <c r="AT636" s="19" t="s">
        <v>1563</v>
      </c>
      <c r="AU636" s="19" t="s">
        <v>1564</v>
      </c>
      <c r="AV636" s="19" t="s">
        <v>1565</v>
      </c>
      <c r="AW636" s="19">
        <v>2006</v>
      </c>
      <c r="AX636" s="19">
        <v>3</v>
      </c>
      <c r="AY636" s="19" t="s">
        <v>1566</v>
      </c>
      <c r="AZ636" s="19" t="s">
        <v>1567</v>
      </c>
      <c r="BA636" s="19">
        <v>2007</v>
      </c>
      <c r="BB636" t="str">
        <f>VLOOKUP(AC636,CTCwiretagcode!A$2:C$708,3,FALSE)</f>
        <v>SAM</v>
      </c>
      <c r="BC636" t="str">
        <f t="shared" si="19"/>
        <v>Tr</v>
      </c>
      <c r="BD636">
        <f t="shared" si="20"/>
        <v>3</v>
      </c>
    </row>
    <row r="637" spans="1:56" x14ac:dyDescent="0.25">
      <c r="A637" s="19" t="s">
        <v>1501</v>
      </c>
      <c r="B637" s="19">
        <v>4.0999999999999996</v>
      </c>
      <c r="C637" s="19">
        <v>20140306</v>
      </c>
      <c r="D637" s="19" t="s">
        <v>41</v>
      </c>
      <c r="E637" s="19" t="s">
        <v>41</v>
      </c>
      <c r="F637" s="19">
        <v>2168439</v>
      </c>
      <c r="G637" s="19">
        <v>1</v>
      </c>
      <c r="H637" s="19">
        <v>2010</v>
      </c>
      <c r="I637" s="19">
        <v>20100908</v>
      </c>
      <c r="J637" s="19" t="s">
        <v>1501</v>
      </c>
      <c r="K637" s="19">
        <v>6</v>
      </c>
      <c r="L637" s="19">
        <v>37</v>
      </c>
      <c r="M637" s="19">
        <v>23</v>
      </c>
      <c r="N637" s="19">
        <v>49</v>
      </c>
      <c r="O637" s="19" t="s">
        <v>1502</v>
      </c>
      <c r="P637" s="19">
        <v>5</v>
      </c>
      <c r="Q637" s="19" t="s">
        <v>1503</v>
      </c>
      <c r="R637" s="19"/>
      <c r="S637" s="19">
        <v>5000</v>
      </c>
      <c r="T637" s="19" t="s">
        <v>110</v>
      </c>
      <c r="U637" s="19"/>
      <c r="V637" s="19"/>
      <c r="W637" s="19"/>
      <c r="X637" s="19">
        <v>730</v>
      </c>
      <c r="Y637" s="19">
        <v>0</v>
      </c>
      <c r="Z637" s="19">
        <v>1</v>
      </c>
      <c r="AA637" s="19" t="s">
        <v>48</v>
      </c>
      <c r="AB637" s="19">
        <v>1</v>
      </c>
      <c r="AC637" s="19">
        <v>633389</v>
      </c>
      <c r="AD637" s="19">
        <v>12</v>
      </c>
      <c r="AE637" s="19"/>
      <c r="AF637" s="19"/>
      <c r="AG637" s="19"/>
      <c r="AH637" s="19">
        <v>112778</v>
      </c>
      <c r="AI637" s="19">
        <v>1</v>
      </c>
      <c r="AJ637" s="19"/>
      <c r="AK637" s="19"/>
      <c r="AL637" s="19"/>
      <c r="AM637" s="19"/>
      <c r="AN637" s="19"/>
      <c r="AO637" s="19">
        <v>6.04</v>
      </c>
      <c r="AP637" s="19" t="s">
        <v>1504</v>
      </c>
      <c r="AQ637" s="19" t="s">
        <v>1502</v>
      </c>
      <c r="AR637" s="19" t="s">
        <v>1540</v>
      </c>
      <c r="AS637" s="19" t="s">
        <v>1562</v>
      </c>
      <c r="AT637" s="19" t="s">
        <v>1563</v>
      </c>
      <c r="AU637" s="19" t="s">
        <v>1564</v>
      </c>
      <c r="AV637" s="19" t="s">
        <v>1565</v>
      </c>
      <c r="AW637" s="19">
        <v>2006</v>
      </c>
      <c r="AX637" s="19">
        <v>3</v>
      </c>
      <c r="AY637" s="19" t="s">
        <v>1566</v>
      </c>
      <c r="AZ637" s="19" t="s">
        <v>1567</v>
      </c>
      <c r="BA637" s="19">
        <v>2007</v>
      </c>
      <c r="BB637" t="str">
        <f>VLOOKUP(AC637,CTCwiretagcode!A$2:C$708,3,FALSE)</f>
        <v>SAM</v>
      </c>
      <c r="BC637" t="str">
        <f t="shared" si="19"/>
        <v>mix</v>
      </c>
      <c r="BD637">
        <f t="shared" si="20"/>
        <v>3</v>
      </c>
    </row>
    <row r="638" spans="1:56" x14ac:dyDescent="0.25">
      <c r="A638" s="19" t="s">
        <v>1501</v>
      </c>
      <c r="B638" s="19">
        <v>4.0999999999999996</v>
      </c>
      <c r="C638" s="19">
        <v>20140306</v>
      </c>
      <c r="D638" s="19" t="s">
        <v>41</v>
      </c>
      <c r="E638" s="19" t="s">
        <v>41</v>
      </c>
      <c r="F638" s="19">
        <v>2168442</v>
      </c>
      <c r="G638" s="19">
        <v>1</v>
      </c>
      <c r="H638" s="19">
        <v>2010</v>
      </c>
      <c r="I638" s="19">
        <v>20100908</v>
      </c>
      <c r="J638" s="19" t="s">
        <v>1501</v>
      </c>
      <c r="K638" s="19">
        <v>6</v>
      </c>
      <c r="L638" s="19">
        <v>37</v>
      </c>
      <c r="M638" s="19">
        <v>23</v>
      </c>
      <c r="N638" s="19">
        <v>49</v>
      </c>
      <c r="O638" s="19" t="s">
        <v>1502</v>
      </c>
      <c r="P638" s="19">
        <v>5</v>
      </c>
      <c r="Q638" s="19" t="s">
        <v>1503</v>
      </c>
      <c r="R638" s="19"/>
      <c r="S638" s="19">
        <v>5000</v>
      </c>
      <c r="T638" s="19" t="s">
        <v>110</v>
      </c>
      <c r="U638" s="19"/>
      <c r="V638" s="19"/>
      <c r="W638" s="19"/>
      <c r="X638" s="19">
        <v>780</v>
      </c>
      <c r="Y638" s="19">
        <v>0</v>
      </c>
      <c r="Z638" s="19">
        <v>1</v>
      </c>
      <c r="AA638" s="19" t="s">
        <v>48</v>
      </c>
      <c r="AB638" s="19">
        <v>1</v>
      </c>
      <c r="AC638" s="19">
        <v>633389</v>
      </c>
      <c r="AD638" s="19">
        <v>12</v>
      </c>
      <c r="AE638" s="19"/>
      <c r="AF638" s="19"/>
      <c r="AG638" s="19"/>
      <c r="AH638" s="19">
        <v>112778</v>
      </c>
      <c r="AI638" s="19">
        <v>1</v>
      </c>
      <c r="AJ638" s="19"/>
      <c r="AK638" s="19"/>
      <c r="AL638" s="19"/>
      <c r="AM638" s="19"/>
      <c r="AN638" s="19"/>
      <c r="AO638" s="19">
        <v>6.04</v>
      </c>
      <c r="AP638" s="19" t="s">
        <v>1504</v>
      </c>
      <c r="AQ638" s="19" t="s">
        <v>1502</v>
      </c>
      <c r="AR638" s="19" t="s">
        <v>1540</v>
      </c>
      <c r="AS638" s="19" t="s">
        <v>1562</v>
      </c>
      <c r="AT638" s="19" t="s">
        <v>1563</v>
      </c>
      <c r="AU638" s="19" t="s">
        <v>1564</v>
      </c>
      <c r="AV638" s="19" t="s">
        <v>1565</v>
      </c>
      <c r="AW638" s="19">
        <v>2006</v>
      </c>
      <c r="AX638" s="19">
        <v>3</v>
      </c>
      <c r="AY638" s="19" t="s">
        <v>1566</v>
      </c>
      <c r="AZ638" s="19" t="s">
        <v>1567</v>
      </c>
      <c r="BA638" s="19">
        <v>2007</v>
      </c>
      <c r="BB638" t="str">
        <f>VLOOKUP(AC638,CTCwiretagcode!A$2:C$708,3,FALSE)</f>
        <v>SAM</v>
      </c>
      <c r="BC638" t="str">
        <f t="shared" si="19"/>
        <v>mix</v>
      </c>
      <c r="BD638">
        <f t="shared" si="20"/>
        <v>3</v>
      </c>
    </row>
    <row r="639" spans="1:56" x14ac:dyDescent="0.25">
      <c r="A639" s="19" t="s">
        <v>1501</v>
      </c>
      <c r="B639" s="19">
        <v>4.0999999999999996</v>
      </c>
      <c r="C639" s="19">
        <v>20140306</v>
      </c>
      <c r="D639" s="19" t="s">
        <v>41</v>
      </c>
      <c r="E639" s="19" t="s">
        <v>41</v>
      </c>
      <c r="F639" s="19">
        <v>2166048</v>
      </c>
      <c r="G639" s="19">
        <v>1</v>
      </c>
      <c r="H639" s="19">
        <v>2010</v>
      </c>
      <c r="I639" s="19">
        <v>20100830</v>
      </c>
      <c r="J639" s="19" t="s">
        <v>1501</v>
      </c>
      <c r="K639" s="19">
        <v>6</v>
      </c>
      <c r="L639" s="19">
        <v>36</v>
      </c>
      <c r="M639" s="19">
        <v>23</v>
      </c>
      <c r="N639" s="19">
        <v>17</v>
      </c>
      <c r="O639" s="19" t="s">
        <v>1502</v>
      </c>
      <c r="P639" s="19">
        <v>5</v>
      </c>
      <c r="Q639" s="19" t="s">
        <v>1518</v>
      </c>
      <c r="R639" s="19"/>
      <c r="S639" s="19">
        <v>5000</v>
      </c>
      <c r="T639" s="19" t="s">
        <v>45</v>
      </c>
      <c r="U639" s="19"/>
      <c r="V639" s="19"/>
      <c r="W639" s="19"/>
      <c r="X639" s="19">
        <v>780</v>
      </c>
      <c r="Y639" s="19">
        <v>0</v>
      </c>
      <c r="Z639" s="19">
        <v>1</v>
      </c>
      <c r="AA639" s="19" t="s">
        <v>48</v>
      </c>
      <c r="AB639" s="19">
        <v>1</v>
      </c>
      <c r="AC639" s="19">
        <v>633389</v>
      </c>
      <c r="AD639" s="19">
        <v>12</v>
      </c>
      <c r="AE639" s="19"/>
      <c r="AF639" s="19"/>
      <c r="AG639" s="19"/>
      <c r="AH639" s="19">
        <v>112791</v>
      </c>
      <c r="AI639" s="19">
        <v>1</v>
      </c>
      <c r="AJ639" s="19"/>
      <c r="AK639" s="19"/>
      <c r="AL639" s="19"/>
      <c r="AM639" s="19"/>
      <c r="AN639" s="19"/>
      <c r="AO639" s="19">
        <v>2.2400000000000002</v>
      </c>
      <c r="AP639" s="19" t="s">
        <v>1519</v>
      </c>
      <c r="AQ639" s="19" t="s">
        <v>1502</v>
      </c>
      <c r="AR639" s="19" t="s">
        <v>1540</v>
      </c>
      <c r="AS639" s="19" t="s">
        <v>1562</v>
      </c>
      <c r="AT639" s="19" t="s">
        <v>1563</v>
      </c>
      <c r="AU639" s="19" t="s">
        <v>1564</v>
      </c>
      <c r="AV639" s="19" t="s">
        <v>1565</v>
      </c>
      <c r="AW639" s="19">
        <v>2006</v>
      </c>
      <c r="AX639" s="19">
        <v>3</v>
      </c>
      <c r="AY639" s="19" t="s">
        <v>1566</v>
      </c>
      <c r="AZ639" s="19" t="s">
        <v>1567</v>
      </c>
      <c r="BA639" s="19">
        <v>2007</v>
      </c>
      <c r="BB639" t="str">
        <f>VLOOKUP(AC639,CTCwiretagcode!A$2:C$708,3,FALSE)</f>
        <v>SAM</v>
      </c>
      <c r="BC639" t="str">
        <f t="shared" si="19"/>
        <v>Tr</v>
      </c>
      <c r="BD639">
        <f t="shared" si="20"/>
        <v>3</v>
      </c>
    </row>
    <row r="640" spans="1:56" x14ac:dyDescent="0.25">
      <c r="A640" s="19" t="s">
        <v>1501</v>
      </c>
      <c r="B640" s="19">
        <v>4.0999999999999996</v>
      </c>
      <c r="C640" s="19">
        <v>20140306</v>
      </c>
      <c r="D640" s="19" t="s">
        <v>41</v>
      </c>
      <c r="E640" s="19" t="s">
        <v>41</v>
      </c>
      <c r="F640" s="19">
        <v>2165430</v>
      </c>
      <c r="G640" s="19">
        <v>1</v>
      </c>
      <c r="H640" s="19">
        <v>2010</v>
      </c>
      <c r="I640" s="19">
        <v>20100901</v>
      </c>
      <c r="J640" s="19" t="s">
        <v>1501</v>
      </c>
      <c r="K640" s="19">
        <v>6</v>
      </c>
      <c r="L640" s="19">
        <v>36</v>
      </c>
      <c r="M640" s="19">
        <v>23</v>
      </c>
      <c r="N640" s="19">
        <v>14</v>
      </c>
      <c r="O640" s="19" t="s">
        <v>1502</v>
      </c>
      <c r="P640" s="19">
        <v>5</v>
      </c>
      <c r="Q640" s="19" t="s">
        <v>1518</v>
      </c>
      <c r="R640" s="19"/>
      <c r="S640" s="19">
        <v>5000</v>
      </c>
      <c r="T640" s="19" t="s">
        <v>110</v>
      </c>
      <c r="U640" s="19"/>
      <c r="V640" s="19"/>
      <c r="W640" s="19"/>
      <c r="X640" s="19">
        <v>730</v>
      </c>
      <c r="Y640" s="19">
        <v>0</v>
      </c>
      <c r="Z640" s="19">
        <v>1</v>
      </c>
      <c r="AA640" s="19" t="s">
        <v>48</v>
      </c>
      <c r="AB640" s="19">
        <v>1</v>
      </c>
      <c r="AC640" s="19">
        <v>633389</v>
      </c>
      <c r="AD640" s="19">
        <v>12</v>
      </c>
      <c r="AE640" s="19"/>
      <c r="AF640" s="19"/>
      <c r="AG640" s="19"/>
      <c r="AH640" s="19">
        <v>112791</v>
      </c>
      <c r="AI640" s="19">
        <v>1</v>
      </c>
      <c r="AJ640" s="19"/>
      <c r="AK640" s="19"/>
      <c r="AL640" s="19"/>
      <c r="AM640" s="19"/>
      <c r="AN640" s="19"/>
      <c r="AO640" s="19">
        <v>2.2400000000000002</v>
      </c>
      <c r="AP640" s="19" t="s">
        <v>1519</v>
      </c>
      <c r="AQ640" s="19" t="s">
        <v>1502</v>
      </c>
      <c r="AR640" s="19" t="s">
        <v>1540</v>
      </c>
      <c r="AS640" s="19" t="s">
        <v>1562</v>
      </c>
      <c r="AT640" s="19" t="s">
        <v>1563</v>
      </c>
      <c r="AU640" s="19" t="s">
        <v>1564</v>
      </c>
      <c r="AV640" s="19" t="s">
        <v>1565</v>
      </c>
      <c r="AW640" s="19">
        <v>2006</v>
      </c>
      <c r="AX640" s="19">
        <v>3</v>
      </c>
      <c r="AY640" s="19" t="s">
        <v>1566</v>
      </c>
      <c r="AZ640" s="19" t="s">
        <v>1567</v>
      </c>
      <c r="BA640" s="19">
        <v>2007</v>
      </c>
      <c r="BB640" t="str">
        <f>VLOOKUP(AC640,CTCwiretagcode!A$2:C$708,3,FALSE)</f>
        <v>SAM</v>
      </c>
      <c r="BC640" t="str">
        <f t="shared" si="19"/>
        <v>NT</v>
      </c>
      <c r="BD640">
        <f t="shared" si="20"/>
        <v>3</v>
      </c>
    </row>
    <row r="641" spans="1:56" x14ac:dyDescent="0.25">
      <c r="A641" s="19" t="s">
        <v>1501</v>
      </c>
      <c r="B641" s="19">
        <v>4.0999999999999996</v>
      </c>
      <c r="C641" s="19">
        <v>20140306</v>
      </c>
      <c r="D641" s="19" t="s">
        <v>41</v>
      </c>
      <c r="E641" s="19" t="s">
        <v>41</v>
      </c>
      <c r="F641" s="19">
        <v>2166051</v>
      </c>
      <c r="G641" s="19">
        <v>1</v>
      </c>
      <c r="H641" s="19">
        <v>2010</v>
      </c>
      <c r="I641" s="19">
        <v>20100902</v>
      </c>
      <c r="J641" s="19" t="s">
        <v>1501</v>
      </c>
      <c r="K641" s="19">
        <v>6</v>
      </c>
      <c r="L641" s="19">
        <v>36</v>
      </c>
      <c r="M641" s="19">
        <v>23</v>
      </c>
      <c r="N641" s="19">
        <v>49</v>
      </c>
      <c r="O641" s="19" t="s">
        <v>1502</v>
      </c>
      <c r="P641" s="19">
        <v>5</v>
      </c>
      <c r="Q641" s="19" t="s">
        <v>1518</v>
      </c>
      <c r="R641" s="19"/>
      <c r="S641" s="19">
        <v>5000</v>
      </c>
      <c r="T641" s="19" t="s">
        <v>110</v>
      </c>
      <c r="U641" s="19"/>
      <c r="V641" s="19"/>
      <c r="W641" s="19"/>
      <c r="X641" s="19">
        <v>720</v>
      </c>
      <c r="Y641" s="19">
        <v>0</v>
      </c>
      <c r="Z641" s="19">
        <v>1</v>
      </c>
      <c r="AA641" s="19" t="s">
        <v>48</v>
      </c>
      <c r="AB641" s="19">
        <v>1</v>
      </c>
      <c r="AC641" s="19">
        <v>633389</v>
      </c>
      <c r="AD641" s="19">
        <v>12</v>
      </c>
      <c r="AE641" s="19"/>
      <c r="AF641" s="19"/>
      <c r="AG641" s="19"/>
      <c r="AH641" s="19">
        <v>112791</v>
      </c>
      <c r="AI641" s="19">
        <v>1</v>
      </c>
      <c r="AJ641" s="19"/>
      <c r="AK641" s="19"/>
      <c r="AL641" s="19"/>
      <c r="AM641" s="19"/>
      <c r="AN641" s="19"/>
      <c r="AO641" s="19">
        <v>2.2400000000000002</v>
      </c>
      <c r="AP641" s="19" t="s">
        <v>1519</v>
      </c>
      <c r="AQ641" s="19" t="s">
        <v>1502</v>
      </c>
      <c r="AR641" s="19" t="s">
        <v>1540</v>
      </c>
      <c r="AS641" s="19" t="s">
        <v>1562</v>
      </c>
      <c r="AT641" s="19" t="s">
        <v>1563</v>
      </c>
      <c r="AU641" s="19" t="s">
        <v>1564</v>
      </c>
      <c r="AV641" s="19" t="s">
        <v>1565</v>
      </c>
      <c r="AW641" s="19">
        <v>2006</v>
      </c>
      <c r="AX641" s="19">
        <v>3</v>
      </c>
      <c r="AY641" s="19" t="s">
        <v>1566</v>
      </c>
      <c r="AZ641" s="19" t="s">
        <v>1567</v>
      </c>
      <c r="BA641" s="19">
        <v>2007</v>
      </c>
      <c r="BB641" t="str">
        <f>VLOOKUP(AC641,CTCwiretagcode!A$2:C$708,3,FALSE)</f>
        <v>SAM</v>
      </c>
      <c r="BC641" t="str">
        <f t="shared" si="19"/>
        <v>mix</v>
      </c>
      <c r="BD641">
        <f t="shared" si="20"/>
        <v>3</v>
      </c>
    </row>
    <row r="642" spans="1:56" x14ac:dyDescent="0.25">
      <c r="A642" s="19" t="s">
        <v>1501</v>
      </c>
      <c r="B642" s="19">
        <v>4.0999999999999996</v>
      </c>
      <c r="C642" s="19">
        <v>20140306</v>
      </c>
      <c r="D642" s="19" t="s">
        <v>41</v>
      </c>
      <c r="E642" s="19" t="s">
        <v>41</v>
      </c>
      <c r="F642" s="19">
        <v>2166057</v>
      </c>
      <c r="G642" s="19">
        <v>1</v>
      </c>
      <c r="H642" s="19">
        <v>2010</v>
      </c>
      <c r="I642" s="19">
        <v>20100902</v>
      </c>
      <c r="J642" s="19" t="s">
        <v>1501</v>
      </c>
      <c r="K642" s="19">
        <v>6</v>
      </c>
      <c r="L642" s="19">
        <v>36</v>
      </c>
      <c r="M642" s="19">
        <v>23</v>
      </c>
      <c r="N642" s="19">
        <v>49</v>
      </c>
      <c r="O642" s="19" t="s">
        <v>1502</v>
      </c>
      <c r="P642" s="19">
        <v>5</v>
      </c>
      <c r="Q642" s="19" t="s">
        <v>1518</v>
      </c>
      <c r="R642" s="19"/>
      <c r="S642" s="19">
        <v>5000</v>
      </c>
      <c r="T642" s="19" t="s">
        <v>110</v>
      </c>
      <c r="U642" s="19"/>
      <c r="V642" s="19"/>
      <c r="W642" s="19"/>
      <c r="X642" s="19">
        <v>880</v>
      </c>
      <c r="Y642" s="19">
        <v>0</v>
      </c>
      <c r="Z642" s="19">
        <v>1</v>
      </c>
      <c r="AA642" s="19" t="s">
        <v>48</v>
      </c>
      <c r="AB642" s="19">
        <v>1</v>
      </c>
      <c r="AC642" s="19">
        <v>633389</v>
      </c>
      <c r="AD642" s="19">
        <v>12</v>
      </c>
      <c r="AE642" s="19"/>
      <c r="AF642" s="19"/>
      <c r="AG642" s="19"/>
      <c r="AH642" s="19">
        <v>112791</v>
      </c>
      <c r="AI642" s="19">
        <v>1</v>
      </c>
      <c r="AJ642" s="19"/>
      <c r="AK642" s="19"/>
      <c r="AL642" s="19"/>
      <c r="AM642" s="19"/>
      <c r="AN642" s="19"/>
      <c r="AO642" s="19">
        <v>2.2400000000000002</v>
      </c>
      <c r="AP642" s="19" t="s">
        <v>1519</v>
      </c>
      <c r="AQ642" s="19" t="s">
        <v>1502</v>
      </c>
      <c r="AR642" s="19" t="s">
        <v>1540</v>
      </c>
      <c r="AS642" s="19" t="s">
        <v>1562</v>
      </c>
      <c r="AT642" s="19" t="s">
        <v>1563</v>
      </c>
      <c r="AU642" s="19" t="s">
        <v>1564</v>
      </c>
      <c r="AV642" s="19" t="s">
        <v>1565</v>
      </c>
      <c r="AW642" s="19">
        <v>2006</v>
      </c>
      <c r="AX642" s="19">
        <v>3</v>
      </c>
      <c r="AY642" s="19" t="s">
        <v>1566</v>
      </c>
      <c r="AZ642" s="19" t="s">
        <v>1567</v>
      </c>
      <c r="BA642" s="19">
        <v>2007</v>
      </c>
      <c r="BB642" t="str">
        <f>VLOOKUP(AC642,CTCwiretagcode!A$2:C$708,3,FALSE)</f>
        <v>SAM</v>
      </c>
      <c r="BC642" t="str">
        <f t="shared" si="19"/>
        <v>mix</v>
      </c>
      <c r="BD642">
        <f t="shared" si="20"/>
        <v>3</v>
      </c>
    </row>
    <row r="643" spans="1:56" x14ac:dyDescent="0.25">
      <c r="A643" s="19" t="s">
        <v>1501</v>
      </c>
      <c r="B643" s="19">
        <v>4.0999999999999996</v>
      </c>
      <c r="C643" s="19">
        <v>20140306</v>
      </c>
      <c r="D643" s="19" t="s">
        <v>41</v>
      </c>
      <c r="E643" s="19" t="s">
        <v>41</v>
      </c>
      <c r="F643" s="19">
        <v>2137722</v>
      </c>
      <c r="G643" s="19">
        <v>1</v>
      </c>
      <c r="H643" s="19">
        <v>2010</v>
      </c>
      <c r="I643" s="19">
        <v>20100825</v>
      </c>
      <c r="J643" s="19" t="s">
        <v>1501</v>
      </c>
      <c r="K643" s="19">
        <v>6</v>
      </c>
      <c r="L643" s="19">
        <v>35</v>
      </c>
      <c r="M643" s="19">
        <v>23</v>
      </c>
      <c r="N643" s="19">
        <v>49</v>
      </c>
      <c r="O643" s="19" t="s">
        <v>1502</v>
      </c>
      <c r="P643" s="19">
        <v>5</v>
      </c>
      <c r="Q643" s="19" t="s">
        <v>1518</v>
      </c>
      <c r="R643" s="19"/>
      <c r="S643" s="19">
        <v>5000</v>
      </c>
      <c r="T643" s="19" t="s">
        <v>110</v>
      </c>
      <c r="U643" s="19"/>
      <c r="V643" s="19"/>
      <c r="W643" s="19"/>
      <c r="X643" s="19">
        <v>780</v>
      </c>
      <c r="Y643" s="19">
        <v>0</v>
      </c>
      <c r="Z643" s="19">
        <v>1</v>
      </c>
      <c r="AA643" s="19" t="s">
        <v>48</v>
      </c>
      <c r="AB643" s="19">
        <v>1</v>
      </c>
      <c r="AC643" s="19">
        <v>633389</v>
      </c>
      <c r="AD643" s="19">
        <v>12</v>
      </c>
      <c r="AE643" s="19"/>
      <c r="AF643" s="19"/>
      <c r="AG643" s="19"/>
      <c r="AH643" s="19">
        <v>112790</v>
      </c>
      <c r="AI643" s="19">
        <v>1</v>
      </c>
      <c r="AJ643" s="19"/>
      <c r="AK643" s="19"/>
      <c r="AL643" s="19"/>
      <c r="AM643" s="19"/>
      <c r="AN643" s="19"/>
      <c r="AO643" s="19">
        <v>3.81</v>
      </c>
      <c r="AP643" s="19" t="s">
        <v>1519</v>
      </c>
      <c r="AQ643" s="19" t="s">
        <v>1502</v>
      </c>
      <c r="AR643" s="19" t="s">
        <v>1540</v>
      </c>
      <c r="AS643" s="19" t="s">
        <v>1562</v>
      </c>
      <c r="AT643" s="19" t="s">
        <v>1563</v>
      </c>
      <c r="AU643" s="19" t="s">
        <v>1564</v>
      </c>
      <c r="AV643" s="19" t="s">
        <v>1565</v>
      </c>
      <c r="AW643" s="19">
        <v>2006</v>
      </c>
      <c r="AX643" s="19">
        <v>3</v>
      </c>
      <c r="AY643" s="19" t="s">
        <v>1566</v>
      </c>
      <c r="AZ643" s="19" t="s">
        <v>1567</v>
      </c>
      <c r="BA643" s="19">
        <v>2007</v>
      </c>
      <c r="BB643" t="str">
        <f>VLOOKUP(AC643,CTCwiretagcode!A$2:C$708,3,FALSE)</f>
        <v>SAM</v>
      </c>
      <c r="BC643" t="str">
        <f t="shared" ref="BC643:BC706" si="21">VLOOKUP(N643,BF$2:BG$7,2,FALSE)</f>
        <v>mix</v>
      </c>
      <c r="BD643">
        <f t="shared" ref="BD643:BD706" si="22">IF(MID(I643,5,2)*1&gt;=10,4,3)</f>
        <v>3</v>
      </c>
    </row>
    <row r="644" spans="1:56" x14ac:dyDescent="0.25">
      <c r="A644" s="19" t="s">
        <v>1501</v>
      </c>
      <c r="B644" s="19">
        <v>4.0999999999999996</v>
      </c>
      <c r="C644" s="19">
        <v>20140306</v>
      </c>
      <c r="D644" s="19" t="s">
        <v>41</v>
      </c>
      <c r="E644" s="19" t="s">
        <v>41</v>
      </c>
      <c r="F644" s="19">
        <v>2166323</v>
      </c>
      <c r="G644" s="19">
        <v>1</v>
      </c>
      <c r="H644" s="19">
        <v>2010</v>
      </c>
      <c r="I644" s="19">
        <v>20100825</v>
      </c>
      <c r="J644" s="19" t="s">
        <v>1501</v>
      </c>
      <c r="K644" s="19">
        <v>6</v>
      </c>
      <c r="L644" s="19">
        <v>35</v>
      </c>
      <c r="M644" s="19">
        <v>23</v>
      </c>
      <c r="N644" s="19">
        <v>49</v>
      </c>
      <c r="O644" s="19" t="s">
        <v>1502</v>
      </c>
      <c r="P644" s="19">
        <v>5</v>
      </c>
      <c r="Q644" s="19" t="s">
        <v>1518</v>
      </c>
      <c r="R644" s="19"/>
      <c r="S644" s="19">
        <v>5000</v>
      </c>
      <c r="T644" s="19" t="s">
        <v>45</v>
      </c>
      <c r="U644" s="19"/>
      <c r="V644" s="19"/>
      <c r="W644" s="19"/>
      <c r="X644" s="19">
        <v>840</v>
      </c>
      <c r="Y644" s="19">
        <v>0</v>
      </c>
      <c r="Z644" s="19">
        <v>1</v>
      </c>
      <c r="AA644" s="19" t="s">
        <v>48</v>
      </c>
      <c r="AB644" s="19">
        <v>1</v>
      </c>
      <c r="AC644" s="19">
        <v>633389</v>
      </c>
      <c r="AD644" s="19">
        <v>12</v>
      </c>
      <c r="AE644" s="19"/>
      <c r="AF644" s="19"/>
      <c r="AG644" s="19"/>
      <c r="AH644" s="19">
        <v>112790</v>
      </c>
      <c r="AI644" s="19">
        <v>1</v>
      </c>
      <c r="AJ644" s="19"/>
      <c r="AK644" s="19"/>
      <c r="AL644" s="19"/>
      <c r="AM644" s="19"/>
      <c r="AN644" s="19"/>
      <c r="AO644" s="19">
        <v>3.81</v>
      </c>
      <c r="AP644" s="19" t="s">
        <v>1519</v>
      </c>
      <c r="AQ644" s="19" t="s">
        <v>1502</v>
      </c>
      <c r="AR644" s="19" t="s">
        <v>1540</v>
      </c>
      <c r="AS644" s="19" t="s">
        <v>1562</v>
      </c>
      <c r="AT644" s="19" t="s">
        <v>1563</v>
      </c>
      <c r="AU644" s="19" t="s">
        <v>1564</v>
      </c>
      <c r="AV644" s="19" t="s">
        <v>1565</v>
      </c>
      <c r="AW644" s="19">
        <v>2006</v>
      </c>
      <c r="AX644" s="19">
        <v>3</v>
      </c>
      <c r="AY644" s="19" t="s">
        <v>1566</v>
      </c>
      <c r="AZ644" s="19" t="s">
        <v>1567</v>
      </c>
      <c r="BA644" s="19">
        <v>2007</v>
      </c>
      <c r="BB644" t="str">
        <f>VLOOKUP(AC644,CTCwiretagcode!A$2:C$708,3,FALSE)</f>
        <v>SAM</v>
      </c>
      <c r="BC644" t="str">
        <f t="shared" si="21"/>
        <v>mix</v>
      </c>
      <c r="BD644">
        <f t="shared" si="22"/>
        <v>3</v>
      </c>
    </row>
    <row r="645" spans="1:56" x14ac:dyDescent="0.25">
      <c r="A645" s="19" t="s">
        <v>1501</v>
      </c>
      <c r="B645" s="19">
        <v>4.0999999999999996</v>
      </c>
      <c r="C645" s="19">
        <v>20140306</v>
      </c>
      <c r="D645" s="19" t="s">
        <v>41</v>
      </c>
      <c r="E645" s="19" t="s">
        <v>41</v>
      </c>
      <c r="F645" s="19">
        <v>2166080</v>
      </c>
      <c r="G645" s="19">
        <v>1</v>
      </c>
      <c r="H645" s="19">
        <v>2010</v>
      </c>
      <c r="I645" s="19">
        <v>20100902</v>
      </c>
      <c r="J645" s="19" t="s">
        <v>1501</v>
      </c>
      <c r="K645" s="19">
        <v>6</v>
      </c>
      <c r="L645" s="19">
        <v>36</v>
      </c>
      <c r="M645" s="19">
        <v>23</v>
      </c>
      <c r="N645" s="19">
        <v>49</v>
      </c>
      <c r="O645" s="19" t="s">
        <v>1502</v>
      </c>
      <c r="P645" s="19">
        <v>5</v>
      </c>
      <c r="Q645" s="19" t="s">
        <v>1518</v>
      </c>
      <c r="R645" s="19"/>
      <c r="S645" s="19">
        <v>5000</v>
      </c>
      <c r="T645" s="19" t="s">
        <v>110</v>
      </c>
      <c r="U645" s="19"/>
      <c r="V645" s="19"/>
      <c r="W645" s="19"/>
      <c r="X645" s="19">
        <v>910</v>
      </c>
      <c r="Y645" s="19">
        <v>0</v>
      </c>
      <c r="Z645" s="19">
        <v>1</v>
      </c>
      <c r="AA645" s="19" t="s">
        <v>48</v>
      </c>
      <c r="AB645" s="19">
        <v>1</v>
      </c>
      <c r="AC645" s="19">
        <v>633389</v>
      </c>
      <c r="AD645" s="19">
        <v>12</v>
      </c>
      <c r="AE645" s="19"/>
      <c r="AF645" s="19"/>
      <c r="AG645" s="19"/>
      <c r="AH645" s="19">
        <v>112791</v>
      </c>
      <c r="AI645" s="19">
        <v>1</v>
      </c>
      <c r="AJ645" s="19"/>
      <c r="AK645" s="19"/>
      <c r="AL645" s="19"/>
      <c r="AM645" s="19"/>
      <c r="AN645" s="19"/>
      <c r="AO645" s="19">
        <v>2.2400000000000002</v>
      </c>
      <c r="AP645" s="19" t="s">
        <v>1519</v>
      </c>
      <c r="AQ645" s="19" t="s">
        <v>1502</v>
      </c>
      <c r="AR645" s="19" t="s">
        <v>1540</v>
      </c>
      <c r="AS645" s="19" t="s">
        <v>1562</v>
      </c>
      <c r="AT645" s="19" t="s">
        <v>1563</v>
      </c>
      <c r="AU645" s="19" t="s">
        <v>1564</v>
      </c>
      <c r="AV645" s="19" t="s">
        <v>1565</v>
      </c>
      <c r="AW645" s="19">
        <v>2006</v>
      </c>
      <c r="AX645" s="19">
        <v>3</v>
      </c>
      <c r="AY645" s="19" t="s">
        <v>1566</v>
      </c>
      <c r="AZ645" s="19" t="s">
        <v>1567</v>
      </c>
      <c r="BA645" s="19">
        <v>2007</v>
      </c>
      <c r="BB645" t="str">
        <f>VLOOKUP(AC645,CTCwiretagcode!A$2:C$708,3,FALSE)</f>
        <v>SAM</v>
      </c>
      <c r="BC645" t="str">
        <f t="shared" si="21"/>
        <v>mix</v>
      </c>
      <c r="BD645">
        <f t="shared" si="22"/>
        <v>3</v>
      </c>
    </row>
    <row r="646" spans="1:56" x14ac:dyDescent="0.25">
      <c r="A646" s="19" t="s">
        <v>1501</v>
      </c>
      <c r="B646" s="19">
        <v>4.0999999999999996</v>
      </c>
      <c r="C646" s="19">
        <v>20140306</v>
      </c>
      <c r="D646" s="19" t="s">
        <v>41</v>
      </c>
      <c r="E646" s="19" t="s">
        <v>41</v>
      </c>
      <c r="F646" s="19">
        <v>2168406</v>
      </c>
      <c r="G646" s="19">
        <v>1</v>
      </c>
      <c r="H646" s="19">
        <v>2010</v>
      </c>
      <c r="I646" s="19">
        <v>20100830</v>
      </c>
      <c r="J646" s="19" t="s">
        <v>1501</v>
      </c>
      <c r="K646" s="19">
        <v>6</v>
      </c>
      <c r="L646" s="19">
        <v>36</v>
      </c>
      <c r="M646" s="19">
        <v>23</v>
      </c>
      <c r="N646" s="19">
        <v>17</v>
      </c>
      <c r="O646" s="19" t="s">
        <v>1502</v>
      </c>
      <c r="P646" s="19">
        <v>5</v>
      </c>
      <c r="Q646" s="19" t="s">
        <v>1503</v>
      </c>
      <c r="R646" s="19"/>
      <c r="S646" s="19">
        <v>5000</v>
      </c>
      <c r="T646" s="19" t="s">
        <v>45</v>
      </c>
      <c r="U646" s="19"/>
      <c r="V646" s="19"/>
      <c r="W646" s="19"/>
      <c r="X646" s="19">
        <v>980</v>
      </c>
      <c r="Y646" s="19">
        <v>0</v>
      </c>
      <c r="Z646" s="19">
        <v>1</v>
      </c>
      <c r="AA646" s="19" t="s">
        <v>48</v>
      </c>
      <c r="AB646" s="19">
        <v>1</v>
      </c>
      <c r="AC646" s="19">
        <v>633389</v>
      </c>
      <c r="AD646" s="19">
        <v>12</v>
      </c>
      <c r="AE646" s="19"/>
      <c r="AF646" s="19"/>
      <c r="AG646" s="19"/>
      <c r="AH646" s="19">
        <v>112777</v>
      </c>
      <c r="AI646" s="19">
        <v>1</v>
      </c>
      <c r="AJ646" s="19"/>
      <c r="AK646" s="19"/>
      <c r="AL646" s="19"/>
      <c r="AM646" s="19"/>
      <c r="AN646" s="19"/>
      <c r="AO646" s="19">
        <v>3</v>
      </c>
      <c r="AP646" s="19" t="s">
        <v>1504</v>
      </c>
      <c r="AQ646" s="19" t="s">
        <v>1502</v>
      </c>
      <c r="AR646" s="19" t="s">
        <v>1540</v>
      </c>
      <c r="AS646" s="19" t="s">
        <v>1562</v>
      </c>
      <c r="AT646" s="19" t="s">
        <v>1563</v>
      </c>
      <c r="AU646" s="19" t="s">
        <v>1564</v>
      </c>
      <c r="AV646" s="19" t="s">
        <v>1565</v>
      </c>
      <c r="AW646" s="19">
        <v>2006</v>
      </c>
      <c r="AX646" s="19">
        <v>3</v>
      </c>
      <c r="AY646" s="19" t="s">
        <v>1566</v>
      </c>
      <c r="AZ646" s="19" t="s">
        <v>1567</v>
      </c>
      <c r="BA646" s="19">
        <v>2007</v>
      </c>
      <c r="BB646" t="str">
        <f>VLOOKUP(AC646,CTCwiretagcode!A$2:C$708,3,FALSE)</f>
        <v>SAM</v>
      </c>
      <c r="BC646" t="str">
        <f t="shared" si="21"/>
        <v>Tr</v>
      </c>
      <c r="BD646">
        <f t="shared" si="22"/>
        <v>3</v>
      </c>
    </row>
    <row r="647" spans="1:56" x14ac:dyDescent="0.25">
      <c r="A647" s="19" t="s">
        <v>1501</v>
      </c>
      <c r="B647" s="19">
        <v>4.0999999999999996</v>
      </c>
      <c r="C647" s="19">
        <v>20140306</v>
      </c>
      <c r="D647" s="19" t="s">
        <v>41</v>
      </c>
      <c r="E647" s="19" t="s">
        <v>41</v>
      </c>
      <c r="F647" s="19">
        <v>2168408</v>
      </c>
      <c r="G647" s="19">
        <v>1</v>
      </c>
      <c r="H647" s="19">
        <v>2010</v>
      </c>
      <c r="I647" s="19">
        <v>20100830</v>
      </c>
      <c r="J647" s="19" t="s">
        <v>1501</v>
      </c>
      <c r="K647" s="19">
        <v>6</v>
      </c>
      <c r="L647" s="19">
        <v>36</v>
      </c>
      <c r="M647" s="19">
        <v>23</v>
      </c>
      <c r="N647" s="19">
        <v>17</v>
      </c>
      <c r="O647" s="19" t="s">
        <v>1502</v>
      </c>
      <c r="P647" s="19">
        <v>5</v>
      </c>
      <c r="Q647" s="19" t="s">
        <v>1503</v>
      </c>
      <c r="R647" s="19"/>
      <c r="S647" s="19">
        <v>5000</v>
      </c>
      <c r="T647" s="19" t="s">
        <v>110</v>
      </c>
      <c r="U647" s="19"/>
      <c r="V647" s="19"/>
      <c r="W647" s="19"/>
      <c r="X647" s="19">
        <v>850</v>
      </c>
      <c r="Y647" s="19">
        <v>0</v>
      </c>
      <c r="Z647" s="19">
        <v>1</v>
      </c>
      <c r="AA647" s="19" t="s">
        <v>48</v>
      </c>
      <c r="AB647" s="19">
        <v>1</v>
      </c>
      <c r="AC647" s="19">
        <v>633389</v>
      </c>
      <c r="AD647" s="19">
        <v>12</v>
      </c>
      <c r="AE647" s="19"/>
      <c r="AF647" s="19"/>
      <c r="AG647" s="19"/>
      <c r="AH647" s="19">
        <v>112777</v>
      </c>
      <c r="AI647" s="19">
        <v>1</v>
      </c>
      <c r="AJ647" s="19"/>
      <c r="AK647" s="19"/>
      <c r="AL647" s="19"/>
      <c r="AM647" s="19"/>
      <c r="AN647" s="19"/>
      <c r="AO647" s="19">
        <v>3</v>
      </c>
      <c r="AP647" s="19" t="s">
        <v>1504</v>
      </c>
      <c r="AQ647" s="19" t="s">
        <v>1502</v>
      </c>
      <c r="AR647" s="19" t="s">
        <v>1540</v>
      </c>
      <c r="AS647" s="19" t="s">
        <v>1562</v>
      </c>
      <c r="AT647" s="19" t="s">
        <v>1563</v>
      </c>
      <c r="AU647" s="19" t="s">
        <v>1564</v>
      </c>
      <c r="AV647" s="19" t="s">
        <v>1565</v>
      </c>
      <c r="AW647" s="19">
        <v>2006</v>
      </c>
      <c r="AX647" s="19">
        <v>3</v>
      </c>
      <c r="AY647" s="19" t="s">
        <v>1566</v>
      </c>
      <c r="AZ647" s="19" t="s">
        <v>1567</v>
      </c>
      <c r="BA647" s="19">
        <v>2007</v>
      </c>
      <c r="BB647" t="str">
        <f>VLOOKUP(AC647,CTCwiretagcode!A$2:C$708,3,FALSE)</f>
        <v>SAM</v>
      </c>
      <c r="BC647" t="str">
        <f t="shared" si="21"/>
        <v>Tr</v>
      </c>
      <c r="BD647">
        <f t="shared" si="22"/>
        <v>3</v>
      </c>
    </row>
    <row r="648" spans="1:56" x14ac:dyDescent="0.25">
      <c r="A648" s="19" t="s">
        <v>1501</v>
      </c>
      <c r="B648" s="19">
        <v>4.0999999999999996</v>
      </c>
      <c r="C648" s="19">
        <v>20140306</v>
      </c>
      <c r="D648" s="19" t="s">
        <v>41</v>
      </c>
      <c r="E648" s="19" t="s">
        <v>41</v>
      </c>
      <c r="F648" s="19">
        <v>2165503</v>
      </c>
      <c r="G648" s="19">
        <v>1</v>
      </c>
      <c r="H648" s="19">
        <v>2010</v>
      </c>
      <c r="I648" s="19">
        <v>20100914</v>
      </c>
      <c r="J648" s="19" t="s">
        <v>1501</v>
      </c>
      <c r="K648" s="19">
        <v>6</v>
      </c>
      <c r="L648" s="19">
        <v>38</v>
      </c>
      <c r="M648" s="19">
        <v>23</v>
      </c>
      <c r="N648" s="19">
        <v>19</v>
      </c>
      <c r="O648" s="19" t="s">
        <v>1502</v>
      </c>
      <c r="P648" s="19">
        <v>5</v>
      </c>
      <c r="Q648" s="19" t="s">
        <v>1503</v>
      </c>
      <c r="R648" s="19"/>
      <c r="S648" s="19">
        <v>5000</v>
      </c>
      <c r="T648" s="19" t="s">
        <v>110</v>
      </c>
      <c r="U648" s="19"/>
      <c r="V648" s="19"/>
      <c r="W648" s="19"/>
      <c r="X648" s="19">
        <v>870</v>
      </c>
      <c r="Y648" s="19">
        <v>0</v>
      </c>
      <c r="Z648" s="19">
        <v>1</v>
      </c>
      <c r="AA648" s="19" t="s">
        <v>48</v>
      </c>
      <c r="AB648" s="19">
        <v>1</v>
      </c>
      <c r="AC648" s="19">
        <v>633389</v>
      </c>
      <c r="AD648" s="19">
        <v>12</v>
      </c>
      <c r="AE648" s="19"/>
      <c r="AF648" s="19"/>
      <c r="AG648" s="19"/>
      <c r="AH648" s="19">
        <v>112779</v>
      </c>
      <c r="AI648" s="19">
        <v>1</v>
      </c>
      <c r="AJ648" s="19"/>
      <c r="AK648" s="19"/>
      <c r="AL648" s="19"/>
      <c r="AM648" s="19"/>
      <c r="AN648" s="19"/>
      <c r="AO648" s="19">
        <v>2.95</v>
      </c>
      <c r="AP648" s="19" t="s">
        <v>1504</v>
      </c>
      <c r="AQ648" s="19" t="s">
        <v>1502</v>
      </c>
      <c r="AR648" s="19" t="s">
        <v>1540</v>
      </c>
      <c r="AS648" s="19" t="s">
        <v>1562</v>
      </c>
      <c r="AT648" s="19" t="s">
        <v>1563</v>
      </c>
      <c r="AU648" s="19" t="s">
        <v>1564</v>
      </c>
      <c r="AV648" s="19" t="s">
        <v>1565</v>
      </c>
      <c r="AW648" s="19">
        <v>2006</v>
      </c>
      <c r="AX648" s="19">
        <v>3</v>
      </c>
      <c r="AY648" s="19" t="s">
        <v>1566</v>
      </c>
      <c r="AZ648" s="19" t="s">
        <v>1567</v>
      </c>
      <c r="BA648" s="19">
        <v>2007</v>
      </c>
      <c r="BB648" t="str">
        <f>VLOOKUP(AC648,CTCwiretagcode!A$2:C$708,3,FALSE)</f>
        <v>SAM</v>
      </c>
      <c r="BC648" t="str">
        <f t="shared" si="21"/>
        <v>NT</v>
      </c>
      <c r="BD648">
        <f t="shared" si="22"/>
        <v>3</v>
      </c>
    </row>
    <row r="649" spans="1:56" x14ac:dyDescent="0.25">
      <c r="A649" s="19" t="s">
        <v>1501</v>
      </c>
      <c r="B649" s="19">
        <v>4.0999999999999996</v>
      </c>
      <c r="C649" s="19">
        <v>20130329</v>
      </c>
      <c r="D649" s="19" t="s">
        <v>41</v>
      </c>
      <c r="E649" s="19" t="s">
        <v>41</v>
      </c>
      <c r="F649" s="19">
        <v>2064159</v>
      </c>
      <c r="G649" s="19">
        <v>1</v>
      </c>
      <c r="H649" s="19">
        <v>2009</v>
      </c>
      <c r="I649" s="19">
        <v>20090825</v>
      </c>
      <c r="J649" s="19" t="s">
        <v>1501</v>
      </c>
      <c r="K649" s="19">
        <v>6</v>
      </c>
      <c r="L649" s="19">
        <v>35</v>
      </c>
      <c r="M649" s="19">
        <v>23</v>
      </c>
      <c r="N649" s="19">
        <v>17</v>
      </c>
      <c r="O649" s="19" t="s">
        <v>1502</v>
      </c>
      <c r="P649" s="19">
        <v>5</v>
      </c>
      <c r="Q649" s="19" t="s">
        <v>1503</v>
      </c>
      <c r="R649" s="19"/>
      <c r="S649" s="19">
        <v>5000</v>
      </c>
      <c r="T649" s="19" t="s">
        <v>110</v>
      </c>
      <c r="U649" s="19"/>
      <c r="V649" s="19"/>
      <c r="W649" s="19"/>
      <c r="X649" s="19">
        <v>710</v>
      </c>
      <c r="Y649" s="19">
        <v>0</v>
      </c>
      <c r="Z649" s="19">
        <v>1</v>
      </c>
      <c r="AA649" s="19" t="s">
        <v>48</v>
      </c>
      <c r="AB649" s="19">
        <v>1</v>
      </c>
      <c r="AC649" s="19">
        <v>633389</v>
      </c>
      <c r="AD649" s="19">
        <v>12</v>
      </c>
      <c r="AE649" s="19"/>
      <c r="AF649" s="19"/>
      <c r="AG649" s="19"/>
      <c r="AH649" s="19">
        <v>108875</v>
      </c>
      <c r="AI649" s="19">
        <v>1</v>
      </c>
      <c r="AJ649" s="19"/>
      <c r="AK649" s="19"/>
      <c r="AL649" s="19"/>
      <c r="AM649" s="19"/>
      <c r="AN649" s="19"/>
      <c r="AO649" s="19">
        <v>1.01</v>
      </c>
      <c r="AP649" s="19" t="s">
        <v>1504</v>
      </c>
      <c r="AQ649" s="19" t="s">
        <v>1502</v>
      </c>
      <c r="AR649" s="19" t="s">
        <v>1540</v>
      </c>
      <c r="AS649" s="19" t="s">
        <v>1562</v>
      </c>
      <c r="AT649" s="19" t="s">
        <v>1563</v>
      </c>
      <c r="AU649" s="19" t="s">
        <v>1564</v>
      </c>
      <c r="AV649" s="19" t="s">
        <v>1565</v>
      </c>
      <c r="AW649" s="19">
        <v>2006</v>
      </c>
      <c r="AX649" s="19">
        <v>3</v>
      </c>
      <c r="AY649" s="19" t="s">
        <v>1566</v>
      </c>
      <c r="AZ649" s="19" t="s">
        <v>1567</v>
      </c>
      <c r="BA649" s="19">
        <v>2007</v>
      </c>
      <c r="BB649" t="str">
        <f>VLOOKUP(AC649,CTCwiretagcode!A$2:C$708,3,FALSE)</f>
        <v>SAM</v>
      </c>
      <c r="BC649" t="str">
        <f t="shared" si="21"/>
        <v>Tr</v>
      </c>
      <c r="BD649">
        <f t="shared" si="22"/>
        <v>3</v>
      </c>
    </row>
    <row r="650" spans="1:56" x14ac:dyDescent="0.25">
      <c r="A650" s="19" t="s">
        <v>1501</v>
      </c>
      <c r="B650" s="19">
        <v>4.0999999999999996</v>
      </c>
      <c r="C650" s="19">
        <v>20130329</v>
      </c>
      <c r="D650" s="19" t="s">
        <v>41</v>
      </c>
      <c r="E650" s="19" t="s">
        <v>41</v>
      </c>
      <c r="F650" s="19">
        <v>2063895</v>
      </c>
      <c r="G650" s="19">
        <v>1</v>
      </c>
      <c r="H650" s="19">
        <v>2009</v>
      </c>
      <c r="I650" s="19">
        <v>20090825</v>
      </c>
      <c r="J650" s="19" t="s">
        <v>1501</v>
      </c>
      <c r="K650" s="19">
        <v>6</v>
      </c>
      <c r="L650" s="19">
        <v>35</v>
      </c>
      <c r="M650" s="19">
        <v>23</v>
      </c>
      <c r="N650" s="19">
        <v>17</v>
      </c>
      <c r="O650" s="19" t="s">
        <v>1502</v>
      </c>
      <c r="P650" s="19">
        <v>5</v>
      </c>
      <c r="Q650" s="19" t="s">
        <v>1503</v>
      </c>
      <c r="R650" s="19"/>
      <c r="S650" s="19">
        <v>5000</v>
      </c>
      <c r="T650" s="19" t="s">
        <v>110</v>
      </c>
      <c r="U650" s="19"/>
      <c r="V650" s="19"/>
      <c r="W650" s="19"/>
      <c r="X650" s="19">
        <v>740</v>
      </c>
      <c r="Y650" s="19">
        <v>0</v>
      </c>
      <c r="Z650" s="19">
        <v>1</v>
      </c>
      <c r="AA650" s="19" t="s">
        <v>48</v>
      </c>
      <c r="AB650" s="19">
        <v>1</v>
      </c>
      <c r="AC650" s="19">
        <v>633389</v>
      </c>
      <c r="AD650" s="19">
        <v>12</v>
      </c>
      <c r="AE650" s="19"/>
      <c r="AF650" s="19"/>
      <c r="AG650" s="19"/>
      <c r="AH650" s="19">
        <v>108875</v>
      </c>
      <c r="AI650" s="19">
        <v>1</v>
      </c>
      <c r="AJ650" s="19"/>
      <c r="AK650" s="19"/>
      <c r="AL650" s="19"/>
      <c r="AM650" s="19"/>
      <c r="AN650" s="19"/>
      <c r="AO650" s="19">
        <v>1.01</v>
      </c>
      <c r="AP650" s="19" t="s">
        <v>1504</v>
      </c>
      <c r="AQ650" s="19" t="s">
        <v>1502</v>
      </c>
      <c r="AR650" s="19" t="s">
        <v>1540</v>
      </c>
      <c r="AS650" s="19" t="s">
        <v>1562</v>
      </c>
      <c r="AT650" s="19" t="s">
        <v>1563</v>
      </c>
      <c r="AU650" s="19" t="s">
        <v>1564</v>
      </c>
      <c r="AV650" s="19" t="s">
        <v>1565</v>
      </c>
      <c r="AW650" s="19">
        <v>2006</v>
      </c>
      <c r="AX650" s="19">
        <v>3</v>
      </c>
      <c r="AY650" s="19" t="s">
        <v>1566</v>
      </c>
      <c r="AZ650" s="19" t="s">
        <v>1567</v>
      </c>
      <c r="BA650" s="19">
        <v>2007</v>
      </c>
      <c r="BB650" t="str">
        <f>VLOOKUP(AC650,CTCwiretagcode!A$2:C$708,3,FALSE)</f>
        <v>SAM</v>
      </c>
      <c r="BC650" t="str">
        <f t="shared" si="21"/>
        <v>Tr</v>
      </c>
      <c r="BD650">
        <f t="shared" si="22"/>
        <v>3</v>
      </c>
    </row>
    <row r="651" spans="1:56" x14ac:dyDescent="0.25">
      <c r="A651" s="19" t="s">
        <v>1501</v>
      </c>
      <c r="B651" s="19">
        <v>4.0999999999999996</v>
      </c>
      <c r="C651" s="19">
        <v>20140306</v>
      </c>
      <c r="D651" s="19" t="s">
        <v>41</v>
      </c>
      <c r="E651" s="19" t="s">
        <v>41</v>
      </c>
      <c r="F651" s="19">
        <v>2165645</v>
      </c>
      <c r="G651" s="19">
        <v>1</v>
      </c>
      <c r="H651" s="19">
        <v>2010</v>
      </c>
      <c r="I651" s="19">
        <v>20100824</v>
      </c>
      <c r="J651" s="19" t="s">
        <v>1501</v>
      </c>
      <c r="K651" s="19">
        <v>6</v>
      </c>
      <c r="L651" s="19">
        <v>35</v>
      </c>
      <c r="M651" s="19">
        <v>23</v>
      </c>
      <c r="N651" s="19">
        <v>17</v>
      </c>
      <c r="O651" s="19" t="s">
        <v>1502</v>
      </c>
      <c r="P651" s="19">
        <v>5</v>
      </c>
      <c r="Q651" s="19" t="s">
        <v>1518</v>
      </c>
      <c r="R651" s="19"/>
      <c r="S651" s="19">
        <v>5000</v>
      </c>
      <c r="T651" s="19" t="s">
        <v>110</v>
      </c>
      <c r="U651" s="19"/>
      <c r="V651" s="19"/>
      <c r="W651" s="19"/>
      <c r="X651" s="19">
        <v>840</v>
      </c>
      <c r="Y651" s="19">
        <v>0</v>
      </c>
      <c r="Z651" s="19">
        <v>1</v>
      </c>
      <c r="AA651" s="19" t="s">
        <v>48</v>
      </c>
      <c r="AB651" s="19">
        <v>1</v>
      </c>
      <c r="AC651" s="19">
        <v>633389</v>
      </c>
      <c r="AD651" s="19">
        <v>12</v>
      </c>
      <c r="AE651" s="19"/>
      <c r="AF651" s="19"/>
      <c r="AG651" s="19"/>
      <c r="AH651" s="19">
        <v>112790</v>
      </c>
      <c r="AI651" s="19">
        <v>1</v>
      </c>
      <c r="AJ651" s="19"/>
      <c r="AK651" s="19"/>
      <c r="AL651" s="19"/>
      <c r="AM651" s="19"/>
      <c r="AN651" s="19"/>
      <c r="AO651" s="19">
        <v>3.81</v>
      </c>
      <c r="AP651" s="19" t="s">
        <v>1519</v>
      </c>
      <c r="AQ651" s="19" t="s">
        <v>1502</v>
      </c>
      <c r="AR651" s="19" t="s">
        <v>1540</v>
      </c>
      <c r="AS651" s="19" t="s">
        <v>1562</v>
      </c>
      <c r="AT651" s="19" t="s">
        <v>1563</v>
      </c>
      <c r="AU651" s="19" t="s">
        <v>1564</v>
      </c>
      <c r="AV651" s="19" t="s">
        <v>1565</v>
      </c>
      <c r="AW651" s="19">
        <v>2006</v>
      </c>
      <c r="AX651" s="19">
        <v>3</v>
      </c>
      <c r="AY651" s="19" t="s">
        <v>1566</v>
      </c>
      <c r="AZ651" s="19" t="s">
        <v>1567</v>
      </c>
      <c r="BA651" s="19">
        <v>2007</v>
      </c>
      <c r="BB651" t="str">
        <f>VLOOKUP(AC651,CTCwiretagcode!A$2:C$708,3,FALSE)</f>
        <v>SAM</v>
      </c>
      <c r="BC651" t="str">
        <f t="shared" si="21"/>
        <v>Tr</v>
      </c>
      <c r="BD651">
        <f t="shared" si="22"/>
        <v>3</v>
      </c>
    </row>
    <row r="652" spans="1:56" x14ac:dyDescent="0.25">
      <c r="A652" s="19" t="s">
        <v>1501</v>
      </c>
      <c r="B652" s="19">
        <v>4.0999999999999996</v>
      </c>
      <c r="C652" s="19">
        <v>20140306</v>
      </c>
      <c r="D652" s="19" t="s">
        <v>41</v>
      </c>
      <c r="E652" s="19" t="s">
        <v>41</v>
      </c>
      <c r="F652" s="19">
        <v>2165665</v>
      </c>
      <c r="G652" s="19">
        <v>1</v>
      </c>
      <c r="H652" s="19">
        <v>2010</v>
      </c>
      <c r="I652" s="19">
        <v>20100824</v>
      </c>
      <c r="J652" s="19" t="s">
        <v>1501</v>
      </c>
      <c r="K652" s="19">
        <v>6</v>
      </c>
      <c r="L652" s="19">
        <v>35</v>
      </c>
      <c r="M652" s="19">
        <v>23</v>
      </c>
      <c r="N652" s="19">
        <v>17</v>
      </c>
      <c r="O652" s="19" t="s">
        <v>1502</v>
      </c>
      <c r="P652" s="19">
        <v>5</v>
      </c>
      <c r="Q652" s="19" t="s">
        <v>1518</v>
      </c>
      <c r="R652" s="19"/>
      <c r="S652" s="19">
        <v>5000</v>
      </c>
      <c r="T652" s="19" t="s">
        <v>45</v>
      </c>
      <c r="U652" s="19"/>
      <c r="V652" s="19"/>
      <c r="W652" s="19"/>
      <c r="X652" s="19">
        <v>810</v>
      </c>
      <c r="Y652" s="19">
        <v>0</v>
      </c>
      <c r="Z652" s="19">
        <v>1</v>
      </c>
      <c r="AA652" s="19" t="s">
        <v>48</v>
      </c>
      <c r="AB652" s="19">
        <v>1</v>
      </c>
      <c r="AC652" s="19">
        <v>633389</v>
      </c>
      <c r="AD652" s="19">
        <v>12</v>
      </c>
      <c r="AE652" s="19"/>
      <c r="AF652" s="19"/>
      <c r="AG652" s="19"/>
      <c r="AH652" s="19">
        <v>112790</v>
      </c>
      <c r="AI652" s="19">
        <v>1</v>
      </c>
      <c r="AJ652" s="19"/>
      <c r="AK652" s="19"/>
      <c r="AL652" s="19"/>
      <c r="AM652" s="19"/>
      <c r="AN652" s="19"/>
      <c r="AO652" s="19">
        <v>3.81</v>
      </c>
      <c r="AP652" s="19" t="s">
        <v>1519</v>
      </c>
      <c r="AQ652" s="19" t="s">
        <v>1502</v>
      </c>
      <c r="AR652" s="19" t="s">
        <v>1540</v>
      </c>
      <c r="AS652" s="19" t="s">
        <v>1562</v>
      </c>
      <c r="AT652" s="19" t="s">
        <v>1563</v>
      </c>
      <c r="AU652" s="19" t="s">
        <v>1564</v>
      </c>
      <c r="AV652" s="19" t="s">
        <v>1565</v>
      </c>
      <c r="AW652" s="19">
        <v>2006</v>
      </c>
      <c r="AX652" s="19">
        <v>3</v>
      </c>
      <c r="AY652" s="19" t="s">
        <v>1566</v>
      </c>
      <c r="AZ652" s="19" t="s">
        <v>1567</v>
      </c>
      <c r="BA652" s="19">
        <v>2007</v>
      </c>
      <c r="BB652" t="str">
        <f>VLOOKUP(AC652,CTCwiretagcode!A$2:C$708,3,FALSE)</f>
        <v>SAM</v>
      </c>
      <c r="BC652" t="str">
        <f t="shared" si="21"/>
        <v>Tr</v>
      </c>
      <c r="BD652">
        <f t="shared" si="22"/>
        <v>3</v>
      </c>
    </row>
    <row r="653" spans="1:56" x14ac:dyDescent="0.25">
      <c r="A653" s="19" t="s">
        <v>1501</v>
      </c>
      <c r="B653" s="19">
        <v>4.0999999999999996</v>
      </c>
      <c r="C653" s="19">
        <v>20140306</v>
      </c>
      <c r="D653" s="19" t="s">
        <v>41</v>
      </c>
      <c r="E653" s="19" t="s">
        <v>41</v>
      </c>
      <c r="F653" s="19">
        <v>2165284</v>
      </c>
      <c r="G653" s="19">
        <v>1</v>
      </c>
      <c r="H653" s="19">
        <v>2010</v>
      </c>
      <c r="I653" s="19">
        <v>20100826</v>
      </c>
      <c r="J653" s="19" t="s">
        <v>1501</v>
      </c>
      <c r="K653" s="19">
        <v>6</v>
      </c>
      <c r="L653" s="19">
        <v>35</v>
      </c>
      <c r="M653" s="19">
        <v>23</v>
      </c>
      <c r="N653" s="19">
        <v>17</v>
      </c>
      <c r="O653" s="19" t="s">
        <v>1502</v>
      </c>
      <c r="P653" s="19">
        <v>5</v>
      </c>
      <c r="Q653" s="19" t="s">
        <v>1518</v>
      </c>
      <c r="R653" s="19"/>
      <c r="S653" s="19">
        <v>5000</v>
      </c>
      <c r="T653" s="19" t="s">
        <v>110</v>
      </c>
      <c r="U653" s="19"/>
      <c r="V653" s="19"/>
      <c r="W653" s="19"/>
      <c r="X653" s="19">
        <v>870</v>
      </c>
      <c r="Y653" s="19">
        <v>0</v>
      </c>
      <c r="Z653" s="19">
        <v>1</v>
      </c>
      <c r="AA653" s="19" t="s">
        <v>48</v>
      </c>
      <c r="AB653" s="19">
        <v>1</v>
      </c>
      <c r="AC653" s="19">
        <v>633389</v>
      </c>
      <c r="AD653" s="19">
        <v>12</v>
      </c>
      <c r="AE653" s="19"/>
      <c r="AF653" s="19"/>
      <c r="AG653" s="19"/>
      <c r="AH653" s="19">
        <v>112790</v>
      </c>
      <c r="AI653" s="19">
        <v>1</v>
      </c>
      <c r="AJ653" s="19"/>
      <c r="AK653" s="19"/>
      <c r="AL653" s="19"/>
      <c r="AM653" s="19"/>
      <c r="AN653" s="19"/>
      <c r="AO653" s="19">
        <v>3.81</v>
      </c>
      <c r="AP653" s="19" t="s">
        <v>1519</v>
      </c>
      <c r="AQ653" s="19" t="s">
        <v>1502</v>
      </c>
      <c r="AR653" s="19" t="s">
        <v>1540</v>
      </c>
      <c r="AS653" s="19" t="s">
        <v>1562</v>
      </c>
      <c r="AT653" s="19" t="s">
        <v>1563</v>
      </c>
      <c r="AU653" s="19" t="s">
        <v>1564</v>
      </c>
      <c r="AV653" s="19" t="s">
        <v>1565</v>
      </c>
      <c r="AW653" s="19">
        <v>2006</v>
      </c>
      <c r="AX653" s="19">
        <v>3</v>
      </c>
      <c r="AY653" s="19" t="s">
        <v>1566</v>
      </c>
      <c r="AZ653" s="19" t="s">
        <v>1567</v>
      </c>
      <c r="BA653" s="19">
        <v>2007</v>
      </c>
      <c r="BB653" t="str">
        <f>VLOOKUP(AC653,CTCwiretagcode!A$2:C$708,3,FALSE)</f>
        <v>SAM</v>
      </c>
      <c r="BC653" t="str">
        <f t="shared" si="21"/>
        <v>Tr</v>
      </c>
      <c r="BD653">
        <f t="shared" si="22"/>
        <v>3</v>
      </c>
    </row>
    <row r="654" spans="1:56" x14ac:dyDescent="0.25">
      <c r="A654" s="19" t="s">
        <v>1501</v>
      </c>
      <c r="B654" s="19">
        <v>4.0999999999999996</v>
      </c>
      <c r="C654" s="19">
        <v>20140306</v>
      </c>
      <c r="D654" s="19" t="s">
        <v>41</v>
      </c>
      <c r="E654" s="19" t="s">
        <v>41</v>
      </c>
      <c r="F654" s="19">
        <v>2165286</v>
      </c>
      <c r="G654" s="19">
        <v>1</v>
      </c>
      <c r="H654" s="19">
        <v>2010</v>
      </c>
      <c r="I654" s="19">
        <v>20100826</v>
      </c>
      <c r="J654" s="19" t="s">
        <v>1501</v>
      </c>
      <c r="K654" s="19">
        <v>6</v>
      </c>
      <c r="L654" s="19">
        <v>35</v>
      </c>
      <c r="M654" s="19">
        <v>23</v>
      </c>
      <c r="N654" s="19">
        <v>17</v>
      </c>
      <c r="O654" s="19" t="s">
        <v>1502</v>
      </c>
      <c r="P654" s="19">
        <v>5</v>
      </c>
      <c r="Q654" s="19" t="s">
        <v>1518</v>
      </c>
      <c r="R654" s="19"/>
      <c r="S654" s="19">
        <v>5000</v>
      </c>
      <c r="T654" s="19" t="s">
        <v>45</v>
      </c>
      <c r="U654" s="19"/>
      <c r="V654" s="19"/>
      <c r="W654" s="19"/>
      <c r="X654" s="19">
        <v>900</v>
      </c>
      <c r="Y654" s="19">
        <v>0</v>
      </c>
      <c r="Z654" s="19">
        <v>1</v>
      </c>
      <c r="AA654" s="19" t="s">
        <v>48</v>
      </c>
      <c r="AB654" s="19">
        <v>1</v>
      </c>
      <c r="AC654" s="19">
        <v>633389</v>
      </c>
      <c r="AD654" s="19">
        <v>12</v>
      </c>
      <c r="AE654" s="19"/>
      <c r="AF654" s="19"/>
      <c r="AG654" s="19"/>
      <c r="AH654" s="19">
        <v>112790</v>
      </c>
      <c r="AI654" s="19">
        <v>1</v>
      </c>
      <c r="AJ654" s="19"/>
      <c r="AK654" s="19"/>
      <c r="AL654" s="19"/>
      <c r="AM654" s="19"/>
      <c r="AN654" s="19"/>
      <c r="AO654" s="19">
        <v>3.81</v>
      </c>
      <c r="AP654" s="19" t="s">
        <v>1519</v>
      </c>
      <c r="AQ654" s="19" t="s">
        <v>1502</v>
      </c>
      <c r="AR654" s="19" t="s">
        <v>1540</v>
      </c>
      <c r="AS654" s="19" t="s">
        <v>1562</v>
      </c>
      <c r="AT654" s="19" t="s">
        <v>1563</v>
      </c>
      <c r="AU654" s="19" t="s">
        <v>1564</v>
      </c>
      <c r="AV654" s="19" t="s">
        <v>1565</v>
      </c>
      <c r="AW654" s="19">
        <v>2006</v>
      </c>
      <c r="AX654" s="19">
        <v>3</v>
      </c>
      <c r="AY654" s="19" t="s">
        <v>1566</v>
      </c>
      <c r="AZ654" s="19" t="s">
        <v>1567</v>
      </c>
      <c r="BA654" s="19">
        <v>2007</v>
      </c>
      <c r="BB654" t="str">
        <f>VLOOKUP(AC654,CTCwiretagcode!A$2:C$708,3,FALSE)</f>
        <v>SAM</v>
      </c>
      <c r="BC654" t="str">
        <f t="shared" si="21"/>
        <v>Tr</v>
      </c>
      <c r="BD654">
        <f t="shared" si="22"/>
        <v>3</v>
      </c>
    </row>
    <row r="655" spans="1:56" x14ac:dyDescent="0.25">
      <c r="A655" s="19" t="s">
        <v>1501</v>
      </c>
      <c r="B655" s="19">
        <v>4.0999999999999996</v>
      </c>
      <c r="C655" s="19">
        <v>20140306</v>
      </c>
      <c r="D655" s="19" t="s">
        <v>41</v>
      </c>
      <c r="E655" s="19" t="s">
        <v>41</v>
      </c>
      <c r="F655" s="19">
        <v>2163268</v>
      </c>
      <c r="G655" s="19">
        <v>1</v>
      </c>
      <c r="H655" s="19">
        <v>2010</v>
      </c>
      <c r="I655" s="19">
        <v>20100830</v>
      </c>
      <c r="J655" s="19" t="s">
        <v>1501</v>
      </c>
      <c r="K655" s="19">
        <v>6</v>
      </c>
      <c r="L655" s="19">
        <v>36</v>
      </c>
      <c r="M655" s="19">
        <v>23</v>
      </c>
      <c r="N655" s="19">
        <v>17</v>
      </c>
      <c r="O655" s="19" t="s">
        <v>1502</v>
      </c>
      <c r="P655" s="19">
        <v>5</v>
      </c>
      <c r="Q655" s="19" t="s">
        <v>1518</v>
      </c>
      <c r="R655" s="19"/>
      <c r="S655" s="19">
        <v>5000</v>
      </c>
      <c r="T655" s="19" t="s">
        <v>110</v>
      </c>
      <c r="U655" s="19"/>
      <c r="V655" s="19"/>
      <c r="W655" s="19"/>
      <c r="X655" s="19">
        <v>820</v>
      </c>
      <c r="Y655" s="19">
        <v>0</v>
      </c>
      <c r="Z655" s="19">
        <v>1</v>
      </c>
      <c r="AA655" s="19" t="s">
        <v>48</v>
      </c>
      <c r="AB655" s="19">
        <v>1</v>
      </c>
      <c r="AC655" s="19">
        <v>633389</v>
      </c>
      <c r="AD655" s="19">
        <v>12</v>
      </c>
      <c r="AE655" s="19"/>
      <c r="AF655" s="19"/>
      <c r="AG655" s="19"/>
      <c r="AH655" s="19">
        <v>112791</v>
      </c>
      <c r="AI655" s="19">
        <v>1</v>
      </c>
      <c r="AJ655" s="19"/>
      <c r="AK655" s="19"/>
      <c r="AL655" s="19"/>
      <c r="AM655" s="19"/>
      <c r="AN655" s="19"/>
      <c r="AO655" s="19">
        <v>2.2400000000000002</v>
      </c>
      <c r="AP655" s="19" t="s">
        <v>1519</v>
      </c>
      <c r="AQ655" s="19" t="s">
        <v>1502</v>
      </c>
      <c r="AR655" s="19" t="s">
        <v>1540</v>
      </c>
      <c r="AS655" s="19" t="s">
        <v>1562</v>
      </c>
      <c r="AT655" s="19" t="s">
        <v>1563</v>
      </c>
      <c r="AU655" s="19" t="s">
        <v>1564</v>
      </c>
      <c r="AV655" s="19" t="s">
        <v>1565</v>
      </c>
      <c r="AW655" s="19">
        <v>2006</v>
      </c>
      <c r="AX655" s="19">
        <v>3</v>
      </c>
      <c r="AY655" s="19" t="s">
        <v>1566</v>
      </c>
      <c r="AZ655" s="19" t="s">
        <v>1567</v>
      </c>
      <c r="BA655" s="19">
        <v>2007</v>
      </c>
      <c r="BB655" t="str">
        <f>VLOOKUP(AC655,CTCwiretagcode!A$2:C$708,3,FALSE)</f>
        <v>SAM</v>
      </c>
      <c r="BC655" t="str">
        <f t="shared" si="21"/>
        <v>Tr</v>
      </c>
      <c r="BD655">
        <f t="shared" si="22"/>
        <v>3</v>
      </c>
    </row>
    <row r="656" spans="1:56" x14ac:dyDescent="0.25">
      <c r="A656" s="19" t="s">
        <v>1501</v>
      </c>
      <c r="B656" s="19">
        <v>4.0999999999999996</v>
      </c>
      <c r="C656" s="19">
        <v>20140313</v>
      </c>
      <c r="D656" s="19" t="s">
        <v>41</v>
      </c>
      <c r="E656" s="19" t="s">
        <v>41</v>
      </c>
      <c r="F656" s="19">
        <v>2232620</v>
      </c>
      <c r="G656" s="19">
        <v>1</v>
      </c>
      <c r="H656" s="19">
        <v>2011</v>
      </c>
      <c r="I656" s="19">
        <v>20110913</v>
      </c>
      <c r="J656" s="19" t="s">
        <v>1501</v>
      </c>
      <c r="K656" s="19">
        <v>6</v>
      </c>
      <c r="L656" s="19">
        <v>38</v>
      </c>
      <c r="M656" s="19">
        <v>23</v>
      </c>
      <c r="N656" s="19">
        <v>17</v>
      </c>
      <c r="O656" s="19" t="s">
        <v>1502</v>
      </c>
      <c r="P656" s="19">
        <v>4</v>
      </c>
      <c r="Q656" s="19" t="s">
        <v>1503</v>
      </c>
      <c r="R656" s="19"/>
      <c r="S656" s="19">
        <v>5000</v>
      </c>
      <c r="T656" s="19" t="s">
        <v>110</v>
      </c>
      <c r="U656" s="19"/>
      <c r="V656" s="19"/>
      <c r="W656" s="19"/>
      <c r="X656" s="19">
        <v>830</v>
      </c>
      <c r="Y656" s="19">
        <v>0</v>
      </c>
      <c r="Z656" s="19">
        <v>1</v>
      </c>
      <c r="AA656" s="19" t="s">
        <v>48</v>
      </c>
      <c r="AB656" s="19">
        <v>1</v>
      </c>
      <c r="AC656" s="19">
        <v>633389</v>
      </c>
      <c r="AD656" s="19">
        <v>12</v>
      </c>
      <c r="AE656" s="19"/>
      <c r="AF656" s="19"/>
      <c r="AG656" s="19"/>
      <c r="AH656" s="19">
        <v>117399</v>
      </c>
      <c r="AI656" s="19">
        <v>1</v>
      </c>
      <c r="AJ656" s="19"/>
      <c r="AK656" s="19"/>
      <c r="AL656" s="19"/>
      <c r="AM656" s="19"/>
      <c r="AN656" s="19"/>
      <c r="AO656" s="19">
        <v>2.98</v>
      </c>
      <c r="AP656" s="19" t="s">
        <v>1504</v>
      </c>
      <c r="AQ656" s="19" t="s">
        <v>1502</v>
      </c>
      <c r="AR656" s="19" t="s">
        <v>1540</v>
      </c>
      <c r="AS656" s="19" t="s">
        <v>1562</v>
      </c>
      <c r="AT656" s="19" t="s">
        <v>1563</v>
      </c>
      <c r="AU656" s="19" t="s">
        <v>1564</v>
      </c>
      <c r="AV656" s="19" t="s">
        <v>1565</v>
      </c>
      <c r="AW656" s="19">
        <v>2006</v>
      </c>
      <c r="AX656" s="19">
        <v>3</v>
      </c>
      <c r="AY656" s="19" t="s">
        <v>1566</v>
      </c>
      <c r="AZ656" s="19" t="s">
        <v>1567</v>
      </c>
      <c r="BA656" s="19">
        <v>2007</v>
      </c>
      <c r="BB656" t="str">
        <f>VLOOKUP(AC656,CTCwiretagcode!A$2:C$708,3,FALSE)</f>
        <v>SAM</v>
      </c>
      <c r="BC656" t="str">
        <f t="shared" si="21"/>
        <v>Tr</v>
      </c>
      <c r="BD656">
        <f t="shared" si="22"/>
        <v>3</v>
      </c>
    </row>
    <row r="657" spans="1:56" x14ac:dyDescent="0.25">
      <c r="A657" s="19" t="s">
        <v>1501</v>
      </c>
      <c r="B657" s="19">
        <v>4.0999999999999996</v>
      </c>
      <c r="C657" s="19">
        <v>20130329</v>
      </c>
      <c r="D657" s="19" t="s">
        <v>41</v>
      </c>
      <c r="E657" s="19" t="s">
        <v>41</v>
      </c>
      <c r="F657" s="19">
        <v>2066661</v>
      </c>
      <c r="G657" s="19">
        <v>1</v>
      </c>
      <c r="H657" s="19">
        <v>2009</v>
      </c>
      <c r="I657" s="19">
        <v>20090820</v>
      </c>
      <c r="J657" s="19" t="s">
        <v>1501</v>
      </c>
      <c r="K657" s="19">
        <v>6</v>
      </c>
      <c r="L657" s="19">
        <v>34</v>
      </c>
      <c r="M657" s="19">
        <v>23</v>
      </c>
      <c r="N657" s="19">
        <v>17</v>
      </c>
      <c r="O657" s="19" t="s">
        <v>1502</v>
      </c>
      <c r="P657" s="19">
        <v>5</v>
      </c>
      <c r="Q657" s="19" t="s">
        <v>1503</v>
      </c>
      <c r="R657" s="19"/>
      <c r="S657" s="19">
        <v>5000</v>
      </c>
      <c r="T657" s="19" t="s">
        <v>45</v>
      </c>
      <c r="U657" s="19"/>
      <c r="V657" s="19"/>
      <c r="W657" s="19"/>
      <c r="X657" s="19">
        <v>720</v>
      </c>
      <c r="Y657" s="19">
        <v>0</v>
      </c>
      <c r="Z657" s="19">
        <v>1</v>
      </c>
      <c r="AA657" s="19" t="s">
        <v>48</v>
      </c>
      <c r="AB657" s="19">
        <v>1</v>
      </c>
      <c r="AC657" s="19">
        <v>633391</v>
      </c>
      <c r="AD657" s="19">
        <v>12</v>
      </c>
      <c r="AE657" s="19"/>
      <c r="AF657" s="19"/>
      <c r="AG657" s="19"/>
      <c r="AH657" s="19">
        <v>108874</v>
      </c>
      <c r="AI657" s="19">
        <v>1</v>
      </c>
      <c r="AJ657" s="19"/>
      <c r="AK657" s="19"/>
      <c r="AL657" s="19"/>
      <c r="AM657" s="19"/>
      <c r="AN657" s="19"/>
      <c r="AO657" s="19">
        <v>2.88</v>
      </c>
      <c r="AP657" s="19" t="s">
        <v>1504</v>
      </c>
      <c r="AQ657" s="19" t="s">
        <v>1502</v>
      </c>
      <c r="AR657" s="19" t="s">
        <v>1540</v>
      </c>
      <c r="AS657" s="19" t="s">
        <v>1555</v>
      </c>
      <c r="AT657" s="19" t="s">
        <v>1556</v>
      </c>
      <c r="AU657" s="19" t="s">
        <v>1557</v>
      </c>
      <c r="AV657" s="19" t="s">
        <v>1558</v>
      </c>
      <c r="AW657" s="19">
        <v>2006</v>
      </c>
      <c r="AX657" s="19">
        <v>3</v>
      </c>
      <c r="AY657" s="19" t="s">
        <v>1559</v>
      </c>
      <c r="AZ657" s="19" t="s">
        <v>1560</v>
      </c>
      <c r="BA657" s="19">
        <v>2007</v>
      </c>
      <c r="BB657" t="str">
        <f>VLOOKUP(AC657,CTCwiretagcode!A$2:C$708,3,FALSE)</f>
        <v>NIS</v>
      </c>
      <c r="BC657" t="str">
        <f t="shared" si="21"/>
        <v>Tr</v>
      </c>
      <c r="BD657">
        <f t="shared" si="22"/>
        <v>3</v>
      </c>
    </row>
    <row r="658" spans="1:56" x14ac:dyDescent="0.25">
      <c r="A658" s="19" t="s">
        <v>1501</v>
      </c>
      <c r="B658" s="19">
        <v>4.0999999999999996</v>
      </c>
      <c r="C658" s="19">
        <v>20140313</v>
      </c>
      <c r="D658" s="19" t="s">
        <v>41</v>
      </c>
      <c r="E658" s="19" t="s">
        <v>41</v>
      </c>
      <c r="F658" s="19">
        <v>2233015</v>
      </c>
      <c r="G658" s="19">
        <v>1</v>
      </c>
      <c r="H658" s="19">
        <v>2011</v>
      </c>
      <c r="I658" s="19">
        <v>20110808</v>
      </c>
      <c r="J658" s="19" t="s">
        <v>1501</v>
      </c>
      <c r="K658" s="19">
        <v>6</v>
      </c>
      <c r="L658" s="19">
        <v>33</v>
      </c>
      <c r="M658" s="19">
        <v>23</v>
      </c>
      <c r="N658" s="19">
        <v>17</v>
      </c>
      <c r="O658" s="19" t="s">
        <v>1502</v>
      </c>
      <c r="P658" s="19">
        <v>4</v>
      </c>
      <c r="Q658" s="19" t="s">
        <v>1518</v>
      </c>
      <c r="R658" s="19"/>
      <c r="S658" s="19">
        <v>5000</v>
      </c>
      <c r="T658" s="19" t="s">
        <v>110</v>
      </c>
      <c r="U658" s="19"/>
      <c r="V658" s="19"/>
      <c r="W658" s="19"/>
      <c r="X658" s="19">
        <v>800</v>
      </c>
      <c r="Y658" s="19">
        <v>0</v>
      </c>
      <c r="Z658" s="19">
        <v>1</v>
      </c>
      <c r="AA658" s="19" t="s">
        <v>48</v>
      </c>
      <c r="AB658" s="19">
        <v>1</v>
      </c>
      <c r="AC658" s="19">
        <v>633965</v>
      </c>
      <c r="AD658" s="19">
        <v>12</v>
      </c>
      <c r="AE658" s="19"/>
      <c r="AF658" s="19"/>
      <c r="AG658" s="19"/>
      <c r="AH658" s="19">
        <v>117394</v>
      </c>
      <c r="AI658" s="19">
        <v>1</v>
      </c>
      <c r="AJ658" s="19"/>
      <c r="AK658" s="19"/>
      <c r="AL658" s="19"/>
      <c r="AM658" s="19"/>
      <c r="AN658" s="19"/>
      <c r="AO658" s="19">
        <v>2.85</v>
      </c>
      <c r="AP658" s="19" t="s">
        <v>1519</v>
      </c>
      <c r="AQ658" s="19" t="s">
        <v>1502</v>
      </c>
      <c r="AR658" s="19" t="s">
        <v>1540</v>
      </c>
      <c r="AS658" s="19" t="s">
        <v>1568</v>
      </c>
      <c r="AT658" s="19" t="s">
        <v>1569</v>
      </c>
      <c r="AU658" s="19" t="s">
        <v>1570</v>
      </c>
      <c r="AV658" s="19" t="s">
        <v>1571</v>
      </c>
      <c r="AW658" s="19">
        <v>2006</v>
      </c>
      <c r="AX658" s="19">
        <v>3</v>
      </c>
      <c r="AY658" s="19" t="s">
        <v>1572</v>
      </c>
      <c r="AZ658" s="19" t="s">
        <v>1573</v>
      </c>
      <c r="BA658" s="19">
        <v>2008</v>
      </c>
      <c r="BB658" t="str">
        <f>VLOOKUP(AC658,CTCwiretagcode!A$2:C$708,3,FALSE)</f>
        <v>GAD</v>
      </c>
      <c r="BC658" t="str">
        <f t="shared" si="21"/>
        <v>Tr</v>
      </c>
      <c r="BD658">
        <f t="shared" si="22"/>
        <v>3</v>
      </c>
    </row>
    <row r="659" spans="1:56" x14ac:dyDescent="0.25">
      <c r="A659" s="19" t="s">
        <v>1501</v>
      </c>
      <c r="B659" s="19">
        <v>4.0999999999999996</v>
      </c>
      <c r="C659" s="19">
        <v>20130329</v>
      </c>
      <c r="D659" s="19" t="s">
        <v>41</v>
      </c>
      <c r="E659" s="19" t="s">
        <v>41</v>
      </c>
      <c r="F659" s="19">
        <v>2062028</v>
      </c>
      <c r="G659" s="19">
        <v>1</v>
      </c>
      <c r="H659" s="19">
        <v>2009</v>
      </c>
      <c r="I659" s="19">
        <v>20090819</v>
      </c>
      <c r="J659" s="19" t="s">
        <v>1501</v>
      </c>
      <c r="K659" s="19">
        <v>6</v>
      </c>
      <c r="L659" s="19">
        <v>34</v>
      </c>
      <c r="M659" s="19">
        <v>23</v>
      </c>
      <c r="N659" s="19">
        <v>29</v>
      </c>
      <c r="O659" s="19" t="s">
        <v>1502</v>
      </c>
      <c r="P659" s="19">
        <v>5</v>
      </c>
      <c r="Q659" s="19" t="s">
        <v>1503</v>
      </c>
      <c r="R659" s="19"/>
      <c r="S659" s="19">
        <v>5000</v>
      </c>
      <c r="T659" s="19" t="s">
        <v>45</v>
      </c>
      <c r="U659" s="19"/>
      <c r="V659" s="19"/>
      <c r="W659" s="19"/>
      <c r="X659" s="19">
        <v>600</v>
      </c>
      <c r="Y659" s="19">
        <v>0</v>
      </c>
      <c r="Z659" s="19">
        <v>1</v>
      </c>
      <c r="AA659" s="19" t="s">
        <v>48</v>
      </c>
      <c r="AB659" s="19">
        <v>1</v>
      </c>
      <c r="AC659" s="19">
        <v>633968</v>
      </c>
      <c r="AD659" s="19">
        <v>12</v>
      </c>
      <c r="AE659" s="19"/>
      <c r="AF659" s="19"/>
      <c r="AG659" s="19"/>
      <c r="AH659" s="19">
        <v>108874</v>
      </c>
      <c r="AI659" s="19">
        <v>1</v>
      </c>
      <c r="AJ659" s="19"/>
      <c r="AK659" s="19"/>
      <c r="AL659" s="19"/>
      <c r="AM659" s="19"/>
      <c r="AN659" s="19"/>
      <c r="AO659" s="19">
        <v>2.88</v>
      </c>
      <c r="AP659" s="19" t="s">
        <v>1504</v>
      </c>
      <c r="AQ659" s="19" t="s">
        <v>1502</v>
      </c>
      <c r="AR659" s="19" t="s">
        <v>1540</v>
      </c>
      <c r="AS659" s="19" t="s">
        <v>1555</v>
      </c>
      <c r="AT659" s="19" t="s">
        <v>1574</v>
      </c>
      <c r="AU659" s="19" t="s">
        <v>1575</v>
      </c>
      <c r="AV659" s="19" t="s">
        <v>1576</v>
      </c>
      <c r="AW659" s="19">
        <v>2006</v>
      </c>
      <c r="AX659" s="19">
        <v>3</v>
      </c>
      <c r="AY659" s="19" t="s">
        <v>1577</v>
      </c>
      <c r="AZ659" s="19" t="s">
        <v>1578</v>
      </c>
      <c r="BA659" s="19">
        <v>2007</v>
      </c>
      <c r="BB659" t="str">
        <f>VLOOKUP(AC659,CTCwiretagcode!A$2:C$708,3,FALSE)</f>
        <v>SPS</v>
      </c>
      <c r="BC659" t="str">
        <f t="shared" si="21"/>
        <v>Tr</v>
      </c>
      <c r="BD659">
        <f t="shared" si="22"/>
        <v>3</v>
      </c>
    </row>
    <row r="660" spans="1:56" x14ac:dyDescent="0.25">
      <c r="A660" s="19" t="s">
        <v>1501</v>
      </c>
      <c r="B660" s="19">
        <v>4.0999999999999996</v>
      </c>
      <c r="C660" s="19">
        <v>20120731</v>
      </c>
      <c r="D660" s="19" t="s">
        <v>41</v>
      </c>
      <c r="E660" s="19" t="s">
        <v>41</v>
      </c>
      <c r="F660" s="19">
        <v>2018290</v>
      </c>
      <c r="G660" s="19">
        <v>1</v>
      </c>
      <c r="H660" s="19">
        <v>2008</v>
      </c>
      <c r="I660" s="19">
        <v>20080908</v>
      </c>
      <c r="J660" s="19" t="s">
        <v>1501</v>
      </c>
      <c r="K660" s="19">
        <v>6</v>
      </c>
      <c r="L660" s="19">
        <v>37</v>
      </c>
      <c r="M660" s="19">
        <v>23</v>
      </c>
      <c r="N660" s="19">
        <v>14</v>
      </c>
      <c r="O660" s="19" t="s">
        <v>1502</v>
      </c>
      <c r="P660" s="19">
        <v>5</v>
      </c>
      <c r="Q660" s="19" t="s">
        <v>1503</v>
      </c>
      <c r="R660" s="19"/>
      <c r="S660" s="19">
        <v>5000</v>
      </c>
      <c r="T660" s="19" t="s">
        <v>45</v>
      </c>
      <c r="U660" s="19"/>
      <c r="V660" s="19"/>
      <c r="W660" s="19"/>
      <c r="X660" s="19">
        <v>480</v>
      </c>
      <c r="Y660" s="19">
        <v>0</v>
      </c>
      <c r="Z660" s="19">
        <v>1</v>
      </c>
      <c r="AA660" s="19" t="s">
        <v>48</v>
      </c>
      <c r="AB660" s="19">
        <v>1</v>
      </c>
      <c r="AC660" s="19">
        <v>634080</v>
      </c>
      <c r="AD660" s="19">
        <v>12</v>
      </c>
      <c r="AE660" s="19"/>
      <c r="AF660" s="19"/>
      <c r="AG660" s="19"/>
      <c r="AH660" s="19">
        <v>105879</v>
      </c>
      <c r="AI660" s="19">
        <v>1</v>
      </c>
      <c r="AJ660" s="19"/>
      <c r="AK660" s="19"/>
      <c r="AL660" s="19"/>
      <c r="AM660" s="19"/>
      <c r="AN660" s="19"/>
      <c r="AO660" s="19">
        <v>3.01</v>
      </c>
      <c r="AP660" s="19" t="s">
        <v>1504</v>
      </c>
      <c r="AQ660" s="19" t="s">
        <v>1502</v>
      </c>
      <c r="AR660" s="19" t="s">
        <v>1540</v>
      </c>
      <c r="AS660" s="19" t="s">
        <v>1562</v>
      </c>
      <c r="AT660" s="19" t="s">
        <v>1579</v>
      </c>
      <c r="AU660" s="19" t="s">
        <v>1580</v>
      </c>
      <c r="AV660" s="19" t="s">
        <v>1565</v>
      </c>
      <c r="AW660" s="19">
        <v>2006</v>
      </c>
      <c r="AX660" s="19">
        <v>3</v>
      </c>
      <c r="AY660" s="19" t="s">
        <v>1581</v>
      </c>
      <c r="AZ660" s="19" t="s">
        <v>1567</v>
      </c>
      <c r="BA660" s="19">
        <v>2007</v>
      </c>
      <c r="BB660" t="str">
        <f>VLOOKUP(AC660,CTCwiretagcode!A$2:C$708,3,FALSE)</f>
        <v>GLH</v>
      </c>
      <c r="BC660" t="str">
        <f t="shared" si="21"/>
        <v>NT</v>
      </c>
      <c r="BD660">
        <f t="shared" si="22"/>
        <v>3</v>
      </c>
    </row>
    <row r="661" spans="1:56" x14ac:dyDescent="0.25">
      <c r="A661" s="19" t="s">
        <v>1501</v>
      </c>
      <c r="B661" s="19">
        <v>4.0999999999999996</v>
      </c>
      <c r="C661" s="19">
        <v>20130329</v>
      </c>
      <c r="D661" s="19" t="s">
        <v>41</v>
      </c>
      <c r="E661" s="19" t="s">
        <v>41</v>
      </c>
      <c r="F661" s="19">
        <v>2065445</v>
      </c>
      <c r="G661" s="19">
        <v>1</v>
      </c>
      <c r="H661" s="19">
        <v>2009</v>
      </c>
      <c r="I661" s="19">
        <v>20090825</v>
      </c>
      <c r="J661" s="19" t="s">
        <v>1501</v>
      </c>
      <c r="K661" s="19">
        <v>6</v>
      </c>
      <c r="L661" s="19">
        <v>35</v>
      </c>
      <c r="M661" s="19">
        <v>23</v>
      </c>
      <c r="N661" s="19">
        <v>14</v>
      </c>
      <c r="O661" s="19" t="s">
        <v>1502</v>
      </c>
      <c r="P661" s="19">
        <v>5</v>
      </c>
      <c r="Q661" s="19" t="s">
        <v>1518</v>
      </c>
      <c r="R661" s="19"/>
      <c r="S661" s="19">
        <v>5000</v>
      </c>
      <c r="T661" s="19" t="s">
        <v>45</v>
      </c>
      <c r="U661" s="19"/>
      <c r="V661" s="19"/>
      <c r="W661" s="19"/>
      <c r="X661" s="19">
        <v>760</v>
      </c>
      <c r="Y661" s="19">
        <v>0</v>
      </c>
      <c r="Z661" s="19">
        <v>1</v>
      </c>
      <c r="AA661" s="19" t="s">
        <v>48</v>
      </c>
      <c r="AB661" s="19">
        <v>1</v>
      </c>
      <c r="AC661" s="19">
        <v>634080</v>
      </c>
      <c r="AD661" s="19">
        <v>12</v>
      </c>
      <c r="AE661" s="19"/>
      <c r="AF661" s="19"/>
      <c r="AG661" s="19"/>
      <c r="AH661" s="19">
        <v>108885</v>
      </c>
      <c r="AI661" s="19">
        <v>1</v>
      </c>
      <c r="AJ661" s="19"/>
      <c r="AK661" s="19"/>
      <c r="AL661" s="19"/>
      <c r="AM661" s="19"/>
      <c r="AN661" s="19"/>
      <c r="AO661" s="19">
        <v>1.67</v>
      </c>
      <c r="AP661" s="19" t="s">
        <v>1519</v>
      </c>
      <c r="AQ661" s="19" t="s">
        <v>1502</v>
      </c>
      <c r="AR661" s="19" t="s">
        <v>1540</v>
      </c>
      <c r="AS661" s="19" t="s">
        <v>1562</v>
      </c>
      <c r="AT661" s="19" t="s">
        <v>1579</v>
      </c>
      <c r="AU661" s="19" t="s">
        <v>1580</v>
      </c>
      <c r="AV661" s="19" t="s">
        <v>1565</v>
      </c>
      <c r="AW661" s="19">
        <v>2006</v>
      </c>
      <c r="AX661" s="19">
        <v>3</v>
      </c>
      <c r="AY661" s="19" t="s">
        <v>1581</v>
      </c>
      <c r="AZ661" s="19" t="s">
        <v>1567</v>
      </c>
      <c r="BA661" s="19">
        <v>2007</v>
      </c>
      <c r="BB661" t="str">
        <f>VLOOKUP(AC661,CTCwiretagcode!A$2:C$708,3,FALSE)</f>
        <v>GLH</v>
      </c>
      <c r="BC661" t="str">
        <f t="shared" si="21"/>
        <v>NT</v>
      </c>
      <c r="BD661">
        <f t="shared" si="22"/>
        <v>3</v>
      </c>
    </row>
    <row r="662" spans="1:56" x14ac:dyDescent="0.25">
      <c r="A662" s="19" t="s">
        <v>1501</v>
      </c>
      <c r="B662" s="19">
        <v>4.0999999999999996</v>
      </c>
      <c r="C662" s="19">
        <v>20130329</v>
      </c>
      <c r="D662" s="19" t="s">
        <v>41</v>
      </c>
      <c r="E662" s="19" t="s">
        <v>41</v>
      </c>
      <c r="F662" s="19">
        <v>2066046</v>
      </c>
      <c r="G662" s="19">
        <v>1</v>
      </c>
      <c r="H662" s="19">
        <v>2009</v>
      </c>
      <c r="I662" s="19">
        <v>20090901</v>
      </c>
      <c r="J662" s="19" t="s">
        <v>1501</v>
      </c>
      <c r="K662" s="19">
        <v>6</v>
      </c>
      <c r="L662" s="19">
        <v>36</v>
      </c>
      <c r="M662" s="19">
        <v>23</v>
      </c>
      <c r="N662" s="19">
        <v>14</v>
      </c>
      <c r="O662" s="19" t="s">
        <v>1502</v>
      </c>
      <c r="P662" s="19">
        <v>5</v>
      </c>
      <c r="Q662" s="19" t="s">
        <v>1518</v>
      </c>
      <c r="R662" s="19"/>
      <c r="S662" s="19">
        <v>5000</v>
      </c>
      <c r="T662" s="19" t="s">
        <v>45</v>
      </c>
      <c r="U662" s="19"/>
      <c r="V662" s="19"/>
      <c r="W662" s="19"/>
      <c r="X662" s="19">
        <v>780</v>
      </c>
      <c r="Y662" s="19">
        <v>0</v>
      </c>
      <c r="Z662" s="19">
        <v>1</v>
      </c>
      <c r="AA662" s="19" t="s">
        <v>48</v>
      </c>
      <c r="AB662" s="19">
        <v>1</v>
      </c>
      <c r="AC662" s="19">
        <v>634080</v>
      </c>
      <c r="AD662" s="19">
        <v>12</v>
      </c>
      <c r="AE662" s="19"/>
      <c r="AF662" s="19"/>
      <c r="AG662" s="19"/>
      <c r="AH662" s="19">
        <v>108887</v>
      </c>
      <c r="AI662" s="19">
        <v>1</v>
      </c>
      <c r="AJ662" s="19"/>
      <c r="AK662" s="19"/>
      <c r="AL662" s="19"/>
      <c r="AM662" s="19"/>
      <c r="AN662" s="19"/>
      <c r="AO662" s="19">
        <v>2.2599999999999998</v>
      </c>
      <c r="AP662" s="19" t="s">
        <v>1519</v>
      </c>
      <c r="AQ662" s="19" t="s">
        <v>1502</v>
      </c>
      <c r="AR662" s="19" t="s">
        <v>1540</v>
      </c>
      <c r="AS662" s="19" t="s">
        <v>1562</v>
      </c>
      <c r="AT662" s="19" t="s">
        <v>1579</v>
      </c>
      <c r="AU662" s="19" t="s">
        <v>1580</v>
      </c>
      <c r="AV662" s="19" t="s">
        <v>1565</v>
      </c>
      <c r="AW662" s="19">
        <v>2006</v>
      </c>
      <c r="AX662" s="19">
        <v>3</v>
      </c>
      <c r="AY662" s="19" t="s">
        <v>1581</v>
      </c>
      <c r="AZ662" s="19" t="s">
        <v>1567</v>
      </c>
      <c r="BA662" s="19">
        <v>2007</v>
      </c>
      <c r="BB662" t="str">
        <f>VLOOKUP(AC662,CTCwiretagcode!A$2:C$708,3,FALSE)</f>
        <v>GLH</v>
      </c>
      <c r="BC662" t="str">
        <f t="shared" si="21"/>
        <v>NT</v>
      </c>
      <c r="BD662">
        <f t="shared" si="22"/>
        <v>3</v>
      </c>
    </row>
    <row r="663" spans="1:56" x14ac:dyDescent="0.25">
      <c r="A663" s="19" t="s">
        <v>1501</v>
      </c>
      <c r="B663" s="19">
        <v>4.0999999999999996</v>
      </c>
      <c r="C663" s="19">
        <v>20130329</v>
      </c>
      <c r="D663" s="19" t="s">
        <v>41</v>
      </c>
      <c r="E663" s="19" t="s">
        <v>41</v>
      </c>
      <c r="F663" s="19">
        <v>2064135</v>
      </c>
      <c r="G663" s="19">
        <v>1</v>
      </c>
      <c r="H663" s="19">
        <v>2009</v>
      </c>
      <c r="I663" s="19">
        <v>20090903</v>
      </c>
      <c r="J663" s="19" t="s">
        <v>1501</v>
      </c>
      <c r="K663" s="19">
        <v>6</v>
      </c>
      <c r="L663" s="19">
        <v>36</v>
      </c>
      <c r="M663" s="19">
        <v>23</v>
      </c>
      <c r="N663" s="19">
        <v>14</v>
      </c>
      <c r="O663" s="19" t="s">
        <v>1502</v>
      </c>
      <c r="P663" s="19">
        <v>5</v>
      </c>
      <c r="Q663" s="19" t="s">
        <v>1518</v>
      </c>
      <c r="R663" s="19"/>
      <c r="S663" s="19">
        <v>5000</v>
      </c>
      <c r="T663" s="19" t="s">
        <v>45</v>
      </c>
      <c r="U663" s="19"/>
      <c r="V663" s="19"/>
      <c r="W663" s="19"/>
      <c r="X663" s="19">
        <v>710</v>
      </c>
      <c r="Y663" s="19">
        <v>0</v>
      </c>
      <c r="Z663" s="19">
        <v>1</v>
      </c>
      <c r="AA663" s="19" t="s">
        <v>48</v>
      </c>
      <c r="AB663" s="19">
        <v>1</v>
      </c>
      <c r="AC663" s="19">
        <v>634080</v>
      </c>
      <c r="AD663" s="19">
        <v>12</v>
      </c>
      <c r="AE663" s="19"/>
      <c r="AF663" s="19"/>
      <c r="AG663" s="19"/>
      <c r="AH663" s="19">
        <v>108887</v>
      </c>
      <c r="AI663" s="19">
        <v>1</v>
      </c>
      <c r="AJ663" s="19"/>
      <c r="AK663" s="19"/>
      <c r="AL663" s="19"/>
      <c r="AM663" s="19"/>
      <c r="AN663" s="19"/>
      <c r="AO663" s="19">
        <v>2.2599999999999998</v>
      </c>
      <c r="AP663" s="19" t="s">
        <v>1519</v>
      </c>
      <c r="AQ663" s="19" t="s">
        <v>1502</v>
      </c>
      <c r="AR663" s="19" t="s">
        <v>1540</v>
      </c>
      <c r="AS663" s="19" t="s">
        <v>1562</v>
      </c>
      <c r="AT663" s="19" t="s">
        <v>1579</v>
      </c>
      <c r="AU663" s="19" t="s">
        <v>1580</v>
      </c>
      <c r="AV663" s="19" t="s">
        <v>1565</v>
      </c>
      <c r="AW663" s="19">
        <v>2006</v>
      </c>
      <c r="AX663" s="19">
        <v>3</v>
      </c>
      <c r="AY663" s="19" t="s">
        <v>1581</v>
      </c>
      <c r="AZ663" s="19" t="s">
        <v>1567</v>
      </c>
      <c r="BA663" s="19">
        <v>2007</v>
      </c>
      <c r="BB663" t="str">
        <f>VLOOKUP(AC663,CTCwiretagcode!A$2:C$708,3,FALSE)</f>
        <v>GLH</v>
      </c>
      <c r="BC663" t="str">
        <f t="shared" si="21"/>
        <v>NT</v>
      </c>
      <c r="BD663">
        <f t="shared" si="22"/>
        <v>3</v>
      </c>
    </row>
    <row r="664" spans="1:56" x14ac:dyDescent="0.25">
      <c r="A664" s="19" t="s">
        <v>1501</v>
      </c>
      <c r="B664" s="19">
        <v>4.0999999999999996</v>
      </c>
      <c r="C664" s="19">
        <v>20130329</v>
      </c>
      <c r="D664" s="19" t="s">
        <v>41</v>
      </c>
      <c r="E664" s="19" t="s">
        <v>41</v>
      </c>
      <c r="F664" s="19">
        <v>2064338</v>
      </c>
      <c r="G664" s="19">
        <v>1</v>
      </c>
      <c r="H664" s="19">
        <v>2009</v>
      </c>
      <c r="I664" s="19">
        <v>20090915</v>
      </c>
      <c r="J664" s="19" t="s">
        <v>1501</v>
      </c>
      <c r="K664" s="19">
        <v>6</v>
      </c>
      <c r="L664" s="19">
        <v>38</v>
      </c>
      <c r="M664" s="19">
        <v>23</v>
      </c>
      <c r="N664" s="19">
        <v>17</v>
      </c>
      <c r="O664" s="19" t="s">
        <v>1502</v>
      </c>
      <c r="P664" s="19">
        <v>5</v>
      </c>
      <c r="Q664" s="19" t="s">
        <v>1503</v>
      </c>
      <c r="R664" s="19"/>
      <c r="S664" s="19">
        <v>5000</v>
      </c>
      <c r="T664" s="19" t="s">
        <v>45</v>
      </c>
      <c r="U664" s="19"/>
      <c r="V664" s="19"/>
      <c r="W664" s="19"/>
      <c r="X664" s="19">
        <v>720</v>
      </c>
      <c r="Y664" s="19">
        <v>0</v>
      </c>
      <c r="Z664" s="19">
        <v>1</v>
      </c>
      <c r="AA664" s="19" t="s">
        <v>48</v>
      </c>
      <c r="AB664" s="19">
        <v>1</v>
      </c>
      <c r="AC664" s="19">
        <v>634080</v>
      </c>
      <c r="AD664" s="19">
        <v>12</v>
      </c>
      <c r="AE664" s="19"/>
      <c r="AF664" s="19"/>
      <c r="AG664" s="19"/>
      <c r="AH664" s="19">
        <v>108878</v>
      </c>
      <c r="AI664" s="19">
        <v>1</v>
      </c>
      <c r="AJ664" s="19"/>
      <c r="AK664" s="19"/>
      <c r="AL664" s="19"/>
      <c r="AM664" s="19"/>
      <c r="AN664" s="19"/>
      <c r="AO664" s="19">
        <v>2.73</v>
      </c>
      <c r="AP664" s="19" t="s">
        <v>1504</v>
      </c>
      <c r="AQ664" s="19" t="s">
        <v>1502</v>
      </c>
      <c r="AR664" s="19" t="s">
        <v>1540</v>
      </c>
      <c r="AS664" s="19" t="s">
        <v>1562</v>
      </c>
      <c r="AT664" s="19" t="s">
        <v>1579</v>
      </c>
      <c r="AU664" s="19" t="s">
        <v>1580</v>
      </c>
      <c r="AV664" s="19" t="s">
        <v>1565</v>
      </c>
      <c r="AW664" s="19">
        <v>2006</v>
      </c>
      <c r="AX664" s="19">
        <v>3</v>
      </c>
      <c r="AY664" s="19" t="s">
        <v>1581</v>
      </c>
      <c r="AZ664" s="19" t="s">
        <v>1567</v>
      </c>
      <c r="BA664" s="19">
        <v>2007</v>
      </c>
      <c r="BB664" t="str">
        <f>VLOOKUP(AC664,CTCwiretagcode!A$2:C$708,3,FALSE)</f>
        <v>GLH</v>
      </c>
      <c r="BC664" t="str">
        <f t="shared" si="21"/>
        <v>Tr</v>
      </c>
      <c r="BD664">
        <f t="shared" si="22"/>
        <v>3</v>
      </c>
    </row>
    <row r="665" spans="1:56" x14ac:dyDescent="0.25">
      <c r="A665" s="19" t="s">
        <v>1501</v>
      </c>
      <c r="B665" s="19">
        <v>4.0999999999999996</v>
      </c>
      <c r="C665" s="19">
        <v>20130329</v>
      </c>
      <c r="D665" s="19" t="s">
        <v>41</v>
      </c>
      <c r="E665" s="19" t="s">
        <v>41</v>
      </c>
      <c r="F665" s="19">
        <v>2076764</v>
      </c>
      <c r="G665" s="19">
        <v>1</v>
      </c>
      <c r="H665" s="19">
        <v>2009</v>
      </c>
      <c r="I665" s="19">
        <v>20090921</v>
      </c>
      <c r="J665" s="19" t="s">
        <v>1501</v>
      </c>
      <c r="K665" s="19">
        <v>6</v>
      </c>
      <c r="L665" s="19">
        <v>39</v>
      </c>
      <c r="M665" s="19">
        <v>23</v>
      </c>
      <c r="N665" s="19">
        <v>14</v>
      </c>
      <c r="O665" s="19" t="s">
        <v>1502</v>
      </c>
      <c r="P665" s="19">
        <v>5</v>
      </c>
      <c r="Q665" s="19" t="s">
        <v>1503</v>
      </c>
      <c r="R665" s="19"/>
      <c r="S665" s="19">
        <v>5000</v>
      </c>
      <c r="T665" s="19" t="s">
        <v>45</v>
      </c>
      <c r="U665" s="19"/>
      <c r="V665" s="19"/>
      <c r="W665" s="19"/>
      <c r="X665" s="19">
        <v>650</v>
      </c>
      <c r="Y665" s="19">
        <v>0</v>
      </c>
      <c r="Z665" s="19">
        <v>1</v>
      </c>
      <c r="AA665" s="19" t="s">
        <v>48</v>
      </c>
      <c r="AB665" s="19">
        <v>1</v>
      </c>
      <c r="AC665" s="19">
        <v>634080</v>
      </c>
      <c r="AD665" s="19">
        <v>12</v>
      </c>
      <c r="AE665" s="19"/>
      <c r="AF665" s="19"/>
      <c r="AG665" s="19"/>
      <c r="AH665" s="19">
        <v>108879</v>
      </c>
      <c r="AI665" s="19">
        <v>1</v>
      </c>
      <c r="AJ665" s="19"/>
      <c r="AK665" s="19"/>
      <c r="AL665" s="19"/>
      <c r="AM665" s="19"/>
      <c r="AN665" s="19"/>
      <c r="AO665" s="19">
        <v>1.28</v>
      </c>
      <c r="AP665" s="19" t="s">
        <v>1504</v>
      </c>
      <c r="AQ665" s="19" t="s">
        <v>1502</v>
      </c>
      <c r="AR665" s="19" t="s">
        <v>1540</v>
      </c>
      <c r="AS665" s="19" t="s">
        <v>1562</v>
      </c>
      <c r="AT665" s="19" t="s">
        <v>1579</v>
      </c>
      <c r="AU665" s="19" t="s">
        <v>1580</v>
      </c>
      <c r="AV665" s="19" t="s">
        <v>1565</v>
      </c>
      <c r="AW665" s="19">
        <v>2006</v>
      </c>
      <c r="AX665" s="19">
        <v>3</v>
      </c>
      <c r="AY665" s="19" t="s">
        <v>1581</v>
      </c>
      <c r="AZ665" s="19" t="s">
        <v>1567</v>
      </c>
      <c r="BA665" s="19">
        <v>2007</v>
      </c>
      <c r="BB665" t="str">
        <f>VLOOKUP(AC665,CTCwiretagcode!A$2:C$708,3,FALSE)</f>
        <v>GLH</v>
      </c>
      <c r="BC665" t="str">
        <f t="shared" si="21"/>
        <v>NT</v>
      </c>
      <c r="BD665">
        <f t="shared" si="22"/>
        <v>3</v>
      </c>
    </row>
    <row r="666" spans="1:56" x14ac:dyDescent="0.25">
      <c r="A666" s="19" t="s">
        <v>1501</v>
      </c>
      <c r="B666" s="19">
        <v>4.0999999999999996</v>
      </c>
      <c r="C666" s="19">
        <v>20140306</v>
      </c>
      <c r="D666" s="19" t="s">
        <v>41</v>
      </c>
      <c r="E666" s="19" t="s">
        <v>41</v>
      </c>
      <c r="F666" s="19">
        <v>2168448</v>
      </c>
      <c r="G666" s="19">
        <v>1</v>
      </c>
      <c r="H666" s="19">
        <v>2010</v>
      </c>
      <c r="I666" s="19">
        <v>20100910</v>
      </c>
      <c r="J666" s="19" t="s">
        <v>1501</v>
      </c>
      <c r="K666" s="19">
        <v>6</v>
      </c>
      <c r="L666" s="19">
        <v>37</v>
      </c>
      <c r="M666" s="19">
        <v>23</v>
      </c>
      <c r="N666" s="19">
        <v>14</v>
      </c>
      <c r="O666" s="19" t="s">
        <v>1502</v>
      </c>
      <c r="P666" s="19">
        <v>5</v>
      </c>
      <c r="Q666" s="19" t="s">
        <v>1503</v>
      </c>
      <c r="R666" s="19"/>
      <c r="S666" s="19">
        <v>5000</v>
      </c>
      <c r="T666" s="19" t="s">
        <v>110</v>
      </c>
      <c r="U666" s="19"/>
      <c r="V666" s="19"/>
      <c r="W666" s="19"/>
      <c r="X666" s="19">
        <v>830</v>
      </c>
      <c r="Y666" s="19">
        <v>0</v>
      </c>
      <c r="Z666" s="19">
        <v>1</v>
      </c>
      <c r="AA666" s="19" t="s">
        <v>48</v>
      </c>
      <c r="AB666" s="19">
        <v>1</v>
      </c>
      <c r="AC666" s="19">
        <v>634080</v>
      </c>
      <c r="AD666" s="19">
        <v>12</v>
      </c>
      <c r="AE666" s="19"/>
      <c r="AF666" s="19"/>
      <c r="AG666" s="19"/>
      <c r="AH666" s="19">
        <v>112778</v>
      </c>
      <c r="AI666" s="19">
        <v>1</v>
      </c>
      <c r="AJ666" s="19"/>
      <c r="AK666" s="19"/>
      <c r="AL666" s="19"/>
      <c r="AM666" s="19"/>
      <c r="AN666" s="19"/>
      <c r="AO666" s="19">
        <v>6.04</v>
      </c>
      <c r="AP666" s="19" t="s">
        <v>1504</v>
      </c>
      <c r="AQ666" s="19" t="s">
        <v>1502</v>
      </c>
      <c r="AR666" s="19" t="s">
        <v>1540</v>
      </c>
      <c r="AS666" s="19" t="s">
        <v>1562</v>
      </c>
      <c r="AT666" s="19" t="s">
        <v>1579</v>
      </c>
      <c r="AU666" s="19" t="s">
        <v>1580</v>
      </c>
      <c r="AV666" s="19" t="s">
        <v>1565</v>
      </c>
      <c r="AW666" s="19">
        <v>2006</v>
      </c>
      <c r="AX666" s="19">
        <v>3</v>
      </c>
      <c r="AY666" s="19" t="s">
        <v>1581</v>
      </c>
      <c r="AZ666" s="19" t="s">
        <v>1567</v>
      </c>
      <c r="BA666" s="19">
        <v>2007</v>
      </c>
      <c r="BB666" t="str">
        <f>VLOOKUP(AC666,CTCwiretagcode!A$2:C$708,3,FALSE)</f>
        <v>GLH</v>
      </c>
      <c r="BC666" t="str">
        <f t="shared" si="21"/>
        <v>NT</v>
      </c>
      <c r="BD666">
        <f t="shared" si="22"/>
        <v>3</v>
      </c>
    </row>
    <row r="667" spans="1:56" x14ac:dyDescent="0.25">
      <c r="A667" s="19" t="s">
        <v>1501</v>
      </c>
      <c r="B667" s="19">
        <v>4.0999999999999996</v>
      </c>
      <c r="C667" s="19">
        <v>20140306</v>
      </c>
      <c r="D667" s="19" t="s">
        <v>41</v>
      </c>
      <c r="E667" s="19" t="s">
        <v>41</v>
      </c>
      <c r="F667" s="19">
        <v>2168432</v>
      </c>
      <c r="G667" s="19">
        <v>1</v>
      </c>
      <c r="H667" s="19">
        <v>2010</v>
      </c>
      <c r="I667" s="19">
        <v>20100819</v>
      </c>
      <c r="J667" s="19" t="s">
        <v>1501</v>
      </c>
      <c r="K667" s="19">
        <v>6</v>
      </c>
      <c r="L667" s="19">
        <v>34</v>
      </c>
      <c r="M667" s="19">
        <v>23</v>
      </c>
      <c r="N667" s="19">
        <v>14</v>
      </c>
      <c r="O667" s="19" t="s">
        <v>1502</v>
      </c>
      <c r="P667" s="19">
        <v>5</v>
      </c>
      <c r="Q667" s="19" t="s">
        <v>1518</v>
      </c>
      <c r="R667" s="19"/>
      <c r="S667" s="19">
        <v>5000</v>
      </c>
      <c r="T667" s="19" t="s">
        <v>110</v>
      </c>
      <c r="U667" s="19"/>
      <c r="V667" s="19"/>
      <c r="W667" s="19"/>
      <c r="X667" s="19">
        <v>900</v>
      </c>
      <c r="Y667" s="19">
        <v>0</v>
      </c>
      <c r="Z667" s="19">
        <v>1</v>
      </c>
      <c r="AA667" s="19" t="s">
        <v>48</v>
      </c>
      <c r="AB667" s="19">
        <v>1</v>
      </c>
      <c r="AC667" s="19">
        <v>634080</v>
      </c>
      <c r="AD667" s="19">
        <v>12</v>
      </c>
      <c r="AE667" s="19"/>
      <c r="AF667" s="19"/>
      <c r="AG667" s="19"/>
      <c r="AH667" s="19">
        <v>112789</v>
      </c>
      <c r="AI667" s="19">
        <v>1</v>
      </c>
      <c r="AJ667" s="19"/>
      <c r="AK667" s="19"/>
      <c r="AL667" s="19"/>
      <c r="AM667" s="19"/>
      <c r="AN667" s="19"/>
      <c r="AO667" s="19">
        <v>3.8</v>
      </c>
      <c r="AP667" s="19" t="s">
        <v>1519</v>
      </c>
      <c r="AQ667" s="19" t="s">
        <v>1502</v>
      </c>
      <c r="AR667" s="19" t="s">
        <v>1540</v>
      </c>
      <c r="AS667" s="19" t="s">
        <v>1562</v>
      </c>
      <c r="AT667" s="19" t="s">
        <v>1579</v>
      </c>
      <c r="AU667" s="19" t="s">
        <v>1580</v>
      </c>
      <c r="AV667" s="19" t="s">
        <v>1565</v>
      </c>
      <c r="AW667" s="19">
        <v>2006</v>
      </c>
      <c r="AX667" s="19">
        <v>3</v>
      </c>
      <c r="AY667" s="19" t="s">
        <v>1581</v>
      </c>
      <c r="AZ667" s="19" t="s">
        <v>1567</v>
      </c>
      <c r="BA667" s="19">
        <v>2007</v>
      </c>
      <c r="BB667" t="str">
        <f>VLOOKUP(AC667,CTCwiretagcode!A$2:C$708,3,FALSE)</f>
        <v>GLH</v>
      </c>
      <c r="BC667" t="str">
        <f t="shared" si="21"/>
        <v>NT</v>
      </c>
      <c r="BD667">
        <f t="shared" si="22"/>
        <v>3</v>
      </c>
    </row>
    <row r="668" spans="1:56" x14ac:dyDescent="0.25">
      <c r="A668" s="19" t="s">
        <v>1501</v>
      </c>
      <c r="B668" s="19">
        <v>4.0999999999999996</v>
      </c>
      <c r="C668" s="19">
        <v>20130329</v>
      </c>
      <c r="D668" s="19" t="s">
        <v>41</v>
      </c>
      <c r="E668" s="19" t="s">
        <v>41</v>
      </c>
      <c r="F668" s="19">
        <v>2066843</v>
      </c>
      <c r="G668" s="19">
        <v>1</v>
      </c>
      <c r="H668" s="19">
        <v>2009</v>
      </c>
      <c r="I668" s="19">
        <v>20090824</v>
      </c>
      <c r="J668" s="19" t="s">
        <v>1501</v>
      </c>
      <c r="K668" s="19">
        <v>6</v>
      </c>
      <c r="L668" s="19">
        <v>35</v>
      </c>
      <c r="M668" s="19">
        <v>23</v>
      </c>
      <c r="N668" s="19">
        <v>17</v>
      </c>
      <c r="O668" s="19" t="s">
        <v>1502</v>
      </c>
      <c r="P668" s="19">
        <v>5</v>
      </c>
      <c r="Q668" s="19" t="s">
        <v>1518</v>
      </c>
      <c r="R668" s="19"/>
      <c r="S668" s="19">
        <v>5000</v>
      </c>
      <c r="T668" s="19" t="s">
        <v>45</v>
      </c>
      <c r="U668" s="19"/>
      <c r="V668" s="19"/>
      <c r="W668" s="19"/>
      <c r="X668" s="19">
        <v>530</v>
      </c>
      <c r="Y668" s="19">
        <v>0</v>
      </c>
      <c r="Z668" s="19">
        <v>1</v>
      </c>
      <c r="AA668" s="19" t="s">
        <v>48</v>
      </c>
      <c r="AB668" s="19">
        <v>1</v>
      </c>
      <c r="AC668" s="19">
        <v>634272</v>
      </c>
      <c r="AD668" s="19">
        <v>12</v>
      </c>
      <c r="AE668" s="19"/>
      <c r="AF668" s="19"/>
      <c r="AG668" s="19"/>
      <c r="AH668" s="19">
        <v>108885</v>
      </c>
      <c r="AI668" s="19">
        <v>1</v>
      </c>
      <c r="AJ668" s="19"/>
      <c r="AK668" s="19"/>
      <c r="AL668" s="19"/>
      <c r="AM668" s="19"/>
      <c r="AN668" s="19"/>
      <c r="AO668" s="19">
        <v>1.67</v>
      </c>
      <c r="AP668" s="19" t="s">
        <v>1519</v>
      </c>
      <c r="AQ668" s="19" t="s">
        <v>1502</v>
      </c>
      <c r="AR668" s="19" t="s">
        <v>1540</v>
      </c>
      <c r="AS668" s="19" t="s">
        <v>1562</v>
      </c>
      <c r="AT668" s="19" t="s">
        <v>1563</v>
      </c>
      <c r="AU668" s="19" t="s">
        <v>1564</v>
      </c>
      <c r="AV668" s="19" t="s">
        <v>1565</v>
      </c>
      <c r="AW668" s="19">
        <v>2007</v>
      </c>
      <c r="AX668" s="19">
        <v>3</v>
      </c>
      <c r="AY668" s="19" t="s">
        <v>1566</v>
      </c>
      <c r="AZ668" s="19" t="s">
        <v>1567</v>
      </c>
      <c r="BA668" s="19">
        <v>2008</v>
      </c>
      <c r="BB668" t="str">
        <f>VLOOKUP(AC668,CTCwiretagcode!A$2:C$708,3,FALSE)</f>
        <v>SAM</v>
      </c>
      <c r="BC668" t="str">
        <f t="shared" si="21"/>
        <v>Tr</v>
      </c>
      <c r="BD668">
        <f t="shared" si="22"/>
        <v>3</v>
      </c>
    </row>
    <row r="669" spans="1:56" x14ac:dyDescent="0.25">
      <c r="A669" s="19" t="s">
        <v>1501</v>
      </c>
      <c r="B669" s="19">
        <v>4.0999999999999996</v>
      </c>
      <c r="C669" s="19">
        <v>20130329</v>
      </c>
      <c r="D669" s="19" t="s">
        <v>41</v>
      </c>
      <c r="E669" s="19" t="s">
        <v>41</v>
      </c>
      <c r="F669" s="19">
        <v>2064321</v>
      </c>
      <c r="G669" s="19">
        <v>1</v>
      </c>
      <c r="H669" s="19">
        <v>2009</v>
      </c>
      <c r="I669" s="19">
        <v>20090903</v>
      </c>
      <c r="J669" s="19" t="s">
        <v>1501</v>
      </c>
      <c r="K669" s="19">
        <v>6</v>
      </c>
      <c r="L669" s="19">
        <v>36</v>
      </c>
      <c r="M669" s="19">
        <v>23</v>
      </c>
      <c r="N669" s="19">
        <v>17</v>
      </c>
      <c r="O669" s="19" t="s">
        <v>1502</v>
      </c>
      <c r="P669" s="19">
        <v>5</v>
      </c>
      <c r="Q669" s="19" t="s">
        <v>1518</v>
      </c>
      <c r="R669" s="19"/>
      <c r="S669" s="19">
        <v>5000</v>
      </c>
      <c r="T669" s="19" t="s">
        <v>45</v>
      </c>
      <c r="U669" s="19"/>
      <c r="V669" s="19"/>
      <c r="W669" s="19"/>
      <c r="X669" s="19">
        <v>540</v>
      </c>
      <c r="Y669" s="19">
        <v>0</v>
      </c>
      <c r="Z669" s="19">
        <v>1</v>
      </c>
      <c r="AA669" s="19" t="s">
        <v>48</v>
      </c>
      <c r="AB669" s="19">
        <v>1</v>
      </c>
      <c r="AC669" s="19">
        <v>634272</v>
      </c>
      <c r="AD669" s="19">
        <v>12</v>
      </c>
      <c r="AE669" s="19"/>
      <c r="AF669" s="19"/>
      <c r="AG669" s="19"/>
      <c r="AH669" s="19">
        <v>108887</v>
      </c>
      <c r="AI669" s="19">
        <v>1</v>
      </c>
      <c r="AJ669" s="19"/>
      <c r="AK669" s="19"/>
      <c r="AL669" s="19"/>
      <c r="AM669" s="19"/>
      <c r="AN669" s="19"/>
      <c r="AO669" s="19">
        <v>2.2599999999999998</v>
      </c>
      <c r="AP669" s="19" t="s">
        <v>1519</v>
      </c>
      <c r="AQ669" s="19" t="s">
        <v>1502</v>
      </c>
      <c r="AR669" s="19" t="s">
        <v>1540</v>
      </c>
      <c r="AS669" s="19" t="s">
        <v>1562</v>
      </c>
      <c r="AT669" s="19" t="s">
        <v>1563</v>
      </c>
      <c r="AU669" s="19" t="s">
        <v>1564</v>
      </c>
      <c r="AV669" s="19" t="s">
        <v>1565</v>
      </c>
      <c r="AW669" s="19">
        <v>2007</v>
      </c>
      <c r="AX669" s="19">
        <v>3</v>
      </c>
      <c r="AY669" s="19" t="s">
        <v>1566</v>
      </c>
      <c r="AZ669" s="19" t="s">
        <v>1567</v>
      </c>
      <c r="BA669" s="19">
        <v>2008</v>
      </c>
      <c r="BB669" t="str">
        <f>VLOOKUP(AC669,CTCwiretagcode!A$2:C$708,3,FALSE)</f>
        <v>SAM</v>
      </c>
      <c r="BC669" t="str">
        <f t="shared" si="21"/>
        <v>Tr</v>
      </c>
      <c r="BD669">
        <f t="shared" si="22"/>
        <v>3</v>
      </c>
    </row>
    <row r="670" spans="1:56" x14ac:dyDescent="0.25">
      <c r="A670" s="19" t="s">
        <v>1501</v>
      </c>
      <c r="B670" s="19">
        <v>4.0999999999999996</v>
      </c>
      <c r="C670" s="19">
        <v>20130329</v>
      </c>
      <c r="D670" s="19" t="s">
        <v>41</v>
      </c>
      <c r="E670" s="19" t="s">
        <v>41</v>
      </c>
      <c r="F670" s="19">
        <v>2065638</v>
      </c>
      <c r="G670" s="19">
        <v>1</v>
      </c>
      <c r="H670" s="19">
        <v>2009</v>
      </c>
      <c r="I670" s="19">
        <v>20090909</v>
      </c>
      <c r="J670" s="19" t="s">
        <v>1501</v>
      </c>
      <c r="K670" s="19">
        <v>6</v>
      </c>
      <c r="L670" s="19">
        <v>37</v>
      </c>
      <c r="M670" s="19">
        <v>23</v>
      </c>
      <c r="N670" s="19">
        <v>49</v>
      </c>
      <c r="O670" s="19" t="s">
        <v>1502</v>
      </c>
      <c r="P670" s="19">
        <v>5</v>
      </c>
      <c r="Q670" s="19" t="s">
        <v>1518</v>
      </c>
      <c r="R670" s="19"/>
      <c r="S670" s="19">
        <v>5000</v>
      </c>
      <c r="T670" s="19" t="s">
        <v>45</v>
      </c>
      <c r="U670" s="19"/>
      <c r="V670" s="19"/>
      <c r="W670" s="19"/>
      <c r="X670" s="19">
        <v>530</v>
      </c>
      <c r="Y670" s="19">
        <v>0</v>
      </c>
      <c r="Z670" s="19">
        <v>1</v>
      </c>
      <c r="AA670" s="19" t="s">
        <v>48</v>
      </c>
      <c r="AB670" s="19">
        <v>1</v>
      </c>
      <c r="AC670" s="19">
        <v>634272</v>
      </c>
      <c r="AD670" s="19">
        <v>12</v>
      </c>
      <c r="AE670" s="19"/>
      <c r="AF670" s="19"/>
      <c r="AG670" s="19"/>
      <c r="AH670" s="19">
        <v>108888</v>
      </c>
      <c r="AI670" s="19">
        <v>1</v>
      </c>
      <c r="AJ670" s="19"/>
      <c r="AK670" s="19"/>
      <c r="AL670" s="19"/>
      <c r="AM670" s="19"/>
      <c r="AN670" s="19"/>
      <c r="AO670" s="19">
        <v>3.54</v>
      </c>
      <c r="AP670" s="19" t="s">
        <v>1519</v>
      </c>
      <c r="AQ670" s="19" t="s">
        <v>1502</v>
      </c>
      <c r="AR670" s="19" t="s">
        <v>1540</v>
      </c>
      <c r="AS670" s="19" t="s">
        <v>1562</v>
      </c>
      <c r="AT670" s="19" t="s">
        <v>1563</v>
      </c>
      <c r="AU670" s="19" t="s">
        <v>1564</v>
      </c>
      <c r="AV670" s="19" t="s">
        <v>1565</v>
      </c>
      <c r="AW670" s="19">
        <v>2007</v>
      </c>
      <c r="AX670" s="19">
        <v>3</v>
      </c>
      <c r="AY670" s="19" t="s">
        <v>1566</v>
      </c>
      <c r="AZ670" s="19" t="s">
        <v>1567</v>
      </c>
      <c r="BA670" s="19">
        <v>2008</v>
      </c>
      <c r="BB670" t="str">
        <f>VLOOKUP(AC670,CTCwiretagcode!A$2:C$708,3,FALSE)</f>
        <v>SAM</v>
      </c>
      <c r="BC670" t="str">
        <f t="shared" si="21"/>
        <v>mix</v>
      </c>
      <c r="BD670">
        <f t="shared" si="22"/>
        <v>3</v>
      </c>
    </row>
    <row r="671" spans="1:56" x14ac:dyDescent="0.25">
      <c r="A671" s="19" t="s">
        <v>1501</v>
      </c>
      <c r="B671" s="19">
        <v>4.0999999999999996</v>
      </c>
      <c r="C671" s="19">
        <v>20130329</v>
      </c>
      <c r="D671" s="19" t="s">
        <v>41</v>
      </c>
      <c r="E671" s="19" t="s">
        <v>41</v>
      </c>
      <c r="F671" s="19">
        <v>2065268</v>
      </c>
      <c r="G671" s="19">
        <v>1</v>
      </c>
      <c r="H671" s="19">
        <v>2009</v>
      </c>
      <c r="I671" s="19">
        <v>20090908</v>
      </c>
      <c r="J671" s="19" t="s">
        <v>1501</v>
      </c>
      <c r="K671" s="19">
        <v>6</v>
      </c>
      <c r="L671" s="19">
        <v>37</v>
      </c>
      <c r="M671" s="19">
        <v>23</v>
      </c>
      <c r="N671" s="19">
        <v>17</v>
      </c>
      <c r="O671" s="19" t="s">
        <v>1502</v>
      </c>
      <c r="P671" s="19">
        <v>5</v>
      </c>
      <c r="Q671" s="19" t="s">
        <v>1503</v>
      </c>
      <c r="R671" s="19"/>
      <c r="S671" s="19">
        <v>5000</v>
      </c>
      <c r="T671" s="19" t="s">
        <v>45</v>
      </c>
      <c r="U671" s="19"/>
      <c r="V671" s="19"/>
      <c r="W671" s="19"/>
      <c r="X671" s="19">
        <v>530</v>
      </c>
      <c r="Y671" s="19">
        <v>0</v>
      </c>
      <c r="Z671" s="19">
        <v>1</v>
      </c>
      <c r="AA671" s="19" t="s">
        <v>48</v>
      </c>
      <c r="AB671" s="19">
        <v>1</v>
      </c>
      <c r="AC671" s="19">
        <v>634272</v>
      </c>
      <c r="AD671" s="19">
        <v>12</v>
      </c>
      <c r="AE671" s="19"/>
      <c r="AF671" s="19"/>
      <c r="AG671" s="19"/>
      <c r="AH671" s="19">
        <v>108877</v>
      </c>
      <c r="AI671" s="19">
        <v>1</v>
      </c>
      <c r="AJ671" s="19"/>
      <c r="AK671" s="19"/>
      <c r="AL671" s="19"/>
      <c r="AM671" s="19"/>
      <c r="AN671" s="19"/>
      <c r="AO671" s="19">
        <v>2.17</v>
      </c>
      <c r="AP671" s="19" t="s">
        <v>1504</v>
      </c>
      <c r="AQ671" s="19" t="s">
        <v>1502</v>
      </c>
      <c r="AR671" s="19" t="s">
        <v>1540</v>
      </c>
      <c r="AS671" s="19" t="s">
        <v>1562</v>
      </c>
      <c r="AT671" s="19" t="s">
        <v>1563</v>
      </c>
      <c r="AU671" s="19" t="s">
        <v>1564</v>
      </c>
      <c r="AV671" s="19" t="s">
        <v>1565</v>
      </c>
      <c r="AW671" s="19">
        <v>2007</v>
      </c>
      <c r="AX671" s="19">
        <v>3</v>
      </c>
      <c r="AY671" s="19" t="s">
        <v>1566</v>
      </c>
      <c r="AZ671" s="19" t="s">
        <v>1567</v>
      </c>
      <c r="BA671" s="19">
        <v>2008</v>
      </c>
      <c r="BB671" t="str">
        <f>VLOOKUP(AC671,CTCwiretagcode!A$2:C$708,3,FALSE)</f>
        <v>SAM</v>
      </c>
      <c r="BC671" t="str">
        <f t="shared" si="21"/>
        <v>Tr</v>
      </c>
      <c r="BD671">
        <f t="shared" si="22"/>
        <v>3</v>
      </c>
    </row>
    <row r="672" spans="1:56" x14ac:dyDescent="0.25">
      <c r="A672" s="19" t="s">
        <v>1501</v>
      </c>
      <c r="B672" s="19">
        <v>4.0999999999999996</v>
      </c>
      <c r="C672" s="19">
        <v>20130329</v>
      </c>
      <c r="D672" s="19" t="s">
        <v>41</v>
      </c>
      <c r="E672" s="19" t="s">
        <v>41</v>
      </c>
      <c r="F672" s="19">
        <v>2065287</v>
      </c>
      <c r="G672" s="19">
        <v>1</v>
      </c>
      <c r="H672" s="19">
        <v>2009</v>
      </c>
      <c r="I672" s="19">
        <v>20090908</v>
      </c>
      <c r="J672" s="19" t="s">
        <v>1501</v>
      </c>
      <c r="K672" s="19">
        <v>6</v>
      </c>
      <c r="L672" s="19">
        <v>37</v>
      </c>
      <c r="M672" s="19">
        <v>23</v>
      </c>
      <c r="N672" s="19">
        <v>17</v>
      </c>
      <c r="O672" s="19" t="s">
        <v>1502</v>
      </c>
      <c r="P672" s="19">
        <v>5</v>
      </c>
      <c r="Q672" s="19" t="s">
        <v>1503</v>
      </c>
      <c r="R672" s="19"/>
      <c r="S672" s="19">
        <v>5000</v>
      </c>
      <c r="T672" s="19" t="s">
        <v>45</v>
      </c>
      <c r="U672" s="19"/>
      <c r="V672" s="19"/>
      <c r="W672" s="19"/>
      <c r="X672" s="19">
        <v>510</v>
      </c>
      <c r="Y672" s="19">
        <v>0</v>
      </c>
      <c r="Z672" s="19">
        <v>1</v>
      </c>
      <c r="AA672" s="19" t="s">
        <v>48</v>
      </c>
      <c r="AB672" s="19">
        <v>1</v>
      </c>
      <c r="AC672" s="19">
        <v>634272</v>
      </c>
      <c r="AD672" s="19">
        <v>12</v>
      </c>
      <c r="AE672" s="19"/>
      <c r="AF672" s="19"/>
      <c r="AG672" s="19"/>
      <c r="AH672" s="19">
        <v>108877</v>
      </c>
      <c r="AI672" s="19">
        <v>1</v>
      </c>
      <c r="AJ672" s="19"/>
      <c r="AK672" s="19"/>
      <c r="AL672" s="19"/>
      <c r="AM672" s="19"/>
      <c r="AN672" s="19"/>
      <c r="AO672" s="19">
        <v>2.17</v>
      </c>
      <c r="AP672" s="19" t="s">
        <v>1504</v>
      </c>
      <c r="AQ672" s="19" t="s">
        <v>1502</v>
      </c>
      <c r="AR672" s="19" t="s">
        <v>1540</v>
      </c>
      <c r="AS672" s="19" t="s">
        <v>1562</v>
      </c>
      <c r="AT672" s="19" t="s">
        <v>1563</v>
      </c>
      <c r="AU672" s="19" t="s">
        <v>1564</v>
      </c>
      <c r="AV672" s="19" t="s">
        <v>1565</v>
      </c>
      <c r="AW672" s="19">
        <v>2007</v>
      </c>
      <c r="AX672" s="19">
        <v>3</v>
      </c>
      <c r="AY672" s="19" t="s">
        <v>1566</v>
      </c>
      <c r="AZ672" s="19" t="s">
        <v>1567</v>
      </c>
      <c r="BA672" s="19">
        <v>2008</v>
      </c>
      <c r="BB672" t="str">
        <f>VLOOKUP(AC672,CTCwiretagcode!A$2:C$708,3,FALSE)</f>
        <v>SAM</v>
      </c>
      <c r="BC672" t="str">
        <f t="shared" si="21"/>
        <v>Tr</v>
      </c>
      <c r="BD672">
        <f t="shared" si="22"/>
        <v>3</v>
      </c>
    </row>
    <row r="673" spans="1:56" x14ac:dyDescent="0.25">
      <c r="A673" s="19" t="s">
        <v>1501</v>
      </c>
      <c r="B673" s="19">
        <v>4.0999999999999996</v>
      </c>
      <c r="C673" s="19">
        <v>20130329</v>
      </c>
      <c r="D673" s="19" t="s">
        <v>41</v>
      </c>
      <c r="E673" s="19" t="s">
        <v>41</v>
      </c>
      <c r="F673" s="19">
        <v>2076713</v>
      </c>
      <c r="G673" s="19">
        <v>1</v>
      </c>
      <c r="H673" s="19">
        <v>2009</v>
      </c>
      <c r="I673" s="19">
        <v>20090909</v>
      </c>
      <c r="J673" s="19" t="s">
        <v>1501</v>
      </c>
      <c r="K673" s="19">
        <v>6</v>
      </c>
      <c r="L673" s="19">
        <v>37</v>
      </c>
      <c r="M673" s="19">
        <v>23</v>
      </c>
      <c r="N673" s="19">
        <v>49</v>
      </c>
      <c r="O673" s="19" t="s">
        <v>1502</v>
      </c>
      <c r="P673" s="19">
        <v>5</v>
      </c>
      <c r="Q673" s="19" t="s">
        <v>1503</v>
      </c>
      <c r="R673" s="19"/>
      <c r="S673" s="19">
        <v>5000</v>
      </c>
      <c r="T673" s="19" t="s">
        <v>45</v>
      </c>
      <c r="U673" s="19"/>
      <c r="V673" s="19"/>
      <c r="W673" s="19"/>
      <c r="X673" s="19">
        <v>450</v>
      </c>
      <c r="Y673" s="19">
        <v>0</v>
      </c>
      <c r="Z673" s="19">
        <v>1</v>
      </c>
      <c r="AA673" s="19" t="s">
        <v>48</v>
      </c>
      <c r="AB673" s="19">
        <v>1</v>
      </c>
      <c r="AC673" s="19">
        <v>634272</v>
      </c>
      <c r="AD673" s="19">
        <v>12</v>
      </c>
      <c r="AE673" s="19"/>
      <c r="AF673" s="19"/>
      <c r="AG673" s="19"/>
      <c r="AH673" s="19">
        <v>108877</v>
      </c>
      <c r="AI673" s="19">
        <v>1</v>
      </c>
      <c r="AJ673" s="19"/>
      <c r="AK673" s="19"/>
      <c r="AL673" s="19"/>
      <c r="AM673" s="19"/>
      <c r="AN673" s="19"/>
      <c r="AO673" s="19">
        <v>2.17</v>
      </c>
      <c r="AP673" s="19" t="s">
        <v>1504</v>
      </c>
      <c r="AQ673" s="19" t="s">
        <v>1502</v>
      </c>
      <c r="AR673" s="19" t="s">
        <v>1540</v>
      </c>
      <c r="AS673" s="19" t="s">
        <v>1562</v>
      </c>
      <c r="AT673" s="19" t="s">
        <v>1563</v>
      </c>
      <c r="AU673" s="19" t="s">
        <v>1564</v>
      </c>
      <c r="AV673" s="19" t="s">
        <v>1565</v>
      </c>
      <c r="AW673" s="19">
        <v>2007</v>
      </c>
      <c r="AX673" s="19">
        <v>3</v>
      </c>
      <c r="AY673" s="19" t="s">
        <v>1566</v>
      </c>
      <c r="AZ673" s="19" t="s">
        <v>1567</v>
      </c>
      <c r="BA673" s="19">
        <v>2008</v>
      </c>
      <c r="BB673" t="str">
        <f>VLOOKUP(AC673,CTCwiretagcode!A$2:C$708,3,FALSE)</f>
        <v>SAM</v>
      </c>
      <c r="BC673" t="str">
        <f t="shared" si="21"/>
        <v>mix</v>
      </c>
      <c r="BD673">
        <f t="shared" si="22"/>
        <v>3</v>
      </c>
    </row>
    <row r="674" spans="1:56" x14ac:dyDescent="0.25">
      <c r="A674" s="19" t="s">
        <v>1501</v>
      </c>
      <c r="B674" s="19">
        <v>4.0999999999999996</v>
      </c>
      <c r="C674" s="19">
        <v>20130329</v>
      </c>
      <c r="D674" s="19" t="s">
        <v>41</v>
      </c>
      <c r="E674" s="19" t="s">
        <v>41</v>
      </c>
      <c r="F674" s="19">
        <v>2064143</v>
      </c>
      <c r="G674" s="19">
        <v>1</v>
      </c>
      <c r="H674" s="19">
        <v>2009</v>
      </c>
      <c r="I674" s="19">
        <v>20090910</v>
      </c>
      <c r="J674" s="19" t="s">
        <v>1501</v>
      </c>
      <c r="K674" s="19">
        <v>6</v>
      </c>
      <c r="L674" s="19">
        <v>37</v>
      </c>
      <c r="M674" s="19">
        <v>23</v>
      </c>
      <c r="N674" s="19">
        <v>49</v>
      </c>
      <c r="O674" s="19" t="s">
        <v>1502</v>
      </c>
      <c r="P674" s="19">
        <v>5</v>
      </c>
      <c r="Q674" s="19" t="s">
        <v>1503</v>
      </c>
      <c r="R674" s="19"/>
      <c r="S674" s="19">
        <v>5000</v>
      </c>
      <c r="T674" s="19" t="s">
        <v>45</v>
      </c>
      <c r="U674" s="19"/>
      <c r="V674" s="19"/>
      <c r="W674" s="19"/>
      <c r="X674" s="19">
        <v>470</v>
      </c>
      <c r="Y674" s="19">
        <v>0</v>
      </c>
      <c r="Z674" s="19">
        <v>1</v>
      </c>
      <c r="AA674" s="19" t="s">
        <v>48</v>
      </c>
      <c r="AB674" s="19">
        <v>1</v>
      </c>
      <c r="AC674" s="19">
        <v>634272</v>
      </c>
      <c r="AD674" s="19">
        <v>12</v>
      </c>
      <c r="AE674" s="19"/>
      <c r="AF674" s="19"/>
      <c r="AG674" s="19"/>
      <c r="AH674" s="19">
        <v>108877</v>
      </c>
      <c r="AI674" s="19">
        <v>1</v>
      </c>
      <c r="AJ674" s="19"/>
      <c r="AK674" s="19"/>
      <c r="AL674" s="19"/>
      <c r="AM674" s="19"/>
      <c r="AN674" s="19"/>
      <c r="AO674" s="19">
        <v>2.17</v>
      </c>
      <c r="AP674" s="19" t="s">
        <v>1504</v>
      </c>
      <c r="AQ674" s="19" t="s">
        <v>1502</v>
      </c>
      <c r="AR674" s="19" t="s">
        <v>1540</v>
      </c>
      <c r="AS674" s="19" t="s">
        <v>1562</v>
      </c>
      <c r="AT674" s="19" t="s">
        <v>1563</v>
      </c>
      <c r="AU674" s="19" t="s">
        <v>1564</v>
      </c>
      <c r="AV674" s="19" t="s">
        <v>1565</v>
      </c>
      <c r="AW674" s="19">
        <v>2007</v>
      </c>
      <c r="AX674" s="19">
        <v>3</v>
      </c>
      <c r="AY674" s="19" t="s">
        <v>1566</v>
      </c>
      <c r="AZ674" s="19" t="s">
        <v>1567</v>
      </c>
      <c r="BA674" s="19">
        <v>2008</v>
      </c>
      <c r="BB674" t="str">
        <f>VLOOKUP(AC674,CTCwiretagcode!A$2:C$708,3,FALSE)</f>
        <v>SAM</v>
      </c>
      <c r="BC674" t="str">
        <f t="shared" si="21"/>
        <v>mix</v>
      </c>
      <c r="BD674">
        <f t="shared" si="22"/>
        <v>3</v>
      </c>
    </row>
    <row r="675" spans="1:56" x14ac:dyDescent="0.25">
      <c r="A675" s="19" t="s">
        <v>1501</v>
      </c>
      <c r="B675" s="19">
        <v>4.0999999999999996</v>
      </c>
      <c r="C675" s="19">
        <v>20130329</v>
      </c>
      <c r="D675" s="19" t="s">
        <v>41</v>
      </c>
      <c r="E675" s="19" t="s">
        <v>41</v>
      </c>
      <c r="F675" s="19">
        <v>2064200</v>
      </c>
      <c r="G675" s="19">
        <v>1</v>
      </c>
      <c r="H675" s="19">
        <v>2009</v>
      </c>
      <c r="I675" s="19">
        <v>20090910</v>
      </c>
      <c r="J675" s="19" t="s">
        <v>1501</v>
      </c>
      <c r="K675" s="19">
        <v>6</v>
      </c>
      <c r="L675" s="19">
        <v>37</v>
      </c>
      <c r="M675" s="19">
        <v>23</v>
      </c>
      <c r="N675" s="19">
        <v>49</v>
      </c>
      <c r="O675" s="19" t="s">
        <v>1502</v>
      </c>
      <c r="P675" s="19">
        <v>5</v>
      </c>
      <c r="Q675" s="19" t="s">
        <v>1503</v>
      </c>
      <c r="R675" s="19"/>
      <c r="S675" s="19">
        <v>5000</v>
      </c>
      <c r="T675" s="19" t="s">
        <v>45</v>
      </c>
      <c r="U675" s="19"/>
      <c r="V675" s="19"/>
      <c r="W675" s="19"/>
      <c r="X675" s="19">
        <v>570</v>
      </c>
      <c r="Y675" s="19">
        <v>0</v>
      </c>
      <c r="Z675" s="19">
        <v>1</v>
      </c>
      <c r="AA675" s="19" t="s">
        <v>48</v>
      </c>
      <c r="AB675" s="19">
        <v>1</v>
      </c>
      <c r="AC675" s="19">
        <v>634272</v>
      </c>
      <c r="AD675" s="19">
        <v>12</v>
      </c>
      <c r="AE675" s="19"/>
      <c r="AF675" s="19"/>
      <c r="AG675" s="19"/>
      <c r="AH675" s="19">
        <v>108877</v>
      </c>
      <c r="AI675" s="19">
        <v>1</v>
      </c>
      <c r="AJ675" s="19"/>
      <c r="AK675" s="19"/>
      <c r="AL675" s="19"/>
      <c r="AM675" s="19"/>
      <c r="AN675" s="19"/>
      <c r="AO675" s="19">
        <v>2.17</v>
      </c>
      <c r="AP675" s="19" t="s">
        <v>1504</v>
      </c>
      <c r="AQ675" s="19" t="s">
        <v>1502</v>
      </c>
      <c r="AR675" s="19" t="s">
        <v>1540</v>
      </c>
      <c r="AS675" s="19" t="s">
        <v>1562</v>
      </c>
      <c r="AT675" s="19" t="s">
        <v>1563</v>
      </c>
      <c r="AU675" s="19" t="s">
        <v>1564</v>
      </c>
      <c r="AV675" s="19" t="s">
        <v>1565</v>
      </c>
      <c r="AW675" s="19">
        <v>2007</v>
      </c>
      <c r="AX675" s="19">
        <v>3</v>
      </c>
      <c r="AY675" s="19" t="s">
        <v>1566</v>
      </c>
      <c r="AZ675" s="19" t="s">
        <v>1567</v>
      </c>
      <c r="BA675" s="19">
        <v>2008</v>
      </c>
      <c r="BB675" t="str">
        <f>VLOOKUP(AC675,CTCwiretagcode!A$2:C$708,3,FALSE)</f>
        <v>SAM</v>
      </c>
      <c r="BC675" t="str">
        <f t="shared" si="21"/>
        <v>mix</v>
      </c>
      <c r="BD675">
        <f t="shared" si="22"/>
        <v>3</v>
      </c>
    </row>
    <row r="676" spans="1:56" x14ac:dyDescent="0.25">
      <c r="A676" s="19" t="s">
        <v>1501</v>
      </c>
      <c r="B676" s="19">
        <v>4.0999999999999996</v>
      </c>
      <c r="C676" s="19">
        <v>20130329</v>
      </c>
      <c r="D676" s="19" t="s">
        <v>41</v>
      </c>
      <c r="E676" s="19" t="s">
        <v>41</v>
      </c>
      <c r="F676" s="19">
        <v>2064337</v>
      </c>
      <c r="G676" s="19">
        <v>1</v>
      </c>
      <c r="H676" s="19">
        <v>2009</v>
      </c>
      <c r="I676" s="19">
        <v>20090916</v>
      </c>
      <c r="J676" s="19" t="s">
        <v>1501</v>
      </c>
      <c r="K676" s="19">
        <v>6</v>
      </c>
      <c r="L676" s="19">
        <v>38</v>
      </c>
      <c r="M676" s="19">
        <v>23</v>
      </c>
      <c r="N676" s="19">
        <v>49</v>
      </c>
      <c r="O676" s="19" t="s">
        <v>1502</v>
      </c>
      <c r="P676" s="19">
        <v>5</v>
      </c>
      <c r="Q676" s="19" t="s">
        <v>1503</v>
      </c>
      <c r="R676" s="19"/>
      <c r="S676" s="19">
        <v>5000</v>
      </c>
      <c r="T676" s="19" t="s">
        <v>45</v>
      </c>
      <c r="U676" s="19"/>
      <c r="V676" s="19"/>
      <c r="W676" s="19"/>
      <c r="X676" s="19">
        <v>570</v>
      </c>
      <c r="Y676" s="19">
        <v>0</v>
      </c>
      <c r="Z676" s="19">
        <v>1</v>
      </c>
      <c r="AA676" s="19" t="s">
        <v>48</v>
      </c>
      <c r="AB676" s="19">
        <v>1</v>
      </c>
      <c r="AC676" s="19">
        <v>634272</v>
      </c>
      <c r="AD676" s="19">
        <v>12</v>
      </c>
      <c r="AE676" s="19"/>
      <c r="AF676" s="19"/>
      <c r="AG676" s="19"/>
      <c r="AH676" s="19">
        <v>108878</v>
      </c>
      <c r="AI676" s="19">
        <v>1</v>
      </c>
      <c r="AJ676" s="19"/>
      <c r="AK676" s="19"/>
      <c r="AL676" s="19"/>
      <c r="AM676" s="19"/>
      <c r="AN676" s="19"/>
      <c r="AO676" s="19">
        <v>2.73</v>
      </c>
      <c r="AP676" s="19" t="s">
        <v>1504</v>
      </c>
      <c r="AQ676" s="19" t="s">
        <v>1502</v>
      </c>
      <c r="AR676" s="19" t="s">
        <v>1540</v>
      </c>
      <c r="AS676" s="19" t="s">
        <v>1562</v>
      </c>
      <c r="AT676" s="19" t="s">
        <v>1563</v>
      </c>
      <c r="AU676" s="19" t="s">
        <v>1564</v>
      </c>
      <c r="AV676" s="19" t="s">
        <v>1565</v>
      </c>
      <c r="AW676" s="19">
        <v>2007</v>
      </c>
      <c r="AX676" s="19">
        <v>3</v>
      </c>
      <c r="AY676" s="19" t="s">
        <v>1566</v>
      </c>
      <c r="AZ676" s="19" t="s">
        <v>1567</v>
      </c>
      <c r="BA676" s="19">
        <v>2008</v>
      </c>
      <c r="BB676" t="str">
        <f>VLOOKUP(AC676,CTCwiretagcode!A$2:C$708,3,FALSE)</f>
        <v>SAM</v>
      </c>
      <c r="BC676" t="str">
        <f t="shared" si="21"/>
        <v>mix</v>
      </c>
      <c r="BD676">
        <f t="shared" si="22"/>
        <v>3</v>
      </c>
    </row>
    <row r="677" spans="1:56" x14ac:dyDescent="0.25">
      <c r="A677" s="19" t="s">
        <v>1501</v>
      </c>
      <c r="B677" s="19">
        <v>4.0999999999999996</v>
      </c>
      <c r="C677" s="19">
        <v>20130329</v>
      </c>
      <c r="D677" s="19" t="s">
        <v>41</v>
      </c>
      <c r="E677" s="19" t="s">
        <v>41</v>
      </c>
      <c r="F677" s="19">
        <v>2076751</v>
      </c>
      <c r="G677" s="19">
        <v>1</v>
      </c>
      <c r="H677" s="19">
        <v>2009</v>
      </c>
      <c r="I677" s="19">
        <v>20090923</v>
      </c>
      <c r="J677" s="19" t="s">
        <v>1501</v>
      </c>
      <c r="K677" s="19">
        <v>6</v>
      </c>
      <c r="L677" s="19">
        <v>39</v>
      </c>
      <c r="M677" s="19">
        <v>23</v>
      </c>
      <c r="N677" s="19">
        <v>49</v>
      </c>
      <c r="O677" s="19" t="s">
        <v>1502</v>
      </c>
      <c r="P677" s="19">
        <v>5</v>
      </c>
      <c r="Q677" s="19" t="s">
        <v>1503</v>
      </c>
      <c r="R677" s="19"/>
      <c r="S677" s="19">
        <v>5000</v>
      </c>
      <c r="T677" s="19" t="s">
        <v>45</v>
      </c>
      <c r="U677" s="19"/>
      <c r="V677" s="19"/>
      <c r="W677" s="19"/>
      <c r="X677" s="19">
        <v>570</v>
      </c>
      <c r="Y677" s="19">
        <v>0</v>
      </c>
      <c r="Z677" s="19">
        <v>1</v>
      </c>
      <c r="AA677" s="19" t="s">
        <v>48</v>
      </c>
      <c r="AB677" s="19">
        <v>1</v>
      </c>
      <c r="AC677" s="19">
        <v>634272</v>
      </c>
      <c r="AD677" s="19">
        <v>12</v>
      </c>
      <c r="AE677" s="19"/>
      <c r="AF677" s="19"/>
      <c r="AG677" s="19"/>
      <c r="AH677" s="19">
        <v>108879</v>
      </c>
      <c r="AI677" s="19">
        <v>1</v>
      </c>
      <c r="AJ677" s="19"/>
      <c r="AK677" s="19"/>
      <c r="AL677" s="19"/>
      <c r="AM677" s="19"/>
      <c r="AN677" s="19"/>
      <c r="AO677" s="19">
        <v>1.28</v>
      </c>
      <c r="AP677" s="19" t="s">
        <v>1504</v>
      </c>
      <c r="AQ677" s="19" t="s">
        <v>1502</v>
      </c>
      <c r="AR677" s="19" t="s">
        <v>1540</v>
      </c>
      <c r="AS677" s="19" t="s">
        <v>1562</v>
      </c>
      <c r="AT677" s="19" t="s">
        <v>1563</v>
      </c>
      <c r="AU677" s="19" t="s">
        <v>1564</v>
      </c>
      <c r="AV677" s="19" t="s">
        <v>1565</v>
      </c>
      <c r="AW677" s="19">
        <v>2007</v>
      </c>
      <c r="AX677" s="19">
        <v>3</v>
      </c>
      <c r="AY677" s="19" t="s">
        <v>1566</v>
      </c>
      <c r="AZ677" s="19" t="s">
        <v>1567</v>
      </c>
      <c r="BA677" s="19">
        <v>2008</v>
      </c>
      <c r="BB677" t="str">
        <f>VLOOKUP(AC677,CTCwiretagcode!A$2:C$708,3,FALSE)</f>
        <v>SAM</v>
      </c>
      <c r="BC677" t="str">
        <f t="shared" si="21"/>
        <v>mix</v>
      </c>
      <c r="BD677">
        <f t="shared" si="22"/>
        <v>3</v>
      </c>
    </row>
    <row r="678" spans="1:56" x14ac:dyDescent="0.25">
      <c r="A678" s="19" t="s">
        <v>1501</v>
      </c>
      <c r="B678" s="19">
        <v>4.0999999999999996</v>
      </c>
      <c r="C678" s="19">
        <v>20140306</v>
      </c>
      <c r="D678" s="19" t="s">
        <v>41</v>
      </c>
      <c r="E678" s="19" t="s">
        <v>41</v>
      </c>
      <c r="F678" s="19">
        <v>2165918</v>
      </c>
      <c r="G678" s="19">
        <v>1</v>
      </c>
      <c r="H678" s="19">
        <v>2010</v>
      </c>
      <c r="I678" s="19">
        <v>20100902</v>
      </c>
      <c r="J678" s="19" t="s">
        <v>1501</v>
      </c>
      <c r="K678" s="19">
        <v>6</v>
      </c>
      <c r="L678" s="19">
        <v>36</v>
      </c>
      <c r="M678" s="19">
        <v>23</v>
      </c>
      <c r="N678" s="19">
        <v>17</v>
      </c>
      <c r="O678" s="19" t="s">
        <v>1502</v>
      </c>
      <c r="P678" s="19">
        <v>5</v>
      </c>
      <c r="Q678" s="19" t="s">
        <v>1503</v>
      </c>
      <c r="R678" s="19"/>
      <c r="S678" s="19">
        <v>5000</v>
      </c>
      <c r="T678" s="19" t="s">
        <v>45</v>
      </c>
      <c r="U678" s="19"/>
      <c r="V678" s="19"/>
      <c r="W678" s="19"/>
      <c r="X678" s="19">
        <v>720</v>
      </c>
      <c r="Y678" s="19">
        <v>0</v>
      </c>
      <c r="Z678" s="19">
        <v>1</v>
      </c>
      <c r="AA678" s="19" t="s">
        <v>48</v>
      </c>
      <c r="AB678" s="19">
        <v>1</v>
      </c>
      <c r="AC678" s="19">
        <v>634272</v>
      </c>
      <c r="AD678" s="19">
        <v>12</v>
      </c>
      <c r="AE678" s="19"/>
      <c r="AF678" s="19"/>
      <c r="AG678" s="19"/>
      <c r="AH678" s="19">
        <v>112777</v>
      </c>
      <c r="AI678" s="19">
        <v>1</v>
      </c>
      <c r="AJ678" s="19"/>
      <c r="AK678" s="19"/>
      <c r="AL678" s="19"/>
      <c r="AM678" s="19"/>
      <c r="AN678" s="19"/>
      <c r="AO678" s="19">
        <v>3</v>
      </c>
      <c r="AP678" s="19" t="s">
        <v>1504</v>
      </c>
      <c r="AQ678" s="19" t="s">
        <v>1502</v>
      </c>
      <c r="AR678" s="19" t="s">
        <v>1540</v>
      </c>
      <c r="AS678" s="19" t="s">
        <v>1562</v>
      </c>
      <c r="AT678" s="19" t="s">
        <v>1563</v>
      </c>
      <c r="AU678" s="19" t="s">
        <v>1564</v>
      </c>
      <c r="AV678" s="19" t="s">
        <v>1565</v>
      </c>
      <c r="AW678" s="19">
        <v>2007</v>
      </c>
      <c r="AX678" s="19">
        <v>3</v>
      </c>
      <c r="AY678" s="19" t="s">
        <v>1566</v>
      </c>
      <c r="AZ678" s="19" t="s">
        <v>1567</v>
      </c>
      <c r="BA678" s="19">
        <v>2008</v>
      </c>
      <c r="BB678" t="str">
        <f>VLOOKUP(AC678,CTCwiretagcode!A$2:C$708,3,FALSE)</f>
        <v>SAM</v>
      </c>
      <c r="BC678" t="str">
        <f t="shared" si="21"/>
        <v>Tr</v>
      </c>
      <c r="BD678">
        <f t="shared" si="22"/>
        <v>3</v>
      </c>
    </row>
    <row r="679" spans="1:56" x14ac:dyDescent="0.25">
      <c r="A679" s="19" t="s">
        <v>1501</v>
      </c>
      <c r="B679" s="19">
        <v>4.0999999999999996</v>
      </c>
      <c r="C679" s="19">
        <v>20140306</v>
      </c>
      <c r="D679" s="19" t="s">
        <v>41</v>
      </c>
      <c r="E679" s="19" t="s">
        <v>41</v>
      </c>
      <c r="F679" s="19">
        <v>2165922</v>
      </c>
      <c r="G679" s="19">
        <v>1</v>
      </c>
      <c r="H679" s="19">
        <v>2010</v>
      </c>
      <c r="I679" s="19">
        <v>20100902</v>
      </c>
      <c r="J679" s="19" t="s">
        <v>1501</v>
      </c>
      <c r="K679" s="19">
        <v>6</v>
      </c>
      <c r="L679" s="19">
        <v>36</v>
      </c>
      <c r="M679" s="19">
        <v>23</v>
      </c>
      <c r="N679" s="19">
        <v>17</v>
      </c>
      <c r="O679" s="19" t="s">
        <v>1502</v>
      </c>
      <c r="P679" s="19">
        <v>5</v>
      </c>
      <c r="Q679" s="19" t="s">
        <v>1503</v>
      </c>
      <c r="R679" s="19"/>
      <c r="S679" s="19">
        <v>5000</v>
      </c>
      <c r="T679" s="19" t="s">
        <v>45</v>
      </c>
      <c r="U679" s="19"/>
      <c r="V679" s="19"/>
      <c r="W679" s="19"/>
      <c r="X679" s="19">
        <v>770</v>
      </c>
      <c r="Y679" s="19">
        <v>0</v>
      </c>
      <c r="Z679" s="19">
        <v>1</v>
      </c>
      <c r="AA679" s="19" t="s">
        <v>48</v>
      </c>
      <c r="AB679" s="19">
        <v>1</v>
      </c>
      <c r="AC679" s="19">
        <v>634272</v>
      </c>
      <c r="AD679" s="19">
        <v>12</v>
      </c>
      <c r="AE679" s="19"/>
      <c r="AF679" s="19"/>
      <c r="AG679" s="19"/>
      <c r="AH679" s="19">
        <v>112777</v>
      </c>
      <c r="AI679" s="19">
        <v>1</v>
      </c>
      <c r="AJ679" s="19"/>
      <c r="AK679" s="19"/>
      <c r="AL679" s="19"/>
      <c r="AM679" s="19"/>
      <c r="AN679" s="19"/>
      <c r="AO679" s="19">
        <v>3</v>
      </c>
      <c r="AP679" s="19" t="s">
        <v>1504</v>
      </c>
      <c r="AQ679" s="19" t="s">
        <v>1502</v>
      </c>
      <c r="AR679" s="19" t="s">
        <v>1540</v>
      </c>
      <c r="AS679" s="19" t="s">
        <v>1562</v>
      </c>
      <c r="AT679" s="19" t="s">
        <v>1563</v>
      </c>
      <c r="AU679" s="19" t="s">
        <v>1564</v>
      </c>
      <c r="AV679" s="19" t="s">
        <v>1565</v>
      </c>
      <c r="AW679" s="19">
        <v>2007</v>
      </c>
      <c r="AX679" s="19">
        <v>3</v>
      </c>
      <c r="AY679" s="19" t="s">
        <v>1566</v>
      </c>
      <c r="AZ679" s="19" t="s">
        <v>1567</v>
      </c>
      <c r="BA679" s="19">
        <v>2008</v>
      </c>
      <c r="BB679" t="str">
        <f>VLOOKUP(AC679,CTCwiretagcode!A$2:C$708,3,FALSE)</f>
        <v>SAM</v>
      </c>
      <c r="BC679" t="str">
        <f t="shared" si="21"/>
        <v>Tr</v>
      </c>
      <c r="BD679">
        <f t="shared" si="22"/>
        <v>3</v>
      </c>
    </row>
    <row r="680" spans="1:56" x14ac:dyDescent="0.25">
      <c r="A680" s="19" t="s">
        <v>1501</v>
      </c>
      <c r="B680" s="19">
        <v>4.0999999999999996</v>
      </c>
      <c r="C680" s="19">
        <v>20140306</v>
      </c>
      <c r="D680" s="19" t="s">
        <v>41</v>
      </c>
      <c r="E680" s="19" t="s">
        <v>41</v>
      </c>
      <c r="F680" s="19">
        <v>2168388</v>
      </c>
      <c r="G680" s="19">
        <v>1</v>
      </c>
      <c r="H680" s="19">
        <v>2010</v>
      </c>
      <c r="I680" s="19">
        <v>20100823</v>
      </c>
      <c r="J680" s="19" t="s">
        <v>1501</v>
      </c>
      <c r="K680" s="19">
        <v>6</v>
      </c>
      <c r="L680" s="19">
        <v>35</v>
      </c>
      <c r="M680" s="19">
        <v>23</v>
      </c>
      <c r="N680" s="19">
        <v>14</v>
      </c>
      <c r="O680" s="19" t="s">
        <v>1502</v>
      </c>
      <c r="P680" s="19">
        <v>5</v>
      </c>
      <c r="Q680" s="19" t="s">
        <v>1503</v>
      </c>
      <c r="R680" s="19"/>
      <c r="S680" s="19">
        <v>5000</v>
      </c>
      <c r="T680" s="19" t="s">
        <v>45</v>
      </c>
      <c r="U680" s="19"/>
      <c r="V680" s="19"/>
      <c r="W680" s="19"/>
      <c r="X680" s="19">
        <v>760</v>
      </c>
      <c r="Y680" s="19">
        <v>0</v>
      </c>
      <c r="Z680" s="19">
        <v>1</v>
      </c>
      <c r="AA680" s="19" t="s">
        <v>48</v>
      </c>
      <c r="AB680" s="19">
        <v>1</v>
      </c>
      <c r="AC680" s="19">
        <v>634272</v>
      </c>
      <c r="AD680" s="19">
        <v>12</v>
      </c>
      <c r="AE680" s="19"/>
      <c r="AF680" s="19"/>
      <c r="AG680" s="19"/>
      <c r="AH680" s="19">
        <v>112776</v>
      </c>
      <c r="AI680" s="19">
        <v>1</v>
      </c>
      <c r="AJ680" s="19"/>
      <c r="AK680" s="19"/>
      <c r="AL680" s="19"/>
      <c r="AM680" s="19"/>
      <c r="AN680" s="19"/>
      <c r="AO680" s="19">
        <v>3.32</v>
      </c>
      <c r="AP680" s="19" t="s">
        <v>1504</v>
      </c>
      <c r="AQ680" s="19" t="s">
        <v>1502</v>
      </c>
      <c r="AR680" s="19" t="s">
        <v>1540</v>
      </c>
      <c r="AS680" s="19" t="s">
        <v>1562</v>
      </c>
      <c r="AT680" s="19" t="s">
        <v>1563</v>
      </c>
      <c r="AU680" s="19" t="s">
        <v>1564</v>
      </c>
      <c r="AV680" s="19" t="s">
        <v>1565</v>
      </c>
      <c r="AW680" s="19">
        <v>2007</v>
      </c>
      <c r="AX680" s="19">
        <v>3</v>
      </c>
      <c r="AY680" s="19" t="s">
        <v>1566</v>
      </c>
      <c r="AZ680" s="19" t="s">
        <v>1567</v>
      </c>
      <c r="BA680" s="19">
        <v>2008</v>
      </c>
      <c r="BB680" t="str">
        <f>VLOOKUP(AC680,CTCwiretagcode!A$2:C$708,3,FALSE)</f>
        <v>SAM</v>
      </c>
      <c r="BC680" t="str">
        <f t="shared" si="21"/>
        <v>NT</v>
      </c>
      <c r="BD680">
        <f t="shared" si="22"/>
        <v>3</v>
      </c>
    </row>
    <row r="681" spans="1:56" x14ac:dyDescent="0.25">
      <c r="A681" s="19" t="s">
        <v>1501</v>
      </c>
      <c r="B681" s="19">
        <v>4.0999999999999996</v>
      </c>
      <c r="C681" s="19">
        <v>20140306</v>
      </c>
      <c r="D681" s="19" t="s">
        <v>41</v>
      </c>
      <c r="E681" s="19" t="s">
        <v>41</v>
      </c>
      <c r="F681" s="19">
        <v>2168389</v>
      </c>
      <c r="G681" s="19">
        <v>1</v>
      </c>
      <c r="H681" s="19">
        <v>2010</v>
      </c>
      <c r="I681" s="19">
        <v>20100823</v>
      </c>
      <c r="J681" s="19" t="s">
        <v>1501</v>
      </c>
      <c r="K681" s="19">
        <v>6</v>
      </c>
      <c r="L681" s="19">
        <v>35</v>
      </c>
      <c r="M681" s="19">
        <v>23</v>
      </c>
      <c r="N681" s="19">
        <v>14</v>
      </c>
      <c r="O681" s="19" t="s">
        <v>1502</v>
      </c>
      <c r="P681" s="19">
        <v>5</v>
      </c>
      <c r="Q681" s="19" t="s">
        <v>1503</v>
      </c>
      <c r="R681" s="19"/>
      <c r="S681" s="19">
        <v>5000</v>
      </c>
      <c r="T681" s="19" t="s">
        <v>45</v>
      </c>
      <c r="U681" s="19"/>
      <c r="V681" s="19"/>
      <c r="W681" s="19"/>
      <c r="X681" s="19">
        <v>720</v>
      </c>
      <c r="Y681" s="19">
        <v>0</v>
      </c>
      <c r="Z681" s="19">
        <v>1</v>
      </c>
      <c r="AA681" s="19" t="s">
        <v>48</v>
      </c>
      <c r="AB681" s="19">
        <v>1</v>
      </c>
      <c r="AC681" s="19">
        <v>634272</v>
      </c>
      <c r="AD681" s="19">
        <v>12</v>
      </c>
      <c r="AE681" s="19"/>
      <c r="AF681" s="19"/>
      <c r="AG681" s="19"/>
      <c r="AH681" s="19">
        <v>112776</v>
      </c>
      <c r="AI681" s="19">
        <v>1</v>
      </c>
      <c r="AJ681" s="19"/>
      <c r="AK681" s="19"/>
      <c r="AL681" s="19"/>
      <c r="AM681" s="19"/>
      <c r="AN681" s="19"/>
      <c r="AO681" s="19">
        <v>3.32</v>
      </c>
      <c r="AP681" s="19" t="s">
        <v>1504</v>
      </c>
      <c r="AQ681" s="19" t="s">
        <v>1502</v>
      </c>
      <c r="AR681" s="19" t="s">
        <v>1540</v>
      </c>
      <c r="AS681" s="19" t="s">
        <v>1562</v>
      </c>
      <c r="AT681" s="19" t="s">
        <v>1563</v>
      </c>
      <c r="AU681" s="19" t="s">
        <v>1564</v>
      </c>
      <c r="AV681" s="19" t="s">
        <v>1565</v>
      </c>
      <c r="AW681" s="19">
        <v>2007</v>
      </c>
      <c r="AX681" s="19">
        <v>3</v>
      </c>
      <c r="AY681" s="19" t="s">
        <v>1566</v>
      </c>
      <c r="AZ681" s="19" t="s">
        <v>1567</v>
      </c>
      <c r="BA681" s="19">
        <v>2008</v>
      </c>
      <c r="BB681" t="str">
        <f>VLOOKUP(AC681,CTCwiretagcode!A$2:C$708,3,FALSE)</f>
        <v>SAM</v>
      </c>
      <c r="BC681" t="str">
        <f t="shared" si="21"/>
        <v>NT</v>
      </c>
      <c r="BD681">
        <f t="shared" si="22"/>
        <v>3</v>
      </c>
    </row>
    <row r="682" spans="1:56" x14ac:dyDescent="0.25">
      <c r="A682" s="19" t="s">
        <v>1501</v>
      </c>
      <c r="B682" s="19">
        <v>4.0999999999999996</v>
      </c>
      <c r="C682" s="19">
        <v>20140306</v>
      </c>
      <c r="D682" s="19" t="s">
        <v>41</v>
      </c>
      <c r="E682" s="19" t="s">
        <v>41</v>
      </c>
      <c r="F682" s="19">
        <v>2168390</v>
      </c>
      <c r="G682" s="19">
        <v>1</v>
      </c>
      <c r="H682" s="19">
        <v>2010</v>
      </c>
      <c r="I682" s="19">
        <v>20100823</v>
      </c>
      <c r="J682" s="19" t="s">
        <v>1501</v>
      </c>
      <c r="K682" s="19">
        <v>6</v>
      </c>
      <c r="L682" s="19">
        <v>35</v>
      </c>
      <c r="M682" s="19">
        <v>23</v>
      </c>
      <c r="N682" s="19">
        <v>14</v>
      </c>
      <c r="O682" s="19" t="s">
        <v>1502</v>
      </c>
      <c r="P682" s="19">
        <v>5</v>
      </c>
      <c r="Q682" s="19" t="s">
        <v>1503</v>
      </c>
      <c r="R682" s="19"/>
      <c r="S682" s="19">
        <v>5000</v>
      </c>
      <c r="T682" s="19" t="s">
        <v>45</v>
      </c>
      <c r="U682" s="19"/>
      <c r="V682" s="19"/>
      <c r="W682" s="19"/>
      <c r="X682" s="19">
        <v>700</v>
      </c>
      <c r="Y682" s="19">
        <v>0</v>
      </c>
      <c r="Z682" s="19">
        <v>1</v>
      </c>
      <c r="AA682" s="19" t="s">
        <v>48</v>
      </c>
      <c r="AB682" s="19">
        <v>1</v>
      </c>
      <c r="AC682" s="19">
        <v>634272</v>
      </c>
      <c r="AD682" s="19">
        <v>12</v>
      </c>
      <c r="AE682" s="19"/>
      <c r="AF682" s="19"/>
      <c r="AG682" s="19"/>
      <c r="AH682" s="19">
        <v>112776</v>
      </c>
      <c r="AI682" s="19">
        <v>1</v>
      </c>
      <c r="AJ682" s="19"/>
      <c r="AK682" s="19"/>
      <c r="AL682" s="19"/>
      <c r="AM682" s="19"/>
      <c r="AN682" s="19"/>
      <c r="AO682" s="19">
        <v>3.32</v>
      </c>
      <c r="AP682" s="19" t="s">
        <v>1504</v>
      </c>
      <c r="AQ682" s="19" t="s">
        <v>1502</v>
      </c>
      <c r="AR682" s="19" t="s">
        <v>1540</v>
      </c>
      <c r="AS682" s="19" t="s">
        <v>1562</v>
      </c>
      <c r="AT682" s="19" t="s">
        <v>1563</v>
      </c>
      <c r="AU682" s="19" t="s">
        <v>1564</v>
      </c>
      <c r="AV682" s="19" t="s">
        <v>1565</v>
      </c>
      <c r="AW682" s="19">
        <v>2007</v>
      </c>
      <c r="AX682" s="19">
        <v>3</v>
      </c>
      <c r="AY682" s="19" t="s">
        <v>1566</v>
      </c>
      <c r="AZ682" s="19" t="s">
        <v>1567</v>
      </c>
      <c r="BA682" s="19">
        <v>2008</v>
      </c>
      <c r="BB682" t="str">
        <f>VLOOKUP(AC682,CTCwiretagcode!A$2:C$708,3,FALSE)</f>
        <v>SAM</v>
      </c>
      <c r="BC682" t="str">
        <f t="shared" si="21"/>
        <v>NT</v>
      </c>
      <c r="BD682">
        <f t="shared" si="22"/>
        <v>3</v>
      </c>
    </row>
    <row r="683" spans="1:56" x14ac:dyDescent="0.25">
      <c r="A683" s="19" t="s">
        <v>1501</v>
      </c>
      <c r="B683" s="19">
        <v>4.0999999999999996</v>
      </c>
      <c r="C683" s="19">
        <v>20140306</v>
      </c>
      <c r="D683" s="19" t="s">
        <v>41</v>
      </c>
      <c r="E683" s="19" t="s">
        <v>41</v>
      </c>
      <c r="F683" s="19">
        <v>2168393</v>
      </c>
      <c r="G683" s="19">
        <v>1</v>
      </c>
      <c r="H683" s="19">
        <v>2010</v>
      </c>
      <c r="I683" s="19">
        <v>20100823</v>
      </c>
      <c r="J683" s="19" t="s">
        <v>1501</v>
      </c>
      <c r="K683" s="19">
        <v>6</v>
      </c>
      <c r="L683" s="19">
        <v>35</v>
      </c>
      <c r="M683" s="19">
        <v>23</v>
      </c>
      <c r="N683" s="19">
        <v>14</v>
      </c>
      <c r="O683" s="19" t="s">
        <v>1502</v>
      </c>
      <c r="P683" s="19">
        <v>5</v>
      </c>
      <c r="Q683" s="19" t="s">
        <v>1503</v>
      </c>
      <c r="R683" s="19"/>
      <c r="S683" s="19">
        <v>5000</v>
      </c>
      <c r="T683" s="19" t="s">
        <v>45</v>
      </c>
      <c r="U683" s="19"/>
      <c r="V683" s="19"/>
      <c r="W683" s="19"/>
      <c r="X683" s="19">
        <v>710</v>
      </c>
      <c r="Y683" s="19">
        <v>0</v>
      </c>
      <c r="Z683" s="19">
        <v>1</v>
      </c>
      <c r="AA683" s="19" t="s">
        <v>48</v>
      </c>
      <c r="AB683" s="19">
        <v>1</v>
      </c>
      <c r="AC683" s="19">
        <v>634272</v>
      </c>
      <c r="AD683" s="19">
        <v>12</v>
      </c>
      <c r="AE683" s="19"/>
      <c r="AF683" s="19"/>
      <c r="AG683" s="19"/>
      <c r="AH683" s="19">
        <v>112776</v>
      </c>
      <c r="AI683" s="19">
        <v>1</v>
      </c>
      <c r="AJ683" s="19"/>
      <c r="AK683" s="19"/>
      <c r="AL683" s="19"/>
      <c r="AM683" s="19"/>
      <c r="AN683" s="19"/>
      <c r="AO683" s="19">
        <v>3.32</v>
      </c>
      <c r="AP683" s="19" t="s">
        <v>1504</v>
      </c>
      <c r="AQ683" s="19" t="s">
        <v>1502</v>
      </c>
      <c r="AR683" s="19" t="s">
        <v>1540</v>
      </c>
      <c r="AS683" s="19" t="s">
        <v>1562</v>
      </c>
      <c r="AT683" s="19" t="s">
        <v>1563</v>
      </c>
      <c r="AU683" s="19" t="s">
        <v>1564</v>
      </c>
      <c r="AV683" s="19" t="s">
        <v>1565</v>
      </c>
      <c r="AW683" s="19">
        <v>2007</v>
      </c>
      <c r="AX683" s="19">
        <v>3</v>
      </c>
      <c r="AY683" s="19" t="s">
        <v>1566</v>
      </c>
      <c r="AZ683" s="19" t="s">
        <v>1567</v>
      </c>
      <c r="BA683" s="19">
        <v>2008</v>
      </c>
      <c r="BB683" t="str">
        <f>VLOOKUP(AC683,CTCwiretagcode!A$2:C$708,3,FALSE)</f>
        <v>SAM</v>
      </c>
      <c r="BC683" t="str">
        <f t="shared" si="21"/>
        <v>NT</v>
      </c>
      <c r="BD683">
        <f t="shared" si="22"/>
        <v>3</v>
      </c>
    </row>
    <row r="684" spans="1:56" x14ac:dyDescent="0.25">
      <c r="A684" s="19" t="s">
        <v>1501</v>
      </c>
      <c r="B684" s="19">
        <v>4.0999999999999996</v>
      </c>
      <c r="C684" s="19">
        <v>20140306</v>
      </c>
      <c r="D684" s="19" t="s">
        <v>41</v>
      </c>
      <c r="E684" s="19" t="s">
        <v>41</v>
      </c>
      <c r="F684" s="19">
        <v>2168394</v>
      </c>
      <c r="G684" s="19">
        <v>1</v>
      </c>
      <c r="H684" s="19">
        <v>2010</v>
      </c>
      <c r="I684" s="19">
        <v>20100823</v>
      </c>
      <c r="J684" s="19" t="s">
        <v>1501</v>
      </c>
      <c r="K684" s="19">
        <v>6</v>
      </c>
      <c r="L684" s="19">
        <v>35</v>
      </c>
      <c r="M684" s="19">
        <v>23</v>
      </c>
      <c r="N684" s="19">
        <v>14</v>
      </c>
      <c r="O684" s="19" t="s">
        <v>1502</v>
      </c>
      <c r="P684" s="19">
        <v>5</v>
      </c>
      <c r="Q684" s="19" t="s">
        <v>1503</v>
      </c>
      <c r="R684" s="19"/>
      <c r="S684" s="19">
        <v>5000</v>
      </c>
      <c r="T684" s="19" t="s">
        <v>45</v>
      </c>
      <c r="U684" s="19"/>
      <c r="V684" s="19"/>
      <c r="W684" s="19"/>
      <c r="X684" s="19">
        <v>640</v>
      </c>
      <c r="Y684" s="19">
        <v>0</v>
      </c>
      <c r="Z684" s="19">
        <v>1</v>
      </c>
      <c r="AA684" s="19" t="s">
        <v>48</v>
      </c>
      <c r="AB684" s="19">
        <v>1</v>
      </c>
      <c r="AC684" s="19">
        <v>634272</v>
      </c>
      <c r="AD684" s="19">
        <v>12</v>
      </c>
      <c r="AE684" s="19"/>
      <c r="AF684" s="19"/>
      <c r="AG684" s="19"/>
      <c r="AH684" s="19">
        <v>112776</v>
      </c>
      <c r="AI684" s="19">
        <v>1</v>
      </c>
      <c r="AJ684" s="19"/>
      <c r="AK684" s="19"/>
      <c r="AL684" s="19"/>
      <c r="AM684" s="19"/>
      <c r="AN684" s="19"/>
      <c r="AO684" s="19">
        <v>3.32</v>
      </c>
      <c r="AP684" s="19" t="s">
        <v>1504</v>
      </c>
      <c r="AQ684" s="19" t="s">
        <v>1502</v>
      </c>
      <c r="AR684" s="19" t="s">
        <v>1540</v>
      </c>
      <c r="AS684" s="19" t="s">
        <v>1562</v>
      </c>
      <c r="AT684" s="19" t="s">
        <v>1563</v>
      </c>
      <c r="AU684" s="19" t="s">
        <v>1564</v>
      </c>
      <c r="AV684" s="19" t="s">
        <v>1565</v>
      </c>
      <c r="AW684" s="19">
        <v>2007</v>
      </c>
      <c r="AX684" s="19">
        <v>3</v>
      </c>
      <c r="AY684" s="19" t="s">
        <v>1566</v>
      </c>
      <c r="AZ684" s="19" t="s">
        <v>1567</v>
      </c>
      <c r="BA684" s="19">
        <v>2008</v>
      </c>
      <c r="BB684" t="str">
        <f>VLOOKUP(AC684,CTCwiretagcode!A$2:C$708,3,FALSE)</f>
        <v>SAM</v>
      </c>
      <c r="BC684" t="str">
        <f t="shared" si="21"/>
        <v>NT</v>
      </c>
      <c r="BD684">
        <f t="shared" si="22"/>
        <v>3</v>
      </c>
    </row>
    <row r="685" spans="1:56" x14ac:dyDescent="0.25">
      <c r="A685" s="19" t="s">
        <v>1501</v>
      </c>
      <c r="B685" s="19">
        <v>4.0999999999999996</v>
      </c>
      <c r="C685" s="19">
        <v>20140306</v>
      </c>
      <c r="D685" s="19" t="s">
        <v>41</v>
      </c>
      <c r="E685" s="19" t="s">
        <v>41</v>
      </c>
      <c r="F685" s="19">
        <v>2168395</v>
      </c>
      <c r="G685" s="19">
        <v>1</v>
      </c>
      <c r="H685" s="19">
        <v>2010</v>
      </c>
      <c r="I685" s="19">
        <v>20100823</v>
      </c>
      <c r="J685" s="19" t="s">
        <v>1501</v>
      </c>
      <c r="K685" s="19">
        <v>6</v>
      </c>
      <c r="L685" s="19">
        <v>35</v>
      </c>
      <c r="M685" s="19">
        <v>23</v>
      </c>
      <c r="N685" s="19">
        <v>14</v>
      </c>
      <c r="O685" s="19" t="s">
        <v>1502</v>
      </c>
      <c r="P685" s="19">
        <v>5</v>
      </c>
      <c r="Q685" s="19" t="s">
        <v>1503</v>
      </c>
      <c r="R685" s="19"/>
      <c r="S685" s="19">
        <v>5000</v>
      </c>
      <c r="T685" s="19" t="s">
        <v>45</v>
      </c>
      <c r="U685" s="19"/>
      <c r="V685" s="19"/>
      <c r="W685" s="19"/>
      <c r="X685" s="19">
        <v>650</v>
      </c>
      <c r="Y685" s="19">
        <v>0</v>
      </c>
      <c r="Z685" s="19">
        <v>1</v>
      </c>
      <c r="AA685" s="19" t="s">
        <v>48</v>
      </c>
      <c r="AB685" s="19">
        <v>1</v>
      </c>
      <c r="AC685" s="19">
        <v>634272</v>
      </c>
      <c r="AD685" s="19">
        <v>12</v>
      </c>
      <c r="AE685" s="19"/>
      <c r="AF685" s="19"/>
      <c r="AG685" s="19"/>
      <c r="AH685" s="19">
        <v>112776</v>
      </c>
      <c r="AI685" s="19">
        <v>1</v>
      </c>
      <c r="AJ685" s="19"/>
      <c r="AK685" s="19"/>
      <c r="AL685" s="19"/>
      <c r="AM685" s="19"/>
      <c r="AN685" s="19"/>
      <c r="AO685" s="19">
        <v>3.32</v>
      </c>
      <c r="AP685" s="19" t="s">
        <v>1504</v>
      </c>
      <c r="AQ685" s="19" t="s">
        <v>1502</v>
      </c>
      <c r="AR685" s="19" t="s">
        <v>1540</v>
      </c>
      <c r="AS685" s="19" t="s">
        <v>1562</v>
      </c>
      <c r="AT685" s="19" t="s">
        <v>1563</v>
      </c>
      <c r="AU685" s="19" t="s">
        <v>1564</v>
      </c>
      <c r="AV685" s="19" t="s">
        <v>1565</v>
      </c>
      <c r="AW685" s="19">
        <v>2007</v>
      </c>
      <c r="AX685" s="19">
        <v>3</v>
      </c>
      <c r="AY685" s="19" t="s">
        <v>1566</v>
      </c>
      <c r="AZ685" s="19" t="s">
        <v>1567</v>
      </c>
      <c r="BA685" s="19">
        <v>2008</v>
      </c>
      <c r="BB685" t="str">
        <f>VLOOKUP(AC685,CTCwiretagcode!A$2:C$708,3,FALSE)</f>
        <v>SAM</v>
      </c>
      <c r="BC685" t="str">
        <f t="shared" si="21"/>
        <v>NT</v>
      </c>
      <c r="BD685">
        <f t="shared" si="22"/>
        <v>3</v>
      </c>
    </row>
    <row r="686" spans="1:56" x14ac:dyDescent="0.25">
      <c r="A686" s="19" t="s">
        <v>1501</v>
      </c>
      <c r="B686" s="19">
        <v>4.0999999999999996</v>
      </c>
      <c r="C686" s="19">
        <v>20140306</v>
      </c>
      <c r="D686" s="19" t="s">
        <v>41</v>
      </c>
      <c r="E686" s="19" t="s">
        <v>41</v>
      </c>
      <c r="F686" s="19">
        <v>2168397</v>
      </c>
      <c r="G686" s="19">
        <v>1</v>
      </c>
      <c r="H686" s="19">
        <v>2010</v>
      </c>
      <c r="I686" s="19">
        <v>20100823</v>
      </c>
      <c r="J686" s="19" t="s">
        <v>1501</v>
      </c>
      <c r="K686" s="19">
        <v>6</v>
      </c>
      <c r="L686" s="19">
        <v>35</v>
      </c>
      <c r="M686" s="19">
        <v>23</v>
      </c>
      <c r="N686" s="19">
        <v>14</v>
      </c>
      <c r="O686" s="19" t="s">
        <v>1502</v>
      </c>
      <c r="P686" s="19">
        <v>5</v>
      </c>
      <c r="Q686" s="19" t="s">
        <v>1503</v>
      </c>
      <c r="R686" s="19"/>
      <c r="S686" s="19">
        <v>5000</v>
      </c>
      <c r="T686" s="19" t="s">
        <v>45</v>
      </c>
      <c r="U686" s="19"/>
      <c r="V686" s="19"/>
      <c r="W686" s="19"/>
      <c r="X686" s="19">
        <v>790</v>
      </c>
      <c r="Y686" s="19">
        <v>0</v>
      </c>
      <c r="Z686" s="19">
        <v>1</v>
      </c>
      <c r="AA686" s="19" t="s">
        <v>48</v>
      </c>
      <c r="AB686" s="19">
        <v>1</v>
      </c>
      <c r="AC686" s="19">
        <v>634272</v>
      </c>
      <c r="AD686" s="19">
        <v>12</v>
      </c>
      <c r="AE686" s="19"/>
      <c r="AF686" s="19"/>
      <c r="AG686" s="19"/>
      <c r="AH686" s="19">
        <v>112776</v>
      </c>
      <c r="AI686" s="19">
        <v>1</v>
      </c>
      <c r="AJ686" s="19"/>
      <c r="AK686" s="19"/>
      <c r="AL686" s="19"/>
      <c r="AM686" s="19"/>
      <c r="AN686" s="19"/>
      <c r="AO686" s="19">
        <v>3.32</v>
      </c>
      <c r="AP686" s="19" t="s">
        <v>1504</v>
      </c>
      <c r="AQ686" s="19" t="s">
        <v>1502</v>
      </c>
      <c r="AR686" s="19" t="s">
        <v>1540</v>
      </c>
      <c r="AS686" s="19" t="s">
        <v>1562</v>
      </c>
      <c r="AT686" s="19" t="s">
        <v>1563</v>
      </c>
      <c r="AU686" s="19" t="s">
        <v>1564</v>
      </c>
      <c r="AV686" s="19" t="s">
        <v>1565</v>
      </c>
      <c r="AW686" s="19">
        <v>2007</v>
      </c>
      <c r="AX686" s="19">
        <v>3</v>
      </c>
      <c r="AY686" s="19" t="s">
        <v>1566</v>
      </c>
      <c r="AZ686" s="19" t="s">
        <v>1567</v>
      </c>
      <c r="BA686" s="19">
        <v>2008</v>
      </c>
      <c r="BB686" t="str">
        <f>VLOOKUP(AC686,CTCwiretagcode!A$2:C$708,3,FALSE)</f>
        <v>SAM</v>
      </c>
      <c r="BC686" t="str">
        <f t="shared" si="21"/>
        <v>NT</v>
      </c>
      <c r="BD686">
        <f t="shared" si="22"/>
        <v>3</v>
      </c>
    </row>
    <row r="687" spans="1:56" x14ac:dyDescent="0.25">
      <c r="A687" s="19" t="s">
        <v>1501</v>
      </c>
      <c r="B687" s="19">
        <v>4.0999999999999996</v>
      </c>
      <c r="C687" s="19">
        <v>20140306</v>
      </c>
      <c r="D687" s="19" t="s">
        <v>41</v>
      </c>
      <c r="E687" s="19" t="s">
        <v>41</v>
      </c>
      <c r="F687" s="19">
        <v>2168399</v>
      </c>
      <c r="G687" s="19">
        <v>1</v>
      </c>
      <c r="H687" s="19">
        <v>2010</v>
      </c>
      <c r="I687" s="19">
        <v>20100823</v>
      </c>
      <c r="J687" s="19" t="s">
        <v>1501</v>
      </c>
      <c r="K687" s="19">
        <v>6</v>
      </c>
      <c r="L687" s="19">
        <v>35</v>
      </c>
      <c r="M687" s="19">
        <v>23</v>
      </c>
      <c r="N687" s="19">
        <v>14</v>
      </c>
      <c r="O687" s="19" t="s">
        <v>1502</v>
      </c>
      <c r="P687" s="19">
        <v>5</v>
      </c>
      <c r="Q687" s="19" t="s">
        <v>1503</v>
      </c>
      <c r="R687" s="19"/>
      <c r="S687" s="19">
        <v>5000</v>
      </c>
      <c r="T687" s="19" t="s">
        <v>45</v>
      </c>
      <c r="U687" s="19"/>
      <c r="V687" s="19"/>
      <c r="W687" s="19"/>
      <c r="X687" s="19">
        <v>700</v>
      </c>
      <c r="Y687" s="19">
        <v>0</v>
      </c>
      <c r="Z687" s="19">
        <v>1</v>
      </c>
      <c r="AA687" s="19" t="s">
        <v>48</v>
      </c>
      <c r="AB687" s="19">
        <v>1</v>
      </c>
      <c r="AC687" s="19">
        <v>634272</v>
      </c>
      <c r="AD687" s="19">
        <v>12</v>
      </c>
      <c r="AE687" s="19"/>
      <c r="AF687" s="19"/>
      <c r="AG687" s="19"/>
      <c r="AH687" s="19">
        <v>112776</v>
      </c>
      <c r="AI687" s="19">
        <v>1</v>
      </c>
      <c r="AJ687" s="19"/>
      <c r="AK687" s="19"/>
      <c r="AL687" s="19"/>
      <c r="AM687" s="19"/>
      <c r="AN687" s="19"/>
      <c r="AO687" s="19">
        <v>3.32</v>
      </c>
      <c r="AP687" s="19" t="s">
        <v>1504</v>
      </c>
      <c r="AQ687" s="19" t="s">
        <v>1502</v>
      </c>
      <c r="AR687" s="19" t="s">
        <v>1540</v>
      </c>
      <c r="AS687" s="19" t="s">
        <v>1562</v>
      </c>
      <c r="AT687" s="19" t="s">
        <v>1563</v>
      </c>
      <c r="AU687" s="19" t="s">
        <v>1564</v>
      </c>
      <c r="AV687" s="19" t="s">
        <v>1565</v>
      </c>
      <c r="AW687" s="19">
        <v>2007</v>
      </c>
      <c r="AX687" s="19">
        <v>3</v>
      </c>
      <c r="AY687" s="19" t="s">
        <v>1566</v>
      </c>
      <c r="AZ687" s="19" t="s">
        <v>1567</v>
      </c>
      <c r="BA687" s="19">
        <v>2008</v>
      </c>
      <c r="BB687" t="str">
        <f>VLOOKUP(AC687,CTCwiretagcode!A$2:C$708,3,FALSE)</f>
        <v>SAM</v>
      </c>
      <c r="BC687" t="str">
        <f t="shared" si="21"/>
        <v>NT</v>
      </c>
      <c r="BD687">
        <f t="shared" si="22"/>
        <v>3</v>
      </c>
    </row>
    <row r="688" spans="1:56" x14ac:dyDescent="0.25">
      <c r="A688" s="19" t="s">
        <v>1501</v>
      </c>
      <c r="B688" s="19">
        <v>4.0999999999999996</v>
      </c>
      <c r="C688" s="19">
        <v>20140306</v>
      </c>
      <c r="D688" s="19" t="s">
        <v>41</v>
      </c>
      <c r="E688" s="19" t="s">
        <v>41</v>
      </c>
      <c r="F688" s="19">
        <v>2168400</v>
      </c>
      <c r="G688" s="19">
        <v>1</v>
      </c>
      <c r="H688" s="19">
        <v>2010</v>
      </c>
      <c r="I688" s="19">
        <v>20100823</v>
      </c>
      <c r="J688" s="19" t="s">
        <v>1501</v>
      </c>
      <c r="K688" s="19">
        <v>6</v>
      </c>
      <c r="L688" s="19">
        <v>35</v>
      </c>
      <c r="M688" s="19">
        <v>23</v>
      </c>
      <c r="N688" s="19">
        <v>14</v>
      </c>
      <c r="O688" s="19" t="s">
        <v>1502</v>
      </c>
      <c r="P688" s="19">
        <v>5</v>
      </c>
      <c r="Q688" s="19" t="s">
        <v>1503</v>
      </c>
      <c r="R688" s="19"/>
      <c r="S688" s="19">
        <v>5000</v>
      </c>
      <c r="T688" s="19" t="s">
        <v>45</v>
      </c>
      <c r="U688" s="19"/>
      <c r="V688" s="19"/>
      <c r="W688" s="19"/>
      <c r="X688" s="19">
        <v>660</v>
      </c>
      <c r="Y688" s="19">
        <v>0</v>
      </c>
      <c r="Z688" s="19">
        <v>1</v>
      </c>
      <c r="AA688" s="19" t="s">
        <v>48</v>
      </c>
      <c r="AB688" s="19">
        <v>1</v>
      </c>
      <c r="AC688" s="19">
        <v>634272</v>
      </c>
      <c r="AD688" s="19">
        <v>12</v>
      </c>
      <c r="AE688" s="19"/>
      <c r="AF688" s="19"/>
      <c r="AG688" s="19"/>
      <c r="AH688" s="19">
        <v>112776</v>
      </c>
      <c r="AI688" s="19">
        <v>1</v>
      </c>
      <c r="AJ688" s="19"/>
      <c r="AK688" s="19"/>
      <c r="AL688" s="19"/>
      <c r="AM688" s="19"/>
      <c r="AN688" s="19"/>
      <c r="AO688" s="19">
        <v>3.32</v>
      </c>
      <c r="AP688" s="19" t="s">
        <v>1504</v>
      </c>
      <c r="AQ688" s="19" t="s">
        <v>1502</v>
      </c>
      <c r="AR688" s="19" t="s">
        <v>1540</v>
      </c>
      <c r="AS688" s="19" t="s">
        <v>1562</v>
      </c>
      <c r="AT688" s="19" t="s">
        <v>1563</v>
      </c>
      <c r="AU688" s="19" t="s">
        <v>1564</v>
      </c>
      <c r="AV688" s="19" t="s">
        <v>1565</v>
      </c>
      <c r="AW688" s="19">
        <v>2007</v>
      </c>
      <c r="AX688" s="19">
        <v>3</v>
      </c>
      <c r="AY688" s="19" t="s">
        <v>1566</v>
      </c>
      <c r="AZ688" s="19" t="s">
        <v>1567</v>
      </c>
      <c r="BA688" s="19">
        <v>2008</v>
      </c>
      <c r="BB688" t="str">
        <f>VLOOKUP(AC688,CTCwiretagcode!A$2:C$708,3,FALSE)</f>
        <v>SAM</v>
      </c>
      <c r="BC688" t="str">
        <f t="shared" si="21"/>
        <v>NT</v>
      </c>
      <c r="BD688">
        <f t="shared" si="22"/>
        <v>3</v>
      </c>
    </row>
    <row r="689" spans="1:56" x14ac:dyDescent="0.25">
      <c r="A689" s="19" t="s">
        <v>1501</v>
      </c>
      <c r="B689" s="19">
        <v>4.0999999999999996</v>
      </c>
      <c r="C689" s="19">
        <v>20140306</v>
      </c>
      <c r="D689" s="19" t="s">
        <v>41</v>
      </c>
      <c r="E689" s="19" t="s">
        <v>41</v>
      </c>
      <c r="F689" s="19">
        <v>2137776</v>
      </c>
      <c r="G689" s="19">
        <v>1</v>
      </c>
      <c r="H689" s="19">
        <v>2010</v>
      </c>
      <c r="I689" s="19">
        <v>20100824</v>
      </c>
      <c r="J689" s="19" t="s">
        <v>1501</v>
      </c>
      <c r="K689" s="19">
        <v>6</v>
      </c>
      <c r="L689" s="19">
        <v>35</v>
      </c>
      <c r="M689" s="19">
        <v>23</v>
      </c>
      <c r="N689" s="19">
        <v>14</v>
      </c>
      <c r="O689" s="19" t="s">
        <v>1502</v>
      </c>
      <c r="P689" s="19">
        <v>5</v>
      </c>
      <c r="Q689" s="19" t="s">
        <v>1503</v>
      </c>
      <c r="R689" s="19"/>
      <c r="S689" s="19">
        <v>5000</v>
      </c>
      <c r="T689" s="19" t="s">
        <v>110</v>
      </c>
      <c r="U689" s="19"/>
      <c r="V689" s="19"/>
      <c r="W689" s="19"/>
      <c r="X689" s="19">
        <v>800</v>
      </c>
      <c r="Y689" s="19">
        <v>0</v>
      </c>
      <c r="Z689" s="19">
        <v>1</v>
      </c>
      <c r="AA689" s="19" t="s">
        <v>48</v>
      </c>
      <c r="AB689" s="19">
        <v>1</v>
      </c>
      <c r="AC689" s="19">
        <v>634272</v>
      </c>
      <c r="AD689" s="19">
        <v>12</v>
      </c>
      <c r="AE689" s="19"/>
      <c r="AF689" s="19"/>
      <c r="AG689" s="19"/>
      <c r="AH689" s="19">
        <v>112776</v>
      </c>
      <c r="AI689" s="19">
        <v>1</v>
      </c>
      <c r="AJ689" s="19"/>
      <c r="AK689" s="19"/>
      <c r="AL689" s="19"/>
      <c r="AM689" s="19"/>
      <c r="AN689" s="19"/>
      <c r="AO689" s="19">
        <v>3.32</v>
      </c>
      <c r="AP689" s="19" t="s">
        <v>1504</v>
      </c>
      <c r="AQ689" s="19" t="s">
        <v>1502</v>
      </c>
      <c r="AR689" s="19" t="s">
        <v>1540</v>
      </c>
      <c r="AS689" s="19" t="s">
        <v>1562</v>
      </c>
      <c r="AT689" s="19" t="s">
        <v>1563</v>
      </c>
      <c r="AU689" s="19" t="s">
        <v>1564</v>
      </c>
      <c r="AV689" s="19" t="s">
        <v>1565</v>
      </c>
      <c r="AW689" s="19">
        <v>2007</v>
      </c>
      <c r="AX689" s="19">
        <v>3</v>
      </c>
      <c r="AY689" s="19" t="s">
        <v>1566</v>
      </c>
      <c r="AZ689" s="19" t="s">
        <v>1567</v>
      </c>
      <c r="BA689" s="19">
        <v>2008</v>
      </c>
      <c r="BB689" t="str">
        <f>VLOOKUP(AC689,CTCwiretagcode!A$2:C$708,3,FALSE)</f>
        <v>SAM</v>
      </c>
      <c r="BC689" t="str">
        <f t="shared" si="21"/>
        <v>NT</v>
      </c>
      <c r="BD689">
        <f t="shared" si="22"/>
        <v>3</v>
      </c>
    </row>
    <row r="690" spans="1:56" x14ac:dyDescent="0.25">
      <c r="A690" s="19" t="s">
        <v>1501</v>
      </c>
      <c r="B690" s="19">
        <v>4.0999999999999996</v>
      </c>
      <c r="C690" s="19">
        <v>20140306</v>
      </c>
      <c r="D690" s="19" t="s">
        <v>41</v>
      </c>
      <c r="E690" s="19" t="s">
        <v>41</v>
      </c>
      <c r="F690" s="19">
        <v>2137778</v>
      </c>
      <c r="G690" s="19">
        <v>1</v>
      </c>
      <c r="H690" s="19">
        <v>2010</v>
      </c>
      <c r="I690" s="19">
        <v>20100824</v>
      </c>
      <c r="J690" s="19" t="s">
        <v>1501</v>
      </c>
      <c r="K690" s="19">
        <v>6</v>
      </c>
      <c r="L690" s="19">
        <v>35</v>
      </c>
      <c r="M690" s="19">
        <v>23</v>
      </c>
      <c r="N690" s="19">
        <v>14</v>
      </c>
      <c r="O690" s="19" t="s">
        <v>1502</v>
      </c>
      <c r="P690" s="19">
        <v>5</v>
      </c>
      <c r="Q690" s="19" t="s">
        <v>1503</v>
      </c>
      <c r="R690" s="19"/>
      <c r="S690" s="19">
        <v>5000</v>
      </c>
      <c r="T690" s="19" t="s">
        <v>45</v>
      </c>
      <c r="U690" s="19"/>
      <c r="V690" s="19"/>
      <c r="W690" s="19"/>
      <c r="X690" s="19">
        <v>790</v>
      </c>
      <c r="Y690" s="19">
        <v>0</v>
      </c>
      <c r="Z690" s="19">
        <v>1</v>
      </c>
      <c r="AA690" s="19" t="s">
        <v>48</v>
      </c>
      <c r="AB690" s="19">
        <v>1</v>
      </c>
      <c r="AC690" s="19">
        <v>634272</v>
      </c>
      <c r="AD690" s="19">
        <v>12</v>
      </c>
      <c r="AE690" s="19"/>
      <c r="AF690" s="19"/>
      <c r="AG690" s="19"/>
      <c r="AH690" s="19">
        <v>112776</v>
      </c>
      <c r="AI690" s="19">
        <v>1</v>
      </c>
      <c r="AJ690" s="19"/>
      <c r="AK690" s="19"/>
      <c r="AL690" s="19"/>
      <c r="AM690" s="19"/>
      <c r="AN690" s="19"/>
      <c r="AO690" s="19">
        <v>3.32</v>
      </c>
      <c r="AP690" s="19" t="s">
        <v>1504</v>
      </c>
      <c r="AQ690" s="19" t="s">
        <v>1502</v>
      </c>
      <c r="AR690" s="19" t="s">
        <v>1540</v>
      </c>
      <c r="AS690" s="19" t="s">
        <v>1562</v>
      </c>
      <c r="AT690" s="19" t="s">
        <v>1563</v>
      </c>
      <c r="AU690" s="19" t="s">
        <v>1564</v>
      </c>
      <c r="AV690" s="19" t="s">
        <v>1565</v>
      </c>
      <c r="AW690" s="19">
        <v>2007</v>
      </c>
      <c r="AX690" s="19">
        <v>3</v>
      </c>
      <c r="AY690" s="19" t="s">
        <v>1566</v>
      </c>
      <c r="AZ690" s="19" t="s">
        <v>1567</v>
      </c>
      <c r="BA690" s="19">
        <v>2008</v>
      </c>
      <c r="BB690" t="str">
        <f>VLOOKUP(AC690,CTCwiretagcode!A$2:C$708,3,FALSE)</f>
        <v>SAM</v>
      </c>
      <c r="BC690" t="str">
        <f t="shared" si="21"/>
        <v>NT</v>
      </c>
      <c r="BD690">
        <f t="shared" si="22"/>
        <v>3</v>
      </c>
    </row>
    <row r="691" spans="1:56" x14ac:dyDescent="0.25">
      <c r="A691" s="19" t="s">
        <v>1501</v>
      </c>
      <c r="B691" s="19">
        <v>4.0999999999999996</v>
      </c>
      <c r="C691" s="19">
        <v>20140306</v>
      </c>
      <c r="D691" s="19" t="s">
        <v>41</v>
      </c>
      <c r="E691" s="19" t="s">
        <v>41</v>
      </c>
      <c r="F691" s="19">
        <v>2168456</v>
      </c>
      <c r="G691" s="19">
        <v>1</v>
      </c>
      <c r="H691" s="19">
        <v>2010</v>
      </c>
      <c r="I691" s="19">
        <v>20100827</v>
      </c>
      <c r="J691" s="19" t="s">
        <v>1501</v>
      </c>
      <c r="K691" s="19">
        <v>6</v>
      </c>
      <c r="L691" s="19">
        <v>35</v>
      </c>
      <c r="M691" s="19">
        <v>23</v>
      </c>
      <c r="N691" s="19">
        <v>17</v>
      </c>
      <c r="O691" s="19" t="s">
        <v>1502</v>
      </c>
      <c r="P691" s="19">
        <v>5</v>
      </c>
      <c r="Q691" s="19" t="s">
        <v>1503</v>
      </c>
      <c r="R691" s="19"/>
      <c r="S691" s="19">
        <v>5000</v>
      </c>
      <c r="T691" s="19" t="s">
        <v>45</v>
      </c>
      <c r="U691" s="19"/>
      <c r="V691" s="19"/>
      <c r="W691" s="19"/>
      <c r="X691" s="19">
        <v>800</v>
      </c>
      <c r="Y691" s="19">
        <v>0</v>
      </c>
      <c r="Z691" s="19">
        <v>1</v>
      </c>
      <c r="AA691" s="19" t="s">
        <v>48</v>
      </c>
      <c r="AB691" s="19">
        <v>1</v>
      </c>
      <c r="AC691" s="19">
        <v>634272</v>
      </c>
      <c r="AD691" s="19">
        <v>12</v>
      </c>
      <c r="AE691" s="19"/>
      <c r="AF691" s="19"/>
      <c r="AG691" s="19"/>
      <c r="AH691" s="19">
        <v>112776</v>
      </c>
      <c r="AI691" s="19">
        <v>1</v>
      </c>
      <c r="AJ691" s="19"/>
      <c r="AK691" s="19"/>
      <c r="AL691" s="19"/>
      <c r="AM691" s="19"/>
      <c r="AN691" s="19"/>
      <c r="AO691" s="19">
        <v>3.32</v>
      </c>
      <c r="AP691" s="19" t="s">
        <v>1504</v>
      </c>
      <c r="AQ691" s="19" t="s">
        <v>1502</v>
      </c>
      <c r="AR691" s="19" t="s">
        <v>1540</v>
      </c>
      <c r="AS691" s="19" t="s">
        <v>1562</v>
      </c>
      <c r="AT691" s="19" t="s">
        <v>1563</v>
      </c>
      <c r="AU691" s="19" t="s">
        <v>1564</v>
      </c>
      <c r="AV691" s="19" t="s">
        <v>1565</v>
      </c>
      <c r="AW691" s="19">
        <v>2007</v>
      </c>
      <c r="AX691" s="19">
        <v>3</v>
      </c>
      <c r="AY691" s="19" t="s">
        <v>1566</v>
      </c>
      <c r="AZ691" s="19" t="s">
        <v>1567</v>
      </c>
      <c r="BA691" s="19">
        <v>2008</v>
      </c>
      <c r="BB691" t="str">
        <f>VLOOKUP(AC691,CTCwiretagcode!A$2:C$708,3,FALSE)</f>
        <v>SAM</v>
      </c>
      <c r="BC691" t="str">
        <f t="shared" si="21"/>
        <v>Tr</v>
      </c>
      <c r="BD691">
        <f t="shared" si="22"/>
        <v>3</v>
      </c>
    </row>
    <row r="692" spans="1:56" x14ac:dyDescent="0.25">
      <c r="A692" s="19" t="s">
        <v>1501</v>
      </c>
      <c r="B692" s="19">
        <v>4.0999999999999996</v>
      </c>
      <c r="C692" s="19">
        <v>20140306</v>
      </c>
      <c r="D692" s="19" t="s">
        <v>41</v>
      </c>
      <c r="E692" s="19" t="s">
        <v>41</v>
      </c>
      <c r="F692" s="19">
        <v>2165998</v>
      </c>
      <c r="G692" s="19">
        <v>1</v>
      </c>
      <c r="H692" s="19">
        <v>2010</v>
      </c>
      <c r="I692" s="19">
        <v>20100903</v>
      </c>
      <c r="J692" s="19" t="s">
        <v>1501</v>
      </c>
      <c r="K692" s="19">
        <v>6</v>
      </c>
      <c r="L692" s="19">
        <v>36</v>
      </c>
      <c r="M692" s="19">
        <v>23</v>
      </c>
      <c r="N692" s="19">
        <v>17</v>
      </c>
      <c r="O692" s="19" t="s">
        <v>1502</v>
      </c>
      <c r="P692" s="19">
        <v>5</v>
      </c>
      <c r="Q692" s="19" t="s">
        <v>1503</v>
      </c>
      <c r="R692" s="19"/>
      <c r="S692" s="19">
        <v>5000</v>
      </c>
      <c r="T692" s="19" t="s">
        <v>45</v>
      </c>
      <c r="U692" s="19"/>
      <c r="V692" s="19"/>
      <c r="W692" s="19"/>
      <c r="X692" s="19">
        <v>830</v>
      </c>
      <c r="Y692" s="19">
        <v>0</v>
      </c>
      <c r="Z692" s="19">
        <v>1</v>
      </c>
      <c r="AA692" s="19" t="s">
        <v>48</v>
      </c>
      <c r="AB692" s="19">
        <v>1</v>
      </c>
      <c r="AC692" s="19">
        <v>634272</v>
      </c>
      <c r="AD692" s="19">
        <v>12</v>
      </c>
      <c r="AE692" s="19"/>
      <c r="AF692" s="19"/>
      <c r="AG692" s="19"/>
      <c r="AH692" s="19">
        <v>112777</v>
      </c>
      <c r="AI692" s="19">
        <v>1</v>
      </c>
      <c r="AJ692" s="19"/>
      <c r="AK692" s="19"/>
      <c r="AL692" s="19"/>
      <c r="AM692" s="19"/>
      <c r="AN692" s="19"/>
      <c r="AO692" s="19">
        <v>3</v>
      </c>
      <c r="AP692" s="19" t="s">
        <v>1504</v>
      </c>
      <c r="AQ692" s="19" t="s">
        <v>1502</v>
      </c>
      <c r="AR692" s="19" t="s">
        <v>1540</v>
      </c>
      <c r="AS692" s="19" t="s">
        <v>1562</v>
      </c>
      <c r="AT692" s="19" t="s">
        <v>1563</v>
      </c>
      <c r="AU692" s="19" t="s">
        <v>1564</v>
      </c>
      <c r="AV692" s="19" t="s">
        <v>1565</v>
      </c>
      <c r="AW692" s="19">
        <v>2007</v>
      </c>
      <c r="AX692" s="19">
        <v>3</v>
      </c>
      <c r="AY692" s="19" t="s">
        <v>1566</v>
      </c>
      <c r="AZ692" s="19" t="s">
        <v>1567</v>
      </c>
      <c r="BA692" s="19">
        <v>2008</v>
      </c>
      <c r="BB692" t="str">
        <f>VLOOKUP(AC692,CTCwiretagcode!A$2:C$708,3,FALSE)</f>
        <v>SAM</v>
      </c>
      <c r="BC692" t="str">
        <f t="shared" si="21"/>
        <v>Tr</v>
      </c>
      <c r="BD692">
        <f t="shared" si="22"/>
        <v>3</v>
      </c>
    </row>
    <row r="693" spans="1:56" x14ac:dyDescent="0.25">
      <c r="A693" s="19" t="s">
        <v>1501</v>
      </c>
      <c r="B693" s="19">
        <v>4.0999999999999996</v>
      </c>
      <c r="C693" s="19">
        <v>20140306</v>
      </c>
      <c r="D693" s="19" t="s">
        <v>41</v>
      </c>
      <c r="E693" s="19" t="s">
        <v>41</v>
      </c>
      <c r="F693" s="19">
        <v>2168433</v>
      </c>
      <c r="G693" s="19">
        <v>1</v>
      </c>
      <c r="H693" s="19">
        <v>2010</v>
      </c>
      <c r="I693" s="19">
        <v>20100908</v>
      </c>
      <c r="J693" s="19" t="s">
        <v>1501</v>
      </c>
      <c r="K693" s="19">
        <v>6</v>
      </c>
      <c r="L693" s="19">
        <v>37</v>
      </c>
      <c r="M693" s="19">
        <v>23</v>
      </c>
      <c r="N693" s="19">
        <v>49</v>
      </c>
      <c r="O693" s="19" t="s">
        <v>1502</v>
      </c>
      <c r="P693" s="19">
        <v>5</v>
      </c>
      <c r="Q693" s="19" t="s">
        <v>1503</v>
      </c>
      <c r="R693" s="19"/>
      <c r="S693" s="19">
        <v>5000</v>
      </c>
      <c r="T693" s="19" t="s">
        <v>110</v>
      </c>
      <c r="U693" s="19"/>
      <c r="V693" s="19"/>
      <c r="W693" s="19"/>
      <c r="X693" s="19">
        <v>800</v>
      </c>
      <c r="Y693" s="19">
        <v>0</v>
      </c>
      <c r="Z693" s="19">
        <v>1</v>
      </c>
      <c r="AA693" s="19" t="s">
        <v>48</v>
      </c>
      <c r="AB693" s="19">
        <v>1</v>
      </c>
      <c r="AC693" s="19">
        <v>634272</v>
      </c>
      <c r="AD693" s="19">
        <v>12</v>
      </c>
      <c r="AE693" s="19"/>
      <c r="AF693" s="19"/>
      <c r="AG693" s="19"/>
      <c r="AH693" s="19">
        <v>112778</v>
      </c>
      <c r="AI693" s="19">
        <v>1</v>
      </c>
      <c r="AJ693" s="19"/>
      <c r="AK693" s="19"/>
      <c r="AL693" s="19"/>
      <c r="AM693" s="19"/>
      <c r="AN693" s="19"/>
      <c r="AO693" s="19">
        <v>6.04</v>
      </c>
      <c r="AP693" s="19" t="s">
        <v>1504</v>
      </c>
      <c r="AQ693" s="19" t="s">
        <v>1502</v>
      </c>
      <c r="AR693" s="19" t="s">
        <v>1540</v>
      </c>
      <c r="AS693" s="19" t="s">
        <v>1562</v>
      </c>
      <c r="AT693" s="19" t="s">
        <v>1563</v>
      </c>
      <c r="AU693" s="19" t="s">
        <v>1564</v>
      </c>
      <c r="AV693" s="19" t="s">
        <v>1565</v>
      </c>
      <c r="AW693" s="19">
        <v>2007</v>
      </c>
      <c r="AX693" s="19">
        <v>3</v>
      </c>
      <c r="AY693" s="19" t="s">
        <v>1566</v>
      </c>
      <c r="AZ693" s="19" t="s">
        <v>1567</v>
      </c>
      <c r="BA693" s="19">
        <v>2008</v>
      </c>
      <c r="BB693" t="str">
        <f>VLOOKUP(AC693,CTCwiretagcode!A$2:C$708,3,FALSE)</f>
        <v>SAM</v>
      </c>
      <c r="BC693" t="str">
        <f t="shared" si="21"/>
        <v>mix</v>
      </c>
      <c r="BD693">
        <f t="shared" si="22"/>
        <v>3</v>
      </c>
    </row>
    <row r="694" spans="1:56" x14ac:dyDescent="0.25">
      <c r="A694" s="19" t="s">
        <v>1501</v>
      </c>
      <c r="B694" s="19">
        <v>4.0999999999999996</v>
      </c>
      <c r="C694" s="19">
        <v>20140306</v>
      </c>
      <c r="D694" s="19" t="s">
        <v>41</v>
      </c>
      <c r="E694" s="19" t="s">
        <v>41</v>
      </c>
      <c r="F694" s="19">
        <v>2168435</v>
      </c>
      <c r="G694" s="19">
        <v>1</v>
      </c>
      <c r="H694" s="19">
        <v>2010</v>
      </c>
      <c r="I694" s="19">
        <v>20100908</v>
      </c>
      <c r="J694" s="19" t="s">
        <v>1501</v>
      </c>
      <c r="K694" s="19">
        <v>6</v>
      </c>
      <c r="L694" s="19">
        <v>37</v>
      </c>
      <c r="M694" s="19">
        <v>23</v>
      </c>
      <c r="N694" s="19">
        <v>49</v>
      </c>
      <c r="O694" s="19" t="s">
        <v>1502</v>
      </c>
      <c r="P694" s="19">
        <v>5</v>
      </c>
      <c r="Q694" s="19" t="s">
        <v>1503</v>
      </c>
      <c r="R694" s="19"/>
      <c r="S694" s="19">
        <v>5000</v>
      </c>
      <c r="T694" s="19" t="s">
        <v>45</v>
      </c>
      <c r="U694" s="19"/>
      <c r="V694" s="19"/>
      <c r="W694" s="19"/>
      <c r="X694" s="19">
        <v>790</v>
      </c>
      <c r="Y694" s="19">
        <v>0</v>
      </c>
      <c r="Z694" s="19">
        <v>1</v>
      </c>
      <c r="AA694" s="19" t="s">
        <v>48</v>
      </c>
      <c r="AB694" s="19">
        <v>1</v>
      </c>
      <c r="AC694" s="19">
        <v>634272</v>
      </c>
      <c r="AD694" s="19">
        <v>12</v>
      </c>
      <c r="AE694" s="19"/>
      <c r="AF694" s="19"/>
      <c r="AG694" s="19"/>
      <c r="AH694" s="19">
        <v>112778</v>
      </c>
      <c r="AI694" s="19">
        <v>1</v>
      </c>
      <c r="AJ694" s="19"/>
      <c r="AK694" s="19"/>
      <c r="AL694" s="19"/>
      <c r="AM694" s="19"/>
      <c r="AN694" s="19"/>
      <c r="AO694" s="19">
        <v>6.04</v>
      </c>
      <c r="AP694" s="19" t="s">
        <v>1504</v>
      </c>
      <c r="AQ694" s="19" t="s">
        <v>1502</v>
      </c>
      <c r="AR694" s="19" t="s">
        <v>1540</v>
      </c>
      <c r="AS694" s="19" t="s">
        <v>1562</v>
      </c>
      <c r="AT694" s="19" t="s">
        <v>1563</v>
      </c>
      <c r="AU694" s="19" t="s">
        <v>1564</v>
      </c>
      <c r="AV694" s="19" t="s">
        <v>1565</v>
      </c>
      <c r="AW694" s="19">
        <v>2007</v>
      </c>
      <c r="AX694" s="19">
        <v>3</v>
      </c>
      <c r="AY694" s="19" t="s">
        <v>1566</v>
      </c>
      <c r="AZ694" s="19" t="s">
        <v>1567</v>
      </c>
      <c r="BA694" s="19">
        <v>2008</v>
      </c>
      <c r="BB694" t="str">
        <f>VLOOKUP(AC694,CTCwiretagcode!A$2:C$708,3,FALSE)</f>
        <v>SAM</v>
      </c>
      <c r="BC694" t="str">
        <f t="shared" si="21"/>
        <v>mix</v>
      </c>
      <c r="BD694">
        <f t="shared" si="22"/>
        <v>3</v>
      </c>
    </row>
    <row r="695" spans="1:56" x14ac:dyDescent="0.25">
      <c r="A695" s="19" t="s">
        <v>1501</v>
      </c>
      <c r="B695" s="19">
        <v>4.0999999999999996</v>
      </c>
      <c r="C695" s="19">
        <v>20140306</v>
      </c>
      <c r="D695" s="19" t="s">
        <v>41</v>
      </c>
      <c r="E695" s="19" t="s">
        <v>41</v>
      </c>
      <c r="F695" s="19">
        <v>2168436</v>
      </c>
      <c r="G695" s="19">
        <v>1</v>
      </c>
      <c r="H695" s="19">
        <v>2010</v>
      </c>
      <c r="I695" s="19">
        <v>20100908</v>
      </c>
      <c r="J695" s="19" t="s">
        <v>1501</v>
      </c>
      <c r="K695" s="19">
        <v>6</v>
      </c>
      <c r="L695" s="19">
        <v>37</v>
      </c>
      <c r="M695" s="19">
        <v>23</v>
      </c>
      <c r="N695" s="19">
        <v>49</v>
      </c>
      <c r="O695" s="19" t="s">
        <v>1502</v>
      </c>
      <c r="P695" s="19">
        <v>5</v>
      </c>
      <c r="Q695" s="19" t="s">
        <v>1503</v>
      </c>
      <c r="R695" s="19"/>
      <c r="S695" s="19">
        <v>5000</v>
      </c>
      <c r="T695" s="19" t="s">
        <v>45</v>
      </c>
      <c r="U695" s="19"/>
      <c r="V695" s="19"/>
      <c r="W695" s="19"/>
      <c r="X695" s="19">
        <v>660</v>
      </c>
      <c r="Y695" s="19">
        <v>0</v>
      </c>
      <c r="Z695" s="19">
        <v>1</v>
      </c>
      <c r="AA695" s="19" t="s">
        <v>48</v>
      </c>
      <c r="AB695" s="19">
        <v>1</v>
      </c>
      <c r="AC695" s="19">
        <v>634272</v>
      </c>
      <c r="AD695" s="19">
        <v>12</v>
      </c>
      <c r="AE695" s="19"/>
      <c r="AF695" s="19"/>
      <c r="AG695" s="19"/>
      <c r="AH695" s="19">
        <v>112778</v>
      </c>
      <c r="AI695" s="19">
        <v>1</v>
      </c>
      <c r="AJ695" s="19"/>
      <c r="AK695" s="19"/>
      <c r="AL695" s="19"/>
      <c r="AM695" s="19"/>
      <c r="AN695" s="19"/>
      <c r="AO695" s="19">
        <v>6.04</v>
      </c>
      <c r="AP695" s="19" t="s">
        <v>1504</v>
      </c>
      <c r="AQ695" s="19" t="s">
        <v>1502</v>
      </c>
      <c r="AR695" s="19" t="s">
        <v>1540</v>
      </c>
      <c r="AS695" s="19" t="s">
        <v>1562</v>
      </c>
      <c r="AT695" s="19" t="s">
        <v>1563</v>
      </c>
      <c r="AU695" s="19" t="s">
        <v>1564</v>
      </c>
      <c r="AV695" s="19" t="s">
        <v>1565</v>
      </c>
      <c r="AW695" s="19">
        <v>2007</v>
      </c>
      <c r="AX695" s="19">
        <v>3</v>
      </c>
      <c r="AY695" s="19" t="s">
        <v>1566</v>
      </c>
      <c r="AZ695" s="19" t="s">
        <v>1567</v>
      </c>
      <c r="BA695" s="19">
        <v>2008</v>
      </c>
      <c r="BB695" t="str">
        <f>VLOOKUP(AC695,CTCwiretagcode!A$2:C$708,3,FALSE)</f>
        <v>SAM</v>
      </c>
      <c r="BC695" t="str">
        <f t="shared" si="21"/>
        <v>mix</v>
      </c>
      <c r="BD695">
        <f t="shared" si="22"/>
        <v>3</v>
      </c>
    </row>
    <row r="696" spans="1:56" x14ac:dyDescent="0.25">
      <c r="A696" s="19" t="s">
        <v>1501</v>
      </c>
      <c r="B696" s="19">
        <v>4.0999999999999996</v>
      </c>
      <c r="C696" s="19">
        <v>20140306</v>
      </c>
      <c r="D696" s="19" t="s">
        <v>41</v>
      </c>
      <c r="E696" s="19" t="s">
        <v>41</v>
      </c>
      <c r="F696" s="19">
        <v>2168437</v>
      </c>
      <c r="G696" s="19">
        <v>1</v>
      </c>
      <c r="H696" s="19">
        <v>2010</v>
      </c>
      <c r="I696" s="19">
        <v>20100908</v>
      </c>
      <c r="J696" s="19" t="s">
        <v>1501</v>
      </c>
      <c r="K696" s="19">
        <v>6</v>
      </c>
      <c r="L696" s="19">
        <v>37</v>
      </c>
      <c r="M696" s="19">
        <v>23</v>
      </c>
      <c r="N696" s="19">
        <v>49</v>
      </c>
      <c r="O696" s="19" t="s">
        <v>1502</v>
      </c>
      <c r="P696" s="19">
        <v>5</v>
      </c>
      <c r="Q696" s="19" t="s">
        <v>1503</v>
      </c>
      <c r="R696" s="19"/>
      <c r="S696" s="19">
        <v>5000</v>
      </c>
      <c r="T696" s="19" t="s">
        <v>45</v>
      </c>
      <c r="U696" s="19"/>
      <c r="V696" s="19"/>
      <c r="W696" s="19"/>
      <c r="X696" s="19">
        <v>780</v>
      </c>
      <c r="Y696" s="19">
        <v>0</v>
      </c>
      <c r="Z696" s="19">
        <v>1</v>
      </c>
      <c r="AA696" s="19" t="s">
        <v>48</v>
      </c>
      <c r="AB696" s="19">
        <v>1</v>
      </c>
      <c r="AC696" s="19">
        <v>634272</v>
      </c>
      <c r="AD696" s="19">
        <v>12</v>
      </c>
      <c r="AE696" s="19"/>
      <c r="AF696" s="19"/>
      <c r="AG696" s="19"/>
      <c r="AH696" s="19">
        <v>112778</v>
      </c>
      <c r="AI696" s="19">
        <v>1</v>
      </c>
      <c r="AJ696" s="19"/>
      <c r="AK696" s="19"/>
      <c r="AL696" s="19"/>
      <c r="AM696" s="19"/>
      <c r="AN696" s="19"/>
      <c r="AO696" s="19">
        <v>6.04</v>
      </c>
      <c r="AP696" s="19" t="s">
        <v>1504</v>
      </c>
      <c r="AQ696" s="19" t="s">
        <v>1502</v>
      </c>
      <c r="AR696" s="19" t="s">
        <v>1540</v>
      </c>
      <c r="AS696" s="19" t="s">
        <v>1562</v>
      </c>
      <c r="AT696" s="19" t="s">
        <v>1563</v>
      </c>
      <c r="AU696" s="19" t="s">
        <v>1564</v>
      </c>
      <c r="AV696" s="19" t="s">
        <v>1565</v>
      </c>
      <c r="AW696" s="19">
        <v>2007</v>
      </c>
      <c r="AX696" s="19">
        <v>3</v>
      </c>
      <c r="AY696" s="19" t="s">
        <v>1566</v>
      </c>
      <c r="AZ696" s="19" t="s">
        <v>1567</v>
      </c>
      <c r="BA696" s="19">
        <v>2008</v>
      </c>
      <c r="BB696" t="str">
        <f>VLOOKUP(AC696,CTCwiretagcode!A$2:C$708,3,FALSE)</f>
        <v>SAM</v>
      </c>
      <c r="BC696" t="str">
        <f t="shared" si="21"/>
        <v>mix</v>
      </c>
      <c r="BD696">
        <f t="shared" si="22"/>
        <v>3</v>
      </c>
    </row>
    <row r="697" spans="1:56" x14ac:dyDescent="0.25">
      <c r="A697" s="19" t="s">
        <v>1501</v>
      </c>
      <c r="B697" s="19">
        <v>4.0999999999999996</v>
      </c>
      <c r="C697" s="19">
        <v>20140306</v>
      </c>
      <c r="D697" s="19" t="s">
        <v>41</v>
      </c>
      <c r="E697" s="19" t="s">
        <v>41</v>
      </c>
      <c r="F697" s="19">
        <v>2168441</v>
      </c>
      <c r="G697" s="19">
        <v>1</v>
      </c>
      <c r="H697" s="19">
        <v>2010</v>
      </c>
      <c r="I697" s="19">
        <v>20100908</v>
      </c>
      <c r="J697" s="19" t="s">
        <v>1501</v>
      </c>
      <c r="K697" s="19">
        <v>6</v>
      </c>
      <c r="L697" s="19">
        <v>37</v>
      </c>
      <c r="M697" s="19">
        <v>23</v>
      </c>
      <c r="N697" s="19">
        <v>49</v>
      </c>
      <c r="O697" s="19" t="s">
        <v>1502</v>
      </c>
      <c r="P697" s="19">
        <v>5</v>
      </c>
      <c r="Q697" s="19" t="s">
        <v>1503</v>
      </c>
      <c r="R697" s="19"/>
      <c r="S697" s="19">
        <v>5000</v>
      </c>
      <c r="T697" s="19" t="s">
        <v>45</v>
      </c>
      <c r="U697" s="19"/>
      <c r="V697" s="19"/>
      <c r="W697" s="19"/>
      <c r="X697" s="19">
        <v>720</v>
      </c>
      <c r="Y697" s="19">
        <v>0</v>
      </c>
      <c r="Z697" s="19">
        <v>1</v>
      </c>
      <c r="AA697" s="19" t="s">
        <v>48</v>
      </c>
      <c r="AB697" s="19">
        <v>1</v>
      </c>
      <c r="AC697" s="19">
        <v>634272</v>
      </c>
      <c r="AD697" s="19">
        <v>12</v>
      </c>
      <c r="AE697" s="19"/>
      <c r="AF697" s="19"/>
      <c r="AG697" s="19"/>
      <c r="AH697" s="19">
        <v>112778</v>
      </c>
      <c r="AI697" s="19">
        <v>1</v>
      </c>
      <c r="AJ697" s="19"/>
      <c r="AK697" s="19"/>
      <c r="AL697" s="19"/>
      <c r="AM697" s="19"/>
      <c r="AN697" s="19"/>
      <c r="AO697" s="19">
        <v>6.04</v>
      </c>
      <c r="AP697" s="19" t="s">
        <v>1504</v>
      </c>
      <c r="AQ697" s="19" t="s">
        <v>1502</v>
      </c>
      <c r="AR697" s="19" t="s">
        <v>1540</v>
      </c>
      <c r="AS697" s="19" t="s">
        <v>1562</v>
      </c>
      <c r="AT697" s="19" t="s">
        <v>1563</v>
      </c>
      <c r="AU697" s="19" t="s">
        <v>1564</v>
      </c>
      <c r="AV697" s="19" t="s">
        <v>1565</v>
      </c>
      <c r="AW697" s="19">
        <v>2007</v>
      </c>
      <c r="AX697" s="19">
        <v>3</v>
      </c>
      <c r="AY697" s="19" t="s">
        <v>1566</v>
      </c>
      <c r="AZ697" s="19" t="s">
        <v>1567</v>
      </c>
      <c r="BA697" s="19">
        <v>2008</v>
      </c>
      <c r="BB697" t="str">
        <f>VLOOKUP(AC697,CTCwiretagcode!A$2:C$708,3,FALSE)</f>
        <v>SAM</v>
      </c>
      <c r="BC697" t="str">
        <f t="shared" si="21"/>
        <v>mix</v>
      </c>
      <c r="BD697">
        <f t="shared" si="22"/>
        <v>3</v>
      </c>
    </row>
    <row r="698" spans="1:56" x14ac:dyDescent="0.25">
      <c r="A698" s="19" t="s">
        <v>1501</v>
      </c>
      <c r="B698" s="19">
        <v>4.0999999999999996</v>
      </c>
      <c r="C698" s="19">
        <v>20140306</v>
      </c>
      <c r="D698" s="19" t="s">
        <v>41</v>
      </c>
      <c r="E698" s="19" t="s">
        <v>41</v>
      </c>
      <c r="F698" s="19">
        <v>2165972</v>
      </c>
      <c r="G698" s="19">
        <v>1</v>
      </c>
      <c r="H698" s="19">
        <v>2010</v>
      </c>
      <c r="I698" s="19">
        <v>20100908</v>
      </c>
      <c r="J698" s="19" t="s">
        <v>1501</v>
      </c>
      <c r="K698" s="19">
        <v>6</v>
      </c>
      <c r="L698" s="19">
        <v>37</v>
      </c>
      <c r="M698" s="19">
        <v>23</v>
      </c>
      <c r="N698" s="19">
        <v>17</v>
      </c>
      <c r="O698" s="19" t="s">
        <v>1502</v>
      </c>
      <c r="P698" s="19">
        <v>5</v>
      </c>
      <c r="Q698" s="19" t="s">
        <v>1503</v>
      </c>
      <c r="R698" s="19"/>
      <c r="S698" s="19">
        <v>5000</v>
      </c>
      <c r="T698" s="19" t="s">
        <v>45</v>
      </c>
      <c r="U698" s="19"/>
      <c r="V698" s="19"/>
      <c r="W698" s="19"/>
      <c r="X698" s="19">
        <v>680</v>
      </c>
      <c r="Y698" s="19">
        <v>0</v>
      </c>
      <c r="Z698" s="19">
        <v>1</v>
      </c>
      <c r="AA698" s="19" t="s">
        <v>48</v>
      </c>
      <c r="AB698" s="19">
        <v>1</v>
      </c>
      <c r="AC698" s="19">
        <v>634272</v>
      </c>
      <c r="AD698" s="19">
        <v>12</v>
      </c>
      <c r="AE698" s="19"/>
      <c r="AF698" s="19"/>
      <c r="AG698" s="19"/>
      <c r="AH698" s="19">
        <v>112778</v>
      </c>
      <c r="AI698" s="19">
        <v>1</v>
      </c>
      <c r="AJ698" s="19"/>
      <c r="AK698" s="19"/>
      <c r="AL698" s="19"/>
      <c r="AM698" s="19"/>
      <c r="AN698" s="19"/>
      <c r="AO698" s="19">
        <v>6.04</v>
      </c>
      <c r="AP698" s="19" t="s">
        <v>1504</v>
      </c>
      <c r="AQ698" s="19" t="s">
        <v>1502</v>
      </c>
      <c r="AR698" s="19" t="s">
        <v>1540</v>
      </c>
      <c r="AS698" s="19" t="s">
        <v>1562</v>
      </c>
      <c r="AT698" s="19" t="s">
        <v>1563</v>
      </c>
      <c r="AU698" s="19" t="s">
        <v>1564</v>
      </c>
      <c r="AV698" s="19" t="s">
        <v>1565</v>
      </c>
      <c r="AW698" s="19">
        <v>2007</v>
      </c>
      <c r="AX698" s="19">
        <v>3</v>
      </c>
      <c r="AY698" s="19" t="s">
        <v>1566</v>
      </c>
      <c r="AZ698" s="19" t="s">
        <v>1567</v>
      </c>
      <c r="BA698" s="19">
        <v>2008</v>
      </c>
      <c r="BB698" t="str">
        <f>VLOOKUP(AC698,CTCwiretagcode!A$2:C$708,3,FALSE)</f>
        <v>SAM</v>
      </c>
      <c r="BC698" t="str">
        <f t="shared" si="21"/>
        <v>Tr</v>
      </c>
      <c r="BD698">
        <f t="shared" si="22"/>
        <v>3</v>
      </c>
    </row>
    <row r="699" spans="1:56" x14ac:dyDescent="0.25">
      <c r="A699" s="19" t="s">
        <v>1501</v>
      </c>
      <c r="B699" s="19">
        <v>4.0999999999999996</v>
      </c>
      <c r="C699" s="19">
        <v>20140306</v>
      </c>
      <c r="D699" s="19" t="s">
        <v>41</v>
      </c>
      <c r="E699" s="19" t="s">
        <v>41</v>
      </c>
      <c r="F699" s="19">
        <v>2165891</v>
      </c>
      <c r="G699" s="19">
        <v>1</v>
      </c>
      <c r="H699" s="19">
        <v>2010</v>
      </c>
      <c r="I699" s="19">
        <v>20100922</v>
      </c>
      <c r="J699" s="19" t="s">
        <v>1501</v>
      </c>
      <c r="K699" s="19">
        <v>6</v>
      </c>
      <c r="L699" s="19">
        <v>39</v>
      </c>
      <c r="M699" s="19">
        <v>23</v>
      </c>
      <c r="N699" s="19">
        <v>17</v>
      </c>
      <c r="O699" s="19" t="s">
        <v>1502</v>
      </c>
      <c r="P699" s="19">
        <v>5</v>
      </c>
      <c r="Q699" s="19" t="s">
        <v>1503</v>
      </c>
      <c r="R699" s="19"/>
      <c r="S699" s="19">
        <v>5000</v>
      </c>
      <c r="T699" s="19" t="s">
        <v>110</v>
      </c>
      <c r="U699" s="19"/>
      <c r="V699" s="19"/>
      <c r="W699" s="19"/>
      <c r="X699" s="19">
        <v>690</v>
      </c>
      <c r="Y699" s="19">
        <v>0</v>
      </c>
      <c r="Z699" s="19">
        <v>1</v>
      </c>
      <c r="AA699" s="19" t="s">
        <v>48</v>
      </c>
      <c r="AB699" s="19">
        <v>1</v>
      </c>
      <c r="AC699" s="19">
        <v>634272</v>
      </c>
      <c r="AD699" s="19">
        <v>12</v>
      </c>
      <c r="AE699" s="19"/>
      <c r="AF699" s="19"/>
      <c r="AG699" s="19"/>
      <c r="AH699" s="19">
        <v>112780</v>
      </c>
      <c r="AI699" s="19">
        <v>1</v>
      </c>
      <c r="AJ699" s="19"/>
      <c r="AK699" s="19"/>
      <c r="AL699" s="19"/>
      <c r="AM699" s="19"/>
      <c r="AN699" s="19"/>
      <c r="AO699" s="19">
        <v>3.2</v>
      </c>
      <c r="AP699" s="19" t="s">
        <v>1504</v>
      </c>
      <c r="AQ699" s="19" t="s">
        <v>1502</v>
      </c>
      <c r="AR699" s="19" t="s">
        <v>1540</v>
      </c>
      <c r="AS699" s="19" t="s">
        <v>1562</v>
      </c>
      <c r="AT699" s="19" t="s">
        <v>1563</v>
      </c>
      <c r="AU699" s="19" t="s">
        <v>1564</v>
      </c>
      <c r="AV699" s="19" t="s">
        <v>1565</v>
      </c>
      <c r="AW699" s="19">
        <v>2007</v>
      </c>
      <c r="AX699" s="19">
        <v>3</v>
      </c>
      <c r="AY699" s="19" t="s">
        <v>1566</v>
      </c>
      <c r="AZ699" s="19" t="s">
        <v>1567</v>
      </c>
      <c r="BA699" s="19">
        <v>2008</v>
      </c>
      <c r="BB699" t="str">
        <f>VLOOKUP(AC699,CTCwiretagcode!A$2:C$708,3,FALSE)</f>
        <v>SAM</v>
      </c>
      <c r="BC699" t="str">
        <f t="shared" si="21"/>
        <v>Tr</v>
      </c>
      <c r="BD699">
        <f t="shared" si="22"/>
        <v>3</v>
      </c>
    </row>
    <row r="700" spans="1:56" x14ac:dyDescent="0.25">
      <c r="A700" s="19" t="s">
        <v>1501</v>
      </c>
      <c r="B700" s="19">
        <v>4.0999999999999996</v>
      </c>
      <c r="C700" s="19">
        <v>20140306</v>
      </c>
      <c r="D700" s="19" t="s">
        <v>41</v>
      </c>
      <c r="E700" s="19" t="s">
        <v>41</v>
      </c>
      <c r="F700" s="19">
        <v>2165714</v>
      </c>
      <c r="G700" s="19">
        <v>1</v>
      </c>
      <c r="H700" s="19">
        <v>2010</v>
      </c>
      <c r="I700" s="19">
        <v>20100922</v>
      </c>
      <c r="J700" s="19" t="s">
        <v>1501</v>
      </c>
      <c r="K700" s="19">
        <v>6</v>
      </c>
      <c r="L700" s="19">
        <v>39</v>
      </c>
      <c r="M700" s="19">
        <v>23</v>
      </c>
      <c r="N700" s="19">
        <v>19</v>
      </c>
      <c r="O700" s="19" t="s">
        <v>1502</v>
      </c>
      <c r="P700" s="19">
        <v>5</v>
      </c>
      <c r="Q700" s="19" t="s">
        <v>1503</v>
      </c>
      <c r="R700" s="19"/>
      <c r="S700" s="19">
        <v>5000</v>
      </c>
      <c r="T700" s="19" t="s">
        <v>45</v>
      </c>
      <c r="U700" s="19"/>
      <c r="V700" s="19"/>
      <c r="W700" s="19"/>
      <c r="X700" s="19">
        <v>770</v>
      </c>
      <c r="Y700" s="19">
        <v>0</v>
      </c>
      <c r="Z700" s="19">
        <v>1</v>
      </c>
      <c r="AA700" s="19" t="s">
        <v>48</v>
      </c>
      <c r="AB700" s="19">
        <v>1</v>
      </c>
      <c r="AC700" s="19">
        <v>634272</v>
      </c>
      <c r="AD700" s="19">
        <v>12</v>
      </c>
      <c r="AE700" s="19"/>
      <c r="AF700" s="19"/>
      <c r="AG700" s="19"/>
      <c r="AH700" s="19">
        <v>112780</v>
      </c>
      <c r="AI700" s="19">
        <v>1</v>
      </c>
      <c r="AJ700" s="19"/>
      <c r="AK700" s="19"/>
      <c r="AL700" s="19"/>
      <c r="AM700" s="19"/>
      <c r="AN700" s="19"/>
      <c r="AO700" s="19">
        <v>3.2</v>
      </c>
      <c r="AP700" s="19" t="s">
        <v>1504</v>
      </c>
      <c r="AQ700" s="19" t="s">
        <v>1502</v>
      </c>
      <c r="AR700" s="19" t="s">
        <v>1540</v>
      </c>
      <c r="AS700" s="19" t="s">
        <v>1562</v>
      </c>
      <c r="AT700" s="19" t="s">
        <v>1563</v>
      </c>
      <c r="AU700" s="19" t="s">
        <v>1564</v>
      </c>
      <c r="AV700" s="19" t="s">
        <v>1565</v>
      </c>
      <c r="AW700" s="19">
        <v>2007</v>
      </c>
      <c r="AX700" s="19">
        <v>3</v>
      </c>
      <c r="AY700" s="19" t="s">
        <v>1566</v>
      </c>
      <c r="AZ700" s="19" t="s">
        <v>1567</v>
      </c>
      <c r="BA700" s="19">
        <v>2008</v>
      </c>
      <c r="BB700" t="str">
        <f>VLOOKUP(AC700,CTCwiretagcode!A$2:C$708,3,FALSE)</f>
        <v>SAM</v>
      </c>
      <c r="BC700" t="str">
        <f t="shared" si="21"/>
        <v>NT</v>
      </c>
      <c r="BD700">
        <f t="shared" si="22"/>
        <v>3</v>
      </c>
    </row>
    <row r="701" spans="1:56" x14ac:dyDescent="0.25">
      <c r="A701" s="19" t="s">
        <v>1501</v>
      </c>
      <c r="B701" s="19">
        <v>4.0999999999999996</v>
      </c>
      <c r="C701" s="19">
        <v>20140306</v>
      </c>
      <c r="D701" s="19" t="s">
        <v>41</v>
      </c>
      <c r="E701" s="19" t="s">
        <v>41</v>
      </c>
      <c r="F701" s="19">
        <v>2168421</v>
      </c>
      <c r="G701" s="19">
        <v>1</v>
      </c>
      <c r="H701" s="19">
        <v>2010</v>
      </c>
      <c r="I701" s="19">
        <v>20100817</v>
      </c>
      <c r="J701" s="19" t="s">
        <v>1501</v>
      </c>
      <c r="K701" s="19">
        <v>6</v>
      </c>
      <c r="L701" s="19">
        <v>34</v>
      </c>
      <c r="M701" s="19">
        <v>23</v>
      </c>
      <c r="N701" s="19">
        <v>17</v>
      </c>
      <c r="O701" s="19" t="s">
        <v>1502</v>
      </c>
      <c r="P701" s="19">
        <v>5</v>
      </c>
      <c r="Q701" s="19" t="s">
        <v>1518</v>
      </c>
      <c r="R701" s="19"/>
      <c r="S701" s="19">
        <v>5000</v>
      </c>
      <c r="T701" s="19" t="s">
        <v>45</v>
      </c>
      <c r="U701" s="19"/>
      <c r="V701" s="19"/>
      <c r="W701" s="19"/>
      <c r="X701" s="19">
        <v>750</v>
      </c>
      <c r="Y701" s="19">
        <v>0</v>
      </c>
      <c r="Z701" s="19">
        <v>1</v>
      </c>
      <c r="AA701" s="19" t="s">
        <v>48</v>
      </c>
      <c r="AB701" s="19">
        <v>1</v>
      </c>
      <c r="AC701" s="19">
        <v>634272</v>
      </c>
      <c r="AD701" s="19">
        <v>12</v>
      </c>
      <c r="AE701" s="19"/>
      <c r="AF701" s="19"/>
      <c r="AG701" s="19"/>
      <c r="AH701" s="19">
        <v>112789</v>
      </c>
      <c r="AI701" s="19">
        <v>1</v>
      </c>
      <c r="AJ701" s="19"/>
      <c r="AK701" s="19"/>
      <c r="AL701" s="19"/>
      <c r="AM701" s="19"/>
      <c r="AN701" s="19"/>
      <c r="AO701" s="19">
        <v>3.8</v>
      </c>
      <c r="AP701" s="19" t="s">
        <v>1519</v>
      </c>
      <c r="AQ701" s="19" t="s">
        <v>1502</v>
      </c>
      <c r="AR701" s="19" t="s">
        <v>1540</v>
      </c>
      <c r="AS701" s="19" t="s">
        <v>1562</v>
      </c>
      <c r="AT701" s="19" t="s">
        <v>1563</v>
      </c>
      <c r="AU701" s="19" t="s">
        <v>1564</v>
      </c>
      <c r="AV701" s="19" t="s">
        <v>1565</v>
      </c>
      <c r="AW701" s="19">
        <v>2007</v>
      </c>
      <c r="AX701" s="19">
        <v>3</v>
      </c>
      <c r="AY701" s="19" t="s">
        <v>1566</v>
      </c>
      <c r="AZ701" s="19" t="s">
        <v>1567</v>
      </c>
      <c r="BA701" s="19">
        <v>2008</v>
      </c>
      <c r="BB701" t="str">
        <f>VLOOKUP(AC701,CTCwiretagcode!A$2:C$708,3,FALSE)</f>
        <v>SAM</v>
      </c>
      <c r="BC701" t="str">
        <f t="shared" si="21"/>
        <v>Tr</v>
      </c>
      <c r="BD701">
        <f t="shared" si="22"/>
        <v>3</v>
      </c>
    </row>
    <row r="702" spans="1:56" x14ac:dyDescent="0.25">
      <c r="A702" s="19" t="s">
        <v>1501</v>
      </c>
      <c r="B702" s="19">
        <v>4.0999999999999996</v>
      </c>
      <c r="C702" s="19">
        <v>20140306</v>
      </c>
      <c r="D702" s="19" t="s">
        <v>41</v>
      </c>
      <c r="E702" s="19" t="s">
        <v>41</v>
      </c>
      <c r="F702" s="19">
        <v>2165327</v>
      </c>
      <c r="G702" s="19">
        <v>1</v>
      </c>
      <c r="H702" s="19">
        <v>2010</v>
      </c>
      <c r="I702" s="19">
        <v>20100830</v>
      </c>
      <c r="J702" s="19" t="s">
        <v>1501</v>
      </c>
      <c r="K702" s="19">
        <v>6</v>
      </c>
      <c r="L702" s="19">
        <v>36</v>
      </c>
      <c r="M702" s="19">
        <v>23</v>
      </c>
      <c r="N702" s="19">
        <v>14</v>
      </c>
      <c r="O702" s="19" t="s">
        <v>1502</v>
      </c>
      <c r="P702" s="19">
        <v>5</v>
      </c>
      <c r="Q702" s="19" t="s">
        <v>1518</v>
      </c>
      <c r="R702" s="19"/>
      <c r="S702" s="19">
        <v>5000</v>
      </c>
      <c r="T702" s="19" t="s">
        <v>45</v>
      </c>
      <c r="U702" s="19"/>
      <c r="V702" s="19"/>
      <c r="W702" s="19"/>
      <c r="X702" s="19">
        <v>750</v>
      </c>
      <c r="Y702" s="19">
        <v>0</v>
      </c>
      <c r="Z702" s="19">
        <v>1</v>
      </c>
      <c r="AA702" s="19" t="s">
        <v>48</v>
      </c>
      <c r="AB702" s="19">
        <v>1</v>
      </c>
      <c r="AC702" s="19">
        <v>634272</v>
      </c>
      <c r="AD702" s="19">
        <v>12</v>
      </c>
      <c r="AE702" s="19"/>
      <c r="AF702" s="19"/>
      <c r="AG702" s="19"/>
      <c r="AH702" s="19">
        <v>112791</v>
      </c>
      <c r="AI702" s="19">
        <v>1</v>
      </c>
      <c r="AJ702" s="19"/>
      <c r="AK702" s="19"/>
      <c r="AL702" s="19"/>
      <c r="AM702" s="19"/>
      <c r="AN702" s="19"/>
      <c r="AO702" s="19">
        <v>2.2400000000000002</v>
      </c>
      <c r="AP702" s="19" t="s">
        <v>1519</v>
      </c>
      <c r="AQ702" s="19" t="s">
        <v>1502</v>
      </c>
      <c r="AR702" s="19" t="s">
        <v>1540</v>
      </c>
      <c r="AS702" s="19" t="s">
        <v>1562</v>
      </c>
      <c r="AT702" s="19" t="s">
        <v>1563</v>
      </c>
      <c r="AU702" s="19" t="s">
        <v>1564</v>
      </c>
      <c r="AV702" s="19" t="s">
        <v>1565</v>
      </c>
      <c r="AW702" s="19">
        <v>2007</v>
      </c>
      <c r="AX702" s="19">
        <v>3</v>
      </c>
      <c r="AY702" s="19" t="s">
        <v>1566</v>
      </c>
      <c r="AZ702" s="19" t="s">
        <v>1567</v>
      </c>
      <c r="BA702" s="19">
        <v>2008</v>
      </c>
      <c r="BB702" t="str">
        <f>VLOOKUP(AC702,CTCwiretagcode!A$2:C$708,3,FALSE)</f>
        <v>SAM</v>
      </c>
      <c r="BC702" t="str">
        <f t="shared" si="21"/>
        <v>NT</v>
      </c>
      <c r="BD702">
        <f t="shared" si="22"/>
        <v>3</v>
      </c>
    </row>
    <row r="703" spans="1:56" x14ac:dyDescent="0.25">
      <c r="A703" s="19" t="s">
        <v>1501</v>
      </c>
      <c r="B703" s="19">
        <v>4.0999999999999996</v>
      </c>
      <c r="C703" s="19">
        <v>20140306</v>
      </c>
      <c r="D703" s="19" t="s">
        <v>41</v>
      </c>
      <c r="E703" s="19" t="s">
        <v>41</v>
      </c>
      <c r="F703" s="19">
        <v>2166376</v>
      </c>
      <c r="G703" s="19">
        <v>1</v>
      </c>
      <c r="H703" s="19">
        <v>2010</v>
      </c>
      <c r="I703" s="19">
        <v>20100831</v>
      </c>
      <c r="J703" s="19" t="s">
        <v>1501</v>
      </c>
      <c r="K703" s="19">
        <v>6</v>
      </c>
      <c r="L703" s="19">
        <v>36</v>
      </c>
      <c r="M703" s="19">
        <v>23</v>
      </c>
      <c r="N703" s="19">
        <v>17</v>
      </c>
      <c r="O703" s="19" t="s">
        <v>1502</v>
      </c>
      <c r="P703" s="19">
        <v>5</v>
      </c>
      <c r="Q703" s="19" t="s">
        <v>1518</v>
      </c>
      <c r="R703" s="19"/>
      <c r="S703" s="19">
        <v>5000</v>
      </c>
      <c r="T703" s="19" t="s">
        <v>45</v>
      </c>
      <c r="U703" s="19"/>
      <c r="V703" s="19"/>
      <c r="W703" s="19"/>
      <c r="X703" s="19">
        <v>650</v>
      </c>
      <c r="Y703" s="19">
        <v>0</v>
      </c>
      <c r="Z703" s="19">
        <v>1</v>
      </c>
      <c r="AA703" s="19" t="s">
        <v>48</v>
      </c>
      <c r="AB703" s="19">
        <v>1</v>
      </c>
      <c r="AC703" s="19">
        <v>634272</v>
      </c>
      <c r="AD703" s="19">
        <v>12</v>
      </c>
      <c r="AE703" s="19"/>
      <c r="AF703" s="19"/>
      <c r="AG703" s="19"/>
      <c r="AH703" s="19">
        <v>112791</v>
      </c>
      <c r="AI703" s="19">
        <v>1</v>
      </c>
      <c r="AJ703" s="19"/>
      <c r="AK703" s="19"/>
      <c r="AL703" s="19"/>
      <c r="AM703" s="19"/>
      <c r="AN703" s="19"/>
      <c r="AO703" s="19">
        <v>2.2400000000000002</v>
      </c>
      <c r="AP703" s="19" t="s">
        <v>1519</v>
      </c>
      <c r="AQ703" s="19" t="s">
        <v>1502</v>
      </c>
      <c r="AR703" s="19" t="s">
        <v>1540</v>
      </c>
      <c r="AS703" s="19" t="s">
        <v>1562</v>
      </c>
      <c r="AT703" s="19" t="s">
        <v>1563</v>
      </c>
      <c r="AU703" s="19" t="s">
        <v>1564</v>
      </c>
      <c r="AV703" s="19" t="s">
        <v>1565</v>
      </c>
      <c r="AW703" s="19">
        <v>2007</v>
      </c>
      <c r="AX703" s="19">
        <v>3</v>
      </c>
      <c r="AY703" s="19" t="s">
        <v>1566</v>
      </c>
      <c r="AZ703" s="19" t="s">
        <v>1567</v>
      </c>
      <c r="BA703" s="19">
        <v>2008</v>
      </c>
      <c r="BB703" t="str">
        <f>VLOOKUP(AC703,CTCwiretagcode!A$2:C$708,3,FALSE)</f>
        <v>SAM</v>
      </c>
      <c r="BC703" t="str">
        <f t="shared" si="21"/>
        <v>Tr</v>
      </c>
      <c r="BD703">
        <f t="shared" si="22"/>
        <v>3</v>
      </c>
    </row>
    <row r="704" spans="1:56" x14ac:dyDescent="0.25">
      <c r="A704" s="19" t="s">
        <v>1501</v>
      </c>
      <c r="B704" s="19">
        <v>4.0999999999999996</v>
      </c>
      <c r="C704" s="19">
        <v>20140306</v>
      </c>
      <c r="D704" s="19" t="s">
        <v>41</v>
      </c>
      <c r="E704" s="19" t="s">
        <v>41</v>
      </c>
      <c r="F704" s="19">
        <v>2166378</v>
      </c>
      <c r="G704" s="19">
        <v>1</v>
      </c>
      <c r="H704" s="19">
        <v>2010</v>
      </c>
      <c r="I704" s="19">
        <v>20100831</v>
      </c>
      <c r="J704" s="19" t="s">
        <v>1501</v>
      </c>
      <c r="K704" s="19">
        <v>6</v>
      </c>
      <c r="L704" s="19">
        <v>36</v>
      </c>
      <c r="M704" s="19">
        <v>23</v>
      </c>
      <c r="N704" s="19">
        <v>17</v>
      </c>
      <c r="O704" s="19" t="s">
        <v>1502</v>
      </c>
      <c r="P704" s="19">
        <v>5</v>
      </c>
      <c r="Q704" s="19" t="s">
        <v>1518</v>
      </c>
      <c r="R704" s="19"/>
      <c r="S704" s="19">
        <v>5000</v>
      </c>
      <c r="T704" s="19" t="s">
        <v>110</v>
      </c>
      <c r="U704" s="19"/>
      <c r="V704" s="19"/>
      <c r="W704" s="19"/>
      <c r="X704" s="19">
        <v>790</v>
      </c>
      <c r="Y704" s="19">
        <v>0</v>
      </c>
      <c r="Z704" s="19">
        <v>1</v>
      </c>
      <c r="AA704" s="19" t="s">
        <v>48</v>
      </c>
      <c r="AB704" s="19">
        <v>1</v>
      </c>
      <c r="AC704" s="19">
        <v>634272</v>
      </c>
      <c r="AD704" s="19">
        <v>12</v>
      </c>
      <c r="AE704" s="19"/>
      <c r="AF704" s="19"/>
      <c r="AG704" s="19"/>
      <c r="AH704" s="19">
        <v>112791</v>
      </c>
      <c r="AI704" s="19">
        <v>1</v>
      </c>
      <c r="AJ704" s="19"/>
      <c r="AK704" s="19"/>
      <c r="AL704" s="19"/>
      <c r="AM704" s="19"/>
      <c r="AN704" s="19"/>
      <c r="AO704" s="19">
        <v>2.2400000000000002</v>
      </c>
      <c r="AP704" s="19" t="s">
        <v>1519</v>
      </c>
      <c r="AQ704" s="19" t="s">
        <v>1502</v>
      </c>
      <c r="AR704" s="19" t="s">
        <v>1540</v>
      </c>
      <c r="AS704" s="19" t="s">
        <v>1562</v>
      </c>
      <c r="AT704" s="19" t="s">
        <v>1563</v>
      </c>
      <c r="AU704" s="19" t="s">
        <v>1564</v>
      </c>
      <c r="AV704" s="19" t="s">
        <v>1565</v>
      </c>
      <c r="AW704" s="19">
        <v>2007</v>
      </c>
      <c r="AX704" s="19">
        <v>3</v>
      </c>
      <c r="AY704" s="19" t="s">
        <v>1566</v>
      </c>
      <c r="AZ704" s="19" t="s">
        <v>1567</v>
      </c>
      <c r="BA704" s="19">
        <v>2008</v>
      </c>
      <c r="BB704" t="str">
        <f>VLOOKUP(AC704,CTCwiretagcode!A$2:C$708,3,FALSE)</f>
        <v>SAM</v>
      </c>
      <c r="BC704" t="str">
        <f t="shared" si="21"/>
        <v>Tr</v>
      </c>
      <c r="BD704">
        <f t="shared" si="22"/>
        <v>3</v>
      </c>
    </row>
    <row r="705" spans="1:56" x14ac:dyDescent="0.25">
      <c r="A705" s="19" t="s">
        <v>1501</v>
      </c>
      <c r="B705" s="19">
        <v>4.0999999999999996</v>
      </c>
      <c r="C705" s="19">
        <v>20140306</v>
      </c>
      <c r="D705" s="19" t="s">
        <v>41</v>
      </c>
      <c r="E705" s="19" t="s">
        <v>41</v>
      </c>
      <c r="F705" s="19">
        <v>2166380</v>
      </c>
      <c r="G705" s="19">
        <v>1</v>
      </c>
      <c r="H705" s="19">
        <v>2010</v>
      </c>
      <c r="I705" s="19">
        <v>20100831</v>
      </c>
      <c r="J705" s="19" t="s">
        <v>1501</v>
      </c>
      <c r="K705" s="19">
        <v>6</v>
      </c>
      <c r="L705" s="19">
        <v>36</v>
      </c>
      <c r="M705" s="19">
        <v>23</v>
      </c>
      <c r="N705" s="19">
        <v>17</v>
      </c>
      <c r="O705" s="19" t="s">
        <v>1502</v>
      </c>
      <c r="P705" s="19">
        <v>5</v>
      </c>
      <c r="Q705" s="19" t="s">
        <v>1518</v>
      </c>
      <c r="R705" s="19"/>
      <c r="S705" s="19">
        <v>5000</v>
      </c>
      <c r="T705" s="19" t="s">
        <v>45</v>
      </c>
      <c r="U705" s="19"/>
      <c r="V705" s="19"/>
      <c r="W705" s="19"/>
      <c r="X705" s="19">
        <v>770</v>
      </c>
      <c r="Y705" s="19">
        <v>0</v>
      </c>
      <c r="Z705" s="19">
        <v>1</v>
      </c>
      <c r="AA705" s="19" t="s">
        <v>48</v>
      </c>
      <c r="AB705" s="19">
        <v>1</v>
      </c>
      <c r="AC705" s="19">
        <v>634272</v>
      </c>
      <c r="AD705" s="19">
        <v>12</v>
      </c>
      <c r="AE705" s="19"/>
      <c r="AF705" s="19"/>
      <c r="AG705" s="19"/>
      <c r="AH705" s="19">
        <v>112791</v>
      </c>
      <c r="AI705" s="19">
        <v>1</v>
      </c>
      <c r="AJ705" s="19"/>
      <c r="AK705" s="19"/>
      <c r="AL705" s="19"/>
      <c r="AM705" s="19"/>
      <c r="AN705" s="19"/>
      <c r="AO705" s="19">
        <v>2.2400000000000002</v>
      </c>
      <c r="AP705" s="19" t="s">
        <v>1519</v>
      </c>
      <c r="AQ705" s="19" t="s">
        <v>1502</v>
      </c>
      <c r="AR705" s="19" t="s">
        <v>1540</v>
      </c>
      <c r="AS705" s="19" t="s">
        <v>1562</v>
      </c>
      <c r="AT705" s="19" t="s">
        <v>1563</v>
      </c>
      <c r="AU705" s="19" t="s">
        <v>1564</v>
      </c>
      <c r="AV705" s="19" t="s">
        <v>1565</v>
      </c>
      <c r="AW705" s="19">
        <v>2007</v>
      </c>
      <c r="AX705" s="19">
        <v>3</v>
      </c>
      <c r="AY705" s="19" t="s">
        <v>1566</v>
      </c>
      <c r="AZ705" s="19" t="s">
        <v>1567</v>
      </c>
      <c r="BA705" s="19">
        <v>2008</v>
      </c>
      <c r="BB705" t="str">
        <f>VLOOKUP(AC705,CTCwiretagcode!A$2:C$708,3,FALSE)</f>
        <v>SAM</v>
      </c>
      <c r="BC705" t="str">
        <f t="shared" si="21"/>
        <v>Tr</v>
      </c>
      <c r="BD705">
        <f t="shared" si="22"/>
        <v>3</v>
      </c>
    </row>
    <row r="706" spans="1:56" x14ac:dyDescent="0.25">
      <c r="A706" s="19" t="s">
        <v>1501</v>
      </c>
      <c r="B706" s="19">
        <v>4.0999999999999996</v>
      </c>
      <c r="C706" s="19">
        <v>20140306</v>
      </c>
      <c r="D706" s="19" t="s">
        <v>41</v>
      </c>
      <c r="E706" s="19" t="s">
        <v>41</v>
      </c>
      <c r="F706" s="19">
        <v>2166381</v>
      </c>
      <c r="G706" s="19">
        <v>1</v>
      </c>
      <c r="H706" s="19">
        <v>2010</v>
      </c>
      <c r="I706" s="19">
        <v>20100831</v>
      </c>
      <c r="J706" s="19" t="s">
        <v>1501</v>
      </c>
      <c r="K706" s="19">
        <v>6</v>
      </c>
      <c r="L706" s="19">
        <v>36</v>
      </c>
      <c r="M706" s="19">
        <v>23</v>
      </c>
      <c r="N706" s="19">
        <v>17</v>
      </c>
      <c r="O706" s="19" t="s">
        <v>1502</v>
      </c>
      <c r="P706" s="19">
        <v>5</v>
      </c>
      <c r="Q706" s="19" t="s">
        <v>1518</v>
      </c>
      <c r="R706" s="19"/>
      <c r="S706" s="19">
        <v>5000</v>
      </c>
      <c r="T706" s="19" t="s">
        <v>45</v>
      </c>
      <c r="U706" s="19"/>
      <c r="V706" s="19"/>
      <c r="W706" s="19"/>
      <c r="X706" s="19">
        <v>650</v>
      </c>
      <c r="Y706" s="19">
        <v>0</v>
      </c>
      <c r="Z706" s="19">
        <v>1</v>
      </c>
      <c r="AA706" s="19" t="s">
        <v>48</v>
      </c>
      <c r="AB706" s="19">
        <v>1</v>
      </c>
      <c r="AC706" s="19">
        <v>634272</v>
      </c>
      <c r="AD706" s="19">
        <v>12</v>
      </c>
      <c r="AE706" s="19"/>
      <c r="AF706" s="19"/>
      <c r="AG706" s="19"/>
      <c r="AH706" s="19">
        <v>112791</v>
      </c>
      <c r="AI706" s="19">
        <v>1</v>
      </c>
      <c r="AJ706" s="19"/>
      <c r="AK706" s="19"/>
      <c r="AL706" s="19"/>
      <c r="AM706" s="19"/>
      <c r="AN706" s="19"/>
      <c r="AO706" s="19">
        <v>2.2400000000000002</v>
      </c>
      <c r="AP706" s="19" t="s">
        <v>1519</v>
      </c>
      <c r="AQ706" s="19" t="s">
        <v>1502</v>
      </c>
      <c r="AR706" s="19" t="s">
        <v>1540</v>
      </c>
      <c r="AS706" s="19" t="s">
        <v>1562</v>
      </c>
      <c r="AT706" s="19" t="s">
        <v>1563</v>
      </c>
      <c r="AU706" s="19" t="s">
        <v>1564</v>
      </c>
      <c r="AV706" s="19" t="s">
        <v>1565</v>
      </c>
      <c r="AW706" s="19">
        <v>2007</v>
      </c>
      <c r="AX706" s="19">
        <v>3</v>
      </c>
      <c r="AY706" s="19" t="s">
        <v>1566</v>
      </c>
      <c r="AZ706" s="19" t="s">
        <v>1567</v>
      </c>
      <c r="BA706" s="19">
        <v>2008</v>
      </c>
      <c r="BB706" t="str">
        <f>VLOOKUP(AC706,CTCwiretagcode!A$2:C$708,3,FALSE)</f>
        <v>SAM</v>
      </c>
      <c r="BC706" t="str">
        <f t="shared" si="21"/>
        <v>Tr</v>
      </c>
      <c r="BD706">
        <f t="shared" si="22"/>
        <v>3</v>
      </c>
    </row>
    <row r="707" spans="1:56" x14ac:dyDescent="0.25">
      <c r="A707" s="19" t="s">
        <v>1501</v>
      </c>
      <c r="B707" s="19">
        <v>4.0999999999999996</v>
      </c>
      <c r="C707" s="19">
        <v>20140306</v>
      </c>
      <c r="D707" s="19" t="s">
        <v>41</v>
      </c>
      <c r="E707" s="19" t="s">
        <v>41</v>
      </c>
      <c r="F707" s="19">
        <v>2166382</v>
      </c>
      <c r="G707" s="19">
        <v>1</v>
      </c>
      <c r="H707" s="19">
        <v>2010</v>
      </c>
      <c r="I707" s="19">
        <v>20100831</v>
      </c>
      <c r="J707" s="19" t="s">
        <v>1501</v>
      </c>
      <c r="K707" s="19">
        <v>6</v>
      </c>
      <c r="L707" s="19">
        <v>36</v>
      </c>
      <c r="M707" s="19">
        <v>23</v>
      </c>
      <c r="N707" s="19">
        <v>17</v>
      </c>
      <c r="O707" s="19" t="s">
        <v>1502</v>
      </c>
      <c r="P707" s="19">
        <v>5</v>
      </c>
      <c r="Q707" s="19" t="s">
        <v>1518</v>
      </c>
      <c r="R707" s="19"/>
      <c r="S707" s="19">
        <v>5000</v>
      </c>
      <c r="T707" s="19" t="s">
        <v>45</v>
      </c>
      <c r="U707" s="19"/>
      <c r="V707" s="19"/>
      <c r="W707" s="19"/>
      <c r="X707" s="19">
        <v>760</v>
      </c>
      <c r="Y707" s="19">
        <v>0</v>
      </c>
      <c r="Z707" s="19">
        <v>1</v>
      </c>
      <c r="AA707" s="19" t="s">
        <v>48</v>
      </c>
      <c r="AB707" s="19">
        <v>1</v>
      </c>
      <c r="AC707" s="19">
        <v>634272</v>
      </c>
      <c r="AD707" s="19">
        <v>12</v>
      </c>
      <c r="AE707" s="19"/>
      <c r="AF707" s="19"/>
      <c r="AG707" s="19"/>
      <c r="AH707" s="19">
        <v>112791</v>
      </c>
      <c r="AI707" s="19">
        <v>1</v>
      </c>
      <c r="AJ707" s="19"/>
      <c r="AK707" s="19"/>
      <c r="AL707" s="19"/>
      <c r="AM707" s="19"/>
      <c r="AN707" s="19"/>
      <c r="AO707" s="19">
        <v>2.2400000000000002</v>
      </c>
      <c r="AP707" s="19" t="s">
        <v>1519</v>
      </c>
      <c r="AQ707" s="19" t="s">
        <v>1502</v>
      </c>
      <c r="AR707" s="19" t="s">
        <v>1540</v>
      </c>
      <c r="AS707" s="19" t="s">
        <v>1562</v>
      </c>
      <c r="AT707" s="19" t="s">
        <v>1563</v>
      </c>
      <c r="AU707" s="19" t="s">
        <v>1564</v>
      </c>
      <c r="AV707" s="19" t="s">
        <v>1565</v>
      </c>
      <c r="AW707" s="19">
        <v>2007</v>
      </c>
      <c r="AX707" s="19">
        <v>3</v>
      </c>
      <c r="AY707" s="19" t="s">
        <v>1566</v>
      </c>
      <c r="AZ707" s="19" t="s">
        <v>1567</v>
      </c>
      <c r="BA707" s="19">
        <v>2008</v>
      </c>
      <c r="BB707" t="str">
        <f>VLOOKUP(AC707,CTCwiretagcode!A$2:C$708,3,FALSE)</f>
        <v>SAM</v>
      </c>
      <c r="BC707" t="str">
        <f t="shared" ref="BC707:BC770" si="23">VLOOKUP(N707,BF$2:BG$7,2,FALSE)</f>
        <v>Tr</v>
      </c>
      <c r="BD707">
        <f t="shared" ref="BD707:BD770" si="24">IF(MID(I707,5,2)*1&gt;=10,4,3)</f>
        <v>3</v>
      </c>
    </row>
    <row r="708" spans="1:56" x14ac:dyDescent="0.25">
      <c r="A708" s="19" t="s">
        <v>1501</v>
      </c>
      <c r="B708" s="19">
        <v>4.0999999999999996</v>
      </c>
      <c r="C708" s="19">
        <v>20140306</v>
      </c>
      <c r="D708" s="19" t="s">
        <v>41</v>
      </c>
      <c r="E708" s="19" t="s">
        <v>41</v>
      </c>
      <c r="F708" s="19">
        <v>2166383</v>
      </c>
      <c r="G708" s="19">
        <v>1</v>
      </c>
      <c r="H708" s="19">
        <v>2010</v>
      </c>
      <c r="I708" s="19">
        <v>20100831</v>
      </c>
      <c r="J708" s="19" t="s">
        <v>1501</v>
      </c>
      <c r="K708" s="19">
        <v>6</v>
      </c>
      <c r="L708" s="19">
        <v>36</v>
      </c>
      <c r="M708" s="19">
        <v>23</v>
      </c>
      <c r="N708" s="19">
        <v>17</v>
      </c>
      <c r="O708" s="19" t="s">
        <v>1502</v>
      </c>
      <c r="P708" s="19">
        <v>5</v>
      </c>
      <c r="Q708" s="19" t="s">
        <v>1518</v>
      </c>
      <c r="R708" s="19"/>
      <c r="S708" s="19">
        <v>5000</v>
      </c>
      <c r="T708" s="19" t="s">
        <v>110</v>
      </c>
      <c r="U708" s="19"/>
      <c r="V708" s="19"/>
      <c r="W708" s="19"/>
      <c r="X708" s="19">
        <v>700</v>
      </c>
      <c r="Y708" s="19">
        <v>0</v>
      </c>
      <c r="Z708" s="19">
        <v>1</v>
      </c>
      <c r="AA708" s="19" t="s">
        <v>48</v>
      </c>
      <c r="AB708" s="19">
        <v>1</v>
      </c>
      <c r="AC708" s="19">
        <v>634272</v>
      </c>
      <c r="AD708" s="19">
        <v>12</v>
      </c>
      <c r="AE708" s="19"/>
      <c r="AF708" s="19"/>
      <c r="AG708" s="19"/>
      <c r="AH708" s="19">
        <v>112791</v>
      </c>
      <c r="AI708" s="19">
        <v>1</v>
      </c>
      <c r="AJ708" s="19"/>
      <c r="AK708" s="19"/>
      <c r="AL708" s="19"/>
      <c r="AM708" s="19"/>
      <c r="AN708" s="19"/>
      <c r="AO708" s="19">
        <v>2.2400000000000002</v>
      </c>
      <c r="AP708" s="19" t="s">
        <v>1519</v>
      </c>
      <c r="AQ708" s="19" t="s">
        <v>1502</v>
      </c>
      <c r="AR708" s="19" t="s">
        <v>1540</v>
      </c>
      <c r="AS708" s="19" t="s">
        <v>1562</v>
      </c>
      <c r="AT708" s="19" t="s">
        <v>1563</v>
      </c>
      <c r="AU708" s="19" t="s">
        <v>1564</v>
      </c>
      <c r="AV708" s="19" t="s">
        <v>1565</v>
      </c>
      <c r="AW708" s="19">
        <v>2007</v>
      </c>
      <c r="AX708" s="19">
        <v>3</v>
      </c>
      <c r="AY708" s="19" t="s">
        <v>1566</v>
      </c>
      <c r="AZ708" s="19" t="s">
        <v>1567</v>
      </c>
      <c r="BA708" s="19">
        <v>2008</v>
      </c>
      <c r="BB708" t="str">
        <f>VLOOKUP(AC708,CTCwiretagcode!A$2:C$708,3,FALSE)</f>
        <v>SAM</v>
      </c>
      <c r="BC708" t="str">
        <f t="shared" si="23"/>
        <v>Tr</v>
      </c>
      <c r="BD708">
        <f t="shared" si="24"/>
        <v>3</v>
      </c>
    </row>
    <row r="709" spans="1:56" x14ac:dyDescent="0.25">
      <c r="A709" s="19" t="s">
        <v>1501</v>
      </c>
      <c r="B709" s="19">
        <v>4.0999999999999996</v>
      </c>
      <c r="C709" s="19">
        <v>20140306</v>
      </c>
      <c r="D709" s="19" t="s">
        <v>41</v>
      </c>
      <c r="E709" s="19" t="s">
        <v>41</v>
      </c>
      <c r="F709" s="19">
        <v>2166384</v>
      </c>
      <c r="G709" s="19">
        <v>1</v>
      </c>
      <c r="H709" s="19">
        <v>2010</v>
      </c>
      <c r="I709" s="19">
        <v>20100831</v>
      </c>
      <c r="J709" s="19" t="s">
        <v>1501</v>
      </c>
      <c r="K709" s="19">
        <v>6</v>
      </c>
      <c r="L709" s="19">
        <v>36</v>
      </c>
      <c r="M709" s="19">
        <v>23</v>
      </c>
      <c r="N709" s="19">
        <v>17</v>
      </c>
      <c r="O709" s="19" t="s">
        <v>1502</v>
      </c>
      <c r="P709" s="19">
        <v>5</v>
      </c>
      <c r="Q709" s="19" t="s">
        <v>1518</v>
      </c>
      <c r="R709" s="19"/>
      <c r="S709" s="19">
        <v>5000</v>
      </c>
      <c r="T709" s="19" t="s">
        <v>110</v>
      </c>
      <c r="U709" s="19"/>
      <c r="V709" s="19"/>
      <c r="W709" s="19"/>
      <c r="X709" s="19">
        <v>720</v>
      </c>
      <c r="Y709" s="19">
        <v>0</v>
      </c>
      <c r="Z709" s="19">
        <v>1</v>
      </c>
      <c r="AA709" s="19" t="s">
        <v>48</v>
      </c>
      <c r="AB709" s="19">
        <v>1</v>
      </c>
      <c r="AC709" s="19">
        <v>634272</v>
      </c>
      <c r="AD709" s="19">
        <v>12</v>
      </c>
      <c r="AE709" s="19"/>
      <c r="AF709" s="19"/>
      <c r="AG709" s="19"/>
      <c r="AH709" s="19">
        <v>112791</v>
      </c>
      <c r="AI709" s="19">
        <v>1</v>
      </c>
      <c r="AJ709" s="19"/>
      <c r="AK709" s="19"/>
      <c r="AL709" s="19"/>
      <c r="AM709" s="19"/>
      <c r="AN709" s="19"/>
      <c r="AO709" s="19">
        <v>2.2400000000000002</v>
      </c>
      <c r="AP709" s="19" t="s">
        <v>1519</v>
      </c>
      <c r="AQ709" s="19" t="s">
        <v>1502</v>
      </c>
      <c r="AR709" s="19" t="s">
        <v>1540</v>
      </c>
      <c r="AS709" s="19" t="s">
        <v>1562</v>
      </c>
      <c r="AT709" s="19" t="s">
        <v>1563</v>
      </c>
      <c r="AU709" s="19" t="s">
        <v>1564</v>
      </c>
      <c r="AV709" s="19" t="s">
        <v>1565</v>
      </c>
      <c r="AW709" s="19">
        <v>2007</v>
      </c>
      <c r="AX709" s="19">
        <v>3</v>
      </c>
      <c r="AY709" s="19" t="s">
        <v>1566</v>
      </c>
      <c r="AZ709" s="19" t="s">
        <v>1567</v>
      </c>
      <c r="BA709" s="19">
        <v>2008</v>
      </c>
      <c r="BB709" t="str">
        <f>VLOOKUP(AC709,CTCwiretagcode!A$2:C$708,3,FALSE)</f>
        <v>SAM</v>
      </c>
      <c r="BC709" t="str">
        <f t="shared" si="23"/>
        <v>Tr</v>
      </c>
      <c r="BD709">
        <f t="shared" si="24"/>
        <v>3</v>
      </c>
    </row>
    <row r="710" spans="1:56" x14ac:dyDescent="0.25">
      <c r="A710" s="19" t="s">
        <v>1501</v>
      </c>
      <c r="B710" s="19">
        <v>4.0999999999999996</v>
      </c>
      <c r="C710" s="19">
        <v>20140306</v>
      </c>
      <c r="D710" s="19" t="s">
        <v>41</v>
      </c>
      <c r="E710" s="19" t="s">
        <v>41</v>
      </c>
      <c r="F710" s="19">
        <v>2166385</v>
      </c>
      <c r="G710" s="19">
        <v>1</v>
      </c>
      <c r="H710" s="19">
        <v>2010</v>
      </c>
      <c r="I710" s="19">
        <v>20100831</v>
      </c>
      <c r="J710" s="19" t="s">
        <v>1501</v>
      </c>
      <c r="K710" s="19">
        <v>6</v>
      </c>
      <c r="L710" s="19">
        <v>36</v>
      </c>
      <c r="M710" s="19">
        <v>23</v>
      </c>
      <c r="N710" s="19">
        <v>17</v>
      </c>
      <c r="O710" s="19" t="s">
        <v>1502</v>
      </c>
      <c r="P710" s="19">
        <v>5</v>
      </c>
      <c r="Q710" s="19" t="s">
        <v>1518</v>
      </c>
      <c r="R710" s="19"/>
      <c r="S710" s="19">
        <v>5000</v>
      </c>
      <c r="T710" s="19" t="s">
        <v>45</v>
      </c>
      <c r="U710" s="19"/>
      <c r="V710" s="19"/>
      <c r="W710" s="19"/>
      <c r="X710" s="19">
        <v>790</v>
      </c>
      <c r="Y710" s="19">
        <v>0</v>
      </c>
      <c r="Z710" s="19">
        <v>1</v>
      </c>
      <c r="AA710" s="19" t="s">
        <v>48</v>
      </c>
      <c r="AB710" s="19">
        <v>1</v>
      </c>
      <c r="AC710" s="19">
        <v>634272</v>
      </c>
      <c r="AD710" s="19">
        <v>12</v>
      </c>
      <c r="AE710" s="19"/>
      <c r="AF710" s="19"/>
      <c r="AG710" s="19"/>
      <c r="AH710" s="19">
        <v>112791</v>
      </c>
      <c r="AI710" s="19">
        <v>1</v>
      </c>
      <c r="AJ710" s="19"/>
      <c r="AK710" s="19"/>
      <c r="AL710" s="19"/>
      <c r="AM710" s="19"/>
      <c r="AN710" s="19"/>
      <c r="AO710" s="19">
        <v>2.2400000000000002</v>
      </c>
      <c r="AP710" s="19" t="s">
        <v>1519</v>
      </c>
      <c r="AQ710" s="19" t="s">
        <v>1502</v>
      </c>
      <c r="AR710" s="19" t="s">
        <v>1540</v>
      </c>
      <c r="AS710" s="19" t="s">
        <v>1562</v>
      </c>
      <c r="AT710" s="19" t="s">
        <v>1563</v>
      </c>
      <c r="AU710" s="19" t="s">
        <v>1564</v>
      </c>
      <c r="AV710" s="19" t="s">
        <v>1565</v>
      </c>
      <c r="AW710" s="19">
        <v>2007</v>
      </c>
      <c r="AX710" s="19">
        <v>3</v>
      </c>
      <c r="AY710" s="19" t="s">
        <v>1566</v>
      </c>
      <c r="AZ710" s="19" t="s">
        <v>1567</v>
      </c>
      <c r="BA710" s="19">
        <v>2008</v>
      </c>
      <c r="BB710" t="str">
        <f>VLOOKUP(AC710,CTCwiretagcode!A$2:C$708,3,FALSE)</f>
        <v>SAM</v>
      </c>
      <c r="BC710" t="str">
        <f t="shared" si="23"/>
        <v>Tr</v>
      </c>
      <c r="BD710">
        <f t="shared" si="24"/>
        <v>3</v>
      </c>
    </row>
    <row r="711" spans="1:56" x14ac:dyDescent="0.25">
      <c r="A711" s="19" t="s">
        <v>1501</v>
      </c>
      <c r="B711" s="19">
        <v>4.0999999999999996</v>
      </c>
      <c r="C711" s="19">
        <v>20140306</v>
      </c>
      <c r="D711" s="19" t="s">
        <v>41</v>
      </c>
      <c r="E711" s="19" t="s">
        <v>41</v>
      </c>
      <c r="F711" s="19">
        <v>2166034</v>
      </c>
      <c r="G711" s="19">
        <v>1</v>
      </c>
      <c r="H711" s="19">
        <v>2010</v>
      </c>
      <c r="I711" s="19">
        <v>20100901</v>
      </c>
      <c r="J711" s="19" t="s">
        <v>1501</v>
      </c>
      <c r="K711" s="19">
        <v>6</v>
      </c>
      <c r="L711" s="19">
        <v>36</v>
      </c>
      <c r="M711" s="19">
        <v>23</v>
      </c>
      <c r="N711" s="19">
        <v>17</v>
      </c>
      <c r="O711" s="19" t="s">
        <v>1502</v>
      </c>
      <c r="P711" s="19">
        <v>5</v>
      </c>
      <c r="Q711" s="19" t="s">
        <v>1518</v>
      </c>
      <c r="R711" s="19"/>
      <c r="S711" s="19">
        <v>5000</v>
      </c>
      <c r="T711" s="19" t="s">
        <v>45</v>
      </c>
      <c r="U711" s="19"/>
      <c r="V711" s="19"/>
      <c r="W711" s="19"/>
      <c r="X711" s="19">
        <v>640</v>
      </c>
      <c r="Y711" s="19">
        <v>0</v>
      </c>
      <c r="Z711" s="19">
        <v>1</v>
      </c>
      <c r="AA711" s="19" t="s">
        <v>48</v>
      </c>
      <c r="AB711" s="19">
        <v>1</v>
      </c>
      <c r="AC711" s="19">
        <v>634272</v>
      </c>
      <c r="AD711" s="19">
        <v>12</v>
      </c>
      <c r="AE711" s="19"/>
      <c r="AF711" s="19"/>
      <c r="AG711" s="19"/>
      <c r="AH711" s="19">
        <v>112791</v>
      </c>
      <c r="AI711" s="19">
        <v>1</v>
      </c>
      <c r="AJ711" s="19"/>
      <c r="AK711" s="19"/>
      <c r="AL711" s="19"/>
      <c r="AM711" s="19"/>
      <c r="AN711" s="19"/>
      <c r="AO711" s="19">
        <v>2.2400000000000002</v>
      </c>
      <c r="AP711" s="19" t="s">
        <v>1519</v>
      </c>
      <c r="AQ711" s="19" t="s">
        <v>1502</v>
      </c>
      <c r="AR711" s="19" t="s">
        <v>1540</v>
      </c>
      <c r="AS711" s="19" t="s">
        <v>1562</v>
      </c>
      <c r="AT711" s="19" t="s">
        <v>1563</v>
      </c>
      <c r="AU711" s="19" t="s">
        <v>1564</v>
      </c>
      <c r="AV711" s="19" t="s">
        <v>1565</v>
      </c>
      <c r="AW711" s="19">
        <v>2007</v>
      </c>
      <c r="AX711" s="19">
        <v>3</v>
      </c>
      <c r="AY711" s="19" t="s">
        <v>1566</v>
      </c>
      <c r="AZ711" s="19" t="s">
        <v>1567</v>
      </c>
      <c r="BA711" s="19">
        <v>2008</v>
      </c>
      <c r="BB711" t="str">
        <f>VLOOKUP(AC711,CTCwiretagcode!A$2:C$708,3,FALSE)</f>
        <v>SAM</v>
      </c>
      <c r="BC711" t="str">
        <f t="shared" si="23"/>
        <v>Tr</v>
      </c>
      <c r="BD711">
        <f t="shared" si="24"/>
        <v>3</v>
      </c>
    </row>
    <row r="712" spans="1:56" x14ac:dyDescent="0.25">
      <c r="A712" s="19" t="s">
        <v>1501</v>
      </c>
      <c r="B712" s="19">
        <v>4.0999999999999996</v>
      </c>
      <c r="C712" s="19">
        <v>20140306</v>
      </c>
      <c r="D712" s="19" t="s">
        <v>41</v>
      </c>
      <c r="E712" s="19" t="s">
        <v>41</v>
      </c>
      <c r="F712" s="19">
        <v>2166035</v>
      </c>
      <c r="G712" s="19">
        <v>1</v>
      </c>
      <c r="H712" s="19">
        <v>2010</v>
      </c>
      <c r="I712" s="19">
        <v>20100901</v>
      </c>
      <c r="J712" s="19" t="s">
        <v>1501</v>
      </c>
      <c r="K712" s="19">
        <v>6</v>
      </c>
      <c r="L712" s="19">
        <v>36</v>
      </c>
      <c r="M712" s="19">
        <v>23</v>
      </c>
      <c r="N712" s="19">
        <v>17</v>
      </c>
      <c r="O712" s="19" t="s">
        <v>1502</v>
      </c>
      <c r="P712" s="19">
        <v>5</v>
      </c>
      <c r="Q712" s="19" t="s">
        <v>1518</v>
      </c>
      <c r="R712" s="19"/>
      <c r="S712" s="19">
        <v>5000</v>
      </c>
      <c r="T712" s="19" t="s">
        <v>110</v>
      </c>
      <c r="U712" s="19"/>
      <c r="V712" s="19"/>
      <c r="W712" s="19"/>
      <c r="X712" s="19">
        <v>730</v>
      </c>
      <c r="Y712" s="19">
        <v>0</v>
      </c>
      <c r="Z712" s="19">
        <v>1</v>
      </c>
      <c r="AA712" s="19" t="s">
        <v>48</v>
      </c>
      <c r="AB712" s="19">
        <v>1</v>
      </c>
      <c r="AC712" s="19">
        <v>634272</v>
      </c>
      <c r="AD712" s="19">
        <v>12</v>
      </c>
      <c r="AE712" s="19"/>
      <c r="AF712" s="19"/>
      <c r="AG712" s="19"/>
      <c r="AH712" s="19">
        <v>112791</v>
      </c>
      <c r="AI712" s="19">
        <v>1</v>
      </c>
      <c r="AJ712" s="19"/>
      <c r="AK712" s="19"/>
      <c r="AL712" s="19"/>
      <c r="AM712" s="19"/>
      <c r="AN712" s="19"/>
      <c r="AO712" s="19">
        <v>2.2400000000000002</v>
      </c>
      <c r="AP712" s="19" t="s">
        <v>1519</v>
      </c>
      <c r="AQ712" s="19" t="s">
        <v>1502</v>
      </c>
      <c r="AR712" s="19" t="s">
        <v>1540</v>
      </c>
      <c r="AS712" s="19" t="s">
        <v>1562</v>
      </c>
      <c r="AT712" s="19" t="s">
        <v>1563</v>
      </c>
      <c r="AU712" s="19" t="s">
        <v>1564</v>
      </c>
      <c r="AV712" s="19" t="s">
        <v>1565</v>
      </c>
      <c r="AW712" s="19">
        <v>2007</v>
      </c>
      <c r="AX712" s="19">
        <v>3</v>
      </c>
      <c r="AY712" s="19" t="s">
        <v>1566</v>
      </c>
      <c r="AZ712" s="19" t="s">
        <v>1567</v>
      </c>
      <c r="BA712" s="19">
        <v>2008</v>
      </c>
      <c r="BB712" t="str">
        <f>VLOOKUP(AC712,CTCwiretagcode!A$2:C$708,3,FALSE)</f>
        <v>SAM</v>
      </c>
      <c r="BC712" t="str">
        <f t="shared" si="23"/>
        <v>Tr</v>
      </c>
      <c r="BD712">
        <f t="shared" si="24"/>
        <v>3</v>
      </c>
    </row>
    <row r="713" spans="1:56" x14ac:dyDescent="0.25">
      <c r="A713" s="19" t="s">
        <v>1501</v>
      </c>
      <c r="B713" s="19">
        <v>4.0999999999999996</v>
      </c>
      <c r="C713" s="19">
        <v>20140306</v>
      </c>
      <c r="D713" s="19" t="s">
        <v>41</v>
      </c>
      <c r="E713" s="19" t="s">
        <v>41</v>
      </c>
      <c r="F713" s="19">
        <v>2165688</v>
      </c>
      <c r="G713" s="19">
        <v>1</v>
      </c>
      <c r="H713" s="19">
        <v>2010</v>
      </c>
      <c r="I713" s="19">
        <v>20100902</v>
      </c>
      <c r="J713" s="19" t="s">
        <v>1501</v>
      </c>
      <c r="K713" s="19">
        <v>6</v>
      </c>
      <c r="L713" s="19">
        <v>36</v>
      </c>
      <c r="M713" s="19">
        <v>23</v>
      </c>
      <c r="N713" s="19">
        <v>49</v>
      </c>
      <c r="O713" s="19" t="s">
        <v>1502</v>
      </c>
      <c r="P713" s="19">
        <v>5</v>
      </c>
      <c r="Q713" s="19" t="s">
        <v>1518</v>
      </c>
      <c r="R713" s="19"/>
      <c r="S713" s="19">
        <v>5000</v>
      </c>
      <c r="T713" s="19" t="s">
        <v>45</v>
      </c>
      <c r="U713" s="19"/>
      <c r="V713" s="19"/>
      <c r="W713" s="19"/>
      <c r="X713" s="19">
        <v>700</v>
      </c>
      <c r="Y713" s="19">
        <v>0</v>
      </c>
      <c r="Z713" s="19">
        <v>1</v>
      </c>
      <c r="AA713" s="19" t="s">
        <v>48</v>
      </c>
      <c r="AB713" s="19">
        <v>1</v>
      </c>
      <c r="AC713" s="19">
        <v>634272</v>
      </c>
      <c r="AD713" s="19">
        <v>12</v>
      </c>
      <c r="AE713" s="19"/>
      <c r="AF713" s="19"/>
      <c r="AG713" s="19"/>
      <c r="AH713" s="19">
        <v>112791</v>
      </c>
      <c r="AI713" s="19">
        <v>1</v>
      </c>
      <c r="AJ713" s="19"/>
      <c r="AK713" s="19"/>
      <c r="AL713" s="19"/>
      <c r="AM713" s="19"/>
      <c r="AN713" s="19"/>
      <c r="AO713" s="19">
        <v>2.2400000000000002</v>
      </c>
      <c r="AP713" s="19" t="s">
        <v>1519</v>
      </c>
      <c r="AQ713" s="19" t="s">
        <v>1502</v>
      </c>
      <c r="AR713" s="19" t="s">
        <v>1540</v>
      </c>
      <c r="AS713" s="19" t="s">
        <v>1562</v>
      </c>
      <c r="AT713" s="19" t="s">
        <v>1563</v>
      </c>
      <c r="AU713" s="19" t="s">
        <v>1564</v>
      </c>
      <c r="AV713" s="19" t="s">
        <v>1565</v>
      </c>
      <c r="AW713" s="19">
        <v>2007</v>
      </c>
      <c r="AX713" s="19">
        <v>3</v>
      </c>
      <c r="AY713" s="19" t="s">
        <v>1566</v>
      </c>
      <c r="AZ713" s="19" t="s">
        <v>1567</v>
      </c>
      <c r="BA713" s="19">
        <v>2008</v>
      </c>
      <c r="BB713" t="str">
        <f>VLOOKUP(AC713,CTCwiretagcode!A$2:C$708,3,FALSE)</f>
        <v>SAM</v>
      </c>
      <c r="BC713" t="str">
        <f t="shared" si="23"/>
        <v>mix</v>
      </c>
      <c r="BD713">
        <f t="shared" si="24"/>
        <v>3</v>
      </c>
    </row>
    <row r="714" spans="1:56" x14ac:dyDescent="0.25">
      <c r="A714" s="19" t="s">
        <v>1501</v>
      </c>
      <c r="B714" s="19">
        <v>4.0999999999999996</v>
      </c>
      <c r="C714" s="19">
        <v>20140306</v>
      </c>
      <c r="D714" s="19" t="s">
        <v>41</v>
      </c>
      <c r="E714" s="19" t="s">
        <v>41</v>
      </c>
      <c r="F714" s="19">
        <v>2165691</v>
      </c>
      <c r="G714" s="19">
        <v>1</v>
      </c>
      <c r="H714" s="19">
        <v>2010</v>
      </c>
      <c r="I714" s="19">
        <v>20100902</v>
      </c>
      <c r="J714" s="19" t="s">
        <v>1501</v>
      </c>
      <c r="K714" s="19">
        <v>6</v>
      </c>
      <c r="L714" s="19">
        <v>36</v>
      </c>
      <c r="M714" s="19">
        <v>23</v>
      </c>
      <c r="N714" s="19">
        <v>49</v>
      </c>
      <c r="O714" s="19" t="s">
        <v>1502</v>
      </c>
      <c r="P714" s="19">
        <v>5</v>
      </c>
      <c r="Q714" s="19" t="s">
        <v>1518</v>
      </c>
      <c r="R714" s="19"/>
      <c r="S714" s="19">
        <v>5000</v>
      </c>
      <c r="T714" s="19" t="s">
        <v>45</v>
      </c>
      <c r="U714" s="19"/>
      <c r="V714" s="19"/>
      <c r="W714" s="19"/>
      <c r="X714" s="19">
        <v>740</v>
      </c>
      <c r="Y714" s="19">
        <v>0</v>
      </c>
      <c r="Z714" s="19">
        <v>1</v>
      </c>
      <c r="AA714" s="19" t="s">
        <v>48</v>
      </c>
      <c r="AB714" s="19">
        <v>1</v>
      </c>
      <c r="AC714" s="19">
        <v>634272</v>
      </c>
      <c r="AD714" s="19">
        <v>12</v>
      </c>
      <c r="AE714" s="19"/>
      <c r="AF714" s="19"/>
      <c r="AG714" s="19"/>
      <c r="AH714" s="19">
        <v>112791</v>
      </c>
      <c r="AI714" s="19">
        <v>1</v>
      </c>
      <c r="AJ714" s="19"/>
      <c r="AK714" s="19"/>
      <c r="AL714" s="19"/>
      <c r="AM714" s="19"/>
      <c r="AN714" s="19"/>
      <c r="AO714" s="19">
        <v>2.2400000000000002</v>
      </c>
      <c r="AP714" s="19" t="s">
        <v>1519</v>
      </c>
      <c r="AQ714" s="19" t="s">
        <v>1502</v>
      </c>
      <c r="AR714" s="19" t="s">
        <v>1540</v>
      </c>
      <c r="AS714" s="19" t="s">
        <v>1562</v>
      </c>
      <c r="AT714" s="19" t="s">
        <v>1563</v>
      </c>
      <c r="AU714" s="19" t="s">
        <v>1564</v>
      </c>
      <c r="AV714" s="19" t="s">
        <v>1565</v>
      </c>
      <c r="AW714" s="19">
        <v>2007</v>
      </c>
      <c r="AX714" s="19">
        <v>3</v>
      </c>
      <c r="AY714" s="19" t="s">
        <v>1566</v>
      </c>
      <c r="AZ714" s="19" t="s">
        <v>1567</v>
      </c>
      <c r="BA714" s="19">
        <v>2008</v>
      </c>
      <c r="BB714" t="str">
        <f>VLOOKUP(AC714,CTCwiretagcode!A$2:C$708,3,FALSE)</f>
        <v>SAM</v>
      </c>
      <c r="BC714" t="str">
        <f t="shared" si="23"/>
        <v>mix</v>
      </c>
      <c r="BD714">
        <f t="shared" si="24"/>
        <v>3</v>
      </c>
    </row>
    <row r="715" spans="1:56" x14ac:dyDescent="0.25">
      <c r="A715" s="19" t="s">
        <v>1501</v>
      </c>
      <c r="B715" s="19">
        <v>4.0999999999999996</v>
      </c>
      <c r="C715" s="19">
        <v>20140306</v>
      </c>
      <c r="D715" s="19" t="s">
        <v>41</v>
      </c>
      <c r="E715" s="19" t="s">
        <v>41</v>
      </c>
      <c r="F715" s="19">
        <v>2165693</v>
      </c>
      <c r="G715" s="19">
        <v>1</v>
      </c>
      <c r="H715" s="19">
        <v>2010</v>
      </c>
      <c r="I715" s="19">
        <v>20100902</v>
      </c>
      <c r="J715" s="19" t="s">
        <v>1501</v>
      </c>
      <c r="K715" s="19">
        <v>6</v>
      </c>
      <c r="L715" s="19">
        <v>36</v>
      </c>
      <c r="M715" s="19">
        <v>23</v>
      </c>
      <c r="N715" s="19">
        <v>49</v>
      </c>
      <c r="O715" s="19" t="s">
        <v>1502</v>
      </c>
      <c r="P715" s="19">
        <v>5</v>
      </c>
      <c r="Q715" s="19" t="s">
        <v>1518</v>
      </c>
      <c r="R715" s="19"/>
      <c r="S715" s="19">
        <v>5000</v>
      </c>
      <c r="T715" s="19" t="s">
        <v>110</v>
      </c>
      <c r="U715" s="19"/>
      <c r="V715" s="19"/>
      <c r="W715" s="19"/>
      <c r="X715" s="19">
        <v>750</v>
      </c>
      <c r="Y715" s="19">
        <v>0</v>
      </c>
      <c r="Z715" s="19">
        <v>1</v>
      </c>
      <c r="AA715" s="19" t="s">
        <v>48</v>
      </c>
      <c r="AB715" s="19">
        <v>1</v>
      </c>
      <c r="AC715" s="19">
        <v>634272</v>
      </c>
      <c r="AD715" s="19">
        <v>12</v>
      </c>
      <c r="AE715" s="19"/>
      <c r="AF715" s="19"/>
      <c r="AG715" s="19"/>
      <c r="AH715" s="19">
        <v>112791</v>
      </c>
      <c r="AI715" s="19">
        <v>1</v>
      </c>
      <c r="AJ715" s="19"/>
      <c r="AK715" s="19"/>
      <c r="AL715" s="19"/>
      <c r="AM715" s="19"/>
      <c r="AN715" s="19"/>
      <c r="AO715" s="19">
        <v>2.2400000000000002</v>
      </c>
      <c r="AP715" s="19" t="s">
        <v>1519</v>
      </c>
      <c r="AQ715" s="19" t="s">
        <v>1502</v>
      </c>
      <c r="AR715" s="19" t="s">
        <v>1540</v>
      </c>
      <c r="AS715" s="19" t="s">
        <v>1562</v>
      </c>
      <c r="AT715" s="19" t="s">
        <v>1563</v>
      </c>
      <c r="AU715" s="19" t="s">
        <v>1564</v>
      </c>
      <c r="AV715" s="19" t="s">
        <v>1565</v>
      </c>
      <c r="AW715" s="19">
        <v>2007</v>
      </c>
      <c r="AX715" s="19">
        <v>3</v>
      </c>
      <c r="AY715" s="19" t="s">
        <v>1566</v>
      </c>
      <c r="AZ715" s="19" t="s">
        <v>1567</v>
      </c>
      <c r="BA715" s="19">
        <v>2008</v>
      </c>
      <c r="BB715" t="str">
        <f>VLOOKUP(AC715,CTCwiretagcode!A$2:C$708,3,FALSE)</f>
        <v>SAM</v>
      </c>
      <c r="BC715" t="str">
        <f t="shared" si="23"/>
        <v>mix</v>
      </c>
      <c r="BD715">
        <f t="shared" si="24"/>
        <v>3</v>
      </c>
    </row>
    <row r="716" spans="1:56" x14ac:dyDescent="0.25">
      <c r="A716" s="19" t="s">
        <v>1501</v>
      </c>
      <c r="B716" s="19">
        <v>4.0999999999999996</v>
      </c>
      <c r="C716" s="19">
        <v>20140306</v>
      </c>
      <c r="D716" s="19" t="s">
        <v>41</v>
      </c>
      <c r="E716" s="19" t="s">
        <v>41</v>
      </c>
      <c r="F716" s="19">
        <v>2165707</v>
      </c>
      <c r="G716" s="19">
        <v>1</v>
      </c>
      <c r="H716" s="19">
        <v>2010</v>
      </c>
      <c r="I716" s="19">
        <v>20100902</v>
      </c>
      <c r="J716" s="19" t="s">
        <v>1501</v>
      </c>
      <c r="K716" s="19">
        <v>6</v>
      </c>
      <c r="L716" s="19">
        <v>36</v>
      </c>
      <c r="M716" s="19">
        <v>23</v>
      </c>
      <c r="N716" s="19">
        <v>49</v>
      </c>
      <c r="O716" s="19" t="s">
        <v>1502</v>
      </c>
      <c r="P716" s="19">
        <v>5</v>
      </c>
      <c r="Q716" s="19" t="s">
        <v>1518</v>
      </c>
      <c r="R716" s="19"/>
      <c r="S716" s="19">
        <v>5000</v>
      </c>
      <c r="T716" s="19" t="s">
        <v>45</v>
      </c>
      <c r="U716" s="19"/>
      <c r="V716" s="19"/>
      <c r="W716" s="19"/>
      <c r="X716" s="19">
        <v>710</v>
      </c>
      <c r="Y716" s="19">
        <v>0</v>
      </c>
      <c r="Z716" s="19">
        <v>1</v>
      </c>
      <c r="AA716" s="19" t="s">
        <v>48</v>
      </c>
      <c r="AB716" s="19">
        <v>1</v>
      </c>
      <c r="AC716" s="19">
        <v>634272</v>
      </c>
      <c r="AD716" s="19">
        <v>12</v>
      </c>
      <c r="AE716" s="19"/>
      <c r="AF716" s="19"/>
      <c r="AG716" s="19"/>
      <c r="AH716" s="19">
        <v>112791</v>
      </c>
      <c r="AI716" s="19">
        <v>1</v>
      </c>
      <c r="AJ716" s="19"/>
      <c r="AK716" s="19"/>
      <c r="AL716" s="19"/>
      <c r="AM716" s="19"/>
      <c r="AN716" s="19"/>
      <c r="AO716" s="19">
        <v>2.2400000000000002</v>
      </c>
      <c r="AP716" s="19" t="s">
        <v>1519</v>
      </c>
      <c r="AQ716" s="19" t="s">
        <v>1502</v>
      </c>
      <c r="AR716" s="19" t="s">
        <v>1540</v>
      </c>
      <c r="AS716" s="19" t="s">
        <v>1562</v>
      </c>
      <c r="AT716" s="19" t="s">
        <v>1563</v>
      </c>
      <c r="AU716" s="19" t="s">
        <v>1564</v>
      </c>
      <c r="AV716" s="19" t="s">
        <v>1565</v>
      </c>
      <c r="AW716" s="19">
        <v>2007</v>
      </c>
      <c r="AX716" s="19">
        <v>3</v>
      </c>
      <c r="AY716" s="19" t="s">
        <v>1566</v>
      </c>
      <c r="AZ716" s="19" t="s">
        <v>1567</v>
      </c>
      <c r="BA716" s="19">
        <v>2008</v>
      </c>
      <c r="BB716" t="str">
        <f>VLOOKUP(AC716,CTCwiretagcode!A$2:C$708,3,FALSE)</f>
        <v>SAM</v>
      </c>
      <c r="BC716" t="str">
        <f t="shared" si="23"/>
        <v>mix</v>
      </c>
      <c r="BD716">
        <f t="shared" si="24"/>
        <v>3</v>
      </c>
    </row>
    <row r="717" spans="1:56" x14ac:dyDescent="0.25">
      <c r="A717" s="19" t="s">
        <v>1501</v>
      </c>
      <c r="B717" s="19">
        <v>4.0999999999999996</v>
      </c>
      <c r="C717" s="19">
        <v>20140306</v>
      </c>
      <c r="D717" s="19" t="s">
        <v>41</v>
      </c>
      <c r="E717" s="19" t="s">
        <v>41</v>
      </c>
      <c r="F717" s="19">
        <v>2165330</v>
      </c>
      <c r="G717" s="19">
        <v>1</v>
      </c>
      <c r="H717" s="19">
        <v>2010</v>
      </c>
      <c r="I717" s="19">
        <v>20100914</v>
      </c>
      <c r="J717" s="19" t="s">
        <v>1501</v>
      </c>
      <c r="K717" s="19">
        <v>6</v>
      </c>
      <c r="L717" s="19">
        <v>38</v>
      </c>
      <c r="M717" s="19">
        <v>23</v>
      </c>
      <c r="N717" s="19">
        <v>19</v>
      </c>
      <c r="O717" s="19" t="s">
        <v>1502</v>
      </c>
      <c r="P717" s="19">
        <v>5</v>
      </c>
      <c r="Q717" s="19" t="s">
        <v>1503</v>
      </c>
      <c r="R717" s="19"/>
      <c r="S717" s="19">
        <v>5000</v>
      </c>
      <c r="T717" s="19" t="s">
        <v>45</v>
      </c>
      <c r="U717" s="19"/>
      <c r="V717" s="19"/>
      <c r="W717" s="19"/>
      <c r="X717" s="19">
        <v>770</v>
      </c>
      <c r="Y717" s="19">
        <v>0</v>
      </c>
      <c r="Z717" s="19">
        <v>1</v>
      </c>
      <c r="AA717" s="19" t="s">
        <v>48</v>
      </c>
      <c r="AB717" s="19">
        <v>1</v>
      </c>
      <c r="AC717" s="19">
        <v>634272</v>
      </c>
      <c r="AD717" s="19">
        <v>12</v>
      </c>
      <c r="AE717" s="19"/>
      <c r="AF717" s="19"/>
      <c r="AG717" s="19"/>
      <c r="AH717" s="19">
        <v>112779</v>
      </c>
      <c r="AI717" s="19">
        <v>1</v>
      </c>
      <c r="AJ717" s="19"/>
      <c r="AK717" s="19"/>
      <c r="AL717" s="19"/>
      <c r="AM717" s="19"/>
      <c r="AN717" s="19"/>
      <c r="AO717" s="19">
        <v>2.95</v>
      </c>
      <c r="AP717" s="19" t="s">
        <v>1504</v>
      </c>
      <c r="AQ717" s="19" t="s">
        <v>1502</v>
      </c>
      <c r="AR717" s="19" t="s">
        <v>1540</v>
      </c>
      <c r="AS717" s="19" t="s">
        <v>1562</v>
      </c>
      <c r="AT717" s="19" t="s">
        <v>1563</v>
      </c>
      <c r="AU717" s="19" t="s">
        <v>1564</v>
      </c>
      <c r="AV717" s="19" t="s">
        <v>1565</v>
      </c>
      <c r="AW717" s="19">
        <v>2007</v>
      </c>
      <c r="AX717" s="19">
        <v>3</v>
      </c>
      <c r="AY717" s="19" t="s">
        <v>1566</v>
      </c>
      <c r="AZ717" s="19" t="s">
        <v>1567</v>
      </c>
      <c r="BA717" s="19">
        <v>2008</v>
      </c>
      <c r="BB717" t="str">
        <f>VLOOKUP(AC717,CTCwiretagcode!A$2:C$708,3,FALSE)</f>
        <v>SAM</v>
      </c>
      <c r="BC717" t="str">
        <f t="shared" si="23"/>
        <v>NT</v>
      </c>
      <c r="BD717">
        <f t="shared" si="24"/>
        <v>3</v>
      </c>
    </row>
    <row r="718" spans="1:56" x14ac:dyDescent="0.25">
      <c r="A718" s="19" t="s">
        <v>1501</v>
      </c>
      <c r="B718" s="19">
        <v>4.0999999999999996</v>
      </c>
      <c r="C718" s="19">
        <v>20140306</v>
      </c>
      <c r="D718" s="19" t="s">
        <v>41</v>
      </c>
      <c r="E718" s="19" t="s">
        <v>41</v>
      </c>
      <c r="F718" s="19">
        <v>2165345</v>
      </c>
      <c r="G718" s="19">
        <v>1</v>
      </c>
      <c r="H718" s="19">
        <v>2010</v>
      </c>
      <c r="I718" s="19">
        <v>20100914</v>
      </c>
      <c r="J718" s="19" t="s">
        <v>1501</v>
      </c>
      <c r="K718" s="19">
        <v>6</v>
      </c>
      <c r="L718" s="19">
        <v>38</v>
      </c>
      <c r="M718" s="19">
        <v>23</v>
      </c>
      <c r="N718" s="19">
        <v>19</v>
      </c>
      <c r="O718" s="19" t="s">
        <v>1502</v>
      </c>
      <c r="P718" s="19">
        <v>5</v>
      </c>
      <c r="Q718" s="19" t="s">
        <v>1503</v>
      </c>
      <c r="R718" s="19"/>
      <c r="S718" s="19">
        <v>5000</v>
      </c>
      <c r="T718" s="19" t="s">
        <v>45</v>
      </c>
      <c r="U718" s="19"/>
      <c r="V718" s="19"/>
      <c r="W718" s="19"/>
      <c r="X718" s="19">
        <v>700</v>
      </c>
      <c r="Y718" s="19">
        <v>0</v>
      </c>
      <c r="Z718" s="19">
        <v>1</v>
      </c>
      <c r="AA718" s="19" t="s">
        <v>48</v>
      </c>
      <c r="AB718" s="19">
        <v>1</v>
      </c>
      <c r="AC718" s="19">
        <v>634272</v>
      </c>
      <c r="AD718" s="19">
        <v>12</v>
      </c>
      <c r="AE718" s="19"/>
      <c r="AF718" s="19"/>
      <c r="AG718" s="19"/>
      <c r="AH718" s="19">
        <v>112779</v>
      </c>
      <c r="AI718" s="19">
        <v>1</v>
      </c>
      <c r="AJ718" s="19"/>
      <c r="AK718" s="19"/>
      <c r="AL718" s="19"/>
      <c r="AM718" s="19"/>
      <c r="AN718" s="19"/>
      <c r="AO718" s="19">
        <v>2.95</v>
      </c>
      <c r="AP718" s="19" t="s">
        <v>1504</v>
      </c>
      <c r="AQ718" s="19" t="s">
        <v>1502</v>
      </c>
      <c r="AR718" s="19" t="s">
        <v>1540</v>
      </c>
      <c r="AS718" s="19" t="s">
        <v>1562</v>
      </c>
      <c r="AT718" s="19" t="s">
        <v>1563</v>
      </c>
      <c r="AU718" s="19" t="s">
        <v>1564</v>
      </c>
      <c r="AV718" s="19" t="s">
        <v>1565</v>
      </c>
      <c r="AW718" s="19">
        <v>2007</v>
      </c>
      <c r="AX718" s="19">
        <v>3</v>
      </c>
      <c r="AY718" s="19" t="s">
        <v>1566</v>
      </c>
      <c r="AZ718" s="19" t="s">
        <v>1567</v>
      </c>
      <c r="BA718" s="19">
        <v>2008</v>
      </c>
      <c r="BB718" t="str">
        <f>VLOOKUP(AC718,CTCwiretagcode!A$2:C$708,3,FALSE)</f>
        <v>SAM</v>
      </c>
      <c r="BC718" t="str">
        <f t="shared" si="23"/>
        <v>NT</v>
      </c>
      <c r="BD718">
        <f t="shared" si="24"/>
        <v>3</v>
      </c>
    </row>
    <row r="719" spans="1:56" x14ac:dyDescent="0.25">
      <c r="A719" s="19" t="s">
        <v>1501</v>
      </c>
      <c r="B719" s="19">
        <v>4.0999999999999996</v>
      </c>
      <c r="C719" s="19">
        <v>20140306</v>
      </c>
      <c r="D719" s="19" t="s">
        <v>41</v>
      </c>
      <c r="E719" s="19" t="s">
        <v>41</v>
      </c>
      <c r="F719" s="19">
        <v>2165397</v>
      </c>
      <c r="G719" s="19">
        <v>1</v>
      </c>
      <c r="H719" s="19">
        <v>2010</v>
      </c>
      <c r="I719" s="19">
        <v>20100914</v>
      </c>
      <c r="J719" s="19" t="s">
        <v>1501</v>
      </c>
      <c r="K719" s="19">
        <v>6</v>
      </c>
      <c r="L719" s="19">
        <v>38</v>
      </c>
      <c r="M719" s="19">
        <v>23</v>
      </c>
      <c r="N719" s="19">
        <v>19</v>
      </c>
      <c r="O719" s="19" t="s">
        <v>1502</v>
      </c>
      <c r="P719" s="19">
        <v>5</v>
      </c>
      <c r="Q719" s="19" t="s">
        <v>1503</v>
      </c>
      <c r="R719" s="19"/>
      <c r="S719" s="19">
        <v>5000</v>
      </c>
      <c r="T719" s="19" t="s">
        <v>45</v>
      </c>
      <c r="U719" s="19"/>
      <c r="V719" s="19"/>
      <c r="W719" s="19"/>
      <c r="X719" s="19">
        <v>770</v>
      </c>
      <c r="Y719" s="19">
        <v>0</v>
      </c>
      <c r="Z719" s="19">
        <v>1</v>
      </c>
      <c r="AA719" s="19" t="s">
        <v>48</v>
      </c>
      <c r="AB719" s="19">
        <v>1</v>
      </c>
      <c r="AC719" s="19">
        <v>634272</v>
      </c>
      <c r="AD719" s="19">
        <v>12</v>
      </c>
      <c r="AE719" s="19"/>
      <c r="AF719" s="19"/>
      <c r="AG719" s="19"/>
      <c r="AH719" s="19">
        <v>112779</v>
      </c>
      <c r="AI719" s="19">
        <v>1</v>
      </c>
      <c r="AJ719" s="19"/>
      <c r="AK719" s="19"/>
      <c r="AL719" s="19"/>
      <c r="AM719" s="19"/>
      <c r="AN719" s="19"/>
      <c r="AO719" s="19">
        <v>2.95</v>
      </c>
      <c r="AP719" s="19" t="s">
        <v>1504</v>
      </c>
      <c r="AQ719" s="19" t="s">
        <v>1502</v>
      </c>
      <c r="AR719" s="19" t="s">
        <v>1540</v>
      </c>
      <c r="AS719" s="19" t="s">
        <v>1562</v>
      </c>
      <c r="AT719" s="19" t="s">
        <v>1563</v>
      </c>
      <c r="AU719" s="19" t="s">
        <v>1564</v>
      </c>
      <c r="AV719" s="19" t="s">
        <v>1565</v>
      </c>
      <c r="AW719" s="19">
        <v>2007</v>
      </c>
      <c r="AX719" s="19">
        <v>3</v>
      </c>
      <c r="AY719" s="19" t="s">
        <v>1566</v>
      </c>
      <c r="AZ719" s="19" t="s">
        <v>1567</v>
      </c>
      <c r="BA719" s="19">
        <v>2008</v>
      </c>
      <c r="BB719" t="str">
        <f>VLOOKUP(AC719,CTCwiretagcode!A$2:C$708,3,FALSE)</f>
        <v>SAM</v>
      </c>
      <c r="BC719" t="str">
        <f t="shared" si="23"/>
        <v>NT</v>
      </c>
      <c r="BD719">
        <f t="shared" si="24"/>
        <v>3</v>
      </c>
    </row>
    <row r="720" spans="1:56" x14ac:dyDescent="0.25">
      <c r="A720" s="19" t="s">
        <v>1501</v>
      </c>
      <c r="B720" s="19">
        <v>4.0999999999999996</v>
      </c>
      <c r="C720" s="19">
        <v>20140306</v>
      </c>
      <c r="D720" s="19" t="s">
        <v>41</v>
      </c>
      <c r="E720" s="19" t="s">
        <v>41</v>
      </c>
      <c r="F720" s="19">
        <v>2165412</v>
      </c>
      <c r="G720" s="19">
        <v>1</v>
      </c>
      <c r="H720" s="19">
        <v>2010</v>
      </c>
      <c r="I720" s="19">
        <v>20100914</v>
      </c>
      <c r="J720" s="19" t="s">
        <v>1501</v>
      </c>
      <c r="K720" s="19">
        <v>6</v>
      </c>
      <c r="L720" s="19">
        <v>38</v>
      </c>
      <c r="M720" s="19">
        <v>23</v>
      </c>
      <c r="N720" s="19">
        <v>19</v>
      </c>
      <c r="O720" s="19" t="s">
        <v>1502</v>
      </c>
      <c r="P720" s="19">
        <v>5</v>
      </c>
      <c r="Q720" s="19" t="s">
        <v>1503</v>
      </c>
      <c r="R720" s="19"/>
      <c r="S720" s="19">
        <v>5000</v>
      </c>
      <c r="T720" s="19" t="s">
        <v>45</v>
      </c>
      <c r="U720" s="19"/>
      <c r="V720" s="19"/>
      <c r="W720" s="19"/>
      <c r="X720" s="19">
        <v>700</v>
      </c>
      <c r="Y720" s="19">
        <v>0</v>
      </c>
      <c r="Z720" s="19">
        <v>1</v>
      </c>
      <c r="AA720" s="19" t="s">
        <v>48</v>
      </c>
      <c r="AB720" s="19">
        <v>1</v>
      </c>
      <c r="AC720" s="19">
        <v>634272</v>
      </c>
      <c r="AD720" s="19">
        <v>12</v>
      </c>
      <c r="AE720" s="19"/>
      <c r="AF720" s="19"/>
      <c r="AG720" s="19"/>
      <c r="AH720" s="19">
        <v>112779</v>
      </c>
      <c r="AI720" s="19">
        <v>1</v>
      </c>
      <c r="AJ720" s="19"/>
      <c r="AK720" s="19"/>
      <c r="AL720" s="19"/>
      <c r="AM720" s="19"/>
      <c r="AN720" s="19"/>
      <c r="AO720" s="19">
        <v>2.95</v>
      </c>
      <c r="AP720" s="19" t="s">
        <v>1504</v>
      </c>
      <c r="AQ720" s="19" t="s">
        <v>1502</v>
      </c>
      <c r="AR720" s="19" t="s">
        <v>1540</v>
      </c>
      <c r="AS720" s="19" t="s">
        <v>1562</v>
      </c>
      <c r="AT720" s="19" t="s">
        <v>1563</v>
      </c>
      <c r="AU720" s="19" t="s">
        <v>1564</v>
      </c>
      <c r="AV720" s="19" t="s">
        <v>1565</v>
      </c>
      <c r="AW720" s="19">
        <v>2007</v>
      </c>
      <c r="AX720" s="19">
        <v>3</v>
      </c>
      <c r="AY720" s="19" t="s">
        <v>1566</v>
      </c>
      <c r="AZ720" s="19" t="s">
        <v>1567</v>
      </c>
      <c r="BA720" s="19">
        <v>2008</v>
      </c>
      <c r="BB720" t="str">
        <f>VLOOKUP(AC720,CTCwiretagcode!A$2:C$708,3,FALSE)</f>
        <v>SAM</v>
      </c>
      <c r="BC720" t="str">
        <f t="shared" si="23"/>
        <v>NT</v>
      </c>
      <c r="BD720">
        <f t="shared" si="24"/>
        <v>3</v>
      </c>
    </row>
    <row r="721" spans="1:56" x14ac:dyDescent="0.25">
      <c r="A721" s="19" t="s">
        <v>1501</v>
      </c>
      <c r="B721" s="19">
        <v>4.0999999999999996</v>
      </c>
      <c r="C721" s="19">
        <v>20140306</v>
      </c>
      <c r="D721" s="19" t="s">
        <v>41</v>
      </c>
      <c r="E721" s="19" t="s">
        <v>41</v>
      </c>
      <c r="F721" s="19">
        <v>2165666</v>
      </c>
      <c r="G721" s="19">
        <v>1</v>
      </c>
      <c r="H721" s="19">
        <v>2010</v>
      </c>
      <c r="I721" s="19">
        <v>20100824</v>
      </c>
      <c r="J721" s="19" t="s">
        <v>1501</v>
      </c>
      <c r="K721" s="19">
        <v>6</v>
      </c>
      <c r="L721" s="19">
        <v>35</v>
      </c>
      <c r="M721" s="19">
        <v>23</v>
      </c>
      <c r="N721" s="19">
        <v>17</v>
      </c>
      <c r="O721" s="19" t="s">
        <v>1502</v>
      </c>
      <c r="P721" s="19">
        <v>5</v>
      </c>
      <c r="Q721" s="19" t="s">
        <v>1518</v>
      </c>
      <c r="R721" s="19"/>
      <c r="S721" s="19">
        <v>5000</v>
      </c>
      <c r="T721" s="19" t="s">
        <v>45</v>
      </c>
      <c r="U721" s="19"/>
      <c r="V721" s="19"/>
      <c r="W721" s="19"/>
      <c r="X721" s="19">
        <v>810</v>
      </c>
      <c r="Y721" s="19">
        <v>0</v>
      </c>
      <c r="Z721" s="19">
        <v>1</v>
      </c>
      <c r="AA721" s="19" t="s">
        <v>48</v>
      </c>
      <c r="AB721" s="19">
        <v>1</v>
      </c>
      <c r="AC721" s="19">
        <v>634272</v>
      </c>
      <c r="AD721" s="19">
        <v>12</v>
      </c>
      <c r="AE721" s="19"/>
      <c r="AF721" s="19"/>
      <c r="AG721" s="19"/>
      <c r="AH721" s="19">
        <v>112790</v>
      </c>
      <c r="AI721" s="19">
        <v>1</v>
      </c>
      <c r="AJ721" s="19"/>
      <c r="AK721" s="19"/>
      <c r="AL721" s="19"/>
      <c r="AM721" s="19"/>
      <c r="AN721" s="19"/>
      <c r="AO721" s="19">
        <v>3.81</v>
      </c>
      <c r="AP721" s="19" t="s">
        <v>1519</v>
      </c>
      <c r="AQ721" s="19" t="s">
        <v>1502</v>
      </c>
      <c r="AR721" s="19" t="s">
        <v>1540</v>
      </c>
      <c r="AS721" s="19" t="s">
        <v>1562</v>
      </c>
      <c r="AT721" s="19" t="s">
        <v>1563</v>
      </c>
      <c r="AU721" s="19" t="s">
        <v>1564</v>
      </c>
      <c r="AV721" s="19" t="s">
        <v>1565</v>
      </c>
      <c r="AW721" s="19">
        <v>2007</v>
      </c>
      <c r="AX721" s="19">
        <v>3</v>
      </c>
      <c r="AY721" s="19" t="s">
        <v>1566</v>
      </c>
      <c r="AZ721" s="19" t="s">
        <v>1567</v>
      </c>
      <c r="BA721" s="19">
        <v>2008</v>
      </c>
      <c r="BB721" t="str">
        <f>VLOOKUP(AC721,CTCwiretagcode!A$2:C$708,3,FALSE)</f>
        <v>SAM</v>
      </c>
      <c r="BC721" t="str">
        <f t="shared" si="23"/>
        <v>Tr</v>
      </c>
      <c r="BD721">
        <f t="shared" si="24"/>
        <v>3</v>
      </c>
    </row>
    <row r="722" spans="1:56" x14ac:dyDescent="0.25">
      <c r="A722" s="19" t="s">
        <v>1501</v>
      </c>
      <c r="B722" s="19">
        <v>4.0999999999999996</v>
      </c>
      <c r="C722" s="19">
        <v>20140306</v>
      </c>
      <c r="D722" s="19" t="s">
        <v>41</v>
      </c>
      <c r="E722" s="19" t="s">
        <v>41</v>
      </c>
      <c r="F722" s="19">
        <v>2165667</v>
      </c>
      <c r="G722" s="19">
        <v>1</v>
      </c>
      <c r="H722" s="19">
        <v>2010</v>
      </c>
      <c r="I722" s="19">
        <v>20100824</v>
      </c>
      <c r="J722" s="19" t="s">
        <v>1501</v>
      </c>
      <c r="K722" s="19">
        <v>6</v>
      </c>
      <c r="L722" s="19">
        <v>35</v>
      </c>
      <c r="M722" s="19">
        <v>23</v>
      </c>
      <c r="N722" s="19">
        <v>17</v>
      </c>
      <c r="O722" s="19" t="s">
        <v>1502</v>
      </c>
      <c r="P722" s="19">
        <v>5</v>
      </c>
      <c r="Q722" s="19" t="s">
        <v>1518</v>
      </c>
      <c r="R722" s="19"/>
      <c r="S722" s="19">
        <v>5000</v>
      </c>
      <c r="T722" s="19" t="s">
        <v>45</v>
      </c>
      <c r="U722" s="19"/>
      <c r="V722" s="19"/>
      <c r="W722" s="19"/>
      <c r="X722" s="19">
        <v>660</v>
      </c>
      <c r="Y722" s="19">
        <v>0</v>
      </c>
      <c r="Z722" s="19">
        <v>1</v>
      </c>
      <c r="AA722" s="19" t="s">
        <v>48</v>
      </c>
      <c r="AB722" s="19">
        <v>1</v>
      </c>
      <c r="AC722" s="19">
        <v>634272</v>
      </c>
      <c r="AD722" s="19">
        <v>12</v>
      </c>
      <c r="AE722" s="19"/>
      <c r="AF722" s="19"/>
      <c r="AG722" s="19"/>
      <c r="AH722" s="19">
        <v>112790</v>
      </c>
      <c r="AI722" s="19">
        <v>1</v>
      </c>
      <c r="AJ722" s="19"/>
      <c r="AK722" s="19"/>
      <c r="AL722" s="19"/>
      <c r="AM722" s="19"/>
      <c r="AN722" s="19"/>
      <c r="AO722" s="19">
        <v>3.81</v>
      </c>
      <c r="AP722" s="19" t="s">
        <v>1519</v>
      </c>
      <c r="AQ722" s="19" t="s">
        <v>1502</v>
      </c>
      <c r="AR722" s="19" t="s">
        <v>1540</v>
      </c>
      <c r="AS722" s="19" t="s">
        <v>1562</v>
      </c>
      <c r="AT722" s="19" t="s">
        <v>1563</v>
      </c>
      <c r="AU722" s="19" t="s">
        <v>1564</v>
      </c>
      <c r="AV722" s="19" t="s">
        <v>1565</v>
      </c>
      <c r="AW722" s="19">
        <v>2007</v>
      </c>
      <c r="AX722" s="19">
        <v>3</v>
      </c>
      <c r="AY722" s="19" t="s">
        <v>1566</v>
      </c>
      <c r="AZ722" s="19" t="s">
        <v>1567</v>
      </c>
      <c r="BA722" s="19">
        <v>2008</v>
      </c>
      <c r="BB722" t="str">
        <f>VLOOKUP(AC722,CTCwiretagcode!A$2:C$708,3,FALSE)</f>
        <v>SAM</v>
      </c>
      <c r="BC722" t="str">
        <f t="shared" si="23"/>
        <v>Tr</v>
      </c>
      <c r="BD722">
        <f t="shared" si="24"/>
        <v>3</v>
      </c>
    </row>
    <row r="723" spans="1:56" x14ac:dyDescent="0.25">
      <c r="A723" s="19" t="s">
        <v>1501</v>
      </c>
      <c r="B723" s="19">
        <v>4.0999999999999996</v>
      </c>
      <c r="C723" s="19">
        <v>20140306</v>
      </c>
      <c r="D723" s="19" t="s">
        <v>41</v>
      </c>
      <c r="E723" s="19" t="s">
        <v>41</v>
      </c>
      <c r="F723" s="19">
        <v>2165670</v>
      </c>
      <c r="G723" s="19">
        <v>1</v>
      </c>
      <c r="H723" s="19">
        <v>2010</v>
      </c>
      <c r="I723" s="19">
        <v>20100824</v>
      </c>
      <c r="J723" s="19" t="s">
        <v>1501</v>
      </c>
      <c r="K723" s="19">
        <v>6</v>
      </c>
      <c r="L723" s="19">
        <v>35</v>
      </c>
      <c r="M723" s="19">
        <v>23</v>
      </c>
      <c r="N723" s="19">
        <v>17</v>
      </c>
      <c r="O723" s="19" t="s">
        <v>1502</v>
      </c>
      <c r="P723" s="19">
        <v>5</v>
      </c>
      <c r="Q723" s="19" t="s">
        <v>1518</v>
      </c>
      <c r="R723" s="19"/>
      <c r="S723" s="19">
        <v>5000</v>
      </c>
      <c r="T723" s="19" t="s">
        <v>110</v>
      </c>
      <c r="U723" s="19"/>
      <c r="V723" s="19"/>
      <c r="W723" s="19"/>
      <c r="X723" s="19">
        <v>810</v>
      </c>
      <c r="Y723" s="19">
        <v>0</v>
      </c>
      <c r="Z723" s="19">
        <v>1</v>
      </c>
      <c r="AA723" s="19" t="s">
        <v>48</v>
      </c>
      <c r="AB723" s="19">
        <v>1</v>
      </c>
      <c r="AC723" s="19">
        <v>634272</v>
      </c>
      <c r="AD723" s="19">
        <v>12</v>
      </c>
      <c r="AE723" s="19"/>
      <c r="AF723" s="19"/>
      <c r="AG723" s="19"/>
      <c r="AH723" s="19">
        <v>112790</v>
      </c>
      <c r="AI723" s="19">
        <v>1</v>
      </c>
      <c r="AJ723" s="19"/>
      <c r="AK723" s="19"/>
      <c r="AL723" s="19"/>
      <c r="AM723" s="19"/>
      <c r="AN723" s="19"/>
      <c r="AO723" s="19">
        <v>3.81</v>
      </c>
      <c r="AP723" s="19" t="s">
        <v>1519</v>
      </c>
      <c r="AQ723" s="19" t="s">
        <v>1502</v>
      </c>
      <c r="AR723" s="19" t="s">
        <v>1540</v>
      </c>
      <c r="AS723" s="19" t="s">
        <v>1562</v>
      </c>
      <c r="AT723" s="19" t="s">
        <v>1563</v>
      </c>
      <c r="AU723" s="19" t="s">
        <v>1564</v>
      </c>
      <c r="AV723" s="19" t="s">
        <v>1565</v>
      </c>
      <c r="AW723" s="19">
        <v>2007</v>
      </c>
      <c r="AX723" s="19">
        <v>3</v>
      </c>
      <c r="AY723" s="19" t="s">
        <v>1566</v>
      </c>
      <c r="AZ723" s="19" t="s">
        <v>1567</v>
      </c>
      <c r="BA723" s="19">
        <v>2008</v>
      </c>
      <c r="BB723" t="str">
        <f>VLOOKUP(AC723,CTCwiretagcode!A$2:C$708,3,FALSE)</f>
        <v>SAM</v>
      </c>
      <c r="BC723" t="str">
        <f t="shared" si="23"/>
        <v>Tr</v>
      </c>
      <c r="BD723">
        <f t="shared" si="24"/>
        <v>3</v>
      </c>
    </row>
    <row r="724" spans="1:56" x14ac:dyDescent="0.25">
      <c r="A724" s="19" t="s">
        <v>1501</v>
      </c>
      <c r="B724" s="19">
        <v>4.0999999999999996</v>
      </c>
      <c r="C724" s="19">
        <v>20140306</v>
      </c>
      <c r="D724" s="19" t="s">
        <v>41</v>
      </c>
      <c r="E724" s="19" t="s">
        <v>41</v>
      </c>
      <c r="F724" s="19">
        <v>2166053</v>
      </c>
      <c r="G724" s="19">
        <v>1</v>
      </c>
      <c r="H724" s="19">
        <v>2010</v>
      </c>
      <c r="I724" s="19">
        <v>20100902</v>
      </c>
      <c r="J724" s="19" t="s">
        <v>1501</v>
      </c>
      <c r="K724" s="19">
        <v>6</v>
      </c>
      <c r="L724" s="19">
        <v>36</v>
      </c>
      <c r="M724" s="19">
        <v>23</v>
      </c>
      <c r="N724" s="19">
        <v>49</v>
      </c>
      <c r="O724" s="19" t="s">
        <v>1502</v>
      </c>
      <c r="P724" s="19">
        <v>5</v>
      </c>
      <c r="Q724" s="19" t="s">
        <v>1518</v>
      </c>
      <c r="R724" s="19"/>
      <c r="S724" s="19">
        <v>5000</v>
      </c>
      <c r="T724" s="19" t="s">
        <v>45</v>
      </c>
      <c r="U724" s="19"/>
      <c r="V724" s="19"/>
      <c r="W724" s="19"/>
      <c r="X724" s="19">
        <v>800</v>
      </c>
      <c r="Y724" s="19">
        <v>0</v>
      </c>
      <c r="Z724" s="19">
        <v>1</v>
      </c>
      <c r="AA724" s="19" t="s">
        <v>48</v>
      </c>
      <c r="AB724" s="19">
        <v>1</v>
      </c>
      <c r="AC724" s="19">
        <v>634272</v>
      </c>
      <c r="AD724" s="19">
        <v>12</v>
      </c>
      <c r="AE724" s="19"/>
      <c r="AF724" s="19"/>
      <c r="AG724" s="19"/>
      <c r="AH724" s="19">
        <v>112791</v>
      </c>
      <c r="AI724" s="19">
        <v>1</v>
      </c>
      <c r="AJ724" s="19"/>
      <c r="AK724" s="19"/>
      <c r="AL724" s="19"/>
      <c r="AM724" s="19"/>
      <c r="AN724" s="19"/>
      <c r="AO724" s="19">
        <v>2.2400000000000002</v>
      </c>
      <c r="AP724" s="19" t="s">
        <v>1519</v>
      </c>
      <c r="AQ724" s="19" t="s">
        <v>1502</v>
      </c>
      <c r="AR724" s="19" t="s">
        <v>1540</v>
      </c>
      <c r="AS724" s="19" t="s">
        <v>1562</v>
      </c>
      <c r="AT724" s="19" t="s">
        <v>1563</v>
      </c>
      <c r="AU724" s="19" t="s">
        <v>1564</v>
      </c>
      <c r="AV724" s="19" t="s">
        <v>1565</v>
      </c>
      <c r="AW724" s="19">
        <v>2007</v>
      </c>
      <c r="AX724" s="19">
        <v>3</v>
      </c>
      <c r="AY724" s="19" t="s">
        <v>1566</v>
      </c>
      <c r="AZ724" s="19" t="s">
        <v>1567</v>
      </c>
      <c r="BA724" s="19">
        <v>2008</v>
      </c>
      <c r="BB724" t="str">
        <f>VLOOKUP(AC724,CTCwiretagcode!A$2:C$708,3,FALSE)</f>
        <v>SAM</v>
      </c>
      <c r="BC724" t="str">
        <f t="shared" si="23"/>
        <v>mix</v>
      </c>
      <c r="BD724">
        <f t="shared" si="24"/>
        <v>3</v>
      </c>
    </row>
    <row r="725" spans="1:56" x14ac:dyDescent="0.25">
      <c r="A725" s="19" t="s">
        <v>1501</v>
      </c>
      <c r="B725" s="19">
        <v>4.0999999999999996</v>
      </c>
      <c r="C725" s="19">
        <v>20140306</v>
      </c>
      <c r="D725" s="19" t="s">
        <v>41</v>
      </c>
      <c r="E725" s="19" t="s">
        <v>41</v>
      </c>
      <c r="F725" s="19">
        <v>2166059</v>
      </c>
      <c r="G725" s="19">
        <v>1</v>
      </c>
      <c r="H725" s="19">
        <v>2010</v>
      </c>
      <c r="I725" s="19">
        <v>20100902</v>
      </c>
      <c r="J725" s="19" t="s">
        <v>1501</v>
      </c>
      <c r="K725" s="19">
        <v>6</v>
      </c>
      <c r="L725" s="19">
        <v>36</v>
      </c>
      <c r="M725" s="19">
        <v>23</v>
      </c>
      <c r="N725" s="19">
        <v>49</v>
      </c>
      <c r="O725" s="19" t="s">
        <v>1502</v>
      </c>
      <c r="P725" s="19">
        <v>5</v>
      </c>
      <c r="Q725" s="19" t="s">
        <v>1518</v>
      </c>
      <c r="R725" s="19"/>
      <c r="S725" s="19">
        <v>5000</v>
      </c>
      <c r="T725" s="19" t="s">
        <v>45</v>
      </c>
      <c r="U725" s="19"/>
      <c r="V725" s="19"/>
      <c r="W725" s="19"/>
      <c r="X725" s="19">
        <v>860</v>
      </c>
      <c r="Y725" s="19">
        <v>0</v>
      </c>
      <c r="Z725" s="19">
        <v>1</v>
      </c>
      <c r="AA725" s="19" t="s">
        <v>48</v>
      </c>
      <c r="AB725" s="19">
        <v>1</v>
      </c>
      <c r="AC725" s="19">
        <v>634272</v>
      </c>
      <c r="AD725" s="19">
        <v>12</v>
      </c>
      <c r="AE725" s="19"/>
      <c r="AF725" s="19"/>
      <c r="AG725" s="19"/>
      <c r="AH725" s="19">
        <v>112791</v>
      </c>
      <c r="AI725" s="19">
        <v>1</v>
      </c>
      <c r="AJ725" s="19"/>
      <c r="AK725" s="19"/>
      <c r="AL725" s="19"/>
      <c r="AM725" s="19"/>
      <c r="AN725" s="19"/>
      <c r="AO725" s="19">
        <v>2.2400000000000002</v>
      </c>
      <c r="AP725" s="19" t="s">
        <v>1519</v>
      </c>
      <c r="AQ725" s="19" t="s">
        <v>1502</v>
      </c>
      <c r="AR725" s="19" t="s">
        <v>1540</v>
      </c>
      <c r="AS725" s="19" t="s">
        <v>1562</v>
      </c>
      <c r="AT725" s="19" t="s">
        <v>1563</v>
      </c>
      <c r="AU725" s="19" t="s">
        <v>1564</v>
      </c>
      <c r="AV725" s="19" t="s">
        <v>1565</v>
      </c>
      <c r="AW725" s="19">
        <v>2007</v>
      </c>
      <c r="AX725" s="19">
        <v>3</v>
      </c>
      <c r="AY725" s="19" t="s">
        <v>1566</v>
      </c>
      <c r="AZ725" s="19" t="s">
        <v>1567</v>
      </c>
      <c r="BA725" s="19">
        <v>2008</v>
      </c>
      <c r="BB725" t="str">
        <f>VLOOKUP(AC725,CTCwiretagcode!A$2:C$708,3,FALSE)</f>
        <v>SAM</v>
      </c>
      <c r="BC725" t="str">
        <f t="shared" si="23"/>
        <v>mix</v>
      </c>
      <c r="BD725">
        <f t="shared" si="24"/>
        <v>3</v>
      </c>
    </row>
    <row r="726" spans="1:56" x14ac:dyDescent="0.25">
      <c r="A726" s="19" t="s">
        <v>1501</v>
      </c>
      <c r="B726" s="19">
        <v>4.0999999999999996</v>
      </c>
      <c r="C726" s="19">
        <v>20140306</v>
      </c>
      <c r="D726" s="19" t="s">
        <v>41</v>
      </c>
      <c r="E726" s="19" t="s">
        <v>41</v>
      </c>
      <c r="F726" s="19">
        <v>2166063</v>
      </c>
      <c r="G726" s="19">
        <v>1</v>
      </c>
      <c r="H726" s="19">
        <v>2010</v>
      </c>
      <c r="I726" s="19">
        <v>20100902</v>
      </c>
      <c r="J726" s="19" t="s">
        <v>1501</v>
      </c>
      <c r="K726" s="19">
        <v>6</v>
      </c>
      <c r="L726" s="19">
        <v>36</v>
      </c>
      <c r="M726" s="19">
        <v>23</v>
      </c>
      <c r="N726" s="19">
        <v>49</v>
      </c>
      <c r="O726" s="19" t="s">
        <v>1502</v>
      </c>
      <c r="P726" s="19">
        <v>5</v>
      </c>
      <c r="Q726" s="19" t="s">
        <v>1518</v>
      </c>
      <c r="R726" s="19"/>
      <c r="S726" s="19">
        <v>5000</v>
      </c>
      <c r="T726" s="19" t="s">
        <v>110</v>
      </c>
      <c r="U726" s="19"/>
      <c r="V726" s="19"/>
      <c r="W726" s="19"/>
      <c r="X726" s="19">
        <v>750</v>
      </c>
      <c r="Y726" s="19">
        <v>0</v>
      </c>
      <c r="Z726" s="19">
        <v>1</v>
      </c>
      <c r="AA726" s="19" t="s">
        <v>48</v>
      </c>
      <c r="AB726" s="19">
        <v>1</v>
      </c>
      <c r="AC726" s="19">
        <v>634272</v>
      </c>
      <c r="AD726" s="19">
        <v>12</v>
      </c>
      <c r="AE726" s="19"/>
      <c r="AF726" s="19"/>
      <c r="AG726" s="19"/>
      <c r="AH726" s="19">
        <v>112791</v>
      </c>
      <c r="AI726" s="19">
        <v>1</v>
      </c>
      <c r="AJ726" s="19"/>
      <c r="AK726" s="19"/>
      <c r="AL726" s="19"/>
      <c r="AM726" s="19"/>
      <c r="AN726" s="19"/>
      <c r="AO726" s="19">
        <v>2.2400000000000002</v>
      </c>
      <c r="AP726" s="19" t="s">
        <v>1519</v>
      </c>
      <c r="AQ726" s="19" t="s">
        <v>1502</v>
      </c>
      <c r="AR726" s="19" t="s">
        <v>1540</v>
      </c>
      <c r="AS726" s="19" t="s">
        <v>1562</v>
      </c>
      <c r="AT726" s="19" t="s">
        <v>1563</v>
      </c>
      <c r="AU726" s="19" t="s">
        <v>1564</v>
      </c>
      <c r="AV726" s="19" t="s">
        <v>1565</v>
      </c>
      <c r="AW726" s="19">
        <v>2007</v>
      </c>
      <c r="AX726" s="19">
        <v>3</v>
      </c>
      <c r="AY726" s="19" t="s">
        <v>1566</v>
      </c>
      <c r="AZ726" s="19" t="s">
        <v>1567</v>
      </c>
      <c r="BA726" s="19">
        <v>2008</v>
      </c>
      <c r="BB726" t="str">
        <f>VLOOKUP(AC726,CTCwiretagcode!A$2:C$708,3,FALSE)</f>
        <v>SAM</v>
      </c>
      <c r="BC726" t="str">
        <f t="shared" si="23"/>
        <v>mix</v>
      </c>
      <c r="BD726">
        <f t="shared" si="24"/>
        <v>3</v>
      </c>
    </row>
    <row r="727" spans="1:56" x14ac:dyDescent="0.25">
      <c r="A727" s="19" t="s">
        <v>1501</v>
      </c>
      <c r="B727" s="19">
        <v>4.0999999999999996</v>
      </c>
      <c r="C727" s="19">
        <v>20140306</v>
      </c>
      <c r="D727" s="19" t="s">
        <v>41</v>
      </c>
      <c r="E727" s="19" t="s">
        <v>41</v>
      </c>
      <c r="F727" s="19">
        <v>2165671</v>
      </c>
      <c r="G727" s="19">
        <v>1</v>
      </c>
      <c r="H727" s="19">
        <v>2010</v>
      </c>
      <c r="I727" s="19">
        <v>20100824</v>
      </c>
      <c r="J727" s="19" t="s">
        <v>1501</v>
      </c>
      <c r="K727" s="19">
        <v>6</v>
      </c>
      <c r="L727" s="19">
        <v>35</v>
      </c>
      <c r="M727" s="19">
        <v>23</v>
      </c>
      <c r="N727" s="19">
        <v>17</v>
      </c>
      <c r="O727" s="19" t="s">
        <v>1502</v>
      </c>
      <c r="P727" s="19">
        <v>5</v>
      </c>
      <c r="Q727" s="19" t="s">
        <v>1518</v>
      </c>
      <c r="R727" s="19"/>
      <c r="S727" s="19">
        <v>5000</v>
      </c>
      <c r="T727" s="19" t="s">
        <v>45</v>
      </c>
      <c r="U727" s="19"/>
      <c r="V727" s="19"/>
      <c r="W727" s="19"/>
      <c r="X727" s="19">
        <v>810</v>
      </c>
      <c r="Y727" s="19">
        <v>0</v>
      </c>
      <c r="Z727" s="19">
        <v>1</v>
      </c>
      <c r="AA727" s="19" t="s">
        <v>48</v>
      </c>
      <c r="AB727" s="19">
        <v>1</v>
      </c>
      <c r="AC727" s="19">
        <v>634272</v>
      </c>
      <c r="AD727" s="19">
        <v>12</v>
      </c>
      <c r="AE727" s="19"/>
      <c r="AF727" s="19"/>
      <c r="AG727" s="19"/>
      <c r="AH727" s="19">
        <v>112790</v>
      </c>
      <c r="AI727" s="19">
        <v>1</v>
      </c>
      <c r="AJ727" s="19"/>
      <c r="AK727" s="19"/>
      <c r="AL727" s="19"/>
      <c r="AM727" s="19"/>
      <c r="AN727" s="19"/>
      <c r="AO727" s="19">
        <v>3.81</v>
      </c>
      <c r="AP727" s="19" t="s">
        <v>1519</v>
      </c>
      <c r="AQ727" s="19" t="s">
        <v>1502</v>
      </c>
      <c r="AR727" s="19" t="s">
        <v>1540</v>
      </c>
      <c r="AS727" s="19" t="s">
        <v>1562</v>
      </c>
      <c r="AT727" s="19" t="s">
        <v>1563</v>
      </c>
      <c r="AU727" s="19" t="s">
        <v>1564</v>
      </c>
      <c r="AV727" s="19" t="s">
        <v>1565</v>
      </c>
      <c r="AW727" s="19">
        <v>2007</v>
      </c>
      <c r="AX727" s="19">
        <v>3</v>
      </c>
      <c r="AY727" s="19" t="s">
        <v>1566</v>
      </c>
      <c r="AZ727" s="19" t="s">
        <v>1567</v>
      </c>
      <c r="BA727" s="19">
        <v>2008</v>
      </c>
      <c r="BB727" t="str">
        <f>VLOOKUP(AC727,CTCwiretagcode!A$2:C$708,3,FALSE)</f>
        <v>SAM</v>
      </c>
      <c r="BC727" t="str">
        <f t="shared" si="23"/>
        <v>Tr</v>
      </c>
      <c r="BD727">
        <f t="shared" si="24"/>
        <v>3</v>
      </c>
    </row>
    <row r="728" spans="1:56" x14ac:dyDescent="0.25">
      <c r="A728" s="19" t="s">
        <v>1501</v>
      </c>
      <c r="B728" s="19">
        <v>4.0999999999999996</v>
      </c>
      <c r="C728" s="19">
        <v>20140306</v>
      </c>
      <c r="D728" s="19" t="s">
        <v>41</v>
      </c>
      <c r="E728" s="19" t="s">
        <v>41</v>
      </c>
      <c r="F728" s="19">
        <v>2165672</v>
      </c>
      <c r="G728" s="19">
        <v>1</v>
      </c>
      <c r="H728" s="19">
        <v>2010</v>
      </c>
      <c r="I728" s="19">
        <v>20100824</v>
      </c>
      <c r="J728" s="19" t="s">
        <v>1501</v>
      </c>
      <c r="K728" s="19">
        <v>6</v>
      </c>
      <c r="L728" s="19">
        <v>35</v>
      </c>
      <c r="M728" s="19">
        <v>23</v>
      </c>
      <c r="N728" s="19">
        <v>17</v>
      </c>
      <c r="O728" s="19" t="s">
        <v>1502</v>
      </c>
      <c r="P728" s="19">
        <v>5</v>
      </c>
      <c r="Q728" s="19" t="s">
        <v>1518</v>
      </c>
      <c r="R728" s="19"/>
      <c r="S728" s="19">
        <v>5000</v>
      </c>
      <c r="T728" s="19" t="s">
        <v>110</v>
      </c>
      <c r="U728" s="19"/>
      <c r="V728" s="19"/>
      <c r="W728" s="19"/>
      <c r="X728" s="19">
        <v>710</v>
      </c>
      <c r="Y728" s="19">
        <v>0</v>
      </c>
      <c r="Z728" s="19">
        <v>1</v>
      </c>
      <c r="AA728" s="19" t="s">
        <v>48</v>
      </c>
      <c r="AB728" s="19">
        <v>1</v>
      </c>
      <c r="AC728" s="19">
        <v>634272</v>
      </c>
      <c r="AD728" s="19">
        <v>12</v>
      </c>
      <c r="AE728" s="19"/>
      <c r="AF728" s="19"/>
      <c r="AG728" s="19"/>
      <c r="AH728" s="19">
        <v>112790</v>
      </c>
      <c r="AI728" s="19">
        <v>1</v>
      </c>
      <c r="AJ728" s="19"/>
      <c r="AK728" s="19"/>
      <c r="AL728" s="19"/>
      <c r="AM728" s="19"/>
      <c r="AN728" s="19"/>
      <c r="AO728" s="19">
        <v>3.81</v>
      </c>
      <c r="AP728" s="19" t="s">
        <v>1519</v>
      </c>
      <c r="AQ728" s="19" t="s">
        <v>1502</v>
      </c>
      <c r="AR728" s="19" t="s">
        <v>1540</v>
      </c>
      <c r="AS728" s="19" t="s">
        <v>1562</v>
      </c>
      <c r="AT728" s="19" t="s">
        <v>1563</v>
      </c>
      <c r="AU728" s="19" t="s">
        <v>1564</v>
      </c>
      <c r="AV728" s="19" t="s">
        <v>1565</v>
      </c>
      <c r="AW728" s="19">
        <v>2007</v>
      </c>
      <c r="AX728" s="19">
        <v>3</v>
      </c>
      <c r="AY728" s="19" t="s">
        <v>1566</v>
      </c>
      <c r="AZ728" s="19" t="s">
        <v>1567</v>
      </c>
      <c r="BA728" s="19">
        <v>2008</v>
      </c>
      <c r="BB728" t="str">
        <f>VLOOKUP(AC728,CTCwiretagcode!A$2:C$708,3,FALSE)</f>
        <v>SAM</v>
      </c>
      <c r="BC728" t="str">
        <f t="shared" si="23"/>
        <v>Tr</v>
      </c>
      <c r="BD728">
        <f t="shared" si="24"/>
        <v>3</v>
      </c>
    </row>
    <row r="729" spans="1:56" x14ac:dyDescent="0.25">
      <c r="A729" s="19" t="s">
        <v>1501</v>
      </c>
      <c r="B729" s="19">
        <v>4.0999999999999996</v>
      </c>
      <c r="C729" s="19">
        <v>20140306</v>
      </c>
      <c r="D729" s="19" t="s">
        <v>41</v>
      </c>
      <c r="E729" s="19" t="s">
        <v>41</v>
      </c>
      <c r="F729" s="19">
        <v>2165673</v>
      </c>
      <c r="G729" s="19">
        <v>1</v>
      </c>
      <c r="H729" s="19">
        <v>2010</v>
      </c>
      <c r="I729" s="19">
        <v>20100824</v>
      </c>
      <c r="J729" s="19" t="s">
        <v>1501</v>
      </c>
      <c r="K729" s="19">
        <v>6</v>
      </c>
      <c r="L729" s="19">
        <v>35</v>
      </c>
      <c r="M729" s="19">
        <v>23</v>
      </c>
      <c r="N729" s="19">
        <v>17</v>
      </c>
      <c r="O729" s="19" t="s">
        <v>1502</v>
      </c>
      <c r="P729" s="19">
        <v>5</v>
      </c>
      <c r="Q729" s="19" t="s">
        <v>1518</v>
      </c>
      <c r="R729" s="19"/>
      <c r="S729" s="19">
        <v>5000</v>
      </c>
      <c r="T729" s="19" t="s">
        <v>110</v>
      </c>
      <c r="U729" s="19"/>
      <c r="V729" s="19"/>
      <c r="W729" s="19"/>
      <c r="X729" s="19">
        <v>740</v>
      </c>
      <c r="Y729" s="19">
        <v>0</v>
      </c>
      <c r="Z729" s="19">
        <v>1</v>
      </c>
      <c r="AA729" s="19" t="s">
        <v>48</v>
      </c>
      <c r="AB729" s="19">
        <v>1</v>
      </c>
      <c r="AC729" s="19">
        <v>634272</v>
      </c>
      <c r="AD729" s="19">
        <v>12</v>
      </c>
      <c r="AE729" s="19"/>
      <c r="AF729" s="19"/>
      <c r="AG729" s="19"/>
      <c r="AH729" s="19">
        <v>112790</v>
      </c>
      <c r="AI729" s="19">
        <v>1</v>
      </c>
      <c r="AJ729" s="19"/>
      <c r="AK729" s="19"/>
      <c r="AL729" s="19"/>
      <c r="AM729" s="19"/>
      <c r="AN729" s="19"/>
      <c r="AO729" s="19">
        <v>3.81</v>
      </c>
      <c r="AP729" s="19" t="s">
        <v>1519</v>
      </c>
      <c r="AQ729" s="19" t="s">
        <v>1502</v>
      </c>
      <c r="AR729" s="19" t="s">
        <v>1540</v>
      </c>
      <c r="AS729" s="19" t="s">
        <v>1562</v>
      </c>
      <c r="AT729" s="19" t="s">
        <v>1563</v>
      </c>
      <c r="AU729" s="19" t="s">
        <v>1564</v>
      </c>
      <c r="AV729" s="19" t="s">
        <v>1565</v>
      </c>
      <c r="AW729" s="19">
        <v>2007</v>
      </c>
      <c r="AX729" s="19">
        <v>3</v>
      </c>
      <c r="AY729" s="19" t="s">
        <v>1566</v>
      </c>
      <c r="AZ729" s="19" t="s">
        <v>1567</v>
      </c>
      <c r="BA729" s="19">
        <v>2008</v>
      </c>
      <c r="BB729" t="str">
        <f>VLOOKUP(AC729,CTCwiretagcode!A$2:C$708,3,FALSE)</f>
        <v>SAM</v>
      </c>
      <c r="BC729" t="str">
        <f t="shared" si="23"/>
        <v>Tr</v>
      </c>
      <c r="BD729">
        <f t="shared" si="24"/>
        <v>3</v>
      </c>
    </row>
    <row r="730" spans="1:56" x14ac:dyDescent="0.25">
      <c r="A730" s="19" t="s">
        <v>1501</v>
      </c>
      <c r="B730" s="19">
        <v>4.0999999999999996</v>
      </c>
      <c r="C730" s="19">
        <v>20140306</v>
      </c>
      <c r="D730" s="19" t="s">
        <v>41</v>
      </c>
      <c r="E730" s="19" t="s">
        <v>41</v>
      </c>
      <c r="F730" s="19">
        <v>2137725</v>
      </c>
      <c r="G730" s="19">
        <v>1</v>
      </c>
      <c r="H730" s="19">
        <v>2010</v>
      </c>
      <c r="I730" s="19">
        <v>20100825</v>
      </c>
      <c r="J730" s="19" t="s">
        <v>1501</v>
      </c>
      <c r="K730" s="19">
        <v>6</v>
      </c>
      <c r="L730" s="19">
        <v>35</v>
      </c>
      <c r="M730" s="19">
        <v>23</v>
      </c>
      <c r="N730" s="19">
        <v>49</v>
      </c>
      <c r="O730" s="19" t="s">
        <v>1502</v>
      </c>
      <c r="P730" s="19">
        <v>5</v>
      </c>
      <c r="Q730" s="19" t="s">
        <v>1518</v>
      </c>
      <c r="R730" s="19"/>
      <c r="S730" s="19">
        <v>5000</v>
      </c>
      <c r="T730" s="19" t="s">
        <v>45</v>
      </c>
      <c r="U730" s="19"/>
      <c r="V730" s="19"/>
      <c r="W730" s="19"/>
      <c r="X730" s="19">
        <v>680</v>
      </c>
      <c r="Y730" s="19">
        <v>0</v>
      </c>
      <c r="Z730" s="19">
        <v>1</v>
      </c>
      <c r="AA730" s="19" t="s">
        <v>48</v>
      </c>
      <c r="AB730" s="19">
        <v>1</v>
      </c>
      <c r="AC730" s="19">
        <v>634272</v>
      </c>
      <c r="AD730" s="19">
        <v>12</v>
      </c>
      <c r="AE730" s="19"/>
      <c r="AF730" s="19"/>
      <c r="AG730" s="19"/>
      <c r="AH730" s="19">
        <v>112790</v>
      </c>
      <c r="AI730" s="19">
        <v>1</v>
      </c>
      <c r="AJ730" s="19"/>
      <c r="AK730" s="19"/>
      <c r="AL730" s="19"/>
      <c r="AM730" s="19"/>
      <c r="AN730" s="19"/>
      <c r="AO730" s="19">
        <v>3.81</v>
      </c>
      <c r="AP730" s="19" t="s">
        <v>1519</v>
      </c>
      <c r="AQ730" s="19" t="s">
        <v>1502</v>
      </c>
      <c r="AR730" s="19" t="s">
        <v>1540</v>
      </c>
      <c r="AS730" s="19" t="s">
        <v>1562</v>
      </c>
      <c r="AT730" s="19" t="s">
        <v>1563</v>
      </c>
      <c r="AU730" s="19" t="s">
        <v>1564</v>
      </c>
      <c r="AV730" s="19" t="s">
        <v>1565</v>
      </c>
      <c r="AW730" s="19">
        <v>2007</v>
      </c>
      <c r="AX730" s="19">
        <v>3</v>
      </c>
      <c r="AY730" s="19" t="s">
        <v>1566</v>
      </c>
      <c r="AZ730" s="19" t="s">
        <v>1567</v>
      </c>
      <c r="BA730" s="19">
        <v>2008</v>
      </c>
      <c r="BB730" t="str">
        <f>VLOOKUP(AC730,CTCwiretagcode!A$2:C$708,3,FALSE)</f>
        <v>SAM</v>
      </c>
      <c r="BC730" t="str">
        <f t="shared" si="23"/>
        <v>mix</v>
      </c>
      <c r="BD730">
        <f t="shared" si="24"/>
        <v>3</v>
      </c>
    </row>
    <row r="731" spans="1:56" x14ac:dyDescent="0.25">
      <c r="A731" s="19" t="s">
        <v>1501</v>
      </c>
      <c r="B731" s="19">
        <v>4.0999999999999996</v>
      </c>
      <c r="C731" s="19">
        <v>20140306</v>
      </c>
      <c r="D731" s="19" t="s">
        <v>41</v>
      </c>
      <c r="E731" s="19" t="s">
        <v>41</v>
      </c>
      <c r="F731" s="19">
        <v>2137726</v>
      </c>
      <c r="G731" s="19">
        <v>1</v>
      </c>
      <c r="H731" s="19">
        <v>2010</v>
      </c>
      <c r="I731" s="19">
        <v>20100825</v>
      </c>
      <c r="J731" s="19" t="s">
        <v>1501</v>
      </c>
      <c r="K731" s="19">
        <v>6</v>
      </c>
      <c r="L731" s="19">
        <v>35</v>
      </c>
      <c r="M731" s="19">
        <v>23</v>
      </c>
      <c r="N731" s="19">
        <v>49</v>
      </c>
      <c r="O731" s="19" t="s">
        <v>1502</v>
      </c>
      <c r="P731" s="19">
        <v>5</v>
      </c>
      <c r="Q731" s="19" t="s">
        <v>1518</v>
      </c>
      <c r="R731" s="19"/>
      <c r="S731" s="19">
        <v>5000</v>
      </c>
      <c r="T731" s="19" t="s">
        <v>110</v>
      </c>
      <c r="U731" s="19"/>
      <c r="V731" s="19"/>
      <c r="W731" s="19"/>
      <c r="X731" s="19">
        <v>700</v>
      </c>
      <c r="Y731" s="19">
        <v>0</v>
      </c>
      <c r="Z731" s="19">
        <v>1</v>
      </c>
      <c r="AA731" s="19" t="s">
        <v>48</v>
      </c>
      <c r="AB731" s="19">
        <v>1</v>
      </c>
      <c r="AC731" s="19">
        <v>634272</v>
      </c>
      <c r="AD731" s="19">
        <v>12</v>
      </c>
      <c r="AE731" s="19"/>
      <c r="AF731" s="19"/>
      <c r="AG731" s="19"/>
      <c r="AH731" s="19">
        <v>112790</v>
      </c>
      <c r="AI731" s="19">
        <v>1</v>
      </c>
      <c r="AJ731" s="19"/>
      <c r="AK731" s="19"/>
      <c r="AL731" s="19"/>
      <c r="AM731" s="19"/>
      <c r="AN731" s="19"/>
      <c r="AO731" s="19">
        <v>3.81</v>
      </c>
      <c r="AP731" s="19" t="s">
        <v>1519</v>
      </c>
      <c r="AQ731" s="19" t="s">
        <v>1502</v>
      </c>
      <c r="AR731" s="19" t="s">
        <v>1540</v>
      </c>
      <c r="AS731" s="19" t="s">
        <v>1562</v>
      </c>
      <c r="AT731" s="19" t="s">
        <v>1563</v>
      </c>
      <c r="AU731" s="19" t="s">
        <v>1564</v>
      </c>
      <c r="AV731" s="19" t="s">
        <v>1565</v>
      </c>
      <c r="AW731" s="19">
        <v>2007</v>
      </c>
      <c r="AX731" s="19">
        <v>3</v>
      </c>
      <c r="AY731" s="19" t="s">
        <v>1566</v>
      </c>
      <c r="AZ731" s="19" t="s">
        <v>1567</v>
      </c>
      <c r="BA731" s="19">
        <v>2008</v>
      </c>
      <c r="BB731" t="str">
        <f>VLOOKUP(AC731,CTCwiretagcode!A$2:C$708,3,FALSE)</f>
        <v>SAM</v>
      </c>
      <c r="BC731" t="str">
        <f t="shared" si="23"/>
        <v>mix</v>
      </c>
      <c r="BD731">
        <f t="shared" si="24"/>
        <v>3</v>
      </c>
    </row>
    <row r="732" spans="1:56" x14ac:dyDescent="0.25">
      <c r="A732" s="19" t="s">
        <v>1501</v>
      </c>
      <c r="B732" s="19">
        <v>4.0999999999999996</v>
      </c>
      <c r="C732" s="19">
        <v>20140306</v>
      </c>
      <c r="D732" s="19" t="s">
        <v>41</v>
      </c>
      <c r="E732" s="19" t="s">
        <v>41</v>
      </c>
      <c r="F732" s="19">
        <v>2166316</v>
      </c>
      <c r="G732" s="19">
        <v>1</v>
      </c>
      <c r="H732" s="19">
        <v>2010</v>
      </c>
      <c r="I732" s="19">
        <v>20100825</v>
      </c>
      <c r="J732" s="19" t="s">
        <v>1501</v>
      </c>
      <c r="K732" s="19">
        <v>6</v>
      </c>
      <c r="L732" s="19">
        <v>35</v>
      </c>
      <c r="M732" s="19">
        <v>23</v>
      </c>
      <c r="N732" s="19">
        <v>49</v>
      </c>
      <c r="O732" s="19" t="s">
        <v>1502</v>
      </c>
      <c r="P732" s="19">
        <v>5</v>
      </c>
      <c r="Q732" s="19" t="s">
        <v>1518</v>
      </c>
      <c r="R732" s="19"/>
      <c r="S732" s="19">
        <v>5000</v>
      </c>
      <c r="T732" s="19" t="s">
        <v>45</v>
      </c>
      <c r="U732" s="19"/>
      <c r="V732" s="19"/>
      <c r="W732" s="19"/>
      <c r="X732" s="19">
        <v>760</v>
      </c>
      <c r="Y732" s="19">
        <v>0</v>
      </c>
      <c r="Z732" s="19">
        <v>1</v>
      </c>
      <c r="AA732" s="19" t="s">
        <v>48</v>
      </c>
      <c r="AB732" s="19">
        <v>1</v>
      </c>
      <c r="AC732" s="19">
        <v>634272</v>
      </c>
      <c r="AD732" s="19">
        <v>12</v>
      </c>
      <c r="AE732" s="19"/>
      <c r="AF732" s="19"/>
      <c r="AG732" s="19"/>
      <c r="AH732" s="19">
        <v>112790</v>
      </c>
      <c r="AI732" s="19">
        <v>1</v>
      </c>
      <c r="AJ732" s="19"/>
      <c r="AK732" s="19"/>
      <c r="AL732" s="19"/>
      <c r="AM732" s="19"/>
      <c r="AN732" s="19"/>
      <c r="AO732" s="19">
        <v>3.81</v>
      </c>
      <c r="AP732" s="19" t="s">
        <v>1519</v>
      </c>
      <c r="AQ732" s="19" t="s">
        <v>1502</v>
      </c>
      <c r="AR732" s="19" t="s">
        <v>1540</v>
      </c>
      <c r="AS732" s="19" t="s">
        <v>1562</v>
      </c>
      <c r="AT732" s="19" t="s">
        <v>1563</v>
      </c>
      <c r="AU732" s="19" t="s">
        <v>1564</v>
      </c>
      <c r="AV732" s="19" t="s">
        <v>1565</v>
      </c>
      <c r="AW732" s="19">
        <v>2007</v>
      </c>
      <c r="AX732" s="19">
        <v>3</v>
      </c>
      <c r="AY732" s="19" t="s">
        <v>1566</v>
      </c>
      <c r="AZ732" s="19" t="s">
        <v>1567</v>
      </c>
      <c r="BA732" s="19">
        <v>2008</v>
      </c>
      <c r="BB732" t="str">
        <f>VLOOKUP(AC732,CTCwiretagcode!A$2:C$708,3,FALSE)</f>
        <v>SAM</v>
      </c>
      <c r="BC732" t="str">
        <f t="shared" si="23"/>
        <v>mix</v>
      </c>
      <c r="BD732">
        <f t="shared" si="24"/>
        <v>3</v>
      </c>
    </row>
    <row r="733" spans="1:56" x14ac:dyDescent="0.25">
      <c r="A733" s="19" t="s">
        <v>1501</v>
      </c>
      <c r="B733" s="19">
        <v>4.0999999999999996</v>
      </c>
      <c r="C733" s="19">
        <v>20140306</v>
      </c>
      <c r="D733" s="19" t="s">
        <v>41</v>
      </c>
      <c r="E733" s="19" t="s">
        <v>41</v>
      </c>
      <c r="F733" s="19">
        <v>2166319</v>
      </c>
      <c r="G733" s="19">
        <v>1</v>
      </c>
      <c r="H733" s="19">
        <v>2010</v>
      </c>
      <c r="I733" s="19">
        <v>20100825</v>
      </c>
      <c r="J733" s="19" t="s">
        <v>1501</v>
      </c>
      <c r="K733" s="19">
        <v>6</v>
      </c>
      <c r="L733" s="19">
        <v>35</v>
      </c>
      <c r="M733" s="19">
        <v>23</v>
      </c>
      <c r="N733" s="19">
        <v>49</v>
      </c>
      <c r="O733" s="19" t="s">
        <v>1502</v>
      </c>
      <c r="P733" s="19">
        <v>5</v>
      </c>
      <c r="Q733" s="19" t="s">
        <v>1518</v>
      </c>
      <c r="R733" s="19"/>
      <c r="S733" s="19">
        <v>5000</v>
      </c>
      <c r="T733" s="19" t="s">
        <v>110</v>
      </c>
      <c r="U733" s="19"/>
      <c r="V733" s="19"/>
      <c r="W733" s="19"/>
      <c r="X733" s="19">
        <v>720</v>
      </c>
      <c r="Y733" s="19">
        <v>0</v>
      </c>
      <c r="Z733" s="19">
        <v>1</v>
      </c>
      <c r="AA733" s="19" t="s">
        <v>48</v>
      </c>
      <c r="AB733" s="19">
        <v>1</v>
      </c>
      <c r="AC733" s="19">
        <v>634272</v>
      </c>
      <c r="AD733" s="19">
        <v>12</v>
      </c>
      <c r="AE733" s="19"/>
      <c r="AF733" s="19"/>
      <c r="AG733" s="19"/>
      <c r="AH733" s="19">
        <v>112790</v>
      </c>
      <c r="AI733" s="19">
        <v>1</v>
      </c>
      <c r="AJ733" s="19"/>
      <c r="AK733" s="19"/>
      <c r="AL733" s="19"/>
      <c r="AM733" s="19"/>
      <c r="AN733" s="19"/>
      <c r="AO733" s="19">
        <v>3.81</v>
      </c>
      <c r="AP733" s="19" t="s">
        <v>1519</v>
      </c>
      <c r="AQ733" s="19" t="s">
        <v>1502</v>
      </c>
      <c r="AR733" s="19" t="s">
        <v>1540</v>
      </c>
      <c r="AS733" s="19" t="s">
        <v>1562</v>
      </c>
      <c r="AT733" s="19" t="s">
        <v>1563</v>
      </c>
      <c r="AU733" s="19" t="s">
        <v>1564</v>
      </c>
      <c r="AV733" s="19" t="s">
        <v>1565</v>
      </c>
      <c r="AW733" s="19">
        <v>2007</v>
      </c>
      <c r="AX733" s="19">
        <v>3</v>
      </c>
      <c r="AY733" s="19" t="s">
        <v>1566</v>
      </c>
      <c r="AZ733" s="19" t="s">
        <v>1567</v>
      </c>
      <c r="BA733" s="19">
        <v>2008</v>
      </c>
      <c r="BB733" t="str">
        <f>VLOOKUP(AC733,CTCwiretagcode!A$2:C$708,3,FALSE)</f>
        <v>SAM</v>
      </c>
      <c r="BC733" t="str">
        <f t="shared" si="23"/>
        <v>mix</v>
      </c>
      <c r="BD733">
        <f t="shared" si="24"/>
        <v>3</v>
      </c>
    </row>
    <row r="734" spans="1:56" x14ac:dyDescent="0.25">
      <c r="A734" s="19" t="s">
        <v>1501</v>
      </c>
      <c r="B734" s="19">
        <v>4.0999999999999996</v>
      </c>
      <c r="C734" s="19">
        <v>20140306</v>
      </c>
      <c r="D734" s="19" t="s">
        <v>41</v>
      </c>
      <c r="E734" s="19" t="s">
        <v>41</v>
      </c>
      <c r="F734" s="19">
        <v>2166322</v>
      </c>
      <c r="G734" s="19">
        <v>1</v>
      </c>
      <c r="H734" s="19">
        <v>2010</v>
      </c>
      <c r="I734" s="19">
        <v>20100825</v>
      </c>
      <c r="J734" s="19" t="s">
        <v>1501</v>
      </c>
      <c r="K734" s="19">
        <v>6</v>
      </c>
      <c r="L734" s="19">
        <v>35</v>
      </c>
      <c r="M734" s="19">
        <v>23</v>
      </c>
      <c r="N734" s="19">
        <v>49</v>
      </c>
      <c r="O734" s="19" t="s">
        <v>1502</v>
      </c>
      <c r="P734" s="19">
        <v>5</v>
      </c>
      <c r="Q734" s="19" t="s">
        <v>1518</v>
      </c>
      <c r="R734" s="19"/>
      <c r="S734" s="19">
        <v>5000</v>
      </c>
      <c r="T734" s="19" t="s">
        <v>45</v>
      </c>
      <c r="U734" s="19"/>
      <c r="V734" s="19"/>
      <c r="W734" s="19"/>
      <c r="X734" s="19">
        <v>670</v>
      </c>
      <c r="Y734" s="19">
        <v>0</v>
      </c>
      <c r="Z734" s="19">
        <v>1</v>
      </c>
      <c r="AA734" s="19" t="s">
        <v>48</v>
      </c>
      <c r="AB734" s="19">
        <v>1</v>
      </c>
      <c r="AC734" s="19">
        <v>634272</v>
      </c>
      <c r="AD734" s="19">
        <v>12</v>
      </c>
      <c r="AE734" s="19"/>
      <c r="AF734" s="19"/>
      <c r="AG734" s="19"/>
      <c r="AH734" s="19">
        <v>112790</v>
      </c>
      <c r="AI734" s="19">
        <v>1</v>
      </c>
      <c r="AJ734" s="19"/>
      <c r="AK734" s="19"/>
      <c r="AL734" s="19"/>
      <c r="AM734" s="19"/>
      <c r="AN734" s="19"/>
      <c r="AO734" s="19">
        <v>3.81</v>
      </c>
      <c r="AP734" s="19" t="s">
        <v>1519</v>
      </c>
      <c r="AQ734" s="19" t="s">
        <v>1502</v>
      </c>
      <c r="AR734" s="19" t="s">
        <v>1540</v>
      </c>
      <c r="AS734" s="19" t="s">
        <v>1562</v>
      </c>
      <c r="AT734" s="19" t="s">
        <v>1563</v>
      </c>
      <c r="AU734" s="19" t="s">
        <v>1564</v>
      </c>
      <c r="AV734" s="19" t="s">
        <v>1565</v>
      </c>
      <c r="AW734" s="19">
        <v>2007</v>
      </c>
      <c r="AX734" s="19">
        <v>3</v>
      </c>
      <c r="AY734" s="19" t="s">
        <v>1566</v>
      </c>
      <c r="AZ734" s="19" t="s">
        <v>1567</v>
      </c>
      <c r="BA734" s="19">
        <v>2008</v>
      </c>
      <c r="BB734" t="str">
        <f>VLOOKUP(AC734,CTCwiretagcode!A$2:C$708,3,FALSE)</f>
        <v>SAM</v>
      </c>
      <c r="BC734" t="str">
        <f t="shared" si="23"/>
        <v>mix</v>
      </c>
      <c r="BD734">
        <f t="shared" si="24"/>
        <v>3</v>
      </c>
    </row>
    <row r="735" spans="1:56" x14ac:dyDescent="0.25">
      <c r="A735" s="19" t="s">
        <v>1501</v>
      </c>
      <c r="B735" s="19">
        <v>4.0999999999999996</v>
      </c>
      <c r="C735" s="19">
        <v>20140306</v>
      </c>
      <c r="D735" s="19" t="s">
        <v>41</v>
      </c>
      <c r="E735" s="19" t="s">
        <v>41</v>
      </c>
      <c r="F735" s="19">
        <v>2166324</v>
      </c>
      <c r="G735" s="19">
        <v>1</v>
      </c>
      <c r="H735" s="19">
        <v>2010</v>
      </c>
      <c r="I735" s="19">
        <v>20100825</v>
      </c>
      <c r="J735" s="19" t="s">
        <v>1501</v>
      </c>
      <c r="K735" s="19">
        <v>6</v>
      </c>
      <c r="L735" s="19">
        <v>35</v>
      </c>
      <c r="M735" s="19">
        <v>23</v>
      </c>
      <c r="N735" s="19">
        <v>49</v>
      </c>
      <c r="O735" s="19" t="s">
        <v>1502</v>
      </c>
      <c r="P735" s="19">
        <v>5</v>
      </c>
      <c r="Q735" s="19" t="s">
        <v>1518</v>
      </c>
      <c r="R735" s="19"/>
      <c r="S735" s="19">
        <v>5000</v>
      </c>
      <c r="T735" s="19" t="s">
        <v>110</v>
      </c>
      <c r="U735" s="19"/>
      <c r="V735" s="19"/>
      <c r="W735" s="19"/>
      <c r="X735" s="19">
        <v>750</v>
      </c>
      <c r="Y735" s="19">
        <v>0</v>
      </c>
      <c r="Z735" s="19">
        <v>1</v>
      </c>
      <c r="AA735" s="19" t="s">
        <v>48</v>
      </c>
      <c r="AB735" s="19">
        <v>1</v>
      </c>
      <c r="AC735" s="19">
        <v>634272</v>
      </c>
      <c r="AD735" s="19">
        <v>12</v>
      </c>
      <c r="AE735" s="19"/>
      <c r="AF735" s="19"/>
      <c r="AG735" s="19"/>
      <c r="AH735" s="19">
        <v>112790</v>
      </c>
      <c r="AI735" s="19">
        <v>1</v>
      </c>
      <c r="AJ735" s="19"/>
      <c r="AK735" s="19"/>
      <c r="AL735" s="19"/>
      <c r="AM735" s="19"/>
      <c r="AN735" s="19"/>
      <c r="AO735" s="19">
        <v>3.81</v>
      </c>
      <c r="AP735" s="19" t="s">
        <v>1519</v>
      </c>
      <c r="AQ735" s="19" t="s">
        <v>1502</v>
      </c>
      <c r="AR735" s="19" t="s">
        <v>1540</v>
      </c>
      <c r="AS735" s="19" t="s">
        <v>1562</v>
      </c>
      <c r="AT735" s="19" t="s">
        <v>1563</v>
      </c>
      <c r="AU735" s="19" t="s">
        <v>1564</v>
      </c>
      <c r="AV735" s="19" t="s">
        <v>1565</v>
      </c>
      <c r="AW735" s="19">
        <v>2007</v>
      </c>
      <c r="AX735" s="19">
        <v>3</v>
      </c>
      <c r="AY735" s="19" t="s">
        <v>1566</v>
      </c>
      <c r="AZ735" s="19" t="s">
        <v>1567</v>
      </c>
      <c r="BA735" s="19">
        <v>2008</v>
      </c>
      <c r="BB735" t="str">
        <f>VLOOKUP(AC735,CTCwiretagcode!A$2:C$708,3,FALSE)</f>
        <v>SAM</v>
      </c>
      <c r="BC735" t="str">
        <f t="shared" si="23"/>
        <v>mix</v>
      </c>
      <c r="BD735">
        <f t="shared" si="24"/>
        <v>3</v>
      </c>
    </row>
    <row r="736" spans="1:56" x14ac:dyDescent="0.25">
      <c r="A736" s="19" t="s">
        <v>1501</v>
      </c>
      <c r="B736" s="19">
        <v>4.0999999999999996</v>
      </c>
      <c r="C736" s="19">
        <v>20140306</v>
      </c>
      <c r="D736" s="19" t="s">
        <v>41</v>
      </c>
      <c r="E736" s="19" t="s">
        <v>41</v>
      </c>
      <c r="F736" s="19">
        <v>2166330</v>
      </c>
      <c r="G736" s="19">
        <v>1</v>
      </c>
      <c r="H736" s="19">
        <v>2010</v>
      </c>
      <c r="I736" s="19">
        <v>20100825</v>
      </c>
      <c r="J736" s="19" t="s">
        <v>1501</v>
      </c>
      <c r="K736" s="19">
        <v>6</v>
      </c>
      <c r="L736" s="19">
        <v>35</v>
      </c>
      <c r="M736" s="19">
        <v>23</v>
      </c>
      <c r="N736" s="19">
        <v>49</v>
      </c>
      <c r="O736" s="19" t="s">
        <v>1502</v>
      </c>
      <c r="P736" s="19">
        <v>5</v>
      </c>
      <c r="Q736" s="19" t="s">
        <v>1518</v>
      </c>
      <c r="R736" s="19"/>
      <c r="S736" s="19">
        <v>5000</v>
      </c>
      <c r="T736" s="19" t="s">
        <v>45</v>
      </c>
      <c r="U736" s="19"/>
      <c r="V736" s="19"/>
      <c r="W736" s="19"/>
      <c r="X736" s="19">
        <v>720</v>
      </c>
      <c r="Y736" s="19">
        <v>0</v>
      </c>
      <c r="Z736" s="19">
        <v>1</v>
      </c>
      <c r="AA736" s="19" t="s">
        <v>48</v>
      </c>
      <c r="AB736" s="19">
        <v>1</v>
      </c>
      <c r="AC736" s="19">
        <v>634272</v>
      </c>
      <c r="AD736" s="19">
        <v>12</v>
      </c>
      <c r="AE736" s="19"/>
      <c r="AF736" s="19"/>
      <c r="AG736" s="19"/>
      <c r="AH736" s="19">
        <v>112790</v>
      </c>
      <c r="AI736" s="19">
        <v>1</v>
      </c>
      <c r="AJ736" s="19"/>
      <c r="AK736" s="19"/>
      <c r="AL736" s="19"/>
      <c r="AM736" s="19"/>
      <c r="AN736" s="19"/>
      <c r="AO736" s="19">
        <v>3.81</v>
      </c>
      <c r="AP736" s="19" t="s">
        <v>1519</v>
      </c>
      <c r="AQ736" s="19" t="s">
        <v>1502</v>
      </c>
      <c r="AR736" s="19" t="s">
        <v>1540</v>
      </c>
      <c r="AS736" s="19" t="s">
        <v>1562</v>
      </c>
      <c r="AT736" s="19" t="s">
        <v>1563</v>
      </c>
      <c r="AU736" s="19" t="s">
        <v>1564</v>
      </c>
      <c r="AV736" s="19" t="s">
        <v>1565</v>
      </c>
      <c r="AW736" s="19">
        <v>2007</v>
      </c>
      <c r="AX736" s="19">
        <v>3</v>
      </c>
      <c r="AY736" s="19" t="s">
        <v>1566</v>
      </c>
      <c r="AZ736" s="19" t="s">
        <v>1567</v>
      </c>
      <c r="BA736" s="19">
        <v>2008</v>
      </c>
      <c r="BB736" t="str">
        <f>VLOOKUP(AC736,CTCwiretagcode!A$2:C$708,3,FALSE)</f>
        <v>SAM</v>
      </c>
      <c r="BC736" t="str">
        <f t="shared" si="23"/>
        <v>mix</v>
      </c>
      <c r="BD736">
        <f t="shared" si="24"/>
        <v>3</v>
      </c>
    </row>
    <row r="737" spans="1:56" x14ac:dyDescent="0.25">
      <c r="A737" s="19" t="s">
        <v>1501</v>
      </c>
      <c r="B737" s="19">
        <v>4.0999999999999996</v>
      </c>
      <c r="C737" s="19">
        <v>20140306</v>
      </c>
      <c r="D737" s="19" t="s">
        <v>41</v>
      </c>
      <c r="E737" s="19" t="s">
        <v>41</v>
      </c>
      <c r="F737" s="19">
        <v>2166331</v>
      </c>
      <c r="G737" s="19">
        <v>1</v>
      </c>
      <c r="H737" s="19">
        <v>2010</v>
      </c>
      <c r="I737" s="19">
        <v>20100825</v>
      </c>
      <c r="J737" s="19" t="s">
        <v>1501</v>
      </c>
      <c r="K737" s="19">
        <v>6</v>
      </c>
      <c r="L737" s="19">
        <v>35</v>
      </c>
      <c r="M737" s="19">
        <v>23</v>
      </c>
      <c r="N737" s="19">
        <v>49</v>
      </c>
      <c r="O737" s="19" t="s">
        <v>1502</v>
      </c>
      <c r="P737" s="19">
        <v>5</v>
      </c>
      <c r="Q737" s="19" t="s">
        <v>1518</v>
      </c>
      <c r="R737" s="19"/>
      <c r="S737" s="19">
        <v>5000</v>
      </c>
      <c r="T737" s="19" t="s">
        <v>110</v>
      </c>
      <c r="U737" s="19"/>
      <c r="V737" s="19"/>
      <c r="W737" s="19"/>
      <c r="X737" s="19">
        <v>800</v>
      </c>
      <c r="Y737" s="19">
        <v>0</v>
      </c>
      <c r="Z737" s="19">
        <v>1</v>
      </c>
      <c r="AA737" s="19" t="s">
        <v>48</v>
      </c>
      <c r="AB737" s="19">
        <v>1</v>
      </c>
      <c r="AC737" s="19">
        <v>634272</v>
      </c>
      <c r="AD737" s="19">
        <v>12</v>
      </c>
      <c r="AE737" s="19"/>
      <c r="AF737" s="19"/>
      <c r="AG737" s="19"/>
      <c r="AH737" s="19">
        <v>112790</v>
      </c>
      <c r="AI737" s="19">
        <v>1</v>
      </c>
      <c r="AJ737" s="19"/>
      <c r="AK737" s="19"/>
      <c r="AL737" s="19"/>
      <c r="AM737" s="19"/>
      <c r="AN737" s="19"/>
      <c r="AO737" s="19">
        <v>3.81</v>
      </c>
      <c r="AP737" s="19" t="s">
        <v>1519</v>
      </c>
      <c r="AQ737" s="19" t="s">
        <v>1502</v>
      </c>
      <c r="AR737" s="19" t="s">
        <v>1540</v>
      </c>
      <c r="AS737" s="19" t="s">
        <v>1562</v>
      </c>
      <c r="AT737" s="19" t="s">
        <v>1563</v>
      </c>
      <c r="AU737" s="19" t="s">
        <v>1564</v>
      </c>
      <c r="AV737" s="19" t="s">
        <v>1565</v>
      </c>
      <c r="AW737" s="19">
        <v>2007</v>
      </c>
      <c r="AX737" s="19">
        <v>3</v>
      </c>
      <c r="AY737" s="19" t="s">
        <v>1566</v>
      </c>
      <c r="AZ737" s="19" t="s">
        <v>1567</v>
      </c>
      <c r="BA737" s="19">
        <v>2008</v>
      </c>
      <c r="BB737" t="str">
        <f>VLOOKUP(AC737,CTCwiretagcode!A$2:C$708,3,FALSE)</f>
        <v>SAM</v>
      </c>
      <c r="BC737" t="str">
        <f t="shared" si="23"/>
        <v>mix</v>
      </c>
      <c r="BD737">
        <f t="shared" si="24"/>
        <v>3</v>
      </c>
    </row>
    <row r="738" spans="1:56" x14ac:dyDescent="0.25">
      <c r="A738" s="19" t="s">
        <v>1501</v>
      </c>
      <c r="B738" s="19">
        <v>4.0999999999999996</v>
      </c>
      <c r="C738" s="19">
        <v>20140306</v>
      </c>
      <c r="D738" s="19" t="s">
        <v>41</v>
      </c>
      <c r="E738" s="19" t="s">
        <v>41</v>
      </c>
      <c r="F738" s="19">
        <v>2166340</v>
      </c>
      <c r="G738" s="19">
        <v>1</v>
      </c>
      <c r="H738" s="19">
        <v>2010</v>
      </c>
      <c r="I738" s="19">
        <v>20100825</v>
      </c>
      <c r="J738" s="19" t="s">
        <v>1501</v>
      </c>
      <c r="K738" s="19">
        <v>6</v>
      </c>
      <c r="L738" s="19">
        <v>35</v>
      </c>
      <c r="M738" s="19">
        <v>23</v>
      </c>
      <c r="N738" s="19">
        <v>49</v>
      </c>
      <c r="O738" s="19" t="s">
        <v>1502</v>
      </c>
      <c r="P738" s="19">
        <v>5</v>
      </c>
      <c r="Q738" s="19" t="s">
        <v>1518</v>
      </c>
      <c r="R738" s="19"/>
      <c r="S738" s="19">
        <v>5000</v>
      </c>
      <c r="T738" s="19" t="s">
        <v>45</v>
      </c>
      <c r="U738" s="19"/>
      <c r="V738" s="19"/>
      <c r="W738" s="19"/>
      <c r="X738" s="19">
        <v>800</v>
      </c>
      <c r="Y738" s="19">
        <v>0</v>
      </c>
      <c r="Z738" s="19">
        <v>1</v>
      </c>
      <c r="AA738" s="19" t="s">
        <v>48</v>
      </c>
      <c r="AB738" s="19">
        <v>1</v>
      </c>
      <c r="AC738" s="19">
        <v>634272</v>
      </c>
      <c r="AD738" s="19">
        <v>12</v>
      </c>
      <c r="AE738" s="19"/>
      <c r="AF738" s="19"/>
      <c r="AG738" s="19"/>
      <c r="AH738" s="19">
        <v>112790</v>
      </c>
      <c r="AI738" s="19">
        <v>1</v>
      </c>
      <c r="AJ738" s="19"/>
      <c r="AK738" s="19"/>
      <c r="AL738" s="19"/>
      <c r="AM738" s="19"/>
      <c r="AN738" s="19"/>
      <c r="AO738" s="19">
        <v>3.81</v>
      </c>
      <c r="AP738" s="19" t="s">
        <v>1519</v>
      </c>
      <c r="AQ738" s="19" t="s">
        <v>1502</v>
      </c>
      <c r="AR738" s="19" t="s">
        <v>1540</v>
      </c>
      <c r="AS738" s="19" t="s">
        <v>1562</v>
      </c>
      <c r="AT738" s="19" t="s">
        <v>1563</v>
      </c>
      <c r="AU738" s="19" t="s">
        <v>1564</v>
      </c>
      <c r="AV738" s="19" t="s">
        <v>1565</v>
      </c>
      <c r="AW738" s="19">
        <v>2007</v>
      </c>
      <c r="AX738" s="19">
        <v>3</v>
      </c>
      <c r="AY738" s="19" t="s">
        <v>1566</v>
      </c>
      <c r="AZ738" s="19" t="s">
        <v>1567</v>
      </c>
      <c r="BA738" s="19">
        <v>2008</v>
      </c>
      <c r="BB738" t="str">
        <f>VLOOKUP(AC738,CTCwiretagcode!A$2:C$708,3,FALSE)</f>
        <v>SAM</v>
      </c>
      <c r="BC738" t="str">
        <f t="shared" si="23"/>
        <v>mix</v>
      </c>
      <c r="BD738">
        <f t="shared" si="24"/>
        <v>3</v>
      </c>
    </row>
    <row r="739" spans="1:56" x14ac:dyDescent="0.25">
      <c r="A739" s="19" t="s">
        <v>1501</v>
      </c>
      <c r="B739" s="19">
        <v>4.0999999999999996</v>
      </c>
      <c r="C739" s="19">
        <v>20140306</v>
      </c>
      <c r="D739" s="19" t="s">
        <v>41</v>
      </c>
      <c r="E739" s="19" t="s">
        <v>41</v>
      </c>
      <c r="F739" s="19">
        <v>2165437</v>
      </c>
      <c r="G739" s="19">
        <v>1</v>
      </c>
      <c r="H739" s="19">
        <v>2010</v>
      </c>
      <c r="I739" s="19">
        <v>20100901</v>
      </c>
      <c r="J739" s="19" t="s">
        <v>1501</v>
      </c>
      <c r="K739" s="19">
        <v>6</v>
      </c>
      <c r="L739" s="19">
        <v>36</v>
      </c>
      <c r="M739" s="19">
        <v>23</v>
      </c>
      <c r="N739" s="19">
        <v>14</v>
      </c>
      <c r="O739" s="19" t="s">
        <v>1502</v>
      </c>
      <c r="P739" s="19">
        <v>5</v>
      </c>
      <c r="Q739" s="19" t="s">
        <v>1518</v>
      </c>
      <c r="R739" s="19"/>
      <c r="S739" s="19">
        <v>5000</v>
      </c>
      <c r="T739" s="19" t="s">
        <v>45</v>
      </c>
      <c r="U739" s="19"/>
      <c r="V739" s="19"/>
      <c r="W739" s="19"/>
      <c r="X739" s="19">
        <v>810</v>
      </c>
      <c r="Y739" s="19">
        <v>0</v>
      </c>
      <c r="Z739" s="19">
        <v>1</v>
      </c>
      <c r="AA739" s="19" t="s">
        <v>48</v>
      </c>
      <c r="AB739" s="19">
        <v>1</v>
      </c>
      <c r="AC739" s="19">
        <v>634272</v>
      </c>
      <c r="AD739" s="19">
        <v>12</v>
      </c>
      <c r="AE739" s="19"/>
      <c r="AF739" s="19"/>
      <c r="AG739" s="19"/>
      <c r="AH739" s="19">
        <v>112791</v>
      </c>
      <c r="AI739" s="19">
        <v>1</v>
      </c>
      <c r="AJ739" s="19"/>
      <c r="AK739" s="19"/>
      <c r="AL739" s="19"/>
      <c r="AM739" s="19"/>
      <c r="AN739" s="19"/>
      <c r="AO739" s="19">
        <v>2.2400000000000002</v>
      </c>
      <c r="AP739" s="19" t="s">
        <v>1519</v>
      </c>
      <c r="AQ739" s="19" t="s">
        <v>1502</v>
      </c>
      <c r="AR739" s="19" t="s">
        <v>1540</v>
      </c>
      <c r="AS739" s="19" t="s">
        <v>1562</v>
      </c>
      <c r="AT739" s="19" t="s">
        <v>1563</v>
      </c>
      <c r="AU739" s="19" t="s">
        <v>1564</v>
      </c>
      <c r="AV739" s="19" t="s">
        <v>1565</v>
      </c>
      <c r="AW739" s="19">
        <v>2007</v>
      </c>
      <c r="AX739" s="19">
        <v>3</v>
      </c>
      <c r="AY739" s="19" t="s">
        <v>1566</v>
      </c>
      <c r="AZ739" s="19" t="s">
        <v>1567</v>
      </c>
      <c r="BA739" s="19">
        <v>2008</v>
      </c>
      <c r="BB739" t="str">
        <f>VLOOKUP(AC739,CTCwiretagcode!A$2:C$708,3,FALSE)</f>
        <v>SAM</v>
      </c>
      <c r="BC739" t="str">
        <f t="shared" si="23"/>
        <v>NT</v>
      </c>
      <c r="BD739">
        <f t="shared" si="24"/>
        <v>3</v>
      </c>
    </row>
    <row r="740" spans="1:56" x14ac:dyDescent="0.25">
      <c r="A740" s="19" t="s">
        <v>1501</v>
      </c>
      <c r="B740" s="19">
        <v>4.0999999999999996</v>
      </c>
      <c r="C740" s="19">
        <v>20140306</v>
      </c>
      <c r="D740" s="19" t="s">
        <v>41</v>
      </c>
      <c r="E740" s="19" t="s">
        <v>41</v>
      </c>
      <c r="F740" s="19">
        <v>2165440</v>
      </c>
      <c r="G740" s="19">
        <v>1</v>
      </c>
      <c r="H740" s="19">
        <v>2010</v>
      </c>
      <c r="I740" s="19">
        <v>20100901</v>
      </c>
      <c r="J740" s="19" t="s">
        <v>1501</v>
      </c>
      <c r="K740" s="19">
        <v>6</v>
      </c>
      <c r="L740" s="19">
        <v>36</v>
      </c>
      <c r="M740" s="19">
        <v>23</v>
      </c>
      <c r="N740" s="19">
        <v>14</v>
      </c>
      <c r="O740" s="19" t="s">
        <v>1502</v>
      </c>
      <c r="P740" s="19">
        <v>5</v>
      </c>
      <c r="Q740" s="19" t="s">
        <v>1518</v>
      </c>
      <c r="R740" s="19"/>
      <c r="S740" s="19">
        <v>5000</v>
      </c>
      <c r="T740" s="19" t="s">
        <v>45</v>
      </c>
      <c r="U740" s="19"/>
      <c r="V740" s="19"/>
      <c r="W740" s="19"/>
      <c r="X740" s="19">
        <v>830</v>
      </c>
      <c r="Y740" s="19">
        <v>0</v>
      </c>
      <c r="Z740" s="19">
        <v>1</v>
      </c>
      <c r="AA740" s="19" t="s">
        <v>48</v>
      </c>
      <c r="AB740" s="19">
        <v>1</v>
      </c>
      <c r="AC740" s="19">
        <v>634272</v>
      </c>
      <c r="AD740" s="19">
        <v>12</v>
      </c>
      <c r="AE740" s="19"/>
      <c r="AF740" s="19"/>
      <c r="AG740" s="19"/>
      <c r="AH740" s="19">
        <v>112791</v>
      </c>
      <c r="AI740" s="19">
        <v>1</v>
      </c>
      <c r="AJ740" s="19"/>
      <c r="AK740" s="19"/>
      <c r="AL740" s="19"/>
      <c r="AM740" s="19"/>
      <c r="AN740" s="19"/>
      <c r="AO740" s="19">
        <v>2.2400000000000002</v>
      </c>
      <c r="AP740" s="19" t="s">
        <v>1519</v>
      </c>
      <c r="AQ740" s="19" t="s">
        <v>1502</v>
      </c>
      <c r="AR740" s="19" t="s">
        <v>1540</v>
      </c>
      <c r="AS740" s="19" t="s">
        <v>1562</v>
      </c>
      <c r="AT740" s="19" t="s">
        <v>1563</v>
      </c>
      <c r="AU740" s="19" t="s">
        <v>1564</v>
      </c>
      <c r="AV740" s="19" t="s">
        <v>1565</v>
      </c>
      <c r="AW740" s="19">
        <v>2007</v>
      </c>
      <c r="AX740" s="19">
        <v>3</v>
      </c>
      <c r="AY740" s="19" t="s">
        <v>1566</v>
      </c>
      <c r="AZ740" s="19" t="s">
        <v>1567</v>
      </c>
      <c r="BA740" s="19">
        <v>2008</v>
      </c>
      <c r="BB740" t="str">
        <f>VLOOKUP(AC740,CTCwiretagcode!A$2:C$708,3,FALSE)</f>
        <v>SAM</v>
      </c>
      <c r="BC740" t="str">
        <f t="shared" si="23"/>
        <v>NT</v>
      </c>
      <c r="BD740">
        <f t="shared" si="24"/>
        <v>3</v>
      </c>
    </row>
    <row r="741" spans="1:56" x14ac:dyDescent="0.25">
      <c r="A741" s="19" t="s">
        <v>1501</v>
      </c>
      <c r="B741" s="19">
        <v>4.0999999999999996</v>
      </c>
      <c r="C741" s="19">
        <v>20140306</v>
      </c>
      <c r="D741" s="19" t="s">
        <v>41</v>
      </c>
      <c r="E741" s="19" t="s">
        <v>41</v>
      </c>
      <c r="F741" s="19">
        <v>2165442</v>
      </c>
      <c r="G741" s="19">
        <v>1</v>
      </c>
      <c r="H741" s="19">
        <v>2010</v>
      </c>
      <c r="I741" s="19">
        <v>20100901</v>
      </c>
      <c r="J741" s="19" t="s">
        <v>1501</v>
      </c>
      <c r="K741" s="19">
        <v>6</v>
      </c>
      <c r="L741" s="19">
        <v>36</v>
      </c>
      <c r="M741" s="19">
        <v>23</v>
      </c>
      <c r="N741" s="19">
        <v>14</v>
      </c>
      <c r="O741" s="19" t="s">
        <v>1502</v>
      </c>
      <c r="P741" s="19">
        <v>5</v>
      </c>
      <c r="Q741" s="19" t="s">
        <v>1518</v>
      </c>
      <c r="R741" s="19"/>
      <c r="S741" s="19">
        <v>5000</v>
      </c>
      <c r="T741" s="19" t="s">
        <v>45</v>
      </c>
      <c r="U741" s="19"/>
      <c r="V741" s="19"/>
      <c r="W741" s="19"/>
      <c r="X741" s="19">
        <v>820</v>
      </c>
      <c r="Y741" s="19">
        <v>0</v>
      </c>
      <c r="Z741" s="19">
        <v>1</v>
      </c>
      <c r="AA741" s="19" t="s">
        <v>48</v>
      </c>
      <c r="AB741" s="19">
        <v>1</v>
      </c>
      <c r="AC741" s="19">
        <v>634272</v>
      </c>
      <c r="AD741" s="19">
        <v>12</v>
      </c>
      <c r="AE741" s="19"/>
      <c r="AF741" s="19"/>
      <c r="AG741" s="19"/>
      <c r="AH741" s="19">
        <v>112791</v>
      </c>
      <c r="AI741" s="19">
        <v>1</v>
      </c>
      <c r="AJ741" s="19"/>
      <c r="AK741" s="19"/>
      <c r="AL741" s="19"/>
      <c r="AM741" s="19"/>
      <c r="AN741" s="19"/>
      <c r="AO741" s="19">
        <v>2.2400000000000002</v>
      </c>
      <c r="AP741" s="19" t="s">
        <v>1519</v>
      </c>
      <c r="AQ741" s="19" t="s">
        <v>1502</v>
      </c>
      <c r="AR741" s="19" t="s">
        <v>1540</v>
      </c>
      <c r="AS741" s="19" t="s">
        <v>1562</v>
      </c>
      <c r="AT741" s="19" t="s">
        <v>1563</v>
      </c>
      <c r="AU741" s="19" t="s">
        <v>1564</v>
      </c>
      <c r="AV741" s="19" t="s">
        <v>1565</v>
      </c>
      <c r="AW741" s="19">
        <v>2007</v>
      </c>
      <c r="AX741" s="19">
        <v>3</v>
      </c>
      <c r="AY741" s="19" t="s">
        <v>1566</v>
      </c>
      <c r="AZ741" s="19" t="s">
        <v>1567</v>
      </c>
      <c r="BA741" s="19">
        <v>2008</v>
      </c>
      <c r="BB741" t="str">
        <f>VLOOKUP(AC741,CTCwiretagcode!A$2:C$708,3,FALSE)</f>
        <v>SAM</v>
      </c>
      <c r="BC741" t="str">
        <f t="shared" si="23"/>
        <v>NT</v>
      </c>
      <c r="BD741">
        <f t="shared" si="24"/>
        <v>3</v>
      </c>
    </row>
    <row r="742" spans="1:56" x14ac:dyDescent="0.25">
      <c r="A742" s="19" t="s">
        <v>1501</v>
      </c>
      <c r="B742" s="19">
        <v>4.0999999999999996</v>
      </c>
      <c r="C742" s="19">
        <v>20140306</v>
      </c>
      <c r="D742" s="19" t="s">
        <v>41</v>
      </c>
      <c r="E742" s="19" t="s">
        <v>41</v>
      </c>
      <c r="F742" s="19">
        <v>2166264</v>
      </c>
      <c r="G742" s="19">
        <v>1</v>
      </c>
      <c r="H742" s="19">
        <v>2010</v>
      </c>
      <c r="I742" s="19">
        <v>20100901</v>
      </c>
      <c r="J742" s="19" t="s">
        <v>1501</v>
      </c>
      <c r="K742" s="19">
        <v>6</v>
      </c>
      <c r="L742" s="19">
        <v>36</v>
      </c>
      <c r="M742" s="19">
        <v>23</v>
      </c>
      <c r="N742" s="19">
        <v>49</v>
      </c>
      <c r="O742" s="19" t="s">
        <v>1502</v>
      </c>
      <c r="P742" s="19">
        <v>5</v>
      </c>
      <c r="Q742" s="19" t="s">
        <v>1518</v>
      </c>
      <c r="R742" s="19"/>
      <c r="S742" s="19">
        <v>5000</v>
      </c>
      <c r="T742" s="19" t="s">
        <v>110</v>
      </c>
      <c r="U742" s="19"/>
      <c r="V742" s="19"/>
      <c r="W742" s="19"/>
      <c r="X742" s="19">
        <v>690</v>
      </c>
      <c r="Y742" s="19">
        <v>0</v>
      </c>
      <c r="Z742" s="19">
        <v>1</v>
      </c>
      <c r="AA742" s="19" t="s">
        <v>48</v>
      </c>
      <c r="AB742" s="19">
        <v>1</v>
      </c>
      <c r="AC742" s="19">
        <v>634272</v>
      </c>
      <c r="AD742" s="19">
        <v>12</v>
      </c>
      <c r="AE742" s="19"/>
      <c r="AF742" s="19"/>
      <c r="AG742" s="19"/>
      <c r="AH742" s="19">
        <v>112791</v>
      </c>
      <c r="AI742" s="19">
        <v>1</v>
      </c>
      <c r="AJ742" s="19"/>
      <c r="AK742" s="19"/>
      <c r="AL742" s="19"/>
      <c r="AM742" s="19"/>
      <c r="AN742" s="19"/>
      <c r="AO742" s="19">
        <v>2.2400000000000002</v>
      </c>
      <c r="AP742" s="19" t="s">
        <v>1519</v>
      </c>
      <c r="AQ742" s="19" t="s">
        <v>1502</v>
      </c>
      <c r="AR742" s="19" t="s">
        <v>1540</v>
      </c>
      <c r="AS742" s="19" t="s">
        <v>1562</v>
      </c>
      <c r="AT742" s="19" t="s">
        <v>1563</v>
      </c>
      <c r="AU742" s="19" t="s">
        <v>1564</v>
      </c>
      <c r="AV742" s="19" t="s">
        <v>1565</v>
      </c>
      <c r="AW742" s="19">
        <v>2007</v>
      </c>
      <c r="AX742" s="19">
        <v>3</v>
      </c>
      <c r="AY742" s="19" t="s">
        <v>1566</v>
      </c>
      <c r="AZ742" s="19" t="s">
        <v>1567</v>
      </c>
      <c r="BA742" s="19">
        <v>2008</v>
      </c>
      <c r="BB742" t="str">
        <f>VLOOKUP(AC742,CTCwiretagcode!A$2:C$708,3,FALSE)</f>
        <v>SAM</v>
      </c>
      <c r="BC742" t="str">
        <f t="shared" si="23"/>
        <v>mix</v>
      </c>
      <c r="BD742">
        <f t="shared" si="24"/>
        <v>3</v>
      </c>
    </row>
    <row r="743" spans="1:56" x14ac:dyDescent="0.25">
      <c r="A743" s="19" t="s">
        <v>1501</v>
      </c>
      <c r="B743" s="19">
        <v>4.0999999999999996</v>
      </c>
      <c r="C743" s="19">
        <v>20140306</v>
      </c>
      <c r="D743" s="19" t="s">
        <v>41</v>
      </c>
      <c r="E743" s="19" t="s">
        <v>41</v>
      </c>
      <c r="F743" s="19">
        <v>2166265</v>
      </c>
      <c r="G743" s="19">
        <v>1</v>
      </c>
      <c r="H743" s="19">
        <v>2010</v>
      </c>
      <c r="I743" s="19">
        <v>20100901</v>
      </c>
      <c r="J743" s="19" t="s">
        <v>1501</v>
      </c>
      <c r="K743" s="19">
        <v>6</v>
      </c>
      <c r="L743" s="19">
        <v>36</v>
      </c>
      <c r="M743" s="19">
        <v>23</v>
      </c>
      <c r="N743" s="19">
        <v>49</v>
      </c>
      <c r="O743" s="19" t="s">
        <v>1502</v>
      </c>
      <c r="P743" s="19">
        <v>5</v>
      </c>
      <c r="Q743" s="19" t="s">
        <v>1518</v>
      </c>
      <c r="R743" s="19"/>
      <c r="S743" s="19">
        <v>5000</v>
      </c>
      <c r="T743" s="19" t="s">
        <v>45</v>
      </c>
      <c r="U743" s="19"/>
      <c r="V743" s="19"/>
      <c r="W743" s="19"/>
      <c r="X743" s="19">
        <v>840</v>
      </c>
      <c r="Y743" s="19">
        <v>0</v>
      </c>
      <c r="Z743" s="19">
        <v>1</v>
      </c>
      <c r="AA743" s="19" t="s">
        <v>48</v>
      </c>
      <c r="AB743" s="19">
        <v>1</v>
      </c>
      <c r="AC743" s="19">
        <v>634272</v>
      </c>
      <c r="AD743" s="19">
        <v>12</v>
      </c>
      <c r="AE743" s="19"/>
      <c r="AF743" s="19"/>
      <c r="AG743" s="19"/>
      <c r="AH743" s="19">
        <v>112791</v>
      </c>
      <c r="AI743" s="19">
        <v>1</v>
      </c>
      <c r="AJ743" s="19"/>
      <c r="AK743" s="19"/>
      <c r="AL743" s="19"/>
      <c r="AM743" s="19"/>
      <c r="AN743" s="19"/>
      <c r="AO743" s="19">
        <v>2.2400000000000002</v>
      </c>
      <c r="AP743" s="19" t="s">
        <v>1519</v>
      </c>
      <c r="AQ743" s="19" t="s">
        <v>1502</v>
      </c>
      <c r="AR743" s="19" t="s">
        <v>1540</v>
      </c>
      <c r="AS743" s="19" t="s">
        <v>1562</v>
      </c>
      <c r="AT743" s="19" t="s">
        <v>1563</v>
      </c>
      <c r="AU743" s="19" t="s">
        <v>1564</v>
      </c>
      <c r="AV743" s="19" t="s">
        <v>1565</v>
      </c>
      <c r="AW743" s="19">
        <v>2007</v>
      </c>
      <c r="AX743" s="19">
        <v>3</v>
      </c>
      <c r="AY743" s="19" t="s">
        <v>1566</v>
      </c>
      <c r="AZ743" s="19" t="s">
        <v>1567</v>
      </c>
      <c r="BA743" s="19">
        <v>2008</v>
      </c>
      <c r="BB743" t="str">
        <f>VLOOKUP(AC743,CTCwiretagcode!A$2:C$708,3,FALSE)</f>
        <v>SAM</v>
      </c>
      <c r="BC743" t="str">
        <f t="shared" si="23"/>
        <v>mix</v>
      </c>
      <c r="BD743">
        <f t="shared" si="24"/>
        <v>3</v>
      </c>
    </row>
    <row r="744" spans="1:56" x14ac:dyDescent="0.25">
      <c r="A744" s="19" t="s">
        <v>1501</v>
      </c>
      <c r="B744" s="19">
        <v>4.0999999999999996</v>
      </c>
      <c r="C744" s="19">
        <v>20140306</v>
      </c>
      <c r="D744" s="19" t="s">
        <v>41</v>
      </c>
      <c r="E744" s="19" t="s">
        <v>41</v>
      </c>
      <c r="F744" s="19">
        <v>2166269</v>
      </c>
      <c r="G744" s="19">
        <v>1</v>
      </c>
      <c r="H744" s="19">
        <v>2010</v>
      </c>
      <c r="I744" s="19">
        <v>20100901</v>
      </c>
      <c r="J744" s="19" t="s">
        <v>1501</v>
      </c>
      <c r="K744" s="19">
        <v>6</v>
      </c>
      <c r="L744" s="19">
        <v>36</v>
      </c>
      <c r="M744" s="19">
        <v>23</v>
      </c>
      <c r="N744" s="19">
        <v>49</v>
      </c>
      <c r="O744" s="19" t="s">
        <v>1502</v>
      </c>
      <c r="P744" s="19">
        <v>5</v>
      </c>
      <c r="Q744" s="19" t="s">
        <v>1518</v>
      </c>
      <c r="R744" s="19"/>
      <c r="S744" s="19">
        <v>5000</v>
      </c>
      <c r="T744" s="19" t="s">
        <v>45</v>
      </c>
      <c r="U744" s="19"/>
      <c r="V744" s="19"/>
      <c r="W744" s="19"/>
      <c r="X744" s="19">
        <v>710</v>
      </c>
      <c r="Y744" s="19">
        <v>0</v>
      </c>
      <c r="Z744" s="19">
        <v>1</v>
      </c>
      <c r="AA744" s="19" t="s">
        <v>48</v>
      </c>
      <c r="AB744" s="19">
        <v>1</v>
      </c>
      <c r="AC744" s="19">
        <v>634272</v>
      </c>
      <c r="AD744" s="19">
        <v>12</v>
      </c>
      <c r="AE744" s="19"/>
      <c r="AF744" s="19"/>
      <c r="AG744" s="19"/>
      <c r="AH744" s="19">
        <v>112791</v>
      </c>
      <c r="AI744" s="19">
        <v>1</v>
      </c>
      <c r="AJ744" s="19"/>
      <c r="AK744" s="19"/>
      <c r="AL744" s="19"/>
      <c r="AM744" s="19"/>
      <c r="AN744" s="19"/>
      <c r="AO744" s="19">
        <v>2.2400000000000002</v>
      </c>
      <c r="AP744" s="19" t="s">
        <v>1519</v>
      </c>
      <c r="AQ744" s="19" t="s">
        <v>1502</v>
      </c>
      <c r="AR744" s="19" t="s">
        <v>1540</v>
      </c>
      <c r="AS744" s="19" t="s">
        <v>1562</v>
      </c>
      <c r="AT744" s="19" t="s">
        <v>1563</v>
      </c>
      <c r="AU744" s="19" t="s">
        <v>1564</v>
      </c>
      <c r="AV744" s="19" t="s">
        <v>1565</v>
      </c>
      <c r="AW744" s="19">
        <v>2007</v>
      </c>
      <c r="AX744" s="19">
        <v>3</v>
      </c>
      <c r="AY744" s="19" t="s">
        <v>1566</v>
      </c>
      <c r="AZ744" s="19" t="s">
        <v>1567</v>
      </c>
      <c r="BA744" s="19">
        <v>2008</v>
      </c>
      <c r="BB744" t="str">
        <f>VLOOKUP(AC744,CTCwiretagcode!A$2:C$708,3,FALSE)</f>
        <v>SAM</v>
      </c>
      <c r="BC744" t="str">
        <f t="shared" si="23"/>
        <v>mix</v>
      </c>
      <c r="BD744">
        <f t="shared" si="24"/>
        <v>3</v>
      </c>
    </row>
    <row r="745" spans="1:56" x14ac:dyDescent="0.25">
      <c r="A745" s="19" t="s">
        <v>1501</v>
      </c>
      <c r="B745" s="19">
        <v>4.0999999999999996</v>
      </c>
      <c r="C745" s="19">
        <v>20140306</v>
      </c>
      <c r="D745" s="19" t="s">
        <v>41</v>
      </c>
      <c r="E745" s="19" t="s">
        <v>41</v>
      </c>
      <c r="F745" s="19">
        <v>2166270</v>
      </c>
      <c r="G745" s="19">
        <v>1</v>
      </c>
      <c r="H745" s="19">
        <v>2010</v>
      </c>
      <c r="I745" s="19">
        <v>20100901</v>
      </c>
      <c r="J745" s="19" t="s">
        <v>1501</v>
      </c>
      <c r="K745" s="19">
        <v>6</v>
      </c>
      <c r="L745" s="19">
        <v>36</v>
      </c>
      <c r="M745" s="19">
        <v>23</v>
      </c>
      <c r="N745" s="19">
        <v>49</v>
      </c>
      <c r="O745" s="19" t="s">
        <v>1502</v>
      </c>
      <c r="P745" s="19">
        <v>5</v>
      </c>
      <c r="Q745" s="19" t="s">
        <v>1518</v>
      </c>
      <c r="R745" s="19"/>
      <c r="S745" s="19">
        <v>5000</v>
      </c>
      <c r="T745" s="19" t="s">
        <v>110</v>
      </c>
      <c r="U745" s="19"/>
      <c r="V745" s="19"/>
      <c r="W745" s="19"/>
      <c r="X745" s="19">
        <v>720</v>
      </c>
      <c r="Y745" s="19">
        <v>0</v>
      </c>
      <c r="Z745" s="19">
        <v>1</v>
      </c>
      <c r="AA745" s="19" t="s">
        <v>48</v>
      </c>
      <c r="AB745" s="19">
        <v>1</v>
      </c>
      <c r="AC745" s="19">
        <v>634272</v>
      </c>
      <c r="AD745" s="19">
        <v>12</v>
      </c>
      <c r="AE745" s="19"/>
      <c r="AF745" s="19"/>
      <c r="AG745" s="19"/>
      <c r="AH745" s="19">
        <v>112791</v>
      </c>
      <c r="AI745" s="19">
        <v>1</v>
      </c>
      <c r="AJ745" s="19"/>
      <c r="AK745" s="19"/>
      <c r="AL745" s="19"/>
      <c r="AM745" s="19"/>
      <c r="AN745" s="19"/>
      <c r="AO745" s="19">
        <v>2.2400000000000002</v>
      </c>
      <c r="AP745" s="19" t="s">
        <v>1519</v>
      </c>
      <c r="AQ745" s="19" t="s">
        <v>1502</v>
      </c>
      <c r="AR745" s="19" t="s">
        <v>1540</v>
      </c>
      <c r="AS745" s="19" t="s">
        <v>1562</v>
      </c>
      <c r="AT745" s="19" t="s">
        <v>1563</v>
      </c>
      <c r="AU745" s="19" t="s">
        <v>1564</v>
      </c>
      <c r="AV745" s="19" t="s">
        <v>1565</v>
      </c>
      <c r="AW745" s="19">
        <v>2007</v>
      </c>
      <c r="AX745" s="19">
        <v>3</v>
      </c>
      <c r="AY745" s="19" t="s">
        <v>1566</v>
      </c>
      <c r="AZ745" s="19" t="s">
        <v>1567</v>
      </c>
      <c r="BA745" s="19">
        <v>2008</v>
      </c>
      <c r="BB745" t="str">
        <f>VLOOKUP(AC745,CTCwiretagcode!A$2:C$708,3,FALSE)</f>
        <v>SAM</v>
      </c>
      <c r="BC745" t="str">
        <f t="shared" si="23"/>
        <v>mix</v>
      </c>
      <c r="BD745">
        <f t="shared" si="24"/>
        <v>3</v>
      </c>
    </row>
    <row r="746" spans="1:56" x14ac:dyDescent="0.25">
      <c r="A746" s="19" t="s">
        <v>1501</v>
      </c>
      <c r="B746" s="19">
        <v>4.0999999999999996</v>
      </c>
      <c r="C746" s="19">
        <v>20140306</v>
      </c>
      <c r="D746" s="19" t="s">
        <v>41</v>
      </c>
      <c r="E746" s="19" t="s">
        <v>41</v>
      </c>
      <c r="F746" s="19">
        <v>2166271</v>
      </c>
      <c r="G746" s="19">
        <v>1</v>
      </c>
      <c r="H746" s="19">
        <v>2010</v>
      </c>
      <c r="I746" s="19">
        <v>20100901</v>
      </c>
      <c r="J746" s="19" t="s">
        <v>1501</v>
      </c>
      <c r="K746" s="19">
        <v>6</v>
      </c>
      <c r="L746" s="19">
        <v>36</v>
      </c>
      <c r="M746" s="19">
        <v>23</v>
      </c>
      <c r="N746" s="19">
        <v>49</v>
      </c>
      <c r="O746" s="19" t="s">
        <v>1502</v>
      </c>
      <c r="P746" s="19">
        <v>5</v>
      </c>
      <c r="Q746" s="19" t="s">
        <v>1518</v>
      </c>
      <c r="R746" s="19"/>
      <c r="S746" s="19">
        <v>5000</v>
      </c>
      <c r="T746" s="19" t="s">
        <v>45</v>
      </c>
      <c r="U746" s="19"/>
      <c r="V746" s="19"/>
      <c r="W746" s="19"/>
      <c r="X746" s="19">
        <v>810</v>
      </c>
      <c r="Y746" s="19">
        <v>0</v>
      </c>
      <c r="Z746" s="19">
        <v>1</v>
      </c>
      <c r="AA746" s="19" t="s">
        <v>48</v>
      </c>
      <c r="AB746" s="19">
        <v>1</v>
      </c>
      <c r="AC746" s="19">
        <v>634272</v>
      </c>
      <c r="AD746" s="19">
        <v>12</v>
      </c>
      <c r="AE746" s="19"/>
      <c r="AF746" s="19"/>
      <c r="AG746" s="19"/>
      <c r="AH746" s="19">
        <v>112791</v>
      </c>
      <c r="AI746" s="19">
        <v>1</v>
      </c>
      <c r="AJ746" s="19"/>
      <c r="AK746" s="19"/>
      <c r="AL746" s="19"/>
      <c r="AM746" s="19"/>
      <c r="AN746" s="19"/>
      <c r="AO746" s="19">
        <v>2.2400000000000002</v>
      </c>
      <c r="AP746" s="19" t="s">
        <v>1519</v>
      </c>
      <c r="AQ746" s="19" t="s">
        <v>1502</v>
      </c>
      <c r="AR746" s="19" t="s">
        <v>1540</v>
      </c>
      <c r="AS746" s="19" t="s">
        <v>1562</v>
      </c>
      <c r="AT746" s="19" t="s">
        <v>1563</v>
      </c>
      <c r="AU746" s="19" t="s">
        <v>1564</v>
      </c>
      <c r="AV746" s="19" t="s">
        <v>1565</v>
      </c>
      <c r="AW746" s="19">
        <v>2007</v>
      </c>
      <c r="AX746" s="19">
        <v>3</v>
      </c>
      <c r="AY746" s="19" t="s">
        <v>1566</v>
      </c>
      <c r="AZ746" s="19" t="s">
        <v>1567</v>
      </c>
      <c r="BA746" s="19">
        <v>2008</v>
      </c>
      <c r="BB746" t="str">
        <f>VLOOKUP(AC746,CTCwiretagcode!A$2:C$708,3,FALSE)</f>
        <v>SAM</v>
      </c>
      <c r="BC746" t="str">
        <f t="shared" si="23"/>
        <v>mix</v>
      </c>
      <c r="BD746">
        <f t="shared" si="24"/>
        <v>3</v>
      </c>
    </row>
    <row r="747" spans="1:56" x14ac:dyDescent="0.25">
      <c r="A747" s="19" t="s">
        <v>1501</v>
      </c>
      <c r="B747" s="19">
        <v>4.0999999999999996</v>
      </c>
      <c r="C747" s="19">
        <v>20140306</v>
      </c>
      <c r="D747" s="19" t="s">
        <v>41</v>
      </c>
      <c r="E747" s="19" t="s">
        <v>41</v>
      </c>
      <c r="F747" s="19">
        <v>2166275</v>
      </c>
      <c r="G747" s="19">
        <v>1</v>
      </c>
      <c r="H747" s="19">
        <v>2010</v>
      </c>
      <c r="I747" s="19">
        <v>20100901</v>
      </c>
      <c r="J747" s="19" t="s">
        <v>1501</v>
      </c>
      <c r="K747" s="19">
        <v>6</v>
      </c>
      <c r="L747" s="19">
        <v>36</v>
      </c>
      <c r="M747" s="19">
        <v>23</v>
      </c>
      <c r="N747" s="19">
        <v>49</v>
      </c>
      <c r="O747" s="19" t="s">
        <v>1502</v>
      </c>
      <c r="P747" s="19">
        <v>5</v>
      </c>
      <c r="Q747" s="19" t="s">
        <v>1518</v>
      </c>
      <c r="R747" s="19"/>
      <c r="S747" s="19">
        <v>5000</v>
      </c>
      <c r="T747" s="19" t="s">
        <v>110</v>
      </c>
      <c r="U747" s="19"/>
      <c r="V747" s="19"/>
      <c r="W747" s="19"/>
      <c r="X747" s="19">
        <v>840</v>
      </c>
      <c r="Y747" s="19">
        <v>0</v>
      </c>
      <c r="Z747" s="19">
        <v>1</v>
      </c>
      <c r="AA747" s="19" t="s">
        <v>48</v>
      </c>
      <c r="AB747" s="19">
        <v>1</v>
      </c>
      <c r="AC747" s="19">
        <v>634272</v>
      </c>
      <c r="AD747" s="19">
        <v>12</v>
      </c>
      <c r="AE747" s="19"/>
      <c r="AF747" s="19"/>
      <c r="AG747" s="19"/>
      <c r="AH747" s="19">
        <v>112791</v>
      </c>
      <c r="AI747" s="19">
        <v>1</v>
      </c>
      <c r="AJ747" s="19"/>
      <c r="AK747" s="19"/>
      <c r="AL747" s="19"/>
      <c r="AM747" s="19"/>
      <c r="AN747" s="19"/>
      <c r="AO747" s="19">
        <v>2.2400000000000002</v>
      </c>
      <c r="AP747" s="19" t="s">
        <v>1519</v>
      </c>
      <c r="AQ747" s="19" t="s">
        <v>1502</v>
      </c>
      <c r="AR747" s="19" t="s">
        <v>1540</v>
      </c>
      <c r="AS747" s="19" t="s">
        <v>1562</v>
      </c>
      <c r="AT747" s="19" t="s">
        <v>1563</v>
      </c>
      <c r="AU747" s="19" t="s">
        <v>1564</v>
      </c>
      <c r="AV747" s="19" t="s">
        <v>1565</v>
      </c>
      <c r="AW747" s="19">
        <v>2007</v>
      </c>
      <c r="AX747" s="19">
        <v>3</v>
      </c>
      <c r="AY747" s="19" t="s">
        <v>1566</v>
      </c>
      <c r="AZ747" s="19" t="s">
        <v>1567</v>
      </c>
      <c r="BA747" s="19">
        <v>2008</v>
      </c>
      <c r="BB747" t="str">
        <f>VLOOKUP(AC747,CTCwiretagcode!A$2:C$708,3,FALSE)</f>
        <v>SAM</v>
      </c>
      <c r="BC747" t="str">
        <f t="shared" si="23"/>
        <v>mix</v>
      </c>
      <c r="BD747">
        <f t="shared" si="24"/>
        <v>3</v>
      </c>
    </row>
    <row r="748" spans="1:56" x14ac:dyDescent="0.25">
      <c r="A748" s="19" t="s">
        <v>1501</v>
      </c>
      <c r="B748" s="19">
        <v>4.0999999999999996</v>
      </c>
      <c r="C748" s="19">
        <v>20140306</v>
      </c>
      <c r="D748" s="19" t="s">
        <v>41</v>
      </c>
      <c r="E748" s="19" t="s">
        <v>41</v>
      </c>
      <c r="F748" s="19">
        <v>2166285</v>
      </c>
      <c r="G748" s="19">
        <v>1</v>
      </c>
      <c r="H748" s="19">
        <v>2010</v>
      </c>
      <c r="I748" s="19">
        <v>20100901</v>
      </c>
      <c r="J748" s="19" t="s">
        <v>1501</v>
      </c>
      <c r="K748" s="19">
        <v>6</v>
      </c>
      <c r="L748" s="19">
        <v>36</v>
      </c>
      <c r="M748" s="19">
        <v>23</v>
      </c>
      <c r="N748" s="19">
        <v>49</v>
      </c>
      <c r="O748" s="19" t="s">
        <v>1502</v>
      </c>
      <c r="P748" s="19">
        <v>5</v>
      </c>
      <c r="Q748" s="19" t="s">
        <v>1518</v>
      </c>
      <c r="R748" s="19"/>
      <c r="S748" s="19">
        <v>5000</v>
      </c>
      <c r="T748" s="19" t="s">
        <v>45</v>
      </c>
      <c r="U748" s="19"/>
      <c r="V748" s="19"/>
      <c r="W748" s="19"/>
      <c r="X748" s="19">
        <v>740</v>
      </c>
      <c r="Y748" s="19">
        <v>0</v>
      </c>
      <c r="Z748" s="19">
        <v>1</v>
      </c>
      <c r="AA748" s="19" t="s">
        <v>48</v>
      </c>
      <c r="AB748" s="19">
        <v>1</v>
      </c>
      <c r="AC748" s="19">
        <v>634272</v>
      </c>
      <c r="AD748" s="19">
        <v>12</v>
      </c>
      <c r="AE748" s="19"/>
      <c r="AF748" s="19"/>
      <c r="AG748" s="19"/>
      <c r="AH748" s="19">
        <v>112791</v>
      </c>
      <c r="AI748" s="19">
        <v>1</v>
      </c>
      <c r="AJ748" s="19"/>
      <c r="AK748" s="19"/>
      <c r="AL748" s="19"/>
      <c r="AM748" s="19"/>
      <c r="AN748" s="19"/>
      <c r="AO748" s="19">
        <v>2.2400000000000002</v>
      </c>
      <c r="AP748" s="19" t="s">
        <v>1519</v>
      </c>
      <c r="AQ748" s="19" t="s">
        <v>1502</v>
      </c>
      <c r="AR748" s="19" t="s">
        <v>1540</v>
      </c>
      <c r="AS748" s="19" t="s">
        <v>1562</v>
      </c>
      <c r="AT748" s="19" t="s">
        <v>1563</v>
      </c>
      <c r="AU748" s="19" t="s">
        <v>1564</v>
      </c>
      <c r="AV748" s="19" t="s">
        <v>1565</v>
      </c>
      <c r="AW748" s="19">
        <v>2007</v>
      </c>
      <c r="AX748" s="19">
        <v>3</v>
      </c>
      <c r="AY748" s="19" t="s">
        <v>1566</v>
      </c>
      <c r="AZ748" s="19" t="s">
        <v>1567</v>
      </c>
      <c r="BA748" s="19">
        <v>2008</v>
      </c>
      <c r="BB748" t="str">
        <f>VLOOKUP(AC748,CTCwiretagcode!A$2:C$708,3,FALSE)</f>
        <v>SAM</v>
      </c>
      <c r="BC748" t="str">
        <f t="shared" si="23"/>
        <v>mix</v>
      </c>
      <c r="BD748">
        <f t="shared" si="24"/>
        <v>3</v>
      </c>
    </row>
    <row r="749" spans="1:56" x14ac:dyDescent="0.25">
      <c r="A749" s="19" t="s">
        <v>1501</v>
      </c>
      <c r="B749" s="19">
        <v>4.0999999999999996</v>
      </c>
      <c r="C749" s="19">
        <v>20140306</v>
      </c>
      <c r="D749" s="19" t="s">
        <v>41</v>
      </c>
      <c r="E749" s="19" t="s">
        <v>41</v>
      </c>
      <c r="F749" s="19">
        <v>2165532</v>
      </c>
      <c r="G749" s="19">
        <v>1</v>
      </c>
      <c r="H749" s="19">
        <v>2010</v>
      </c>
      <c r="I749" s="19">
        <v>20100901</v>
      </c>
      <c r="J749" s="19" t="s">
        <v>1501</v>
      </c>
      <c r="K749" s="19">
        <v>6</v>
      </c>
      <c r="L749" s="19">
        <v>36</v>
      </c>
      <c r="M749" s="19">
        <v>23</v>
      </c>
      <c r="N749" s="19">
        <v>14</v>
      </c>
      <c r="O749" s="19" t="s">
        <v>1502</v>
      </c>
      <c r="P749" s="19">
        <v>5</v>
      </c>
      <c r="Q749" s="19" t="s">
        <v>1518</v>
      </c>
      <c r="R749" s="19"/>
      <c r="S749" s="19">
        <v>5000</v>
      </c>
      <c r="T749" s="19" t="s">
        <v>45</v>
      </c>
      <c r="U749" s="19"/>
      <c r="V749" s="19"/>
      <c r="W749" s="19"/>
      <c r="X749" s="19">
        <v>780</v>
      </c>
      <c r="Y749" s="19">
        <v>0</v>
      </c>
      <c r="Z749" s="19">
        <v>1</v>
      </c>
      <c r="AA749" s="19" t="s">
        <v>48</v>
      </c>
      <c r="AB749" s="19">
        <v>1</v>
      </c>
      <c r="AC749" s="19">
        <v>634272</v>
      </c>
      <c r="AD749" s="19">
        <v>12</v>
      </c>
      <c r="AE749" s="19"/>
      <c r="AF749" s="19"/>
      <c r="AG749" s="19"/>
      <c r="AH749" s="19">
        <v>112791</v>
      </c>
      <c r="AI749" s="19">
        <v>1</v>
      </c>
      <c r="AJ749" s="19"/>
      <c r="AK749" s="19"/>
      <c r="AL749" s="19"/>
      <c r="AM749" s="19"/>
      <c r="AN749" s="19"/>
      <c r="AO749" s="19">
        <v>2.2400000000000002</v>
      </c>
      <c r="AP749" s="19" t="s">
        <v>1519</v>
      </c>
      <c r="AQ749" s="19" t="s">
        <v>1502</v>
      </c>
      <c r="AR749" s="19" t="s">
        <v>1540</v>
      </c>
      <c r="AS749" s="19" t="s">
        <v>1562</v>
      </c>
      <c r="AT749" s="19" t="s">
        <v>1563</v>
      </c>
      <c r="AU749" s="19" t="s">
        <v>1564</v>
      </c>
      <c r="AV749" s="19" t="s">
        <v>1565</v>
      </c>
      <c r="AW749" s="19">
        <v>2007</v>
      </c>
      <c r="AX749" s="19">
        <v>3</v>
      </c>
      <c r="AY749" s="19" t="s">
        <v>1566</v>
      </c>
      <c r="AZ749" s="19" t="s">
        <v>1567</v>
      </c>
      <c r="BA749" s="19">
        <v>2008</v>
      </c>
      <c r="BB749" t="str">
        <f>VLOOKUP(AC749,CTCwiretagcode!A$2:C$708,3,FALSE)</f>
        <v>SAM</v>
      </c>
      <c r="BC749" t="str">
        <f t="shared" si="23"/>
        <v>NT</v>
      </c>
      <c r="BD749">
        <f t="shared" si="24"/>
        <v>3</v>
      </c>
    </row>
    <row r="750" spans="1:56" x14ac:dyDescent="0.25">
      <c r="A750" s="19" t="s">
        <v>1501</v>
      </c>
      <c r="B750" s="19">
        <v>4.0999999999999996</v>
      </c>
      <c r="C750" s="19">
        <v>20140306</v>
      </c>
      <c r="D750" s="19" t="s">
        <v>41</v>
      </c>
      <c r="E750" s="19" t="s">
        <v>41</v>
      </c>
      <c r="F750" s="19">
        <v>2166028</v>
      </c>
      <c r="G750" s="19">
        <v>1</v>
      </c>
      <c r="H750" s="19">
        <v>2010</v>
      </c>
      <c r="I750" s="19">
        <v>20100901</v>
      </c>
      <c r="J750" s="19" t="s">
        <v>1501</v>
      </c>
      <c r="K750" s="19">
        <v>6</v>
      </c>
      <c r="L750" s="19">
        <v>36</v>
      </c>
      <c r="M750" s="19">
        <v>23</v>
      </c>
      <c r="N750" s="19">
        <v>14</v>
      </c>
      <c r="O750" s="19" t="s">
        <v>1502</v>
      </c>
      <c r="P750" s="19">
        <v>5</v>
      </c>
      <c r="Q750" s="19" t="s">
        <v>1518</v>
      </c>
      <c r="R750" s="19"/>
      <c r="S750" s="19">
        <v>5000</v>
      </c>
      <c r="T750" s="19" t="s">
        <v>110</v>
      </c>
      <c r="U750" s="19"/>
      <c r="V750" s="19"/>
      <c r="W750" s="19"/>
      <c r="X750" s="19">
        <v>840</v>
      </c>
      <c r="Y750" s="19">
        <v>0</v>
      </c>
      <c r="Z750" s="19">
        <v>1</v>
      </c>
      <c r="AA750" s="19" t="s">
        <v>48</v>
      </c>
      <c r="AB750" s="19">
        <v>1</v>
      </c>
      <c r="AC750" s="19">
        <v>634272</v>
      </c>
      <c r="AD750" s="19">
        <v>12</v>
      </c>
      <c r="AE750" s="19"/>
      <c r="AF750" s="19"/>
      <c r="AG750" s="19"/>
      <c r="AH750" s="19">
        <v>112791</v>
      </c>
      <c r="AI750" s="19">
        <v>1</v>
      </c>
      <c r="AJ750" s="19"/>
      <c r="AK750" s="19"/>
      <c r="AL750" s="19"/>
      <c r="AM750" s="19"/>
      <c r="AN750" s="19"/>
      <c r="AO750" s="19">
        <v>2.2400000000000002</v>
      </c>
      <c r="AP750" s="19" t="s">
        <v>1519</v>
      </c>
      <c r="AQ750" s="19" t="s">
        <v>1502</v>
      </c>
      <c r="AR750" s="19" t="s">
        <v>1540</v>
      </c>
      <c r="AS750" s="19" t="s">
        <v>1562</v>
      </c>
      <c r="AT750" s="19" t="s">
        <v>1563</v>
      </c>
      <c r="AU750" s="19" t="s">
        <v>1564</v>
      </c>
      <c r="AV750" s="19" t="s">
        <v>1565</v>
      </c>
      <c r="AW750" s="19">
        <v>2007</v>
      </c>
      <c r="AX750" s="19">
        <v>3</v>
      </c>
      <c r="AY750" s="19" t="s">
        <v>1566</v>
      </c>
      <c r="AZ750" s="19" t="s">
        <v>1567</v>
      </c>
      <c r="BA750" s="19">
        <v>2008</v>
      </c>
      <c r="BB750" t="str">
        <f>VLOOKUP(AC750,CTCwiretagcode!A$2:C$708,3,FALSE)</f>
        <v>SAM</v>
      </c>
      <c r="BC750" t="str">
        <f t="shared" si="23"/>
        <v>NT</v>
      </c>
      <c r="BD750">
        <f t="shared" si="24"/>
        <v>3</v>
      </c>
    </row>
    <row r="751" spans="1:56" x14ac:dyDescent="0.25">
      <c r="A751" s="19" t="s">
        <v>1501</v>
      </c>
      <c r="B751" s="19">
        <v>4.0999999999999996</v>
      </c>
      <c r="C751" s="19">
        <v>20140306</v>
      </c>
      <c r="D751" s="19" t="s">
        <v>41</v>
      </c>
      <c r="E751" s="19" t="s">
        <v>41</v>
      </c>
      <c r="F751" s="19">
        <v>2165469</v>
      </c>
      <c r="G751" s="19">
        <v>1</v>
      </c>
      <c r="H751" s="19">
        <v>2010</v>
      </c>
      <c r="I751" s="19">
        <v>20100902</v>
      </c>
      <c r="J751" s="19" t="s">
        <v>1501</v>
      </c>
      <c r="K751" s="19">
        <v>6</v>
      </c>
      <c r="L751" s="19">
        <v>36</v>
      </c>
      <c r="M751" s="19">
        <v>23</v>
      </c>
      <c r="N751" s="19">
        <v>17</v>
      </c>
      <c r="O751" s="19" t="s">
        <v>1502</v>
      </c>
      <c r="P751" s="19">
        <v>5</v>
      </c>
      <c r="Q751" s="19" t="s">
        <v>1518</v>
      </c>
      <c r="R751" s="19"/>
      <c r="S751" s="19">
        <v>5000</v>
      </c>
      <c r="T751" s="19" t="s">
        <v>110</v>
      </c>
      <c r="U751" s="19"/>
      <c r="V751" s="19"/>
      <c r="W751" s="19"/>
      <c r="X751" s="19">
        <v>700</v>
      </c>
      <c r="Y751" s="19">
        <v>0</v>
      </c>
      <c r="Z751" s="19">
        <v>1</v>
      </c>
      <c r="AA751" s="19" t="s">
        <v>48</v>
      </c>
      <c r="AB751" s="19">
        <v>1</v>
      </c>
      <c r="AC751" s="19">
        <v>634272</v>
      </c>
      <c r="AD751" s="19">
        <v>12</v>
      </c>
      <c r="AE751" s="19"/>
      <c r="AF751" s="19"/>
      <c r="AG751" s="19"/>
      <c r="AH751" s="19">
        <v>112791</v>
      </c>
      <c r="AI751" s="19">
        <v>1</v>
      </c>
      <c r="AJ751" s="19"/>
      <c r="AK751" s="19"/>
      <c r="AL751" s="19"/>
      <c r="AM751" s="19"/>
      <c r="AN751" s="19"/>
      <c r="AO751" s="19">
        <v>2.2400000000000002</v>
      </c>
      <c r="AP751" s="19" t="s">
        <v>1519</v>
      </c>
      <c r="AQ751" s="19" t="s">
        <v>1502</v>
      </c>
      <c r="AR751" s="19" t="s">
        <v>1540</v>
      </c>
      <c r="AS751" s="19" t="s">
        <v>1562</v>
      </c>
      <c r="AT751" s="19" t="s">
        <v>1563</v>
      </c>
      <c r="AU751" s="19" t="s">
        <v>1564</v>
      </c>
      <c r="AV751" s="19" t="s">
        <v>1565</v>
      </c>
      <c r="AW751" s="19">
        <v>2007</v>
      </c>
      <c r="AX751" s="19">
        <v>3</v>
      </c>
      <c r="AY751" s="19" t="s">
        <v>1566</v>
      </c>
      <c r="AZ751" s="19" t="s">
        <v>1567</v>
      </c>
      <c r="BA751" s="19">
        <v>2008</v>
      </c>
      <c r="BB751" t="str">
        <f>VLOOKUP(AC751,CTCwiretagcode!A$2:C$708,3,FALSE)</f>
        <v>SAM</v>
      </c>
      <c r="BC751" t="str">
        <f t="shared" si="23"/>
        <v>Tr</v>
      </c>
      <c r="BD751">
        <f t="shared" si="24"/>
        <v>3</v>
      </c>
    </row>
    <row r="752" spans="1:56" x14ac:dyDescent="0.25">
      <c r="A752" s="19" t="s">
        <v>1501</v>
      </c>
      <c r="B752" s="19">
        <v>4.0999999999999996</v>
      </c>
      <c r="C752" s="19">
        <v>20140306</v>
      </c>
      <c r="D752" s="19" t="s">
        <v>41</v>
      </c>
      <c r="E752" s="19" t="s">
        <v>41</v>
      </c>
      <c r="F752" s="19">
        <v>2165577</v>
      </c>
      <c r="G752" s="19">
        <v>1</v>
      </c>
      <c r="H752" s="19">
        <v>2010</v>
      </c>
      <c r="I752" s="19">
        <v>20100902</v>
      </c>
      <c r="J752" s="19" t="s">
        <v>1501</v>
      </c>
      <c r="K752" s="19">
        <v>6</v>
      </c>
      <c r="L752" s="19">
        <v>36</v>
      </c>
      <c r="M752" s="19">
        <v>23</v>
      </c>
      <c r="N752" s="19">
        <v>19</v>
      </c>
      <c r="O752" s="19" t="s">
        <v>1502</v>
      </c>
      <c r="P752" s="19">
        <v>5</v>
      </c>
      <c r="Q752" s="19" t="s">
        <v>1518</v>
      </c>
      <c r="R752" s="19"/>
      <c r="S752" s="19">
        <v>5000</v>
      </c>
      <c r="T752" s="19" t="s">
        <v>45</v>
      </c>
      <c r="U752" s="19"/>
      <c r="V752" s="19"/>
      <c r="W752" s="19"/>
      <c r="X752" s="19">
        <v>780</v>
      </c>
      <c r="Y752" s="19">
        <v>0</v>
      </c>
      <c r="Z752" s="19">
        <v>1</v>
      </c>
      <c r="AA752" s="19" t="s">
        <v>48</v>
      </c>
      <c r="AB752" s="19">
        <v>1</v>
      </c>
      <c r="AC752" s="19">
        <v>634272</v>
      </c>
      <c r="AD752" s="19">
        <v>12</v>
      </c>
      <c r="AE752" s="19"/>
      <c r="AF752" s="19"/>
      <c r="AG752" s="19"/>
      <c r="AH752" s="19">
        <v>112791</v>
      </c>
      <c r="AI752" s="19">
        <v>1</v>
      </c>
      <c r="AJ752" s="19"/>
      <c r="AK752" s="19"/>
      <c r="AL752" s="19"/>
      <c r="AM752" s="19"/>
      <c r="AN752" s="19"/>
      <c r="AO752" s="19">
        <v>2.2400000000000002</v>
      </c>
      <c r="AP752" s="19" t="s">
        <v>1519</v>
      </c>
      <c r="AQ752" s="19" t="s">
        <v>1502</v>
      </c>
      <c r="AR752" s="19" t="s">
        <v>1540</v>
      </c>
      <c r="AS752" s="19" t="s">
        <v>1562</v>
      </c>
      <c r="AT752" s="19" t="s">
        <v>1563</v>
      </c>
      <c r="AU752" s="19" t="s">
        <v>1564</v>
      </c>
      <c r="AV752" s="19" t="s">
        <v>1565</v>
      </c>
      <c r="AW752" s="19">
        <v>2007</v>
      </c>
      <c r="AX752" s="19">
        <v>3</v>
      </c>
      <c r="AY752" s="19" t="s">
        <v>1566</v>
      </c>
      <c r="AZ752" s="19" t="s">
        <v>1567</v>
      </c>
      <c r="BA752" s="19">
        <v>2008</v>
      </c>
      <c r="BB752" t="str">
        <f>VLOOKUP(AC752,CTCwiretagcode!A$2:C$708,3,FALSE)</f>
        <v>SAM</v>
      </c>
      <c r="BC752" t="str">
        <f t="shared" si="23"/>
        <v>NT</v>
      </c>
      <c r="BD752">
        <f t="shared" si="24"/>
        <v>3</v>
      </c>
    </row>
    <row r="753" spans="1:56" x14ac:dyDescent="0.25">
      <c r="A753" s="19" t="s">
        <v>1501</v>
      </c>
      <c r="B753" s="19">
        <v>4.0999999999999996</v>
      </c>
      <c r="C753" s="19">
        <v>20140306</v>
      </c>
      <c r="D753" s="19" t="s">
        <v>41</v>
      </c>
      <c r="E753" s="19" t="s">
        <v>41</v>
      </c>
      <c r="F753" s="19">
        <v>2165600</v>
      </c>
      <c r="G753" s="19">
        <v>1</v>
      </c>
      <c r="H753" s="19">
        <v>2010</v>
      </c>
      <c r="I753" s="19">
        <v>20100902</v>
      </c>
      <c r="J753" s="19" t="s">
        <v>1501</v>
      </c>
      <c r="K753" s="19">
        <v>6</v>
      </c>
      <c r="L753" s="19">
        <v>36</v>
      </c>
      <c r="M753" s="19">
        <v>23</v>
      </c>
      <c r="N753" s="19">
        <v>19</v>
      </c>
      <c r="O753" s="19" t="s">
        <v>1502</v>
      </c>
      <c r="P753" s="19">
        <v>5</v>
      </c>
      <c r="Q753" s="19" t="s">
        <v>1518</v>
      </c>
      <c r="R753" s="19"/>
      <c r="S753" s="19">
        <v>5000</v>
      </c>
      <c r="T753" s="19" t="s">
        <v>45</v>
      </c>
      <c r="U753" s="19"/>
      <c r="V753" s="19"/>
      <c r="W753" s="19"/>
      <c r="X753" s="19">
        <v>710</v>
      </c>
      <c r="Y753" s="19">
        <v>0</v>
      </c>
      <c r="Z753" s="19">
        <v>1</v>
      </c>
      <c r="AA753" s="19" t="s">
        <v>48</v>
      </c>
      <c r="AB753" s="19">
        <v>1</v>
      </c>
      <c r="AC753" s="19">
        <v>634272</v>
      </c>
      <c r="AD753" s="19">
        <v>12</v>
      </c>
      <c r="AE753" s="19"/>
      <c r="AF753" s="19"/>
      <c r="AG753" s="19"/>
      <c r="AH753" s="19">
        <v>112791</v>
      </c>
      <c r="AI753" s="19">
        <v>1</v>
      </c>
      <c r="AJ753" s="19"/>
      <c r="AK753" s="19"/>
      <c r="AL753" s="19"/>
      <c r="AM753" s="19"/>
      <c r="AN753" s="19"/>
      <c r="AO753" s="19">
        <v>2.2400000000000002</v>
      </c>
      <c r="AP753" s="19" t="s">
        <v>1519</v>
      </c>
      <c r="AQ753" s="19" t="s">
        <v>1502</v>
      </c>
      <c r="AR753" s="19" t="s">
        <v>1540</v>
      </c>
      <c r="AS753" s="19" t="s">
        <v>1562</v>
      </c>
      <c r="AT753" s="19" t="s">
        <v>1563</v>
      </c>
      <c r="AU753" s="19" t="s">
        <v>1564</v>
      </c>
      <c r="AV753" s="19" t="s">
        <v>1565</v>
      </c>
      <c r="AW753" s="19">
        <v>2007</v>
      </c>
      <c r="AX753" s="19">
        <v>3</v>
      </c>
      <c r="AY753" s="19" t="s">
        <v>1566</v>
      </c>
      <c r="AZ753" s="19" t="s">
        <v>1567</v>
      </c>
      <c r="BA753" s="19">
        <v>2008</v>
      </c>
      <c r="BB753" t="str">
        <f>VLOOKUP(AC753,CTCwiretagcode!A$2:C$708,3,FALSE)</f>
        <v>SAM</v>
      </c>
      <c r="BC753" t="str">
        <f t="shared" si="23"/>
        <v>NT</v>
      </c>
      <c r="BD753">
        <f t="shared" si="24"/>
        <v>3</v>
      </c>
    </row>
    <row r="754" spans="1:56" x14ac:dyDescent="0.25">
      <c r="A754" s="19" t="s">
        <v>1501</v>
      </c>
      <c r="B754" s="19">
        <v>4.0999999999999996</v>
      </c>
      <c r="C754" s="19">
        <v>20140306</v>
      </c>
      <c r="D754" s="19" t="s">
        <v>41</v>
      </c>
      <c r="E754" s="19" t="s">
        <v>41</v>
      </c>
      <c r="F754" s="19">
        <v>2165680</v>
      </c>
      <c r="G754" s="19">
        <v>1</v>
      </c>
      <c r="H754" s="19">
        <v>2010</v>
      </c>
      <c r="I754" s="19">
        <v>20100902</v>
      </c>
      <c r="J754" s="19" t="s">
        <v>1501</v>
      </c>
      <c r="K754" s="19">
        <v>6</v>
      </c>
      <c r="L754" s="19">
        <v>36</v>
      </c>
      <c r="M754" s="19">
        <v>23</v>
      </c>
      <c r="N754" s="19">
        <v>49</v>
      </c>
      <c r="O754" s="19" t="s">
        <v>1502</v>
      </c>
      <c r="P754" s="19">
        <v>5</v>
      </c>
      <c r="Q754" s="19" t="s">
        <v>1518</v>
      </c>
      <c r="R754" s="19"/>
      <c r="S754" s="19">
        <v>5000</v>
      </c>
      <c r="T754" s="19" t="s">
        <v>110</v>
      </c>
      <c r="U754" s="19"/>
      <c r="V754" s="19"/>
      <c r="W754" s="19"/>
      <c r="X754" s="19">
        <v>760</v>
      </c>
      <c r="Y754" s="19">
        <v>0</v>
      </c>
      <c r="Z754" s="19">
        <v>1</v>
      </c>
      <c r="AA754" s="19" t="s">
        <v>48</v>
      </c>
      <c r="AB754" s="19">
        <v>1</v>
      </c>
      <c r="AC754" s="19">
        <v>634272</v>
      </c>
      <c r="AD754" s="19">
        <v>12</v>
      </c>
      <c r="AE754" s="19"/>
      <c r="AF754" s="19"/>
      <c r="AG754" s="19"/>
      <c r="AH754" s="19">
        <v>112791</v>
      </c>
      <c r="AI754" s="19">
        <v>1</v>
      </c>
      <c r="AJ754" s="19"/>
      <c r="AK754" s="19"/>
      <c r="AL754" s="19"/>
      <c r="AM754" s="19"/>
      <c r="AN754" s="19"/>
      <c r="AO754" s="19">
        <v>2.2400000000000002</v>
      </c>
      <c r="AP754" s="19" t="s">
        <v>1519</v>
      </c>
      <c r="AQ754" s="19" t="s">
        <v>1502</v>
      </c>
      <c r="AR754" s="19" t="s">
        <v>1540</v>
      </c>
      <c r="AS754" s="19" t="s">
        <v>1562</v>
      </c>
      <c r="AT754" s="19" t="s">
        <v>1563</v>
      </c>
      <c r="AU754" s="19" t="s">
        <v>1564</v>
      </c>
      <c r="AV754" s="19" t="s">
        <v>1565</v>
      </c>
      <c r="AW754" s="19">
        <v>2007</v>
      </c>
      <c r="AX754" s="19">
        <v>3</v>
      </c>
      <c r="AY754" s="19" t="s">
        <v>1566</v>
      </c>
      <c r="AZ754" s="19" t="s">
        <v>1567</v>
      </c>
      <c r="BA754" s="19">
        <v>2008</v>
      </c>
      <c r="BB754" t="str">
        <f>VLOOKUP(AC754,CTCwiretagcode!A$2:C$708,3,FALSE)</f>
        <v>SAM</v>
      </c>
      <c r="BC754" t="str">
        <f t="shared" si="23"/>
        <v>mix</v>
      </c>
      <c r="BD754">
        <f t="shared" si="24"/>
        <v>3</v>
      </c>
    </row>
    <row r="755" spans="1:56" x14ac:dyDescent="0.25">
      <c r="A755" s="19" t="s">
        <v>1501</v>
      </c>
      <c r="B755" s="19">
        <v>4.0999999999999996</v>
      </c>
      <c r="C755" s="19">
        <v>20140306</v>
      </c>
      <c r="D755" s="19" t="s">
        <v>41</v>
      </c>
      <c r="E755" s="19" t="s">
        <v>41</v>
      </c>
      <c r="F755" s="19">
        <v>2166067</v>
      </c>
      <c r="G755" s="19">
        <v>1</v>
      </c>
      <c r="H755" s="19">
        <v>2010</v>
      </c>
      <c r="I755" s="19">
        <v>20100902</v>
      </c>
      <c r="J755" s="19" t="s">
        <v>1501</v>
      </c>
      <c r="K755" s="19">
        <v>6</v>
      </c>
      <c r="L755" s="19">
        <v>36</v>
      </c>
      <c r="M755" s="19">
        <v>23</v>
      </c>
      <c r="N755" s="19">
        <v>49</v>
      </c>
      <c r="O755" s="19" t="s">
        <v>1502</v>
      </c>
      <c r="P755" s="19">
        <v>5</v>
      </c>
      <c r="Q755" s="19" t="s">
        <v>1518</v>
      </c>
      <c r="R755" s="19"/>
      <c r="S755" s="19">
        <v>5000</v>
      </c>
      <c r="T755" s="19" t="s">
        <v>45</v>
      </c>
      <c r="U755" s="19"/>
      <c r="V755" s="19"/>
      <c r="W755" s="19"/>
      <c r="X755" s="19">
        <v>840</v>
      </c>
      <c r="Y755" s="19">
        <v>0</v>
      </c>
      <c r="Z755" s="19">
        <v>1</v>
      </c>
      <c r="AA755" s="19" t="s">
        <v>48</v>
      </c>
      <c r="AB755" s="19">
        <v>1</v>
      </c>
      <c r="AC755" s="19">
        <v>634272</v>
      </c>
      <c r="AD755" s="19">
        <v>12</v>
      </c>
      <c r="AE755" s="19"/>
      <c r="AF755" s="19"/>
      <c r="AG755" s="19"/>
      <c r="AH755" s="19">
        <v>112791</v>
      </c>
      <c r="AI755" s="19">
        <v>1</v>
      </c>
      <c r="AJ755" s="19"/>
      <c r="AK755" s="19"/>
      <c r="AL755" s="19"/>
      <c r="AM755" s="19"/>
      <c r="AN755" s="19"/>
      <c r="AO755" s="19">
        <v>2.2400000000000002</v>
      </c>
      <c r="AP755" s="19" t="s">
        <v>1519</v>
      </c>
      <c r="AQ755" s="19" t="s">
        <v>1502</v>
      </c>
      <c r="AR755" s="19" t="s">
        <v>1540</v>
      </c>
      <c r="AS755" s="19" t="s">
        <v>1562</v>
      </c>
      <c r="AT755" s="19" t="s">
        <v>1563</v>
      </c>
      <c r="AU755" s="19" t="s">
        <v>1564</v>
      </c>
      <c r="AV755" s="19" t="s">
        <v>1565</v>
      </c>
      <c r="AW755" s="19">
        <v>2007</v>
      </c>
      <c r="AX755" s="19">
        <v>3</v>
      </c>
      <c r="AY755" s="19" t="s">
        <v>1566</v>
      </c>
      <c r="AZ755" s="19" t="s">
        <v>1567</v>
      </c>
      <c r="BA755" s="19">
        <v>2008</v>
      </c>
      <c r="BB755" t="str">
        <f>VLOOKUP(AC755,CTCwiretagcode!A$2:C$708,3,FALSE)</f>
        <v>SAM</v>
      </c>
      <c r="BC755" t="str">
        <f t="shared" si="23"/>
        <v>mix</v>
      </c>
      <c r="BD755">
        <f t="shared" si="24"/>
        <v>3</v>
      </c>
    </row>
    <row r="756" spans="1:56" x14ac:dyDescent="0.25">
      <c r="A756" s="19" t="s">
        <v>1501</v>
      </c>
      <c r="B756" s="19">
        <v>4.0999999999999996</v>
      </c>
      <c r="C756" s="19">
        <v>20140306</v>
      </c>
      <c r="D756" s="19" t="s">
        <v>41</v>
      </c>
      <c r="E756" s="19" t="s">
        <v>41</v>
      </c>
      <c r="F756" s="19">
        <v>2166069</v>
      </c>
      <c r="G756" s="19">
        <v>1</v>
      </c>
      <c r="H756" s="19">
        <v>2010</v>
      </c>
      <c r="I756" s="19">
        <v>20100902</v>
      </c>
      <c r="J756" s="19" t="s">
        <v>1501</v>
      </c>
      <c r="K756" s="19">
        <v>6</v>
      </c>
      <c r="L756" s="19">
        <v>36</v>
      </c>
      <c r="M756" s="19">
        <v>23</v>
      </c>
      <c r="N756" s="19">
        <v>49</v>
      </c>
      <c r="O756" s="19" t="s">
        <v>1502</v>
      </c>
      <c r="P756" s="19">
        <v>5</v>
      </c>
      <c r="Q756" s="19" t="s">
        <v>1518</v>
      </c>
      <c r="R756" s="19"/>
      <c r="S756" s="19">
        <v>5000</v>
      </c>
      <c r="T756" s="19" t="s">
        <v>45</v>
      </c>
      <c r="U756" s="19"/>
      <c r="V756" s="19"/>
      <c r="W756" s="19"/>
      <c r="X756" s="19">
        <v>670</v>
      </c>
      <c r="Y756" s="19">
        <v>0</v>
      </c>
      <c r="Z756" s="19">
        <v>1</v>
      </c>
      <c r="AA756" s="19" t="s">
        <v>48</v>
      </c>
      <c r="AB756" s="19">
        <v>1</v>
      </c>
      <c r="AC756" s="19">
        <v>634272</v>
      </c>
      <c r="AD756" s="19">
        <v>12</v>
      </c>
      <c r="AE756" s="19"/>
      <c r="AF756" s="19"/>
      <c r="AG756" s="19"/>
      <c r="AH756" s="19">
        <v>112791</v>
      </c>
      <c r="AI756" s="19">
        <v>1</v>
      </c>
      <c r="AJ756" s="19"/>
      <c r="AK756" s="19"/>
      <c r="AL756" s="19"/>
      <c r="AM756" s="19"/>
      <c r="AN756" s="19"/>
      <c r="AO756" s="19">
        <v>2.2400000000000002</v>
      </c>
      <c r="AP756" s="19" t="s">
        <v>1519</v>
      </c>
      <c r="AQ756" s="19" t="s">
        <v>1502</v>
      </c>
      <c r="AR756" s="19" t="s">
        <v>1540</v>
      </c>
      <c r="AS756" s="19" t="s">
        <v>1562</v>
      </c>
      <c r="AT756" s="19" t="s">
        <v>1563</v>
      </c>
      <c r="AU756" s="19" t="s">
        <v>1564</v>
      </c>
      <c r="AV756" s="19" t="s">
        <v>1565</v>
      </c>
      <c r="AW756" s="19">
        <v>2007</v>
      </c>
      <c r="AX756" s="19">
        <v>3</v>
      </c>
      <c r="AY756" s="19" t="s">
        <v>1566</v>
      </c>
      <c r="AZ756" s="19" t="s">
        <v>1567</v>
      </c>
      <c r="BA756" s="19">
        <v>2008</v>
      </c>
      <c r="BB756" t="str">
        <f>VLOOKUP(AC756,CTCwiretagcode!A$2:C$708,3,FALSE)</f>
        <v>SAM</v>
      </c>
      <c r="BC756" t="str">
        <f t="shared" si="23"/>
        <v>mix</v>
      </c>
      <c r="BD756">
        <f t="shared" si="24"/>
        <v>3</v>
      </c>
    </row>
    <row r="757" spans="1:56" x14ac:dyDescent="0.25">
      <c r="A757" s="19" t="s">
        <v>1501</v>
      </c>
      <c r="B757" s="19">
        <v>4.0999999999999996</v>
      </c>
      <c r="C757" s="19">
        <v>20140306</v>
      </c>
      <c r="D757" s="19" t="s">
        <v>41</v>
      </c>
      <c r="E757" s="19" t="s">
        <v>41</v>
      </c>
      <c r="F757" s="19">
        <v>2166071</v>
      </c>
      <c r="G757" s="19">
        <v>1</v>
      </c>
      <c r="H757" s="19">
        <v>2010</v>
      </c>
      <c r="I757" s="19">
        <v>20100902</v>
      </c>
      <c r="J757" s="19" t="s">
        <v>1501</v>
      </c>
      <c r="K757" s="19">
        <v>6</v>
      </c>
      <c r="L757" s="19">
        <v>36</v>
      </c>
      <c r="M757" s="19">
        <v>23</v>
      </c>
      <c r="N757" s="19">
        <v>49</v>
      </c>
      <c r="O757" s="19" t="s">
        <v>1502</v>
      </c>
      <c r="P757" s="19">
        <v>5</v>
      </c>
      <c r="Q757" s="19" t="s">
        <v>1518</v>
      </c>
      <c r="R757" s="19"/>
      <c r="S757" s="19">
        <v>5000</v>
      </c>
      <c r="T757" s="19" t="s">
        <v>45</v>
      </c>
      <c r="U757" s="19"/>
      <c r="V757" s="19"/>
      <c r="W757" s="19"/>
      <c r="X757" s="19">
        <v>800</v>
      </c>
      <c r="Y757" s="19">
        <v>0</v>
      </c>
      <c r="Z757" s="19">
        <v>1</v>
      </c>
      <c r="AA757" s="19" t="s">
        <v>48</v>
      </c>
      <c r="AB757" s="19">
        <v>1</v>
      </c>
      <c r="AC757" s="19">
        <v>634272</v>
      </c>
      <c r="AD757" s="19">
        <v>12</v>
      </c>
      <c r="AE757" s="19"/>
      <c r="AF757" s="19"/>
      <c r="AG757" s="19"/>
      <c r="AH757" s="19">
        <v>112791</v>
      </c>
      <c r="AI757" s="19">
        <v>1</v>
      </c>
      <c r="AJ757" s="19"/>
      <c r="AK757" s="19"/>
      <c r="AL757" s="19"/>
      <c r="AM757" s="19"/>
      <c r="AN757" s="19"/>
      <c r="AO757" s="19">
        <v>2.2400000000000002</v>
      </c>
      <c r="AP757" s="19" t="s">
        <v>1519</v>
      </c>
      <c r="AQ757" s="19" t="s">
        <v>1502</v>
      </c>
      <c r="AR757" s="19" t="s">
        <v>1540</v>
      </c>
      <c r="AS757" s="19" t="s">
        <v>1562</v>
      </c>
      <c r="AT757" s="19" t="s">
        <v>1563</v>
      </c>
      <c r="AU757" s="19" t="s">
        <v>1564</v>
      </c>
      <c r="AV757" s="19" t="s">
        <v>1565</v>
      </c>
      <c r="AW757" s="19">
        <v>2007</v>
      </c>
      <c r="AX757" s="19">
        <v>3</v>
      </c>
      <c r="AY757" s="19" t="s">
        <v>1566</v>
      </c>
      <c r="AZ757" s="19" t="s">
        <v>1567</v>
      </c>
      <c r="BA757" s="19">
        <v>2008</v>
      </c>
      <c r="BB757" t="str">
        <f>VLOOKUP(AC757,CTCwiretagcode!A$2:C$708,3,FALSE)</f>
        <v>SAM</v>
      </c>
      <c r="BC757" t="str">
        <f t="shared" si="23"/>
        <v>mix</v>
      </c>
      <c r="BD757">
        <f t="shared" si="24"/>
        <v>3</v>
      </c>
    </row>
    <row r="758" spans="1:56" x14ac:dyDescent="0.25">
      <c r="A758" s="19" t="s">
        <v>1501</v>
      </c>
      <c r="B758" s="19">
        <v>4.0999999999999996</v>
      </c>
      <c r="C758" s="19">
        <v>20140306</v>
      </c>
      <c r="D758" s="19" t="s">
        <v>41</v>
      </c>
      <c r="E758" s="19" t="s">
        <v>41</v>
      </c>
      <c r="F758" s="19">
        <v>2166074</v>
      </c>
      <c r="G758" s="19">
        <v>1</v>
      </c>
      <c r="H758" s="19">
        <v>2010</v>
      </c>
      <c r="I758" s="19">
        <v>20100902</v>
      </c>
      <c r="J758" s="19" t="s">
        <v>1501</v>
      </c>
      <c r="K758" s="19">
        <v>6</v>
      </c>
      <c r="L758" s="19">
        <v>36</v>
      </c>
      <c r="M758" s="19">
        <v>23</v>
      </c>
      <c r="N758" s="19">
        <v>49</v>
      </c>
      <c r="O758" s="19" t="s">
        <v>1502</v>
      </c>
      <c r="P758" s="19">
        <v>5</v>
      </c>
      <c r="Q758" s="19" t="s">
        <v>1518</v>
      </c>
      <c r="R758" s="19"/>
      <c r="S758" s="19">
        <v>5000</v>
      </c>
      <c r="T758" s="19" t="s">
        <v>45</v>
      </c>
      <c r="U758" s="19"/>
      <c r="V758" s="19"/>
      <c r="W758" s="19"/>
      <c r="X758" s="19">
        <v>730</v>
      </c>
      <c r="Y758" s="19">
        <v>0</v>
      </c>
      <c r="Z758" s="19">
        <v>1</v>
      </c>
      <c r="AA758" s="19" t="s">
        <v>48</v>
      </c>
      <c r="AB758" s="19">
        <v>1</v>
      </c>
      <c r="AC758" s="19">
        <v>634272</v>
      </c>
      <c r="AD758" s="19">
        <v>12</v>
      </c>
      <c r="AE758" s="19"/>
      <c r="AF758" s="19"/>
      <c r="AG758" s="19"/>
      <c r="AH758" s="19">
        <v>112791</v>
      </c>
      <c r="AI758" s="19">
        <v>1</v>
      </c>
      <c r="AJ758" s="19"/>
      <c r="AK758" s="19"/>
      <c r="AL758" s="19"/>
      <c r="AM758" s="19"/>
      <c r="AN758" s="19"/>
      <c r="AO758" s="19">
        <v>2.2400000000000002</v>
      </c>
      <c r="AP758" s="19" t="s">
        <v>1519</v>
      </c>
      <c r="AQ758" s="19" t="s">
        <v>1502</v>
      </c>
      <c r="AR758" s="19" t="s">
        <v>1540</v>
      </c>
      <c r="AS758" s="19" t="s">
        <v>1562</v>
      </c>
      <c r="AT758" s="19" t="s">
        <v>1563</v>
      </c>
      <c r="AU758" s="19" t="s">
        <v>1564</v>
      </c>
      <c r="AV758" s="19" t="s">
        <v>1565</v>
      </c>
      <c r="AW758" s="19">
        <v>2007</v>
      </c>
      <c r="AX758" s="19">
        <v>3</v>
      </c>
      <c r="AY758" s="19" t="s">
        <v>1566</v>
      </c>
      <c r="AZ758" s="19" t="s">
        <v>1567</v>
      </c>
      <c r="BA758" s="19">
        <v>2008</v>
      </c>
      <c r="BB758" t="str">
        <f>VLOOKUP(AC758,CTCwiretagcode!A$2:C$708,3,FALSE)</f>
        <v>SAM</v>
      </c>
      <c r="BC758" t="str">
        <f t="shared" si="23"/>
        <v>mix</v>
      </c>
      <c r="BD758">
        <f t="shared" si="24"/>
        <v>3</v>
      </c>
    </row>
    <row r="759" spans="1:56" x14ac:dyDescent="0.25">
      <c r="A759" s="19" t="s">
        <v>1501</v>
      </c>
      <c r="B759" s="19">
        <v>4.0999999999999996</v>
      </c>
      <c r="C759" s="19">
        <v>20140306</v>
      </c>
      <c r="D759" s="19" t="s">
        <v>41</v>
      </c>
      <c r="E759" s="19" t="s">
        <v>41</v>
      </c>
      <c r="F759" s="19">
        <v>2166076</v>
      </c>
      <c r="G759" s="19">
        <v>1</v>
      </c>
      <c r="H759" s="19">
        <v>2010</v>
      </c>
      <c r="I759" s="19">
        <v>20100902</v>
      </c>
      <c r="J759" s="19" t="s">
        <v>1501</v>
      </c>
      <c r="K759" s="19">
        <v>6</v>
      </c>
      <c r="L759" s="19">
        <v>36</v>
      </c>
      <c r="M759" s="19">
        <v>23</v>
      </c>
      <c r="N759" s="19">
        <v>49</v>
      </c>
      <c r="O759" s="19" t="s">
        <v>1502</v>
      </c>
      <c r="P759" s="19">
        <v>5</v>
      </c>
      <c r="Q759" s="19" t="s">
        <v>1518</v>
      </c>
      <c r="R759" s="19"/>
      <c r="S759" s="19">
        <v>5000</v>
      </c>
      <c r="T759" s="19" t="s">
        <v>45</v>
      </c>
      <c r="U759" s="19"/>
      <c r="V759" s="19"/>
      <c r="W759" s="19"/>
      <c r="X759" s="19">
        <v>710</v>
      </c>
      <c r="Y759" s="19">
        <v>0</v>
      </c>
      <c r="Z759" s="19">
        <v>1</v>
      </c>
      <c r="AA759" s="19" t="s">
        <v>48</v>
      </c>
      <c r="AB759" s="19">
        <v>1</v>
      </c>
      <c r="AC759" s="19">
        <v>634272</v>
      </c>
      <c r="AD759" s="19">
        <v>12</v>
      </c>
      <c r="AE759" s="19"/>
      <c r="AF759" s="19"/>
      <c r="AG759" s="19"/>
      <c r="AH759" s="19">
        <v>112791</v>
      </c>
      <c r="AI759" s="19">
        <v>1</v>
      </c>
      <c r="AJ759" s="19"/>
      <c r="AK759" s="19"/>
      <c r="AL759" s="19"/>
      <c r="AM759" s="19"/>
      <c r="AN759" s="19"/>
      <c r="AO759" s="19">
        <v>2.2400000000000002</v>
      </c>
      <c r="AP759" s="19" t="s">
        <v>1519</v>
      </c>
      <c r="AQ759" s="19" t="s">
        <v>1502</v>
      </c>
      <c r="AR759" s="19" t="s">
        <v>1540</v>
      </c>
      <c r="AS759" s="19" t="s">
        <v>1562</v>
      </c>
      <c r="AT759" s="19" t="s">
        <v>1563</v>
      </c>
      <c r="AU759" s="19" t="s">
        <v>1564</v>
      </c>
      <c r="AV759" s="19" t="s">
        <v>1565</v>
      </c>
      <c r="AW759" s="19">
        <v>2007</v>
      </c>
      <c r="AX759" s="19">
        <v>3</v>
      </c>
      <c r="AY759" s="19" t="s">
        <v>1566</v>
      </c>
      <c r="AZ759" s="19" t="s">
        <v>1567</v>
      </c>
      <c r="BA759" s="19">
        <v>2008</v>
      </c>
      <c r="BB759" t="str">
        <f>VLOOKUP(AC759,CTCwiretagcode!A$2:C$708,3,FALSE)</f>
        <v>SAM</v>
      </c>
      <c r="BC759" t="str">
        <f t="shared" si="23"/>
        <v>mix</v>
      </c>
      <c r="BD759">
        <f t="shared" si="24"/>
        <v>3</v>
      </c>
    </row>
    <row r="760" spans="1:56" x14ac:dyDescent="0.25">
      <c r="A760" s="19" t="s">
        <v>1501</v>
      </c>
      <c r="B760" s="19">
        <v>4.0999999999999996</v>
      </c>
      <c r="C760" s="19">
        <v>20140306</v>
      </c>
      <c r="D760" s="19" t="s">
        <v>41</v>
      </c>
      <c r="E760" s="19" t="s">
        <v>41</v>
      </c>
      <c r="F760" s="19">
        <v>2166078</v>
      </c>
      <c r="G760" s="19">
        <v>1</v>
      </c>
      <c r="H760" s="19">
        <v>2010</v>
      </c>
      <c r="I760" s="19">
        <v>20100902</v>
      </c>
      <c r="J760" s="19" t="s">
        <v>1501</v>
      </c>
      <c r="K760" s="19">
        <v>6</v>
      </c>
      <c r="L760" s="19">
        <v>36</v>
      </c>
      <c r="M760" s="19">
        <v>23</v>
      </c>
      <c r="N760" s="19">
        <v>49</v>
      </c>
      <c r="O760" s="19" t="s">
        <v>1502</v>
      </c>
      <c r="P760" s="19">
        <v>5</v>
      </c>
      <c r="Q760" s="19" t="s">
        <v>1518</v>
      </c>
      <c r="R760" s="19"/>
      <c r="S760" s="19">
        <v>5000</v>
      </c>
      <c r="T760" s="19" t="s">
        <v>110</v>
      </c>
      <c r="U760" s="19"/>
      <c r="V760" s="19"/>
      <c r="W760" s="19"/>
      <c r="X760" s="19">
        <v>730</v>
      </c>
      <c r="Y760" s="19">
        <v>0</v>
      </c>
      <c r="Z760" s="19">
        <v>1</v>
      </c>
      <c r="AA760" s="19" t="s">
        <v>48</v>
      </c>
      <c r="AB760" s="19">
        <v>1</v>
      </c>
      <c r="AC760" s="19">
        <v>634272</v>
      </c>
      <c r="AD760" s="19">
        <v>12</v>
      </c>
      <c r="AE760" s="19"/>
      <c r="AF760" s="19"/>
      <c r="AG760" s="19"/>
      <c r="AH760" s="19">
        <v>112791</v>
      </c>
      <c r="AI760" s="19">
        <v>1</v>
      </c>
      <c r="AJ760" s="19"/>
      <c r="AK760" s="19"/>
      <c r="AL760" s="19"/>
      <c r="AM760" s="19"/>
      <c r="AN760" s="19"/>
      <c r="AO760" s="19">
        <v>2.2400000000000002</v>
      </c>
      <c r="AP760" s="19" t="s">
        <v>1519</v>
      </c>
      <c r="AQ760" s="19" t="s">
        <v>1502</v>
      </c>
      <c r="AR760" s="19" t="s">
        <v>1540</v>
      </c>
      <c r="AS760" s="19" t="s">
        <v>1562</v>
      </c>
      <c r="AT760" s="19" t="s">
        <v>1563</v>
      </c>
      <c r="AU760" s="19" t="s">
        <v>1564</v>
      </c>
      <c r="AV760" s="19" t="s">
        <v>1565</v>
      </c>
      <c r="AW760" s="19">
        <v>2007</v>
      </c>
      <c r="AX760" s="19">
        <v>3</v>
      </c>
      <c r="AY760" s="19" t="s">
        <v>1566</v>
      </c>
      <c r="AZ760" s="19" t="s">
        <v>1567</v>
      </c>
      <c r="BA760" s="19">
        <v>2008</v>
      </c>
      <c r="BB760" t="str">
        <f>VLOOKUP(AC760,CTCwiretagcode!A$2:C$708,3,FALSE)</f>
        <v>SAM</v>
      </c>
      <c r="BC760" t="str">
        <f t="shared" si="23"/>
        <v>mix</v>
      </c>
      <c r="BD760">
        <f t="shared" si="24"/>
        <v>3</v>
      </c>
    </row>
    <row r="761" spans="1:56" x14ac:dyDescent="0.25">
      <c r="A761" s="19" t="s">
        <v>1501</v>
      </c>
      <c r="B761" s="19">
        <v>4.0999999999999996</v>
      </c>
      <c r="C761" s="19">
        <v>20140306</v>
      </c>
      <c r="D761" s="19" t="s">
        <v>41</v>
      </c>
      <c r="E761" s="19" t="s">
        <v>41</v>
      </c>
      <c r="F761" s="19">
        <v>2166086</v>
      </c>
      <c r="G761" s="19">
        <v>1</v>
      </c>
      <c r="H761" s="19">
        <v>2010</v>
      </c>
      <c r="I761" s="19">
        <v>20100902</v>
      </c>
      <c r="J761" s="19" t="s">
        <v>1501</v>
      </c>
      <c r="K761" s="19">
        <v>6</v>
      </c>
      <c r="L761" s="19">
        <v>36</v>
      </c>
      <c r="M761" s="19">
        <v>23</v>
      </c>
      <c r="N761" s="19">
        <v>49</v>
      </c>
      <c r="O761" s="19" t="s">
        <v>1502</v>
      </c>
      <c r="P761" s="19">
        <v>5</v>
      </c>
      <c r="Q761" s="19" t="s">
        <v>1518</v>
      </c>
      <c r="R761" s="19"/>
      <c r="S761" s="19">
        <v>5000</v>
      </c>
      <c r="T761" s="19" t="s">
        <v>45</v>
      </c>
      <c r="U761" s="19"/>
      <c r="V761" s="19"/>
      <c r="W761" s="19"/>
      <c r="X761" s="19">
        <v>680</v>
      </c>
      <c r="Y761" s="19">
        <v>0</v>
      </c>
      <c r="Z761" s="19">
        <v>1</v>
      </c>
      <c r="AA761" s="19" t="s">
        <v>48</v>
      </c>
      <c r="AB761" s="19">
        <v>1</v>
      </c>
      <c r="AC761" s="19">
        <v>634272</v>
      </c>
      <c r="AD761" s="19">
        <v>12</v>
      </c>
      <c r="AE761" s="19"/>
      <c r="AF761" s="19"/>
      <c r="AG761" s="19"/>
      <c r="AH761" s="19">
        <v>112791</v>
      </c>
      <c r="AI761" s="19">
        <v>1</v>
      </c>
      <c r="AJ761" s="19"/>
      <c r="AK761" s="19"/>
      <c r="AL761" s="19"/>
      <c r="AM761" s="19"/>
      <c r="AN761" s="19"/>
      <c r="AO761" s="19">
        <v>2.2400000000000002</v>
      </c>
      <c r="AP761" s="19" t="s">
        <v>1519</v>
      </c>
      <c r="AQ761" s="19" t="s">
        <v>1502</v>
      </c>
      <c r="AR761" s="19" t="s">
        <v>1540</v>
      </c>
      <c r="AS761" s="19" t="s">
        <v>1562</v>
      </c>
      <c r="AT761" s="19" t="s">
        <v>1563</v>
      </c>
      <c r="AU761" s="19" t="s">
        <v>1564</v>
      </c>
      <c r="AV761" s="19" t="s">
        <v>1565</v>
      </c>
      <c r="AW761" s="19">
        <v>2007</v>
      </c>
      <c r="AX761" s="19">
        <v>3</v>
      </c>
      <c r="AY761" s="19" t="s">
        <v>1566</v>
      </c>
      <c r="AZ761" s="19" t="s">
        <v>1567</v>
      </c>
      <c r="BA761" s="19">
        <v>2008</v>
      </c>
      <c r="BB761" t="str">
        <f>VLOOKUP(AC761,CTCwiretagcode!A$2:C$708,3,FALSE)</f>
        <v>SAM</v>
      </c>
      <c r="BC761" t="str">
        <f t="shared" si="23"/>
        <v>mix</v>
      </c>
      <c r="BD761">
        <f t="shared" si="24"/>
        <v>3</v>
      </c>
    </row>
    <row r="762" spans="1:56" x14ac:dyDescent="0.25">
      <c r="A762" s="19" t="s">
        <v>1501</v>
      </c>
      <c r="B762" s="19">
        <v>4.0999999999999996</v>
      </c>
      <c r="C762" s="19">
        <v>20140306</v>
      </c>
      <c r="D762" s="19" t="s">
        <v>41</v>
      </c>
      <c r="E762" s="19" t="s">
        <v>41</v>
      </c>
      <c r="F762" s="19">
        <v>2166087</v>
      </c>
      <c r="G762" s="19">
        <v>1</v>
      </c>
      <c r="H762" s="19">
        <v>2010</v>
      </c>
      <c r="I762" s="19">
        <v>20100902</v>
      </c>
      <c r="J762" s="19" t="s">
        <v>1501</v>
      </c>
      <c r="K762" s="19">
        <v>6</v>
      </c>
      <c r="L762" s="19">
        <v>36</v>
      </c>
      <c r="M762" s="19">
        <v>23</v>
      </c>
      <c r="N762" s="19">
        <v>49</v>
      </c>
      <c r="O762" s="19" t="s">
        <v>1502</v>
      </c>
      <c r="P762" s="19">
        <v>5</v>
      </c>
      <c r="Q762" s="19" t="s">
        <v>1518</v>
      </c>
      <c r="R762" s="19"/>
      <c r="S762" s="19">
        <v>5000</v>
      </c>
      <c r="T762" s="19" t="s">
        <v>45</v>
      </c>
      <c r="U762" s="19"/>
      <c r="V762" s="19"/>
      <c r="W762" s="19"/>
      <c r="X762" s="19">
        <v>680</v>
      </c>
      <c r="Y762" s="19">
        <v>0</v>
      </c>
      <c r="Z762" s="19">
        <v>1</v>
      </c>
      <c r="AA762" s="19" t="s">
        <v>48</v>
      </c>
      <c r="AB762" s="19">
        <v>1</v>
      </c>
      <c r="AC762" s="19">
        <v>634272</v>
      </c>
      <c r="AD762" s="19">
        <v>12</v>
      </c>
      <c r="AE762" s="19"/>
      <c r="AF762" s="19"/>
      <c r="AG762" s="19"/>
      <c r="AH762" s="19">
        <v>112791</v>
      </c>
      <c r="AI762" s="19">
        <v>1</v>
      </c>
      <c r="AJ762" s="19"/>
      <c r="AK762" s="19"/>
      <c r="AL762" s="19"/>
      <c r="AM762" s="19"/>
      <c r="AN762" s="19"/>
      <c r="AO762" s="19">
        <v>2.2400000000000002</v>
      </c>
      <c r="AP762" s="19" t="s">
        <v>1519</v>
      </c>
      <c r="AQ762" s="19" t="s">
        <v>1502</v>
      </c>
      <c r="AR762" s="19" t="s">
        <v>1540</v>
      </c>
      <c r="AS762" s="19" t="s">
        <v>1562</v>
      </c>
      <c r="AT762" s="19" t="s">
        <v>1563</v>
      </c>
      <c r="AU762" s="19" t="s">
        <v>1564</v>
      </c>
      <c r="AV762" s="19" t="s">
        <v>1565</v>
      </c>
      <c r="AW762" s="19">
        <v>2007</v>
      </c>
      <c r="AX762" s="19">
        <v>3</v>
      </c>
      <c r="AY762" s="19" t="s">
        <v>1566</v>
      </c>
      <c r="AZ762" s="19" t="s">
        <v>1567</v>
      </c>
      <c r="BA762" s="19">
        <v>2008</v>
      </c>
      <c r="BB762" t="str">
        <f>VLOOKUP(AC762,CTCwiretagcode!A$2:C$708,3,FALSE)</f>
        <v>SAM</v>
      </c>
      <c r="BC762" t="str">
        <f t="shared" si="23"/>
        <v>mix</v>
      </c>
      <c r="BD762">
        <f t="shared" si="24"/>
        <v>3</v>
      </c>
    </row>
    <row r="763" spans="1:56" x14ac:dyDescent="0.25">
      <c r="A763" s="19" t="s">
        <v>1501</v>
      </c>
      <c r="B763" s="19">
        <v>4.0999999999999996</v>
      </c>
      <c r="C763" s="19">
        <v>20140306</v>
      </c>
      <c r="D763" s="19" t="s">
        <v>41</v>
      </c>
      <c r="E763" s="19" t="s">
        <v>41</v>
      </c>
      <c r="F763" s="19">
        <v>2168373</v>
      </c>
      <c r="G763" s="19">
        <v>1</v>
      </c>
      <c r="H763" s="19">
        <v>2010</v>
      </c>
      <c r="I763" s="19">
        <v>20100909</v>
      </c>
      <c r="J763" s="19" t="s">
        <v>1501</v>
      </c>
      <c r="K763" s="19">
        <v>6</v>
      </c>
      <c r="L763" s="19">
        <v>37</v>
      </c>
      <c r="M763" s="19">
        <v>23</v>
      </c>
      <c r="N763" s="19">
        <v>17</v>
      </c>
      <c r="O763" s="19" t="s">
        <v>1502</v>
      </c>
      <c r="P763" s="19">
        <v>5</v>
      </c>
      <c r="Q763" s="19" t="s">
        <v>1518</v>
      </c>
      <c r="R763" s="19"/>
      <c r="S763" s="19">
        <v>5000</v>
      </c>
      <c r="T763" s="19" t="s">
        <v>45</v>
      </c>
      <c r="U763" s="19"/>
      <c r="V763" s="19"/>
      <c r="W763" s="19"/>
      <c r="X763" s="19">
        <v>800</v>
      </c>
      <c r="Y763" s="19">
        <v>0</v>
      </c>
      <c r="Z763" s="19">
        <v>1</v>
      </c>
      <c r="AA763" s="19" t="s">
        <v>48</v>
      </c>
      <c r="AB763" s="19">
        <v>1</v>
      </c>
      <c r="AC763" s="19">
        <v>634272</v>
      </c>
      <c r="AD763" s="19">
        <v>12</v>
      </c>
      <c r="AE763" s="19"/>
      <c r="AF763" s="19"/>
      <c r="AG763" s="19"/>
      <c r="AH763" s="19">
        <v>112792</v>
      </c>
      <c r="AI763" s="19">
        <v>1</v>
      </c>
      <c r="AJ763" s="19"/>
      <c r="AK763" s="19"/>
      <c r="AL763" s="19"/>
      <c r="AM763" s="19"/>
      <c r="AN763" s="19"/>
      <c r="AO763" s="19">
        <v>5.45</v>
      </c>
      <c r="AP763" s="19" t="s">
        <v>1519</v>
      </c>
      <c r="AQ763" s="19" t="s">
        <v>1502</v>
      </c>
      <c r="AR763" s="19" t="s">
        <v>1540</v>
      </c>
      <c r="AS763" s="19" t="s">
        <v>1562</v>
      </c>
      <c r="AT763" s="19" t="s">
        <v>1563</v>
      </c>
      <c r="AU763" s="19" t="s">
        <v>1564</v>
      </c>
      <c r="AV763" s="19" t="s">
        <v>1565</v>
      </c>
      <c r="AW763" s="19">
        <v>2007</v>
      </c>
      <c r="AX763" s="19">
        <v>3</v>
      </c>
      <c r="AY763" s="19" t="s">
        <v>1566</v>
      </c>
      <c r="AZ763" s="19" t="s">
        <v>1567</v>
      </c>
      <c r="BA763" s="19">
        <v>2008</v>
      </c>
      <c r="BB763" t="str">
        <f>VLOOKUP(AC763,CTCwiretagcode!A$2:C$708,3,FALSE)</f>
        <v>SAM</v>
      </c>
      <c r="BC763" t="str">
        <f t="shared" si="23"/>
        <v>Tr</v>
      </c>
      <c r="BD763">
        <f t="shared" si="24"/>
        <v>3</v>
      </c>
    </row>
    <row r="764" spans="1:56" x14ac:dyDescent="0.25">
      <c r="A764" s="19" t="s">
        <v>1501</v>
      </c>
      <c r="B764" s="19">
        <v>4.0999999999999996</v>
      </c>
      <c r="C764" s="19">
        <v>20140306</v>
      </c>
      <c r="D764" s="19" t="s">
        <v>41</v>
      </c>
      <c r="E764" s="19" t="s">
        <v>41</v>
      </c>
      <c r="F764" s="19">
        <v>2168374</v>
      </c>
      <c r="G764" s="19">
        <v>1</v>
      </c>
      <c r="H764" s="19">
        <v>2010</v>
      </c>
      <c r="I764" s="19">
        <v>20100909</v>
      </c>
      <c r="J764" s="19" t="s">
        <v>1501</v>
      </c>
      <c r="K764" s="19">
        <v>6</v>
      </c>
      <c r="L764" s="19">
        <v>37</v>
      </c>
      <c r="M764" s="19">
        <v>23</v>
      </c>
      <c r="N764" s="19">
        <v>17</v>
      </c>
      <c r="O764" s="19" t="s">
        <v>1502</v>
      </c>
      <c r="P764" s="19">
        <v>5</v>
      </c>
      <c r="Q764" s="19" t="s">
        <v>1518</v>
      </c>
      <c r="R764" s="19"/>
      <c r="S764" s="19">
        <v>5000</v>
      </c>
      <c r="T764" s="19" t="s">
        <v>45</v>
      </c>
      <c r="U764" s="19"/>
      <c r="V764" s="19"/>
      <c r="W764" s="19"/>
      <c r="X764" s="19">
        <v>750</v>
      </c>
      <c r="Y764" s="19">
        <v>0</v>
      </c>
      <c r="Z764" s="19">
        <v>1</v>
      </c>
      <c r="AA764" s="19" t="s">
        <v>48</v>
      </c>
      <c r="AB764" s="19">
        <v>1</v>
      </c>
      <c r="AC764" s="19">
        <v>634272</v>
      </c>
      <c r="AD764" s="19">
        <v>12</v>
      </c>
      <c r="AE764" s="19"/>
      <c r="AF764" s="19"/>
      <c r="AG764" s="19"/>
      <c r="AH764" s="19">
        <v>112792</v>
      </c>
      <c r="AI764" s="19">
        <v>1</v>
      </c>
      <c r="AJ764" s="19"/>
      <c r="AK764" s="19"/>
      <c r="AL764" s="19"/>
      <c r="AM764" s="19"/>
      <c r="AN764" s="19"/>
      <c r="AO764" s="19">
        <v>5.45</v>
      </c>
      <c r="AP764" s="19" t="s">
        <v>1519</v>
      </c>
      <c r="AQ764" s="19" t="s">
        <v>1502</v>
      </c>
      <c r="AR764" s="19" t="s">
        <v>1540</v>
      </c>
      <c r="AS764" s="19" t="s">
        <v>1562</v>
      </c>
      <c r="AT764" s="19" t="s">
        <v>1563</v>
      </c>
      <c r="AU764" s="19" t="s">
        <v>1564</v>
      </c>
      <c r="AV764" s="19" t="s">
        <v>1565</v>
      </c>
      <c r="AW764" s="19">
        <v>2007</v>
      </c>
      <c r="AX764" s="19">
        <v>3</v>
      </c>
      <c r="AY764" s="19" t="s">
        <v>1566</v>
      </c>
      <c r="AZ764" s="19" t="s">
        <v>1567</v>
      </c>
      <c r="BA764" s="19">
        <v>2008</v>
      </c>
      <c r="BB764" t="str">
        <f>VLOOKUP(AC764,CTCwiretagcode!A$2:C$708,3,FALSE)</f>
        <v>SAM</v>
      </c>
      <c r="BC764" t="str">
        <f t="shared" si="23"/>
        <v>Tr</v>
      </c>
      <c r="BD764">
        <f t="shared" si="24"/>
        <v>3</v>
      </c>
    </row>
    <row r="765" spans="1:56" x14ac:dyDescent="0.25">
      <c r="A765" s="19" t="s">
        <v>1501</v>
      </c>
      <c r="B765" s="19">
        <v>4.0999999999999996</v>
      </c>
      <c r="C765" s="19">
        <v>20140306</v>
      </c>
      <c r="D765" s="19" t="s">
        <v>41</v>
      </c>
      <c r="E765" s="19" t="s">
        <v>41</v>
      </c>
      <c r="F765" s="19">
        <v>2168375</v>
      </c>
      <c r="G765" s="19">
        <v>1</v>
      </c>
      <c r="H765" s="19">
        <v>2010</v>
      </c>
      <c r="I765" s="19">
        <v>20100909</v>
      </c>
      <c r="J765" s="19" t="s">
        <v>1501</v>
      </c>
      <c r="K765" s="19">
        <v>6</v>
      </c>
      <c r="L765" s="19">
        <v>37</v>
      </c>
      <c r="M765" s="19">
        <v>23</v>
      </c>
      <c r="N765" s="19">
        <v>17</v>
      </c>
      <c r="O765" s="19" t="s">
        <v>1502</v>
      </c>
      <c r="P765" s="19">
        <v>5</v>
      </c>
      <c r="Q765" s="19" t="s">
        <v>1518</v>
      </c>
      <c r="R765" s="19"/>
      <c r="S765" s="19">
        <v>5000</v>
      </c>
      <c r="T765" s="19" t="s">
        <v>110</v>
      </c>
      <c r="U765" s="19"/>
      <c r="V765" s="19"/>
      <c r="W765" s="19"/>
      <c r="X765" s="19">
        <v>720</v>
      </c>
      <c r="Y765" s="19">
        <v>0</v>
      </c>
      <c r="Z765" s="19">
        <v>1</v>
      </c>
      <c r="AA765" s="19" t="s">
        <v>48</v>
      </c>
      <c r="AB765" s="19">
        <v>1</v>
      </c>
      <c r="AC765" s="19">
        <v>634272</v>
      </c>
      <c r="AD765" s="19">
        <v>12</v>
      </c>
      <c r="AE765" s="19"/>
      <c r="AF765" s="19"/>
      <c r="AG765" s="19"/>
      <c r="AH765" s="19">
        <v>112792</v>
      </c>
      <c r="AI765" s="19">
        <v>1</v>
      </c>
      <c r="AJ765" s="19"/>
      <c r="AK765" s="19"/>
      <c r="AL765" s="19"/>
      <c r="AM765" s="19"/>
      <c r="AN765" s="19"/>
      <c r="AO765" s="19">
        <v>5.45</v>
      </c>
      <c r="AP765" s="19" t="s">
        <v>1519</v>
      </c>
      <c r="AQ765" s="19" t="s">
        <v>1502</v>
      </c>
      <c r="AR765" s="19" t="s">
        <v>1540</v>
      </c>
      <c r="AS765" s="19" t="s">
        <v>1562</v>
      </c>
      <c r="AT765" s="19" t="s">
        <v>1563</v>
      </c>
      <c r="AU765" s="19" t="s">
        <v>1564</v>
      </c>
      <c r="AV765" s="19" t="s">
        <v>1565</v>
      </c>
      <c r="AW765" s="19">
        <v>2007</v>
      </c>
      <c r="AX765" s="19">
        <v>3</v>
      </c>
      <c r="AY765" s="19" t="s">
        <v>1566</v>
      </c>
      <c r="AZ765" s="19" t="s">
        <v>1567</v>
      </c>
      <c r="BA765" s="19">
        <v>2008</v>
      </c>
      <c r="BB765" t="str">
        <f>VLOOKUP(AC765,CTCwiretagcode!A$2:C$708,3,FALSE)</f>
        <v>SAM</v>
      </c>
      <c r="BC765" t="str">
        <f t="shared" si="23"/>
        <v>Tr</v>
      </c>
      <c r="BD765">
        <f t="shared" si="24"/>
        <v>3</v>
      </c>
    </row>
    <row r="766" spans="1:56" x14ac:dyDescent="0.25">
      <c r="A766" s="19" t="s">
        <v>1501</v>
      </c>
      <c r="B766" s="19">
        <v>4.0999999999999996</v>
      </c>
      <c r="C766" s="19">
        <v>20140306</v>
      </c>
      <c r="D766" s="19" t="s">
        <v>41</v>
      </c>
      <c r="E766" s="19" t="s">
        <v>41</v>
      </c>
      <c r="F766" s="19">
        <v>2168376</v>
      </c>
      <c r="G766" s="19">
        <v>1</v>
      </c>
      <c r="H766" s="19">
        <v>2010</v>
      </c>
      <c r="I766" s="19">
        <v>20100909</v>
      </c>
      <c r="J766" s="19" t="s">
        <v>1501</v>
      </c>
      <c r="K766" s="19">
        <v>6</v>
      </c>
      <c r="L766" s="19">
        <v>37</v>
      </c>
      <c r="M766" s="19">
        <v>23</v>
      </c>
      <c r="N766" s="19">
        <v>17</v>
      </c>
      <c r="O766" s="19" t="s">
        <v>1502</v>
      </c>
      <c r="P766" s="19">
        <v>5</v>
      </c>
      <c r="Q766" s="19" t="s">
        <v>1518</v>
      </c>
      <c r="R766" s="19"/>
      <c r="S766" s="19">
        <v>5000</v>
      </c>
      <c r="T766" s="19" t="s">
        <v>110</v>
      </c>
      <c r="U766" s="19"/>
      <c r="V766" s="19"/>
      <c r="W766" s="19"/>
      <c r="X766" s="19">
        <v>720</v>
      </c>
      <c r="Y766" s="19">
        <v>0</v>
      </c>
      <c r="Z766" s="19">
        <v>1</v>
      </c>
      <c r="AA766" s="19" t="s">
        <v>48</v>
      </c>
      <c r="AB766" s="19">
        <v>1</v>
      </c>
      <c r="AC766" s="19">
        <v>634272</v>
      </c>
      <c r="AD766" s="19">
        <v>12</v>
      </c>
      <c r="AE766" s="19"/>
      <c r="AF766" s="19"/>
      <c r="AG766" s="19"/>
      <c r="AH766" s="19">
        <v>112792</v>
      </c>
      <c r="AI766" s="19">
        <v>1</v>
      </c>
      <c r="AJ766" s="19"/>
      <c r="AK766" s="19"/>
      <c r="AL766" s="19"/>
      <c r="AM766" s="19"/>
      <c r="AN766" s="19"/>
      <c r="AO766" s="19">
        <v>5.45</v>
      </c>
      <c r="AP766" s="19" t="s">
        <v>1519</v>
      </c>
      <c r="AQ766" s="19" t="s">
        <v>1502</v>
      </c>
      <c r="AR766" s="19" t="s">
        <v>1540</v>
      </c>
      <c r="AS766" s="19" t="s">
        <v>1562</v>
      </c>
      <c r="AT766" s="19" t="s">
        <v>1563</v>
      </c>
      <c r="AU766" s="19" t="s">
        <v>1564</v>
      </c>
      <c r="AV766" s="19" t="s">
        <v>1565</v>
      </c>
      <c r="AW766" s="19">
        <v>2007</v>
      </c>
      <c r="AX766" s="19">
        <v>3</v>
      </c>
      <c r="AY766" s="19" t="s">
        <v>1566</v>
      </c>
      <c r="AZ766" s="19" t="s">
        <v>1567</v>
      </c>
      <c r="BA766" s="19">
        <v>2008</v>
      </c>
      <c r="BB766" t="str">
        <f>VLOOKUP(AC766,CTCwiretagcode!A$2:C$708,3,FALSE)</f>
        <v>SAM</v>
      </c>
      <c r="BC766" t="str">
        <f t="shared" si="23"/>
        <v>Tr</v>
      </c>
      <c r="BD766">
        <f t="shared" si="24"/>
        <v>3</v>
      </c>
    </row>
    <row r="767" spans="1:56" x14ac:dyDescent="0.25">
      <c r="A767" s="19" t="s">
        <v>1501</v>
      </c>
      <c r="B767" s="19">
        <v>4.0999999999999996</v>
      </c>
      <c r="C767" s="19">
        <v>20140306</v>
      </c>
      <c r="D767" s="19" t="s">
        <v>41</v>
      </c>
      <c r="E767" s="19" t="s">
        <v>41</v>
      </c>
      <c r="F767" s="19">
        <v>2168381</v>
      </c>
      <c r="G767" s="19">
        <v>1</v>
      </c>
      <c r="H767" s="19">
        <v>2010</v>
      </c>
      <c r="I767" s="19">
        <v>20100909</v>
      </c>
      <c r="J767" s="19" t="s">
        <v>1501</v>
      </c>
      <c r="K767" s="19">
        <v>6</v>
      </c>
      <c r="L767" s="19">
        <v>37</v>
      </c>
      <c r="M767" s="19">
        <v>23</v>
      </c>
      <c r="N767" s="19">
        <v>17</v>
      </c>
      <c r="O767" s="19" t="s">
        <v>1502</v>
      </c>
      <c r="P767" s="19">
        <v>5</v>
      </c>
      <c r="Q767" s="19" t="s">
        <v>1518</v>
      </c>
      <c r="R767" s="19"/>
      <c r="S767" s="19">
        <v>5000</v>
      </c>
      <c r="T767" s="19" t="s">
        <v>45</v>
      </c>
      <c r="U767" s="19"/>
      <c r="V767" s="19"/>
      <c r="W767" s="19"/>
      <c r="X767" s="19">
        <v>740</v>
      </c>
      <c r="Y767" s="19">
        <v>0</v>
      </c>
      <c r="Z767" s="19">
        <v>1</v>
      </c>
      <c r="AA767" s="19" t="s">
        <v>48</v>
      </c>
      <c r="AB767" s="19">
        <v>1</v>
      </c>
      <c r="AC767" s="19">
        <v>634272</v>
      </c>
      <c r="AD767" s="19">
        <v>12</v>
      </c>
      <c r="AE767" s="19"/>
      <c r="AF767" s="19"/>
      <c r="AG767" s="19"/>
      <c r="AH767" s="19">
        <v>112792</v>
      </c>
      <c r="AI767" s="19">
        <v>1</v>
      </c>
      <c r="AJ767" s="19"/>
      <c r="AK767" s="19"/>
      <c r="AL767" s="19"/>
      <c r="AM767" s="19"/>
      <c r="AN767" s="19"/>
      <c r="AO767" s="19">
        <v>5.45</v>
      </c>
      <c r="AP767" s="19" t="s">
        <v>1519</v>
      </c>
      <c r="AQ767" s="19" t="s">
        <v>1502</v>
      </c>
      <c r="AR767" s="19" t="s">
        <v>1540</v>
      </c>
      <c r="AS767" s="19" t="s">
        <v>1562</v>
      </c>
      <c r="AT767" s="19" t="s">
        <v>1563</v>
      </c>
      <c r="AU767" s="19" t="s">
        <v>1564</v>
      </c>
      <c r="AV767" s="19" t="s">
        <v>1565</v>
      </c>
      <c r="AW767" s="19">
        <v>2007</v>
      </c>
      <c r="AX767" s="19">
        <v>3</v>
      </c>
      <c r="AY767" s="19" t="s">
        <v>1566</v>
      </c>
      <c r="AZ767" s="19" t="s">
        <v>1567</v>
      </c>
      <c r="BA767" s="19">
        <v>2008</v>
      </c>
      <c r="BB767" t="str">
        <f>VLOOKUP(AC767,CTCwiretagcode!A$2:C$708,3,FALSE)</f>
        <v>SAM</v>
      </c>
      <c r="BC767" t="str">
        <f t="shared" si="23"/>
        <v>Tr</v>
      </c>
      <c r="BD767">
        <f t="shared" si="24"/>
        <v>3</v>
      </c>
    </row>
    <row r="768" spans="1:56" x14ac:dyDescent="0.25">
      <c r="A768" s="19" t="s">
        <v>1501</v>
      </c>
      <c r="B768" s="19">
        <v>4.0999999999999996</v>
      </c>
      <c r="C768" s="19">
        <v>20140306</v>
      </c>
      <c r="D768" s="19" t="s">
        <v>41</v>
      </c>
      <c r="E768" s="19" t="s">
        <v>41</v>
      </c>
      <c r="F768" s="19">
        <v>2168384</v>
      </c>
      <c r="G768" s="19">
        <v>1</v>
      </c>
      <c r="H768" s="19">
        <v>2010</v>
      </c>
      <c r="I768" s="19">
        <v>20100909</v>
      </c>
      <c r="J768" s="19" t="s">
        <v>1501</v>
      </c>
      <c r="K768" s="19">
        <v>6</v>
      </c>
      <c r="L768" s="19">
        <v>37</v>
      </c>
      <c r="M768" s="19">
        <v>23</v>
      </c>
      <c r="N768" s="19">
        <v>17</v>
      </c>
      <c r="O768" s="19" t="s">
        <v>1502</v>
      </c>
      <c r="P768" s="19">
        <v>5</v>
      </c>
      <c r="Q768" s="19" t="s">
        <v>1518</v>
      </c>
      <c r="R768" s="19"/>
      <c r="S768" s="19">
        <v>5000</v>
      </c>
      <c r="T768" s="19" t="s">
        <v>45</v>
      </c>
      <c r="U768" s="19"/>
      <c r="V768" s="19"/>
      <c r="W768" s="19"/>
      <c r="X768" s="19">
        <v>860</v>
      </c>
      <c r="Y768" s="19">
        <v>0</v>
      </c>
      <c r="Z768" s="19">
        <v>1</v>
      </c>
      <c r="AA768" s="19" t="s">
        <v>48</v>
      </c>
      <c r="AB768" s="19">
        <v>1</v>
      </c>
      <c r="AC768" s="19">
        <v>634272</v>
      </c>
      <c r="AD768" s="19">
        <v>12</v>
      </c>
      <c r="AE768" s="19"/>
      <c r="AF768" s="19"/>
      <c r="AG768" s="19"/>
      <c r="AH768" s="19">
        <v>112792</v>
      </c>
      <c r="AI768" s="19">
        <v>1</v>
      </c>
      <c r="AJ768" s="19"/>
      <c r="AK768" s="19"/>
      <c r="AL768" s="19"/>
      <c r="AM768" s="19"/>
      <c r="AN768" s="19"/>
      <c r="AO768" s="19">
        <v>5.45</v>
      </c>
      <c r="AP768" s="19" t="s">
        <v>1519</v>
      </c>
      <c r="AQ768" s="19" t="s">
        <v>1502</v>
      </c>
      <c r="AR768" s="19" t="s">
        <v>1540</v>
      </c>
      <c r="AS768" s="19" t="s">
        <v>1562</v>
      </c>
      <c r="AT768" s="19" t="s">
        <v>1563</v>
      </c>
      <c r="AU768" s="19" t="s">
        <v>1564</v>
      </c>
      <c r="AV768" s="19" t="s">
        <v>1565</v>
      </c>
      <c r="AW768" s="19">
        <v>2007</v>
      </c>
      <c r="AX768" s="19">
        <v>3</v>
      </c>
      <c r="AY768" s="19" t="s">
        <v>1566</v>
      </c>
      <c r="AZ768" s="19" t="s">
        <v>1567</v>
      </c>
      <c r="BA768" s="19">
        <v>2008</v>
      </c>
      <c r="BB768" t="str">
        <f>VLOOKUP(AC768,CTCwiretagcode!A$2:C$708,3,FALSE)</f>
        <v>SAM</v>
      </c>
      <c r="BC768" t="str">
        <f t="shared" si="23"/>
        <v>Tr</v>
      </c>
      <c r="BD768">
        <f t="shared" si="24"/>
        <v>3</v>
      </c>
    </row>
    <row r="769" spans="1:56" x14ac:dyDescent="0.25">
      <c r="A769" s="19" t="s">
        <v>1501</v>
      </c>
      <c r="B769" s="19">
        <v>4.0999999999999996</v>
      </c>
      <c r="C769" s="19">
        <v>20140306</v>
      </c>
      <c r="D769" s="19" t="s">
        <v>41</v>
      </c>
      <c r="E769" s="19" t="s">
        <v>41</v>
      </c>
      <c r="F769" s="19">
        <v>2168422</v>
      </c>
      <c r="G769" s="19">
        <v>1</v>
      </c>
      <c r="H769" s="19">
        <v>2010</v>
      </c>
      <c r="I769" s="19">
        <v>20100816</v>
      </c>
      <c r="J769" s="19" t="s">
        <v>1501</v>
      </c>
      <c r="K769" s="19">
        <v>6</v>
      </c>
      <c r="L769" s="19">
        <v>34</v>
      </c>
      <c r="M769" s="19">
        <v>23</v>
      </c>
      <c r="N769" s="19">
        <v>14</v>
      </c>
      <c r="O769" s="19" t="s">
        <v>1502</v>
      </c>
      <c r="P769" s="19">
        <v>5</v>
      </c>
      <c r="Q769" s="19" t="s">
        <v>1503</v>
      </c>
      <c r="R769" s="19"/>
      <c r="S769" s="19">
        <v>5000</v>
      </c>
      <c r="T769" s="19" t="s">
        <v>45</v>
      </c>
      <c r="U769" s="19"/>
      <c r="V769" s="19"/>
      <c r="W769" s="19"/>
      <c r="X769" s="19">
        <v>700</v>
      </c>
      <c r="Y769" s="19">
        <v>0</v>
      </c>
      <c r="Z769" s="19">
        <v>1</v>
      </c>
      <c r="AA769" s="19" t="s">
        <v>48</v>
      </c>
      <c r="AB769" s="19">
        <v>1</v>
      </c>
      <c r="AC769" s="19">
        <v>634272</v>
      </c>
      <c r="AD769" s="19">
        <v>12</v>
      </c>
      <c r="AE769" s="19"/>
      <c r="AF769" s="19"/>
      <c r="AG769" s="19"/>
      <c r="AH769" s="19">
        <v>112775</v>
      </c>
      <c r="AI769" s="19">
        <v>1</v>
      </c>
      <c r="AJ769" s="19"/>
      <c r="AK769" s="19"/>
      <c r="AL769" s="19"/>
      <c r="AM769" s="19"/>
      <c r="AN769" s="19"/>
      <c r="AO769" s="19">
        <v>1.77</v>
      </c>
      <c r="AP769" s="19" t="s">
        <v>1504</v>
      </c>
      <c r="AQ769" s="19" t="s">
        <v>1502</v>
      </c>
      <c r="AR769" s="19" t="s">
        <v>1540</v>
      </c>
      <c r="AS769" s="19" t="s">
        <v>1562</v>
      </c>
      <c r="AT769" s="19" t="s">
        <v>1563</v>
      </c>
      <c r="AU769" s="19" t="s">
        <v>1564</v>
      </c>
      <c r="AV769" s="19" t="s">
        <v>1565</v>
      </c>
      <c r="AW769" s="19">
        <v>2007</v>
      </c>
      <c r="AX769" s="19">
        <v>3</v>
      </c>
      <c r="AY769" s="19" t="s">
        <v>1566</v>
      </c>
      <c r="AZ769" s="19" t="s">
        <v>1567</v>
      </c>
      <c r="BA769" s="19">
        <v>2008</v>
      </c>
      <c r="BB769" t="str">
        <f>VLOOKUP(AC769,CTCwiretagcode!A$2:C$708,3,FALSE)</f>
        <v>SAM</v>
      </c>
      <c r="BC769" t="str">
        <f t="shared" si="23"/>
        <v>NT</v>
      </c>
      <c r="BD769">
        <f t="shared" si="24"/>
        <v>3</v>
      </c>
    </row>
    <row r="770" spans="1:56" x14ac:dyDescent="0.25">
      <c r="A770" s="19" t="s">
        <v>1501</v>
      </c>
      <c r="B770" s="19">
        <v>4.0999999999999996</v>
      </c>
      <c r="C770" s="19">
        <v>20140306</v>
      </c>
      <c r="D770" s="19" t="s">
        <v>41</v>
      </c>
      <c r="E770" s="19" t="s">
        <v>41</v>
      </c>
      <c r="F770" s="19">
        <v>2168423</v>
      </c>
      <c r="G770" s="19">
        <v>1</v>
      </c>
      <c r="H770" s="19">
        <v>2010</v>
      </c>
      <c r="I770" s="19">
        <v>20100816</v>
      </c>
      <c r="J770" s="19" t="s">
        <v>1501</v>
      </c>
      <c r="K770" s="19">
        <v>6</v>
      </c>
      <c r="L770" s="19">
        <v>34</v>
      </c>
      <c r="M770" s="19">
        <v>23</v>
      </c>
      <c r="N770" s="19">
        <v>14</v>
      </c>
      <c r="O770" s="19" t="s">
        <v>1502</v>
      </c>
      <c r="P770" s="19">
        <v>5</v>
      </c>
      <c r="Q770" s="19" t="s">
        <v>1503</v>
      </c>
      <c r="R770" s="19"/>
      <c r="S770" s="19">
        <v>5000</v>
      </c>
      <c r="T770" s="19" t="s">
        <v>45</v>
      </c>
      <c r="U770" s="19"/>
      <c r="V770" s="19"/>
      <c r="W770" s="19"/>
      <c r="X770" s="19">
        <v>720</v>
      </c>
      <c r="Y770" s="19">
        <v>0</v>
      </c>
      <c r="Z770" s="19">
        <v>1</v>
      </c>
      <c r="AA770" s="19" t="s">
        <v>48</v>
      </c>
      <c r="AB770" s="19">
        <v>1</v>
      </c>
      <c r="AC770" s="19">
        <v>634272</v>
      </c>
      <c r="AD770" s="19">
        <v>12</v>
      </c>
      <c r="AE770" s="19"/>
      <c r="AF770" s="19"/>
      <c r="AG770" s="19"/>
      <c r="AH770" s="19">
        <v>112775</v>
      </c>
      <c r="AI770" s="19">
        <v>1</v>
      </c>
      <c r="AJ770" s="19"/>
      <c r="AK770" s="19"/>
      <c r="AL770" s="19"/>
      <c r="AM770" s="19"/>
      <c r="AN770" s="19"/>
      <c r="AO770" s="19">
        <v>1.77</v>
      </c>
      <c r="AP770" s="19" t="s">
        <v>1504</v>
      </c>
      <c r="AQ770" s="19" t="s">
        <v>1502</v>
      </c>
      <c r="AR770" s="19" t="s">
        <v>1540</v>
      </c>
      <c r="AS770" s="19" t="s">
        <v>1562</v>
      </c>
      <c r="AT770" s="19" t="s">
        <v>1563</v>
      </c>
      <c r="AU770" s="19" t="s">
        <v>1564</v>
      </c>
      <c r="AV770" s="19" t="s">
        <v>1565</v>
      </c>
      <c r="AW770" s="19">
        <v>2007</v>
      </c>
      <c r="AX770" s="19">
        <v>3</v>
      </c>
      <c r="AY770" s="19" t="s">
        <v>1566</v>
      </c>
      <c r="AZ770" s="19" t="s">
        <v>1567</v>
      </c>
      <c r="BA770" s="19">
        <v>2008</v>
      </c>
      <c r="BB770" t="str">
        <f>VLOOKUP(AC770,CTCwiretagcode!A$2:C$708,3,FALSE)</f>
        <v>SAM</v>
      </c>
      <c r="BC770" t="str">
        <f t="shared" si="23"/>
        <v>NT</v>
      </c>
      <c r="BD770">
        <f t="shared" si="24"/>
        <v>3</v>
      </c>
    </row>
    <row r="771" spans="1:56" x14ac:dyDescent="0.25">
      <c r="A771" s="19" t="s">
        <v>1501</v>
      </c>
      <c r="B771" s="19">
        <v>4.0999999999999996</v>
      </c>
      <c r="C771" s="19">
        <v>20140306</v>
      </c>
      <c r="D771" s="19" t="s">
        <v>41</v>
      </c>
      <c r="E771" s="19" t="s">
        <v>41</v>
      </c>
      <c r="F771" s="19">
        <v>2168424</v>
      </c>
      <c r="G771" s="19">
        <v>1</v>
      </c>
      <c r="H771" s="19">
        <v>2010</v>
      </c>
      <c r="I771" s="19">
        <v>20100816</v>
      </c>
      <c r="J771" s="19" t="s">
        <v>1501</v>
      </c>
      <c r="K771" s="19">
        <v>6</v>
      </c>
      <c r="L771" s="19">
        <v>34</v>
      </c>
      <c r="M771" s="19">
        <v>23</v>
      </c>
      <c r="N771" s="19">
        <v>14</v>
      </c>
      <c r="O771" s="19" t="s">
        <v>1502</v>
      </c>
      <c r="P771" s="19">
        <v>5</v>
      </c>
      <c r="Q771" s="19" t="s">
        <v>1503</v>
      </c>
      <c r="R771" s="19"/>
      <c r="S771" s="19">
        <v>5000</v>
      </c>
      <c r="T771" s="19" t="s">
        <v>110</v>
      </c>
      <c r="U771" s="19"/>
      <c r="V771" s="19"/>
      <c r="W771" s="19"/>
      <c r="X771" s="19">
        <v>780</v>
      </c>
      <c r="Y771" s="19">
        <v>0</v>
      </c>
      <c r="Z771" s="19">
        <v>1</v>
      </c>
      <c r="AA771" s="19" t="s">
        <v>48</v>
      </c>
      <c r="AB771" s="19">
        <v>1</v>
      </c>
      <c r="AC771" s="19">
        <v>634272</v>
      </c>
      <c r="AD771" s="19">
        <v>12</v>
      </c>
      <c r="AE771" s="19"/>
      <c r="AF771" s="19"/>
      <c r="AG771" s="19"/>
      <c r="AH771" s="19">
        <v>112775</v>
      </c>
      <c r="AI771" s="19">
        <v>1</v>
      </c>
      <c r="AJ771" s="19"/>
      <c r="AK771" s="19"/>
      <c r="AL771" s="19"/>
      <c r="AM771" s="19"/>
      <c r="AN771" s="19"/>
      <c r="AO771" s="19">
        <v>1.77</v>
      </c>
      <c r="AP771" s="19" t="s">
        <v>1504</v>
      </c>
      <c r="AQ771" s="19" t="s">
        <v>1502</v>
      </c>
      <c r="AR771" s="19" t="s">
        <v>1540</v>
      </c>
      <c r="AS771" s="19" t="s">
        <v>1562</v>
      </c>
      <c r="AT771" s="19" t="s">
        <v>1563</v>
      </c>
      <c r="AU771" s="19" t="s">
        <v>1564</v>
      </c>
      <c r="AV771" s="19" t="s">
        <v>1565</v>
      </c>
      <c r="AW771" s="19">
        <v>2007</v>
      </c>
      <c r="AX771" s="19">
        <v>3</v>
      </c>
      <c r="AY771" s="19" t="s">
        <v>1566</v>
      </c>
      <c r="AZ771" s="19" t="s">
        <v>1567</v>
      </c>
      <c r="BA771" s="19">
        <v>2008</v>
      </c>
      <c r="BB771" t="str">
        <f>VLOOKUP(AC771,CTCwiretagcode!A$2:C$708,3,FALSE)</f>
        <v>SAM</v>
      </c>
      <c r="BC771" t="str">
        <f t="shared" ref="BC771:BC834" si="25">VLOOKUP(N771,BF$2:BG$7,2,FALSE)</f>
        <v>NT</v>
      </c>
      <c r="BD771">
        <f t="shared" ref="BD771:BD834" si="26">IF(MID(I771,5,2)*1&gt;=10,4,3)</f>
        <v>3</v>
      </c>
    </row>
    <row r="772" spans="1:56" x14ac:dyDescent="0.25">
      <c r="A772" s="19" t="s">
        <v>1501</v>
      </c>
      <c r="B772" s="19">
        <v>4.0999999999999996</v>
      </c>
      <c r="C772" s="19">
        <v>20140306</v>
      </c>
      <c r="D772" s="19" t="s">
        <v>41</v>
      </c>
      <c r="E772" s="19" t="s">
        <v>41</v>
      </c>
      <c r="F772" s="19">
        <v>2168425</v>
      </c>
      <c r="G772" s="19">
        <v>1</v>
      </c>
      <c r="H772" s="19">
        <v>2010</v>
      </c>
      <c r="I772" s="19">
        <v>20100816</v>
      </c>
      <c r="J772" s="19" t="s">
        <v>1501</v>
      </c>
      <c r="K772" s="19">
        <v>6</v>
      </c>
      <c r="L772" s="19">
        <v>34</v>
      </c>
      <c r="M772" s="19">
        <v>23</v>
      </c>
      <c r="N772" s="19">
        <v>14</v>
      </c>
      <c r="O772" s="19" t="s">
        <v>1502</v>
      </c>
      <c r="P772" s="19">
        <v>5</v>
      </c>
      <c r="Q772" s="19" t="s">
        <v>1503</v>
      </c>
      <c r="R772" s="19"/>
      <c r="S772" s="19">
        <v>5000</v>
      </c>
      <c r="T772" s="19" t="s">
        <v>45</v>
      </c>
      <c r="U772" s="19"/>
      <c r="V772" s="19"/>
      <c r="W772" s="19"/>
      <c r="X772" s="19">
        <v>760</v>
      </c>
      <c r="Y772" s="19">
        <v>0</v>
      </c>
      <c r="Z772" s="19">
        <v>1</v>
      </c>
      <c r="AA772" s="19" t="s">
        <v>48</v>
      </c>
      <c r="AB772" s="19">
        <v>1</v>
      </c>
      <c r="AC772" s="19">
        <v>634272</v>
      </c>
      <c r="AD772" s="19">
        <v>12</v>
      </c>
      <c r="AE772" s="19"/>
      <c r="AF772" s="19"/>
      <c r="AG772" s="19"/>
      <c r="AH772" s="19">
        <v>112775</v>
      </c>
      <c r="AI772" s="19">
        <v>1</v>
      </c>
      <c r="AJ772" s="19"/>
      <c r="AK772" s="19"/>
      <c r="AL772" s="19"/>
      <c r="AM772" s="19"/>
      <c r="AN772" s="19"/>
      <c r="AO772" s="19">
        <v>1.77</v>
      </c>
      <c r="AP772" s="19" t="s">
        <v>1504</v>
      </c>
      <c r="AQ772" s="19" t="s">
        <v>1502</v>
      </c>
      <c r="AR772" s="19" t="s">
        <v>1540</v>
      </c>
      <c r="AS772" s="19" t="s">
        <v>1562</v>
      </c>
      <c r="AT772" s="19" t="s">
        <v>1563</v>
      </c>
      <c r="AU772" s="19" t="s">
        <v>1564</v>
      </c>
      <c r="AV772" s="19" t="s">
        <v>1565</v>
      </c>
      <c r="AW772" s="19">
        <v>2007</v>
      </c>
      <c r="AX772" s="19">
        <v>3</v>
      </c>
      <c r="AY772" s="19" t="s">
        <v>1566</v>
      </c>
      <c r="AZ772" s="19" t="s">
        <v>1567</v>
      </c>
      <c r="BA772" s="19">
        <v>2008</v>
      </c>
      <c r="BB772" t="str">
        <f>VLOOKUP(AC772,CTCwiretagcode!A$2:C$708,3,FALSE)</f>
        <v>SAM</v>
      </c>
      <c r="BC772" t="str">
        <f t="shared" si="25"/>
        <v>NT</v>
      </c>
      <c r="BD772">
        <f t="shared" si="26"/>
        <v>3</v>
      </c>
    </row>
    <row r="773" spans="1:56" x14ac:dyDescent="0.25">
      <c r="A773" s="19" t="s">
        <v>1501</v>
      </c>
      <c r="B773" s="19">
        <v>4.0999999999999996</v>
      </c>
      <c r="C773" s="19">
        <v>20140306</v>
      </c>
      <c r="D773" s="19" t="s">
        <v>41</v>
      </c>
      <c r="E773" s="19" t="s">
        <v>41</v>
      </c>
      <c r="F773" s="19">
        <v>2168427</v>
      </c>
      <c r="G773" s="19">
        <v>1</v>
      </c>
      <c r="H773" s="19">
        <v>2010</v>
      </c>
      <c r="I773" s="19">
        <v>20100816</v>
      </c>
      <c r="J773" s="19" t="s">
        <v>1501</v>
      </c>
      <c r="K773" s="19">
        <v>6</v>
      </c>
      <c r="L773" s="19">
        <v>34</v>
      </c>
      <c r="M773" s="19">
        <v>23</v>
      </c>
      <c r="N773" s="19">
        <v>17</v>
      </c>
      <c r="O773" s="19" t="s">
        <v>1502</v>
      </c>
      <c r="P773" s="19">
        <v>5</v>
      </c>
      <c r="Q773" s="19" t="s">
        <v>1503</v>
      </c>
      <c r="R773" s="19"/>
      <c r="S773" s="19">
        <v>5000</v>
      </c>
      <c r="T773" s="19" t="s">
        <v>45</v>
      </c>
      <c r="U773" s="19"/>
      <c r="V773" s="19"/>
      <c r="W773" s="19"/>
      <c r="X773" s="19">
        <v>770</v>
      </c>
      <c r="Y773" s="19">
        <v>0</v>
      </c>
      <c r="Z773" s="19">
        <v>1</v>
      </c>
      <c r="AA773" s="19" t="s">
        <v>48</v>
      </c>
      <c r="AB773" s="19">
        <v>1</v>
      </c>
      <c r="AC773" s="19">
        <v>634272</v>
      </c>
      <c r="AD773" s="19">
        <v>12</v>
      </c>
      <c r="AE773" s="19"/>
      <c r="AF773" s="19"/>
      <c r="AG773" s="19"/>
      <c r="AH773" s="19">
        <v>112775</v>
      </c>
      <c r="AI773" s="19">
        <v>1</v>
      </c>
      <c r="AJ773" s="19"/>
      <c r="AK773" s="19"/>
      <c r="AL773" s="19"/>
      <c r="AM773" s="19"/>
      <c r="AN773" s="19"/>
      <c r="AO773" s="19">
        <v>1.77</v>
      </c>
      <c r="AP773" s="19" t="s">
        <v>1504</v>
      </c>
      <c r="AQ773" s="19" t="s">
        <v>1502</v>
      </c>
      <c r="AR773" s="19" t="s">
        <v>1540</v>
      </c>
      <c r="AS773" s="19" t="s">
        <v>1562</v>
      </c>
      <c r="AT773" s="19" t="s">
        <v>1563</v>
      </c>
      <c r="AU773" s="19" t="s">
        <v>1564</v>
      </c>
      <c r="AV773" s="19" t="s">
        <v>1565</v>
      </c>
      <c r="AW773" s="19">
        <v>2007</v>
      </c>
      <c r="AX773" s="19">
        <v>3</v>
      </c>
      <c r="AY773" s="19" t="s">
        <v>1566</v>
      </c>
      <c r="AZ773" s="19" t="s">
        <v>1567</v>
      </c>
      <c r="BA773" s="19">
        <v>2008</v>
      </c>
      <c r="BB773" t="str">
        <f>VLOOKUP(AC773,CTCwiretagcode!A$2:C$708,3,FALSE)</f>
        <v>SAM</v>
      </c>
      <c r="BC773" t="str">
        <f t="shared" si="25"/>
        <v>Tr</v>
      </c>
      <c r="BD773">
        <f t="shared" si="26"/>
        <v>3</v>
      </c>
    </row>
    <row r="774" spans="1:56" x14ac:dyDescent="0.25">
      <c r="A774" s="19" t="s">
        <v>1501</v>
      </c>
      <c r="B774" s="19">
        <v>4.0999999999999996</v>
      </c>
      <c r="C774" s="19">
        <v>20140306</v>
      </c>
      <c r="D774" s="19" t="s">
        <v>41</v>
      </c>
      <c r="E774" s="19" t="s">
        <v>41</v>
      </c>
      <c r="F774" s="19">
        <v>2166370</v>
      </c>
      <c r="G774" s="19">
        <v>1</v>
      </c>
      <c r="H774" s="19">
        <v>2010</v>
      </c>
      <c r="I774" s="19">
        <v>20100820</v>
      </c>
      <c r="J774" s="19" t="s">
        <v>1501</v>
      </c>
      <c r="K774" s="19">
        <v>6</v>
      </c>
      <c r="L774" s="19">
        <v>34</v>
      </c>
      <c r="M774" s="19">
        <v>23</v>
      </c>
      <c r="N774" s="19">
        <v>49</v>
      </c>
      <c r="O774" s="19" t="s">
        <v>1502</v>
      </c>
      <c r="P774" s="19">
        <v>5</v>
      </c>
      <c r="Q774" s="19" t="s">
        <v>1503</v>
      </c>
      <c r="R774" s="19"/>
      <c r="S774" s="19">
        <v>5000</v>
      </c>
      <c r="T774" s="19" t="s">
        <v>45</v>
      </c>
      <c r="U774" s="19"/>
      <c r="V774" s="19"/>
      <c r="W774" s="19"/>
      <c r="X774" s="19">
        <v>770</v>
      </c>
      <c r="Y774" s="19">
        <v>0</v>
      </c>
      <c r="Z774" s="19">
        <v>1</v>
      </c>
      <c r="AA774" s="19" t="s">
        <v>48</v>
      </c>
      <c r="AB774" s="19">
        <v>1</v>
      </c>
      <c r="AC774" s="19">
        <v>634272</v>
      </c>
      <c r="AD774" s="19">
        <v>12</v>
      </c>
      <c r="AE774" s="19"/>
      <c r="AF774" s="19"/>
      <c r="AG774" s="19"/>
      <c r="AH774" s="19">
        <v>112775</v>
      </c>
      <c r="AI774" s="19">
        <v>1</v>
      </c>
      <c r="AJ774" s="19"/>
      <c r="AK774" s="19"/>
      <c r="AL774" s="19"/>
      <c r="AM774" s="19"/>
      <c r="AN774" s="19"/>
      <c r="AO774" s="19">
        <v>1.77</v>
      </c>
      <c r="AP774" s="19" t="s">
        <v>1504</v>
      </c>
      <c r="AQ774" s="19" t="s">
        <v>1502</v>
      </c>
      <c r="AR774" s="19" t="s">
        <v>1540</v>
      </c>
      <c r="AS774" s="19" t="s">
        <v>1562</v>
      </c>
      <c r="AT774" s="19" t="s">
        <v>1563</v>
      </c>
      <c r="AU774" s="19" t="s">
        <v>1564</v>
      </c>
      <c r="AV774" s="19" t="s">
        <v>1565</v>
      </c>
      <c r="AW774" s="19">
        <v>2007</v>
      </c>
      <c r="AX774" s="19">
        <v>3</v>
      </c>
      <c r="AY774" s="19" t="s">
        <v>1566</v>
      </c>
      <c r="AZ774" s="19" t="s">
        <v>1567</v>
      </c>
      <c r="BA774" s="19">
        <v>2008</v>
      </c>
      <c r="BB774" t="str">
        <f>VLOOKUP(AC774,CTCwiretagcode!A$2:C$708,3,FALSE)</f>
        <v>SAM</v>
      </c>
      <c r="BC774" t="str">
        <f t="shared" si="25"/>
        <v>mix</v>
      </c>
      <c r="BD774">
        <f t="shared" si="26"/>
        <v>3</v>
      </c>
    </row>
    <row r="775" spans="1:56" x14ac:dyDescent="0.25">
      <c r="A775" s="19" t="s">
        <v>1501</v>
      </c>
      <c r="B775" s="19">
        <v>4.0999999999999996</v>
      </c>
      <c r="C775" s="19">
        <v>20140306</v>
      </c>
      <c r="D775" s="19" t="s">
        <v>41</v>
      </c>
      <c r="E775" s="19" t="s">
        <v>41</v>
      </c>
      <c r="F775" s="19">
        <v>2137788</v>
      </c>
      <c r="G775" s="19">
        <v>1</v>
      </c>
      <c r="H775" s="19">
        <v>2010</v>
      </c>
      <c r="I775" s="19">
        <v>20100830</v>
      </c>
      <c r="J775" s="19" t="s">
        <v>1501</v>
      </c>
      <c r="K775" s="19">
        <v>6</v>
      </c>
      <c r="L775" s="19">
        <v>36</v>
      </c>
      <c r="M775" s="19">
        <v>23</v>
      </c>
      <c r="N775" s="19">
        <v>17</v>
      </c>
      <c r="O775" s="19" t="s">
        <v>1502</v>
      </c>
      <c r="P775" s="19">
        <v>5</v>
      </c>
      <c r="Q775" s="19" t="s">
        <v>1503</v>
      </c>
      <c r="R775" s="19"/>
      <c r="S775" s="19">
        <v>5000</v>
      </c>
      <c r="T775" s="19" t="s">
        <v>45</v>
      </c>
      <c r="U775" s="19"/>
      <c r="V775" s="19"/>
      <c r="W775" s="19"/>
      <c r="X775" s="19">
        <v>660</v>
      </c>
      <c r="Y775" s="19">
        <v>0</v>
      </c>
      <c r="Z775" s="19">
        <v>1</v>
      </c>
      <c r="AA775" s="19" t="s">
        <v>48</v>
      </c>
      <c r="AB775" s="19">
        <v>1</v>
      </c>
      <c r="AC775" s="19">
        <v>634272</v>
      </c>
      <c r="AD775" s="19">
        <v>12</v>
      </c>
      <c r="AE775" s="19"/>
      <c r="AF775" s="19"/>
      <c r="AG775" s="19"/>
      <c r="AH775" s="19">
        <v>112777</v>
      </c>
      <c r="AI775" s="19">
        <v>1</v>
      </c>
      <c r="AJ775" s="19"/>
      <c r="AK775" s="19"/>
      <c r="AL775" s="19"/>
      <c r="AM775" s="19"/>
      <c r="AN775" s="19"/>
      <c r="AO775" s="19">
        <v>3</v>
      </c>
      <c r="AP775" s="19" t="s">
        <v>1504</v>
      </c>
      <c r="AQ775" s="19" t="s">
        <v>1502</v>
      </c>
      <c r="AR775" s="19" t="s">
        <v>1540</v>
      </c>
      <c r="AS775" s="19" t="s">
        <v>1562</v>
      </c>
      <c r="AT775" s="19" t="s">
        <v>1563</v>
      </c>
      <c r="AU775" s="19" t="s">
        <v>1564</v>
      </c>
      <c r="AV775" s="19" t="s">
        <v>1565</v>
      </c>
      <c r="AW775" s="19">
        <v>2007</v>
      </c>
      <c r="AX775" s="19">
        <v>3</v>
      </c>
      <c r="AY775" s="19" t="s">
        <v>1566</v>
      </c>
      <c r="AZ775" s="19" t="s">
        <v>1567</v>
      </c>
      <c r="BA775" s="19">
        <v>2008</v>
      </c>
      <c r="BB775" t="str">
        <f>VLOOKUP(AC775,CTCwiretagcode!A$2:C$708,3,FALSE)</f>
        <v>SAM</v>
      </c>
      <c r="BC775" t="str">
        <f t="shared" si="25"/>
        <v>Tr</v>
      </c>
      <c r="BD775">
        <f t="shared" si="26"/>
        <v>3</v>
      </c>
    </row>
    <row r="776" spans="1:56" x14ac:dyDescent="0.25">
      <c r="A776" s="19" t="s">
        <v>1501</v>
      </c>
      <c r="B776" s="19">
        <v>4.0999999999999996</v>
      </c>
      <c r="C776" s="19">
        <v>20140306</v>
      </c>
      <c r="D776" s="19" t="s">
        <v>41</v>
      </c>
      <c r="E776" s="19" t="s">
        <v>41</v>
      </c>
      <c r="F776" s="19">
        <v>2168403</v>
      </c>
      <c r="G776" s="19">
        <v>1</v>
      </c>
      <c r="H776" s="19">
        <v>2010</v>
      </c>
      <c r="I776" s="19">
        <v>20100830</v>
      </c>
      <c r="J776" s="19" t="s">
        <v>1501</v>
      </c>
      <c r="K776" s="19">
        <v>6</v>
      </c>
      <c r="L776" s="19">
        <v>36</v>
      </c>
      <c r="M776" s="19">
        <v>23</v>
      </c>
      <c r="N776" s="19">
        <v>17</v>
      </c>
      <c r="O776" s="19" t="s">
        <v>1502</v>
      </c>
      <c r="P776" s="19">
        <v>5</v>
      </c>
      <c r="Q776" s="19" t="s">
        <v>1503</v>
      </c>
      <c r="R776" s="19"/>
      <c r="S776" s="19">
        <v>5000</v>
      </c>
      <c r="T776" s="19" t="s">
        <v>45</v>
      </c>
      <c r="U776" s="19"/>
      <c r="V776" s="19"/>
      <c r="W776" s="19"/>
      <c r="X776" s="19">
        <v>800</v>
      </c>
      <c r="Y776" s="19">
        <v>0</v>
      </c>
      <c r="Z776" s="19">
        <v>1</v>
      </c>
      <c r="AA776" s="19" t="s">
        <v>48</v>
      </c>
      <c r="AB776" s="19">
        <v>1</v>
      </c>
      <c r="AC776" s="19">
        <v>634272</v>
      </c>
      <c r="AD776" s="19">
        <v>12</v>
      </c>
      <c r="AE776" s="19"/>
      <c r="AF776" s="19"/>
      <c r="AG776" s="19"/>
      <c r="AH776" s="19">
        <v>112777</v>
      </c>
      <c r="AI776" s="19">
        <v>1</v>
      </c>
      <c r="AJ776" s="19"/>
      <c r="AK776" s="19"/>
      <c r="AL776" s="19"/>
      <c r="AM776" s="19"/>
      <c r="AN776" s="19"/>
      <c r="AO776" s="19">
        <v>3</v>
      </c>
      <c r="AP776" s="19" t="s">
        <v>1504</v>
      </c>
      <c r="AQ776" s="19" t="s">
        <v>1502</v>
      </c>
      <c r="AR776" s="19" t="s">
        <v>1540</v>
      </c>
      <c r="AS776" s="19" t="s">
        <v>1562</v>
      </c>
      <c r="AT776" s="19" t="s">
        <v>1563</v>
      </c>
      <c r="AU776" s="19" t="s">
        <v>1564</v>
      </c>
      <c r="AV776" s="19" t="s">
        <v>1565</v>
      </c>
      <c r="AW776" s="19">
        <v>2007</v>
      </c>
      <c r="AX776" s="19">
        <v>3</v>
      </c>
      <c r="AY776" s="19" t="s">
        <v>1566</v>
      </c>
      <c r="AZ776" s="19" t="s">
        <v>1567</v>
      </c>
      <c r="BA776" s="19">
        <v>2008</v>
      </c>
      <c r="BB776" t="str">
        <f>VLOOKUP(AC776,CTCwiretagcode!A$2:C$708,3,FALSE)</f>
        <v>SAM</v>
      </c>
      <c r="BC776" t="str">
        <f t="shared" si="25"/>
        <v>Tr</v>
      </c>
      <c r="BD776">
        <f t="shared" si="26"/>
        <v>3</v>
      </c>
    </row>
    <row r="777" spans="1:56" x14ac:dyDescent="0.25">
      <c r="A777" s="19" t="s">
        <v>1501</v>
      </c>
      <c r="B777" s="19">
        <v>4.0999999999999996</v>
      </c>
      <c r="C777" s="19">
        <v>20140306</v>
      </c>
      <c r="D777" s="19" t="s">
        <v>41</v>
      </c>
      <c r="E777" s="19" t="s">
        <v>41</v>
      </c>
      <c r="F777" s="19">
        <v>2168404</v>
      </c>
      <c r="G777" s="19">
        <v>1</v>
      </c>
      <c r="H777" s="19">
        <v>2010</v>
      </c>
      <c r="I777" s="19">
        <v>20100830</v>
      </c>
      <c r="J777" s="19" t="s">
        <v>1501</v>
      </c>
      <c r="K777" s="19">
        <v>6</v>
      </c>
      <c r="L777" s="19">
        <v>36</v>
      </c>
      <c r="M777" s="19">
        <v>23</v>
      </c>
      <c r="N777" s="19">
        <v>17</v>
      </c>
      <c r="O777" s="19" t="s">
        <v>1502</v>
      </c>
      <c r="P777" s="19">
        <v>5</v>
      </c>
      <c r="Q777" s="19" t="s">
        <v>1503</v>
      </c>
      <c r="R777" s="19"/>
      <c r="S777" s="19">
        <v>5000</v>
      </c>
      <c r="T777" s="19" t="s">
        <v>45</v>
      </c>
      <c r="U777" s="19"/>
      <c r="V777" s="19"/>
      <c r="W777" s="19"/>
      <c r="X777" s="19">
        <v>810</v>
      </c>
      <c r="Y777" s="19">
        <v>0</v>
      </c>
      <c r="Z777" s="19">
        <v>1</v>
      </c>
      <c r="AA777" s="19" t="s">
        <v>48</v>
      </c>
      <c r="AB777" s="19">
        <v>1</v>
      </c>
      <c r="AC777" s="19">
        <v>634272</v>
      </c>
      <c r="AD777" s="19">
        <v>12</v>
      </c>
      <c r="AE777" s="19"/>
      <c r="AF777" s="19"/>
      <c r="AG777" s="19"/>
      <c r="AH777" s="19">
        <v>112777</v>
      </c>
      <c r="AI777" s="19">
        <v>1</v>
      </c>
      <c r="AJ777" s="19"/>
      <c r="AK777" s="19"/>
      <c r="AL777" s="19"/>
      <c r="AM777" s="19"/>
      <c r="AN777" s="19"/>
      <c r="AO777" s="19">
        <v>3</v>
      </c>
      <c r="AP777" s="19" t="s">
        <v>1504</v>
      </c>
      <c r="AQ777" s="19" t="s">
        <v>1502</v>
      </c>
      <c r="AR777" s="19" t="s">
        <v>1540</v>
      </c>
      <c r="AS777" s="19" t="s">
        <v>1562</v>
      </c>
      <c r="AT777" s="19" t="s">
        <v>1563</v>
      </c>
      <c r="AU777" s="19" t="s">
        <v>1564</v>
      </c>
      <c r="AV777" s="19" t="s">
        <v>1565</v>
      </c>
      <c r="AW777" s="19">
        <v>2007</v>
      </c>
      <c r="AX777" s="19">
        <v>3</v>
      </c>
      <c r="AY777" s="19" t="s">
        <v>1566</v>
      </c>
      <c r="AZ777" s="19" t="s">
        <v>1567</v>
      </c>
      <c r="BA777" s="19">
        <v>2008</v>
      </c>
      <c r="BB777" t="str">
        <f>VLOOKUP(AC777,CTCwiretagcode!A$2:C$708,3,FALSE)</f>
        <v>SAM</v>
      </c>
      <c r="BC777" t="str">
        <f t="shared" si="25"/>
        <v>Tr</v>
      </c>
      <c r="BD777">
        <f t="shared" si="26"/>
        <v>3</v>
      </c>
    </row>
    <row r="778" spans="1:56" x14ac:dyDescent="0.25">
      <c r="A778" s="19" t="s">
        <v>1501</v>
      </c>
      <c r="B778" s="19">
        <v>4.0999999999999996</v>
      </c>
      <c r="C778" s="19">
        <v>20140306</v>
      </c>
      <c r="D778" s="19" t="s">
        <v>41</v>
      </c>
      <c r="E778" s="19" t="s">
        <v>41</v>
      </c>
      <c r="F778" s="19">
        <v>2168405</v>
      </c>
      <c r="G778" s="19">
        <v>1</v>
      </c>
      <c r="H778" s="19">
        <v>2010</v>
      </c>
      <c r="I778" s="19">
        <v>20100830</v>
      </c>
      <c r="J778" s="19" t="s">
        <v>1501</v>
      </c>
      <c r="K778" s="19">
        <v>6</v>
      </c>
      <c r="L778" s="19">
        <v>36</v>
      </c>
      <c r="M778" s="19">
        <v>23</v>
      </c>
      <c r="N778" s="19">
        <v>17</v>
      </c>
      <c r="O778" s="19" t="s">
        <v>1502</v>
      </c>
      <c r="P778" s="19">
        <v>5</v>
      </c>
      <c r="Q778" s="19" t="s">
        <v>1503</v>
      </c>
      <c r="R778" s="19"/>
      <c r="S778" s="19">
        <v>5000</v>
      </c>
      <c r="T778" s="19" t="s">
        <v>45</v>
      </c>
      <c r="U778" s="19"/>
      <c r="V778" s="19"/>
      <c r="W778" s="19"/>
      <c r="X778" s="19">
        <v>850</v>
      </c>
      <c r="Y778" s="19">
        <v>0</v>
      </c>
      <c r="Z778" s="19">
        <v>1</v>
      </c>
      <c r="AA778" s="19" t="s">
        <v>48</v>
      </c>
      <c r="AB778" s="19">
        <v>1</v>
      </c>
      <c r="AC778" s="19">
        <v>634272</v>
      </c>
      <c r="AD778" s="19">
        <v>12</v>
      </c>
      <c r="AE778" s="19"/>
      <c r="AF778" s="19"/>
      <c r="AG778" s="19"/>
      <c r="AH778" s="19">
        <v>112777</v>
      </c>
      <c r="AI778" s="19">
        <v>1</v>
      </c>
      <c r="AJ778" s="19"/>
      <c r="AK778" s="19"/>
      <c r="AL778" s="19"/>
      <c r="AM778" s="19"/>
      <c r="AN778" s="19"/>
      <c r="AO778" s="19">
        <v>3</v>
      </c>
      <c r="AP778" s="19" t="s">
        <v>1504</v>
      </c>
      <c r="AQ778" s="19" t="s">
        <v>1502</v>
      </c>
      <c r="AR778" s="19" t="s">
        <v>1540</v>
      </c>
      <c r="AS778" s="19" t="s">
        <v>1562</v>
      </c>
      <c r="AT778" s="19" t="s">
        <v>1563</v>
      </c>
      <c r="AU778" s="19" t="s">
        <v>1564</v>
      </c>
      <c r="AV778" s="19" t="s">
        <v>1565</v>
      </c>
      <c r="AW778" s="19">
        <v>2007</v>
      </c>
      <c r="AX778" s="19">
        <v>3</v>
      </c>
      <c r="AY778" s="19" t="s">
        <v>1566</v>
      </c>
      <c r="AZ778" s="19" t="s">
        <v>1567</v>
      </c>
      <c r="BA778" s="19">
        <v>2008</v>
      </c>
      <c r="BB778" t="str">
        <f>VLOOKUP(AC778,CTCwiretagcode!A$2:C$708,3,FALSE)</f>
        <v>SAM</v>
      </c>
      <c r="BC778" t="str">
        <f t="shared" si="25"/>
        <v>Tr</v>
      </c>
      <c r="BD778">
        <f t="shared" si="26"/>
        <v>3</v>
      </c>
    </row>
    <row r="779" spans="1:56" x14ac:dyDescent="0.25">
      <c r="A779" s="19" t="s">
        <v>1501</v>
      </c>
      <c r="B779" s="19">
        <v>4.0999999999999996</v>
      </c>
      <c r="C779" s="19">
        <v>20140306</v>
      </c>
      <c r="D779" s="19" t="s">
        <v>41</v>
      </c>
      <c r="E779" s="19" t="s">
        <v>41</v>
      </c>
      <c r="F779" s="19">
        <v>2168407</v>
      </c>
      <c r="G779" s="19">
        <v>1</v>
      </c>
      <c r="H779" s="19">
        <v>2010</v>
      </c>
      <c r="I779" s="19">
        <v>20100830</v>
      </c>
      <c r="J779" s="19" t="s">
        <v>1501</v>
      </c>
      <c r="K779" s="19">
        <v>6</v>
      </c>
      <c r="L779" s="19">
        <v>36</v>
      </c>
      <c r="M779" s="19">
        <v>23</v>
      </c>
      <c r="N779" s="19">
        <v>17</v>
      </c>
      <c r="O779" s="19" t="s">
        <v>1502</v>
      </c>
      <c r="P779" s="19">
        <v>5</v>
      </c>
      <c r="Q779" s="19" t="s">
        <v>1503</v>
      </c>
      <c r="R779" s="19"/>
      <c r="S779" s="19">
        <v>5000</v>
      </c>
      <c r="T779" s="19"/>
      <c r="U779" s="19"/>
      <c r="V779" s="19"/>
      <c r="W779" s="19"/>
      <c r="X779" s="19">
        <v>770</v>
      </c>
      <c r="Y779" s="19">
        <v>0</v>
      </c>
      <c r="Z779" s="19">
        <v>1</v>
      </c>
      <c r="AA779" s="19" t="s">
        <v>48</v>
      </c>
      <c r="AB779" s="19">
        <v>1</v>
      </c>
      <c r="AC779" s="19">
        <v>634272</v>
      </c>
      <c r="AD779" s="19">
        <v>12</v>
      </c>
      <c r="AE779" s="19"/>
      <c r="AF779" s="19"/>
      <c r="AG779" s="19"/>
      <c r="AH779" s="19">
        <v>112777</v>
      </c>
      <c r="AI779" s="19">
        <v>1</v>
      </c>
      <c r="AJ779" s="19"/>
      <c r="AK779" s="19"/>
      <c r="AL779" s="19"/>
      <c r="AM779" s="19"/>
      <c r="AN779" s="19"/>
      <c r="AO779" s="19">
        <v>3</v>
      </c>
      <c r="AP779" s="19" t="s">
        <v>1504</v>
      </c>
      <c r="AQ779" s="19" t="s">
        <v>1502</v>
      </c>
      <c r="AR779" s="19" t="s">
        <v>1540</v>
      </c>
      <c r="AS779" s="19" t="s">
        <v>1562</v>
      </c>
      <c r="AT779" s="19" t="s">
        <v>1563</v>
      </c>
      <c r="AU779" s="19" t="s">
        <v>1564</v>
      </c>
      <c r="AV779" s="19" t="s">
        <v>1565</v>
      </c>
      <c r="AW779" s="19">
        <v>2007</v>
      </c>
      <c r="AX779" s="19">
        <v>3</v>
      </c>
      <c r="AY779" s="19" t="s">
        <v>1566</v>
      </c>
      <c r="AZ779" s="19" t="s">
        <v>1567</v>
      </c>
      <c r="BA779" s="19">
        <v>2008</v>
      </c>
      <c r="BB779" t="str">
        <f>VLOOKUP(AC779,CTCwiretagcode!A$2:C$708,3,FALSE)</f>
        <v>SAM</v>
      </c>
      <c r="BC779" t="str">
        <f t="shared" si="25"/>
        <v>Tr</v>
      </c>
      <c r="BD779">
        <f t="shared" si="26"/>
        <v>3</v>
      </c>
    </row>
    <row r="780" spans="1:56" x14ac:dyDescent="0.25">
      <c r="A780" s="19" t="s">
        <v>1501</v>
      </c>
      <c r="B780" s="19">
        <v>4.0999999999999996</v>
      </c>
      <c r="C780" s="19">
        <v>20140306</v>
      </c>
      <c r="D780" s="19" t="s">
        <v>41</v>
      </c>
      <c r="E780" s="19" t="s">
        <v>41</v>
      </c>
      <c r="F780" s="19">
        <v>2168413</v>
      </c>
      <c r="G780" s="19">
        <v>1</v>
      </c>
      <c r="H780" s="19">
        <v>2010</v>
      </c>
      <c r="I780" s="19">
        <v>20100830</v>
      </c>
      <c r="J780" s="19" t="s">
        <v>1501</v>
      </c>
      <c r="K780" s="19">
        <v>6</v>
      </c>
      <c r="L780" s="19">
        <v>36</v>
      </c>
      <c r="M780" s="19">
        <v>23</v>
      </c>
      <c r="N780" s="19">
        <v>17</v>
      </c>
      <c r="O780" s="19" t="s">
        <v>1502</v>
      </c>
      <c r="P780" s="19">
        <v>5</v>
      </c>
      <c r="Q780" s="19" t="s">
        <v>1503</v>
      </c>
      <c r="R780" s="19"/>
      <c r="S780" s="19">
        <v>5000</v>
      </c>
      <c r="T780" s="19" t="s">
        <v>110</v>
      </c>
      <c r="U780" s="19"/>
      <c r="V780" s="19"/>
      <c r="W780" s="19"/>
      <c r="X780" s="19">
        <v>810</v>
      </c>
      <c r="Y780" s="19">
        <v>0</v>
      </c>
      <c r="Z780" s="19">
        <v>1</v>
      </c>
      <c r="AA780" s="19" t="s">
        <v>48</v>
      </c>
      <c r="AB780" s="19">
        <v>1</v>
      </c>
      <c r="AC780" s="19">
        <v>634272</v>
      </c>
      <c r="AD780" s="19">
        <v>12</v>
      </c>
      <c r="AE780" s="19"/>
      <c r="AF780" s="19"/>
      <c r="AG780" s="19"/>
      <c r="AH780" s="19">
        <v>112777</v>
      </c>
      <c r="AI780" s="19">
        <v>1</v>
      </c>
      <c r="AJ780" s="19"/>
      <c r="AK780" s="19"/>
      <c r="AL780" s="19"/>
      <c r="AM780" s="19"/>
      <c r="AN780" s="19"/>
      <c r="AO780" s="19">
        <v>3</v>
      </c>
      <c r="AP780" s="19" t="s">
        <v>1504</v>
      </c>
      <c r="AQ780" s="19" t="s">
        <v>1502</v>
      </c>
      <c r="AR780" s="19" t="s">
        <v>1540</v>
      </c>
      <c r="AS780" s="19" t="s">
        <v>1562</v>
      </c>
      <c r="AT780" s="19" t="s">
        <v>1563</v>
      </c>
      <c r="AU780" s="19" t="s">
        <v>1564</v>
      </c>
      <c r="AV780" s="19" t="s">
        <v>1565</v>
      </c>
      <c r="AW780" s="19">
        <v>2007</v>
      </c>
      <c r="AX780" s="19">
        <v>3</v>
      </c>
      <c r="AY780" s="19" t="s">
        <v>1566</v>
      </c>
      <c r="AZ780" s="19" t="s">
        <v>1567</v>
      </c>
      <c r="BA780" s="19">
        <v>2008</v>
      </c>
      <c r="BB780" t="str">
        <f>VLOOKUP(AC780,CTCwiretagcode!A$2:C$708,3,FALSE)</f>
        <v>SAM</v>
      </c>
      <c r="BC780" t="str">
        <f t="shared" si="25"/>
        <v>Tr</v>
      </c>
      <c r="BD780">
        <f t="shared" si="26"/>
        <v>3</v>
      </c>
    </row>
    <row r="781" spans="1:56" x14ac:dyDescent="0.25">
      <c r="A781" s="19" t="s">
        <v>1501</v>
      </c>
      <c r="B781" s="19">
        <v>4.0999999999999996</v>
      </c>
      <c r="C781" s="19">
        <v>20140306</v>
      </c>
      <c r="D781" s="19" t="s">
        <v>41</v>
      </c>
      <c r="E781" s="19" t="s">
        <v>41</v>
      </c>
      <c r="F781" s="19">
        <v>2168414</v>
      </c>
      <c r="G781" s="19">
        <v>1</v>
      </c>
      <c r="H781" s="19">
        <v>2010</v>
      </c>
      <c r="I781" s="19">
        <v>20100830</v>
      </c>
      <c r="J781" s="19" t="s">
        <v>1501</v>
      </c>
      <c r="K781" s="19">
        <v>6</v>
      </c>
      <c r="L781" s="19">
        <v>36</v>
      </c>
      <c r="M781" s="19">
        <v>23</v>
      </c>
      <c r="N781" s="19">
        <v>17</v>
      </c>
      <c r="O781" s="19" t="s">
        <v>1502</v>
      </c>
      <c r="P781" s="19">
        <v>5</v>
      </c>
      <c r="Q781" s="19" t="s">
        <v>1503</v>
      </c>
      <c r="R781" s="19"/>
      <c r="S781" s="19">
        <v>5000</v>
      </c>
      <c r="T781" s="19" t="s">
        <v>45</v>
      </c>
      <c r="U781" s="19"/>
      <c r="V781" s="19"/>
      <c r="W781" s="19"/>
      <c r="X781" s="19">
        <v>700</v>
      </c>
      <c r="Y781" s="19">
        <v>0</v>
      </c>
      <c r="Z781" s="19">
        <v>1</v>
      </c>
      <c r="AA781" s="19" t="s">
        <v>48</v>
      </c>
      <c r="AB781" s="19">
        <v>1</v>
      </c>
      <c r="AC781" s="19">
        <v>634272</v>
      </c>
      <c r="AD781" s="19">
        <v>12</v>
      </c>
      <c r="AE781" s="19"/>
      <c r="AF781" s="19"/>
      <c r="AG781" s="19"/>
      <c r="AH781" s="19">
        <v>112777</v>
      </c>
      <c r="AI781" s="19">
        <v>1</v>
      </c>
      <c r="AJ781" s="19"/>
      <c r="AK781" s="19"/>
      <c r="AL781" s="19"/>
      <c r="AM781" s="19"/>
      <c r="AN781" s="19"/>
      <c r="AO781" s="19">
        <v>3</v>
      </c>
      <c r="AP781" s="19" t="s">
        <v>1504</v>
      </c>
      <c r="AQ781" s="19" t="s">
        <v>1502</v>
      </c>
      <c r="AR781" s="19" t="s">
        <v>1540</v>
      </c>
      <c r="AS781" s="19" t="s">
        <v>1562</v>
      </c>
      <c r="AT781" s="19" t="s">
        <v>1563</v>
      </c>
      <c r="AU781" s="19" t="s">
        <v>1564</v>
      </c>
      <c r="AV781" s="19" t="s">
        <v>1565</v>
      </c>
      <c r="AW781" s="19">
        <v>2007</v>
      </c>
      <c r="AX781" s="19">
        <v>3</v>
      </c>
      <c r="AY781" s="19" t="s">
        <v>1566</v>
      </c>
      <c r="AZ781" s="19" t="s">
        <v>1567</v>
      </c>
      <c r="BA781" s="19">
        <v>2008</v>
      </c>
      <c r="BB781" t="str">
        <f>VLOOKUP(AC781,CTCwiretagcode!A$2:C$708,3,FALSE)</f>
        <v>SAM</v>
      </c>
      <c r="BC781" t="str">
        <f t="shared" si="25"/>
        <v>Tr</v>
      </c>
      <c r="BD781">
        <f t="shared" si="26"/>
        <v>3</v>
      </c>
    </row>
    <row r="782" spans="1:56" x14ac:dyDescent="0.25">
      <c r="A782" s="19" t="s">
        <v>1501</v>
      </c>
      <c r="B782" s="19">
        <v>4.0999999999999996</v>
      </c>
      <c r="C782" s="19">
        <v>20140306</v>
      </c>
      <c r="D782" s="19" t="s">
        <v>41</v>
      </c>
      <c r="E782" s="19" t="s">
        <v>41</v>
      </c>
      <c r="F782" s="19">
        <v>2165470</v>
      </c>
      <c r="G782" s="19">
        <v>1</v>
      </c>
      <c r="H782" s="19">
        <v>2010</v>
      </c>
      <c r="I782" s="19">
        <v>20100901</v>
      </c>
      <c r="J782" s="19" t="s">
        <v>1501</v>
      </c>
      <c r="K782" s="19">
        <v>6</v>
      </c>
      <c r="L782" s="19">
        <v>36</v>
      </c>
      <c r="M782" s="19">
        <v>23</v>
      </c>
      <c r="N782" s="19">
        <v>14</v>
      </c>
      <c r="O782" s="19" t="s">
        <v>1502</v>
      </c>
      <c r="P782" s="19">
        <v>5</v>
      </c>
      <c r="Q782" s="19" t="s">
        <v>1503</v>
      </c>
      <c r="R782" s="19"/>
      <c r="S782" s="19">
        <v>5000</v>
      </c>
      <c r="T782" s="19" t="s">
        <v>45</v>
      </c>
      <c r="U782" s="19"/>
      <c r="V782" s="19"/>
      <c r="W782" s="19"/>
      <c r="X782" s="19">
        <v>840</v>
      </c>
      <c r="Y782" s="19">
        <v>0</v>
      </c>
      <c r="Z782" s="19">
        <v>1</v>
      </c>
      <c r="AA782" s="19" t="s">
        <v>48</v>
      </c>
      <c r="AB782" s="19">
        <v>1</v>
      </c>
      <c r="AC782" s="19">
        <v>634272</v>
      </c>
      <c r="AD782" s="19">
        <v>12</v>
      </c>
      <c r="AE782" s="19"/>
      <c r="AF782" s="19"/>
      <c r="AG782" s="19"/>
      <c r="AH782" s="19">
        <v>112777</v>
      </c>
      <c r="AI782" s="19">
        <v>1</v>
      </c>
      <c r="AJ782" s="19"/>
      <c r="AK782" s="19"/>
      <c r="AL782" s="19"/>
      <c r="AM782" s="19"/>
      <c r="AN782" s="19"/>
      <c r="AO782" s="19">
        <v>3</v>
      </c>
      <c r="AP782" s="19" t="s">
        <v>1504</v>
      </c>
      <c r="AQ782" s="19" t="s">
        <v>1502</v>
      </c>
      <c r="AR782" s="19" t="s">
        <v>1540</v>
      </c>
      <c r="AS782" s="19" t="s">
        <v>1562</v>
      </c>
      <c r="AT782" s="19" t="s">
        <v>1563</v>
      </c>
      <c r="AU782" s="19" t="s">
        <v>1564</v>
      </c>
      <c r="AV782" s="19" t="s">
        <v>1565</v>
      </c>
      <c r="AW782" s="19">
        <v>2007</v>
      </c>
      <c r="AX782" s="19">
        <v>3</v>
      </c>
      <c r="AY782" s="19" t="s">
        <v>1566</v>
      </c>
      <c r="AZ782" s="19" t="s">
        <v>1567</v>
      </c>
      <c r="BA782" s="19">
        <v>2008</v>
      </c>
      <c r="BB782" t="str">
        <f>VLOOKUP(AC782,CTCwiretagcode!A$2:C$708,3,FALSE)</f>
        <v>SAM</v>
      </c>
      <c r="BC782" t="str">
        <f t="shared" si="25"/>
        <v>NT</v>
      </c>
      <c r="BD782">
        <f t="shared" si="26"/>
        <v>3</v>
      </c>
    </row>
    <row r="783" spans="1:56" x14ac:dyDescent="0.25">
      <c r="A783" s="19" t="s">
        <v>1501</v>
      </c>
      <c r="B783" s="19">
        <v>4.0999999999999996</v>
      </c>
      <c r="C783" s="19">
        <v>20140306</v>
      </c>
      <c r="D783" s="19" t="s">
        <v>41</v>
      </c>
      <c r="E783" s="19" t="s">
        <v>41</v>
      </c>
      <c r="F783" s="19">
        <v>2165685</v>
      </c>
      <c r="G783" s="19">
        <v>1</v>
      </c>
      <c r="H783" s="19">
        <v>2010</v>
      </c>
      <c r="I783" s="19">
        <v>20100909</v>
      </c>
      <c r="J783" s="19" t="s">
        <v>1501</v>
      </c>
      <c r="K783" s="19">
        <v>6</v>
      </c>
      <c r="L783" s="19">
        <v>37</v>
      </c>
      <c r="M783" s="19">
        <v>23</v>
      </c>
      <c r="N783" s="19">
        <v>19</v>
      </c>
      <c r="O783" s="19" t="s">
        <v>1502</v>
      </c>
      <c r="P783" s="19">
        <v>5</v>
      </c>
      <c r="Q783" s="19" t="s">
        <v>1503</v>
      </c>
      <c r="R783" s="19"/>
      <c r="S783" s="19">
        <v>5000</v>
      </c>
      <c r="T783" s="19" t="s">
        <v>110</v>
      </c>
      <c r="U783" s="19"/>
      <c r="V783" s="19"/>
      <c r="W783" s="19"/>
      <c r="X783" s="19">
        <v>760</v>
      </c>
      <c r="Y783" s="19">
        <v>0</v>
      </c>
      <c r="Z783" s="19">
        <v>1</v>
      </c>
      <c r="AA783" s="19" t="s">
        <v>48</v>
      </c>
      <c r="AB783" s="19">
        <v>1</v>
      </c>
      <c r="AC783" s="19">
        <v>634272</v>
      </c>
      <c r="AD783" s="19">
        <v>12</v>
      </c>
      <c r="AE783" s="19"/>
      <c r="AF783" s="19"/>
      <c r="AG783" s="19"/>
      <c r="AH783" s="19">
        <v>112778</v>
      </c>
      <c r="AI783" s="19">
        <v>1</v>
      </c>
      <c r="AJ783" s="19"/>
      <c r="AK783" s="19"/>
      <c r="AL783" s="19"/>
      <c r="AM783" s="19"/>
      <c r="AN783" s="19"/>
      <c r="AO783" s="19">
        <v>6.04</v>
      </c>
      <c r="AP783" s="19" t="s">
        <v>1504</v>
      </c>
      <c r="AQ783" s="19" t="s">
        <v>1502</v>
      </c>
      <c r="AR783" s="19" t="s">
        <v>1540</v>
      </c>
      <c r="AS783" s="19" t="s">
        <v>1562</v>
      </c>
      <c r="AT783" s="19" t="s">
        <v>1563</v>
      </c>
      <c r="AU783" s="19" t="s">
        <v>1564</v>
      </c>
      <c r="AV783" s="19" t="s">
        <v>1565</v>
      </c>
      <c r="AW783" s="19">
        <v>2007</v>
      </c>
      <c r="AX783" s="19">
        <v>3</v>
      </c>
      <c r="AY783" s="19" t="s">
        <v>1566</v>
      </c>
      <c r="AZ783" s="19" t="s">
        <v>1567</v>
      </c>
      <c r="BA783" s="19">
        <v>2008</v>
      </c>
      <c r="BB783" t="str">
        <f>VLOOKUP(AC783,CTCwiretagcode!A$2:C$708,3,FALSE)</f>
        <v>SAM</v>
      </c>
      <c r="BC783" t="str">
        <f t="shared" si="25"/>
        <v>NT</v>
      </c>
      <c r="BD783">
        <f t="shared" si="26"/>
        <v>3</v>
      </c>
    </row>
    <row r="784" spans="1:56" x14ac:dyDescent="0.25">
      <c r="A784" s="19" t="s">
        <v>1501</v>
      </c>
      <c r="B784" s="19">
        <v>4.0999999999999996</v>
      </c>
      <c r="C784" s="19">
        <v>20140306</v>
      </c>
      <c r="D784" s="19" t="s">
        <v>41</v>
      </c>
      <c r="E784" s="19" t="s">
        <v>41</v>
      </c>
      <c r="F784" s="19">
        <v>2165690</v>
      </c>
      <c r="G784" s="19">
        <v>1</v>
      </c>
      <c r="H784" s="19">
        <v>2010</v>
      </c>
      <c r="I784" s="19">
        <v>20100909</v>
      </c>
      <c r="J784" s="19" t="s">
        <v>1501</v>
      </c>
      <c r="K784" s="19">
        <v>6</v>
      </c>
      <c r="L784" s="19">
        <v>37</v>
      </c>
      <c r="M784" s="19">
        <v>23</v>
      </c>
      <c r="N784" s="19">
        <v>19</v>
      </c>
      <c r="O784" s="19" t="s">
        <v>1502</v>
      </c>
      <c r="P784" s="19">
        <v>5</v>
      </c>
      <c r="Q784" s="19" t="s">
        <v>1503</v>
      </c>
      <c r="R784" s="19"/>
      <c r="S784" s="19">
        <v>5000</v>
      </c>
      <c r="T784" s="19" t="s">
        <v>45</v>
      </c>
      <c r="U784" s="19"/>
      <c r="V784" s="19"/>
      <c r="W784" s="19"/>
      <c r="X784" s="19">
        <v>680</v>
      </c>
      <c r="Y784" s="19">
        <v>0</v>
      </c>
      <c r="Z784" s="19">
        <v>1</v>
      </c>
      <c r="AA784" s="19" t="s">
        <v>48</v>
      </c>
      <c r="AB784" s="19">
        <v>1</v>
      </c>
      <c r="AC784" s="19">
        <v>634272</v>
      </c>
      <c r="AD784" s="19">
        <v>12</v>
      </c>
      <c r="AE784" s="19"/>
      <c r="AF784" s="19"/>
      <c r="AG784" s="19"/>
      <c r="AH784" s="19">
        <v>112778</v>
      </c>
      <c r="AI784" s="19">
        <v>1</v>
      </c>
      <c r="AJ784" s="19"/>
      <c r="AK784" s="19"/>
      <c r="AL784" s="19"/>
      <c r="AM784" s="19"/>
      <c r="AN784" s="19"/>
      <c r="AO784" s="19">
        <v>6.04</v>
      </c>
      <c r="AP784" s="19" t="s">
        <v>1504</v>
      </c>
      <c r="AQ784" s="19" t="s">
        <v>1502</v>
      </c>
      <c r="AR784" s="19" t="s">
        <v>1540</v>
      </c>
      <c r="AS784" s="19" t="s">
        <v>1562</v>
      </c>
      <c r="AT784" s="19" t="s">
        <v>1563</v>
      </c>
      <c r="AU784" s="19" t="s">
        <v>1564</v>
      </c>
      <c r="AV784" s="19" t="s">
        <v>1565</v>
      </c>
      <c r="AW784" s="19">
        <v>2007</v>
      </c>
      <c r="AX784" s="19">
        <v>3</v>
      </c>
      <c r="AY784" s="19" t="s">
        <v>1566</v>
      </c>
      <c r="AZ784" s="19" t="s">
        <v>1567</v>
      </c>
      <c r="BA784" s="19">
        <v>2008</v>
      </c>
      <c r="BB784" t="str">
        <f>VLOOKUP(AC784,CTCwiretagcode!A$2:C$708,3,FALSE)</f>
        <v>SAM</v>
      </c>
      <c r="BC784" t="str">
        <f t="shared" si="25"/>
        <v>NT</v>
      </c>
      <c r="BD784">
        <f t="shared" si="26"/>
        <v>3</v>
      </c>
    </row>
    <row r="785" spans="1:56" x14ac:dyDescent="0.25">
      <c r="A785" s="19" t="s">
        <v>1501</v>
      </c>
      <c r="B785" s="19">
        <v>4.0999999999999996</v>
      </c>
      <c r="C785" s="19">
        <v>20140306</v>
      </c>
      <c r="D785" s="19" t="s">
        <v>41</v>
      </c>
      <c r="E785" s="19" t="s">
        <v>41</v>
      </c>
      <c r="F785" s="19">
        <v>2165700</v>
      </c>
      <c r="G785" s="19">
        <v>1</v>
      </c>
      <c r="H785" s="19">
        <v>2010</v>
      </c>
      <c r="I785" s="19">
        <v>20100909</v>
      </c>
      <c r="J785" s="19" t="s">
        <v>1501</v>
      </c>
      <c r="K785" s="19">
        <v>6</v>
      </c>
      <c r="L785" s="19">
        <v>37</v>
      </c>
      <c r="M785" s="19">
        <v>23</v>
      </c>
      <c r="N785" s="19">
        <v>19</v>
      </c>
      <c r="O785" s="19" t="s">
        <v>1502</v>
      </c>
      <c r="P785" s="19">
        <v>5</v>
      </c>
      <c r="Q785" s="19" t="s">
        <v>1503</v>
      </c>
      <c r="R785" s="19"/>
      <c r="S785" s="19">
        <v>5000</v>
      </c>
      <c r="T785" s="19" t="s">
        <v>110</v>
      </c>
      <c r="U785" s="19"/>
      <c r="V785" s="19"/>
      <c r="W785" s="19"/>
      <c r="X785" s="19">
        <v>800</v>
      </c>
      <c r="Y785" s="19">
        <v>0</v>
      </c>
      <c r="Z785" s="19">
        <v>1</v>
      </c>
      <c r="AA785" s="19" t="s">
        <v>48</v>
      </c>
      <c r="AB785" s="19">
        <v>1</v>
      </c>
      <c r="AC785" s="19">
        <v>634272</v>
      </c>
      <c r="AD785" s="19">
        <v>12</v>
      </c>
      <c r="AE785" s="19"/>
      <c r="AF785" s="19"/>
      <c r="AG785" s="19"/>
      <c r="AH785" s="19">
        <v>112778</v>
      </c>
      <c r="AI785" s="19">
        <v>1</v>
      </c>
      <c r="AJ785" s="19"/>
      <c r="AK785" s="19"/>
      <c r="AL785" s="19"/>
      <c r="AM785" s="19"/>
      <c r="AN785" s="19"/>
      <c r="AO785" s="19">
        <v>6.04</v>
      </c>
      <c r="AP785" s="19" t="s">
        <v>1504</v>
      </c>
      <c r="AQ785" s="19" t="s">
        <v>1502</v>
      </c>
      <c r="AR785" s="19" t="s">
        <v>1540</v>
      </c>
      <c r="AS785" s="19" t="s">
        <v>1562</v>
      </c>
      <c r="AT785" s="19" t="s">
        <v>1563</v>
      </c>
      <c r="AU785" s="19" t="s">
        <v>1564</v>
      </c>
      <c r="AV785" s="19" t="s">
        <v>1565</v>
      </c>
      <c r="AW785" s="19">
        <v>2007</v>
      </c>
      <c r="AX785" s="19">
        <v>3</v>
      </c>
      <c r="AY785" s="19" t="s">
        <v>1566</v>
      </c>
      <c r="AZ785" s="19" t="s">
        <v>1567</v>
      </c>
      <c r="BA785" s="19">
        <v>2008</v>
      </c>
      <c r="BB785" t="str">
        <f>VLOOKUP(AC785,CTCwiretagcode!A$2:C$708,3,FALSE)</f>
        <v>SAM</v>
      </c>
      <c r="BC785" t="str">
        <f t="shared" si="25"/>
        <v>NT</v>
      </c>
      <c r="BD785">
        <f t="shared" si="26"/>
        <v>3</v>
      </c>
    </row>
    <row r="786" spans="1:56" x14ac:dyDescent="0.25">
      <c r="A786" s="19" t="s">
        <v>1501</v>
      </c>
      <c r="B786" s="19">
        <v>4.0999999999999996</v>
      </c>
      <c r="C786" s="19">
        <v>20140306</v>
      </c>
      <c r="D786" s="19" t="s">
        <v>41</v>
      </c>
      <c r="E786" s="19" t="s">
        <v>41</v>
      </c>
      <c r="F786" s="19">
        <v>2137715</v>
      </c>
      <c r="G786" s="19">
        <v>1</v>
      </c>
      <c r="H786" s="19">
        <v>2010</v>
      </c>
      <c r="I786" s="19">
        <v>20100910</v>
      </c>
      <c r="J786" s="19" t="s">
        <v>1501</v>
      </c>
      <c r="K786" s="19">
        <v>6</v>
      </c>
      <c r="L786" s="19">
        <v>37</v>
      </c>
      <c r="M786" s="19">
        <v>23</v>
      </c>
      <c r="N786" s="19">
        <v>17</v>
      </c>
      <c r="O786" s="19" t="s">
        <v>1502</v>
      </c>
      <c r="P786" s="19">
        <v>5</v>
      </c>
      <c r="Q786" s="19" t="s">
        <v>1503</v>
      </c>
      <c r="R786" s="19"/>
      <c r="S786" s="19">
        <v>5000</v>
      </c>
      <c r="T786" s="19" t="s">
        <v>110</v>
      </c>
      <c r="U786" s="19"/>
      <c r="V786" s="19"/>
      <c r="W786" s="19"/>
      <c r="X786" s="19">
        <v>750</v>
      </c>
      <c r="Y786" s="19">
        <v>0</v>
      </c>
      <c r="Z786" s="19">
        <v>1</v>
      </c>
      <c r="AA786" s="19" t="s">
        <v>48</v>
      </c>
      <c r="AB786" s="19">
        <v>1</v>
      </c>
      <c r="AC786" s="19">
        <v>634272</v>
      </c>
      <c r="AD786" s="19">
        <v>12</v>
      </c>
      <c r="AE786" s="19"/>
      <c r="AF786" s="19"/>
      <c r="AG786" s="19"/>
      <c r="AH786" s="19">
        <v>112778</v>
      </c>
      <c r="AI786" s="19">
        <v>1</v>
      </c>
      <c r="AJ786" s="19"/>
      <c r="AK786" s="19"/>
      <c r="AL786" s="19"/>
      <c r="AM786" s="19"/>
      <c r="AN786" s="19"/>
      <c r="AO786" s="19">
        <v>6.04</v>
      </c>
      <c r="AP786" s="19" t="s">
        <v>1504</v>
      </c>
      <c r="AQ786" s="19" t="s">
        <v>1502</v>
      </c>
      <c r="AR786" s="19" t="s">
        <v>1540</v>
      </c>
      <c r="AS786" s="19" t="s">
        <v>1562</v>
      </c>
      <c r="AT786" s="19" t="s">
        <v>1563</v>
      </c>
      <c r="AU786" s="19" t="s">
        <v>1564</v>
      </c>
      <c r="AV786" s="19" t="s">
        <v>1565</v>
      </c>
      <c r="AW786" s="19">
        <v>2007</v>
      </c>
      <c r="AX786" s="19">
        <v>3</v>
      </c>
      <c r="AY786" s="19" t="s">
        <v>1566</v>
      </c>
      <c r="AZ786" s="19" t="s">
        <v>1567</v>
      </c>
      <c r="BA786" s="19">
        <v>2008</v>
      </c>
      <c r="BB786" t="str">
        <f>VLOOKUP(AC786,CTCwiretagcode!A$2:C$708,3,FALSE)</f>
        <v>SAM</v>
      </c>
      <c r="BC786" t="str">
        <f t="shared" si="25"/>
        <v>Tr</v>
      </c>
      <c r="BD786">
        <f t="shared" si="26"/>
        <v>3</v>
      </c>
    </row>
    <row r="787" spans="1:56" x14ac:dyDescent="0.25">
      <c r="A787" s="19" t="s">
        <v>1501</v>
      </c>
      <c r="B787" s="19">
        <v>4.0999999999999996</v>
      </c>
      <c r="C787" s="19">
        <v>20140306</v>
      </c>
      <c r="D787" s="19" t="s">
        <v>41</v>
      </c>
      <c r="E787" s="19" t="s">
        <v>41</v>
      </c>
      <c r="F787" s="19">
        <v>2168368</v>
      </c>
      <c r="G787" s="19">
        <v>1</v>
      </c>
      <c r="H787" s="19">
        <v>2010</v>
      </c>
      <c r="I787" s="19">
        <v>20100910</v>
      </c>
      <c r="J787" s="19" t="s">
        <v>1501</v>
      </c>
      <c r="K787" s="19">
        <v>6</v>
      </c>
      <c r="L787" s="19">
        <v>37</v>
      </c>
      <c r="M787" s="19">
        <v>23</v>
      </c>
      <c r="N787" s="19">
        <v>49</v>
      </c>
      <c r="O787" s="19" t="s">
        <v>1502</v>
      </c>
      <c r="P787" s="19">
        <v>5</v>
      </c>
      <c r="Q787" s="19" t="s">
        <v>1503</v>
      </c>
      <c r="R787" s="19"/>
      <c r="S787" s="19">
        <v>5000</v>
      </c>
      <c r="T787" s="19" t="s">
        <v>110</v>
      </c>
      <c r="U787" s="19"/>
      <c r="V787" s="19"/>
      <c r="W787" s="19"/>
      <c r="X787" s="19">
        <v>790</v>
      </c>
      <c r="Y787" s="19">
        <v>0</v>
      </c>
      <c r="Z787" s="19">
        <v>1</v>
      </c>
      <c r="AA787" s="19" t="s">
        <v>48</v>
      </c>
      <c r="AB787" s="19">
        <v>1</v>
      </c>
      <c r="AC787" s="19">
        <v>634272</v>
      </c>
      <c r="AD787" s="19">
        <v>12</v>
      </c>
      <c r="AE787" s="19"/>
      <c r="AF787" s="19"/>
      <c r="AG787" s="19"/>
      <c r="AH787" s="19">
        <v>112778</v>
      </c>
      <c r="AI787" s="19">
        <v>1</v>
      </c>
      <c r="AJ787" s="19"/>
      <c r="AK787" s="19"/>
      <c r="AL787" s="19"/>
      <c r="AM787" s="19"/>
      <c r="AN787" s="19"/>
      <c r="AO787" s="19">
        <v>6.04</v>
      </c>
      <c r="AP787" s="19" t="s">
        <v>1504</v>
      </c>
      <c r="AQ787" s="19" t="s">
        <v>1502</v>
      </c>
      <c r="AR787" s="19" t="s">
        <v>1540</v>
      </c>
      <c r="AS787" s="19" t="s">
        <v>1562</v>
      </c>
      <c r="AT787" s="19" t="s">
        <v>1563</v>
      </c>
      <c r="AU787" s="19" t="s">
        <v>1564</v>
      </c>
      <c r="AV787" s="19" t="s">
        <v>1565</v>
      </c>
      <c r="AW787" s="19">
        <v>2007</v>
      </c>
      <c r="AX787" s="19">
        <v>3</v>
      </c>
      <c r="AY787" s="19" t="s">
        <v>1566</v>
      </c>
      <c r="AZ787" s="19" t="s">
        <v>1567</v>
      </c>
      <c r="BA787" s="19">
        <v>2008</v>
      </c>
      <c r="BB787" t="str">
        <f>VLOOKUP(AC787,CTCwiretagcode!A$2:C$708,3,FALSE)</f>
        <v>SAM</v>
      </c>
      <c r="BC787" t="str">
        <f t="shared" si="25"/>
        <v>mix</v>
      </c>
      <c r="BD787">
        <f t="shared" si="26"/>
        <v>3</v>
      </c>
    </row>
    <row r="788" spans="1:56" x14ac:dyDescent="0.25">
      <c r="A788" s="19" t="s">
        <v>1501</v>
      </c>
      <c r="B788" s="19">
        <v>4.0999999999999996</v>
      </c>
      <c r="C788" s="19">
        <v>20140306</v>
      </c>
      <c r="D788" s="19" t="s">
        <v>41</v>
      </c>
      <c r="E788" s="19" t="s">
        <v>41</v>
      </c>
      <c r="F788" s="19">
        <v>2168370</v>
      </c>
      <c r="G788" s="19">
        <v>1</v>
      </c>
      <c r="H788" s="19">
        <v>2010</v>
      </c>
      <c r="I788" s="19">
        <v>20100910</v>
      </c>
      <c r="J788" s="19" t="s">
        <v>1501</v>
      </c>
      <c r="K788" s="19">
        <v>6</v>
      </c>
      <c r="L788" s="19">
        <v>37</v>
      </c>
      <c r="M788" s="19">
        <v>23</v>
      </c>
      <c r="N788" s="19">
        <v>49</v>
      </c>
      <c r="O788" s="19" t="s">
        <v>1502</v>
      </c>
      <c r="P788" s="19">
        <v>5</v>
      </c>
      <c r="Q788" s="19" t="s">
        <v>1503</v>
      </c>
      <c r="R788" s="19"/>
      <c r="S788" s="19">
        <v>5000</v>
      </c>
      <c r="T788" s="19" t="s">
        <v>45</v>
      </c>
      <c r="U788" s="19"/>
      <c r="V788" s="19"/>
      <c r="W788" s="19"/>
      <c r="X788" s="19">
        <v>820</v>
      </c>
      <c r="Y788" s="19">
        <v>0</v>
      </c>
      <c r="Z788" s="19">
        <v>1</v>
      </c>
      <c r="AA788" s="19" t="s">
        <v>48</v>
      </c>
      <c r="AB788" s="19">
        <v>1</v>
      </c>
      <c r="AC788" s="19">
        <v>634272</v>
      </c>
      <c r="AD788" s="19">
        <v>12</v>
      </c>
      <c r="AE788" s="19"/>
      <c r="AF788" s="19"/>
      <c r="AG788" s="19"/>
      <c r="AH788" s="19">
        <v>112778</v>
      </c>
      <c r="AI788" s="19">
        <v>1</v>
      </c>
      <c r="AJ788" s="19"/>
      <c r="AK788" s="19"/>
      <c r="AL788" s="19"/>
      <c r="AM788" s="19"/>
      <c r="AN788" s="19"/>
      <c r="AO788" s="19">
        <v>6.04</v>
      </c>
      <c r="AP788" s="19" t="s">
        <v>1504</v>
      </c>
      <c r="AQ788" s="19" t="s">
        <v>1502</v>
      </c>
      <c r="AR788" s="19" t="s">
        <v>1540</v>
      </c>
      <c r="AS788" s="19" t="s">
        <v>1562</v>
      </c>
      <c r="AT788" s="19" t="s">
        <v>1563</v>
      </c>
      <c r="AU788" s="19" t="s">
        <v>1564</v>
      </c>
      <c r="AV788" s="19" t="s">
        <v>1565</v>
      </c>
      <c r="AW788" s="19">
        <v>2007</v>
      </c>
      <c r="AX788" s="19">
        <v>3</v>
      </c>
      <c r="AY788" s="19" t="s">
        <v>1566</v>
      </c>
      <c r="AZ788" s="19" t="s">
        <v>1567</v>
      </c>
      <c r="BA788" s="19">
        <v>2008</v>
      </c>
      <c r="BB788" t="str">
        <f>VLOOKUP(AC788,CTCwiretagcode!A$2:C$708,3,FALSE)</f>
        <v>SAM</v>
      </c>
      <c r="BC788" t="str">
        <f t="shared" si="25"/>
        <v>mix</v>
      </c>
      <c r="BD788">
        <f t="shared" si="26"/>
        <v>3</v>
      </c>
    </row>
    <row r="789" spans="1:56" x14ac:dyDescent="0.25">
      <c r="A789" s="19" t="s">
        <v>1501</v>
      </c>
      <c r="B789" s="19">
        <v>4.0999999999999996</v>
      </c>
      <c r="C789" s="19">
        <v>20140306</v>
      </c>
      <c r="D789" s="19" t="s">
        <v>41</v>
      </c>
      <c r="E789" s="19" t="s">
        <v>41</v>
      </c>
      <c r="F789" s="19">
        <v>2165909</v>
      </c>
      <c r="G789" s="19">
        <v>1</v>
      </c>
      <c r="H789" s="19">
        <v>2010</v>
      </c>
      <c r="I789" s="19">
        <v>20100914</v>
      </c>
      <c r="J789" s="19" t="s">
        <v>1501</v>
      </c>
      <c r="K789" s="19">
        <v>6</v>
      </c>
      <c r="L789" s="19">
        <v>38</v>
      </c>
      <c r="M789" s="19">
        <v>23</v>
      </c>
      <c r="N789" s="19">
        <v>17</v>
      </c>
      <c r="O789" s="19" t="s">
        <v>1502</v>
      </c>
      <c r="P789" s="19">
        <v>5</v>
      </c>
      <c r="Q789" s="19" t="s">
        <v>1503</v>
      </c>
      <c r="R789" s="19"/>
      <c r="S789" s="19">
        <v>5000</v>
      </c>
      <c r="T789" s="19" t="s">
        <v>45</v>
      </c>
      <c r="U789" s="19"/>
      <c r="V789" s="19"/>
      <c r="W789" s="19"/>
      <c r="X789" s="19">
        <v>710</v>
      </c>
      <c r="Y789" s="19">
        <v>0</v>
      </c>
      <c r="Z789" s="19">
        <v>1</v>
      </c>
      <c r="AA789" s="19" t="s">
        <v>48</v>
      </c>
      <c r="AB789" s="19">
        <v>1</v>
      </c>
      <c r="AC789" s="19">
        <v>634272</v>
      </c>
      <c r="AD789" s="19">
        <v>12</v>
      </c>
      <c r="AE789" s="19"/>
      <c r="AF789" s="19"/>
      <c r="AG789" s="19"/>
      <c r="AH789" s="19">
        <v>112779</v>
      </c>
      <c r="AI789" s="19">
        <v>1</v>
      </c>
      <c r="AJ789" s="19"/>
      <c r="AK789" s="19"/>
      <c r="AL789" s="19"/>
      <c r="AM789" s="19"/>
      <c r="AN789" s="19"/>
      <c r="AO789" s="19">
        <v>2.95</v>
      </c>
      <c r="AP789" s="19" t="s">
        <v>1504</v>
      </c>
      <c r="AQ789" s="19" t="s">
        <v>1502</v>
      </c>
      <c r="AR789" s="19" t="s">
        <v>1540</v>
      </c>
      <c r="AS789" s="19" t="s">
        <v>1562</v>
      </c>
      <c r="AT789" s="19" t="s">
        <v>1563</v>
      </c>
      <c r="AU789" s="19" t="s">
        <v>1564</v>
      </c>
      <c r="AV789" s="19" t="s">
        <v>1565</v>
      </c>
      <c r="AW789" s="19">
        <v>2007</v>
      </c>
      <c r="AX789" s="19">
        <v>3</v>
      </c>
      <c r="AY789" s="19" t="s">
        <v>1566</v>
      </c>
      <c r="AZ789" s="19" t="s">
        <v>1567</v>
      </c>
      <c r="BA789" s="19">
        <v>2008</v>
      </c>
      <c r="BB789" t="str">
        <f>VLOOKUP(AC789,CTCwiretagcode!A$2:C$708,3,FALSE)</f>
        <v>SAM</v>
      </c>
      <c r="BC789" t="str">
        <f t="shared" si="25"/>
        <v>Tr</v>
      </c>
      <c r="BD789">
        <f t="shared" si="26"/>
        <v>3</v>
      </c>
    </row>
    <row r="790" spans="1:56" x14ac:dyDescent="0.25">
      <c r="A790" s="19" t="s">
        <v>1501</v>
      </c>
      <c r="B790" s="19">
        <v>4.0999999999999996</v>
      </c>
      <c r="C790" s="19">
        <v>20140306</v>
      </c>
      <c r="D790" s="19" t="s">
        <v>41</v>
      </c>
      <c r="E790" s="19" t="s">
        <v>41</v>
      </c>
      <c r="F790" s="19">
        <v>2165911</v>
      </c>
      <c r="G790" s="19">
        <v>1</v>
      </c>
      <c r="H790" s="19">
        <v>2010</v>
      </c>
      <c r="I790" s="19">
        <v>20100914</v>
      </c>
      <c r="J790" s="19" t="s">
        <v>1501</v>
      </c>
      <c r="K790" s="19">
        <v>6</v>
      </c>
      <c r="L790" s="19">
        <v>38</v>
      </c>
      <c r="M790" s="19">
        <v>23</v>
      </c>
      <c r="N790" s="19">
        <v>17</v>
      </c>
      <c r="O790" s="19" t="s">
        <v>1502</v>
      </c>
      <c r="P790" s="19">
        <v>5</v>
      </c>
      <c r="Q790" s="19" t="s">
        <v>1503</v>
      </c>
      <c r="R790" s="19"/>
      <c r="S790" s="19">
        <v>5000</v>
      </c>
      <c r="T790" s="19" t="s">
        <v>110</v>
      </c>
      <c r="U790" s="19"/>
      <c r="V790" s="19"/>
      <c r="W790" s="19"/>
      <c r="X790" s="19">
        <v>800</v>
      </c>
      <c r="Y790" s="19">
        <v>0</v>
      </c>
      <c r="Z790" s="19">
        <v>1</v>
      </c>
      <c r="AA790" s="19" t="s">
        <v>48</v>
      </c>
      <c r="AB790" s="19">
        <v>1</v>
      </c>
      <c r="AC790" s="19">
        <v>634272</v>
      </c>
      <c r="AD790" s="19">
        <v>12</v>
      </c>
      <c r="AE790" s="19"/>
      <c r="AF790" s="19"/>
      <c r="AG790" s="19"/>
      <c r="AH790" s="19">
        <v>112779</v>
      </c>
      <c r="AI790" s="19">
        <v>1</v>
      </c>
      <c r="AJ790" s="19"/>
      <c r="AK790" s="19"/>
      <c r="AL790" s="19"/>
      <c r="AM790" s="19"/>
      <c r="AN790" s="19"/>
      <c r="AO790" s="19">
        <v>2.95</v>
      </c>
      <c r="AP790" s="19" t="s">
        <v>1504</v>
      </c>
      <c r="AQ790" s="19" t="s">
        <v>1502</v>
      </c>
      <c r="AR790" s="19" t="s">
        <v>1540</v>
      </c>
      <c r="AS790" s="19" t="s">
        <v>1562</v>
      </c>
      <c r="AT790" s="19" t="s">
        <v>1563</v>
      </c>
      <c r="AU790" s="19" t="s">
        <v>1564</v>
      </c>
      <c r="AV790" s="19" t="s">
        <v>1565</v>
      </c>
      <c r="AW790" s="19">
        <v>2007</v>
      </c>
      <c r="AX790" s="19">
        <v>3</v>
      </c>
      <c r="AY790" s="19" t="s">
        <v>1566</v>
      </c>
      <c r="AZ790" s="19" t="s">
        <v>1567</v>
      </c>
      <c r="BA790" s="19">
        <v>2008</v>
      </c>
      <c r="BB790" t="str">
        <f>VLOOKUP(AC790,CTCwiretagcode!A$2:C$708,3,FALSE)</f>
        <v>SAM</v>
      </c>
      <c r="BC790" t="str">
        <f t="shared" si="25"/>
        <v>Tr</v>
      </c>
      <c r="BD790">
        <f t="shared" si="26"/>
        <v>3</v>
      </c>
    </row>
    <row r="791" spans="1:56" x14ac:dyDescent="0.25">
      <c r="A791" s="19" t="s">
        <v>1501</v>
      </c>
      <c r="B791" s="19">
        <v>4.0999999999999996</v>
      </c>
      <c r="C791" s="19">
        <v>20140306</v>
      </c>
      <c r="D791" s="19" t="s">
        <v>41</v>
      </c>
      <c r="E791" s="19" t="s">
        <v>41</v>
      </c>
      <c r="F791" s="19">
        <v>2165459</v>
      </c>
      <c r="G791" s="19">
        <v>1</v>
      </c>
      <c r="H791" s="19">
        <v>2010</v>
      </c>
      <c r="I791" s="19">
        <v>20100914</v>
      </c>
      <c r="J791" s="19" t="s">
        <v>1501</v>
      </c>
      <c r="K791" s="19">
        <v>6</v>
      </c>
      <c r="L791" s="19">
        <v>38</v>
      </c>
      <c r="M791" s="19">
        <v>23</v>
      </c>
      <c r="N791" s="19">
        <v>19</v>
      </c>
      <c r="O791" s="19" t="s">
        <v>1502</v>
      </c>
      <c r="P791" s="19">
        <v>5</v>
      </c>
      <c r="Q791" s="19" t="s">
        <v>1503</v>
      </c>
      <c r="R791" s="19"/>
      <c r="S791" s="19">
        <v>5000</v>
      </c>
      <c r="T791" s="19" t="s">
        <v>110</v>
      </c>
      <c r="U791" s="19"/>
      <c r="V791" s="19"/>
      <c r="W791" s="19"/>
      <c r="X791" s="19">
        <v>730</v>
      </c>
      <c r="Y791" s="19">
        <v>0</v>
      </c>
      <c r="Z791" s="19">
        <v>1</v>
      </c>
      <c r="AA791" s="19" t="s">
        <v>48</v>
      </c>
      <c r="AB791" s="19">
        <v>1</v>
      </c>
      <c r="AC791" s="19">
        <v>634272</v>
      </c>
      <c r="AD791" s="19">
        <v>12</v>
      </c>
      <c r="AE791" s="19"/>
      <c r="AF791" s="19"/>
      <c r="AG791" s="19"/>
      <c r="AH791" s="19">
        <v>112779</v>
      </c>
      <c r="AI791" s="19">
        <v>1</v>
      </c>
      <c r="AJ791" s="19"/>
      <c r="AK791" s="19"/>
      <c r="AL791" s="19"/>
      <c r="AM791" s="19"/>
      <c r="AN791" s="19"/>
      <c r="AO791" s="19">
        <v>2.95</v>
      </c>
      <c r="AP791" s="19" t="s">
        <v>1504</v>
      </c>
      <c r="AQ791" s="19" t="s">
        <v>1502</v>
      </c>
      <c r="AR791" s="19" t="s">
        <v>1540</v>
      </c>
      <c r="AS791" s="19" t="s">
        <v>1562</v>
      </c>
      <c r="AT791" s="19" t="s">
        <v>1563</v>
      </c>
      <c r="AU791" s="19" t="s">
        <v>1564</v>
      </c>
      <c r="AV791" s="19" t="s">
        <v>1565</v>
      </c>
      <c r="AW791" s="19">
        <v>2007</v>
      </c>
      <c r="AX791" s="19">
        <v>3</v>
      </c>
      <c r="AY791" s="19" t="s">
        <v>1566</v>
      </c>
      <c r="AZ791" s="19" t="s">
        <v>1567</v>
      </c>
      <c r="BA791" s="19">
        <v>2008</v>
      </c>
      <c r="BB791" t="str">
        <f>VLOOKUP(AC791,CTCwiretagcode!A$2:C$708,3,FALSE)</f>
        <v>SAM</v>
      </c>
      <c r="BC791" t="str">
        <f t="shared" si="25"/>
        <v>NT</v>
      </c>
      <c r="BD791">
        <f t="shared" si="26"/>
        <v>3</v>
      </c>
    </row>
    <row r="792" spans="1:56" x14ac:dyDescent="0.25">
      <c r="A792" s="19" t="s">
        <v>1501</v>
      </c>
      <c r="B792" s="19">
        <v>4.0999999999999996</v>
      </c>
      <c r="C792" s="19">
        <v>20140306</v>
      </c>
      <c r="D792" s="19" t="s">
        <v>41</v>
      </c>
      <c r="E792" s="19" t="s">
        <v>41</v>
      </c>
      <c r="F792" s="19">
        <v>2165479</v>
      </c>
      <c r="G792" s="19">
        <v>1</v>
      </c>
      <c r="H792" s="19">
        <v>2010</v>
      </c>
      <c r="I792" s="19">
        <v>20100914</v>
      </c>
      <c r="J792" s="19" t="s">
        <v>1501</v>
      </c>
      <c r="K792" s="19">
        <v>6</v>
      </c>
      <c r="L792" s="19">
        <v>38</v>
      </c>
      <c r="M792" s="19">
        <v>23</v>
      </c>
      <c r="N792" s="19">
        <v>19</v>
      </c>
      <c r="O792" s="19" t="s">
        <v>1502</v>
      </c>
      <c r="P792" s="19">
        <v>5</v>
      </c>
      <c r="Q792" s="19" t="s">
        <v>1503</v>
      </c>
      <c r="R792" s="19"/>
      <c r="S792" s="19">
        <v>5000</v>
      </c>
      <c r="T792" s="19" t="s">
        <v>45</v>
      </c>
      <c r="U792" s="19"/>
      <c r="V792" s="19"/>
      <c r="W792" s="19"/>
      <c r="X792" s="19">
        <v>830</v>
      </c>
      <c r="Y792" s="19">
        <v>0</v>
      </c>
      <c r="Z792" s="19">
        <v>1</v>
      </c>
      <c r="AA792" s="19" t="s">
        <v>48</v>
      </c>
      <c r="AB792" s="19">
        <v>1</v>
      </c>
      <c r="AC792" s="19">
        <v>634272</v>
      </c>
      <c r="AD792" s="19">
        <v>12</v>
      </c>
      <c r="AE792" s="19"/>
      <c r="AF792" s="19"/>
      <c r="AG792" s="19"/>
      <c r="AH792" s="19">
        <v>112779</v>
      </c>
      <c r="AI792" s="19">
        <v>1</v>
      </c>
      <c r="AJ792" s="19"/>
      <c r="AK792" s="19"/>
      <c r="AL792" s="19"/>
      <c r="AM792" s="19"/>
      <c r="AN792" s="19"/>
      <c r="AO792" s="19">
        <v>2.95</v>
      </c>
      <c r="AP792" s="19" t="s">
        <v>1504</v>
      </c>
      <c r="AQ792" s="19" t="s">
        <v>1502</v>
      </c>
      <c r="AR792" s="19" t="s">
        <v>1540</v>
      </c>
      <c r="AS792" s="19" t="s">
        <v>1562</v>
      </c>
      <c r="AT792" s="19" t="s">
        <v>1563</v>
      </c>
      <c r="AU792" s="19" t="s">
        <v>1564</v>
      </c>
      <c r="AV792" s="19" t="s">
        <v>1565</v>
      </c>
      <c r="AW792" s="19">
        <v>2007</v>
      </c>
      <c r="AX792" s="19">
        <v>3</v>
      </c>
      <c r="AY792" s="19" t="s">
        <v>1566</v>
      </c>
      <c r="AZ792" s="19" t="s">
        <v>1567</v>
      </c>
      <c r="BA792" s="19">
        <v>2008</v>
      </c>
      <c r="BB792" t="str">
        <f>VLOOKUP(AC792,CTCwiretagcode!A$2:C$708,3,FALSE)</f>
        <v>SAM</v>
      </c>
      <c r="BC792" t="str">
        <f t="shared" si="25"/>
        <v>NT</v>
      </c>
      <c r="BD792">
        <f t="shared" si="26"/>
        <v>3</v>
      </c>
    </row>
    <row r="793" spans="1:56" x14ac:dyDescent="0.25">
      <c r="A793" s="19" t="s">
        <v>1501</v>
      </c>
      <c r="B793" s="19">
        <v>4.0999999999999996</v>
      </c>
      <c r="C793" s="19">
        <v>20140306</v>
      </c>
      <c r="D793" s="19" t="s">
        <v>41</v>
      </c>
      <c r="E793" s="19" t="s">
        <v>41</v>
      </c>
      <c r="F793" s="19">
        <v>2165511</v>
      </c>
      <c r="G793" s="19">
        <v>1</v>
      </c>
      <c r="H793" s="19">
        <v>2010</v>
      </c>
      <c r="I793" s="19">
        <v>20100914</v>
      </c>
      <c r="J793" s="19" t="s">
        <v>1501</v>
      </c>
      <c r="K793" s="19">
        <v>6</v>
      </c>
      <c r="L793" s="19">
        <v>38</v>
      </c>
      <c r="M793" s="19">
        <v>23</v>
      </c>
      <c r="N793" s="19">
        <v>19</v>
      </c>
      <c r="O793" s="19" t="s">
        <v>1502</v>
      </c>
      <c r="P793" s="19">
        <v>5</v>
      </c>
      <c r="Q793" s="19" t="s">
        <v>1503</v>
      </c>
      <c r="R793" s="19"/>
      <c r="S793" s="19">
        <v>5000</v>
      </c>
      <c r="T793" s="19" t="s">
        <v>45</v>
      </c>
      <c r="U793" s="19"/>
      <c r="V793" s="19"/>
      <c r="W793" s="19"/>
      <c r="X793" s="19">
        <v>790</v>
      </c>
      <c r="Y793" s="19">
        <v>0</v>
      </c>
      <c r="Z793" s="19">
        <v>1</v>
      </c>
      <c r="AA793" s="19" t="s">
        <v>48</v>
      </c>
      <c r="AB793" s="19">
        <v>1</v>
      </c>
      <c r="AC793" s="19">
        <v>634272</v>
      </c>
      <c r="AD793" s="19">
        <v>12</v>
      </c>
      <c r="AE793" s="19"/>
      <c r="AF793" s="19"/>
      <c r="AG793" s="19"/>
      <c r="AH793" s="19">
        <v>112779</v>
      </c>
      <c r="AI793" s="19">
        <v>1</v>
      </c>
      <c r="AJ793" s="19"/>
      <c r="AK793" s="19"/>
      <c r="AL793" s="19"/>
      <c r="AM793" s="19"/>
      <c r="AN793" s="19"/>
      <c r="AO793" s="19">
        <v>2.95</v>
      </c>
      <c r="AP793" s="19" t="s">
        <v>1504</v>
      </c>
      <c r="AQ793" s="19" t="s">
        <v>1502</v>
      </c>
      <c r="AR793" s="19" t="s">
        <v>1540</v>
      </c>
      <c r="AS793" s="19" t="s">
        <v>1562</v>
      </c>
      <c r="AT793" s="19" t="s">
        <v>1563</v>
      </c>
      <c r="AU793" s="19" t="s">
        <v>1564</v>
      </c>
      <c r="AV793" s="19" t="s">
        <v>1565</v>
      </c>
      <c r="AW793" s="19">
        <v>2007</v>
      </c>
      <c r="AX793" s="19">
        <v>3</v>
      </c>
      <c r="AY793" s="19" t="s">
        <v>1566</v>
      </c>
      <c r="AZ793" s="19" t="s">
        <v>1567</v>
      </c>
      <c r="BA793" s="19">
        <v>2008</v>
      </c>
      <c r="BB793" t="str">
        <f>VLOOKUP(AC793,CTCwiretagcode!A$2:C$708,3,FALSE)</f>
        <v>SAM</v>
      </c>
      <c r="BC793" t="str">
        <f t="shared" si="25"/>
        <v>NT</v>
      </c>
      <c r="BD793">
        <f t="shared" si="26"/>
        <v>3</v>
      </c>
    </row>
    <row r="794" spans="1:56" x14ac:dyDescent="0.25">
      <c r="A794" s="19" t="s">
        <v>1501</v>
      </c>
      <c r="B794" s="19">
        <v>4.0999999999999996</v>
      </c>
      <c r="C794" s="19">
        <v>20140306</v>
      </c>
      <c r="D794" s="19" t="s">
        <v>41</v>
      </c>
      <c r="E794" s="19" t="s">
        <v>41</v>
      </c>
      <c r="F794" s="19">
        <v>2166408</v>
      </c>
      <c r="G794" s="19">
        <v>1</v>
      </c>
      <c r="H794" s="19">
        <v>2010</v>
      </c>
      <c r="I794" s="19">
        <v>20100915</v>
      </c>
      <c r="J794" s="19" t="s">
        <v>1501</v>
      </c>
      <c r="K794" s="19">
        <v>6</v>
      </c>
      <c r="L794" s="19">
        <v>38</v>
      </c>
      <c r="M794" s="19">
        <v>23</v>
      </c>
      <c r="N794" s="19">
        <v>17</v>
      </c>
      <c r="O794" s="19" t="s">
        <v>1502</v>
      </c>
      <c r="P794" s="19">
        <v>5</v>
      </c>
      <c r="Q794" s="19" t="s">
        <v>1503</v>
      </c>
      <c r="R794" s="19"/>
      <c r="S794" s="19">
        <v>5000</v>
      </c>
      <c r="T794" s="19" t="s">
        <v>110</v>
      </c>
      <c r="U794" s="19"/>
      <c r="V794" s="19"/>
      <c r="W794" s="19"/>
      <c r="X794" s="19">
        <v>720</v>
      </c>
      <c r="Y794" s="19">
        <v>0</v>
      </c>
      <c r="Z794" s="19">
        <v>1</v>
      </c>
      <c r="AA794" s="19" t="s">
        <v>48</v>
      </c>
      <c r="AB794" s="19">
        <v>1</v>
      </c>
      <c r="AC794" s="19">
        <v>634272</v>
      </c>
      <c r="AD794" s="19">
        <v>12</v>
      </c>
      <c r="AE794" s="19"/>
      <c r="AF794" s="19"/>
      <c r="AG794" s="19"/>
      <c r="AH794" s="19">
        <v>112779</v>
      </c>
      <c r="AI794" s="19">
        <v>1</v>
      </c>
      <c r="AJ794" s="19"/>
      <c r="AK794" s="19"/>
      <c r="AL794" s="19"/>
      <c r="AM794" s="19"/>
      <c r="AN794" s="19"/>
      <c r="AO794" s="19">
        <v>2.95</v>
      </c>
      <c r="AP794" s="19" t="s">
        <v>1504</v>
      </c>
      <c r="AQ794" s="19" t="s">
        <v>1502</v>
      </c>
      <c r="AR794" s="19" t="s">
        <v>1540</v>
      </c>
      <c r="AS794" s="19" t="s">
        <v>1562</v>
      </c>
      <c r="AT794" s="19" t="s">
        <v>1563</v>
      </c>
      <c r="AU794" s="19" t="s">
        <v>1564</v>
      </c>
      <c r="AV794" s="19" t="s">
        <v>1565</v>
      </c>
      <c r="AW794" s="19">
        <v>2007</v>
      </c>
      <c r="AX794" s="19">
        <v>3</v>
      </c>
      <c r="AY794" s="19" t="s">
        <v>1566</v>
      </c>
      <c r="AZ794" s="19" t="s">
        <v>1567</v>
      </c>
      <c r="BA794" s="19">
        <v>2008</v>
      </c>
      <c r="BB794" t="str">
        <f>VLOOKUP(AC794,CTCwiretagcode!A$2:C$708,3,FALSE)</f>
        <v>SAM</v>
      </c>
      <c r="BC794" t="str">
        <f t="shared" si="25"/>
        <v>Tr</v>
      </c>
      <c r="BD794">
        <f t="shared" si="26"/>
        <v>3</v>
      </c>
    </row>
    <row r="795" spans="1:56" x14ac:dyDescent="0.25">
      <c r="A795" s="19" t="s">
        <v>1501</v>
      </c>
      <c r="B795" s="19">
        <v>4.0999999999999996</v>
      </c>
      <c r="C795" s="19">
        <v>20140306</v>
      </c>
      <c r="D795" s="19" t="s">
        <v>41</v>
      </c>
      <c r="E795" s="19" t="s">
        <v>41</v>
      </c>
      <c r="F795" s="19">
        <v>2165636</v>
      </c>
      <c r="G795" s="19">
        <v>1</v>
      </c>
      <c r="H795" s="19">
        <v>2010</v>
      </c>
      <c r="I795" s="19">
        <v>20100916</v>
      </c>
      <c r="J795" s="19" t="s">
        <v>1501</v>
      </c>
      <c r="K795" s="19">
        <v>6</v>
      </c>
      <c r="L795" s="19">
        <v>38</v>
      </c>
      <c r="M795" s="19">
        <v>23</v>
      </c>
      <c r="N795" s="19">
        <v>19</v>
      </c>
      <c r="O795" s="19" t="s">
        <v>1502</v>
      </c>
      <c r="P795" s="19">
        <v>5</v>
      </c>
      <c r="Q795" s="19" t="s">
        <v>1503</v>
      </c>
      <c r="R795" s="19"/>
      <c r="S795" s="19">
        <v>5000</v>
      </c>
      <c r="T795" s="19" t="s">
        <v>45</v>
      </c>
      <c r="U795" s="19"/>
      <c r="V795" s="19"/>
      <c r="W795" s="19"/>
      <c r="X795" s="19">
        <v>700</v>
      </c>
      <c r="Y795" s="19">
        <v>0</v>
      </c>
      <c r="Z795" s="19">
        <v>1</v>
      </c>
      <c r="AA795" s="19" t="s">
        <v>48</v>
      </c>
      <c r="AB795" s="19">
        <v>1</v>
      </c>
      <c r="AC795" s="19">
        <v>634272</v>
      </c>
      <c r="AD795" s="19">
        <v>12</v>
      </c>
      <c r="AE795" s="19"/>
      <c r="AF795" s="19"/>
      <c r="AG795" s="19"/>
      <c r="AH795" s="19">
        <v>112779</v>
      </c>
      <c r="AI795" s="19">
        <v>1</v>
      </c>
      <c r="AJ795" s="19"/>
      <c r="AK795" s="19"/>
      <c r="AL795" s="19"/>
      <c r="AM795" s="19"/>
      <c r="AN795" s="19"/>
      <c r="AO795" s="19">
        <v>2.95</v>
      </c>
      <c r="AP795" s="19" t="s">
        <v>1504</v>
      </c>
      <c r="AQ795" s="19" t="s">
        <v>1502</v>
      </c>
      <c r="AR795" s="19" t="s">
        <v>1540</v>
      </c>
      <c r="AS795" s="19" t="s">
        <v>1562</v>
      </c>
      <c r="AT795" s="19" t="s">
        <v>1563</v>
      </c>
      <c r="AU795" s="19" t="s">
        <v>1564</v>
      </c>
      <c r="AV795" s="19" t="s">
        <v>1565</v>
      </c>
      <c r="AW795" s="19">
        <v>2007</v>
      </c>
      <c r="AX795" s="19">
        <v>3</v>
      </c>
      <c r="AY795" s="19" t="s">
        <v>1566</v>
      </c>
      <c r="AZ795" s="19" t="s">
        <v>1567</v>
      </c>
      <c r="BA795" s="19">
        <v>2008</v>
      </c>
      <c r="BB795" t="str">
        <f>VLOOKUP(AC795,CTCwiretagcode!A$2:C$708,3,FALSE)</f>
        <v>SAM</v>
      </c>
      <c r="BC795" t="str">
        <f t="shared" si="25"/>
        <v>NT</v>
      </c>
      <c r="BD795">
        <f t="shared" si="26"/>
        <v>3</v>
      </c>
    </row>
    <row r="796" spans="1:56" x14ac:dyDescent="0.25">
      <c r="A796" s="19" t="s">
        <v>1501</v>
      </c>
      <c r="B796" s="19">
        <v>4.0999999999999996</v>
      </c>
      <c r="C796" s="19">
        <v>20140306</v>
      </c>
      <c r="D796" s="19" t="s">
        <v>41</v>
      </c>
      <c r="E796" s="19" t="s">
        <v>41</v>
      </c>
      <c r="F796" s="19">
        <v>2168446</v>
      </c>
      <c r="G796" s="19">
        <v>1</v>
      </c>
      <c r="H796" s="19">
        <v>2010</v>
      </c>
      <c r="I796" s="19">
        <v>20100917</v>
      </c>
      <c r="J796" s="19" t="s">
        <v>1501</v>
      </c>
      <c r="K796" s="19">
        <v>6</v>
      </c>
      <c r="L796" s="19">
        <v>38</v>
      </c>
      <c r="M796" s="19">
        <v>23</v>
      </c>
      <c r="N796" s="19">
        <v>17</v>
      </c>
      <c r="O796" s="19" t="s">
        <v>1502</v>
      </c>
      <c r="P796" s="19">
        <v>5</v>
      </c>
      <c r="Q796" s="19" t="s">
        <v>1503</v>
      </c>
      <c r="R796" s="19"/>
      <c r="S796" s="19">
        <v>5000</v>
      </c>
      <c r="T796" s="19" t="s">
        <v>110</v>
      </c>
      <c r="U796" s="19"/>
      <c r="V796" s="19"/>
      <c r="W796" s="19"/>
      <c r="X796" s="19">
        <v>790</v>
      </c>
      <c r="Y796" s="19">
        <v>0</v>
      </c>
      <c r="Z796" s="19">
        <v>1</v>
      </c>
      <c r="AA796" s="19" t="s">
        <v>48</v>
      </c>
      <c r="AB796" s="19">
        <v>1</v>
      </c>
      <c r="AC796" s="19">
        <v>634272</v>
      </c>
      <c r="AD796" s="19">
        <v>12</v>
      </c>
      <c r="AE796" s="19"/>
      <c r="AF796" s="19"/>
      <c r="AG796" s="19"/>
      <c r="AH796" s="19">
        <v>112779</v>
      </c>
      <c r="AI796" s="19">
        <v>1</v>
      </c>
      <c r="AJ796" s="19"/>
      <c r="AK796" s="19"/>
      <c r="AL796" s="19"/>
      <c r="AM796" s="19"/>
      <c r="AN796" s="19"/>
      <c r="AO796" s="19">
        <v>2.95</v>
      </c>
      <c r="AP796" s="19" t="s">
        <v>1504</v>
      </c>
      <c r="AQ796" s="19" t="s">
        <v>1502</v>
      </c>
      <c r="AR796" s="19" t="s">
        <v>1540</v>
      </c>
      <c r="AS796" s="19" t="s">
        <v>1562</v>
      </c>
      <c r="AT796" s="19" t="s">
        <v>1563</v>
      </c>
      <c r="AU796" s="19" t="s">
        <v>1564</v>
      </c>
      <c r="AV796" s="19" t="s">
        <v>1565</v>
      </c>
      <c r="AW796" s="19">
        <v>2007</v>
      </c>
      <c r="AX796" s="19">
        <v>3</v>
      </c>
      <c r="AY796" s="19" t="s">
        <v>1566</v>
      </c>
      <c r="AZ796" s="19" t="s">
        <v>1567</v>
      </c>
      <c r="BA796" s="19">
        <v>2008</v>
      </c>
      <c r="BB796" t="str">
        <f>VLOOKUP(AC796,CTCwiretagcode!A$2:C$708,3,FALSE)</f>
        <v>SAM</v>
      </c>
      <c r="BC796" t="str">
        <f t="shared" si="25"/>
        <v>Tr</v>
      </c>
      <c r="BD796">
        <f t="shared" si="26"/>
        <v>3</v>
      </c>
    </row>
    <row r="797" spans="1:56" x14ac:dyDescent="0.25">
      <c r="A797" s="19" t="s">
        <v>1501</v>
      </c>
      <c r="B797" s="19">
        <v>4.0999999999999996</v>
      </c>
      <c r="C797" s="19">
        <v>20130329</v>
      </c>
      <c r="D797" s="19" t="s">
        <v>41</v>
      </c>
      <c r="E797" s="19" t="s">
        <v>41</v>
      </c>
      <c r="F797" s="19">
        <v>2071500</v>
      </c>
      <c r="G797" s="19">
        <v>1</v>
      </c>
      <c r="H797" s="19">
        <v>2009</v>
      </c>
      <c r="I797" s="19">
        <v>20090825</v>
      </c>
      <c r="J797" s="19" t="s">
        <v>1501</v>
      </c>
      <c r="K797" s="19">
        <v>6</v>
      </c>
      <c r="L797" s="19">
        <v>35</v>
      </c>
      <c r="M797" s="19">
        <v>23</v>
      </c>
      <c r="N797" s="19">
        <v>17</v>
      </c>
      <c r="O797" s="19" t="s">
        <v>1502</v>
      </c>
      <c r="P797" s="19">
        <v>5</v>
      </c>
      <c r="Q797" s="19" t="s">
        <v>1503</v>
      </c>
      <c r="R797" s="19"/>
      <c r="S797" s="19">
        <v>5000</v>
      </c>
      <c r="T797" s="19" t="s">
        <v>45</v>
      </c>
      <c r="U797" s="19"/>
      <c r="V797" s="19"/>
      <c r="W797" s="19"/>
      <c r="X797" s="19">
        <v>540</v>
      </c>
      <c r="Y797" s="19">
        <v>0</v>
      </c>
      <c r="Z797" s="19">
        <v>1</v>
      </c>
      <c r="AA797" s="19" t="s">
        <v>48</v>
      </c>
      <c r="AB797" s="19">
        <v>1</v>
      </c>
      <c r="AC797" s="19">
        <v>634272</v>
      </c>
      <c r="AD797" s="19">
        <v>12</v>
      </c>
      <c r="AE797" s="19"/>
      <c r="AF797" s="19"/>
      <c r="AG797" s="19"/>
      <c r="AH797" s="19">
        <v>108875</v>
      </c>
      <c r="AI797" s="19">
        <v>1</v>
      </c>
      <c r="AJ797" s="19"/>
      <c r="AK797" s="19"/>
      <c r="AL797" s="19"/>
      <c r="AM797" s="19"/>
      <c r="AN797" s="19"/>
      <c r="AO797" s="19">
        <v>1.01</v>
      </c>
      <c r="AP797" s="19" t="s">
        <v>1504</v>
      </c>
      <c r="AQ797" s="19" t="s">
        <v>1502</v>
      </c>
      <c r="AR797" s="19" t="s">
        <v>1540</v>
      </c>
      <c r="AS797" s="19" t="s">
        <v>1562</v>
      </c>
      <c r="AT797" s="19" t="s">
        <v>1563</v>
      </c>
      <c r="AU797" s="19" t="s">
        <v>1564</v>
      </c>
      <c r="AV797" s="19" t="s">
        <v>1565</v>
      </c>
      <c r="AW797" s="19">
        <v>2007</v>
      </c>
      <c r="AX797" s="19">
        <v>3</v>
      </c>
      <c r="AY797" s="19" t="s">
        <v>1566</v>
      </c>
      <c r="AZ797" s="19" t="s">
        <v>1567</v>
      </c>
      <c r="BA797" s="19">
        <v>2008</v>
      </c>
      <c r="BB797" t="str">
        <f>VLOOKUP(AC797,CTCwiretagcode!A$2:C$708,3,FALSE)</f>
        <v>SAM</v>
      </c>
      <c r="BC797" t="str">
        <f t="shared" si="25"/>
        <v>Tr</v>
      </c>
      <c r="BD797">
        <f t="shared" si="26"/>
        <v>3</v>
      </c>
    </row>
    <row r="798" spans="1:56" x14ac:dyDescent="0.25">
      <c r="A798" s="19" t="s">
        <v>1501</v>
      </c>
      <c r="B798" s="19">
        <v>4.0999999999999996</v>
      </c>
      <c r="C798" s="19">
        <v>20140306</v>
      </c>
      <c r="D798" s="19" t="s">
        <v>41</v>
      </c>
      <c r="E798" s="19" t="s">
        <v>41</v>
      </c>
      <c r="F798" s="19">
        <v>2137818</v>
      </c>
      <c r="G798" s="19">
        <v>1</v>
      </c>
      <c r="H798" s="19">
        <v>2010</v>
      </c>
      <c r="I798" s="19">
        <v>20100823</v>
      </c>
      <c r="J798" s="19" t="s">
        <v>1501</v>
      </c>
      <c r="K798" s="19">
        <v>6</v>
      </c>
      <c r="L798" s="19">
        <v>35</v>
      </c>
      <c r="M798" s="19">
        <v>23</v>
      </c>
      <c r="N798" s="19">
        <v>14</v>
      </c>
      <c r="O798" s="19" t="s">
        <v>1502</v>
      </c>
      <c r="P798" s="19">
        <v>5</v>
      </c>
      <c r="Q798" s="19" t="s">
        <v>1518</v>
      </c>
      <c r="R798" s="19"/>
      <c r="S798" s="19">
        <v>5000</v>
      </c>
      <c r="T798" s="19" t="s">
        <v>45</v>
      </c>
      <c r="U798" s="19"/>
      <c r="V798" s="19"/>
      <c r="W798" s="19"/>
      <c r="X798" s="19">
        <v>840</v>
      </c>
      <c r="Y798" s="19">
        <v>0</v>
      </c>
      <c r="Z798" s="19">
        <v>1</v>
      </c>
      <c r="AA798" s="19" t="s">
        <v>48</v>
      </c>
      <c r="AB798" s="19">
        <v>1</v>
      </c>
      <c r="AC798" s="19">
        <v>634272</v>
      </c>
      <c r="AD798" s="19">
        <v>12</v>
      </c>
      <c r="AE798" s="19"/>
      <c r="AF798" s="19"/>
      <c r="AG798" s="19"/>
      <c r="AH798" s="19">
        <v>112790</v>
      </c>
      <c r="AI798" s="19">
        <v>1</v>
      </c>
      <c r="AJ798" s="19"/>
      <c r="AK798" s="19"/>
      <c r="AL798" s="19"/>
      <c r="AM798" s="19"/>
      <c r="AN798" s="19"/>
      <c r="AO798" s="19">
        <v>3.81</v>
      </c>
      <c r="AP798" s="19" t="s">
        <v>1519</v>
      </c>
      <c r="AQ798" s="19" t="s">
        <v>1502</v>
      </c>
      <c r="AR798" s="19" t="s">
        <v>1540</v>
      </c>
      <c r="AS798" s="19" t="s">
        <v>1562</v>
      </c>
      <c r="AT798" s="19" t="s">
        <v>1563</v>
      </c>
      <c r="AU798" s="19" t="s">
        <v>1564</v>
      </c>
      <c r="AV798" s="19" t="s">
        <v>1565</v>
      </c>
      <c r="AW798" s="19">
        <v>2007</v>
      </c>
      <c r="AX798" s="19">
        <v>3</v>
      </c>
      <c r="AY798" s="19" t="s">
        <v>1566</v>
      </c>
      <c r="AZ798" s="19" t="s">
        <v>1567</v>
      </c>
      <c r="BA798" s="19">
        <v>2008</v>
      </c>
      <c r="BB798" t="str">
        <f>VLOOKUP(AC798,CTCwiretagcode!A$2:C$708,3,FALSE)</f>
        <v>SAM</v>
      </c>
      <c r="BC798" t="str">
        <f t="shared" si="25"/>
        <v>NT</v>
      </c>
      <c r="BD798">
        <f t="shared" si="26"/>
        <v>3</v>
      </c>
    </row>
    <row r="799" spans="1:56" x14ac:dyDescent="0.25">
      <c r="A799" s="19" t="s">
        <v>1501</v>
      </c>
      <c r="B799" s="19">
        <v>4.0999999999999996</v>
      </c>
      <c r="C799" s="19">
        <v>20140306</v>
      </c>
      <c r="D799" s="19" t="s">
        <v>41</v>
      </c>
      <c r="E799" s="19" t="s">
        <v>41</v>
      </c>
      <c r="F799" s="19">
        <v>2137820</v>
      </c>
      <c r="G799" s="19">
        <v>1</v>
      </c>
      <c r="H799" s="19">
        <v>2010</v>
      </c>
      <c r="I799" s="19">
        <v>20100823</v>
      </c>
      <c r="J799" s="19" t="s">
        <v>1501</v>
      </c>
      <c r="K799" s="19">
        <v>6</v>
      </c>
      <c r="L799" s="19">
        <v>35</v>
      </c>
      <c r="M799" s="19">
        <v>23</v>
      </c>
      <c r="N799" s="19">
        <v>14</v>
      </c>
      <c r="O799" s="19" t="s">
        <v>1502</v>
      </c>
      <c r="P799" s="19">
        <v>5</v>
      </c>
      <c r="Q799" s="19" t="s">
        <v>1518</v>
      </c>
      <c r="R799" s="19"/>
      <c r="S799" s="19">
        <v>5000</v>
      </c>
      <c r="T799" s="19" t="s">
        <v>45</v>
      </c>
      <c r="U799" s="19"/>
      <c r="V799" s="19"/>
      <c r="W799" s="19"/>
      <c r="X799" s="19">
        <v>650</v>
      </c>
      <c r="Y799" s="19">
        <v>0</v>
      </c>
      <c r="Z799" s="19">
        <v>1</v>
      </c>
      <c r="AA799" s="19" t="s">
        <v>48</v>
      </c>
      <c r="AB799" s="19">
        <v>1</v>
      </c>
      <c r="AC799" s="19">
        <v>634272</v>
      </c>
      <c r="AD799" s="19">
        <v>12</v>
      </c>
      <c r="AE799" s="19"/>
      <c r="AF799" s="19"/>
      <c r="AG799" s="19"/>
      <c r="AH799" s="19">
        <v>112790</v>
      </c>
      <c r="AI799" s="19">
        <v>1</v>
      </c>
      <c r="AJ799" s="19"/>
      <c r="AK799" s="19"/>
      <c r="AL799" s="19"/>
      <c r="AM799" s="19"/>
      <c r="AN799" s="19"/>
      <c r="AO799" s="19">
        <v>3.81</v>
      </c>
      <c r="AP799" s="19" t="s">
        <v>1519</v>
      </c>
      <c r="AQ799" s="19" t="s">
        <v>1502</v>
      </c>
      <c r="AR799" s="19" t="s">
        <v>1540</v>
      </c>
      <c r="AS799" s="19" t="s">
        <v>1562</v>
      </c>
      <c r="AT799" s="19" t="s">
        <v>1563</v>
      </c>
      <c r="AU799" s="19" t="s">
        <v>1564</v>
      </c>
      <c r="AV799" s="19" t="s">
        <v>1565</v>
      </c>
      <c r="AW799" s="19">
        <v>2007</v>
      </c>
      <c r="AX799" s="19">
        <v>3</v>
      </c>
      <c r="AY799" s="19" t="s">
        <v>1566</v>
      </c>
      <c r="AZ799" s="19" t="s">
        <v>1567</v>
      </c>
      <c r="BA799" s="19">
        <v>2008</v>
      </c>
      <c r="BB799" t="str">
        <f>VLOOKUP(AC799,CTCwiretagcode!A$2:C$708,3,FALSE)</f>
        <v>SAM</v>
      </c>
      <c r="BC799" t="str">
        <f t="shared" si="25"/>
        <v>NT</v>
      </c>
      <c r="BD799">
        <f t="shared" si="26"/>
        <v>3</v>
      </c>
    </row>
    <row r="800" spans="1:56" x14ac:dyDescent="0.25">
      <c r="A800" s="19" t="s">
        <v>1501</v>
      </c>
      <c r="B800" s="19">
        <v>4.0999999999999996</v>
      </c>
      <c r="C800" s="19">
        <v>20140306</v>
      </c>
      <c r="D800" s="19" t="s">
        <v>41</v>
      </c>
      <c r="E800" s="19" t="s">
        <v>41</v>
      </c>
      <c r="F800" s="19">
        <v>2165628</v>
      </c>
      <c r="G800" s="19">
        <v>1</v>
      </c>
      <c r="H800" s="19">
        <v>2010</v>
      </c>
      <c r="I800" s="19">
        <v>20100824</v>
      </c>
      <c r="J800" s="19" t="s">
        <v>1501</v>
      </c>
      <c r="K800" s="19">
        <v>6</v>
      </c>
      <c r="L800" s="19">
        <v>35</v>
      </c>
      <c r="M800" s="19">
        <v>23</v>
      </c>
      <c r="N800" s="19">
        <v>17</v>
      </c>
      <c r="O800" s="19" t="s">
        <v>1502</v>
      </c>
      <c r="P800" s="19">
        <v>5</v>
      </c>
      <c r="Q800" s="19" t="s">
        <v>1518</v>
      </c>
      <c r="R800" s="19"/>
      <c r="S800" s="19">
        <v>5000</v>
      </c>
      <c r="T800" s="19" t="s">
        <v>45</v>
      </c>
      <c r="U800" s="19"/>
      <c r="V800" s="19"/>
      <c r="W800" s="19"/>
      <c r="X800" s="19">
        <v>780</v>
      </c>
      <c r="Y800" s="19">
        <v>0</v>
      </c>
      <c r="Z800" s="19">
        <v>1</v>
      </c>
      <c r="AA800" s="19" t="s">
        <v>48</v>
      </c>
      <c r="AB800" s="19">
        <v>1</v>
      </c>
      <c r="AC800" s="19">
        <v>634272</v>
      </c>
      <c r="AD800" s="19">
        <v>12</v>
      </c>
      <c r="AE800" s="19"/>
      <c r="AF800" s="19"/>
      <c r="AG800" s="19"/>
      <c r="AH800" s="19">
        <v>112790</v>
      </c>
      <c r="AI800" s="19">
        <v>1</v>
      </c>
      <c r="AJ800" s="19"/>
      <c r="AK800" s="19"/>
      <c r="AL800" s="19"/>
      <c r="AM800" s="19"/>
      <c r="AN800" s="19"/>
      <c r="AO800" s="19">
        <v>3.81</v>
      </c>
      <c r="AP800" s="19" t="s">
        <v>1519</v>
      </c>
      <c r="AQ800" s="19" t="s">
        <v>1502</v>
      </c>
      <c r="AR800" s="19" t="s">
        <v>1540</v>
      </c>
      <c r="AS800" s="19" t="s">
        <v>1562</v>
      </c>
      <c r="AT800" s="19" t="s">
        <v>1563</v>
      </c>
      <c r="AU800" s="19" t="s">
        <v>1564</v>
      </c>
      <c r="AV800" s="19" t="s">
        <v>1565</v>
      </c>
      <c r="AW800" s="19">
        <v>2007</v>
      </c>
      <c r="AX800" s="19">
        <v>3</v>
      </c>
      <c r="AY800" s="19" t="s">
        <v>1566</v>
      </c>
      <c r="AZ800" s="19" t="s">
        <v>1567</v>
      </c>
      <c r="BA800" s="19">
        <v>2008</v>
      </c>
      <c r="BB800" t="str">
        <f>VLOOKUP(AC800,CTCwiretagcode!A$2:C$708,3,FALSE)</f>
        <v>SAM</v>
      </c>
      <c r="BC800" t="str">
        <f t="shared" si="25"/>
        <v>Tr</v>
      </c>
      <c r="BD800">
        <f t="shared" si="26"/>
        <v>3</v>
      </c>
    </row>
    <row r="801" spans="1:56" x14ac:dyDescent="0.25">
      <c r="A801" s="19" t="s">
        <v>1501</v>
      </c>
      <c r="B801" s="19">
        <v>4.0999999999999996</v>
      </c>
      <c r="C801" s="19">
        <v>20140306</v>
      </c>
      <c r="D801" s="19" t="s">
        <v>41</v>
      </c>
      <c r="E801" s="19" t="s">
        <v>41</v>
      </c>
      <c r="F801" s="19">
        <v>2165653</v>
      </c>
      <c r="G801" s="19">
        <v>1</v>
      </c>
      <c r="H801" s="19">
        <v>2010</v>
      </c>
      <c r="I801" s="19">
        <v>20100824</v>
      </c>
      <c r="J801" s="19" t="s">
        <v>1501</v>
      </c>
      <c r="K801" s="19">
        <v>6</v>
      </c>
      <c r="L801" s="19">
        <v>35</v>
      </c>
      <c r="M801" s="19">
        <v>23</v>
      </c>
      <c r="N801" s="19">
        <v>17</v>
      </c>
      <c r="O801" s="19" t="s">
        <v>1502</v>
      </c>
      <c r="P801" s="19">
        <v>5</v>
      </c>
      <c r="Q801" s="19" t="s">
        <v>1518</v>
      </c>
      <c r="R801" s="19"/>
      <c r="S801" s="19">
        <v>5000</v>
      </c>
      <c r="T801" s="19" t="s">
        <v>45</v>
      </c>
      <c r="U801" s="19"/>
      <c r="V801" s="19"/>
      <c r="W801" s="19"/>
      <c r="X801" s="19">
        <v>720</v>
      </c>
      <c r="Y801" s="19">
        <v>0</v>
      </c>
      <c r="Z801" s="19">
        <v>1</v>
      </c>
      <c r="AA801" s="19" t="s">
        <v>48</v>
      </c>
      <c r="AB801" s="19">
        <v>1</v>
      </c>
      <c r="AC801" s="19">
        <v>634272</v>
      </c>
      <c r="AD801" s="19">
        <v>12</v>
      </c>
      <c r="AE801" s="19"/>
      <c r="AF801" s="19"/>
      <c r="AG801" s="19"/>
      <c r="AH801" s="19">
        <v>112790</v>
      </c>
      <c r="AI801" s="19">
        <v>1</v>
      </c>
      <c r="AJ801" s="19"/>
      <c r="AK801" s="19"/>
      <c r="AL801" s="19"/>
      <c r="AM801" s="19"/>
      <c r="AN801" s="19"/>
      <c r="AO801" s="19">
        <v>3.81</v>
      </c>
      <c r="AP801" s="19" t="s">
        <v>1519</v>
      </c>
      <c r="AQ801" s="19" t="s">
        <v>1502</v>
      </c>
      <c r="AR801" s="19" t="s">
        <v>1540</v>
      </c>
      <c r="AS801" s="19" t="s">
        <v>1562</v>
      </c>
      <c r="AT801" s="19" t="s">
        <v>1563</v>
      </c>
      <c r="AU801" s="19" t="s">
        <v>1564</v>
      </c>
      <c r="AV801" s="19" t="s">
        <v>1565</v>
      </c>
      <c r="AW801" s="19">
        <v>2007</v>
      </c>
      <c r="AX801" s="19">
        <v>3</v>
      </c>
      <c r="AY801" s="19" t="s">
        <v>1566</v>
      </c>
      <c r="AZ801" s="19" t="s">
        <v>1567</v>
      </c>
      <c r="BA801" s="19">
        <v>2008</v>
      </c>
      <c r="BB801" t="str">
        <f>VLOOKUP(AC801,CTCwiretagcode!A$2:C$708,3,FALSE)</f>
        <v>SAM</v>
      </c>
      <c r="BC801" t="str">
        <f t="shared" si="25"/>
        <v>Tr</v>
      </c>
      <c r="BD801">
        <f t="shared" si="26"/>
        <v>3</v>
      </c>
    </row>
    <row r="802" spans="1:56" x14ac:dyDescent="0.25">
      <c r="A802" s="19" t="s">
        <v>1501</v>
      </c>
      <c r="B802" s="19">
        <v>4.0999999999999996</v>
      </c>
      <c r="C802" s="19">
        <v>20140306</v>
      </c>
      <c r="D802" s="19" t="s">
        <v>41</v>
      </c>
      <c r="E802" s="19" t="s">
        <v>41</v>
      </c>
      <c r="F802" s="19">
        <v>2165655</v>
      </c>
      <c r="G802" s="19">
        <v>1</v>
      </c>
      <c r="H802" s="19">
        <v>2010</v>
      </c>
      <c r="I802" s="19">
        <v>20100824</v>
      </c>
      <c r="J802" s="19" t="s">
        <v>1501</v>
      </c>
      <c r="K802" s="19">
        <v>6</v>
      </c>
      <c r="L802" s="19">
        <v>35</v>
      </c>
      <c r="M802" s="19">
        <v>23</v>
      </c>
      <c r="N802" s="19">
        <v>17</v>
      </c>
      <c r="O802" s="19" t="s">
        <v>1502</v>
      </c>
      <c r="P802" s="19">
        <v>5</v>
      </c>
      <c r="Q802" s="19" t="s">
        <v>1518</v>
      </c>
      <c r="R802" s="19"/>
      <c r="S802" s="19">
        <v>5000</v>
      </c>
      <c r="T802" s="19" t="s">
        <v>45</v>
      </c>
      <c r="U802" s="19"/>
      <c r="V802" s="19"/>
      <c r="W802" s="19"/>
      <c r="X802" s="19">
        <v>770</v>
      </c>
      <c r="Y802" s="19">
        <v>0</v>
      </c>
      <c r="Z802" s="19">
        <v>1</v>
      </c>
      <c r="AA802" s="19" t="s">
        <v>48</v>
      </c>
      <c r="AB802" s="19">
        <v>1</v>
      </c>
      <c r="AC802" s="19">
        <v>634272</v>
      </c>
      <c r="AD802" s="19">
        <v>12</v>
      </c>
      <c r="AE802" s="19"/>
      <c r="AF802" s="19"/>
      <c r="AG802" s="19"/>
      <c r="AH802" s="19">
        <v>112790</v>
      </c>
      <c r="AI802" s="19">
        <v>1</v>
      </c>
      <c r="AJ802" s="19"/>
      <c r="AK802" s="19"/>
      <c r="AL802" s="19"/>
      <c r="AM802" s="19"/>
      <c r="AN802" s="19"/>
      <c r="AO802" s="19">
        <v>3.81</v>
      </c>
      <c r="AP802" s="19" t="s">
        <v>1519</v>
      </c>
      <c r="AQ802" s="19" t="s">
        <v>1502</v>
      </c>
      <c r="AR802" s="19" t="s">
        <v>1540</v>
      </c>
      <c r="AS802" s="19" t="s">
        <v>1562</v>
      </c>
      <c r="AT802" s="19" t="s">
        <v>1563</v>
      </c>
      <c r="AU802" s="19" t="s">
        <v>1564</v>
      </c>
      <c r="AV802" s="19" t="s">
        <v>1565</v>
      </c>
      <c r="AW802" s="19">
        <v>2007</v>
      </c>
      <c r="AX802" s="19">
        <v>3</v>
      </c>
      <c r="AY802" s="19" t="s">
        <v>1566</v>
      </c>
      <c r="AZ802" s="19" t="s">
        <v>1567</v>
      </c>
      <c r="BA802" s="19">
        <v>2008</v>
      </c>
      <c r="BB802" t="str">
        <f>VLOOKUP(AC802,CTCwiretagcode!A$2:C$708,3,FALSE)</f>
        <v>SAM</v>
      </c>
      <c r="BC802" t="str">
        <f t="shared" si="25"/>
        <v>Tr</v>
      </c>
      <c r="BD802">
        <f t="shared" si="26"/>
        <v>3</v>
      </c>
    </row>
    <row r="803" spans="1:56" x14ac:dyDescent="0.25">
      <c r="A803" s="19" t="s">
        <v>1501</v>
      </c>
      <c r="B803" s="19">
        <v>4.0999999999999996</v>
      </c>
      <c r="C803" s="19">
        <v>20140306</v>
      </c>
      <c r="D803" s="19" t="s">
        <v>41</v>
      </c>
      <c r="E803" s="19" t="s">
        <v>41</v>
      </c>
      <c r="F803" s="19">
        <v>2165657</v>
      </c>
      <c r="G803" s="19">
        <v>1</v>
      </c>
      <c r="H803" s="19">
        <v>2010</v>
      </c>
      <c r="I803" s="19">
        <v>20100824</v>
      </c>
      <c r="J803" s="19" t="s">
        <v>1501</v>
      </c>
      <c r="K803" s="19">
        <v>6</v>
      </c>
      <c r="L803" s="19">
        <v>35</v>
      </c>
      <c r="M803" s="19">
        <v>23</v>
      </c>
      <c r="N803" s="19">
        <v>17</v>
      </c>
      <c r="O803" s="19" t="s">
        <v>1502</v>
      </c>
      <c r="P803" s="19">
        <v>5</v>
      </c>
      <c r="Q803" s="19" t="s">
        <v>1518</v>
      </c>
      <c r="R803" s="19"/>
      <c r="S803" s="19">
        <v>5000</v>
      </c>
      <c r="T803" s="19" t="s">
        <v>45</v>
      </c>
      <c r="U803" s="19"/>
      <c r="V803" s="19"/>
      <c r="W803" s="19"/>
      <c r="X803" s="19">
        <v>760</v>
      </c>
      <c r="Y803" s="19">
        <v>0</v>
      </c>
      <c r="Z803" s="19">
        <v>1</v>
      </c>
      <c r="AA803" s="19" t="s">
        <v>48</v>
      </c>
      <c r="AB803" s="19">
        <v>1</v>
      </c>
      <c r="AC803" s="19">
        <v>634272</v>
      </c>
      <c r="AD803" s="19">
        <v>12</v>
      </c>
      <c r="AE803" s="19"/>
      <c r="AF803" s="19"/>
      <c r="AG803" s="19"/>
      <c r="AH803" s="19">
        <v>112790</v>
      </c>
      <c r="AI803" s="19">
        <v>1</v>
      </c>
      <c r="AJ803" s="19"/>
      <c r="AK803" s="19"/>
      <c r="AL803" s="19"/>
      <c r="AM803" s="19"/>
      <c r="AN803" s="19"/>
      <c r="AO803" s="19">
        <v>3.81</v>
      </c>
      <c r="AP803" s="19" t="s">
        <v>1519</v>
      </c>
      <c r="AQ803" s="19" t="s">
        <v>1502</v>
      </c>
      <c r="AR803" s="19" t="s">
        <v>1540</v>
      </c>
      <c r="AS803" s="19" t="s">
        <v>1562</v>
      </c>
      <c r="AT803" s="19" t="s">
        <v>1563</v>
      </c>
      <c r="AU803" s="19" t="s">
        <v>1564</v>
      </c>
      <c r="AV803" s="19" t="s">
        <v>1565</v>
      </c>
      <c r="AW803" s="19">
        <v>2007</v>
      </c>
      <c r="AX803" s="19">
        <v>3</v>
      </c>
      <c r="AY803" s="19" t="s">
        <v>1566</v>
      </c>
      <c r="AZ803" s="19" t="s">
        <v>1567</v>
      </c>
      <c r="BA803" s="19">
        <v>2008</v>
      </c>
      <c r="BB803" t="str">
        <f>VLOOKUP(AC803,CTCwiretagcode!A$2:C$708,3,FALSE)</f>
        <v>SAM</v>
      </c>
      <c r="BC803" t="str">
        <f t="shared" si="25"/>
        <v>Tr</v>
      </c>
      <c r="BD803">
        <f t="shared" si="26"/>
        <v>3</v>
      </c>
    </row>
    <row r="804" spans="1:56" x14ac:dyDescent="0.25">
      <c r="A804" s="19" t="s">
        <v>1501</v>
      </c>
      <c r="B804" s="19">
        <v>4.0999999999999996</v>
      </c>
      <c r="C804" s="19">
        <v>20140306</v>
      </c>
      <c r="D804" s="19" t="s">
        <v>41</v>
      </c>
      <c r="E804" s="19" t="s">
        <v>41</v>
      </c>
      <c r="F804" s="19">
        <v>2166341</v>
      </c>
      <c r="G804" s="19">
        <v>1</v>
      </c>
      <c r="H804" s="19">
        <v>2010</v>
      </c>
      <c r="I804" s="19">
        <v>20100825</v>
      </c>
      <c r="J804" s="19" t="s">
        <v>1501</v>
      </c>
      <c r="K804" s="19">
        <v>6</v>
      </c>
      <c r="L804" s="19">
        <v>35</v>
      </c>
      <c r="M804" s="19">
        <v>23</v>
      </c>
      <c r="N804" s="19">
        <v>49</v>
      </c>
      <c r="O804" s="19" t="s">
        <v>1502</v>
      </c>
      <c r="P804" s="19">
        <v>5</v>
      </c>
      <c r="Q804" s="19" t="s">
        <v>1518</v>
      </c>
      <c r="R804" s="19"/>
      <c r="S804" s="19">
        <v>5000</v>
      </c>
      <c r="T804" s="19" t="s">
        <v>110</v>
      </c>
      <c r="U804" s="19"/>
      <c r="V804" s="19"/>
      <c r="W804" s="19"/>
      <c r="X804" s="19">
        <v>740</v>
      </c>
      <c r="Y804" s="19">
        <v>0</v>
      </c>
      <c r="Z804" s="19">
        <v>1</v>
      </c>
      <c r="AA804" s="19" t="s">
        <v>48</v>
      </c>
      <c r="AB804" s="19">
        <v>1</v>
      </c>
      <c r="AC804" s="19">
        <v>634272</v>
      </c>
      <c r="AD804" s="19">
        <v>12</v>
      </c>
      <c r="AE804" s="19"/>
      <c r="AF804" s="19"/>
      <c r="AG804" s="19"/>
      <c r="AH804" s="19">
        <v>112790</v>
      </c>
      <c r="AI804" s="19">
        <v>1</v>
      </c>
      <c r="AJ804" s="19"/>
      <c r="AK804" s="19"/>
      <c r="AL804" s="19"/>
      <c r="AM804" s="19"/>
      <c r="AN804" s="19"/>
      <c r="AO804" s="19">
        <v>3.81</v>
      </c>
      <c r="AP804" s="19" t="s">
        <v>1519</v>
      </c>
      <c r="AQ804" s="19" t="s">
        <v>1502</v>
      </c>
      <c r="AR804" s="19" t="s">
        <v>1540</v>
      </c>
      <c r="AS804" s="19" t="s">
        <v>1562</v>
      </c>
      <c r="AT804" s="19" t="s">
        <v>1563</v>
      </c>
      <c r="AU804" s="19" t="s">
        <v>1564</v>
      </c>
      <c r="AV804" s="19" t="s">
        <v>1565</v>
      </c>
      <c r="AW804" s="19">
        <v>2007</v>
      </c>
      <c r="AX804" s="19">
        <v>3</v>
      </c>
      <c r="AY804" s="19" t="s">
        <v>1566</v>
      </c>
      <c r="AZ804" s="19" t="s">
        <v>1567</v>
      </c>
      <c r="BA804" s="19">
        <v>2008</v>
      </c>
      <c r="BB804" t="str">
        <f>VLOOKUP(AC804,CTCwiretagcode!A$2:C$708,3,FALSE)</f>
        <v>SAM</v>
      </c>
      <c r="BC804" t="str">
        <f t="shared" si="25"/>
        <v>mix</v>
      </c>
      <c r="BD804">
        <f t="shared" si="26"/>
        <v>3</v>
      </c>
    </row>
    <row r="805" spans="1:56" x14ac:dyDescent="0.25">
      <c r="A805" s="19" t="s">
        <v>1501</v>
      </c>
      <c r="B805" s="19">
        <v>4.0999999999999996</v>
      </c>
      <c r="C805" s="19">
        <v>20140306</v>
      </c>
      <c r="D805" s="19" t="s">
        <v>41</v>
      </c>
      <c r="E805" s="19" t="s">
        <v>41</v>
      </c>
      <c r="F805" s="19">
        <v>2166355</v>
      </c>
      <c r="G805" s="19">
        <v>1</v>
      </c>
      <c r="H805" s="19">
        <v>2010</v>
      </c>
      <c r="I805" s="19">
        <v>20100825</v>
      </c>
      <c r="J805" s="19" t="s">
        <v>1501</v>
      </c>
      <c r="K805" s="19">
        <v>6</v>
      </c>
      <c r="L805" s="19">
        <v>35</v>
      </c>
      <c r="M805" s="19">
        <v>23</v>
      </c>
      <c r="N805" s="19">
        <v>49</v>
      </c>
      <c r="O805" s="19" t="s">
        <v>1502</v>
      </c>
      <c r="P805" s="19">
        <v>5</v>
      </c>
      <c r="Q805" s="19" t="s">
        <v>1518</v>
      </c>
      <c r="R805" s="19"/>
      <c r="S805" s="19">
        <v>5000</v>
      </c>
      <c r="T805" s="19" t="s">
        <v>45</v>
      </c>
      <c r="U805" s="19"/>
      <c r="V805" s="19"/>
      <c r="W805" s="19"/>
      <c r="X805" s="19">
        <v>600</v>
      </c>
      <c r="Y805" s="19">
        <v>0</v>
      </c>
      <c r="Z805" s="19">
        <v>1</v>
      </c>
      <c r="AA805" s="19" t="s">
        <v>48</v>
      </c>
      <c r="AB805" s="19">
        <v>1</v>
      </c>
      <c r="AC805" s="19">
        <v>634272</v>
      </c>
      <c r="AD805" s="19">
        <v>12</v>
      </c>
      <c r="AE805" s="19"/>
      <c r="AF805" s="19"/>
      <c r="AG805" s="19"/>
      <c r="AH805" s="19">
        <v>112790</v>
      </c>
      <c r="AI805" s="19">
        <v>1</v>
      </c>
      <c r="AJ805" s="19"/>
      <c r="AK805" s="19"/>
      <c r="AL805" s="19"/>
      <c r="AM805" s="19"/>
      <c r="AN805" s="19"/>
      <c r="AO805" s="19">
        <v>3.81</v>
      </c>
      <c r="AP805" s="19" t="s">
        <v>1519</v>
      </c>
      <c r="AQ805" s="19" t="s">
        <v>1502</v>
      </c>
      <c r="AR805" s="19" t="s">
        <v>1540</v>
      </c>
      <c r="AS805" s="19" t="s">
        <v>1562</v>
      </c>
      <c r="AT805" s="19" t="s">
        <v>1563</v>
      </c>
      <c r="AU805" s="19" t="s">
        <v>1564</v>
      </c>
      <c r="AV805" s="19" t="s">
        <v>1565</v>
      </c>
      <c r="AW805" s="19">
        <v>2007</v>
      </c>
      <c r="AX805" s="19">
        <v>3</v>
      </c>
      <c r="AY805" s="19" t="s">
        <v>1566</v>
      </c>
      <c r="AZ805" s="19" t="s">
        <v>1567</v>
      </c>
      <c r="BA805" s="19">
        <v>2008</v>
      </c>
      <c r="BB805" t="str">
        <f>VLOOKUP(AC805,CTCwiretagcode!A$2:C$708,3,FALSE)</f>
        <v>SAM</v>
      </c>
      <c r="BC805" t="str">
        <f t="shared" si="25"/>
        <v>mix</v>
      </c>
      <c r="BD805">
        <f t="shared" si="26"/>
        <v>3</v>
      </c>
    </row>
    <row r="806" spans="1:56" x14ac:dyDescent="0.25">
      <c r="A806" s="19" t="s">
        <v>1501</v>
      </c>
      <c r="B806" s="19">
        <v>4.0999999999999996</v>
      </c>
      <c r="C806" s="19">
        <v>20140306</v>
      </c>
      <c r="D806" s="19" t="s">
        <v>41</v>
      </c>
      <c r="E806" s="19" t="s">
        <v>41</v>
      </c>
      <c r="F806" s="19">
        <v>2166356</v>
      </c>
      <c r="G806" s="19">
        <v>1</v>
      </c>
      <c r="H806" s="19">
        <v>2010</v>
      </c>
      <c r="I806" s="19">
        <v>20100825</v>
      </c>
      <c r="J806" s="19" t="s">
        <v>1501</v>
      </c>
      <c r="K806" s="19">
        <v>6</v>
      </c>
      <c r="L806" s="19">
        <v>35</v>
      </c>
      <c r="M806" s="19">
        <v>23</v>
      </c>
      <c r="N806" s="19">
        <v>49</v>
      </c>
      <c r="O806" s="19" t="s">
        <v>1502</v>
      </c>
      <c r="P806" s="19">
        <v>5</v>
      </c>
      <c r="Q806" s="19" t="s">
        <v>1518</v>
      </c>
      <c r="R806" s="19"/>
      <c r="S806" s="19">
        <v>5000</v>
      </c>
      <c r="T806" s="19" t="s">
        <v>45</v>
      </c>
      <c r="U806" s="19"/>
      <c r="V806" s="19"/>
      <c r="W806" s="19"/>
      <c r="X806" s="19">
        <v>720</v>
      </c>
      <c r="Y806" s="19">
        <v>0</v>
      </c>
      <c r="Z806" s="19">
        <v>1</v>
      </c>
      <c r="AA806" s="19" t="s">
        <v>48</v>
      </c>
      <c r="AB806" s="19">
        <v>1</v>
      </c>
      <c r="AC806" s="19">
        <v>634272</v>
      </c>
      <c r="AD806" s="19">
        <v>12</v>
      </c>
      <c r="AE806" s="19"/>
      <c r="AF806" s="19"/>
      <c r="AG806" s="19"/>
      <c r="AH806" s="19">
        <v>112790</v>
      </c>
      <c r="AI806" s="19">
        <v>1</v>
      </c>
      <c r="AJ806" s="19"/>
      <c r="AK806" s="19"/>
      <c r="AL806" s="19"/>
      <c r="AM806" s="19"/>
      <c r="AN806" s="19"/>
      <c r="AO806" s="19">
        <v>3.81</v>
      </c>
      <c r="AP806" s="19" t="s">
        <v>1519</v>
      </c>
      <c r="AQ806" s="19" t="s">
        <v>1502</v>
      </c>
      <c r="AR806" s="19" t="s">
        <v>1540</v>
      </c>
      <c r="AS806" s="19" t="s">
        <v>1562</v>
      </c>
      <c r="AT806" s="19" t="s">
        <v>1563</v>
      </c>
      <c r="AU806" s="19" t="s">
        <v>1564</v>
      </c>
      <c r="AV806" s="19" t="s">
        <v>1565</v>
      </c>
      <c r="AW806" s="19">
        <v>2007</v>
      </c>
      <c r="AX806" s="19">
        <v>3</v>
      </c>
      <c r="AY806" s="19" t="s">
        <v>1566</v>
      </c>
      <c r="AZ806" s="19" t="s">
        <v>1567</v>
      </c>
      <c r="BA806" s="19">
        <v>2008</v>
      </c>
      <c r="BB806" t="str">
        <f>VLOOKUP(AC806,CTCwiretagcode!A$2:C$708,3,FALSE)</f>
        <v>SAM</v>
      </c>
      <c r="BC806" t="str">
        <f t="shared" si="25"/>
        <v>mix</v>
      </c>
      <c r="BD806">
        <f t="shared" si="26"/>
        <v>3</v>
      </c>
    </row>
    <row r="807" spans="1:56" x14ac:dyDescent="0.25">
      <c r="A807" s="19" t="s">
        <v>1501</v>
      </c>
      <c r="B807" s="19">
        <v>4.0999999999999996</v>
      </c>
      <c r="C807" s="19">
        <v>20140306</v>
      </c>
      <c r="D807" s="19" t="s">
        <v>41</v>
      </c>
      <c r="E807" s="19" t="s">
        <v>41</v>
      </c>
      <c r="F807" s="19">
        <v>2168401</v>
      </c>
      <c r="G807" s="19">
        <v>1</v>
      </c>
      <c r="H807" s="19">
        <v>2010</v>
      </c>
      <c r="I807" s="19">
        <v>20100826</v>
      </c>
      <c r="J807" s="19" t="s">
        <v>1501</v>
      </c>
      <c r="K807" s="19">
        <v>6</v>
      </c>
      <c r="L807" s="19">
        <v>35</v>
      </c>
      <c r="M807" s="19">
        <v>23</v>
      </c>
      <c r="N807" s="19">
        <v>14</v>
      </c>
      <c r="O807" s="19" t="s">
        <v>1502</v>
      </c>
      <c r="P807" s="19">
        <v>5</v>
      </c>
      <c r="Q807" s="19" t="s">
        <v>1518</v>
      </c>
      <c r="R807" s="19"/>
      <c r="S807" s="19">
        <v>5000</v>
      </c>
      <c r="T807" s="19" t="s">
        <v>110</v>
      </c>
      <c r="U807" s="19"/>
      <c r="V807" s="19"/>
      <c r="W807" s="19"/>
      <c r="X807" s="19">
        <v>800</v>
      </c>
      <c r="Y807" s="19">
        <v>0</v>
      </c>
      <c r="Z807" s="19">
        <v>1</v>
      </c>
      <c r="AA807" s="19" t="s">
        <v>48</v>
      </c>
      <c r="AB807" s="19">
        <v>1</v>
      </c>
      <c r="AC807" s="19">
        <v>634272</v>
      </c>
      <c r="AD807" s="19">
        <v>12</v>
      </c>
      <c r="AE807" s="19"/>
      <c r="AF807" s="19"/>
      <c r="AG807" s="19"/>
      <c r="AH807" s="19">
        <v>112790</v>
      </c>
      <c r="AI807" s="19">
        <v>1</v>
      </c>
      <c r="AJ807" s="19"/>
      <c r="AK807" s="19"/>
      <c r="AL807" s="19"/>
      <c r="AM807" s="19"/>
      <c r="AN807" s="19"/>
      <c r="AO807" s="19">
        <v>3.81</v>
      </c>
      <c r="AP807" s="19" t="s">
        <v>1519</v>
      </c>
      <c r="AQ807" s="19" t="s">
        <v>1502</v>
      </c>
      <c r="AR807" s="19" t="s">
        <v>1540</v>
      </c>
      <c r="AS807" s="19" t="s">
        <v>1562</v>
      </c>
      <c r="AT807" s="19" t="s">
        <v>1563</v>
      </c>
      <c r="AU807" s="19" t="s">
        <v>1564</v>
      </c>
      <c r="AV807" s="19" t="s">
        <v>1565</v>
      </c>
      <c r="AW807" s="19">
        <v>2007</v>
      </c>
      <c r="AX807" s="19">
        <v>3</v>
      </c>
      <c r="AY807" s="19" t="s">
        <v>1566</v>
      </c>
      <c r="AZ807" s="19" t="s">
        <v>1567</v>
      </c>
      <c r="BA807" s="19">
        <v>2008</v>
      </c>
      <c r="BB807" t="str">
        <f>VLOOKUP(AC807,CTCwiretagcode!A$2:C$708,3,FALSE)</f>
        <v>SAM</v>
      </c>
      <c r="BC807" t="str">
        <f t="shared" si="25"/>
        <v>NT</v>
      </c>
      <c r="BD807">
        <f t="shared" si="26"/>
        <v>3</v>
      </c>
    </row>
    <row r="808" spans="1:56" x14ac:dyDescent="0.25">
      <c r="A808" s="19" t="s">
        <v>1501</v>
      </c>
      <c r="B808" s="19">
        <v>4.0999999999999996</v>
      </c>
      <c r="C808" s="19">
        <v>20140306</v>
      </c>
      <c r="D808" s="19" t="s">
        <v>41</v>
      </c>
      <c r="E808" s="19" t="s">
        <v>41</v>
      </c>
      <c r="F808" s="19">
        <v>2165282</v>
      </c>
      <c r="G808" s="19">
        <v>1</v>
      </c>
      <c r="H808" s="19">
        <v>2010</v>
      </c>
      <c r="I808" s="19">
        <v>20100826</v>
      </c>
      <c r="J808" s="19" t="s">
        <v>1501</v>
      </c>
      <c r="K808" s="19">
        <v>6</v>
      </c>
      <c r="L808" s="19">
        <v>35</v>
      </c>
      <c r="M808" s="19">
        <v>23</v>
      </c>
      <c r="N808" s="19">
        <v>17</v>
      </c>
      <c r="O808" s="19" t="s">
        <v>1502</v>
      </c>
      <c r="P808" s="19">
        <v>5</v>
      </c>
      <c r="Q808" s="19" t="s">
        <v>1518</v>
      </c>
      <c r="R808" s="19"/>
      <c r="S808" s="19">
        <v>5000</v>
      </c>
      <c r="T808" s="19" t="s">
        <v>45</v>
      </c>
      <c r="U808" s="19"/>
      <c r="V808" s="19"/>
      <c r="W808" s="19"/>
      <c r="X808" s="19">
        <v>720</v>
      </c>
      <c r="Y808" s="19">
        <v>0</v>
      </c>
      <c r="Z808" s="19">
        <v>1</v>
      </c>
      <c r="AA808" s="19" t="s">
        <v>48</v>
      </c>
      <c r="AB808" s="19">
        <v>1</v>
      </c>
      <c r="AC808" s="19">
        <v>634272</v>
      </c>
      <c r="AD808" s="19">
        <v>12</v>
      </c>
      <c r="AE808" s="19"/>
      <c r="AF808" s="19"/>
      <c r="AG808" s="19"/>
      <c r="AH808" s="19">
        <v>112790</v>
      </c>
      <c r="AI808" s="19">
        <v>1</v>
      </c>
      <c r="AJ808" s="19"/>
      <c r="AK808" s="19"/>
      <c r="AL808" s="19"/>
      <c r="AM808" s="19"/>
      <c r="AN808" s="19"/>
      <c r="AO808" s="19">
        <v>3.81</v>
      </c>
      <c r="AP808" s="19" t="s">
        <v>1519</v>
      </c>
      <c r="AQ808" s="19" t="s">
        <v>1502</v>
      </c>
      <c r="AR808" s="19" t="s">
        <v>1540</v>
      </c>
      <c r="AS808" s="19" t="s">
        <v>1562</v>
      </c>
      <c r="AT808" s="19" t="s">
        <v>1563</v>
      </c>
      <c r="AU808" s="19" t="s">
        <v>1564</v>
      </c>
      <c r="AV808" s="19" t="s">
        <v>1565</v>
      </c>
      <c r="AW808" s="19">
        <v>2007</v>
      </c>
      <c r="AX808" s="19">
        <v>3</v>
      </c>
      <c r="AY808" s="19" t="s">
        <v>1566</v>
      </c>
      <c r="AZ808" s="19" t="s">
        <v>1567</v>
      </c>
      <c r="BA808" s="19">
        <v>2008</v>
      </c>
      <c r="BB808" t="str">
        <f>VLOOKUP(AC808,CTCwiretagcode!A$2:C$708,3,FALSE)</f>
        <v>SAM</v>
      </c>
      <c r="BC808" t="str">
        <f t="shared" si="25"/>
        <v>Tr</v>
      </c>
      <c r="BD808">
        <f t="shared" si="26"/>
        <v>3</v>
      </c>
    </row>
    <row r="809" spans="1:56" x14ac:dyDescent="0.25">
      <c r="A809" s="19" t="s">
        <v>1501</v>
      </c>
      <c r="B809" s="19">
        <v>4.0999999999999996</v>
      </c>
      <c r="C809" s="19">
        <v>20140306</v>
      </c>
      <c r="D809" s="19" t="s">
        <v>41</v>
      </c>
      <c r="E809" s="19" t="s">
        <v>41</v>
      </c>
      <c r="F809" s="19">
        <v>2165285</v>
      </c>
      <c r="G809" s="19">
        <v>1</v>
      </c>
      <c r="H809" s="19">
        <v>2010</v>
      </c>
      <c r="I809" s="19">
        <v>20100826</v>
      </c>
      <c r="J809" s="19" t="s">
        <v>1501</v>
      </c>
      <c r="K809" s="19">
        <v>6</v>
      </c>
      <c r="L809" s="19">
        <v>35</v>
      </c>
      <c r="M809" s="19">
        <v>23</v>
      </c>
      <c r="N809" s="19">
        <v>17</v>
      </c>
      <c r="O809" s="19" t="s">
        <v>1502</v>
      </c>
      <c r="P809" s="19">
        <v>5</v>
      </c>
      <c r="Q809" s="19" t="s">
        <v>1518</v>
      </c>
      <c r="R809" s="19"/>
      <c r="S809" s="19">
        <v>5000</v>
      </c>
      <c r="T809" s="19" t="s">
        <v>45</v>
      </c>
      <c r="U809" s="19"/>
      <c r="V809" s="19"/>
      <c r="W809" s="19"/>
      <c r="X809" s="19">
        <v>800</v>
      </c>
      <c r="Y809" s="19">
        <v>0</v>
      </c>
      <c r="Z809" s="19">
        <v>1</v>
      </c>
      <c r="AA809" s="19" t="s">
        <v>48</v>
      </c>
      <c r="AB809" s="19">
        <v>1</v>
      </c>
      <c r="AC809" s="19">
        <v>634272</v>
      </c>
      <c r="AD809" s="19">
        <v>12</v>
      </c>
      <c r="AE809" s="19"/>
      <c r="AF809" s="19"/>
      <c r="AG809" s="19"/>
      <c r="AH809" s="19">
        <v>112790</v>
      </c>
      <c r="AI809" s="19">
        <v>1</v>
      </c>
      <c r="AJ809" s="19"/>
      <c r="AK809" s="19"/>
      <c r="AL809" s="19"/>
      <c r="AM809" s="19"/>
      <c r="AN809" s="19"/>
      <c r="AO809" s="19">
        <v>3.81</v>
      </c>
      <c r="AP809" s="19" t="s">
        <v>1519</v>
      </c>
      <c r="AQ809" s="19" t="s">
        <v>1502</v>
      </c>
      <c r="AR809" s="19" t="s">
        <v>1540</v>
      </c>
      <c r="AS809" s="19" t="s">
        <v>1562</v>
      </c>
      <c r="AT809" s="19" t="s">
        <v>1563</v>
      </c>
      <c r="AU809" s="19" t="s">
        <v>1564</v>
      </c>
      <c r="AV809" s="19" t="s">
        <v>1565</v>
      </c>
      <c r="AW809" s="19">
        <v>2007</v>
      </c>
      <c r="AX809" s="19">
        <v>3</v>
      </c>
      <c r="AY809" s="19" t="s">
        <v>1566</v>
      </c>
      <c r="AZ809" s="19" t="s">
        <v>1567</v>
      </c>
      <c r="BA809" s="19">
        <v>2008</v>
      </c>
      <c r="BB809" t="str">
        <f>VLOOKUP(AC809,CTCwiretagcode!A$2:C$708,3,FALSE)</f>
        <v>SAM</v>
      </c>
      <c r="BC809" t="str">
        <f t="shared" si="25"/>
        <v>Tr</v>
      </c>
      <c r="BD809">
        <f t="shared" si="26"/>
        <v>3</v>
      </c>
    </row>
    <row r="810" spans="1:56" x14ac:dyDescent="0.25">
      <c r="A810" s="19" t="s">
        <v>1501</v>
      </c>
      <c r="B810" s="19">
        <v>4.0999999999999996</v>
      </c>
      <c r="C810" s="19">
        <v>20140306</v>
      </c>
      <c r="D810" s="19" t="s">
        <v>41</v>
      </c>
      <c r="E810" s="19" t="s">
        <v>41</v>
      </c>
      <c r="F810" s="19">
        <v>2165291</v>
      </c>
      <c r="G810" s="19">
        <v>1</v>
      </c>
      <c r="H810" s="19">
        <v>2010</v>
      </c>
      <c r="I810" s="19">
        <v>20100826</v>
      </c>
      <c r="J810" s="19" t="s">
        <v>1501</v>
      </c>
      <c r="K810" s="19">
        <v>6</v>
      </c>
      <c r="L810" s="19">
        <v>35</v>
      </c>
      <c r="M810" s="19">
        <v>23</v>
      </c>
      <c r="N810" s="19">
        <v>17</v>
      </c>
      <c r="O810" s="19" t="s">
        <v>1502</v>
      </c>
      <c r="P810" s="19">
        <v>5</v>
      </c>
      <c r="Q810" s="19" t="s">
        <v>1518</v>
      </c>
      <c r="R810" s="19"/>
      <c r="S810" s="19">
        <v>5000</v>
      </c>
      <c r="T810" s="19" t="s">
        <v>45</v>
      </c>
      <c r="U810" s="19"/>
      <c r="V810" s="19"/>
      <c r="W810" s="19"/>
      <c r="X810" s="19">
        <v>760</v>
      </c>
      <c r="Y810" s="19">
        <v>0</v>
      </c>
      <c r="Z810" s="19">
        <v>1</v>
      </c>
      <c r="AA810" s="19" t="s">
        <v>48</v>
      </c>
      <c r="AB810" s="19">
        <v>1</v>
      </c>
      <c r="AC810" s="19">
        <v>634272</v>
      </c>
      <c r="AD810" s="19">
        <v>12</v>
      </c>
      <c r="AE810" s="19"/>
      <c r="AF810" s="19"/>
      <c r="AG810" s="19"/>
      <c r="AH810" s="19">
        <v>112790</v>
      </c>
      <c r="AI810" s="19">
        <v>1</v>
      </c>
      <c r="AJ810" s="19"/>
      <c r="AK810" s="19"/>
      <c r="AL810" s="19"/>
      <c r="AM810" s="19"/>
      <c r="AN810" s="19"/>
      <c r="AO810" s="19">
        <v>3.81</v>
      </c>
      <c r="AP810" s="19" t="s">
        <v>1519</v>
      </c>
      <c r="AQ810" s="19" t="s">
        <v>1502</v>
      </c>
      <c r="AR810" s="19" t="s">
        <v>1540</v>
      </c>
      <c r="AS810" s="19" t="s">
        <v>1562</v>
      </c>
      <c r="AT810" s="19" t="s">
        <v>1563</v>
      </c>
      <c r="AU810" s="19" t="s">
        <v>1564</v>
      </c>
      <c r="AV810" s="19" t="s">
        <v>1565</v>
      </c>
      <c r="AW810" s="19">
        <v>2007</v>
      </c>
      <c r="AX810" s="19">
        <v>3</v>
      </c>
      <c r="AY810" s="19" t="s">
        <v>1566</v>
      </c>
      <c r="AZ810" s="19" t="s">
        <v>1567</v>
      </c>
      <c r="BA810" s="19">
        <v>2008</v>
      </c>
      <c r="BB810" t="str">
        <f>VLOOKUP(AC810,CTCwiretagcode!A$2:C$708,3,FALSE)</f>
        <v>SAM</v>
      </c>
      <c r="BC810" t="str">
        <f t="shared" si="25"/>
        <v>Tr</v>
      </c>
      <c r="BD810">
        <f t="shared" si="26"/>
        <v>3</v>
      </c>
    </row>
    <row r="811" spans="1:56" x14ac:dyDescent="0.25">
      <c r="A811" s="19" t="s">
        <v>1501</v>
      </c>
      <c r="B811" s="19">
        <v>4.0999999999999996</v>
      </c>
      <c r="C811" s="19">
        <v>20140306</v>
      </c>
      <c r="D811" s="19" t="s">
        <v>41</v>
      </c>
      <c r="E811" s="19" t="s">
        <v>41</v>
      </c>
      <c r="F811" s="19">
        <v>2165292</v>
      </c>
      <c r="G811" s="19">
        <v>1</v>
      </c>
      <c r="H811" s="19">
        <v>2010</v>
      </c>
      <c r="I811" s="19">
        <v>20100826</v>
      </c>
      <c r="J811" s="19" t="s">
        <v>1501</v>
      </c>
      <c r="K811" s="19">
        <v>6</v>
      </c>
      <c r="L811" s="19">
        <v>35</v>
      </c>
      <c r="M811" s="19">
        <v>23</v>
      </c>
      <c r="N811" s="19">
        <v>17</v>
      </c>
      <c r="O811" s="19" t="s">
        <v>1502</v>
      </c>
      <c r="P811" s="19">
        <v>5</v>
      </c>
      <c r="Q811" s="19" t="s">
        <v>1518</v>
      </c>
      <c r="R811" s="19"/>
      <c r="S811" s="19">
        <v>5000</v>
      </c>
      <c r="T811" s="19" t="s">
        <v>110</v>
      </c>
      <c r="U811" s="19"/>
      <c r="V811" s="19"/>
      <c r="W811" s="19"/>
      <c r="X811" s="19">
        <v>750</v>
      </c>
      <c r="Y811" s="19">
        <v>0</v>
      </c>
      <c r="Z811" s="19">
        <v>1</v>
      </c>
      <c r="AA811" s="19" t="s">
        <v>48</v>
      </c>
      <c r="AB811" s="19">
        <v>1</v>
      </c>
      <c r="AC811" s="19">
        <v>634272</v>
      </c>
      <c r="AD811" s="19">
        <v>12</v>
      </c>
      <c r="AE811" s="19"/>
      <c r="AF811" s="19"/>
      <c r="AG811" s="19"/>
      <c r="AH811" s="19">
        <v>112790</v>
      </c>
      <c r="AI811" s="19">
        <v>1</v>
      </c>
      <c r="AJ811" s="19"/>
      <c r="AK811" s="19"/>
      <c r="AL811" s="19"/>
      <c r="AM811" s="19"/>
      <c r="AN811" s="19"/>
      <c r="AO811" s="19">
        <v>3.81</v>
      </c>
      <c r="AP811" s="19" t="s">
        <v>1519</v>
      </c>
      <c r="AQ811" s="19" t="s">
        <v>1502</v>
      </c>
      <c r="AR811" s="19" t="s">
        <v>1540</v>
      </c>
      <c r="AS811" s="19" t="s">
        <v>1562</v>
      </c>
      <c r="AT811" s="19" t="s">
        <v>1563</v>
      </c>
      <c r="AU811" s="19" t="s">
        <v>1564</v>
      </c>
      <c r="AV811" s="19" t="s">
        <v>1565</v>
      </c>
      <c r="AW811" s="19">
        <v>2007</v>
      </c>
      <c r="AX811" s="19">
        <v>3</v>
      </c>
      <c r="AY811" s="19" t="s">
        <v>1566</v>
      </c>
      <c r="AZ811" s="19" t="s">
        <v>1567</v>
      </c>
      <c r="BA811" s="19">
        <v>2008</v>
      </c>
      <c r="BB811" t="str">
        <f>VLOOKUP(AC811,CTCwiretagcode!A$2:C$708,3,FALSE)</f>
        <v>SAM</v>
      </c>
      <c r="BC811" t="str">
        <f t="shared" si="25"/>
        <v>Tr</v>
      </c>
      <c r="BD811">
        <f t="shared" si="26"/>
        <v>3</v>
      </c>
    </row>
    <row r="812" spans="1:56" x14ac:dyDescent="0.25">
      <c r="A812" s="19" t="s">
        <v>1501</v>
      </c>
      <c r="B812" s="19">
        <v>4.0999999999999996</v>
      </c>
      <c r="C812" s="19">
        <v>20140306</v>
      </c>
      <c r="D812" s="19" t="s">
        <v>41</v>
      </c>
      <c r="E812" s="19" t="s">
        <v>41</v>
      </c>
      <c r="F812" s="19">
        <v>2165293</v>
      </c>
      <c r="G812" s="19">
        <v>1</v>
      </c>
      <c r="H812" s="19">
        <v>2010</v>
      </c>
      <c r="I812" s="19">
        <v>20100826</v>
      </c>
      <c r="J812" s="19" t="s">
        <v>1501</v>
      </c>
      <c r="K812" s="19">
        <v>6</v>
      </c>
      <c r="L812" s="19">
        <v>35</v>
      </c>
      <c r="M812" s="19">
        <v>23</v>
      </c>
      <c r="N812" s="19">
        <v>17</v>
      </c>
      <c r="O812" s="19" t="s">
        <v>1502</v>
      </c>
      <c r="P812" s="19">
        <v>5</v>
      </c>
      <c r="Q812" s="19" t="s">
        <v>1518</v>
      </c>
      <c r="R812" s="19"/>
      <c r="S812" s="19">
        <v>5000</v>
      </c>
      <c r="T812" s="19" t="s">
        <v>45</v>
      </c>
      <c r="U812" s="19"/>
      <c r="V812" s="19"/>
      <c r="W812" s="19"/>
      <c r="X812" s="19">
        <v>620</v>
      </c>
      <c r="Y812" s="19">
        <v>0</v>
      </c>
      <c r="Z812" s="19">
        <v>1</v>
      </c>
      <c r="AA812" s="19" t="s">
        <v>48</v>
      </c>
      <c r="AB812" s="19">
        <v>1</v>
      </c>
      <c r="AC812" s="19">
        <v>634272</v>
      </c>
      <c r="AD812" s="19">
        <v>12</v>
      </c>
      <c r="AE812" s="19"/>
      <c r="AF812" s="19"/>
      <c r="AG812" s="19"/>
      <c r="AH812" s="19">
        <v>112790</v>
      </c>
      <c r="AI812" s="19">
        <v>1</v>
      </c>
      <c r="AJ812" s="19"/>
      <c r="AK812" s="19"/>
      <c r="AL812" s="19"/>
      <c r="AM812" s="19"/>
      <c r="AN812" s="19"/>
      <c r="AO812" s="19">
        <v>3.81</v>
      </c>
      <c r="AP812" s="19" t="s">
        <v>1519</v>
      </c>
      <c r="AQ812" s="19" t="s">
        <v>1502</v>
      </c>
      <c r="AR812" s="19" t="s">
        <v>1540</v>
      </c>
      <c r="AS812" s="19" t="s">
        <v>1562</v>
      </c>
      <c r="AT812" s="19" t="s">
        <v>1563</v>
      </c>
      <c r="AU812" s="19" t="s">
        <v>1564</v>
      </c>
      <c r="AV812" s="19" t="s">
        <v>1565</v>
      </c>
      <c r="AW812" s="19">
        <v>2007</v>
      </c>
      <c r="AX812" s="19">
        <v>3</v>
      </c>
      <c r="AY812" s="19" t="s">
        <v>1566</v>
      </c>
      <c r="AZ812" s="19" t="s">
        <v>1567</v>
      </c>
      <c r="BA812" s="19">
        <v>2008</v>
      </c>
      <c r="BB812" t="str">
        <f>VLOOKUP(AC812,CTCwiretagcode!A$2:C$708,3,FALSE)</f>
        <v>SAM</v>
      </c>
      <c r="BC812" t="str">
        <f t="shared" si="25"/>
        <v>Tr</v>
      </c>
      <c r="BD812">
        <f t="shared" si="26"/>
        <v>3</v>
      </c>
    </row>
    <row r="813" spans="1:56" x14ac:dyDescent="0.25">
      <c r="A813" s="19" t="s">
        <v>1501</v>
      </c>
      <c r="B813" s="19">
        <v>4.0999999999999996</v>
      </c>
      <c r="C813" s="19">
        <v>20140306</v>
      </c>
      <c r="D813" s="19" t="s">
        <v>41</v>
      </c>
      <c r="E813" s="19" t="s">
        <v>41</v>
      </c>
      <c r="F813" s="19">
        <v>2165294</v>
      </c>
      <c r="G813" s="19">
        <v>1</v>
      </c>
      <c r="H813" s="19">
        <v>2010</v>
      </c>
      <c r="I813" s="19">
        <v>20100826</v>
      </c>
      <c r="J813" s="19" t="s">
        <v>1501</v>
      </c>
      <c r="K813" s="19">
        <v>6</v>
      </c>
      <c r="L813" s="19">
        <v>35</v>
      </c>
      <c r="M813" s="19">
        <v>23</v>
      </c>
      <c r="N813" s="19">
        <v>17</v>
      </c>
      <c r="O813" s="19" t="s">
        <v>1502</v>
      </c>
      <c r="P813" s="19">
        <v>5</v>
      </c>
      <c r="Q813" s="19" t="s">
        <v>1518</v>
      </c>
      <c r="R813" s="19"/>
      <c r="S813" s="19">
        <v>5000</v>
      </c>
      <c r="T813" s="19" t="s">
        <v>45</v>
      </c>
      <c r="U813" s="19"/>
      <c r="V813" s="19"/>
      <c r="W813" s="19"/>
      <c r="X813" s="19">
        <v>670</v>
      </c>
      <c r="Y813" s="19">
        <v>0</v>
      </c>
      <c r="Z813" s="19">
        <v>1</v>
      </c>
      <c r="AA813" s="19" t="s">
        <v>48</v>
      </c>
      <c r="AB813" s="19">
        <v>1</v>
      </c>
      <c r="AC813" s="19">
        <v>634272</v>
      </c>
      <c r="AD813" s="19">
        <v>12</v>
      </c>
      <c r="AE813" s="19"/>
      <c r="AF813" s="19"/>
      <c r="AG813" s="19"/>
      <c r="AH813" s="19">
        <v>112790</v>
      </c>
      <c r="AI813" s="19">
        <v>1</v>
      </c>
      <c r="AJ813" s="19"/>
      <c r="AK813" s="19"/>
      <c r="AL813" s="19"/>
      <c r="AM813" s="19"/>
      <c r="AN813" s="19"/>
      <c r="AO813" s="19">
        <v>3.81</v>
      </c>
      <c r="AP813" s="19" t="s">
        <v>1519</v>
      </c>
      <c r="AQ813" s="19" t="s">
        <v>1502</v>
      </c>
      <c r="AR813" s="19" t="s">
        <v>1540</v>
      </c>
      <c r="AS813" s="19" t="s">
        <v>1562</v>
      </c>
      <c r="AT813" s="19" t="s">
        <v>1563</v>
      </c>
      <c r="AU813" s="19" t="s">
        <v>1564</v>
      </c>
      <c r="AV813" s="19" t="s">
        <v>1565</v>
      </c>
      <c r="AW813" s="19">
        <v>2007</v>
      </c>
      <c r="AX813" s="19">
        <v>3</v>
      </c>
      <c r="AY813" s="19" t="s">
        <v>1566</v>
      </c>
      <c r="AZ813" s="19" t="s">
        <v>1567</v>
      </c>
      <c r="BA813" s="19">
        <v>2008</v>
      </c>
      <c r="BB813" t="str">
        <f>VLOOKUP(AC813,CTCwiretagcode!A$2:C$708,3,FALSE)</f>
        <v>SAM</v>
      </c>
      <c r="BC813" t="str">
        <f t="shared" si="25"/>
        <v>Tr</v>
      </c>
      <c r="BD813">
        <f t="shared" si="26"/>
        <v>3</v>
      </c>
    </row>
    <row r="814" spans="1:56" x14ac:dyDescent="0.25">
      <c r="A814" s="19" t="s">
        <v>1501</v>
      </c>
      <c r="B814" s="19">
        <v>4.0999999999999996</v>
      </c>
      <c r="C814" s="19">
        <v>20140306</v>
      </c>
      <c r="D814" s="19" t="s">
        <v>41</v>
      </c>
      <c r="E814" s="19" t="s">
        <v>41</v>
      </c>
      <c r="F814" s="19">
        <v>2137709</v>
      </c>
      <c r="G814" s="19">
        <v>1</v>
      </c>
      <c r="H814" s="19">
        <v>2010</v>
      </c>
      <c r="I814" s="19">
        <v>20100827</v>
      </c>
      <c r="J814" s="19" t="s">
        <v>1501</v>
      </c>
      <c r="K814" s="19">
        <v>6</v>
      </c>
      <c r="L814" s="19">
        <v>35</v>
      </c>
      <c r="M814" s="19">
        <v>23</v>
      </c>
      <c r="N814" s="19">
        <v>14</v>
      </c>
      <c r="O814" s="19" t="s">
        <v>1502</v>
      </c>
      <c r="P814" s="19">
        <v>5</v>
      </c>
      <c r="Q814" s="19" t="s">
        <v>1518</v>
      </c>
      <c r="R814" s="19"/>
      <c r="S814" s="19">
        <v>5000</v>
      </c>
      <c r="T814" s="19" t="s">
        <v>110</v>
      </c>
      <c r="U814" s="19"/>
      <c r="V814" s="19"/>
      <c r="W814" s="19"/>
      <c r="X814" s="19">
        <v>760</v>
      </c>
      <c r="Y814" s="19">
        <v>0</v>
      </c>
      <c r="Z814" s="19">
        <v>1</v>
      </c>
      <c r="AA814" s="19" t="s">
        <v>48</v>
      </c>
      <c r="AB814" s="19">
        <v>1</v>
      </c>
      <c r="AC814" s="19">
        <v>634272</v>
      </c>
      <c r="AD814" s="19">
        <v>12</v>
      </c>
      <c r="AE814" s="19"/>
      <c r="AF814" s="19"/>
      <c r="AG814" s="19"/>
      <c r="AH814" s="19">
        <v>112790</v>
      </c>
      <c r="AI814" s="19">
        <v>1</v>
      </c>
      <c r="AJ814" s="19"/>
      <c r="AK814" s="19"/>
      <c r="AL814" s="19"/>
      <c r="AM814" s="19"/>
      <c r="AN814" s="19"/>
      <c r="AO814" s="19">
        <v>3.81</v>
      </c>
      <c r="AP814" s="19" t="s">
        <v>1519</v>
      </c>
      <c r="AQ814" s="19" t="s">
        <v>1502</v>
      </c>
      <c r="AR814" s="19" t="s">
        <v>1540</v>
      </c>
      <c r="AS814" s="19" t="s">
        <v>1562</v>
      </c>
      <c r="AT814" s="19" t="s">
        <v>1563</v>
      </c>
      <c r="AU814" s="19" t="s">
        <v>1564</v>
      </c>
      <c r="AV814" s="19" t="s">
        <v>1565</v>
      </c>
      <c r="AW814" s="19">
        <v>2007</v>
      </c>
      <c r="AX814" s="19">
        <v>3</v>
      </c>
      <c r="AY814" s="19" t="s">
        <v>1566</v>
      </c>
      <c r="AZ814" s="19" t="s">
        <v>1567</v>
      </c>
      <c r="BA814" s="19">
        <v>2008</v>
      </c>
      <c r="BB814" t="str">
        <f>VLOOKUP(AC814,CTCwiretagcode!A$2:C$708,3,FALSE)</f>
        <v>SAM</v>
      </c>
      <c r="BC814" t="str">
        <f t="shared" si="25"/>
        <v>NT</v>
      </c>
      <c r="BD814">
        <f t="shared" si="26"/>
        <v>3</v>
      </c>
    </row>
    <row r="815" spans="1:56" x14ac:dyDescent="0.25">
      <c r="A815" s="19" t="s">
        <v>1501</v>
      </c>
      <c r="B815" s="19">
        <v>4.0999999999999996</v>
      </c>
      <c r="C815" s="19">
        <v>20140306</v>
      </c>
      <c r="D815" s="19" t="s">
        <v>41</v>
      </c>
      <c r="E815" s="19" t="s">
        <v>41</v>
      </c>
      <c r="F815" s="19">
        <v>2163267</v>
      </c>
      <c r="G815" s="19">
        <v>1</v>
      </c>
      <c r="H815" s="19">
        <v>2010</v>
      </c>
      <c r="I815" s="19">
        <v>20100830</v>
      </c>
      <c r="J815" s="19" t="s">
        <v>1501</v>
      </c>
      <c r="K815" s="19">
        <v>6</v>
      </c>
      <c r="L815" s="19">
        <v>36</v>
      </c>
      <c r="M815" s="19">
        <v>23</v>
      </c>
      <c r="N815" s="19">
        <v>17</v>
      </c>
      <c r="O815" s="19" t="s">
        <v>1502</v>
      </c>
      <c r="P815" s="19">
        <v>5</v>
      </c>
      <c r="Q815" s="19" t="s">
        <v>1518</v>
      </c>
      <c r="R815" s="19"/>
      <c r="S815" s="19">
        <v>5000</v>
      </c>
      <c r="T815" s="19" t="s">
        <v>45</v>
      </c>
      <c r="U815" s="19"/>
      <c r="V815" s="19"/>
      <c r="W815" s="19"/>
      <c r="X815" s="19">
        <v>810</v>
      </c>
      <c r="Y815" s="19">
        <v>0</v>
      </c>
      <c r="Z815" s="19">
        <v>1</v>
      </c>
      <c r="AA815" s="19" t="s">
        <v>48</v>
      </c>
      <c r="AB815" s="19">
        <v>1</v>
      </c>
      <c r="AC815" s="19">
        <v>634272</v>
      </c>
      <c r="AD815" s="19">
        <v>12</v>
      </c>
      <c r="AE815" s="19"/>
      <c r="AF815" s="19"/>
      <c r="AG815" s="19"/>
      <c r="AH815" s="19">
        <v>112791</v>
      </c>
      <c r="AI815" s="19">
        <v>1</v>
      </c>
      <c r="AJ815" s="19"/>
      <c r="AK815" s="19"/>
      <c r="AL815" s="19"/>
      <c r="AM815" s="19"/>
      <c r="AN815" s="19"/>
      <c r="AO815" s="19">
        <v>2.2400000000000002</v>
      </c>
      <c r="AP815" s="19" t="s">
        <v>1519</v>
      </c>
      <c r="AQ815" s="19" t="s">
        <v>1502</v>
      </c>
      <c r="AR815" s="19" t="s">
        <v>1540</v>
      </c>
      <c r="AS815" s="19" t="s">
        <v>1562</v>
      </c>
      <c r="AT815" s="19" t="s">
        <v>1563</v>
      </c>
      <c r="AU815" s="19" t="s">
        <v>1564</v>
      </c>
      <c r="AV815" s="19" t="s">
        <v>1565</v>
      </c>
      <c r="AW815" s="19">
        <v>2007</v>
      </c>
      <c r="AX815" s="19">
        <v>3</v>
      </c>
      <c r="AY815" s="19" t="s">
        <v>1566</v>
      </c>
      <c r="AZ815" s="19" t="s">
        <v>1567</v>
      </c>
      <c r="BA815" s="19">
        <v>2008</v>
      </c>
      <c r="BB815" t="str">
        <f>VLOOKUP(AC815,CTCwiretagcode!A$2:C$708,3,FALSE)</f>
        <v>SAM</v>
      </c>
      <c r="BC815" t="str">
        <f t="shared" si="25"/>
        <v>Tr</v>
      </c>
      <c r="BD815">
        <f t="shared" si="26"/>
        <v>3</v>
      </c>
    </row>
    <row r="816" spans="1:56" x14ac:dyDescent="0.25">
      <c r="A816" s="19" t="s">
        <v>1501</v>
      </c>
      <c r="B816" s="19">
        <v>4.0999999999999996</v>
      </c>
      <c r="C816" s="19">
        <v>20140306</v>
      </c>
      <c r="D816" s="19" t="s">
        <v>41</v>
      </c>
      <c r="E816" s="19" t="s">
        <v>41</v>
      </c>
      <c r="F816" s="19">
        <v>2166040</v>
      </c>
      <c r="G816" s="19">
        <v>1</v>
      </c>
      <c r="H816" s="19">
        <v>2010</v>
      </c>
      <c r="I816" s="19">
        <v>20100830</v>
      </c>
      <c r="J816" s="19" t="s">
        <v>1501</v>
      </c>
      <c r="K816" s="19">
        <v>6</v>
      </c>
      <c r="L816" s="19">
        <v>36</v>
      </c>
      <c r="M816" s="19">
        <v>23</v>
      </c>
      <c r="N816" s="19">
        <v>17</v>
      </c>
      <c r="O816" s="19" t="s">
        <v>1502</v>
      </c>
      <c r="P816" s="19">
        <v>5</v>
      </c>
      <c r="Q816" s="19" t="s">
        <v>1518</v>
      </c>
      <c r="R816" s="19"/>
      <c r="S816" s="19">
        <v>5000</v>
      </c>
      <c r="T816" s="19" t="s">
        <v>45</v>
      </c>
      <c r="U816" s="19"/>
      <c r="V816" s="19"/>
      <c r="W816" s="19"/>
      <c r="X816" s="19">
        <v>780</v>
      </c>
      <c r="Y816" s="19">
        <v>0</v>
      </c>
      <c r="Z816" s="19">
        <v>1</v>
      </c>
      <c r="AA816" s="19" t="s">
        <v>48</v>
      </c>
      <c r="AB816" s="19">
        <v>1</v>
      </c>
      <c r="AC816" s="19">
        <v>634272</v>
      </c>
      <c r="AD816" s="19">
        <v>12</v>
      </c>
      <c r="AE816" s="19"/>
      <c r="AF816" s="19"/>
      <c r="AG816" s="19"/>
      <c r="AH816" s="19">
        <v>112791</v>
      </c>
      <c r="AI816" s="19">
        <v>1</v>
      </c>
      <c r="AJ816" s="19"/>
      <c r="AK816" s="19"/>
      <c r="AL816" s="19"/>
      <c r="AM816" s="19"/>
      <c r="AN816" s="19"/>
      <c r="AO816" s="19">
        <v>2.2400000000000002</v>
      </c>
      <c r="AP816" s="19" t="s">
        <v>1519</v>
      </c>
      <c r="AQ816" s="19" t="s">
        <v>1502</v>
      </c>
      <c r="AR816" s="19" t="s">
        <v>1540</v>
      </c>
      <c r="AS816" s="19" t="s">
        <v>1562</v>
      </c>
      <c r="AT816" s="19" t="s">
        <v>1563</v>
      </c>
      <c r="AU816" s="19" t="s">
        <v>1564</v>
      </c>
      <c r="AV816" s="19" t="s">
        <v>1565</v>
      </c>
      <c r="AW816" s="19">
        <v>2007</v>
      </c>
      <c r="AX816" s="19">
        <v>3</v>
      </c>
      <c r="AY816" s="19" t="s">
        <v>1566</v>
      </c>
      <c r="AZ816" s="19" t="s">
        <v>1567</v>
      </c>
      <c r="BA816" s="19">
        <v>2008</v>
      </c>
      <c r="BB816" t="str">
        <f>VLOOKUP(AC816,CTCwiretagcode!A$2:C$708,3,FALSE)</f>
        <v>SAM</v>
      </c>
      <c r="BC816" t="str">
        <f t="shared" si="25"/>
        <v>Tr</v>
      </c>
      <c r="BD816">
        <f t="shared" si="26"/>
        <v>3</v>
      </c>
    </row>
    <row r="817" spans="1:56" x14ac:dyDescent="0.25">
      <c r="A817" s="19" t="s">
        <v>1501</v>
      </c>
      <c r="B817" s="19">
        <v>4.0999999999999996</v>
      </c>
      <c r="C817" s="19">
        <v>20140306</v>
      </c>
      <c r="D817" s="19" t="s">
        <v>41</v>
      </c>
      <c r="E817" s="19" t="s">
        <v>41</v>
      </c>
      <c r="F817" s="19">
        <v>2166041</v>
      </c>
      <c r="G817" s="19">
        <v>1</v>
      </c>
      <c r="H817" s="19">
        <v>2010</v>
      </c>
      <c r="I817" s="19">
        <v>20100830</v>
      </c>
      <c r="J817" s="19" t="s">
        <v>1501</v>
      </c>
      <c r="K817" s="19">
        <v>6</v>
      </c>
      <c r="L817" s="19">
        <v>36</v>
      </c>
      <c r="M817" s="19">
        <v>23</v>
      </c>
      <c r="N817" s="19">
        <v>17</v>
      </c>
      <c r="O817" s="19" t="s">
        <v>1502</v>
      </c>
      <c r="P817" s="19">
        <v>5</v>
      </c>
      <c r="Q817" s="19" t="s">
        <v>1518</v>
      </c>
      <c r="R817" s="19"/>
      <c r="S817" s="19">
        <v>5000</v>
      </c>
      <c r="T817" s="19" t="s">
        <v>45</v>
      </c>
      <c r="U817" s="19"/>
      <c r="V817" s="19"/>
      <c r="W817" s="19"/>
      <c r="X817" s="19">
        <v>730</v>
      </c>
      <c r="Y817" s="19">
        <v>0</v>
      </c>
      <c r="Z817" s="19">
        <v>1</v>
      </c>
      <c r="AA817" s="19" t="s">
        <v>48</v>
      </c>
      <c r="AB817" s="19">
        <v>1</v>
      </c>
      <c r="AC817" s="19">
        <v>634272</v>
      </c>
      <c r="AD817" s="19">
        <v>12</v>
      </c>
      <c r="AE817" s="19"/>
      <c r="AF817" s="19"/>
      <c r="AG817" s="19"/>
      <c r="AH817" s="19">
        <v>112791</v>
      </c>
      <c r="AI817" s="19">
        <v>1</v>
      </c>
      <c r="AJ817" s="19"/>
      <c r="AK817" s="19"/>
      <c r="AL817" s="19"/>
      <c r="AM817" s="19"/>
      <c r="AN817" s="19"/>
      <c r="AO817" s="19">
        <v>2.2400000000000002</v>
      </c>
      <c r="AP817" s="19" t="s">
        <v>1519</v>
      </c>
      <c r="AQ817" s="19" t="s">
        <v>1502</v>
      </c>
      <c r="AR817" s="19" t="s">
        <v>1540</v>
      </c>
      <c r="AS817" s="19" t="s">
        <v>1562</v>
      </c>
      <c r="AT817" s="19" t="s">
        <v>1563</v>
      </c>
      <c r="AU817" s="19" t="s">
        <v>1564</v>
      </c>
      <c r="AV817" s="19" t="s">
        <v>1565</v>
      </c>
      <c r="AW817" s="19">
        <v>2007</v>
      </c>
      <c r="AX817" s="19">
        <v>3</v>
      </c>
      <c r="AY817" s="19" t="s">
        <v>1566</v>
      </c>
      <c r="AZ817" s="19" t="s">
        <v>1567</v>
      </c>
      <c r="BA817" s="19">
        <v>2008</v>
      </c>
      <c r="BB817" t="str">
        <f>VLOOKUP(AC817,CTCwiretagcode!A$2:C$708,3,FALSE)</f>
        <v>SAM</v>
      </c>
      <c r="BC817" t="str">
        <f t="shared" si="25"/>
        <v>Tr</v>
      </c>
      <c r="BD817">
        <f t="shared" si="26"/>
        <v>3</v>
      </c>
    </row>
    <row r="818" spans="1:56" x14ac:dyDescent="0.25">
      <c r="A818" s="19" t="s">
        <v>1501</v>
      </c>
      <c r="B818" s="19">
        <v>4.0999999999999996</v>
      </c>
      <c r="C818" s="19">
        <v>20140313</v>
      </c>
      <c r="D818" s="19" t="s">
        <v>41</v>
      </c>
      <c r="E818" s="19" t="s">
        <v>41</v>
      </c>
      <c r="F818" s="19">
        <v>2233844</v>
      </c>
      <c r="G818" s="19">
        <v>1</v>
      </c>
      <c r="H818" s="19">
        <v>2011</v>
      </c>
      <c r="I818" s="19">
        <v>20110916</v>
      </c>
      <c r="J818" s="19" t="s">
        <v>1501</v>
      </c>
      <c r="K818" s="19">
        <v>6</v>
      </c>
      <c r="L818" s="19">
        <v>38</v>
      </c>
      <c r="M818" s="19">
        <v>23</v>
      </c>
      <c r="N818" s="19">
        <v>17</v>
      </c>
      <c r="O818" s="19" t="s">
        <v>1502</v>
      </c>
      <c r="P818" s="19">
        <v>4</v>
      </c>
      <c r="Q818" s="19" t="s">
        <v>1503</v>
      </c>
      <c r="R818" s="19"/>
      <c r="S818" s="19">
        <v>5000</v>
      </c>
      <c r="T818" s="19" t="s">
        <v>110</v>
      </c>
      <c r="U818" s="19"/>
      <c r="V818" s="19"/>
      <c r="W818" s="19"/>
      <c r="X818" s="19">
        <v>760</v>
      </c>
      <c r="Y818" s="19">
        <v>0</v>
      </c>
      <c r="Z818" s="19">
        <v>1</v>
      </c>
      <c r="AA818" s="19" t="s">
        <v>48</v>
      </c>
      <c r="AB818" s="19">
        <v>1</v>
      </c>
      <c r="AC818" s="19">
        <v>634272</v>
      </c>
      <c r="AD818" s="19">
        <v>12</v>
      </c>
      <c r="AE818" s="19"/>
      <c r="AF818" s="19"/>
      <c r="AG818" s="19"/>
      <c r="AH818" s="19">
        <v>117399</v>
      </c>
      <c r="AI818" s="19">
        <v>1</v>
      </c>
      <c r="AJ818" s="19"/>
      <c r="AK818" s="19"/>
      <c r="AL818" s="19"/>
      <c r="AM818" s="19"/>
      <c r="AN818" s="19"/>
      <c r="AO818" s="19">
        <v>2.98</v>
      </c>
      <c r="AP818" s="19" t="s">
        <v>1504</v>
      </c>
      <c r="AQ818" s="19" t="s">
        <v>1502</v>
      </c>
      <c r="AR818" s="19" t="s">
        <v>1540</v>
      </c>
      <c r="AS818" s="19" t="s">
        <v>1562</v>
      </c>
      <c r="AT818" s="19" t="s">
        <v>1563</v>
      </c>
      <c r="AU818" s="19" t="s">
        <v>1564</v>
      </c>
      <c r="AV818" s="19" t="s">
        <v>1565</v>
      </c>
      <c r="AW818" s="19">
        <v>2007</v>
      </c>
      <c r="AX818" s="19">
        <v>3</v>
      </c>
      <c r="AY818" s="19" t="s">
        <v>1566</v>
      </c>
      <c r="AZ818" s="19" t="s">
        <v>1567</v>
      </c>
      <c r="BA818" s="19">
        <v>2008</v>
      </c>
      <c r="BB818" t="str">
        <f>VLOOKUP(AC818,CTCwiretagcode!A$2:C$708,3,FALSE)</f>
        <v>SAM</v>
      </c>
      <c r="BC818" t="str">
        <f t="shared" si="25"/>
        <v>Tr</v>
      </c>
      <c r="BD818">
        <f t="shared" si="26"/>
        <v>3</v>
      </c>
    </row>
    <row r="819" spans="1:56" x14ac:dyDescent="0.25">
      <c r="A819" s="19" t="s">
        <v>1501</v>
      </c>
      <c r="B819" s="19">
        <v>4.0999999999999996</v>
      </c>
      <c r="C819" s="19">
        <v>20140313</v>
      </c>
      <c r="D819" s="19" t="s">
        <v>41</v>
      </c>
      <c r="E819" s="19" t="s">
        <v>41</v>
      </c>
      <c r="F819" s="19">
        <v>2252917</v>
      </c>
      <c r="G819" s="19">
        <v>1</v>
      </c>
      <c r="H819" s="19">
        <v>2011</v>
      </c>
      <c r="I819" s="19">
        <v>20110822</v>
      </c>
      <c r="J819" s="19" t="s">
        <v>1501</v>
      </c>
      <c r="K819" s="19">
        <v>6</v>
      </c>
      <c r="L819" s="19">
        <v>35</v>
      </c>
      <c r="M819" s="19">
        <v>23</v>
      </c>
      <c r="N819" s="19">
        <v>49</v>
      </c>
      <c r="O819" s="19" t="s">
        <v>1502</v>
      </c>
      <c r="P819" s="19">
        <v>4</v>
      </c>
      <c r="Q819" s="19" t="s">
        <v>1518</v>
      </c>
      <c r="R819" s="19"/>
      <c r="S819" s="19">
        <v>5000</v>
      </c>
      <c r="T819" s="19" t="s">
        <v>45</v>
      </c>
      <c r="U819" s="19"/>
      <c r="V819" s="19"/>
      <c r="W819" s="19"/>
      <c r="X819" s="19">
        <v>760</v>
      </c>
      <c r="Y819" s="19">
        <v>0</v>
      </c>
      <c r="Z819" s="19">
        <v>1</v>
      </c>
      <c r="AA819" s="19" t="s">
        <v>48</v>
      </c>
      <c r="AB819" s="19">
        <v>1</v>
      </c>
      <c r="AC819" s="19">
        <v>634272</v>
      </c>
      <c r="AD819" s="19">
        <v>12</v>
      </c>
      <c r="AE819" s="19"/>
      <c r="AF819" s="19"/>
      <c r="AG819" s="19"/>
      <c r="AH819" s="19">
        <v>117396</v>
      </c>
      <c r="AI819" s="19">
        <v>1</v>
      </c>
      <c r="AJ819" s="19"/>
      <c r="AK819" s="19"/>
      <c r="AL819" s="19"/>
      <c r="AM819" s="19"/>
      <c r="AN819" s="19"/>
      <c r="AO819" s="19">
        <v>2.38</v>
      </c>
      <c r="AP819" s="19" t="s">
        <v>1519</v>
      </c>
      <c r="AQ819" s="19" t="s">
        <v>1502</v>
      </c>
      <c r="AR819" s="19" t="s">
        <v>1540</v>
      </c>
      <c r="AS819" s="19" t="s">
        <v>1562</v>
      </c>
      <c r="AT819" s="19" t="s">
        <v>1563</v>
      </c>
      <c r="AU819" s="19" t="s">
        <v>1564</v>
      </c>
      <c r="AV819" s="19" t="s">
        <v>1565</v>
      </c>
      <c r="AW819" s="19">
        <v>2007</v>
      </c>
      <c r="AX819" s="19">
        <v>3</v>
      </c>
      <c r="AY819" s="19" t="s">
        <v>1566</v>
      </c>
      <c r="AZ819" s="19" t="s">
        <v>1567</v>
      </c>
      <c r="BA819" s="19">
        <v>2008</v>
      </c>
      <c r="BB819" t="str">
        <f>VLOOKUP(AC819,CTCwiretagcode!A$2:C$708,3,FALSE)</f>
        <v>SAM</v>
      </c>
      <c r="BC819" t="str">
        <f t="shared" si="25"/>
        <v>mix</v>
      </c>
      <c r="BD819">
        <f t="shared" si="26"/>
        <v>3</v>
      </c>
    </row>
    <row r="820" spans="1:56" x14ac:dyDescent="0.25">
      <c r="A820" s="19" t="s">
        <v>1501</v>
      </c>
      <c r="B820" s="19">
        <v>4.0999999999999996</v>
      </c>
      <c r="C820" s="19">
        <v>20140313</v>
      </c>
      <c r="D820" s="19" t="s">
        <v>41</v>
      </c>
      <c r="E820" s="19" t="s">
        <v>41</v>
      </c>
      <c r="F820" s="19">
        <v>2252921</v>
      </c>
      <c r="G820" s="19">
        <v>1</v>
      </c>
      <c r="H820" s="19">
        <v>2011</v>
      </c>
      <c r="I820" s="19">
        <v>20110822</v>
      </c>
      <c r="J820" s="19" t="s">
        <v>1501</v>
      </c>
      <c r="K820" s="19">
        <v>6</v>
      </c>
      <c r="L820" s="19">
        <v>35</v>
      </c>
      <c r="M820" s="19">
        <v>23</v>
      </c>
      <c r="N820" s="19">
        <v>49</v>
      </c>
      <c r="O820" s="19" t="s">
        <v>1502</v>
      </c>
      <c r="P820" s="19">
        <v>4</v>
      </c>
      <c r="Q820" s="19" t="s">
        <v>1518</v>
      </c>
      <c r="R820" s="19"/>
      <c r="S820" s="19">
        <v>5000</v>
      </c>
      <c r="T820" s="19" t="s">
        <v>110</v>
      </c>
      <c r="U820" s="19"/>
      <c r="V820" s="19"/>
      <c r="W820" s="19"/>
      <c r="X820" s="19">
        <v>860</v>
      </c>
      <c r="Y820" s="19">
        <v>0</v>
      </c>
      <c r="Z820" s="19">
        <v>1</v>
      </c>
      <c r="AA820" s="19" t="s">
        <v>48</v>
      </c>
      <c r="AB820" s="19">
        <v>1</v>
      </c>
      <c r="AC820" s="19">
        <v>634272</v>
      </c>
      <c r="AD820" s="19">
        <v>12</v>
      </c>
      <c r="AE820" s="19"/>
      <c r="AF820" s="19"/>
      <c r="AG820" s="19"/>
      <c r="AH820" s="19">
        <v>117396</v>
      </c>
      <c r="AI820" s="19">
        <v>1</v>
      </c>
      <c r="AJ820" s="19"/>
      <c r="AK820" s="19"/>
      <c r="AL820" s="19"/>
      <c r="AM820" s="19"/>
      <c r="AN820" s="19"/>
      <c r="AO820" s="19">
        <v>2.38</v>
      </c>
      <c r="AP820" s="19" t="s">
        <v>1519</v>
      </c>
      <c r="AQ820" s="19" t="s">
        <v>1502</v>
      </c>
      <c r="AR820" s="19" t="s">
        <v>1540</v>
      </c>
      <c r="AS820" s="19" t="s">
        <v>1562</v>
      </c>
      <c r="AT820" s="19" t="s">
        <v>1563</v>
      </c>
      <c r="AU820" s="19" t="s">
        <v>1564</v>
      </c>
      <c r="AV820" s="19" t="s">
        <v>1565</v>
      </c>
      <c r="AW820" s="19">
        <v>2007</v>
      </c>
      <c r="AX820" s="19">
        <v>3</v>
      </c>
      <c r="AY820" s="19" t="s">
        <v>1566</v>
      </c>
      <c r="AZ820" s="19" t="s">
        <v>1567</v>
      </c>
      <c r="BA820" s="19">
        <v>2008</v>
      </c>
      <c r="BB820" t="str">
        <f>VLOOKUP(AC820,CTCwiretagcode!A$2:C$708,3,FALSE)</f>
        <v>SAM</v>
      </c>
      <c r="BC820" t="str">
        <f t="shared" si="25"/>
        <v>mix</v>
      </c>
      <c r="BD820">
        <f t="shared" si="26"/>
        <v>3</v>
      </c>
    </row>
    <row r="821" spans="1:56" x14ac:dyDescent="0.25">
      <c r="A821" s="19" t="s">
        <v>1501</v>
      </c>
      <c r="B821" s="19">
        <v>4.0999999999999996</v>
      </c>
      <c r="C821" s="19">
        <v>20140313</v>
      </c>
      <c r="D821" s="19" t="s">
        <v>41</v>
      </c>
      <c r="E821" s="19" t="s">
        <v>41</v>
      </c>
      <c r="F821" s="19">
        <v>2252922</v>
      </c>
      <c r="G821" s="19">
        <v>1</v>
      </c>
      <c r="H821" s="19">
        <v>2011</v>
      </c>
      <c r="I821" s="19">
        <v>20110822</v>
      </c>
      <c r="J821" s="19" t="s">
        <v>1501</v>
      </c>
      <c r="K821" s="19">
        <v>6</v>
      </c>
      <c r="L821" s="19">
        <v>35</v>
      </c>
      <c r="M821" s="19">
        <v>23</v>
      </c>
      <c r="N821" s="19">
        <v>49</v>
      </c>
      <c r="O821" s="19" t="s">
        <v>1502</v>
      </c>
      <c r="P821" s="19">
        <v>4</v>
      </c>
      <c r="Q821" s="19" t="s">
        <v>1518</v>
      </c>
      <c r="R821" s="19"/>
      <c r="S821" s="19">
        <v>5000</v>
      </c>
      <c r="T821" s="19" t="s">
        <v>110</v>
      </c>
      <c r="U821" s="19"/>
      <c r="V821" s="19"/>
      <c r="W821" s="19"/>
      <c r="X821" s="19">
        <v>850</v>
      </c>
      <c r="Y821" s="19">
        <v>0</v>
      </c>
      <c r="Z821" s="19">
        <v>1</v>
      </c>
      <c r="AA821" s="19" t="s">
        <v>48</v>
      </c>
      <c r="AB821" s="19">
        <v>1</v>
      </c>
      <c r="AC821" s="19">
        <v>634272</v>
      </c>
      <c r="AD821" s="19">
        <v>12</v>
      </c>
      <c r="AE821" s="19"/>
      <c r="AF821" s="19"/>
      <c r="AG821" s="19"/>
      <c r="AH821" s="19">
        <v>117396</v>
      </c>
      <c r="AI821" s="19">
        <v>1</v>
      </c>
      <c r="AJ821" s="19"/>
      <c r="AK821" s="19"/>
      <c r="AL821" s="19"/>
      <c r="AM821" s="19"/>
      <c r="AN821" s="19"/>
      <c r="AO821" s="19">
        <v>2.38</v>
      </c>
      <c r="AP821" s="19" t="s">
        <v>1519</v>
      </c>
      <c r="AQ821" s="19" t="s">
        <v>1502</v>
      </c>
      <c r="AR821" s="19" t="s">
        <v>1540</v>
      </c>
      <c r="AS821" s="19" t="s">
        <v>1562</v>
      </c>
      <c r="AT821" s="19" t="s">
        <v>1563</v>
      </c>
      <c r="AU821" s="19" t="s">
        <v>1564</v>
      </c>
      <c r="AV821" s="19" t="s">
        <v>1565</v>
      </c>
      <c r="AW821" s="19">
        <v>2007</v>
      </c>
      <c r="AX821" s="19">
        <v>3</v>
      </c>
      <c r="AY821" s="19" t="s">
        <v>1566</v>
      </c>
      <c r="AZ821" s="19" t="s">
        <v>1567</v>
      </c>
      <c r="BA821" s="19">
        <v>2008</v>
      </c>
      <c r="BB821" t="str">
        <f>VLOOKUP(AC821,CTCwiretagcode!A$2:C$708,3,FALSE)</f>
        <v>SAM</v>
      </c>
      <c r="BC821" t="str">
        <f t="shared" si="25"/>
        <v>mix</v>
      </c>
      <c r="BD821">
        <f t="shared" si="26"/>
        <v>3</v>
      </c>
    </row>
    <row r="822" spans="1:56" x14ac:dyDescent="0.25">
      <c r="A822" s="19" t="s">
        <v>1501</v>
      </c>
      <c r="B822" s="19">
        <v>4.0999999999999996</v>
      </c>
      <c r="C822" s="19">
        <v>20140313</v>
      </c>
      <c r="D822" s="19" t="s">
        <v>41</v>
      </c>
      <c r="E822" s="19" t="s">
        <v>41</v>
      </c>
      <c r="F822" s="19">
        <v>2252923</v>
      </c>
      <c r="G822" s="19">
        <v>1</v>
      </c>
      <c r="H822" s="19">
        <v>2011</v>
      </c>
      <c r="I822" s="19">
        <v>20110822</v>
      </c>
      <c r="J822" s="19" t="s">
        <v>1501</v>
      </c>
      <c r="K822" s="19">
        <v>6</v>
      </c>
      <c r="L822" s="19">
        <v>35</v>
      </c>
      <c r="M822" s="19">
        <v>23</v>
      </c>
      <c r="N822" s="19">
        <v>49</v>
      </c>
      <c r="O822" s="19" t="s">
        <v>1502</v>
      </c>
      <c r="P822" s="19">
        <v>4</v>
      </c>
      <c r="Q822" s="19" t="s">
        <v>1518</v>
      </c>
      <c r="R822" s="19"/>
      <c r="S822" s="19">
        <v>5000</v>
      </c>
      <c r="T822" s="19" t="s">
        <v>110</v>
      </c>
      <c r="U822" s="19"/>
      <c r="V822" s="19"/>
      <c r="W822" s="19"/>
      <c r="X822" s="19">
        <v>820</v>
      </c>
      <c r="Y822" s="19">
        <v>0</v>
      </c>
      <c r="Z822" s="19">
        <v>1</v>
      </c>
      <c r="AA822" s="19" t="s">
        <v>48</v>
      </c>
      <c r="AB822" s="19">
        <v>1</v>
      </c>
      <c r="AC822" s="19">
        <v>634272</v>
      </c>
      <c r="AD822" s="19">
        <v>12</v>
      </c>
      <c r="AE822" s="19"/>
      <c r="AF822" s="19"/>
      <c r="AG822" s="19"/>
      <c r="AH822" s="19">
        <v>117396</v>
      </c>
      <c r="AI822" s="19">
        <v>1</v>
      </c>
      <c r="AJ822" s="19"/>
      <c r="AK822" s="19"/>
      <c r="AL822" s="19"/>
      <c r="AM822" s="19"/>
      <c r="AN822" s="19"/>
      <c r="AO822" s="19">
        <v>2.38</v>
      </c>
      <c r="AP822" s="19" t="s">
        <v>1519</v>
      </c>
      <c r="AQ822" s="19" t="s">
        <v>1502</v>
      </c>
      <c r="AR822" s="19" t="s">
        <v>1540</v>
      </c>
      <c r="AS822" s="19" t="s">
        <v>1562</v>
      </c>
      <c r="AT822" s="19" t="s">
        <v>1563</v>
      </c>
      <c r="AU822" s="19" t="s">
        <v>1564</v>
      </c>
      <c r="AV822" s="19" t="s">
        <v>1565</v>
      </c>
      <c r="AW822" s="19">
        <v>2007</v>
      </c>
      <c r="AX822" s="19">
        <v>3</v>
      </c>
      <c r="AY822" s="19" t="s">
        <v>1566</v>
      </c>
      <c r="AZ822" s="19" t="s">
        <v>1567</v>
      </c>
      <c r="BA822" s="19">
        <v>2008</v>
      </c>
      <c r="BB822" t="str">
        <f>VLOOKUP(AC822,CTCwiretagcode!A$2:C$708,3,FALSE)</f>
        <v>SAM</v>
      </c>
      <c r="BC822" t="str">
        <f t="shared" si="25"/>
        <v>mix</v>
      </c>
      <c r="BD822">
        <f t="shared" si="26"/>
        <v>3</v>
      </c>
    </row>
    <row r="823" spans="1:56" x14ac:dyDescent="0.25">
      <c r="A823" s="19" t="s">
        <v>1501</v>
      </c>
      <c r="B823" s="19">
        <v>4.0999999999999996</v>
      </c>
      <c r="C823" s="19">
        <v>20140313</v>
      </c>
      <c r="D823" s="19" t="s">
        <v>41</v>
      </c>
      <c r="E823" s="19" t="s">
        <v>41</v>
      </c>
      <c r="F823" s="19">
        <v>2252929</v>
      </c>
      <c r="G823" s="19">
        <v>1</v>
      </c>
      <c r="H823" s="19">
        <v>2011</v>
      </c>
      <c r="I823" s="19">
        <v>20110822</v>
      </c>
      <c r="J823" s="19" t="s">
        <v>1501</v>
      </c>
      <c r="K823" s="19">
        <v>6</v>
      </c>
      <c r="L823" s="19">
        <v>35</v>
      </c>
      <c r="M823" s="19">
        <v>23</v>
      </c>
      <c r="N823" s="19">
        <v>49</v>
      </c>
      <c r="O823" s="19" t="s">
        <v>1502</v>
      </c>
      <c r="P823" s="19">
        <v>4</v>
      </c>
      <c r="Q823" s="19" t="s">
        <v>1518</v>
      </c>
      <c r="R823" s="19"/>
      <c r="S823" s="19">
        <v>5000</v>
      </c>
      <c r="T823" s="19" t="s">
        <v>45</v>
      </c>
      <c r="U823" s="19"/>
      <c r="V823" s="19"/>
      <c r="W823" s="19"/>
      <c r="X823" s="19">
        <v>750</v>
      </c>
      <c r="Y823" s="19">
        <v>0</v>
      </c>
      <c r="Z823" s="19">
        <v>1</v>
      </c>
      <c r="AA823" s="19" t="s">
        <v>48</v>
      </c>
      <c r="AB823" s="19">
        <v>1</v>
      </c>
      <c r="AC823" s="19">
        <v>634272</v>
      </c>
      <c r="AD823" s="19">
        <v>12</v>
      </c>
      <c r="AE823" s="19"/>
      <c r="AF823" s="19"/>
      <c r="AG823" s="19"/>
      <c r="AH823" s="19">
        <v>117396</v>
      </c>
      <c r="AI823" s="19">
        <v>1</v>
      </c>
      <c r="AJ823" s="19"/>
      <c r="AK823" s="19"/>
      <c r="AL823" s="19"/>
      <c r="AM823" s="19"/>
      <c r="AN823" s="19"/>
      <c r="AO823" s="19">
        <v>2.38</v>
      </c>
      <c r="AP823" s="19" t="s">
        <v>1519</v>
      </c>
      <c r="AQ823" s="19" t="s">
        <v>1502</v>
      </c>
      <c r="AR823" s="19" t="s">
        <v>1540</v>
      </c>
      <c r="AS823" s="19" t="s">
        <v>1562</v>
      </c>
      <c r="AT823" s="19" t="s">
        <v>1563</v>
      </c>
      <c r="AU823" s="19" t="s">
        <v>1564</v>
      </c>
      <c r="AV823" s="19" t="s">
        <v>1565</v>
      </c>
      <c r="AW823" s="19">
        <v>2007</v>
      </c>
      <c r="AX823" s="19">
        <v>3</v>
      </c>
      <c r="AY823" s="19" t="s">
        <v>1566</v>
      </c>
      <c r="AZ823" s="19" t="s">
        <v>1567</v>
      </c>
      <c r="BA823" s="19">
        <v>2008</v>
      </c>
      <c r="BB823" t="str">
        <f>VLOOKUP(AC823,CTCwiretagcode!A$2:C$708,3,FALSE)</f>
        <v>SAM</v>
      </c>
      <c r="BC823" t="str">
        <f t="shared" si="25"/>
        <v>mix</v>
      </c>
      <c r="BD823">
        <f t="shared" si="26"/>
        <v>3</v>
      </c>
    </row>
    <row r="824" spans="1:56" x14ac:dyDescent="0.25">
      <c r="A824" s="19" t="s">
        <v>1501</v>
      </c>
      <c r="B824" s="19">
        <v>4.0999999999999996</v>
      </c>
      <c r="C824" s="19">
        <v>20140313</v>
      </c>
      <c r="D824" s="19" t="s">
        <v>41</v>
      </c>
      <c r="E824" s="19" t="s">
        <v>41</v>
      </c>
      <c r="F824" s="19">
        <v>2252931</v>
      </c>
      <c r="G824" s="19">
        <v>1</v>
      </c>
      <c r="H824" s="19">
        <v>2011</v>
      </c>
      <c r="I824" s="19">
        <v>20110822</v>
      </c>
      <c r="J824" s="19" t="s">
        <v>1501</v>
      </c>
      <c r="K824" s="19">
        <v>6</v>
      </c>
      <c r="L824" s="19">
        <v>35</v>
      </c>
      <c r="M824" s="19">
        <v>23</v>
      </c>
      <c r="N824" s="19">
        <v>49</v>
      </c>
      <c r="O824" s="19" t="s">
        <v>1502</v>
      </c>
      <c r="P824" s="19">
        <v>4</v>
      </c>
      <c r="Q824" s="19" t="s">
        <v>1518</v>
      </c>
      <c r="R824" s="19"/>
      <c r="S824" s="19">
        <v>5000</v>
      </c>
      <c r="T824" s="19" t="s">
        <v>110</v>
      </c>
      <c r="U824" s="19"/>
      <c r="V824" s="19"/>
      <c r="W824" s="19"/>
      <c r="X824" s="19">
        <v>820</v>
      </c>
      <c r="Y824" s="19">
        <v>0</v>
      </c>
      <c r="Z824" s="19">
        <v>1</v>
      </c>
      <c r="AA824" s="19" t="s">
        <v>48</v>
      </c>
      <c r="AB824" s="19">
        <v>1</v>
      </c>
      <c r="AC824" s="19">
        <v>634272</v>
      </c>
      <c r="AD824" s="19">
        <v>12</v>
      </c>
      <c r="AE824" s="19"/>
      <c r="AF824" s="19"/>
      <c r="AG824" s="19"/>
      <c r="AH824" s="19">
        <v>117396</v>
      </c>
      <c r="AI824" s="19">
        <v>1</v>
      </c>
      <c r="AJ824" s="19"/>
      <c r="AK824" s="19"/>
      <c r="AL824" s="19"/>
      <c r="AM824" s="19"/>
      <c r="AN824" s="19"/>
      <c r="AO824" s="19">
        <v>2.38</v>
      </c>
      <c r="AP824" s="19" t="s">
        <v>1519</v>
      </c>
      <c r="AQ824" s="19" t="s">
        <v>1502</v>
      </c>
      <c r="AR824" s="19" t="s">
        <v>1540</v>
      </c>
      <c r="AS824" s="19" t="s">
        <v>1562</v>
      </c>
      <c r="AT824" s="19" t="s">
        <v>1563</v>
      </c>
      <c r="AU824" s="19" t="s">
        <v>1564</v>
      </c>
      <c r="AV824" s="19" t="s">
        <v>1565</v>
      </c>
      <c r="AW824" s="19">
        <v>2007</v>
      </c>
      <c r="AX824" s="19">
        <v>3</v>
      </c>
      <c r="AY824" s="19" t="s">
        <v>1566</v>
      </c>
      <c r="AZ824" s="19" t="s">
        <v>1567</v>
      </c>
      <c r="BA824" s="19">
        <v>2008</v>
      </c>
      <c r="BB824" t="str">
        <f>VLOOKUP(AC824,CTCwiretagcode!A$2:C$708,3,FALSE)</f>
        <v>SAM</v>
      </c>
      <c r="BC824" t="str">
        <f t="shared" si="25"/>
        <v>mix</v>
      </c>
      <c r="BD824">
        <f t="shared" si="26"/>
        <v>3</v>
      </c>
    </row>
    <row r="825" spans="1:56" x14ac:dyDescent="0.25">
      <c r="A825" s="19" t="s">
        <v>1501</v>
      </c>
      <c r="B825" s="19">
        <v>4.0999999999999996</v>
      </c>
      <c r="C825" s="19">
        <v>20140313</v>
      </c>
      <c r="D825" s="19" t="s">
        <v>41</v>
      </c>
      <c r="E825" s="19" t="s">
        <v>41</v>
      </c>
      <c r="F825" s="19">
        <v>2252932</v>
      </c>
      <c r="G825" s="19">
        <v>1</v>
      </c>
      <c r="H825" s="19">
        <v>2011</v>
      </c>
      <c r="I825" s="19">
        <v>20110822</v>
      </c>
      <c r="J825" s="19" t="s">
        <v>1501</v>
      </c>
      <c r="K825" s="19">
        <v>6</v>
      </c>
      <c r="L825" s="19">
        <v>35</v>
      </c>
      <c r="M825" s="19">
        <v>23</v>
      </c>
      <c r="N825" s="19">
        <v>49</v>
      </c>
      <c r="O825" s="19" t="s">
        <v>1502</v>
      </c>
      <c r="P825" s="19">
        <v>4</v>
      </c>
      <c r="Q825" s="19" t="s">
        <v>1518</v>
      </c>
      <c r="R825" s="19"/>
      <c r="S825" s="19">
        <v>5000</v>
      </c>
      <c r="T825" s="19" t="s">
        <v>45</v>
      </c>
      <c r="U825" s="19"/>
      <c r="V825" s="19"/>
      <c r="W825" s="19"/>
      <c r="X825" s="19">
        <v>890</v>
      </c>
      <c r="Y825" s="19">
        <v>0</v>
      </c>
      <c r="Z825" s="19">
        <v>1</v>
      </c>
      <c r="AA825" s="19" t="s">
        <v>48</v>
      </c>
      <c r="AB825" s="19">
        <v>1</v>
      </c>
      <c r="AC825" s="19">
        <v>634272</v>
      </c>
      <c r="AD825" s="19">
        <v>12</v>
      </c>
      <c r="AE825" s="19"/>
      <c r="AF825" s="19"/>
      <c r="AG825" s="19"/>
      <c r="AH825" s="19">
        <v>117396</v>
      </c>
      <c r="AI825" s="19">
        <v>1</v>
      </c>
      <c r="AJ825" s="19"/>
      <c r="AK825" s="19"/>
      <c r="AL825" s="19"/>
      <c r="AM825" s="19"/>
      <c r="AN825" s="19"/>
      <c r="AO825" s="19">
        <v>2.38</v>
      </c>
      <c r="AP825" s="19" t="s">
        <v>1519</v>
      </c>
      <c r="AQ825" s="19" t="s">
        <v>1502</v>
      </c>
      <c r="AR825" s="19" t="s">
        <v>1540</v>
      </c>
      <c r="AS825" s="19" t="s">
        <v>1562</v>
      </c>
      <c r="AT825" s="19" t="s">
        <v>1563</v>
      </c>
      <c r="AU825" s="19" t="s">
        <v>1564</v>
      </c>
      <c r="AV825" s="19" t="s">
        <v>1565</v>
      </c>
      <c r="AW825" s="19">
        <v>2007</v>
      </c>
      <c r="AX825" s="19">
        <v>3</v>
      </c>
      <c r="AY825" s="19" t="s">
        <v>1566</v>
      </c>
      <c r="AZ825" s="19" t="s">
        <v>1567</v>
      </c>
      <c r="BA825" s="19">
        <v>2008</v>
      </c>
      <c r="BB825" t="str">
        <f>VLOOKUP(AC825,CTCwiretagcode!A$2:C$708,3,FALSE)</f>
        <v>SAM</v>
      </c>
      <c r="BC825" t="str">
        <f t="shared" si="25"/>
        <v>mix</v>
      </c>
      <c r="BD825">
        <f t="shared" si="26"/>
        <v>3</v>
      </c>
    </row>
    <row r="826" spans="1:56" x14ac:dyDescent="0.25">
      <c r="A826" s="19" t="s">
        <v>1501</v>
      </c>
      <c r="B826" s="19">
        <v>4.0999999999999996</v>
      </c>
      <c r="C826" s="19">
        <v>20140313</v>
      </c>
      <c r="D826" s="19" t="s">
        <v>41</v>
      </c>
      <c r="E826" s="19" t="s">
        <v>41</v>
      </c>
      <c r="F826" s="19">
        <v>2252933</v>
      </c>
      <c r="G826" s="19">
        <v>1</v>
      </c>
      <c r="H826" s="19">
        <v>2011</v>
      </c>
      <c r="I826" s="19">
        <v>20110822</v>
      </c>
      <c r="J826" s="19" t="s">
        <v>1501</v>
      </c>
      <c r="K826" s="19">
        <v>6</v>
      </c>
      <c r="L826" s="19">
        <v>35</v>
      </c>
      <c r="M826" s="19">
        <v>23</v>
      </c>
      <c r="N826" s="19">
        <v>49</v>
      </c>
      <c r="O826" s="19" t="s">
        <v>1502</v>
      </c>
      <c r="P826" s="19">
        <v>4</v>
      </c>
      <c r="Q826" s="19" t="s">
        <v>1518</v>
      </c>
      <c r="R826" s="19"/>
      <c r="S826" s="19">
        <v>5000</v>
      </c>
      <c r="T826" s="19" t="s">
        <v>110</v>
      </c>
      <c r="U826" s="19"/>
      <c r="V826" s="19"/>
      <c r="W826" s="19"/>
      <c r="X826" s="19">
        <v>830</v>
      </c>
      <c r="Y826" s="19">
        <v>0</v>
      </c>
      <c r="Z826" s="19">
        <v>1</v>
      </c>
      <c r="AA826" s="19" t="s">
        <v>48</v>
      </c>
      <c r="AB826" s="19">
        <v>1</v>
      </c>
      <c r="AC826" s="19">
        <v>634272</v>
      </c>
      <c r="AD826" s="19">
        <v>12</v>
      </c>
      <c r="AE826" s="19"/>
      <c r="AF826" s="19"/>
      <c r="AG826" s="19"/>
      <c r="AH826" s="19">
        <v>117396</v>
      </c>
      <c r="AI826" s="19">
        <v>1</v>
      </c>
      <c r="AJ826" s="19"/>
      <c r="AK826" s="19"/>
      <c r="AL826" s="19"/>
      <c r="AM826" s="19"/>
      <c r="AN826" s="19"/>
      <c r="AO826" s="19">
        <v>2.38</v>
      </c>
      <c r="AP826" s="19" t="s">
        <v>1519</v>
      </c>
      <c r="AQ826" s="19" t="s">
        <v>1502</v>
      </c>
      <c r="AR826" s="19" t="s">
        <v>1540</v>
      </c>
      <c r="AS826" s="19" t="s">
        <v>1562</v>
      </c>
      <c r="AT826" s="19" t="s">
        <v>1563</v>
      </c>
      <c r="AU826" s="19" t="s">
        <v>1564</v>
      </c>
      <c r="AV826" s="19" t="s">
        <v>1565</v>
      </c>
      <c r="AW826" s="19">
        <v>2007</v>
      </c>
      <c r="AX826" s="19">
        <v>3</v>
      </c>
      <c r="AY826" s="19" t="s">
        <v>1566</v>
      </c>
      <c r="AZ826" s="19" t="s">
        <v>1567</v>
      </c>
      <c r="BA826" s="19">
        <v>2008</v>
      </c>
      <c r="BB826" t="str">
        <f>VLOOKUP(AC826,CTCwiretagcode!A$2:C$708,3,FALSE)</f>
        <v>SAM</v>
      </c>
      <c r="BC826" t="str">
        <f t="shared" si="25"/>
        <v>mix</v>
      </c>
      <c r="BD826">
        <f t="shared" si="26"/>
        <v>3</v>
      </c>
    </row>
    <row r="827" spans="1:56" x14ac:dyDescent="0.25">
      <c r="A827" s="19" t="s">
        <v>1501</v>
      </c>
      <c r="B827" s="19">
        <v>4.0999999999999996</v>
      </c>
      <c r="C827" s="19">
        <v>20140313</v>
      </c>
      <c r="D827" s="19" t="s">
        <v>41</v>
      </c>
      <c r="E827" s="19" t="s">
        <v>41</v>
      </c>
      <c r="F827" s="19">
        <v>2252935</v>
      </c>
      <c r="G827" s="19">
        <v>1</v>
      </c>
      <c r="H827" s="19">
        <v>2011</v>
      </c>
      <c r="I827" s="19">
        <v>20110822</v>
      </c>
      <c r="J827" s="19" t="s">
        <v>1501</v>
      </c>
      <c r="K827" s="19">
        <v>6</v>
      </c>
      <c r="L827" s="19">
        <v>35</v>
      </c>
      <c r="M827" s="19">
        <v>23</v>
      </c>
      <c r="N827" s="19">
        <v>49</v>
      </c>
      <c r="O827" s="19" t="s">
        <v>1502</v>
      </c>
      <c r="P827" s="19">
        <v>4</v>
      </c>
      <c r="Q827" s="19" t="s">
        <v>1518</v>
      </c>
      <c r="R827" s="19"/>
      <c r="S827" s="19">
        <v>5000</v>
      </c>
      <c r="T827" s="19" t="s">
        <v>45</v>
      </c>
      <c r="U827" s="19"/>
      <c r="V827" s="19"/>
      <c r="W827" s="19"/>
      <c r="X827" s="19">
        <v>780</v>
      </c>
      <c r="Y827" s="19">
        <v>0</v>
      </c>
      <c r="Z827" s="19">
        <v>1</v>
      </c>
      <c r="AA827" s="19" t="s">
        <v>48</v>
      </c>
      <c r="AB827" s="19">
        <v>1</v>
      </c>
      <c r="AC827" s="19">
        <v>634272</v>
      </c>
      <c r="AD827" s="19">
        <v>12</v>
      </c>
      <c r="AE827" s="19"/>
      <c r="AF827" s="19"/>
      <c r="AG827" s="19"/>
      <c r="AH827" s="19">
        <v>117396</v>
      </c>
      <c r="AI827" s="19">
        <v>1</v>
      </c>
      <c r="AJ827" s="19"/>
      <c r="AK827" s="19"/>
      <c r="AL827" s="19"/>
      <c r="AM827" s="19"/>
      <c r="AN827" s="19"/>
      <c r="AO827" s="19">
        <v>2.38</v>
      </c>
      <c r="AP827" s="19" t="s">
        <v>1519</v>
      </c>
      <c r="AQ827" s="19" t="s">
        <v>1502</v>
      </c>
      <c r="AR827" s="19" t="s">
        <v>1540</v>
      </c>
      <c r="AS827" s="19" t="s">
        <v>1562</v>
      </c>
      <c r="AT827" s="19" t="s">
        <v>1563</v>
      </c>
      <c r="AU827" s="19" t="s">
        <v>1564</v>
      </c>
      <c r="AV827" s="19" t="s">
        <v>1565</v>
      </c>
      <c r="AW827" s="19">
        <v>2007</v>
      </c>
      <c r="AX827" s="19">
        <v>3</v>
      </c>
      <c r="AY827" s="19" t="s">
        <v>1566</v>
      </c>
      <c r="AZ827" s="19" t="s">
        <v>1567</v>
      </c>
      <c r="BA827" s="19">
        <v>2008</v>
      </c>
      <c r="BB827" t="str">
        <f>VLOOKUP(AC827,CTCwiretagcode!A$2:C$708,3,FALSE)</f>
        <v>SAM</v>
      </c>
      <c r="BC827" t="str">
        <f t="shared" si="25"/>
        <v>mix</v>
      </c>
      <c r="BD827">
        <f t="shared" si="26"/>
        <v>3</v>
      </c>
    </row>
    <row r="828" spans="1:56" x14ac:dyDescent="0.25">
      <c r="A828" s="19" t="s">
        <v>1501</v>
      </c>
      <c r="B828" s="19">
        <v>4.0999999999999996</v>
      </c>
      <c r="C828" s="19">
        <v>20140313</v>
      </c>
      <c r="D828" s="19" t="s">
        <v>41</v>
      </c>
      <c r="E828" s="19" t="s">
        <v>41</v>
      </c>
      <c r="F828" s="19">
        <v>2233016</v>
      </c>
      <c r="G828" s="19">
        <v>1</v>
      </c>
      <c r="H828" s="19">
        <v>2011</v>
      </c>
      <c r="I828" s="19">
        <v>20110822</v>
      </c>
      <c r="J828" s="19" t="s">
        <v>1501</v>
      </c>
      <c r="K828" s="19">
        <v>6</v>
      </c>
      <c r="L828" s="19">
        <v>35</v>
      </c>
      <c r="M828" s="19">
        <v>23</v>
      </c>
      <c r="N828" s="19">
        <v>14</v>
      </c>
      <c r="O828" s="19" t="s">
        <v>1502</v>
      </c>
      <c r="P828" s="19">
        <v>4</v>
      </c>
      <c r="Q828" s="19" t="s">
        <v>1518</v>
      </c>
      <c r="R828" s="19"/>
      <c r="S828" s="19">
        <v>5000</v>
      </c>
      <c r="T828" s="19" t="s">
        <v>110</v>
      </c>
      <c r="U828" s="19"/>
      <c r="V828" s="19"/>
      <c r="W828" s="19"/>
      <c r="X828" s="19">
        <v>880</v>
      </c>
      <c r="Y828" s="19">
        <v>0</v>
      </c>
      <c r="Z828" s="19">
        <v>1</v>
      </c>
      <c r="AA828" s="19" t="s">
        <v>48</v>
      </c>
      <c r="AB828" s="19">
        <v>1</v>
      </c>
      <c r="AC828" s="19">
        <v>634272</v>
      </c>
      <c r="AD828" s="19">
        <v>12</v>
      </c>
      <c r="AE828" s="19"/>
      <c r="AF828" s="19"/>
      <c r="AG828" s="19"/>
      <c r="AH828" s="19">
        <v>117396</v>
      </c>
      <c r="AI828" s="19">
        <v>1</v>
      </c>
      <c r="AJ828" s="19"/>
      <c r="AK828" s="19"/>
      <c r="AL828" s="19"/>
      <c r="AM828" s="19"/>
      <c r="AN828" s="19"/>
      <c r="AO828" s="19">
        <v>2.38</v>
      </c>
      <c r="AP828" s="19" t="s">
        <v>1519</v>
      </c>
      <c r="AQ828" s="19" t="s">
        <v>1502</v>
      </c>
      <c r="AR828" s="19" t="s">
        <v>1540</v>
      </c>
      <c r="AS828" s="19" t="s">
        <v>1562</v>
      </c>
      <c r="AT828" s="19" t="s">
        <v>1563</v>
      </c>
      <c r="AU828" s="19" t="s">
        <v>1564</v>
      </c>
      <c r="AV828" s="19" t="s">
        <v>1565</v>
      </c>
      <c r="AW828" s="19">
        <v>2007</v>
      </c>
      <c r="AX828" s="19">
        <v>3</v>
      </c>
      <c r="AY828" s="19" t="s">
        <v>1566</v>
      </c>
      <c r="AZ828" s="19" t="s">
        <v>1567</v>
      </c>
      <c r="BA828" s="19">
        <v>2008</v>
      </c>
      <c r="BB828" t="str">
        <f>VLOOKUP(AC828,CTCwiretagcode!A$2:C$708,3,FALSE)</f>
        <v>SAM</v>
      </c>
      <c r="BC828" t="str">
        <f t="shared" si="25"/>
        <v>NT</v>
      </c>
      <c r="BD828">
        <f t="shared" si="26"/>
        <v>3</v>
      </c>
    </row>
    <row r="829" spans="1:56" x14ac:dyDescent="0.25">
      <c r="A829" s="19" t="s">
        <v>1501</v>
      </c>
      <c r="B829" s="19">
        <v>4.0999999999999996</v>
      </c>
      <c r="C829" s="19">
        <v>20140313</v>
      </c>
      <c r="D829" s="19" t="s">
        <v>41</v>
      </c>
      <c r="E829" s="19" t="s">
        <v>41</v>
      </c>
      <c r="F829" s="19">
        <v>2233018</v>
      </c>
      <c r="G829" s="19">
        <v>1</v>
      </c>
      <c r="H829" s="19">
        <v>2011</v>
      </c>
      <c r="I829" s="19">
        <v>20110822</v>
      </c>
      <c r="J829" s="19" t="s">
        <v>1501</v>
      </c>
      <c r="K829" s="19">
        <v>6</v>
      </c>
      <c r="L829" s="19">
        <v>35</v>
      </c>
      <c r="M829" s="19">
        <v>23</v>
      </c>
      <c r="N829" s="19">
        <v>14</v>
      </c>
      <c r="O829" s="19" t="s">
        <v>1502</v>
      </c>
      <c r="P829" s="19">
        <v>4</v>
      </c>
      <c r="Q829" s="19" t="s">
        <v>1518</v>
      </c>
      <c r="R829" s="19"/>
      <c r="S829" s="19">
        <v>5000</v>
      </c>
      <c r="T829" s="19" t="s">
        <v>110</v>
      </c>
      <c r="U829" s="19"/>
      <c r="V829" s="19"/>
      <c r="W829" s="19"/>
      <c r="X829" s="19">
        <v>800</v>
      </c>
      <c r="Y829" s="19">
        <v>0</v>
      </c>
      <c r="Z829" s="19">
        <v>1</v>
      </c>
      <c r="AA829" s="19" t="s">
        <v>48</v>
      </c>
      <c r="AB829" s="19">
        <v>1</v>
      </c>
      <c r="AC829" s="19">
        <v>634272</v>
      </c>
      <c r="AD829" s="19">
        <v>12</v>
      </c>
      <c r="AE829" s="19"/>
      <c r="AF829" s="19"/>
      <c r="AG829" s="19"/>
      <c r="AH829" s="19">
        <v>117396</v>
      </c>
      <c r="AI829" s="19">
        <v>1</v>
      </c>
      <c r="AJ829" s="19"/>
      <c r="AK829" s="19"/>
      <c r="AL829" s="19"/>
      <c r="AM829" s="19"/>
      <c r="AN829" s="19"/>
      <c r="AO829" s="19">
        <v>2.38</v>
      </c>
      <c r="AP829" s="19" t="s">
        <v>1519</v>
      </c>
      <c r="AQ829" s="19" t="s">
        <v>1502</v>
      </c>
      <c r="AR829" s="19" t="s">
        <v>1540</v>
      </c>
      <c r="AS829" s="19" t="s">
        <v>1562</v>
      </c>
      <c r="AT829" s="19" t="s">
        <v>1563</v>
      </c>
      <c r="AU829" s="19" t="s">
        <v>1564</v>
      </c>
      <c r="AV829" s="19" t="s">
        <v>1565</v>
      </c>
      <c r="AW829" s="19">
        <v>2007</v>
      </c>
      <c r="AX829" s="19">
        <v>3</v>
      </c>
      <c r="AY829" s="19" t="s">
        <v>1566</v>
      </c>
      <c r="AZ829" s="19" t="s">
        <v>1567</v>
      </c>
      <c r="BA829" s="19">
        <v>2008</v>
      </c>
      <c r="BB829" t="str">
        <f>VLOOKUP(AC829,CTCwiretagcode!A$2:C$708,3,FALSE)</f>
        <v>SAM</v>
      </c>
      <c r="BC829" t="str">
        <f t="shared" si="25"/>
        <v>NT</v>
      </c>
      <c r="BD829">
        <f t="shared" si="26"/>
        <v>3</v>
      </c>
    </row>
    <row r="830" spans="1:56" x14ac:dyDescent="0.25">
      <c r="A830" s="19" t="s">
        <v>1501</v>
      </c>
      <c r="B830" s="19">
        <v>4.0999999999999996</v>
      </c>
      <c r="C830" s="19">
        <v>20140313</v>
      </c>
      <c r="D830" s="19" t="s">
        <v>41</v>
      </c>
      <c r="E830" s="19" t="s">
        <v>41</v>
      </c>
      <c r="F830" s="19">
        <v>2233022</v>
      </c>
      <c r="G830" s="19">
        <v>1</v>
      </c>
      <c r="H830" s="19">
        <v>2011</v>
      </c>
      <c r="I830" s="19">
        <v>20110822</v>
      </c>
      <c r="J830" s="19" t="s">
        <v>1501</v>
      </c>
      <c r="K830" s="19">
        <v>6</v>
      </c>
      <c r="L830" s="19">
        <v>35</v>
      </c>
      <c r="M830" s="19">
        <v>23</v>
      </c>
      <c r="N830" s="19">
        <v>14</v>
      </c>
      <c r="O830" s="19" t="s">
        <v>1502</v>
      </c>
      <c r="P830" s="19">
        <v>4</v>
      </c>
      <c r="Q830" s="19" t="s">
        <v>1518</v>
      </c>
      <c r="R830" s="19"/>
      <c r="S830" s="19">
        <v>5000</v>
      </c>
      <c r="T830" s="19" t="s">
        <v>45</v>
      </c>
      <c r="U830" s="19"/>
      <c r="V830" s="19"/>
      <c r="W830" s="19"/>
      <c r="X830" s="19">
        <v>780</v>
      </c>
      <c r="Y830" s="19">
        <v>0</v>
      </c>
      <c r="Z830" s="19">
        <v>1</v>
      </c>
      <c r="AA830" s="19" t="s">
        <v>48</v>
      </c>
      <c r="AB830" s="19">
        <v>1</v>
      </c>
      <c r="AC830" s="19">
        <v>634272</v>
      </c>
      <c r="AD830" s="19">
        <v>12</v>
      </c>
      <c r="AE830" s="19"/>
      <c r="AF830" s="19"/>
      <c r="AG830" s="19"/>
      <c r="AH830" s="19">
        <v>117396</v>
      </c>
      <c r="AI830" s="19">
        <v>1</v>
      </c>
      <c r="AJ830" s="19"/>
      <c r="AK830" s="19"/>
      <c r="AL830" s="19"/>
      <c r="AM830" s="19"/>
      <c r="AN830" s="19"/>
      <c r="AO830" s="19">
        <v>2.38</v>
      </c>
      <c r="AP830" s="19" t="s">
        <v>1519</v>
      </c>
      <c r="AQ830" s="19" t="s">
        <v>1502</v>
      </c>
      <c r="AR830" s="19" t="s">
        <v>1540</v>
      </c>
      <c r="AS830" s="19" t="s">
        <v>1562</v>
      </c>
      <c r="AT830" s="19" t="s">
        <v>1563</v>
      </c>
      <c r="AU830" s="19" t="s">
        <v>1564</v>
      </c>
      <c r="AV830" s="19" t="s">
        <v>1565</v>
      </c>
      <c r="AW830" s="19">
        <v>2007</v>
      </c>
      <c r="AX830" s="19">
        <v>3</v>
      </c>
      <c r="AY830" s="19" t="s">
        <v>1566</v>
      </c>
      <c r="AZ830" s="19" t="s">
        <v>1567</v>
      </c>
      <c r="BA830" s="19">
        <v>2008</v>
      </c>
      <c r="BB830" t="str">
        <f>VLOOKUP(AC830,CTCwiretagcode!A$2:C$708,3,FALSE)</f>
        <v>SAM</v>
      </c>
      <c r="BC830" t="str">
        <f t="shared" si="25"/>
        <v>NT</v>
      </c>
      <c r="BD830">
        <f t="shared" si="26"/>
        <v>3</v>
      </c>
    </row>
    <row r="831" spans="1:56" x14ac:dyDescent="0.25">
      <c r="A831" s="19" t="s">
        <v>1501</v>
      </c>
      <c r="B831" s="19">
        <v>4.0999999999999996</v>
      </c>
      <c r="C831" s="19">
        <v>20140313</v>
      </c>
      <c r="D831" s="19" t="s">
        <v>41</v>
      </c>
      <c r="E831" s="19" t="s">
        <v>41</v>
      </c>
      <c r="F831" s="19">
        <v>2232938</v>
      </c>
      <c r="G831" s="19">
        <v>1</v>
      </c>
      <c r="H831" s="19">
        <v>2011</v>
      </c>
      <c r="I831" s="19">
        <v>20110825</v>
      </c>
      <c r="J831" s="19" t="s">
        <v>1501</v>
      </c>
      <c r="K831" s="19">
        <v>6</v>
      </c>
      <c r="L831" s="19">
        <v>35</v>
      </c>
      <c r="M831" s="19">
        <v>23</v>
      </c>
      <c r="N831" s="19">
        <v>17</v>
      </c>
      <c r="O831" s="19" t="s">
        <v>1502</v>
      </c>
      <c r="P831" s="19">
        <v>4</v>
      </c>
      <c r="Q831" s="19" t="s">
        <v>1518</v>
      </c>
      <c r="R831" s="19"/>
      <c r="S831" s="19">
        <v>5000</v>
      </c>
      <c r="T831" s="19" t="s">
        <v>45</v>
      </c>
      <c r="U831" s="19"/>
      <c r="V831" s="19"/>
      <c r="W831" s="19"/>
      <c r="X831" s="19">
        <v>990</v>
      </c>
      <c r="Y831" s="19">
        <v>0</v>
      </c>
      <c r="Z831" s="19">
        <v>1</v>
      </c>
      <c r="AA831" s="19" t="s">
        <v>48</v>
      </c>
      <c r="AB831" s="19">
        <v>1</v>
      </c>
      <c r="AC831" s="19">
        <v>634272</v>
      </c>
      <c r="AD831" s="19">
        <v>12</v>
      </c>
      <c r="AE831" s="19"/>
      <c r="AF831" s="19"/>
      <c r="AG831" s="19"/>
      <c r="AH831" s="19">
        <v>117396</v>
      </c>
      <c r="AI831" s="19">
        <v>1</v>
      </c>
      <c r="AJ831" s="19"/>
      <c r="AK831" s="19"/>
      <c r="AL831" s="19"/>
      <c r="AM831" s="19"/>
      <c r="AN831" s="19"/>
      <c r="AO831" s="19">
        <v>2.38</v>
      </c>
      <c r="AP831" s="19" t="s">
        <v>1519</v>
      </c>
      <c r="AQ831" s="19" t="s">
        <v>1502</v>
      </c>
      <c r="AR831" s="19" t="s">
        <v>1540</v>
      </c>
      <c r="AS831" s="19" t="s">
        <v>1562</v>
      </c>
      <c r="AT831" s="19" t="s">
        <v>1563</v>
      </c>
      <c r="AU831" s="19" t="s">
        <v>1564</v>
      </c>
      <c r="AV831" s="19" t="s">
        <v>1565</v>
      </c>
      <c r="AW831" s="19">
        <v>2007</v>
      </c>
      <c r="AX831" s="19">
        <v>3</v>
      </c>
      <c r="AY831" s="19" t="s">
        <v>1566</v>
      </c>
      <c r="AZ831" s="19" t="s">
        <v>1567</v>
      </c>
      <c r="BA831" s="19">
        <v>2008</v>
      </c>
      <c r="BB831" t="str">
        <f>VLOOKUP(AC831,CTCwiretagcode!A$2:C$708,3,FALSE)</f>
        <v>SAM</v>
      </c>
      <c r="BC831" t="str">
        <f t="shared" si="25"/>
        <v>Tr</v>
      </c>
      <c r="BD831">
        <f t="shared" si="26"/>
        <v>3</v>
      </c>
    </row>
    <row r="832" spans="1:56" x14ac:dyDescent="0.25">
      <c r="A832" s="19" t="s">
        <v>1501</v>
      </c>
      <c r="B832" s="19">
        <v>4.0999999999999996</v>
      </c>
      <c r="C832" s="19">
        <v>20140313</v>
      </c>
      <c r="D832" s="19" t="s">
        <v>41</v>
      </c>
      <c r="E832" s="19" t="s">
        <v>41</v>
      </c>
      <c r="F832" s="19">
        <v>2233758</v>
      </c>
      <c r="G832" s="19">
        <v>1</v>
      </c>
      <c r="H832" s="19">
        <v>2011</v>
      </c>
      <c r="I832" s="19">
        <v>20110826</v>
      </c>
      <c r="J832" s="19" t="s">
        <v>1501</v>
      </c>
      <c r="K832" s="19">
        <v>6</v>
      </c>
      <c r="L832" s="19">
        <v>35</v>
      </c>
      <c r="M832" s="19">
        <v>23</v>
      </c>
      <c r="N832" s="19">
        <v>17</v>
      </c>
      <c r="O832" s="19" t="s">
        <v>1502</v>
      </c>
      <c r="P832" s="19">
        <v>4</v>
      </c>
      <c r="Q832" s="19" t="s">
        <v>1518</v>
      </c>
      <c r="R832" s="19"/>
      <c r="S832" s="19">
        <v>5000</v>
      </c>
      <c r="T832" s="19" t="s">
        <v>45</v>
      </c>
      <c r="U832" s="19"/>
      <c r="V832" s="19"/>
      <c r="W832" s="19"/>
      <c r="X832" s="19">
        <v>800</v>
      </c>
      <c r="Y832" s="19">
        <v>0</v>
      </c>
      <c r="Z832" s="19">
        <v>1</v>
      </c>
      <c r="AA832" s="19" t="s">
        <v>48</v>
      </c>
      <c r="AB832" s="19">
        <v>1</v>
      </c>
      <c r="AC832" s="19">
        <v>634272</v>
      </c>
      <c r="AD832" s="19">
        <v>12</v>
      </c>
      <c r="AE832" s="19"/>
      <c r="AF832" s="19"/>
      <c r="AG832" s="19"/>
      <c r="AH832" s="19">
        <v>117396</v>
      </c>
      <c r="AI832" s="19">
        <v>1</v>
      </c>
      <c r="AJ832" s="19"/>
      <c r="AK832" s="19"/>
      <c r="AL832" s="19"/>
      <c r="AM832" s="19"/>
      <c r="AN832" s="19"/>
      <c r="AO832" s="19">
        <v>2.38</v>
      </c>
      <c r="AP832" s="19" t="s">
        <v>1519</v>
      </c>
      <c r="AQ832" s="19" t="s">
        <v>1502</v>
      </c>
      <c r="AR832" s="19" t="s">
        <v>1540</v>
      </c>
      <c r="AS832" s="19" t="s">
        <v>1562</v>
      </c>
      <c r="AT832" s="19" t="s">
        <v>1563</v>
      </c>
      <c r="AU832" s="19" t="s">
        <v>1564</v>
      </c>
      <c r="AV832" s="19" t="s">
        <v>1565</v>
      </c>
      <c r="AW832" s="19">
        <v>2007</v>
      </c>
      <c r="AX832" s="19">
        <v>3</v>
      </c>
      <c r="AY832" s="19" t="s">
        <v>1566</v>
      </c>
      <c r="AZ832" s="19" t="s">
        <v>1567</v>
      </c>
      <c r="BA832" s="19">
        <v>2008</v>
      </c>
      <c r="BB832" t="str">
        <f>VLOOKUP(AC832,CTCwiretagcode!A$2:C$708,3,FALSE)</f>
        <v>SAM</v>
      </c>
      <c r="BC832" t="str">
        <f t="shared" si="25"/>
        <v>Tr</v>
      </c>
      <c r="BD832">
        <f t="shared" si="26"/>
        <v>3</v>
      </c>
    </row>
    <row r="833" spans="1:56" x14ac:dyDescent="0.25">
      <c r="A833" s="19" t="s">
        <v>1501</v>
      </c>
      <c r="B833" s="19">
        <v>4.0999999999999996</v>
      </c>
      <c r="C833" s="19">
        <v>20140313</v>
      </c>
      <c r="D833" s="19" t="s">
        <v>41</v>
      </c>
      <c r="E833" s="19" t="s">
        <v>41</v>
      </c>
      <c r="F833" s="19">
        <v>2233746</v>
      </c>
      <c r="G833" s="19">
        <v>1</v>
      </c>
      <c r="H833" s="19">
        <v>2011</v>
      </c>
      <c r="I833" s="19">
        <v>20110829</v>
      </c>
      <c r="J833" s="19" t="s">
        <v>1501</v>
      </c>
      <c r="K833" s="19">
        <v>6</v>
      </c>
      <c r="L833" s="19">
        <v>36</v>
      </c>
      <c r="M833" s="19">
        <v>23</v>
      </c>
      <c r="N833" s="19">
        <v>49</v>
      </c>
      <c r="O833" s="19" t="s">
        <v>1502</v>
      </c>
      <c r="P833" s="19">
        <v>4</v>
      </c>
      <c r="Q833" s="19" t="s">
        <v>1518</v>
      </c>
      <c r="R833" s="19"/>
      <c r="S833" s="19">
        <v>5000</v>
      </c>
      <c r="T833" s="19" t="s">
        <v>110</v>
      </c>
      <c r="U833" s="19"/>
      <c r="V833" s="19"/>
      <c r="W833" s="19"/>
      <c r="X833" s="19">
        <v>800</v>
      </c>
      <c r="Y833" s="19">
        <v>0</v>
      </c>
      <c r="Z833" s="19">
        <v>1</v>
      </c>
      <c r="AA833" s="19" t="s">
        <v>48</v>
      </c>
      <c r="AB833" s="19">
        <v>1</v>
      </c>
      <c r="AC833" s="19">
        <v>634272</v>
      </c>
      <c r="AD833" s="19">
        <v>12</v>
      </c>
      <c r="AE833" s="19"/>
      <c r="AF833" s="19"/>
      <c r="AG833" s="19"/>
      <c r="AH833" s="19">
        <v>117397</v>
      </c>
      <c r="AI833" s="19">
        <v>1</v>
      </c>
      <c r="AJ833" s="19"/>
      <c r="AK833" s="19"/>
      <c r="AL833" s="19"/>
      <c r="AM833" s="19"/>
      <c r="AN833" s="19"/>
      <c r="AO833" s="19">
        <v>2.8</v>
      </c>
      <c r="AP833" s="19" t="s">
        <v>1519</v>
      </c>
      <c r="AQ833" s="19" t="s">
        <v>1502</v>
      </c>
      <c r="AR833" s="19" t="s">
        <v>1540</v>
      </c>
      <c r="AS833" s="19" t="s">
        <v>1562</v>
      </c>
      <c r="AT833" s="19" t="s">
        <v>1563</v>
      </c>
      <c r="AU833" s="19" t="s">
        <v>1564</v>
      </c>
      <c r="AV833" s="19" t="s">
        <v>1565</v>
      </c>
      <c r="AW833" s="19">
        <v>2007</v>
      </c>
      <c r="AX833" s="19">
        <v>3</v>
      </c>
      <c r="AY833" s="19" t="s">
        <v>1566</v>
      </c>
      <c r="AZ833" s="19" t="s">
        <v>1567</v>
      </c>
      <c r="BA833" s="19">
        <v>2008</v>
      </c>
      <c r="BB833" t="str">
        <f>VLOOKUP(AC833,CTCwiretagcode!A$2:C$708,3,FALSE)</f>
        <v>SAM</v>
      </c>
      <c r="BC833" t="str">
        <f t="shared" si="25"/>
        <v>mix</v>
      </c>
      <c r="BD833">
        <f t="shared" si="26"/>
        <v>3</v>
      </c>
    </row>
    <row r="834" spans="1:56" x14ac:dyDescent="0.25">
      <c r="A834" s="19" t="s">
        <v>1501</v>
      </c>
      <c r="B834" s="19">
        <v>4.0999999999999996</v>
      </c>
      <c r="C834" s="19">
        <v>20140313</v>
      </c>
      <c r="D834" s="19" t="s">
        <v>41</v>
      </c>
      <c r="E834" s="19" t="s">
        <v>41</v>
      </c>
      <c r="F834" s="19">
        <v>2233747</v>
      </c>
      <c r="G834" s="19">
        <v>1</v>
      </c>
      <c r="H834" s="19">
        <v>2011</v>
      </c>
      <c r="I834" s="19">
        <v>20110829</v>
      </c>
      <c r="J834" s="19" t="s">
        <v>1501</v>
      </c>
      <c r="K834" s="19">
        <v>6</v>
      </c>
      <c r="L834" s="19">
        <v>36</v>
      </c>
      <c r="M834" s="19">
        <v>23</v>
      </c>
      <c r="N834" s="19">
        <v>49</v>
      </c>
      <c r="O834" s="19" t="s">
        <v>1502</v>
      </c>
      <c r="P834" s="19">
        <v>4</v>
      </c>
      <c r="Q834" s="19" t="s">
        <v>1518</v>
      </c>
      <c r="R834" s="19"/>
      <c r="S834" s="19">
        <v>5000</v>
      </c>
      <c r="T834" s="19" t="s">
        <v>110</v>
      </c>
      <c r="U834" s="19"/>
      <c r="V834" s="19"/>
      <c r="W834" s="19"/>
      <c r="X834" s="19">
        <v>840</v>
      </c>
      <c r="Y834" s="19">
        <v>0</v>
      </c>
      <c r="Z834" s="19">
        <v>1</v>
      </c>
      <c r="AA834" s="19" t="s">
        <v>48</v>
      </c>
      <c r="AB834" s="19">
        <v>1</v>
      </c>
      <c r="AC834" s="19">
        <v>634272</v>
      </c>
      <c r="AD834" s="19">
        <v>12</v>
      </c>
      <c r="AE834" s="19"/>
      <c r="AF834" s="19"/>
      <c r="AG834" s="19"/>
      <c r="AH834" s="19">
        <v>117397</v>
      </c>
      <c r="AI834" s="19">
        <v>1</v>
      </c>
      <c r="AJ834" s="19"/>
      <c r="AK834" s="19"/>
      <c r="AL834" s="19"/>
      <c r="AM834" s="19"/>
      <c r="AN834" s="19"/>
      <c r="AO834" s="19">
        <v>2.8</v>
      </c>
      <c r="AP834" s="19" t="s">
        <v>1519</v>
      </c>
      <c r="AQ834" s="19" t="s">
        <v>1502</v>
      </c>
      <c r="AR834" s="19" t="s">
        <v>1540</v>
      </c>
      <c r="AS834" s="19" t="s">
        <v>1562</v>
      </c>
      <c r="AT834" s="19" t="s">
        <v>1563</v>
      </c>
      <c r="AU834" s="19" t="s">
        <v>1564</v>
      </c>
      <c r="AV834" s="19" t="s">
        <v>1565</v>
      </c>
      <c r="AW834" s="19">
        <v>2007</v>
      </c>
      <c r="AX834" s="19">
        <v>3</v>
      </c>
      <c r="AY834" s="19" t="s">
        <v>1566</v>
      </c>
      <c r="AZ834" s="19" t="s">
        <v>1567</v>
      </c>
      <c r="BA834" s="19">
        <v>2008</v>
      </c>
      <c r="BB834" t="str">
        <f>VLOOKUP(AC834,CTCwiretagcode!A$2:C$708,3,FALSE)</f>
        <v>SAM</v>
      </c>
      <c r="BC834" t="str">
        <f t="shared" si="25"/>
        <v>mix</v>
      </c>
      <c r="BD834">
        <f t="shared" si="26"/>
        <v>3</v>
      </c>
    </row>
    <row r="835" spans="1:56" x14ac:dyDescent="0.25">
      <c r="A835" s="19" t="s">
        <v>1501</v>
      </c>
      <c r="B835" s="19">
        <v>4.0999999999999996</v>
      </c>
      <c r="C835" s="19">
        <v>20140313</v>
      </c>
      <c r="D835" s="19" t="s">
        <v>41</v>
      </c>
      <c r="E835" s="19" t="s">
        <v>41</v>
      </c>
      <c r="F835" s="19">
        <v>2233748</v>
      </c>
      <c r="G835" s="19">
        <v>1</v>
      </c>
      <c r="H835" s="19">
        <v>2011</v>
      </c>
      <c r="I835" s="19">
        <v>20110829</v>
      </c>
      <c r="J835" s="19" t="s">
        <v>1501</v>
      </c>
      <c r="K835" s="19">
        <v>6</v>
      </c>
      <c r="L835" s="19">
        <v>36</v>
      </c>
      <c r="M835" s="19">
        <v>23</v>
      </c>
      <c r="N835" s="19">
        <v>49</v>
      </c>
      <c r="O835" s="19" t="s">
        <v>1502</v>
      </c>
      <c r="P835" s="19">
        <v>4</v>
      </c>
      <c r="Q835" s="19" t="s">
        <v>1518</v>
      </c>
      <c r="R835" s="19"/>
      <c r="S835" s="19">
        <v>5000</v>
      </c>
      <c r="T835" s="19" t="s">
        <v>110</v>
      </c>
      <c r="U835" s="19"/>
      <c r="V835" s="19"/>
      <c r="W835" s="19"/>
      <c r="X835" s="19">
        <v>790</v>
      </c>
      <c r="Y835" s="19">
        <v>0</v>
      </c>
      <c r="Z835" s="19">
        <v>1</v>
      </c>
      <c r="AA835" s="19" t="s">
        <v>48</v>
      </c>
      <c r="AB835" s="19">
        <v>1</v>
      </c>
      <c r="AC835" s="19">
        <v>634272</v>
      </c>
      <c r="AD835" s="19">
        <v>12</v>
      </c>
      <c r="AE835" s="19"/>
      <c r="AF835" s="19"/>
      <c r="AG835" s="19"/>
      <c r="AH835" s="19">
        <v>117397</v>
      </c>
      <c r="AI835" s="19">
        <v>1</v>
      </c>
      <c r="AJ835" s="19"/>
      <c r="AK835" s="19"/>
      <c r="AL835" s="19"/>
      <c r="AM835" s="19"/>
      <c r="AN835" s="19"/>
      <c r="AO835" s="19">
        <v>2.8</v>
      </c>
      <c r="AP835" s="19" t="s">
        <v>1519</v>
      </c>
      <c r="AQ835" s="19" t="s">
        <v>1502</v>
      </c>
      <c r="AR835" s="19" t="s">
        <v>1540</v>
      </c>
      <c r="AS835" s="19" t="s">
        <v>1562</v>
      </c>
      <c r="AT835" s="19" t="s">
        <v>1563</v>
      </c>
      <c r="AU835" s="19" t="s">
        <v>1564</v>
      </c>
      <c r="AV835" s="19" t="s">
        <v>1565</v>
      </c>
      <c r="AW835" s="19">
        <v>2007</v>
      </c>
      <c r="AX835" s="19">
        <v>3</v>
      </c>
      <c r="AY835" s="19" t="s">
        <v>1566</v>
      </c>
      <c r="AZ835" s="19" t="s">
        <v>1567</v>
      </c>
      <c r="BA835" s="19">
        <v>2008</v>
      </c>
      <c r="BB835" t="str">
        <f>VLOOKUP(AC835,CTCwiretagcode!A$2:C$708,3,FALSE)</f>
        <v>SAM</v>
      </c>
      <c r="BC835" t="str">
        <f t="shared" ref="BC835:BC898" si="27">VLOOKUP(N835,BF$2:BG$7,2,FALSE)</f>
        <v>mix</v>
      </c>
      <c r="BD835">
        <f t="shared" ref="BD835:BD898" si="28">IF(MID(I835,5,2)*1&gt;=10,4,3)</f>
        <v>3</v>
      </c>
    </row>
    <row r="836" spans="1:56" x14ac:dyDescent="0.25">
      <c r="A836" s="19" t="s">
        <v>1501</v>
      </c>
      <c r="B836" s="19">
        <v>4.0999999999999996</v>
      </c>
      <c r="C836" s="19">
        <v>20140313</v>
      </c>
      <c r="D836" s="19" t="s">
        <v>41</v>
      </c>
      <c r="E836" s="19" t="s">
        <v>41</v>
      </c>
      <c r="F836" s="19">
        <v>2233750</v>
      </c>
      <c r="G836" s="19">
        <v>1</v>
      </c>
      <c r="H836" s="19">
        <v>2011</v>
      </c>
      <c r="I836" s="19">
        <v>20110829</v>
      </c>
      <c r="J836" s="19" t="s">
        <v>1501</v>
      </c>
      <c r="K836" s="19">
        <v>6</v>
      </c>
      <c r="L836" s="19">
        <v>36</v>
      </c>
      <c r="M836" s="19">
        <v>23</v>
      </c>
      <c r="N836" s="19">
        <v>49</v>
      </c>
      <c r="O836" s="19" t="s">
        <v>1502</v>
      </c>
      <c r="P836" s="19">
        <v>4</v>
      </c>
      <c r="Q836" s="19" t="s">
        <v>1518</v>
      </c>
      <c r="R836" s="19"/>
      <c r="S836" s="19">
        <v>5000</v>
      </c>
      <c r="T836" s="19" t="s">
        <v>45</v>
      </c>
      <c r="U836" s="19"/>
      <c r="V836" s="19"/>
      <c r="W836" s="19"/>
      <c r="X836" s="19">
        <v>750</v>
      </c>
      <c r="Y836" s="19">
        <v>0</v>
      </c>
      <c r="Z836" s="19">
        <v>1</v>
      </c>
      <c r="AA836" s="19" t="s">
        <v>48</v>
      </c>
      <c r="AB836" s="19">
        <v>1</v>
      </c>
      <c r="AC836" s="19">
        <v>634272</v>
      </c>
      <c r="AD836" s="19">
        <v>12</v>
      </c>
      <c r="AE836" s="19"/>
      <c r="AF836" s="19"/>
      <c r="AG836" s="19"/>
      <c r="AH836" s="19">
        <v>117397</v>
      </c>
      <c r="AI836" s="19">
        <v>1</v>
      </c>
      <c r="AJ836" s="19"/>
      <c r="AK836" s="19"/>
      <c r="AL836" s="19"/>
      <c r="AM836" s="19"/>
      <c r="AN836" s="19"/>
      <c r="AO836" s="19">
        <v>2.8</v>
      </c>
      <c r="AP836" s="19" t="s">
        <v>1519</v>
      </c>
      <c r="AQ836" s="19" t="s">
        <v>1502</v>
      </c>
      <c r="AR836" s="19" t="s">
        <v>1540</v>
      </c>
      <c r="AS836" s="19" t="s">
        <v>1562</v>
      </c>
      <c r="AT836" s="19" t="s">
        <v>1563</v>
      </c>
      <c r="AU836" s="19" t="s">
        <v>1564</v>
      </c>
      <c r="AV836" s="19" t="s">
        <v>1565</v>
      </c>
      <c r="AW836" s="19">
        <v>2007</v>
      </c>
      <c r="AX836" s="19">
        <v>3</v>
      </c>
      <c r="AY836" s="19" t="s">
        <v>1566</v>
      </c>
      <c r="AZ836" s="19" t="s">
        <v>1567</v>
      </c>
      <c r="BA836" s="19">
        <v>2008</v>
      </c>
      <c r="BB836" t="str">
        <f>VLOOKUP(AC836,CTCwiretagcode!A$2:C$708,3,FALSE)</f>
        <v>SAM</v>
      </c>
      <c r="BC836" t="str">
        <f t="shared" si="27"/>
        <v>mix</v>
      </c>
      <c r="BD836">
        <f t="shared" si="28"/>
        <v>3</v>
      </c>
    </row>
    <row r="837" spans="1:56" x14ac:dyDescent="0.25">
      <c r="A837" s="19" t="s">
        <v>1501</v>
      </c>
      <c r="B837" s="19">
        <v>4.0999999999999996</v>
      </c>
      <c r="C837" s="19">
        <v>20140313</v>
      </c>
      <c r="D837" s="19" t="s">
        <v>41</v>
      </c>
      <c r="E837" s="19" t="s">
        <v>41</v>
      </c>
      <c r="F837" s="19">
        <v>2232583</v>
      </c>
      <c r="G837" s="19">
        <v>1</v>
      </c>
      <c r="H837" s="19">
        <v>2011</v>
      </c>
      <c r="I837" s="19">
        <v>20110829</v>
      </c>
      <c r="J837" s="19" t="s">
        <v>1501</v>
      </c>
      <c r="K837" s="19">
        <v>6</v>
      </c>
      <c r="L837" s="19">
        <v>36</v>
      </c>
      <c r="M837" s="19">
        <v>23</v>
      </c>
      <c r="N837" s="19">
        <v>14</v>
      </c>
      <c r="O837" s="19" t="s">
        <v>1502</v>
      </c>
      <c r="P837" s="19">
        <v>4</v>
      </c>
      <c r="Q837" s="19" t="s">
        <v>1518</v>
      </c>
      <c r="R837" s="19"/>
      <c r="S837" s="19">
        <v>5000</v>
      </c>
      <c r="T837" s="19" t="s">
        <v>45</v>
      </c>
      <c r="U837" s="19"/>
      <c r="V837" s="19"/>
      <c r="W837" s="19"/>
      <c r="X837" s="19">
        <v>840</v>
      </c>
      <c r="Y837" s="19">
        <v>0</v>
      </c>
      <c r="Z837" s="19">
        <v>1</v>
      </c>
      <c r="AA837" s="19" t="s">
        <v>48</v>
      </c>
      <c r="AB837" s="19">
        <v>1</v>
      </c>
      <c r="AC837" s="19">
        <v>634272</v>
      </c>
      <c r="AD837" s="19">
        <v>12</v>
      </c>
      <c r="AE837" s="19"/>
      <c r="AF837" s="19"/>
      <c r="AG837" s="19"/>
      <c r="AH837" s="19">
        <v>117397</v>
      </c>
      <c r="AI837" s="19">
        <v>1</v>
      </c>
      <c r="AJ837" s="19"/>
      <c r="AK837" s="19"/>
      <c r="AL837" s="19"/>
      <c r="AM837" s="19"/>
      <c r="AN837" s="19"/>
      <c r="AO837" s="19">
        <v>2.8</v>
      </c>
      <c r="AP837" s="19" t="s">
        <v>1519</v>
      </c>
      <c r="AQ837" s="19" t="s">
        <v>1502</v>
      </c>
      <c r="AR837" s="19" t="s">
        <v>1540</v>
      </c>
      <c r="AS837" s="19" t="s">
        <v>1562</v>
      </c>
      <c r="AT837" s="19" t="s">
        <v>1563</v>
      </c>
      <c r="AU837" s="19" t="s">
        <v>1564</v>
      </c>
      <c r="AV837" s="19" t="s">
        <v>1565</v>
      </c>
      <c r="AW837" s="19">
        <v>2007</v>
      </c>
      <c r="AX837" s="19">
        <v>3</v>
      </c>
      <c r="AY837" s="19" t="s">
        <v>1566</v>
      </c>
      <c r="AZ837" s="19" t="s">
        <v>1567</v>
      </c>
      <c r="BA837" s="19">
        <v>2008</v>
      </c>
      <c r="BB837" t="str">
        <f>VLOOKUP(AC837,CTCwiretagcode!A$2:C$708,3,FALSE)</f>
        <v>SAM</v>
      </c>
      <c r="BC837" t="str">
        <f t="shared" si="27"/>
        <v>NT</v>
      </c>
      <c r="BD837">
        <f t="shared" si="28"/>
        <v>3</v>
      </c>
    </row>
    <row r="838" spans="1:56" x14ac:dyDescent="0.25">
      <c r="A838" s="19" t="s">
        <v>1501</v>
      </c>
      <c r="B838" s="19">
        <v>4.0999999999999996</v>
      </c>
      <c r="C838" s="19">
        <v>20140313</v>
      </c>
      <c r="D838" s="19" t="s">
        <v>41</v>
      </c>
      <c r="E838" s="19" t="s">
        <v>41</v>
      </c>
      <c r="F838" s="19">
        <v>2252916</v>
      </c>
      <c r="G838" s="19">
        <v>1</v>
      </c>
      <c r="H838" s="19">
        <v>2011</v>
      </c>
      <c r="I838" s="19">
        <v>20110831</v>
      </c>
      <c r="J838" s="19" t="s">
        <v>1501</v>
      </c>
      <c r="K838" s="19">
        <v>6</v>
      </c>
      <c r="L838" s="19">
        <v>36</v>
      </c>
      <c r="M838" s="19">
        <v>23</v>
      </c>
      <c r="N838" s="19">
        <v>17</v>
      </c>
      <c r="O838" s="19" t="s">
        <v>1502</v>
      </c>
      <c r="P838" s="19">
        <v>4</v>
      </c>
      <c r="Q838" s="19" t="s">
        <v>1503</v>
      </c>
      <c r="R838" s="19"/>
      <c r="S838" s="19">
        <v>5000</v>
      </c>
      <c r="T838" s="19" t="s">
        <v>110</v>
      </c>
      <c r="U838" s="19"/>
      <c r="V838" s="19"/>
      <c r="W838" s="19"/>
      <c r="X838" s="19">
        <v>970</v>
      </c>
      <c r="Y838" s="19">
        <v>0</v>
      </c>
      <c r="Z838" s="19">
        <v>1</v>
      </c>
      <c r="AA838" s="19" t="s">
        <v>48</v>
      </c>
      <c r="AB838" s="19">
        <v>1</v>
      </c>
      <c r="AC838" s="19">
        <v>634272</v>
      </c>
      <c r="AD838" s="19">
        <v>12</v>
      </c>
      <c r="AE838" s="19"/>
      <c r="AF838" s="19"/>
      <c r="AG838" s="19"/>
      <c r="AH838" s="19">
        <v>117397</v>
      </c>
      <c r="AI838" s="19">
        <v>1</v>
      </c>
      <c r="AJ838" s="19"/>
      <c r="AK838" s="19"/>
      <c r="AL838" s="19"/>
      <c r="AM838" s="19"/>
      <c r="AN838" s="19"/>
      <c r="AO838" s="19">
        <v>2.8</v>
      </c>
      <c r="AP838" s="19" t="s">
        <v>1504</v>
      </c>
      <c r="AQ838" s="19" t="s">
        <v>1502</v>
      </c>
      <c r="AR838" s="19" t="s">
        <v>1540</v>
      </c>
      <c r="AS838" s="19" t="s">
        <v>1562</v>
      </c>
      <c r="AT838" s="19" t="s">
        <v>1563</v>
      </c>
      <c r="AU838" s="19" t="s">
        <v>1564</v>
      </c>
      <c r="AV838" s="19" t="s">
        <v>1565</v>
      </c>
      <c r="AW838" s="19">
        <v>2007</v>
      </c>
      <c r="AX838" s="19">
        <v>3</v>
      </c>
      <c r="AY838" s="19" t="s">
        <v>1566</v>
      </c>
      <c r="AZ838" s="19" t="s">
        <v>1567</v>
      </c>
      <c r="BA838" s="19">
        <v>2008</v>
      </c>
      <c r="BB838" t="str">
        <f>VLOOKUP(AC838,CTCwiretagcode!A$2:C$708,3,FALSE)</f>
        <v>SAM</v>
      </c>
      <c r="BC838" t="str">
        <f t="shared" si="27"/>
        <v>Tr</v>
      </c>
      <c r="BD838">
        <f t="shared" si="28"/>
        <v>3</v>
      </c>
    </row>
    <row r="839" spans="1:56" x14ac:dyDescent="0.25">
      <c r="A839" s="19" t="s">
        <v>1501</v>
      </c>
      <c r="B839" s="19">
        <v>4.0999999999999996</v>
      </c>
      <c r="C839" s="19">
        <v>20140313</v>
      </c>
      <c r="D839" s="19" t="s">
        <v>41</v>
      </c>
      <c r="E839" s="19" t="s">
        <v>41</v>
      </c>
      <c r="F839" s="19">
        <v>2233464</v>
      </c>
      <c r="G839" s="19">
        <v>1</v>
      </c>
      <c r="H839" s="19">
        <v>2011</v>
      </c>
      <c r="I839" s="19">
        <v>20110831</v>
      </c>
      <c r="J839" s="19" t="s">
        <v>1501</v>
      </c>
      <c r="K839" s="19">
        <v>6</v>
      </c>
      <c r="L839" s="19">
        <v>36</v>
      </c>
      <c r="M839" s="19">
        <v>23</v>
      </c>
      <c r="N839" s="19">
        <v>14</v>
      </c>
      <c r="O839" s="19" t="s">
        <v>1502</v>
      </c>
      <c r="P839" s="19">
        <v>4</v>
      </c>
      <c r="Q839" s="19" t="s">
        <v>1503</v>
      </c>
      <c r="R839" s="19"/>
      <c r="S839" s="19">
        <v>5000</v>
      </c>
      <c r="T839" s="19" t="s">
        <v>45</v>
      </c>
      <c r="U839" s="19"/>
      <c r="V839" s="19"/>
      <c r="W839" s="19"/>
      <c r="X839" s="19">
        <v>750</v>
      </c>
      <c r="Y839" s="19">
        <v>0</v>
      </c>
      <c r="Z839" s="19">
        <v>1</v>
      </c>
      <c r="AA839" s="19" t="s">
        <v>48</v>
      </c>
      <c r="AB839" s="19">
        <v>1</v>
      </c>
      <c r="AC839" s="19">
        <v>634272</v>
      </c>
      <c r="AD839" s="19">
        <v>12</v>
      </c>
      <c r="AE839" s="19"/>
      <c r="AF839" s="19"/>
      <c r="AG839" s="19"/>
      <c r="AH839" s="19">
        <v>117397</v>
      </c>
      <c r="AI839" s="19">
        <v>1</v>
      </c>
      <c r="AJ839" s="19"/>
      <c r="AK839" s="19"/>
      <c r="AL839" s="19"/>
      <c r="AM839" s="19"/>
      <c r="AN839" s="19"/>
      <c r="AO839" s="19">
        <v>2.8</v>
      </c>
      <c r="AP839" s="19" t="s">
        <v>1504</v>
      </c>
      <c r="AQ839" s="19" t="s">
        <v>1502</v>
      </c>
      <c r="AR839" s="19" t="s">
        <v>1540</v>
      </c>
      <c r="AS839" s="19" t="s">
        <v>1562</v>
      </c>
      <c r="AT839" s="19" t="s">
        <v>1563</v>
      </c>
      <c r="AU839" s="19" t="s">
        <v>1564</v>
      </c>
      <c r="AV839" s="19" t="s">
        <v>1565</v>
      </c>
      <c r="AW839" s="19">
        <v>2007</v>
      </c>
      <c r="AX839" s="19">
        <v>3</v>
      </c>
      <c r="AY839" s="19" t="s">
        <v>1566</v>
      </c>
      <c r="AZ839" s="19" t="s">
        <v>1567</v>
      </c>
      <c r="BA839" s="19">
        <v>2008</v>
      </c>
      <c r="BB839" t="str">
        <f>VLOOKUP(AC839,CTCwiretagcode!A$2:C$708,3,FALSE)</f>
        <v>SAM</v>
      </c>
      <c r="BC839" t="str">
        <f t="shared" si="27"/>
        <v>NT</v>
      </c>
      <c r="BD839">
        <f t="shared" si="28"/>
        <v>3</v>
      </c>
    </row>
    <row r="840" spans="1:56" x14ac:dyDescent="0.25">
      <c r="A840" s="19" t="s">
        <v>1501</v>
      </c>
      <c r="B840" s="19">
        <v>4.0999999999999996</v>
      </c>
      <c r="C840" s="19">
        <v>20140313</v>
      </c>
      <c r="D840" s="19" t="s">
        <v>41</v>
      </c>
      <c r="E840" s="19" t="s">
        <v>41</v>
      </c>
      <c r="F840" s="19">
        <v>2233564</v>
      </c>
      <c r="G840" s="19">
        <v>1</v>
      </c>
      <c r="H840" s="19">
        <v>2011</v>
      </c>
      <c r="I840" s="19">
        <v>20110831</v>
      </c>
      <c r="J840" s="19" t="s">
        <v>1501</v>
      </c>
      <c r="K840" s="19">
        <v>6</v>
      </c>
      <c r="L840" s="19">
        <v>36</v>
      </c>
      <c r="M840" s="19">
        <v>23</v>
      </c>
      <c r="N840" s="19">
        <v>14</v>
      </c>
      <c r="O840" s="19" t="s">
        <v>1502</v>
      </c>
      <c r="P840" s="19">
        <v>4</v>
      </c>
      <c r="Q840" s="19" t="s">
        <v>1503</v>
      </c>
      <c r="R840" s="19"/>
      <c r="S840" s="19">
        <v>5000</v>
      </c>
      <c r="T840" s="19" t="s">
        <v>110</v>
      </c>
      <c r="U840" s="19"/>
      <c r="V840" s="19"/>
      <c r="W840" s="19"/>
      <c r="X840" s="19">
        <v>890</v>
      </c>
      <c r="Y840" s="19">
        <v>0</v>
      </c>
      <c r="Z840" s="19">
        <v>1</v>
      </c>
      <c r="AA840" s="19" t="s">
        <v>48</v>
      </c>
      <c r="AB840" s="19">
        <v>1</v>
      </c>
      <c r="AC840" s="19">
        <v>634272</v>
      </c>
      <c r="AD840" s="19">
        <v>12</v>
      </c>
      <c r="AE840" s="19"/>
      <c r="AF840" s="19"/>
      <c r="AG840" s="19"/>
      <c r="AH840" s="19">
        <v>117397</v>
      </c>
      <c r="AI840" s="19">
        <v>1</v>
      </c>
      <c r="AJ840" s="19"/>
      <c r="AK840" s="19"/>
      <c r="AL840" s="19"/>
      <c r="AM840" s="19"/>
      <c r="AN840" s="19"/>
      <c r="AO840" s="19">
        <v>2.8</v>
      </c>
      <c r="AP840" s="19" t="s">
        <v>1504</v>
      </c>
      <c r="AQ840" s="19" t="s">
        <v>1502</v>
      </c>
      <c r="AR840" s="19" t="s">
        <v>1540</v>
      </c>
      <c r="AS840" s="19" t="s">
        <v>1562</v>
      </c>
      <c r="AT840" s="19" t="s">
        <v>1563</v>
      </c>
      <c r="AU840" s="19" t="s">
        <v>1564</v>
      </c>
      <c r="AV840" s="19" t="s">
        <v>1565</v>
      </c>
      <c r="AW840" s="19">
        <v>2007</v>
      </c>
      <c r="AX840" s="19">
        <v>3</v>
      </c>
      <c r="AY840" s="19" t="s">
        <v>1566</v>
      </c>
      <c r="AZ840" s="19" t="s">
        <v>1567</v>
      </c>
      <c r="BA840" s="19">
        <v>2008</v>
      </c>
      <c r="BB840" t="str">
        <f>VLOOKUP(AC840,CTCwiretagcode!A$2:C$708,3,FALSE)</f>
        <v>SAM</v>
      </c>
      <c r="BC840" t="str">
        <f t="shared" si="27"/>
        <v>NT</v>
      </c>
      <c r="BD840">
        <f t="shared" si="28"/>
        <v>3</v>
      </c>
    </row>
    <row r="841" spans="1:56" x14ac:dyDescent="0.25">
      <c r="A841" s="19" t="s">
        <v>1501</v>
      </c>
      <c r="B841" s="19">
        <v>4.0999999999999996</v>
      </c>
      <c r="C841" s="19">
        <v>20140313</v>
      </c>
      <c r="D841" s="19" t="s">
        <v>41</v>
      </c>
      <c r="E841" s="19" t="s">
        <v>41</v>
      </c>
      <c r="F841" s="19">
        <v>2233570</v>
      </c>
      <c r="G841" s="19">
        <v>1</v>
      </c>
      <c r="H841" s="19">
        <v>2011</v>
      </c>
      <c r="I841" s="19">
        <v>20110831</v>
      </c>
      <c r="J841" s="19" t="s">
        <v>1501</v>
      </c>
      <c r="K841" s="19">
        <v>6</v>
      </c>
      <c r="L841" s="19">
        <v>36</v>
      </c>
      <c r="M841" s="19">
        <v>23</v>
      </c>
      <c r="N841" s="19">
        <v>14</v>
      </c>
      <c r="O841" s="19" t="s">
        <v>1502</v>
      </c>
      <c r="P841" s="19">
        <v>4</v>
      </c>
      <c r="Q841" s="19" t="s">
        <v>1503</v>
      </c>
      <c r="R841" s="19"/>
      <c r="S841" s="19">
        <v>5000</v>
      </c>
      <c r="T841" s="19" t="s">
        <v>110</v>
      </c>
      <c r="U841" s="19"/>
      <c r="V841" s="19"/>
      <c r="W841" s="19"/>
      <c r="X841" s="19">
        <v>800</v>
      </c>
      <c r="Y841" s="19">
        <v>0</v>
      </c>
      <c r="Z841" s="19">
        <v>1</v>
      </c>
      <c r="AA841" s="19" t="s">
        <v>48</v>
      </c>
      <c r="AB841" s="19">
        <v>1</v>
      </c>
      <c r="AC841" s="19">
        <v>634272</v>
      </c>
      <c r="AD841" s="19">
        <v>12</v>
      </c>
      <c r="AE841" s="19"/>
      <c r="AF841" s="19"/>
      <c r="AG841" s="19"/>
      <c r="AH841" s="19">
        <v>117397</v>
      </c>
      <c r="AI841" s="19">
        <v>1</v>
      </c>
      <c r="AJ841" s="19"/>
      <c r="AK841" s="19"/>
      <c r="AL841" s="19"/>
      <c r="AM841" s="19"/>
      <c r="AN841" s="19"/>
      <c r="AO841" s="19">
        <v>2.8</v>
      </c>
      <c r="AP841" s="19" t="s">
        <v>1504</v>
      </c>
      <c r="AQ841" s="19" t="s">
        <v>1502</v>
      </c>
      <c r="AR841" s="19" t="s">
        <v>1540</v>
      </c>
      <c r="AS841" s="19" t="s">
        <v>1562</v>
      </c>
      <c r="AT841" s="19" t="s">
        <v>1563</v>
      </c>
      <c r="AU841" s="19" t="s">
        <v>1564</v>
      </c>
      <c r="AV841" s="19" t="s">
        <v>1565</v>
      </c>
      <c r="AW841" s="19">
        <v>2007</v>
      </c>
      <c r="AX841" s="19">
        <v>3</v>
      </c>
      <c r="AY841" s="19" t="s">
        <v>1566</v>
      </c>
      <c r="AZ841" s="19" t="s">
        <v>1567</v>
      </c>
      <c r="BA841" s="19">
        <v>2008</v>
      </c>
      <c r="BB841" t="str">
        <f>VLOOKUP(AC841,CTCwiretagcode!A$2:C$708,3,FALSE)</f>
        <v>SAM</v>
      </c>
      <c r="BC841" t="str">
        <f t="shared" si="27"/>
        <v>NT</v>
      </c>
      <c r="BD841">
        <f t="shared" si="28"/>
        <v>3</v>
      </c>
    </row>
    <row r="842" spans="1:56" x14ac:dyDescent="0.25">
      <c r="A842" s="19" t="s">
        <v>1501</v>
      </c>
      <c r="B842" s="19">
        <v>4.0999999999999996</v>
      </c>
      <c r="C842" s="19">
        <v>20140313</v>
      </c>
      <c r="D842" s="19" t="s">
        <v>41</v>
      </c>
      <c r="E842" s="19" t="s">
        <v>41</v>
      </c>
      <c r="F842" s="19">
        <v>2234015</v>
      </c>
      <c r="G842" s="19">
        <v>1</v>
      </c>
      <c r="H842" s="19">
        <v>2011</v>
      </c>
      <c r="I842" s="19">
        <v>20110912</v>
      </c>
      <c r="J842" s="19" t="s">
        <v>1501</v>
      </c>
      <c r="K842" s="19">
        <v>6</v>
      </c>
      <c r="L842" s="19">
        <v>38</v>
      </c>
      <c r="M842" s="19">
        <v>23</v>
      </c>
      <c r="N842" s="19">
        <v>17</v>
      </c>
      <c r="O842" s="19" t="s">
        <v>1502</v>
      </c>
      <c r="P842" s="19">
        <v>4</v>
      </c>
      <c r="Q842" s="19" t="s">
        <v>1503</v>
      </c>
      <c r="R842" s="19"/>
      <c r="S842" s="19">
        <v>5000</v>
      </c>
      <c r="T842" s="19" t="s">
        <v>45</v>
      </c>
      <c r="U842" s="19"/>
      <c r="V842" s="19"/>
      <c r="W842" s="19"/>
      <c r="X842" s="19">
        <v>680</v>
      </c>
      <c r="Y842" s="19">
        <v>0</v>
      </c>
      <c r="Z842" s="19">
        <v>1</v>
      </c>
      <c r="AA842" s="19" t="s">
        <v>48</v>
      </c>
      <c r="AB842" s="19">
        <v>1</v>
      </c>
      <c r="AC842" s="19">
        <v>634272</v>
      </c>
      <c r="AD842" s="19">
        <v>12</v>
      </c>
      <c r="AE842" s="19"/>
      <c r="AF842" s="19"/>
      <c r="AG842" s="19"/>
      <c r="AH842" s="19">
        <v>117399</v>
      </c>
      <c r="AI842" s="19">
        <v>1</v>
      </c>
      <c r="AJ842" s="19"/>
      <c r="AK842" s="19"/>
      <c r="AL842" s="19"/>
      <c r="AM842" s="19"/>
      <c r="AN842" s="19"/>
      <c r="AO842" s="19">
        <v>2.98</v>
      </c>
      <c r="AP842" s="19" t="s">
        <v>1504</v>
      </c>
      <c r="AQ842" s="19" t="s">
        <v>1502</v>
      </c>
      <c r="AR842" s="19" t="s">
        <v>1540</v>
      </c>
      <c r="AS842" s="19" t="s">
        <v>1562</v>
      </c>
      <c r="AT842" s="19" t="s">
        <v>1563</v>
      </c>
      <c r="AU842" s="19" t="s">
        <v>1564</v>
      </c>
      <c r="AV842" s="19" t="s">
        <v>1565</v>
      </c>
      <c r="AW842" s="19">
        <v>2007</v>
      </c>
      <c r="AX842" s="19">
        <v>3</v>
      </c>
      <c r="AY842" s="19" t="s">
        <v>1566</v>
      </c>
      <c r="AZ842" s="19" t="s">
        <v>1567</v>
      </c>
      <c r="BA842" s="19">
        <v>2008</v>
      </c>
      <c r="BB842" t="str">
        <f>VLOOKUP(AC842,CTCwiretagcode!A$2:C$708,3,FALSE)</f>
        <v>SAM</v>
      </c>
      <c r="BC842" t="str">
        <f t="shared" si="27"/>
        <v>Tr</v>
      </c>
      <c r="BD842">
        <f t="shared" si="28"/>
        <v>3</v>
      </c>
    </row>
    <row r="843" spans="1:56" x14ac:dyDescent="0.25">
      <c r="A843" s="19" t="s">
        <v>1501</v>
      </c>
      <c r="B843" s="19">
        <v>4.0999999999999996</v>
      </c>
      <c r="C843" s="19">
        <v>20140313</v>
      </c>
      <c r="D843" s="19" t="s">
        <v>41</v>
      </c>
      <c r="E843" s="19" t="s">
        <v>41</v>
      </c>
      <c r="F843" s="19">
        <v>2234016</v>
      </c>
      <c r="G843" s="19">
        <v>1</v>
      </c>
      <c r="H843" s="19">
        <v>2011</v>
      </c>
      <c r="I843" s="19">
        <v>20110912</v>
      </c>
      <c r="J843" s="19" t="s">
        <v>1501</v>
      </c>
      <c r="K843" s="19">
        <v>6</v>
      </c>
      <c r="L843" s="19">
        <v>38</v>
      </c>
      <c r="M843" s="19">
        <v>23</v>
      </c>
      <c r="N843" s="19">
        <v>17</v>
      </c>
      <c r="O843" s="19" t="s">
        <v>1502</v>
      </c>
      <c r="P843" s="19">
        <v>4</v>
      </c>
      <c r="Q843" s="19" t="s">
        <v>1503</v>
      </c>
      <c r="R843" s="19"/>
      <c r="S843" s="19">
        <v>5000</v>
      </c>
      <c r="T843" s="19" t="s">
        <v>110</v>
      </c>
      <c r="U843" s="19"/>
      <c r="V843" s="19"/>
      <c r="W843" s="19"/>
      <c r="X843" s="19">
        <v>760</v>
      </c>
      <c r="Y843" s="19">
        <v>0</v>
      </c>
      <c r="Z843" s="19">
        <v>1</v>
      </c>
      <c r="AA843" s="19" t="s">
        <v>48</v>
      </c>
      <c r="AB843" s="19">
        <v>1</v>
      </c>
      <c r="AC843" s="19">
        <v>634272</v>
      </c>
      <c r="AD843" s="19">
        <v>12</v>
      </c>
      <c r="AE843" s="19"/>
      <c r="AF843" s="19"/>
      <c r="AG843" s="19"/>
      <c r="AH843" s="19">
        <v>117399</v>
      </c>
      <c r="AI843" s="19">
        <v>1</v>
      </c>
      <c r="AJ843" s="19"/>
      <c r="AK843" s="19"/>
      <c r="AL843" s="19"/>
      <c r="AM843" s="19"/>
      <c r="AN843" s="19"/>
      <c r="AO843" s="19">
        <v>2.98</v>
      </c>
      <c r="AP843" s="19" t="s">
        <v>1504</v>
      </c>
      <c r="AQ843" s="19" t="s">
        <v>1502</v>
      </c>
      <c r="AR843" s="19" t="s">
        <v>1540</v>
      </c>
      <c r="AS843" s="19" t="s">
        <v>1562</v>
      </c>
      <c r="AT843" s="19" t="s">
        <v>1563</v>
      </c>
      <c r="AU843" s="19" t="s">
        <v>1564</v>
      </c>
      <c r="AV843" s="19" t="s">
        <v>1565</v>
      </c>
      <c r="AW843" s="19">
        <v>2007</v>
      </c>
      <c r="AX843" s="19">
        <v>3</v>
      </c>
      <c r="AY843" s="19" t="s">
        <v>1566</v>
      </c>
      <c r="AZ843" s="19" t="s">
        <v>1567</v>
      </c>
      <c r="BA843" s="19">
        <v>2008</v>
      </c>
      <c r="BB843" t="str">
        <f>VLOOKUP(AC843,CTCwiretagcode!A$2:C$708,3,FALSE)</f>
        <v>SAM</v>
      </c>
      <c r="BC843" t="str">
        <f t="shared" si="27"/>
        <v>Tr</v>
      </c>
      <c r="BD843">
        <f t="shared" si="28"/>
        <v>3</v>
      </c>
    </row>
    <row r="844" spans="1:56" x14ac:dyDescent="0.25">
      <c r="A844" s="19" t="s">
        <v>1501</v>
      </c>
      <c r="B844" s="19">
        <v>4.0999999999999996</v>
      </c>
      <c r="C844" s="19">
        <v>20140313</v>
      </c>
      <c r="D844" s="19" t="s">
        <v>41</v>
      </c>
      <c r="E844" s="19" t="s">
        <v>41</v>
      </c>
      <c r="F844" s="19">
        <v>2234020</v>
      </c>
      <c r="G844" s="19">
        <v>1</v>
      </c>
      <c r="H844" s="19">
        <v>2011</v>
      </c>
      <c r="I844" s="19">
        <v>20110912</v>
      </c>
      <c r="J844" s="19" t="s">
        <v>1501</v>
      </c>
      <c r="K844" s="19">
        <v>6</v>
      </c>
      <c r="L844" s="19">
        <v>38</v>
      </c>
      <c r="M844" s="19">
        <v>23</v>
      </c>
      <c r="N844" s="19">
        <v>17</v>
      </c>
      <c r="O844" s="19" t="s">
        <v>1502</v>
      </c>
      <c r="P844" s="19">
        <v>4</v>
      </c>
      <c r="Q844" s="19" t="s">
        <v>1503</v>
      </c>
      <c r="R844" s="19"/>
      <c r="S844" s="19">
        <v>5000</v>
      </c>
      <c r="T844" s="19" t="s">
        <v>110</v>
      </c>
      <c r="U844" s="19"/>
      <c r="V844" s="19"/>
      <c r="W844" s="19"/>
      <c r="X844" s="19">
        <v>720</v>
      </c>
      <c r="Y844" s="19">
        <v>0</v>
      </c>
      <c r="Z844" s="19">
        <v>1</v>
      </c>
      <c r="AA844" s="19" t="s">
        <v>48</v>
      </c>
      <c r="AB844" s="19">
        <v>1</v>
      </c>
      <c r="AC844" s="19">
        <v>634272</v>
      </c>
      <c r="AD844" s="19">
        <v>12</v>
      </c>
      <c r="AE844" s="19"/>
      <c r="AF844" s="19"/>
      <c r="AG844" s="19"/>
      <c r="AH844" s="19">
        <v>117399</v>
      </c>
      <c r="AI844" s="19">
        <v>1</v>
      </c>
      <c r="AJ844" s="19"/>
      <c r="AK844" s="19"/>
      <c r="AL844" s="19"/>
      <c r="AM844" s="19"/>
      <c r="AN844" s="19"/>
      <c r="AO844" s="19">
        <v>2.98</v>
      </c>
      <c r="AP844" s="19" t="s">
        <v>1504</v>
      </c>
      <c r="AQ844" s="19" t="s">
        <v>1502</v>
      </c>
      <c r="AR844" s="19" t="s">
        <v>1540</v>
      </c>
      <c r="AS844" s="19" t="s">
        <v>1562</v>
      </c>
      <c r="AT844" s="19" t="s">
        <v>1563</v>
      </c>
      <c r="AU844" s="19" t="s">
        <v>1564</v>
      </c>
      <c r="AV844" s="19" t="s">
        <v>1565</v>
      </c>
      <c r="AW844" s="19">
        <v>2007</v>
      </c>
      <c r="AX844" s="19">
        <v>3</v>
      </c>
      <c r="AY844" s="19" t="s">
        <v>1566</v>
      </c>
      <c r="AZ844" s="19" t="s">
        <v>1567</v>
      </c>
      <c r="BA844" s="19">
        <v>2008</v>
      </c>
      <c r="BB844" t="str">
        <f>VLOOKUP(AC844,CTCwiretagcode!A$2:C$708,3,FALSE)</f>
        <v>SAM</v>
      </c>
      <c r="BC844" t="str">
        <f t="shared" si="27"/>
        <v>Tr</v>
      </c>
      <c r="BD844">
        <f t="shared" si="28"/>
        <v>3</v>
      </c>
    </row>
    <row r="845" spans="1:56" x14ac:dyDescent="0.25">
      <c r="A845" s="19" t="s">
        <v>1501</v>
      </c>
      <c r="B845" s="19">
        <v>4.0999999999999996</v>
      </c>
      <c r="C845" s="19">
        <v>20140313</v>
      </c>
      <c r="D845" s="19" t="s">
        <v>41</v>
      </c>
      <c r="E845" s="19" t="s">
        <v>41</v>
      </c>
      <c r="F845" s="19">
        <v>2234022</v>
      </c>
      <c r="G845" s="19">
        <v>1</v>
      </c>
      <c r="H845" s="19">
        <v>2011</v>
      </c>
      <c r="I845" s="19">
        <v>20110912</v>
      </c>
      <c r="J845" s="19" t="s">
        <v>1501</v>
      </c>
      <c r="K845" s="19">
        <v>6</v>
      </c>
      <c r="L845" s="19">
        <v>38</v>
      </c>
      <c r="M845" s="19">
        <v>23</v>
      </c>
      <c r="N845" s="19">
        <v>17</v>
      </c>
      <c r="O845" s="19" t="s">
        <v>1502</v>
      </c>
      <c r="P845" s="19">
        <v>4</v>
      </c>
      <c r="Q845" s="19" t="s">
        <v>1503</v>
      </c>
      <c r="R845" s="19"/>
      <c r="S845" s="19">
        <v>5000</v>
      </c>
      <c r="T845" s="19" t="s">
        <v>45</v>
      </c>
      <c r="U845" s="19"/>
      <c r="V845" s="19"/>
      <c r="W845" s="19"/>
      <c r="X845" s="19">
        <v>760</v>
      </c>
      <c r="Y845" s="19">
        <v>0</v>
      </c>
      <c r="Z845" s="19">
        <v>1</v>
      </c>
      <c r="AA845" s="19" t="s">
        <v>48</v>
      </c>
      <c r="AB845" s="19">
        <v>1</v>
      </c>
      <c r="AC845" s="19">
        <v>634272</v>
      </c>
      <c r="AD845" s="19">
        <v>12</v>
      </c>
      <c r="AE845" s="19"/>
      <c r="AF845" s="19"/>
      <c r="AG845" s="19"/>
      <c r="AH845" s="19">
        <v>117399</v>
      </c>
      <c r="AI845" s="19">
        <v>1</v>
      </c>
      <c r="AJ845" s="19"/>
      <c r="AK845" s="19"/>
      <c r="AL845" s="19"/>
      <c r="AM845" s="19"/>
      <c r="AN845" s="19"/>
      <c r="AO845" s="19">
        <v>2.98</v>
      </c>
      <c r="AP845" s="19" t="s">
        <v>1504</v>
      </c>
      <c r="AQ845" s="19" t="s">
        <v>1502</v>
      </c>
      <c r="AR845" s="19" t="s">
        <v>1540</v>
      </c>
      <c r="AS845" s="19" t="s">
        <v>1562</v>
      </c>
      <c r="AT845" s="19" t="s">
        <v>1563</v>
      </c>
      <c r="AU845" s="19" t="s">
        <v>1564</v>
      </c>
      <c r="AV845" s="19" t="s">
        <v>1565</v>
      </c>
      <c r="AW845" s="19">
        <v>2007</v>
      </c>
      <c r="AX845" s="19">
        <v>3</v>
      </c>
      <c r="AY845" s="19" t="s">
        <v>1566</v>
      </c>
      <c r="AZ845" s="19" t="s">
        <v>1567</v>
      </c>
      <c r="BA845" s="19">
        <v>2008</v>
      </c>
      <c r="BB845" t="str">
        <f>VLOOKUP(AC845,CTCwiretagcode!A$2:C$708,3,FALSE)</f>
        <v>SAM</v>
      </c>
      <c r="BC845" t="str">
        <f t="shared" si="27"/>
        <v>Tr</v>
      </c>
      <c r="BD845">
        <f t="shared" si="28"/>
        <v>3</v>
      </c>
    </row>
    <row r="846" spans="1:56" x14ac:dyDescent="0.25">
      <c r="A846" s="19" t="s">
        <v>1501</v>
      </c>
      <c r="B846" s="19">
        <v>4.0999999999999996</v>
      </c>
      <c r="C846" s="19">
        <v>20140313</v>
      </c>
      <c r="D846" s="19" t="s">
        <v>41</v>
      </c>
      <c r="E846" s="19" t="s">
        <v>41</v>
      </c>
      <c r="F846" s="19">
        <v>2233825</v>
      </c>
      <c r="G846" s="19">
        <v>1</v>
      </c>
      <c r="H846" s="19">
        <v>2011</v>
      </c>
      <c r="I846" s="19">
        <v>20110915</v>
      </c>
      <c r="J846" s="19" t="s">
        <v>1501</v>
      </c>
      <c r="K846" s="19">
        <v>6</v>
      </c>
      <c r="L846" s="19">
        <v>38</v>
      </c>
      <c r="M846" s="19">
        <v>23</v>
      </c>
      <c r="N846" s="19">
        <v>17</v>
      </c>
      <c r="O846" s="19" t="s">
        <v>1502</v>
      </c>
      <c r="P846" s="19">
        <v>4</v>
      </c>
      <c r="Q846" s="19" t="s">
        <v>1503</v>
      </c>
      <c r="R846" s="19"/>
      <c r="S846" s="19">
        <v>5000</v>
      </c>
      <c r="T846" s="19" t="s">
        <v>110</v>
      </c>
      <c r="U846" s="19"/>
      <c r="V846" s="19"/>
      <c r="W846" s="19"/>
      <c r="X846" s="19">
        <v>800</v>
      </c>
      <c r="Y846" s="19">
        <v>0</v>
      </c>
      <c r="Z846" s="19">
        <v>1</v>
      </c>
      <c r="AA846" s="19" t="s">
        <v>48</v>
      </c>
      <c r="AB846" s="19">
        <v>1</v>
      </c>
      <c r="AC846" s="19">
        <v>634272</v>
      </c>
      <c r="AD846" s="19">
        <v>12</v>
      </c>
      <c r="AE846" s="19"/>
      <c r="AF846" s="19"/>
      <c r="AG846" s="19"/>
      <c r="AH846" s="19">
        <v>117399</v>
      </c>
      <c r="AI846" s="19">
        <v>1</v>
      </c>
      <c r="AJ846" s="19"/>
      <c r="AK846" s="19"/>
      <c r="AL846" s="19"/>
      <c r="AM846" s="19"/>
      <c r="AN846" s="19"/>
      <c r="AO846" s="19">
        <v>2.98</v>
      </c>
      <c r="AP846" s="19" t="s">
        <v>1504</v>
      </c>
      <c r="AQ846" s="19" t="s">
        <v>1502</v>
      </c>
      <c r="AR846" s="19" t="s">
        <v>1540</v>
      </c>
      <c r="AS846" s="19" t="s">
        <v>1562</v>
      </c>
      <c r="AT846" s="19" t="s">
        <v>1563</v>
      </c>
      <c r="AU846" s="19" t="s">
        <v>1564</v>
      </c>
      <c r="AV846" s="19" t="s">
        <v>1565</v>
      </c>
      <c r="AW846" s="19">
        <v>2007</v>
      </c>
      <c r="AX846" s="19">
        <v>3</v>
      </c>
      <c r="AY846" s="19" t="s">
        <v>1566</v>
      </c>
      <c r="AZ846" s="19" t="s">
        <v>1567</v>
      </c>
      <c r="BA846" s="19">
        <v>2008</v>
      </c>
      <c r="BB846" t="str">
        <f>VLOOKUP(AC846,CTCwiretagcode!A$2:C$708,3,FALSE)</f>
        <v>SAM</v>
      </c>
      <c r="BC846" t="str">
        <f t="shared" si="27"/>
        <v>Tr</v>
      </c>
      <c r="BD846">
        <f t="shared" si="28"/>
        <v>3</v>
      </c>
    </row>
    <row r="847" spans="1:56" x14ac:dyDescent="0.25">
      <c r="A847" s="19" t="s">
        <v>1501</v>
      </c>
      <c r="B847" s="19">
        <v>4.0999999999999996</v>
      </c>
      <c r="C847" s="19">
        <v>20140313</v>
      </c>
      <c r="D847" s="19" t="s">
        <v>41</v>
      </c>
      <c r="E847" s="19" t="s">
        <v>41</v>
      </c>
      <c r="F847" s="19">
        <v>2233830</v>
      </c>
      <c r="G847" s="19">
        <v>1</v>
      </c>
      <c r="H847" s="19">
        <v>2011</v>
      </c>
      <c r="I847" s="19">
        <v>20110915</v>
      </c>
      <c r="J847" s="19" t="s">
        <v>1501</v>
      </c>
      <c r="K847" s="19">
        <v>6</v>
      </c>
      <c r="L847" s="19">
        <v>38</v>
      </c>
      <c r="M847" s="19">
        <v>23</v>
      </c>
      <c r="N847" s="19">
        <v>17</v>
      </c>
      <c r="O847" s="19" t="s">
        <v>1502</v>
      </c>
      <c r="P847" s="19">
        <v>4</v>
      </c>
      <c r="Q847" s="19" t="s">
        <v>1503</v>
      </c>
      <c r="R847" s="19"/>
      <c r="S847" s="19">
        <v>5000</v>
      </c>
      <c r="T847" s="19" t="s">
        <v>45</v>
      </c>
      <c r="U847" s="19"/>
      <c r="V847" s="19"/>
      <c r="W847" s="19"/>
      <c r="X847" s="19">
        <v>830</v>
      </c>
      <c r="Y847" s="19">
        <v>0</v>
      </c>
      <c r="Z847" s="19">
        <v>1</v>
      </c>
      <c r="AA847" s="19" t="s">
        <v>48</v>
      </c>
      <c r="AB847" s="19">
        <v>1</v>
      </c>
      <c r="AC847" s="19">
        <v>634272</v>
      </c>
      <c r="AD847" s="19">
        <v>12</v>
      </c>
      <c r="AE847" s="19"/>
      <c r="AF847" s="19"/>
      <c r="AG847" s="19"/>
      <c r="AH847" s="19">
        <v>117399</v>
      </c>
      <c r="AI847" s="19">
        <v>1</v>
      </c>
      <c r="AJ847" s="19"/>
      <c r="AK847" s="19"/>
      <c r="AL847" s="19"/>
      <c r="AM847" s="19"/>
      <c r="AN847" s="19"/>
      <c r="AO847" s="19">
        <v>2.98</v>
      </c>
      <c r="AP847" s="19" t="s">
        <v>1504</v>
      </c>
      <c r="AQ847" s="19" t="s">
        <v>1502</v>
      </c>
      <c r="AR847" s="19" t="s">
        <v>1540</v>
      </c>
      <c r="AS847" s="19" t="s">
        <v>1562</v>
      </c>
      <c r="AT847" s="19" t="s">
        <v>1563</v>
      </c>
      <c r="AU847" s="19" t="s">
        <v>1564</v>
      </c>
      <c r="AV847" s="19" t="s">
        <v>1565</v>
      </c>
      <c r="AW847" s="19">
        <v>2007</v>
      </c>
      <c r="AX847" s="19">
        <v>3</v>
      </c>
      <c r="AY847" s="19" t="s">
        <v>1566</v>
      </c>
      <c r="AZ847" s="19" t="s">
        <v>1567</v>
      </c>
      <c r="BA847" s="19">
        <v>2008</v>
      </c>
      <c r="BB847" t="str">
        <f>VLOOKUP(AC847,CTCwiretagcode!A$2:C$708,3,FALSE)</f>
        <v>SAM</v>
      </c>
      <c r="BC847" t="str">
        <f t="shared" si="27"/>
        <v>Tr</v>
      </c>
      <c r="BD847">
        <f t="shared" si="28"/>
        <v>3</v>
      </c>
    </row>
    <row r="848" spans="1:56" x14ac:dyDescent="0.25">
      <c r="A848" s="19" t="s">
        <v>1501</v>
      </c>
      <c r="B848" s="19">
        <v>4.0999999999999996</v>
      </c>
      <c r="C848" s="19">
        <v>20140313</v>
      </c>
      <c r="D848" s="19" t="s">
        <v>41</v>
      </c>
      <c r="E848" s="19" t="s">
        <v>41</v>
      </c>
      <c r="F848" s="19">
        <v>2233834</v>
      </c>
      <c r="G848" s="19">
        <v>1</v>
      </c>
      <c r="H848" s="19">
        <v>2011</v>
      </c>
      <c r="I848" s="19">
        <v>20110915</v>
      </c>
      <c r="J848" s="19" t="s">
        <v>1501</v>
      </c>
      <c r="K848" s="19">
        <v>6</v>
      </c>
      <c r="L848" s="19">
        <v>38</v>
      </c>
      <c r="M848" s="19">
        <v>23</v>
      </c>
      <c r="N848" s="19">
        <v>17</v>
      </c>
      <c r="O848" s="19" t="s">
        <v>1502</v>
      </c>
      <c r="P848" s="19">
        <v>4</v>
      </c>
      <c r="Q848" s="19" t="s">
        <v>1503</v>
      </c>
      <c r="R848" s="19"/>
      <c r="S848" s="19">
        <v>5000</v>
      </c>
      <c r="T848" s="19" t="s">
        <v>45</v>
      </c>
      <c r="U848" s="19"/>
      <c r="V848" s="19"/>
      <c r="W848" s="19"/>
      <c r="X848" s="19">
        <v>730</v>
      </c>
      <c r="Y848" s="19">
        <v>0</v>
      </c>
      <c r="Z848" s="19">
        <v>1</v>
      </c>
      <c r="AA848" s="19" t="s">
        <v>48</v>
      </c>
      <c r="AB848" s="19">
        <v>1</v>
      </c>
      <c r="AC848" s="19">
        <v>634272</v>
      </c>
      <c r="AD848" s="19">
        <v>12</v>
      </c>
      <c r="AE848" s="19"/>
      <c r="AF848" s="19"/>
      <c r="AG848" s="19"/>
      <c r="AH848" s="19">
        <v>117399</v>
      </c>
      <c r="AI848" s="19">
        <v>1</v>
      </c>
      <c r="AJ848" s="19"/>
      <c r="AK848" s="19"/>
      <c r="AL848" s="19"/>
      <c r="AM848" s="19"/>
      <c r="AN848" s="19"/>
      <c r="AO848" s="19">
        <v>2.98</v>
      </c>
      <c r="AP848" s="19" t="s">
        <v>1504</v>
      </c>
      <c r="AQ848" s="19" t="s">
        <v>1502</v>
      </c>
      <c r="AR848" s="19" t="s">
        <v>1540</v>
      </c>
      <c r="AS848" s="19" t="s">
        <v>1562</v>
      </c>
      <c r="AT848" s="19" t="s">
        <v>1563</v>
      </c>
      <c r="AU848" s="19" t="s">
        <v>1564</v>
      </c>
      <c r="AV848" s="19" t="s">
        <v>1565</v>
      </c>
      <c r="AW848" s="19">
        <v>2007</v>
      </c>
      <c r="AX848" s="19">
        <v>3</v>
      </c>
      <c r="AY848" s="19" t="s">
        <v>1566</v>
      </c>
      <c r="AZ848" s="19" t="s">
        <v>1567</v>
      </c>
      <c r="BA848" s="19">
        <v>2008</v>
      </c>
      <c r="BB848" t="str">
        <f>VLOOKUP(AC848,CTCwiretagcode!A$2:C$708,3,FALSE)</f>
        <v>SAM</v>
      </c>
      <c r="BC848" t="str">
        <f t="shared" si="27"/>
        <v>Tr</v>
      </c>
      <c r="BD848">
        <f t="shared" si="28"/>
        <v>3</v>
      </c>
    </row>
    <row r="849" spans="1:56" x14ac:dyDescent="0.25">
      <c r="A849" s="19" t="s">
        <v>1501</v>
      </c>
      <c r="B849" s="19">
        <v>4.0999999999999996</v>
      </c>
      <c r="C849" s="19">
        <v>20140313</v>
      </c>
      <c r="D849" s="19" t="s">
        <v>41</v>
      </c>
      <c r="E849" s="19" t="s">
        <v>41</v>
      </c>
      <c r="F849" s="19">
        <v>2233835</v>
      </c>
      <c r="G849" s="19">
        <v>1</v>
      </c>
      <c r="H849" s="19">
        <v>2011</v>
      </c>
      <c r="I849" s="19">
        <v>20110915</v>
      </c>
      <c r="J849" s="19" t="s">
        <v>1501</v>
      </c>
      <c r="K849" s="19">
        <v>6</v>
      </c>
      <c r="L849" s="19">
        <v>38</v>
      </c>
      <c r="M849" s="19">
        <v>23</v>
      </c>
      <c r="N849" s="19">
        <v>17</v>
      </c>
      <c r="O849" s="19" t="s">
        <v>1502</v>
      </c>
      <c r="P849" s="19">
        <v>4</v>
      </c>
      <c r="Q849" s="19" t="s">
        <v>1503</v>
      </c>
      <c r="R849" s="19"/>
      <c r="S849" s="19">
        <v>5000</v>
      </c>
      <c r="T849" s="19" t="s">
        <v>110</v>
      </c>
      <c r="U849" s="19"/>
      <c r="V849" s="19"/>
      <c r="W849" s="19"/>
      <c r="X849" s="19">
        <v>880</v>
      </c>
      <c r="Y849" s="19">
        <v>0</v>
      </c>
      <c r="Z849" s="19">
        <v>1</v>
      </c>
      <c r="AA849" s="19" t="s">
        <v>48</v>
      </c>
      <c r="AB849" s="19">
        <v>1</v>
      </c>
      <c r="AC849" s="19">
        <v>634272</v>
      </c>
      <c r="AD849" s="19">
        <v>12</v>
      </c>
      <c r="AE849" s="19"/>
      <c r="AF849" s="19"/>
      <c r="AG849" s="19"/>
      <c r="AH849" s="19">
        <v>117399</v>
      </c>
      <c r="AI849" s="19">
        <v>1</v>
      </c>
      <c r="AJ849" s="19"/>
      <c r="AK849" s="19"/>
      <c r="AL849" s="19"/>
      <c r="AM849" s="19"/>
      <c r="AN849" s="19"/>
      <c r="AO849" s="19">
        <v>2.98</v>
      </c>
      <c r="AP849" s="19" t="s">
        <v>1504</v>
      </c>
      <c r="AQ849" s="19" t="s">
        <v>1502</v>
      </c>
      <c r="AR849" s="19" t="s">
        <v>1540</v>
      </c>
      <c r="AS849" s="19" t="s">
        <v>1562</v>
      </c>
      <c r="AT849" s="19" t="s">
        <v>1563</v>
      </c>
      <c r="AU849" s="19" t="s">
        <v>1564</v>
      </c>
      <c r="AV849" s="19" t="s">
        <v>1565</v>
      </c>
      <c r="AW849" s="19">
        <v>2007</v>
      </c>
      <c r="AX849" s="19">
        <v>3</v>
      </c>
      <c r="AY849" s="19" t="s">
        <v>1566</v>
      </c>
      <c r="AZ849" s="19" t="s">
        <v>1567</v>
      </c>
      <c r="BA849" s="19">
        <v>2008</v>
      </c>
      <c r="BB849" t="str">
        <f>VLOOKUP(AC849,CTCwiretagcode!A$2:C$708,3,FALSE)</f>
        <v>SAM</v>
      </c>
      <c r="BC849" t="str">
        <f t="shared" si="27"/>
        <v>Tr</v>
      </c>
      <c r="BD849">
        <f t="shared" si="28"/>
        <v>3</v>
      </c>
    </row>
    <row r="850" spans="1:56" x14ac:dyDescent="0.25">
      <c r="A850" s="19" t="s">
        <v>1501</v>
      </c>
      <c r="B850" s="19">
        <v>4.0999999999999996</v>
      </c>
      <c r="C850" s="19">
        <v>20140313</v>
      </c>
      <c r="D850" s="19" t="s">
        <v>41</v>
      </c>
      <c r="E850" s="19" t="s">
        <v>41</v>
      </c>
      <c r="F850" s="19">
        <v>2233315</v>
      </c>
      <c r="G850" s="19">
        <v>1</v>
      </c>
      <c r="H850" s="19">
        <v>2011</v>
      </c>
      <c r="I850" s="19">
        <v>20110902</v>
      </c>
      <c r="J850" s="19" t="s">
        <v>1501</v>
      </c>
      <c r="K850" s="19">
        <v>6</v>
      </c>
      <c r="L850" s="19">
        <v>36</v>
      </c>
      <c r="M850" s="19">
        <v>23</v>
      </c>
      <c r="N850" s="19">
        <v>17</v>
      </c>
      <c r="O850" s="19" t="s">
        <v>1502</v>
      </c>
      <c r="P850" s="19">
        <v>4</v>
      </c>
      <c r="Q850" s="19" t="s">
        <v>1503</v>
      </c>
      <c r="R850" s="19"/>
      <c r="S850" s="19">
        <v>5000</v>
      </c>
      <c r="T850" s="19" t="s">
        <v>110</v>
      </c>
      <c r="U850" s="19"/>
      <c r="V850" s="19"/>
      <c r="W850" s="19"/>
      <c r="X850" s="19">
        <v>790</v>
      </c>
      <c r="Y850" s="19">
        <v>0</v>
      </c>
      <c r="Z850" s="19">
        <v>1</v>
      </c>
      <c r="AA850" s="19" t="s">
        <v>48</v>
      </c>
      <c r="AB850" s="19">
        <v>1</v>
      </c>
      <c r="AC850" s="19">
        <v>634272</v>
      </c>
      <c r="AD850" s="19">
        <v>12</v>
      </c>
      <c r="AE850" s="19"/>
      <c r="AF850" s="19"/>
      <c r="AG850" s="19"/>
      <c r="AH850" s="19">
        <v>117397</v>
      </c>
      <c r="AI850" s="19">
        <v>1</v>
      </c>
      <c r="AJ850" s="19"/>
      <c r="AK850" s="19"/>
      <c r="AL850" s="19"/>
      <c r="AM850" s="19"/>
      <c r="AN850" s="19"/>
      <c r="AO850" s="19">
        <v>2.8</v>
      </c>
      <c r="AP850" s="19" t="s">
        <v>1504</v>
      </c>
      <c r="AQ850" s="19" t="s">
        <v>1502</v>
      </c>
      <c r="AR850" s="19" t="s">
        <v>1540</v>
      </c>
      <c r="AS850" s="19" t="s">
        <v>1562</v>
      </c>
      <c r="AT850" s="19" t="s">
        <v>1563</v>
      </c>
      <c r="AU850" s="19" t="s">
        <v>1564</v>
      </c>
      <c r="AV850" s="19" t="s">
        <v>1565</v>
      </c>
      <c r="AW850" s="19">
        <v>2007</v>
      </c>
      <c r="AX850" s="19">
        <v>3</v>
      </c>
      <c r="AY850" s="19" t="s">
        <v>1566</v>
      </c>
      <c r="AZ850" s="19" t="s">
        <v>1567</v>
      </c>
      <c r="BA850" s="19">
        <v>2008</v>
      </c>
      <c r="BB850" t="str">
        <f>VLOOKUP(AC850,CTCwiretagcode!A$2:C$708,3,FALSE)</f>
        <v>SAM</v>
      </c>
      <c r="BC850" t="str">
        <f t="shared" si="27"/>
        <v>Tr</v>
      </c>
      <c r="BD850">
        <f t="shared" si="28"/>
        <v>3</v>
      </c>
    </row>
    <row r="851" spans="1:56" x14ac:dyDescent="0.25">
      <c r="A851" s="19" t="s">
        <v>1501</v>
      </c>
      <c r="B851" s="19">
        <v>4.0999999999999996</v>
      </c>
      <c r="C851" s="19">
        <v>20140313</v>
      </c>
      <c r="D851" s="19" t="s">
        <v>41</v>
      </c>
      <c r="E851" s="19" t="s">
        <v>41</v>
      </c>
      <c r="F851" s="19">
        <v>2233320</v>
      </c>
      <c r="G851" s="19">
        <v>1</v>
      </c>
      <c r="H851" s="19">
        <v>2011</v>
      </c>
      <c r="I851" s="19">
        <v>20110902</v>
      </c>
      <c r="J851" s="19" t="s">
        <v>1501</v>
      </c>
      <c r="K851" s="19">
        <v>6</v>
      </c>
      <c r="L851" s="19">
        <v>36</v>
      </c>
      <c r="M851" s="19">
        <v>23</v>
      </c>
      <c r="N851" s="19">
        <v>17</v>
      </c>
      <c r="O851" s="19" t="s">
        <v>1502</v>
      </c>
      <c r="P851" s="19">
        <v>4</v>
      </c>
      <c r="Q851" s="19" t="s">
        <v>1503</v>
      </c>
      <c r="R851" s="19"/>
      <c r="S851" s="19">
        <v>5000</v>
      </c>
      <c r="T851" s="19" t="s">
        <v>110</v>
      </c>
      <c r="U851" s="19"/>
      <c r="V851" s="19"/>
      <c r="W851" s="19"/>
      <c r="X851" s="19">
        <v>790</v>
      </c>
      <c r="Y851" s="19">
        <v>0</v>
      </c>
      <c r="Z851" s="19">
        <v>1</v>
      </c>
      <c r="AA851" s="19" t="s">
        <v>48</v>
      </c>
      <c r="AB851" s="19">
        <v>1</v>
      </c>
      <c r="AC851" s="19">
        <v>634272</v>
      </c>
      <c r="AD851" s="19">
        <v>12</v>
      </c>
      <c r="AE851" s="19"/>
      <c r="AF851" s="19"/>
      <c r="AG851" s="19"/>
      <c r="AH851" s="19">
        <v>117397</v>
      </c>
      <c r="AI851" s="19">
        <v>1</v>
      </c>
      <c r="AJ851" s="19"/>
      <c r="AK851" s="19"/>
      <c r="AL851" s="19"/>
      <c r="AM851" s="19"/>
      <c r="AN851" s="19"/>
      <c r="AO851" s="19">
        <v>2.8</v>
      </c>
      <c r="AP851" s="19" t="s">
        <v>1504</v>
      </c>
      <c r="AQ851" s="19" t="s">
        <v>1502</v>
      </c>
      <c r="AR851" s="19" t="s">
        <v>1540</v>
      </c>
      <c r="AS851" s="19" t="s">
        <v>1562</v>
      </c>
      <c r="AT851" s="19" t="s">
        <v>1563</v>
      </c>
      <c r="AU851" s="19" t="s">
        <v>1564</v>
      </c>
      <c r="AV851" s="19" t="s">
        <v>1565</v>
      </c>
      <c r="AW851" s="19">
        <v>2007</v>
      </c>
      <c r="AX851" s="19">
        <v>3</v>
      </c>
      <c r="AY851" s="19" t="s">
        <v>1566</v>
      </c>
      <c r="AZ851" s="19" t="s">
        <v>1567</v>
      </c>
      <c r="BA851" s="19">
        <v>2008</v>
      </c>
      <c r="BB851" t="str">
        <f>VLOOKUP(AC851,CTCwiretagcode!A$2:C$708,3,FALSE)</f>
        <v>SAM</v>
      </c>
      <c r="BC851" t="str">
        <f t="shared" si="27"/>
        <v>Tr</v>
      </c>
      <c r="BD851">
        <f t="shared" si="28"/>
        <v>3</v>
      </c>
    </row>
    <row r="852" spans="1:56" x14ac:dyDescent="0.25">
      <c r="A852" s="19" t="s">
        <v>1501</v>
      </c>
      <c r="B852" s="19">
        <v>4.0999999999999996</v>
      </c>
      <c r="C852" s="19">
        <v>20140313</v>
      </c>
      <c r="D852" s="19" t="s">
        <v>41</v>
      </c>
      <c r="E852" s="19" t="s">
        <v>41</v>
      </c>
      <c r="F852" s="19">
        <v>2233323</v>
      </c>
      <c r="G852" s="19">
        <v>1</v>
      </c>
      <c r="H852" s="19">
        <v>2011</v>
      </c>
      <c r="I852" s="19">
        <v>20110902</v>
      </c>
      <c r="J852" s="19" t="s">
        <v>1501</v>
      </c>
      <c r="K852" s="19">
        <v>6</v>
      </c>
      <c r="L852" s="19">
        <v>36</v>
      </c>
      <c r="M852" s="19">
        <v>23</v>
      </c>
      <c r="N852" s="19">
        <v>17</v>
      </c>
      <c r="O852" s="19" t="s">
        <v>1502</v>
      </c>
      <c r="P852" s="19">
        <v>4</v>
      </c>
      <c r="Q852" s="19" t="s">
        <v>1503</v>
      </c>
      <c r="R852" s="19"/>
      <c r="S852" s="19">
        <v>5000</v>
      </c>
      <c r="T852" s="19" t="s">
        <v>110</v>
      </c>
      <c r="U852" s="19"/>
      <c r="V852" s="19"/>
      <c r="W852" s="19"/>
      <c r="X852" s="19">
        <v>880</v>
      </c>
      <c r="Y852" s="19">
        <v>0</v>
      </c>
      <c r="Z852" s="19">
        <v>1</v>
      </c>
      <c r="AA852" s="19" t="s">
        <v>48</v>
      </c>
      <c r="AB852" s="19">
        <v>1</v>
      </c>
      <c r="AC852" s="19">
        <v>634272</v>
      </c>
      <c r="AD852" s="19">
        <v>12</v>
      </c>
      <c r="AE852" s="19"/>
      <c r="AF852" s="19"/>
      <c r="AG852" s="19"/>
      <c r="AH852" s="19">
        <v>117397</v>
      </c>
      <c r="AI852" s="19">
        <v>1</v>
      </c>
      <c r="AJ852" s="19"/>
      <c r="AK852" s="19"/>
      <c r="AL852" s="19"/>
      <c r="AM852" s="19"/>
      <c r="AN852" s="19"/>
      <c r="AO852" s="19">
        <v>2.8</v>
      </c>
      <c r="AP852" s="19" t="s">
        <v>1504</v>
      </c>
      <c r="AQ852" s="19" t="s">
        <v>1502</v>
      </c>
      <c r="AR852" s="19" t="s">
        <v>1540</v>
      </c>
      <c r="AS852" s="19" t="s">
        <v>1562</v>
      </c>
      <c r="AT852" s="19" t="s">
        <v>1563</v>
      </c>
      <c r="AU852" s="19" t="s">
        <v>1564</v>
      </c>
      <c r="AV852" s="19" t="s">
        <v>1565</v>
      </c>
      <c r="AW852" s="19">
        <v>2007</v>
      </c>
      <c r="AX852" s="19">
        <v>3</v>
      </c>
      <c r="AY852" s="19" t="s">
        <v>1566</v>
      </c>
      <c r="AZ852" s="19" t="s">
        <v>1567</v>
      </c>
      <c r="BA852" s="19">
        <v>2008</v>
      </c>
      <c r="BB852" t="str">
        <f>VLOOKUP(AC852,CTCwiretagcode!A$2:C$708,3,FALSE)</f>
        <v>SAM</v>
      </c>
      <c r="BC852" t="str">
        <f t="shared" si="27"/>
        <v>Tr</v>
      </c>
      <c r="BD852">
        <f t="shared" si="28"/>
        <v>3</v>
      </c>
    </row>
    <row r="853" spans="1:56" x14ac:dyDescent="0.25">
      <c r="A853" s="19" t="s">
        <v>1501</v>
      </c>
      <c r="B853" s="19">
        <v>4.0999999999999996</v>
      </c>
      <c r="C853" s="19">
        <v>20140313</v>
      </c>
      <c r="D853" s="19" t="s">
        <v>41</v>
      </c>
      <c r="E853" s="19" t="s">
        <v>41</v>
      </c>
      <c r="F853" s="19">
        <v>2233326</v>
      </c>
      <c r="G853" s="19">
        <v>1</v>
      </c>
      <c r="H853" s="19">
        <v>2011</v>
      </c>
      <c r="I853" s="19">
        <v>20110902</v>
      </c>
      <c r="J853" s="19" t="s">
        <v>1501</v>
      </c>
      <c r="K853" s="19">
        <v>6</v>
      </c>
      <c r="L853" s="19">
        <v>36</v>
      </c>
      <c r="M853" s="19">
        <v>23</v>
      </c>
      <c r="N853" s="19">
        <v>17</v>
      </c>
      <c r="O853" s="19" t="s">
        <v>1502</v>
      </c>
      <c r="P853" s="19">
        <v>4</v>
      </c>
      <c r="Q853" s="19" t="s">
        <v>1503</v>
      </c>
      <c r="R853" s="19"/>
      <c r="S853" s="19">
        <v>5000</v>
      </c>
      <c r="T853" s="19" t="s">
        <v>110</v>
      </c>
      <c r="U853" s="19"/>
      <c r="V853" s="19"/>
      <c r="W853" s="19"/>
      <c r="X853" s="19">
        <v>740</v>
      </c>
      <c r="Y853" s="19">
        <v>0</v>
      </c>
      <c r="Z853" s="19">
        <v>1</v>
      </c>
      <c r="AA853" s="19" t="s">
        <v>48</v>
      </c>
      <c r="AB853" s="19">
        <v>1</v>
      </c>
      <c r="AC853" s="19">
        <v>634272</v>
      </c>
      <c r="AD853" s="19">
        <v>12</v>
      </c>
      <c r="AE853" s="19"/>
      <c r="AF853" s="19"/>
      <c r="AG853" s="19"/>
      <c r="AH853" s="19">
        <v>117397</v>
      </c>
      <c r="AI853" s="19">
        <v>1</v>
      </c>
      <c r="AJ853" s="19"/>
      <c r="AK853" s="19"/>
      <c r="AL853" s="19"/>
      <c r="AM853" s="19"/>
      <c r="AN853" s="19"/>
      <c r="AO853" s="19">
        <v>2.8</v>
      </c>
      <c r="AP853" s="19" t="s">
        <v>1504</v>
      </c>
      <c r="AQ853" s="19" t="s">
        <v>1502</v>
      </c>
      <c r="AR853" s="19" t="s">
        <v>1540</v>
      </c>
      <c r="AS853" s="19" t="s">
        <v>1562</v>
      </c>
      <c r="AT853" s="19" t="s">
        <v>1563</v>
      </c>
      <c r="AU853" s="19" t="s">
        <v>1564</v>
      </c>
      <c r="AV853" s="19" t="s">
        <v>1565</v>
      </c>
      <c r="AW853" s="19">
        <v>2007</v>
      </c>
      <c r="AX853" s="19">
        <v>3</v>
      </c>
      <c r="AY853" s="19" t="s">
        <v>1566</v>
      </c>
      <c r="AZ853" s="19" t="s">
        <v>1567</v>
      </c>
      <c r="BA853" s="19">
        <v>2008</v>
      </c>
      <c r="BB853" t="str">
        <f>VLOOKUP(AC853,CTCwiretagcode!A$2:C$708,3,FALSE)</f>
        <v>SAM</v>
      </c>
      <c r="BC853" t="str">
        <f t="shared" si="27"/>
        <v>Tr</v>
      </c>
      <c r="BD853">
        <f t="shared" si="28"/>
        <v>3</v>
      </c>
    </row>
    <row r="854" spans="1:56" x14ac:dyDescent="0.25">
      <c r="A854" s="19" t="s">
        <v>1501</v>
      </c>
      <c r="B854" s="19">
        <v>4.0999999999999996</v>
      </c>
      <c r="C854" s="19">
        <v>20140313</v>
      </c>
      <c r="D854" s="19" t="s">
        <v>41</v>
      </c>
      <c r="E854" s="19" t="s">
        <v>41</v>
      </c>
      <c r="F854" s="19">
        <v>2233327</v>
      </c>
      <c r="G854" s="19">
        <v>1</v>
      </c>
      <c r="H854" s="19">
        <v>2011</v>
      </c>
      <c r="I854" s="19">
        <v>20110902</v>
      </c>
      <c r="J854" s="19" t="s">
        <v>1501</v>
      </c>
      <c r="K854" s="19">
        <v>6</v>
      </c>
      <c r="L854" s="19">
        <v>36</v>
      </c>
      <c r="M854" s="19">
        <v>23</v>
      </c>
      <c r="N854" s="19">
        <v>17</v>
      </c>
      <c r="O854" s="19" t="s">
        <v>1502</v>
      </c>
      <c r="P854" s="19">
        <v>4</v>
      </c>
      <c r="Q854" s="19" t="s">
        <v>1503</v>
      </c>
      <c r="R854" s="19"/>
      <c r="S854" s="19">
        <v>5000</v>
      </c>
      <c r="T854" s="19" t="s">
        <v>110</v>
      </c>
      <c r="U854" s="19"/>
      <c r="V854" s="19"/>
      <c r="W854" s="19"/>
      <c r="X854" s="19">
        <v>820</v>
      </c>
      <c r="Y854" s="19">
        <v>0</v>
      </c>
      <c r="Z854" s="19">
        <v>1</v>
      </c>
      <c r="AA854" s="19" t="s">
        <v>48</v>
      </c>
      <c r="AB854" s="19">
        <v>1</v>
      </c>
      <c r="AC854" s="19">
        <v>634272</v>
      </c>
      <c r="AD854" s="19">
        <v>12</v>
      </c>
      <c r="AE854" s="19"/>
      <c r="AF854" s="19"/>
      <c r="AG854" s="19"/>
      <c r="AH854" s="19">
        <v>117397</v>
      </c>
      <c r="AI854" s="19">
        <v>1</v>
      </c>
      <c r="AJ854" s="19"/>
      <c r="AK854" s="19"/>
      <c r="AL854" s="19"/>
      <c r="AM854" s="19"/>
      <c r="AN854" s="19"/>
      <c r="AO854" s="19">
        <v>2.8</v>
      </c>
      <c r="AP854" s="19" t="s">
        <v>1504</v>
      </c>
      <c r="AQ854" s="19" t="s">
        <v>1502</v>
      </c>
      <c r="AR854" s="19" t="s">
        <v>1540</v>
      </c>
      <c r="AS854" s="19" t="s">
        <v>1562</v>
      </c>
      <c r="AT854" s="19" t="s">
        <v>1563</v>
      </c>
      <c r="AU854" s="19" t="s">
        <v>1564</v>
      </c>
      <c r="AV854" s="19" t="s">
        <v>1565</v>
      </c>
      <c r="AW854" s="19">
        <v>2007</v>
      </c>
      <c r="AX854" s="19">
        <v>3</v>
      </c>
      <c r="AY854" s="19" t="s">
        <v>1566</v>
      </c>
      <c r="AZ854" s="19" t="s">
        <v>1567</v>
      </c>
      <c r="BA854" s="19">
        <v>2008</v>
      </c>
      <c r="BB854" t="str">
        <f>VLOOKUP(AC854,CTCwiretagcode!A$2:C$708,3,FALSE)</f>
        <v>SAM</v>
      </c>
      <c r="BC854" t="str">
        <f t="shared" si="27"/>
        <v>Tr</v>
      </c>
      <c r="BD854">
        <f t="shared" si="28"/>
        <v>3</v>
      </c>
    </row>
    <row r="855" spans="1:56" x14ac:dyDescent="0.25">
      <c r="A855" s="19" t="s">
        <v>1501</v>
      </c>
      <c r="B855" s="19">
        <v>4.0999999999999996</v>
      </c>
      <c r="C855" s="19">
        <v>20140313</v>
      </c>
      <c r="D855" s="19" t="s">
        <v>41</v>
      </c>
      <c r="E855" s="19" t="s">
        <v>41</v>
      </c>
      <c r="F855" s="19">
        <v>2233461</v>
      </c>
      <c r="G855" s="19">
        <v>1</v>
      </c>
      <c r="H855" s="19">
        <v>2011</v>
      </c>
      <c r="I855" s="19">
        <v>20110906</v>
      </c>
      <c r="J855" s="19" t="s">
        <v>1501</v>
      </c>
      <c r="K855" s="19">
        <v>6</v>
      </c>
      <c r="L855" s="19">
        <v>37</v>
      </c>
      <c r="M855" s="19">
        <v>23</v>
      </c>
      <c r="N855" s="19">
        <v>49</v>
      </c>
      <c r="O855" s="19" t="s">
        <v>1502</v>
      </c>
      <c r="P855" s="19">
        <v>4</v>
      </c>
      <c r="Q855" s="19" t="s">
        <v>1503</v>
      </c>
      <c r="R855" s="19"/>
      <c r="S855" s="19">
        <v>5000</v>
      </c>
      <c r="T855" s="19" t="s">
        <v>110</v>
      </c>
      <c r="U855" s="19"/>
      <c r="V855" s="19"/>
      <c r="W855" s="19"/>
      <c r="X855" s="19">
        <v>820</v>
      </c>
      <c r="Y855" s="19">
        <v>0</v>
      </c>
      <c r="Z855" s="19">
        <v>1</v>
      </c>
      <c r="AA855" s="19" t="s">
        <v>48</v>
      </c>
      <c r="AB855" s="19">
        <v>1</v>
      </c>
      <c r="AC855" s="19">
        <v>634272</v>
      </c>
      <c r="AD855" s="19">
        <v>12</v>
      </c>
      <c r="AE855" s="19"/>
      <c r="AF855" s="19"/>
      <c r="AG855" s="19"/>
      <c r="AH855" s="19">
        <v>117398</v>
      </c>
      <c r="AI855" s="19">
        <v>1</v>
      </c>
      <c r="AJ855" s="19"/>
      <c r="AK855" s="19"/>
      <c r="AL855" s="19"/>
      <c r="AM855" s="19"/>
      <c r="AN855" s="19"/>
      <c r="AO855" s="19">
        <v>5.66</v>
      </c>
      <c r="AP855" s="19" t="s">
        <v>1504</v>
      </c>
      <c r="AQ855" s="19" t="s">
        <v>1502</v>
      </c>
      <c r="AR855" s="19" t="s">
        <v>1540</v>
      </c>
      <c r="AS855" s="19" t="s">
        <v>1562</v>
      </c>
      <c r="AT855" s="19" t="s">
        <v>1563</v>
      </c>
      <c r="AU855" s="19" t="s">
        <v>1564</v>
      </c>
      <c r="AV855" s="19" t="s">
        <v>1565</v>
      </c>
      <c r="AW855" s="19">
        <v>2007</v>
      </c>
      <c r="AX855" s="19">
        <v>3</v>
      </c>
      <c r="AY855" s="19" t="s">
        <v>1566</v>
      </c>
      <c r="AZ855" s="19" t="s">
        <v>1567</v>
      </c>
      <c r="BA855" s="19">
        <v>2008</v>
      </c>
      <c r="BB855" t="str">
        <f>VLOOKUP(AC855,CTCwiretagcode!A$2:C$708,3,FALSE)</f>
        <v>SAM</v>
      </c>
      <c r="BC855" t="str">
        <f t="shared" si="27"/>
        <v>mix</v>
      </c>
      <c r="BD855">
        <f t="shared" si="28"/>
        <v>3</v>
      </c>
    </row>
    <row r="856" spans="1:56" x14ac:dyDescent="0.25">
      <c r="A856" s="19" t="s">
        <v>1501</v>
      </c>
      <c r="B856" s="19">
        <v>4.0999999999999996</v>
      </c>
      <c r="C856" s="19">
        <v>20140313</v>
      </c>
      <c r="D856" s="19" t="s">
        <v>41</v>
      </c>
      <c r="E856" s="19" t="s">
        <v>41</v>
      </c>
      <c r="F856" s="19">
        <v>2233462</v>
      </c>
      <c r="G856" s="19">
        <v>1</v>
      </c>
      <c r="H856" s="19">
        <v>2011</v>
      </c>
      <c r="I856" s="19">
        <v>20110906</v>
      </c>
      <c r="J856" s="19" t="s">
        <v>1501</v>
      </c>
      <c r="K856" s="19">
        <v>6</v>
      </c>
      <c r="L856" s="19">
        <v>37</v>
      </c>
      <c r="M856" s="19">
        <v>23</v>
      </c>
      <c r="N856" s="19">
        <v>49</v>
      </c>
      <c r="O856" s="19" t="s">
        <v>1502</v>
      </c>
      <c r="P856" s="19">
        <v>4</v>
      </c>
      <c r="Q856" s="19" t="s">
        <v>1503</v>
      </c>
      <c r="R856" s="19"/>
      <c r="S856" s="19">
        <v>5000</v>
      </c>
      <c r="T856" s="19" t="s">
        <v>45</v>
      </c>
      <c r="U856" s="19"/>
      <c r="V856" s="19"/>
      <c r="W856" s="19"/>
      <c r="X856" s="19">
        <v>960</v>
      </c>
      <c r="Y856" s="19">
        <v>0</v>
      </c>
      <c r="Z856" s="19">
        <v>1</v>
      </c>
      <c r="AA856" s="19" t="s">
        <v>48</v>
      </c>
      <c r="AB856" s="19">
        <v>1</v>
      </c>
      <c r="AC856" s="19">
        <v>634272</v>
      </c>
      <c r="AD856" s="19">
        <v>12</v>
      </c>
      <c r="AE856" s="19"/>
      <c r="AF856" s="19"/>
      <c r="AG856" s="19"/>
      <c r="AH856" s="19">
        <v>117398</v>
      </c>
      <c r="AI856" s="19">
        <v>1</v>
      </c>
      <c r="AJ856" s="19"/>
      <c r="AK856" s="19"/>
      <c r="AL856" s="19"/>
      <c r="AM856" s="19"/>
      <c r="AN856" s="19"/>
      <c r="AO856" s="19">
        <v>5.66</v>
      </c>
      <c r="AP856" s="19" t="s">
        <v>1504</v>
      </c>
      <c r="AQ856" s="19" t="s">
        <v>1502</v>
      </c>
      <c r="AR856" s="19" t="s">
        <v>1540</v>
      </c>
      <c r="AS856" s="19" t="s">
        <v>1562</v>
      </c>
      <c r="AT856" s="19" t="s">
        <v>1563</v>
      </c>
      <c r="AU856" s="19" t="s">
        <v>1564</v>
      </c>
      <c r="AV856" s="19" t="s">
        <v>1565</v>
      </c>
      <c r="AW856" s="19">
        <v>2007</v>
      </c>
      <c r="AX856" s="19">
        <v>3</v>
      </c>
      <c r="AY856" s="19" t="s">
        <v>1566</v>
      </c>
      <c r="AZ856" s="19" t="s">
        <v>1567</v>
      </c>
      <c r="BA856" s="19">
        <v>2008</v>
      </c>
      <c r="BB856" t="str">
        <f>VLOOKUP(AC856,CTCwiretagcode!A$2:C$708,3,FALSE)</f>
        <v>SAM</v>
      </c>
      <c r="BC856" t="str">
        <f t="shared" si="27"/>
        <v>mix</v>
      </c>
      <c r="BD856">
        <f t="shared" si="28"/>
        <v>3</v>
      </c>
    </row>
    <row r="857" spans="1:56" x14ac:dyDescent="0.25">
      <c r="A857" s="19" t="s">
        <v>1501</v>
      </c>
      <c r="B857" s="19">
        <v>4.0999999999999996</v>
      </c>
      <c r="C857" s="19">
        <v>20140313</v>
      </c>
      <c r="D857" s="19" t="s">
        <v>41</v>
      </c>
      <c r="E857" s="19" t="s">
        <v>41</v>
      </c>
      <c r="F857" s="19">
        <v>2252858</v>
      </c>
      <c r="G857" s="19">
        <v>1</v>
      </c>
      <c r="H857" s="19">
        <v>2011</v>
      </c>
      <c r="I857" s="19">
        <v>20110907</v>
      </c>
      <c r="J857" s="19" t="s">
        <v>1501</v>
      </c>
      <c r="K857" s="19">
        <v>6</v>
      </c>
      <c r="L857" s="19">
        <v>37</v>
      </c>
      <c r="M857" s="19">
        <v>23</v>
      </c>
      <c r="N857" s="19">
        <v>49</v>
      </c>
      <c r="O857" s="19" t="s">
        <v>1502</v>
      </c>
      <c r="P857" s="19">
        <v>4</v>
      </c>
      <c r="Q857" s="19" t="s">
        <v>1503</v>
      </c>
      <c r="R857" s="19"/>
      <c r="S857" s="19">
        <v>5000</v>
      </c>
      <c r="T857" s="19" t="s">
        <v>45</v>
      </c>
      <c r="U857" s="19"/>
      <c r="V857" s="19"/>
      <c r="W857" s="19"/>
      <c r="X857" s="19">
        <v>810</v>
      </c>
      <c r="Y857" s="19">
        <v>0</v>
      </c>
      <c r="Z857" s="19">
        <v>1</v>
      </c>
      <c r="AA857" s="19" t="s">
        <v>48</v>
      </c>
      <c r="AB857" s="19">
        <v>1</v>
      </c>
      <c r="AC857" s="19">
        <v>634272</v>
      </c>
      <c r="AD857" s="19">
        <v>12</v>
      </c>
      <c r="AE857" s="19"/>
      <c r="AF857" s="19"/>
      <c r="AG857" s="19"/>
      <c r="AH857" s="19">
        <v>117398</v>
      </c>
      <c r="AI857" s="19">
        <v>1</v>
      </c>
      <c r="AJ857" s="19"/>
      <c r="AK857" s="19"/>
      <c r="AL857" s="19"/>
      <c r="AM857" s="19"/>
      <c r="AN857" s="19"/>
      <c r="AO857" s="19">
        <v>5.66</v>
      </c>
      <c r="AP857" s="19" t="s">
        <v>1504</v>
      </c>
      <c r="AQ857" s="19" t="s">
        <v>1502</v>
      </c>
      <c r="AR857" s="19" t="s">
        <v>1540</v>
      </c>
      <c r="AS857" s="19" t="s">
        <v>1562</v>
      </c>
      <c r="AT857" s="19" t="s">
        <v>1563</v>
      </c>
      <c r="AU857" s="19" t="s">
        <v>1564</v>
      </c>
      <c r="AV857" s="19" t="s">
        <v>1565</v>
      </c>
      <c r="AW857" s="19">
        <v>2007</v>
      </c>
      <c r="AX857" s="19">
        <v>3</v>
      </c>
      <c r="AY857" s="19" t="s">
        <v>1566</v>
      </c>
      <c r="AZ857" s="19" t="s">
        <v>1567</v>
      </c>
      <c r="BA857" s="19">
        <v>2008</v>
      </c>
      <c r="BB857" t="str">
        <f>VLOOKUP(AC857,CTCwiretagcode!A$2:C$708,3,FALSE)</f>
        <v>SAM</v>
      </c>
      <c r="BC857" t="str">
        <f t="shared" si="27"/>
        <v>mix</v>
      </c>
      <c r="BD857">
        <f t="shared" si="28"/>
        <v>3</v>
      </c>
    </row>
    <row r="858" spans="1:56" x14ac:dyDescent="0.25">
      <c r="A858" s="19" t="s">
        <v>1501</v>
      </c>
      <c r="B858" s="19">
        <v>4.0999999999999996</v>
      </c>
      <c r="C858" s="19">
        <v>20140313</v>
      </c>
      <c r="D858" s="19" t="s">
        <v>41</v>
      </c>
      <c r="E858" s="19" t="s">
        <v>41</v>
      </c>
      <c r="F858" s="19">
        <v>2252816</v>
      </c>
      <c r="G858" s="19">
        <v>1</v>
      </c>
      <c r="H858" s="19">
        <v>2011</v>
      </c>
      <c r="I858" s="19">
        <v>20110907</v>
      </c>
      <c r="J858" s="19" t="s">
        <v>1501</v>
      </c>
      <c r="K858" s="19">
        <v>6</v>
      </c>
      <c r="L858" s="19">
        <v>37</v>
      </c>
      <c r="M858" s="19">
        <v>23</v>
      </c>
      <c r="N858" s="19">
        <v>17</v>
      </c>
      <c r="O858" s="19" t="s">
        <v>1502</v>
      </c>
      <c r="P858" s="19">
        <v>4</v>
      </c>
      <c r="Q858" s="19" t="s">
        <v>1503</v>
      </c>
      <c r="R858" s="19"/>
      <c r="S858" s="19">
        <v>5000</v>
      </c>
      <c r="T858" s="19" t="s">
        <v>110</v>
      </c>
      <c r="U858" s="19"/>
      <c r="V858" s="19"/>
      <c r="W858" s="19"/>
      <c r="X858" s="19">
        <v>830</v>
      </c>
      <c r="Y858" s="19">
        <v>0</v>
      </c>
      <c r="Z858" s="19">
        <v>1</v>
      </c>
      <c r="AA858" s="19" t="s">
        <v>48</v>
      </c>
      <c r="AB858" s="19">
        <v>1</v>
      </c>
      <c r="AC858" s="19">
        <v>634272</v>
      </c>
      <c r="AD858" s="19">
        <v>12</v>
      </c>
      <c r="AE858" s="19"/>
      <c r="AF858" s="19"/>
      <c r="AG858" s="19"/>
      <c r="AH858" s="19">
        <v>117398</v>
      </c>
      <c r="AI858" s="19">
        <v>1</v>
      </c>
      <c r="AJ858" s="19"/>
      <c r="AK858" s="19"/>
      <c r="AL858" s="19"/>
      <c r="AM858" s="19"/>
      <c r="AN858" s="19"/>
      <c r="AO858" s="19">
        <v>5.66</v>
      </c>
      <c r="AP858" s="19" t="s">
        <v>1504</v>
      </c>
      <c r="AQ858" s="19" t="s">
        <v>1502</v>
      </c>
      <c r="AR858" s="19" t="s">
        <v>1540</v>
      </c>
      <c r="AS858" s="19" t="s">
        <v>1562</v>
      </c>
      <c r="AT858" s="19" t="s">
        <v>1563</v>
      </c>
      <c r="AU858" s="19" t="s">
        <v>1564</v>
      </c>
      <c r="AV858" s="19" t="s">
        <v>1565</v>
      </c>
      <c r="AW858" s="19">
        <v>2007</v>
      </c>
      <c r="AX858" s="19">
        <v>3</v>
      </c>
      <c r="AY858" s="19" t="s">
        <v>1566</v>
      </c>
      <c r="AZ858" s="19" t="s">
        <v>1567</v>
      </c>
      <c r="BA858" s="19">
        <v>2008</v>
      </c>
      <c r="BB858" t="str">
        <f>VLOOKUP(AC858,CTCwiretagcode!A$2:C$708,3,FALSE)</f>
        <v>SAM</v>
      </c>
      <c r="BC858" t="str">
        <f t="shared" si="27"/>
        <v>Tr</v>
      </c>
      <c r="BD858">
        <f t="shared" si="28"/>
        <v>3</v>
      </c>
    </row>
    <row r="859" spans="1:56" x14ac:dyDescent="0.25">
      <c r="A859" s="19" t="s">
        <v>1501</v>
      </c>
      <c r="B859" s="19">
        <v>4.0999999999999996</v>
      </c>
      <c r="C859" s="19">
        <v>20140313</v>
      </c>
      <c r="D859" s="19" t="s">
        <v>41</v>
      </c>
      <c r="E859" s="19" t="s">
        <v>41</v>
      </c>
      <c r="F859" s="19">
        <v>2252819</v>
      </c>
      <c r="G859" s="19">
        <v>1</v>
      </c>
      <c r="H859" s="19">
        <v>2011</v>
      </c>
      <c r="I859" s="19">
        <v>20110907</v>
      </c>
      <c r="J859" s="19" t="s">
        <v>1501</v>
      </c>
      <c r="K859" s="19">
        <v>6</v>
      </c>
      <c r="L859" s="19">
        <v>37</v>
      </c>
      <c r="M859" s="19">
        <v>23</v>
      </c>
      <c r="N859" s="19">
        <v>17</v>
      </c>
      <c r="O859" s="19" t="s">
        <v>1502</v>
      </c>
      <c r="P859" s="19">
        <v>4</v>
      </c>
      <c r="Q859" s="19" t="s">
        <v>1503</v>
      </c>
      <c r="R859" s="19"/>
      <c r="S859" s="19">
        <v>5000</v>
      </c>
      <c r="T859" s="19" t="s">
        <v>110</v>
      </c>
      <c r="U859" s="19"/>
      <c r="V859" s="19"/>
      <c r="W859" s="19"/>
      <c r="X859" s="19">
        <v>800</v>
      </c>
      <c r="Y859" s="19">
        <v>0</v>
      </c>
      <c r="Z859" s="19">
        <v>1</v>
      </c>
      <c r="AA859" s="19" t="s">
        <v>48</v>
      </c>
      <c r="AB859" s="19">
        <v>1</v>
      </c>
      <c r="AC859" s="19">
        <v>634272</v>
      </c>
      <c r="AD859" s="19">
        <v>12</v>
      </c>
      <c r="AE859" s="19"/>
      <c r="AF859" s="19"/>
      <c r="AG859" s="19"/>
      <c r="AH859" s="19">
        <v>117398</v>
      </c>
      <c r="AI859" s="19">
        <v>1</v>
      </c>
      <c r="AJ859" s="19"/>
      <c r="AK859" s="19"/>
      <c r="AL859" s="19"/>
      <c r="AM859" s="19"/>
      <c r="AN859" s="19"/>
      <c r="AO859" s="19">
        <v>5.66</v>
      </c>
      <c r="AP859" s="19" t="s">
        <v>1504</v>
      </c>
      <c r="AQ859" s="19" t="s">
        <v>1502</v>
      </c>
      <c r="AR859" s="19" t="s">
        <v>1540</v>
      </c>
      <c r="AS859" s="19" t="s">
        <v>1562</v>
      </c>
      <c r="AT859" s="19" t="s">
        <v>1563</v>
      </c>
      <c r="AU859" s="19" t="s">
        <v>1564</v>
      </c>
      <c r="AV859" s="19" t="s">
        <v>1565</v>
      </c>
      <c r="AW859" s="19">
        <v>2007</v>
      </c>
      <c r="AX859" s="19">
        <v>3</v>
      </c>
      <c r="AY859" s="19" t="s">
        <v>1566</v>
      </c>
      <c r="AZ859" s="19" t="s">
        <v>1567</v>
      </c>
      <c r="BA859" s="19">
        <v>2008</v>
      </c>
      <c r="BB859" t="str">
        <f>VLOOKUP(AC859,CTCwiretagcode!A$2:C$708,3,FALSE)</f>
        <v>SAM</v>
      </c>
      <c r="BC859" t="str">
        <f t="shared" si="27"/>
        <v>Tr</v>
      </c>
      <c r="BD859">
        <f t="shared" si="28"/>
        <v>3</v>
      </c>
    </row>
    <row r="860" spans="1:56" x14ac:dyDescent="0.25">
      <c r="A860" s="19" t="s">
        <v>1501</v>
      </c>
      <c r="B860" s="19">
        <v>4.0999999999999996</v>
      </c>
      <c r="C860" s="19">
        <v>20140313</v>
      </c>
      <c r="D860" s="19" t="s">
        <v>41</v>
      </c>
      <c r="E860" s="19" t="s">
        <v>41</v>
      </c>
      <c r="F860" s="19">
        <v>2232574</v>
      </c>
      <c r="G860" s="19">
        <v>1</v>
      </c>
      <c r="H860" s="19">
        <v>2011</v>
      </c>
      <c r="I860" s="19">
        <v>20110908</v>
      </c>
      <c r="J860" s="19" t="s">
        <v>1501</v>
      </c>
      <c r="K860" s="19">
        <v>6</v>
      </c>
      <c r="L860" s="19">
        <v>37</v>
      </c>
      <c r="M860" s="19">
        <v>23</v>
      </c>
      <c r="N860" s="19">
        <v>17</v>
      </c>
      <c r="O860" s="19" t="s">
        <v>1502</v>
      </c>
      <c r="P860" s="19">
        <v>4</v>
      </c>
      <c r="Q860" s="19" t="s">
        <v>1503</v>
      </c>
      <c r="R860" s="19"/>
      <c r="S860" s="19">
        <v>5000</v>
      </c>
      <c r="T860" s="19" t="s">
        <v>110</v>
      </c>
      <c r="U860" s="19"/>
      <c r="V860" s="19"/>
      <c r="W860" s="19"/>
      <c r="X860" s="19">
        <v>910</v>
      </c>
      <c r="Y860" s="19">
        <v>0</v>
      </c>
      <c r="Z860" s="19">
        <v>1</v>
      </c>
      <c r="AA860" s="19" t="s">
        <v>48</v>
      </c>
      <c r="AB860" s="19">
        <v>1</v>
      </c>
      <c r="AC860" s="19">
        <v>634272</v>
      </c>
      <c r="AD860" s="19">
        <v>12</v>
      </c>
      <c r="AE860" s="19"/>
      <c r="AF860" s="19"/>
      <c r="AG860" s="19"/>
      <c r="AH860" s="19">
        <v>117398</v>
      </c>
      <c r="AI860" s="19">
        <v>1</v>
      </c>
      <c r="AJ860" s="19"/>
      <c r="AK860" s="19"/>
      <c r="AL860" s="19"/>
      <c r="AM860" s="19"/>
      <c r="AN860" s="19"/>
      <c r="AO860" s="19">
        <v>5.66</v>
      </c>
      <c r="AP860" s="19" t="s">
        <v>1504</v>
      </c>
      <c r="AQ860" s="19" t="s">
        <v>1502</v>
      </c>
      <c r="AR860" s="19" t="s">
        <v>1540</v>
      </c>
      <c r="AS860" s="19" t="s">
        <v>1562</v>
      </c>
      <c r="AT860" s="19" t="s">
        <v>1563</v>
      </c>
      <c r="AU860" s="19" t="s">
        <v>1564</v>
      </c>
      <c r="AV860" s="19" t="s">
        <v>1565</v>
      </c>
      <c r="AW860" s="19">
        <v>2007</v>
      </c>
      <c r="AX860" s="19">
        <v>3</v>
      </c>
      <c r="AY860" s="19" t="s">
        <v>1566</v>
      </c>
      <c r="AZ860" s="19" t="s">
        <v>1567</v>
      </c>
      <c r="BA860" s="19">
        <v>2008</v>
      </c>
      <c r="BB860" t="str">
        <f>VLOOKUP(AC860,CTCwiretagcode!A$2:C$708,3,FALSE)</f>
        <v>SAM</v>
      </c>
      <c r="BC860" t="str">
        <f t="shared" si="27"/>
        <v>Tr</v>
      </c>
      <c r="BD860">
        <f t="shared" si="28"/>
        <v>3</v>
      </c>
    </row>
    <row r="861" spans="1:56" x14ac:dyDescent="0.25">
      <c r="A861" s="19" t="s">
        <v>1501</v>
      </c>
      <c r="B861" s="19">
        <v>4.0999999999999996</v>
      </c>
      <c r="C861" s="19">
        <v>20140313</v>
      </c>
      <c r="D861" s="19" t="s">
        <v>41</v>
      </c>
      <c r="E861" s="19" t="s">
        <v>41</v>
      </c>
      <c r="F861" s="19">
        <v>2252871</v>
      </c>
      <c r="G861" s="19">
        <v>1</v>
      </c>
      <c r="H861" s="19">
        <v>2011</v>
      </c>
      <c r="I861" s="19">
        <v>20110912</v>
      </c>
      <c r="J861" s="19" t="s">
        <v>1501</v>
      </c>
      <c r="K861" s="19">
        <v>6</v>
      </c>
      <c r="L861" s="19">
        <v>38</v>
      </c>
      <c r="M861" s="19">
        <v>23</v>
      </c>
      <c r="N861" s="19">
        <v>14</v>
      </c>
      <c r="O861" s="19" t="s">
        <v>1502</v>
      </c>
      <c r="P861" s="19">
        <v>4</v>
      </c>
      <c r="Q861" s="19" t="s">
        <v>1503</v>
      </c>
      <c r="R861" s="19"/>
      <c r="S861" s="19">
        <v>5000</v>
      </c>
      <c r="T861" s="19" t="s">
        <v>110</v>
      </c>
      <c r="U861" s="19"/>
      <c r="V861" s="19"/>
      <c r="W861" s="19"/>
      <c r="X861" s="19">
        <v>790</v>
      </c>
      <c r="Y861" s="19">
        <v>0</v>
      </c>
      <c r="Z861" s="19">
        <v>1</v>
      </c>
      <c r="AA861" s="19" t="s">
        <v>48</v>
      </c>
      <c r="AB861" s="19">
        <v>1</v>
      </c>
      <c r="AC861" s="19">
        <v>634272</v>
      </c>
      <c r="AD861" s="19">
        <v>12</v>
      </c>
      <c r="AE861" s="19"/>
      <c r="AF861" s="19"/>
      <c r="AG861" s="19"/>
      <c r="AH861" s="19">
        <v>117399</v>
      </c>
      <c r="AI861" s="19">
        <v>1</v>
      </c>
      <c r="AJ861" s="19"/>
      <c r="AK861" s="19"/>
      <c r="AL861" s="19"/>
      <c r="AM861" s="19"/>
      <c r="AN861" s="19"/>
      <c r="AO861" s="19">
        <v>2.98</v>
      </c>
      <c r="AP861" s="19" t="s">
        <v>1504</v>
      </c>
      <c r="AQ861" s="19" t="s">
        <v>1502</v>
      </c>
      <c r="AR861" s="19" t="s">
        <v>1540</v>
      </c>
      <c r="AS861" s="19" t="s">
        <v>1562</v>
      </c>
      <c r="AT861" s="19" t="s">
        <v>1563</v>
      </c>
      <c r="AU861" s="19" t="s">
        <v>1564</v>
      </c>
      <c r="AV861" s="19" t="s">
        <v>1565</v>
      </c>
      <c r="AW861" s="19">
        <v>2007</v>
      </c>
      <c r="AX861" s="19">
        <v>3</v>
      </c>
      <c r="AY861" s="19" t="s">
        <v>1566</v>
      </c>
      <c r="AZ861" s="19" t="s">
        <v>1567</v>
      </c>
      <c r="BA861" s="19">
        <v>2008</v>
      </c>
      <c r="BB861" t="str">
        <f>VLOOKUP(AC861,CTCwiretagcode!A$2:C$708,3,FALSE)</f>
        <v>SAM</v>
      </c>
      <c r="BC861" t="str">
        <f t="shared" si="27"/>
        <v>NT</v>
      </c>
      <c r="BD861">
        <f t="shared" si="28"/>
        <v>3</v>
      </c>
    </row>
    <row r="862" spans="1:56" x14ac:dyDescent="0.25">
      <c r="A862" s="19" t="s">
        <v>1501</v>
      </c>
      <c r="B862" s="19">
        <v>4.0999999999999996</v>
      </c>
      <c r="C862" s="19">
        <v>20140313</v>
      </c>
      <c r="D862" s="19" t="s">
        <v>41</v>
      </c>
      <c r="E862" s="19" t="s">
        <v>41</v>
      </c>
      <c r="F862" s="19">
        <v>2251080</v>
      </c>
      <c r="G862" s="19">
        <v>1</v>
      </c>
      <c r="H862" s="19">
        <v>2011</v>
      </c>
      <c r="I862" s="19">
        <v>20110913</v>
      </c>
      <c r="J862" s="19" t="s">
        <v>1501</v>
      </c>
      <c r="K862" s="19">
        <v>6</v>
      </c>
      <c r="L862" s="19">
        <v>38</v>
      </c>
      <c r="M862" s="19">
        <v>23</v>
      </c>
      <c r="N862" s="19">
        <v>17</v>
      </c>
      <c r="O862" s="19" t="s">
        <v>1502</v>
      </c>
      <c r="P862" s="19">
        <v>4</v>
      </c>
      <c r="Q862" s="19" t="s">
        <v>1503</v>
      </c>
      <c r="R862" s="19"/>
      <c r="S862" s="19">
        <v>5000</v>
      </c>
      <c r="T862" s="19" t="s">
        <v>110</v>
      </c>
      <c r="U862" s="19"/>
      <c r="V862" s="19"/>
      <c r="W862" s="19"/>
      <c r="X862" s="19">
        <v>760</v>
      </c>
      <c r="Y862" s="19">
        <v>0</v>
      </c>
      <c r="Z862" s="19">
        <v>1</v>
      </c>
      <c r="AA862" s="19" t="s">
        <v>48</v>
      </c>
      <c r="AB862" s="19">
        <v>1</v>
      </c>
      <c r="AC862" s="19">
        <v>634272</v>
      </c>
      <c r="AD862" s="19">
        <v>12</v>
      </c>
      <c r="AE862" s="19"/>
      <c r="AF862" s="19"/>
      <c r="AG862" s="19"/>
      <c r="AH862" s="19">
        <v>117399</v>
      </c>
      <c r="AI862" s="19">
        <v>1</v>
      </c>
      <c r="AJ862" s="19"/>
      <c r="AK862" s="19"/>
      <c r="AL862" s="19"/>
      <c r="AM862" s="19"/>
      <c r="AN862" s="19"/>
      <c r="AO862" s="19">
        <v>2.98</v>
      </c>
      <c r="AP862" s="19" t="s">
        <v>1504</v>
      </c>
      <c r="AQ862" s="19" t="s">
        <v>1502</v>
      </c>
      <c r="AR862" s="19" t="s">
        <v>1540</v>
      </c>
      <c r="AS862" s="19" t="s">
        <v>1562</v>
      </c>
      <c r="AT862" s="19" t="s">
        <v>1563</v>
      </c>
      <c r="AU862" s="19" t="s">
        <v>1564</v>
      </c>
      <c r="AV862" s="19" t="s">
        <v>1565</v>
      </c>
      <c r="AW862" s="19">
        <v>2007</v>
      </c>
      <c r="AX862" s="19">
        <v>3</v>
      </c>
      <c r="AY862" s="19" t="s">
        <v>1566</v>
      </c>
      <c r="AZ862" s="19" t="s">
        <v>1567</v>
      </c>
      <c r="BA862" s="19">
        <v>2008</v>
      </c>
      <c r="BB862" t="str">
        <f>VLOOKUP(AC862,CTCwiretagcode!A$2:C$708,3,FALSE)</f>
        <v>SAM</v>
      </c>
      <c r="BC862" t="str">
        <f t="shared" si="27"/>
        <v>Tr</v>
      </c>
      <c r="BD862">
        <f t="shared" si="28"/>
        <v>3</v>
      </c>
    </row>
    <row r="863" spans="1:56" x14ac:dyDescent="0.25">
      <c r="A863" s="19" t="s">
        <v>1501</v>
      </c>
      <c r="B863" s="19">
        <v>4.0999999999999996</v>
      </c>
      <c r="C863" s="19">
        <v>20140313</v>
      </c>
      <c r="D863" s="19" t="s">
        <v>41</v>
      </c>
      <c r="E863" s="19" t="s">
        <v>41</v>
      </c>
      <c r="F863" s="19">
        <v>2251083</v>
      </c>
      <c r="G863" s="19">
        <v>1</v>
      </c>
      <c r="H863" s="19">
        <v>2011</v>
      </c>
      <c r="I863" s="19">
        <v>20110913</v>
      </c>
      <c r="J863" s="19" t="s">
        <v>1501</v>
      </c>
      <c r="K863" s="19">
        <v>6</v>
      </c>
      <c r="L863" s="19">
        <v>38</v>
      </c>
      <c r="M863" s="19">
        <v>23</v>
      </c>
      <c r="N863" s="19">
        <v>17</v>
      </c>
      <c r="O863" s="19" t="s">
        <v>1502</v>
      </c>
      <c r="P863" s="19">
        <v>4</v>
      </c>
      <c r="Q863" s="19" t="s">
        <v>1503</v>
      </c>
      <c r="R863" s="19"/>
      <c r="S863" s="19">
        <v>5000</v>
      </c>
      <c r="T863" s="19" t="s">
        <v>110</v>
      </c>
      <c r="U863" s="19"/>
      <c r="V863" s="19"/>
      <c r="W863" s="19"/>
      <c r="X863" s="19">
        <v>750</v>
      </c>
      <c r="Y863" s="19">
        <v>0</v>
      </c>
      <c r="Z863" s="19">
        <v>1</v>
      </c>
      <c r="AA863" s="19" t="s">
        <v>48</v>
      </c>
      <c r="AB863" s="19">
        <v>1</v>
      </c>
      <c r="AC863" s="19">
        <v>634272</v>
      </c>
      <c r="AD863" s="19">
        <v>12</v>
      </c>
      <c r="AE863" s="19"/>
      <c r="AF863" s="19"/>
      <c r="AG863" s="19"/>
      <c r="AH863" s="19">
        <v>117399</v>
      </c>
      <c r="AI863" s="19">
        <v>1</v>
      </c>
      <c r="AJ863" s="19"/>
      <c r="AK863" s="19"/>
      <c r="AL863" s="19"/>
      <c r="AM863" s="19"/>
      <c r="AN863" s="19"/>
      <c r="AO863" s="19">
        <v>2.98</v>
      </c>
      <c r="AP863" s="19" t="s">
        <v>1504</v>
      </c>
      <c r="AQ863" s="19" t="s">
        <v>1502</v>
      </c>
      <c r="AR863" s="19" t="s">
        <v>1540</v>
      </c>
      <c r="AS863" s="19" t="s">
        <v>1562</v>
      </c>
      <c r="AT863" s="19" t="s">
        <v>1563</v>
      </c>
      <c r="AU863" s="19" t="s">
        <v>1564</v>
      </c>
      <c r="AV863" s="19" t="s">
        <v>1565</v>
      </c>
      <c r="AW863" s="19">
        <v>2007</v>
      </c>
      <c r="AX863" s="19">
        <v>3</v>
      </c>
      <c r="AY863" s="19" t="s">
        <v>1566</v>
      </c>
      <c r="AZ863" s="19" t="s">
        <v>1567</v>
      </c>
      <c r="BA863" s="19">
        <v>2008</v>
      </c>
      <c r="BB863" t="str">
        <f>VLOOKUP(AC863,CTCwiretagcode!A$2:C$708,3,FALSE)</f>
        <v>SAM</v>
      </c>
      <c r="BC863" t="str">
        <f t="shared" si="27"/>
        <v>Tr</v>
      </c>
      <c r="BD863">
        <f t="shared" si="28"/>
        <v>3</v>
      </c>
    </row>
    <row r="864" spans="1:56" x14ac:dyDescent="0.25">
      <c r="A864" s="19" t="s">
        <v>1501</v>
      </c>
      <c r="B864" s="19">
        <v>4.0999999999999996</v>
      </c>
      <c r="C864" s="19">
        <v>20140313</v>
      </c>
      <c r="D864" s="19" t="s">
        <v>41</v>
      </c>
      <c r="E864" s="19" t="s">
        <v>41</v>
      </c>
      <c r="F864" s="19">
        <v>2251095</v>
      </c>
      <c r="G864" s="19">
        <v>1</v>
      </c>
      <c r="H864" s="19">
        <v>2011</v>
      </c>
      <c r="I864" s="19">
        <v>20110913</v>
      </c>
      <c r="J864" s="19" t="s">
        <v>1501</v>
      </c>
      <c r="K864" s="19">
        <v>6</v>
      </c>
      <c r="L864" s="19">
        <v>38</v>
      </c>
      <c r="M864" s="19">
        <v>23</v>
      </c>
      <c r="N864" s="19">
        <v>17</v>
      </c>
      <c r="O864" s="19" t="s">
        <v>1502</v>
      </c>
      <c r="P864" s="19">
        <v>4</v>
      </c>
      <c r="Q864" s="19" t="s">
        <v>1503</v>
      </c>
      <c r="R864" s="19"/>
      <c r="S864" s="19">
        <v>5000</v>
      </c>
      <c r="T864" s="19" t="s">
        <v>110</v>
      </c>
      <c r="U864" s="19"/>
      <c r="V864" s="19"/>
      <c r="W864" s="19"/>
      <c r="X864" s="19">
        <v>820</v>
      </c>
      <c r="Y864" s="19">
        <v>0</v>
      </c>
      <c r="Z864" s="19">
        <v>1</v>
      </c>
      <c r="AA864" s="19" t="s">
        <v>48</v>
      </c>
      <c r="AB864" s="19">
        <v>1</v>
      </c>
      <c r="AC864" s="19">
        <v>634272</v>
      </c>
      <c r="AD864" s="19">
        <v>12</v>
      </c>
      <c r="AE864" s="19"/>
      <c r="AF864" s="19"/>
      <c r="AG864" s="19"/>
      <c r="AH864" s="19">
        <v>117399</v>
      </c>
      <c r="AI864" s="19">
        <v>1</v>
      </c>
      <c r="AJ864" s="19"/>
      <c r="AK864" s="19"/>
      <c r="AL864" s="19"/>
      <c r="AM864" s="19"/>
      <c r="AN864" s="19"/>
      <c r="AO864" s="19">
        <v>2.98</v>
      </c>
      <c r="AP864" s="19" t="s">
        <v>1504</v>
      </c>
      <c r="AQ864" s="19" t="s">
        <v>1502</v>
      </c>
      <c r="AR864" s="19" t="s">
        <v>1540</v>
      </c>
      <c r="AS864" s="19" t="s">
        <v>1562</v>
      </c>
      <c r="AT864" s="19" t="s">
        <v>1563</v>
      </c>
      <c r="AU864" s="19" t="s">
        <v>1564</v>
      </c>
      <c r="AV864" s="19" t="s">
        <v>1565</v>
      </c>
      <c r="AW864" s="19">
        <v>2007</v>
      </c>
      <c r="AX864" s="19">
        <v>3</v>
      </c>
      <c r="AY864" s="19" t="s">
        <v>1566</v>
      </c>
      <c r="AZ864" s="19" t="s">
        <v>1567</v>
      </c>
      <c r="BA864" s="19">
        <v>2008</v>
      </c>
      <c r="BB864" t="str">
        <f>VLOOKUP(AC864,CTCwiretagcode!A$2:C$708,3,FALSE)</f>
        <v>SAM</v>
      </c>
      <c r="BC864" t="str">
        <f t="shared" si="27"/>
        <v>Tr</v>
      </c>
      <c r="BD864">
        <f t="shared" si="28"/>
        <v>3</v>
      </c>
    </row>
    <row r="865" spans="1:56" x14ac:dyDescent="0.25">
      <c r="A865" s="19" t="s">
        <v>1501</v>
      </c>
      <c r="B865" s="19">
        <v>4.0999999999999996</v>
      </c>
      <c r="C865" s="19">
        <v>20140313</v>
      </c>
      <c r="D865" s="19" t="s">
        <v>41</v>
      </c>
      <c r="E865" s="19" t="s">
        <v>41</v>
      </c>
      <c r="F865" s="19">
        <v>2251097</v>
      </c>
      <c r="G865" s="19">
        <v>1</v>
      </c>
      <c r="H865" s="19">
        <v>2011</v>
      </c>
      <c r="I865" s="19">
        <v>20110913</v>
      </c>
      <c r="J865" s="19" t="s">
        <v>1501</v>
      </c>
      <c r="K865" s="19">
        <v>6</v>
      </c>
      <c r="L865" s="19">
        <v>38</v>
      </c>
      <c r="M865" s="19">
        <v>23</v>
      </c>
      <c r="N865" s="19">
        <v>17</v>
      </c>
      <c r="O865" s="19" t="s">
        <v>1502</v>
      </c>
      <c r="P865" s="19">
        <v>4</v>
      </c>
      <c r="Q865" s="19" t="s">
        <v>1503</v>
      </c>
      <c r="R865" s="19"/>
      <c r="S865" s="19">
        <v>5000</v>
      </c>
      <c r="T865" s="19" t="s">
        <v>110</v>
      </c>
      <c r="U865" s="19"/>
      <c r="V865" s="19"/>
      <c r="W865" s="19"/>
      <c r="X865" s="19">
        <v>750</v>
      </c>
      <c r="Y865" s="19">
        <v>0</v>
      </c>
      <c r="Z865" s="19">
        <v>1</v>
      </c>
      <c r="AA865" s="19" t="s">
        <v>48</v>
      </c>
      <c r="AB865" s="19">
        <v>1</v>
      </c>
      <c r="AC865" s="19">
        <v>634272</v>
      </c>
      <c r="AD865" s="19">
        <v>12</v>
      </c>
      <c r="AE865" s="19"/>
      <c r="AF865" s="19"/>
      <c r="AG865" s="19"/>
      <c r="AH865" s="19">
        <v>117399</v>
      </c>
      <c r="AI865" s="19">
        <v>1</v>
      </c>
      <c r="AJ865" s="19"/>
      <c r="AK865" s="19"/>
      <c r="AL865" s="19"/>
      <c r="AM865" s="19"/>
      <c r="AN865" s="19"/>
      <c r="AO865" s="19">
        <v>2.98</v>
      </c>
      <c r="AP865" s="19" t="s">
        <v>1504</v>
      </c>
      <c r="AQ865" s="19" t="s">
        <v>1502</v>
      </c>
      <c r="AR865" s="19" t="s">
        <v>1540</v>
      </c>
      <c r="AS865" s="19" t="s">
        <v>1562</v>
      </c>
      <c r="AT865" s="19" t="s">
        <v>1563</v>
      </c>
      <c r="AU865" s="19" t="s">
        <v>1564</v>
      </c>
      <c r="AV865" s="19" t="s">
        <v>1565</v>
      </c>
      <c r="AW865" s="19">
        <v>2007</v>
      </c>
      <c r="AX865" s="19">
        <v>3</v>
      </c>
      <c r="AY865" s="19" t="s">
        <v>1566</v>
      </c>
      <c r="AZ865" s="19" t="s">
        <v>1567</v>
      </c>
      <c r="BA865" s="19">
        <v>2008</v>
      </c>
      <c r="BB865" t="str">
        <f>VLOOKUP(AC865,CTCwiretagcode!A$2:C$708,3,FALSE)</f>
        <v>SAM</v>
      </c>
      <c r="BC865" t="str">
        <f t="shared" si="27"/>
        <v>Tr</v>
      </c>
      <c r="BD865">
        <f t="shared" si="28"/>
        <v>3</v>
      </c>
    </row>
    <row r="866" spans="1:56" x14ac:dyDescent="0.25">
      <c r="A866" s="19" t="s">
        <v>1501</v>
      </c>
      <c r="B866" s="19">
        <v>4.0999999999999996</v>
      </c>
      <c r="C866" s="19">
        <v>20140313</v>
      </c>
      <c r="D866" s="19" t="s">
        <v>41</v>
      </c>
      <c r="E866" s="19" t="s">
        <v>41</v>
      </c>
      <c r="F866" s="19">
        <v>2251103</v>
      </c>
      <c r="G866" s="19">
        <v>1</v>
      </c>
      <c r="H866" s="19">
        <v>2011</v>
      </c>
      <c r="I866" s="19">
        <v>20110913</v>
      </c>
      <c r="J866" s="19" t="s">
        <v>1501</v>
      </c>
      <c r="K866" s="19">
        <v>6</v>
      </c>
      <c r="L866" s="19">
        <v>38</v>
      </c>
      <c r="M866" s="19">
        <v>23</v>
      </c>
      <c r="N866" s="19">
        <v>17</v>
      </c>
      <c r="O866" s="19" t="s">
        <v>1502</v>
      </c>
      <c r="P866" s="19">
        <v>4</v>
      </c>
      <c r="Q866" s="19" t="s">
        <v>1503</v>
      </c>
      <c r="R866" s="19"/>
      <c r="S866" s="19">
        <v>5000</v>
      </c>
      <c r="T866" s="19" t="s">
        <v>110</v>
      </c>
      <c r="U866" s="19"/>
      <c r="V866" s="19"/>
      <c r="W866" s="19"/>
      <c r="X866" s="19">
        <v>830</v>
      </c>
      <c r="Y866" s="19">
        <v>0</v>
      </c>
      <c r="Z866" s="19">
        <v>1</v>
      </c>
      <c r="AA866" s="19" t="s">
        <v>48</v>
      </c>
      <c r="AB866" s="19">
        <v>1</v>
      </c>
      <c r="AC866" s="19">
        <v>634272</v>
      </c>
      <c r="AD866" s="19">
        <v>12</v>
      </c>
      <c r="AE866" s="19"/>
      <c r="AF866" s="19"/>
      <c r="AG866" s="19"/>
      <c r="AH866" s="19">
        <v>117399</v>
      </c>
      <c r="AI866" s="19">
        <v>1</v>
      </c>
      <c r="AJ866" s="19"/>
      <c r="AK866" s="19"/>
      <c r="AL866" s="19"/>
      <c r="AM866" s="19"/>
      <c r="AN866" s="19"/>
      <c r="AO866" s="19">
        <v>2.98</v>
      </c>
      <c r="AP866" s="19" t="s">
        <v>1504</v>
      </c>
      <c r="AQ866" s="19" t="s">
        <v>1502</v>
      </c>
      <c r="AR866" s="19" t="s">
        <v>1540</v>
      </c>
      <c r="AS866" s="19" t="s">
        <v>1562</v>
      </c>
      <c r="AT866" s="19" t="s">
        <v>1563</v>
      </c>
      <c r="AU866" s="19" t="s">
        <v>1564</v>
      </c>
      <c r="AV866" s="19" t="s">
        <v>1565</v>
      </c>
      <c r="AW866" s="19">
        <v>2007</v>
      </c>
      <c r="AX866" s="19">
        <v>3</v>
      </c>
      <c r="AY866" s="19" t="s">
        <v>1566</v>
      </c>
      <c r="AZ866" s="19" t="s">
        <v>1567</v>
      </c>
      <c r="BA866" s="19">
        <v>2008</v>
      </c>
      <c r="BB866" t="str">
        <f>VLOOKUP(AC866,CTCwiretagcode!A$2:C$708,3,FALSE)</f>
        <v>SAM</v>
      </c>
      <c r="BC866" t="str">
        <f t="shared" si="27"/>
        <v>Tr</v>
      </c>
      <c r="BD866">
        <f t="shared" si="28"/>
        <v>3</v>
      </c>
    </row>
    <row r="867" spans="1:56" x14ac:dyDescent="0.25">
      <c r="A867" s="19" t="s">
        <v>1501</v>
      </c>
      <c r="B867" s="19">
        <v>4.0999999999999996</v>
      </c>
      <c r="C867" s="19">
        <v>20140313</v>
      </c>
      <c r="D867" s="19" t="s">
        <v>41</v>
      </c>
      <c r="E867" s="19" t="s">
        <v>41</v>
      </c>
      <c r="F867" s="19">
        <v>2251106</v>
      </c>
      <c r="G867" s="19">
        <v>1</v>
      </c>
      <c r="H867" s="19">
        <v>2011</v>
      </c>
      <c r="I867" s="19">
        <v>20110913</v>
      </c>
      <c r="J867" s="19" t="s">
        <v>1501</v>
      </c>
      <c r="K867" s="19">
        <v>6</v>
      </c>
      <c r="L867" s="19">
        <v>38</v>
      </c>
      <c r="M867" s="19">
        <v>23</v>
      </c>
      <c r="N867" s="19">
        <v>17</v>
      </c>
      <c r="O867" s="19" t="s">
        <v>1502</v>
      </c>
      <c r="P867" s="19">
        <v>4</v>
      </c>
      <c r="Q867" s="19" t="s">
        <v>1503</v>
      </c>
      <c r="R867" s="19"/>
      <c r="S867" s="19">
        <v>5000</v>
      </c>
      <c r="T867" s="19" t="s">
        <v>45</v>
      </c>
      <c r="U867" s="19"/>
      <c r="V867" s="19"/>
      <c r="W867" s="19"/>
      <c r="X867" s="19">
        <v>940</v>
      </c>
      <c r="Y867" s="19">
        <v>0</v>
      </c>
      <c r="Z867" s="19">
        <v>1</v>
      </c>
      <c r="AA867" s="19" t="s">
        <v>48</v>
      </c>
      <c r="AB867" s="19">
        <v>1</v>
      </c>
      <c r="AC867" s="19">
        <v>634272</v>
      </c>
      <c r="AD867" s="19">
        <v>12</v>
      </c>
      <c r="AE867" s="19"/>
      <c r="AF867" s="19"/>
      <c r="AG867" s="19"/>
      <c r="AH867" s="19">
        <v>117399</v>
      </c>
      <c r="AI867" s="19">
        <v>1</v>
      </c>
      <c r="AJ867" s="19"/>
      <c r="AK867" s="19"/>
      <c r="AL867" s="19"/>
      <c r="AM867" s="19"/>
      <c r="AN867" s="19"/>
      <c r="AO867" s="19">
        <v>2.98</v>
      </c>
      <c r="AP867" s="19" t="s">
        <v>1504</v>
      </c>
      <c r="AQ867" s="19" t="s">
        <v>1502</v>
      </c>
      <c r="AR867" s="19" t="s">
        <v>1540</v>
      </c>
      <c r="AS867" s="19" t="s">
        <v>1562</v>
      </c>
      <c r="AT867" s="19" t="s">
        <v>1563</v>
      </c>
      <c r="AU867" s="19" t="s">
        <v>1564</v>
      </c>
      <c r="AV867" s="19" t="s">
        <v>1565</v>
      </c>
      <c r="AW867" s="19">
        <v>2007</v>
      </c>
      <c r="AX867" s="19">
        <v>3</v>
      </c>
      <c r="AY867" s="19" t="s">
        <v>1566</v>
      </c>
      <c r="AZ867" s="19" t="s">
        <v>1567</v>
      </c>
      <c r="BA867" s="19">
        <v>2008</v>
      </c>
      <c r="BB867" t="str">
        <f>VLOOKUP(AC867,CTCwiretagcode!A$2:C$708,3,FALSE)</f>
        <v>SAM</v>
      </c>
      <c r="BC867" t="str">
        <f t="shared" si="27"/>
        <v>Tr</v>
      </c>
      <c r="BD867">
        <f t="shared" si="28"/>
        <v>3</v>
      </c>
    </row>
    <row r="868" spans="1:56" x14ac:dyDescent="0.25">
      <c r="A868" s="19" t="s">
        <v>1501</v>
      </c>
      <c r="B868" s="19">
        <v>4.0999999999999996</v>
      </c>
      <c r="C868" s="19">
        <v>20140313</v>
      </c>
      <c r="D868" s="19" t="s">
        <v>41</v>
      </c>
      <c r="E868" s="19" t="s">
        <v>41</v>
      </c>
      <c r="F868" s="19">
        <v>2251111</v>
      </c>
      <c r="G868" s="19">
        <v>1</v>
      </c>
      <c r="H868" s="19">
        <v>2011</v>
      </c>
      <c r="I868" s="19">
        <v>20110913</v>
      </c>
      <c r="J868" s="19" t="s">
        <v>1501</v>
      </c>
      <c r="K868" s="19">
        <v>6</v>
      </c>
      <c r="L868" s="19">
        <v>38</v>
      </c>
      <c r="M868" s="19">
        <v>23</v>
      </c>
      <c r="N868" s="19">
        <v>17</v>
      </c>
      <c r="O868" s="19" t="s">
        <v>1502</v>
      </c>
      <c r="P868" s="19">
        <v>4</v>
      </c>
      <c r="Q868" s="19" t="s">
        <v>1503</v>
      </c>
      <c r="R868" s="19"/>
      <c r="S868" s="19">
        <v>5000</v>
      </c>
      <c r="T868" s="19" t="s">
        <v>110</v>
      </c>
      <c r="U868" s="19"/>
      <c r="V868" s="19"/>
      <c r="W868" s="19"/>
      <c r="X868" s="19">
        <v>810</v>
      </c>
      <c r="Y868" s="19">
        <v>0</v>
      </c>
      <c r="Z868" s="19">
        <v>1</v>
      </c>
      <c r="AA868" s="19" t="s">
        <v>48</v>
      </c>
      <c r="AB868" s="19">
        <v>1</v>
      </c>
      <c r="AC868" s="19">
        <v>634272</v>
      </c>
      <c r="AD868" s="19">
        <v>12</v>
      </c>
      <c r="AE868" s="19"/>
      <c r="AF868" s="19"/>
      <c r="AG868" s="19"/>
      <c r="AH868" s="19">
        <v>117399</v>
      </c>
      <c r="AI868" s="19">
        <v>1</v>
      </c>
      <c r="AJ868" s="19"/>
      <c r="AK868" s="19"/>
      <c r="AL868" s="19"/>
      <c r="AM868" s="19"/>
      <c r="AN868" s="19"/>
      <c r="AO868" s="19">
        <v>2.98</v>
      </c>
      <c r="AP868" s="19" t="s">
        <v>1504</v>
      </c>
      <c r="AQ868" s="19" t="s">
        <v>1502</v>
      </c>
      <c r="AR868" s="19" t="s">
        <v>1540</v>
      </c>
      <c r="AS868" s="19" t="s">
        <v>1562</v>
      </c>
      <c r="AT868" s="19" t="s">
        <v>1563</v>
      </c>
      <c r="AU868" s="19" t="s">
        <v>1564</v>
      </c>
      <c r="AV868" s="19" t="s">
        <v>1565</v>
      </c>
      <c r="AW868" s="19">
        <v>2007</v>
      </c>
      <c r="AX868" s="19">
        <v>3</v>
      </c>
      <c r="AY868" s="19" t="s">
        <v>1566</v>
      </c>
      <c r="AZ868" s="19" t="s">
        <v>1567</v>
      </c>
      <c r="BA868" s="19">
        <v>2008</v>
      </c>
      <c r="BB868" t="str">
        <f>VLOOKUP(AC868,CTCwiretagcode!A$2:C$708,3,FALSE)</f>
        <v>SAM</v>
      </c>
      <c r="BC868" t="str">
        <f t="shared" si="27"/>
        <v>Tr</v>
      </c>
      <c r="BD868">
        <f t="shared" si="28"/>
        <v>3</v>
      </c>
    </row>
    <row r="869" spans="1:56" x14ac:dyDescent="0.25">
      <c r="A869" s="19" t="s">
        <v>1501</v>
      </c>
      <c r="B869" s="19">
        <v>4.0999999999999996</v>
      </c>
      <c r="C869" s="19">
        <v>20140313</v>
      </c>
      <c r="D869" s="19" t="s">
        <v>41</v>
      </c>
      <c r="E869" s="19" t="s">
        <v>41</v>
      </c>
      <c r="F869" s="19">
        <v>2251115</v>
      </c>
      <c r="G869" s="19">
        <v>1</v>
      </c>
      <c r="H869" s="19">
        <v>2011</v>
      </c>
      <c r="I869" s="19">
        <v>20110913</v>
      </c>
      <c r="J869" s="19" t="s">
        <v>1501</v>
      </c>
      <c r="K869" s="19">
        <v>6</v>
      </c>
      <c r="L869" s="19">
        <v>38</v>
      </c>
      <c r="M869" s="19">
        <v>23</v>
      </c>
      <c r="N869" s="19">
        <v>17</v>
      </c>
      <c r="O869" s="19" t="s">
        <v>1502</v>
      </c>
      <c r="P869" s="19">
        <v>4</v>
      </c>
      <c r="Q869" s="19" t="s">
        <v>1503</v>
      </c>
      <c r="R869" s="19"/>
      <c r="S869" s="19">
        <v>5000</v>
      </c>
      <c r="T869" s="19" t="s">
        <v>45</v>
      </c>
      <c r="U869" s="19"/>
      <c r="V869" s="19"/>
      <c r="W869" s="19"/>
      <c r="X869" s="19">
        <v>790</v>
      </c>
      <c r="Y869" s="19">
        <v>0</v>
      </c>
      <c r="Z869" s="19">
        <v>1</v>
      </c>
      <c r="AA869" s="19" t="s">
        <v>48</v>
      </c>
      <c r="AB869" s="19">
        <v>1</v>
      </c>
      <c r="AC869" s="19">
        <v>634272</v>
      </c>
      <c r="AD869" s="19">
        <v>12</v>
      </c>
      <c r="AE869" s="19"/>
      <c r="AF869" s="19"/>
      <c r="AG869" s="19"/>
      <c r="AH869" s="19">
        <v>117399</v>
      </c>
      <c r="AI869" s="19">
        <v>1</v>
      </c>
      <c r="AJ869" s="19"/>
      <c r="AK869" s="19"/>
      <c r="AL869" s="19"/>
      <c r="AM869" s="19"/>
      <c r="AN869" s="19"/>
      <c r="AO869" s="19">
        <v>2.98</v>
      </c>
      <c r="AP869" s="19" t="s">
        <v>1504</v>
      </c>
      <c r="AQ869" s="19" t="s">
        <v>1502</v>
      </c>
      <c r="AR869" s="19" t="s">
        <v>1540</v>
      </c>
      <c r="AS869" s="19" t="s">
        <v>1562</v>
      </c>
      <c r="AT869" s="19" t="s">
        <v>1563</v>
      </c>
      <c r="AU869" s="19" t="s">
        <v>1564</v>
      </c>
      <c r="AV869" s="19" t="s">
        <v>1565</v>
      </c>
      <c r="AW869" s="19">
        <v>2007</v>
      </c>
      <c r="AX869" s="19">
        <v>3</v>
      </c>
      <c r="AY869" s="19" t="s">
        <v>1566</v>
      </c>
      <c r="AZ869" s="19" t="s">
        <v>1567</v>
      </c>
      <c r="BA869" s="19">
        <v>2008</v>
      </c>
      <c r="BB869" t="str">
        <f>VLOOKUP(AC869,CTCwiretagcode!A$2:C$708,3,FALSE)</f>
        <v>SAM</v>
      </c>
      <c r="BC869" t="str">
        <f t="shared" si="27"/>
        <v>Tr</v>
      </c>
      <c r="BD869">
        <f t="shared" si="28"/>
        <v>3</v>
      </c>
    </row>
    <row r="870" spans="1:56" x14ac:dyDescent="0.25">
      <c r="A870" s="19" t="s">
        <v>1501</v>
      </c>
      <c r="B870" s="19">
        <v>4.0999999999999996</v>
      </c>
      <c r="C870" s="19">
        <v>20140313</v>
      </c>
      <c r="D870" s="19" t="s">
        <v>41</v>
      </c>
      <c r="E870" s="19" t="s">
        <v>41</v>
      </c>
      <c r="F870" s="19">
        <v>2251116</v>
      </c>
      <c r="G870" s="19">
        <v>1</v>
      </c>
      <c r="H870" s="19">
        <v>2011</v>
      </c>
      <c r="I870" s="19">
        <v>20110913</v>
      </c>
      <c r="J870" s="19" t="s">
        <v>1501</v>
      </c>
      <c r="K870" s="19">
        <v>6</v>
      </c>
      <c r="L870" s="19">
        <v>38</v>
      </c>
      <c r="M870" s="19">
        <v>23</v>
      </c>
      <c r="N870" s="19">
        <v>17</v>
      </c>
      <c r="O870" s="19" t="s">
        <v>1502</v>
      </c>
      <c r="P870" s="19">
        <v>4</v>
      </c>
      <c r="Q870" s="19" t="s">
        <v>1503</v>
      </c>
      <c r="R870" s="19"/>
      <c r="S870" s="19">
        <v>5000</v>
      </c>
      <c r="T870" s="19" t="s">
        <v>110</v>
      </c>
      <c r="U870" s="19"/>
      <c r="V870" s="19"/>
      <c r="W870" s="19"/>
      <c r="X870" s="19">
        <v>890</v>
      </c>
      <c r="Y870" s="19">
        <v>0</v>
      </c>
      <c r="Z870" s="19">
        <v>1</v>
      </c>
      <c r="AA870" s="19" t="s">
        <v>48</v>
      </c>
      <c r="AB870" s="19">
        <v>1</v>
      </c>
      <c r="AC870" s="19">
        <v>634272</v>
      </c>
      <c r="AD870" s="19">
        <v>12</v>
      </c>
      <c r="AE870" s="19"/>
      <c r="AF870" s="19"/>
      <c r="AG870" s="19"/>
      <c r="AH870" s="19">
        <v>117399</v>
      </c>
      <c r="AI870" s="19">
        <v>1</v>
      </c>
      <c r="AJ870" s="19"/>
      <c r="AK870" s="19"/>
      <c r="AL870" s="19"/>
      <c r="AM870" s="19"/>
      <c r="AN870" s="19"/>
      <c r="AO870" s="19">
        <v>2.98</v>
      </c>
      <c r="AP870" s="19" t="s">
        <v>1504</v>
      </c>
      <c r="AQ870" s="19" t="s">
        <v>1502</v>
      </c>
      <c r="AR870" s="19" t="s">
        <v>1540</v>
      </c>
      <c r="AS870" s="19" t="s">
        <v>1562</v>
      </c>
      <c r="AT870" s="19" t="s">
        <v>1563</v>
      </c>
      <c r="AU870" s="19" t="s">
        <v>1564</v>
      </c>
      <c r="AV870" s="19" t="s">
        <v>1565</v>
      </c>
      <c r="AW870" s="19">
        <v>2007</v>
      </c>
      <c r="AX870" s="19">
        <v>3</v>
      </c>
      <c r="AY870" s="19" t="s">
        <v>1566</v>
      </c>
      <c r="AZ870" s="19" t="s">
        <v>1567</v>
      </c>
      <c r="BA870" s="19">
        <v>2008</v>
      </c>
      <c r="BB870" t="str">
        <f>VLOOKUP(AC870,CTCwiretagcode!A$2:C$708,3,FALSE)</f>
        <v>SAM</v>
      </c>
      <c r="BC870" t="str">
        <f t="shared" si="27"/>
        <v>Tr</v>
      </c>
      <c r="BD870">
        <f t="shared" si="28"/>
        <v>3</v>
      </c>
    </row>
    <row r="871" spans="1:56" x14ac:dyDescent="0.25">
      <c r="A871" s="19" t="s">
        <v>1501</v>
      </c>
      <c r="B871" s="19">
        <v>4.0999999999999996</v>
      </c>
      <c r="C871" s="19">
        <v>20140313</v>
      </c>
      <c r="D871" s="19" t="s">
        <v>41</v>
      </c>
      <c r="E871" s="19" t="s">
        <v>41</v>
      </c>
      <c r="F871" s="19">
        <v>2233982</v>
      </c>
      <c r="G871" s="19">
        <v>1</v>
      </c>
      <c r="H871" s="19">
        <v>2011</v>
      </c>
      <c r="I871" s="19">
        <v>20110914</v>
      </c>
      <c r="J871" s="19" t="s">
        <v>1501</v>
      </c>
      <c r="K871" s="19">
        <v>6</v>
      </c>
      <c r="L871" s="19">
        <v>38</v>
      </c>
      <c r="M871" s="19">
        <v>23</v>
      </c>
      <c r="N871" s="19">
        <v>17</v>
      </c>
      <c r="O871" s="19" t="s">
        <v>1502</v>
      </c>
      <c r="P871" s="19">
        <v>4</v>
      </c>
      <c r="Q871" s="19" t="s">
        <v>1503</v>
      </c>
      <c r="R871" s="19"/>
      <c r="S871" s="19">
        <v>5000</v>
      </c>
      <c r="T871" s="19" t="s">
        <v>110</v>
      </c>
      <c r="U871" s="19"/>
      <c r="V871" s="19"/>
      <c r="W871" s="19"/>
      <c r="X871" s="19">
        <v>820</v>
      </c>
      <c r="Y871" s="19">
        <v>0</v>
      </c>
      <c r="Z871" s="19">
        <v>1</v>
      </c>
      <c r="AA871" s="19" t="s">
        <v>48</v>
      </c>
      <c r="AB871" s="19">
        <v>1</v>
      </c>
      <c r="AC871" s="19">
        <v>634272</v>
      </c>
      <c r="AD871" s="19">
        <v>12</v>
      </c>
      <c r="AE871" s="19"/>
      <c r="AF871" s="19"/>
      <c r="AG871" s="19"/>
      <c r="AH871" s="19">
        <v>117399</v>
      </c>
      <c r="AI871" s="19">
        <v>1</v>
      </c>
      <c r="AJ871" s="19"/>
      <c r="AK871" s="19"/>
      <c r="AL871" s="19"/>
      <c r="AM871" s="19"/>
      <c r="AN871" s="19"/>
      <c r="AO871" s="19">
        <v>2.98</v>
      </c>
      <c r="AP871" s="19" t="s">
        <v>1504</v>
      </c>
      <c r="AQ871" s="19" t="s">
        <v>1502</v>
      </c>
      <c r="AR871" s="19" t="s">
        <v>1540</v>
      </c>
      <c r="AS871" s="19" t="s">
        <v>1562</v>
      </c>
      <c r="AT871" s="19" t="s">
        <v>1563</v>
      </c>
      <c r="AU871" s="19" t="s">
        <v>1564</v>
      </c>
      <c r="AV871" s="19" t="s">
        <v>1565</v>
      </c>
      <c r="AW871" s="19">
        <v>2007</v>
      </c>
      <c r="AX871" s="19">
        <v>3</v>
      </c>
      <c r="AY871" s="19" t="s">
        <v>1566</v>
      </c>
      <c r="AZ871" s="19" t="s">
        <v>1567</v>
      </c>
      <c r="BA871" s="19">
        <v>2008</v>
      </c>
      <c r="BB871" t="str">
        <f>VLOOKUP(AC871,CTCwiretagcode!A$2:C$708,3,FALSE)</f>
        <v>SAM</v>
      </c>
      <c r="BC871" t="str">
        <f t="shared" si="27"/>
        <v>Tr</v>
      </c>
      <c r="BD871">
        <f t="shared" si="28"/>
        <v>3</v>
      </c>
    </row>
    <row r="872" spans="1:56" x14ac:dyDescent="0.25">
      <c r="A872" s="19" t="s">
        <v>1501</v>
      </c>
      <c r="B872" s="19">
        <v>4.0999999999999996</v>
      </c>
      <c r="C872" s="19">
        <v>20140313</v>
      </c>
      <c r="D872" s="19" t="s">
        <v>41</v>
      </c>
      <c r="E872" s="19" t="s">
        <v>41</v>
      </c>
      <c r="F872" s="19">
        <v>2233823</v>
      </c>
      <c r="G872" s="19">
        <v>1</v>
      </c>
      <c r="H872" s="19">
        <v>2011</v>
      </c>
      <c r="I872" s="19">
        <v>20110915</v>
      </c>
      <c r="J872" s="19" t="s">
        <v>1501</v>
      </c>
      <c r="K872" s="19">
        <v>6</v>
      </c>
      <c r="L872" s="19">
        <v>38</v>
      </c>
      <c r="M872" s="19">
        <v>23</v>
      </c>
      <c r="N872" s="19">
        <v>17</v>
      </c>
      <c r="O872" s="19" t="s">
        <v>1502</v>
      </c>
      <c r="P872" s="19">
        <v>4</v>
      </c>
      <c r="Q872" s="19" t="s">
        <v>1503</v>
      </c>
      <c r="R872" s="19"/>
      <c r="S872" s="19">
        <v>5000</v>
      </c>
      <c r="T872" s="19" t="s">
        <v>110</v>
      </c>
      <c r="U872" s="19"/>
      <c r="V872" s="19"/>
      <c r="W872" s="19"/>
      <c r="X872" s="19">
        <v>890</v>
      </c>
      <c r="Y872" s="19">
        <v>0</v>
      </c>
      <c r="Z872" s="19">
        <v>1</v>
      </c>
      <c r="AA872" s="19" t="s">
        <v>48</v>
      </c>
      <c r="AB872" s="19">
        <v>1</v>
      </c>
      <c r="AC872" s="19">
        <v>634272</v>
      </c>
      <c r="AD872" s="19">
        <v>12</v>
      </c>
      <c r="AE872" s="19"/>
      <c r="AF872" s="19"/>
      <c r="AG872" s="19"/>
      <c r="AH872" s="19">
        <v>117399</v>
      </c>
      <c r="AI872" s="19">
        <v>1</v>
      </c>
      <c r="AJ872" s="19"/>
      <c r="AK872" s="19"/>
      <c r="AL872" s="19"/>
      <c r="AM872" s="19"/>
      <c r="AN872" s="19"/>
      <c r="AO872" s="19">
        <v>2.98</v>
      </c>
      <c r="AP872" s="19" t="s">
        <v>1504</v>
      </c>
      <c r="AQ872" s="19" t="s">
        <v>1502</v>
      </c>
      <c r="AR872" s="19" t="s">
        <v>1540</v>
      </c>
      <c r="AS872" s="19" t="s">
        <v>1562</v>
      </c>
      <c r="AT872" s="19" t="s">
        <v>1563</v>
      </c>
      <c r="AU872" s="19" t="s">
        <v>1564</v>
      </c>
      <c r="AV872" s="19" t="s">
        <v>1565</v>
      </c>
      <c r="AW872" s="19">
        <v>2007</v>
      </c>
      <c r="AX872" s="19">
        <v>3</v>
      </c>
      <c r="AY872" s="19" t="s">
        <v>1566</v>
      </c>
      <c r="AZ872" s="19" t="s">
        <v>1567</v>
      </c>
      <c r="BA872" s="19">
        <v>2008</v>
      </c>
      <c r="BB872" t="str">
        <f>VLOOKUP(AC872,CTCwiretagcode!A$2:C$708,3,FALSE)</f>
        <v>SAM</v>
      </c>
      <c r="BC872" t="str">
        <f t="shared" si="27"/>
        <v>Tr</v>
      </c>
      <c r="BD872">
        <f t="shared" si="28"/>
        <v>3</v>
      </c>
    </row>
    <row r="873" spans="1:56" x14ac:dyDescent="0.25">
      <c r="A873" s="19" t="s">
        <v>1501</v>
      </c>
      <c r="B873" s="19">
        <v>4.0999999999999996</v>
      </c>
      <c r="C873" s="19">
        <v>20140313</v>
      </c>
      <c r="D873" s="19" t="s">
        <v>41</v>
      </c>
      <c r="E873" s="19" t="s">
        <v>41</v>
      </c>
      <c r="F873" s="19">
        <v>2233824</v>
      </c>
      <c r="G873" s="19">
        <v>1</v>
      </c>
      <c r="H873" s="19">
        <v>2011</v>
      </c>
      <c r="I873" s="19">
        <v>20110915</v>
      </c>
      <c r="J873" s="19" t="s">
        <v>1501</v>
      </c>
      <c r="K873" s="19">
        <v>6</v>
      </c>
      <c r="L873" s="19">
        <v>38</v>
      </c>
      <c r="M873" s="19">
        <v>23</v>
      </c>
      <c r="N873" s="19">
        <v>17</v>
      </c>
      <c r="O873" s="19" t="s">
        <v>1502</v>
      </c>
      <c r="P873" s="19">
        <v>4</v>
      </c>
      <c r="Q873" s="19" t="s">
        <v>1503</v>
      </c>
      <c r="R873" s="19"/>
      <c r="S873" s="19">
        <v>5000</v>
      </c>
      <c r="T873" s="19" t="s">
        <v>45</v>
      </c>
      <c r="U873" s="19"/>
      <c r="V873" s="19"/>
      <c r="W873" s="19"/>
      <c r="X873" s="19">
        <v>830</v>
      </c>
      <c r="Y873" s="19">
        <v>0</v>
      </c>
      <c r="Z873" s="19">
        <v>1</v>
      </c>
      <c r="AA873" s="19" t="s">
        <v>48</v>
      </c>
      <c r="AB873" s="19">
        <v>1</v>
      </c>
      <c r="AC873" s="19">
        <v>634272</v>
      </c>
      <c r="AD873" s="19">
        <v>12</v>
      </c>
      <c r="AE873" s="19"/>
      <c r="AF873" s="19"/>
      <c r="AG873" s="19"/>
      <c r="AH873" s="19">
        <v>117399</v>
      </c>
      <c r="AI873" s="19">
        <v>1</v>
      </c>
      <c r="AJ873" s="19"/>
      <c r="AK873" s="19"/>
      <c r="AL873" s="19"/>
      <c r="AM873" s="19"/>
      <c r="AN873" s="19"/>
      <c r="AO873" s="19">
        <v>2.98</v>
      </c>
      <c r="AP873" s="19" t="s">
        <v>1504</v>
      </c>
      <c r="AQ873" s="19" t="s">
        <v>1502</v>
      </c>
      <c r="AR873" s="19" t="s">
        <v>1540</v>
      </c>
      <c r="AS873" s="19" t="s">
        <v>1562</v>
      </c>
      <c r="AT873" s="19" t="s">
        <v>1563</v>
      </c>
      <c r="AU873" s="19" t="s">
        <v>1564</v>
      </c>
      <c r="AV873" s="19" t="s">
        <v>1565</v>
      </c>
      <c r="AW873" s="19">
        <v>2007</v>
      </c>
      <c r="AX873" s="19">
        <v>3</v>
      </c>
      <c r="AY873" s="19" t="s">
        <v>1566</v>
      </c>
      <c r="AZ873" s="19" t="s">
        <v>1567</v>
      </c>
      <c r="BA873" s="19">
        <v>2008</v>
      </c>
      <c r="BB873" t="str">
        <f>VLOOKUP(AC873,CTCwiretagcode!A$2:C$708,3,FALSE)</f>
        <v>SAM</v>
      </c>
      <c r="BC873" t="str">
        <f t="shared" si="27"/>
        <v>Tr</v>
      </c>
      <c r="BD873">
        <f t="shared" si="28"/>
        <v>3</v>
      </c>
    </row>
    <row r="874" spans="1:56" x14ac:dyDescent="0.25">
      <c r="A874" s="19" t="s">
        <v>1501</v>
      </c>
      <c r="B874" s="19">
        <v>4.0999999999999996</v>
      </c>
      <c r="C874" s="19">
        <v>20140313</v>
      </c>
      <c r="D874" s="19" t="s">
        <v>41</v>
      </c>
      <c r="E874" s="19" t="s">
        <v>41</v>
      </c>
      <c r="F874" s="19">
        <v>2233854</v>
      </c>
      <c r="G874" s="19">
        <v>1</v>
      </c>
      <c r="H874" s="19">
        <v>2011</v>
      </c>
      <c r="I874" s="19">
        <v>20110916</v>
      </c>
      <c r="J874" s="19" t="s">
        <v>1501</v>
      </c>
      <c r="K874" s="19">
        <v>6</v>
      </c>
      <c r="L874" s="19">
        <v>38</v>
      </c>
      <c r="M874" s="19">
        <v>23</v>
      </c>
      <c r="N874" s="19">
        <v>17</v>
      </c>
      <c r="O874" s="19" t="s">
        <v>1502</v>
      </c>
      <c r="P874" s="19">
        <v>4</v>
      </c>
      <c r="Q874" s="19" t="s">
        <v>1503</v>
      </c>
      <c r="R874" s="19"/>
      <c r="S874" s="19">
        <v>5000</v>
      </c>
      <c r="T874" s="19" t="s">
        <v>110</v>
      </c>
      <c r="U874" s="19"/>
      <c r="V874" s="19"/>
      <c r="W874" s="19"/>
      <c r="X874" s="19">
        <v>880</v>
      </c>
      <c r="Y874" s="19">
        <v>0</v>
      </c>
      <c r="Z874" s="19">
        <v>1</v>
      </c>
      <c r="AA874" s="19" t="s">
        <v>48</v>
      </c>
      <c r="AB874" s="19">
        <v>1</v>
      </c>
      <c r="AC874" s="19">
        <v>634272</v>
      </c>
      <c r="AD874" s="19">
        <v>12</v>
      </c>
      <c r="AE874" s="19"/>
      <c r="AF874" s="19"/>
      <c r="AG874" s="19"/>
      <c r="AH874" s="19">
        <v>117399</v>
      </c>
      <c r="AI874" s="19">
        <v>1</v>
      </c>
      <c r="AJ874" s="19"/>
      <c r="AK874" s="19"/>
      <c r="AL874" s="19"/>
      <c r="AM874" s="19"/>
      <c r="AN874" s="19"/>
      <c r="AO874" s="19">
        <v>2.98</v>
      </c>
      <c r="AP874" s="19" t="s">
        <v>1504</v>
      </c>
      <c r="AQ874" s="19" t="s">
        <v>1502</v>
      </c>
      <c r="AR874" s="19" t="s">
        <v>1540</v>
      </c>
      <c r="AS874" s="19" t="s">
        <v>1562</v>
      </c>
      <c r="AT874" s="19" t="s">
        <v>1563</v>
      </c>
      <c r="AU874" s="19" t="s">
        <v>1564</v>
      </c>
      <c r="AV874" s="19" t="s">
        <v>1565</v>
      </c>
      <c r="AW874" s="19">
        <v>2007</v>
      </c>
      <c r="AX874" s="19">
        <v>3</v>
      </c>
      <c r="AY874" s="19" t="s">
        <v>1566</v>
      </c>
      <c r="AZ874" s="19" t="s">
        <v>1567</v>
      </c>
      <c r="BA874" s="19">
        <v>2008</v>
      </c>
      <c r="BB874" t="str">
        <f>VLOOKUP(AC874,CTCwiretagcode!A$2:C$708,3,FALSE)</f>
        <v>SAM</v>
      </c>
      <c r="BC874" t="str">
        <f t="shared" si="27"/>
        <v>Tr</v>
      </c>
      <c r="BD874">
        <f t="shared" si="28"/>
        <v>3</v>
      </c>
    </row>
    <row r="875" spans="1:56" x14ac:dyDescent="0.25">
      <c r="A875" s="19" t="s">
        <v>1501</v>
      </c>
      <c r="B875" s="19">
        <v>4.0999999999999996</v>
      </c>
      <c r="C875" s="19">
        <v>20140313</v>
      </c>
      <c r="D875" s="19" t="s">
        <v>41</v>
      </c>
      <c r="E875" s="19" t="s">
        <v>41</v>
      </c>
      <c r="F875" s="19">
        <v>2233860</v>
      </c>
      <c r="G875" s="19">
        <v>1</v>
      </c>
      <c r="H875" s="19">
        <v>2011</v>
      </c>
      <c r="I875" s="19">
        <v>20110916</v>
      </c>
      <c r="J875" s="19" t="s">
        <v>1501</v>
      </c>
      <c r="K875" s="19">
        <v>6</v>
      </c>
      <c r="L875" s="19">
        <v>38</v>
      </c>
      <c r="M875" s="19">
        <v>23</v>
      </c>
      <c r="N875" s="19">
        <v>17</v>
      </c>
      <c r="O875" s="19" t="s">
        <v>1502</v>
      </c>
      <c r="P875" s="19">
        <v>4</v>
      </c>
      <c r="Q875" s="19" t="s">
        <v>1503</v>
      </c>
      <c r="R875" s="19"/>
      <c r="S875" s="19">
        <v>5000</v>
      </c>
      <c r="T875" s="19" t="s">
        <v>110</v>
      </c>
      <c r="U875" s="19"/>
      <c r="V875" s="19"/>
      <c r="W875" s="19"/>
      <c r="X875" s="19">
        <v>780</v>
      </c>
      <c r="Y875" s="19">
        <v>0</v>
      </c>
      <c r="Z875" s="19">
        <v>1</v>
      </c>
      <c r="AA875" s="19" t="s">
        <v>48</v>
      </c>
      <c r="AB875" s="19">
        <v>1</v>
      </c>
      <c r="AC875" s="19">
        <v>634272</v>
      </c>
      <c r="AD875" s="19">
        <v>12</v>
      </c>
      <c r="AE875" s="19"/>
      <c r="AF875" s="19"/>
      <c r="AG875" s="19"/>
      <c r="AH875" s="19">
        <v>117399</v>
      </c>
      <c r="AI875" s="19">
        <v>1</v>
      </c>
      <c r="AJ875" s="19"/>
      <c r="AK875" s="19"/>
      <c r="AL875" s="19"/>
      <c r="AM875" s="19"/>
      <c r="AN875" s="19"/>
      <c r="AO875" s="19">
        <v>2.98</v>
      </c>
      <c r="AP875" s="19" t="s">
        <v>1504</v>
      </c>
      <c r="AQ875" s="19" t="s">
        <v>1502</v>
      </c>
      <c r="AR875" s="19" t="s">
        <v>1540</v>
      </c>
      <c r="AS875" s="19" t="s">
        <v>1562</v>
      </c>
      <c r="AT875" s="19" t="s">
        <v>1563</v>
      </c>
      <c r="AU875" s="19" t="s">
        <v>1564</v>
      </c>
      <c r="AV875" s="19" t="s">
        <v>1565</v>
      </c>
      <c r="AW875" s="19">
        <v>2007</v>
      </c>
      <c r="AX875" s="19">
        <v>3</v>
      </c>
      <c r="AY875" s="19" t="s">
        <v>1566</v>
      </c>
      <c r="AZ875" s="19" t="s">
        <v>1567</v>
      </c>
      <c r="BA875" s="19">
        <v>2008</v>
      </c>
      <c r="BB875" t="str">
        <f>VLOOKUP(AC875,CTCwiretagcode!A$2:C$708,3,FALSE)</f>
        <v>SAM</v>
      </c>
      <c r="BC875" t="str">
        <f t="shared" si="27"/>
        <v>Tr</v>
      </c>
      <c r="BD875">
        <f t="shared" si="28"/>
        <v>3</v>
      </c>
    </row>
    <row r="876" spans="1:56" x14ac:dyDescent="0.25">
      <c r="A876" s="19" t="s">
        <v>1501</v>
      </c>
      <c r="B876" s="19">
        <v>4.0999999999999996</v>
      </c>
      <c r="C876" s="19">
        <v>20140313</v>
      </c>
      <c r="D876" s="19" t="s">
        <v>41</v>
      </c>
      <c r="E876" s="19" t="s">
        <v>41</v>
      </c>
      <c r="F876" s="19">
        <v>2233863</v>
      </c>
      <c r="G876" s="19">
        <v>1</v>
      </c>
      <c r="H876" s="19">
        <v>2011</v>
      </c>
      <c r="I876" s="19">
        <v>20110916</v>
      </c>
      <c r="J876" s="19" t="s">
        <v>1501</v>
      </c>
      <c r="K876" s="19">
        <v>6</v>
      </c>
      <c r="L876" s="19">
        <v>38</v>
      </c>
      <c r="M876" s="19">
        <v>23</v>
      </c>
      <c r="N876" s="19">
        <v>17</v>
      </c>
      <c r="O876" s="19" t="s">
        <v>1502</v>
      </c>
      <c r="P876" s="19">
        <v>4</v>
      </c>
      <c r="Q876" s="19" t="s">
        <v>1503</v>
      </c>
      <c r="R876" s="19"/>
      <c r="S876" s="19">
        <v>5000</v>
      </c>
      <c r="T876" s="19" t="s">
        <v>110</v>
      </c>
      <c r="U876" s="19"/>
      <c r="V876" s="19"/>
      <c r="W876" s="19"/>
      <c r="X876" s="19">
        <v>740</v>
      </c>
      <c r="Y876" s="19">
        <v>0</v>
      </c>
      <c r="Z876" s="19">
        <v>1</v>
      </c>
      <c r="AA876" s="19" t="s">
        <v>48</v>
      </c>
      <c r="AB876" s="19">
        <v>1</v>
      </c>
      <c r="AC876" s="19">
        <v>634272</v>
      </c>
      <c r="AD876" s="19">
        <v>12</v>
      </c>
      <c r="AE876" s="19"/>
      <c r="AF876" s="19"/>
      <c r="AG876" s="19"/>
      <c r="AH876" s="19">
        <v>117399</v>
      </c>
      <c r="AI876" s="19">
        <v>1</v>
      </c>
      <c r="AJ876" s="19"/>
      <c r="AK876" s="19"/>
      <c r="AL876" s="19"/>
      <c r="AM876" s="19"/>
      <c r="AN876" s="19"/>
      <c r="AO876" s="19">
        <v>2.98</v>
      </c>
      <c r="AP876" s="19" t="s">
        <v>1504</v>
      </c>
      <c r="AQ876" s="19" t="s">
        <v>1502</v>
      </c>
      <c r="AR876" s="19" t="s">
        <v>1540</v>
      </c>
      <c r="AS876" s="19" t="s">
        <v>1562</v>
      </c>
      <c r="AT876" s="19" t="s">
        <v>1563</v>
      </c>
      <c r="AU876" s="19" t="s">
        <v>1564</v>
      </c>
      <c r="AV876" s="19" t="s">
        <v>1565</v>
      </c>
      <c r="AW876" s="19">
        <v>2007</v>
      </c>
      <c r="AX876" s="19">
        <v>3</v>
      </c>
      <c r="AY876" s="19" t="s">
        <v>1566</v>
      </c>
      <c r="AZ876" s="19" t="s">
        <v>1567</v>
      </c>
      <c r="BA876" s="19">
        <v>2008</v>
      </c>
      <c r="BB876" t="str">
        <f>VLOOKUP(AC876,CTCwiretagcode!A$2:C$708,3,FALSE)</f>
        <v>SAM</v>
      </c>
      <c r="BC876" t="str">
        <f t="shared" si="27"/>
        <v>Tr</v>
      </c>
      <c r="BD876">
        <f t="shared" si="28"/>
        <v>3</v>
      </c>
    </row>
    <row r="877" spans="1:56" x14ac:dyDescent="0.25">
      <c r="A877" s="19" t="s">
        <v>1501</v>
      </c>
      <c r="B877" s="19">
        <v>4.0999999999999996</v>
      </c>
      <c r="C877" s="19">
        <v>20140313</v>
      </c>
      <c r="D877" s="19" t="s">
        <v>41</v>
      </c>
      <c r="E877" s="19" t="s">
        <v>41</v>
      </c>
      <c r="F877" s="19">
        <v>2233864</v>
      </c>
      <c r="G877" s="19">
        <v>1</v>
      </c>
      <c r="H877" s="19">
        <v>2011</v>
      </c>
      <c r="I877" s="19">
        <v>20110916</v>
      </c>
      <c r="J877" s="19" t="s">
        <v>1501</v>
      </c>
      <c r="K877" s="19">
        <v>6</v>
      </c>
      <c r="L877" s="19">
        <v>38</v>
      </c>
      <c r="M877" s="19">
        <v>23</v>
      </c>
      <c r="N877" s="19">
        <v>17</v>
      </c>
      <c r="O877" s="19" t="s">
        <v>1502</v>
      </c>
      <c r="P877" s="19">
        <v>4</v>
      </c>
      <c r="Q877" s="19" t="s">
        <v>1503</v>
      </c>
      <c r="R877" s="19"/>
      <c r="S877" s="19">
        <v>5000</v>
      </c>
      <c r="T877" s="19" t="s">
        <v>110</v>
      </c>
      <c r="U877" s="19"/>
      <c r="V877" s="19"/>
      <c r="W877" s="19"/>
      <c r="X877" s="19">
        <v>730</v>
      </c>
      <c r="Y877" s="19">
        <v>0</v>
      </c>
      <c r="Z877" s="19">
        <v>1</v>
      </c>
      <c r="AA877" s="19" t="s">
        <v>48</v>
      </c>
      <c r="AB877" s="19">
        <v>1</v>
      </c>
      <c r="AC877" s="19">
        <v>634272</v>
      </c>
      <c r="AD877" s="19">
        <v>12</v>
      </c>
      <c r="AE877" s="19"/>
      <c r="AF877" s="19"/>
      <c r="AG877" s="19"/>
      <c r="AH877" s="19">
        <v>117399</v>
      </c>
      <c r="AI877" s="19">
        <v>1</v>
      </c>
      <c r="AJ877" s="19"/>
      <c r="AK877" s="19"/>
      <c r="AL877" s="19"/>
      <c r="AM877" s="19"/>
      <c r="AN877" s="19"/>
      <c r="AO877" s="19">
        <v>2.98</v>
      </c>
      <c r="AP877" s="19" t="s">
        <v>1504</v>
      </c>
      <c r="AQ877" s="19" t="s">
        <v>1502</v>
      </c>
      <c r="AR877" s="19" t="s">
        <v>1540</v>
      </c>
      <c r="AS877" s="19" t="s">
        <v>1562</v>
      </c>
      <c r="AT877" s="19" t="s">
        <v>1563</v>
      </c>
      <c r="AU877" s="19" t="s">
        <v>1564</v>
      </c>
      <c r="AV877" s="19" t="s">
        <v>1565</v>
      </c>
      <c r="AW877" s="19">
        <v>2007</v>
      </c>
      <c r="AX877" s="19">
        <v>3</v>
      </c>
      <c r="AY877" s="19" t="s">
        <v>1566</v>
      </c>
      <c r="AZ877" s="19" t="s">
        <v>1567</v>
      </c>
      <c r="BA877" s="19">
        <v>2008</v>
      </c>
      <c r="BB877" t="str">
        <f>VLOOKUP(AC877,CTCwiretagcode!A$2:C$708,3,FALSE)</f>
        <v>SAM</v>
      </c>
      <c r="BC877" t="str">
        <f t="shared" si="27"/>
        <v>Tr</v>
      </c>
      <c r="BD877">
        <f t="shared" si="28"/>
        <v>3</v>
      </c>
    </row>
    <row r="878" spans="1:56" x14ac:dyDescent="0.25">
      <c r="A878" s="19" t="s">
        <v>1501</v>
      </c>
      <c r="B878" s="19">
        <v>4.0999999999999996</v>
      </c>
      <c r="C878" s="19">
        <v>20140313</v>
      </c>
      <c r="D878" s="19" t="s">
        <v>41</v>
      </c>
      <c r="E878" s="19" t="s">
        <v>41</v>
      </c>
      <c r="F878" s="19">
        <v>2234042</v>
      </c>
      <c r="G878" s="19">
        <v>1</v>
      </c>
      <c r="H878" s="19">
        <v>2011</v>
      </c>
      <c r="I878" s="19">
        <v>20110919</v>
      </c>
      <c r="J878" s="19" t="s">
        <v>1501</v>
      </c>
      <c r="K878" s="19">
        <v>6</v>
      </c>
      <c r="L878" s="19">
        <v>39</v>
      </c>
      <c r="M878" s="19">
        <v>23</v>
      </c>
      <c r="N878" s="19">
        <v>14</v>
      </c>
      <c r="O878" s="19" t="s">
        <v>1502</v>
      </c>
      <c r="P878" s="19">
        <v>4</v>
      </c>
      <c r="Q878" s="19" t="s">
        <v>1503</v>
      </c>
      <c r="R878" s="19"/>
      <c r="S878" s="19">
        <v>5000</v>
      </c>
      <c r="T878" s="19" t="s">
        <v>110</v>
      </c>
      <c r="U878" s="19"/>
      <c r="V878" s="19"/>
      <c r="W878" s="19"/>
      <c r="X878" s="19">
        <v>850</v>
      </c>
      <c r="Y878" s="19">
        <v>0</v>
      </c>
      <c r="Z878" s="19">
        <v>1</v>
      </c>
      <c r="AA878" s="19" t="s">
        <v>48</v>
      </c>
      <c r="AB878" s="19">
        <v>1</v>
      </c>
      <c r="AC878" s="19">
        <v>634272</v>
      </c>
      <c r="AD878" s="19">
        <v>12</v>
      </c>
      <c r="AE878" s="19"/>
      <c r="AF878" s="19"/>
      <c r="AG878" s="19"/>
      <c r="AH878" s="19">
        <v>117400</v>
      </c>
      <c r="AI878" s="19">
        <v>1</v>
      </c>
      <c r="AJ878" s="19"/>
      <c r="AK878" s="19"/>
      <c r="AL878" s="19"/>
      <c r="AM878" s="19"/>
      <c r="AN878" s="19"/>
      <c r="AO878" s="19">
        <v>3.79</v>
      </c>
      <c r="AP878" s="19" t="s">
        <v>1504</v>
      </c>
      <c r="AQ878" s="19" t="s">
        <v>1502</v>
      </c>
      <c r="AR878" s="19" t="s">
        <v>1540</v>
      </c>
      <c r="AS878" s="19" t="s">
        <v>1562</v>
      </c>
      <c r="AT878" s="19" t="s">
        <v>1563</v>
      </c>
      <c r="AU878" s="19" t="s">
        <v>1564</v>
      </c>
      <c r="AV878" s="19" t="s">
        <v>1565</v>
      </c>
      <c r="AW878" s="19">
        <v>2007</v>
      </c>
      <c r="AX878" s="19">
        <v>3</v>
      </c>
      <c r="AY878" s="19" t="s">
        <v>1566</v>
      </c>
      <c r="AZ878" s="19" t="s">
        <v>1567</v>
      </c>
      <c r="BA878" s="19">
        <v>2008</v>
      </c>
      <c r="BB878" t="str">
        <f>VLOOKUP(AC878,CTCwiretagcode!A$2:C$708,3,FALSE)</f>
        <v>SAM</v>
      </c>
      <c r="BC878" t="str">
        <f t="shared" si="27"/>
        <v>NT</v>
      </c>
      <c r="BD878">
        <f t="shared" si="28"/>
        <v>3</v>
      </c>
    </row>
    <row r="879" spans="1:56" x14ac:dyDescent="0.25">
      <c r="A879" s="19" t="s">
        <v>1501</v>
      </c>
      <c r="B879" s="19">
        <v>4.0999999999999996</v>
      </c>
      <c r="C879" s="19">
        <v>20140313</v>
      </c>
      <c r="D879" s="19" t="s">
        <v>41</v>
      </c>
      <c r="E879" s="19" t="s">
        <v>41</v>
      </c>
      <c r="F879" s="19">
        <v>2232984</v>
      </c>
      <c r="G879" s="19">
        <v>1</v>
      </c>
      <c r="H879" s="19">
        <v>2011</v>
      </c>
      <c r="I879" s="19">
        <v>20110809</v>
      </c>
      <c r="J879" s="19" t="s">
        <v>1501</v>
      </c>
      <c r="K879" s="19">
        <v>6</v>
      </c>
      <c r="L879" s="19">
        <v>33</v>
      </c>
      <c r="M879" s="19">
        <v>23</v>
      </c>
      <c r="N879" s="19">
        <v>17</v>
      </c>
      <c r="O879" s="19" t="s">
        <v>1502</v>
      </c>
      <c r="P879" s="19">
        <v>4</v>
      </c>
      <c r="Q879" s="19" t="s">
        <v>1518</v>
      </c>
      <c r="R879" s="19"/>
      <c r="S879" s="19">
        <v>5000</v>
      </c>
      <c r="T879" s="19" t="s">
        <v>45</v>
      </c>
      <c r="U879" s="19"/>
      <c r="V879" s="19"/>
      <c r="W879" s="19"/>
      <c r="X879" s="19">
        <v>790</v>
      </c>
      <c r="Y879" s="19">
        <v>0</v>
      </c>
      <c r="Z879" s="19">
        <v>1</v>
      </c>
      <c r="AA879" s="19" t="s">
        <v>48</v>
      </c>
      <c r="AB879" s="19">
        <v>1</v>
      </c>
      <c r="AC879" s="19">
        <v>634272</v>
      </c>
      <c r="AD879" s="19">
        <v>12</v>
      </c>
      <c r="AE879" s="19"/>
      <c r="AF879" s="19"/>
      <c r="AG879" s="19"/>
      <c r="AH879" s="19">
        <v>117394</v>
      </c>
      <c r="AI879" s="19">
        <v>1</v>
      </c>
      <c r="AJ879" s="19"/>
      <c r="AK879" s="19"/>
      <c r="AL879" s="19"/>
      <c r="AM879" s="19"/>
      <c r="AN879" s="19"/>
      <c r="AO879" s="19">
        <v>2.85</v>
      </c>
      <c r="AP879" s="19" t="s">
        <v>1519</v>
      </c>
      <c r="AQ879" s="19" t="s">
        <v>1502</v>
      </c>
      <c r="AR879" s="19" t="s">
        <v>1540</v>
      </c>
      <c r="AS879" s="19" t="s">
        <v>1562</v>
      </c>
      <c r="AT879" s="19" t="s">
        <v>1563</v>
      </c>
      <c r="AU879" s="19" t="s">
        <v>1564</v>
      </c>
      <c r="AV879" s="19" t="s">
        <v>1565</v>
      </c>
      <c r="AW879" s="19">
        <v>2007</v>
      </c>
      <c r="AX879" s="19">
        <v>3</v>
      </c>
      <c r="AY879" s="19" t="s">
        <v>1566</v>
      </c>
      <c r="AZ879" s="19" t="s">
        <v>1567</v>
      </c>
      <c r="BA879" s="19">
        <v>2008</v>
      </c>
      <c r="BB879" t="str">
        <f>VLOOKUP(AC879,CTCwiretagcode!A$2:C$708,3,FALSE)</f>
        <v>SAM</v>
      </c>
      <c r="BC879" t="str">
        <f t="shared" si="27"/>
        <v>Tr</v>
      </c>
      <c r="BD879">
        <f t="shared" si="28"/>
        <v>3</v>
      </c>
    </row>
    <row r="880" spans="1:56" x14ac:dyDescent="0.25">
      <c r="A880" s="19" t="s">
        <v>1501</v>
      </c>
      <c r="B880" s="19">
        <v>4.0999999999999996</v>
      </c>
      <c r="C880" s="19">
        <v>20140313</v>
      </c>
      <c r="D880" s="19" t="s">
        <v>41</v>
      </c>
      <c r="E880" s="19" t="s">
        <v>41</v>
      </c>
      <c r="F880" s="19">
        <v>2232978</v>
      </c>
      <c r="G880" s="19">
        <v>1</v>
      </c>
      <c r="H880" s="19">
        <v>2011</v>
      </c>
      <c r="I880" s="19">
        <v>20110817</v>
      </c>
      <c r="J880" s="19" t="s">
        <v>1501</v>
      </c>
      <c r="K880" s="19">
        <v>6</v>
      </c>
      <c r="L880" s="19">
        <v>34</v>
      </c>
      <c r="M880" s="19">
        <v>23</v>
      </c>
      <c r="N880" s="19">
        <v>14</v>
      </c>
      <c r="O880" s="19" t="s">
        <v>1502</v>
      </c>
      <c r="P880" s="19">
        <v>4</v>
      </c>
      <c r="Q880" s="19" t="s">
        <v>1518</v>
      </c>
      <c r="R880" s="19"/>
      <c r="S880" s="19">
        <v>5000</v>
      </c>
      <c r="T880" s="19" t="s">
        <v>110</v>
      </c>
      <c r="U880" s="19"/>
      <c r="V880" s="19"/>
      <c r="W880" s="19"/>
      <c r="X880" s="19">
        <v>840</v>
      </c>
      <c r="Y880" s="19">
        <v>0</v>
      </c>
      <c r="Z880" s="19">
        <v>1</v>
      </c>
      <c r="AA880" s="19" t="s">
        <v>48</v>
      </c>
      <c r="AB880" s="19">
        <v>1</v>
      </c>
      <c r="AC880" s="19">
        <v>634272</v>
      </c>
      <c r="AD880" s="19">
        <v>12</v>
      </c>
      <c r="AE880" s="19"/>
      <c r="AF880" s="19"/>
      <c r="AG880" s="19"/>
      <c r="AH880" s="19">
        <v>117395</v>
      </c>
      <c r="AI880" s="19">
        <v>1</v>
      </c>
      <c r="AJ880" s="19"/>
      <c r="AK880" s="19"/>
      <c r="AL880" s="19"/>
      <c r="AM880" s="19"/>
      <c r="AN880" s="19"/>
      <c r="AO880" s="19">
        <v>3.54</v>
      </c>
      <c r="AP880" s="19" t="s">
        <v>1519</v>
      </c>
      <c r="AQ880" s="19" t="s">
        <v>1502</v>
      </c>
      <c r="AR880" s="19" t="s">
        <v>1540</v>
      </c>
      <c r="AS880" s="19" t="s">
        <v>1562</v>
      </c>
      <c r="AT880" s="19" t="s">
        <v>1563</v>
      </c>
      <c r="AU880" s="19" t="s">
        <v>1564</v>
      </c>
      <c r="AV880" s="19" t="s">
        <v>1565</v>
      </c>
      <c r="AW880" s="19">
        <v>2007</v>
      </c>
      <c r="AX880" s="19">
        <v>3</v>
      </c>
      <c r="AY880" s="19" t="s">
        <v>1566</v>
      </c>
      <c r="AZ880" s="19" t="s">
        <v>1567</v>
      </c>
      <c r="BA880" s="19">
        <v>2008</v>
      </c>
      <c r="BB880" t="str">
        <f>VLOOKUP(AC880,CTCwiretagcode!A$2:C$708,3,FALSE)</f>
        <v>SAM</v>
      </c>
      <c r="BC880" t="str">
        <f t="shared" si="27"/>
        <v>NT</v>
      </c>
      <c r="BD880">
        <f t="shared" si="28"/>
        <v>3</v>
      </c>
    </row>
    <row r="881" spans="1:56" x14ac:dyDescent="0.25">
      <c r="A881" s="19" t="s">
        <v>1501</v>
      </c>
      <c r="B881" s="19">
        <v>4.0999999999999996</v>
      </c>
      <c r="C881" s="19">
        <v>20140313</v>
      </c>
      <c r="D881" s="19" t="s">
        <v>41</v>
      </c>
      <c r="E881" s="19" t="s">
        <v>41</v>
      </c>
      <c r="F881" s="19">
        <v>2232985</v>
      </c>
      <c r="G881" s="19">
        <v>1</v>
      </c>
      <c r="H881" s="19">
        <v>2011</v>
      </c>
      <c r="I881" s="19">
        <v>20110817</v>
      </c>
      <c r="J881" s="19" t="s">
        <v>1501</v>
      </c>
      <c r="K881" s="19">
        <v>6</v>
      </c>
      <c r="L881" s="19">
        <v>34</v>
      </c>
      <c r="M881" s="19">
        <v>23</v>
      </c>
      <c r="N881" s="19">
        <v>49</v>
      </c>
      <c r="O881" s="19" t="s">
        <v>1502</v>
      </c>
      <c r="P881" s="19">
        <v>4</v>
      </c>
      <c r="Q881" s="19" t="s">
        <v>1518</v>
      </c>
      <c r="R881" s="19"/>
      <c r="S881" s="19">
        <v>0</v>
      </c>
      <c r="T881" s="19" t="s">
        <v>110</v>
      </c>
      <c r="U881" s="19"/>
      <c r="V881" s="19"/>
      <c r="W881" s="19"/>
      <c r="X881" s="19">
        <v>870</v>
      </c>
      <c r="Y881" s="19">
        <v>0</v>
      </c>
      <c r="Z881" s="19">
        <v>1</v>
      </c>
      <c r="AA881" s="19" t="s">
        <v>48</v>
      </c>
      <c r="AB881" s="19">
        <v>1</v>
      </c>
      <c r="AC881" s="19">
        <v>634272</v>
      </c>
      <c r="AD881" s="19">
        <v>12</v>
      </c>
      <c r="AE881" s="19"/>
      <c r="AF881" s="19"/>
      <c r="AG881" s="19"/>
      <c r="AH881" s="19">
        <v>117395</v>
      </c>
      <c r="AI881" s="19">
        <v>1</v>
      </c>
      <c r="AJ881" s="19"/>
      <c r="AK881" s="19"/>
      <c r="AL881" s="19"/>
      <c r="AM881" s="19"/>
      <c r="AN881" s="19"/>
      <c r="AO881" s="19">
        <v>3.54</v>
      </c>
      <c r="AP881" s="19" t="s">
        <v>1519</v>
      </c>
      <c r="AQ881" s="19" t="s">
        <v>1502</v>
      </c>
      <c r="AR881" s="19" t="s">
        <v>1540</v>
      </c>
      <c r="AS881" s="19" t="s">
        <v>1562</v>
      </c>
      <c r="AT881" s="19" t="s">
        <v>1563</v>
      </c>
      <c r="AU881" s="19" t="s">
        <v>1564</v>
      </c>
      <c r="AV881" s="19" t="s">
        <v>1565</v>
      </c>
      <c r="AW881" s="19">
        <v>2007</v>
      </c>
      <c r="AX881" s="19">
        <v>3</v>
      </c>
      <c r="AY881" s="19" t="s">
        <v>1566</v>
      </c>
      <c r="AZ881" s="19" t="s">
        <v>1567</v>
      </c>
      <c r="BA881" s="19">
        <v>2008</v>
      </c>
      <c r="BB881" t="str">
        <f>VLOOKUP(AC881,CTCwiretagcode!A$2:C$708,3,FALSE)</f>
        <v>SAM</v>
      </c>
      <c r="BC881" t="str">
        <f t="shared" si="27"/>
        <v>mix</v>
      </c>
      <c r="BD881">
        <f t="shared" si="28"/>
        <v>3</v>
      </c>
    </row>
    <row r="882" spans="1:56" x14ac:dyDescent="0.25">
      <c r="A882" s="19" t="s">
        <v>1501</v>
      </c>
      <c r="B882" s="19">
        <v>4.0999999999999996</v>
      </c>
      <c r="C882" s="19">
        <v>20140313</v>
      </c>
      <c r="D882" s="19" t="s">
        <v>41</v>
      </c>
      <c r="E882" s="19" t="s">
        <v>41</v>
      </c>
      <c r="F882" s="19">
        <v>2232987</v>
      </c>
      <c r="G882" s="19">
        <v>1</v>
      </c>
      <c r="H882" s="19">
        <v>2011</v>
      </c>
      <c r="I882" s="19">
        <v>20110817</v>
      </c>
      <c r="J882" s="19" t="s">
        <v>1501</v>
      </c>
      <c r="K882" s="19">
        <v>6</v>
      </c>
      <c r="L882" s="19">
        <v>34</v>
      </c>
      <c r="M882" s="19">
        <v>23</v>
      </c>
      <c r="N882" s="19">
        <v>49</v>
      </c>
      <c r="O882" s="19" t="s">
        <v>1502</v>
      </c>
      <c r="P882" s="19">
        <v>4</v>
      </c>
      <c r="Q882" s="19" t="s">
        <v>1518</v>
      </c>
      <c r="R882" s="19"/>
      <c r="S882" s="19">
        <v>5000</v>
      </c>
      <c r="T882" s="19" t="s">
        <v>110</v>
      </c>
      <c r="U882" s="19"/>
      <c r="V882" s="19"/>
      <c r="W882" s="19"/>
      <c r="X882" s="19">
        <v>770</v>
      </c>
      <c r="Y882" s="19">
        <v>0</v>
      </c>
      <c r="Z882" s="19">
        <v>1</v>
      </c>
      <c r="AA882" s="19" t="s">
        <v>48</v>
      </c>
      <c r="AB882" s="19">
        <v>1</v>
      </c>
      <c r="AC882" s="19">
        <v>634272</v>
      </c>
      <c r="AD882" s="19">
        <v>12</v>
      </c>
      <c r="AE882" s="19"/>
      <c r="AF882" s="19"/>
      <c r="AG882" s="19"/>
      <c r="AH882" s="19">
        <v>117395</v>
      </c>
      <c r="AI882" s="19">
        <v>1</v>
      </c>
      <c r="AJ882" s="19"/>
      <c r="AK882" s="19"/>
      <c r="AL882" s="19"/>
      <c r="AM882" s="19"/>
      <c r="AN882" s="19"/>
      <c r="AO882" s="19">
        <v>3.54</v>
      </c>
      <c r="AP882" s="19" t="s">
        <v>1519</v>
      </c>
      <c r="AQ882" s="19" t="s">
        <v>1502</v>
      </c>
      <c r="AR882" s="19" t="s">
        <v>1540</v>
      </c>
      <c r="AS882" s="19" t="s">
        <v>1562</v>
      </c>
      <c r="AT882" s="19" t="s">
        <v>1563</v>
      </c>
      <c r="AU882" s="19" t="s">
        <v>1564</v>
      </c>
      <c r="AV882" s="19" t="s">
        <v>1565</v>
      </c>
      <c r="AW882" s="19">
        <v>2007</v>
      </c>
      <c r="AX882" s="19">
        <v>3</v>
      </c>
      <c r="AY882" s="19" t="s">
        <v>1566</v>
      </c>
      <c r="AZ882" s="19" t="s">
        <v>1567</v>
      </c>
      <c r="BA882" s="19">
        <v>2008</v>
      </c>
      <c r="BB882" t="str">
        <f>VLOOKUP(AC882,CTCwiretagcode!A$2:C$708,3,FALSE)</f>
        <v>SAM</v>
      </c>
      <c r="BC882" t="str">
        <f t="shared" si="27"/>
        <v>mix</v>
      </c>
      <c r="BD882">
        <f t="shared" si="28"/>
        <v>3</v>
      </c>
    </row>
    <row r="883" spans="1:56" x14ac:dyDescent="0.25">
      <c r="A883" s="19" t="s">
        <v>1501</v>
      </c>
      <c r="B883" s="19">
        <v>4.0999999999999996</v>
      </c>
      <c r="C883" s="19">
        <v>20140313</v>
      </c>
      <c r="D883" s="19" t="s">
        <v>41</v>
      </c>
      <c r="E883" s="19" t="s">
        <v>41</v>
      </c>
      <c r="F883" s="19">
        <v>2232998</v>
      </c>
      <c r="G883" s="19">
        <v>1</v>
      </c>
      <c r="H883" s="19">
        <v>2011</v>
      </c>
      <c r="I883" s="19">
        <v>20110818</v>
      </c>
      <c r="J883" s="19" t="s">
        <v>1501</v>
      </c>
      <c r="K883" s="19">
        <v>6</v>
      </c>
      <c r="L883" s="19">
        <v>34</v>
      </c>
      <c r="M883" s="19">
        <v>23</v>
      </c>
      <c r="N883" s="19">
        <v>14</v>
      </c>
      <c r="O883" s="19" t="s">
        <v>1502</v>
      </c>
      <c r="P883" s="19">
        <v>4</v>
      </c>
      <c r="Q883" s="19" t="s">
        <v>1518</v>
      </c>
      <c r="R883" s="19"/>
      <c r="S883" s="19">
        <v>5000</v>
      </c>
      <c r="T883" s="19" t="s">
        <v>45</v>
      </c>
      <c r="U883" s="19"/>
      <c r="V883" s="19"/>
      <c r="W883" s="19"/>
      <c r="X883" s="19">
        <v>920</v>
      </c>
      <c r="Y883" s="19">
        <v>0</v>
      </c>
      <c r="Z883" s="19">
        <v>1</v>
      </c>
      <c r="AA883" s="19" t="s">
        <v>48</v>
      </c>
      <c r="AB883" s="19">
        <v>1</v>
      </c>
      <c r="AC883" s="19">
        <v>634272</v>
      </c>
      <c r="AD883" s="19">
        <v>12</v>
      </c>
      <c r="AE883" s="19"/>
      <c r="AF883" s="19"/>
      <c r="AG883" s="19"/>
      <c r="AH883" s="19">
        <v>117395</v>
      </c>
      <c r="AI883" s="19">
        <v>1</v>
      </c>
      <c r="AJ883" s="19"/>
      <c r="AK883" s="19"/>
      <c r="AL883" s="19"/>
      <c r="AM883" s="19"/>
      <c r="AN883" s="19"/>
      <c r="AO883" s="19">
        <v>3.54</v>
      </c>
      <c r="AP883" s="19" t="s">
        <v>1519</v>
      </c>
      <c r="AQ883" s="19" t="s">
        <v>1502</v>
      </c>
      <c r="AR883" s="19" t="s">
        <v>1540</v>
      </c>
      <c r="AS883" s="19" t="s">
        <v>1562</v>
      </c>
      <c r="AT883" s="19" t="s">
        <v>1563</v>
      </c>
      <c r="AU883" s="19" t="s">
        <v>1564</v>
      </c>
      <c r="AV883" s="19" t="s">
        <v>1565</v>
      </c>
      <c r="AW883" s="19">
        <v>2007</v>
      </c>
      <c r="AX883" s="19">
        <v>3</v>
      </c>
      <c r="AY883" s="19" t="s">
        <v>1566</v>
      </c>
      <c r="AZ883" s="19" t="s">
        <v>1567</v>
      </c>
      <c r="BA883" s="19">
        <v>2008</v>
      </c>
      <c r="BB883" t="str">
        <f>VLOOKUP(AC883,CTCwiretagcode!A$2:C$708,3,FALSE)</f>
        <v>SAM</v>
      </c>
      <c r="BC883" t="str">
        <f t="shared" si="27"/>
        <v>NT</v>
      </c>
      <c r="BD883">
        <f t="shared" si="28"/>
        <v>3</v>
      </c>
    </row>
    <row r="884" spans="1:56" x14ac:dyDescent="0.25">
      <c r="A884" s="19" t="s">
        <v>1501</v>
      </c>
      <c r="B884" s="19">
        <v>4.0999999999999996</v>
      </c>
      <c r="C884" s="19">
        <v>20140313</v>
      </c>
      <c r="D884" s="19" t="s">
        <v>41</v>
      </c>
      <c r="E884" s="19" t="s">
        <v>41</v>
      </c>
      <c r="F884" s="19">
        <v>2233002</v>
      </c>
      <c r="G884" s="19">
        <v>1</v>
      </c>
      <c r="H884" s="19">
        <v>2011</v>
      </c>
      <c r="I884" s="19">
        <v>20110823</v>
      </c>
      <c r="J884" s="19" t="s">
        <v>1501</v>
      </c>
      <c r="K884" s="19">
        <v>6</v>
      </c>
      <c r="L884" s="19">
        <v>35</v>
      </c>
      <c r="M884" s="19">
        <v>23</v>
      </c>
      <c r="N884" s="19">
        <v>14</v>
      </c>
      <c r="O884" s="19" t="s">
        <v>1502</v>
      </c>
      <c r="P884" s="19">
        <v>4</v>
      </c>
      <c r="Q884" s="19" t="s">
        <v>1518</v>
      </c>
      <c r="R884" s="19"/>
      <c r="S884" s="19">
        <v>5000</v>
      </c>
      <c r="T884" s="19" t="s">
        <v>110</v>
      </c>
      <c r="U884" s="19"/>
      <c r="V884" s="19"/>
      <c r="W884" s="19"/>
      <c r="X884" s="19">
        <v>830</v>
      </c>
      <c r="Y884" s="19">
        <v>0</v>
      </c>
      <c r="Z884" s="19">
        <v>1</v>
      </c>
      <c r="AA884" s="19" t="s">
        <v>48</v>
      </c>
      <c r="AB884" s="19">
        <v>1</v>
      </c>
      <c r="AC884" s="19">
        <v>634272</v>
      </c>
      <c r="AD884" s="19">
        <v>12</v>
      </c>
      <c r="AE884" s="19"/>
      <c r="AF884" s="19"/>
      <c r="AG884" s="19"/>
      <c r="AH884" s="19">
        <v>117396</v>
      </c>
      <c r="AI884" s="19">
        <v>1</v>
      </c>
      <c r="AJ884" s="19"/>
      <c r="AK884" s="19"/>
      <c r="AL884" s="19"/>
      <c r="AM884" s="19"/>
      <c r="AN884" s="19"/>
      <c r="AO884" s="19">
        <v>2.38</v>
      </c>
      <c r="AP884" s="19" t="s">
        <v>1519</v>
      </c>
      <c r="AQ884" s="19" t="s">
        <v>1502</v>
      </c>
      <c r="AR884" s="19" t="s">
        <v>1540</v>
      </c>
      <c r="AS884" s="19" t="s">
        <v>1562</v>
      </c>
      <c r="AT884" s="19" t="s">
        <v>1563</v>
      </c>
      <c r="AU884" s="19" t="s">
        <v>1564</v>
      </c>
      <c r="AV884" s="19" t="s">
        <v>1565</v>
      </c>
      <c r="AW884" s="19">
        <v>2007</v>
      </c>
      <c r="AX884" s="19">
        <v>3</v>
      </c>
      <c r="AY884" s="19" t="s">
        <v>1566</v>
      </c>
      <c r="AZ884" s="19" t="s">
        <v>1567</v>
      </c>
      <c r="BA884" s="19">
        <v>2008</v>
      </c>
      <c r="BB884" t="str">
        <f>VLOOKUP(AC884,CTCwiretagcode!A$2:C$708,3,FALSE)</f>
        <v>SAM</v>
      </c>
      <c r="BC884" t="str">
        <f t="shared" si="27"/>
        <v>NT</v>
      </c>
      <c r="BD884">
        <f t="shared" si="28"/>
        <v>3</v>
      </c>
    </row>
    <row r="885" spans="1:56" x14ac:dyDescent="0.25">
      <c r="A885" s="19" t="s">
        <v>1501</v>
      </c>
      <c r="B885" s="19">
        <v>4.0999999999999996</v>
      </c>
      <c r="C885" s="19">
        <v>20140313</v>
      </c>
      <c r="D885" s="19" t="s">
        <v>41</v>
      </c>
      <c r="E885" s="19" t="s">
        <v>41</v>
      </c>
      <c r="F885" s="19">
        <v>2252827</v>
      </c>
      <c r="G885" s="19">
        <v>1</v>
      </c>
      <c r="H885" s="19">
        <v>2011</v>
      </c>
      <c r="I885" s="19">
        <v>20110824</v>
      </c>
      <c r="J885" s="19" t="s">
        <v>1501</v>
      </c>
      <c r="K885" s="19">
        <v>6</v>
      </c>
      <c r="L885" s="19">
        <v>35</v>
      </c>
      <c r="M885" s="19">
        <v>23</v>
      </c>
      <c r="N885" s="19">
        <v>49</v>
      </c>
      <c r="O885" s="19" t="s">
        <v>1502</v>
      </c>
      <c r="P885" s="19">
        <v>4</v>
      </c>
      <c r="Q885" s="19" t="s">
        <v>1518</v>
      </c>
      <c r="R885" s="19"/>
      <c r="S885" s="19">
        <v>5000</v>
      </c>
      <c r="T885" s="19" t="s">
        <v>45</v>
      </c>
      <c r="U885" s="19"/>
      <c r="V885" s="19"/>
      <c r="W885" s="19"/>
      <c r="X885" s="19">
        <v>920</v>
      </c>
      <c r="Y885" s="19">
        <v>0</v>
      </c>
      <c r="Z885" s="19">
        <v>1</v>
      </c>
      <c r="AA885" s="19" t="s">
        <v>48</v>
      </c>
      <c r="AB885" s="19">
        <v>1</v>
      </c>
      <c r="AC885" s="19">
        <v>634272</v>
      </c>
      <c r="AD885" s="19">
        <v>12</v>
      </c>
      <c r="AE885" s="19"/>
      <c r="AF885" s="19"/>
      <c r="AG885" s="19"/>
      <c r="AH885" s="19">
        <v>117396</v>
      </c>
      <c r="AI885" s="19">
        <v>1</v>
      </c>
      <c r="AJ885" s="19"/>
      <c r="AK885" s="19"/>
      <c r="AL885" s="19"/>
      <c r="AM885" s="19"/>
      <c r="AN885" s="19"/>
      <c r="AO885" s="19">
        <v>2.38</v>
      </c>
      <c r="AP885" s="19" t="s">
        <v>1519</v>
      </c>
      <c r="AQ885" s="19" t="s">
        <v>1502</v>
      </c>
      <c r="AR885" s="19" t="s">
        <v>1540</v>
      </c>
      <c r="AS885" s="19" t="s">
        <v>1562</v>
      </c>
      <c r="AT885" s="19" t="s">
        <v>1563</v>
      </c>
      <c r="AU885" s="19" t="s">
        <v>1564</v>
      </c>
      <c r="AV885" s="19" t="s">
        <v>1565</v>
      </c>
      <c r="AW885" s="19">
        <v>2007</v>
      </c>
      <c r="AX885" s="19">
        <v>3</v>
      </c>
      <c r="AY885" s="19" t="s">
        <v>1566</v>
      </c>
      <c r="AZ885" s="19" t="s">
        <v>1567</v>
      </c>
      <c r="BA885" s="19">
        <v>2008</v>
      </c>
      <c r="BB885" t="str">
        <f>VLOOKUP(AC885,CTCwiretagcode!A$2:C$708,3,FALSE)</f>
        <v>SAM</v>
      </c>
      <c r="BC885" t="str">
        <f t="shared" si="27"/>
        <v>mix</v>
      </c>
      <c r="BD885">
        <f t="shared" si="28"/>
        <v>3</v>
      </c>
    </row>
    <row r="886" spans="1:56" x14ac:dyDescent="0.25">
      <c r="A886" s="19" t="s">
        <v>1501</v>
      </c>
      <c r="B886" s="19">
        <v>4.0999999999999996</v>
      </c>
      <c r="C886" s="19">
        <v>20140313</v>
      </c>
      <c r="D886" s="19" t="s">
        <v>41</v>
      </c>
      <c r="E886" s="19" t="s">
        <v>41</v>
      </c>
      <c r="F886" s="19">
        <v>2234241</v>
      </c>
      <c r="G886" s="19">
        <v>1</v>
      </c>
      <c r="H886" s="19">
        <v>2011</v>
      </c>
      <c r="I886" s="19">
        <v>20110824</v>
      </c>
      <c r="J886" s="19" t="s">
        <v>1501</v>
      </c>
      <c r="K886" s="19">
        <v>6</v>
      </c>
      <c r="L886" s="19">
        <v>35</v>
      </c>
      <c r="M886" s="19">
        <v>23</v>
      </c>
      <c r="N886" s="19">
        <v>14</v>
      </c>
      <c r="O886" s="19" t="s">
        <v>1502</v>
      </c>
      <c r="P886" s="19">
        <v>4</v>
      </c>
      <c r="Q886" s="19" t="s">
        <v>1518</v>
      </c>
      <c r="R886" s="19"/>
      <c r="S886" s="19">
        <v>5000</v>
      </c>
      <c r="T886" s="19" t="s">
        <v>110</v>
      </c>
      <c r="U886" s="19"/>
      <c r="V886" s="19"/>
      <c r="W886" s="19"/>
      <c r="X886" s="19">
        <v>930</v>
      </c>
      <c r="Y886" s="19">
        <v>0</v>
      </c>
      <c r="Z886" s="19">
        <v>1</v>
      </c>
      <c r="AA886" s="19" t="s">
        <v>48</v>
      </c>
      <c r="AB886" s="19">
        <v>1</v>
      </c>
      <c r="AC886" s="19">
        <v>634272</v>
      </c>
      <c r="AD886" s="19">
        <v>12</v>
      </c>
      <c r="AE886" s="19"/>
      <c r="AF886" s="19"/>
      <c r="AG886" s="19"/>
      <c r="AH886" s="19">
        <v>117396</v>
      </c>
      <c r="AI886" s="19">
        <v>1</v>
      </c>
      <c r="AJ886" s="19"/>
      <c r="AK886" s="19"/>
      <c r="AL886" s="19"/>
      <c r="AM886" s="19"/>
      <c r="AN886" s="19"/>
      <c r="AO886" s="19">
        <v>2.38</v>
      </c>
      <c r="AP886" s="19" t="s">
        <v>1519</v>
      </c>
      <c r="AQ886" s="19" t="s">
        <v>1502</v>
      </c>
      <c r="AR886" s="19" t="s">
        <v>1540</v>
      </c>
      <c r="AS886" s="19" t="s">
        <v>1562</v>
      </c>
      <c r="AT886" s="19" t="s">
        <v>1563</v>
      </c>
      <c r="AU886" s="19" t="s">
        <v>1564</v>
      </c>
      <c r="AV886" s="19" t="s">
        <v>1565</v>
      </c>
      <c r="AW886" s="19">
        <v>2007</v>
      </c>
      <c r="AX886" s="19">
        <v>3</v>
      </c>
      <c r="AY886" s="19" t="s">
        <v>1566</v>
      </c>
      <c r="AZ886" s="19" t="s">
        <v>1567</v>
      </c>
      <c r="BA886" s="19">
        <v>2008</v>
      </c>
      <c r="BB886" t="str">
        <f>VLOOKUP(AC886,CTCwiretagcode!A$2:C$708,3,FALSE)</f>
        <v>SAM</v>
      </c>
      <c r="BC886" t="str">
        <f t="shared" si="27"/>
        <v>NT</v>
      </c>
      <c r="BD886">
        <f t="shared" si="28"/>
        <v>3</v>
      </c>
    </row>
    <row r="887" spans="1:56" x14ac:dyDescent="0.25">
      <c r="A887" s="19" t="s">
        <v>1501</v>
      </c>
      <c r="B887" s="19">
        <v>4.0999999999999996</v>
      </c>
      <c r="C887" s="19">
        <v>20140313</v>
      </c>
      <c r="D887" s="19" t="s">
        <v>41</v>
      </c>
      <c r="E887" s="19" t="s">
        <v>41</v>
      </c>
      <c r="F887" s="19">
        <v>2234248</v>
      </c>
      <c r="G887" s="19">
        <v>1</v>
      </c>
      <c r="H887" s="19">
        <v>2011</v>
      </c>
      <c r="I887" s="19">
        <v>20110824</v>
      </c>
      <c r="J887" s="19" t="s">
        <v>1501</v>
      </c>
      <c r="K887" s="19">
        <v>6</v>
      </c>
      <c r="L887" s="19">
        <v>35</v>
      </c>
      <c r="M887" s="19">
        <v>23</v>
      </c>
      <c r="N887" s="19">
        <v>14</v>
      </c>
      <c r="O887" s="19" t="s">
        <v>1502</v>
      </c>
      <c r="P887" s="19">
        <v>4</v>
      </c>
      <c r="Q887" s="19" t="s">
        <v>1518</v>
      </c>
      <c r="R887" s="19"/>
      <c r="S887" s="19">
        <v>5000</v>
      </c>
      <c r="T887" s="19" t="s">
        <v>45</v>
      </c>
      <c r="U887" s="19"/>
      <c r="V887" s="19"/>
      <c r="W887" s="19"/>
      <c r="X887" s="19">
        <v>780</v>
      </c>
      <c r="Y887" s="19">
        <v>0</v>
      </c>
      <c r="Z887" s="19">
        <v>1</v>
      </c>
      <c r="AA887" s="19" t="s">
        <v>48</v>
      </c>
      <c r="AB887" s="19">
        <v>1</v>
      </c>
      <c r="AC887" s="19">
        <v>634272</v>
      </c>
      <c r="AD887" s="19">
        <v>12</v>
      </c>
      <c r="AE887" s="19"/>
      <c r="AF887" s="19"/>
      <c r="AG887" s="19"/>
      <c r="AH887" s="19">
        <v>117396</v>
      </c>
      <c r="AI887" s="19">
        <v>1</v>
      </c>
      <c r="AJ887" s="19"/>
      <c r="AK887" s="19"/>
      <c r="AL887" s="19"/>
      <c r="AM887" s="19"/>
      <c r="AN887" s="19"/>
      <c r="AO887" s="19">
        <v>2.38</v>
      </c>
      <c r="AP887" s="19" t="s">
        <v>1519</v>
      </c>
      <c r="AQ887" s="19" t="s">
        <v>1502</v>
      </c>
      <c r="AR887" s="19" t="s">
        <v>1540</v>
      </c>
      <c r="AS887" s="19" t="s">
        <v>1562</v>
      </c>
      <c r="AT887" s="19" t="s">
        <v>1563</v>
      </c>
      <c r="AU887" s="19" t="s">
        <v>1564</v>
      </c>
      <c r="AV887" s="19" t="s">
        <v>1565</v>
      </c>
      <c r="AW887" s="19">
        <v>2007</v>
      </c>
      <c r="AX887" s="19">
        <v>3</v>
      </c>
      <c r="AY887" s="19" t="s">
        <v>1566</v>
      </c>
      <c r="AZ887" s="19" t="s">
        <v>1567</v>
      </c>
      <c r="BA887" s="19">
        <v>2008</v>
      </c>
      <c r="BB887" t="str">
        <f>VLOOKUP(AC887,CTCwiretagcode!A$2:C$708,3,FALSE)</f>
        <v>SAM</v>
      </c>
      <c r="BC887" t="str">
        <f t="shared" si="27"/>
        <v>NT</v>
      </c>
      <c r="BD887">
        <f t="shared" si="28"/>
        <v>3</v>
      </c>
    </row>
    <row r="888" spans="1:56" x14ac:dyDescent="0.25">
      <c r="A888" s="19" t="s">
        <v>1501</v>
      </c>
      <c r="B888" s="19">
        <v>4.0999999999999996</v>
      </c>
      <c r="C888" s="19">
        <v>20140313</v>
      </c>
      <c r="D888" s="19" t="s">
        <v>41</v>
      </c>
      <c r="E888" s="19" t="s">
        <v>41</v>
      </c>
      <c r="F888" s="19">
        <v>2234268</v>
      </c>
      <c r="G888" s="19">
        <v>1</v>
      </c>
      <c r="H888" s="19">
        <v>2011</v>
      </c>
      <c r="I888" s="19">
        <v>20110824</v>
      </c>
      <c r="J888" s="19" t="s">
        <v>1501</v>
      </c>
      <c r="K888" s="19">
        <v>6</v>
      </c>
      <c r="L888" s="19">
        <v>35</v>
      </c>
      <c r="M888" s="19">
        <v>23</v>
      </c>
      <c r="N888" s="19">
        <v>14</v>
      </c>
      <c r="O888" s="19" t="s">
        <v>1502</v>
      </c>
      <c r="P888" s="19">
        <v>4</v>
      </c>
      <c r="Q888" s="19" t="s">
        <v>1518</v>
      </c>
      <c r="R888" s="19"/>
      <c r="S888" s="19">
        <v>5000</v>
      </c>
      <c r="T888" s="19" t="s">
        <v>45</v>
      </c>
      <c r="U888" s="19"/>
      <c r="V888" s="19"/>
      <c r="W888" s="19"/>
      <c r="X888" s="19">
        <v>660</v>
      </c>
      <c r="Y888" s="19">
        <v>0</v>
      </c>
      <c r="Z888" s="19">
        <v>1</v>
      </c>
      <c r="AA888" s="19" t="s">
        <v>48</v>
      </c>
      <c r="AB888" s="19">
        <v>1</v>
      </c>
      <c r="AC888" s="19">
        <v>634272</v>
      </c>
      <c r="AD888" s="19">
        <v>12</v>
      </c>
      <c r="AE888" s="19"/>
      <c r="AF888" s="19"/>
      <c r="AG888" s="19"/>
      <c r="AH888" s="19">
        <v>117396</v>
      </c>
      <c r="AI888" s="19">
        <v>1</v>
      </c>
      <c r="AJ888" s="19"/>
      <c r="AK888" s="19"/>
      <c r="AL888" s="19"/>
      <c r="AM888" s="19"/>
      <c r="AN888" s="19"/>
      <c r="AO888" s="19">
        <v>2.38</v>
      </c>
      <c r="AP888" s="19" t="s">
        <v>1519</v>
      </c>
      <c r="AQ888" s="19" t="s">
        <v>1502</v>
      </c>
      <c r="AR888" s="19" t="s">
        <v>1540</v>
      </c>
      <c r="AS888" s="19" t="s">
        <v>1562</v>
      </c>
      <c r="AT888" s="19" t="s">
        <v>1563</v>
      </c>
      <c r="AU888" s="19" t="s">
        <v>1564</v>
      </c>
      <c r="AV888" s="19" t="s">
        <v>1565</v>
      </c>
      <c r="AW888" s="19">
        <v>2007</v>
      </c>
      <c r="AX888" s="19">
        <v>3</v>
      </c>
      <c r="AY888" s="19" t="s">
        <v>1566</v>
      </c>
      <c r="AZ888" s="19" t="s">
        <v>1567</v>
      </c>
      <c r="BA888" s="19">
        <v>2008</v>
      </c>
      <c r="BB888" t="str">
        <f>VLOOKUP(AC888,CTCwiretagcode!A$2:C$708,3,FALSE)</f>
        <v>SAM</v>
      </c>
      <c r="BC888" t="str">
        <f t="shared" si="27"/>
        <v>NT</v>
      </c>
      <c r="BD888">
        <f t="shared" si="28"/>
        <v>3</v>
      </c>
    </row>
    <row r="889" spans="1:56" x14ac:dyDescent="0.25">
      <c r="A889" s="19" t="s">
        <v>1501</v>
      </c>
      <c r="B889" s="19">
        <v>4.0999999999999996</v>
      </c>
      <c r="C889" s="19">
        <v>20140313</v>
      </c>
      <c r="D889" s="19" t="s">
        <v>41</v>
      </c>
      <c r="E889" s="19" t="s">
        <v>41</v>
      </c>
      <c r="F889" s="19">
        <v>2232968</v>
      </c>
      <c r="G889" s="19">
        <v>1</v>
      </c>
      <c r="H889" s="19">
        <v>2011</v>
      </c>
      <c r="I889" s="19">
        <v>20110824</v>
      </c>
      <c r="J889" s="19" t="s">
        <v>1501</v>
      </c>
      <c r="K889" s="19">
        <v>6</v>
      </c>
      <c r="L889" s="19">
        <v>35</v>
      </c>
      <c r="M889" s="19">
        <v>23</v>
      </c>
      <c r="N889" s="19">
        <v>14</v>
      </c>
      <c r="O889" s="19" t="s">
        <v>1502</v>
      </c>
      <c r="P889" s="19">
        <v>4</v>
      </c>
      <c r="Q889" s="19" t="s">
        <v>1518</v>
      </c>
      <c r="R889" s="19"/>
      <c r="S889" s="19">
        <v>5000</v>
      </c>
      <c r="T889" s="19" t="s">
        <v>110</v>
      </c>
      <c r="U889" s="19"/>
      <c r="V889" s="19"/>
      <c r="W889" s="19"/>
      <c r="X889" s="19">
        <v>850</v>
      </c>
      <c r="Y889" s="19">
        <v>0</v>
      </c>
      <c r="Z889" s="19">
        <v>1</v>
      </c>
      <c r="AA889" s="19" t="s">
        <v>48</v>
      </c>
      <c r="AB889" s="19">
        <v>1</v>
      </c>
      <c r="AC889" s="19">
        <v>634272</v>
      </c>
      <c r="AD889" s="19">
        <v>12</v>
      </c>
      <c r="AE889" s="19"/>
      <c r="AF889" s="19"/>
      <c r="AG889" s="19"/>
      <c r="AH889" s="19">
        <v>117396</v>
      </c>
      <c r="AI889" s="19">
        <v>1</v>
      </c>
      <c r="AJ889" s="19"/>
      <c r="AK889" s="19"/>
      <c r="AL889" s="19"/>
      <c r="AM889" s="19"/>
      <c r="AN889" s="19"/>
      <c r="AO889" s="19">
        <v>2.38</v>
      </c>
      <c r="AP889" s="19" t="s">
        <v>1519</v>
      </c>
      <c r="AQ889" s="19" t="s">
        <v>1502</v>
      </c>
      <c r="AR889" s="19" t="s">
        <v>1540</v>
      </c>
      <c r="AS889" s="19" t="s">
        <v>1562</v>
      </c>
      <c r="AT889" s="19" t="s">
        <v>1563</v>
      </c>
      <c r="AU889" s="19" t="s">
        <v>1564</v>
      </c>
      <c r="AV889" s="19" t="s">
        <v>1565</v>
      </c>
      <c r="AW889" s="19">
        <v>2007</v>
      </c>
      <c r="AX889" s="19">
        <v>3</v>
      </c>
      <c r="AY889" s="19" t="s">
        <v>1566</v>
      </c>
      <c r="AZ889" s="19" t="s">
        <v>1567</v>
      </c>
      <c r="BA889" s="19">
        <v>2008</v>
      </c>
      <c r="BB889" t="str">
        <f>VLOOKUP(AC889,CTCwiretagcode!A$2:C$708,3,FALSE)</f>
        <v>SAM</v>
      </c>
      <c r="BC889" t="str">
        <f t="shared" si="27"/>
        <v>NT</v>
      </c>
      <c r="BD889">
        <f t="shared" si="28"/>
        <v>3</v>
      </c>
    </row>
    <row r="890" spans="1:56" x14ac:dyDescent="0.25">
      <c r="A890" s="19" t="s">
        <v>1501</v>
      </c>
      <c r="B890" s="19">
        <v>4.0999999999999996</v>
      </c>
      <c r="C890" s="19">
        <v>20140313</v>
      </c>
      <c r="D890" s="19" t="s">
        <v>41</v>
      </c>
      <c r="E890" s="19" t="s">
        <v>41</v>
      </c>
      <c r="F890" s="19">
        <v>2232996</v>
      </c>
      <c r="G890" s="19">
        <v>1</v>
      </c>
      <c r="H890" s="19">
        <v>2011</v>
      </c>
      <c r="I890" s="19">
        <v>20110824</v>
      </c>
      <c r="J890" s="19" t="s">
        <v>1501</v>
      </c>
      <c r="K890" s="19">
        <v>6</v>
      </c>
      <c r="L890" s="19">
        <v>35</v>
      </c>
      <c r="M890" s="19">
        <v>23</v>
      </c>
      <c r="N890" s="19">
        <v>14</v>
      </c>
      <c r="O890" s="19" t="s">
        <v>1502</v>
      </c>
      <c r="P890" s="19">
        <v>4</v>
      </c>
      <c r="Q890" s="19" t="s">
        <v>1518</v>
      </c>
      <c r="R890" s="19"/>
      <c r="S890" s="19">
        <v>5000</v>
      </c>
      <c r="T890" s="19" t="s">
        <v>110</v>
      </c>
      <c r="U890" s="19"/>
      <c r="V890" s="19"/>
      <c r="W890" s="19"/>
      <c r="X890" s="19">
        <v>870</v>
      </c>
      <c r="Y890" s="19">
        <v>0</v>
      </c>
      <c r="Z890" s="19">
        <v>1</v>
      </c>
      <c r="AA890" s="19" t="s">
        <v>48</v>
      </c>
      <c r="AB890" s="19">
        <v>1</v>
      </c>
      <c r="AC890" s="19">
        <v>634272</v>
      </c>
      <c r="AD890" s="19">
        <v>12</v>
      </c>
      <c r="AE890" s="19"/>
      <c r="AF890" s="19"/>
      <c r="AG890" s="19"/>
      <c r="AH890" s="19">
        <v>117396</v>
      </c>
      <c r="AI890" s="19">
        <v>1</v>
      </c>
      <c r="AJ890" s="19"/>
      <c r="AK890" s="19"/>
      <c r="AL890" s="19"/>
      <c r="AM890" s="19"/>
      <c r="AN890" s="19"/>
      <c r="AO890" s="19">
        <v>2.38</v>
      </c>
      <c r="AP890" s="19" t="s">
        <v>1519</v>
      </c>
      <c r="AQ890" s="19" t="s">
        <v>1502</v>
      </c>
      <c r="AR890" s="19" t="s">
        <v>1540</v>
      </c>
      <c r="AS890" s="19" t="s">
        <v>1562</v>
      </c>
      <c r="AT890" s="19" t="s">
        <v>1563</v>
      </c>
      <c r="AU890" s="19" t="s">
        <v>1564</v>
      </c>
      <c r="AV890" s="19" t="s">
        <v>1565</v>
      </c>
      <c r="AW890" s="19">
        <v>2007</v>
      </c>
      <c r="AX890" s="19">
        <v>3</v>
      </c>
      <c r="AY890" s="19" t="s">
        <v>1566</v>
      </c>
      <c r="AZ890" s="19" t="s">
        <v>1567</v>
      </c>
      <c r="BA890" s="19">
        <v>2008</v>
      </c>
      <c r="BB890" t="str">
        <f>VLOOKUP(AC890,CTCwiretagcode!A$2:C$708,3,FALSE)</f>
        <v>SAM</v>
      </c>
      <c r="BC890" t="str">
        <f t="shared" si="27"/>
        <v>NT</v>
      </c>
      <c r="BD890">
        <f t="shared" si="28"/>
        <v>3</v>
      </c>
    </row>
    <row r="891" spans="1:56" x14ac:dyDescent="0.25">
      <c r="A891" s="19" t="s">
        <v>1501</v>
      </c>
      <c r="B891" s="19">
        <v>4.0999999999999996</v>
      </c>
      <c r="C891" s="19">
        <v>20140313</v>
      </c>
      <c r="D891" s="19" t="s">
        <v>41</v>
      </c>
      <c r="E891" s="19" t="s">
        <v>41</v>
      </c>
      <c r="F891" s="19">
        <v>2232971</v>
      </c>
      <c r="G891" s="19">
        <v>1</v>
      </c>
      <c r="H891" s="19">
        <v>2011</v>
      </c>
      <c r="I891" s="19">
        <v>20110825</v>
      </c>
      <c r="J891" s="19" t="s">
        <v>1501</v>
      </c>
      <c r="K891" s="19">
        <v>6</v>
      </c>
      <c r="L891" s="19">
        <v>35</v>
      </c>
      <c r="M891" s="19">
        <v>23</v>
      </c>
      <c r="N891" s="19">
        <v>17</v>
      </c>
      <c r="O891" s="19" t="s">
        <v>1502</v>
      </c>
      <c r="P891" s="19">
        <v>4</v>
      </c>
      <c r="Q891" s="19" t="s">
        <v>1518</v>
      </c>
      <c r="R891" s="19"/>
      <c r="S891" s="19">
        <v>5000</v>
      </c>
      <c r="T891" s="19" t="s">
        <v>45</v>
      </c>
      <c r="U891" s="19"/>
      <c r="V891" s="19"/>
      <c r="W891" s="19"/>
      <c r="X891" s="19">
        <v>810</v>
      </c>
      <c r="Y891" s="19">
        <v>0</v>
      </c>
      <c r="Z891" s="19">
        <v>1</v>
      </c>
      <c r="AA891" s="19" t="s">
        <v>48</v>
      </c>
      <c r="AB891" s="19">
        <v>1</v>
      </c>
      <c r="AC891" s="19">
        <v>634272</v>
      </c>
      <c r="AD891" s="19">
        <v>12</v>
      </c>
      <c r="AE891" s="19"/>
      <c r="AF891" s="19"/>
      <c r="AG891" s="19"/>
      <c r="AH891" s="19">
        <v>117396</v>
      </c>
      <c r="AI891" s="19">
        <v>1</v>
      </c>
      <c r="AJ891" s="19"/>
      <c r="AK891" s="19"/>
      <c r="AL891" s="19"/>
      <c r="AM891" s="19"/>
      <c r="AN891" s="19"/>
      <c r="AO891" s="19">
        <v>2.38</v>
      </c>
      <c r="AP891" s="19" t="s">
        <v>1519</v>
      </c>
      <c r="AQ891" s="19" t="s">
        <v>1502</v>
      </c>
      <c r="AR891" s="19" t="s">
        <v>1540</v>
      </c>
      <c r="AS891" s="19" t="s">
        <v>1562</v>
      </c>
      <c r="AT891" s="19" t="s">
        <v>1563</v>
      </c>
      <c r="AU891" s="19" t="s">
        <v>1564</v>
      </c>
      <c r="AV891" s="19" t="s">
        <v>1565</v>
      </c>
      <c r="AW891" s="19">
        <v>2007</v>
      </c>
      <c r="AX891" s="19">
        <v>3</v>
      </c>
      <c r="AY891" s="19" t="s">
        <v>1566</v>
      </c>
      <c r="AZ891" s="19" t="s">
        <v>1567</v>
      </c>
      <c r="BA891" s="19">
        <v>2008</v>
      </c>
      <c r="BB891" t="str">
        <f>VLOOKUP(AC891,CTCwiretagcode!A$2:C$708,3,FALSE)</f>
        <v>SAM</v>
      </c>
      <c r="BC891" t="str">
        <f t="shared" si="27"/>
        <v>Tr</v>
      </c>
      <c r="BD891">
        <f t="shared" si="28"/>
        <v>3</v>
      </c>
    </row>
    <row r="892" spans="1:56" x14ac:dyDescent="0.25">
      <c r="A892" s="19" t="s">
        <v>1501</v>
      </c>
      <c r="B892" s="19">
        <v>4.0999999999999996</v>
      </c>
      <c r="C892" s="19">
        <v>20140313</v>
      </c>
      <c r="D892" s="19" t="s">
        <v>41</v>
      </c>
      <c r="E892" s="19" t="s">
        <v>41</v>
      </c>
      <c r="F892" s="19">
        <v>2232972</v>
      </c>
      <c r="G892" s="19">
        <v>1</v>
      </c>
      <c r="H892" s="19">
        <v>2011</v>
      </c>
      <c r="I892" s="19">
        <v>20110825</v>
      </c>
      <c r="J892" s="19" t="s">
        <v>1501</v>
      </c>
      <c r="K892" s="19">
        <v>6</v>
      </c>
      <c r="L892" s="19">
        <v>35</v>
      </c>
      <c r="M892" s="19">
        <v>23</v>
      </c>
      <c r="N892" s="19">
        <v>17</v>
      </c>
      <c r="O892" s="19" t="s">
        <v>1502</v>
      </c>
      <c r="P892" s="19">
        <v>4</v>
      </c>
      <c r="Q892" s="19" t="s">
        <v>1518</v>
      </c>
      <c r="R892" s="19"/>
      <c r="S892" s="19">
        <v>5000</v>
      </c>
      <c r="T892" s="19" t="s">
        <v>110</v>
      </c>
      <c r="U892" s="19"/>
      <c r="V892" s="19"/>
      <c r="W892" s="19"/>
      <c r="X892" s="19">
        <v>760</v>
      </c>
      <c r="Y892" s="19">
        <v>0</v>
      </c>
      <c r="Z892" s="19">
        <v>1</v>
      </c>
      <c r="AA892" s="19" t="s">
        <v>48</v>
      </c>
      <c r="AB892" s="19">
        <v>1</v>
      </c>
      <c r="AC892" s="19">
        <v>634272</v>
      </c>
      <c r="AD892" s="19">
        <v>12</v>
      </c>
      <c r="AE892" s="19"/>
      <c r="AF892" s="19"/>
      <c r="AG892" s="19"/>
      <c r="AH892" s="19">
        <v>117396</v>
      </c>
      <c r="AI892" s="19">
        <v>1</v>
      </c>
      <c r="AJ892" s="19"/>
      <c r="AK892" s="19"/>
      <c r="AL892" s="19"/>
      <c r="AM892" s="19"/>
      <c r="AN892" s="19"/>
      <c r="AO892" s="19">
        <v>2.38</v>
      </c>
      <c r="AP892" s="19" t="s">
        <v>1519</v>
      </c>
      <c r="AQ892" s="19" t="s">
        <v>1502</v>
      </c>
      <c r="AR892" s="19" t="s">
        <v>1540</v>
      </c>
      <c r="AS892" s="19" t="s">
        <v>1562</v>
      </c>
      <c r="AT892" s="19" t="s">
        <v>1563</v>
      </c>
      <c r="AU892" s="19" t="s">
        <v>1564</v>
      </c>
      <c r="AV892" s="19" t="s">
        <v>1565</v>
      </c>
      <c r="AW892" s="19">
        <v>2007</v>
      </c>
      <c r="AX892" s="19">
        <v>3</v>
      </c>
      <c r="AY892" s="19" t="s">
        <v>1566</v>
      </c>
      <c r="AZ892" s="19" t="s">
        <v>1567</v>
      </c>
      <c r="BA892" s="19">
        <v>2008</v>
      </c>
      <c r="BB892" t="str">
        <f>VLOOKUP(AC892,CTCwiretagcode!A$2:C$708,3,FALSE)</f>
        <v>SAM</v>
      </c>
      <c r="BC892" t="str">
        <f t="shared" si="27"/>
        <v>Tr</v>
      </c>
      <c r="BD892">
        <f t="shared" si="28"/>
        <v>3</v>
      </c>
    </row>
    <row r="893" spans="1:56" x14ac:dyDescent="0.25">
      <c r="A893" s="19" t="s">
        <v>1501</v>
      </c>
      <c r="B893" s="19">
        <v>4.0999999999999996</v>
      </c>
      <c r="C893" s="19">
        <v>20140313</v>
      </c>
      <c r="D893" s="19" t="s">
        <v>41</v>
      </c>
      <c r="E893" s="19" t="s">
        <v>41</v>
      </c>
      <c r="F893" s="19">
        <v>2232973</v>
      </c>
      <c r="G893" s="19">
        <v>1</v>
      </c>
      <c r="H893" s="19">
        <v>2011</v>
      </c>
      <c r="I893" s="19">
        <v>20110825</v>
      </c>
      <c r="J893" s="19" t="s">
        <v>1501</v>
      </c>
      <c r="K893" s="19">
        <v>6</v>
      </c>
      <c r="L893" s="19">
        <v>35</v>
      </c>
      <c r="M893" s="19">
        <v>23</v>
      </c>
      <c r="N893" s="19">
        <v>17</v>
      </c>
      <c r="O893" s="19" t="s">
        <v>1502</v>
      </c>
      <c r="P893" s="19">
        <v>4</v>
      </c>
      <c r="Q893" s="19" t="s">
        <v>1518</v>
      </c>
      <c r="R893" s="19"/>
      <c r="S893" s="19">
        <v>5000</v>
      </c>
      <c r="T893" s="19" t="s">
        <v>110</v>
      </c>
      <c r="U893" s="19"/>
      <c r="V893" s="19"/>
      <c r="W893" s="19"/>
      <c r="X893" s="19">
        <v>800</v>
      </c>
      <c r="Y893" s="19">
        <v>0</v>
      </c>
      <c r="Z893" s="19">
        <v>1</v>
      </c>
      <c r="AA893" s="19" t="s">
        <v>48</v>
      </c>
      <c r="AB893" s="19">
        <v>1</v>
      </c>
      <c r="AC893" s="19">
        <v>634272</v>
      </c>
      <c r="AD893" s="19">
        <v>12</v>
      </c>
      <c r="AE893" s="19"/>
      <c r="AF893" s="19"/>
      <c r="AG893" s="19"/>
      <c r="AH893" s="19">
        <v>117396</v>
      </c>
      <c r="AI893" s="19">
        <v>1</v>
      </c>
      <c r="AJ893" s="19"/>
      <c r="AK893" s="19"/>
      <c r="AL893" s="19"/>
      <c r="AM893" s="19"/>
      <c r="AN893" s="19"/>
      <c r="AO893" s="19">
        <v>2.38</v>
      </c>
      <c r="AP893" s="19" t="s">
        <v>1519</v>
      </c>
      <c r="AQ893" s="19" t="s">
        <v>1502</v>
      </c>
      <c r="AR893" s="19" t="s">
        <v>1540</v>
      </c>
      <c r="AS893" s="19" t="s">
        <v>1562</v>
      </c>
      <c r="AT893" s="19" t="s">
        <v>1563</v>
      </c>
      <c r="AU893" s="19" t="s">
        <v>1564</v>
      </c>
      <c r="AV893" s="19" t="s">
        <v>1565</v>
      </c>
      <c r="AW893" s="19">
        <v>2007</v>
      </c>
      <c r="AX893" s="19">
        <v>3</v>
      </c>
      <c r="AY893" s="19" t="s">
        <v>1566</v>
      </c>
      <c r="AZ893" s="19" t="s">
        <v>1567</v>
      </c>
      <c r="BA893" s="19">
        <v>2008</v>
      </c>
      <c r="BB893" t="str">
        <f>VLOOKUP(AC893,CTCwiretagcode!A$2:C$708,3,FALSE)</f>
        <v>SAM</v>
      </c>
      <c r="BC893" t="str">
        <f t="shared" si="27"/>
        <v>Tr</v>
      </c>
      <c r="BD893">
        <f t="shared" si="28"/>
        <v>3</v>
      </c>
    </row>
    <row r="894" spans="1:56" x14ac:dyDescent="0.25">
      <c r="A894" s="19" t="s">
        <v>1501</v>
      </c>
      <c r="B894" s="19">
        <v>4.0999999999999996</v>
      </c>
      <c r="C894" s="19">
        <v>20140313</v>
      </c>
      <c r="D894" s="19" t="s">
        <v>41</v>
      </c>
      <c r="E894" s="19" t="s">
        <v>41</v>
      </c>
      <c r="F894" s="19">
        <v>2232590</v>
      </c>
      <c r="G894" s="19">
        <v>1</v>
      </c>
      <c r="H894" s="19">
        <v>2011</v>
      </c>
      <c r="I894" s="19">
        <v>20110829</v>
      </c>
      <c r="J894" s="19" t="s">
        <v>1501</v>
      </c>
      <c r="K894" s="19">
        <v>6</v>
      </c>
      <c r="L894" s="19">
        <v>36</v>
      </c>
      <c r="M894" s="19">
        <v>23</v>
      </c>
      <c r="N894" s="19">
        <v>14</v>
      </c>
      <c r="O894" s="19" t="s">
        <v>1502</v>
      </c>
      <c r="P894" s="19">
        <v>4</v>
      </c>
      <c r="Q894" s="19" t="s">
        <v>1518</v>
      </c>
      <c r="R894" s="19"/>
      <c r="S894" s="19">
        <v>5000</v>
      </c>
      <c r="T894" s="19" t="s">
        <v>110</v>
      </c>
      <c r="U894" s="19"/>
      <c r="V894" s="19"/>
      <c r="W894" s="19"/>
      <c r="X894" s="19">
        <v>800</v>
      </c>
      <c r="Y894" s="19">
        <v>0</v>
      </c>
      <c r="Z894" s="19">
        <v>1</v>
      </c>
      <c r="AA894" s="19" t="s">
        <v>48</v>
      </c>
      <c r="AB894" s="19">
        <v>1</v>
      </c>
      <c r="AC894" s="19">
        <v>634272</v>
      </c>
      <c r="AD894" s="19">
        <v>12</v>
      </c>
      <c r="AE894" s="19"/>
      <c r="AF894" s="19"/>
      <c r="AG894" s="19"/>
      <c r="AH894" s="19">
        <v>117397</v>
      </c>
      <c r="AI894" s="19">
        <v>1</v>
      </c>
      <c r="AJ894" s="19"/>
      <c r="AK894" s="19"/>
      <c r="AL894" s="19"/>
      <c r="AM894" s="19"/>
      <c r="AN894" s="19"/>
      <c r="AO894" s="19">
        <v>2.8</v>
      </c>
      <c r="AP894" s="19" t="s">
        <v>1519</v>
      </c>
      <c r="AQ894" s="19" t="s">
        <v>1502</v>
      </c>
      <c r="AR894" s="19" t="s">
        <v>1540</v>
      </c>
      <c r="AS894" s="19" t="s">
        <v>1562</v>
      </c>
      <c r="AT894" s="19" t="s">
        <v>1563</v>
      </c>
      <c r="AU894" s="19" t="s">
        <v>1564</v>
      </c>
      <c r="AV894" s="19" t="s">
        <v>1565</v>
      </c>
      <c r="AW894" s="19">
        <v>2007</v>
      </c>
      <c r="AX894" s="19">
        <v>3</v>
      </c>
      <c r="AY894" s="19" t="s">
        <v>1566</v>
      </c>
      <c r="AZ894" s="19" t="s">
        <v>1567</v>
      </c>
      <c r="BA894" s="19">
        <v>2008</v>
      </c>
      <c r="BB894" t="str">
        <f>VLOOKUP(AC894,CTCwiretagcode!A$2:C$708,3,FALSE)</f>
        <v>SAM</v>
      </c>
      <c r="BC894" t="str">
        <f t="shared" si="27"/>
        <v>NT</v>
      </c>
      <c r="BD894">
        <f t="shared" si="28"/>
        <v>3</v>
      </c>
    </row>
    <row r="895" spans="1:56" x14ac:dyDescent="0.25">
      <c r="A895" s="19" t="s">
        <v>1501</v>
      </c>
      <c r="B895" s="19">
        <v>4.0999999999999996</v>
      </c>
      <c r="C895" s="19">
        <v>20140313</v>
      </c>
      <c r="D895" s="19" t="s">
        <v>41</v>
      </c>
      <c r="E895" s="19" t="s">
        <v>41</v>
      </c>
      <c r="F895" s="19">
        <v>2232946</v>
      </c>
      <c r="G895" s="19">
        <v>1</v>
      </c>
      <c r="H895" s="19">
        <v>2011</v>
      </c>
      <c r="I895" s="19">
        <v>20110829</v>
      </c>
      <c r="J895" s="19" t="s">
        <v>1501</v>
      </c>
      <c r="K895" s="19">
        <v>6</v>
      </c>
      <c r="L895" s="19">
        <v>36</v>
      </c>
      <c r="M895" s="19">
        <v>23</v>
      </c>
      <c r="N895" s="19">
        <v>14</v>
      </c>
      <c r="O895" s="19" t="s">
        <v>1502</v>
      </c>
      <c r="P895" s="19">
        <v>4</v>
      </c>
      <c r="Q895" s="19" t="s">
        <v>1518</v>
      </c>
      <c r="R895" s="19"/>
      <c r="S895" s="19">
        <v>5000</v>
      </c>
      <c r="T895" s="19" t="s">
        <v>110</v>
      </c>
      <c r="U895" s="19"/>
      <c r="V895" s="19"/>
      <c r="W895" s="19"/>
      <c r="X895" s="19">
        <v>830</v>
      </c>
      <c r="Y895" s="19">
        <v>0</v>
      </c>
      <c r="Z895" s="19">
        <v>1</v>
      </c>
      <c r="AA895" s="19" t="s">
        <v>48</v>
      </c>
      <c r="AB895" s="19">
        <v>1</v>
      </c>
      <c r="AC895" s="19">
        <v>634272</v>
      </c>
      <c r="AD895" s="19">
        <v>12</v>
      </c>
      <c r="AE895" s="19"/>
      <c r="AF895" s="19"/>
      <c r="AG895" s="19"/>
      <c r="AH895" s="19">
        <v>117397</v>
      </c>
      <c r="AI895" s="19">
        <v>1</v>
      </c>
      <c r="AJ895" s="19"/>
      <c r="AK895" s="19"/>
      <c r="AL895" s="19"/>
      <c r="AM895" s="19"/>
      <c r="AN895" s="19"/>
      <c r="AO895" s="19">
        <v>2.8</v>
      </c>
      <c r="AP895" s="19" t="s">
        <v>1519</v>
      </c>
      <c r="AQ895" s="19" t="s">
        <v>1502</v>
      </c>
      <c r="AR895" s="19" t="s">
        <v>1540</v>
      </c>
      <c r="AS895" s="19" t="s">
        <v>1562</v>
      </c>
      <c r="AT895" s="19" t="s">
        <v>1563</v>
      </c>
      <c r="AU895" s="19" t="s">
        <v>1564</v>
      </c>
      <c r="AV895" s="19" t="s">
        <v>1565</v>
      </c>
      <c r="AW895" s="19">
        <v>2007</v>
      </c>
      <c r="AX895" s="19">
        <v>3</v>
      </c>
      <c r="AY895" s="19" t="s">
        <v>1566</v>
      </c>
      <c r="AZ895" s="19" t="s">
        <v>1567</v>
      </c>
      <c r="BA895" s="19">
        <v>2008</v>
      </c>
      <c r="BB895" t="str">
        <f>VLOOKUP(AC895,CTCwiretagcode!A$2:C$708,3,FALSE)</f>
        <v>SAM</v>
      </c>
      <c r="BC895" t="str">
        <f t="shared" si="27"/>
        <v>NT</v>
      </c>
      <c r="BD895">
        <f t="shared" si="28"/>
        <v>3</v>
      </c>
    </row>
    <row r="896" spans="1:56" x14ac:dyDescent="0.25">
      <c r="A896" s="19" t="s">
        <v>1501</v>
      </c>
      <c r="B896" s="19">
        <v>4.0999999999999996</v>
      </c>
      <c r="C896" s="19">
        <v>20140313</v>
      </c>
      <c r="D896" s="19" t="s">
        <v>41</v>
      </c>
      <c r="E896" s="19" t="s">
        <v>41</v>
      </c>
      <c r="F896" s="19">
        <v>2232967</v>
      </c>
      <c r="G896" s="19">
        <v>1</v>
      </c>
      <c r="H896" s="19">
        <v>2011</v>
      </c>
      <c r="I896" s="19">
        <v>20110829</v>
      </c>
      <c r="J896" s="19" t="s">
        <v>1501</v>
      </c>
      <c r="K896" s="19">
        <v>6</v>
      </c>
      <c r="L896" s="19">
        <v>36</v>
      </c>
      <c r="M896" s="19">
        <v>23</v>
      </c>
      <c r="N896" s="19">
        <v>14</v>
      </c>
      <c r="O896" s="19" t="s">
        <v>1502</v>
      </c>
      <c r="P896" s="19">
        <v>4</v>
      </c>
      <c r="Q896" s="19" t="s">
        <v>1518</v>
      </c>
      <c r="R896" s="19"/>
      <c r="S896" s="19">
        <v>5000</v>
      </c>
      <c r="T896" s="19" t="s">
        <v>110</v>
      </c>
      <c r="U896" s="19"/>
      <c r="V896" s="19"/>
      <c r="W896" s="19"/>
      <c r="X896" s="19">
        <v>770</v>
      </c>
      <c r="Y896" s="19">
        <v>0</v>
      </c>
      <c r="Z896" s="19">
        <v>1</v>
      </c>
      <c r="AA896" s="19" t="s">
        <v>48</v>
      </c>
      <c r="AB896" s="19">
        <v>1</v>
      </c>
      <c r="AC896" s="19">
        <v>634272</v>
      </c>
      <c r="AD896" s="19">
        <v>12</v>
      </c>
      <c r="AE896" s="19"/>
      <c r="AF896" s="19"/>
      <c r="AG896" s="19"/>
      <c r="AH896" s="19">
        <v>117397</v>
      </c>
      <c r="AI896" s="19">
        <v>1</v>
      </c>
      <c r="AJ896" s="19"/>
      <c r="AK896" s="19"/>
      <c r="AL896" s="19"/>
      <c r="AM896" s="19"/>
      <c r="AN896" s="19"/>
      <c r="AO896" s="19">
        <v>2.8</v>
      </c>
      <c r="AP896" s="19" t="s">
        <v>1519</v>
      </c>
      <c r="AQ896" s="19" t="s">
        <v>1502</v>
      </c>
      <c r="AR896" s="19" t="s">
        <v>1540</v>
      </c>
      <c r="AS896" s="19" t="s">
        <v>1562</v>
      </c>
      <c r="AT896" s="19" t="s">
        <v>1563</v>
      </c>
      <c r="AU896" s="19" t="s">
        <v>1564</v>
      </c>
      <c r="AV896" s="19" t="s">
        <v>1565</v>
      </c>
      <c r="AW896" s="19">
        <v>2007</v>
      </c>
      <c r="AX896" s="19">
        <v>3</v>
      </c>
      <c r="AY896" s="19" t="s">
        <v>1566</v>
      </c>
      <c r="AZ896" s="19" t="s">
        <v>1567</v>
      </c>
      <c r="BA896" s="19">
        <v>2008</v>
      </c>
      <c r="BB896" t="str">
        <f>VLOOKUP(AC896,CTCwiretagcode!A$2:C$708,3,FALSE)</f>
        <v>SAM</v>
      </c>
      <c r="BC896" t="str">
        <f t="shared" si="27"/>
        <v>NT</v>
      </c>
      <c r="BD896">
        <f t="shared" si="28"/>
        <v>3</v>
      </c>
    </row>
    <row r="897" spans="1:56" x14ac:dyDescent="0.25">
      <c r="A897" s="19" t="s">
        <v>1501</v>
      </c>
      <c r="B897" s="19">
        <v>4.0999999999999996</v>
      </c>
      <c r="C897" s="19">
        <v>20140313</v>
      </c>
      <c r="D897" s="19" t="s">
        <v>41</v>
      </c>
      <c r="E897" s="19" t="s">
        <v>41</v>
      </c>
      <c r="F897" s="19">
        <v>2232954</v>
      </c>
      <c r="G897" s="19">
        <v>1</v>
      </c>
      <c r="H897" s="19">
        <v>2011</v>
      </c>
      <c r="I897" s="19">
        <v>20110829</v>
      </c>
      <c r="J897" s="19" t="s">
        <v>1501</v>
      </c>
      <c r="K897" s="19">
        <v>6</v>
      </c>
      <c r="L897" s="19">
        <v>36</v>
      </c>
      <c r="M897" s="19">
        <v>23</v>
      </c>
      <c r="N897" s="19">
        <v>14</v>
      </c>
      <c r="O897" s="19" t="s">
        <v>1502</v>
      </c>
      <c r="P897" s="19">
        <v>4</v>
      </c>
      <c r="Q897" s="19" t="s">
        <v>1518</v>
      </c>
      <c r="R897" s="19"/>
      <c r="S897" s="19">
        <v>5000</v>
      </c>
      <c r="T897" s="19" t="s">
        <v>110</v>
      </c>
      <c r="U897" s="19"/>
      <c r="V897" s="19"/>
      <c r="W897" s="19"/>
      <c r="X897" s="19">
        <v>740</v>
      </c>
      <c r="Y897" s="19">
        <v>0</v>
      </c>
      <c r="Z897" s="19">
        <v>1</v>
      </c>
      <c r="AA897" s="19" t="s">
        <v>48</v>
      </c>
      <c r="AB897" s="19">
        <v>1</v>
      </c>
      <c r="AC897" s="19">
        <v>634272</v>
      </c>
      <c r="AD897" s="19">
        <v>12</v>
      </c>
      <c r="AE897" s="19"/>
      <c r="AF897" s="19"/>
      <c r="AG897" s="19"/>
      <c r="AH897" s="19">
        <v>117397</v>
      </c>
      <c r="AI897" s="19">
        <v>1</v>
      </c>
      <c r="AJ897" s="19"/>
      <c r="AK897" s="19"/>
      <c r="AL897" s="19"/>
      <c r="AM897" s="19"/>
      <c r="AN897" s="19"/>
      <c r="AO897" s="19">
        <v>2.8</v>
      </c>
      <c r="AP897" s="19" t="s">
        <v>1519</v>
      </c>
      <c r="AQ897" s="19" t="s">
        <v>1502</v>
      </c>
      <c r="AR897" s="19" t="s">
        <v>1540</v>
      </c>
      <c r="AS897" s="19" t="s">
        <v>1562</v>
      </c>
      <c r="AT897" s="19" t="s">
        <v>1563</v>
      </c>
      <c r="AU897" s="19" t="s">
        <v>1564</v>
      </c>
      <c r="AV897" s="19" t="s">
        <v>1565</v>
      </c>
      <c r="AW897" s="19">
        <v>2007</v>
      </c>
      <c r="AX897" s="19">
        <v>3</v>
      </c>
      <c r="AY897" s="19" t="s">
        <v>1566</v>
      </c>
      <c r="AZ897" s="19" t="s">
        <v>1567</v>
      </c>
      <c r="BA897" s="19">
        <v>2008</v>
      </c>
      <c r="BB897" t="str">
        <f>VLOOKUP(AC897,CTCwiretagcode!A$2:C$708,3,FALSE)</f>
        <v>SAM</v>
      </c>
      <c r="BC897" t="str">
        <f t="shared" si="27"/>
        <v>NT</v>
      </c>
      <c r="BD897">
        <f t="shared" si="28"/>
        <v>3</v>
      </c>
    </row>
    <row r="898" spans="1:56" x14ac:dyDescent="0.25">
      <c r="A898" s="19" t="s">
        <v>1501</v>
      </c>
      <c r="B898" s="19">
        <v>4.0999999999999996</v>
      </c>
      <c r="C898" s="19">
        <v>20140313</v>
      </c>
      <c r="D898" s="19" t="s">
        <v>41</v>
      </c>
      <c r="E898" s="19" t="s">
        <v>41</v>
      </c>
      <c r="F898" s="19">
        <v>2232956</v>
      </c>
      <c r="G898" s="19">
        <v>1</v>
      </c>
      <c r="H898" s="19">
        <v>2011</v>
      </c>
      <c r="I898" s="19">
        <v>20110829</v>
      </c>
      <c r="J898" s="19" t="s">
        <v>1501</v>
      </c>
      <c r="K898" s="19">
        <v>6</v>
      </c>
      <c r="L898" s="19">
        <v>36</v>
      </c>
      <c r="M898" s="19">
        <v>23</v>
      </c>
      <c r="N898" s="19">
        <v>14</v>
      </c>
      <c r="O898" s="19" t="s">
        <v>1502</v>
      </c>
      <c r="P898" s="19">
        <v>4</v>
      </c>
      <c r="Q898" s="19" t="s">
        <v>1518</v>
      </c>
      <c r="R898" s="19"/>
      <c r="S898" s="19">
        <v>0</v>
      </c>
      <c r="T898" s="19" t="s">
        <v>110</v>
      </c>
      <c r="U898" s="19"/>
      <c r="V898" s="19"/>
      <c r="W898" s="19"/>
      <c r="X898" s="19">
        <v>810</v>
      </c>
      <c r="Y898" s="19">
        <v>0</v>
      </c>
      <c r="Z898" s="19">
        <v>1</v>
      </c>
      <c r="AA898" s="19" t="s">
        <v>48</v>
      </c>
      <c r="AB898" s="19">
        <v>1</v>
      </c>
      <c r="AC898" s="19">
        <v>634272</v>
      </c>
      <c r="AD898" s="19">
        <v>12</v>
      </c>
      <c r="AE898" s="19"/>
      <c r="AF898" s="19"/>
      <c r="AG898" s="19"/>
      <c r="AH898" s="19">
        <v>117397</v>
      </c>
      <c r="AI898" s="19">
        <v>1</v>
      </c>
      <c r="AJ898" s="19"/>
      <c r="AK898" s="19"/>
      <c r="AL898" s="19"/>
      <c r="AM898" s="19"/>
      <c r="AN898" s="19"/>
      <c r="AO898" s="19">
        <v>2.8</v>
      </c>
      <c r="AP898" s="19" t="s">
        <v>1519</v>
      </c>
      <c r="AQ898" s="19" t="s">
        <v>1502</v>
      </c>
      <c r="AR898" s="19" t="s">
        <v>1540</v>
      </c>
      <c r="AS898" s="19" t="s">
        <v>1562</v>
      </c>
      <c r="AT898" s="19" t="s">
        <v>1563</v>
      </c>
      <c r="AU898" s="19" t="s">
        <v>1564</v>
      </c>
      <c r="AV898" s="19" t="s">
        <v>1565</v>
      </c>
      <c r="AW898" s="19">
        <v>2007</v>
      </c>
      <c r="AX898" s="19">
        <v>3</v>
      </c>
      <c r="AY898" s="19" t="s">
        <v>1566</v>
      </c>
      <c r="AZ898" s="19" t="s">
        <v>1567</v>
      </c>
      <c r="BA898" s="19">
        <v>2008</v>
      </c>
      <c r="BB898" t="str">
        <f>VLOOKUP(AC898,CTCwiretagcode!A$2:C$708,3,FALSE)</f>
        <v>SAM</v>
      </c>
      <c r="BC898" t="str">
        <f t="shared" si="27"/>
        <v>NT</v>
      </c>
      <c r="BD898">
        <f t="shared" si="28"/>
        <v>3</v>
      </c>
    </row>
    <row r="899" spans="1:56" x14ac:dyDescent="0.25">
      <c r="A899" s="19" t="s">
        <v>1501</v>
      </c>
      <c r="B899" s="19">
        <v>4.0999999999999996</v>
      </c>
      <c r="C899" s="19">
        <v>20140313</v>
      </c>
      <c r="D899" s="19" t="s">
        <v>41</v>
      </c>
      <c r="E899" s="19" t="s">
        <v>41</v>
      </c>
      <c r="F899" s="19">
        <v>2252832</v>
      </c>
      <c r="G899" s="19">
        <v>1</v>
      </c>
      <c r="H899" s="19">
        <v>2011</v>
      </c>
      <c r="I899" s="19">
        <v>20110831</v>
      </c>
      <c r="J899" s="19" t="s">
        <v>1501</v>
      </c>
      <c r="K899" s="19">
        <v>6</v>
      </c>
      <c r="L899" s="19">
        <v>36</v>
      </c>
      <c r="M899" s="19">
        <v>23</v>
      </c>
      <c r="N899" s="19">
        <v>49</v>
      </c>
      <c r="O899" s="19" t="s">
        <v>1502</v>
      </c>
      <c r="P899" s="19">
        <v>4</v>
      </c>
      <c r="Q899" s="19" t="s">
        <v>1518</v>
      </c>
      <c r="R899" s="19"/>
      <c r="S899" s="19">
        <v>5000</v>
      </c>
      <c r="T899" s="19" t="s">
        <v>110</v>
      </c>
      <c r="U899" s="19"/>
      <c r="V899" s="19"/>
      <c r="W899" s="19"/>
      <c r="X899" s="19">
        <v>820</v>
      </c>
      <c r="Y899" s="19">
        <v>0</v>
      </c>
      <c r="Z899" s="19">
        <v>1</v>
      </c>
      <c r="AA899" s="19" t="s">
        <v>48</v>
      </c>
      <c r="AB899" s="19">
        <v>1</v>
      </c>
      <c r="AC899" s="19">
        <v>634272</v>
      </c>
      <c r="AD899" s="19">
        <v>12</v>
      </c>
      <c r="AE899" s="19"/>
      <c r="AF899" s="19"/>
      <c r="AG899" s="19"/>
      <c r="AH899" s="19">
        <v>117397</v>
      </c>
      <c r="AI899" s="19">
        <v>1</v>
      </c>
      <c r="AJ899" s="19"/>
      <c r="AK899" s="19"/>
      <c r="AL899" s="19"/>
      <c r="AM899" s="19"/>
      <c r="AN899" s="19"/>
      <c r="AO899" s="19">
        <v>2.8</v>
      </c>
      <c r="AP899" s="19" t="s">
        <v>1519</v>
      </c>
      <c r="AQ899" s="19" t="s">
        <v>1502</v>
      </c>
      <c r="AR899" s="19" t="s">
        <v>1540</v>
      </c>
      <c r="AS899" s="19" t="s">
        <v>1562</v>
      </c>
      <c r="AT899" s="19" t="s">
        <v>1563</v>
      </c>
      <c r="AU899" s="19" t="s">
        <v>1564</v>
      </c>
      <c r="AV899" s="19" t="s">
        <v>1565</v>
      </c>
      <c r="AW899" s="19">
        <v>2007</v>
      </c>
      <c r="AX899" s="19">
        <v>3</v>
      </c>
      <c r="AY899" s="19" t="s">
        <v>1566</v>
      </c>
      <c r="AZ899" s="19" t="s">
        <v>1567</v>
      </c>
      <c r="BA899" s="19">
        <v>2008</v>
      </c>
      <c r="BB899" t="str">
        <f>VLOOKUP(AC899,CTCwiretagcode!A$2:C$708,3,FALSE)</f>
        <v>SAM</v>
      </c>
      <c r="BC899" t="str">
        <f t="shared" ref="BC899:BC962" si="29">VLOOKUP(N899,BF$2:BG$7,2,FALSE)</f>
        <v>mix</v>
      </c>
      <c r="BD899">
        <f t="shared" ref="BD899:BD962" si="30">IF(MID(I899,5,2)*1&gt;=10,4,3)</f>
        <v>3</v>
      </c>
    </row>
    <row r="900" spans="1:56" x14ac:dyDescent="0.25">
      <c r="A900" s="19" t="s">
        <v>1501</v>
      </c>
      <c r="B900" s="19">
        <v>4.0999999999999996</v>
      </c>
      <c r="C900" s="19">
        <v>20140313</v>
      </c>
      <c r="D900" s="19" t="s">
        <v>41</v>
      </c>
      <c r="E900" s="19" t="s">
        <v>41</v>
      </c>
      <c r="F900" s="19">
        <v>2232939</v>
      </c>
      <c r="G900" s="19">
        <v>1</v>
      </c>
      <c r="H900" s="19">
        <v>2011</v>
      </c>
      <c r="I900" s="19">
        <v>20110901</v>
      </c>
      <c r="J900" s="19" t="s">
        <v>1501</v>
      </c>
      <c r="K900" s="19">
        <v>6</v>
      </c>
      <c r="L900" s="19">
        <v>36</v>
      </c>
      <c r="M900" s="19">
        <v>23</v>
      </c>
      <c r="N900" s="19">
        <v>49</v>
      </c>
      <c r="O900" s="19" t="s">
        <v>1502</v>
      </c>
      <c r="P900" s="19">
        <v>4</v>
      </c>
      <c r="Q900" s="19" t="s">
        <v>1518</v>
      </c>
      <c r="R900" s="19"/>
      <c r="S900" s="19">
        <v>5000</v>
      </c>
      <c r="T900" s="19" t="s">
        <v>110</v>
      </c>
      <c r="U900" s="19"/>
      <c r="V900" s="19"/>
      <c r="W900" s="19"/>
      <c r="X900" s="19">
        <v>860</v>
      </c>
      <c r="Y900" s="19">
        <v>0</v>
      </c>
      <c r="Z900" s="19">
        <v>1</v>
      </c>
      <c r="AA900" s="19" t="s">
        <v>48</v>
      </c>
      <c r="AB900" s="19">
        <v>1</v>
      </c>
      <c r="AC900" s="19">
        <v>634272</v>
      </c>
      <c r="AD900" s="19">
        <v>12</v>
      </c>
      <c r="AE900" s="19"/>
      <c r="AF900" s="19"/>
      <c r="AG900" s="19"/>
      <c r="AH900" s="19">
        <v>117397</v>
      </c>
      <c r="AI900" s="19">
        <v>1</v>
      </c>
      <c r="AJ900" s="19"/>
      <c r="AK900" s="19"/>
      <c r="AL900" s="19"/>
      <c r="AM900" s="19"/>
      <c r="AN900" s="19"/>
      <c r="AO900" s="19">
        <v>2.8</v>
      </c>
      <c r="AP900" s="19" t="s">
        <v>1519</v>
      </c>
      <c r="AQ900" s="19" t="s">
        <v>1502</v>
      </c>
      <c r="AR900" s="19" t="s">
        <v>1540</v>
      </c>
      <c r="AS900" s="19" t="s">
        <v>1562</v>
      </c>
      <c r="AT900" s="19" t="s">
        <v>1563</v>
      </c>
      <c r="AU900" s="19" t="s">
        <v>1564</v>
      </c>
      <c r="AV900" s="19" t="s">
        <v>1565</v>
      </c>
      <c r="AW900" s="19">
        <v>2007</v>
      </c>
      <c r="AX900" s="19">
        <v>3</v>
      </c>
      <c r="AY900" s="19" t="s">
        <v>1566</v>
      </c>
      <c r="AZ900" s="19" t="s">
        <v>1567</v>
      </c>
      <c r="BA900" s="19">
        <v>2008</v>
      </c>
      <c r="BB900" t="str">
        <f>VLOOKUP(AC900,CTCwiretagcode!A$2:C$708,3,FALSE)</f>
        <v>SAM</v>
      </c>
      <c r="BC900" t="str">
        <f t="shared" si="29"/>
        <v>mix</v>
      </c>
      <c r="BD900">
        <f t="shared" si="30"/>
        <v>3</v>
      </c>
    </row>
    <row r="901" spans="1:56" x14ac:dyDescent="0.25">
      <c r="A901" s="19" t="s">
        <v>1501</v>
      </c>
      <c r="B901" s="19">
        <v>4.0999999999999996</v>
      </c>
      <c r="C901" s="19">
        <v>20140313</v>
      </c>
      <c r="D901" s="19" t="s">
        <v>41</v>
      </c>
      <c r="E901" s="19" t="s">
        <v>41</v>
      </c>
      <c r="F901" s="19">
        <v>2232942</v>
      </c>
      <c r="G901" s="19">
        <v>1</v>
      </c>
      <c r="H901" s="19">
        <v>2011</v>
      </c>
      <c r="I901" s="19">
        <v>20110901</v>
      </c>
      <c r="J901" s="19" t="s">
        <v>1501</v>
      </c>
      <c r="K901" s="19">
        <v>6</v>
      </c>
      <c r="L901" s="19">
        <v>36</v>
      </c>
      <c r="M901" s="19">
        <v>23</v>
      </c>
      <c r="N901" s="19">
        <v>49</v>
      </c>
      <c r="O901" s="19" t="s">
        <v>1502</v>
      </c>
      <c r="P901" s="19">
        <v>4</v>
      </c>
      <c r="Q901" s="19" t="s">
        <v>1518</v>
      </c>
      <c r="R901" s="19"/>
      <c r="S901" s="19">
        <v>5000</v>
      </c>
      <c r="T901" s="19" t="s">
        <v>45</v>
      </c>
      <c r="U901" s="19"/>
      <c r="V901" s="19"/>
      <c r="W901" s="19"/>
      <c r="X901" s="19">
        <v>770</v>
      </c>
      <c r="Y901" s="19">
        <v>0</v>
      </c>
      <c r="Z901" s="19">
        <v>1</v>
      </c>
      <c r="AA901" s="19" t="s">
        <v>48</v>
      </c>
      <c r="AB901" s="19">
        <v>1</v>
      </c>
      <c r="AC901" s="19">
        <v>634272</v>
      </c>
      <c r="AD901" s="19">
        <v>12</v>
      </c>
      <c r="AE901" s="19"/>
      <c r="AF901" s="19"/>
      <c r="AG901" s="19"/>
      <c r="AH901" s="19">
        <v>117397</v>
      </c>
      <c r="AI901" s="19">
        <v>1</v>
      </c>
      <c r="AJ901" s="19"/>
      <c r="AK901" s="19"/>
      <c r="AL901" s="19"/>
      <c r="AM901" s="19"/>
      <c r="AN901" s="19"/>
      <c r="AO901" s="19">
        <v>2.8</v>
      </c>
      <c r="AP901" s="19" t="s">
        <v>1519</v>
      </c>
      <c r="AQ901" s="19" t="s">
        <v>1502</v>
      </c>
      <c r="AR901" s="19" t="s">
        <v>1540</v>
      </c>
      <c r="AS901" s="19" t="s">
        <v>1562</v>
      </c>
      <c r="AT901" s="19" t="s">
        <v>1563</v>
      </c>
      <c r="AU901" s="19" t="s">
        <v>1564</v>
      </c>
      <c r="AV901" s="19" t="s">
        <v>1565</v>
      </c>
      <c r="AW901" s="19">
        <v>2007</v>
      </c>
      <c r="AX901" s="19">
        <v>3</v>
      </c>
      <c r="AY901" s="19" t="s">
        <v>1566</v>
      </c>
      <c r="AZ901" s="19" t="s">
        <v>1567</v>
      </c>
      <c r="BA901" s="19">
        <v>2008</v>
      </c>
      <c r="BB901" t="str">
        <f>VLOOKUP(AC901,CTCwiretagcode!A$2:C$708,3,FALSE)</f>
        <v>SAM</v>
      </c>
      <c r="BC901" t="str">
        <f t="shared" si="29"/>
        <v>mix</v>
      </c>
      <c r="BD901">
        <f t="shared" si="30"/>
        <v>3</v>
      </c>
    </row>
    <row r="902" spans="1:56" x14ac:dyDescent="0.25">
      <c r="A902" s="19" t="s">
        <v>1501</v>
      </c>
      <c r="B902" s="19">
        <v>4.0999999999999996</v>
      </c>
      <c r="C902" s="19">
        <v>20140313</v>
      </c>
      <c r="D902" s="19" t="s">
        <v>41</v>
      </c>
      <c r="E902" s="19" t="s">
        <v>41</v>
      </c>
      <c r="F902" s="19">
        <v>2232945</v>
      </c>
      <c r="G902" s="19">
        <v>1</v>
      </c>
      <c r="H902" s="19">
        <v>2011</v>
      </c>
      <c r="I902" s="19">
        <v>20110901</v>
      </c>
      <c r="J902" s="19" t="s">
        <v>1501</v>
      </c>
      <c r="K902" s="19">
        <v>6</v>
      </c>
      <c r="L902" s="19">
        <v>36</v>
      </c>
      <c r="M902" s="19">
        <v>23</v>
      </c>
      <c r="N902" s="19">
        <v>49</v>
      </c>
      <c r="O902" s="19" t="s">
        <v>1502</v>
      </c>
      <c r="P902" s="19">
        <v>4</v>
      </c>
      <c r="Q902" s="19" t="s">
        <v>1518</v>
      </c>
      <c r="R902" s="19"/>
      <c r="S902" s="19">
        <v>5000</v>
      </c>
      <c r="T902" s="19" t="s">
        <v>45</v>
      </c>
      <c r="U902" s="19"/>
      <c r="V902" s="19"/>
      <c r="W902" s="19"/>
      <c r="X902" s="19">
        <v>850</v>
      </c>
      <c r="Y902" s="19">
        <v>0</v>
      </c>
      <c r="Z902" s="19">
        <v>1</v>
      </c>
      <c r="AA902" s="19" t="s">
        <v>48</v>
      </c>
      <c r="AB902" s="19">
        <v>1</v>
      </c>
      <c r="AC902" s="19">
        <v>634272</v>
      </c>
      <c r="AD902" s="19">
        <v>12</v>
      </c>
      <c r="AE902" s="19"/>
      <c r="AF902" s="19"/>
      <c r="AG902" s="19"/>
      <c r="AH902" s="19">
        <v>117397</v>
      </c>
      <c r="AI902" s="19">
        <v>1</v>
      </c>
      <c r="AJ902" s="19"/>
      <c r="AK902" s="19"/>
      <c r="AL902" s="19"/>
      <c r="AM902" s="19"/>
      <c r="AN902" s="19"/>
      <c r="AO902" s="19">
        <v>2.8</v>
      </c>
      <c r="AP902" s="19" t="s">
        <v>1519</v>
      </c>
      <c r="AQ902" s="19" t="s">
        <v>1502</v>
      </c>
      <c r="AR902" s="19" t="s">
        <v>1540</v>
      </c>
      <c r="AS902" s="19" t="s">
        <v>1562</v>
      </c>
      <c r="AT902" s="19" t="s">
        <v>1563</v>
      </c>
      <c r="AU902" s="19" t="s">
        <v>1564</v>
      </c>
      <c r="AV902" s="19" t="s">
        <v>1565</v>
      </c>
      <c r="AW902" s="19">
        <v>2007</v>
      </c>
      <c r="AX902" s="19">
        <v>3</v>
      </c>
      <c r="AY902" s="19" t="s">
        <v>1566</v>
      </c>
      <c r="AZ902" s="19" t="s">
        <v>1567</v>
      </c>
      <c r="BA902" s="19">
        <v>2008</v>
      </c>
      <c r="BB902" t="str">
        <f>VLOOKUP(AC902,CTCwiretagcode!A$2:C$708,3,FALSE)</f>
        <v>SAM</v>
      </c>
      <c r="BC902" t="str">
        <f t="shared" si="29"/>
        <v>mix</v>
      </c>
      <c r="BD902">
        <f t="shared" si="30"/>
        <v>3</v>
      </c>
    </row>
    <row r="903" spans="1:56" x14ac:dyDescent="0.25">
      <c r="A903" s="19" t="s">
        <v>1501</v>
      </c>
      <c r="B903" s="19">
        <v>4.0999999999999996</v>
      </c>
      <c r="C903" s="19">
        <v>20140313</v>
      </c>
      <c r="D903" s="19" t="s">
        <v>41</v>
      </c>
      <c r="E903" s="19" t="s">
        <v>41</v>
      </c>
      <c r="F903" s="19">
        <v>2236449</v>
      </c>
      <c r="G903" s="19">
        <v>1</v>
      </c>
      <c r="H903" s="19">
        <v>2011</v>
      </c>
      <c r="I903" s="19">
        <v>20110908</v>
      </c>
      <c r="J903" s="19" t="s">
        <v>1501</v>
      </c>
      <c r="K903" s="19">
        <v>6</v>
      </c>
      <c r="L903" s="19">
        <v>37</v>
      </c>
      <c r="M903" s="19">
        <v>23</v>
      </c>
      <c r="N903" s="19">
        <v>19</v>
      </c>
      <c r="O903" s="19" t="s">
        <v>1502</v>
      </c>
      <c r="P903" s="19">
        <v>4</v>
      </c>
      <c r="Q903" s="19" t="s">
        <v>1518</v>
      </c>
      <c r="R903" s="19"/>
      <c r="S903" s="19">
        <v>5000</v>
      </c>
      <c r="T903" s="19" t="s">
        <v>45</v>
      </c>
      <c r="U903" s="19"/>
      <c r="V903" s="19"/>
      <c r="W903" s="19"/>
      <c r="X903" s="19">
        <v>670</v>
      </c>
      <c r="Y903" s="19">
        <v>0</v>
      </c>
      <c r="Z903" s="19">
        <v>1</v>
      </c>
      <c r="AA903" s="19" t="s">
        <v>48</v>
      </c>
      <c r="AB903" s="19">
        <v>1</v>
      </c>
      <c r="AC903" s="19">
        <v>634272</v>
      </c>
      <c r="AD903" s="19">
        <v>12</v>
      </c>
      <c r="AE903" s="19"/>
      <c r="AF903" s="19"/>
      <c r="AG903" s="19"/>
      <c r="AH903" s="19">
        <v>117398</v>
      </c>
      <c r="AI903" s="19">
        <v>1</v>
      </c>
      <c r="AJ903" s="19"/>
      <c r="AK903" s="19"/>
      <c r="AL903" s="19"/>
      <c r="AM903" s="19"/>
      <c r="AN903" s="19"/>
      <c r="AO903" s="19">
        <v>5.66</v>
      </c>
      <c r="AP903" s="19" t="s">
        <v>1519</v>
      </c>
      <c r="AQ903" s="19" t="s">
        <v>1502</v>
      </c>
      <c r="AR903" s="19" t="s">
        <v>1540</v>
      </c>
      <c r="AS903" s="19" t="s">
        <v>1562</v>
      </c>
      <c r="AT903" s="19" t="s">
        <v>1563</v>
      </c>
      <c r="AU903" s="19" t="s">
        <v>1564</v>
      </c>
      <c r="AV903" s="19" t="s">
        <v>1565</v>
      </c>
      <c r="AW903" s="19">
        <v>2007</v>
      </c>
      <c r="AX903" s="19">
        <v>3</v>
      </c>
      <c r="AY903" s="19" t="s">
        <v>1566</v>
      </c>
      <c r="AZ903" s="19" t="s">
        <v>1567</v>
      </c>
      <c r="BA903" s="19">
        <v>2008</v>
      </c>
      <c r="BB903" t="str">
        <f>VLOOKUP(AC903,CTCwiretagcode!A$2:C$708,3,FALSE)</f>
        <v>SAM</v>
      </c>
      <c r="BC903" t="str">
        <f t="shared" si="29"/>
        <v>NT</v>
      </c>
      <c r="BD903">
        <f t="shared" si="30"/>
        <v>3</v>
      </c>
    </row>
    <row r="904" spans="1:56" x14ac:dyDescent="0.25">
      <c r="A904" s="19" t="s">
        <v>1501</v>
      </c>
      <c r="B904" s="19">
        <v>4.0999999999999996</v>
      </c>
      <c r="C904" s="19">
        <v>20140313</v>
      </c>
      <c r="D904" s="19" t="s">
        <v>41</v>
      </c>
      <c r="E904" s="19" t="s">
        <v>41</v>
      </c>
      <c r="F904" s="19">
        <v>2233384</v>
      </c>
      <c r="G904" s="19">
        <v>1</v>
      </c>
      <c r="H904" s="19">
        <v>2011</v>
      </c>
      <c r="I904" s="19">
        <v>20110913</v>
      </c>
      <c r="J904" s="19" t="s">
        <v>1501</v>
      </c>
      <c r="K904" s="19">
        <v>6</v>
      </c>
      <c r="L904" s="19">
        <v>38</v>
      </c>
      <c r="M904" s="19">
        <v>23</v>
      </c>
      <c r="N904" s="19">
        <v>17</v>
      </c>
      <c r="O904" s="19" t="s">
        <v>1502</v>
      </c>
      <c r="P904" s="19">
        <v>4</v>
      </c>
      <c r="Q904" s="19" t="s">
        <v>1518</v>
      </c>
      <c r="R904" s="19"/>
      <c r="S904" s="19">
        <v>5000</v>
      </c>
      <c r="T904" s="19" t="s">
        <v>45</v>
      </c>
      <c r="U904" s="19"/>
      <c r="V904" s="19"/>
      <c r="W904" s="19"/>
      <c r="X904" s="19">
        <v>880</v>
      </c>
      <c r="Y904" s="19">
        <v>0</v>
      </c>
      <c r="Z904" s="19">
        <v>1</v>
      </c>
      <c r="AA904" s="19" t="s">
        <v>48</v>
      </c>
      <c r="AB904" s="19">
        <v>1</v>
      </c>
      <c r="AC904" s="19">
        <v>634272</v>
      </c>
      <c r="AD904" s="19">
        <v>12</v>
      </c>
      <c r="AE904" s="19"/>
      <c r="AF904" s="19"/>
      <c r="AG904" s="19"/>
      <c r="AH904" s="19">
        <v>117399</v>
      </c>
      <c r="AI904" s="19">
        <v>1</v>
      </c>
      <c r="AJ904" s="19"/>
      <c r="AK904" s="19"/>
      <c r="AL904" s="19"/>
      <c r="AM904" s="19"/>
      <c r="AN904" s="19"/>
      <c r="AO904" s="19">
        <v>2.98</v>
      </c>
      <c r="AP904" s="19" t="s">
        <v>1519</v>
      </c>
      <c r="AQ904" s="19" t="s">
        <v>1502</v>
      </c>
      <c r="AR904" s="19" t="s">
        <v>1540</v>
      </c>
      <c r="AS904" s="19" t="s">
        <v>1562</v>
      </c>
      <c r="AT904" s="19" t="s">
        <v>1563</v>
      </c>
      <c r="AU904" s="19" t="s">
        <v>1564</v>
      </c>
      <c r="AV904" s="19" t="s">
        <v>1565</v>
      </c>
      <c r="AW904" s="19">
        <v>2007</v>
      </c>
      <c r="AX904" s="19">
        <v>3</v>
      </c>
      <c r="AY904" s="19" t="s">
        <v>1566</v>
      </c>
      <c r="AZ904" s="19" t="s">
        <v>1567</v>
      </c>
      <c r="BA904" s="19">
        <v>2008</v>
      </c>
      <c r="BB904" t="str">
        <f>VLOOKUP(AC904,CTCwiretagcode!A$2:C$708,3,FALSE)</f>
        <v>SAM</v>
      </c>
      <c r="BC904" t="str">
        <f t="shared" si="29"/>
        <v>Tr</v>
      </c>
      <c r="BD904">
        <f t="shared" si="30"/>
        <v>3</v>
      </c>
    </row>
    <row r="905" spans="1:56" x14ac:dyDescent="0.25">
      <c r="A905" s="19" t="s">
        <v>1501</v>
      </c>
      <c r="B905" s="19">
        <v>4.0999999999999996</v>
      </c>
      <c r="C905" s="19">
        <v>20140313</v>
      </c>
      <c r="D905" s="19" t="s">
        <v>41</v>
      </c>
      <c r="E905" s="19" t="s">
        <v>41</v>
      </c>
      <c r="F905" s="19">
        <v>2233388</v>
      </c>
      <c r="G905" s="19">
        <v>1</v>
      </c>
      <c r="H905" s="19">
        <v>2011</v>
      </c>
      <c r="I905" s="19">
        <v>20110913</v>
      </c>
      <c r="J905" s="19" t="s">
        <v>1501</v>
      </c>
      <c r="K905" s="19">
        <v>6</v>
      </c>
      <c r="L905" s="19">
        <v>38</v>
      </c>
      <c r="M905" s="19">
        <v>23</v>
      </c>
      <c r="N905" s="19">
        <v>17</v>
      </c>
      <c r="O905" s="19" t="s">
        <v>1502</v>
      </c>
      <c r="P905" s="19">
        <v>4</v>
      </c>
      <c r="Q905" s="19" t="s">
        <v>1518</v>
      </c>
      <c r="R905" s="19"/>
      <c r="S905" s="19">
        <v>5000</v>
      </c>
      <c r="T905" s="19" t="s">
        <v>110</v>
      </c>
      <c r="U905" s="19"/>
      <c r="V905" s="19"/>
      <c r="W905" s="19"/>
      <c r="X905" s="19">
        <v>830</v>
      </c>
      <c r="Y905" s="19">
        <v>0</v>
      </c>
      <c r="Z905" s="19">
        <v>1</v>
      </c>
      <c r="AA905" s="19" t="s">
        <v>48</v>
      </c>
      <c r="AB905" s="19">
        <v>1</v>
      </c>
      <c r="AC905" s="19">
        <v>634272</v>
      </c>
      <c r="AD905" s="19">
        <v>12</v>
      </c>
      <c r="AE905" s="19"/>
      <c r="AF905" s="19"/>
      <c r="AG905" s="19"/>
      <c r="AH905" s="19">
        <v>117399</v>
      </c>
      <c r="AI905" s="19">
        <v>1</v>
      </c>
      <c r="AJ905" s="19"/>
      <c r="AK905" s="19"/>
      <c r="AL905" s="19"/>
      <c r="AM905" s="19"/>
      <c r="AN905" s="19"/>
      <c r="AO905" s="19">
        <v>2.98</v>
      </c>
      <c r="AP905" s="19" t="s">
        <v>1519</v>
      </c>
      <c r="AQ905" s="19" t="s">
        <v>1502</v>
      </c>
      <c r="AR905" s="19" t="s">
        <v>1540</v>
      </c>
      <c r="AS905" s="19" t="s">
        <v>1562</v>
      </c>
      <c r="AT905" s="19" t="s">
        <v>1563</v>
      </c>
      <c r="AU905" s="19" t="s">
        <v>1564</v>
      </c>
      <c r="AV905" s="19" t="s">
        <v>1565</v>
      </c>
      <c r="AW905" s="19">
        <v>2007</v>
      </c>
      <c r="AX905" s="19">
        <v>3</v>
      </c>
      <c r="AY905" s="19" t="s">
        <v>1566</v>
      </c>
      <c r="AZ905" s="19" t="s">
        <v>1567</v>
      </c>
      <c r="BA905" s="19">
        <v>2008</v>
      </c>
      <c r="BB905" t="str">
        <f>VLOOKUP(AC905,CTCwiretagcode!A$2:C$708,3,FALSE)</f>
        <v>SAM</v>
      </c>
      <c r="BC905" t="str">
        <f t="shared" si="29"/>
        <v>Tr</v>
      </c>
      <c r="BD905">
        <f t="shared" si="30"/>
        <v>3</v>
      </c>
    </row>
    <row r="906" spans="1:56" x14ac:dyDescent="0.25">
      <c r="A906" s="19" t="s">
        <v>1501</v>
      </c>
      <c r="B906" s="19">
        <v>4.0999999999999996</v>
      </c>
      <c r="C906" s="19">
        <v>20140313</v>
      </c>
      <c r="D906" s="19" t="s">
        <v>41</v>
      </c>
      <c r="E906" s="19" t="s">
        <v>41</v>
      </c>
      <c r="F906" s="19">
        <v>2233754</v>
      </c>
      <c r="G906" s="19">
        <v>1</v>
      </c>
      <c r="H906" s="19">
        <v>2011</v>
      </c>
      <c r="I906" s="19">
        <v>20110914</v>
      </c>
      <c r="J906" s="19" t="s">
        <v>1501</v>
      </c>
      <c r="K906" s="19">
        <v>6</v>
      </c>
      <c r="L906" s="19">
        <v>38</v>
      </c>
      <c r="M906" s="19">
        <v>23</v>
      </c>
      <c r="N906" s="19">
        <v>17</v>
      </c>
      <c r="O906" s="19" t="s">
        <v>1502</v>
      </c>
      <c r="P906" s="19">
        <v>4</v>
      </c>
      <c r="Q906" s="19" t="s">
        <v>1518</v>
      </c>
      <c r="R906" s="19"/>
      <c r="S906" s="19">
        <v>5000</v>
      </c>
      <c r="T906" s="19" t="s">
        <v>110</v>
      </c>
      <c r="U906" s="19"/>
      <c r="V906" s="19"/>
      <c r="W906" s="19"/>
      <c r="X906" s="19">
        <v>770</v>
      </c>
      <c r="Y906" s="19">
        <v>0</v>
      </c>
      <c r="Z906" s="19">
        <v>1</v>
      </c>
      <c r="AA906" s="19" t="s">
        <v>48</v>
      </c>
      <c r="AB906" s="19">
        <v>1</v>
      </c>
      <c r="AC906" s="19">
        <v>634272</v>
      </c>
      <c r="AD906" s="19">
        <v>12</v>
      </c>
      <c r="AE906" s="19"/>
      <c r="AF906" s="19"/>
      <c r="AG906" s="19"/>
      <c r="AH906" s="19">
        <v>117399</v>
      </c>
      <c r="AI906" s="19">
        <v>1</v>
      </c>
      <c r="AJ906" s="19"/>
      <c r="AK906" s="19"/>
      <c r="AL906" s="19"/>
      <c r="AM906" s="19"/>
      <c r="AN906" s="19"/>
      <c r="AO906" s="19">
        <v>2.98</v>
      </c>
      <c r="AP906" s="19" t="s">
        <v>1519</v>
      </c>
      <c r="AQ906" s="19" t="s">
        <v>1502</v>
      </c>
      <c r="AR906" s="19" t="s">
        <v>1540</v>
      </c>
      <c r="AS906" s="19" t="s">
        <v>1562</v>
      </c>
      <c r="AT906" s="19" t="s">
        <v>1563</v>
      </c>
      <c r="AU906" s="19" t="s">
        <v>1564</v>
      </c>
      <c r="AV906" s="19" t="s">
        <v>1565</v>
      </c>
      <c r="AW906" s="19">
        <v>2007</v>
      </c>
      <c r="AX906" s="19">
        <v>3</v>
      </c>
      <c r="AY906" s="19" t="s">
        <v>1566</v>
      </c>
      <c r="AZ906" s="19" t="s">
        <v>1567</v>
      </c>
      <c r="BA906" s="19">
        <v>2008</v>
      </c>
      <c r="BB906" t="str">
        <f>VLOOKUP(AC906,CTCwiretagcode!A$2:C$708,3,FALSE)</f>
        <v>SAM</v>
      </c>
      <c r="BC906" t="str">
        <f t="shared" si="29"/>
        <v>Tr</v>
      </c>
      <c r="BD906">
        <f t="shared" si="30"/>
        <v>3</v>
      </c>
    </row>
    <row r="907" spans="1:56" x14ac:dyDescent="0.25">
      <c r="A907" s="19" t="s">
        <v>1501</v>
      </c>
      <c r="B907" s="19">
        <v>4.0999999999999996</v>
      </c>
      <c r="C907" s="19">
        <v>20140313</v>
      </c>
      <c r="D907" s="19" t="s">
        <v>41</v>
      </c>
      <c r="E907" s="19" t="s">
        <v>41</v>
      </c>
      <c r="F907" s="19">
        <v>2232912</v>
      </c>
      <c r="G907" s="19">
        <v>1</v>
      </c>
      <c r="H907" s="19">
        <v>2011</v>
      </c>
      <c r="I907" s="19">
        <v>20110818</v>
      </c>
      <c r="J907" s="19" t="s">
        <v>1501</v>
      </c>
      <c r="K907" s="19">
        <v>6</v>
      </c>
      <c r="L907" s="19">
        <v>34</v>
      </c>
      <c r="M907" s="19">
        <v>23</v>
      </c>
      <c r="N907" s="19">
        <v>14</v>
      </c>
      <c r="O907" s="19" t="s">
        <v>1502</v>
      </c>
      <c r="P907" s="19">
        <v>4</v>
      </c>
      <c r="Q907" s="19" t="s">
        <v>1503</v>
      </c>
      <c r="R907" s="19"/>
      <c r="S907" s="19">
        <v>5000</v>
      </c>
      <c r="T907" s="19" t="s">
        <v>110</v>
      </c>
      <c r="U907" s="19"/>
      <c r="V907" s="19"/>
      <c r="W907" s="19"/>
      <c r="X907" s="19">
        <v>730</v>
      </c>
      <c r="Y907" s="19">
        <v>0</v>
      </c>
      <c r="Z907" s="19">
        <v>1</v>
      </c>
      <c r="AA907" s="19" t="s">
        <v>48</v>
      </c>
      <c r="AB907" s="19">
        <v>1</v>
      </c>
      <c r="AC907" s="19">
        <v>634272</v>
      </c>
      <c r="AD907" s="19">
        <v>12</v>
      </c>
      <c r="AE907" s="19"/>
      <c r="AF907" s="19"/>
      <c r="AG907" s="19"/>
      <c r="AH907" s="19">
        <v>117395</v>
      </c>
      <c r="AI907" s="19">
        <v>1</v>
      </c>
      <c r="AJ907" s="19"/>
      <c r="AK907" s="19"/>
      <c r="AL907" s="19"/>
      <c r="AM907" s="19"/>
      <c r="AN907" s="19"/>
      <c r="AO907" s="19">
        <v>3.54</v>
      </c>
      <c r="AP907" s="19" t="s">
        <v>1504</v>
      </c>
      <c r="AQ907" s="19" t="s">
        <v>1502</v>
      </c>
      <c r="AR907" s="19" t="s">
        <v>1540</v>
      </c>
      <c r="AS907" s="19" t="s">
        <v>1562</v>
      </c>
      <c r="AT907" s="19" t="s">
        <v>1563</v>
      </c>
      <c r="AU907" s="19" t="s">
        <v>1564</v>
      </c>
      <c r="AV907" s="19" t="s">
        <v>1565</v>
      </c>
      <c r="AW907" s="19">
        <v>2007</v>
      </c>
      <c r="AX907" s="19">
        <v>3</v>
      </c>
      <c r="AY907" s="19" t="s">
        <v>1566</v>
      </c>
      <c r="AZ907" s="19" t="s">
        <v>1567</v>
      </c>
      <c r="BA907" s="19">
        <v>2008</v>
      </c>
      <c r="BB907" t="str">
        <f>VLOOKUP(AC907,CTCwiretagcode!A$2:C$708,3,FALSE)</f>
        <v>SAM</v>
      </c>
      <c r="BC907" t="str">
        <f t="shared" si="29"/>
        <v>NT</v>
      </c>
      <c r="BD907">
        <f t="shared" si="30"/>
        <v>3</v>
      </c>
    </row>
    <row r="908" spans="1:56" x14ac:dyDescent="0.25">
      <c r="A908" s="19" t="s">
        <v>1501</v>
      </c>
      <c r="B908" s="19">
        <v>4.0999999999999996</v>
      </c>
      <c r="C908" s="19">
        <v>20140313</v>
      </c>
      <c r="D908" s="19" t="s">
        <v>41</v>
      </c>
      <c r="E908" s="19" t="s">
        <v>41</v>
      </c>
      <c r="F908" s="19">
        <v>2232930</v>
      </c>
      <c r="G908" s="19">
        <v>1</v>
      </c>
      <c r="H908" s="19">
        <v>2011</v>
      </c>
      <c r="I908" s="19">
        <v>20110822</v>
      </c>
      <c r="J908" s="19" t="s">
        <v>1501</v>
      </c>
      <c r="K908" s="19">
        <v>6</v>
      </c>
      <c r="L908" s="19">
        <v>35</v>
      </c>
      <c r="M908" s="19">
        <v>23</v>
      </c>
      <c r="N908" s="19">
        <v>14</v>
      </c>
      <c r="O908" s="19" t="s">
        <v>1502</v>
      </c>
      <c r="P908" s="19">
        <v>4</v>
      </c>
      <c r="Q908" s="19" t="s">
        <v>1503</v>
      </c>
      <c r="R908" s="19"/>
      <c r="S908" s="19">
        <v>5000</v>
      </c>
      <c r="T908" s="19" t="s">
        <v>110</v>
      </c>
      <c r="U908" s="19"/>
      <c r="V908" s="19"/>
      <c r="W908" s="19"/>
      <c r="X908" s="19">
        <v>750</v>
      </c>
      <c r="Y908" s="19">
        <v>0</v>
      </c>
      <c r="Z908" s="19">
        <v>1</v>
      </c>
      <c r="AA908" s="19" t="s">
        <v>48</v>
      </c>
      <c r="AB908" s="19">
        <v>1</v>
      </c>
      <c r="AC908" s="19">
        <v>634272</v>
      </c>
      <c r="AD908" s="19">
        <v>12</v>
      </c>
      <c r="AE908" s="19"/>
      <c r="AF908" s="19"/>
      <c r="AG908" s="19"/>
      <c r="AH908" s="19">
        <v>117396</v>
      </c>
      <c r="AI908" s="19">
        <v>1</v>
      </c>
      <c r="AJ908" s="19"/>
      <c r="AK908" s="19"/>
      <c r="AL908" s="19"/>
      <c r="AM908" s="19"/>
      <c r="AN908" s="19"/>
      <c r="AO908" s="19">
        <v>2.38</v>
      </c>
      <c r="AP908" s="19" t="s">
        <v>1504</v>
      </c>
      <c r="AQ908" s="19" t="s">
        <v>1502</v>
      </c>
      <c r="AR908" s="19" t="s">
        <v>1540</v>
      </c>
      <c r="AS908" s="19" t="s">
        <v>1562</v>
      </c>
      <c r="AT908" s="19" t="s">
        <v>1563</v>
      </c>
      <c r="AU908" s="19" t="s">
        <v>1564</v>
      </c>
      <c r="AV908" s="19" t="s">
        <v>1565</v>
      </c>
      <c r="AW908" s="19">
        <v>2007</v>
      </c>
      <c r="AX908" s="19">
        <v>3</v>
      </c>
      <c r="AY908" s="19" t="s">
        <v>1566</v>
      </c>
      <c r="AZ908" s="19" t="s">
        <v>1567</v>
      </c>
      <c r="BA908" s="19">
        <v>2008</v>
      </c>
      <c r="BB908" t="str">
        <f>VLOOKUP(AC908,CTCwiretagcode!A$2:C$708,3,FALSE)</f>
        <v>SAM</v>
      </c>
      <c r="BC908" t="str">
        <f t="shared" si="29"/>
        <v>NT</v>
      </c>
      <c r="BD908">
        <f t="shared" si="30"/>
        <v>3</v>
      </c>
    </row>
    <row r="909" spans="1:56" x14ac:dyDescent="0.25">
      <c r="A909" s="19" t="s">
        <v>1501</v>
      </c>
      <c r="B909" s="19">
        <v>4.0999999999999996</v>
      </c>
      <c r="C909" s="19">
        <v>20140313</v>
      </c>
      <c r="D909" s="19" t="s">
        <v>41</v>
      </c>
      <c r="E909" s="19" t="s">
        <v>41</v>
      </c>
      <c r="F909" s="19">
        <v>2232931</v>
      </c>
      <c r="G909" s="19">
        <v>1</v>
      </c>
      <c r="H909" s="19">
        <v>2011</v>
      </c>
      <c r="I909" s="19">
        <v>20110822</v>
      </c>
      <c r="J909" s="19" t="s">
        <v>1501</v>
      </c>
      <c r="K909" s="19">
        <v>6</v>
      </c>
      <c r="L909" s="19">
        <v>35</v>
      </c>
      <c r="M909" s="19">
        <v>23</v>
      </c>
      <c r="N909" s="19">
        <v>14</v>
      </c>
      <c r="O909" s="19" t="s">
        <v>1502</v>
      </c>
      <c r="P909" s="19">
        <v>4</v>
      </c>
      <c r="Q909" s="19" t="s">
        <v>1503</v>
      </c>
      <c r="R909" s="19"/>
      <c r="S909" s="19">
        <v>5000</v>
      </c>
      <c r="T909" s="19" t="s">
        <v>45</v>
      </c>
      <c r="U909" s="19"/>
      <c r="V909" s="19"/>
      <c r="W909" s="19"/>
      <c r="X909" s="19">
        <v>840</v>
      </c>
      <c r="Y909" s="19">
        <v>0</v>
      </c>
      <c r="Z909" s="19">
        <v>1</v>
      </c>
      <c r="AA909" s="19" t="s">
        <v>48</v>
      </c>
      <c r="AB909" s="19">
        <v>1</v>
      </c>
      <c r="AC909" s="19">
        <v>634272</v>
      </c>
      <c r="AD909" s="19">
        <v>12</v>
      </c>
      <c r="AE909" s="19"/>
      <c r="AF909" s="19"/>
      <c r="AG909" s="19"/>
      <c r="AH909" s="19">
        <v>117396</v>
      </c>
      <c r="AI909" s="19">
        <v>1</v>
      </c>
      <c r="AJ909" s="19"/>
      <c r="AK909" s="19"/>
      <c r="AL909" s="19"/>
      <c r="AM909" s="19"/>
      <c r="AN909" s="19"/>
      <c r="AO909" s="19">
        <v>2.38</v>
      </c>
      <c r="AP909" s="19" t="s">
        <v>1504</v>
      </c>
      <c r="AQ909" s="19" t="s">
        <v>1502</v>
      </c>
      <c r="AR909" s="19" t="s">
        <v>1540</v>
      </c>
      <c r="AS909" s="19" t="s">
        <v>1562</v>
      </c>
      <c r="AT909" s="19" t="s">
        <v>1563</v>
      </c>
      <c r="AU909" s="19" t="s">
        <v>1564</v>
      </c>
      <c r="AV909" s="19" t="s">
        <v>1565</v>
      </c>
      <c r="AW909" s="19">
        <v>2007</v>
      </c>
      <c r="AX909" s="19">
        <v>3</v>
      </c>
      <c r="AY909" s="19" t="s">
        <v>1566</v>
      </c>
      <c r="AZ909" s="19" t="s">
        <v>1567</v>
      </c>
      <c r="BA909" s="19">
        <v>2008</v>
      </c>
      <c r="BB909" t="str">
        <f>VLOOKUP(AC909,CTCwiretagcode!A$2:C$708,3,FALSE)</f>
        <v>SAM</v>
      </c>
      <c r="BC909" t="str">
        <f t="shared" si="29"/>
        <v>NT</v>
      </c>
      <c r="BD909">
        <f t="shared" si="30"/>
        <v>3</v>
      </c>
    </row>
    <row r="910" spans="1:56" x14ac:dyDescent="0.25">
      <c r="A910" s="19" t="s">
        <v>1501</v>
      </c>
      <c r="B910" s="19">
        <v>4.0999999999999996</v>
      </c>
      <c r="C910" s="19">
        <v>20140313</v>
      </c>
      <c r="D910" s="19" t="s">
        <v>41</v>
      </c>
      <c r="E910" s="19" t="s">
        <v>41</v>
      </c>
      <c r="F910" s="19">
        <v>2232934</v>
      </c>
      <c r="G910" s="19">
        <v>1</v>
      </c>
      <c r="H910" s="19">
        <v>2011</v>
      </c>
      <c r="I910" s="19">
        <v>20110822</v>
      </c>
      <c r="J910" s="19" t="s">
        <v>1501</v>
      </c>
      <c r="K910" s="19">
        <v>6</v>
      </c>
      <c r="L910" s="19">
        <v>35</v>
      </c>
      <c r="M910" s="19">
        <v>23</v>
      </c>
      <c r="N910" s="19">
        <v>14</v>
      </c>
      <c r="O910" s="19" t="s">
        <v>1502</v>
      </c>
      <c r="P910" s="19">
        <v>4</v>
      </c>
      <c r="Q910" s="19" t="s">
        <v>1503</v>
      </c>
      <c r="R910" s="19"/>
      <c r="S910" s="19">
        <v>5000</v>
      </c>
      <c r="T910" s="19" t="s">
        <v>45</v>
      </c>
      <c r="U910" s="19"/>
      <c r="V910" s="19"/>
      <c r="W910" s="19"/>
      <c r="X910" s="19">
        <v>780</v>
      </c>
      <c r="Y910" s="19">
        <v>0</v>
      </c>
      <c r="Z910" s="19">
        <v>1</v>
      </c>
      <c r="AA910" s="19" t="s">
        <v>48</v>
      </c>
      <c r="AB910" s="19">
        <v>1</v>
      </c>
      <c r="AC910" s="19">
        <v>634272</v>
      </c>
      <c r="AD910" s="19">
        <v>12</v>
      </c>
      <c r="AE910" s="19"/>
      <c r="AF910" s="19"/>
      <c r="AG910" s="19"/>
      <c r="AH910" s="19">
        <v>117396</v>
      </c>
      <c r="AI910" s="19">
        <v>1</v>
      </c>
      <c r="AJ910" s="19"/>
      <c r="AK910" s="19"/>
      <c r="AL910" s="19"/>
      <c r="AM910" s="19"/>
      <c r="AN910" s="19"/>
      <c r="AO910" s="19">
        <v>2.38</v>
      </c>
      <c r="AP910" s="19" t="s">
        <v>1504</v>
      </c>
      <c r="AQ910" s="19" t="s">
        <v>1502</v>
      </c>
      <c r="AR910" s="19" t="s">
        <v>1540</v>
      </c>
      <c r="AS910" s="19" t="s">
        <v>1562</v>
      </c>
      <c r="AT910" s="19" t="s">
        <v>1563</v>
      </c>
      <c r="AU910" s="19" t="s">
        <v>1564</v>
      </c>
      <c r="AV910" s="19" t="s">
        <v>1565</v>
      </c>
      <c r="AW910" s="19">
        <v>2007</v>
      </c>
      <c r="AX910" s="19">
        <v>3</v>
      </c>
      <c r="AY910" s="19" t="s">
        <v>1566</v>
      </c>
      <c r="AZ910" s="19" t="s">
        <v>1567</v>
      </c>
      <c r="BA910" s="19">
        <v>2008</v>
      </c>
      <c r="BB910" t="str">
        <f>VLOOKUP(AC910,CTCwiretagcode!A$2:C$708,3,FALSE)</f>
        <v>SAM</v>
      </c>
      <c r="BC910" t="str">
        <f t="shared" si="29"/>
        <v>NT</v>
      </c>
      <c r="BD910">
        <f t="shared" si="30"/>
        <v>3</v>
      </c>
    </row>
    <row r="911" spans="1:56" x14ac:dyDescent="0.25">
      <c r="A911" s="19" t="s">
        <v>1501</v>
      </c>
      <c r="B911" s="19">
        <v>4.0999999999999996</v>
      </c>
      <c r="C911" s="19">
        <v>20140313</v>
      </c>
      <c r="D911" s="19" t="s">
        <v>41</v>
      </c>
      <c r="E911" s="19" t="s">
        <v>41</v>
      </c>
      <c r="F911" s="19">
        <v>2232904</v>
      </c>
      <c r="G911" s="19">
        <v>1</v>
      </c>
      <c r="H911" s="19">
        <v>2011</v>
      </c>
      <c r="I911" s="19">
        <v>20110824</v>
      </c>
      <c r="J911" s="19" t="s">
        <v>1501</v>
      </c>
      <c r="K911" s="19">
        <v>6</v>
      </c>
      <c r="L911" s="19">
        <v>35</v>
      </c>
      <c r="M911" s="19">
        <v>23</v>
      </c>
      <c r="N911" s="19">
        <v>17</v>
      </c>
      <c r="O911" s="19" t="s">
        <v>1502</v>
      </c>
      <c r="P911" s="19">
        <v>4</v>
      </c>
      <c r="Q911" s="19" t="s">
        <v>1503</v>
      </c>
      <c r="R911" s="19"/>
      <c r="S911" s="19">
        <v>5000</v>
      </c>
      <c r="T911" s="19" t="s">
        <v>110</v>
      </c>
      <c r="U911" s="19"/>
      <c r="V911" s="19"/>
      <c r="W911" s="19"/>
      <c r="X911" s="19">
        <v>880</v>
      </c>
      <c r="Y911" s="19">
        <v>0</v>
      </c>
      <c r="Z911" s="19">
        <v>1</v>
      </c>
      <c r="AA911" s="19" t="s">
        <v>48</v>
      </c>
      <c r="AB911" s="19">
        <v>1</v>
      </c>
      <c r="AC911" s="19">
        <v>634272</v>
      </c>
      <c r="AD911" s="19">
        <v>12</v>
      </c>
      <c r="AE911" s="19"/>
      <c r="AF911" s="19"/>
      <c r="AG911" s="19"/>
      <c r="AH911" s="19">
        <v>117396</v>
      </c>
      <c r="AI911" s="19">
        <v>1</v>
      </c>
      <c r="AJ911" s="19"/>
      <c r="AK911" s="19"/>
      <c r="AL911" s="19"/>
      <c r="AM911" s="19"/>
      <c r="AN911" s="19"/>
      <c r="AO911" s="19">
        <v>2.38</v>
      </c>
      <c r="AP911" s="19" t="s">
        <v>1504</v>
      </c>
      <c r="AQ911" s="19" t="s">
        <v>1502</v>
      </c>
      <c r="AR911" s="19" t="s">
        <v>1540</v>
      </c>
      <c r="AS911" s="19" t="s">
        <v>1562</v>
      </c>
      <c r="AT911" s="19" t="s">
        <v>1563</v>
      </c>
      <c r="AU911" s="19" t="s">
        <v>1564</v>
      </c>
      <c r="AV911" s="19" t="s">
        <v>1565</v>
      </c>
      <c r="AW911" s="19">
        <v>2007</v>
      </c>
      <c r="AX911" s="19">
        <v>3</v>
      </c>
      <c r="AY911" s="19" t="s">
        <v>1566</v>
      </c>
      <c r="AZ911" s="19" t="s">
        <v>1567</v>
      </c>
      <c r="BA911" s="19">
        <v>2008</v>
      </c>
      <c r="BB911" t="str">
        <f>VLOOKUP(AC911,CTCwiretagcode!A$2:C$708,3,FALSE)</f>
        <v>SAM</v>
      </c>
      <c r="BC911" t="str">
        <f t="shared" si="29"/>
        <v>Tr</v>
      </c>
      <c r="BD911">
        <f t="shared" si="30"/>
        <v>3</v>
      </c>
    </row>
    <row r="912" spans="1:56" x14ac:dyDescent="0.25">
      <c r="A912" s="19" t="s">
        <v>1501</v>
      </c>
      <c r="B912" s="19">
        <v>4.0999999999999996</v>
      </c>
      <c r="C912" s="19">
        <v>20140313</v>
      </c>
      <c r="D912" s="19" t="s">
        <v>41</v>
      </c>
      <c r="E912" s="19" t="s">
        <v>41</v>
      </c>
      <c r="F912" s="19">
        <v>2232575</v>
      </c>
      <c r="G912" s="19">
        <v>1</v>
      </c>
      <c r="H912" s="19">
        <v>2011</v>
      </c>
      <c r="I912" s="19">
        <v>20110825</v>
      </c>
      <c r="J912" s="19" t="s">
        <v>1501</v>
      </c>
      <c r="K912" s="19">
        <v>6</v>
      </c>
      <c r="L912" s="19">
        <v>35</v>
      </c>
      <c r="M912" s="19">
        <v>23</v>
      </c>
      <c r="N912" s="19">
        <v>14</v>
      </c>
      <c r="O912" s="19" t="s">
        <v>1502</v>
      </c>
      <c r="P912" s="19">
        <v>4</v>
      </c>
      <c r="Q912" s="19" t="s">
        <v>1503</v>
      </c>
      <c r="R912" s="19"/>
      <c r="S912" s="19">
        <v>5000</v>
      </c>
      <c r="T912" s="19" t="s">
        <v>110</v>
      </c>
      <c r="U912" s="19"/>
      <c r="V912" s="19"/>
      <c r="W912" s="19"/>
      <c r="X912" s="19">
        <v>850</v>
      </c>
      <c r="Y912" s="19">
        <v>0</v>
      </c>
      <c r="Z912" s="19">
        <v>1</v>
      </c>
      <c r="AA912" s="19" t="s">
        <v>48</v>
      </c>
      <c r="AB912" s="19">
        <v>1</v>
      </c>
      <c r="AC912" s="19">
        <v>634272</v>
      </c>
      <c r="AD912" s="19">
        <v>12</v>
      </c>
      <c r="AE912" s="19"/>
      <c r="AF912" s="19"/>
      <c r="AG912" s="19"/>
      <c r="AH912" s="19">
        <v>117396</v>
      </c>
      <c r="AI912" s="19">
        <v>1</v>
      </c>
      <c r="AJ912" s="19"/>
      <c r="AK912" s="19"/>
      <c r="AL912" s="19"/>
      <c r="AM912" s="19"/>
      <c r="AN912" s="19"/>
      <c r="AO912" s="19">
        <v>2.38</v>
      </c>
      <c r="AP912" s="19" t="s">
        <v>1504</v>
      </c>
      <c r="AQ912" s="19" t="s">
        <v>1502</v>
      </c>
      <c r="AR912" s="19" t="s">
        <v>1540</v>
      </c>
      <c r="AS912" s="19" t="s">
        <v>1562</v>
      </c>
      <c r="AT912" s="19" t="s">
        <v>1563</v>
      </c>
      <c r="AU912" s="19" t="s">
        <v>1564</v>
      </c>
      <c r="AV912" s="19" t="s">
        <v>1565</v>
      </c>
      <c r="AW912" s="19">
        <v>2007</v>
      </c>
      <c r="AX912" s="19">
        <v>3</v>
      </c>
      <c r="AY912" s="19" t="s">
        <v>1566</v>
      </c>
      <c r="AZ912" s="19" t="s">
        <v>1567</v>
      </c>
      <c r="BA912" s="19">
        <v>2008</v>
      </c>
      <c r="BB912" t="str">
        <f>VLOOKUP(AC912,CTCwiretagcode!A$2:C$708,3,FALSE)</f>
        <v>SAM</v>
      </c>
      <c r="BC912" t="str">
        <f t="shared" si="29"/>
        <v>NT</v>
      </c>
      <c r="BD912">
        <f t="shared" si="30"/>
        <v>3</v>
      </c>
    </row>
    <row r="913" spans="1:56" x14ac:dyDescent="0.25">
      <c r="A913" s="19" t="s">
        <v>1501</v>
      </c>
      <c r="B913" s="19">
        <v>4.0999999999999996</v>
      </c>
      <c r="C913" s="19">
        <v>20140313</v>
      </c>
      <c r="D913" s="19" t="s">
        <v>41</v>
      </c>
      <c r="E913" s="19" t="s">
        <v>41</v>
      </c>
      <c r="F913" s="19">
        <v>2252909</v>
      </c>
      <c r="G913" s="19">
        <v>1</v>
      </c>
      <c r="H913" s="19">
        <v>2011</v>
      </c>
      <c r="I913" s="19">
        <v>20110831</v>
      </c>
      <c r="J913" s="19" t="s">
        <v>1501</v>
      </c>
      <c r="K913" s="19">
        <v>6</v>
      </c>
      <c r="L913" s="19">
        <v>36</v>
      </c>
      <c r="M913" s="19">
        <v>23</v>
      </c>
      <c r="N913" s="19">
        <v>17</v>
      </c>
      <c r="O913" s="19" t="s">
        <v>1502</v>
      </c>
      <c r="P913" s="19">
        <v>4</v>
      </c>
      <c r="Q913" s="19" t="s">
        <v>1503</v>
      </c>
      <c r="R913" s="19"/>
      <c r="S913" s="19">
        <v>5000</v>
      </c>
      <c r="T913" s="19" t="s">
        <v>45</v>
      </c>
      <c r="U913" s="19"/>
      <c r="V913" s="19"/>
      <c r="W913" s="19"/>
      <c r="X913" s="19">
        <v>750</v>
      </c>
      <c r="Y913" s="19">
        <v>0</v>
      </c>
      <c r="Z913" s="19">
        <v>1</v>
      </c>
      <c r="AA913" s="19" t="s">
        <v>48</v>
      </c>
      <c r="AB913" s="19">
        <v>1</v>
      </c>
      <c r="AC913" s="19">
        <v>634272</v>
      </c>
      <c r="AD913" s="19">
        <v>12</v>
      </c>
      <c r="AE913" s="19"/>
      <c r="AF913" s="19"/>
      <c r="AG913" s="19"/>
      <c r="AH913" s="19">
        <v>117397</v>
      </c>
      <c r="AI913" s="19">
        <v>1</v>
      </c>
      <c r="AJ913" s="19"/>
      <c r="AK913" s="19"/>
      <c r="AL913" s="19"/>
      <c r="AM913" s="19"/>
      <c r="AN913" s="19"/>
      <c r="AO913" s="19">
        <v>2.8</v>
      </c>
      <c r="AP913" s="19" t="s">
        <v>1504</v>
      </c>
      <c r="AQ913" s="19" t="s">
        <v>1502</v>
      </c>
      <c r="AR913" s="19" t="s">
        <v>1540</v>
      </c>
      <c r="AS913" s="19" t="s">
        <v>1562</v>
      </c>
      <c r="AT913" s="19" t="s">
        <v>1563</v>
      </c>
      <c r="AU913" s="19" t="s">
        <v>1564</v>
      </c>
      <c r="AV913" s="19" t="s">
        <v>1565</v>
      </c>
      <c r="AW913" s="19">
        <v>2007</v>
      </c>
      <c r="AX913" s="19">
        <v>3</v>
      </c>
      <c r="AY913" s="19" t="s">
        <v>1566</v>
      </c>
      <c r="AZ913" s="19" t="s">
        <v>1567</v>
      </c>
      <c r="BA913" s="19">
        <v>2008</v>
      </c>
      <c r="BB913" t="str">
        <f>VLOOKUP(AC913,CTCwiretagcode!A$2:C$708,3,FALSE)</f>
        <v>SAM</v>
      </c>
      <c r="BC913" t="str">
        <f t="shared" si="29"/>
        <v>Tr</v>
      </c>
      <c r="BD913">
        <f t="shared" si="30"/>
        <v>3</v>
      </c>
    </row>
    <row r="914" spans="1:56" x14ac:dyDescent="0.25">
      <c r="A914" s="19" t="s">
        <v>1501</v>
      </c>
      <c r="B914" s="19">
        <v>4.0999999999999996</v>
      </c>
      <c r="C914" s="19">
        <v>20150424</v>
      </c>
      <c r="D914" s="19" t="s">
        <v>41</v>
      </c>
      <c r="E914" s="19" t="s">
        <v>41</v>
      </c>
      <c r="F914" s="19">
        <v>2326145</v>
      </c>
      <c r="G914" s="19">
        <v>1</v>
      </c>
      <c r="H914" s="19">
        <v>2012</v>
      </c>
      <c r="I914" s="19">
        <v>20120904</v>
      </c>
      <c r="J914" s="19" t="s">
        <v>1501</v>
      </c>
      <c r="K914" s="19">
        <v>6</v>
      </c>
      <c r="L914" s="19">
        <v>37</v>
      </c>
      <c r="M914" s="19">
        <v>23</v>
      </c>
      <c r="N914" s="19">
        <v>49</v>
      </c>
      <c r="O914" s="19" t="s">
        <v>1502</v>
      </c>
      <c r="P914" s="19">
        <v>4</v>
      </c>
      <c r="Q914" s="19" t="s">
        <v>1518</v>
      </c>
      <c r="R914" s="19"/>
      <c r="S914" s="19">
        <v>5000</v>
      </c>
      <c r="T914" s="19" t="s">
        <v>110</v>
      </c>
      <c r="U914" s="19"/>
      <c r="V914" s="19"/>
      <c r="W914" s="19"/>
      <c r="X914" s="19">
        <v>830</v>
      </c>
      <c r="Y914" s="19">
        <v>0</v>
      </c>
      <c r="Z914" s="19">
        <v>1</v>
      </c>
      <c r="AA914" s="19" t="s">
        <v>48</v>
      </c>
      <c r="AB914" s="19">
        <v>1</v>
      </c>
      <c r="AC914" s="19">
        <v>634272</v>
      </c>
      <c r="AD914" s="19">
        <v>12</v>
      </c>
      <c r="AE914" s="19"/>
      <c r="AF914" s="19"/>
      <c r="AG914" s="19"/>
      <c r="AH914" s="19">
        <v>121461</v>
      </c>
      <c r="AI914" s="19">
        <v>1</v>
      </c>
      <c r="AJ914" s="19"/>
      <c r="AK914" s="19"/>
      <c r="AL914" s="19"/>
      <c r="AM914" s="19"/>
      <c r="AN914" s="19"/>
      <c r="AO914" s="19">
        <v>2.92</v>
      </c>
      <c r="AP914" s="19" t="s">
        <v>1519</v>
      </c>
      <c r="AQ914" s="19" t="s">
        <v>1502</v>
      </c>
      <c r="AR914" s="19" t="s">
        <v>1540</v>
      </c>
      <c r="AS914" s="19" t="s">
        <v>1562</v>
      </c>
      <c r="AT914" s="19" t="s">
        <v>1563</v>
      </c>
      <c r="AU914" s="19" t="s">
        <v>1564</v>
      </c>
      <c r="AV914" s="19" t="s">
        <v>1565</v>
      </c>
      <c r="AW914" s="19">
        <v>2007</v>
      </c>
      <c r="AX914" s="19">
        <v>3</v>
      </c>
      <c r="AY914" s="19" t="s">
        <v>1566</v>
      </c>
      <c r="AZ914" s="19" t="s">
        <v>1567</v>
      </c>
      <c r="BA914" s="19">
        <v>2008</v>
      </c>
      <c r="BB914" t="str">
        <f>VLOOKUP(AC914,CTCwiretagcode!A$2:C$708,3,FALSE)</f>
        <v>SAM</v>
      </c>
      <c r="BC914" t="str">
        <f t="shared" si="29"/>
        <v>mix</v>
      </c>
      <c r="BD914">
        <f t="shared" si="30"/>
        <v>3</v>
      </c>
    </row>
    <row r="915" spans="1:56" x14ac:dyDescent="0.25">
      <c r="A915" s="19" t="s">
        <v>1501</v>
      </c>
      <c r="B915" s="19">
        <v>4.0999999999999996</v>
      </c>
      <c r="C915" s="19">
        <v>20140306</v>
      </c>
      <c r="D915" s="19" t="s">
        <v>41</v>
      </c>
      <c r="E915" s="19" t="s">
        <v>41</v>
      </c>
      <c r="F915" s="19">
        <v>2137732</v>
      </c>
      <c r="G915" s="19">
        <v>1</v>
      </c>
      <c r="H915" s="19">
        <v>2010</v>
      </c>
      <c r="I915" s="19">
        <v>20100820</v>
      </c>
      <c r="J915" s="19" t="s">
        <v>1501</v>
      </c>
      <c r="K915" s="19">
        <v>6</v>
      </c>
      <c r="L915" s="19">
        <v>34</v>
      </c>
      <c r="M915" s="19">
        <v>23</v>
      </c>
      <c r="N915" s="19">
        <v>17</v>
      </c>
      <c r="O915" s="19" t="s">
        <v>1502</v>
      </c>
      <c r="P915" s="19">
        <v>5</v>
      </c>
      <c r="Q915" s="19" t="s">
        <v>1503</v>
      </c>
      <c r="R915" s="19"/>
      <c r="S915" s="19">
        <v>5000</v>
      </c>
      <c r="T915" s="19" t="s">
        <v>45</v>
      </c>
      <c r="U915" s="19"/>
      <c r="V915" s="19"/>
      <c r="W915" s="19"/>
      <c r="X915" s="19">
        <v>760</v>
      </c>
      <c r="Y915" s="19">
        <v>0</v>
      </c>
      <c r="Z915" s="19">
        <v>1</v>
      </c>
      <c r="AA915" s="19" t="s">
        <v>48</v>
      </c>
      <c r="AB915" s="19">
        <v>1</v>
      </c>
      <c r="AC915" s="19">
        <v>634274</v>
      </c>
      <c r="AD915" s="19">
        <v>12</v>
      </c>
      <c r="AE915" s="19"/>
      <c r="AF915" s="19"/>
      <c r="AG915" s="19"/>
      <c r="AH915" s="19">
        <v>112775</v>
      </c>
      <c r="AI915" s="19">
        <v>1</v>
      </c>
      <c r="AJ915" s="19"/>
      <c r="AK915" s="19"/>
      <c r="AL915" s="19"/>
      <c r="AM915" s="19"/>
      <c r="AN915" s="19"/>
      <c r="AO915" s="19">
        <v>1.77</v>
      </c>
      <c r="AP915" s="19" t="s">
        <v>1504</v>
      </c>
      <c r="AQ915" s="19" t="s">
        <v>1502</v>
      </c>
      <c r="AR915" s="19" t="s">
        <v>1540</v>
      </c>
      <c r="AS915" s="19" t="s">
        <v>1562</v>
      </c>
      <c r="AT915" s="19" t="s">
        <v>1582</v>
      </c>
      <c r="AU915" s="19" t="s">
        <v>1583</v>
      </c>
      <c r="AV915" s="19" t="s">
        <v>1584</v>
      </c>
      <c r="AW915" s="19">
        <v>2007</v>
      </c>
      <c r="AX915" s="19">
        <v>1</v>
      </c>
      <c r="AY915" s="19" t="s">
        <v>1585</v>
      </c>
      <c r="AZ915" s="19" t="s">
        <v>1586</v>
      </c>
      <c r="BA915" s="19">
        <v>2008</v>
      </c>
      <c r="BB915" t="str">
        <f>VLOOKUP(AC915,CTCwiretagcode!A$2:C$708,3,FALSE)</f>
        <v>NSF</v>
      </c>
      <c r="BC915" t="str">
        <f t="shared" si="29"/>
        <v>Tr</v>
      </c>
      <c r="BD915">
        <f t="shared" si="30"/>
        <v>3</v>
      </c>
    </row>
    <row r="916" spans="1:56" x14ac:dyDescent="0.25">
      <c r="A916" s="19" t="s">
        <v>1501</v>
      </c>
      <c r="B916" s="19">
        <v>4.0999999999999996</v>
      </c>
      <c r="C916" s="19">
        <v>20140306</v>
      </c>
      <c r="D916" s="19" t="s">
        <v>41</v>
      </c>
      <c r="E916" s="19" t="s">
        <v>41</v>
      </c>
      <c r="F916" s="19">
        <v>2165342</v>
      </c>
      <c r="G916" s="19">
        <v>1</v>
      </c>
      <c r="H916" s="19">
        <v>2010</v>
      </c>
      <c r="I916" s="19">
        <v>20100914</v>
      </c>
      <c r="J916" s="19" t="s">
        <v>1501</v>
      </c>
      <c r="K916" s="19">
        <v>6</v>
      </c>
      <c r="L916" s="19">
        <v>38</v>
      </c>
      <c r="M916" s="19">
        <v>23</v>
      </c>
      <c r="N916" s="19">
        <v>19</v>
      </c>
      <c r="O916" s="19" t="s">
        <v>1502</v>
      </c>
      <c r="P916" s="19">
        <v>5</v>
      </c>
      <c r="Q916" s="19" t="s">
        <v>1503</v>
      </c>
      <c r="R916" s="19"/>
      <c r="S916" s="19">
        <v>5000</v>
      </c>
      <c r="T916" s="19" t="s">
        <v>45</v>
      </c>
      <c r="U916" s="19"/>
      <c r="V916" s="19"/>
      <c r="W916" s="19"/>
      <c r="X916" s="19">
        <v>580</v>
      </c>
      <c r="Y916" s="19">
        <v>0</v>
      </c>
      <c r="Z916" s="19">
        <v>1</v>
      </c>
      <c r="AA916" s="19" t="s">
        <v>48</v>
      </c>
      <c r="AB916" s="19">
        <v>1</v>
      </c>
      <c r="AC916" s="19">
        <v>634296</v>
      </c>
      <c r="AD916" s="19">
        <v>12</v>
      </c>
      <c r="AE916" s="19"/>
      <c r="AF916" s="19"/>
      <c r="AG916" s="19"/>
      <c r="AH916" s="19">
        <v>112779</v>
      </c>
      <c r="AI916" s="19">
        <v>1</v>
      </c>
      <c r="AJ916" s="19"/>
      <c r="AK916" s="19"/>
      <c r="AL916" s="19"/>
      <c r="AM916" s="19"/>
      <c r="AN916" s="19"/>
      <c r="AO916" s="19">
        <v>2.95</v>
      </c>
      <c r="AP916" s="19" t="s">
        <v>1504</v>
      </c>
      <c r="AQ916" s="19" t="s">
        <v>1502</v>
      </c>
      <c r="AR916" s="19" t="s">
        <v>1540</v>
      </c>
      <c r="AS916" s="19" t="s">
        <v>1547</v>
      </c>
      <c r="AT916" s="19" t="s">
        <v>1548</v>
      </c>
      <c r="AU916" s="19" t="s">
        <v>1587</v>
      </c>
      <c r="AV916" s="19" t="s">
        <v>1550</v>
      </c>
      <c r="AW916" s="19">
        <v>2007</v>
      </c>
      <c r="AX916" s="19">
        <v>2</v>
      </c>
      <c r="AY916" s="19" t="s">
        <v>1588</v>
      </c>
      <c r="AZ916" s="19" t="s">
        <v>1552</v>
      </c>
      <c r="BA916" s="19">
        <v>2009</v>
      </c>
      <c r="BB916" t="str">
        <f>VLOOKUP(AC916,CTCwiretagcode!A$2:C$708,3,FALSE)</f>
        <v>SNY</v>
      </c>
      <c r="BC916" t="str">
        <f t="shared" si="29"/>
        <v>NT</v>
      </c>
      <c r="BD916">
        <f t="shared" si="30"/>
        <v>3</v>
      </c>
    </row>
    <row r="917" spans="1:56" x14ac:dyDescent="0.25">
      <c r="A917" s="19" t="s">
        <v>1501</v>
      </c>
      <c r="B917" s="19">
        <v>4.0999999999999996</v>
      </c>
      <c r="C917" s="19">
        <v>20140306</v>
      </c>
      <c r="D917" s="19" t="s">
        <v>41</v>
      </c>
      <c r="E917" s="19" t="s">
        <v>41</v>
      </c>
      <c r="F917" s="19">
        <v>2165711</v>
      </c>
      <c r="G917" s="19">
        <v>1</v>
      </c>
      <c r="H917" s="19">
        <v>2010</v>
      </c>
      <c r="I917" s="19">
        <v>20100922</v>
      </c>
      <c r="J917" s="19" t="s">
        <v>1501</v>
      </c>
      <c r="K917" s="19">
        <v>6</v>
      </c>
      <c r="L917" s="19">
        <v>39</v>
      </c>
      <c r="M917" s="19">
        <v>23</v>
      </c>
      <c r="N917" s="19">
        <v>19</v>
      </c>
      <c r="O917" s="19" t="s">
        <v>1502</v>
      </c>
      <c r="P917" s="19">
        <v>5</v>
      </c>
      <c r="Q917" s="19" t="s">
        <v>1503</v>
      </c>
      <c r="R917" s="19"/>
      <c r="S917" s="19">
        <v>5000</v>
      </c>
      <c r="T917" s="19" t="s">
        <v>45</v>
      </c>
      <c r="U917" s="19"/>
      <c r="V917" s="19"/>
      <c r="W917" s="19"/>
      <c r="X917" s="19">
        <v>730</v>
      </c>
      <c r="Y917" s="19">
        <v>0</v>
      </c>
      <c r="Z917" s="19">
        <v>1</v>
      </c>
      <c r="AA917" s="19" t="s">
        <v>48</v>
      </c>
      <c r="AB917" s="19">
        <v>1</v>
      </c>
      <c r="AC917" s="19">
        <v>634385</v>
      </c>
      <c r="AD917" s="19">
        <v>12</v>
      </c>
      <c r="AE917" s="19"/>
      <c r="AF917" s="19"/>
      <c r="AG917" s="19"/>
      <c r="AH917" s="19">
        <v>112780</v>
      </c>
      <c r="AI917" s="19">
        <v>1</v>
      </c>
      <c r="AJ917" s="19"/>
      <c r="AK917" s="19"/>
      <c r="AL917" s="19"/>
      <c r="AM917" s="19"/>
      <c r="AN917" s="19"/>
      <c r="AO917" s="19">
        <v>3.2</v>
      </c>
      <c r="AP917" s="19" t="s">
        <v>1504</v>
      </c>
      <c r="AQ917" s="19" t="s">
        <v>1502</v>
      </c>
      <c r="AR917" s="19" t="s">
        <v>1540</v>
      </c>
      <c r="AS917" s="19" t="s">
        <v>1589</v>
      </c>
      <c r="AT917" s="19" t="s">
        <v>1590</v>
      </c>
      <c r="AU917" s="19" t="s">
        <v>1591</v>
      </c>
      <c r="AV917" s="19" t="s">
        <v>1592</v>
      </c>
      <c r="AW917" s="19">
        <v>2008</v>
      </c>
      <c r="AX917" s="19">
        <v>3</v>
      </c>
      <c r="AY917" s="19" t="s">
        <v>1593</v>
      </c>
      <c r="AZ917" s="19" t="s">
        <v>1594</v>
      </c>
      <c r="BA917" s="19">
        <v>2009</v>
      </c>
      <c r="BB917" t="str">
        <f>VLOOKUP(AC917,CTCwiretagcode!A$2:C$708,3,FALSE)</f>
        <v>LCW</v>
      </c>
      <c r="BC917" t="str">
        <f t="shared" si="29"/>
        <v>NT</v>
      </c>
      <c r="BD917">
        <f t="shared" si="30"/>
        <v>3</v>
      </c>
    </row>
    <row r="918" spans="1:56" x14ac:dyDescent="0.25">
      <c r="A918" s="19" t="s">
        <v>1501</v>
      </c>
      <c r="B918" s="19">
        <v>4.0999999999999996</v>
      </c>
      <c r="C918" s="19">
        <v>20150424</v>
      </c>
      <c r="D918" s="19" t="s">
        <v>41</v>
      </c>
      <c r="E918" s="19" t="s">
        <v>41</v>
      </c>
      <c r="F918" s="19">
        <v>2351770</v>
      </c>
      <c r="G918" s="19">
        <v>1</v>
      </c>
      <c r="H918" s="19">
        <v>2012</v>
      </c>
      <c r="I918" s="19">
        <v>20120821</v>
      </c>
      <c r="J918" s="19" t="s">
        <v>1501</v>
      </c>
      <c r="K918" s="19">
        <v>6</v>
      </c>
      <c r="L918" s="19">
        <v>35</v>
      </c>
      <c r="M918" s="19">
        <v>23</v>
      </c>
      <c r="N918" s="19">
        <v>14</v>
      </c>
      <c r="O918" s="19" t="s">
        <v>1502</v>
      </c>
      <c r="P918" s="19">
        <v>4</v>
      </c>
      <c r="Q918" s="19" t="s">
        <v>1518</v>
      </c>
      <c r="R918" s="19"/>
      <c r="S918" s="19">
        <v>5000</v>
      </c>
      <c r="T918" s="19" t="s">
        <v>45</v>
      </c>
      <c r="U918" s="19"/>
      <c r="V918" s="19"/>
      <c r="W918" s="19"/>
      <c r="X918" s="19">
        <v>790</v>
      </c>
      <c r="Y918" s="19">
        <v>0</v>
      </c>
      <c r="Z918" s="19">
        <v>1</v>
      </c>
      <c r="AA918" s="19" t="s">
        <v>48</v>
      </c>
      <c r="AB918" s="19">
        <v>1</v>
      </c>
      <c r="AC918" s="19">
        <v>634395</v>
      </c>
      <c r="AD918" s="19">
        <v>12</v>
      </c>
      <c r="AE918" s="19"/>
      <c r="AF918" s="19"/>
      <c r="AG918" s="19"/>
      <c r="AH918" s="19">
        <v>121459</v>
      </c>
      <c r="AI918" s="19">
        <v>1</v>
      </c>
      <c r="AJ918" s="19"/>
      <c r="AK918" s="19"/>
      <c r="AL918" s="19"/>
      <c r="AM918" s="19"/>
      <c r="AN918" s="19"/>
      <c r="AO918" s="19">
        <v>2.15</v>
      </c>
      <c r="AP918" s="19" t="s">
        <v>1519</v>
      </c>
      <c r="AQ918" s="19" t="s">
        <v>1502</v>
      </c>
      <c r="AR918" s="19" t="s">
        <v>1540</v>
      </c>
      <c r="AS918" s="19" t="s">
        <v>1541</v>
      </c>
      <c r="AT918" s="19" t="s">
        <v>1561</v>
      </c>
      <c r="AU918" s="19" t="s">
        <v>1543</v>
      </c>
      <c r="AV918" s="19" t="s">
        <v>1544</v>
      </c>
      <c r="AW918" s="19">
        <v>2008</v>
      </c>
      <c r="AX918" s="19">
        <v>1</v>
      </c>
      <c r="AY918" s="19" t="s">
        <v>1545</v>
      </c>
      <c r="AZ918" s="19" t="s">
        <v>1546</v>
      </c>
      <c r="BA918" s="19">
        <v>2009</v>
      </c>
      <c r="BB918" t="str">
        <f>VLOOKUP(AC918,CTCwiretagcode!A$2:C$708,3,FALSE)</f>
        <v>SKF</v>
      </c>
      <c r="BC918" t="str">
        <f t="shared" si="29"/>
        <v>NT</v>
      </c>
      <c r="BD918">
        <f t="shared" si="30"/>
        <v>3</v>
      </c>
    </row>
    <row r="919" spans="1:56" x14ac:dyDescent="0.25">
      <c r="A919" s="19" t="s">
        <v>1501</v>
      </c>
      <c r="B919" s="19">
        <v>4.0999999999999996</v>
      </c>
      <c r="C919" s="19">
        <v>20130329</v>
      </c>
      <c r="D919" s="19" t="s">
        <v>41</v>
      </c>
      <c r="E919" s="19" t="s">
        <v>41</v>
      </c>
      <c r="F919" s="19">
        <v>2065281</v>
      </c>
      <c r="G919" s="19">
        <v>1</v>
      </c>
      <c r="H919" s="19">
        <v>2009</v>
      </c>
      <c r="I919" s="19">
        <v>20090908</v>
      </c>
      <c r="J919" s="19" t="s">
        <v>1501</v>
      </c>
      <c r="K919" s="19">
        <v>6</v>
      </c>
      <c r="L919" s="19">
        <v>37</v>
      </c>
      <c r="M919" s="19">
        <v>23</v>
      </c>
      <c r="N919" s="19">
        <v>17</v>
      </c>
      <c r="O919" s="19" t="s">
        <v>1502</v>
      </c>
      <c r="P919" s="19">
        <v>5</v>
      </c>
      <c r="Q919" s="19" t="s">
        <v>1503</v>
      </c>
      <c r="R919" s="19"/>
      <c r="S919" s="19">
        <v>5000</v>
      </c>
      <c r="T919" s="19" t="s">
        <v>45</v>
      </c>
      <c r="U919" s="19"/>
      <c r="V919" s="19"/>
      <c r="W919" s="19"/>
      <c r="X919" s="19">
        <v>620</v>
      </c>
      <c r="Y919" s="19">
        <v>0</v>
      </c>
      <c r="Z919" s="19">
        <v>1</v>
      </c>
      <c r="AA919" s="19" t="s">
        <v>48</v>
      </c>
      <c r="AB919" s="19">
        <v>1</v>
      </c>
      <c r="AC919" s="19">
        <v>634583</v>
      </c>
      <c r="AD919" s="19">
        <v>12</v>
      </c>
      <c r="AE919" s="19"/>
      <c r="AF919" s="19"/>
      <c r="AG919" s="19"/>
      <c r="AH919" s="19">
        <v>108877</v>
      </c>
      <c r="AI919" s="19">
        <v>1</v>
      </c>
      <c r="AJ919" s="19"/>
      <c r="AK919" s="19"/>
      <c r="AL919" s="19"/>
      <c r="AM919" s="19"/>
      <c r="AN919" s="19"/>
      <c r="AO919" s="19">
        <v>2.17</v>
      </c>
      <c r="AP919" s="19" t="s">
        <v>1504</v>
      </c>
      <c r="AQ919" s="19" t="s">
        <v>1502</v>
      </c>
      <c r="AR919" s="19" t="s">
        <v>1540</v>
      </c>
      <c r="AS919" s="19" t="s">
        <v>1562</v>
      </c>
      <c r="AT919" s="19" t="s">
        <v>1579</v>
      </c>
      <c r="AU919" s="19" t="s">
        <v>1580</v>
      </c>
      <c r="AV919" s="19" t="s">
        <v>1565</v>
      </c>
      <c r="AW919" s="19">
        <v>2007</v>
      </c>
      <c r="AX919" s="19">
        <v>3</v>
      </c>
      <c r="AY919" s="19" t="s">
        <v>1581</v>
      </c>
      <c r="AZ919" s="19" t="s">
        <v>1567</v>
      </c>
      <c r="BA919" s="19">
        <v>2008</v>
      </c>
      <c r="BB919" t="str">
        <f>VLOOKUP(AC919,CTCwiretagcode!A$2:C$708,3,FALSE)</f>
        <v>GLH</v>
      </c>
      <c r="BC919" t="str">
        <f t="shared" si="29"/>
        <v>Tr</v>
      </c>
      <c r="BD919">
        <f t="shared" si="30"/>
        <v>3</v>
      </c>
    </row>
    <row r="920" spans="1:56" x14ac:dyDescent="0.25">
      <c r="A920" s="19" t="s">
        <v>1501</v>
      </c>
      <c r="B920" s="19">
        <v>4.0999999999999996</v>
      </c>
      <c r="C920" s="19">
        <v>20140306</v>
      </c>
      <c r="D920" s="19" t="s">
        <v>41</v>
      </c>
      <c r="E920" s="19" t="s">
        <v>41</v>
      </c>
      <c r="F920" s="19">
        <v>2165919</v>
      </c>
      <c r="G920" s="19">
        <v>1</v>
      </c>
      <c r="H920" s="19">
        <v>2010</v>
      </c>
      <c r="I920" s="19">
        <v>20100902</v>
      </c>
      <c r="J920" s="19" t="s">
        <v>1501</v>
      </c>
      <c r="K920" s="19">
        <v>6</v>
      </c>
      <c r="L920" s="19">
        <v>36</v>
      </c>
      <c r="M920" s="19">
        <v>23</v>
      </c>
      <c r="N920" s="19">
        <v>17</v>
      </c>
      <c r="O920" s="19" t="s">
        <v>1502</v>
      </c>
      <c r="P920" s="19">
        <v>5</v>
      </c>
      <c r="Q920" s="19" t="s">
        <v>1503</v>
      </c>
      <c r="R920" s="19"/>
      <c r="S920" s="19">
        <v>5000</v>
      </c>
      <c r="T920" s="19" t="s">
        <v>45</v>
      </c>
      <c r="U920" s="19"/>
      <c r="V920" s="19"/>
      <c r="W920" s="19"/>
      <c r="X920" s="19">
        <v>720</v>
      </c>
      <c r="Y920" s="19">
        <v>0</v>
      </c>
      <c r="Z920" s="19">
        <v>1</v>
      </c>
      <c r="AA920" s="19" t="s">
        <v>48</v>
      </c>
      <c r="AB920" s="19">
        <v>1</v>
      </c>
      <c r="AC920" s="19">
        <v>634583</v>
      </c>
      <c r="AD920" s="19">
        <v>12</v>
      </c>
      <c r="AE920" s="19"/>
      <c r="AF920" s="19"/>
      <c r="AG920" s="19"/>
      <c r="AH920" s="19">
        <v>112777</v>
      </c>
      <c r="AI920" s="19">
        <v>1</v>
      </c>
      <c r="AJ920" s="19"/>
      <c r="AK920" s="19"/>
      <c r="AL920" s="19"/>
      <c r="AM920" s="19"/>
      <c r="AN920" s="19"/>
      <c r="AO920" s="19">
        <v>3</v>
      </c>
      <c r="AP920" s="19" t="s">
        <v>1504</v>
      </c>
      <c r="AQ920" s="19" t="s">
        <v>1502</v>
      </c>
      <c r="AR920" s="19" t="s">
        <v>1540</v>
      </c>
      <c r="AS920" s="19" t="s">
        <v>1562</v>
      </c>
      <c r="AT920" s="19" t="s">
        <v>1579</v>
      </c>
      <c r="AU920" s="19" t="s">
        <v>1580</v>
      </c>
      <c r="AV920" s="19" t="s">
        <v>1565</v>
      </c>
      <c r="AW920" s="19">
        <v>2007</v>
      </c>
      <c r="AX920" s="19">
        <v>3</v>
      </c>
      <c r="AY920" s="19" t="s">
        <v>1581</v>
      </c>
      <c r="AZ920" s="19" t="s">
        <v>1567</v>
      </c>
      <c r="BA920" s="19">
        <v>2008</v>
      </c>
      <c r="BB920" t="str">
        <f>VLOOKUP(AC920,CTCwiretagcode!A$2:C$708,3,FALSE)</f>
        <v>GLH</v>
      </c>
      <c r="BC920" t="str">
        <f t="shared" si="29"/>
        <v>Tr</v>
      </c>
      <c r="BD920">
        <f t="shared" si="30"/>
        <v>3</v>
      </c>
    </row>
    <row r="921" spans="1:56" x14ac:dyDescent="0.25">
      <c r="A921" s="19" t="s">
        <v>1501</v>
      </c>
      <c r="B921" s="19">
        <v>4.0999999999999996</v>
      </c>
      <c r="C921" s="19">
        <v>20140306</v>
      </c>
      <c r="D921" s="19" t="s">
        <v>41</v>
      </c>
      <c r="E921" s="19" t="s">
        <v>41</v>
      </c>
      <c r="F921" s="19">
        <v>2165921</v>
      </c>
      <c r="G921" s="19">
        <v>1</v>
      </c>
      <c r="H921" s="19">
        <v>2010</v>
      </c>
      <c r="I921" s="19">
        <v>20100902</v>
      </c>
      <c r="J921" s="19" t="s">
        <v>1501</v>
      </c>
      <c r="K921" s="19">
        <v>6</v>
      </c>
      <c r="L921" s="19">
        <v>36</v>
      </c>
      <c r="M921" s="19">
        <v>23</v>
      </c>
      <c r="N921" s="19">
        <v>17</v>
      </c>
      <c r="O921" s="19" t="s">
        <v>1502</v>
      </c>
      <c r="P921" s="19">
        <v>5</v>
      </c>
      <c r="Q921" s="19" t="s">
        <v>1503</v>
      </c>
      <c r="R921" s="19"/>
      <c r="S921" s="19">
        <v>5000</v>
      </c>
      <c r="T921" s="19" t="s">
        <v>45</v>
      </c>
      <c r="U921" s="19"/>
      <c r="V921" s="19"/>
      <c r="W921" s="19"/>
      <c r="X921" s="19">
        <v>760</v>
      </c>
      <c r="Y921" s="19">
        <v>0</v>
      </c>
      <c r="Z921" s="19">
        <v>1</v>
      </c>
      <c r="AA921" s="19" t="s">
        <v>48</v>
      </c>
      <c r="AB921" s="19">
        <v>1</v>
      </c>
      <c r="AC921" s="19">
        <v>634583</v>
      </c>
      <c r="AD921" s="19">
        <v>12</v>
      </c>
      <c r="AE921" s="19"/>
      <c r="AF921" s="19"/>
      <c r="AG921" s="19"/>
      <c r="AH921" s="19">
        <v>112777</v>
      </c>
      <c r="AI921" s="19">
        <v>1</v>
      </c>
      <c r="AJ921" s="19"/>
      <c r="AK921" s="19"/>
      <c r="AL921" s="19"/>
      <c r="AM921" s="19"/>
      <c r="AN921" s="19"/>
      <c r="AO921" s="19">
        <v>3</v>
      </c>
      <c r="AP921" s="19" t="s">
        <v>1504</v>
      </c>
      <c r="AQ921" s="19" t="s">
        <v>1502</v>
      </c>
      <c r="AR921" s="19" t="s">
        <v>1540</v>
      </c>
      <c r="AS921" s="19" t="s">
        <v>1562</v>
      </c>
      <c r="AT921" s="19" t="s">
        <v>1579</v>
      </c>
      <c r="AU921" s="19" t="s">
        <v>1580</v>
      </c>
      <c r="AV921" s="19" t="s">
        <v>1565</v>
      </c>
      <c r="AW921" s="19">
        <v>2007</v>
      </c>
      <c r="AX921" s="19">
        <v>3</v>
      </c>
      <c r="AY921" s="19" t="s">
        <v>1581</v>
      </c>
      <c r="AZ921" s="19" t="s">
        <v>1567</v>
      </c>
      <c r="BA921" s="19">
        <v>2008</v>
      </c>
      <c r="BB921" t="str">
        <f>VLOOKUP(AC921,CTCwiretagcode!A$2:C$708,3,FALSE)</f>
        <v>GLH</v>
      </c>
      <c r="BC921" t="str">
        <f t="shared" si="29"/>
        <v>Tr</v>
      </c>
      <c r="BD921">
        <f t="shared" si="30"/>
        <v>3</v>
      </c>
    </row>
    <row r="922" spans="1:56" x14ac:dyDescent="0.25">
      <c r="A922" s="19" t="s">
        <v>1501</v>
      </c>
      <c r="B922" s="19">
        <v>4.0999999999999996</v>
      </c>
      <c r="C922" s="19">
        <v>20140306</v>
      </c>
      <c r="D922" s="19" t="s">
        <v>41</v>
      </c>
      <c r="E922" s="19" t="s">
        <v>41</v>
      </c>
      <c r="F922" s="19">
        <v>2165979</v>
      </c>
      <c r="G922" s="19">
        <v>1</v>
      </c>
      <c r="H922" s="19">
        <v>2010</v>
      </c>
      <c r="I922" s="19">
        <v>20100903</v>
      </c>
      <c r="J922" s="19" t="s">
        <v>1501</v>
      </c>
      <c r="K922" s="19">
        <v>6</v>
      </c>
      <c r="L922" s="19">
        <v>36</v>
      </c>
      <c r="M922" s="19">
        <v>23</v>
      </c>
      <c r="N922" s="19">
        <v>17</v>
      </c>
      <c r="O922" s="19" t="s">
        <v>1502</v>
      </c>
      <c r="P922" s="19">
        <v>5</v>
      </c>
      <c r="Q922" s="19" t="s">
        <v>1503</v>
      </c>
      <c r="R922" s="19"/>
      <c r="S922" s="19">
        <v>5000</v>
      </c>
      <c r="T922" s="19" t="s">
        <v>110</v>
      </c>
      <c r="U922" s="19"/>
      <c r="V922" s="19"/>
      <c r="W922" s="19"/>
      <c r="X922" s="19">
        <v>730</v>
      </c>
      <c r="Y922" s="19">
        <v>0</v>
      </c>
      <c r="Z922" s="19">
        <v>1</v>
      </c>
      <c r="AA922" s="19" t="s">
        <v>48</v>
      </c>
      <c r="AB922" s="19">
        <v>1</v>
      </c>
      <c r="AC922" s="19">
        <v>634583</v>
      </c>
      <c r="AD922" s="19">
        <v>12</v>
      </c>
      <c r="AE922" s="19"/>
      <c r="AF922" s="19"/>
      <c r="AG922" s="19"/>
      <c r="AH922" s="19">
        <v>112777</v>
      </c>
      <c r="AI922" s="19">
        <v>1</v>
      </c>
      <c r="AJ922" s="19"/>
      <c r="AK922" s="19"/>
      <c r="AL922" s="19"/>
      <c r="AM922" s="19"/>
      <c r="AN922" s="19"/>
      <c r="AO922" s="19">
        <v>3</v>
      </c>
      <c r="AP922" s="19" t="s">
        <v>1504</v>
      </c>
      <c r="AQ922" s="19" t="s">
        <v>1502</v>
      </c>
      <c r="AR922" s="19" t="s">
        <v>1540</v>
      </c>
      <c r="AS922" s="19" t="s">
        <v>1562</v>
      </c>
      <c r="AT922" s="19" t="s">
        <v>1579</v>
      </c>
      <c r="AU922" s="19" t="s">
        <v>1580</v>
      </c>
      <c r="AV922" s="19" t="s">
        <v>1565</v>
      </c>
      <c r="AW922" s="19">
        <v>2007</v>
      </c>
      <c r="AX922" s="19">
        <v>3</v>
      </c>
      <c r="AY922" s="19" t="s">
        <v>1581</v>
      </c>
      <c r="AZ922" s="19" t="s">
        <v>1567</v>
      </c>
      <c r="BA922" s="19">
        <v>2008</v>
      </c>
      <c r="BB922" t="str">
        <f>VLOOKUP(AC922,CTCwiretagcode!A$2:C$708,3,FALSE)</f>
        <v>GLH</v>
      </c>
      <c r="BC922" t="str">
        <f t="shared" si="29"/>
        <v>Tr</v>
      </c>
      <c r="BD922">
        <f t="shared" si="30"/>
        <v>3</v>
      </c>
    </row>
    <row r="923" spans="1:56" x14ac:dyDescent="0.25">
      <c r="A923" s="19" t="s">
        <v>1501</v>
      </c>
      <c r="B923" s="19">
        <v>4.0999999999999996</v>
      </c>
      <c r="C923" s="19">
        <v>20140306</v>
      </c>
      <c r="D923" s="19" t="s">
        <v>41</v>
      </c>
      <c r="E923" s="19" t="s">
        <v>41</v>
      </c>
      <c r="F923" s="19">
        <v>2165994</v>
      </c>
      <c r="G923" s="19">
        <v>1</v>
      </c>
      <c r="H923" s="19">
        <v>2010</v>
      </c>
      <c r="I923" s="19">
        <v>20100903</v>
      </c>
      <c r="J923" s="19" t="s">
        <v>1501</v>
      </c>
      <c r="K923" s="19">
        <v>6</v>
      </c>
      <c r="L923" s="19">
        <v>36</v>
      </c>
      <c r="M923" s="19">
        <v>23</v>
      </c>
      <c r="N923" s="19">
        <v>17</v>
      </c>
      <c r="O923" s="19" t="s">
        <v>1502</v>
      </c>
      <c r="P923" s="19">
        <v>5</v>
      </c>
      <c r="Q923" s="19" t="s">
        <v>1503</v>
      </c>
      <c r="R923" s="19"/>
      <c r="S923" s="19">
        <v>5000</v>
      </c>
      <c r="T923" s="19" t="s">
        <v>45</v>
      </c>
      <c r="U923" s="19"/>
      <c r="V923" s="19"/>
      <c r="W923" s="19"/>
      <c r="X923" s="19">
        <v>760</v>
      </c>
      <c r="Y923" s="19">
        <v>0</v>
      </c>
      <c r="Z923" s="19">
        <v>1</v>
      </c>
      <c r="AA923" s="19" t="s">
        <v>48</v>
      </c>
      <c r="AB923" s="19">
        <v>1</v>
      </c>
      <c r="AC923" s="19">
        <v>634583</v>
      </c>
      <c r="AD923" s="19">
        <v>12</v>
      </c>
      <c r="AE923" s="19"/>
      <c r="AF923" s="19"/>
      <c r="AG923" s="19"/>
      <c r="AH923" s="19">
        <v>112777</v>
      </c>
      <c r="AI923" s="19">
        <v>1</v>
      </c>
      <c r="AJ923" s="19"/>
      <c r="AK923" s="19"/>
      <c r="AL923" s="19"/>
      <c r="AM923" s="19"/>
      <c r="AN923" s="19"/>
      <c r="AO923" s="19">
        <v>3</v>
      </c>
      <c r="AP923" s="19" t="s">
        <v>1504</v>
      </c>
      <c r="AQ923" s="19" t="s">
        <v>1502</v>
      </c>
      <c r="AR923" s="19" t="s">
        <v>1540</v>
      </c>
      <c r="AS923" s="19" t="s">
        <v>1562</v>
      </c>
      <c r="AT923" s="19" t="s">
        <v>1579</v>
      </c>
      <c r="AU923" s="19" t="s">
        <v>1580</v>
      </c>
      <c r="AV923" s="19" t="s">
        <v>1565</v>
      </c>
      <c r="AW923" s="19">
        <v>2007</v>
      </c>
      <c r="AX923" s="19">
        <v>3</v>
      </c>
      <c r="AY923" s="19" t="s">
        <v>1581</v>
      </c>
      <c r="AZ923" s="19" t="s">
        <v>1567</v>
      </c>
      <c r="BA923" s="19">
        <v>2008</v>
      </c>
      <c r="BB923" t="str">
        <f>VLOOKUP(AC923,CTCwiretagcode!A$2:C$708,3,FALSE)</f>
        <v>GLH</v>
      </c>
      <c r="BC923" t="str">
        <f t="shared" si="29"/>
        <v>Tr</v>
      </c>
      <c r="BD923">
        <f t="shared" si="30"/>
        <v>3</v>
      </c>
    </row>
    <row r="924" spans="1:56" x14ac:dyDescent="0.25">
      <c r="A924" s="19" t="s">
        <v>1501</v>
      </c>
      <c r="B924" s="19">
        <v>4.0999999999999996</v>
      </c>
      <c r="C924" s="19">
        <v>20140306</v>
      </c>
      <c r="D924" s="19" t="s">
        <v>41</v>
      </c>
      <c r="E924" s="19" t="s">
        <v>41</v>
      </c>
      <c r="F924" s="19">
        <v>2137780</v>
      </c>
      <c r="G924" s="19">
        <v>1</v>
      </c>
      <c r="H924" s="19">
        <v>2010</v>
      </c>
      <c r="I924" s="19">
        <v>20100824</v>
      </c>
      <c r="J924" s="19" t="s">
        <v>1501</v>
      </c>
      <c r="K924" s="19">
        <v>6</v>
      </c>
      <c r="L924" s="19">
        <v>35</v>
      </c>
      <c r="M924" s="19">
        <v>23</v>
      </c>
      <c r="N924" s="19">
        <v>14</v>
      </c>
      <c r="O924" s="19" t="s">
        <v>1502</v>
      </c>
      <c r="P924" s="19">
        <v>5</v>
      </c>
      <c r="Q924" s="19" t="s">
        <v>1503</v>
      </c>
      <c r="R924" s="19"/>
      <c r="S924" s="19">
        <v>5000</v>
      </c>
      <c r="T924" s="19" t="s">
        <v>45</v>
      </c>
      <c r="U924" s="19"/>
      <c r="V924" s="19"/>
      <c r="W924" s="19"/>
      <c r="X924" s="19">
        <v>840</v>
      </c>
      <c r="Y924" s="19">
        <v>0</v>
      </c>
      <c r="Z924" s="19">
        <v>1</v>
      </c>
      <c r="AA924" s="19" t="s">
        <v>48</v>
      </c>
      <c r="AB924" s="19">
        <v>1</v>
      </c>
      <c r="AC924" s="19">
        <v>634583</v>
      </c>
      <c r="AD924" s="19">
        <v>12</v>
      </c>
      <c r="AE924" s="19"/>
      <c r="AF924" s="19"/>
      <c r="AG924" s="19"/>
      <c r="AH924" s="19">
        <v>112776</v>
      </c>
      <c r="AI924" s="19">
        <v>1</v>
      </c>
      <c r="AJ924" s="19"/>
      <c r="AK924" s="19"/>
      <c r="AL924" s="19"/>
      <c r="AM924" s="19"/>
      <c r="AN924" s="19"/>
      <c r="AO924" s="19">
        <v>3.32</v>
      </c>
      <c r="AP924" s="19" t="s">
        <v>1504</v>
      </c>
      <c r="AQ924" s="19" t="s">
        <v>1502</v>
      </c>
      <c r="AR924" s="19" t="s">
        <v>1540</v>
      </c>
      <c r="AS924" s="19" t="s">
        <v>1562</v>
      </c>
      <c r="AT924" s="19" t="s">
        <v>1579</v>
      </c>
      <c r="AU924" s="19" t="s">
        <v>1580</v>
      </c>
      <c r="AV924" s="19" t="s">
        <v>1565</v>
      </c>
      <c r="AW924" s="19">
        <v>2007</v>
      </c>
      <c r="AX924" s="19">
        <v>3</v>
      </c>
      <c r="AY924" s="19" t="s">
        <v>1581</v>
      </c>
      <c r="AZ924" s="19" t="s">
        <v>1567</v>
      </c>
      <c r="BA924" s="19">
        <v>2008</v>
      </c>
      <c r="BB924" t="str">
        <f>VLOOKUP(AC924,CTCwiretagcode!A$2:C$708,3,FALSE)</f>
        <v>GLH</v>
      </c>
      <c r="BC924" t="str">
        <f t="shared" si="29"/>
        <v>NT</v>
      </c>
      <c r="BD924">
        <f t="shared" si="30"/>
        <v>3</v>
      </c>
    </row>
    <row r="925" spans="1:56" x14ac:dyDescent="0.25">
      <c r="A925" s="19" t="s">
        <v>1501</v>
      </c>
      <c r="B925" s="19">
        <v>4.0999999999999996</v>
      </c>
      <c r="C925" s="19">
        <v>20140306</v>
      </c>
      <c r="D925" s="19" t="s">
        <v>41</v>
      </c>
      <c r="E925" s="19" t="s">
        <v>41</v>
      </c>
      <c r="F925" s="19">
        <v>2168452</v>
      </c>
      <c r="G925" s="19">
        <v>1</v>
      </c>
      <c r="H925" s="19">
        <v>2010</v>
      </c>
      <c r="I925" s="19">
        <v>20100827</v>
      </c>
      <c r="J925" s="19" t="s">
        <v>1501</v>
      </c>
      <c r="K925" s="19">
        <v>6</v>
      </c>
      <c r="L925" s="19">
        <v>35</v>
      </c>
      <c r="M925" s="19">
        <v>23</v>
      </c>
      <c r="N925" s="19">
        <v>17</v>
      </c>
      <c r="O925" s="19" t="s">
        <v>1502</v>
      </c>
      <c r="P925" s="19">
        <v>5</v>
      </c>
      <c r="Q925" s="19" t="s">
        <v>1503</v>
      </c>
      <c r="R925" s="19"/>
      <c r="S925" s="19">
        <v>5000</v>
      </c>
      <c r="T925" s="19" t="s">
        <v>45</v>
      </c>
      <c r="U925" s="19"/>
      <c r="V925" s="19"/>
      <c r="W925" s="19"/>
      <c r="X925" s="19">
        <v>770</v>
      </c>
      <c r="Y925" s="19">
        <v>0</v>
      </c>
      <c r="Z925" s="19">
        <v>1</v>
      </c>
      <c r="AA925" s="19" t="s">
        <v>48</v>
      </c>
      <c r="AB925" s="19">
        <v>1</v>
      </c>
      <c r="AC925" s="19">
        <v>634583</v>
      </c>
      <c r="AD925" s="19">
        <v>12</v>
      </c>
      <c r="AE925" s="19"/>
      <c r="AF925" s="19"/>
      <c r="AG925" s="19"/>
      <c r="AH925" s="19">
        <v>112776</v>
      </c>
      <c r="AI925" s="19">
        <v>1</v>
      </c>
      <c r="AJ925" s="19"/>
      <c r="AK925" s="19"/>
      <c r="AL925" s="19"/>
      <c r="AM925" s="19"/>
      <c r="AN925" s="19"/>
      <c r="AO925" s="19">
        <v>3.32</v>
      </c>
      <c r="AP925" s="19" t="s">
        <v>1504</v>
      </c>
      <c r="AQ925" s="19" t="s">
        <v>1502</v>
      </c>
      <c r="AR925" s="19" t="s">
        <v>1540</v>
      </c>
      <c r="AS925" s="19" t="s">
        <v>1562</v>
      </c>
      <c r="AT925" s="19" t="s">
        <v>1579</v>
      </c>
      <c r="AU925" s="19" t="s">
        <v>1580</v>
      </c>
      <c r="AV925" s="19" t="s">
        <v>1565</v>
      </c>
      <c r="AW925" s="19">
        <v>2007</v>
      </c>
      <c r="AX925" s="19">
        <v>3</v>
      </c>
      <c r="AY925" s="19" t="s">
        <v>1581</v>
      </c>
      <c r="AZ925" s="19" t="s">
        <v>1567</v>
      </c>
      <c r="BA925" s="19">
        <v>2008</v>
      </c>
      <c r="BB925" t="str">
        <f>VLOOKUP(AC925,CTCwiretagcode!A$2:C$708,3,FALSE)</f>
        <v>GLH</v>
      </c>
      <c r="BC925" t="str">
        <f t="shared" si="29"/>
        <v>Tr</v>
      </c>
      <c r="BD925">
        <f t="shared" si="30"/>
        <v>3</v>
      </c>
    </row>
    <row r="926" spans="1:56" x14ac:dyDescent="0.25">
      <c r="A926" s="19" t="s">
        <v>1501</v>
      </c>
      <c r="B926" s="19">
        <v>4.0999999999999996</v>
      </c>
      <c r="C926" s="19">
        <v>20140306</v>
      </c>
      <c r="D926" s="19" t="s">
        <v>41</v>
      </c>
      <c r="E926" s="19" t="s">
        <v>41</v>
      </c>
      <c r="F926" s="19">
        <v>2168454</v>
      </c>
      <c r="G926" s="19">
        <v>1</v>
      </c>
      <c r="H926" s="19">
        <v>2010</v>
      </c>
      <c r="I926" s="19">
        <v>20100827</v>
      </c>
      <c r="J926" s="19" t="s">
        <v>1501</v>
      </c>
      <c r="K926" s="19">
        <v>6</v>
      </c>
      <c r="L926" s="19">
        <v>35</v>
      </c>
      <c r="M926" s="19">
        <v>23</v>
      </c>
      <c r="N926" s="19">
        <v>17</v>
      </c>
      <c r="O926" s="19" t="s">
        <v>1502</v>
      </c>
      <c r="P926" s="19">
        <v>5</v>
      </c>
      <c r="Q926" s="19" t="s">
        <v>1503</v>
      </c>
      <c r="R926" s="19"/>
      <c r="S926" s="19">
        <v>5000</v>
      </c>
      <c r="T926" s="19" t="s">
        <v>45</v>
      </c>
      <c r="U926" s="19"/>
      <c r="V926" s="19"/>
      <c r="W926" s="19"/>
      <c r="X926" s="19">
        <v>740</v>
      </c>
      <c r="Y926" s="19">
        <v>0</v>
      </c>
      <c r="Z926" s="19">
        <v>1</v>
      </c>
      <c r="AA926" s="19" t="s">
        <v>48</v>
      </c>
      <c r="AB926" s="19">
        <v>1</v>
      </c>
      <c r="AC926" s="19">
        <v>634583</v>
      </c>
      <c r="AD926" s="19">
        <v>12</v>
      </c>
      <c r="AE926" s="19"/>
      <c r="AF926" s="19"/>
      <c r="AG926" s="19"/>
      <c r="AH926" s="19">
        <v>112776</v>
      </c>
      <c r="AI926" s="19">
        <v>1</v>
      </c>
      <c r="AJ926" s="19"/>
      <c r="AK926" s="19"/>
      <c r="AL926" s="19"/>
      <c r="AM926" s="19"/>
      <c r="AN926" s="19"/>
      <c r="AO926" s="19">
        <v>3.32</v>
      </c>
      <c r="AP926" s="19" t="s">
        <v>1504</v>
      </c>
      <c r="AQ926" s="19" t="s">
        <v>1502</v>
      </c>
      <c r="AR926" s="19" t="s">
        <v>1540</v>
      </c>
      <c r="AS926" s="19" t="s">
        <v>1562</v>
      </c>
      <c r="AT926" s="19" t="s">
        <v>1579</v>
      </c>
      <c r="AU926" s="19" t="s">
        <v>1580</v>
      </c>
      <c r="AV926" s="19" t="s">
        <v>1565</v>
      </c>
      <c r="AW926" s="19">
        <v>2007</v>
      </c>
      <c r="AX926" s="19">
        <v>3</v>
      </c>
      <c r="AY926" s="19" t="s">
        <v>1581</v>
      </c>
      <c r="AZ926" s="19" t="s">
        <v>1567</v>
      </c>
      <c r="BA926" s="19">
        <v>2008</v>
      </c>
      <c r="BB926" t="str">
        <f>VLOOKUP(AC926,CTCwiretagcode!A$2:C$708,3,FALSE)</f>
        <v>GLH</v>
      </c>
      <c r="BC926" t="str">
        <f t="shared" si="29"/>
        <v>Tr</v>
      </c>
      <c r="BD926">
        <f t="shared" si="30"/>
        <v>3</v>
      </c>
    </row>
    <row r="927" spans="1:56" x14ac:dyDescent="0.25">
      <c r="A927" s="19" t="s">
        <v>1501</v>
      </c>
      <c r="B927" s="19">
        <v>4.0999999999999996</v>
      </c>
      <c r="C927" s="19">
        <v>20140306</v>
      </c>
      <c r="D927" s="19" t="s">
        <v>41</v>
      </c>
      <c r="E927" s="19" t="s">
        <v>41</v>
      </c>
      <c r="F927" s="19">
        <v>2168455</v>
      </c>
      <c r="G927" s="19">
        <v>1</v>
      </c>
      <c r="H927" s="19">
        <v>2010</v>
      </c>
      <c r="I927" s="19">
        <v>20100827</v>
      </c>
      <c r="J927" s="19" t="s">
        <v>1501</v>
      </c>
      <c r="K927" s="19">
        <v>6</v>
      </c>
      <c r="L927" s="19">
        <v>35</v>
      </c>
      <c r="M927" s="19">
        <v>23</v>
      </c>
      <c r="N927" s="19">
        <v>17</v>
      </c>
      <c r="O927" s="19" t="s">
        <v>1502</v>
      </c>
      <c r="P927" s="19">
        <v>5</v>
      </c>
      <c r="Q927" s="19" t="s">
        <v>1503</v>
      </c>
      <c r="R927" s="19"/>
      <c r="S927" s="19">
        <v>5000</v>
      </c>
      <c r="T927" s="19" t="s">
        <v>45</v>
      </c>
      <c r="U927" s="19"/>
      <c r="V927" s="19"/>
      <c r="W927" s="19"/>
      <c r="X927" s="19">
        <v>770</v>
      </c>
      <c r="Y927" s="19">
        <v>0</v>
      </c>
      <c r="Z927" s="19">
        <v>1</v>
      </c>
      <c r="AA927" s="19" t="s">
        <v>48</v>
      </c>
      <c r="AB927" s="19">
        <v>1</v>
      </c>
      <c r="AC927" s="19">
        <v>634583</v>
      </c>
      <c r="AD927" s="19">
        <v>12</v>
      </c>
      <c r="AE927" s="19"/>
      <c r="AF927" s="19"/>
      <c r="AG927" s="19"/>
      <c r="AH927" s="19">
        <v>112776</v>
      </c>
      <c r="AI927" s="19">
        <v>1</v>
      </c>
      <c r="AJ927" s="19"/>
      <c r="AK927" s="19"/>
      <c r="AL927" s="19"/>
      <c r="AM927" s="19"/>
      <c r="AN927" s="19"/>
      <c r="AO927" s="19">
        <v>3.32</v>
      </c>
      <c r="AP927" s="19" t="s">
        <v>1504</v>
      </c>
      <c r="AQ927" s="19" t="s">
        <v>1502</v>
      </c>
      <c r="AR927" s="19" t="s">
        <v>1540</v>
      </c>
      <c r="AS927" s="19" t="s">
        <v>1562</v>
      </c>
      <c r="AT927" s="19" t="s">
        <v>1579</v>
      </c>
      <c r="AU927" s="19" t="s">
        <v>1580</v>
      </c>
      <c r="AV927" s="19" t="s">
        <v>1565</v>
      </c>
      <c r="AW927" s="19">
        <v>2007</v>
      </c>
      <c r="AX927" s="19">
        <v>3</v>
      </c>
      <c r="AY927" s="19" t="s">
        <v>1581</v>
      </c>
      <c r="AZ927" s="19" t="s">
        <v>1567</v>
      </c>
      <c r="BA927" s="19">
        <v>2008</v>
      </c>
      <c r="BB927" t="str">
        <f>VLOOKUP(AC927,CTCwiretagcode!A$2:C$708,3,FALSE)</f>
        <v>GLH</v>
      </c>
      <c r="BC927" t="str">
        <f t="shared" si="29"/>
        <v>Tr</v>
      </c>
      <c r="BD927">
        <f t="shared" si="30"/>
        <v>3</v>
      </c>
    </row>
    <row r="928" spans="1:56" x14ac:dyDescent="0.25">
      <c r="A928" s="19" t="s">
        <v>1501</v>
      </c>
      <c r="B928" s="19">
        <v>4.0999999999999996</v>
      </c>
      <c r="C928" s="19">
        <v>20140306</v>
      </c>
      <c r="D928" s="19" t="s">
        <v>41</v>
      </c>
      <c r="E928" s="19" t="s">
        <v>41</v>
      </c>
      <c r="F928" s="19">
        <v>2165973</v>
      </c>
      <c r="G928" s="19">
        <v>1</v>
      </c>
      <c r="H928" s="19">
        <v>2010</v>
      </c>
      <c r="I928" s="19">
        <v>20100908</v>
      </c>
      <c r="J928" s="19" t="s">
        <v>1501</v>
      </c>
      <c r="K928" s="19">
        <v>6</v>
      </c>
      <c r="L928" s="19">
        <v>37</v>
      </c>
      <c r="M928" s="19">
        <v>23</v>
      </c>
      <c r="N928" s="19">
        <v>17</v>
      </c>
      <c r="O928" s="19" t="s">
        <v>1502</v>
      </c>
      <c r="P928" s="19">
        <v>5</v>
      </c>
      <c r="Q928" s="19" t="s">
        <v>1503</v>
      </c>
      <c r="R928" s="19"/>
      <c r="S928" s="19">
        <v>5000</v>
      </c>
      <c r="T928" s="19" t="s">
        <v>110</v>
      </c>
      <c r="U928" s="19"/>
      <c r="V928" s="19"/>
      <c r="W928" s="19"/>
      <c r="X928" s="19">
        <v>850</v>
      </c>
      <c r="Y928" s="19">
        <v>0</v>
      </c>
      <c r="Z928" s="19">
        <v>1</v>
      </c>
      <c r="AA928" s="19" t="s">
        <v>48</v>
      </c>
      <c r="AB928" s="19">
        <v>1</v>
      </c>
      <c r="AC928" s="19">
        <v>634583</v>
      </c>
      <c r="AD928" s="19">
        <v>12</v>
      </c>
      <c r="AE928" s="19"/>
      <c r="AF928" s="19"/>
      <c r="AG928" s="19"/>
      <c r="AH928" s="19">
        <v>112778</v>
      </c>
      <c r="AI928" s="19">
        <v>1</v>
      </c>
      <c r="AJ928" s="19"/>
      <c r="AK928" s="19"/>
      <c r="AL928" s="19"/>
      <c r="AM928" s="19"/>
      <c r="AN928" s="19"/>
      <c r="AO928" s="19">
        <v>6.04</v>
      </c>
      <c r="AP928" s="19" t="s">
        <v>1504</v>
      </c>
      <c r="AQ928" s="19" t="s">
        <v>1502</v>
      </c>
      <c r="AR928" s="19" t="s">
        <v>1540</v>
      </c>
      <c r="AS928" s="19" t="s">
        <v>1562</v>
      </c>
      <c r="AT928" s="19" t="s">
        <v>1579</v>
      </c>
      <c r="AU928" s="19" t="s">
        <v>1580</v>
      </c>
      <c r="AV928" s="19" t="s">
        <v>1565</v>
      </c>
      <c r="AW928" s="19">
        <v>2007</v>
      </c>
      <c r="AX928" s="19">
        <v>3</v>
      </c>
      <c r="AY928" s="19" t="s">
        <v>1581</v>
      </c>
      <c r="AZ928" s="19" t="s">
        <v>1567</v>
      </c>
      <c r="BA928" s="19">
        <v>2008</v>
      </c>
      <c r="BB928" t="str">
        <f>VLOOKUP(AC928,CTCwiretagcode!A$2:C$708,3,FALSE)</f>
        <v>GLH</v>
      </c>
      <c r="BC928" t="str">
        <f t="shared" si="29"/>
        <v>Tr</v>
      </c>
      <c r="BD928">
        <f t="shared" si="30"/>
        <v>3</v>
      </c>
    </row>
    <row r="929" spans="1:56" x14ac:dyDescent="0.25">
      <c r="A929" s="19" t="s">
        <v>1501</v>
      </c>
      <c r="B929" s="19">
        <v>4.0999999999999996</v>
      </c>
      <c r="C929" s="19">
        <v>20140306</v>
      </c>
      <c r="D929" s="19" t="s">
        <v>41</v>
      </c>
      <c r="E929" s="19" t="s">
        <v>41</v>
      </c>
      <c r="F929" s="19">
        <v>2165650</v>
      </c>
      <c r="G929" s="19">
        <v>1</v>
      </c>
      <c r="H929" s="19">
        <v>2010</v>
      </c>
      <c r="I929" s="19">
        <v>20100909</v>
      </c>
      <c r="J929" s="19" t="s">
        <v>1501</v>
      </c>
      <c r="K929" s="19">
        <v>6</v>
      </c>
      <c r="L929" s="19">
        <v>37</v>
      </c>
      <c r="M929" s="19">
        <v>23</v>
      </c>
      <c r="N929" s="19">
        <v>19</v>
      </c>
      <c r="O929" s="19" t="s">
        <v>1502</v>
      </c>
      <c r="P929" s="19">
        <v>5</v>
      </c>
      <c r="Q929" s="19" t="s">
        <v>1503</v>
      </c>
      <c r="R929" s="19"/>
      <c r="S929" s="19">
        <v>5000</v>
      </c>
      <c r="T929" s="19" t="s">
        <v>45</v>
      </c>
      <c r="U929" s="19"/>
      <c r="V929" s="19"/>
      <c r="W929" s="19"/>
      <c r="X929" s="19">
        <v>740</v>
      </c>
      <c r="Y929" s="19">
        <v>0</v>
      </c>
      <c r="Z929" s="19">
        <v>1</v>
      </c>
      <c r="AA929" s="19" t="s">
        <v>48</v>
      </c>
      <c r="AB929" s="19">
        <v>1</v>
      </c>
      <c r="AC929" s="19">
        <v>634583</v>
      </c>
      <c r="AD929" s="19">
        <v>12</v>
      </c>
      <c r="AE929" s="19"/>
      <c r="AF929" s="19"/>
      <c r="AG929" s="19"/>
      <c r="AH929" s="19">
        <v>112778</v>
      </c>
      <c r="AI929" s="19">
        <v>1</v>
      </c>
      <c r="AJ929" s="19"/>
      <c r="AK929" s="19"/>
      <c r="AL929" s="19"/>
      <c r="AM929" s="19"/>
      <c r="AN929" s="19"/>
      <c r="AO929" s="19">
        <v>6.04</v>
      </c>
      <c r="AP929" s="19" t="s">
        <v>1504</v>
      </c>
      <c r="AQ929" s="19" t="s">
        <v>1502</v>
      </c>
      <c r="AR929" s="19" t="s">
        <v>1540</v>
      </c>
      <c r="AS929" s="19" t="s">
        <v>1562</v>
      </c>
      <c r="AT929" s="19" t="s">
        <v>1579</v>
      </c>
      <c r="AU929" s="19" t="s">
        <v>1580</v>
      </c>
      <c r="AV929" s="19" t="s">
        <v>1565</v>
      </c>
      <c r="AW929" s="19">
        <v>2007</v>
      </c>
      <c r="AX929" s="19">
        <v>3</v>
      </c>
      <c r="AY929" s="19" t="s">
        <v>1581</v>
      </c>
      <c r="AZ929" s="19" t="s">
        <v>1567</v>
      </c>
      <c r="BA929" s="19">
        <v>2008</v>
      </c>
      <c r="BB929" t="str">
        <f>VLOOKUP(AC929,CTCwiretagcode!A$2:C$708,3,FALSE)</f>
        <v>GLH</v>
      </c>
      <c r="BC929" t="str">
        <f t="shared" si="29"/>
        <v>NT</v>
      </c>
      <c r="BD929">
        <f t="shared" si="30"/>
        <v>3</v>
      </c>
    </row>
    <row r="930" spans="1:56" x14ac:dyDescent="0.25">
      <c r="A930" s="19" t="s">
        <v>1501</v>
      </c>
      <c r="B930" s="19">
        <v>4.0999999999999996</v>
      </c>
      <c r="C930" s="19">
        <v>20140306</v>
      </c>
      <c r="D930" s="19" t="s">
        <v>41</v>
      </c>
      <c r="E930" s="19" t="s">
        <v>41</v>
      </c>
      <c r="F930" s="19">
        <v>2165713</v>
      </c>
      <c r="G930" s="19">
        <v>1</v>
      </c>
      <c r="H930" s="19">
        <v>2010</v>
      </c>
      <c r="I930" s="19">
        <v>20100922</v>
      </c>
      <c r="J930" s="19" t="s">
        <v>1501</v>
      </c>
      <c r="K930" s="19">
        <v>6</v>
      </c>
      <c r="L930" s="19">
        <v>39</v>
      </c>
      <c r="M930" s="19">
        <v>23</v>
      </c>
      <c r="N930" s="19">
        <v>19</v>
      </c>
      <c r="O930" s="19" t="s">
        <v>1502</v>
      </c>
      <c r="P930" s="19">
        <v>5</v>
      </c>
      <c r="Q930" s="19" t="s">
        <v>1503</v>
      </c>
      <c r="R930" s="19"/>
      <c r="S930" s="19">
        <v>5000</v>
      </c>
      <c r="T930" s="19" t="s">
        <v>110</v>
      </c>
      <c r="U930" s="19"/>
      <c r="V930" s="19"/>
      <c r="W930" s="19"/>
      <c r="X930" s="19">
        <v>730</v>
      </c>
      <c r="Y930" s="19">
        <v>0</v>
      </c>
      <c r="Z930" s="19">
        <v>1</v>
      </c>
      <c r="AA930" s="19" t="s">
        <v>48</v>
      </c>
      <c r="AB930" s="19">
        <v>1</v>
      </c>
      <c r="AC930" s="19">
        <v>634583</v>
      </c>
      <c r="AD930" s="19">
        <v>12</v>
      </c>
      <c r="AE930" s="19"/>
      <c r="AF930" s="19"/>
      <c r="AG930" s="19"/>
      <c r="AH930" s="19">
        <v>112780</v>
      </c>
      <c r="AI930" s="19">
        <v>1</v>
      </c>
      <c r="AJ930" s="19"/>
      <c r="AK930" s="19"/>
      <c r="AL930" s="19"/>
      <c r="AM930" s="19"/>
      <c r="AN930" s="19"/>
      <c r="AO930" s="19">
        <v>3.2</v>
      </c>
      <c r="AP930" s="19" t="s">
        <v>1504</v>
      </c>
      <c r="AQ930" s="19" t="s">
        <v>1502</v>
      </c>
      <c r="AR930" s="19" t="s">
        <v>1540</v>
      </c>
      <c r="AS930" s="19" t="s">
        <v>1562</v>
      </c>
      <c r="AT930" s="19" t="s">
        <v>1579</v>
      </c>
      <c r="AU930" s="19" t="s">
        <v>1580</v>
      </c>
      <c r="AV930" s="19" t="s">
        <v>1565</v>
      </c>
      <c r="AW930" s="19">
        <v>2007</v>
      </c>
      <c r="AX930" s="19">
        <v>3</v>
      </c>
      <c r="AY930" s="19" t="s">
        <v>1581</v>
      </c>
      <c r="AZ930" s="19" t="s">
        <v>1567</v>
      </c>
      <c r="BA930" s="19">
        <v>2008</v>
      </c>
      <c r="BB930" t="str">
        <f>VLOOKUP(AC930,CTCwiretagcode!A$2:C$708,3,FALSE)</f>
        <v>GLH</v>
      </c>
      <c r="BC930" t="str">
        <f t="shared" si="29"/>
        <v>NT</v>
      </c>
      <c r="BD930">
        <f t="shared" si="30"/>
        <v>3</v>
      </c>
    </row>
    <row r="931" spans="1:56" x14ac:dyDescent="0.25">
      <c r="A931" s="19" t="s">
        <v>1501</v>
      </c>
      <c r="B931" s="19">
        <v>4.0999999999999996</v>
      </c>
      <c r="C931" s="19">
        <v>20140306</v>
      </c>
      <c r="D931" s="19" t="s">
        <v>41</v>
      </c>
      <c r="E931" s="19" t="s">
        <v>41</v>
      </c>
      <c r="F931" s="19">
        <v>2165716</v>
      </c>
      <c r="G931" s="19">
        <v>1</v>
      </c>
      <c r="H931" s="19">
        <v>2010</v>
      </c>
      <c r="I931" s="19">
        <v>20100922</v>
      </c>
      <c r="J931" s="19" t="s">
        <v>1501</v>
      </c>
      <c r="K931" s="19">
        <v>6</v>
      </c>
      <c r="L931" s="19">
        <v>39</v>
      </c>
      <c r="M931" s="19">
        <v>23</v>
      </c>
      <c r="N931" s="19">
        <v>19</v>
      </c>
      <c r="O931" s="19" t="s">
        <v>1502</v>
      </c>
      <c r="P931" s="19">
        <v>5</v>
      </c>
      <c r="Q931" s="19" t="s">
        <v>1503</v>
      </c>
      <c r="R931" s="19"/>
      <c r="S931" s="19">
        <v>5000</v>
      </c>
      <c r="T931" s="19" t="s">
        <v>45</v>
      </c>
      <c r="U931" s="19"/>
      <c r="V931" s="19"/>
      <c r="W931" s="19"/>
      <c r="X931" s="19">
        <v>770</v>
      </c>
      <c r="Y931" s="19">
        <v>0</v>
      </c>
      <c r="Z931" s="19">
        <v>1</v>
      </c>
      <c r="AA931" s="19" t="s">
        <v>48</v>
      </c>
      <c r="AB931" s="19">
        <v>1</v>
      </c>
      <c r="AC931" s="19">
        <v>634583</v>
      </c>
      <c r="AD931" s="19">
        <v>12</v>
      </c>
      <c r="AE931" s="19"/>
      <c r="AF931" s="19"/>
      <c r="AG931" s="19"/>
      <c r="AH931" s="19">
        <v>112780</v>
      </c>
      <c r="AI931" s="19">
        <v>1</v>
      </c>
      <c r="AJ931" s="19"/>
      <c r="AK931" s="19"/>
      <c r="AL931" s="19"/>
      <c r="AM931" s="19"/>
      <c r="AN931" s="19"/>
      <c r="AO931" s="19">
        <v>3.2</v>
      </c>
      <c r="AP931" s="19" t="s">
        <v>1504</v>
      </c>
      <c r="AQ931" s="19" t="s">
        <v>1502</v>
      </c>
      <c r="AR931" s="19" t="s">
        <v>1540</v>
      </c>
      <c r="AS931" s="19" t="s">
        <v>1562</v>
      </c>
      <c r="AT931" s="19" t="s">
        <v>1579</v>
      </c>
      <c r="AU931" s="19" t="s">
        <v>1580</v>
      </c>
      <c r="AV931" s="19" t="s">
        <v>1565</v>
      </c>
      <c r="AW931" s="19">
        <v>2007</v>
      </c>
      <c r="AX931" s="19">
        <v>3</v>
      </c>
      <c r="AY931" s="19" t="s">
        <v>1581</v>
      </c>
      <c r="AZ931" s="19" t="s">
        <v>1567</v>
      </c>
      <c r="BA931" s="19">
        <v>2008</v>
      </c>
      <c r="BB931" t="str">
        <f>VLOOKUP(AC931,CTCwiretagcode!A$2:C$708,3,FALSE)</f>
        <v>GLH</v>
      </c>
      <c r="BC931" t="str">
        <f t="shared" si="29"/>
        <v>NT</v>
      </c>
      <c r="BD931">
        <f t="shared" si="30"/>
        <v>3</v>
      </c>
    </row>
    <row r="932" spans="1:56" x14ac:dyDescent="0.25">
      <c r="A932" s="19" t="s">
        <v>1501</v>
      </c>
      <c r="B932" s="19">
        <v>4.0999999999999996</v>
      </c>
      <c r="C932" s="19">
        <v>20140306</v>
      </c>
      <c r="D932" s="19" t="s">
        <v>41</v>
      </c>
      <c r="E932" s="19" t="s">
        <v>41</v>
      </c>
      <c r="F932" s="19">
        <v>2165718</v>
      </c>
      <c r="G932" s="19">
        <v>1</v>
      </c>
      <c r="H932" s="19">
        <v>2010</v>
      </c>
      <c r="I932" s="19">
        <v>20100922</v>
      </c>
      <c r="J932" s="19" t="s">
        <v>1501</v>
      </c>
      <c r="K932" s="19">
        <v>6</v>
      </c>
      <c r="L932" s="19">
        <v>39</v>
      </c>
      <c r="M932" s="19">
        <v>23</v>
      </c>
      <c r="N932" s="19">
        <v>19</v>
      </c>
      <c r="O932" s="19" t="s">
        <v>1502</v>
      </c>
      <c r="P932" s="19">
        <v>5</v>
      </c>
      <c r="Q932" s="19" t="s">
        <v>1503</v>
      </c>
      <c r="R932" s="19"/>
      <c r="S932" s="19">
        <v>5000</v>
      </c>
      <c r="T932" s="19" t="s">
        <v>110</v>
      </c>
      <c r="U932" s="19"/>
      <c r="V932" s="19"/>
      <c r="W932" s="19"/>
      <c r="X932" s="19">
        <v>700</v>
      </c>
      <c r="Y932" s="19">
        <v>0</v>
      </c>
      <c r="Z932" s="19">
        <v>1</v>
      </c>
      <c r="AA932" s="19" t="s">
        <v>48</v>
      </c>
      <c r="AB932" s="19">
        <v>1</v>
      </c>
      <c r="AC932" s="19">
        <v>634583</v>
      </c>
      <c r="AD932" s="19">
        <v>12</v>
      </c>
      <c r="AE932" s="19"/>
      <c r="AF932" s="19"/>
      <c r="AG932" s="19"/>
      <c r="AH932" s="19">
        <v>112780</v>
      </c>
      <c r="AI932" s="19">
        <v>1</v>
      </c>
      <c r="AJ932" s="19"/>
      <c r="AK932" s="19"/>
      <c r="AL932" s="19"/>
      <c r="AM932" s="19"/>
      <c r="AN932" s="19"/>
      <c r="AO932" s="19">
        <v>3.2</v>
      </c>
      <c r="AP932" s="19" t="s">
        <v>1504</v>
      </c>
      <c r="AQ932" s="19" t="s">
        <v>1502</v>
      </c>
      <c r="AR932" s="19" t="s">
        <v>1540</v>
      </c>
      <c r="AS932" s="19" t="s">
        <v>1562</v>
      </c>
      <c r="AT932" s="19" t="s">
        <v>1579</v>
      </c>
      <c r="AU932" s="19" t="s">
        <v>1580</v>
      </c>
      <c r="AV932" s="19" t="s">
        <v>1565</v>
      </c>
      <c r="AW932" s="19">
        <v>2007</v>
      </c>
      <c r="AX932" s="19">
        <v>3</v>
      </c>
      <c r="AY932" s="19" t="s">
        <v>1581</v>
      </c>
      <c r="AZ932" s="19" t="s">
        <v>1567</v>
      </c>
      <c r="BA932" s="19">
        <v>2008</v>
      </c>
      <c r="BB932" t="str">
        <f>VLOOKUP(AC932,CTCwiretagcode!A$2:C$708,3,FALSE)</f>
        <v>GLH</v>
      </c>
      <c r="BC932" t="str">
        <f t="shared" si="29"/>
        <v>NT</v>
      </c>
      <c r="BD932">
        <f t="shared" si="30"/>
        <v>3</v>
      </c>
    </row>
    <row r="933" spans="1:56" x14ac:dyDescent="0.25">
      <c r="A933" s="19" t="s">
        <v>1501</v>
      </c>
      <c r="B933" s="19">
        <v>4.0999999999999996</v>
      </c>
      <c r="C933" s="19">
        <v>20140306</v>
      </c>
      <c r="D933" s="19" t="s">
        <v>41</v>
      </c>
      <c r="E933" s="19" t="s">
        <v>41</v>
      </c>
      <c r="F933" s="19">
        <v>2165722</v>
      </c>
      <c r="G933" s="19">
        <v>1</v>
      </c>
      <c r="H933" s="19">
        <v>2010</v>
      </c>
      <c r="I933" s="19">
        <v>20100922</v>
      </c>
      <c r="J933" s="19" t="s">
        <v>1501</v>
      </c>
      <c r="K933" s="19">
        <v>6</v>
      </c>
      <c r="L933" s="19">
        <v>39</v>
      </c>
      <c r="M933" s="19">
        <v>23</v>
      </c>
      <c r="N933" s="19">
        <v>19</v>
      </c>
      <c r="O933" s="19" t="s">
        <v>1502</v>
      </c>
      <c r="P933" s="19">
        <v>5</v>
      </c>
      <c r="Q933" s="19" t="s">
        <v>1503</v>
      </c>
      <c r="R933" s="19"/>
      <c r="S933" s="19">
        <v>5000</v>
      </c>
      <c r="T933" s="19" t="s">
        <v>110</v>
      </c>
      <c r="U933" s="19"/>
      <c r="V933" s="19"/>
      <c r="W933" s="19"/>
      <c r="X933" s="19">
        <v>740</v>
      </c>
      <c r="Y933" s="19">
        <v>0</v>
      </c>
      <c r="Z933" s="19">
        <v>1</v>
      </c>
      <c r="AA933" s="19" t="s">
        <v>48</v>
      </c>
      <c r="AB933" s="19">
        <v>1</v>
      </c>
      <c r="AC933" s="19">
        <v>634583</v>
      </c>
      <c r="AD933" s="19">
        <v>12</v>
      </c>
      <c r="AE933" s="19"/>
      <c r="AF933" s="19"/>
      <c r="AG933" s="19"/>
      <c r="AH933" s="19">
        <v>112780</v>
      </c>
      <c r="AI933" s="19">
        <v>1</v>
      </c>
      <c r="AJ933" s="19"/>
      <c r="AK933" s="19"/>
      <c r="AL933" s="19"/>
      <c r="AM933" s="19"/>
      <c r="AN933" s="19"/>
      <c r="AO933" s="19">
        <v>3.2</v>
      </c>
      <c r="AP933" s="19" t="s">
        <v>1504</v>
      </c>
      <c r="AQ933" s="19" t="s">
        <v>1502</v>
      </c>
      <c r="AR933" s="19" t="s">
        <v>1540</v>
      </c>
      <c r="AS933" s="19" t="s">
        <v>1562</v>
      </c>
      <c r="AT933" s="19" t="s">
        <v>1579</v>
      </c>
      <c r="AU933" s="19" t="s">
        <v>1580</v>
      </c>
      <c r="AV933" s="19" t="s">
        <v>1565</v>
      </c>
      <c r="AW933" s="19">
        <v>2007</v>
      </c>
      <c r="AX933" s="19">
        <v>3</v>
      </c>
      <c r="AY933" s="19" t="s">
        <v>1581</v>
      </c>
      <c r="AZ933" s="19" t="s">
        <v>1567</v>
      </c>
      <c r="BA933" s="19">
        <v>2008</v>
      </c>
      <c r="BB933" t="str">
        <f>VLOOKUP(AC933,CTCwiretagcode!A$2:C$708,3,FALSE)</f>
        <v>GLH</v>
      </c>
      <c r="BC933" t="str">
        <f t="shared" si="29"/>
        <v>NT</v>
      </c>
      <c r="BD933">
        <f t="shared" si="30"/>
        <v>3</v>
      </c>
    </row>
    <row r="934" spans="1:56" x14ac:dyDescent="0.25">
      <c r="A934" s="19" t="s">
        <v>1501</v>
      </c>
      <c r="B934" s="19">
        <v>4.0999999999999996</v>
      </c>
      <c r="C934" s="19">
        <v>20140306</v>
      </c>
      <c r="D934" s="19" t="s">
        <v>41</v>
      </c>
      <c r="E934" s="19" t="s">
        <v>41</v>
      </c>
      <c r="F934" s="19">
        <v>2165724</v>
      </c>
      <c r="G934" s="19">
        <v>1</v>
      </c>
      <c r="H934" s="19">
        <v>2010</v>
      </c>
      <c r="I934" s="19">
        <v>20100922</v>
      </c>
      <c r="J934" s="19" t="s">
        <v>1501</v>
      </c>
      <c r="K934" s="19">
        <v>6</v>
      </c>
      <c r="L934" s="19">
        <v>39</v>
      </c>
      <c r="M934" s="19">
        <v>23</v>
      </c>
      <c r="N934" s="19">
        <v>19</v>
      </c>
      <c r="O934" s="19" t="s">
        <v>1502</v>
      </c>
      <c r="P934" s="19">
        <v>5</v>
      </c>
      <c r="Q934" s="19" t="s">
        <v>1503</v>
      </c>
      <c r="R934" s="19"/>
      <c r="S934" s="19">
        <v>5000</v>
      </c>
      <c r="T934" s="19" t="s">
        <v>110</v>
      </c>
      <c r="U934" s="19"/>
      <c r="V934" s="19"/>
      <c r="W934" s="19"/>
      <c r="X934" s="19">
        <v>740</v>
      </c>
      <c r="Y934" s="19">
        <v>0</v>
      </c>
      <c r="Z934" s="19">
        <v>1</v>
      </c>
      <c r="AA934" s="19" t="s">
        <v>48</v>
      </c>
      <c r="AB934" s="19">
        <v>1</v>
      </c>
      <c r="AC934" s="19">
        <v>634583</v>
      </c>
      <c r="AD934" s="19">
        <v>12</v>
      </c>
      <c r="AE934" s="19"/>
      <c r="AF934" s="19"/>
      <c r="AG934" s="19"/>
      <c r="AH934" s="19">
        <v>112780</v>
      </c>
      <c r="AI934" s="19">
        <v>1</v>
      </c>
      <c r="AJ934" s="19"/>
      <c r="AK934" s="19"/>
      <c r="AL934" s="19"/>
      <c r="AM934" s="19"/>
      <c r="AN934" s="19"/>
      <c r="AO934" s="19">
        <v>3.2</v>
      </c>
      <c r="AP934" s="19" t="s">
        <v>1504</v>
      </c>
      <c r="AQ934" s="19" t="s">
        <v>1502</v>
      </c>
      <c r="AR934" s="19" t="s">
        <v>1540</v>
      </c>
      <c r="AS934" s="19" t="s">
        <v>1562</v>
      </c>
      <c r="AT934" s="19" t="s">
        <v>1579</v>
      </c>
      <c r="AU934" s="19" t="s">
        <v>1580</v>
      </c>
      <c r="AV934" s="19" t="s">
        <v>1565</v>
      </c>
      <c r="AW934" s="19">
        <v>2007</v>
      </c>
      <c r="AX934" s="19">
        <v>3</v>
      </c>
      <c r="AY934" s="19" t="s">
        <v>1581</v>
      </c>
      <c r="AZ934" s="19" t="s">
        <v>1567</v>
      </c>
      <c r="BA934" s="19">
        <v>2008</v>
      </c>
      <c r="BB934" t="str">
        <f>VLOOKUP(AC934,CTCwiretagcode!A$2:C$708,3,FALSE)</f>
        <v>GLH</v>
      </c>
      <c r="BC934" t="str">
        <f t="shared" si="29"/>
        <v>NT</v>
      </c>
      <c r="BD934">
        <f t="shared" si="30"/>
        <v>3</v>
      </c>
    </row>
    <row r="935" spans="1:56" x14ac:dyDescent="0.25">
      <c r="A935" s="19" t="s">
        <v>1501</v>
      </c>
      <c r="B935" s="19">
        <v>4.0999999999999996</v>
      </c>
      <c r="C935" s="19">
        <v>20140306</v>
      </c>
      <c r="D935" s="19" t="s">
        <v>41</v>
      </c>
      <c r="E935" s="19" t="s">
        <v>41</v>
      </c>
      <c r="F935" s="19">
        <v>2165725</v>
      </c>
      <c r="G935" s="19">
        <v>1</v>
      </c>
      <c r="H935" s="19">
        <v>2010</v>
      </c>
      <c r="I935" s="19">
        <v>20100922</v>
      </c>
      <c r="J935" s="19" t="s">
        <v>1501</v>
      </c>
      <c r="K935" s="19">
        <v>6</v>
      </c>
      <c r="L935" s="19">
        <v>39</v>
      </c>
      <c r="M935" s="19">
        <v>23</v>
      </c>
      <c r="N935" s="19">
        <v>19</v>
      </c>
      <c r="O935" s="19" t="s">
        <v>1502</v>
      </c>
      <c r="P935" s="19">
        <v>5</v>
      </c>
      <c r="Q935" s="19" t="s">
        <v>1503</v>
      </c>
      <c r="R935" s="19"/>
      <c r="S935" s="19">
        <v>5000</v>
      </c>
      <c r="T935" s="19" t="s">
        <v>45</v>
      </c>
      <c r="U935" s="19"/>
      <c r="V935" s="19"/>
      <c r="W935" s="19"/>
      <c r="X935" s="19">
        <v>780</v>
      </c>
      <c r="Y935" s="19">
        <v>0</v>
      </c>
      <c r="Z935" s="19">
        <v>1</v>
      </c>
      <c r="AA935" s="19" t="s">
        <v>48</v>
      </c>
      <c r="AB935" s="19">
        <v>1</v>
      </c>
      <c r="AC935" s="19">
        <v>634583</v>
      </c>
      <c r="AD935" s="19">
        <v>12</v>
      </c>
      <c r="AE935" s="19"/>
      <c r="AF935" s="19"/>
      <c r="AG935" s="19"/>
      <c r="AH935" s="19">
        <v>112780</v>
      </c>
      <c r="AI935" s="19">
        <v>1</v>
      </c>
      <c r="AJ935" s="19"/>
      <c r="AK935" s="19"/>
      <c r="AL935" s="19"/>
      <c r="AM935" s="19"/>
      <c r="AN935" s="19"/>
      <c r="AO935" s="19">
        <v>3.2</v>
      </c>
      <c r="AP935" s="19" t="s">
        <v>1504</v>
      </c>
      <c r="AQ935" s="19" t="s">
        <v>1502</v>
      </c>
      <c r="AR935" s="19" t="s">
        <v>1540</v>
      </c>
      <c r="AS935" s="19" t="s">
        <v>1562</v>
      </c>
      <c r="AT935" s="19" t="s">
        <v>1579</v>
      </c>
      <c r="AU935" s="19" t="s">
        <v>1580</v>
      </c>
      <c r="AV935" s="19" t="s">
        <v>1565</v>
      </c>
      <c r="AW935" s="19">
        <v>2007</v>
      </c>
      <c r="AX935" s="19">
        <v>3</v>
      </c>
      <c r="AY935" s="19" t="s">
        <v>1581</v>
      </c>
      <c r="AZ935" s="19" t="s">
        <v>1567</v>
      </c>
      <c r="BA935" s="19">
        <v>2008</v>
      </c>
      <c r="BB935" t="str">
        <f>VLOOKUP(AC935,CTCwiretagcode!A$2:C$708,3,FALSE)</f>
        <v>GLH</v>
      </c>
      <c r="BC935" t="str">
        <f t="shared" si="29"/>
        <v>NT</v>
      </c>
      <c r="BD935">
        <f t="shared" si="30"/>
        <v>3</v>
      </c>
    </row>
    <row r="936" spans="1:56" x14ac:dyDescent="0.25">
      <c r="A936" s="19" t="s">
        <v>1501</v>
      </c>
      <c r="B936" s="19">
        <v>4.0999999999999996</v>
      </c>
      <c r="C936" s="19">
        <v>20140306</v>
      </c>
      <c r="D936" s="19" t="s">
        <v>41</v>
      </c>
      <c r="E936" s="19" t="s">
        <v>41</v>
      </c>
      <c r="F936" s="19">
        <v>2165735</v>
      </c>
      <c r="G936" s="19">
        <v>1</v>
      </c>
      <c r="H936" s="19">
        <v>2010</v>
      </c>
      <c r="I936" s="19">
        <v>20100922</v>
      </c>
      <c r="J936" s="19" t="s">
        <v>1501</v>
      </c>
      <c r="K936" s="19">
        <v>6</v>
      </c>
      <c r="L936" s="19">
        <v>39</v>
      </c>
      <c r="M936" s="19">
        <v>23</v>
      </c>
      <c r="N936" s="19">
        <v>19</v>
      </c>
      <c r="O936" s="19" t="s">
        <v>1502</v>
      </c>
      <c r="P936" s="19">
        <v>5</v>
      </c>
      <c r="Q936" s="19" t="s">
        <v>1503</v>
      </c>
      <c r="R936" s="19"/>
      <c r="S936" s="19">
        <v>5000</v>
      </c>
      <c r="T936" s="19" t="s">
        <v>45</v>
      </c>
      <c r="U936" s="19"/>
      <c r="V936" s="19"/>
      <c r="W936" s="19"/>
      <c r="X936" s="19">
        <v>780</v>
      </c>
      <c r="Y936" s="19">
        <v>0</v>
      </c>
      <c r="Z936" s="19">
        <v>1</v>
      </c>
      <c r="AA936" s="19" t="s">
        <v>48</v>
      </c>
      <c r="AB936" s="19">
        <v>1</v>
      </c>
      <c r="AC936" s="19">
        <v>634583</v>
      </c>
      <c r="AD936" s="19">
        <v>12</v>
      </c>
      <c r="AE936" s="19"/>
      <c r="AF936" s="19"/>
      <c r="AG936" s="19"/>
      <c r="AH936" s="19">
        <v>112780</v>
      </c>
      <c r="AI936" s="19">
        <v>1</v>
      </c>
      <c r="AJ936" s="19"/>
      <c r="AK936" s="19"/>
      <c r="AL936" s="19"/>
      <c r="AM936" s="19"/>
      <c r="AN936" s="19"/>
      <c r="AO936" s="19">
        <v>3.2</v>
      </c>
      <c r="AP936" s="19" t="s">
        <v>1504</v>
      </c>
      <c r="AQ936" s="19" t="s">
        <v>1502</v>
      </c>
      <c r="AR936" s="19" t="s">
        <v>1540</v>
      </c>
      <c r="AS936" s="19" t="s">
        <v>1562</v>
      </c>
      <c r="AT936" s="19" t="s">
        <v>1579</v>
      </c>
      <c r="AU936" s="19" t="s">
        <v>1580</v>
      </c>
      <c r="AV936" s="19" t="s">
        <v>1565</v>
      </c>
      <c r="AW936" s="19">
        <v>2007</v>
      </c>
      <c r="AX936" s="19">
        <v>3</v>
      </c>
      <c r="AY936" s="19" t="s">
        <v>1581</v>
      </c>
      <c r="AZ936" s="19" t="s">
        <v>1567</v>
      </c>
      <c r="BA936" s="19">
        <v>2008</v>
      </c>
      <c r="BB936" t="str">
        <f>VLOOKUP(AC936,CTCwiretagcode!A$2:C$708,3,FALSE)</f>
        <v>GLH</v>
      </c>
      <c r="BC936" t="str">
        <f t="shared" si="29"/>
        <v>NT</v>
      </c>
      <c r="BD936">
        <f t="shared" si="30"/>
        <v>3</v>
      </c>
    </row>
    <row r="937" spans="1:56" x14ac:dyDescent="0.25">
      <c r="A937" s="19" t="s">
        <v>1501</v>
      </c>
      <c r="B937" s="19">
        <v>4.0999999999999996</v>
      </c>
      <c r="C937" s="19">
        <v>20140306</v>
      </c>
      <c r="D937" s="19" t="s">
        <v>41</v>
      </c>
      <c r="E937" s="19" t="s">
        <v>41</v>
      </c>
      <c r="F937" s="19">
        <v>2165738</v>
      </c>
      <c r="G937" s="19">
        <v>1</v>
      </c>
      <c r="H937" s="19">
        <v>2010</v>
      </c>
      <c r="I937" s="19">
        <v>20100922</v>
      </c>
      <c r="J937" s="19" t="s">
        <v>1501</v>
      </c>
      <c r="K937" s="19">
        <v>6</v>
      </c>
      <c r="L937" s="19">
        <v>39</v>
      </c>
      <c r="M937" s="19">
        <v>23</v>
      </c>
      <c r="N937" s="19">
        <v>19</v>
      </c>
      <c r="O937" s="19" t="s">
        <v>1502</v>
      </c>
      <c r="P937" s="19">
        <v>5</v>
      </c>
      <c r="Q937" s="19" t="s">
        <v>1503</v>
      </c>
      <c r="R937" s="19"/>
      <c r="S937" s="19">
        <v>5000</v>
      </c>
      <c r="T937" s="19" t="s">
        <v>45</v>
      </c>
      <c r="U937" s="19"/>
      <c r="V937" s="19"/>
      <c r="W937" s="19"/>
      <c r="X937" s="19">
        <v>710</v>
      </c>
      <c r="Y937" s="19">
        <v>0</v>
      </c>
      <c r="Z937" s="19">
        <v>1</v>
      </c>
      <c r="AA937" s="19" t="s">
        <v>48</v>
      </c>
      <c r="AB937" s="19">
        <v>1</v>
      </c>
      <c r="AC937" s="19">
        <v>634583</v>
      </c>
      <c r="AD937" s="19">
        <v>12</v>
      </c>
      <c r="AE937" s="19"/>
      <c r="AF937" s="19"/>
      <c r="AG937" s="19"/>
      <c r="AH937" s="19">
        <v>112780</v>
      </c>
      <c r="AI937" s="19">
        <v>1</v>
      </c>
      <c r="AJ937" s="19"/>
      <c r="AK937" s="19"/>
      <c r="AL937" s="19"/>
      <c r="AM937" s="19"/>
      <c r="AN937" s="19"/>
      <c r="AO937" s="19">
        <v>3.2</v>
      </c>
      <c r="AP937" s="19" t="s">
        <v>1504</v>
      </c>
      <c r="AQ937" s="19" t="s">
        <v>1502</v>
      </c>
      <c r="AR937" s="19" t="s">
        <v>1540</v>
      </c>
      <c r="AS937" s="19" t="s">
        <v>1562</v>
      </c>
      <c r="AT937" s="19" t="s">
        <v>1579</v>
      </c>
      <c r="AU937" s="19" t="s">
        <v>1580</v>
      </c>
      <c r="AV937" s="19" t="s">
        <v>1565</v>
      </c>
      <c r="AW937" s="19">
        <v>2007</v>
      </c>
      <c r="AX937" s="19">
        <v>3</v>
      </c>
      <c r="AY937" s="19" t="s">
        <v>1581</v>
      </c>
      <c r="AZ937" s="19" t="s">
        <v>1567</v>
      </c>
      <c r="BA937" s="19">
        <v>2008</v>
      </c>
      <c r="BB937" t="str">
        <f>VLOOKUP(AC937,CTCwiretagcode!A$2:C$708,3,FALSE)</f>
        <v>GLH</v>
      </c>
      <c r="BC937" t="str">
        <f t="shared" si="29"/>
        <v>NT</v>
      </c>
      <c r="BD937">
        <f t="shared" si="30"/>
        <v>3</v>
      </c>
    </row>
    <row r="938" spans="1:56" x14ac:dyDescent="0.25">
      <c r="A938" s="19" t="s">
        <v>1501</v>
      </c>
      <c r="B938" s="19">
        <v>4.0999999999999996</v>
      </c>
      <c r="C938" s="19">
        <v>20140306</v>
      </c>
      <c r="D938" s="19" t="s">
        <v>41</v>
      </c>
      <c r="E938" s="19" t="s">
        <v>41</v>
      </c>
      <c r="F938" s="19">
        <v>2166260</v>
      </c>
      <c r="G938" s="19">
        <v>1</v>
      </c>
      <c r="H938" s="19">
        <v>2010</v>
      </c>
      <c r="I938" s="19">
        <v>20100930</v>
      </c>
      <c r="J938" s="19" t="s">
        <v>1501</v>
      </c>
      <c r="K938" s="19">
        <v>6</v>
      </c>
      <c r="L938" s="19">
        <v>40</v>
      </c>
      <c r="M938" s="19">
        <v>23</v>
      </c>
      <c r="N938" s="19">
        <v>14</v>
      </c>
      <c r="O938" s="19" t="s">
        <v>1502</v>
      </c>
      <c r="P938" s="19">
        <v>5</v>
      </c>
      <c r="Q938" s="19" t="s">
        <v>1503</v>
      </c>
      <c r="R938" s="19"/>
      <c r="S938" s="19">
        <v>0</v>
      </c>
      <c r="T938" s="19" t="s">
        <v>110</v>
      </c>
      <c r="U938" s="19"/>
      <c r="V938" s="19"/>
      <c r="W938" s="19"/>
      <c r="X938" s="19">
        <v>780</v>
      </c>
      <c r="Y938" s="19">
        <v>0</v>
      </c>
      <c r="Z938" s="19">
        <v>1</v>
      </c>
      <c r="AA938" s="19" t="s">
        <v>48</v>
      </c>
      <c r="AB938" s="19">
        <v>1</v>
      </c>
      <c r="AC938" s="19">
        <v>634583</v>
      </c>
      <c r="AD938" s="19">
        <v>12</v>
      </c>
      <c r="AE938" s="19"/>
      <c r="AF938" s="19"/>
      <c r="AG938" s="19"/>
      <c r="AH938" s="19">
        <v>112781</v>
      </c>
      <c r="AI938" s="19">
        <v>1</v>
      </c>
      <c r="AJ938" s="19"/>
      <c r="AK938" s="19"/>
      <c r="AL938" s="19"/>
      <c r="AM938" s="19"/>
      <c r="AN938" s="19"/>
      <c r="AO938" s="19">
        <v>10.92</v>
      </c>
      <c r="AP938" s="19" t="s">
        <v>1504</v>
      </c>
      <c r="AQ938" s="19" t="s">
        <v>1502</v>
      </c>
      <c r="AR938" s="19" t="s">
        <v>1540</v>
      </c>
      <c r="AS938" s="19" t="s">
        <v>1562</v>
      </c>
      <c r="AT938" s="19" t="s">
        <v>1579</v>
      </c>
      <c r="AU938" s="19" t="s">
        <v>1580</v>
      </c>
      <c r="AV938" s="19" t="s">
        <v>1565</v>
      </c>
      <c r="AW938" s="19">
        <v>2007</v>
      </c>
      <c r="AX938" s="19">
        <v>3</v>
      </c>
      <c r="AY938" s="19" t="s">
        <v>1581</v>
      </c>
      <c r="AZ938" s="19" t="s">
        <v>1567</v>
      </c>
      <c r="BA938" s="19">
        <v>2008</v>
      </c>
      <c r="BB938" t="str">
        <f>VLOOKUP(AC938,CTCwiretagcode!A$2:C$708,3,FALSE)</f>
        <v>GLH</v>
      </c>
      <c r="BC938" t="str">
        <f t="shared" si="29"/>
        <v>NT</v>
      </c>
      <c r="BD938">
        <f t="shared" si="30"/>
        <v>3</v>
      </c>
    </row>
    <row r="939" spans="1:56" x14ac:dyDescent="0.25">
      <c r="A939" s="19" t="s">
        <v>1501</v>
      </c>
      <c r="B939" s="19">
        <v>4.0999999999999996</v>
      </c>
      <c r="C939" s="19">
        <v>20140306</v>
      </c>
      <c r="D939" s="19" t="s">
        <v>41</v>
      </c>
      <c r="E939" s="19" t="s">
        <v>41</v>
      </c>
      <c r="F939" s="19">
        <v>2168420</v>
      </c>
      <c r="G939" s="19">
        <v>1</v>
      </c>
      <c r="H939" s="19">
        <v>2010</v>
      </c>
      <c r="I939" s="19">
        <v>20100817</v>
      </c>
      <c r="J939" s="19" t="s">
        <v>1501</v>
      </c>
      <c r="K939" s="19">
        <v>6</v>
      </c>
      <c r="L939" s="19">
        <v>34</v>
      </c>
      <c r="M939" s="19">
        <v>23</v>
      </c>
      <c r="N939" s="19">
        <v>17</v>
      </c>
      <c r="O939" s="19" t="s">
        <v>1502</v>
      </c>
      <c r="P939" s="19">
        <v>5</v>
      </c>
      <c r="Q939" s="19" t="s">
        <v>1518</v>
      </c>
      <c r="R939" s="19"/>
      <c r="S939" s="19">
        <v>5000</v>
      </c>
      <c r="T939" s="19" t="s">
        <v>45</v>
      </c>
      <c r="U939" s="19"/>
      <c r="V939" s="19"/>
      <c r="W939" s="19"/>
      <c r="X939" s="19">
        <v>770</v>
      </c>
      <c r="Y939" s="19">
        <v>0</v>
      </c>
      <c r="Z939" s="19">
        <v>1</v>
      </c>
      <c r="AA939" s="19" t="s">
        <v>48</v>
      </c>
      <c r="AB939" s="19">
        <v>1</v>
      </c>
      <c r="AC939" s="19">
        <v>634583</v>
      </c>
      <c r="AD939" s="19">
        <v>12</v>
      </c>
      <c r="AE939" s="19"/>
      <c r="AF939" s="19"/>
      <c r="AG939" s="19"/>
      <c r="AH939" s="19">
        <v>112789</v>
      </c>
      <c r="AI939" s="19">
        <v>1</v>
      </c>
      <c r="AJ939" s="19"/>
      <c r="AK939" s="19"/>
      <c r="AL939" s="19"/>
      <c r="AM939" s="19"/>
      <c r="AN939" s="19"/>
      <c r="AO939" s="19">
        <v>3.8</v>
      </c>
      <c r="AP939" s="19" t="s">
        <v>1519</v>
      </c>
      <c r="AQ939" s="19" t="s">
        <v>1502</v>
      </c>
      <c r="AR939" s="19" t="s">
        <v>1540</v>
      </c>
      <c r="AS939" s="19" t="s">
        <v>1562</v>
      </c>
      <c r="AT939" s="19" t="s">
        <v>1579</v>
      </c>
      <c r="AU939" s="19" t="s">
        <v>1580</v>
      </c>
      <c r="AV939" s="19" t="s">
        <v>1565</v>
      </c>
      <c r="AW939" s="19">
        <v>2007</v>
      </c>
      <c r="AX939" s="19">
        <v>3</v>
      </c>
      <c r="AY939" s="19" t="s">
        <v>1581</v>
      </c>
      <c r="AZ939" s="19" t="s">
        <v>1567</v>
      </c>
      <c r="BA939" s="19">
        <v>2008</v>
      </c>
      <c r="BB939" t="str">
        <f>VLOOKUP(AC939,CTCwiretagcode!A$2:C$708,3,FALSE)</f>
        <v>GLH</v>
      </c>
      <c r="BC939" t="str">
        <f t="shared" si="29"/>
        <v>Tr</v>
      </c>
      <c r="BD939">
        <f t="shared" si="30"/>
        <v>3</v>
      </c>
    </row>
    <row r="940" spans="1:56" x14ac:dyDescent="0.25">
      <c r="A940" s="19" t="s">
        <v>1501</v>
      </c>
      <c r="B940" s="19">
        <v>4.0999999999999996</v>
      </c>
      <c r="C940" s="19">
        <v>20140306</v>
      </c>
      <c r="D940" s="19" t="s">
        <v>41</v>
      </c>
      <c r="E940" s="19" t="s">
        <v>41</v>
      </c>
      <c r="F940" s="19">
        <v>2166031</v>
      </c>
      <c r="G940" s="19">
        <v>1</v>
      </c>
      <c r="H940" s="19">
        <v>2010</v>
      </c>
      <c r="I940" s="19">
        <v>20100831</v>
      </c>
      <c r="J940" s="19" t="s">
        <v>1501</v>
      </c>
      <c r="K940" s="19">
        <v>6</v>
      </c>
      <c r="L940" s="19">
        <v>36</v>
      </c>
      <c r="M940" s="19">
        <v>23</v>
      </c>
      <c r="N940" s="19">
        <v>17</v>
      </c>
      <c r="O940" s="19" t="s">
        <v>1502</v>
      </c>
      <c r="P940" s="19">
        <v>5</v>
      </c>
      <c r="Q940" s="19" t="s">
        <v>1518</v>
      </c>
      <c r="R940" s="19"/>
      <c r="S940" s="19">
        <v>5000</v>
      </c>
      <c r="T940" s="19" t="s">
        <v>110</v>
      </c>
      <c r="U940" s="19"/>
      <c r="V940" s="19"/>
      <c r="W940" s="19"/>
      <c r="X940" s="19">
        <v>710</v>
      </c>
      <c r="Y940" s="19">
        <v>0</v>
      </c>
      <c r="Z940" s="19">
        <v>1</v>
      </c>
      <c r="AA940" s="19" t="s">
        <v>48</v>
      </c>
      <c r="AB940" s="19">
        <v>1</v>
      </c>
      <c r="AC940" s="19">
        <v>634583</v>
      </c>
      <c r="AD940" s="19">
        <v>12</v>
      </c>
      <c r="AE940" s="19"/>
      <c r="AF940" s="19"/>
      <c r="AG940" s="19"/>
      <c r="AH940" s="19">
        <v>112791</v>
      </c>
      <c r="AI940" s="19">
        <v>1</v>
      </c>
      <c r="AJ940" s="19"/>
      <c r="AK940" s="19"/>
      <c r="AL940" s="19"/>
      <c r="AM940" s="19"/>
      <c r="AN940" s="19"/>
      <c r="AO940" s="19">
        <v>2.2400000000000002</v>
      </c>
      <c r="AP940" s="19" t="s">
        <v>1519</v>
      </c>
      <c r="AQ940" s="19" t="s">
        <v>1502</v>
      </c>
      <c r="AR940" s="19" t="s">
        <v>1540</v>
      </c>
      <c r="AS940" s="19" t="s">
        <v>1562</v>
      </c>
      <c r="AT940" s="19" t="s">
        <v>1579</v>
      </c>
      <c r="AU940" s="19" t="s">
        <v>1580</v>
      </c>
      <c r="AV940" s="19" t="s">
        <v>1565</v>
      </c>
      <c r="AW940" s="19">
        <v>2007</v>
      </c>
      <c r="AX940" s="19">
        <v>3</v>
      </c>
      <c r="AY940" s="19" t="s">
        <v>1581</v>
      </c>
      <c r="AZ940" s="19" t="s">
        <v>1567</v>
      </c>
      <c r="BA940" s="19">
        <v>2008</v>
      </c>
      <c r="BB940" t="str">
        <f>VLOOKUP(AC940,CTCwiretagcode!A$2:C$708,3,FALSE)</f>
        <v>GLH</v>
      </c>
      <c r="BC940" t="str">
        <f t="shared" si="29"/>
        <v>Tr</v>
      </c>
      <c r="BD940">
        <f t="shared" si="30"/>
        <v>3</v>
      </c>
    </row>
    <row r="941" spans="1:56" x14ac:dyDescent="0.25">
      <c r="A941" s="19" t="s">
        <v>1501</v>
      </c>
      <c r="B941" s="19">
        <v>4.0999999999999996</v>
      </c>
      <c r="C941" s="19">
        <v>20140306</v>
      </c>
      <c r="D941" s="19" t="s">
        <v>41</v>
      </c>
      <c r="E941" s="19" t="s">
        <v>41</v>
      </c>
      <c r="F941" s="19">
        <v>2165331</v>
      </c>
      <c r="G941" s="19">
        <v>1</v>
      </c>
      <c r="H941" s="19">
        <v>2010</v>
      </c>
      <c r="I941" s="19">
        <v>20100914</v>
      </c>
      <c r="J941" s="19" t="s">
        <v>1501</v>
      </c>
      <c r="K941" s="19">
        <v>6</v>
      </c>
      <c r="L941" s="19">
        <v>38</v>
      </c>
      <c r="M941" s="19">
        <v>23</v>
      </c>
      <c r="N941" s="19">
        <v>19</v>
      </c>
      <c r="O941" s="19" t="s">
        <v>1502</v>
      </c>
      <c r="P941" s="19">
        <v>5</v>
      </c>
      <c r="Q941" s="19" t="s">
        <v>1503</v>
      </c>
      <c r="R941" s="19"/>
      <c r="S941" s="19">
        <v>5000</v>
      </c>
      <c r="T941" s="19" t="s">
        <v>45</v>
      </c>
      <c r="U941" s="19"/>
      <c r="V941" s="19"/>
      <c r="W941" s="19"/>
      <c r="X941" s="19">
        <v>800</v>
      </c>
      <c r="Y941" s="19">
        <v>0</v>
      </c>
      <c r="Z941" s="19">
        <v>1</v>
      </c>
      <c r="AA941" s="19" t="s">
        <v>48</v>
      </c>
      <c r="AB941" s="19">
        <v>1</v>
      </c>
      <c r="AC941" s="19">
        <v>634583</v>
      </c>
      <c r="AD941" s="19">
        <v>12</v>
      </c>
      <c r="AE941" s="19"/>
      <c r="AF941" s="19"/>
      <c r="AG941" s="19"/>
      <c r="AH941" s="19">
        <v>112779</v>
      </c>
      <c r="AI941" s="19">
        <v>1</v>
      </c>
      <c r="AJ941" s="19"/>
      <c r="AK941" s="19"/>
      <c r="AL941" s="19"/>
      <c r="AM941" s="19"/>
      <c r="AN941" s="19"/>
      <c r="AO941" s="19">
        <v>2.95</v>
      </c>
      <c r="AP941" s="19" t="s">
        <v>1504</v>
      </c>
      <c r="AQ941" s="19" t="s">
        <v>1502</v>
      </c>
      <c r="AR941" s="19" t="s">
        <v>1540</v>
      </c>
      <c r="AS941" s="19" t="s">
        <v>1562</v>
      </c>
      <c r="AT941" s="19" t="s">
        <v>1579</v>
      </c>
      <c r="AU941" s="19" t="s">
        <v>1580</v>
      </c>
      <c r="AV941" s="19" t="s">
        <v>1565</v>
      </c>
      <c r="AW941" s="19">
        <v>2007</v>
      </c>
      <c r="AX941" s="19">
        <v>3</v>
      </c>
      <c r="AY941" s="19" t="s">
        <v>1581</v>
      </c>
      <c r="AZ941" s="19" t="s">
        <v>1567</v>
      </c>
      <c r="BA941" s="19">
        <v>2008</v>
      </c>
      <c r="BB941" t="str">
        <f>VLOOKUP(AC941,CTCwiretagcode!A$2:C$708,3,FALSE)</f>
        <v>GLH</v>
      </c>
      <c r="BC941" t="str">
        <f t="shared" si="29"/>
        <v>NT</v>
      </c>
      <c r="BD941">
        <f t="shared" si="30"/>
        <v>3</v>
      </c>
    </row>
    <row r="942" spans="1:56" x14ac:dyDescent="0.25">
      <c r="A942" s="19" t="s">
        <v>1501</v>
      </c>
      <c r="B942" s="19">
        <v>4.0999999999999996</v>
      </c>
      <c r="C942" s="19">
        <v>20140306</v>
      </c>
      <c r="D942" s="19" t="s">
        <v>41</v>
      </c>
      <c r="E942" s="19" t="s">
        <v>41</v>
      </c>
      <c r="F942" s="19">
        <v>2165335</v>
      </c>
      <c r="G942" s="19">
        <v>1</v>
      </c>
      <c r="H942" s="19">
        <v>2010</v>
      </c>
      <c r="I942" s="19">
        <v>20100914</v>
      </c>
      <c r="J942" s="19" t="s">
        <v>1501</v>
      </c>
      <c r="K942" s="19">
        <v>6</v>
      </c>
      <c r="L942" s="19">
        <v>38</v>
      </c>
      <c r="M942" s="19">
        <v>23</v>
      </c>
      <c r="N942" s="19">
        <v>19</v>
      </c>
      <c r="O942" s="19" t="s">
        <v>1502</v>
      </c>
      <c r="P942" s="19">
        <v>5</v>
      </c>
      <c r="Q942" s="19" t="s">
        <v>1503</v>
      </c>
      <c r="R942" s="19"/>
      <c r="S942" s="19">
        <v>5000</v>
      </c>
      <c r="T942" s="19" t="s">
        <v>45</v>
      </c>
      <c r="U942" s="19"/>
      <c r="V942" s="19"/>
      <c r="W942" s="19"/>
      <c r="X942" s="19">
        <v>780</v>
      </c>
      <c r="Y942" s="19">
        <v>0</v>
      </c>
      <c r="Z942" s="19">
        <v>1</v>
      </c>
      <c r="AA942" s="19" t="s">
        <v>48</v>
      </c>
      <c r="AB942" s="19">
        <v>1</v>
      </c>
      <c r="AC942" s="19">
        <v>634583</v>
      </c>
      <c r="AD942" s="19">
        <v>12</v>
      </c>
      <c r="AE942" s="19"/>
      <c r="AF942" s="19"/>
      <c r="AG942" s="19"/>
      <c r="AH942" s="19">
        <v>112779</v>
      </c>
      <c r="AI942" s="19">
        <v>1</v>
      </c>
      <c r="AJ942" s="19"/>
      <c r="AK942" s="19"/>
      <c r="AL942" s="19"/>
      <c r="AM942" s="19"/>
      <c r="AN942" s="19"/>
      <c r="AO942" s="19">
        <v>2.95</v>
      </c>
      <c r="AP942" s="19" t="s">
        <v>1504</v>
      </c>
      <c r="AQ942" s="19" t="s">
        <v>1502</v>
      </c>
      <c r="AR942" s="19" t="s">
        <v>1540</v>
      </c>
      <c r="AS942" s="19" t="s">
        <v>1562</v>
      </c>
      <c r="AT942" s="19" t="s">
        <v>1579</v>
      </c>
      <c r="AU942" s="19" t="s">
        <v>1580</v>
      </c>
      <c r="AV942" s="19" t="s">
        <v>1565</v>
      </c>
      <c r="AW942" s="19">
        <v>2007</v>
      </c>
      <c r="AX942" s="19">
        <v>3</v>
      </c>
      <c r="AY942" s="19" t="s">
        <v>1581</v>
      </c>
      <c r="AZ942" s="19" t="s">
        <v>1567</v>
      </c>
      <c r="BA942" s="19">
        <v>2008</v>
      </c>
      <c r="BB942" t="str">
        <f>VLOOKUP(AC942,CTCwiretagcode!A$2:C$708,3,FALSE)</f>
        <v>GLH</v>
      </c>
      <c r="BC942" t="str">
        <f t="shared" si="29"/>
        <v>NT</v>
      </c>
      <c r="BD942">
        <f t="shared" si="30"/>
        <v>3</v>
      </c>
    </row>
    <row r="943" spans="1:56" x14ac:dyDescent="0.25">
      <c r="A943" s="19" t="s">
        <v>1501</v>
      </c>
      <c r="B943" s="19">
        <v>4.0999999999999996</v>
      </c>
      <c r="C943" s="19">
        <v>20140306</v>
      </c>
      <c r="D943" s="19" t="s">
        <v>41</v>
      </c>
      <c r="E943" s="19" t="s">
        <v>41</v>
      </c>
      <c r="F943" s="19">
        <v>2165339</v>
      </c>
      <c r="G943" s="19">
        <v>1</v>
      </c>
      <c r="H943" s="19">
        <v>2010</v>
      </c>
      <c r="I943" s="19">
        <v>20100914</v>
      </c>
      <c r="J943" s="19" t="s">
        <v>1501</v>
      </c>
      <c r="K943" s="19">
        <v>6</v>
      </c>
      <c r="L943" s="19">
        <v>38</v>
      </c>
      <c r="M943" s="19">
        <v>23</v>
      </c>
      <c r="N943" s="19">
        <v>19</v>
      </c>
      <c r="O943" s="19" t="s">
        <v>1502</v>
      </c>
      <c r="P943" s="19">
        <v>5</v>
      </c>
      <c r="Q943" s="19" t="s">
        <v>1503</v>
      </c>
      <c r="R943" s="19"/>
      <c r="S943" s="19">
        <v>5000</v>
      </c>
      <c r="T943" s="19" t="s">
        <v>45</v>
      </c>
      <c r="U943" s="19"/>
      <c r="V943" s="19"/>
      <c r="W943" s="19"/>
      <c r="X943" s="19">
        <v>780</v>
      </c>
      <c r="Y943" s="19">
        <v>0</v>
      </c>
      <c r="Z943" s="19">
        <v>1</v>
      </c>
      <c r="AA943" s="19" t="s">
        <v>48</v>
      </c>
      <c r="AB943" s="19">
        <v>1</v>
      </c>
      <c r="AC943" s="19">
        <v>634583</v>
      </c>
      <c r="AD943" s="19">
        <v>12</v>
      </c>
      <c r="AE943" s="19"/>
      <c r="AF943" s="19"/>
      <c r="AG943" s="19"/>
      <c r="AH943" s="19">
        <v>112779</v>
      </c>
      <c r="AI943" s="19">
        <v>1</v>
      </c>
      <c r="AJ943" s="19"/>
      <c r="AK943" s="19"/>
      <c r="AL943" s="19"/>
      <c r="AM943" s="19"/>
      <c r="AN943" s="19"/>
      <c r="AO943" s="19">
        <v>2.95</v>
      </c>
      <c r="AP943" s="19" t="s">
        <v>1504</v>
      </c>
      <c r="AQ943" s="19" t="s">
        <v>1502</v>
      </c>
      <c r="AR943" s="19" t="s">
        <v>1540</v>
      </c>
      <c r="AS943" s="19" t="s">
        <v>1562</v>
      </c>
      <c r="AT943" s="19" t="s">
        <v>1579</v>
      </c>
      <c r="AU943" s="19" t="s">
        <v>1580</v>
      </c>
      <c r="AV943" s="19" t="s">
        <v>1565</v>
      </c>
      <c r="AW943" s="19">
        <v>2007</v>
      </c>
      <c r="AX943" s="19">
        <v>3</v>
      </c>
      <c r="AY943" s="19" t="s">
        <v>1581</v>
      </c>
      <c r="AZ943" s="19" t="s">
        <v>1567</v>
      </c>
      <c r="BA943" s="19">
        <v>2008</v>
      </c>
      <c r="BB943" t="str">
        <f>VLOOKUP(AC943,CTCwiretagcode!A$2:C$708,3,FALSE)</f>
        <v>GLH</v>
      </c>
      <c r="BC943" t="str">
        <f t="shared" si="29"/>
        <v>NT</v>
      </c>
      <c r="BD943">
        <f t="shared" si="30"/>
        <v>3</v>
      </c>
    </row>
    <row r="944" spans="1:56" x14ac:dyDescent="0.25">
      <c r="A944" s="19" t="s">
        <v>1501</v>
      </c>
      <c r="B944" s="19">
        <v>4.0999999999999996</v>
      </c>
      <c r="C944" s="19">
        <v>20140306</v>
      </c>
      <c r="D944" s="19" t="s">
        <v>41</v>
      </c>
      <c r="E944" s="19" t="s">
        <v>41</v>
      </c>
      <c r="F944" s="19">
        <v>2165343</v>
      </c>
      <c r="G944" s="19">
        <v>1</v>
      </c>
      <c r="H944" s="19">
        <v>2010</v>
      </c>
      <c r="I944" s="19">
        <v>20100914</v>
      </c>
      <c r="J944" s="19" t="s">
        <v>1501</v>
      </c>
      <c r="K944" s="19">
        <v>6</v>
      </c>
      <c r="L944" s="19">
        <v>38</v>
      </c>
      <c r="M944" s="19">
        <v>23</v>
      </c>
      <c r="N944" s="19">
        <v>19</v>
      </c>
      <c r="O944" s="19" t="s">
        <v>1502</v>
      </c>
      <c r="P944" s="19">
        <v>5</v>
      </c>
      <c r="Q944" s="19" t="s">
        <v>1503</v>
      </c>
      <c r="R944" s="19"/>
      <c r="S944" s="19">
        <v>5000</v>
      </c>
      <c r="T944" s="19" t="s">
        <v>45</v>
      </c>
      <c r="U944" s="19"/>
      <c r="V944" s="19"/>
      <c r="W944" s="19"/>
      <c r="X944" s="19">
        <v>760</v>
      </c>
      <c r="Y944" s="19">
        <v>0</v>
      </c>
      <c r="Z944" s="19">
        <v>1</v>
      </c>
      <c r="AA944" s="19" t="s">
        <v>48</v>
      </c>
      <c r="AB944" s="19">
        <v>1</v>
      </c>
      <c r="AC944" s="19">
        <v>634583</v>
      </c>
      <c r="AD944" s="19">
        <v>12</v>
      </c>
      <c r="AE944" s="19"/>
      <c r="AF944" s="19"/>
      <c r="AG944" s="19"/>
      <c r="AH944" s="19">
        <v>112779</v>
      </c>
      <c r="AI944" s="19">
        <v>1</v>
      </c>
      <c r="AJ944" s="19"/>
      <c r="AK944" s="19"/>
      <c r="AL944" s="19"/>
      <c r="AM944" s="19"/>
      <c r="AN944" s="19"/>
      <c r="AO944" s="19">
        <v>2.95</v>
      </c>
      <c r="AP944" s="19" t="s">
        <v>1504</v>
      </c>
      <c r="AQ944" s="19" t="s">
        <v>1502</v>
      </c>
      <c r="AR944" s="19" t="s">
        <v>1540</v>
      </c>
      <c r="AS944" s="19" t="s">
        <v>1562</v>
      </c>
      <c r="AT944" s="19" t="s">
        <v>1579</v>
      </c>
      <c r="AU944" s="19" t="s">
        <v>1580</v>
      </c>
      <c r="AV944" s="19" t="s">
        <v>1565</v>
      </c>
      <c r="AW944" s="19">
        <v>2007</v>
      </c>
      <c r="AX944" s="19">
        <v>3</v>
      </c>
      <c r="AY944" s="19" t="s">
        <v>1581</v>
      </c>
      <c r="AZ944" s="19" t="s">
        <v>1567</v>
      </c>
      <c r="BA944" s="19">
        <v>2008</v>
      </c>
      <c r="BB944" t="str">
        <f>VLOOKUP(AC944,CTCwiretagcode!A$2:C$708,3,FALSE)</f>
        <v>GLH</v>
      </c>
      <c r="BC944" t="str">
        <f t="shared" si="29"/>
        <v>NT</v>
      </c>
      <c r="BD944">
        <f t="shared" si="30"/>
        <v>3</v>
      </c>
    </row>
    <row r="945" spans="1:56" x14ac:dyDescent="0.25">
      <c r="A945" s="19" t="s">
        <v>1501</v>
      </c>
      <c r="B945" s="19">
        <v>4.0999999999999996</v>
      </c>
      <c r="C945" s="19">
        <v>20140306</v>
      </c>
      <c r="D945" s="19" t="s">
        <v>41</v>
      </c>
      <c r="E945" s="19" t="s">
        <v>41</v>
      </c>
      <c r="F945" s="19">
        <v>2165344</v>
      </c>
      <c r="G945" s="19">
        <v>1</v>
      </c>
      <c r="H945" s="19">
        <v>2010</v>
      </c>
      <c r="I945" s="19">
        <v>20100914</v>
      </c>
      <c r="J945" s="19" t="s">
        <v>1501</v>
      </c>
      <c r="K945" s="19">
        <v>6</v>
      </c>
      <c r="L945" s="19">
        <v>38</v>
      </c>
      <c r="M945" s="19">
        <v>23</v>
      </c>
      <c r="N945" s="19">
        <v>19</v>
      </c>
      <c r="O945" s="19" t="s">
        <v>1502</v>
      </c>
      <c r="P945" s="19">
        <v>5</v>
      </c>
      <c r="Q945" s="19" t="s">
        <v>1503</v>
      </c>
      <c r="R945" s="19"/>
      <c r="S945" s="19">
        <v>5000</v>
      </c>
      <c r="T945" s="19" t="s">
        <v>110</v>
      </c>
      <c r="U945" s="19"/>
      <c r="V945" s="19"/>
      <c r="W945" s="19"/>
      <c r="X945" s="19">
        <v>710</v>
      </c>
      <c r="Y945" s="19">
        <v>0</v>
      </c>
      <c r="Z945" s="19">
        <v>1</v>
      </c>
      <c r="AA945" s="19" t="s">
        <v>48</v>
      </c>
      <c r="AB945" s="19">
        <v>1</v>
      </c>
      <c r="AC945" s="19">
        <v>634583</v>
      </c>
      <c r="AD945" s="19">
        <v>12</v>
      </c>
      <c r="AE945" s="19"/>
      <c r="AF945" s="19"/>
      <c r="AG945" s="19"/>
      <c r="AH945" s="19">
        <v>112779</v>
      </c>
      <c r="AI945" s="19">
        <v>1</v>
      </c>
      <c r="AJ945" s="19"/>
      <c r="AK945" s="19"/>
      <c r="AL945" s="19"/>
      <c r="AM945" s="19"/>
      <c r="AN945" s="19"/>
      <c r="AO945" s="19">
        <v>2.95</v>
      </c>
      <c r="AP945" s="19" t="s">
        <v>1504</v>
      </c>
      <c r="AQ945" s="19" t="s">
        <v>1502</v>
      </c>
      <c r="AR945" s="19" t="s">
        <v>1540</v>
      </c>
      <c r="AS945" s="19" t="s">
        <v>1562</v>
      </c>
      <c r="AT945" s="19" t="s">
        <v>1579</v>
      </c>
      <c r="AU945" s="19" t="s">
        <v>1580</v>
      </c>
      <c r="AV945" s="19" t="s">
        <v>1565</v>
      </c>
      <c r="AW945" s="19">
        <v>2007</v>
      </c>
      <c r="AX945" s="19">
        <v>3</v>
      </c>
      <c r="AY945" s="19" t="s">
        <v>1581</v>
      </c>
      <c r="AZ945" s="19" t="s">
        <v>1567</v>
      </c>
      <c r="BA945" s="19">
        <v>2008</v>
      </c>
      <c r="BB945" t="str">
        <f>VLOOKUP(AC945,CTCwiretagcode!A$2:C$708,3,FALSE)</f>
        <v>GLH</v>
      </c>
      <c r="BC945" t="str">
        <f t="shared" si="29"/>
        <v>NT</v>
      </c>
      <c r="BD945">
        <f t="shared" si="30"/>
        <v>3</v>
      </c>
    </row>
    <row r="946" spans="1:56" x14ac:dyDescent="0.25">
      <c r="A946" s="19" t="s">
        <v>1501</v>
      </c>
      <c r="B946" s="19">
        <v>4.0999999999999996</v>
      </c>
      <c r="C946" s="19">
        <v>20140306</v>
      </c>
      <c r="D946" s="19" t="s">
        <v>41</v>
      </c>
      <c r="E946" s="19" t="s">
        <v>41</v>
      </c>
      <c r="F946" s="19">
        <v>2165358</v>
      </c>
      <c r="G946" s="19">
        <v>1</v>
      </c>
      <c r="H946" s="19">
        <v>2010</v>
      </c>
      <c r="I946" s="19">
        <v>20100914</v>
      </c>
      <c r="J946" s="19" t="s">
        <v>1501</v>
      </c>
      <c r="K946" s="19">
        <v>6</v>
      </c>
      <c r="L946" s="19">
        <v>38</v>
      </c>
      <c r="M946" s="19">
        <v>23</v>
      </c>
      <c r="N946" s="19">
        <v>19</v>
      </c>
      <c r="O946" s="19" t="s">
        <v>1502</v>
      </c>
      <c r="P946" s="19">
        <v>5</v>
      </c>
      <c r="Q946" s="19" t="s">
        <v>1503</v>
      </c>
      <c r="R946" s="19"/>
      <c r="S946" s="19">
        <v>5000</v>
      </c>
      <c r="T946" s="19" t="s">
        <v>45</v>
      </c>
      <c r="U946" s="19"/>
      <c r="V946" s="19"/>
      <c r="W946" s="19"/>
      <c r="X946" s="19">
        <v>730</v>
      </c>
      <c r="Y946" s="19">
        <v>0</v>
      </c>
      <c r="Z946" s="19">
        <v>1</v>
      </c>
      <c r="AA946" s="19" t="s">
        <v>48</v>
      </c>
      <c r="AB946" s="19">
        <v>1</v>
      </c>
      <c r="AC946" s="19">
        <v>634583</v>
      </c>
      <c r="AD946" s="19">
        <v>12</v>
      </c>
      <c r="AE946" s="19"/>
      <c r="AF946" s="19"/>
      <c r="AG946" s="19"/>
      <c r="AH946" s="19">
        <v>112779</v>
      </c>
      <c r="AI946" s="19">
        <v>1</v>
      </c>
      <c r="AJ946" s="19"/>
      <c r="AK946" s="19"/>
      <c r="AL946" s="19"/>
      <c r="AM946" s="19"/>
      <c r="AN946" s="19"/>
      <c r="AO946" s="19">
        <v>2.95</v>
      </c>
      <c r="AP946" s="19" t="s">
        <v>1504</v>
      </c>
      <c r="AQ946" s="19" t="s">
        <v>1502</v>
      </c>
      <c r="AR946" s="19" t="s">
        <v>1540</v>
      </c>
      <c r="AS946" s="19" t="s">
        <v>1562</v>
      </c>
      <c r="AT946" s="19" t="s">
        <v>1579</v>
      </c>
      <c r="AU946" s="19" t="s">
        <v>1580</v>
      </c>
      <c r="AV946" s="19" t="s">
        <v>1565</v>
      </c>
      <c r="AW946" s="19">
        <v>2007</v>
      </c>
      <c r="AX946" s="19">
        <v>3</v>
      </c>
      <c r="AY946" s="19" t="s">
        <v>1581</v>
      </c>
      <c r="AZ946" s="19" t="s">
        <v>1567</v>
      </c>
      <c r="BA946" s="19">
        <v>2008</v>
      </c>
      <c r="BB946" t="str">
        <f>VLOOKUP(AC946,CTCwiretagcode!A$2:C$708,3,FALSE)</f>
        <v>GLH</v>
      </c>
      <c r="BC946" t="str">
        <f t="shared" si="29"/>
        <v>NT</v>
      </c>
      <c r="BD946">
        <f t="shared" si="30"/>
        <v>3</v>
      </c>
    </row>
    <row r="947" spans="1:56" x14ac:dyDescent="0.25">
      <c r="A947" s="19" t="s">
        <v>1501</v>
      </c>
      <c r="B947" s="19">
        <v>4.0999999999999996</v>
      </c>
      <c r="C947" s="19">
        <v>20140306</v>
      </c>
      <c r="D947" s="19" t="s">
        <v>41</v>
      </c>
      <c r="E947" s="19" t="s">
        <v>41</v>
      </c>
      <c r="F947" s="19">
        <v>2165374</v>
      </c>
      <c r="G947" s="19">
        <v>1</v>
      </c>
      <c r="H947" s="19">
        <v>2010</v>
      </c>
      <c r="I947" s="19">
        <v>20100914</v>
      </c>
      <c r="J947" s="19" t="s">
        <v>1501</v>
      </c>
      <c r="K947" s="19">
        <v>6</v>
      </c>
      <c r="L947" s="19">
        <v>38</v>
      </c>
      <c r="M947" s="19">
        <v>23</v>
      </c>
      <c r="N947" s="19">
        <v>19</v>
      </c>
      <c r="O947" s="19" t="s">
        <v>1502</v>
      </c>
      <c r="P947" s="19">
        <v>5</v>
      </c>
      <c r="Q947" s="19" t="s">
        <v>1503</v>
      </c>
      <c r="R947" s="19"/>
      <c r="S947" s="19">
        <v>0</v>
      </c>
      <c r="T947" s="19" t="s">
        <v>45</v>
      </c>
      <c r="U947" s="19"/>
      <c r="V947" s="19"/>
      <c r="W947" s="19"/>
      <c r="X947" s="19">
        <v>790</v>
      </c>
      <c r="Y947" s="19">
        <v>0</v>
      </c>
      <c r="Z947" s="19">
        <v>1</v>
      </c>
      <c r="AA947" s="19" t="s">
        <v>48</v>
      </c>
      <c r="AB947" s="19">
        <v>1</v>
      </c>
      <c r="AC947" s="19">
        <v>634583</v>
      </c>
      <c r="AD947" s="19">
        <v>12</v>
      </c>
      <c r="AE947" s="19"/>
      <c r="AF947" s="19"/>
      <c r="AG947" s="19"/>
      <c r="AH947" s="19">
        <v>112779</v>
      </c>
      <c r="AI947" s="19">
        <v>1</v>
      </c>
      <c r="AJ947" s="19"/>
      <c r="AK947" s="19"/>
      <c r="AL947" s="19"/>
      <c r="AM947" s="19"/>
      <c r="AN947" s="19"/>
      <c r="AO947" s="19">
        <v>2.95</v>
      </c>
      <c r="AP947" s="19" t="s">
        <v>1504</v>
      </c>
      <c r="AQ947" s="19" t="s">
        <v>1502</v>
      </c>
      <c r="AR947" s="19" t="s">
        <v>1540</v>
      </c>
      <c r="AS947" s="19" t="s">
        <v>1562</v>
      </c>
      <c r="AT947" s="19" t="s">
        <v>1579</v>
      </c>
      <c r="AU947" s="19" t="s">
        <v>1580</v>
      </c>
      <c r="AV947" s="19" t="s">
        <v>1565</v>
      </c>
      <c r="AW947" s="19">
        <v>2007</v>
      </c>
      <c r="AX947" s="19">
        <v>3</v>
      </c>
      <c r="AY947" s="19" t="s">
        <v>1581</v>
      </c>
      <c r="AZ947" s="19" t="s">
        <v>1567</v>
      </c>
      <c r="BA947" s="19">
        <v>2008</v>
      </c>
      <c r="BB947" t="str">
        <f>VLOOKUP(AC947,CTCwiretagcode!A$2:C$708,3,FALSE)</f>
        <v>GLH</v>
      </c>
      <c r="BC947" t="str">
        <f t="shared" si="29"/>
        <v>NT</v>
      </c>
      <c r="BD947">
        <f t="shared" si="30"/>
        <v>3</v>
      </c>
    </row>
    <row r="948" spans="1:56" x14ac:dyDescent="0.25">
      <c r="A948" s="19" t="s">
        <v>1501</v>
      </c>
      <c r="B948" s="19">
        <v>4.0999999999999996</v>
      </c>
      <c r="C948" s="19">
        <v>20140306</v>
      </c>
      <c r="D948" s="19" t="s">
        <v>41</v>
      </c>
      <c r="E948" s="19" t="s">
        <v>41</v>
      </c>
      <c r="F948" s="19">
        <v>2165381</v>
      </c>
      <c r="G948" s="19">
        <v>1</v>
      </c>
      <c r="H948" s="19">
        <v>2010</v>
      </c>
      <c r="I948" s="19">
        <v>20100914</v>
      </c>
      <c r="J948" s="19" t="s">
        <v>1501</v>
      </c>
      <c r="K948" s="19">
        <v>6</v>
      </c>
      <c r="L948" s="19">
        <v>38</v>
      </c>
      <c r="M948" s="19">
        <v>23</v>
      </c>
      <c r="N948" s="19">
        <v>19</v>
      </c>
      <c r="O948" s="19" t="s">
        <v>1502</v>
      </c>
      <c r="P948" s="19">
        <v>5</v>
      </c>
      <c r="Q948" s="19" t="s">
        <v>1503</v>
      </c>
      <c r="R948" s="19"/>
      <c r="S948" s="19">
        <v>5000</v>
      </c>
      <c r="T948" s="19" t="s">
        <v>110</v>
      </c>
      <c r="U948" s="19"/>
      <c r="V948" s="19"/>
      <c r="W948" s="19"/>
      <c r="X948" s="19">
        <v>740</v>
      </c>
      <c r="Y948" s="19">
        <v>0</v>
      </c>
      <c r="Z948" s="19">
        <v>1</v>
      </c>
      <c r="AA948" s="19" t="s">
        <v>48</v>
      </c>
      <c r="AB948" s="19">
        <v>1</v>
      </c>
      <c r="AC948" s="19">
        <v>634583</v>
      </c>
      <c r="AD948" s="19">
        <v>12</v>
      </c>
      <c r="AE948" s="19"/>
      <c r="AF948" s="19"/>
      <c r="AG948" s="19"/>
      <c r="AH948" s="19">
        <v>112779</v>
      </c>
      <c r="AI948" s="19">
        <v>1</v>
      </c>
      <c r="AJ948" s="19"/>
      <c r="AK948" s="19"/>
      <c r="AL948" s="19"/>
      <c r="AM948" s="19"/>
      <c r="AN948" s="19"/>
      <c r="AO948" s="19">
        <v>2.95</v>
      </c>
      <c r="AP948" s="19" t="s">
        <v>1504</v>
      </c>
      <c r="AQ948" s="19" t="s">
        <v>1502</v>
      </c>
      <c r="AR948" s="19" t="s">
        <v>1540</v>
      </c>
      <c r="AS948" s="19" t="s">
        <v>1562</v>
      </c>
      <c r="AT948" s="19" t="s">
        <v>1579</v>
      </c>
      <c r="AU948" s="19" t="s">
        <v>1580</v>
      </c>
      <c r="AV948" s="19" t="s">
        <v>1565</v>
      </c>
      <c r="AW948" s="19">
        <v>2007</v>
      </c>
      <c r="AX948" s="19">
        <v>3</v>
      </c>
      <c r="AY948" s="19" t="s">
        <v>1581</v>
      </c>
      <c r="AZ948" s="19" t="s">
        <v>1567</v>
      </c>
      <c r="BA948" s="19">
        <v>2008</v>
      </c>
      <c r="BB948" t="str">
        <f>VLOOKUP(AC948,CTCwiretagcode!A$2:C$708,3,FALSE)</f>
        <v>GLH</v>
      </c>
      <c r="BC948" t="str">
        <f t="shared" si="29"/>
        <v>NT</v>
      </c>
      <c r="BD948">
        <f t="shared" si="30"/>
        <v>3</v>
      </c>
    </row>
    <row r="949" spans="1:56" x14ac:dyDescent="0.25">
      <c r="A949" s="19" t="s">
        <v>1501</v>
      </c>
      <c r="B949" s="19">
        <v>4.0999999999999996</v>
      </c>
      <c r="C949" s="19">
        <v>20140306</v>
      </c>
      <c r="D949" s="19" t="s">
        <v>41</v>
      </c>
      <c r="E949" s="19" t="s">
        <v>41</v>
      </c>
      <c r="F949" s="19">
        <v>2165396</v>
      </c>
      <c r="G949" s="19">
        <v>1</v>
      </c>
      <c r="H949" s="19">
        <v>2010</v>
      </c>
      <c r="I949" s="19">
        <v>20100914</v>
      </c>
      <c r="J949" s="19" t="s">
        <v>1501</v>
      </c>
      <c r="K949" s="19">
        <v>6</v>
      </c>
      <c r="L949" s="19">
        <v>38</v>
      </c>
      <c r="M949" s="19">
        <v>23</v>
      </c>
      <c r="N949" s="19">
        <v>19</v>
      </c>
      <c r="O949" s="19" t="s">
        <v>1502</v>
      </c>
      <c r="P949" s="19">
        <v>5</v>
      </c>
      <c r="Q949" s="19" t="s">
        <v>1503</v>
      </c>
      <c r="R949" s="19"/>
      <c r="S949" s="19">
        <v>5000</v>
      </c>
      <c r="T949" s="19" t="s">
        <v>45</v>
      </c>
      <c r="U949" s="19"/>
      <c r="V949" s="19"/>
      <c r="W949" s="19"/>
      <c r="X949" s="19">
        <v>750</v>
      </c>
      <c r="Y949" s="19">
        <v>0</v>
      </c>
      <c r="Z949" s="19">
        <v>1</v>
      </c>
      <c r="AA949" s="19" t="s">
        <v>48</v>
      </c>
      <c r="AB949" s="19">
        <v>1</v>
      </c>
      <c r="AC949" s="19">
        <v>634583</v>
      </c>
      <c r="AD949" s="19">
        <v>12</v>
      </c>
      <c r="AE949" s="19"/>
      <c r="AF949" s="19"/>
      <c r="AG949" s="19"/>
      <c r="AH949" s="19">
        <v>112779</v>
      </c>
      <c r="AI949" s="19">
        <v>1</v>
      </c>
      <c r="AJ949" s="19"/>
      <c r="AK949" s="19"/>
      <c r="AL949" s="19"/>
      <c r="AM949" s="19"/>
      <c r="AN949" s="19"/>
      <c r="AO949" s="19">
        <v>2.95</v>
      </c>
      <c r="AP949" s="19" t="s">
        <v>1504</v>
      </c>
      <c r="AQ949" s="19" t="s">
        <v>1502</v>
      </c>
      <c r="AR949" s="19" t="s">
        <v>1540</v>
      </c>
      <c r="AS949" s="19" t="s">
        <v>1562</v>
      </c>
      <c r="AT949" s="19" t="s">
        <v>1579</v>
      </c>
      <c r="AU949" s="19" t="s">
        <v>1580</v>
      </c>
      <c r="AV949" s="19" t="s">
        <v>1565</v>
      </c>
      <c r="AW949" s="19">
        <v>2007</v>
      </c>
      <c r="AX949" s="19">
        <v>3</v>
      </c>
      <c r="AY949" s="19" t="s">
        <v>1581</v>
      </c>
      <c r="AZ949" s="19" t="s">
        <v>1567</v>
      </c>
      <c r="BA949" s="19">
        <v>2008</v>
      </c>
      <c r="BB949" t="str">
        <f>VLOOKUP(AC949,CTCwiretagcode!A$2:C$708,3,FALSE)</f>
        <v>GLH</v>
      </c>
      <c r="BC949" t="str">
        <f t="shared" si="29"/>
        <v>NT</v>
      </c>
      <c r="BD949">
        <f t="shared" si="30"/>
        <v>3</v>
      </c>
    </row>
    <row r="950" spans="1:56" x14ac:dyDescent="0.25">
      <c r="A950" s="19" t="s">
        <v>1501</v>
      </c>
      <c r="B950" s="19">
        <v>4.0999999999999996</v>
      </c>
      <c r="C950" s="19">
        <v>20140306</v>
      </c>
      <c r="D950" s="19" t="s">
        <v>41</v>
      </c>
      <c r="E950" s="19" t="s">
        <v>41</v>
      </c>
      <c r="F950" s="19">
        <v>2165399</v>
      </c>
      <c r="G950" s="19">
        <v>1</v>
      </c>
      <c r="H950" s="19">
        <v>2010</v>
      </c>
      <c r="I950" s="19">
        <v>20100914</v>
      </c>
      <c r="J950" s="19" t="s">
        <v>1501</v>
      </c>
      <c r="K950" s="19">
        <v>6</v>
      </c>
      <c r="L950" s="19">
        <v>38</v>
      </c>
      <c r="M950" s="19">
        <v>23</v>
      </c>
      <c r="N950" s="19">
        <v>19</v>
      </c>
      <c r="O950" s="19" t="s">
        <v>1502</v>
      </c>
      <c r="P950" s="19">
        <v>5</v>
      </c>
      <c r="Q950" s="19" t="s">
        <v>1503</v>
      </c>
      <c r="R950" s="19"/>
      <c r="S950" s="19">
        <v>5000</v>
      </c>
      <c r="T950" s="19" t="s">
        <v>45</v>
      </c>
      <c r="U950" s="19"/>
      <c r="V950" s="19"/>
      <c r="W950" s="19"/>
      <c r="X950" s="19">
        <v>730</v>
      </c>
      <c r="Y950" s="19">
        <v>0</v>
      </c>
      <c r="Z950" s="19">
        <v>1</v>
      </c>
      <c r="AA950" s="19" t="s">
        <v>48</v>
      </c>
      <c r="AB950" s="19">
        <v>1</v>
      </c>
      <c r="AC950" s="19">
        <v>634583</v>
      </c>
      <c r="AD950" s="19">
        <v>12</v>
      </c>
      <c r="AE950" s="19"/>
      <c r="AF950" s="19"/>
      <c r="AG950" s="19"/>
      <c r="AH950" s="19">
        <v>112779</v>
      </c>
      <c r="AI950" s="19">
        <v>1</v>
      </c>
      <c r="AJ950" s="19"/>
      <c r="AK950" s="19"/>
      <c r="AL950" s="19"/>
      <c r="AM950" s="19"/>
      <c r="AN950" s="19"/>
      <c r="AO950" s="19">
        <v>2.95</v>
      </c>
      <c r="AP950" s="19" t="s">
        <v>1504</v>
      </c>
      <c r="AQ950" s="19" t="s">
        <v>1502</v>
      </c>
      <c r="AR950" s="19" t="s">
        <v>1540</v>
      </c>
      <c r="AS950" s="19" t="s">
        <v>1562</v>
      </c>
      <c r="AT950" s="19" t="s">
        <v>1579</v>
      </c>
      <c r="AU950" s="19" t="s">
        <v>1580</v>
      </c>
      <c r="AV950" s="19" t="s">
        <v>1565</v>
      </c>
      <c r="AW950" s="19">
        <v>2007</v>
      </c>
      <c r="AX950" s="19">
        <v>3</v>
      </c>
      <c r="AY950" s="19" t="s">
        <v>1581</v>
      </c>
      <c r="AZ950" s="19" t="s">
        <v>1567</v>
      </c>
      <c r="BA950" s="19">
        <v>2008</v>
      </c>
      <c r="BB950" t="str">
        <f>VLOOKUP(AC950,CTCwiretagcode!A$2:C$708,3,FALSE)</f>
        <v>GLH</v>
      </c>
      <c r="BC950" t="str">
        <f t="shared" si="29"/>
        <v>NT</v>
      </c>
      <c r="BD950">
        <f t="shared" si="30"/>
        <v>3</v>
      </c>
    </row>
    <row r="951" spans="1:56" x14ac:dyDescent="0.25">
      <c r="A951" s="19" t="s">
        <v>1501</v>
      </c>
      <c r="B951" s="19">
        <v>4.0999999999999996</v>
      </c>
      <c r="C951" s="19">
        <v>20140306</v>
      </c>
      <c r="D951" s="19" t="s">
        <v>41</v>
      </c>
      <c r="E951" s="19" t="s">
        <v>41</v>
      </c>
      <c r="F951" s="19">
        <v>2165413</v>
      </c>
      <c r="G951" s="19">
        <v>1</v>
      </c>
      <c r="H951" s="19">
        <v>2010</v>
      </c>
      <c r="I951" s="19">
        <v>20100914</v>
      </c>
      <c r="J951" s="19" t="s">
        <v>1501</v>
      </c>
      <c r="K951" s="19">
        <v>6</v>
      </c>
      <c r="L951" s="19">
        <v>38</v>
      </c>
      <c r="M951" s="19">
        <v>23</v>
      </c>
      <c r="N951" s="19">
        <v>19</v>
      </c>
      <c r="O951" s="19" t="s">
        <v>1502</v>
      </c>
      <c r="P951" s="19">
        <v>5</v>
      </c>
      <c r="Q951" s="19" t="s">
        <v>1503</v>
      </c>
      <c r="R951" s="19"/>
      <c r="S951" s="19">
        <v>5000</v>
      </c>
      <c r="T951" s="19" t="s">
        <v>45</v>
      </c>
      <c r="U951" s="19"/>
      <c r="V951" s="19"/>
      <c r="W951" s="19"/>
      <c r="X951" s="19">
        <v>740</v>
      </c>
      <c r="Y951" s="19">
        <v>0</v>
      </c>
      <c r="Z951" s="19">
        <v>1</v>
      </c>
      <c r="AA951" s="19" t="s">
        <v>48</v>
      </c>
      <c r="AB951" s="19">
        <v>1</v>
      </c>
      <c r="AC951" s="19">
        <v>634583</v>
      </c>
      <c r="AD951" s="19">
        <v>12</v>
      </c>
      <c r="AE951" s="19"/>
      <c r="AF951" s="19"/>
      <c r="AG951" s="19"/>
      <c r="AH951" s="19">
        <v>112779</v>
      </c>
      <c r="AI951" s="19">
        <v>1</v>
      </c>
      <c r="AJ951" s="19"/>
      <c r="AK951" s="19"/>
      <c r="AL951" s="19"/>
      <c r="AM951" s="19"/>
      <c r="AN951" s="19"/>
      <c r="AO951" s="19">
        <v>2.95</v>
      </c>
      <c r="AP951" s="19" t="s">
        <v>1504</v>
      </c>
      <c r="AQ951" s="19" t="s">
        <v>1502</v>
      </c>
      <c r="AR951" s="19" t="s">
        <v>1540</v>
      </c>
      <c r="AS951" s="19" t="s">
        <v>1562</v>
      </c>
      <c r="AT951" s="19" t="s">
        <v>1579</v>
      </c>
      <c r="AU951" s="19" t="s">
        <v>1580</v>
      </c>
      <c r="AV951" s="19" t="s">
        <v>1565</v>
      </c>
      <c r="AW951" s="19">
        <v>2007</v>
      </c>
      <c r="AX951" s="19">
        <v>3</v>
      </c>
      <c r="AY951" s="19" t="s">
        <v>1581</v>
      </c>
      <c r="AZ951" s="19" t="s">
        <v>1567</v>
      </c>
      <c r="BA951" s="19">
        <v>2008</v>
      </c>
      <c r="BB951" t="str">
        <f>VLOOKUP(AC951,CTCwiretagcode!A$2:C$708,3,FALSE)</f>
        <v>GLH</v>
      </c>
      <c r="BC951" t="str">
        <f t="shared" si="29"/>
        <v>NT</v>
      </c>
      <c r="BD951">
        <f t="shared" si="30"/>
        <v>3</v>
      </c>
    </row>
    <row r="952" spans="1:56" x14ac:dyDescent="0.25">
      <c r="A952" s="19" t="s">
        <v>1501</v>
      </c>
      <c r="B952" s="19">
        <v>4.0999999999999996</v>
      </c>
      <c r="C952" s="19">
        <v>20140306</v>
      </c>
      <c r="D952" s="19" t="s">
        <v>41</v>
      </c>
      <c r="E952" s="19" t="s">
        <v>41</v>
      </c>
      <c r="F952" s="19">
        <v>2165417</v>
      </c>
      <c r="G952" s="19">
        <v>1</v>
      </c>
      <c r="H952" s="19">
        <v>2010</v>
      </c>
      <c r="I952" s="19">
        <v>20100914</v>
      </c>
      <c r="J952" s="19" t="s">
        <v>1501</v>
      </c>
      <c r="K952" s="19">
        <v>6</v>
      </c>
      <c r="L952" s="19">
        <v>38</v>
      </c>
      <c r="M952" s="19">
        <v>23</v>
      </c>
      <c r="N952" s="19">
        <v>19</v>
      </c>
      <c r="O952" s="19" t="s">
        <v>1502</v>
      </c>
      <c r="P952" s="19">
        <v>5</v>
      </c>
      <c r="Q952" s="19" t="s">
        <v>1503</v>
      </c>
      <c r="R952" s="19"/>
      <c r="S952" s="19">
        <v>5000</v>
      </c>
      <c r="T952" s="19" t="s">
        <v>45</v>
      </c>
      <c r="U952" s="19"/>
      <c r="V952" s="19"/>
      <c r="W952" s="19"/>
      <c r="X952" s="19">
        <v>750</v>
      </c>
      <c r="Y952" s="19">
        <v>0</v>
      </c>
      <c r="Z952" s="19">
        <v>1</v>
      </c>
      <c r="AA952" s="19" t="s">
        <v>48</v>
      </c>
      <c r="AB952" s="19">
        <v>1</v>
      </c>
      <c r="AC952" s="19">
        <v>634583</v>
      </c>
      <c r="AD952" s="19">
        <v>12</v>
      </c>
      <c r="AE952" s="19"/>
      <c r="AF952" s="19"/>
      <c r="AG952" s="19"/>
      <c r="AH952" s="19">
        <v>112779</v>
      </c>
      <c r="AI952" s="19">
        <v>1</v>
      </c>
      <c r="AJ952" s="19"/>
      <c r="AK952" s="19"/>
      <c r="AL952" s="19"/>
      <c r="AM952" s="19"/>
      <c r="AN952" s="19"/>
      <c r="AO952" s="19">
        <v>2.95</v>
      </c>
      <c r="AP952" s="19" t="s">
        <v>1504</v>
      </c>
      <c r="AQ952" s="19" t="s">
        <v>1502</v>
      </c>
      <c r="AR952" s="19" t="s">
        <v>1540</v>
      </c>
      <c r="AS952" s="19" t="s">
        <v>1562</v>
      </c>
      <c r="AT952" s="19" t="s">
        <v>1579</v>
      </c>
      <c r="AU952" s="19" t="s">
        <v>1580</v>
      </c>
      <c r="AV952" s="19" t="s">
        <v>1565</v>
      </c>
      <c r="AW952" s="19">
        <v>2007</v>
      </c>
      <c r="AX952" s="19">
        <v>3</v>
      </c>
      <c r="AY952" s="19" t="s">
        <v>1581</v>
      </c>
      <c r="AZ952" s="19" t="s">
        <v>1567</v>
      </c>
      <c r="BA952" s="19">
        <v>2008</v>
      </c>
      <c r="BB952" t="str">
        <f>VLOOKUP(AC952,CTCwiretagcode!A$2:C$708,3,FALSE)</f>
        <v>GLH</v>
      </c>
      <c r="BC952" t="str">
        <f t="shared" si="29"/>
        <v>NT</v>
      </c>
      <c r="BD952">
        <f t="shared" si="30"/>
        <v>3</v>
      </c>
    </row>
    <row r="953" spans="1:56" x14ac:dyDescent="0.25">
      <c r="A953" s="19" t="s">
        <v>1501</v>
      </c>
      <c r="B953" s="19">
        <v>4.0999999999999996</v>
      </c>
      <c r="C953" s="19">
        <v>20140306</v>
      </c>
      <c r="D953" s="19" t="s">
        <v>41</v>
      </c>
      <c r="E953" s="19" t="s">
        <v>41</v>
      </c>
      <c r="F953" s="19">
        <v>2165449</v>
      </c>
      <c r="G953" s="19">
        <v>1</v>
      </c>
      <c r="H953" s="19">
        <v>2010</v>
      </c>
      <c r="I953" s="19">
        <v>20100914</v>
      </c>
      <c r="J953" s="19" t="s">
        <v>1501</v>
      </c>
      <c r="K953" s="19">
        <v>6</v>
      </c>
      <c r="L953" s="19">
        <v>38</v>
      </c>
      <c r="M953" s="19">
        <v>23</v>
      </c>
      <c r="N953" s="19">
        <v>19</v>
      </c>
      <c r="O953" s="19" t="s">
        <v>1502</v>
      </c>
      <c r="P953" s="19">
        <v>5</v>
      </c>
      <c r="Q953" s="19" t="s">
        <v>1503</v>
      </c>
      <c r="R953" s="19"/>
      <c r="S953" s="19">
        <v>0</v>
      </c>
      <c r="T953" s="19" t="s">
        <v>110</v>
      </c>
      <c r="U953" s="19"/>
      <c r="V953" s="19"/>
      <c r="W953" s="19"/>
      <c r="X953" s="19">
        <v>870</v>
      </c>
      <c r="Y953" s="19">
        <v>0</v>
      </c>
      <c r="Z953" s="19">
        <v>1</v>
      </c>
      <c r="AA953" s="19" t="s">
        <v>48</v>
      </c>
      <c r="AB953" s="19">
        <v>1</v>
      </c>
      <c r="AC953" s="19">
        <v>634583</v>
      </c>
      <c r="AD953" s="19">
        <v>12</v>
      </c>
      <c r="AE953" s="19"/>
      <c r="AF953" s="19"/>
      <c r="AG953" s="19"/>
      <c r="AH953" s="19">
        <v>112779</v>
      </c>
      <c r="AI953" s="19">
        <v>1</v>
      </c>
      <c r="AJ953" s="19"/>
      <c r="AK953" s="19"/>
      <c r="AL953" s="19"/>
      <c r="AM953" s="19"/>
      <c r="AN953" s="19"/>
      <c r="AO953" s="19">
        <v>2.95</v>
      </c>
      <c r="AP953" s="19" t="s">
        <v>1504</v>
      </c>
      <c r="AQ953" s="19" t="s">
        <v>1502</v>
      </c>
      <c r="AR953" s="19" t="s">
        <v>1540</v>
      </c>
      <c r="AS953" s="19" t="s">
        <v>1562</v>
      </c>
      <c r="AT953" s="19" t="s">
        <v>1579</v>
      </c>
      <c r="AU953" s="19" t="s">
        <v>1580</v>
      </c>
      <c r="AV953" s="19" t="s">
        <v>1565</v>
      </c>
      <c r="AW953" s="19">
        <v>2007</v>
      </c>
      <c r="AX953" s="19">
        <v>3</v>
      </c>
      <c r="AY953" s="19" t="s">
        <v>1581</v>
      </c>
      <c r="AZ953" s="19" t="s">
        <v>1567</v>
      </c>
      <c r="BA953" s="19">
        <v>2008</v>
      </c>
      <c r="BB953" t="str">
        <f>VLOOKUP(AC953,CTCwiretagcode!A$2:C$708,3,FALSE)</f>
        <v>GLH</v>
      </c>
      <c r="BC953" t="str">
        <f t="shared" si="29"/>
        <v>NT</v>
      </c>
      <c r="BD953">
        <f t="shared" si="30"/>
        <v>3</v>
      </c>
    </row>
    <row r="954" spans="1:56" x14ac:dyDescent="0.25">
      <c r="A954" s="19" t="s">
        <v>1501</v>
      </c>
      <c r="B954" s="19">
        <v>4.0999999999999996</v>
      </c>
      <c r="C954" s="19">
        <v>20140306</v>
      </c>
      <c r="D954" s="19" t="s">
        <v>41</v>
      </c>
      <c r="E954" s="19" t="s">
        <v>41</v>
      </c>
      <c r="F954" s="19">
        <v>2165582</v>
      </c>
      <c r="G954" s="19">
        <v>1</v>
      </c>
      <c r="H954" s="19">
        <v>2010</v>
      </c>
      <c r="I954" s="19">
        <v>20100902</v>
      </c>
      <c r="J954" s="19" t="s">
        <v>1501</v>
      </c>
      <c r="K954" s="19">
        <v>6</v>
      </c>
      <c r="L954" s="19">
        <v>36</v>
      </c>
      <c r="M954" s="19">
        <v>23</v>
      </c>
      <c r="N954" s="19">
        <v>19</v>
      </c>
      <c r="O954" s="19" t="s">
        <v>1502</v>
      </c>
      <c r="P954" s="19">
        <v>5</v>
      </c>
      <c r="Q954" s="19" t="s">
        <v>1518</v>
      </c>
      <c r="R954" s="19"/>
      <c r="S954" s="19">
        <v>5000</v>
      </c>
      <c r="T954" s="19" t="s">
        <v>45</v>
      </c>
      <c r="U954" s="19"/>
      <c r="V954" s="19"/>
      <c r="W954" s="19"/>
      <c r="X954" s="19">
        <v>760</v>
      </c>
      <c r="Y954" s="19">
        <v>0</v>
      </c>
      <c r="Z954" s="19">
        <v>1</v>
      </c>
      <c r="AA954" s="19" t="s">
        <v>48</v>
      </c>
      <c r="AB954" s="19">
        <v>1</v>
      </c>
      <c r="AC954" s="19">
        <v>634583</v>
      </c>
      <c r="AD954" s="19">
        <v>12</v>
      </c>
      <c r="AE954" s="19"/>
      <c r="AF954" s="19"/>
      <c r="AG954" s="19"/>
      <c r="AH954" s="19">
        <v>112791</v>
      </c>
      <c r="AI954" s="19">
        <v>1</v>
      </c>
      <c r="AJ954" s="19"/>
      <c r="AK954" s="19"/>
      <c r="AL954" s="19"/>
      <c r="AM954" s="19"/>
      <c r="AN954" s="19"/>
      <c r="AO954" s="19">
        <v>2.2400000000000002</v>
      </c>
      <c r="AP954" s="19" t="s">
        <v>1519</v>
      </c>
      <c r="AQ954" s="19" t="s">
        <v>1502</v>
      </c>
      <c r="AR954" s="19" t="s">
        <v>1540</v>
      </c>
      <c r="AS954" s="19" t="s">
        <v>1562</v>
      </c>
      <c r="AT954" s="19" t="s">
        <v>1579</v>
      </c>
      <c r="AU954" s="19" t="s">
        <v>1580</v>
      </c>
      <c r="AV954" s="19" t="s">
        <v>1565</v>
      </c>
      <c r="AW954" s="19">
        <v>2007</v>
      </c>
      <c r="AX954" s="19">
        <v>3</v>
      </c>
      <c r="AY954" s="19" t="s">
        <v>1581</v>
      </c>
      <c r="AZ954" s="19" t="s">
        <v>1567</v>
      </c>
      <c r="BA954" s="19">
        <v>2008</v>
      </c>
      <c r="BB954" t="str">
        <f>VLOOKUP(AC954,CTCwiretagcode!A$2:C$708,3,FALSE)</f>
        <v>GLH</v>
      </c>
      <c r="BC954" t="str">
        <f t="shared" si="29"/>
        <v>NT</v>
      </c>
      <c r="BD954">
        <f t="shared" si="30"/>
        <v>3</v>
      </c>
    </row>
    <row r="955" spans="1:56" x14ac:dyDescent="0.25">
      <c r="A955" s="19" t="s">
        <v>1501</v>
      </c>
      <c r="B955" s="19">
        <v>4.0999999999999996</v>
      </c>
      <c r="C955" s="19">
        <v>20140306</v>
      </c>
      <c r="D955" s="19" t="s">
        <v>41</v>
      </c>
      <c r="E955" s="19" t="s">
        <v>41</v>
      </c>
      <c r="F955" s="19">
        <v>2165603</v>
      </c>
      <c r="G955" s="19">
        <v>1</v>
      </c>
      <c r="H955" s="19">
        <v>2010</v>
      </c>
      <c r="I955" s="19">
        <v>20100902</v>
      </c>
      <c r="J955" s="19" t="s">
        <v>1501</v>
      </c>
      <c r="K955" s="19">
        <v>6</v>
      </c>
      <c r="L955" s="19">
        <v>36</v>
      </c>
      <c r="M955" s="19">
        <v>23</v>
      </c>
      <c r="N955" s="19">
        <v>19</v>
      </c>
      <c r="O955" s="19" t="s">
        <v>1502</v>
      </c>
      <c r="P955" s="19">
        <v>5</v>
      </c>
      <c r="Q955" s="19" t="s">
        <v>1518</v>
      </c>
      <c r="R955" s="19"/>
      <c r="S955" s="19">
        <v>5000</v>
      </c>
      <c r="T955" s="19" t="s">
        <v>45</v>
      </c>
      <c r="U955" s="19"/>
      <c r="V955" s="19"/>
      <c r="W955" s="19"/>
      <c r="X955" s="19">
        <v>660</v>
      </c>
      <c r="Y955" s="19">
        <v>0</v>
      </c>
      <c r="Z955" s="19">
        <v>1</v>
      </c>
      <c r="AA955" s="19" t="s">
        <v>48</v>
      </c>
      <c r="AB955" s="19">
        <v>1</v>
      </c>
      <c r="AC955" s="19">
        <v>634583</v>
      </c>
      <c r="AD955" s="19">
        <v>12</v>
      </c>
      <c r="AE955" s="19"/>
      <c r="AF955" s="19"/>
      <c r="AG955" s="19"/>
      <c r="AH955" s="19">
        <v>112791</v>
      </c>
      <c r="AI955" s="19">
        <v>1</v>
      </c>
      <c r="AJ955" s="19"/>
      <c r="AK955" s="19"/>
      <c r="AL955" s="19"/>
      <c r="AM955" s="19"/>
      <c r="AN955" s="19"/>
      <c r="AO955" s="19">
        <v>2.2400000000000002</v>
      </c>
      <c r="AP955" s="19" t="s">
        <v>1519</v>
      </c>
      <c r="AQ955" s="19" t="s">
        <v>1502</v>
      </c>
      <c r="AR955" s="19" t="s">
        <v>1540</v>
      </c>
      <c r="AS955" s="19" t="s">
        <v>1562</v>
      </c>
      <c r="AT955" s="19" t="s">
        <v>1579</v>
      </c>
      <c r="AU955" s="19" t="s">
        <v>1580</v>
      </c>
      <c r="AV955" s="19" t="s">
        <v>1565</v>
      </c>
      <c r="AW955" s="19">
        <v>2007</v>
      </c>
      <c r="AX955" s="19">
        <v>3</v>
      </c>
      <c r="AY955" s="19" t="s">
        <v>1581</v>
      </c>
      <c r="AZ955" s="19" t="s">
        <v>1567</v>
      </c>
      <c r="BA955" s="19">
        <v>2008</v>
      </c>
      <c r="BB955" t="str">
        <f>VLOOKUP(AC955,CTCwiretagcode!A$2:C$708,3,FALSE)</f>
        <v>GLH</v>
      </c>
      <c r="BC955" t="str">
        <f t="shared" si="29"/>
        <v>NT</v>
      </c>
      <c r="BD955">
        <f t="shared" si="30"/>
        <v>3</v>
      </c>
    </row>
    <row r="956" spans="1:56" x14ac:dyDescent="0.25">
      <c r="A956" s="19" t="s">
        <v>1501</v>
      </c>
      <c r="B956" s="19">
        <v>4.0999999999999996</v>
      </c>
      <c r="C956" s="19">
        <v>20140306</v>
      </c>
      <c r="D956" s="19" t="s">
        <v>41</v>
      </c>
      <c r="E956" s="19" t="s">
        <v>41</v>
      </c>
      <c r="F956" s="19">
        <v>2165605</v>
      </c>
      <c r="G956" s="19">
        <v>1</v>
      </c>
      <c r="H956" s="19">
        <v>2010</v>
      </c>
      <c r="I956" s="19">
        <v>20100902</v>
      </c>
      <c r="J956" s="19" t="s">
        <v>1501</v>
      </c>
      <c r="K956" s="19">
        <v>6</v>
      </c>
      <c r="L956" s="19">
        <v>36</v>
      </c>
      <c r="M956" s="19">
        <v>23</v>
      </c>
      <c r="N956" s="19">
        <v>19</v>
      </c>
      <c r="O956" s="19" t="s">
        <v>1502</v>
      </c>
      <c r="P956" s="19">
        <v>5</v>
      </c>
      <c r="Q956" s="19" t="s">
        <v>1518</v>
      </c>
      <c r="R956" s="19"/>
      <c r="S956" s="19">
        <v>5000</v>
      </c>
      <c r="T956" s="19" t="s">
        <v>45</v>
      </c>
      <c r="U956" s="19"/>
      <c r="V956" s="19"/>
      <c r="W956" s="19"/>
      <c r="X956" s="19">
        <v>720</v>
      </c>
      <c r="Y956" s="19">
        <v>0</v>
      </c>
      <c r="Z956" s="19">
        <v>1</v>
      </c>
      <c r="AA956" s="19" t="s">
        <v>48</v>
      </c>
      <c r="AB956" s="19">
        <v>1</v>
      </c>
      <c r="AC956" s="19">
        <v>634583</v>
      </c>
      <c r="AD956" s="19">
        <v>12</v>
      </c>
      <c r="AE956" s="19"/>
      <c r="AF956" s="19"/>
      <c r="AG956" s="19"/>
      <c r="AH956" s="19">
        <v>112791</v>
      </c>
      <c r="AI956" s="19">
        <v>1</v>
      </c>
      <c r="AJ956" s="19"/>
      <c r="AK956" s="19"/>
      <c r="AL956" s="19"/>
      <c r="AM956" s="19"/>
      <c r="AN956" s="19"/>
      <c r="AO956" s="19">
        <v>2.2400000000000002</v>
      </c>
      <c r="AP956" s="19" t="s">
        <v>1519</v>
      </c>
      <c r="AQ956" s="19" t="s">
        <v>1502</v>
      </c>
      <c r="AR956" s="19" t="s">
        <v>1540</v>
      </c>
      <c r="AS956" s="19" t="s">
        <v>1562</v>
      </c>
      <c r="AT956" s="19" t="s">
        <v>1579</v>
      </c>
      <c r="AU956" s="19" t="s">
        <v>1580</v>
      </c>
      <c r="AV956" s="19" t="s">
        <v>1565</v>
      </c>
      <c r="AW956" s="19">
        <v>2007</v>
      </c>
      <c r="AX956" s="19">
        <v>3</v>
      </c>
      <c r="AY956" s="19" t="s">
        <v>1581</v>
      </c>
      <c r="AZ956" s="19" t="s">
        <v>1567</v>
      </c>
      <c r="BA956" s="19">
        <v>2008</v>
      </c>
      <c r="BB956" t="str">
        <f>VLOOKUP(AC956,CTCwiretagcode!A$2:C$708,3,FALSE)</f>
        <v>GLH</v>
      </c>
      <c r="BC956" t="str">
        <f t="shared" si="29"/>
        <v>NT</v>
      </c>
      <c r="BD956">
        <f t="shared" si="30"/>
        <v>3</v>
      </c>
    </row>
    <row r="957" spans="1:56" x14ac:dyDescent="0.25">
      <c r="A957" s="19" t="s">
        <v>1501</v>
      </c>
      <c r="B957" s="19">
        <v>4.0999999999999996</v>
      </c>
      <c r="C957" s="19">
        <v>20140306</v>
      </c>
      <c r="D957" s="19" t="s">
        <v>41</v>
      </c>
      <c r="E957" s="19" t="s">
        <v>41</v>
      </c>
      <c r="F957" s="19">
        <v>2168382</v>
      </c>
      <c r="G957" s="19">
        <v>1</v>
      </c>
      <c r="H957" s="19">
        <v>2010</v>
      </c>
      <c r="I957" s="19">
        <v>20100909</v>
      </c>
      <c r="J957" s="19" t="s">
        <v>1501</v>
      </c>
      <c r="K957" s="19">
        <v>6</v>
      </c>
      <c r="L957" s="19">
        <v>37</v>
      </c>
      <c r="M957" s="19">
        <v>23</v>
      </c>
      <c r="N957" s="19">
        <v>17</v>
      </c>
      <c r="O957" s="19" t="s">
        <v>1502</v>
      </c>
      <c r="P957" s="19">
        <v>5</v>
      </c>
      <c r="Q957" s="19" t="s">
        <v>1518</v>
      </c>
      <c r="R957" s="19"/>
      <c r="S957" s="19">
        <v>5000</v>
      </c>
      <c r="T957" s="19" t="s">
        <v>110</v>
      </c>
      <c r="U957" s="19"/>
      <c r="V957" s="19"/>
      <c r="W957" s="19"/>
      <c r="X957" s="19">
        <v>720</v>
      </c>
      <c r="Y957" s="19">
        <v>0</v>
      </c>
      <c r="Z957" s="19">
        <v>1</v>
      </c>
      <c r="AA957" s="19" t="s">
        <v>48</v>
      </c>
      <c r="AB957" s="19">
        <v>1</v>
      </c>
      <c r="AC957" s="19">
        <v>634583</v>
      </c>
      <c r="AD957" s="19">
        <v>12</v>
      </c>
      <c r="AE957" s="19"/>
      <c r="AF957" s="19"/>
      <c r="AG957" s="19"/>
      <c r="AH957" s="19">
        <v>112792</v>
      </c>
      <c r="AI957" s="19">
        <v>1</v>
      </c>
      <c r="AJ957" s="19"/>
      <c r="AK957" s="19"/>
      <c r="AL957" s="19"/>
      <c r="AM957" s="19"/>
      <c r="AN957" s="19"/>
      <c r="AO957" s="19">
        <v>5.45</v>
      </c>
      <c r="AP957" s="19" t="s">
        <v>1519</v>
      </c>
      <c r="AQ957" s="19" t="s">
        <v>1502</v>
      </c>
      <c r="AR957" s="19" t="s">
        <v>1540</v>
      </c>
      <c r="AS957" s="19" t="s">
        <v>1562</v>
      </c>
      <c r="AT957" s="19" t="s">
        <v>1579</v>
      </c>
      <c r="AU957" s="19" t="s">
        <v>1580</v>
      </c>
      <c r="AV957" s="19" t="s">
        <v>1565</v>
      </c>
      <c r="AW957" s="19">
        <v>2007</v>
      </c>
      <c r="AX957" s="19">
        <v>3</v>
      </c>
      <c r="AY957" s="19" t="s">
        <v>1581</v>
      </c>
      <c r="AZ957" s="19" t="s">
        <v>1567</v>
      </c>
      <c r="BA957" s="19">
        <v>2008</v>
      </c>
      <c r="BB957" t="str">
        <f>VLOOKUP(AC957,CTCwiretagcode!A$2:C$708,3,FALSE)</f>
        <v>GLH</v>
      </c>
      <c r="BC957" t="str">
        <f t="shared" si="29"/>
        <v>Tr</v>
      </c>
      <c r="BD957">
        <f t="shared" si="30"/>
        <v>3</v>
      </c>
    </row>
    <row r="958" spans="1:56" x14ac:dyDescent="0.25">
      <c r="A958" s="19" t="s">
        <v>1501</v>
      </c>
      <c r="B958" s="19">
        <v>4.0999999999999996</v>
      </c>
      <c r="C958" s="19">
        <v>20140306</v>
      </c>
      <c r="D958" s="19" t="s">
        <v>41</v>
      </c>
      <c r="E958" s="19" t="s">
        <v>41</v>
      </c>
      <c r="F958" s="19">
        <v>2168461</v>
      </c>
      <c r="G958" s="19">
        <v>1</v>
      </c>
      <c r="H958" s="19">
        <v>2010</v>
      </c>
      <c r="I958" s="19">
        <v>20100827</v>
      </c>
      <c r="J958" s="19" t="s">
        <v>1501</v>
      </c>
      <c r="K958" s="19">
        <v>6</v>
      </c>
      <c r="L958" s="19">
        <v>35</v>
      </c>
      <c r="M958" s="19">
        <v>23</v>
      </c>
      <c r="N958" s="19">
        <v>17</v>
      </c>
      <c r="O958" s="19" t="s">
        <v>1502</v>
      </c>
      <c r="P958" s="19">
        <v>5</v>
      </c>
      <c r="Q958" s="19" t="s">
        <v>1503</v>
      </c>
      <c r="R958" s="19"/>
      <c r="S958" s="19">
        <v>5000</v>
      </c>
      <c r="T958" s="19" t="s">
        <v>45</v>
      </c>
      <c r="U958" s="19"/>
      <c r="V958" s="19"/>
      <c r="W958" s="19"/>
      <c r="X958" s="19">
        <v>680</v>
      </c>
      <c r="Y958" s="19">
        <v>0</v>
      </c>
      <c r="Z958" s="19">
        <v>1</v>
      </c>
      <c r="AA958" s="19" t="s">
        <v>48</v>
      </c>
      <c r="AB958" s="19">
        <v>1</v>
      </c>
      <c r="AC958" s="19">
        <v>634583</v>
      </c>
      <c r="AD958" s="19">
        <v>12</v>
      </c>
      <c r="AE958" s="19"/>
      <c r="AF958" s="19"/>
      <c r="AG958" s="19"/>
      <c r="AH958" s="19">
        <v>112776</v>
      </c>
      <c r="AI958" s="19">
        <v>1</v>
      </c>
      <c r="AJ958" s="19"/>
      <c r="AK958" s="19"/>
      <c r="AL958" s="19"/>
      <c r="AM958" s="19"/>
      <c r="AN958" s="19"/>
      <c r="AO958" s="19">
        <v>3.32</v>
      </c>
      <c r="AP958" s="19" t="s">
        <v>1504</v>
      </c>
      <c r="AQ958" s="19" t="s">
        <v>1502</v>
      </c>
      <c r="AR958" s="19" t="s">
        <v>1540</v>
      </c>
      <c r="AS958" s="19" t="s">
        <v>1562</v>
      </c>
      <c r="AT958" s="19" t="s">
        <v>1579</v>
      </c>
      <c r="AU958" s="19" t="s">
        <v>1580</v>
      </c>
      <c r="AV958" s="19" t="s">
        <v>1565</v>
      </c>
      <c r="AW958" s="19">
        <v>2007</v>
      </c>
      <c r="AX958" s="19">
        <v>3</v>
      </c>
      <c r="AY958" s="19" t="s">
        <v>1581</v>
      </c>
      <c r="AZ958" s="19" t="s">
        <v>1567</v>
      </c>
      <c r="BA958" s="19">
        <v>2008</v>
      </c>
      <c r="BB958" t="str">
        <f>VLOOKUP(AC958,CTCwiretagcode!A$2:C$708,3,FALSE)</f>
        <v>GLH</v>
      </c>
      <c r="BC958" t="str">
        <f t="shared" si="29"/>
        <v>Tr</v>
      </c>
      <c r="BD958">
        <f t="shared" si="30"/>
        <v>3</v>
      </c>
    </row>
    <row r="959" spans="1:56" x14ac:dyDescent="0.25">
      <c r="A959" s="19" t="s">
        <v>1501</v>
      </c>
      <c r="B959" s="19">
        <v>4.0999999999999996</v>
      </c>
      <c r="C959" s="19">
        <v>20140306</v>
      </c>
      <c r="D959" s="19" t="s">
        <v>41</v>
      </c>
      <c r="E959" s="19" t="s">
        <v>41</v>
      </c>
      <c r="F959" s="19">
        <v>2168415</v>
      </c>
      <c r="G959" s="19">
        <v>1</v>
      </c>
      <c r="H959" s="19">
        <v>2010</v>
      </c>
      <c r="I959" s="19">
        <v>20100830</v>
      </c>
      <c r="J959" s="19" t="s">
        <v>1501</v>
      </c>
      <c r="K959" s="19">
        <v>6</v>
      </c>
      <c r="L959" s="19">
        <v>36</v>
      </c>
      <c r="M959" s="19">
        <v>23</v>
      </c>
      <c r="N959" s="19">
        <v>17</v>
      </c>
      <c r="O959" s="19" t="s">
        <v>1502</v>
      </c>
      <c r="P959" s="19">
        <v>5</v>
      </c>
      <c r="Q959" s="19" t="s">
        <v>1503</v>
      </c>
      <c r="R959" s="19"/>
      <c r="S959" s="19">
        <v>5000</v>
      </c>
      <c r="T959" s="19" t="s">
        <v>45</v>
      </c>
      <c r="U959" s="19"/>
      <c r="V959" s="19"/>
      <c r="W959" s="19"/>
      <c r="X959" s="19">
        <v>820</v>
      </c>
      <c r="Y959" s="19">
        <v>0</v>
      </c>
      <c r="Z959" s="19">
        <v>1</v>
      </c>
      <c r="AA959" s="19" t="s">
        <v>48</v>
      </c>
      <c r="AB959" s="19">
        <v>1</v>
      </c>
      <c r="AC959" s="19">
        <v>634583</v>
      </c>
      <c r="AD959" s="19">
        <v>12</v>
      </c>
      <c r="AE959" s="19"/>
      <c r="AF959" s="19"/>
      <c r="AG959" s="19"/>
      <c r="AH959" s="19">
        <v>112777</v>
      </c>
      <c r="AI959" s="19">
        <v>1</v>
      </c>
      <c r="AJ959" s="19"/>
      <c r="AK959" s="19"/>
      <c r="AL959" s="19"/>
      <c r="AM959" s="19"/>
      <c r="AN959" s="19"/>
      <c r="AO959" s="19">
        <v>3</v>
      </c>
      <c r="AP959" s="19" t="s">
        <v>1504</v>
      </c>
      <c r="AQ959" s="19" t="s">
        <v>1502</v>
      </c>
      <c r="AR959" s="19" t="s">
        <v>1540</v>
      </c>
      <c r="AS959" s="19" t="s">
        <v>1562</v>
      </c>
      <c r="AT959" s="19" t="s">
        <v>1579</v>
      </c>
      <c r="AU959" s="19" t="s">
        <v>1580</v>
      </c>
      <c r="AV959" s="19" t="s">
        <v>1565</v>
      </c>
      <c r="AW959" s="19">
        <v>2007</v>
      </c>
      <c r="AX959" s="19">
        <v>3</v>
      </c>
      <c r="AY959" s="19" t="s">
        <v>1581</v>
      </c>
      <c r="AZ959" s="19" t="s">
        <v>1567</v>
      </c>
      <c r="BA959" s="19">
        <v>2008</v>
      </c>
      <c r="BB959" t="str">
        <f>VLOOKUP(AC959,CTCwiretagcode!A$2:C$708,3,FALSE)</f>
        <v>GLH</v>
      </c>
      <c r="BC959" t="str">
        <f t="shared" si="29"/>
        <v>Tr</v>
      </c>
      <c r="BD959">
        <f t="shared" si="30"/>
        <v>3</v>
      </c>
    </row>
    <row r="960" spans="1:56" x14ac:dyDescent="0.25">
      <c r="A960" s="19" t="s">
        <v>1501</v>
      </c>
      <c r="B960" s="19">
        <v>4.0999999999999996</v>
      </c>
      <c r="C960" s="19">
        <v>20140306</v>
      </c>
      <c r="D960" s="19" t="s">
        <v>41</v>
      </c>
      <c r="E960" s="19" t="s">
        <v>41</v>
      </c>
      <c r="F960" s="19">
        <v>2168416</v>
      </c>
      <c r="G960" s="19">
        <v>1</v>
      </c>
      <c r="H960" s="19">
        <v>2010</v>
      </c>
      <c r="I960" s="19">
        <v>20100830</v>
      </c>
      <c r="J960" s="19" t="s">
        <v>1501</v>
      </c>
      <c r="K960" s="19">
        <v>6</v>
      </c>
      <c r="L960" s="19">
        <v>36</v>
      </c>
      <c r="M960" s="19">
        <v>23</v>
      </c>
      <c r="N960" s="19">
        <v>17</v>
      </c>
      <c r="O960" s="19" t="s">
        <v>1502</v>
      </c>
      <c r="P960" s="19">
        <v>5</v>
      </c>
      <c r="Q960" s="19" t="s">
        <v>1503</v>
      </c>
      <c r="R960" s="19"/>
      <c r="S960" s="19">
        <v>5000</v>
      </c>
      <c r="T960" s="19" t="s">
        <v>45</v>
      </c>
      <c r="U960" s="19"/>
      <c r="V960" s="19"/>
      <c r="W960" s="19"/>
      <c r="X960" s="19">
        <v>810</v>
      </c>
      <c r="Y960" s="19">
        <v>0</v>
      </c>
      <c r="Z960" s="19">
        <v>1</v>
      </c>
      <c r="AA960" s="19" t="s">
        <v>48</v>
      </c>
      <c r="AB960" s="19">
        <v>1</v>
      </c>
      <c r="AC960" s="19">
        <v>634583</v>
      </c>
      <c r="AD960" s="19">
        <v>12</v>
      </c>
      <c r="AE960" s="19"/>
      <c r="AF960" s="19"/>
      <c r="AG960" s="19"/>
      <c r="AH960" s="19">
        <v>112777</v>
      </c>
      <c r="AI960" s="19">
        <v>1</v>
      </c>
      <c r="AJ960" s="19"/>
      <c r="AK960" s="19"/>
      <c r="AL960" s="19"/>
      <c r="AM960" s="19"/>
      <c r="AN960" s="19"/>
      <c r="AO960" s="19">
        <v>3</v>
      </c>
      <c r="AP960" s="19" t="s">
        <v>1504</v>
      </c>
      <c r="AQ960" s="19" t="s">
        <v>1502</v>
      </c>
      <c r="AR960" s="19" t="s">
        <v>1540</v>
      </c>
      <c r="AS960" s="19" t="s">
        <v>1562</v>
      </c>
      <c r="AT960" s="19" t="s">
        <v>1579</v>
      </c>
      <c r="AU960" s="19" t="s">
        <v>1580</v>
      </c>
      <c r="AV960" s="19" t="s">
        <v>1565</v>
      </c>
      <c r="AW960" s="19">
        <v>2007</v>
      </c>
      <c r="AX960" s="19">
        <v>3</v>
      </c>
      <c r="AY960" s="19" t="s">
        <v>1581</v>
      </c>
      <c r="AZ960" s="19" t="s">
        <v>1567</v>
      </c>
      <c r="BA960" s="19">
        <v>2008</v>
      </c>
      <c r="BB960" t="str">
        <f>VLOOKUP(AC960,CTCwiretagcode!A$2:C$708,3,FALSE)</f>
        <v>GLH</v>
      </c>
      <c r="BC960" t="str">
        <f t="shared" si="29"/>
        <v>Tr</v>
      </c>
      <c r="BD960">
        <f t="shared" si="30"/>
        <v>3</v>
      </c>
    </row>
    <row r="961" spans="1:56" x14ac:dyDescent="0.25">
      <c r="A961" s="19" t="s">
        <v>1501</v>
      </c>
      <c r="B961" s="19">
        <v>4.0999999999999996</v>
      </c>
      <c r="C961" s="19">
        <v>20140306</v>
      </c>
      <c r="D961" s="19" t="s">
        <v>41</v>
      </c>
      <c r="E961" s="19" t="s">
        <v>41</v>
      </c>
      <c r="F961" s="19">
        <v>2165912</v>
      </c>
      <c r="G961" s="19">
        <v>1</v>
      </c>
      <c r="H961" s="19">
        <v>2010</v>
      </c>
      <c r="I961" s="19">
        <v>20100831</v>
      </c>
      <c r="J961" s="19" t="s">
        <v>1501</v>
      </c>
      <c r="K961" s="19">
        <v>6</v>
      </c>
      <c r="L961" s="19">
        <v>36</v>
      </c>
      <c r="M961" s="19">
        <v>23</v>
      </c>
      <c r="N961" s="19">
        <v>17</v>
      </c>
      <c r="O961" s="19" t="s">
        <v>1502</v>
      </c>
      <c r="P961" s="19">
        <v>5</v>
      </c>
      <c r="Q961" s="19" t="s">
        <v>1503</v>
      </c>
      <c r="R961" s="19"/>
      <c r="S961" s="19">
        <v>5000</v>
      </c>
      <c r="T961" s="19" t="s">
        <v>45</v>
      </c>
      <c r="U961" s="19"/>
      <c r="V961" s="19"/>
      <c r="W961" s="19"/>
      <c r="X961" s="19">
        <v>710</v>
      </c>
      <c r="Y961" s="19">
        <v>0</v>
      </c>
      <c r="Z961" s="19">
        <v>1</v>
      </c>
      <c r="AA961" s="19" t="s">
        <v>48</v>
      </c>
      <c r="AB961" s="19">
        <v>1</v>
      </c>
      <c r="AC961" s="19">
        <v>634583</v>
      </c>
      <c r="AD961" s="19">
        <v>12</v>
      </c>
      <c r="AE961" s="19"/>
      <c r="AF961" s="19"/>
      <c r="AG961" s="19"/>
      <c r="AH961" s="19">
        <v>112777</v>
      </c>
      <c r="AI961" s="19">
        <v>1</v>
      </c>
      <c r="AJ961" s="19"/>
      <c r="AK961" s="19"/>
      <c r="AL961" s="19"/>
      <c r="AM961" s="19"/>
      <c r="AN961" s="19"/>
      <c r="AO961" s="19">
        <v>3</v>
      </c>
      <c r="AP961" s="19" t="s">
        <v>1504</v>
      </c>
      <c r="AQ961" s="19" t="s">
        <v>1502</v>
      </c>
      <c r="AR961" s="19" t="s">
        <v>1540</v>
      </c>
      <c r="AS961" s="19" t="s">
        <v>1562</v>
      </c>
      <c r="AT961" s="19" t="s">
        <v>1579</v>
      </c>
      <c r="AU961" s="19" t="s">
        <v>1580</v>
      </c>
      <c r="AV961" s="19" t="s">
        <v>1565</v>
      </c>
      <c r="AW961" s="19">
        <v>2007</v>
      </c>
      <c r="AX961" s="19">
        <v>3</v>
      </c>
      <c r="AY961" s="19" t="s">
        <v>1581</v>
      </c>
      <c r="AZ961" s="19" t="s">
        <v>1567</v>
      </c>
      <c r="BA961" s="19">
        <v>2008</v>
      </c>
      <c r="BB961" t="str">
        <f>VLOOKUP(AC961,CTCwiretagcode!A$2:C$708,3,FALSE)</f>
        <v>GLH</v>
      </c>
      <c r="BC961" t="str">
        <f t="shared" si="29"/>
        <v>Tr</v>
      </c>
      <c r="BD961">
        <f t="shared" si="30"/>
        <v>3</v>
      </c>
    </row>
    <row r="962" spans="1:56" x14ac:dyDescent="0.25">
      <c r="A962" s="19" t="s">
        <v>1501</v>
      </c>
      <c r="B962" s="19">
        <v>4.0999999999999996</v>
      </c>
      <c r="C962" s="19">
        <v>20140306</v>
      </c>
      <c r="D962" s="19" t="s">
        <v>41</v>
      </c>
      <c r="E962" s="19" t="s">
        <v>41</v>
      </c>
      <c r="F962" s="19">
        <v>2165916</v>
      </c>
      <c r="G962" s="19">
        <v>1</v>
      </c>
      <c r="H962" s="19">
        <v>2010</v>
      </c>
      <c r="I962" s="19">
        <v>20100831</v>
      </c>
      <c r="J962" s="19" t="s">
        <v>1501</v>
      </c>
      <c r="K962" s="19">
        <v>6</v>
      </c>
      <c r="L962" s="19">
        <v>36</v>
      </c>
      <c r="M962" s="19">
        <v>23</v>
      </c>
      <c r="N962" s="19">
        <v>17</v>
      </c>
      <c r="O962" s="19" t="s">
        <v>1502</v>
      </c>
      <c r="P962" s="19">
        <v>5</v>
      </c>
      <c r="Q962" s="19" t="s">
        <v>1503</v>
      </c>
      <c r="R962" s="19"/>
      <c r="S962" s="19">
        <v>5000</v>
      </c>
      <c r="T962" s="19" t="s">
        <v>45</v>
      </c>
      <c r="U962" s="19"/>
      <c r="V962" s="19"/>
      <c r="W962" s="19"/>
      <c r="X962" s="19">
        <v>730</v>
      </c>
      <c r="Y962" s="19">
        <v>0</v>
      </c>
      <c r="Z962" s="19">
        <v>1</v>
      </c>
      <c r="AA962" s="19" t="s">
        <v>48</v>
      </c>
      <c r="AB962" s="19">
        <v>1</v>
      </c>
      <c r="AC962" s="19">
        <v>634583</v>
      </c>
      <c r="AD962" s="19">
        <v>12</v>
      </c>
      <c r="AE962" s="19"/>
      <c r="AF962" s="19"/>
      <c r="AG962" s="19"/>
      <c r="AH962" s="19">
        <v>112777</v>
      </c>
      <c r="AI962" s="19">
        <v>1</v>
      </c>
      <c r="AJ962" s="19"/>
      <c r="AK962" s="19"/>
      <c r="AL962" s="19"/>
      <c r="AM962" s="19"/>
      <c r="AN962" s="19"/>
      <c r="AO962" s="19">
        <v>3</v>
      </c>
      <c r="AP962" s="19" t="s">
        <v>1504</v>
      </c>
      <c r="AQ962" s="19" t="s">
        <v>1502</v>
      </c>
      <c r="AR962" s="19" t="s">
        <v>1540</v>
      </c>
      <c r="AS962" s="19" t="s">
        <v>1562</v>
      </c>
      <c r="AT962" s="19" t="s">
        <v>1579</v>
      </c>
      <c r="AU962" s="19" t="s">
        <v>1580</v>
      </c>
      <c r="AV962" s="19" t="s">
        <v>1565</v>
      </c>
      <c r="AW962" s="19">
        <v>2007</v>
      </c>
      <c r="AX962" s="19">
        <v>3</v>
      </c>
      <c r="AY962" s="19" t="s">
        <v>1581</v>
      </c>
      <c r="AZ962" s="19" t="s">
        <v>1567</v>
      </c>
      <c r="BA962" s="19">
        <v>2008</v>
      </c>
      <c r="BB962" t="str">
        <f>VLOOKUP(AC962,CTCwiretagcode!A$2:C$708,3,FALSE)</f>
        <v>GLH</v>
      </c>
      <c r="BC962" t="str">
        <f t="shared" si="29"/>
        <v>Tr</v>
      </c>
      <c r="BD962">
        <f t="shared" si="30"/>
        <v>3</v>
      </c>
    </row>
    <row r="963" spans="1:56" x14ac:dyDescent="0.25">
      <c r="A963" s="19" t="s">
        <v>1501</v>
      </c>
      <c r="B963" s="19">
        <v>4.0999999999999996</v>
      </c>
      <c r="C963" s="19">
        <v>20140306</v>
      </c>
      <c r="D963" s="19" t="s">
        <v>41</v>
      </c>
      <c r="E963" s="19" t="s">
        <v>41</v>
      </c>
      <c r="F963" s="19">
        <v>2166091</v>
      </c>
      <c r="G963" s="19">
        <v>1</v>
      </c>
      <c r="H963" s="19">
        <v>2010</v>
      </c>
      <c r="I963" s="19">
        <v>20100902</v>
      </c>
      <c r="J963" s="19" t="s">
        <v>1501</v>
      </c>
      <c r="K963" s="19">
        <v>6</v>
      </c>
      <c r="L963" s="19">
        <v>36</v>
      </c>
      <c r="M963" s="19">
        <v>23</v>
      </c>
      <c r="N963" s="19">
        <v>14</v>
      </c>
      <c r="O963" s="19" t="s">
        <v>1502</v>
      </c>
      <c r="P963" s="19">
        <v>5</v>
      </c>
      <c r="Q963" s="19" t="s">
        <v>1503</v>
      </c>
      <c r="R963" s="19"/>
      <c r="S963" s="19">
        <v>5000</v>
      </c>
      <c r="T963" s="19" t="s">
        <v>110</v>
      </c>
      <c r="U963" s="19"/>
      <c r="V963" s="19"/>
      <c r="W963" s="19"/>
      <c r="X963" s="19">
        <v>830</v>
      </c>
      <c r="Y963" s="19">
        <v>0</v>
      </c>
      <c r="Z963" s="19">
        <v>1</v>
      </c>
      <c r="AA963" s="19" t="s">
        <v>48</v>
      </c>
      <c r="AB963" s="19">
        <v>1</v>
      </c>
      <c r="AC963" s="19">
        <v>634583</v>
      </c>
      <c r="AD963" s="19">
        <v>12</v>
      </c>
      <c r="AE963" s="19"/>
      <c r="AF963" s="19"/>
      <c r="AG963" s="19"/>
      <c r="AH963" s="19">
        <v>112777</v>
      </c>
      <c r="AI963" s="19">
        <v>1</v>
      </c>
      <c r="AJ963" s="19"/>
      <c r="AK963" s="19"/>
      <c r="AL963" s="19"/>
      <c r="AM963" s="19"/>
      <c r="AN963" s="19"/>
      <c r="AO963" s="19">
        <v>3</v>
      </c>
      <c r="AP963" s="19" t="s">
        <v>1504</v>
      </c>
      <c r="AQ963" s="19" t="s">
        <v>1502</v>
      </c>
      <c r="AR963" s="19" t="s">
        <v>1540</v>
      </c>
      <c r="AS963" s="19" t="s">
        <v>1562</v>
      </c>
      <c r="AT963" s="19" t="s">
        <v>1579</v>
      </c>
      <c r="AU963" s="19" t="s">
        <v>1580</v>
      </c>
      <c r="AV963" s="19" t="s">
        <v>1565</v>
      </c>
      <c r="AW963" s="19">
        <v>2007</v>
      </c>
      <c r="AX963" s="19">
        <v>3</v>
      </c>
      <c r="AY963" s="19" t="s">
        <v>1581</v>
      </c>
      <c r="AZ963" s="19" t="s">
        <v>1567</v>
      </c>
      <c r="BA963" s="19">
        <v>2008</v>
      </c>
      <c r="BB963" t="str">
        <f>VLOOKUP(AC963,CTCwiretagcode!A$2:C$708,3,FALSE)</f>
        <v>GLH</v>
      </c>
      <c r="BC963" t="str">
        <f t="shared" ref="BC963:BC1026" si="31">VLOOKUP(N963,BF$2:BG$7,2,FALSE)</f>
        <v>NT</v>
      </c>
      <c r="BD963">
        <f t="shared" ref="BD963:BD1026" si="32">IF(MID(I963,5,2)*1&gt;=10,4,3)</f>
        <v>3</v>
      </c>
    </row>
    <row r="964" spans="1:56" x14ac:dyDescent="0.25">
      <c r="A964" s="19" t="s">
        <v>1501</v>
      </c>
      <c r="B964" s="19">
        <v>4.0999999999999996</v>
      </c>
      <c r="C964" s="19">
        <v>20140306</v>
      </c>
      <c r="D964" s="19" t="s">
        <v>41</v>
      </c>
      <c r="E964" s="19" t="s">
        <v>41</v>
      </c>
      <c r="F964" s="19">
        <v>2165692</v>
      </c>
      <c r="G964" s="19">
        <v>1</v>
      </c>
      <c r="H964" s="19">
        <v>2010</v>
      </c>
      <c r="I964" s="19">
        <v>20100909</v>
      </c>
      <c r="J964" s="19" t="s">
        <v>1501</v>
      </c>
      <c r="K964" s="19">
        <v>6</v>
      </c>
      <c r="L964" s="19">
        <v>37</v>
      </c>
      <c r="M964" s="19">
        <v>23</v>
      </c>
      <c r="N964" s="19">
        <v>19</v>
      </c>
      <c r="O964" s="19" t="s">
        <v>1502</v>
      </c>
      <c r="P964" s="19">
        <v>5</v>
      </c>
      <c r="Q964" s="19" t="s">
        <v>1503</v>
      </c>
      <c r="R964" s="19"/>
      <c r="S964" s="19">
        <v>5000</v>
      </c>
      <c r="T964" s="19" t="s">
        <v>45</v>
      </c>
      <c r="U964" s="19"/>
      <c r="V964" s="19"/>
      <c r="W964" s="19"/>
      <c r="X964" s="19">
        <v>780</v>
      </c>
      <c r="Y964" s="19">
        <v>0</v>
      </c>
      <c r="Z964" s="19">
        <v>1</v>
      </c>
      <c r="AA964" s="19" t="s">
        <v>48</v>
      </c>
      <c r="AB964" s="19">
        <v>1</v>
      </c>
      <c r="AC964" s="19">
        <v>634583</v>
      </c>
      <c r="AD964" s="19">
        <v>12</v>
      </c>
      <c r="AE964" s="19"/>
      <c r="AF964" s="19"/>
      <c r="AG964" s="19"/>
      <c r="AH964" s="19">
        <v>112778</v>
      </c>
      <c r="AI964" s="19">
        <v>1</v>
      </c>
      <c r="AJ964" s="19"/>
      <c r="AK964" s="19"/>
      <c r="AL964" s="19"/>
      <c r="AM964" s="19"/>
      <c r="AN964" s="19"/>
      <c r="AO964" s="19">
        <v>6.04</v>
      </c>
      <c r="AP964" s="19" t="s">
        <v>1504</v>
      </c>
      <c r="AQ964" s="19" t="s">
        <v>1502</v>
      </c>
      <c r="AR964" s="19" t="s">
        <v>1540</v>
      </c>
      <c r="AS964" s="19" t="s">
        <v>1562</v>
      </c>
      <c r="AT964" s="19" t="s">
        <v>1579</v>
      </c>
      <c r="AU964" s="19" t="s">
        <v>1580</v>
      </c>
      <c r="AV964" s="19" t="s">
        <v>1565</v>
      </c>
      <c r="AW964" s="19">
        <v>2007</v>
      </c>
      <c r="AX964" s="19">
        <v>3</v>
      </c>
      <c r="AY964" s="19" t="s">
        <v>1581</v>
      </c>
      <c r="AZ964" s="19" t="s">
        <v>1567</v>
      </c>
      <c r="BA964" s="19">
        <v>2008</v>
      </c>
      <c r="BB964" t="str">
        <f>VLOOKUP(AC964,CTCwiretagcode!A$2:C$708,3,FALSE)</f>
        <v>GLH</v>
      </c>
      <c r="BC964" t="str">
        <f t="shared" si="31"/>
        <v>NT</v>
      </c>
      <c r="BD964">
        <f t="shared" si="32"/>
        <v>3</v>
      </c>
    </row>
    <row r="965" spans="1:56" x14ac:dyDescent="0.25">
      <c r="A965" s="19" t="s">
        <v>1501</v>
      </c>
      <c r="B965" s="19">
        <v>4.0999999999999996</v>
      </c>
      <c r="C965" s="19">
        <v>20140306</v>
      </c>
      <c r="D965" s="19" t="s">
        <v>41</v>
      </c>
      <c r="E965" s="19" t="s">
        <v>41</v>
      </c>
      <c r="F965" s="19">
        <v>2165696</v>
      </c>
      <c r="G965" s="19">
        <v>1</v>
      </c>
      <c r="H965" s="19">
        <v>2010</v>
      </c>
      <c r="I965" s="19">
        <v>20100909</v>
      </c>
      <c r="J965" s="19" t="s">
        <v>1501</v>
      </c>
      <c r="K965" s="19">
        <v>6</v>
      </c>
      <c r="L965" s="19">
        <v>37</v>
      </c>
      <c r="M965" s="19">
        <v>23</v>
      </c>
      <c r="N965" s="19">
        <v>19</v>
      </c>
      <c r="O965" s="19" t="s">
        <v>1502</v>
      </c>
      <c r="P965" s="19">
        <v>5</v>
      </c>
      <c r="Q965" s="19" t="s">
        <v>1503</v>
      </c>
      <c r="R965" s="19"/>
      <c r="S965" s="19">
        <v>5000</v>
      </c>
      <c r="T965" s="19" t="s">
        <v>45</v>
      </c>
      <c r="U965" s="19"/>
      <c r="V965" s="19"/>
      <c r="W965" s="19"/>
      <c r="X965" s="19">
        <v>710</v>
      </c>
      <c r="Y965" s="19">
        <v>0</v>
      </c>
      <c r="Z965" s="19">
        <v>1</v>
      </c>
      <c r="AA965" s="19" t="s">
        <v>48</v>
      </c>
      <c r="AB965" s="19">
        <v>1</v>
      </c>
      <c r="AC965" s="19">
        <v>634583</v>
      </c>
      <c r="AD965" s="19">
        <v>12</v>
      </c>
      <c r="AE965" s="19"/>
      <c r="AF965" s="19"/>
      <c r="AG965" s="19"/>
      <c r="AH965" s="19">
        <v>112778</v>
      </c>
      <c r="AI965" s="19">
        <v>1</v>
      </c>
      <c r="AJ965" s="19"/>
      <c r="AK965" s="19"/>
      <c r="AL965" s="19"/>
      <c r="AM965" s="19"/>
      <c r="AN965" s="19"/>
      <c r="AO965" s="19">
        <v>6.04</v>
      </c>
      <c r="AP965" s="19" t="s">
        <v>1504</v>
      </c>
      <c r="AQ965" s="19" t="s">
        <v>1502</v>
      </c>
      <c r="AR965" s="19" t="s">
        <v>1540</v>
      </c>
      <c r="AS965" s="19" t="s">
        <v>1562</v>
      </c>
      <c r="AT965" s="19" t="s">
        <v>1579</v>
      </c>
      <c r="AU965" s="19" t="s">
        <v>1580</v>
      </c>
      <c r="AV965" s="19" t="s">
        <v>1565</v>
      </c>
      <c r="AW965" s="19">
        <v>2007</v>
      </c>
      <c r="AX965" s="19">
        <v>3</v>
      </c>
      <c r="AY965" s="19" t="s">
        <v>1581</v>
      </c>
      <c r="AZ965" s="19" t="s">
        <v>1567</v>
      </c>
      <c r="BA965" s="19">
        <v>2008</v>
      </c>
      <c r="BB965" t="str">
        <f>VLOOKUP(AC965,CTCwiretagcode!A$2:C$708,3,FALSE)</f>
        <v>GLH</v>
      </c>
      <c r="BC965" t="str">
        <f t="shared" si="31"/>
        <v>NT</v>
      </c>
      <c r="BD965">
        <f t="shared" si="32"/>
        <v>3</v>
      </c>
    </row>
    <row r="966" spans="1:56" x14ac:dyDescent="0.25">
      <c r="A966" s="19" t="s">
        <v>1501</v>
      </c>
      <c r="B966" s="19">
        <v>4.0999999999999996</v>
      </c>
      <c r="C966" s="19">
        <v>20140306</v>
      </c>
      <c r="D966" s="19" t="s">
        <v>41</v>
      </c>
      <c r="E966" s="19" t="s">
        <v>41</v>
      </c>
      <c r="F966" s="19">
        <v>2165698</v>
      </c>
      <c r="G966" s="19">
        <v>1</v>
      </c>
      <c r="H966" s="19">
        <v>2010</v>
      </c>
      <c r="I966" s="19">
        <v>20100909</v>
      </c>
      <c r="J966" s="19" t="s">
        <v>1501</v>
      </c>
      <c r="K966" s="19">
        <v>6</v>
      </c>
      <c r="L966" s="19">
        <v>37</v>
      </c>
      <c r="M966" s="19">
        <v>23</v>
      </c>
      <c r="N966" s="19">
        <v>19</v>
      </c>
      <c r="O966" s="19" t="s">
        <v>1502</v>
      </c>
      <c r="P966" s="19">
        <v>5</v>
      </c>
      <c r="Q966" s="19" t="s">
        <v>1503</v>
      </c>
      <c r="R966" s="19"/>
      <c r="S966" s="19">
        <v>5000</v>
      </c>
      <c r="T966" s="19" t="s">
        <v>110</v>
      </c>
      <c r="U966" s="19"/>
      <c r="V966" s="19"/>
      <c r="W966" s="19"/>
      <c r="X966" s="19">
        <v>710</v>
      </c>
      <c r="Y966" s="19">
        <v>0</v>
      </c>
      <c r="Z966" s="19">
        <v>1</v>
      </c>
      <c r="AA966" s="19" t="s">
        <v>48</v>
      </c>
      <c r="AB966" s="19">
        <v>1</v>
      </c>
      <c r="AC966" s="19">
        <v>634583</v>
      </c>
      <c r="AD966" s="19">
        <v>12</v>
      </c>
      <c r="AE966" s="19"/>
      <c r="AF966" s="19"/>
      <c r="AG966" s="19"/>
      <c r="AH966" s="19">
        <v>112778</v>
      </c>
      <c r="AI966" s="19">
        <v>1</v>
      </c>
      <c r="AJ966" s="19"/>
      <c r="AK966" s="19"/>
      <c r="AL966" s="19"/>
      <c r="AM966" s="19"/>
      <c r="AN966" s="19"/>
      <c r="AO966" s="19">
        <v>6.04</v>
      </c>
      <c r="AP966" s="19" t="s">
        <v>1504</v>
      </c>
      <c r="AQ966" s="19" t="s">
        <v>1502</v>
      </c>
      <c r="AR966" s="19" t="s">
        <v>1540</v>
      </c>
      <c r="AS966" s="19" t="s">
        <v>1562</v>
      </c>
      <c r="AT966" s="19" t="s">
        <v>1579</v>
      </c>
      <c r="AU966" s="19" t="s">
        <v>1580</v>
      </c>
      <c r="AV966" s="19" t="s">
        <v>1565</v>
      </c>
      <c r="AW966" s="19">
        <v>2007</v>
      </c>
      <c r="AX966" s="19">
        <v>3</v>
      </c>
      <c r="AY966" s="19" t="s">
        <v>1581</v>
      </c>
      <c r="AZ966" s="19" t="s">
        <v>1567</v>
      </c>
      <c r="BA966" s="19">
        <v>2008</v>
      </c>
      <c r="BB966" t="str">
        <f>VLOOKUP(AC966,CTCwiretagcode!A$2:C$708,3,FALSE)</f>
        <v>GLH</v>
      </c>
      <c r="BC966" t="str">
        <f t="shared" si="31"/>
        <v>NT</v>
      </c>
      <c r="BD966">
        <f t="shared" si="32"/>
        <v>3</v>
      </c>
    </row>
    <row r="967" spans="1:56" x14ac:dyDescent="0.25">
      <c r="A967" s="19" t="s">
        <v>1501</v>
      </c>
      <c r="B967" s="19">
        <v>4.0999999999999996</v>
      </c>
      <c r="C967" s="19">
        <v>20140306</v>
      </c>
      <c r="D967" s="19" t="s">
        <v>41</v>
      </c>
      <c r="E967" s="19" t="s">
        <v>41</v>
      </c>
      <c r="F967" s="19">
        <v>2165702</v>
      </c>
      <c r="G967" s="19">
        <v>1</v>
      </c>
      <c r="H967" s="19">
        <v>2010</v>
      </c>
      <c r="I967" s="19">
        <v>20100909</v>
      </c>
      <c r="J967" s="19" t="s">
        <v>1501</v>
      </c>
      <c r="K967" s="19">
        <v>6</v>
      </c>
      <c r="L967" s="19">
        <v>37</v>
      </c>
      <c r="M967" s="19">
        <v>23</v>
      </c>
      <c r="N967" s="19">
        <v>19</v>
      </c>
      <c r="O967" s="19" t="s">
        <v>1502</v>
      </c>
      <c r="P967" s="19">
        <v>5</v>
      </c>
      <c r="Q967" s="19" t="s">
        <v>1503</v>
      </c>
      <c r="R967" s="19"/>
      <c r="S967" s="19">
        <v>5000</v>
      </c>
      <c r="T967" s="19" t="s">
        <v>45</v>
      </c>
      <c r="U967" s="19"/>
      <c r="V967" s="19"/>
      <c r="W967" s="19"/>
      <c r="X967" s="19">
        <v>790</v>
      </c>
      <c r="Y967" s="19">
        <v>0</v>
      </c>
      <c r="Z967" s="19">
        <v>1</v>
      </c>
      <c r="AA967" s="19" t="s">
        <v>48</v>
      </c>
      <c r="AB967" s="19">
        <v>1</v>
      </c>
      <c r="AC967" s="19">
        <v>634583</v>
      </c>
      <c r="AD967" s="19">
        <v>12</v>
      </c>
      <c r="AE967" s="19"/>
      <c r="AF967" s="19"/>
      <c r="AG967" s="19"/>
      <c r="AH967" s="19">
        <v>112778</v>
      </c>
      <c r="AI967" s="19">
        <v>1</v>
      </c>
      <c r="AJ967" s="19"/>
      <c r="AK967" s="19"/>
      <c r="AL967" s="19"/>
      <c r="AM967" s="19"/>
      <c r="AN967" s="19"/>
      <c r="AO967" s="19">
        <v>6.04</v>
      </c>
      <c r="AP967" s="19" t="s">
        <v>1504</v>
      </c>
      <c r="AQ967" s="19" t="s">
        <v>1502</v>
      </c>
      <c r="AR967" s="19" t="s">
        <v>1540</v>
      </c>
      <c r="AS967" s="19" t="s">
        <v>1562</v>
      </c>
      <c r="AT967" s="19" t="s">
        <v>1579</v>
      </c>
      <c r="AU967" s="19" t="s">
        <v>1580</v>
      </c>
      <c r="AV967" s="19" t="s">
        <v>1565</v>
      </c>
      <c r="AW967" s="19">
        <v>2007</v>
      </c>
      <c r="AX967" s="19">
        <v>3</v>
      </c>
      <c r="AY967" s="19" t="s">
        <v>1581</v>
      </c>
      <c r="AZ967" s="19" t="s">
        <v>1567</v>
      </c>
      <c r="BA967" s="19">
        <v>2008</v>
      </c>
      <c r="BB967" t="str">
        <f>VLOOKUP(AC967,CTCwiretagcode!A$2:C$708,3,FALSE)</f>
        <v>GLH</v>
      </c>
      <c r="BC967" t="str">
        <f t="shared" si="31"/>
        <v>NT</v>
      </c>
      <c r="BD967">
        <f t="shared" si="32"/>
        <v>3</v>
      </c>
    </row>
    <row r="968" spans="1:56" x14ac:dyDescent="0.25">
      <c r="A968" s="19" t="s">
        <v>1501</v>
      </c>
      <c r="B968" s="19">
        <v>4.0999999999999996</v>
      </c>
      <c r="C968" s="19">
        <v>20140306</v>
      </c>
      <c r="D968" s="19" t="s">
        <v>41</v>
      </c>
      <c r="E968" s="19" t="s">
        <v>41</v>
      </c>
      <c r="F968" s="19">
        <v>2165703</v>
      </c>
      <c r="G968" s="19">
        <v>1</v>
      </c>
      <c r="H968" s="19">
        <v>2010</v>
      </c>
      <c r="I968" s="19">
        <v>20100909</v>
      </c>
      <c r="J968" s="19" t="s">
        <v>1501</v>
      </c>
      <c r="K968" s="19">
        <v>6</v>
      </c>
      <c r="L968" s="19">
        <v>37</v>
      </c>
      <c r="M968" s="19">
        <v>23</v>
      </c>
      <c r="N968" s="19">
        <v>19</v>
      </c>
      <c r="O968" s="19" t="s">
        <v>1502</v>
      </c>
      <c r="P968" s="19">
        <v>5</v>
      </c>
      <c r="Q968" s="19" t="s">
        <v>1503</v>
      </c>
      <c r="R968" s="19"/>
      <c r="S968" s="19">
        <v>5000</v>
      </c>
      <c r="T968" s="19" t="s">
        <v>45</v>
      </c>
      <c r="U968" s="19"/>
      <c r="V968" s="19"/>
      <c r="W968" s="19"/>
      <c r="X968" s="19">
        <v>580</v>
      </c>
      <c r="Y968" s="19">
        <v>0</v>
      </c>
      <c r="Z968" s="19">
        <v>1</v>
      </c>
      <c r="AA968" s="19" t="s">
        <v>48</v>
      </c>
      <c r="AB968" s="19">
        <v>1</v>
      </c>
      <c r="AC968" s="19">
        <v>634583</v>
      </c>
      <c r="AD968" s="19">
        <v>12</v>
      </c>
      <c r="AE968" s="19"/>
      <c r="AF968" s="19"/>
      <c r="AG968" s="19"/>
      <c r="AH968" s="19">
        <v>112778</v>
      </c>
      <c r="AI968" s="19">
        <v>1</v>
      </c>
      <c r="AJ968" s="19"/>
      <c r="AK968" s="19"/>
      <c r="AL968" s="19"/>
      <c r="AM968" s="19"/>
      <c r="AN968" s="19"/>
      <c r="AO968" s="19">
        <v>6.04</v>
      </c>
      <c r="AP968" s="19" t="s">
        <v>1504</v>
      </c>
      <c r="AQ968" s="19" t="s">
        <v>1502</v>
      </c>
      <c r="AR968" s="19" t="s">
        <v>1540</v>
      </c>
      <c r="AS968" s="19" t="s">
        <v>1562</v>
      </c>
      <c r="AT968" s="19" t="s">
        <v>1579</v>
      </c>
      <c r="AU968" s="19" t="s">
        <v>1580</v>
      </c>
      <c r="AV968" s="19" t="s">
        <v>1565</v>
      </c>
      <c r="AW968" s="19">
        <v>2007</v>
      </c>
      <c r="AX968" s="19">
        <v>3</v>
      </c>
      <c r="AY968" s="19" t="s">
        <v>1581</v>
      </c>
      <c r="AZ968" s="19" t="s">
        <v>1567</v>
      </c>
      <c r="BA968" s="19">
        <v>2008</v>
      </c>
      <c r="BB968" t="str">
        <f>VLOOKUP(AC968,CTCwiretagcode!A$2:C$708,3,FALSE)</f>
        <v>GLH</v>
      </c>
      <c r="BC968" t="str">
        <f t="shared" si="31"/>
        <v>NT</v>
      </c>
      <c r="BD968">
        <f t="shared" si="32"/>
        <v>3</v>
      </c>
    </row>
    <row r="969" spans="1:56" x14ac:dyDescent="0.25">
      <c r="A969" s="19" t="s">
        <v>1501</v>
      </c>
      <c r="B969" s="19">
        <v>4.0999999999999996</v>
      </c>
      <c r="C969" s="19">
        <v>20140306</v>
      </c>
      <c r="D969" s="19" t="s">
        <v>41</v>
      </c>
      <c r="E969" s="19" t="s">
        <v>41</v>
      </c>
      <c r="F969" s="19">
        <v>2168367</v>
      </c>
      <c r="G969" s="19">
        <v>1</v>
      </c>
      <c r="H969" s="19">
        <v>2010</v>
      </c>
      <c r="I969" s="19">
        <v>20100910</v>
      </c>
      <c r="J969" s="19" t="s">
        <v>1501</v>
      </c>
      <c r="K969" s="19">
        <v>6</v>
      </c>
      <c r="L969" s="19">
        <v>37</v>
      </c>
      <c r="M969" s="19">
        <v>23</v>
      </c>
      <c r="N969" s="19">
        <v>49</v>
      </c>
      <c r="O969" s="19" t="s">
        <v>1502</v>
      </c>
      <c r="P969" s="19">
        <v>5</v>
      </c>
      <c r="Q969" s="19" t="s">
        <v>1503</v>
      </c>
      <c r="R969" s="19"/>
      <c r="S969" s="19">
        <v>0</v>
      </c>
      <c r="T969" s="19" t="s">
        <v>45</v>
      </c>
      <c r="U969" s="19"/>
      <c r="V969" s="19"/>
      <c r="W969" s="19"/>
      <c r="X969" s="19">
        <v>720</v>
      </c>
      <c r="Y969" s="19">
        <v>0</v>
      </c>
      <c r="Z969" s="19">
        <v>1</v>
      </c>
      <c r="AA969" s="19" t="s">
        <v>48</v>
      </c>
      <c r="AB969" s="19">
        <v>1</v>
      </c>
      <c r="AC969" s="19">
        <v>634583</v>
      </c>
      <c r="AD969" s="19">
        <v>12</v>
      </c>
      <c r="AE969" s="19"/>
      <c r="AF969" s="19"/>
      <c r="AG969" s="19"/>
      <c r="AH969" s="19">
        <v>112778</v>
      </c>
      <c r="AI969" s="19">
        <v>1</v>
      </c>
      <c r="AJ969" s="19"/>
      <c r="AK969" s="19"/>
      <c r="AL969" s="19"/>
      <c r="AM969" s="19"/>
      <c r="AN969" s="19"/>
      <c r="AO969" s="19">
        <v>6.04</v>
      </c>
      <c r="AP969" s="19" t="s">
        <v>1504</v>
      </c>
      <c r="AQ969" s="19" t="s">
        <v>1502</v>
      </c>
      <c r="AR969" s="19" t="s">
        <v>1540</v>
      </c>
      <c r="AS969" s="19" t="s">
        <v>1562</v>
      </c>
      <c r="AT969" s="19" t="s">
        <v>1579</v>
      </c>
      <c r="AU969" s="19" t="s">
        <v>1580</v>
      </c>
      <c r="AV969" s="19" t="s">
        <v>1565</v>
      </c>
      <c r="AW969" s="19">
        <v>2007</v>
      </c>
      <c r="AX969" s="19">
        <v>3</v>
      </c>
      <c r="AY969" s="19" t="s">
        <v>1581</v>
      </c>
      <c r="AZ969" s="19" t="s">
        <v>1567</v>
      </c>
      <c r="BA969" s="19">
        <v>2008</v>
      </c>
      <c r="BB969" t="str">
        <f>VLOOKUP(AC969,CTCwiretagcode!A$2:C$708,3,FALSE)</f>
        <v>GLH</v>
      </c>
      <c r="BC969" t="str">
        <f t="shared" si="31"/>
        <v>mix</v>
      </c>
      <c r="BD969">
        <f t="shared" si="32"/>
        <v>3</v>
      </c>
    </row>
    <row r="970" spans="1:56" x14ac:dyDescent="0.25">
      <c r="A970" s="19" t="s">
        <v>1501</v>
      </c>
      <c r="B970" s="19">
        <v>4.0999999999999996</v>
      </c>
      <c r="C970" s="19">
        <v>20140306</v>
      </c>
      <c r="D970" s="19" t="s">
        <v>41</v>
      </c>
      <c r="E970" s="19" t="s">
        <v>41</v>
      </c>
      <c r="F970" s="19">
        <v>2165312</v>
      </c>
      <c r="G970" s="19">
        <v>1</v>
      </c>
      <c r="H970" s="19">
        <v>2010</v>
      </c>
      <c r="I970" s="19">
        <v>20100914</v>
      </c>
      <c r="J970" s="19" t="s">
        <v>1501</v>
      </c>
      <c r="K970" s="19">
        <v>6</v>
      </c>
      <c r="L970" s="19">
        <v>38</v>
      </c>
      <c r="M970" s="19">
        <v>23</v>
      </c>
      <c r="N970" s="19">
        <v>19</v>
      </c>
      <c r="O970" s="19" t="s">
        <v>1502</v>
      </c>
      <c r="P970" s="19">
        <v>5</v>
      </c>
      <c r="Q970" s="19" t="s">
        <v>1503</v>
      </c>
      <c r="R970" s="19"/>
      <c r="S970" s="19">
        <v>5000</v>
      </c>
      <c r="T970" s="19" t="s">
        <v>110</v>
      </c>
      <c r="U970" s="19"/>
      <c r="V970" s="19"/>
      <c r="W970" s="19"/>
      <c r="X970" s="19">
        <v>800</v>
      </c>
      <c r="Y970" s="19">
        <v>0</v>
      </c>
      <c r="Z970" s="19">
        <v>1</v>
      </c>
      <c r="AA970" s="19" t="s">
        <v>48</v>
      </c>
      <c r="AB970" s="19">
        <v>1</v>
      </c>
      <c r="AC970" s="19">
        <v>634583</v>
      </c>
      <c r="AD970" s="19">
        <v>12</v>
      </c>
      <c r="AE970" s="19"/>
      <c r="AF970" s="19"/>
      <c r="AG970" s="19"/>
      <c r="AH970" s="19">
        <v>112779</v>
      </c>
      <c r="AI970" s="19">
        <v>1</v>
      </c>
      <c r="AJ970" s="19"/>
      <c r="AK970" s="19"/>
      <c r="AL970" s="19"/>
      <c r="AM970" s="19"/>
      <c r="AN970" s="19"/>
      <c r="AO970" s="19">
        <v>2.95</v>
      </c>
      <c r="AP970" s="19" t="s">
        <v>1504</v>
      </c>
      <c r="AQ970" s="19" t="s">
        <v>1502</v>
      </c>
      <c r="AR970" s="19" t="s">
        <v>1540</v>
      </c>
      <c r="AS970" s="19" t="s">
        <v>1562</v>
      </c>
      <c r="AT970" s="19" t="s">
        <v>1579</v>
      </c>
      <c r="AU970" s="19" t="s">
        <v>1580</v>
      </c>
      <c r="AV970" s="19" t="s">
        <v>1565</v>
      </c>
      <c r="AW970" s="19">
        <v>2007</v>
      </c>
      <c r="AX970" s="19">
        <v>3</v>
      </c>
      <c r="AY970" s="19" t="s">
        <v>1581</v>
      </c>
      <c r="AZ970" s="19" t="s">
        <v>1567</v>
      </c>
      <c r="BA970" s="19">
        <v>2008</v>
      </c>
      <c r="BB970" t="str">
        <f>VLOOKUP(AC970,CTCwiretagcode!A$2:C$708,3,FALSE)</f>
        <v>GLH</v>
      </c>
      <c r="BC970" t="str">
        <f t="shared" si="31"/>
        <v>NT</v>
      </c>
      <c r="BD970">
        <f t="shared" si="32"/>
        <v>3</v>
      </c>
    </row>
    <row r="971" spans="1:56" x14ac:dyDescent="0.25">
      <c r="A971" s="19" t="s">
        <v>1501</v>
      </c>
      <c r="B971" s="19">
        <v>4.0999999999999996</v>
      </c>
      <c r="C971" s="19">
        <v>20140306</v>
      </c>
      <c r="D971" s="19" t="s">
        <v>41</v>
      </c>
      <c r="E971" s="19" t="s">
        <v>41</v>
      </c>
      <c r="F971" s="19">
        <v>2165315</v>
      </c>
      <c r="G971" s="19">
        <v>1</v>
      </c>
      <c r="H971" s="19">
        <v>2010</v>
      </c>
      <c r="I971" s="19">
        <v>20100914</v>
      </c>
      <c r="J971" s="19" t="s">
        <v>1501</v>
      </c>
      <c r="K971" s="19">
        <v>6</v>
      </c>
      <c r="L971" s="19">
        <v>38</v>
      </c>
      <c r="M971" s="19">
        <v>23</v>
      </c>
      <c r="N971" s="19">
        <v>19</v>
      </c>
      <c r="O971" s="19" t="s">
        <v>1502</v>
      </c>
      <c r="P971" s="19">
        <v>5</v>
      </c>
      <c r="Q971" s="19" t="s">
        <v>1503</v>
      </c>
      <c r="R971" s="19"/>
      <c r="S971" s="19">
        <v>5000</v>
      </c>
      <c r="T971" s="19" t="s">
        <v>110</v>
      </c>
      <c r="U971" s="19"/>
      <c r="V971" s="19"/>
      <c r="W971" s="19"/>
      <c r="X971" s="19">
        <v>750</v>
      </c>
      <c r="Y971" s="19">
        <v>0</v>
      </c>
      <c r="Z971" s="19">
        <v>1</v>
      </c>
      <c r="AA971" s="19" t="s">
        <v>48</v>
      </c>
      <c r="AB971" s="19">
        <v>1</v>
      </c>
      <c r="AC971" s="19">
        <v>634583</v>
      </c>
      <c r="AD971" s="19">
        <v>12</v>
      </c>
      <c r="AE971" s="19"/>
      <c r="AF971" s="19"/>
      <c r="AG971" s="19"/>
      <c r="AH971" s="19">
        <v>112779</v>
      </c>
      <c r="AI971" s="19">
        <v>1</v>
      </c>
      <c r="AJ971" s="19"/>
      <c r="AK971" s="19"/>
      <c r="AL971" s="19"/>
      <c r="AM971" s="19"/>
      <c r="AN971" s="19"/>
      <c r="AO971" s="19">
        <v>2.95</v>
      </c>
      <c r="AP971" s="19" t="s">
        <v>1504</v>
      </c>
      <c r="AQ971" s="19" t="s">
        <v>1502</v>
      </c>
      <c r="AR971" s="19" t="s">
        <v>1540</v>
      </c>
      <c r="AS971" s="19" t="s">
        <v>1562</v>
      </c>
      <c r="AT971" s="19" t="s">
        <v>1579</v>
      </c>
      <c r="AU971" s="19" t="s">
        <v>1580</v>
      </c>
      <c r="AV971" s="19" t="s">
        <v>1565</v>
      </c>
      <c r="AW971" s="19">
        <v>2007</v>
      </c>
      <c r="AX971" s="19">
        <v>3</v>
      </c>
      <c r="AY971" s="19" t="s">
        <v>1581</v>
      </c>
      <c r="AZ971" s="19" t="s">
        <v>1567</v>
      </c>
      <c r="BA971" s="19">
        <v>2008</v>
      </c>
      <c r="BB971" t="str">
        <f>VLOOKUP(AC971,CTCwiretagcode!A$2:C$708,3,FALSE)</f>
        <v>GLH</v>
      </c>
      <c r="BC971" t="str">
        <f t="shared" si="31"/>
        <v>NT</v>
      </c>
      <c r="BD971">
        <f t="shared" si="32"/>
        <v>3</v>
      </c>
    </row>
    <row r="972" spans="1:56" x14ac:dyDescent="0.25">
      <c r="A972" s="19" t="s">
        <v>1501</v>
      </c>
      <c r="B972" s="19">
        <v>4.0999999999999996</v>
      </c>
      <c r="C972" s="19">
        <v>20140306</v>
      </c>
      <c r="D972" s="19" t="s">
        <v>41</v>
      </c>
      <c r="E972" s="19" t="s">
        <v>41</v>
      </c>
      <c r="F972" s="19">
        <v>2165318</v>
      </c>
      <c r="G972" s="19">
        <v>1</v>
      </c>
      <c r="H972" s="19">
        <v>2010</v>
      </c>
      <c r="I972" s="19">
        <v>20100914</v>
      </c>
      <c r="J972" s="19" t="s">
        <v>1501</v>
      </c>
      <c r="K972" s="19">
        <v>6</v>
      </c>
      <c r="L972" s="19">
        <v>38</v>
      </c>
      <c r="M972" s="19">
        <v>23</v>
      </c>
      <c r="N972" s="19">
        <v>19</v>
      </c>
      <c r="O972" s="19" t="s">
        <v>1502</v>
      </c>
      <c r="P972" s="19">
        <v>5</v>
      </c>
      <c r="Q972" s="19" t="s">
        <v>1503</v>
      </c>
      <c r="R972" s="19"/>
      <c r="S972" s="19">
        <v>5000</v>
      </c>
      <c r="T972" s="19" t="s">
        <v>45</v>
      </c>
      <c r="U972" s="19"/>
      <c r="V972" s="19"/>
      <c r="W972" s="19"/>
      <c r="X972" s="19">
        <v>690</v>
      </c>
      <c r="Y972" s="19">
        <v>0</v>
      </c>
      <c r="Z972" s="19">
        <v>1</v>
      </c>
      <c r="AA972" s="19" t="s">
        <v>48</v>
      </c>
      <c r="AB972" s="19">
        <v>1</v>
      </c>
      <c r="AC972" s="19">
        <v>634583</v>
      </c>
      <c r="AD972" s="19">
        <v>12</v>
      </c>
      <c r="AE972" s="19"/>
      <c r="AF972" s="19"/>
      <c r="AG972" s="19"/>
      <c r="AH972" s="19">
        <v>112779</v>
      </c>
      <c r="AI972" s="19">
        <v>1</v>
      </c>
      <c r="AJ972" s="19"/>
      <c r="AK972" s="19"/>
      <c r="AL972" s="19"/>
      <c r="AM972" s="19"/>
      <c r="AN972" s="19"/>
      <c r="AO972" s="19">
        <v>2.95</v>
      </c>
      <c r="AP972" s="19" t="s">
        <v>1504</v>
      </c>
      <c r="AQ972" s="19" t="s">
        <v>1502</v>
      </c>
      <c r="AR972" s="19" t="s">
        <v>1540</v>
      </c>
      <c r="AS972" s="19" t="s">
        <v>1562</v>
      </c>
      <c r="AT972" s="19" t="s">
        <v>1579</v>
      </c>
      <c r="AU972" s="19" t="s">
        <v>1580</v>
      </c>
      <c r="AV972" s="19" t="s">
        <v>1565</v>
      </c>
      <c r="AW972" s="19">
        <v>2007</v>
      </c>
      <c r="AX972" s="19">
        <v>3</v>
      </c>
      <c r="AY972" s="19" t="s">
        <v>1581</v>
      </c>
      <c r="AZ972" s="19" t="s">
        <v>1567</v>
      </c>
      <c r="BA972" s="19">
        <v>2008</v>
      </c>
      <c r="BB972" t="str">
        <f>VLOOKUP(AC972,CTCwiretagcode!A$2:C$708,3,FALSE)</f>
        <v>GLH</v>
      </c>
      <c r="BC972" t="str">
        <f t="shared" si="31"/>
        <v>NT</v>
      </c>
      <c r="BD972">
        <f t="shared" si="32"/>
        <v>3</v>
      </c>
    </row>
    <row r="973" spans="1:56" x14ac:dyDescent="0.25">
      <c r="A973" s="19" t="s">
        <v>1501</v>
      </c>
      <c r="B973" s="19">
        <v>4.0999999999999996</v>
      </c>
      <c r="C973" s="19">
        <v>20140306</v>
      </c>
      <c r="D973" s="19" t="s">
        <v>41</v>
      </c>
      <c r="E973" s="19" t="s">
        <v>41</v>
      </c>
      <c r="F973" s="19">
        <v>2165324</v>
      </c>
      <c r="G973" s="19">
        <v>1</v>
      </c>
      <c r="H973" s="19">
        <v>2010</v>
      </c>
      <c r="I973" s="19">
        <v>20100914</v>
      </c>
      <c r="J973" s="19" t="s">
        <v>1501</v>
      </c>
      <c r="K973" s="19">
        <v>6</v>
      </c>
      <c r="L973" s="19">
        <v>38</v>
      </c>
      <c r="M973" s="19">
        <v>23</v>
      </c>
      <c r="N973" s="19">
        <v>19</v>
      </c>
      <c r="O973" s="19" t="s">
        <v>1502</v>
      </c>
      <c r="P973" s="19">
        <v>5</v>
      </c>
      <c r="Q973" s="19" t="s">
        <v>1503</v>
      </c>
      <c r="R973" s="19"/>
      <c r="S973" s="19">
        <v>5000</v>
      </c>
      <c r="T973" s="19" t="s">
        <v>45</v>
      </c>
      <c r="U973" s="19"/>
      <c r="V973" s="19"/>
      <c r="W973" s="19"/>
      <c r="X973" s="19">
        <v>830</v>
      </c>
      <c r="Y973" s="19">
        <v>0</v>
      </c>
      <c r="Z973" s="19">
        <v>1</v>
      </c>
      <c r="AA973" s="19" t="s">
        <v>48</v>
      </c>
      <c r="AB973" s="19">
        <v>1</v>
      </c>
      <c r="AC973" s="19">
        <v>634583</v>
      </c>
      <c r="AD973" s="19">
        <v>12</v>
      </c>
      <c r="AE973" s="19"/>
      <c r="AF973" s="19"/>
      <c r="AG973" s="19"/>
      <c r="AH973" s="19">
        <v>112779</v>
      </c>
      <c r="AI973" s="19">
        <v>1</v>
      </c>
      <c r="AJ973" s="19"/>
      <c r="AK973" s="19"/>
      <c r="AL973" s="19"/>
      <c r="AM973" s="19"/>
      <c r="AN973" s="19"/>
      <c r="AO973" s="19">
        <v>2.95</v>
      </c>
      <c r="AP973" s="19" t="s">
        <v>1504</v>
      </c>
      <c r="AQ973" s="19" t="s">
        <v>1502</v>
      </c>
      <c r="AR973" s="19" t="s">
        <v>1540</v>
      </c>
      <c r="AS973" s="19" t="s">
        <v>1562</v>
      </c>
      <c r="AT973" s="19" t="s">
        <v>1579</v>
      </c>
      <c r="AU973" s="19" t="s">
        <v>1580</v>
      </c>
      <c r="AV973" s="19" t="s">
        <v>1565</v>
      </c>
      <c r="AW973" s="19">
        <v>2007</v>
      </c>
      <c r="AX973" s="19">
        <v>3</v>
      </c>
      <c r="AY973" s="19" t="s">
        <v>1581</v>
      </c>
      <c r="AZ973" s="19" t="s">
        <v>1567</v>
      </c>
      <c r="BA973" s="19">
        <v>2008</v>
      </c>
      <c r="BB973" t="str">
        <f>VLOOKUP(AC973,CTCwiretagcode!A$2:C$708,3,FALSE)</f>
        <v>GLH</v>
      </c>
      <c r="BC973" t="str">
        <f t="shared" si="31"/>
        <v>NT</v>
      </c>
      <c r="BD973">
        <f t="shared" si="32"/>
        <v>3</v>
      </c>
    </row>
    <row r="974" spans="1:56" x14ac:dyDescent="0.25">
      <c r="A974" s="19" t="s">
        <v>1501</v>
      </c>
      <c r="B974" s="19">
        <v>4.0999999999999996</v>
      </c>
      <c r="C974" s="19">
        <v>20140306</v>
      </c>
      <c r="D974" s="19" t="s">
        <v>41</v>
      </c>
      <c r="E974" s="19" t="s">
        <v>41</v>
      </c>
      <c r="F974" s="19">
        <v>2165464</v>
      </c>
      <c r="G974" s="19">
        <v>1</v>
      </c>
      <c r="H974" s="19">
        <v>2010</v>
      </c>
      <c r="I974" s="19">
        <v>20100914</v>
      </c>
      <c r="J974" s="19" t="s">
        <v>1501</v>
      </c>
      <c r="K974" s="19">
        <v>6</v>
      </c>
      <c r="L974" s="19">
        <v>38</v>
      </c>
      <c r="M974" s="19">
        <v>23</v>
      </c>
      <c r="N974" s="19">
        <v>19</v>
      </c>
      <c r="O974" s="19" t="s">
        <v>1502</v>
      </c>
      <c r="P974" s="19">
        <v>5</v>
      </c>
      <c r="Q974" s="19" t="s">
        <v>1503</v>
      </c>
      <c r="R974" s="19"/>
      <c r="S974" s="19">
        <v>5000</v>
      </c>
      <c r="T974" s="19" t="s">
        <v>45</v>
      </c>
      <c r="U974" s="19"/>
      <c r="V974" s="19"/>
      <c r="W974" s="19"/>
      <c r="X974" s="19">
        <v>790</v>
      </c>
      <c r="Y974" s="19">
        <v>0</v>
      </c>
      <c r="Z974" s="19">
        <v>1</v>
      </c>
      <c r="AA974" s="19" t="s">
        <v>48</v>
      </c>
      <c r="AB974" s="19">
        <v>1</v>
      </c>
      <c r="AC974" s="19">
        <v>634583</v>
      </c>
      <c r="AD974" s="19">
        <v>12</v>
      </c>
      <c r="AE974" s="19"/>
      <c r="AF974" s="19"/>
      <c r="AG974" s="19"/>
      <c r="AH974" s="19">
        <v>112779</v>
      </c>
      <c r="AI974" s="19">
        <v>1</v>
      </c>
      <c r="AJ974" s="19"/>
      <c r="AK974" s="19"/>
      <c r="AL974" s="19"/>
      <c r="AM974" s="19"/>
      <c r="AN974" s="19"/>
      <c r="AO974" s="19">
        <v>2.95</v>
      </c>
      <c r="AP974" s="19" t="s">
        <v>1504</v>
      </c>
      <c r="AQ974" s="19" t="s">
        <v>1502</v>
      </c>
      <c r="AR974" s="19" t="s">
        <v>1540</v>
      </c>
      <c r="AS974" s="19" t="s">
        <v>1562</v>
      </c>
      <c r="AT974" s="19" t="s">
        <v>1579</v>
      </c>
      <c r="AU974" s="19" t="s">
        <v>1580</v>
      </c>
      <c r="AV974" s="19" t="s">
        <v>1565</v>
      </c>
      <c r="AW974" s="19">
        <v>2007</v>
      </c>
      <c r="AX974" s="19">
        <v>3</v>
      </c>
      <c r="AY974" s="19" t="s">
        <v>1581</v>
      </c>
      <c r="AZ974" s="19" t="s">
        <v>1567</v>
      </c>
      <c r="BA974" s="19">
        <v>2008</v>
      </c>
      <c r="BB974" t="str">
        <f>VLOOKUP(AC974,CTCwiretagcode!A$2:C$708,3,FALSE)</f>
        <v>GLH</v>
      </c>
      <c r="BC974" t="str">
        <f t="shared" si="31"/>
        <v>NT</v>
      </c>
      <c r="BD974">
        <f t="shared" si="32"/>
        <v>3</v>
      </c>
    </row>
    <row r="975" spans="1:56" x14ac:dyDescent="0.25">
      <c r="A975" s="19" t="s">
        <v>1501</v>
      </c>
      <c r="B975" s="19">
        <v>4.0999999999999996</v>
      </c>
      <c r="C975" s="19">
        <v>20140306</v>
      </c>
      <c r="D975" s="19" t="s">
        <v>41</v>
      </c>
      <c r="E975" s="19" t="s">
        <v>41</v>
      </c>
      <c r="F975" s="19">
        <v>2165471</v>
      </c>
      <c r="G975" s="19">
        <v>1</v>
      </c>
      <c r="H975" s="19">
        <v>2010</v>
      </c>
      <c r="I975" s="19">
        <v>20100914</v>
      </c>
      <c r="J975" s="19" t="s">
        <v>1501</v>
      </c>
      <c r="K975" s="19">
        <v>6</v>
      </c>
      <c r="L975" s="19">
        <v>38</v>
      </c>
      <c r="M975" s="19">
        <v>23</v>
      </c>
      <c r="N975" s="19">
        <v>19</v>
      </c>
      <c r="O975" s="19" t="s">
        <v>1502</v>
      </c>
      <c r="P975" s="19">
        <v>5</v>
      </c>
      <c r="Q975" s="19" t="s">
        <v>1503</v>
      </c>
      <c r="R975" s="19"/>
      <c r="S975" s="19">
        <v>0</v>
      </c>
      <c r="T975" s="19" t="s">
        <v>45</v>
      </c>
      <c r="U975" s="19"/>
      <c r="V975" s="19"/>
      <c r="W975" s="19"/>
      <c r="X975" s="19">
        <v>690</v>
      </c>
      <c r="Y975" s="19">
        <v>0</v>
      </c>
      <c r="Z975" s="19">
        <v>1</v>
      </c>
      <c r="AA975" s="19" t="s">
        <v>48</v>
      </c>
      <c r="AB975" s="19">
        <v>1</v>
      </c>
      <c r="AC975" s="19">
        <v>634583</v>
      </c>
      <c r="AD975" s="19">
        <v>12</v>
      </c>
      <c r="AE975" s="19"/>
      <c r="AF975" s="19"/>
      <c r="AG975" s="19"/>
      <c r="AH975" s="19">
        <v>112779</v>
      </c>
      <c r="AI975" s="19">
        <v>1</v>
      </c>
      <c r="AJ975" s="19"/>
      <c r="AK975" s="19"/>
      <c r="AL975" s="19"/>
      <c r="AM975" s="19"/>
      <c r="AN975" s="19"/>
      <c r="AO975" s="19">
        <v>2.95</v>
      </c>
      <c r="AP975" s="19" t="s">
        <v>1504</v>
      </c>
      <c r="AQ975" s="19" t="s">
        <v>1502</v>
      </c>
      <c r="AR975" s="19" t="s">
        <v>1540</v>
      </c>
      <c r="AS975" s="19" t="s">
        <v>1562</v>
      </c>
      <c r="AT975" s="19" t="s">
        <v>1579</v>
      </c>
      <c r="AU975" s="19" t="s">
        <v>1580</v>
      </c>
      <c r="AV975" s="19" t="s">
        <v>1565</v>
      </c>
      <c r="AW975" s="19">
        <v>2007</v>
      </c>
      <c r="AX975" s="19">
        <v>3</v>
      </c>
      <c r="AY975" s="19" t="s">
        <v>1581</v>
      </c>
      <c r="AZ975" s="19" t="s">
        <v>1567</v>
      </c>
      <c r="BA975" s="19">
        <v>2008</v>
      </c>
      <c r="BB975" t="str">
        <f>VLOOKUP(AC975,CTCwiretagcode!A$2:C$708,3,FALSE)</f>
        <v>GLH</v>
      </c>
      <c r="BC975" t="str">
        <f t="shared" si="31"/>
        <v>NT</v>
      </c>
      <c r="BD975">
        <f t="shared" si="32"/>
        <v>3</v>
      </c>
    </row>
    <row r="976" spans="1:56" x14ac:dyDescent="0.25">
      <c r="A976" s="19" t="s">
        <v>1501</v>
      </c>
      <c r="B976" s="19">
        <v>4.0999999999999996</v>
      </c>
      <c r="C976" s="19">
        <v>20140306</v>
      </c>
      <c r="D976" s="19" t="s">
        <v>41</v>
      </c>
      <c r="E976" s="19" t="s">
        <v>41</v>
      </c>
      <c r="F976" s="19">
        <v>2165473</v>
      </c>
      <c r="G976" s="19">
        <v>1</v>
      </c>
      <c r="H976" s="19">
        <v>2010</v>
      </c>
      <c r="I976" s="19">
        <v>20100914</v>
      </c>
      <c r="J976" s="19" t="s">
        <v>1501</v>
      </c>
      <c r="K976" s="19">
        <v>6</v>
      </c>
      <c r="L976" s="19">
        <v>38</v>
      </c>
      <c r="M976" s="19">
        <v>23</v>
      </c>
      <c r="N976" s="19">
        <v>19</v>
      </c>
      <c r="O976" s="19" t="s">
        <v>1502</v>
      </c>
      <c r="P976" s="19">
        <v>5</v>
      </c>
      <c r="Q976" s="19" t="s">
        <v>1503</v>
      </c>
      <c r="R976" s="19"/>
      <c r="S976" s="19">
        <v>5000</v>
      </c>
      <c r="T976" s="19" t="s">
        <v>45</v>
      </c>
      <c r="U976" s="19"/>
      <c r="V976" s="19"/>
      <c r="W976" s="19"/>
      <c r="X976" s="19">
        <v>780</v>
      </c>
      <c r="Y976" s="19">
        <v>0</v>
      </c>
      <c r="Z976" s="19">
        <v>1</v>
      </c>
      <c r="AA976" s="19" t="s">
        <v>48</v>
      </c>
      <c r="AB976" s="19">
        <v>1</v>
      </c>
      <c r="AC976" s="19">
        <v>634583</v>
      </c>
      <c r="AD976" s="19">
        <v>12</v>
      </c>
      <c r="AE976" s="19"/>
      <c r="AF976" s="19"/>
      <c r="AG976" s="19"/>
      <c r="AH976" s="19">
        <v>112779</v>
      </c>
      <c r="AI976" s="19">
        <v>1</v>
      </c>
      <c r="AJ976" s="19"/>
      <c r="AK976" s="19"/>
      <c r="AL976" s="19"/>
      <c r="AM976" s="19"/>
      <c r="AN976" s="19"/>
      <c r="AO976" s="19">
        <v>2.95</v>
      </c>
      <c r="AP976" s="19" t="s">
        <v>1504</v>
      </c>
      <c r="AQ976" s="19" t="s">
        <v>1502</v>
      </c>
      <c r="AR976" s="19" t="s">
        <v>1540</v>
      </c>
      <c r="AS976" s="19" t="s">
        <v>1562</v>
      </c>
      <c r="AT976" s="19" t="s">
        <v>1579</v>
      </c>
      <c r="AU976" s="19" t="s">
        <v>1580</v>
      </c>
      <c r="AV976" s="19" t="s">
        <v>1565</v>
      </c>
      <c r="AW976" s="19">
        <v>2007</v>
      </c>
      <c r="AX976" s="19">
        <v>3</v>
      </c>
      <c r="AY976" s="19" t="s">
        <v>1581</v>
      </c>
      <c r="AZ976" s="19" t="s">
        <v>1567</v>
      </c>
      <c r="BA976" s="19">
        <v>2008</v>
      </c>
      <c r="BB976" t="str">
        <f>VLOOKUP(AC976,CTCwiretagcode!A$2:C$708,3,FALSE)</f>
        <v>GLH</v>
      </c>
      <c r="BC976" t="str">
        <f t="shared" si="31"/>
        <v>NT</v>
      </c>
      <c r="BD976">
        <f t="shared" si="32"/>
        <v>3</v>
      </c>
    </row>
    <row r="977" spans="1:56" x14ac:dyDescent="0.25">
      <c r="A977" s="19" t="s">
        <v>1501</v>
      </c>
      <c r="B977" s="19">
        <v>4.0999999999999996</v>
      </c>
      <c r="C977" s="19">
        <v>20140306</v>
      </c>
      <c r="D977" s="19" t="s">
        <v>41</v>
      </c>
      <c r="E977" s="19" t="s">
        <v>41</v>
      </c>
      <c r="F977" s="19">
        <v>2165475</v>
      </c>
      <c r="G977" s="19">
        <v>1</v>
      </c>
      <c r="H977" s="19">
        <v>2010</v>
      </c>
      <c r="I977" s="19">
        <v>20100914</v>
      </c>
      <c r="J977" s="19" t="s">
        <v>1501</v>
      </c>
      <c r="K977" s="19">
        <v>6</v>
      </c>
      <c r="L977" s="19">
        <v>38</v>
      </c>
      <c r="M977" s="19">
        <v>23</v>
      </c>
      <c r="N977" s="19">
        <v>19</v>
      </c>
      <c r="O977" s="19" t="s">
        <v>1502</v>
      </c>
      <c r="P977" s="19">
        <v>5</v>
      </c>
      <c r="Q977" s="19" t="s">
        <v>1503</v>
      </c>
      <c r="R977" s="19"/>
      <c r="S977" s="19">
        <v>5000</v>
      </c>
      <c r="T977" s="19" t="s">
        <v>110</v>
      </c>
      <c r="U977" s="19"/>
      <c r="V977" s="19"/>
      <c r="W977" s="19"/>
      <c r="X977" s="19">
        <v>800</v>
      </c>
      <c r="Y977" s="19">
        <v>0</v>
      </c>
      <c r="Z977" s="19">
        <v>1</v>
      </c>
      <c r="AA977" s="19" t="s">
        <v>48</v>
      </c>
      <c r="AB977" s="19">
        <v>1</v>
      </c>
      <c r="AC977" s="19">
        <v>634583</v>
      </c>
      <c r="AD977" s="19">
        <v>12</v>
      </c>
      <c r="AE977" s="19"/>
      <c r="AF977" s="19"/>
      <c r="AG977" s="19"/>
      <c r="AH977" s="19">
        <v>112779</v>
      </c>
      <c r="AI977" s="19">
        <v>1</v>
      </c>
      <c r="AJ977" s="19"/>
      <c r="AK977" s="19"/>
      <c r="AL977" s="19"/>
      <c r="AM977" s="19"/>
      <c r="AN977" s="19"/>
      <c r="AO977" s="19">
        <v>2.95</v>
      </c>
      <c r="AP977" s="19" t="s">
        <v>1504</v>
      </c>
      <c r="AQ977" s="19" t="s">
        <v>1502</v>
      </c>
      <c r="AR977" s="19" t="s">
        <v>1540</v>
      </c>
      <c r="AS977" s="19" t="s">
        <v>1562</v>
      </c>
      <c r="AT977" s="19" t="s">
        <v>1579</v>
      </c>
      <c r="AU977" s="19" t="s">
        <v>1580</v>
      </c>
      <c r="AV977" s="19" t="s">
        <v>1565</v>
      </c>
      <c r="AW977" s="19">
        <v>2007</v>
      </c>
      <c r="AX977" s="19">
        <v>3</v>
      </c>
      <c r="AY977" s="19" t="s">
        <v>1581</v>
      </c>
      <c r="AZ977" s="19" t="s">
        <v>1567</v>
      </c>
      <c r="BA977" s="19">
        <v>2008</v>
      </c>
      <c r="BB977" t="str">
        <f>VLOOKUP(AC977,CTCwiretagcode!A$2:C$708,3,FALSE)</f>
        <v>GLH</v>
      </c>
      <c r="BC977" t="str">
        <f t="shared" si="31"/>
        <v>NT</v>
      </c>
      <c r="BD977">
        <f t="shared" si="32"/>
        <v>3</v>
      </c>
    </row>
    <row r="978" spans="1:56" x14ac:dyDescent="0.25">
      <c r="A978" s="19" t="s">
        <v>1501</v>
      </c>
      <c r="B978" s="19">
        <v>4.0999999999999996</v>
      </c>
      <c r="C978" s="19">
        <v>20140306</v>
      </c>
      <c r="D978" s="19" t="s">
        <v>41</v>
      </c>
      <c r="E978" s="19" t="s">
        <v>41</v>
      </c>
      <c r="F978" s="19">
        <v>2165481</v>
      </c>
      <c r="G978" s="19">
        <v>1</v>
      </c>
      <c r="H978" s="19">
        <v>2010</v>
      </c>
      <c r="I978" s="19">
        <v>20100914</v>
      </c>
      <c r="J978" s="19" t="s">
        <v>1501</v>
      </c>
      <c r="K978" s="19">
        <v>6</v>
      </c>
      <c r="L978" s="19">
        <v>38</v>
      </c>
      <c r="M978" s="19">
        <v>23</v>
      </c>
      <c r="N978" s="19">
        <v>19</v>
      </c>
      <c r="O978" s="19" t="s">
        <v>1502</v>
      </c>
      <c r="P978" s="19">
        <v>5</v>
      </c>
      <c r="Q978" s="19" t="s">
        <v>1503</v>
      </c>
      <c r="R978" s="19"/>
      <c r="S978" s="19">
        <v>5000</v>
      </c>
      <c r="T978" s="19" t="s">
        <v>45</v>
      </c>
      <c r="U978" s="19"/>
      <c r="V978" s="19"/>
      <c r="W978" s="19"/>
      <c r="X978" s="19">
        <v>720</v>
      </c>
      <c r="Y978" s="19">
        <v>0</v>
      </c>
      <c r="Z978" s="19">
        <v>1</v>
      </c>
      <c r="AA978" s="19" t="s">
        <v>48</v>
      </c>
      <c r="AB978" s="19">
        <v>1</v>
      </c>
      <c r="AC978" s="19">
        <v>634583</v>
      </c>
      <c r="AD978" s="19">
        <v>12</v>
      </c>
      <c r="AE978" s="19"/>
      <c r="AF978" s="19"/>
      <c r="AG978" s="19"/>
      <c r="AH978" s="19">
        <v>112779</v>
      </c>
      <c r="AI978" s="19">
        <v>1</v>
      </c>
      <c r="AJ978" s="19"/>
      <c r="AK978" s="19"/>
      <c r="AL978" s="19"/>
      <c r="AM978" s="19"/>
      <c r="AN978" s="19"/>
      <c r="AO978" s="19">
        <v>2.95</v>
      </c>
      <c r="AP978" s="19" t="s">
        <v>1504</v>
      </c>
      <c r="AQ978" s="19" t="s">
        <v>1502</v>
      </c>
      <c r="AR978" s="19" t="s">
        <v>1540</v>
      </c>
      <c r="AS978" s="19" t="s">
        <v>1562</v>
      </c>
      <c r="AT978" s="19" t="s">
        <v>1579</v>
      </c>
      <c r="AU978" s="19" t="s">
        <v>1580</v>
      </c>
      <c r="AV978" s="19" t="s">
        <v>1565</v>
      </c>
      <c r="AW978" s="19">
        <v>2007</v>
      </c>
      <c r="AX978" s="19">
        <v>3</v>
      </c>
      <c r="AY978" s="19" t="s">
        <v>1581</v>
      </c>
      <c r="AZ978" s="19" t="s">
        <v>1567</v>
      </c>
      <c r="BA978" s="19">
        <v>2008</v>
      </c>
      <c r="BB978" t="str">
        <f>VLOOKUP(AC978,CTCwiretagcode!A$2:C$708,3,FALSE)</f>
        <v>GLH</v>
      </c>
      <c r="BC978" t="str">
        <f t="shared" si="31"/>
        <v>NT</v>
      </c>
      <c r="BD978">
        <f t="shared" si="32"/>
        <v>3</v>
      </c>
    </row>
    <row r="979" spans="1:56" x14ac:dyDescent="0.25">
      <c r="A979" s="19" t="s">
        <v>1501</v>
      </c>
      <c r="B979" s="19">
        <v>4.0999999999999996</v>
      </c>
      <c r="C979" s="19">
        <v>20140306</v>
      </c>
      <c r="D979" s="19" t="s">
        <v>41</v>
      </c>
      <c r="E979" s="19" t="s">
        <v>41</v>
      </c>
      <c r="F979" s="19">
        <v>2165489</v>
      </c>
      <c r="G979" s="19">
        <v>1</v>
      </c>
      <c r="H979" s="19">
        <v>2010</v>
      </c>
      <c r="I979" s="19">
        <v>20100914</v>
      </c>
      <c r="J979" s="19" t="s">
        <v>1501</v>
      </c>
      <c r="K979" s="19">
        <v>6</v>
      </c>
      <c r="L979" s="19">
        <v>38</v>
      </c>
      <c r="M979" s="19">
        <v>23</v>
      </c>
      <c r="N979" s="19">
        <v>19</v>
      </c>
      <c r="O979" s="19" t="s">
        <v>1502</v>
      </c>
      <c r="P979" s="19">
        <v>5</v>
      </c>
      <c r="Q979" s="19" t="s">
        <v>1503</v>
      </c>
      <c r="R979" s="19"/>
      <c r="S979" s="19">
        <v>0</v>
      </c>
      <c r="T979" s="19" t="s">
        <v>45</v>
      </c>
      <c r="U979" s="19"/>
      <c r="V979" s="19"/>
      <c r="W979" s="19"/>
      <c r="X979" s="19">
        <v>760</v>
      </c>
      <c r="Y979" s="19">
        <v>0</v>
      </c>
      <c r="Z979" s="19">
        <v>1</v>
      </c>
      <c r="AA979" s="19" t="s">
        <v>48</v>
      </c>
      <c r="AB979" s="19">
        <v>1</v>
      </c>
      <c r="AC979" s="19">
        <v>634583</v>
      </c>
      <c r="AD979" s="19">
        <v>12</v>
      </c>
      <c r="AE979" s="19"/>
      <c r="AF979" s="19"/>
      <c r="AG979" s="19"/>
      <c r="AH979" s="19">
        <v>112779</v>
      </c>
      <c r="AI979" s="19">
        <v>1</v>
      </c>
      <c r="AJ979" s="19"/>
      <c r="AK979" s="19"/>
      <c r="AL979" s="19"/>
      <c r="AM979" s="19"/>
      <c r="AN979" s="19"/>
      <c r="AO979" s="19">
        <v>2.95</v>
      </c>
      <c r="AP979" s="19" t="s">
        <v>1504</v>
      </c>
      <c r="AQ979" s="19" t="s">
        <v>1502</v>
      </c>
      <c r="AR979" s="19" t="s">
        <v>1540</v>
      </c>
      <c r="AS979" s="19" t="s">
        <v>1562</v>
      </c>
      <c r="AT979" s="19" t="s">
        <v>1579</v>
      </c>
      <c r="AU979" s="19" t="s">
        <v>1580</v>
      </c>
      <c r="AV979" s="19" t="s">
        <v>1565</v>
      </c>
      <c r="AW979" s="19">
        <v>2007</v>
      </c>
      <c r="AX979" s="19">
        <v>3</v>
      </c>
      <c r="AY979" s="19" t="s">
        <v>1581</v>
      </c>
      <c r="AZ979" s="19" t="s">
        <v>1567</v>
      </c>
      <c r="BA979" s="19">
        <v>2008</v>
      </c>
      <c r="BB979" t="str">
        <f>VLOOKUP(AC979,CTCwiretagcode!A$2:C$708,3,FALSE)</f>
        <v>GLH</v>
      </c>
      <c r="BC979" t="str">
        <f t="shared" si="31"/>
        <v>NT</v>
      </c>
      <c r="BD979">
        <f t="shared" si="32"/>
        <v>3</v>
      </c>
    </row>
    <row r="980" spans="1:56" x14ac:dyDescent="0.25">
      <c r="A980" s="19" t="s">
        <v>1501</v>
      </c>
      <c r="B980" s="19">
        <v>4.0999999999999996</v>
      </c>
      <c r="C980" s="19">
        <v>20140306</v>
      </c>
      <c r="D980" s="19" t="s">
        <v>41</v>
      </c>
      <c r="E980" s="19" t="s">
        <v>41</v>
      </c>
      <c r="F980" s="19">
        <v>2165501</v>
      </c>
      <c r="G980" s="19">
        <v>1</v>
      </c>
      <c r="H980" s="19">
        <v>2010</v>
      </c>
      <c r="I980" s="19">
        <v>20100914</v>
      </c>
      <c r="J980" s="19" t="s">
        <v>1501</v>
      </c>
      <c r="K980" s="19">
        <v>6</v>
      </c>
      <c r="L980" s="19">
        <v>38</v>
      </c>
      <c r="M980" s="19">
        <v>23</v>
      </c>
      <c r="N980" s="19">
        <v>19</v>
      </c>
      <c r="O980" s="19" t="s">
        <v>1502</v>
      </c>
      <c r="P980" s="19">
        <v>5</v>
      </c>
      <c r="Q980" s="19" t="s">
        <v>1503</v>
      </c>
      <c r="R980" s="19"/>
      <c r="S980" s="19">
        <v>5000</v>
      </c>
      <c r="T980" s="19" t="s">
        <v>45</v>
      </c>
      <c r="U980" s="19"/>
      <c r="V980" s="19"/>
      <c r="W980" s="19"/>
      <c r="X980" s="19">
        <v>760</v>
      </c>
      <c r="Y980" s="19">
        <v>0</v>
      </c>
      <c r="Z980" s="19">
        <v>1</v>
      </c>
      <c r="AA980" s="19" t="s">
        <v>48</v>
      </c>
      <c r="AB980" s="19">
        <v>1</v>
      </c>
      <c r="AC980" s="19">
        <v>634583</v>
      </c>
      <c r="AD980" s="19">
        <v>12</v>
      </c>
      <c r="AE980" s="19"/>
      <c r="AF980" s="19"/>
      <c r="AG980" s="19"/>
      <c r="AH980" s="19">
        <v>112779</v>
      </c>
      <c r="AI980" s="19">
        <v>1</v>
      </c>
      <c r="AJ980" s="19"/>
      <c r="AK980" s="19"/>
      <c r="AL980" s="19"/>
      <c r="AM980" s="19"/>
      <c r="AN980" s="19"/>
      <c r="AO980" s="19">
        <v>2.95</v>
      </c>
      <c r="AP980" s="19" t="s">
        <v>1504</v>
      </c>
      <c r="AQ980" s="19" t="s">
        <v>1502</v>
      </c>
      <c r="AR980" s="19" t="s">
        <v>1540</v>
      </c>
      <c r="AS980" s="19" t="s">
        <v>1562</v>
      </c>
      <c r="AT980" s="19" t="s">
        <v>1579</v>
      </c>
      <c r="AU980" s="19" t="s">
        <v>1580</v>
      </c>
      <c r="AV980" s="19" t="s">
        <v>1565</v>
      </c>
      <c r="AW980" s="19">
        <v>2007</v>
      </c>
      <c r="AX980" s="19">
        <v>3</v>
      </c>
      <c r="AY980" s="19" t="s">
        <v>1581</v>
      </c>
      <c r="AZ980" s="19" t="s">
        <v>1567</v>
      </c>
      <c r="BA980" s="19">
        <v>2008</v>
      </c>
      <c r="BB980" t="str">
        <f>VLOOKUP(AC980,CTCwiretagcode!A$2:C$708,3,FALSE)</f>
        <v>GLH</v>
      </c>
      <c r="BC980" t="str">
        <f t="shared" si="31"/>
        <v>NT</v>
      </c>
      <c r="BD980">
        <f t="shared" si="32"/>
        <v>3</v>
      </c>
    </row>
    <row r="981" spans="1:56" x14ac:dyDescent="0.25">
      <c r="A981" s="19" t="s">
        <v>1501</v>
      </c>
      <c r="B981" s="19">
        <v>4.0999999999999996</v>
      </c>
      <c r="C981" s="19">
        <v>20140306</v>
      </c>
      <c r="D981" s="19" t="s">
        <v>41</v>
      </c>
      <c r="E981" s="19" t="s">
        <v>41</v>
      </c>
      <c r="F981" s="19">
        <v>2165506</v>
      </c>
      <c r="G981" s="19">
        <v>1</v>
      </c>
      <c r="H981" s="19">
        <v>2010</v>
      </c>
      <c r="I981" s="19">
        <v>20100914</v>
      </c>
      <c r="J981" s="19" t="s">
        <v>1501</v>
      </c>
      <c r="K981" s="19">
        <v>6</v>
      </c>
      <c r="L981" s="19">
        <v>38</v>
      </c>
      <c r="M981" s="19">
        <v>23</v>
      </c>
      <c r="N981" s="19">
        <v>19</v>
      </c>
      <c r="O981" s="19" t="s">
        <v>1502</v>
      </c>
      <c r="P981" s="19">
        <v>5</v>
      </c>
      <c r="Q981" s="19" t="s">
        <v>1503</v>
      </c>
      <c r="R981" s="19"/>
      <c r="S981" s="19">
        <v>5000</v>
      </c>
      <c r="T981" s="19" t="s">
        <v>45</v>
      </c>
      <c r="U981" s="19"/>
      <c r="V981" s="19"/>
      <c r="W981" s="19"/>
      <c r="X981" s="19">
        <v>640</v>
      </c>
      <c r="Y981" s="19">
        <v>0</v>
      </c>
      <c r="Z981" s="19">
        <v>1</v>
      </c>
      <c r="AA981" s="19" t="s">
        <v>48</v>
      </c>
      <c r="AB981" s="19">
        <v>1</v>
      </c>
      <c r="AC981" s="19">
        <v>634583</v>
      </c>
      <c r="AD981" s="19">
        <v>12</v>
      </c>
      <c r="AE981" s="19"/>
      <c r="AF981" s="19"/>
      <c r="AG981" s="19"/>
      <c r="AH981" s="19">
        <v>112779</v>
      </c>
      <c r="AI981" s="19">
        <v>1</v>
      </c>
      <c r="AJ981" s="19"/>
      <c r="AK981" s="19"/>
      <c r="AL981" s="19"/>
      <c r="AM981" s="19"/>
      <c r="AN981" s="19"/>
      <c r="AO981" s="19">
        <v>2.95</v>
      </c>
      <c r="AP981" s="19" t="s">
        <v>1504</v>
      </c>
      <c r="AQ981" s="19" t="s">
        <v>1502</v>
      </c>
      <c r="AR981" s="19" t="s">
        <v>1540</v>
      </c>
      <c r="AS981" s="19" t="s">
        <v>1562</v>
      </c>
      <c r="AT981" s="19" t="s">
        <v>1579</v>
      </c>
      <c r="AU981" s="19" t="s">
        <v>1580</v>
      </c>
      <c r="AV981" s="19" t="s">
        <v>1565</v>
      </c>
      <c r="AW981" s="19">
        <v>2007</v>
      </c>
      <c r="AX981" s="19">
        <v>3</v>
      </c>
      <c r="AY981" s="19" t="s">
        <v>1581</v>
      </c>
      <c r="AZ981" s="19" t="s">
        <v>1567</v>
      </c>
      <c r="BA981" s="19">
        <v>2008</v>
      </c>
      <c r="BB981" t="str">
        <f>VLOOKUP(AC981,CTCwiretagcode!A$2:C$708,3,FALSE)</f>
        <v>GLH</v>
      </c>
      <c r="BC981" t="str">
        <f t="shared" si="31"/>
        <v>NT</v>
      </c>
      <c r="BD981">
        <f t="shared" si="32"/>
        <v>3</v>
      </c>
    </row>
    <row r="982" spans="1:56" x14ac:dyDescent="0.25">
      <c r="A982" s="19" t="s">
        <v>1501</v>
      </c>
      <c r="B982" s="19">
        <v>4.0999999999999996</v>
      </c>
      <c r="C982" s="19">
        <v>20140306</v>
      </c>
      <c r="D982" s="19" t="s">
        <v>41</v>
      </c>
      <c r="E982" s="19" t="s">
        <v>41</v>
      </c>
      <c r="F982" s="19">
        <v>2165508</v>
      </c>
      <c r="G982" s="19">
        <v>1</v>
      </c>
      <c r="H982" s="19">
        <v>2010</v>
      </c>
      <c r="I982" s="19">
        <v>20100914</v>
      </c>
      <c r="J982" s="19" t="s">
        <v>1501</v>
      </c>
      <c r="K982" s="19">
        <v>6</v>
      </c>
      <c r="L982" s="19">
        <v>38</v>
      </c>
      <c r="M982" s="19">
        <v>23</v>
      </c>
      <c r="N982" s="19">
        <v>19</v>
      </c>
      <c r="O982" s="19" t="s">
        <v>1502</v>
      </c>
      <c r="P982" s="19">
        <v>5</v>
      </c>
      <c r="Q982" s="19" t="s">
        <v>1503</v>
      </c>
      <c r="R982" s="19"/>
      <c r="S982" s="19">
        <v>5000</v>
      </c>
      <c r="T982" s="19" t="s">
        <v>45</v>
      </c>
      <c r="U982" s="19"/>
      <c r="V982" s="19"/>
      <c r="W982" s="19"/>
      <c r="X982" s="19">
        <v>780</v>
      </c>
      <c r="Y982" s="19">
        <v>0</v>
      </c>
      <c r="Z982" s="19">
        <v>1</v>
      </c>
      <c r="AA982" s="19" t="s">
        <v>48</v>
      </c>
      <c r="AB982" s="19">
        <v>1</v>
      </c>
      <c r="AC982" s="19">
        <v>634583</v>
      </c>
      <c r="AD982" s="19">
        <v>12</v>
      </c>
      <c r="AE982" s="19"/>
      <c r="AF982" s="19"/>
      <c r="AG982" s="19"/>
      <c r="AH982" s="19">
        <v>112779</v>
      </c>
      <c r="AI982" s="19">
        <v>1</v>
      </c>
      <c r="AJ982" s="19"/>
      <c r="AK982" s="19"/>
      <c r="AL982" s="19"/>
      <c r="AM982" s="19"/>
      <c r="AN982" s="19"/>
      <c r="AO982" s="19">
        <v>2.95</v>
      </c>
      <c r="AP982" s="19" t="s">
        <v>1504</v>
      </c>
      <c r="AQ982" s="19" t="s">
        <v>1502</v>
      </c>
      <c r="AR982" s="19" t="s">
        <v>1540</v>
      </c>
      <c r="AS982" s="19" t="s">
        <v>1562</v>
      </c>
      <c r="AT982" s="19" t="s">
        <v>1579</v>
      </c>
      <c r="AU982" s="19" t="s">
        <v>1580</v>
      </c>
      <c r="AV982" s="19" t="s">
        <v>1565</v>
      </c>
      <c r="AW982" s="19">
        <v>2007</v>
      </c>
      <c r="AX982" s="19">
        <v>3</v>
      </c>
      <c r="AY982" s="19" t="s">
        <v>1581</v>
      </c>
      <c r="AZ982" s="19" t="s">
        <v>1567</v>
      </c>
      <c r="BA982" s="19">
        <v>2008</v>
      </c>
      <c r="BB982" t="str">
        <f>VLOOKUP(AC982,CTCwiretagcode!A$2:C$708,3,FALSE)</f>
        <v>GLH</v>
      </c>
      <c r="BC982" t="str">
        <f t="shared" si="31"/>
        <v>NT</v>
      </c>
      <c r="BD982">
        <f t="shared" si="32"/>
        <v>3</v>
      </c>
    </row>
    <row r="983" spans="1:56" x14ac:dyDescent="0.25">
      <c r="A983" s="19" t="s">
        <v>1501</v>
      </c>
      <c r="B983" s="19">
        <v>4.0999999999999996</v>
      </c>
      <c r="C983" s="19">
        <v>20140306</v>
      </c>
      <c r="D983" s="19" t="s">
        <v>41</v>
      </c>
      <c r="E983" s="19" t="s">
        <v>41</v>
      </c>
      <c r="F983" s="19">
        <v>2165632</v>
      </c>
      <c r="G983" s="19">
        <v>1</v>
      </c>
      <c r="H983" s="19">
        <v>2010</v>
      </c>
      <c r="I983" s="19">
        <v>20100916</v>
      </c>
      <c r="J983" s="19" t="s">
        <v>1501</v>
      </c>
      <c r="K983" s="19">
        <v>6</v>
      </c>
      <c r="L983" s="19">
        <v>38</v>
      </c>
      <c r="M983" s="19">
        <v>23</v>
      </c>
      <c r="N983" s="19">
        <v>19</v>
      </c>
      <c r="O983" s="19" t="s">
        <v>1502</v>
      </c>
      <c r="P983" s="19">
        <v>5</v>
      </c>
      <c r="Q983" s="19" t="s">
        <v>1503</v>
      </c>
      <c r="R983" s="19"/>
      <c r="S983" s="19">
        <v>5000</v>
      </c>
      <c r="T983" s="19" t="s">
        <v>45</v>
      </c>
      <c r="U983" s="19"/>
      <c r="V983" s="19"/>
      <c r="W983" s="19"/>
      <c r="X983" s="19">
        <v>770</v>
      </c>
      <c r="Y983" s="19">
        <v>0</v>
      </c>
      <c r="Z983" s="19">
        <v>1</v>
      </c>
      <c r="AA983" s="19" t="s">
        <v>48</v>
      </c>
      <c r="AB983" s="19">
        <v>1</v>
      </c>
      <c r="AC983" s="19">
        <v>634583</v>
      </c>
      <c r="AD983" s="19">
        <v>12</v>
      </c>
      <c r="AE983" s="19"/>
      <c r="AF983" s="19"/>
      <c r="AG983" s="19"/>
      <c r="AH983" s="19">
        <v>112779</v>
      </c>
      <c r="AI983" s="19">
        <v>1</v>
      </c>
      <c r="AJ983" s="19"/>
      <c r="AK983" s="19"/>
      <c r="AL983" s="19"/>
      <c r="AM983" s="19"/>
      <c r="AN983" s="19"/>
      <c r="AO983" s="19">
        <v>2.95</v>
      </c>
      <c r="AP983" s="19" t="s">
        <v>1504</v>
      </c>
      <c r="AQ983" s="19" t="s">
        <v>1502</v>
      </c>
      <c r="AR983" s="19" t="s">
        <v>1540</v>
      </c>
      <c r="AS983" s="19" t="s">
        <v>1562</v>
      </c>
      <c r="AT983" s="19" t="s">
        <v>1579</v>
      </c>
      <c r="AU983" s="19" t="s">
        <v>1580</v>
      </c>
      <c r="AV983" s="19" t="s">
        <v>1565</v>
      </c>
      <c r="AW983" s="19">
        <v>2007</v>
      </c>
      <c r="AX983" s="19">
        <v>3</v>
      </c>
      <c r="AY983" s="19" t="s">
        <v>1581</v>
      </c>
      <c r="AZ983" s="19" t="s">
        <v>1567</v>
      </c>
      <c r="BA983" s="19">
        <v>2008</v>
      </c>
      <c r="BB983" t="str">
        <f>VLOOKUP(AC983,CTCwiretagcode!A$2:C$708,3,FALSE)</f>
        <v>GLH</v>
      </c>
      <c r="BC983" t="str">
        <f t="shared" si="31"/>
        <v>NT</v>
      </c>
      <c r="BD983">
        <f t="shared" si="32"/>
        <v>3</v>
      </c>
    </row>
    <row r="984" spans="1:56" x14ac:dyDescent="0.25">
      <c r="A984" s="19" t="s">
        <v>1501</v>
      </c>
      <c r="B984" s="19">
        <v>4.0999999999999996</v>
      </c>
      <c r="C984" s="19">
        <v>20140306</v>
      </c>
      <c r="D984" s="19" t="s">
        <v>41</v>
      </c>
      <c r="E984" s="19" t="s">
        <v>41</v>
      </c>
      <c r="F984" s="19">
        <v>2165637</v>
      </c>
      <c r="G984" s="19">
        <v>1</v>
      </c>
      <c r="H984" s="19">
        <v>2010</v>
      </c>
      <c r="I984" s="19">
        <v>20100916</v>
      </c>
      <c r="J984" s="19" t="s">
        <v>1501</v>
      </c>
      <c r="K984" s="19">
        <v>6</v>
      </c>
      <c r="L984" s="19">
        <v>38</v>
      </c>
      <c r="M984" s="19">
        <v>23</v>
      </c>
      <c r="N984" s="19">
        <v>19</v>
      </c>
      <c r="O984" s="19" t="s">
        <v>1502</v>
      </c>
      <c r="P984" s="19">
        <v>5</v>
      </c>
      <c r="Q984" s="19" t="s">
        <v>1503</v>
      </c>
      <c r="R984" s="19"/>
      <c r="S984" s="19">
        <v>5000</v>
      </c>
      <c r="T984" s="19" t="s">
        <v>45</v>
      </c>
      <c r="U984" s="19"/>
      <c r="V984" s="19"/>
      <c r="W984" s="19"/>
      <c r="X984" s="19">
        <v>710</v>
      </c>
      <c r="Y984" s="19">
        <v>0</v>
      </c>
      <c r="Z984" s="19">
        <v>1</v>
      </c>
      <c r="AA984" s="19" t="s">
        <v>48</v>
      </c>
      <c r="AB984" s="19">
        <v>1</v>
      </c>
      <c r="AC984" s="19">
        <v>634583</v>
      </c>
      <c r="AD984" s="19">
        <v>12</v>
      </c>
      <c r="AE984" s="19"/>
      <c r="AF984" s="19"/>
      <c r="AG984" s="19"/>
      <c r="AH984" s="19">
        <v>112779</v>
      </c>
      <c r="AI984" s="19">
        <v>1</v>
      </c>
      <c r="AJ984" s="19"/>
      <c r="AK984" s="19"/>
      <c r="AL984" s="19"/>
      <c r="AM984" s="19"/>
      <c r="AN984" s="19"/>
      <c r="AO984" s="19">
        <v>2.95</v>
      </c>
      <c r="AP984" s="19" t="s">
        <v>1504</v>
      </c>
      <c r="AQ984" s="19" t="s">
        <v>1502</v>
      </c>
      <c r="AR984" s="19" t="s">
        <v>1540</v>
      </c>
      <c r="AS984" s="19" t="s">
        <v>1562</v>
      </c>
      <c r="AT984" s="19" t="s">
        <v>1579</v>
      </c>
      <c r="AU984" s="19" t="s">
        <v>1580</v>
      </c>
      <c r="AV984" s="19" t="s">
        <v>1565</v>
      </c>
      <c r="AW984" s="19">
        <v>2007</v>
      </c>
      <c r="AX984" s="19">
        <v>3</v>
      </c>
      <c r="AY984" s="19" t="s">
        <v>1581</v>
      </c>
      <c r="AZ984" s="19" t="s">
        <v>1567</v>
      </c>
      <c r="BA984" s="19">
        <v>2008</v>
      </c>
      <c r="BB984" t="str">
        <f>VLOOKUP(AC984,CTCwiretagcode!A$2:C$708,3,FALSE)</f>
        <v>GLH</v>
      </c>
      <c r="BC984" t="str">
        <f t="shared" si="31"/>
        <v>NT</v>
      </c>
      <c r="BD984">
        <f t="shared" si="32"/>
        <v>3</v>
      </c>
    </row>
    <row r="985" spans="1:56" x14ac:dyDescent="0.25">
      <c r="A985" s="19" t="s">
        <v>1501</v>
      </c>
      <c r="B985" s="19">
        <v>4.0999999999999996</v>
      </c>
      <c r="C985" s="19">
        <v>20140306</v>
      </c>
      <c r="D985" s="19" t="s">
        <v>41</v>
      </c>
      <c r="E985" s="19" t="s">
        <v>41</v>
      </c>
      <c r="F985" s="19">
        <v>2168429</v>
      </c>
      <c r="G985" s="19">
        <v>1</v>
      </c>
      <c r="H985" s="19">
        <v>2010</v>
      </c>
      <c r="I985" s="19">
        <v>20100819</v>
      </c>
      <c r="J985" s="19" t="s">
        <v>1501</v>
      </c>
      <c r="K985" s="19">
        <v>6</v>
      </c>
      <c r="L985" s="19">
        <v>34</v>
      </c>
      <c r="M985" s="19">
        <v>23</v>
      </c>
      <c r="N985" s="19">
        <v>14</v>
      </c>
      <c r="O985" s="19" t="s">
        <v>1502</v>
      </c>
      <c r="P985" s="19">
        <v>5</v>
      </c>
      <c r="Q985" s="19" t="s">
        <v>1518</v>
      </c>
      <c r="R985" s="19"/>
      <c r="S985" s="19">
        <v>5000</v>
      </c>
      <c r="T985" s="19" t="s">
        <v>110</v>
      </c>
      <c r="U985" s="19"/>
      <c r="V985" s="19"/>
      <c r="W985" s="19"/>
      <c r="X985" s="19">
        <v>740</v>
      </c>
      <c r="Y985" s="19">
        <v>0</v>
      </c>
      <c r="Z985" s="19">
        <v>1</v>
      </c>
      <c r="AA985" s="19" t="s">
        <v>48</v>
      </c>
      <c r="AB985" s="19">
        <v>1</v>
      </c>
      <c r="AC985" s="19">
        <v>634583</v>
      </c>
      <c r="AD985" s="19">
        <v>12</v>
      </c>
      <c r="AE985" s="19"/>
      <c r="AF985" s="19"/>
      <c r="AG985" s="19"/>
      <c r="AH985" s="19">
        <v>112789</v>
      </c>
      <c r="AI985" s="19">
        <v>1</v>
      </c>
      <c r="AJ985" s="19"/>
      <c r="AK985" s="19"/>
      <c r="AL985" s="19"/>
      <c r="AM985" s="19"/>
      <c r="AN985" s="19"/>
      <c r="AO985" s="19">
        <v>3.8</v>
      </c>
      <c r="AP985" s="19" t="s">
        <v>1519</v>
      </c>
      <c r="AQ985" s="19" t="s">
        <v>1502</v>
      </c>
      <c r="AR985" s="19" t="s">
        <v>1540</v>
      </c>
      <c r="AS985" s="19" t="s">
        <v>1562</v>
      </c>
      <c r="AT985" s="19" t="s">
        <v>1579</v>
      </c>
      <c r="AU985" s="19" t="s">
        <v>1580</v>
      </c>
      <c r="AV985" s="19" t="s">
        <v>1565</v>
      </c>
      <c r="AW985" s="19">
        <v>2007</v>
      </c>
      <c r="AX985" s="19">
        <v>3</v>
      </c>
      <c r="AY985" s="19" t="s">
        <v>1581</v>
      </c>
      <c r="AZ985" s="19" t="s">
        <v>1567</v>
      </c>
      <c r="BA985" s="19">
        <v>2008</v>
      </c>
      <c r="BB985" t="str">
        <f>VLOOKUP(AC985,CTCwiretagcode!A$2:C$708,3,FALSE)</f>
        <v>GLH</v>
      </c>
      <c r="BC985" t="str">
        <f t="shared" si="31"/>
        <v>NT</v>
      </c>
      <c r="BD985">
        <f t="shared" si="32"/>
        <v>3</v>
      </c>
    </row>
    <row r="986" spans="1:56" x14ac:dyDescent="0.25">
      <c r="A986" s="19" t="s">
        <v>1501</v>
      </c>
      <c r="B986" s="19">
        <v>4.0999999999999996</v>
      </c>
      <c r="C986" s="19">
        <v>20140306</v>
      </c>
      <c r="D986" s="19" t="s">
        <v>41</v>
      </c>
      <c r="E986" s="19" t="s">
        <v>41</v>
      </c>
      <c r="F986" s="19">
        <v>2137816</v>
      </c>
      <c r="G986" s="19">
        <v>1</v>
      </c>
      <c r="H986" s="19">
        <v>2010</v>
      </c>
      <c r="I986" s="19">
        <v>20100823</v>
      </c>
      <c r="J986" s="19" t="s">
        <v>1501</v>
      </c>
      <c r="K986" s="19">
        <v>6</v>
      </c>
      <c r="L986" s="19">
        <v>35</v>
      </c>
      <c r="M986" s="19">
        <v>23</v>
      </c>
      <c r="N986" s="19">
        <v>14</v>
      </c>
      <c r="O986" s="19" t="s">
        <v>1502</v>
      </c>
      <c r="P986" s="19">
        <v>5</v>
      </c>
      <c r="Q986" s="19" t="s">
        <v>1518</v>
      </c>
      <c r="R986" s="19"/>
      <c r="S986" s="19">
        <v>5000</v>
      </c>
      <c r="T986" s="19" t="s">
        <v>45</v>
      </c>
      <c r="U986" s="19"/>
      <c r="V986" s="19"/>
      <c r="W986" s="19"/>
      <c r="X986" s="19">
        <v>830</v>
      </c>
      <c r="Y986" s="19">
        <v>0</v>
      </c>
      <c r="Z986" s="19">
        <v>1</v>
      </c>
      <c r="AA986" s="19" t="s">
        <v>48</v>
      </c>
      <c r="AB986" s="19">
        <v>1</v>
      </c>
      <c r="AC986" s="19">
        <v>634583</v>
      </c>
      <c r="AD986" s="19">
        <v>12</v>
      </c>
      <c r="AE986" s="19"/>
      <c r="AF986" s="19"/>
      <c r="AG986" s="19"/>
      <c r="AH986" s="19">
        <v>112790</v>
      </c>
      <c r="AI986" s="19">
        <v>1</v>
      </c>
      <c r="AJ986" s="19"/>
      <c r="AK986" s="19"/>
      <c r="AL986" s="19"/>
      <c r="AM986" s="19"/>
      <c r="AN986" s="19"/>
      <c r="AO986" s="19">
        <v>3.81</v>
      </c>
      <c r="AP986" s="19" t="s">
        <v>1519</v>
      </c>
      <c r="AQ986" s="19" t="s">
        <v>1502</v>
      </c>
      <c r="AR986" s="19" t="s">
        <v>1540</v>
      </c>
      <c r="AS986" s="19" t="s">
        <v>1562</v>
      </c>
      <c r="AT986" s="19" t="s">
        <v>1579</v>
      </c>
      <c r="AU986" s="19" t="s">
        <v>1580</v>
      </c>
      <c r="AV986" s="19" t="s">
        <v>1565</v>
      </c>
      <c r="AW986" s="19">
        <v>2007</v>
      </c>
      <c r="AX986" s="19">
        <v>3</v>
      </c>
      <c r="AY986" s="19" t="s">
        <v>1581</v>
      </c>
      <c r="AZ986" s="19" t="s">
        <v>1567</v>
      </c>
      <c r="BA986" s="19">
        <v>2008</v>
      </c>
      <c r="BB986" t="str">
        <f>VLOOKUP(AC986,CTCwiretagcode!A$2:C$708,3,FALSE)</f>
        <v>GLH</v>
      </c>
      <c r="BC986" t="str">
        <f t="shared" si="31"/>
        <v>NT</v>
      </c>
      <c r="BD986">
        <f t="shared" si="32"/>
        <v>3</v>
      </c>
    </row>
    <row r="987" spans="1:56" x14ac:dyDescent="0.25">
      <c r="A987" s="19" t="s">
        <v>1501</v>
      </c>
      <c r="B987" s="19">
        <v>4.0999999999999996</v>
      </c>
      <c r="C987" s="19">
        <v>20140306</v>
      </c>
      <c r="D987" s="19" t="s">
        <v>41</v>
      </c>
      <c r="E987" s="19" t="s">
        <v>41</v>
      </c>
      <c r="F987" s="19">
        <v>2166353</v>
      </c>
      <c r="G987" s="19">
        <v>1</v>
      </c>
      <c r="H987" s="19">
        <v>2010</v>
      </c>
      <c r="I987" s="19">
        <v>20100825</v>
      </c>
      <c r="J987" s="19" t="s">
        <v>1501</v>
      </c>
      <c r="K987" s="19">
        <v>6</v>
      </c>
      <c r="L987" s="19">
        <v>35</v>
      </c>
      <c r="M987" s="19">
        <v>23</v>
      </c>
      <c r="N987" s="19">
        <v>49</v>
      </c>
      <c r="O987" s="19" t="s">
        <v>1502</v>
      </c>
      <c r="P987" s="19">
        <v>5</v>
      </c>
      <c r="Q987" s="19" t="s">
        <v>1518</v>
      </c>
      <c r="R987" s="19"/>
      <c r="S987" s="19">
        <v>0</v>
      </c>
      <c r="T987" s="19" t="s">
        <v>45</v>
      </c>
      <c r="U987" s="19"/>
      <c r="V987" s="19"/>
      <c r="W987" s="19"/>
      <c r="X987" s="19">
        <v>750</v>
      </c>
      <c r="Y987" s="19">
        <v>0</v>
      </c>
      <c r="Z987" s="19">
        <v>1</v>
      </c>
      <c r="AA987" s="19" t="s">
        <v>48</v>
      </c>
      <c r="AB987" s="19">
        <v>1</v>
      </c>
      <c r="AC987" s="19">
        <v>634583</v>
      </c>
      <c r="AD987" s="19">
        <v>12</v>
      </c>
      <c r="AE987" s="19"/>
      <c r="AF987" s="19"/>
      <c r="AG987" s="19"/>
      <c r="AH987" s="19">
        <v>112790</v>
      </c>
      <c r="AI987" s="19">
        <v>1</v>
      </c>
      <c r="AJ987" s="19"/>
      <c r="AK987" s="19"/>
      <c r="AL987" s="19"/>
      <c r="AM987" s="19"/>
      <c r="AN987" s="19"/>
      <c r="AO987" s="19">
        <v>3.81</v>
      </c>
      <c r="AP987" s="19" t="s">
        <v>1519</v>
      </c>
      <c r="AQ987" s="19" t="s">
        <v>1502</v>
      </c>
      <c r="AR987" s="19" t="s">
        <v>1540</v>
      </c>
      <c r="AS987" s="19" t="s">
        <v>1562</v>
      </c>
      <c r="AT987" s="19" t="s">
        <v>1579</v>
      </c>
      <c r="AU987" s="19" t="s">
        <v>1580</v>
      </c>
      <c r="AV987" s="19" t="s">
        <v>1565</v>
      </c>
      <c r="AW987" s="19">
        <v>2007</v>
      </c>
      <c r="AX987" s="19">
        <v>3</v>
      </c>
      <c r="AY987" s="19" t="s">
        <v>1581</v>
      </c>
      <c r="AZ987" s="19" t="s">
        <v>1567</v>
      </c>
      <c r="BA987" s="19">
        <v>2008</v>
      </c>
      <c r="BB987" t="str">
        <f>VLOOKUP(AC987,CTCwiretagcode!A$2:C$708,3,FALSE)</f>
        <v>GLH</v>
      </c>
      <c r="BC987" t="str">
        <f t="shared" si="31"/>
        <v>mix</v>
      </c>
      <c r="BD987">
        <f t="shared" si="32"/>
        <v>3</v>
      </c>
    </row>
    <row r="988" spans="1:56" x14ac:dyDescent="0.25">
      <c r="A988" s="19" t="s">
        <v>1501</v>
      </c>
      <c r="B988" s="19">
        <v>4.0999999999999996</v>
      </c>
      <c r="C988" s="19">
        <v>20140306</v>
      </c>
      <c r="D988" s="19" t="s">
        <v>41</v>
      </c>
      <c r="E988" s="19" t="s">
        <v>41</v>
      </c>
      <c r="F988" s="19">
        <v>2165290</v>
      </c>
      <c r="G988" s="19">
        <v>1</v>
      </c>
      <c r="H988" s="19">
        <v>2010</v>
      </c>
      <c r="I988" s="19">
        <v>20100826</v>
      </c>
      <c r="J988" s="19" t="s">
        <v>1501</v>
      </c>
      <c r="K988" s="19">
        <v>6</v>
      </c>
      <c r="L988" s="19">
        <v>35</v>
      </c>
      <c r="M988" s="19">
        <v>23</v>
      </c>
      <c r="N988" s="19">
        <v>17</v>
      </c>
      <c r="O988" s="19" t="s">
        <v>1502</v>
      </c>
      <c r="P988" s="19">
        <v>5</v>
      </c>
      <c r="Q988" s="19" t="s">
        <v>1518</v>
      </c>
      <c r="R988" s="19"/>
      <c r="S988" s="19">
        <v>5000</v>
      </c>
      <c r="T988" s="19" t="s">
        <v>45</v>
      </c>
      <c r="U988" s="19"/>
      <c r="V988" s="19"/>
      <c r="W988" s="19"/>
      <c r="X988" s="19">
        <v>640</v>
      </c>
      <c r="Y988" s="19">
        <v>0</v>
      </c>
      <c r="Z988" s="19">
        <v>1</v>
      </c>
      <c r="AA988" s="19" t="s">
        <v>48</v>
      </c>
      <c r="AB988" s="19">
        <v>1</v>
      </c>
      <c r="AC988" s="19">
        <v>634583</v>
      </c>
      <c r="AD988" s="19">
        <v>12</v>
      </c>
      <c r="AE988" s="19"/>
      <c r="AF988" s="19"/>
      <c r="AG988" s="19"/>
      <c r="AH988" s="19">
        <v>112790</v>
      </c>
      <c r="AI988" s="19">
        <v>1</v>
      </c>
      <c r="AJ988" s="19"/>
      <c r="AK988" s="19"/>
      <c r="AL988" s="19"/>
      <c r="AM988" s="19"/>
      <c r="AN988" s="19"/>
      <c r="AO988" s="19">
        <v>3.81</v>
      </c>
      <c r="AP988" s="19" t="s">
        <v>1519</v>
      </c>
      <c r="AQ988" s="19" t="s">
        <v>1502</v>
      </c>
      <c r="AR988" s="19" t="s">
        <v>1540</v>
      </c>
      <c r="AS988" s="19" t="s">
        <v>1562</v>
      </c>
      <c r="AT988" s="19" t="s">
        <v>1579</v>
      </c>
      <c r="AU988" s="19" t="s">
        <v>1580</v>
      </c>
      <c r="AV988" s="19" t="s">
        <v>1565</v>
      </c>
      <c r="AW988" s="19">
        <v>2007</v>
      </c>
      <c r="AX988" s="19">
        <v>3</v>
      </c>
      <c r="AY988" s="19" t="s">
        <v>1581</v>
      </c>
      <c r="AZ988" s="19" t="s">
        <v>1567</v>
      </c>
      <c r="BA988" s="19">
        <v>2008</v>
      </c>
      <c r="BB988" t="str">
        <f>VLOOKUP(AC988,CTCwiretagcode!A$2:C$708,3,FALSE)</f>
        <v>GLH</v>
      </c>
      <c r="BC988" t="str">
        <f t="shared" si="31"/>
        <v>Tr</v>
      </c>
      <c r="BD988">
        <f t="shared" si="32"/>
        <v>3</v>
      </c>
    </row>
    <row r="989" spans="1:56" x14ac:dyDescent="0.25">
      <c r="A989" s="19" t="s">
        <v>1501</v>
      </c>
      <c r="B989" s="19">
        <v>4.0999999999999996</v>
      </c>
      <c r="C989" s="19">
        <v>20140313</v>
      </c>
      <c r="D989" s="19" t="s">
        <v>41</v>
      </c>
      <c r="E989" s="19" t="s">
        <v>41</v>
      </c>
      <c r="F989" s="19">
        <v>2252919</v>
      </c>
      <c r="G989" s="19">
        <v>1</v>
      </c>
      <c r="H989" s="19">
        <v>2011</v>
      </c>
      <c r="I989" s="19">
        <v>20110822</v>
      </c>
      <c r="J989" s="19" t="s">
        <v>1501</v>
      </c>
      <c r="K989" s="19">
        <v>6</v>
      </c>
      <c r="L989" s="19">
        <v>35</v>
      </c>
      <c r="M989" s="19">
        <v>23</v>
      </c>
      <c r="N989" s="19">
        <v>49</v>
      </c>
      <c r="O989" s="19" t="s">
        <v>1502</v>
      </c>
      <c r="P989" s="19">
        <v>4</v>
      </c>
      <c r="Q989" s="19" t="s">
        <v>1518</v>
      </c>
      <c r="R989" s="19"/>
      <c r="S989" s="19">
        <v>5000</v>
      </c>
      <c r="T989" s="19" t="s">
        <v>45</v>
      </c>
      <c r="U989" s="19"/>
      <c r="V989" s="19"/>
      <c r="W989" s="19"/>
      <c r="X989" s="19">
        <v>720</v>
      </c>
      <c r="Y989" s="19">
        <v>0</v>
      </c>
      <c r="Z989" s="19">
        <v>1</v>
      </c>
      <c r="AA989" s="19" t="s">
        <v>48</v>
      </c>
      <c r="AB989" s="19">
        <v>1</v>
      </c>
      <c r="AC989" s="19">
        <v>634583</v>
      </c>
      <c r="AD989" s="19">
        <v>12</v>
      </c>
      <c r="AE989" s="19"/>
      <c r="AF989" s="19"/>
      <c r="AG989" s="19"/>
      <c r="AH989" s="19">
        <v>117396</v>
      </c>
      <c r="AI989" s="19">
        <v>1</v>
      </c>
      <c r="AJ989" s="19"/>
      <c r="AK989" s="19"/>
      <c r="AL989" s="19"/>
      <c r="AM989" s="19"/>
      <c r="AN989" s="19"/>
      <c r="AO989" s="19">
        <v>2.38</v>
      </c>
      <c r="AP989" s="19" t="s">
        <v>1519</v>
      </c>
      <c r="AQ989" s="19" t="s">
        <v>1502</v>
      </c>
      <c r="AR989" s="19" t="s">
        <v>1540</v>
      </c>
      <c r="AS989" s="19" t="s">
        <v>1562</v>
      </c>
      <c r="AT989" s="19" t="s">
        <v>1579</v>
      </c>
      <c r="AU989" s="19" t="s">
        <v>1580</v>
      </c>
      <c r="AV989" s="19" t="s">
        <v>1565</v>
      </c>
      <c r="AW989" s="19">
        <v>2007</v>
      </c>
      <c r="AX989" s="19">
        <v>3</v>
      </c>
      <c r="AY989" s="19" t="s">
        <v>1581</v>
      </c>
      <c r="AZ989" s="19" t="s">
        <v>1567</v>
      </c>
      <c r="BA989" s="19">
        <v>2008</v>
      </c>
      <c r="BB989" t="str">
        <f>VLOOKUP(AC989,CTCwiretagcode!A$2:C$708,3,FALSE)</f>
        <v>GLH</v>
      </c>
      <c r="BC989" t="str">
        <f t="shared" si="31"/>
        <v>mix</v>
      </c>
      <c r="BD989">
        <f t="shared" si="32"/>
        <v>3</v>
      </c>
    </row>
    <row r="990" spans="1:56" x14ac:dyDescent="0.25">
      <c r="A990" s="19" t="s">
        <v>1501</v>
      </c>
      <c r="B990" s="19">
        <v>4.0999999999999996</v>
      </c>
      <c r="C990" s="19">
        <v>20140313</v>
      </c>
      <c r="D990" s="19" t="s">
        <v>41</v>
      </c>
      <c r="E990" s="19" t="s">
        <v>41</v>
      </c>
      <c r="F990" s="19">
        <v>2252930</v>
      </c>
      <c r="G990" s="19">
        <v>1</v>
      </c>
      <c r="H990" s="19">
        <v>2011</v>
      </c>
      <c r="I990" s="19">
        <v>20110822</v>
      </c>
      <c r="J990" s="19" t="s">
        <v>1501</v>
      </c>
      <c r="K990" s="19">
        <v>6</v>
      </c>
      <c r="L990" s="19">
        <v>35</v>
      </c>
      <c r="M990" s="19">
        <v>23</v>
      </c>
      <c r="N990" s="19">
        <v>49</v>
      </c>
      <c r="O990" s="19" t="s">
        <v>1502</v>
      </c>
      <c r="P990" s="19">
        <v>4</v>
      </c>
      <c r="Q990" s="19" t="s">
        <v>1518</v>
      </c>
      <c r="R990" s="19"/>
      <c r="S990" s="19">
        <v>5000</v>
      </c>
      <c r="T990" s="19" t="s">
        <v>110</v>
      </c>
      <c r="U990" s="19"/>
      <c r="V990" s="19"/>
      <c r="W990" s="19"/>
      <c r="X990" s="19">
        <v>880</v>
      </c>
      <c r="Y990" s="19">
        <v>0</v>
      </c>
      <c r="Z990" s="19">
        <v>1</v>
      </c>
      <c r="AA990" s="19" t="s">
        <v>48</v>
      </c>
      <c r="AB990" s="19">
        <v>1</v>
      </c>
      <c r="AC990" s="19">
        <v>634583</v>
      </c>
      <c r="AD990" s="19">
        <v>12</v>
      </c>
      <c r="AE990" s="19"/>
      <c r="AF990" s="19"/>
      <c r="AG990" s="19"/>
      <c r="AH990" s="19">
        <v>117396</v>
      </c>
      <c r="AI990" s="19">
        <v>1</v>
      </c>
      <c r="AJ990" s="19"/>
      <c r="AK990" s="19"/>
      <c r="AL990" s="19"/>
      <c r="AM990" s="19"/>
      <c r="AN990" s="19"/>
      <c r="AO990" s="19">
        <v>2.38</v>
      </c>
      <c r="AP990" s="19" t="s">
        <v>1519</v>
      </c>
      <c r="AQ990" s="19" t="s">
        <v>1502</v>
      </c>
      <c r="AR990" s="19" t="s">
        <v>1540</v>
      </c>
      <c r="AS990" s="19" t="s">
        <v>1562</v>
      </c>
      <c r="AT990" s="19" t="s">
        <v>1579</v>
      </c>
      <c r="AU990" s="19" t="s">
        <v>1580</v>
      </c>
      <c r="AV990" s="19" t="s">
        <v>1565</v>
      </c>
      <c r="AW990" s="19">
        <v>2007</v>
      </c>
      <c r="AX990" s="19">
        <v>3</v>
      </c>
      <c r="AY990" s="19" t="s">
        <v>1581</v>
      </c>
      <c r="AZ990" s="19" t="s">
        <v>1567</v>
      </c>
      <c r="BA990" s="19">
        <v>2008</v>
      </c>
      <c r="BB990" t="str">
        <f>VLOOKUP(AC990,CTCwiretagcode!A$2:C$708,3,FALSE)</f>
        <v>GLH</v>
      </c>
      <c r="BC990" t="str">
        <f t="shared" si="31"/>
        <v>mix</v>
      </c>
      <c r="BD990">
        <f t="shared" si="32"/>
        <v>3</v>
      </c>
    </row>
    <row r="991" spans="1:56" x14ac:dyDescent="0.25">
      <c r="A991" s="19" t="s">
        <v>1501</v>
      </c>
      <c r="B991" s="19">
        <v>4.0999999999999996</v>
      </c>
      <c r="C991" s="19">
        <v>20140313</v>
      </c>
      <c r="D991" s="19" t="s">
        <v>41</v>
      </c>
      <c r="E991" s="19" t="s">
        <v>1539</v>
      </c>
      <c r="F991" s="19">
        <v>2302314</v>
      </c>
      <c r="G991" s="19">
        <v>1</v>
      </c>
      <c r="H991" s="19">
        <v>2011</v>
      </c>
      <c r="I991" s="19">
        <v>20110822</v>
      </c>
      <c r="J991" s="19" t="s">
        <v>1501</v>
      </c>
      <c r="K991" s="19">
        <v>6</v>
      </c>
      <c r="L991" s="19">
        <v>35</v>
      </c>
      <c r="M991" s="19">
        <v>23</v>
      </c>
      <c r="N991" s="19">
        <v>14</v>
      </c>
      <c r="O991" s="19" t="s">
        <v>1502</v>
      </c>
      <c r="P991" s="19">
        <v>4</v>
      </c>
      <c r="Q991" s="19" t="s">
        <v>1518</v>
      </c>
      <c r="R991" s="19"/>
      <c r="S991" s="19">
        <v>5000</v>
      </c>
      <c r="T991" s="19" t="s">
        <v>110</v>
      </c>
      <c r="U991" s="19"/>
      <c r="V991" s="19"/>
      <c r="W991" s="19"/>
      <c r="X991" s="19">
        <v>830</v>
      </c>
      <c r="Y991" s="19">
        <v>0</v>
      </c>
      <c r="Z991" s="19">
        <v>1</v>
      </c>
      <c r="AA991" s="19" t="s">
        <v>48</v>
      </c>
      <c r="AB991" s="19">
        <v>1</v>
      </c>
      <c r="AC991" s="19">
        <v>634583</v>
      </c>
      <c r="AD991" s="19">
        <v>12</v>
      </c>
      <c r="AE991" s="19"/>
      <c r="AF991" s="19"/>
      <c r="AG991" s="19"/>
      <c r="AH991" s="19">
        <v>117396</v>
      </c>
      <c r="AI991" s="19">
        <v>1</v>
      </c>
      <c r="AJ991" s="19"/>
      <c r="AK991" s="19"/>
      <c r="AL991" s="19"/>
      <c r="AM991" s="19"/>
      <c r="AN991" s="19"/>
      <c r="AO991" s="19">
        <v>2.38</v>
      </c>
      <c r="AP991" s="19" t="s">
        <v>1519</v>
      </c>
      <c r="AQ991" s="19" t="s">
        <v>1502</v>
      </c>
      <c r="AR991" s="19" t="s">
        <v>1540</v>
      </c>
      <c r="AS991" s="19" t="s">
        <v>1562</v>
      </c>
      <c r="AT991" s="19" t="s">
        <v>1579</v>
      </c>
      <c r="AU991" s="19" t="s">
        <v>1580</v>
      </c>
      <c r="AV991" s="19" t="s">
        <v>1565</v>
      </c>
      <c r="AW991" s="19">
        <v>2007</v>
      </c>
      <c r="AX991" s="19">
        <v>3</v>
      </c>
      <c r="AY991" s="19" t="s">
        <v>1581</v>
      </c>
      <c r="AZ991" s="19" t="s">
        <v>1567</v>
      </c>
      <c r="BA991" s="19">
        <v>2008</v>
      </c>
      <c r="BB991" t="str">
        <f>VLOOKUP(AC991,CTCwiretagcode!A$2:C$708,3,FALSE)</f>
        <v>GLH</v>
      </c>
      <c r="BC991" t="str">
        <f t="shared" si="31"/>
        <v>NT</v>
      </c>
      <c r="BD991">
        <f t="shared" si="32"/>
        <v>3</v>
      </c>
    </row>
    <row r="992" spans="1:56" x14ac:dyDescent="0.25">
      <c r="A992" s="19" t="s">
        <v>1501</v>
      </c>
      <c r="B992" s="19">
        <v>4.0999999999999996</v>
      </c>
      <c r="C992" s="19">
        <v>20140313</v>
      </c>
      <c r="D992" s="19" t="s">
        <v>41</v>
      </c>
      <c r="E992" s="19" t="s">
        <v>41</v>
      </c>
      <c r="F992" s="19">
        <v>2232825</v>
      </c>
      <c r="G992" s="19">
        <v>1</v>
      </c>
      <c r="H992" s="19">
        <v>2011</v>
      </c>
      <c r="I992" s="19">
        <v>20110901</v>
      </c>
      <c r="J992" s="19" t="s">
        <v>1501</v>
      </c>
      <c r="K992" s="19">
        <v>6</v>
      </c>
      <c r="L992" s="19">
        <v>36</v>
      </c>
      <c r="M992" s="19">
        <v>23</v>
      </c>
      <c r="N992" s="19">
        <v>14</v>
      </c>
      <c r="O992" s="19" t="s">
        <v>1502</v>
      </c>
      <c r="P992" s="19">
        <v>4</v>
      </c>
      <c r="Q992" s="19" t="s">
        <v>1503</v>
      </c>
      <c r="R992" s="19"/>
      <c r="S992" s="19">
        <v>5000</v>
      </c>
      <c r="T992" s="19" t="s">
        <v>45</v>
      </c>
      <c r="U992" s="19"/>
      <c r="V992" s="19"/>
      <c r="W992" s="19"/>
      <c r="X992" s="19">
        <v>780</v>
      </c>
      <c r="Y992" s="19">
        <v>0</v>
      </c>
      <c r="Z992" s="19">
        <v>1</v>
      </c>
      <c r="AA992" s="19" t="s">
        <v>48</v>
      </c>
      <c r="AB992" s="19">
        <v>1</v>
      </c>
      <c r="AC992" s="19">
        <v>634583</v>
      </c>
      <c r="AD992" s="19">
        <v>12</v>
      </c>
      <c r="AE992" s="19"/>
      <c r="AF992" s="19"/>
      <c r="AG992" s="19"/>
      <c r="AH992" s="19">
        <v>117397</v>
      </c>
      <c r="AI992" s="19">
        <v>1</v>
      </c>
      <c r="AJ992" s="19"/>
      <c r="AK992" s="19"/>
      <c r="AL992" s="19"/>
      <c r="AM992" s="19"/>
      <c r="AN992" s="19"/>
      <c r="AO992" s="19">
        <v>2.8</v>
      </c>
      <c r="AP992" s="19" t="s">
        <v>1504</v>
      </c>
      <c r="AQ992" s="19" t="s">
        <v>1502</v>
      </c>
      <c r="AR992" s="19" t="s">
        <v>1540</v>
      </c>
      <c r="AS992" s="19" t="s">
        <v>1562</v>
      </c>
      <c r="AT992" s="19" t="s">
        <v>1579</v>
      </c>
      <c r="AU992" s="19" t="s">
        <v>1580</v>
      </c>
      <c r="AV992" s="19" t="s">
        <v>1565</v>
      </c>
      <c r="AW992" s="19">
        <v>2007</v>
      </c>
      <c r="AX992" s="19">
        <v>3</v>
      </c>
      <c r="AY992" s="19" t="s">
        <v>1581</v>
      </c>
      <c r="AZ992" s="19" t="s">
        <v>1567</v>
      </c>
      <c r="BA992" s="19">
        <v>2008</v>
      </c>
      <c r="BB992" t="str">
        <f>VLOOKUP(AC992,CTCwiretagcode!A$2:C$708,3,FALSE)</f>
        <v>GLH</v>
      </c>
      <c r="BC992" t="str">
        <f t="shared" si="31"/>
        <v>NT</v>
      </c>
      <c r="BD992">
        <f t="shared" si="32"/>
        <v>3</v>
      </c>
    </row>
    <row r="993" spans="1:56" x14ac:dyDescent="0.25">
      <c r="A993" s="19" t="s">
        <v>1501</v>
      </c>
      <c r="B993" s="19">
        <v>4.0999999999999996</v>
      </c>
      <c r="C993" s="19">
        <v>20140313</v>
      </c>
      <c r="D993" s="19" t="s">
        <v>41</v>
      </c>
      <c r="E993" s="19" t="s">
        <v>41</v>
      </c>
      <c r="F993" s="19">
        <v>2252868</v>
      </c>
      <c r="G993" s="19">
        <v>1</v>
      </c>
      <c r="H993" s="19">
        <v>2011</v>
      </c>
      <c r="I993" s="19">
        <v>20110912</v>
      </c>
      <c r="J993" s="19" t="s">
        <v>1501</v>
      </c>
      <c r="K993" s="19">
        <v>6</v>
      </c>
      <c r="L993" s="19">
        <v>38</v>
      </c>
      <c r="M993" s="19">
        <v>23</v>
      </c>
      <c r="N993" s="19">
        <v>14</v>
      </c>
      <c r="O993" s="19" t="s">
        <v>1502</v>
      </c>
      <c r="P993" s="19">
        <v>4</v>
      </c>
      <c r="Q993" s="19" t="s">
        <v>1503</v>
      </c>
      <c r="R993" s="19"/>
      <c r="S993" s="19">
        <v>5000</v>
      </c>
      <c r="T993" s="19" t="s">
        <v>110</v>
      </c>
      <c r="U993" s="19"/>
      <c r="V993" s="19"/>
      <c r="W993" s="19"/>
      <c r="X993" s="19">
        <v>830</v>
      </c>
      <c r="Y993" s="19">
        <v>0</v>
      </c>
      <c r="Z993" s="19">
        <v>1</v>
      </c>
      <c r="AA993" s="19" t="s">
        <v>48</v>
      </c>
      <c r="AB993" s="19">
        <v>1</v>
      </c>
      <c r="AC993" s="19">
        <v>634583</v>
      </c>
      <c r="AD993" s="19">
        <v>12</v>
      </c>
      <c r="AE993" s="19"/>
      <c r="AF993" s="19"/>
      <c r="AG993" s="19"/>
      <c r="AH993" s="19">
        <v>117399</v>
      </c>
      <c r="AI993" s="19">
        <v>1</v>
      </c>
      <c r="AJ993" s="19"/>
      <c r="AK993" s="19"/>
      <c r="AL993" s="19"/>
      <c r="AM993" s="19"/>
      <c r="AN993" s="19"/>
      <c r="AO993" s="19">
        <v>2.98</v>
      </c>
      <c r="AP993" s="19" t="s">
        <v>1504</v>
      </c>
      <c r="AQ993" s="19" t="s">
        <v>1502</v>
      </c>
      <c r="AR993" s="19" t="s">
        <v>1540</v>
      </c>
      <c r="AS993" s="19" t="s">
        <v>1562</v>
      </c>
      <c r="AT993" s="19" t="s">
        <v>1579</v>
      </c>
      <c r="AU993" s="19" t="s">
        <v>1580</v>
      </c>
      <c r="AV993" s="19" t="s">
        <v>1565</v>
      </c>
      <c r="AW993" s="19">
        <v>2007</v>
      </c>
      <c r="AX993" s="19">
        <v>3</v>
      </c>
      <c r="AY993" s="19" t="s">
        <v>1581</v>
      </c>
      <c r="AZ993" s="19" t="s">
        <v>1567</v>
      </c>
      <c r="BA993" s="19">
        <v>2008</v>
      </c>
      <c r="BB993" t="str">
        <f>VLOOKUP(AC993,CTCwiretagcode!A$2:C$708,3,FALSE)</f>
        <v>GLH</v>
      </c>
      <c r="BC993" t="str">
        <f t="shared" si="31"/>
        <v>NT</v>
      </c>
      <c r="BD993">
        <f t="shared" si="32"/>
        <v>3</v>
      </c>
    </row>
    <row r="994" spans="1:56" x14ac:dyDescent="0.25">
      <c r="A994" s="19" t="s">
        <v>1501</v>
      </c>
      <c r="B994" s="19">
        <v>4.0999999999999996</v>
      </c>
      <c r="C994" s="19">
        <v>20140313</v>
      </c>
      <c r="D994" s="19" t="s">
        <v>41</v>
      </c>
      <c r="E994" s="19" t="s">
        <v>41</v>
      </c>
      <c r="F994" s="19">
        <v>2233477</v>
      </c>
      <c r="G994" s="19">
        <v>1</v>
      </c>
      <c r="H994" s="19">
        <v>2011</v>
      </c>
      <c r="I994" s="19">
        <v>20110915</v>
      </c>
      <c r="J994" s="19" t="s">
        <v>1501</v>
      </c>
      <c r="K994" s="19">
        <v>6</v>
      </c>
      <c r="L994" s="19">
        <v>38</v>
      </c>
      <c r="M994" s="19">
        <v>23</v>
      </c>
      <c r="N994" s="19">
        <v>14</v>
      </c>
      <c r="O994" s="19" t="s">
        <v>1502</v>
      </c>
      <c r="P994" s="19">
        <v>4</v>
      </c>
      <c r="Q994" s="19" t="s">
        <v>1503</v>
      </c>
      <c r="R994" s="19"/>
      <c r="S994" s="19">
        <v>5000</v>
      </c>
      <c r="T994" s="19" t="s">
        <v>110</v>
      </c>
      <c r="U994" s="19"/>
      <c r="V994" s="19"/>
      <c r="W994" s="19"/>
      <c r="X994" s="19">
        <v>540</v>
      </c>
      <c r="Y994" s="19">
        <v>0</v>
      </c>
      <c r="Z994" s="19">
        <v>1</v>
      </c>
      <c r="AA994" s="19" t="s">
        <v>48</v>
      </c>
      <c r="AB994" s="19">
        <v>1</v>
      </c>
      <c r="AC994" s="19">
        <v>634583</v>
      </c>
      <c r="AD994" s="19">
        <v>12</v>
      </c>
      <c r="AE994" s="19"/>
      <c r="AF994" s="19"/>
      <c r="AG994" s="19"/>
      <c r="AH994" s="19">
        <v>117399</v>
      </c>
      <c r="AI994" s="19">
        <v>1</v>
      </c>
      <c r="AJ994" s="19"/>
      <c r="AK994" s="19"/>
      <c r="AL994" s="19"/>
      <c r="AM994" s="19"/>
      <c r="AN994" s="19"/>
      <c r="AO994" s="19">
        <v>2.98</v>
      </c>
      <c r="AP994" s="19" t="s">
        <v>1504</v>
      </c>
      <c r="AQ994" s="19" t="s">
        <v>1502</v>
      </c>
      <c r="AR994" s="19" t="s">
        <v>1540</v>
      </c>
      <c r="AS994" s="19" t="s">
        <v>1562</v>
      </c>
      <c r="AT994" s="19" t="s">
        <v>1579</v>
      </c>
      <c r="AU994" s="19" t="s">
        <v>1580</v>
      </c>
      <c r="AV994" s="19" t="s">
        <v>1565</v>
      </c>
      <c r="AW994" s="19">
        <v>2007</v>
      </c>
      <c r="AX994" s="19">
        <v>3</v>
      </c>
      <c r="AY994" s="19" t="s">
        <v>1581</v>
      </c>
      <c r="AZ994" s="19" t="s">
        <v>1567</v>
      </c>
      <c r="BA994" s="19">
        <v>2008</v>
      </c>
      <c r="BB994" t="str">
        <f>VLOOKUP(AC994,CTCwiretagcode!A$2:C$708,3,FALSE)</f>
        <v>GLH</v>
      </c>
      <c r="BC994" t="str">
        <f t="shared" si="31"/>
        <v>NT</v>
      </c>
      <c r="BD994">
        <f t="shared" si="32"/>
        <v>3</v>
      </c>
    </row>
    <row r="995" spans="1:56" x14ac:dyDescent="0.25">
      <c r="A995" s="19" t="s">
        <v>1501</v>
      </c>
      <c r="B995" s="19">
        <v>4.0999999999999996</v>
      </c>
      <c r="C995" s="19">
        <v>20140313</v>
      </c>
      <c r="D995" s="19" t="s">
        <v>41</v>
      </c>
      <c r="E995" s="19" t="s">
        <v>41</v>
      </c>
      <c r="F995" s="19">
        <v>2233478</v>
      </c>
      <c r="G995" s="19">
        <v>1</v>
      </c>
      <c r="H995" s="19">
        <v>2011</v>
      </c>
      <c r="I995" s="19">
        <v>20110915</v>
      </c>
      <c r="J995" s="19" t="s">
        <v>1501</v>
      </c>
      <c r="K995" s="19">
        <v>6</v>
      </c>
      <c r="L995" s="19">
        <v>38</v>
      </c>
      <c r="M995" s="19">
        <v>23</v>
      </c>
      <c r="N995" s="19">
        <v>14</v>
      </c>
      <c r="O995" s="19" t="s">
        <v>1502</v>
      </c>
      <c r="P995" s="19">
        <v>4</v>
      </c>
      <c r="Q995" s="19" t="s">
        <v>1503</v>
      </c>
      <c r="R995" s="19"/>
      <c r="S995" s="19">
        <v>5000</v>
      </c>
      <c r="T995" s="19" t="s">
        <v>110</v>
      </c>
      <c r="U995" s="19"/>
      <c r="V995" s="19"/>
      <c r="W995" s="19"/>
      <c r="X995" s="19">
        <v>870</v>
      </c>
      <c r="Y995" s="19">
        <v>0</v>
      </c>
      <c r="Z995" s="19">
        <v>1</v>
      </c>
      <c r="AA995" s="19" t="s">
        <v>48</v>
      </c>
      <c r="AB995" s="19">
        <v>1</v>
      </c>
      <c r="AC995" s="19">
        <v>634583</v>
      </c>
      <c r="AD995" s="19">
        <v>12</v>
      </c>
      <c r="AE995" s="19"/>
      <c r="AF995" s="19"/>
      <c r="AG995" s="19"/>
      <c r="AH995" s="19">
        <v>117399</v>
      </c>
      <c r="AI995" s="19">
        <v>1</v>
      </c>
      <c r="AJ995" s="19"/>
      <c r="AK995" s="19"/>
      <c r="AL995" s="19"/>
      <c r="AM995" s="19"/>
      <c r="AN995" s="19"/>
      <c r="AO995" s="19">
        <v>2.98</v>
      </c>
      <c r="AP995" s="19" t="s">
        <v>1504</v>
      </c>
      <c r="AQ995" s="19" t="s">
        <v>1502</v>
      </c>
      <c r="AR995" s="19" t="s">
        <v>1540</v>
      </c>
      <c r="AS995" s="19" t="s">
        <v>1562</v>
      </c>
      <c r="AT995" s="19" t="s">
        <v>1579</v>
      </c>
      <c r="AU995" s="19" t="s">
        <v>1580</v>
      </c>
      <c r="AV995" s="19" t="s">
        <v>1565</v>
      </c>
      <c r="AW995" s="19">
        <v>2007</v>
      </c>
      <c r="AX995" s="19">
        <v>3</v>
      </c>
      <c r="AY995" s="19" t="s">
        <v>1581</v>
      </c>
      <c r="AZ995" s="19" t="s">
        <v>1567</v>
      </c>
      <c r="BA995" s="19">
        <v>2008</v>
      </c>
      <c r="BB995" t="str">
        <f>VLOOKUP(AC995,CTCwiretagcode!A$2:C$708,3,FALSE)</f>
        <v>GLH</v>
      </c>
      <c r="BC995" t="str">
        <f t="shared" si="31"/>
        <v>NT</v>
      </c>
      <c r="BD995">
        <f t="shared" si="32"/>
        <v>3</v>
      </c>
    </row>
    <row r="996" spans="1:56" x14ac:dyDescent="0.25">
      <c r="A996" s="19" t="s">
        <v>1501</v>
      </c>
      <c r="B996" s="19">
        <v>4.0999999999999996</v>
      </c>
      <c r="C996" s="19">
        <v>20140313</v>
      </c>
      <c r="D996" s="19" t="s">
        <v>41</v>
      </c>
      <c r="E996" s="19" t="s">
        <v>41</v>
      </c>
      <c r="F996" s="19">
        <v>2233319</v>
      </c>
      <c r="G996" s="19">
        <v>1</v>
      </c>
      <c r="H996" s="19">
        <v>2011</v>
      </c>
      <c r="I996" s="19">
        <v>20110902</v>
      </c>
      <c r="J996" s="19" t="s">
        <v>1501</v>
      </c>
      <c r="K996" s="19">
        <v>6</v>
      </c>
      <c r="L996" s="19">
        <v>36</v>
      </c>
      <c r="M996" s="19">
        <v>23</v>
      </c>
      <c r="N996" s="19">
        <v>17</v>
      </c>
      <c r="O996" s="19" t="s">
        <v>1502</v>
      </c>
      <c r="P996" s="19">
        <v>4</v>
      </c>
      <c r="Q996" s="19" t="s">
        <v>1503</v>
      </c>
      <c r="R996" s="19"/>
      <c r="S996" s="19">
        <v>5000</v>
      </c>
      <c r="T996" s="19" t="s">
        <v>110</v>
      </c>
      <c r="U996" s="19"/>
      <c r="V996" s="19"/>
      <c r="W996" s="19"/>
      <c r="X996" s="19">
        <v>840</v>
      </c>
      <c r="Y996" s="19">
        <v>0</v>
      </c>
      <c r="Z996" s="19">
        <v>1</v>
      </c>
      <c r="AA996" s="19" t="s">
        <v>48</v>
      </c>
      <c r="AB996" s="19">
        <v>1</v>
      </c>
      <c r="AC996" s="19">
        <v>634583</v>
      </c>
      <c r="AD996" s="19">
        <v>12</v>
      </c>
      <c r="AE996" s="19"/>
      <c r="AF996" s="19"/>
      <c r="AG996" s="19"/>
      <c r="AH996" s="19">
        <v>117397</v>
      </c>
      <c r="AI996" s="19">
        <v>1</v>
      </c>
      <c r="AJ996" s="19"/>
      <c r="AK996" s="19"/>
      <c r="AL996" s="19"/>
      <c r="AM996" s="19"/>
      <c r="AN996" s="19"/>
      <c r="AO996" s="19">
        <v>2.8</v>
      </c>
      <c r="AP996" s="19" t="s">
        <v>1504</v>
      </c>
      <c r="AQ996" s="19" t="s">
        <v>1502</v>
      </c>
      <c r="AR996" s="19" t="s">
        <v>1540</v>
      </c>
      <c r="AS996" s="19" t="s">
        <v>1562</v>
      </c>
      <c r="AT996" s="19" t="s">
        <v>1579</v>
      </c>
      <c r="AU996" s="19" t="s">
        <v>1580</v>
      </c>
      <c r="AV996" s="19" t="s">
        <v>1565</v>
      </c>
      <c r="AW996" s="19">
        <v>2007</v>
      </c>
      <c r="AX996" s="19">
        <v>3</v>
      </c>
      <c r="AY996" s="19" t="s">
        <v>1581</v>
      </c>
      <c r="AZ996" s="19" t="s">
        <v>1567</v>
      </c>
      <c r="BA996" s="19">
        <v>2008</v>
      </c>
      <c r="BB996" t="str">
        <f>VLOOKUP(AC996,CTCwiretagcode!A$2:C$708,3,FALSE)</f>
        <v>GLH</v>
      </c>
      <c r="BC996" t="str">
        <f t="shared" si="31"/>
        <v>Tr</v>
      </c>
      <c r="BD996">
        <f t="shared" si="32"/>
        <v>3</v>
      </c>
    </row>
    <row r="997" spans="1:56" x14ac:dyDescent="0.25">
      <c r="A997" s="19" t="s">
        <v>1501</v>
      </c>
      <c r="B997" s="19">
        <v>4.0999999999999996</v>
      </c>
      <c r="C997" s="19">
        <v>20140313</v>
      </c>
      <c r="D997" s="19" t="s">
        <v>41</v>
      </c>
      <c r="E997" s="19" t="s">
        <v>41</v>
      </c>
      <c r="F997" s="19">
        <v>2233741</v>
      </c>
      <c r="G997" s="19">
        <v>1</v>
      </c>
      <c r="H997" s="19">
        <v>2011</v>
      </c>
      <c r="I997" s="19">
        <v>20110906</v>
      </c>
      <c r="J997" s="19" t="s">
        <v>1501</v>
      </c>
      <c r="K997" s="19">
        <v>6</v>
      </c>
      <c r="L997" s="19">
        <v>37</v>
      </c>
      <c r="M997" s="19">
        <v>23</v>
      </c>
      <c r="N997" s="19">
        <v>14</v>
      </c>
      <c r="O997" s="19" t="s">
        <v>1502</v>
      </c>
      <c r="P997" s="19">
        <v>4</v>
      </c>
      <c r="Q997" s="19" t="s">
        <v>1503</v>
      </c>
      <c r="R997" s="19"/>
      <c r="S997" s="19">
        <v>5000</v>
      </c>
      <c r="T997" s="19" t="s">
        <v>110</v>
      </c>
      <c r="U997" s="19"/>
      <c r="V997" s="19"/>
      <c r="W997" s="19"/>
      <c r="X997" s="19">
        <v>780</v>
      </c>
      <c r="Y997" s="19">
        <v>0</v>
      </c>
      <c r="Z997" s="19">
        <v>1</v>
      </c>
      <c r="AA997" s="19" t="s">
        <v>48</v>
      </c>
      <c r="AB997" s="19">
        <v>1</v>
      </c>
      <c r="AC997" s="19">
        <v>634583</v>
      </c>
      <c r="AD997" s="19">
        <v>12</v>
      </c>
      <c r="AE997" s="19"/>
      <c r="AF997" s="19"/>
      <c r="AG997" s="19"/>
      <c r="AH997" s="19">
        <v>117398</v>
      </c>
      <c r="AI997" s="19">
        <v>1</v>
      </c>
      <c r="AJ997" s="19"/>
      <c r="AK997" s="19"/>
      <c r="AL997" s="19"/>
      <c r="AM997" s="19"/>
      <c r="AN997" s="19"/>
      <c r="AO997" s="19">
        <v>5.66</v>
      </c>
      <c r="AP997" s="19" t="s">
        <v>1504</v>
      </c>
      <c r="AQ997" s="19" t="s">
        <v>1502</v>
      </c>
      <c r="AR997" s="19" t="s">
        <v>1540</v>
      </c>
      <c r="AS997" s="19" t="s">
        <v>1562</v>
      </c>
      <c r="AT997" s="19" t="s">
        <v>1579</v>
      </c>
      <c r="AU997" s="19" t="s">
        <v>1580</v>
      </c>
      <c r="AV997" s="19" t="s">
        <v>1565</v>
      </c>
      <c r="AW997" s="19">
        <v>2007</v>
      </c>
      <c r="AX997" s="19">
        <v>3</v>
      </c>
      <c r="AY997" s="19" t="s">
        <v>1581</v>
      </c>
      <c r="AZ997" s="19" t="s">
        <v>1567</v>
      </c>
      <c r="BA997" s="19">
        <v>2008</v>
      </c>
      <c r="BB997" t="str">
        <f>VLOOKUP(AC997,CTCwiretagcode!A$2:C$708,3,FALSE)</f>
        <v>GLH</v>
      </c>
      <c r="BC997" t="str">
        <f t="shared" si="31"/>
        <v>NT</v>
      </c>
      <c r="BD997">
        <f t="shared" si="32"/>
        <v>3</v>
      </c>
    </row>
    <row r="998" spans="1:56" x14ac:dyDescent="0.25">
      <c r="A998" s="19" t="s">
        <v>1501</v>
      </c>
      <c r="B998" s="19">
        <v>4.0999999999999996</v>
      </c>
      <c r="C998" s="19">
        <v>20140313</v>
      </c>
      <c r="D998" s="19" t="s">
        <v>41</v>
      </c>
      <c r="E998" s="19" t="s">
        <v>41</v>
      </c>
      <c r="F998" s="19">
        <v>2252808</v>
      </c>
      <c r="G998" s="19">
        <v>1</v>
      </c>
      <c r="H998" s="19">
        <v>2011</v>
      </c>
      <c r="I998" s="19">
        <v>20110906</v>
      </c>
      <c r="J998" s="19" t="s">
        <v>1501</v>
      </c>
      <c r="K998" s="19">
        <v>6</v>
      </c>
      <c r="L998" s="19">
        <v>37</v>
      </c>
      <c r="M998" s="19">
        <v>23</v>
      </c>
      <c r="N998" s="19">
        <v>17</v>
      </c>
      <c r="O998" s="19" t="s">
        <v>1502</v>
      </c>
      <c r="P998" s="19">
        <v>4</v>
      </c>
      <c r="Q998" s="19" t="s">
        <v>1503</v>
      </c>
      <c r="R998" s="19"/>
      <c r="S998" s="19">
        <v>5000</v>
      </c>
      <c r="T998" s="19" t="s">
        <v>45</v>
      </c>
      <c r="U998" s="19"/>
      <c r="V998" s="19"/>
      <c r="W998" s="19"/>
      <c r="X998" s="19">
        <v>720</v>
      </c>
      <c r="Y998" s="19">
        <v>0</v>
      </c>
      <c r="Z998" s="19">
        <v>1</v>
      </c>
      <c r="AA998" s="19" t="s">
        <v>48</v>
      </c>
      <c r="AB998" s="19">
        <v>1</v>
      </c>
      <c r="AC998" s="19">
        <v>634583</v>
      </c>
      <c r="AD998" s="19">
        <v>12</v>
      </c>
      <c r="AE998" s="19"/>
      <c r="AF998" s="19"/>
      <c r="AG998" s="19"/>
      <c r="AH998" s="19">
        <v>117398</v>
      </c>
      <c r="AI998" s="19">
        <v>1</v>
      </c>
      <c r="AJ998" s="19"/>
      <c r="AK998" s="19"/>
      <c r="AL998" s="19"/>
      <c r="AM998" s="19"/>
      <c r="AN998" s="19"/>
      <c r="AO998" s="19">
        <v>5.66</v>
      </c>
      <c r="AP998" s="19" t="s">
        <v>1504</v>
      </c>
      <c r="AQ998" s="19" t="s">
        <v>1502</v>
      </c>
      <c r="AR998" s="19" t="s">
        <v>1540</v>
      </c>
      <c r="AS998" s="19" t="s">
        <v>1562</v>
      </c>
      <c r="AT998" s="19" t="s">
        <v>1579</v>
      </c>
      <c r="AU998" s="19" t="s">
        <v>1580</v>
      </c>
      <c r="AV998" s="19" t="s">
        <v>1565</v>
      </c>
      <c r="AW998" s="19">
        <v>2007</v>
      </c>
      <c r="AX998" s="19">
        <v>3</v>
      </c>
      <c r="AY998" s="19" t="s">
        <v>1581</v>
      </c>
      <c r="AZ998" s="19" t="s">
        <v>1567</v>
      </c>
      <c r="BA998" s="19">
        <v>2008</v>
      </c>
      <c r="BB998" t="str">
        <f>VLOOKUP(AC998,CTCwiretagcode!A$2:C$708,3,FALSE)</f>
        <v>GLH</v>
      </c>
      <c r="BC998" t="str">
        <f t="shared" si="31"/>
        <v>Tr</v>
      </c>
      <c r="BD998">
        <f t="shared" si="32"/>
        <v>3</v>
      </c>
    </row>
    <row r="999" spans="1:56" x14ac:dyDescent="0.25">
      <c r="A999" s="19" t="s">
        <v>1501</v>
      </c>
      <c r="B999" s="19">
        <v>4.0999999999999996</v>
      </c>
      <c r="C999" s="19">
        <v>20140313</v>
      </c>
      <c r="D999" s="19" t="s">
        <v>41</v>
      </c>
      <c r="E999" s="19" t="s">
        <v>41</v>
      </c>
      <c r="F999" s="19">
        <v>2252812</v>
      </c>
      <c r="G999" s="19">
        <v>1</v>
      </c>
      <c r="H999" s="19">
        <v>2011</v>
      </c>
      <c r="I999" s="19">
        <v>20110906</v>
      </c>
      <c r="J999" s="19" t="s">
        <v>1501</v>
      </c>
      <c r="K999" s="19">
        <v>6</v>
      </c>
      <c r="L999" s="19">
        <v>37</v>
      </c>
      <c r="M999" s="19">
        <v>23</v>
      </c>
      <c r="N999" s="19">
        <v>17</v>
      </c>
      <c r="O999" s="19" t="s">
        <v>1502</v>
      </c>
      <c r="P999" s="19">
        <v>4</v>
      </c>
      <c r="Q999" s="19" t="s">
        <v>1503</v>
      </c>
      <c r="R999" s="19"/>
      <c r="S999" s="19">
        <v>5000</v>
      </c>
      <c r="T999" s="19" t="s">
        <v>45</v>
      </c>
      <c r="U999" s="19"/>
      <c r="V999" s="19"/>
      <c r="W999" s="19"/>
      <c r="X999" s="19">
        <v>850</v>
      </c>
      <c r="Y999" s="19">
        <v>0</v>
      </c>
      <c r="Z999" s="19">
        <v>1</v>
      </c>
      <c r="AA999" s="19" t="s">
        <v>48</v>
      </c>
      <c r="AB999" s="19">
        <v>1</v>
      </c>
      <c r="AC999" s="19">
        <v>634583</v>
      </c>
      <c r="AD999" s="19">
        <v>12</v>
      </c>
      <c r="AE999" s="19"/>
      <c r="AF999" s="19"/>
      <c r="AG999" s="19"/>
      <c r="AH999" s="19">
        <v>117398</v>
      </c>
      <c r="AI999" s="19">
        <v>1</v>
      </c>
      <c r="AJ999" s="19"/>
      <c r="AK999" s="19"/>
      <c r="AL999" s="19"/>
      <c r="AM999" s="19"/>
      <c r="AN999" s="19"/>
      <c r="AO999" s="19">
        <v>5.66</v>
      </c>
      <c r="AP999" s="19" t="s">
        <v>1504</v>
      </c>
      <c r="AQ999" s="19" t="s">
        <v>1502</v>
      </c>
      <c r="AR999" s="19" t="s">
        <v>1540</v>
      </c>
      <c r="AS999" s="19" t="s">
        <v>1562</v>
      </c>
      <c r="AT999" s="19" t="s">
        <v>1579</v>
      </c>
      <c r="AU999" s="19" t="s">
        <v>1580</v>
      </c>
      <c r="AV999" s="19" t="s">
        <v>1565</v>
      </c>
      <c r="AW999" s="19">
        <v>2007</v>
      </c>
      <c r="AX999" s="19">
        <v>3</v>
      </c>
      <c r="AY999" s="19" t="s">
        <v>1581</v>
      </c>
      <c r="AZ999" s="19" t="s">
        <v>1567</v>
      </c>
      <c r="BA999" s="19">
        <v>2008</v>
      </c>
      <c r="BB999" t="str">
        <f>VLOOKUP(AC999,CTCwiretagcode!A$2:C$708,3,FALSE)</f>
        <v>GLH</v>
      </c>
      <c r="BC999" t="str">
        <f t="shared" si="31"/>
        <v>Tr</v>
      </c>
      <c r="BD999">
        <f t="shared" si="32"/>
        <v>3</v>
      </c>
    </row>
    <row r="1000" spans="1:56" x14ac:dyDescent="0.25">
      <c r="A1000" s="19" t="s">
        <v>1501</v>
      </c>
      <c r="B1000" s="19">
        <v>4.0999999999999996</v>
      </c>
      <c r="C1000" s="19">
        <v>20140313</v>
      </c>
      <c r="D1000" s="19" t="s">
        <v>41</v>
      </c>
      <c r="E1000" s="19" t="s">
        <v>41</v>
      </c>
      <c r="F1000" s="19">
        <v>2233983</v>
      </c>
      <c r="G1000" s="19">
        <v>1</v>
      </c>
      <c r="H1000" s="19">
        <v>2011</v>
      </c>
      <c r="I1000" s="19">
        <v>20110920</v>
      </c>
      <c r="J1000" s="19" t="s">
        <v>1501</v>
      </c>
      <c r="K1000" s="19">
        <v>6</v>
      </c>
      <c r="L1000" s="19">
        <v>39</v>
      </c>
      <c r="M1000" s="19">
        <v>23</v>
      </c>
      <c r="N1000" s="19">
        <v>14</v>
      </c>
      <c r="O1000" s="19" t="s">
        <v>1502</v>
      </c>
      <c r="P1000" s="19">
        <v>4</v>
      </c>
      <c r="Q1000" s="19" t="s">
        <v>1503</v>
      </c>
      <c r="R1000" s="19"/>
      <c r="S1000" s="19">
        <v>5000</v>
      </c>
      <c r="T1000" s="19" t="s">
        <v>110</v>
      </c>
      <c r="U1000" s="19"/>
      <c r="V1000" s="19"/>
      <c r="W1000" s="19"/>
      <c r="X1000" s="19">
        <v>710</v>
      </c>
      <c r="Y1000" s="19">
        <v>0</v>
      </c>
      <c r="Z1000" s="19">
        <v>1</v>
      </c>
      <c r="AA1000" s="19" t="s">
        <v>48</v>
      </c>
      <c r="AB1000" s="19">
        <v>1</v>
      </c>
      <c r="AC1000" s="19">
        <v>634583</v>
      </c>
      <c r="AD1000" s="19">
        <v>12</v>
      </c>
      <c r="AE1000" s="19"/>
      <c r="AF1000" s="19"/>
      <c r="AG1000" s="19"/>
      <c r="AH1000" s="19">
        <v>117400</v>
      </c>
      <c r="AI1000" s="19">
        <v>1</v>
      </c>
      <c r="AJ1000" s="19"/>
      <c r="AK1000" s="19"/>
      <c r="AL1000" s="19"/>
      <c r="AM1000" s="19"/>
      <c r="AN1000" s="19"/>
      <c r="AO1000" s="19">
        <v>3.79</v>
      </c>
      <c r="AP1000" s="19" t="s">
        <v>1504</v>
      </c>
      <c r="AQ1000" s="19" t="s">
        <v>1502</v>
      </c>
      <c r="AR1000" s="19" t="s">
        <v>1540</v>
      </c>
      <c r="AS1000" s="19" t="s">
        <v>1562</v>
      </c>
      <c r="AT1000" s="19" t="s">
        <v>1579</v>
      </c>
      <c r="AU1000" s="19" t="s">
        <v>1580</v>
      </c>
      <c r="AV1000" s="19" t="s">
        <v>1565</v>
      </c>
      <c r="AW1000" s="19">
        <v>2007</v>
      </c>
      <c r="AX1000" s="19">
        <v>3</v>
      </c>
      <c r="AY1000" s="19" t="s">
        <v>1581</v>
      </c>
      <c r="AZ1000" s="19" t="s">
        <v>1567</v>
      </c>
      <c r="BA1000" s="19">
        <v>2008</v>
      </c>
      <c r="BB1000" t="str">
        <f>VLOOKUP(AC1000,CTCwiretagcode!A$2:C$708,3,FALSE)</f>
        <v>GLH</v>
      </c>
      <c r="BC1000" t="str">
        <f t="shared" si="31"/>
        <v>NT</v>
      </c>
      <c r="BD1000">
        <f t="shared" si="32"/>
        <v>3</v>
      </c>
    </row>
    <row r="1001" spans="1:56" x14ac:dyDescent="0.25">
      <c r="A1001" s="19" t="s">
        <v>1501</v>
      </c>
      <c r="B1001" s="19">
        <v>4.0999999999999996</v>
      </c>
      <c r="C1001" s="19">
        <v>20140313</v>
      </c>
      <c r="D1001" s="19" t="s">
        <v>41</v>
      </c>
      <c r="E1001" s="19" t="s">
        <v>41</v>
      </c>
      <c r="F1001" s="19">
        <v>2251052</v>
      </c>
      <c r="G1001" s="19">
        <v>1</v>
      </c>
      <c r="H1001" s="19">
        <v>2011</v>
      </c>
      <c r="I1001" s="19">
        <v>20110928</v>
      </c>
      <c r="J1001" s="19" t="s">
        <v>1501</v>
      </c>
      <c r="K1001" s="19">
        <v>6</v>
      </c>
      <c r="L1001" s="19">
        <v>40</v>
      </c>
      <c r="M1001" s="19">
        <v>23</v>
      </c>
      <c r="N1001" s="19">
        <v>14</v>
      </c>
      <c r="O1001" s="19" t="s">
        <v>1502</v>
      </c>
      <c r="P1001" s="19">
        <v>4</v>
      </c>
      <c r="Q1001" s="19" t="s">
        <v>1503</v>
      </c>
      <c r="R1001" s="19"/>
      <c r="S1001" s="19">
        <v>5000</v>
      </c>
      <c r="T1001" s="19" t="s">
        <v>110</v>
      </c>
      <c r="U1001" s="19"/>
      <c r="V1001" s="19"/>
      <c r="W1001" s="19"/>
      <c r="X1001" s="19">
        <v>840</v>
      </c>
      <c r="Y1001" s="19">
        <v>0</v>
      </c>
      <c r="Z1001" s="19">
        <v>1</v>
      </c>
      <c r="AA1001" s="19" t="s">
        <v>48</v>
      </c>
      <c r="AB1001" s="19">
        <v>1</v>
      </c>
      <c r="AC1001" s="19">
        <v>634583</v>
      </c>
      <c r="AD1001" s="19">
        <v>12</v>
      </c>
      <c r="AE1001" s="19"/>
      <c r="AF1001" s="19"/>
      <c r="AG1001" s="19"/>
      <c r="AH1001" s="19">
        <v>117401</v>
      </c>
      <c r="AI1001" s="19">
        <v>1</v>
      </c>
      <c r="AJ1001" s="19"/>
      <c r="AK1001" s="19"/>
      <c r="AL1001" s="19"/>
      <c r="AM1001" s="19"/>
      <c r="AN1001" s="19"/>
      <c r="AO1001" s="19">
        <v>1.75</v>
      </c>
      <c r="AP1001" s="19" t="s">
        <v>1504</v>
      </c>
      <c r="AQ1001" s="19" t="s">
        <v>1502</v>
      </c>
      <c r="AR1001" s="19" t="s">
        <v>1540</v>
      </c>
      <c r="AS1001" s="19" t="s">
        <v>1562</v>
      </c>
      <c r="AT1001" s="19" t="s">
        <v>1579</v>
      </c>
      <c r="AU1001" s="19" t="s">
        <v>1580</v>
      </c>
      <c r="AV1001" s="19" t="s">
        <v>1565</v>
      </c>
      <c r="AW1001" s="19">
        <v>2007</v>
      </c>
      <c r="AX1001" s="19">
        <v>3</v>
      </c>
      <c r="AY1001" s="19" t="s">
        <v>1581</v>
      </c>
      <c r="AZ1001" s="19" t="s">
        <v>1567</v>
      </c>
      <c r="BA1001" s="19">
        <v>2008</v>
      </c>
      <c r="BB1001" t="str">
        <f>VLOOKUP(AC1001,CTCwiretagcode!A$2:C$708,3,FALSE)</f>
        <v>GLH</v>
      </c>
      <c r="BC1001" t="str">
        <f t="shared" si="31"/>
        <v>NT</v>
      </c>
      <c r="BD1001">
        <f t="shared" si="32"/>
        <v>3</v>
      </c>
    </row>
    <row r="1002" spans="1:56" x14ac:dyDescent="0.25">
      <c r="A1002" s="19" t="s">
        <v>1501</v>
      </c>
      <c r="B1002" s="19">
        <v>4.0999999999999996</v>
      </c>
      <c r="C1002" s="19">
        <v>20140313</v>
      </c>
      <c r="D1002" s="19" t="s">
        <v>41</v>
      </c>
      <c r="E1002" s="19" t="s">
        <v>41</v>
      </c>
      <c r="F1002" s="19">
        <v>2232988</v>
      </c>
      <c r="G1002" s="19">
        <v>1</v>
      </c>
      <c r="H1002" s="19">
        <v>2011</v>
      </c>
      <c r="I1002" s="19">
        <v>20110817</v>
      </c>
      <c r="J1002" s="19" t="s">
        <v>1501</v>
      </c>
      <c r="K1002" s="19">
        <v>6</v>
      </c>
      <c r="L1002" s="19">
        <v>34</v>
      </c>
      <c r="M1002" s="19">
        <v>23</v>
      </c>
      <c r="N1002" s="19">
        <v>49</v>
      </c>
      <c r="O1002" s="19" t="s">
        <v>1502</v>
      </c>
      <c r="P1002" s="19">
        <v>4</v>
      </c>
      <c r="Q1002" s="19" t="s">
        <v>1518</v>
      </c>
      <c r="R1002" s="19"/>
      <c r="S1002" s="19">
        <v>5000</v>
      </c>
      <c r="T1002" s="19" t="s">
        <v>45</v>
      </c>
      <c r="U1002" s="19"/>
      <c r="V1002" s="19"/>
      <c r="W1002" s="19"/>
      <c r="X1002" s="19">
        <v>770</v>
      </c>
      <c r="Y1002" s="19">
        <v>0</v>
      </c>
      <c r="Z1002" s="19">
        <v>1</v>
      </c>
      <c r="AA1002" s="19" t="s">
        <v>48</v>
      </c>
      <c r="AB1002" s="19">
        <v>1</v>
      </c>
      <c r="AC1002" s="19">
        <v>634583</v>
      </c>
      <c r="AD1002" s="19">
        <v>12</v>
      </c>
      <c r="AE1002" s="19"/>
      <c r="AF1002" s="19"/>
      <c r="AG1002" s="19"/>
      <c r="AH1002" s="19">
        <v>117395</v>
      </c>
      <c r="AI1002" s="19">
        <v>1</v>
      </c>
      <c r="AJ1002" s="19"/>
      <c r="AK1002" s="19"/>
      <c r="AL1002" s="19"/>
      <c r="AM1002" s="19"/>
      <c r="AN1002" s="19"/>
      <c r="AO1002" s="19">
        <v>3.54</v>
      </c>
      <c r="AP1002" s="19" t="s">
        <v>1519</v>
      </c>
      <c r="AQ1002" s="19" t="s">
        <v>1502</v>
      </c>
      <c r="AR1002" s="19" t="s">
        <v>1540</v>
      </c>
      <c r="AS1002" s="19" t="s">
        <v>1562</v>
      </c>
      <c r="AT1002" s="19" t="s">
        <v>1579</v>
      </c>
      <c r="AU1002" s="19" t="s">
        <v>1580</v>
      </c>
      <c r="AV1002" s="19" t="s">
        <v>1565</v>
      </c>
      <c r="AW1002" s="19">
        <v>2007</v>
      </c>
      <c r="AX1002" s="19">
        <v>3</v>
      </c>
      <c r="AY1002" s="19" t="s">
        <v>1581</v>
      </c>
      <c r="AZ1002" s="19" t="s">
        <v>1567</v>
      </c>
      <c r="BA1002" s="19">
        <v>2008</v>
      </c>
      <c r="BB1002" t="str">
        <f>VLOOKUP(AC1002,CTCwiretagcode!A$2:C$708,3,FALSE)</f>
        <v>GLH</v>
      </c>
      <c r="BC1002" t="str">
        <f t="shared" si="31"/>
        <v>mix</v>
      </c>
      <c r="BD1002">
        <f t="shared" si="32"/>
        <v>3</v>
      </c>
    </row>
    <row r="1003" spans="1:56" x14ac:dyDescent="0.25">
      <c r="A1003" s="19" t="s">
        <v>1501</v>
      </c>
      <c r="B1003" s="19">
        <v>4.0999999999999996</v>
      </c>
      <c r="C1003" s="19">
        <v>20140313</v>
      </c>
      <c r="D1003" s="19" t="s">
        <v>41</v>
      </c>
      <c r="E1003" s="19" t="s">
        <v>41</v>
      </c>
      <c r="F1003" s="19">
        <v>2233008</v>
      </c>
      <c r="G1003" s="19">
        <v>1</v>
      </c>
      <c r="H1003" s="19">
        <v>2011</v>
      </c>
      <c r="I1003" s="19">
        <v>20110823</v>
      </c>
      <c r="J1003" s="19" t="s">
        <v>1501</v>
      </c>
      <c r="K1003" s="19">
        <v>6</v>
      </c>
      <c r="L1003" s="19">
        <v>35</v>
      </c>
      <c r="M1003" s="19">
        <v>23</v>
      </c>
      <c r="N1003" s="19">
        <v>14</v>
      </c>
      <c r="O1003" s="19" t="s">
        <v>1502</v>
      </c>
      <c r="P1003" s="19">
        <v>4</v>
      </c>
      <c r="Q1003" s="19" t="s">
        <v>1518</v>
      </c>
      <c r="R1003" s="19"/>
      <c r="S1003" s="19">
        <v>5000</v>
      </c>
      <c r="T1003" s="19" t="s">
        <v>45</v>
      </c>
      <c r="U1003" s="19"/>
      <c r="V1003" s="19"/>
      <c r="W1003" s="19"/>
      <c r="X1003" s="19">
        <v>870</v>
      </c>
      <c r="Y1003" s="19">
        <v>0</v>
      </c>
      <c r="Z1003" s="19">
        <v>1</v>
      </c>
      <c r="AA1003" s="19" t="s">
        <v>48</v>
      </c>
      <c r="AB1003" s="19">
        <v>1</v>
      </c>
      <c r="AC1003" s="19">
        <v>634583</v>
      </c>
      <c r="AD1003" s="19">
        <v>12</v>
      </c>
      <c r="AE1003" s="19"/>
      <c r="AF1003" s="19"/>
      <c r="AG1003" s="19"/>
      <c r="AH1003" s="19">
        <v>117396</v>
      </c>
      <c r="AI1003" s="19">
        <v>1</v>
      </c>
      <c r="AJ1003" s="19"/>
      <c r="AK1003" s="19"/>
      <c r="AL1003" s="19"/>
      <c r="AM1003" s="19"/>
      <c r="AN1003" s="19"/>
      <c r="AO1003" s="19">
        <v>2.38</v>
      </c>
      <c r="AP1003" s="19" t="s">
        <v>1519</v>
      </c>
      <c r="AQ1003" s="19" t="s">
        <v>1502</v>
      </c>
      <c r="AR1003" s="19" t="s">
        <v>1540</v>
      </c>
      <c r="AS1003" s="19" t="s">
        <v>1562</v>
      </c>
      <c r="AT1003" s="19" t="s">
        <v>1579</v>
      </c>
      <c r="AU1003" s="19" t="s">
        <v>1580</v>
      </c>
      <c r="AV1003" s="19" t="s">
        <v>1565</v>
      </c>
      <c r="AW1003" s="19">
        <v>2007</v>
      </c>
      <c r="AX1003" s="19">
        <v>3</v>
      </c>
      <c r="AY1003" s="19" t="s">
        <v>1581</v>
      </c>
      <c r="AZ1003" s="19" t="s">
        <v>1567</v>
      </c>
      <c r="BA1003" s="19">
        <v>2008</v>
      </c>
      <c r="BB1003" t="str">
        <f>VLOOKUP(AC1003,CTCwiretagcode!A$2:C$708,3,FALSE)</f>
        <v>GLH</v>
      </c>
      <c r="BC1003" t="str">
        <f t="shared" si="31"/>
        <v>NT</v>
      </c>
      <c r="BD1003">
        <f t="shared" si="32"/>
        <v>3</v>
      </c>
    </row>
    <row r="1004" spans="1:56" x14ac:dyDescent="0.25">
      <c r="A1004" s="19" t="s">
        <v>1501</v>
      </c>
      <c r="B1004" s="19">
        <v>4.0999999999999996</v>
      </c>
      <c r="C1004" s="19">
        <v>20140313</v>
      </c>
      <c r="D1004" s="19" t="s">
        <v>41</v>
      </c>
      <c r="E1004" s="19" t="s">
        <v>41</v>
      </c>
      <c r="F1004" s="19">
        <v>2234246</v>
      </c>
      <c r="G1004" s="19">
        <v>1</v>
      </c>
      <c r="H1004" s="19">
        <v>2011</v>
      </c>
      <c r="I1004" s="19">
        <v>20110824</v>
      </c>
      <c r="J1004" s="19" t="s">
        <v>1501</v>
      </c>
      <c r="K1004" s="19">
        <v>6</v>
      </c>
      <c r="L1004" s="19">
        <v>35</v>
      </c>
      <c r="M1004" s="19">
        <v>23</v>
      </c>
      <c r="N1004" s="19">
        <v>14</v>
      </c>
      <c r="O1004" s="19" t="s">
        <v>1502</v>
      </c>
      <c r="P1004" s="19">
        <v>4</v>
      </c>
      <c r="Q1004" s="19" t="s">
        <v>1518</v>
      </c>
      <c r="R1004" s="19"/>
      <c r="S1004" s="19">
        <v>5000</v>
      </c>
      <c r="T1004" s="19" t="s">
        <v>45</v>
      </c>
      <c r="U1004" s="19"/>
      <c r="V1004" s="19"/>
      <c r="W1004" s="19"/>
      <c r="X1004" s="19">
        <v>850</v>
      </c>
      <c r="Y1004" s="19">
        <v>0</v>
      </c>
      <c r="Z1004" s="19">
        <v>1</v>
      </c>
      <c r="AA1004" s="19" t="s">
        <v>48</v>
      </c>
      <c r="AB1004" s="19">
        <v>1</v>
      </c>
      <c r="AC1004" s="19">
        <v>634583</v>
      </c>
      <c r="AD1004" s="19">
        <v>12</v>
      </c>
      <c r="AE1004" s="19"/>
      <c r="AF1004" s="19"/>
      <c r="AG1004" s="19"/>
      <c r="AH1004" s="19">
        <v>117396</v>
      </c>
      <c r="AI1004" s="19">
        <v>1</v>
      </c>
      <c r="AJ1004" s="19"/>
      <c r="AK1004" s="19"/>
      <c r="AL1004" s="19"/>
      <c r="AM1004" s="19"/>
      <c r="AN1004" s="19"/>
      <c r="AO1004" s="19">
        <v>2.38</v>
      </c>
      <c r="AP1004" s="19" t="s">
        <v>1519</v>
      </c>
      <c r="AQ1004" s="19" t="s">
        <v>1502</v>
      </c>
      <c r="AR1004" s="19" t="s">
        <v>1540</v>
      </c>
      <c r="AS1004" s="19" t="s">
        <v>1562</v>
      </c>
      <c r="AT1004" s="19" t="s">
        <v>1579</v>
      </c>
      <c r="AU1004" s="19" t="s">
        <v>1580</v>
      </c>
      <c r="AV1004" s="19" t="s">
        <v>1565</v>
      </c>
      <c r="AW1004" s="19">
        <v>2007</v>
      </c>
      <c r="AX1004" s="19">
        <v>3</v>
      </c>
      <c r="AY1004" s="19" t="s">
        <v>1581</v>
      </c>
      <c r="AZ1004" s="19" t="s">
        <v>1567</v>
      </c>
      <c r="BA1004" s="19">
        <v>2008</v>
      </c>
      <c r="BB1004" t="str">
        <f>VLOOKUP(AC1004,CTCwiretagcode!A$2:C$708,3,FALSE)</f>
        <v>GLH</v>
      </c>
      <c r="BC1004" t="str">
        <f t="shared" si="31"/>
        <v>NT</v>
      </c>
      <c r="BD1004">
        <f t="shared" si="32"/>
        <v>3</v>
      </c>
    </row>
    <row r="1005" spans="1:56" x14ac:dyDescent="0.25">
      <c r="A1005" s="19" t="s">
        <v>1501</v>
      </c>
      <c r="B1005" s="19">
        <v>4.0999999999999996</v>
      </c>
      <c r="C1005" s="19">
        <v>20140313</v>
      </c>
      <c r="D1005" s="19" t="s">
        <v>41</v>
      </c>
      <c r="E1005" s="19" t="s">
        <v>41</v>
      </c>
      <c r="F1005" s="19">
        <v>2234250</v>
      </c>
      <c r="G1005" s="19">
        <v>1</v>
      </c>
      <c r="H1005" s="19">
        <v>2011</v>
      </c>
      <c r="I1005" s="19">
        <v>20110824</v>
      </c>
      <c r="J1005" s="19" t="s">
        <v>1501</v>
      </c>
      <c r="K1005" s="19">
        <v>6</v>
      </c>
      <c r="L1005" s="19">
        <v>35</v>
      </c>
      <c r="M1005" s="19">
        <v>23</v>
      </c>
      <c r="N1005" s="19">
        <v>14</v>
      </c>
      <c r="O1005" s="19" t="s">
        <v>1502</v>
      </c>
      <c r="P1005" s="19">
        <v>4</v>
      </c>
      <c r="Q1005" s="19" t="s">
        <v>1518</v>
      </c>
      <c r="R1005" s="19"/>
      <c r="S1005" s="19">
        <v>0</v>
      </c>
      <c r="T1005" s="19" t="s">
        <v>110</v>
      </c>
      <c r="U1005" s="19"/>
      <c r="V1005" s="19"/>
      <c r="W1005" s="19"/>
      <c r="X1005" s="19">
        <v>770</v>
      </c>
      <c r="Y1005" s="19">
        <v>0</v>
      </c>
      <c r="Z1005" s="19">
        <v>1</v>
      </c>
      <c r="AA1005" s="19" t="s">
        <v>48</v>
      </c>
      <c r="AB1005" s="19">
        <v>1</v>
      </c>
      <c r="AC1005" s="19">
        <v>634583</v>
      </c>
      <c r="AD1005" s="19">
        <v>12</v>
      </c>
      <c r="AE1005" s="19"/>
      <c r="AF1005" s="19"/>
      <c r="AG1005" s="19"/>
      <c r="AH1005" s="19">
        <v>117396</v>
      </c>
      <c r="AI1005" s="19">
        <v>1</v>
      </c>
      <c r="AJ1005" s="19"/>
      <c r="AK1005" s="19"/>
      <c r="AL1005" s="19"/>
      <c r="AM1005" s="19"/>
      <c r="AN1005" s="19"/>
      <c r="AO1005" s="19">
        <v>2.38</v>
      </c>
      <c r="AP1005" s="19" t="s">
        <v>1519</v>
      </c>
      <c r="AQ1005" s="19" t="s">
        <v>1502</v>
      </c>
      <c r="AR1005" s="19" t="s">
        <v>1540</v>
      </c>
      <c r="AS1005" s="19" t="s">
        <v>1562</v>
      </c>
      <c r="AT1005" s="19" t="s">
        <v>1579</v>
      </c>
      <c r="AU1005" s="19" t="s">
        <v>1580</v>
      </c>
      <c r="AV1005" s="19" t="s">
        <v>1565</v>
      </c>
      <c r="AW1005" s="19">
        <v>2007</v>
      </c>
      <c r="AX1005" s="19">
        <v>3</v>
      </c>
      <c r="AY1005" s="19" t="s">
        <v>1581</v>
      </c>
      <c r="AZ1005" s="19" t="s">
        <v>1567</v>
      </c>
      <c r="BA1005" s="19">
        <v>2008</v>
      </c>
      <c r="BB1005" t="str">
        <f>VLOOKUP(AC1005,CTCwiretagcode!A$2:C$708,3,FALSE)</f>
        <v>GLH</v>
      </c>
      <c r="BC1005" t="str">
        <f t="shared" si="31"/>
        <v>NT</v>
      </c>
      <c r="BD1005">
        <f t="shared" si="32"/>
        <v>3</v>
      </c>
    </row>
    <row r="1006" spans="1:56" x14ac:dyDescent="0.25">
      <c r="A1006" s="19" t="s">
        <v>1501</v>
      </c>
      <c r="B1006" s="19">
        <v>4.0999999999999996</v>
      </c>
      <c r="C1006" s="19">
        <v>20140313</v>
      </c>
      <c r="D1006" s="19" t="s">
        <v>41</v>
      </c>
      <c r="E1006" s="19" t="s">
        <v>41</v>
      </c>
      <c r="F1006" s="19">
        <v>2234259</v>
      </c>
      <c r="G1006" s="19">
        <v>1</v>
      </c>
      <c r="H1006" s="19">
        <v>2011</v>
      </c>
      <c r="I1006" s="19">
        <v>20110824</v>
      </c>
      <c r="J1006" s="19" t="s">
        <v>1501</v>
      </c>
      <c r="K1006" s="19">
        <v>6</v>
      </c>
      <c r="L1006" s="19">
        <v>35</v>
      </c>
      <c r="M1006" s="19">
        <v>23</v>
      </c>
      <c r="N1006" s="19">
        <v>14</v>
      </c>
      <c r="O1006" s="19" t="s">
        <v>1502</v>
      </c>
      <c r="P1006" s="19">
        <v>4</v>
      </c>
      <c r="Q1006" s="19" t="s">
        <v>1518</v>
      </c>
      <c r="R1006" s="19"/>
      <c r="S1006" s="19">
        <v>5000</v>
      </c>
      <c r="T1006" s="19" t="s">
        <v>45</v>
      </c>
      <c r="U1006" s="19"/>
      <c r="V1006" s="19"/>
      <c r="W1006" s="19"/>
      <c r="X1006" s="19">
        <v>750</v>
      </c>
      <c r="Y1006" s="19">
        <v>0</v>
      </c>
      <c r="Z1006" s="19">
        <v>1</v>
      </c>
      <c r="AA1006" s="19" t="s">
        <v>48</v>
      </c>
      <c r="AB1006" s="19">
        <v>1</v>
      </c>
      <c r="AC1006" s="19">
        <v>634583</v>
      </c>
      <c r="AD1006" s="19">
        <v>12</v>
      </c>
      <c r="AE1006" s="19"/>
      <c r="AF1006" s="19"/>
      <c r="AG1006" s="19"/>
      <c r="AH1006" s="19">
        <v>117396</v>
      </c>
      <c r="AI1006" s="19">
        <v>1</v>
      </c>
      <c r="AJ1006" s="19"/>
      <c r="AK1006" s="19"/>
      <c r="AL1006" s="19"/>
      <c r="AM1006" s="19"/>
      <c r="AN1006" s="19"/>
      <c r="AO1006" s="19">
        <v>2.38</v>
      </c>
      <c r="AP1006" s="19" t="s">
        <v>1519</v>
      </c>
      <c r="AQ1006" s="19" t="s">
        <v>1502</v>
      </c>
      <c r="AR1006" s="19" t="s">
        <v>1540</v>
      </c>
      <c r="AS1006" s="19" t="s">
        <v>1562</v>
      </c>
      <c r="AT1006" s="19" t="s">
        <v>1579</v>
      </c>
      <c r="AU1006" s="19" t="s">
        <v>1580</v>
      </c>
      <c r="AV1006" s="19" t="s">
        <v>1565</v>
      </c>
      <c r="AW1006" s="19">
        <v>2007</v>
      </c>
      <c r="AX1006" s="19">
        <v>3</v>
      </c>
      <c r="AY1006" s="19" t="s">
        <v>1581</v>
      </c>
      <c r="AZ1006" s="19" t="s">
        <v>1567</v>
      </c>
      <c r="BA1006" s="19">
        <v>2008</v>
      </c>
      <c r="BB1006" t="str">
        <f>VLOOKUP(AC1006,CTCwiretagcode!A$2:C$708,3,FALSE)</f>
        <v>GLH</v>
      </c>
      <c r="BC1006" t="str">
        <f t="shared" si="31"/>
        <v>NT</v>
      </c>
      <c r="BD1006">
        <f t="shared" si="32"/>
        <v>3</v>
      </c>
    </row>
    <row r="1007" spans="1:56" x14ac:dyDescent="0.25">
      <c r="A1007" s="19" t="s">
        <v>1501</v>
      </c>
      <c r="B1007" s="19">
        <v>4.0999999999999996</v>
      </c>
      <c r="C1007" s="19">
        <v>20140313</v>
      </c>
      <c r="D1007" s="19" t="s">
        <v>41</v>
      </c>
      <c r="E1007" s="19" t="s">
        <v>41</v>
      </c>
      <c r="F1007" s="19">
        <v>2232995</v>
      </c>
      <c r="G1007" s="19">
        <v>1</v>
      </c>
      <c r="H1007" s="19">
        <v>2011</v>
      </c>
      <c r="I1007" s="19">
        <v>20110824</v>
      </c>
      <c r="J1007" s="19" t="s">
        <v>1501</v>
      </c>
      <c r="K1007" s="19">
        <v>6</v>
      </c>
      <c r="L1007" s="19">
        <v>35</v>
      </c>
      <c r="M1007" s="19">
        <v>23</v>
      </c>
      <c r="N1007" s="19">
        <v>14</v>
      </c>
      <c r="O1007" s="19" t="s">
        <v>1502</v>
      </c>
      <c r="P1007" s="19">
        <v>4</v>
      </c>
      <c r="Q1007" s="19" t="s">
        <v>1518</v>
      </c>
      <c r="R1007" s="19"/>
      <c r="S1007" s="19">
        <v>5000</v>
      </c>
      <c r="T1007" s="19" t="s">
        <v>110</v>
      </c>
      <c r="U1007" s="19"/>
      <c r="V1007" s="19"/>
      <c r="W1007" s="19"/>
      <c r="X1007" s="19">
        <v>820</v>
      </c>
      <c r="Y1007" s="19">
        <v>0</v>
      </c>
      <c r="Z1007" s="19">
        <v>1</v>
      </c>
      <c r="AA1007" s="19" t="s">
        <v>48</v>
      </c>
      <c r="AB1007" s="19">
        <v>1</v>
      </c>
      <c r="AC1007" s="19">
        <v>634583</v>
      </c>
      <c r="AD1007" s="19">
        <v>12</v>
      </c>
      <c r="AE1007" s="19"/>
      <c r="AF1007" s="19"/>
      <c r="AG1007" s="19"/>
      <c r="AH1007" s="19">
        <v>117396</v>
      </c>
      <c r="AI1007" s="19">
        <v>1</v>
      </c>
      <c r="AJ1007" s="19"/>
      <c r="AK1007" s="19"/>
      <c r="AL1007" s="19"/>
      <c r="AM1007" s="19"/>
      <c r="AN1007" s="19"/>
      <c r="AO1007" s="19">
        <v>2.38</v>
      </c>
      <c r="AP1007" s="19" t="s">
        <v>1519</v>
      </c>
      <c r="AQ1007" s="19" t="s">
        <v>1502</v>
      </c>
      <c r="AR1007" s="19" t="s">
        <v>1540</v>
      </c>
      <c r="AS1007" s="19" t="s">
        <v>1562</v>
      </c>
      <c r="AT1007" s="19" t="s">
        <v>1579</v>
      </c>
      <c r="AU1007" s="19" t="s">
        <v>1580</v>
      </c>
      <c r="AV1007" s="19" t="s">
        <v>1565</v>
      </c>
      <c r="AW1007" s="19">
        <v>2007</v>
      </c>
      <c r="AX1007" s="19">
        <v>3</v>
      </c>
      <c r="AY1007" s="19" t="s">
        <v>1581</v>
      </c>
      <c r="AZ1007" s="19" t="s">
        <v>1567</v>
      </c>
      <c r="BA1007" s="19">
        <v>2008</v>
      </c>
      <c r="BB1007" t="str">
        <f>VLOOKUP(AC1007,CTCwiretagcode!A$2:C$708,3,FALSE)</f>
        <v>GLH</v>
      </c>
      <c r="BC1007" t="str">
        <f t="shared" si="31"/>
        <v>NT</v>
      </c>
      <c r="BD1007">
        <f t="shared" si="32"/>
        <v>3</v>
      </c>
    </row>
    <row r="1008" spans="1:56" x14ac:dyDescent="0.25">
      <c r="A1008" s="19" t="s">
        <v>1501</v>
      </c>
      <c r="B1008" s="19">
        <v>4.0999999999999996</v>
      </c>
      <c r="C1008" s="19">
        <v>20140313</v>
      </c>
      <c r="D1008" s="19" t="s">
        <v>41</v>
      </c>
      <c r="E1008" s="19" t="s">
        <v>41</v>
      </c>
      <c r="F1008" s="19">
        <v>2232952</v>
      </c>
      <c r="G1008" s="19">
        <v>1</v>
      </c>
      <c r="H1008" s="19">
        <v>2011</v>
      </c>
      <c r="I1008" s="19">
        <v>20110829</v>
      </c>
      <c r="J1008" s="19" t="s">
        <v>1501</v>
      </c>
      <c r="K1008" s="19">
        <v>6</v>
      </c>
      <c r="L1008" s="19">
        <v>36</v>
      </c>
      <c r="M1008" s="19">
        <v>23</v>
      </c>
      <c r="N1008" s="19">
        <v>14</v>
      </c>
      <c r="O1008" s="19" t="s">
        <v>1502</v>
      </c>
      <c r="P1008" s="19">
        <v>4</v>
      </c>
      <c r="Q1008" s="19" t="s">
        <v>1518</v>
      </c>
      <c r="R1008" s="19"/>
      <c r="S1008" s="19">
        <v>0</v>
      </c>
      <c r="T1008" s="19" t="s">
        <v>110</v>
      </c>
      <c r="U1008" s="19"/>
      <c r="V1008" s="19"/>
      <c r="W1008" s="19"/>
      <c r="X1008" s="19">
        <v>840</v>
      </c>
      <c r="Y1008" s="19">
        <v>0</v>
      </c>
      <c r="Z1008" s="19">
        <v>1</v>
      </c>
      <c r="AA1008" s="19" t="s">
        <v>48</v>
      </c>
      <c r="AB1008" s="19">
        <v>1</v>
      </c>
      <c r="AC1008" s="19">
        <v>634583</v>
      </c>
      <c r="AD1008" s="19">
        <v>12</v>
      </c>
      <c r="AE1008" s="19"/>
      <c r="AF1008" s="19"/>
      <c r="AG1008" s="19"/>
      <c r="AH1008" s="19">
        <v>117397</v>
      </c>
      <c r="AI1008" s="19">
        <v>1</v>
      </c>
      <c r="AJ1008" s="19"/>
      <c r="AK1008" s="19"/>
      <c r="AL1008" s="19"/>
      <c r="AM1008" s="19"/>
      <c r="AN1008" s="19"/>
      <c r="AO1008" s="19">
        <v>2.8</v>
      </c>
      <c r="AP1008" s="19" t="s">
        <v>1519</v>
      </c>
      <c r="AQ1008" s="19" t="s">
        <v>1502</v>
      </c>
      <c r="AR1008" s="19" t="s">
        <v>1540</v>
      </c>
      <c r="AS1008" s="19" t="s">
        <v>1562</v>
      </c>
      <c r="AT1008" s="19" t="s">
        <v>1579</v>
      </c>
      <c r="AU1008" s="19" t="s">
        <v>1580</v>
      </c>
      <c r="AV1008" s="19" t="s">
        <v>1565</v>
      </c>
      <c r="AW1008" s="19">
        <v>2007</v>
      </c>
      <c r="AX1008" s="19">
        <v>3</v>
      </c>
      <c r="AY1008" s="19" t="s">
        <v>1581</v>
      </c>
      <c r="AZ1008" s="19" t="s">
        <v>1567</v>
      </c>
      <c r="BA1008" s="19">
        <v>2008</v>
      </c>
      <c r="BB1008" t="str">
        <f>VLOOKUP(AC1008,CTCwiretagcode!A$2:C$708,3,FALSE)</f>
        <v>GLH</v>
      </c>
      <c r="BC1008" t="str">
        <f t="shared" si="31"/>
        <v>NT</v>
      </c>
      <c r="BD1008">
        <f t="shared" si="32"/>
        <v>3</v>
      </c>
    </row>
    <row r="1009" spans="1:56" x14ac:dyDescent="0.25">
      <c r="A1009" s="19" t="s">
        <v>1501</v>
      </c>
      <c r="B1009" s="19">
        <v>4.0999999999999996</v>
      </c>
      <c r="C1009" s="19">
        <v>20140313</v>
      </c>
      <c r="D1009" s="19" t="s">
        <v>41</v>
      </c>
      <c r="E1009" s="19" t="s">
        <v>41</v>
      </c>
      <c r="F1009" s="19">
        <v>2233577</v>
      </c>
      <c r="G1009" s="19">
        <v>1</v>
      </c>
      <c r="H1009" s="19">
        <v>2011</v>
      </c>
      <c r="I1009" s="19">
        <v>20110831</v>
      </c>
      <c r="J1009" s="19" t="s">
        <v>1501</v>
      </c>
      <c r="K1009" s="19">
        <v>6</v>
      </c>
      <c r="L1009" s="19">
        <v>36</v>
      </c>
      <c r="M1009" s="19">
        <v>23</v>
      </c>
      <c r="N1009" s="19">
        <v>14</v>
      </c>
      <c r="O1009" s="19" t="s">
        <v>1502</v>
      </c>
      <c r="P1009" s="19">
        <v>4</v>
      </c>
      <c r="Q1009" s="19" t="s">
        <v>1518</v>
      </c>
      <c r="R1009" s="19"/>
      <c r="S1009" s="19">
        <v>5000</v>
      </c>
      <c r="T1009" s="19" t="s">
        <v>110</v>
      </c>
      <c r="U1009" s="19"/>
      <c r="V1009" s="19"/>
      <c r="W1009" s="19"/>
      <c r="X1009" s="19">
        <v>730</v>
      </c>
      <c r="Y1009" s="19">
        <v>0</v>
      </c>
      <c r="Z1009" s="19">
        <v>1</v>
      </c>
      <c r="AA1009" s="19" t="s">
        <v>48</v>
      </c>
      <c r="AB1009" s="19">
        <v>1</v>
      </c>
      <c r="AC1009" s="19">
        <v>634583</v>
      </c>
      <c r="AD1009" s="19">
        <v>12</v>
      </c>
      <c r="AE1009" s="19"/>
      <c r="AF1009" s="19"/>
      <c r="AG1009" s="19"/>
      <c r="AH1009" s="19">
        <v>117397</v>
      </c>
      <c r="AI1009" s="19">
        <v>1</v>
      </c>
      <c r="AJ1009" s="19"/>
      <c r="AK1009" s="19"/>
      <c r="AL1009" s="19"/>
      <c r="AM1009" s="19"/>
      <c r="AN1009" s="19"/>
      <c r="AO1009" s="19">
        <v>2.8</v>
      </c>
      <c r="AP1009" s="19" t="s">
        <v>1519</v>
      </c>
      <c r="AQ1009" s="19" t="s">
        <v>1502</v>
      </c>
      <c r="AR1009" s="19" t="s">
        <v>1540</v>
      </c>
      <c r="AS1009" s="19" t="s">
        <v>1562</v>
      </c>
      <c r="AT1009" s="19" t="s">
        <v>1579</v>
      </c>
      <c r="AU1009" s="19" t="s">
        <v>1580</v>
      </c>
      <c r="AV1009" s="19" t="s">
        <v>1565</v>
      </c>
      <c r="AW1009" s="19">
        <v>2007</v>
      </c>
      <c r="AX1009" s="19">
        <v>3</v>
      </c>
      <c r="AY1009" s="19" t="s">
        <v>1581</v>
      </c>
      <c r="AZ1009" s="19" t="s">
        <v>1567</v>
      </c>
      <c r="BA1009" s="19">
        <v>2008</v>
      </c>
      <c r="BB1009" t="str">
        <f>VLOOKUP(AC1009,CTCwiretagcode!A$2:C$708,3,FALSE)</f>
        <v>GLH</v>
      </c>
      <c r="BC1009" t="str">
        <f t="shared" si="31"/>
        <v>NT</v>
      </c>
      <c r="BD1009">
        <f t="shared" si="32"/>
        <v>3</v>
      </c>
    </row>
    <row r="1010" spans="1:56" x14ac:dyDescent="0.25">
      <c r="A1010" s="19" t="s">
        <v>1501</v>
      </c>
      <c r="B1010" s="19">
        <v>4.0999999999999996</v>
      </c>
      <c r="C1010" s="19">
        <v>20140313</v>
      </c>
      <c r="D1010" s="19" t="s">
        <v>41</v>
      </c>
      <c r="E1010" s="19" t="s">
        <v>41</v>
      </c>
      <c r="F1010" s="19">
        <v>2232909</v>
      </c>
      <c r="G1010" s="19">
        <v>1</v>
      </c>
      <c r="H1010" s="19">
        <v>2011</v>
      </c>
      <c r="I1010" s="19">
        <v>20110822</v>
      </c>
      <c r="J1010" s="19" t="s">
        <v>1501</v>
      </c>
      <c r="K1010" s="19">
        <v>6</v>
      </c>
      <c r="L1010" s="19">
        <v>35</v>
      </c>
      <c r="M1010" s="19">
        <v>23</v>
      </c>
      <c r="N1010" s="19">
        <v>17</v>
      </c>
      <c r="O1010" s="19" t="s">
        <v>1502</v>
      </c>
      <c r="P1010" s="19">
        <v>4</v>
      </c>
      <c r="Q1010" s="19" t="s">
        <v>1503</v>
      </c>
      <c r="R1010" s="19"/>
      <c r="S1010" s="19">
        <v>5000</v>
      </c>
      <c r="T1010" s="19" t="s">
        <v>45</v>
      </c>
      <c r="U1010" s="19"/>
      <c r="V1010" s="19"/>
      <c r="W1010" s="19"/>
      <c r="X1010" s="19">
        <v>720</v>
      </c>
      <c r="Y1010" s="19">
        <v>0</v>
      </c>
      <c r="Z1010" s="19">
        <v>1</v>
      </c>
      <c r="AA1010" s="19" t="s">
        <v>48</v>
      </c>
      <c r="AB1010" s="19">
        <v>1</v>
      </c>
      <c r="AC1010" s="19">
        <v>634583</v>
      </c>
      <c r="AD1010" s="19">
        <v>12</v>
      </c>
      <c r="AE1010" s="19"/>
      <c r="AF1010" s="19"/>
      <c r="AG1010" s="19"/>
      <c r="AH1010" s="19">
        <v>117396</v>
      </c>
      <c r="AI1010" s="19">
        <v>1</v>
      </c>
      <c r="AJ1010" s="19"/>
      <c r="AK1010" s="19"/>
      <c r="AL1010" s="19"/>
      <c r="AM1010" s="19"/>
      <c r="AN1010" s="19"/>
      <c r="AO1010" s="19">
        <v>2.38</v>
      </c>
      <c r="AP1010" s="19" t="s">
        <v>1504</v>
      </c>
      <c r="AQ1010" s="19" t="s">
        <v>1502</v>
      </c>
      <c r="AR1010" s="19" t="s">
        <v>1540</v>
      </c>
      <c r="AS1010" s="19" t="s">
        <v>1562</v>
      </c>
      <c r="AT1010" s="19" t="s">
        <v>1579</v>
      </c>
      <c r="AU1010" s="19" t="s">
        <v>1580</v>
      </c>
      <c r="AV1010" s="19" t="s">
        <v>1565</v>
      </c>
      <c r="AW1010" s="19">
        <v>2007</v>
      </c>
      <c r="AX1010" s="19">
        <v>3</v>
      </c>
      <c r="AY1010" s="19" t="s">
        <v>1581</v>
      </c>
      <c r="AZ1010" s="19" t="s">
        <v>1567</v>
      </c>
      <c r="BA1010" s="19">
        <v>2008</v>
      </c>
      <c r="BB1010" t="str">
        <f>VLOOKUP(AC1010,CTCwiretagcode!A$2:C$708,3,FALSE)</f>
        <v>GLH</v>
      </c>
      <c r="BC1010" t="str">
        <f t="shared" si="31"/>
        <v>Tr</v>
      </c>
      <c r="BD1010">
        <f t="shared" si="32"/>
        <v>3</v>
      </c>
    </row>
    <row r="1011" spans="1:56" x14ac:dyDescent="0.25">
      <c r="A1011" s="19" t="s">
        <v>1501</v>
      </c>
      <c r="B1011" s="19">
        <v>4.0999999999999996</v>
      </c>
      <c r="C1011" s="19">
        <v>20140313</v>
      </c>
      <c r="D1011" s="19" t="s">
        <v>41</v>
      </c>
      <c r="E1011" s="19" t="s">
        <v>1539</v>
      </c>
      <c r="F1011" s="19">
        <v>2302316</v>
      </c>
      <c r="G1011" s="19">
        <v>1</v>
      </c>
      <c r="H1011" s="19">
        <v>2011</v>
      </c>
      <c r="I1011" s="19">
        <v>20110825</v>
      </c>
      <c r="J1011" s="19" t="s">
        <v>1501</v>
      </c>
      <c r="K1011" s="19">
        <v>6</v>
      </c>
      <c r="L1011" s="19">
        <v>35</v>
      </c>
      <c r="M1011" s="19">
        <v>23</v>
      </c>
      <c r="N1011" s="19">
        <v>14</v>
      </c>
      <c r="O1011" s="19" t="s">
        <v>1502</v>
      </c>
      <c r="P1011" s="19">
        <v>4</v>
      </c>
      <c r="Q1011" s="19" t="s">
        <v>1503</v>
      </c>
      <c r="R1011" s="19"/>
      <c r="S1011" s="19">
        <v>5000</v>
      </c>
      <c r="T1011" s="19" t="s">
        <v>110</v>
      </c>
      <c r="U1011" s="19"/>
      <c r="V1011" s="19"/>
      <c r="W1011" s="19"/>
      <c r="X1011" s="19">
        <v>810</v>
      </c>
      <c r="Y1011" s="19">
        <v>0</v>
      </c>
      <c r="Z1011" s="19">
        <v>1</v>
      </c>
      <c r="AA1011" s="19" t="s">
        <v>48</v>
      </c>
      <c r="AB1011" s="19">
        <v>1</v>
      </c>
      <c r="AC1011" s="19">
        <v>634583</v>
      </c>
      <c r="AD1011" s="19">
        <v>12</v>
      </c>
      <c r="AE1011" s="19"/>
      <c r="AF1011" s="19"/>
      <c r="AG1011" s="19"/>
      <c r="AH1011" s="19">
        <v>117396</v>
      </c>
      <c r="AI1011" s="19">
        <v>1</v>
      </c>
      <c r="AJ1011" s="19"/>
      <c r="AK1011" s="19"/>
      <c r="AL1011" s="19"/>
      <c r="AM1011" s="19"/>
      <c r="AN1011" s="19"/>
      <c r="AO1011" s="19">
        <v>2.38</v>
      </c>
      <c r="AP1011" s="19" t="s">
        <v>1504</v>
      </c>
      <c r="AQ1011" s="19" t="s">
        <v>1502</v>
      </c>
      <c r="AR1011" s="19" t="s">
        <v>1540</v>
      </c>
      <c r="AS1011" s="19" t="s">
        <v>1562</v>
      </c>
      <c r="AT1011" s="19" t="s">
        <v>1579</v>
      </c>
      <c r="AU1011" s="19" t="s">
        <v>1580</v>
      </c>
      <c r="AV1011" s="19" t="s">
        <v>1565</v>
      </c>
      <c r="AW1011" s="19">
        <v>2007</v>
      </c>
      <c r="AX1011" s="19">
        <v>3</v>
      </c>
      <c r="AY1011" s="19" t="s">
        <v>1581</v>
      </c>
      <c r="AZ1011" s="19" t="s">
        <v>1567</v>
      </c>
      <c r="BA1011" s="19">
        <v>2008</v>
      </c>
      <c r="BB1011" t="str">
        <f>VLOOKUP(AC1011,CTCwiretagcode!A$2:C$708,3,FALSE)</f>
        <v>GLH</v>
      </c>
      <c r="BC1011" t="str">
        <f t="shared" si="31"/>
        <v>NT</v>
      </c>
      <c r="BD1011">
        <f t="shared" si="32"/>
        <v>3</v>
      </c>
    </row>
    <row r="1012" spans="1:56" x14ac:dyDescent="0.25">
      <c r="A1012" s="19" t="s">
        <v>1501</v>
      </c>
      <c r="B1012" s="19">
        <v>4.0999999999999996</v>
      </c>
      <c r="C1012" s="19">
        <v>20140313</v>
      </c>
      <c r="D1012" s="19" t="s">
        <v>41</v>
      </c>
      <c r="E1012" s="19" t="s">
        <v>41</v>
      </c>
      <c r="F1012" s="19">
        <v>2232624</v>
      </c>
      <c r="G1012" s="19">
        <v>1</v>
      </c>
      <c r="H1012" s="19">
        <v>2011</v>
      </c>
      <c r="I1012" s="19">
        <v>20110829</v>
      </c>
      <c r="J1012" s="19" t="s">
        <v>1501</v>
      </c>
      <c r="K1012" s="19">
        <v>6</v>
      </c>
      <c r="L1012" s="19">
        <v>36</v>
      </c>
      <c r="M1012" s="19">
        <v>23</v>
      </c>
      <c r="N1012" s="19">
        <v>14</v>
      </c>
      <c r="O1012" s="19" t="s">
        <v>1502</v>
      </c>
      <c r="P1012" s="19">
        <v>4</v>
      </c>
      <c r="Q1012" s="19" t="s">
        <v>1503</v>
      </c>
      <c r="R1012" s="19"/>
      <c r="S1012" s="19">
        <v>5000</v>
      </c>
      <c r="T1012" s="19" t="s">
        <v>110</v>
      </c>
      <c r="U1012" s="19"/>
      <c r="V1012" s="19"/>
      <c r="W1012" s="19"/>
      <c r="X1012" s="19">
        <v>830</v>
      </c>
      <c r="Y1012" s="19">
        <v>0</v>
      </c>
      <c r="Z1012" s="19">
        <v>1</v>
      </c>
      <c r="AA1012" s="19" t="s">
        <v>48</v>
      </c>
      <c r="AB1012" s="19">
        <v>1</v>
      </c>
      <c r="AC1012" s="19">
        <v>634583</v>
      </c>
      <c r="AD1012" s="19">
        <v>12</v>
      </c>
      <c r="AE1012" s="19"/>
      <c r="AF1012" s="19"/>
      <c r="AG1012" s="19"/>
      <c r="AH1012" s="19">
        <v>117397</v>
      </c>
      <c r="AI1012" s="19">
        <v>1</v>
      </c>
      <c r="AJ1012" s="19"/>
      <c r="AK1012" s="19"/>
      <c r="AL1012" s="19"/>
      <c r="AM1012" s="19"/>
      <c r="AN1012" s="19"/>
      <c r="AO1012" s="19">
        <v>2.8</v>
      </c>
      <c r="AP1012" s="19" t="s">
        <v>1504</v>
      </c>
      <c r="AQ1012" s="19" t="s">
        <v>1502</v>
      </c>
      <c r="AR1012" s="19" t="s">
        <v>1540</v>
      </c>
      <c r="AS1012" s="19" t="s">
        <v>1562</v>
      </c>
      <c r="AT1012" s="19" t="s">
        <v>1579</v>
      </c>
      <c r="AU1012" s="19" t="s">
        <v>1580</v>
      </c>
      <c r="AV1012" s="19" t="s">
        <v>1565</v>
      </c>
      <c r="AW1012" s="19">
        <v>2007</v>
      </c>
      <c r="AX1012" s="19">
        <v>3</v>
      </c>
      <c r="AY1012" s="19" t="s">
        <v>1581</v>
      </c>
      <c r="AZ1012" s="19" t="s">
        <v>1567</v>
      </c>
      <c r="BA1012" s="19">
        <v>2008</v>
      </c>
      <c r="BB1012" t="str">
        <f>VLOOKUP(AC1012,CTCwiretagcode!A$2:C$708,3,FALSE)</f>
        <v>GLH</v>
      </c>
      <c r="BC1012" t="str">
        <f t="shared" si="31"/>
        <v>NT</v>
      </c>
      <c r="BD1012">
        <f t="shared" si="32"/>
        <v>3</v>
      </c>
    </row>
    <row r="1013" spans="1:56" x14ac:dyDescent="0.25">
      <c r="A1013" s="19" t="s">
        <v>1501</v>
      </c>
      <c r="B1013" s="19">
        <v>4.0999999999999996</v>
      </c>
      <c r="C1013" s="19">
        <v>20140313</v>
      </c>
      <c r="D1013" s="19" t="s">
        <v>41</v>
      </c>
      <c r="E1013" s="19" t="s">
        <v>41</v>
      </c>
      <c r="F1013" s="19">
        <v>2232625</v>
      </c>
      <c r="G1013" s="19">
        <v>1</v>
      </c>
      <c r="H1013" s="19">
        <v>2011</v>
      </c>
      <c r="I1013" s="19">
        <v>20110829</v>
      </c>
      <c r="J1013" s="19" t="s">
        <v>1501</v>
      </c>
      <c r="K1013" s="19">
        <v>6</v>
      </c>
      <c r="L1013" s="19">
        <v>36</v>
      </c>
      <c r="M1013" s="19">
        <v>23</v>
      </c>
      <c r="N1013" s="19">
        <v>14</v>
      </c>
      <c r="O1013" s="19" t="s">
        <v>1502</v>
      </c>
      <c r="P1013" s="19">
        <v>4</v>
      </c>
      <c r="Q1013" s="19" t="s">
        <v>1503</v>
      </c>
      <c r="R1013" s="19"/>
      <c r="S1013" s="19">
        <v>5000</v>
      </c>
      <c r="T1013" s="19" t="s">
        <v>45</v>
      </c>
      <c r="U1013" s="19"/>
      <c r="V1013" s="19"/>
      <c r="W1013" s="19"/>
      <c r="X1013" s="19">
        <v>780</v>
      </c>
      <c r="Y1013" s="19">
        <v>0</v>
      </c>
      <c r="Z1013" s="19">
        <v>1</v>
      </c>
      <c r="AA1013" s="19" t="s">
        <v>48</v>
      </c>
      <c r="AB1013" s="19">
        <v>1</v>
      </c>
      <c r="AC1013" s="19">
        <v>634583</v>
      </c>
      <c r="AD1013" s="19">
        <v>12</v>
      </c>
      <c r="AE1013" s="19"/>
      <c r="AF1013" s="19"/>
      <c r="AG1013" s="19"/>
      <c r="AH1013" s="19">
        <v>117397</v>
      </c>
      <c r="AI1013" s="19">
        <v>1</v>
      </c>
      <c r="AJ1013" s="19"/>
      <c r="AK1013" s="19"/>
      <c r="AL1013" s="19"/>
      <c r="AM1013" s="19"/>
      <c r="AN1013" s="19"/>
      <c r="AO1013" s="19">
        <v>2.8</v>
      </c>
      <c r="AP1013" s="19" t="s">
        <v>1504</v>
      </c>
      <c r="AQ1013" s="19" t="s">
        <v>1502</v>
      </c>
      <c r="AR1013" s="19" t="s">
        <v>1540</v>
      </c>
      <c r="AS1013" s="19" t="s">
        <v>1562</v>
      </c>
      <c r="AT1013" s="19" t="s">
        <v>1579</v>
      </c>
      <c r="AU1013" s="19" t="s">
        <v>1580</v>
      </c>
      <c r="AV1013" s="19" t="s">
        <v>1565</v>
      </c>
      <c r="AW1013" s="19">
        <v>2007</v>
      </c>
      <c r="AX1013" s="19">
        <v>3</v>
      </c>
      <c r="AY1013" s="19" t="s">
        <v>1581</v>
      </c>
      <c r="AZ1013" s="19" t="s">
        <v>1567</v>
      </c>
      <c r="BA1013" s="19">
        <v>2008</v>
      </c>
      <c r="BB1013" t="str">
        <f>VLOOKUP(AC1013,CTCwiretagcode!A$2:C$708,3,FALSE)</f>
        <v>GLH</v>
      </c>
      <c r="BC1013" t="str">
        <f t="shared" si="31"/>
        <v>NT</v>
      </c>
      <c r="BD1013">
        <f t="shared" si="32"/>
        <v>3</v>
      </c>
    </row>
    <row r="1014" spans="1:56" x14ac:dyDescent="0.25">
      <c r="A1014" s="19" t="s">
        <v>1501</v>
      </c>
      <c r="B1014" s="19">
        <v>4.0999999999999996</v>
      </c>
      <c r="C1014" s="19">
        <v>20150424</v>
      </c>
      <c r="D1014" s="19" t="s">
        <v>41</v>
      </c>
      <c r="E1014" s="19" t="s">
        <v>41</v>
      </c>
      <c r="F1014" s="19">
        <v>2351843</v>
      </c>
      <c r="G1014" s="19">
        <v>1</v>
      </c>
      <c r="H1014" s="19">
        <v>2012</v>
      </c>
      <c r="I1014" s="19">
        <v>20120822</v>
      </c>
      <c r="J1014" s="19" t="s">
        <v>1501</v>
      </c>
      <c r="K1014" s="19">
        <v>6</v>
      </c>
      <c r="L1014" s="19">
        <v>35</v>
      </c>
      <c r="M1014" s="19">
        <v>23</v>
      </c>
      <c r="N1014" s="19">
        <v>14</v>
      </c>
      <c r="O1014" s="19" t="s">
        <v>1502</v>
      </c>
      <c r="P1014" s="19">
        <v>4</v>
      </c>
      <c r="Q1014" s="19" t="s">
        <v>1518</v>
      </c>
      <c r="R1014" s="19"/>
      <c r="S1014" s="19">
        <v>5000</v>
      </c>
      <c r="T1014" s="19" t="s">
        <v>110</v>
      </c>
      <c r="U1014" s="19"/>
      <c r="V1014" s="19"/>
      <c r="W1014" s="19"/>
      <c r="X1014" s="19">
        <v>760</v>
      </c>
      <c r="Y1014" s="19">
        <v>0</v>
      </c>
      <c r="Z1014" s="19">
        <v>1</v>
      </c>
      <c r="AA1014" s="19" t="s">
        <v>48</v>
      </c>
      <c r="AB1014" s="19">
        <v>1</v>
      </c>
      <c r="AC1014" s="19">
        <v>634583</v>
      </c>
      <c r="AD1014" s="19">
        <v>12</v>
      </c>
      <c r="AE1014" s="19"/>
      <c r="AF1014" s="19"/>
      <c r="AG1014" s="19"/>
      <c r="AH1014" s="19">
        <v>121459</v>
      </c>
      <c r="AI1014" s="19">
        <v>1</v>
      </c>
      <c r="AJ1014" s="19"/>
      <c r="AK1014" s="19"/>
      <c r="AL1014" s="19"/>
      <c r="AM1014" s="19"/>
      <c r="AN1014" s="19"/>
      <c r="AO1014" s="19">
        <v>2.15</v>
      </c>
      <c r="AP1014" s="19" t="s">
        <v>1519</v>
      </c>
      <c r="AQ1014" s="19" t="s">
        <v>1502</v>
      </c>
      <c r="AR1014" s="19" t="s">
        <v>1540</v>
      </c>
      <c r="AS1014" s="19" t="s">
        <v>1562</v>
      </c>
      <c r="AT1014" s="19" t="s">
        <v>1579</v>
      </c>
      <c r="AU1014" s="19" t="s">
        <v>1580</v>
      </c>
      <c r="AV1014" s="19" t="s">
        <v>1565</v>
      </c>
      <c r="AW1014" s="19">
        <v>2007</v>
      </c>
      <c r="AX1014" s="19">
        <v>3</v>
      </c>
      <c r="AY1014" s="19" t="s">
        <v>1581</v>
      </c>
      <c r="AZ1014" s="19" t="s">
        <v>1567</v>
      </c>
      <c r="BA1014" s="19">
        <v>2008</v>
      </c>
      <c r="BB1014" t="str">
        <f>VLOOKUP(AC1014,CTCwiretagcode!A$2:C$708,3,FALSE)</f>
        <v>GLH</v>
      </c>
      <c r="BC1014" t="str">
        <f t="shared" si="31"/>
        <v>NT</v>
      </c>
      <c r="BD1014">
        <f t="shared" si="32"/>
        <v>3</v>
      </c>
    </row>
    <row r="1015" spans="1:56" x14ac:dyDescent="0.25">
      <c r="A1015" s="19" t="s">
        <v>1501</v>
      </c>
      <c r="B1015" s="19">
        <v>4.0999999999999996</v>
      </c>
      <c r="C1015" s="19">
        <v>20150424</v>
      </c>
      <c r="D1015" s="19" t="s">
        <v>41</v>
      </c>
      <c r="E1015" s="19" t="s">
        <v>41</v>
      </c>
      <c r="F1015" s="19">
        <v>2351883</v>
      </c>
      <c r="G1015" s="19">
        <v>1</v>
      </c>
      <c r="H1015" s="19">
        <v>2012</v>
      </c>
      <c r="I1015" s="19">
        <v>20120914</v>
      </c>
      <c r="J1015" s="19" t="s">
        <v>1501</v>
      </c>
      <c r="K1015" s="19">
        <v>6</v>
      </c>
      <c r="L1015" s="19">
        <v>38</v>
      </c>
      <c r="M1015" s="19">
        <v>23</v>
      </c>
      <c r="N1015" s="19">
        <v>49</v>
      </c>
      <c r="O1015" s="19" t="s">
        <v>1502</v>
      </c>
      <c r="P1015" s="19">
        <v>4</v>
      </c>
      <c r="Q1015" s="19" t="s">
        <v>1503</v>
      </c>
      <c r="R1015" s="19"/>
      <c r="S1015" s="19">
        <v>5000</v>
      </c>
      <c r="T1015" s="19" t="s">
        <v>110</v>
      </c>
      <c r="U1015" s="19"/>
      <c r="V1015" s="19"/>
      <c r="W1015" s="19"/>
      <c r="X1015" s="19">
        <v>810</v>
      </c>
      <c r="Y1015" s="19">
        <v>0</v>
      </c>
      <c r="Z1015" s="19">
        <v>1</v>
      </c>
      <c r="AA1015" s="19" t="s">
        <v>48</v>
      </c>
      <c r="AB1015" s="19">
        <v>1</v>
      </c>
      <c r="AC1015" s="19">
        <v>634583</v>
      </c>
      <c r="AD1015" s="19">
        <v>12</v>
      </c>
      <c r="AE1015" s="19"/>
      <c r="AF1015" s="19"/>
      <c r="AG1015" s="19"/>
      <c r="AH1015" s="19">
        <v>121462</v>
      </c>
      <c r="AI1015" s="19">
        <v>1</v>
      </c>
      <c r="AJ1015" s="19"/>
      <c r="AK1015" s="19"/>
      <c r="AL1015" s="19"/>
      <c r="AM1015" s="19"/>
      <c r="AN1015" s="19"/>
      <c r="AO1015" s="19">
        <v>1.79</v>
      </c>
      <c r="AP1015" s="19" t="s">
        <v>1504</v>
      </c>
      <c r="AQ1015" s="19" t="s">
        <v>1502</v>
      </c>
      <c r="AR1015" s="19" t="s">
        <v>1540</v>
      </c>
      <c r="AS1015" s="19" t="s">
        <v>1562</v>
      </c>
      <c r="AT1015" s="19" t="s">
        <v>1579</v>
      </c>
      <c r="AU1015" s="19" t="s">
        <v>1580</v>
      </c>
      <c r="AV1015" s="19" t="s">
        <v>1565</v>
      </c>
      <c r="AW1015" s="19">
        <v>2007</v>
      </c>
      <c r="AX1015" s="19">
        <v>3</v>
      </c>
      <c r="AY1015" s="19" t="s">
        <v>1581</v>
      </c>
      <c r="AZ1015" s="19" t="s">
        <v>1567</v>
      </c>
      <c r="BA1015" s="19">
        <v>2008</v>
      </c>
      <c r="BB1015" t="str">
        <f>VLOOKUP(AC1015,CTCwiretagcode!A$2:C$708,3,FALSE)</f>
        <v>GLH</v>
      </c>
      <c r="BC1015" t="str">
        <f t="shared" si="31"/>
        <v>mix</v>
      </c>
      <c r="BD1015">
        <f t="shared" si="32"/>
        <v>3</v>
      </c>
    </row>
    <row r="1016" spans="1:56" x14ac:dyDescent="0.25">
      <c r="A1016" s="19" t="s">
        <v>1501</v>
      </c>
      <c r="B1016" s="19">
        <v>4.0999999999999996</v>
      </c>
      <c r="C1016" s="19">
        <v>20140313</v>
      </c>
      <c r="D1016" s="19" t="s">
        <v>41</v>
      </c>
      <c r="E1016" s="19" t="s">
        <v>41</v>
      </c>
      <c r="F1016" s="19">
        <v>2234256</v>
      </c>
      <c r="G1016" s="19">
        <v>1</v>
      </c>
      <c r="H1016" s="19">
        <v>2011</v>
      </c>
      <c r="I1016" s="19">
        <v>20110824</v>
      </c>
      <c r="J1016" s="19" t="s">
        <v>1501</v>
      </c>
      <c r="K1016" s="19">
        <v>6</v>
      </c>
      <c r="L1016" s="19">
        <v>35</v>
      </c>
      <c r="M1016" s="19">
        <v>23</v>
      </c>
      <c r="N1016" s="19">
        <v>14</v>
      </c>
      <c r="O1016" s="19" t="s">
        <v>1502</v>
      </c>
      <c r="P1016" s="19">
        <v>4</v>
      </c>
      <c r="Q1016" s="19" t="s">
        <v>1518</v>
      </c>
      <c r="R1016" s="19"/>
      <c r="S1016" s="19">
        <v>5000</v>
      </c>
      <c r="T1016" s="19" t="s">
        <v>110</v>
      </c>
      <c r="U1016" s="19"/>
      <c r="V1016" s="19"/>
      <c r="W1016" s="19"/>
      <c r="X1016" s="19">
        <v>680</v>
      </c>
      <c r="Y1016" s="19">
        <v>0</v>
      </c>
      <c r="Z1016" s="19">
        <v>1</v>
      </c>
      <c r="AA1016" s="19" t="s">
        <v>48</v>
      </c>
      <c r="AB1016" s="19">
        <v>1</v>
      </c>
      <c r="AC1016" s="19">
        <v>634769</v>
      </c>
      <c r="AD1016" s="19">
        <v>12</v>
      </c>
      <c r="AE1016" s="19"/>
      <c r="AF1016" s="19"/>
      <c r="AG1016" s="19"/>
      <c r="AH1016" s="19">
        <v>117396</v>
      </c>
      <c r="AI1016" s="19">
        <v>1</v>
      </c>
      <c r="AJ1016" s="19"/>
      <c r="AK1016" s="19"/>
      <c r="AL1016" s="19"/>
      <c r="AM1016" s="19"/>
      <c r="AN1016" s="19"/>
      <c r="AO1016" s="19">
        <v>2.38</v>
      </c>
      <c r="AP1016" s="19" t="s">
        <v>1519</v>
      </c>
      <c r="AQ1016" s="19" t="s">
        <v>1502</v>
      </c>
      <c r="AR1016" s="19" t="s">
        <v>1540</v>
      </c>
      <c r="AS1016" s="19" t="s">
        <v>1541</v>
      </c>
      <c r="AT1016" s="19" t="s">
        <v>1561</v>
      </c>
      <c r="AU1016" s="19" t="s">
        <v>1543</v>
      </c>
      <c r="AV1016" s="19" t="s">
        <v>1544</v>
      </c>
      <c r="AW1016" s="19">
        <v>2008</v>
      </c>
      <c r="AX1016" s="19">
        <v>1</v>
      </c>
      <c r="AY1016" s="19" t="s">
        <v>1545</v>
      </c>
      <c r="AZ1016" s="19" t="s">
        <v>1546</v>
      </c>
      <c r="BA1016" s="19">
        <v>2010</v>
      </c>
      <c r="BB1016" t="str">
        <f>VLOOKUP(AC1016,CTCwiretagcode!A$2:C$708,3,FALSE)</f>
        <v>SKS</v>
      </c>
      <c r="BC1016" t="str">
        <f t="shared" si="31"/>
        <v>NT</v>
      </c>
      <c r="BD1016">
        <f t="shared" si="32"/>
        <v>3</v>
      </c>
    </row>
    <row r="1017" spans="1:56" x14ac:dyDescent="0.25">
      <c r="A1017" s="19" t="s">
        <v>1501</v>
      </c>
      <c r="B1017" s="19">
        <v>4.0999999999999996</v>
      </c>
      <c r="C1017" s="19">
        <v>20150424</v>
      </c>
      <c r="D1017" s="19" t="s">
        <v>41</v>
      </c>
      <c r="E1017" s="19" t="s">
        <v>41</v>
      </c>
      <c r="F1017" s="19">
        <v>2334490</v>
      </c>
      <c r="G1017" s="19">
        <v>1</v>
      </c>
      <c r="H1017" s="19">
        <v>2012</v>
      </c>
      <c r="I1017" s="19">
        <v>20120821</v>
      </c>
      <c r="J1017" s="19" t="s">
        <v>1501</v>
      </c>
      <c r="K1017" s="19">
        <v>6</v>
      </c>
      <c r="L1017" s="19">
        <v>35</v>
      </c>
      <c r="M1017" s="19">
        <v>23</v>
      </c>
      <c r="N1017" s="19">
        <v>29</v>
      </c>
      <c r="O1017" s="19" t="s">
        <v>1502</v>
      </c>
      <c r="P1017" s="19">
        <v>4</v>
      </c>
      <c r="Q1017" s="19" t="s">
        <v>1518</v>
      </c>
      <c r="R1017" s="19"/>
      <c r="S1017" s="19">
        <v>5000</v>
      </c>
      <c r="T1017" s="19" t="s">
        <v>110</v>
      </c>
      <c r="U1017" s="19"/>
      <c r="V1017" s="19"/>
      <c r="W1017" s="19"/>
      <c r="X1017" s="19">
        <v>800</v>
      </c>
      <c r="Y1017" s="19">
        <v>0</v>
      </c>
      <c r="Z1017" s="19">
        <v>1</v>
      </c>
      <c r="AA1017" s="19" t="s">
        <v>48</v>
      </c>
      <c r="AB1017" s="19">
        <v>1</v>
      </c>
      <c r="AC1017" s="19">
        <v>634769</v>
      </c>
      <c r="AD1017" s="19">
        <v>12</v>
      </c>
      <c r="AE1017" s="19"/>
      <c r="AF1017" s="19"/>
      <c r="AG1017" s="19"/>
      <c r="AH1017" s="19">
        <v>121459</v>
      </c>
      <c r="AI1017" s="19">
        <v>1</v>
      </c>
      <c r="AJ1017" s="19"/>
      <c r="AK1017" s="19"/>
      <c r="AL1017" s="19"/>
      <c r="AM1017" s="19"/>
      <c r="AN1017" s="19"/>
      <c r="AO1017" s="19">
        <v>2.15</v>
      </c>
      <c r="AP1017" s="19" t="s">
        <v>1519</v>
      </c>
      <c r="AQ1017" s="19" t="s">
        <v>1502</v>
      </c>
      <c r="AR1017" s="19" t="s">
        <v>1540</v>
      </c>
      <c r="AS1017" s="19" t="s">
        <v>1541</v>
      </c>
      <c r="AT1017" s="19" t="s">
        <v>1561</v>
      </c>
      <c r="AU1017" s="19" t="s">
        <v>1543</v>
      </c>
      <c r="AV1017" s="19" t="s">
        <v>1544</v>
      </c>
      <c r="AW1017" s="19">
        <v>2008</v>
      </c>
      <c r="AX1017" s="19">
        <v>1</v>
      </c>
      <c r="AY1017" s="19" t="s">
        <v>1545</v>
      </c>
      <c r="AZ1017" s="19" t="s">
        <v>1546</v>
      </c>
      <c r="BA1017" s="19">
        <v>2010</v>
      </c>
      <c r="BB1017" t="str">
        <f>VLOOKUP(AC1017,CTCwiretagcode!A$2:C$708,3,FALSE)</f>
        <v>SKS</v>
      </c>
      <c r="BC1017" t="str">
        <f t="shared" si="31"/>
        <v>Tr</v>
      </c>
      <c r="BD1017">
        <f t="shared" si="32"/>
        <v>3</v>
      </c>
    </row>
    <row r="1018" spans="1:56" x14ac:dyDescent="0.25">
      <c r="A1018" s="19" t="s">
        <v>1501</v>
      </c>
      <c r="B1018" s="19">
        <v>4.0999999999999996</v>
      </c>
      <c r="C1018" s="19">
        <v>20140306</v>
      </c>
      <c r="D1018" s="19" t="s">
        <v>41</v>
      </c>
      <c r="E1018" s="19" t="s">
        <v>41</v>
      </c>
      <c r="F1018" s="19">
        <v>2168369</v>
      </c>
      <c r="G1018" s="19">
        <v>1</v>
      </c>
      <c r="H1018" s="19">
        <v>2010</v>
      </c>
      <c r="I1018" s="19">
        <v>20100910</v>
      </c>
      <c r="J1018" s="19" t="s">
        <v>1501</v>
      </c>
      <c r="K1018" s="19">
        <v>6</v>
      </c>
      <c r="L1018" s="19">
        <v>37</v>
      </c>
      <c r="M1018" s="19">
        <v>23</v>
      </c>
      <c r="N1018" s="19">
        <v>49</v>
      </c>
      <c r="O1018" s="19" t="s">
        <v>1502</v>
      </c>
      <c r="P1018" s="19">
        <v>5</v>
      </c>
      <c r="Q1018" s="19" t="s">
        <v>1503</v>
      </c>
      <c r="R1018" s="19"/>
      <c r="S1018" s="19">
        <v>5000</v>
      </c>
      <c r="T1018" s="19" t="s">
        <v>45</v>
      </c>
      <c r="U1018" s="19"/>
      <c r="V1018" s="19"/>
      <c r="W1018" s="19"/>
      <c r="X1018" s="19">
        <v>490</v>
      </c>
      <c r="Y1018" s="19">
        <v>0</v>
      </c>
      <c r="Z1018" s="19">
        <v>1</v>
      </c>
      <c r="AA1018" s="19" t="s">
        <v>48</v>
      </c>
      <c r="AB1018" s="19">
        <v>1</v>
      </c>
      <c r="AC1018" s="19">
        <v>634841</v>
      </c>
      <c r="AD1018" s="19">
        <v>12</v>
      </c>
      <c r="AE1018" s="19"/>
      <c r="AF1018" s="19"/>
      <c r="AG1018" s="19"/>
      <c r="AH1018" s="19">
        <v>112778</v>
      </c>
      <c r="AI1018" s="19">
        <v>1</v>
      </c>
      <c r="AJ1018" s="19"/>
      <c r="AK1018" s="19"/>
      <c r="AL1018" s="19"/>
      <c r="AM1018" s="19"/>
      <c r="AN1018" s="19"/>
      <c r="AO1018" s="19">
        <v>6.04</v>
      </c>
      <c r="AP1018" s="19" t="s">
        <v>1504</v>
      </c>
      <c r="AQ1018" s="19" t="s">
        <v>1502</v>
      </c>
      <c r="AR1018" s="19" t="s">
        <v>1540</v>
      </c>
      <c r="AS1018" s="19" t="s">
        <v>1562</v>
      </c>
      <c r="AT1018" s="19" t="s">
        <v>1563</v>
      </c>
      <c r="AU1018" s="19" t="s">
        <v>1564</v>
      </c>
      <c r="AV1018" s="19" t="s">
        <v>1565</v>
      </c>
      <c r="AW1018" s="19">
        <v>2008</v>
      </c>
      <c r="AX1018" s="19">
        <v>3</v>
      </c>
      <c r="AY1018" s="19" t="s">
        <v>1566</v>
      </c>
      <c r="AZ1018" s="19" t="s">
        <v>1567</v>
      </c>
      <c r="BA1018" s="19">
        <v>2009</v>
      </c>
      <c r="BB1018" t="str">
        <f>VLOOKUP(AC1018,CTCwiretagcode!A$2:C$708,3,FALSE)</f>
        <v>SAM</v>
      </c>
      <c r="BC1018" t="str">
        <f t="shared" si="31"/>
        <v>mix</v>
      </c>
      <c r="BD1018">
        <f t="shared" si="32"/>
        <v>3</v>
      </c>
    </row>
    <row r="1019" spans="1:56" x14ac:dyDescent="0.25">
      <c r="A1019" s="19" t="s">
        <v>1501</v>
      </c>
      <c r="B1019" s="19">
        <v>4.0999999999999996</v>
      </c>
      <c r="C1019" s="19">
        <v>20140313</v>
      </c>
      <c r="D1019" s="19" t="s">
        <v>41</v>
      </c>
      <c r="E1019" s="19" t="s">
        <v>41</v>
      </c>
      <c r="F1019" s="19">
        <v>2233838</v>
      </c>
      <c r="G1019" s="19">
        <v>1</v>
      </c>
      <c r="H1019" s="19">
        <v>2011</v>
      </c>
      <c r="I1019" s="19">
        <v>20110916</v>
      </c>
      <c r="J1019" s="19" t="s">
        <v>1501</v>
      </c>
      <c r="K1019" s="19">
        <v>6</v>
      </c>
      <c r="L1019" s="19">
        <v>38</v>
      </c>
      <c r="M1019" s="19">
        <v>23</v>
      </c>
      <c r="N1019" s="19">
        <v>17</v>
      </c>
      <c r="O1019" s="19" t="s">
        <v>1502</v>
      </c>
      <c r="P1019" s="19">
        <v>4</v>
      </c>
      <c r="Q1019" s="19" t="s">
        <v>1503</v>
      </c>
      <c r="R1019" s="19"/>
      <c r="S1019" s="19">
        <v>5000</v>
      </c>
      <c r="T1019" s="19" t="s">
        <v>45</v>
      </c>
      <c r="U1019" s="19"/>
      <c r="V1019" s="19"/>
      <c r="W1019" s="19"/>
      <c r="X1019" s="19">
        <v>750</v>
      </c>
      <c r="Y1019" s="19">
        <v>0</v>
      </c>
      <c r="Z1019" s="19">
        <v>1</v>
      </c>
      <c r="AA1019" s="19" t="s">
        <v>48</v>
      </c>
      <c r="AB1019" s="19">
        <v>1</v>
      </c>
      <c r="AC1019" s="19">
        <v>634841</v>
      </c>
      <c r="AD1019" s="19">
        <v>12</v>
      </c>
      <c r="AE1019" s="19"/>
      <c r="AF1019" s="19"/>
      <c r="AG1019" s="19"/>
      <c r="AH1019" s="19">
        <v>117399</v>
      </c>
      <c r="AI1019" s="19">
        <v>1</v>
      </c>
      <c r="AJ1019" s="19"/>
      <c r="AK1019" s="19"/>
      <c r="AL1019" s="19"/>
      <c r="AM1019" s="19"/>
      <c r="AN1019" s="19"/>
      <c r="AO1019" s="19">
        <v>2.98</v>
      </c>
      <c r="AP1019" s="19" t="s">
        <v>1504</v>
      </c>
      <c r="AQ1019" s="19" t="s">
        <v>1502</v>
      </c>
      <c r="AR1019" s="19" t="s">
        <v>1540</v>
      </c>
      <c r="AS1019" s="19" t="s">
        <v>1562</v>
      </c>
      <c r="AT1019" s="19" t="s">
        <v>1563</v>
      </c>
      <c r="AU1019" s="19" t="s">
        <v>1564</v>
      </c>
      <c r="AV1019" s="19" t="s">
        <v>1565</v>
      </c>
      <c r="AW1019" s="19">
        <v>2008</v>
      </c>
      <c r="AX1019" s="19">
        <v>3</v>
      </c>
      <c r="AY1019" s="19" t="s">
        <v>1566</v>
      </c>
      <c r="AZ1019" s="19" t="s">
        <v>1567</v>
      </c>
      <c r="BA1019" s="19">
        <v>2009</v>
      </c>
      <c r="BB1019" t="str">
        <f>VLOOKUP(AC1019,CTCwiretagcode!A$2:C$708,3,FALSE)</f>
        <v>SAM</v>
      </c>
      <c r="BC1019" t="str">
        <f t="shared" si="31"/>
        <v>Tr</v>
      </c>
      <c r="BD1019">
        <f t="shared" si="32"/>
        <v>3</v>
      </c>
    </row>
    <row r="1020" spans="1:56" x14ac:dyDescent="0.25">
      <c r="A1020" s="19" t="s">
        <v>1501</v>
      </c>
      <c r="B1020" s="19">
        <v>4.0999999999999996</v>
      </c>
      <c r="C1020" s="19">
        <v>20140313</v>
      </c>
      <c r="D1020" s="19" t="s">
        <v>41</v>
      </c>
      <c r="E1020" s="19" t="s">
        <v>41</v>
      </c>
      <c r="F1020" s="19">
        <v>2233841</v>
      </c>
      <c r="G1020" s="19">
        <v>1</v>
      </c>
      <c r="H1020" s="19">
        <v>2011</v>
      </c>
      <c r="I1020" s="19">
        <v>20110916</v>
      </c>
      <c r="J1020" s="19" t="s">
        <v>1501</v>
      </c>
      <c r="K1020" s="19">
        <v>6</v>
      </c>
      <c r="L1020" s="19">
        <v>38</v>
      </c>
      <c r="M1020" s="19">
        <v>23</v>
      </c>
      <c r="N1020" s="19">
        <v>17</v>
      </c>
      <c r="O1020" s="19" t="s">
        <v>1502</v>
      </c>
      <c r="P1020" s="19">
        <v>4</v>
      </c>
      <c r="Q1020" s="19" t="s">
        <v>1503</v>
      </c>
      <c r="R1020" s="19"/>
      <c r="S1020" s="19">
        <v>5000</v>
      </c>
      <c r="T1020" s="19" t="s">
        <v>45</v>
      </c>
      <c r="U1020" s="19"/>
      <c r="V1020" s="19"/>
      <c r="W1020" s="19"/>
      <c r="X1020" s="19">
        <v>680</v>
      </c>
      <c r="Y1020" s="19">
        <v>0</v>
      </c>
      <c r="Z1020" s="19">
        <v>1</v>
      </c>
      <c r="AA1020" s="19" t="s">
        <v>48</v>
      </c>
      <c r="AB1020" s="19">
        <v>1</v>
      </c>
      <c r="AC1020" s="19">
        <v>634841</v>
      </c>
      <c r="AD1020" s="19">
        <v>12</v>
      </c>
      <c r="AE1020" s="19"/>
      <c r="AF1020" s="19"/>
      <c r="AG1020" s="19"/>
      <c r="AH1020" s="19">
        <v>117399</v>
      </c>
      <c r="AI1020" s="19">
        <v>1</v>
      </c>
      <c r="AJ1020" s="19"/>
      <c r="AK1020" s="19"/>
      <c r="AL1020" s="19"/>
      <c r="AM1020" s="19"/>
      <c r="AN1020" s="19"/>
      <c r="AO1020" s="19">
        <v>2.98</v>
      </c>
      <c r="AP1020" s="19" t="s">
        <v>1504</v>
      </c>
      <c r="AQ1020" s="19" t="s">
        <v>1502</v>
      </c>
      <c r="AR1020" s="19" t="s">
        <v>1540</v>
      </c>
      <c r="AS1020" s="19" t="s">
        <v>1562</v>
      </c>
      <c r="AT1020" s="19" t="s">
        <v>1563</v>
      </c>
      <c r="AU1020" s="19" t="s">
        <v>1564</v>
      </c>
      <c r="AV1020" s="19" t="s">
        <v>1565</v>
      </c>
      <c r="AW1020" s="19">
        <v>2008</v>
      </c>
      <c r="AX1020" s="19">
        <v>3</v>
      </c>
      <c r="AY1020" s="19" t="s">
        <v>1566</v>
      </c>
      <c r="AZ1020" s="19" t="s">
        <v>1567</v>
      </c>
      <c r="BA1020" s="19">
        <v>2009</v>
      </c>
      <c r="BB1020" t="str">
        <f>VLOOKUP(AC1020,CTCwiretagcode!A$2:C$708,3,FALSE)</f>
        <v>SAM</v>
      </c>
      <c r="BC1020" t="str">
        <f t="shared" si="31"/>
        <v>Tr</v>
      </c>
      <c r="BD1020">
        <f t="shared" si="32"/>
        <v>3</v>
      </c>
    </row>
    <row r="1021" spans="1:56" x14ac:dyDescent="0.25">
      <c r="A1021" s="19" t="s">
        <v>1501</v>
      </c>
      <c r="B1021" s="19">
        <v>4.0999999999999996</v>
      </c>
      <c r="C1021" s="19">
        <v>20140313</v>
      </c>
      <c r="D1021" s="19" t="s">
        <v>41</v>
      </c>
      <c r="E1021" s="19" t="s">
        <v>41</v>
      </c>
      <c r="F1021" s="19">
        <v>2233845</v>
      </c>
      <c r="G1021" s="19">
        <v>1</v>
      </c>
      <c r="H1021" s="19">
        <v>2011</v>
      </c>
      <c r="I1021" s="19">
        <v>20110916</v>
      </c>
      <c r="J1021" s="19" t="s">
        <v>1501</v>
      </c>
      <c r="K1021" s="19">
        <v>6</v>
      </c>
      <c r="L1021" s="19">
        <v>38</v>
      </c>
      <c r="M1021" s="19">
        <v>23</v>
      </c>
      <c r="N1021" s="19">
        <v>17</v>
      </c>
      <c r="O1021" s="19" t="s">
        <v>1502</v>
      </c>
      <c r="P1021" s="19">
        <v>4</v>
      </c>
      <c r="Q1021" s="19" t="s">
        <v>1503</v>
      </c>
      <c r="R1021" s="19"/>
      <c r="S1021" s="19">
        <v>5000</v>
      </c>
      <c r="T1021" s="19" t="s">
        <v>45</v>
      </c>
      <c r="U1021" s="19"/>
      <c r="V1021" s="19"/>
      <c r="W1021" s="19"/>
      <c r="X1021" s="19">
        <v>850</v>
      </c>
      <c r="Y1021" s="19">
        <v>0</v>
      </c>
      <c r="Z1021" s="19">
        <v>1</v>
      </c>
      <c r="AA1021" s="19" t="s">
        <v>48</v>
      </c>
      <c r="AB1021" s="19">
        <v>1</v>
      </c>
      <c r="AC1021" s="19">
        <v>634841</v>
      </c>
      <c r="AD1021" s="19">
        <v>12</v>
      </c>
      <c r="AE1021" s="19"/>
      <c r="AF1021" s="19"/>
      <c r="AG1021" s="19"/>
      <c r="AH1021" s="19">
        <v>117399</v>
      </c>
      <c r="AI1021" s="19">
        <v>1</v>
      </c>
      <c r="AJ1021" s="19"/>
      <c r="AK1021" s="19"/>
      <c r="AL1021" s="19"/>
      <c r="AM1021" s="19"/>
      <c r="AN1021" s="19"/>
      <c r="AO1021" s="19">
        <v>2.98</v>
      </c>
      <c r="AP1021" s="19" t="s">
        <v>1504</v>
      </c>
      <c r="AQ1021" s="19" t="s">
        <v>1502</v>
      </c>
      <c r="AR1021" s="19" t="s">
        <v>1540</v>
      </c>
      <c r="AS1021" s="19" t="s">
        <v>1562</v>
      </c>
      <c r="AT1021" s="19" t="s">
        <v>1563</v>
      </c>
      <c r="AU1021" s="19" t="s">
        <v>1564</v>
      </c>
      <c r="AV1021" s="19" t="s">
        <v>1565</v>
      </c>
      <c r="AW1021" s="19">
        <v>2008</v>
      </c>
      <c r="AX1021" s="19">
        <v>3</v>
      </c>
      <c r="AY1021" s="19" t="s">
        <v>1566</v>
      </c>
      <c r="AZ1021" s="19" t="s">
        <v>1567</v>
      </c>
      <c r="BA1021" s="19">
        <v>2009</v>
      </c>
      <c r="BB1021" t="str">
        <f>VLOOKUP(AC1021,CTCwiretagcode!A$2:C$708,3,FALSE)</f>
        <v>SAM</v>
      </c>
      <c r="BC1021" t="str">
        <f t="shared" si="31"/>
        <v>Tr</v>
      </c>
      <c r="BD1021">
        <f t="shared" si="32"/>
        <v>3</v>
      </c>
    </row>
    <row r="1022" spans="1:56" x14ac:dyDescent="0.25">
      <c r="A1022" s="19" t="s">
        <v>1501</v>
      </c>
      <c r="B1022" s="19">
        <v>4.0999999999999996</v>
      </c>
      <c r="C1022" s="19">
        <v>20140313</v>
      </c>
      <c r="D1022" s="19" t="s">
        <v>41</v>
      </c>
      <c r="E1022" s="19" t="s">
        <v>41</v>
      </c>
      <c r="F1022" s="19">
        <v>2233847</v>
      </c>
      <c r="G1022" s="19">
        <v>1</v>
      </c>
      <c r="H1022" s="19">
        <v>2011</v>
      </c>
      <c r="I1022" s="19">
        <v>20110916</v>
      </c>
      <c r="J1022" s="19" t="s">
        <v>1501</v>
      </c>
      <c r="K1022" s="19">
        <v>6</v>
      </c>
      <c r="L1022" s="19">
        <v>38</v>
      </c>
      <c r="M1022" s="19">
        <v>23</v>
      </c>
      <c r="N1022" s="19">
        <v>17</v>
      </c>
      <c r="O1022" s="19" t="s">
        <v>1502</v>
      </c>
      <c r="P1022" s="19">
        <v>4</v>
      </c>
      <c r="Q1022" s="19" t="s">
        <v>1503</v>
      </c>
      <c r="R1022" s="19"/>
      <c r="S1022" s="19">
        <v>5000</v>
      </c>
      <c r="T1022" s="19" t="s">
        <v>110</v>
      </c>
      <c r="U1022" s="19"/>
      <c r="V1022" s="19"/>
      <c r="W1022" s="19"/>
      <c r="X1022" s="19">
        <v>780</v>
      </c>
      <c r="Y1022" s="19">
        <v>0</v>
      </c>
      <c r="Z1022" s="19">
        <v>1</v>
      </c>
      <c r="AA1022" s="19" t="s">
        <v>48</v>
      </c>
      <c r="AB1022" s="19">
        <v>1</v>
      </c>
      <c r="AC1022" s="19">
        <v>634841</v>
      </c>
      <c r="AD1022" s="19">
        <v>12</v>
      </c>
      <c r="AE1022" s="19"/>
      <c r="AF1022" s="19"/>
      <c r="AG1022" s="19"/>
      <c r="AH1022" s="19">
        <v>117399</v>
      </c>
      <c r="AI1022" s="19">
        <v>1</v>
      </c>
      <c r="AJ1022" s="19"/>
      <c r="AK1022" s="19"/>
      <c r="AL1022" s="19"/>
      <c r="AM1022" s="19"/>
      <c r="AN1022" s="19"/>
      <c r="AO1022" s="19">
        <v>2.98</v>
      </c>
      <c r="AP1022" s="19" t="s">
        <v>1504</v>
      </c>
      <c r="AQ1022" s="19" t="s">
        <v>1502</v>
      </c>
      <c r="AR1022" s="19" t="s">
        <v>1540</v>
      </c>
      <c r="AS1022" s="19" t="s">
        <v>1562</v>
      </c>
      <c r="AT1022" s="19" t="s">
        <v>1563</v>
      </c>
      <c r="AU1022" s="19" t="s">
        <v>1564</v>
      </c>
      <c r="AV1022" s="19" t="s">
        <v>1565</v>
      </c>
      <c r="AW1022" s="19">
        <v>2008</v>
      </c>
      <c r="AX1022" s="19">
        <v>3</v>
      </c>
      <c r="AY1022" s="19" t="s">
        <v>1566</v>
      </c>
      <c r="AZ1022" s="19" t="s">
        <v>1567</v>
      </c>
      <c r="BA1022" s="19">
        <v>2009</v>
      </c>
      <c r="BB1022" t="str">
        <f>VLOOKUP(AC1022,CTCwiretagcode!A$2:C$708,3,FALSE)</f>
        <v>SAM</v>
      </c>
      <c r="BC1022" t="str">
        <f t="shared" si="31"/>
        <v>Tr</v>
      </c>
      <c r="BD1022">
        <f t="shared" si="32"/>
        <v>3</v>
      </c>
    </row>
    <row r="1023" spans="1:56" x14ac:dyDescent="0.25">
      <c r="A1023" s="19" t="s">
        <v>1501</v>
      </c>
      <c r="B1023" s="19">
        <v>4.0999999999999996</v>
      </c>
      <c r="C1023" s="19">
        <v>20140313</v>
      </c>
      <c r="D1023" s="19" t="s">
        <v>41</v>
      </c>
      <c r="E1023" s="19" t="s">
        <v>41</v>
      </c>
      <c r="F1023" s="19">
        <v>2252920</v>
      </c>
      <c r="G1023" s="19">
        <v>1</v>
      </c>
      <c r="H1023" s="19">
        <v>2011</v>
      </c>
      <c r="I1023" s="19">
        <v>20110822</v>
      </c>
      <c r="J1023" s="19" t="s">
        <v>1501</v>
      </c>
      <c r="K1023" s="19">
        <v>6</v>
      </c>
      <c r="L1023" s="19">
        <v>35</v>
      </c>
      <c r="M1023" s="19">
        <v>23</v>
      </c>
      <c r="N1023" s="19">
        <v>49</v>
      </c>
      <c r="O1023" s="19" t="s">
        <v>1502</v>
      </c>
      <c r="P1023" s="19">
        <v>4</v>
      </c>
      <c r="Q1023" s="19" t="s">
        <v>1518</v>
      </c>
      <c r="R1023" s="19"/>
      <c r="S1023" s="19">
        <v>5000</v>
      </c>
      <c r="T1023" s="19" t="s">
        <v>45</v>
      </c>
      <c r="U1023" s="19"/>
      <c r="V1023" s="19"/>
      <c r="W1023" s="19"/>
      <c r="X1023" s="19">
        <v>710</v>
      </c>
      <c r="Y1023" s="19">
        <v>0</v>
      </c>
      <c r="Z1023" s="19">
        <v>1</v>
      </c>
      <c r="AA1023" s="19" t="s">
        <v>48</v>
      </c>
      <c r="AB1023" s="19">
        <v>1</v>
      </c>
      <c r="AC1023" s="19">
        <v>634841</v>
      </c>
      <c r="AD1023" s="19">
        <v>12</v>
      </c>
      <c r="AE1023" s="19"/>
      <c r="AF1023" s="19"/>
      <c r="AG1023" s="19"/>
      <c r="AH1023" s="19">
        <v>117396</v>
      </c>
      <c r="AI1023" s="19">
        <v>1</v>
      </c>
      <c r="AJ1023" s="19"/>
      <c r="AK1023" s="19"/>
      <c r="AL1023" s="19"/>
      <c r="AM1023" s="19"/>
      <c r="AN1023" s="19"/>
      <c r="AO1023" s="19">
        <v>2.38</v>
      </c>
      <c r="AP1023" s="19" t="s">
        <v>1519</v>
      </c>
      <c r="AQ1023" s="19" t="s">
        <v>1502</v>
      </c>
      <c r="AR1023" s="19" t="s">
        <v>1540</v>
      </c>
      <c r="AS1023" s="19" t="s">
        <v>1562</v>
      </c>
      <c r="AT1023" s="19" t="s">
        <v>1563</v>
      </c>
      <c r="AU1023" s="19" t="s">
        <v>1564</v>
      </c>
      <c r="AV1023" s="19" t="s">
        <v>1565</v>
      </c>
      <c r="AW1023" s="19">
        <v>2008</v>
      </c>
      <c r="AX1023" s="19">
        <v>3</v>
      </c>
      <c r="AY1023" s="19" t="s">
        <v>1566</v>
      </c>
      <c r="AZ1023" s="19" t="s">
        <v>1567</v>
      </c>
      <c r="BA1023" s="19">
        <v>2009</v>
      </c>
      <c r="BB1023" t="str">
        <f>VLOOKUP(AC1023,CTCwiretagcode!A$2:C$708,3,FALSE)</f>
        <v>SAM</v>
      </c>
      <c r="BC1023" t="str">
        <f t="shared" si="31"/>
        <v>mix</v>
      </c>
      <c r="BD1023">
        <f t="shared" si="32"/>
        <v>3</v>
      </c>
    </row>
    <row r="1024" spans="1:56" x14ac:dyDescent="0.25">
      <c r="A1024" s="19" t="s">
        <v>1501</v>
      </c>
      <c r="B1024" s="19">
        <v>4.0999999999999996</v>
      </c>
      <c r="C1024" s="19">
        <v>20140313</v>
      </c>
      <c r="D1024" s="19" t="s">
        <v>41</v>
      </c>
      <c r="E1024" s="19" t="s">
        <v>41</v>
      </c>
      <c r="F1024" s="19">
        <v>2252925</v>
      </c>
      <c r="G1024" s="19">
        <v>1</v>
      </c>
      <c r="H1024" s="19">
        <v>2011</v>
      </c>
      <c r="I1024" s="19">
        <v>20110822</v>
      </c>
      <c r="J1024" s="19" t="s">
        <v>1501</v>
      </c>
      <c r="K1024" s="19">
        <v>6</v>
      </c>
      <c r="L1024" s="19">
        <v>35</v>
      </c>
      <c r="M1024" s="19">
        <v>23</v>
      </c>
      <c r="N1024" s="19">
        <v>49</v>
      </c>
      <c r="O1024" s="19" t="s">
        <v>1502</v>
      </c>
      <c r="P1024" s="19">
        <v>4</v>
      </c>
      <c r="Q1024" s="19" t="s">
        <v>1518</v>
      </c>
      <c r="R1024" s="19"/>
      <c r="S1024" s="19">
        <v>5000</v>
      </c>
      <c r="T1024" s="19" t="s">
        <v>45</v>
      </c>
      <c r="U1024" s="19"/>
      <c r="V1024" s="19"/>
      <c r="W1024" s="19"/>
      <c r="X1024" s="19">
        <v>740</v>
      </c>
      <c r="Y1024" s="19">
        <v>0</v>
      </c>
      <c r="Z1024" s="19">
        <v>1</v>
      </c>
      <c r="AA1024" s="19" t="s">
        <v>48</v>
      </c>
      <c r="AB1024" s="19">
        <v>1</v>
      </c>
      <c r="AC1024" s="19">
        <v>634841</v>
      </c>
      <c r="AD1024" s="19">
        <v>12</v>
      </c>
      <c r="AE1024" s="19"/>
      <c r="AF1024" s="19"/>
      <c r="AG1024" s="19"/>
      <c r="AH1024" s="19">
        <v>117396</v>
      </c>
      <c r="AI1024" s="19">
        <v>1</v>
      </c>
      <c r="AJ1024" s="19"/>
      <c r="AK1024" s="19"/>
      <c r="AL1024" s="19"/>
      <c r="AM1024" s="19"/>
      <c r="AN1024" s="19"/>
      <c r="AO1024" s="19">
        <v>2.38</v>
      </c>
      <c r="AP1024" s="19" t="s">
        <v>1519</v>
      </c>
      <c r="AQ1024" s="19" t="s">
        <v>1502</v>
      </c>
      <c r="AR1024" s="19" t="s">
        <v>1540</v>
      </c>
      <c r="AS1024" s="19" t="s">
        <v>1562</v>
      </c>
      <c r="AT1024" s="19" t="s">
        <v>1563</v>
      </c>
      <c r="AU1024" s="19" t="s">
        <v>1564</v>
      </c>
      <c r="AV1024" s="19" t="s">
        <v>1565</v>
      </c>
      <c r="AW1024" s="19">
        <v>2008</v>
      </c>
      <c r="AX1024" s="19">
        <v>3</v>
      </c>
      <c r="AY1024" s="19" t="s">
        <v>1566</v>
      </c>
      <c r="AZ1024" s="19" t="s">
        <v>1567</v>
      </c>
      <c r="BA1024" s="19">
        <v>2009</v>
      </c>
      <c r="BB1024" t="str">
        <f>VLOOKUP(AC1024,CTCwiretagcode!A$2:C$708,3,FALSE)</f>
        <v>SAM</v>
      </c>
      <c r="BC1024" t="str">
        <f t="shared" si="31"/>
        <v>mix</v>
      </c>
      <c r="BD1024">
        <f t="shared" si="32"/>
        <v>3</v>
      </c>
    </row>
    <row r="1025" spans="1:56" x14ac:dyDescent="0.25">
      <c r="A1025" s="19" t="s">
        <v>1501</v>
      </c>
      <c r="B1025" s="19">
        <v>4.0999999999999996</v>
      </c>
      <c r="C1025" s="19">
        <v>20140313</v>
      </c>
      <c r="D1025" s="19" t="s">
        <v>41</v>
      </c>
      <c r="E1025" s="19" t="s">
        <v>41</v>
      </c>
      <c r="F1025" s="19">
        <v>2233745</v>
      </c>
      <c r="G1025" s="19">
        <v>1</v>
      </c>
      <c r="H1025" s="19">
        <v>2011</v>
      </c>
      <c r="I1025" s="19">
        <v>20110829</v>
      </c>
      <c r="J1025" s="19" t="s">
        <v>1501</v>
      </c>
      <c r="K1025" s="19">
        <v>6</v>
      </c>
      <c r="L1025" s="19">
        <v>36</v>
      </c>
      <c r="M1025" s="19">
        <v>23</v>
      </c>
      <c r="N1025" s="19">
        <v>49</v>
      </c>
      <c r="O1025" s="19" t="s">
        <v>1502</v>
      </c>
      <c r="P1025" s="19">
        <v>4</v>
      </c>
      <c r="Q1025" s="19" t="s">
        <v>1518</v>
      </c>
      <c r="R1025" s="19"/>
      <c r="S1025" s="19">
        <v>5000</v>
      </c>
      <c r="T1025" s="19" t="s">
        <v>45</v>
      </c>
      <c r="U1025" s="19"/>
      <c r="V1025" s="19"/>
      <c r="W1025" s="19"/>
      <c r="X1025" s="19">
        <v>810</v>
      </c>
      <c r="Y1025" s="19">
        <v>0</v>
      </c>
      <c r="Z1025" s="19">
        <v>1</v>
      </c>
      <c r="AA1025" s="19" t="s">
        <v>48</v>
      </c>
      <c r="AB1025" s="19">
        <v>1</v>
      </c>
      <c r="AC1025" s="19">
        <v>634841</v>
      </c>
      <c r="AD1025" s="19">
        <v>12</v>
      </c>
      <c r="AE1025" s="19"/>
      <c r="AF1025" s="19"/>
      <c r="AG1025" s="19"/>
      <c r="AH1025" s="19">
        <v>117397</v>
      </c>
      <c r="AI1025" s="19">
        <v>1</v>
      </c>
      <c r="AJ1025" s="19"/>
      <c r="AK1025" s="19"/>
      <c r="AL1025" s="19"/>
      <c r="AM1025" s="19"/>
      <c r="AN1025" s="19"/>
      <c r="AO1025" s="19">
        <v>2.8</v>
      </c>
      <c r="AP1025" s="19" t="s">
        <v>1519</v>
      </c>
      <c r="AQ1025" s="19" t="s">
        <v>1502</v>
      </c>
      <c r="AR1025" s="19" t="s">
        <v>1540</v>
      </c>
      <c r="AS1025" s="19" t="s">
        <v>1562</v>
      </c>
      <c r="AT1025" s="19" t="s">
        <v>1563</v>
      </c>
      <c r="AU1025" s="19" t="s">
        <v>1564</v>
      </c>
      <c r="AV1025" s="19" t="s">
        <v>1565</v>
      </c>
      <c r="AW1025" s="19">
        <v>2008</v>
      </c>
      <c r="AX1025" s="19">
        <v>3</v>
      </c>
      <c r="AY1025" s="19" t="s">
        <v>1566</v>
      </c>
      <c r="AZ1025" s="19" t="s">
        <v>1567</v>
      </c>
      <c r="BA1025" s="19">
        <v>2009</v>
      </c>
      <c r="BB1025" t="str">
        <f>VLOOKUP(AC1025,CTCwiretagcode!A$2:C$708,3,FALSE)</f>
        <v>SAM</v>
      </c>
      <c r="BC1025" t="str">
        <f t="shared" si="31"/>
        <v>mix</v>
      </c>
      <c r="BD1025">
        <f t="shared" si="32"/>
        <v>3</v>
      </c>
    </row>
    <row r="1026" spans="1:56" x14ac:dyDescent="0.25">
      <c r="A1026" s="19" t="s">
        <v>1501</v>
      </c>
      <c r="B1026" s="19">
        <v>4.0999999999999996</v>
      </c>
      <c r="C1026" s="19">
        <v>20140313</v>
      </c>
      <c r="D1026" s="19" t="s">
        <v>41</v>
      </c>
      <c r="E1026" s="19" t="s">
        <v>41</v>
      </c>
      <c r="F1026" s="19">
        <v>2233749</v>
      </c>
      <c r="G1026" s="19">
        <v>1</v>
      </c>
      <c r="H1026" s="19">
        <v>2011</v>
      </c>
      <c r="I1026" s="19">
        <v>20110829</v>
      </c>
      <c r="J1026" s="19" t="s">
        <v>1501</v>
      </c>
      <c r="K1026" s="19">
        <v>6</v>
      </c>
      <c r="L1026" s="19">
        <v>36</v>
      </c>
      <c r="M1026" s="19">
        <v>23</v>
      </c>
      <c r="N1026" s="19">
        <v>49</v>
      </c>
      <c r="O1026" s="19" t="s">
        <v>1502</v>
      </c>
      <c r="P1026" s="19">
        <v>4</v>
      </c>
      <c r="Q1026" s="19" t="s">
        <v>1518</v>
      </c>
      <c r="R1026" s="19"/>
      <c r="S1026" s="19">
        <v>5000</v>
      </c>
      <c r="T1026" s="19" t="s">
        <v>45</v>
      </c>
      <c r="U1026" s="19"/>
      <c r="V1026" s="19"/>
      <c r="W1026" s="19"/>
      <c r="X1026" s="19">
        <v>720</v>
      </c>
      <c r="Y1026" s="19">
        <v>0</v>
      </c>
      <c r="Z1026" s="19">
        <v>1</v>
      </c>
      <c r="AA1026" s="19" t="s">
        <v>48</v>
      </c>
      <c r="AB1026" s="19">
        <v>1</v>
      </c>
      <c r="AC1026" s="19">
        <v>634841</v>
      </c>
      <c r="AD1026" s="19">
        <v>12</v>
      </c>
      <c r="AE1026" s="19"/>
      <c r="AF1026" s="19"/>
      <c r="AG1026" s="19"/>
      <c r="AH1026" s="19">
        <v>117397</v>
      </c>
      <c r="AI1026" s="19">
        <v>1</v>
      </c>
      <c r="AJ1026" s="19"/>
      <c r="AK1026" s="19"/>
      <c r="AL1026" s="19"/>
      <c r="AM1026" s="19"/>
      <c r="AN1026" s="19"/>
      <c r="AO1026" s="19">
        <v>2.8</v>
      </c>
      <c r="AP1026" s="19" t="s">
        <v>1519</v>
      </c>
      <c r="AQ1026" s="19" t="s">
        <v>1502</v>
      </c>
      <c r="AR1026" s="19" t="s">
        <v>1540</v>
      </c>
      <c r="AS1026" s="19" t="s">
        <v>1562</v>
      </c>
      <c r="AT1026" s="19" t="s">
        <v>1563</v>
      </c>
      <c r="AU1026" s="19" t="s">
        <v>1564</v>
      </c>
      <c r="AV1026" s="19" t="s">
        <v>1565</v>
      </c>
      <c r="AW1026" s="19">
        <v>2008</v>
      </c>
      <c r="AX1026" s="19">
        <v>3</v>
      </c>
      <c r="AY1026" s="19" t="s">
        <v>1566</v>
      </c>
      <c r="AZ1026" s="19" t="s">
        <v>1567</v>
      </c>
      <c r="BA1026" s="19">
        <v>2009</v>
      </c>
      <c r="BB1026" t="str">
        <f>VLOOKUP(AC1026,CTCwiretagcode!A$2:C$708,3,FALSE)</f>
        <v>SAM</v>
      </c>
      <c r="BC1026" t="str">
        <f t="shared" si="31"/>
        <v>mix</v>
      </c>
      <c r="BD1026">
        <f t="shared" si="32"/>
        <v>3</v>
      </c>
    </row>
    <row r="1027" spans="1:56" x14ac:dyDescent="0.25">
      <c r="A1027" s="19" t="s">
        <v>1501</v>
      </c>
      <c r="B1027" s="19">
        <v>4.0999999999999996</v>
      </c>
      <c r="C1027" s="19">
        <v>20140313</v>
      </c>
      <c r="D1027" s="19" t="s">
        <v>41</v>
      </c>
      <c r="E1027" s="19" t="s">
        <v>41</v>
      </c>
      <c r="F1027" s="19">
        <v>2252913</v>
      </c>
      <c r="G1027" s="19">
        <v>1</v>
      </c>
      <c r="H1027" s="19">
        <v>2011</v>
      </c>
      <c r="I1027" s="19">
        <v>20110831</v>
      </c>
      <c r="J1027" s="19" t="s">
        <v>1501</v>
      </c>
      <c r="K1027" s="19">
        <v>6</v>
      </c>
      <c r="L1027" s="19">
        <v>36</v>
      </c>
      <c r="M1027" s="19">
        <v>23</v>
      </c>
      <c r="N1027" s="19">
        <v>17</v>
      </c>
      <c r="O1027" s="19" t="s">
        <v>1502</v>
      </c>
      <c r="P1027" s="19">
        <v>4</v>
      </c>
      <c r="Q1027" s="19" t="s">
        <v>1503</v>
      </c>
      <c r="R1027" s="19"/>
      <c r="S1027" s="19">
        <v>5000</v>
      </c>
      <c r="T1027" s="19" t="s">
        <v>110</v>
      </c>
      <c r="U1027" s="19"/>
      <c r="V1027" s="19"/>
      <c r="W1027" s="19"/>
      <c r="X1027" s="19">
        <v>760</v>
      </c>
      <c r="Y1027" s="19">
        <v>0</v>
      </c>
      <c r="Z1027" s="19">
        <v>1</v>
      </c>
      <c r="AA1027" s="19" t="s">
        <v>48</v>
      </c>
      <c r="AB1027" s="19">
        <v>1</v>
      </c>
      <c r="AC1027" s="19">
        <v>634841</v>
      </c>
      <c r="AD1027" s="19">
        <v>12</v>
      </c>
      <c r="AE1027" s="19"/>
      <c r="AF1027" s="19"/>
      <c r="AG1027" s="19"/>
      <c r="AH1027" s="19">
        <v>117397</v>
      </c>
      <c r="AI1027" s="19">
        <v>1</v>
      </c>
      <c r="AJ1027" s="19"/>
      <c r="AK1027" s="19"/>
      <c r="AL1027" s="19"/>
      <c r="AM1027" s="19"/>
      <c r="AN1027" s="19"/>
      <c r="AO1027" s="19">
        <v>2.8</v>
      </c>
      <c r="AP1027" s="19" t="s">
        <v>1504</v>
      </c>
      <c r="AQ1027" s="19" t="s">
        <v>1502</v>
      </c>
      <c r="AR1027" s="19" t="s">
        <v>1540</v>
      </c>
      <c r="AS1027" s="19" t="s">
        <v>1562</v>
      </c>
      <c r="AT1027" s="19" t="s">
        <v>1563</v>
      </c>
      <c r="AU1027" s="19" t="s">
        <v>1564</v>
      </c>
      <c r="AV1027" s="19" t="s">
        <v>1565</v>
      </c>
      <c r="AW1027" s="19">
        <v>2008</v>
      </c>
      <c r="AX1027" s="19">
        <v>3</v>
      </c>
      <c r="AY1027" s="19" t="s">
        <v>1566</v>
      </c>
      <c r="AZ1027" s="19" t="s">
        <v>1567</v>
      </c>
      <c r="BA1027" s="19">
        <v>2009</v>
      </c>
      <c r="BB1027" t="str">
        <f>VLOOKUP(AC1027,CTCwiretagcode!A$2:C$708,3,FALSE)</f>
        <v>SAM</v>
      </c>
      <c r="BC1027" t="str">
        <f t="shared" ref="BC1027:BC1090" si="33">VLOOKUP(N1027,BF$2:BG$7,2,FALSE)</f>
        <v>Tr</v>
      </c>
      <c r="BD1027">
        <f t="shared" ref="BD1027:BD1090" si="34">IF(MID(I1027,5,2)*1&gt;=10,4,3)</f>
        <v>3</v>
      </c>
    </row>
    <row r="1028" spans="1:56" x14ac:dyDescent="0.25">
      <c r="A1028" s="19" t="s">
        <v>1501</v>
      </c>
      <c r="B1028" s="19">
        <v>4.0999999999999996</v>
      </c>
      <c r="C1028" s="19">
        <v>20140313</v>
      </c>
      <c r="D1028" s="19" t="s">
        <v>41</v>
      </c>
      <c r="E1028" s="19" t="s">
        <v>41</v>
      </c>
      <c r="F1028" s="19">
        <v>2233561</v>
      </c>
      <c r="G1028" s="19">
        <v>1</v>
      </c>
      <c r="H1028" s="19">
        <v>2011</v>
      </c>
      <c r="I1028" s="19">
        <v>20110831</v>
      </c>
      <c r="J1028" s="19" t="s">
        <v>1501</v>
      </c>
      <c r="K1028" s="19">
        <v>6</v>
      </c>
      <c r="L1028" s="19">
        <v>36</v>
      </c>
      <c r="M1028" s="19">
        <v>23</v>
      </c>
      <c r="N1028" s="19">
        <v>14</v>
      </c>
      <c r="O1028" s="19" t="s">
        <v>1502</v>
      </c>
      <c r="P1028" s="19">
        <v>4</v>
      </c>
      <c r="Q1028" s="19" t="s">
        <v>1503</v>
      </c>
      <c r="R1028" s="19"/>
      <c r="S1028" s="19">
        <v>5000</v>
      </c>
      <c r="T1028" s="19" t="s">
        <v>45</v>
      </c>
      <c r="U1028" s="19"/>
      <c r="V1028" s="19"/>
      <c r="W1028" s="19"/>
      <c r="X1028" s="19">
        <v>720</v>
      </c>
      <c r="Y1028" s="19">
        <v>0</v>
      </c>
      <c r="Z1028" s="19">
        <v>1</v>
      </c>
      <c r="AA1028" s="19" t="s">
        <v>48</v>
      </c>
      <c r="AB1028" s="19">
        <v>1</v>
      </c>
      <c r="AC1028" s="19">
        <v>634841</v>
      </c>
      <c r="AD1028" s="19">
        <v>12</v>
      </c>
      <c r="AE1028" s="19"/>
      <c r="AF1028" s="19"/>
      <c r="AG1028" s="19"/>
      <c r="AH1028" s="19">
        <v>117397</v>
      </c>
      <c r="AI1028" s="19">
        <v>1</v>
      </c>
      <c r="AJ1028" s="19"/>
      <c r="AK1028" s="19"/>
      <c r="AL1028" s="19"/>
      <c r="AM1028" s="19"/>
      <c r="AN1028" s="19"/>
      <c r="AO1028" s="19">
        <v>2.8</v>
      </c>
      <c r="AP1028" s="19" t="s">
        <v>1504</v>
      </c>
      <c r="AQ1028" s="19" t="s">
        <v>1502</v>
      </c>
      <c r="AR1028" s="19" t="s">
        <v>1540</v>
      </c>
      <c r="AS1028" s="19" t="s">
        <v>1562</v>
      </c>
      <c r="AT1028" s="19" t="s">
        <v>1563</v>
      </c>
      <c r="AU1028" s="19" t="s">
        <v>1564</v>
      </c>
      <c r="AV1028" s="19" t="s">
        <v>1565</v>
      </c>
      <c r="AW1028" s="19">
        <v>2008</v>
      </c>
      <c r="AX1028" s="19">
        <v>3</v>
      </c>
      <c r="AY1028" s="19" t="s">
        <v>1566</v>
      </c>
      <c r="AZ1028" s="19" t="s">
        <v>1567</v>
      </c>
      <c r="BA1028" s="19">
        <v>2009</v>
      </c>
      <c r="BB1028" t="str">
        <f>VLOOKUP(AC1028,CTCwiretagcode!A$2:C$708,3,FALSE)</f>
        <v>SAM</v>
      </c>
      <c r="BC1028" t="str">
        <f t="shared" si="33"/>
        <v>NT</v>
      </c>
      <c r="BD1028">
        <f t="shared" si="34"/>
        <v>3</v>
      </c>
    </row>
    <row r="1029" spans="1:56" x14ac:dyDescent="0.25">
      <c r="A1029" s="19" t="s">
        <v>1501</v>
      </c>
      <c r="B1029" s="19">
        <v>4.0999999999999996</v>
      </c>
      <c r="C1029" s="19">
        <v>20140313</v>
      </c>
      <c r="D1029" s="19" t="s">
        <v>41</v>
      </c>
      <c r="E1029" s="19" t="s">
        <v>41</v>
      </c>
      <c r="F1029" s="19">
        <v>2233572</v>
      </c>
      <c r="G1029" s="19">
        <v>1</v>
      </c>
      <c r="H1029" s="19">
        <v>2011</v>
      </c>
      <c r="I1029" s="19">
        <v>20110831</v>
      </c>
      <c r="J1029" s="19" t="s">
        <v>1501</v>
      </c>
      <c r="K1029" s="19">
        <v>6</v>
      </c>
      <c r="L1029" s="19">
        <v>36</v>
      </c>
      <c r="M1029" s="19">
        <v>23</v>
      </c>
      <c r="N1029" s="19">
        <v>14</v>
      </c>
      <c r="O1029" s="19" t="s">
        <v>1502</v>
      </c>
      <c r="P1029" s="19">
        <v>4</v>
      </c>
      <c r="Q1029" s="19" t="s">
        <v>1503</v>
      </c>
      <c r="R1029" s="19"/>
      <c r="S1029" s="19">
        <v>5000</v>
      </c>
      <c r="T1029" s="19" t="s">
        <v>110</v>
      </c>
      <c r="U1029" s="19"/>
      <c r="V1029" s="19"/>
      <c r="W1029" s="19"/>
      <c r="X1029" s="19">
        <v>740</v>
      </c>
      <c r="Y1029" s="19">
        <v>0</v>
      </c>
      <c r="Z1029" s="19">
        <v>1</v>
      </c>
      <c r="AA1029" s="19" t="s">
        <v>48</v>
      </c>
      <c r="AB1029" s="19">
        <v>1</v>
      </c>
      <c r="AC1029" s="19">
        <v>634841</v>
      </c>
      <c r="AD1029" s="19">
        <v>12</v>
      </c>
      <c r="AE1029" s="19"/>
      <c r="AF1029" s="19"/>
      <c r="AG1029" s="19"/>
      <c r="AH1029" s="19">
        <v>117397</v>
      </c>
      <c r="AI1029" s="19">
        <v>1</v>
      </c>
      <c r="AJ1029" s="19"/>
      <c r="AK1029" s="19"/>
      <c r="AL1029" s="19"/>
      <c r="AM1029" s="19"/>
      <c r="AN1029" s="19"/>
      <c r="AO1029" s="19">
        <v>2.8</v>
      </c>
      <c r="AP1029" s="19" t="s">
        <v>1504</v>
      </c>
      <c r="AQ1029" s="19" t="s">
        <v>1502</v>
      </c>
      <c r="AR1029" s="19" t="s">
        <v>1540</v>
      </c>
      <c r="AS1029" s="19" t="s">
        <v>1562</v>
      </c>
      <c r="AT1029" s="19" t="s">
        <v>1563</v>
      </c>
      <c r="AU1029" s="19" t="s">
        <v>1564</v>
      </c>
      <c r="AV1029" s="19" t="s">
        <v>1565</v>
      </c>
      <c r="AW1029" s="19">
        <v>2008</v>
      </c>
      <c r="AX1029" s="19">
        <v>3</v>
      </c>
      <c r="AY1029" s="19" t="s">
        <v>1566</v>
      </c>
      <c r="AZ1029" s="19" t="s">
        <v>1567</v>
      </c>
      <c r="BA1029" s="19">
        <v>2009</v>
      </c>
      <c r="BB1029" t="str">
        <f>VLOOKUP(AC1029,CTCwiretagcode!A$2:C$708,3,FALSE)</f>
        <v>SAM</v>
      </c>
      <c r="BC1029" t="str">
        <f t="shared" si="33"/>
        <v>NT</v>
      </c>
      <c r="BD1029">
        <f t="shared" si="34"/>
        <v>3</v>
      </c>
    </row>
    <row r="1030" spans="1:56" x14ac:dyDescent="0.25">
      <c r="A1030" s="19" t="s">
        <v>1501</v>
      </c>
      <c r="B1030" s="19">
        <v>4.0999999999999996</v>
      </c>
      <c r="C1030" s="19">
        <v>20140313</v>
      </c>
      <c r="D1030" s="19" t="s">
        <v>41</v>
      </c>
      <c r="E1030" s="19" t="s">
        <v>41</v>
      </c>
      <c r="F1030" s="19">
        <v>2233573</v>
      </c>
      <c r="G1030" s="19">
        <v>1</v>
      </c>
      <c r="H1030" s="19">
        <v>2011</v>
      </c>
      <c r="I1030" s="19">
        <v>20110831</v>
      </c>
      <c r="J1030" s="19" t="s">
        <v>1501</v>
      </c>
      <c r="K1030" s="19">
        <v>6</v>
      </c>
      <c r="L1030" s="19">
        <v>36</v>
      </c>
      <c r="M1030" s="19">
        <v>23</v>
      </c>
      <c r="N1030" s="19">
        <v>14</v>
      </c>
      <c r="O1030" s="19" t="s">
        <v>1502</v>
      </c>
      <c r="P1030" s="19">
        <v>4</v>
      </c>
      <c r="Q1030" s="19" t="s">
        <v>1503</v>
      </c>
      <c r="R1030" s="19"/>
      <c r="S1030" s="19">
        <v>5000</v>
      </c>
      <c r="T1030" s="19" t="s">
        <v>45</v>
      </c>
      <c r="U1030" s="19"/>
      <c r="V1030" s="19"/>
      <c r="W1030" s="19"/>
      <c r="X1030" s="19">
        <v>690</v>
      </c>
      <c r="Y1030" s="19">
        <v>0</v>
      </c>
      <c r="Z1030" s="19">
        <v>1</v>
      </c>
      <c r="AA1030" s="19" t="s">
        <v>48</v>
      </c>
      <c r="AB1030" s="19">
        <v>1</v>
      </c>
      <c r="AC1030" s="19">
        <v>634841</v>
      </c>
      <c r="AD1030" s="19">
        <v>12</v>
      </c>
      <c r="AE1030" s="19"/>
      <c r="AF1030" s="19"/>
      <c r="AG1030" s="19"/>
      <c r="AH1030" s="19">
        <v>117397</v>
      </c>
      <c r="AI1030" s="19">
        <v>1</v>
      </c>
      <c r="AJ1030" s="19"/>
      <c r="AK1030" s="19"/>
      <c r="AL1030" s="19"/>
      <c r="AM1030" s="19"/>
      <c r="AN1030" s="19"/>
      <c r="AO1030" s="19">
        <v>2.8</v>
      </c>
      <c r="AP1030" s="19" t="s">
        <v>1504</v>
      </c>
      <c r="AQ1030" s="19" t="s">
        <v>1502</v>
      </c>
      <c r="AR1030" s="19" t="s">
        <v>1540</v>
      </c>
      <c r="AS1030" s="19" t="s">
        <v>1562</v>
      </c>
      <c r="AT1030" s="19" t="s">
        <v>1563</v>
      </c>
      <c r="AU1030" s="19" t="s">
        <v>1564</v>
      </c>
      <c r="AV1030" s="19" t="s">
        <v>1565</v>
      </c>
      <c r="AW1030" s="19">
        <v>2008</v>
      </c>
      <c r="AX1030" s="19">
        <v>3</v>
      </c>
      <c r="AY1030" s="19" t="s">
        <v>1566</v>
      </c>
      <c r="AZ1030" s="19" t="s">
        <v>1567</v>
      </c>
      <c r="BA1030" s="19">
        <v>2009</v>
      </c>
      <c r="BB1030" t="str">
        <f>VLOOKUP(AC1030,CTCwiretagcode!A$2:C$708,3,FALSE)</f>
        <v>SAM</v>
      </c>
      <c r="BC1030" t="str">
        <f t="shared" si="33"/>
        <v>NT</v>
      </c>
      <c r="BD1030">
        <f t="shared" si="34"/>
        <v>3</v>
      </c>
    </row>
    <row r="1031" spans="1:56" x14ac:dyDescent="0.25">
      <c r="A1031" s="19" t="s">
        <v>1501</v>
      </c>
      <c r="B1031" s="19">
        <v>4.0999999999999996</v>
      </c>
      <c r="C1031" s="19">
        <v>20140313</v>
      </c>
      <c r="D1031" s="19" t="s">
        <v>41</v>
      </c>
      <c r="E1031" s="19" t="s">
        <v>41</v>
      </c>
      <c r="F1031" s="19">
        <v>2233576</v>
      </c>
      <c r="G1031" s="19">
        <v>1</v>
      </c>
      <c r="H1031" s="19">
        <v>2011</v>
      </c>
      <c r="I1031" s="19">
        <v>20110831</v>
      </c>
      <c r="J1031" s="19" t="s">
        <v>1501</v>
      </c>
      <c r="K1031" s="19">
        <v>6</v>
      </c>
      <c r="L1031" s="19">
        <v>36</v>
      </c>
      <c r="M1031" s="19">
        <v>23</v>
      </c>
      <c r="N1031" s="19">
        <v>14</v>
      </c>
      <c r="O1031" s="19" t="s">
        <v>1502</v>
      </c>
      <c r="P1031" s="19">
        <v>4</v>
      </c>
      <c r="Q1031" s="19" t="s">
        <v>1503</v>
      </c>
      <c r="R1031" s="19"/>
      <c r="S1031" s="19">
        <v>5000</v>
      </c>
      <c r="T1031" s="19" t="s">
        <v>110</v>
      </c>
      <c r="U1031" s="19"/>
      <c r="V1031" s="19"/>
      <c r="W1031" s="19"/>
      <c r="X1031" s="19">
        <v>640</v>
      </c>
      <c r="Y1031" s="19">
        <v>0</v>
      </c>
      <c r="Z1031" s="19">
        <v>1</v>
      </c>
      <c r="AA1031" s="19" t="s">
        <v>48</v>
      </c>
      <c r="AB1031" s="19">
        <v>1</v>
      </c>
      <c r="AC1031" s="19">
        <v>634841</v>
      </c>
      <c r="AD1031" s="19">
        <v>12</v>
      </c>
      <c r="AE1031" s="19"/>
      <c r="AF1031" s="19"/>
      <c r="AG1031" s="19"/>
      <c r="AH1031" s="19">
        <v>117397</v>
      </c>
      <c r="AI1031" s="19">
        <v>1</v>
      </c>
      <c r="AJ1031" s="19"/>
      <c r="AK1031" s="19"/>
      <c r="AL1031" s="19"/>
      <c r="AM1031" s="19"/>
      <c r="AN1031" s="19"/>
      <c r="AO1031" s="19">
        <v>2.8</v>
      </c>
      <c r="AP1031" s="19" t="s">
        <v>1504</v>
      </c>
      <c r="AQ1031" s="19" t="s">
        <v>1502</v>
      </c>
      <c r="AR1031" s="19" t="s">
        <v>1540</v>
      </c>
      <c r="AS1031" s="19" t="s">
        <v>1562</v>
      </c>
      <c r="AT1031" s="19" t="s">
        <v>1563</v>
      </c>
      <c r="AU1031" s="19" t="s">
        <v>1564</v>
      </c>
      <c r="AV1031" s="19" t="s">
        <v>1565</v>
      </c>
      <c r="AW1031" s="19">
        <v>2008</v>
      </c>
      <c r="AX1031" s="19">
        <v>3</v>
      </c>
      <c r="AY1031" s="19" t="s">
        <v>1566</v>
      </c>
      <c r="AZ1031" s="19" t="s">
        <v>1567</v>
      </c>
      <c r="BA1031" s="19">
        <v>2009</v>
      </c>
      <c r="BB1031" t="str">
        <f>VLOOKUP(AC1031,CTCwiretagcode!A$2:C$708,3,FALSE)</f>
        <v>SAM</v>
      </c>
      <c r="BC1031" t="str">
        <f t="shared" si="33"/>
        <v>NT</v>
      </c>
      <c r="BD1031">
        <f t="shared" si="34"/>
        <v>3</v>
      </c>
    </row>
    <row r="1032" spans="1:56" x14ac:dyDescent="0.25">
      <c r="A1032" s="19" t="s">
        <v>1501</v>
      </c>
      <c r="B1032" s="19">
        <v>4.0999999999999996</v>
      </c>
      <c r="C1032" s="19">
        <v>20140313</v>
      </c>
      <c r="D1032" s="19" t="s">
        <v>41</v>
      </c>
      <c r="E1032" s="19" t="s">
        <v>41</v>
      </c>
      <c r="F1032" s="19">
        <v>2234014</v>
      </c>
      <c r="G1032" s="19">
        <v>1</v>
      </c>
      <c r="H1032" s="19">
        <v>2011</v>
      </c>
      <c r="I1032" s="19">
        <v>20110912</v>
      </c>
      <c r="J1032" s="19" t="s">
        <v>1501</v>
      </c>
      <c r="K1032" s="19">
        <v>6</v>
      </c>
      <c r="L1032" s="19">
        <v>38</v>
      </c>
      <c r="M1032" s="19">
        <v>23</v>
      </c>
      <c r="N1032" s="19">
        <v>17</v>
      </c>
      <c r="O1032" s="19" t="s">
        <v>1502</v>
      </c>
      <c r="P1032" s="19">
        <v>4</v>
      </c>
      <c r="Q1032" s="19" t="s">
        <v>1503</v>
      </c>
      <c r="R1032" s="19"/>
      <c r="S1032" s="19">
        <v>5000</v>
      </c>
      <c r="T1032" s="19" t="s">
        <v>45</v>
      </c>
      <c r="U1032" s="19"/>
      <c r="V1032" s="19"/>
      <c r="W1032" s="19"/>
      <c r="X1032" s="19">
        <v>700</v>
      </c>
      <c r="Y1032" s="19">
        <v>0</v>
      </c>
      <c r="Z1032" s="19">
        <v>1</v>
      </c>
      <c r="AA1032" s="19" t="s">
        <v>48</v>
      </c>
      <c r="AB1032" s="19">
        <v>1</v>
      </c>
      <c r="AC1032" s="19">
        <v>634841</v>
      </c>
      <c r="AD1032" s="19">
        <v>12</v>
      </c>
      <c r="AE1032" s="19"/>
      <c r="AF1032" s="19"/>
      <c r="AG1032" s="19"/>
      <c r="AH1032" s="19">
        <v>117399</v>
      </c>
      <c r="AI1032" s="19">
        <v>1</v>
      </c>
      <c r="AJ1032" s="19"/>
      <c r="AK1032" s="19"/>
      <c r="AL1032" s="19"/>
      <c r="AM1032" s="19"/>
      <c r="AN1032" s="19"/>
      <c r="AO1032" s="19">
        <v>2.98</v>
      </c>
      <c r="AP1032" s="19" t="s">
        <v>1504</v>
      </c>
      <c r="AQ1032" s="19" t="s">
        <v>1502</v>
      </c>
      <c r="AR1032" s="19" t="s">
        <v>1540</v>
      </c>
      <c r="AS1032" s="19" t="s">
        <v>1562</v>
      </c>
      <c r="AT1032" s="19" t="s">
        <v>1563</v>
      </c>
      <c r="AU1032" s="19" t="s">
        <v>1564</v>
      </c>
      <c r="AV1032" s="19" t="s">
        <v>1565</v>
      </c>
      <c r="AW1032" s="19">
        <v>2008</v>
      </c>
      <c r="AX1032" s="19">
        <v>3</v>
      </c>
      <c r="AY1032" s="19" t="s">
        <v>1566</v>
      </c>
      <c r="AZ1032" s="19" t="s">
        <v>1567</v>
      </c>
      <c r="BA1032" s="19">
        <v>2009</v>
      </c>
      <c r="BB1032" t="str">
        <f>VLOOKUP(AC1032,CTCwiretagcode!A$2:C$708,3,FALSE)</f>
        <v>SAM</v>
      </c>
      <c r="BC1032" t="str">
        <f t="shared" si="33"/>
        <v>Tr</v>
      </c>
      <c r="BD1032">
        <f t="shared" si="34"/>
        <v>3</v>
      </c>
    </row>
    <row r="1033" spans="1:56" x14ac:dyDescent="0.25">
      <c r="A1033" s="19" t="s">
        <v>1501</v>
      </c>
      <c r="B1033" s="19">
        <v>4.0999999999999996</v>
      </c>
      <c r="C1033" s="19">
        <v>20140313</v>
      </c>
      <c r="D1033" s="19" t="s">
        <v>41</v>
      </c>
      <c r="E1033" s="19" t="s">
        <v>41</v>
      </c>
      <c r="F1033" s="19">
        <v>2234017</v>
      </c>
      <c r="G1033" s="19">
        <v>1</v>
      </c>
      <c r="H1033" s="19">
        <v>2011</v>
      </c>
      <c r="I1033" s="19">
        <v>20110912</v>
      </c>
      <c r="J1033" s="19" t="s">
        <v>1501</v>
      </c>
      <c r="K1033" s="19">
        <v>6</v>
      </c>
      <c r="L1033" s="19">
        <v>38</v>
      </c>
      <c r="M1033" s="19">
        <v>23</v>
      </c>
      <c r="N1033" s="19">
        <v>17</v>
      </c>
      <c r="O1033" s="19" t="s">
        <v>1502</v>
      </c>
      <c r="P1033" s="19">
        <v>4</v>
      </c>
      <c r="Q1033" s="19" t="s">
        <v>1503</v>
      </c>
      <c r="R1033" s="19"/>
      <c r="S1033" s="19">
        <v>5000</v>
      </c>
      <c r="T1033" s="19" t="s">
        <v>110</v>
      </c>
      <c r="U1033" s="19"/>
      <c r="V1033" s="19"/>
      <c r="W1033" s="19"/>
      <c r="X1033" s="19">
        <v>770</v>
      </c>
      <c r="Y1033" s="19">
        <v>0</v>
      </c>
      <c r="Z1033" s="19">
        <v>1</v>
      </c>
      <c r="AA1033" s="19" t="s">
        <v>48</v>
      </c>
      <c r="AB1033" s="19">
        <v>1</v>
      </c>
      <c r="AC1033" s="19">
        <v>634841</v>
      </c>
      <c r="AD1033" s="19">
        <v>12</v>
      </c>
      <c r="AE1033" s="19"/>
      <c r="AF1033" s="19"/>
      <c r="AG1033" s="19"/>
      <c r="AH1033" s="19">
        <v>117399</v>
      </c>
      <c r="AI1033" s="19">
        <v>1</v>
      </c>
      <c r="AJ1033" s="19"/>
      <c r="AK1033" s="19"/>
      <c r="AL1033" s="19"/>
      <c r="AM1033" s="19"/>
      <c r="AN1033" s="19"/>
      <c r="AO1033" s="19">
        <v>2.98</v>
      </c>
      <c r="AP1033" s="19" t="s">
        <v>1504</v>
      </c>
      <c r="AQ1033" s="19" t="s">
        <v>1502</v>
      </c>
      <c r="AR1033" s="19" t="s">
        <v>1540</v>
      </c>
      <c r="AS1033" s="19" t="s">
        <v>1562</v>
      </c>
      <c r="AT1033" s="19" t="s">
        <v>1563</v>
      </c>
      <c r="AU1033" s="19" t="s">
        <v>1564</v>
      </c>
      <c r="AV1033" s="19" t="s">
        <v>1565</v>
      </c>
      <c r="AW1033" s="19">
        <v>2008</v>
      </c>
      <c r="AX1033" s="19">
        <v>3</v>
      </c>
      <c r="AY1033" s="19" t="s">
        <v>1566</v>
      </c>
      <c r="AZ1033" s="19" t="s">
        <v>1567</v>
      </c>
      <c r="BA1033" s="19">
        <v>2009</v>
      </c>
      <c r="BB1033" t="str">
        <f>VLOOKUP(AC1033,CTCwiretagcode!A$2:C$708,3,FALSE)</f>
        <v>SAM</v>
      </c>
      <c r="BC1033" t="str">
        <f t="shared" si="33"/>
        <v>Tr</v>
      </c>
      <c r="BD1033">
        <f t="shared" si="34"/>
        <v>3</v>
      </c>
    </row>
    <row r="1034" spans="1:56" x14ac:dyDescent="0.25">
      <c r="A1034" s="19" t="s">
        <v>1501</v>
      </c>
      <c r="B1034" s="19">
        <v>4.0999999999999996</v>
      </c>
      <c r="C1034" s="19">
        <v>20140313</v>
      </c>
      <c r="D1034" s="19" t="s">
        <v>41</v>
      </c>
      <c r="E1034" s="19" t="s">
        <v>41</v>
      </c>
      <c r="F1034" s="19">
        <v>2234021</v>
      </c>
      <c r="G1034" s="19">
        <v>1</v>
      </c>
      <c r="H1034" s="19">
        <v>2011</v>
      </c>
      <c r="I1034" s="19">
        <v>20110912</v>
      </c>
      <c r="J1034" s="19" t="s">
        <v>1501</v>
      </c>
      <c r="K1034" s="19">
        <v>6</v>
      </c>
      <c r="L1034" s="19">
        <v>38</v>
      </c>
      <c r="M1034" s="19">
        <v>23</v>
      </c>
      <c r="N1034" s="19">
        <v>17</v>
      </c>
      <c r="O1034" s="19" t="s">
        <v>1502</v>
      </c>
      <c r="P1034" s="19">
        <v>4</v>
      </c>
      <c r="Q1034" s="19" t="s">
        <v>1503</v>
      </c>
      <c r="R1034" s="19"/>
      <c r="S1034" s="19">
        <v>5000</v>
      </c>
      <c r="T1034" s="19" t="s">
        <v>45</v>
      </c>
      <c r="U1034" s="19"/>
      <c r="V1034" s="19"/>
      <c r="W1034" s="19"/>
      <c r="X1034" s="19">
        <v>760</v>
      </c>
      <c r="Y1034" s="19">
        <v>0</v>
      </c>
      <c r="Z1034" s="19">
        <v>1</v>
      </c>
      <c r="AA1034" s="19" t="s">
        <v>48</v>
      </c>
      <c r="AB1034" s="19">
        <v>1</v>
      </c>
      <c r="AC1034" s="19">
        <v>634841</v>
      </c>
      <c r="AD1034" s="19">
        <v>12</v>
      </c>
      <c r="AE1034" s="19"/>
      <c r="AF1034" s="19"/>
      <c r="AG1034" s="19"/>
      <c r="AH1034" s="19">
        <v>117399</v>
      </c>
      <c r="AI1034" s="19">
        <v>1</v>
      </c>
      <c r="AJ1034" s="19"/>
      <c r="AK1034" s="19"/>
      <c r="AL1034" s="19"/>
      <c r="AM1034" s="19"/>
      <c r="AN1034" s="19"/>
      <c r="AO1034" s="19">
        <v>2.98</v>
      </c>
      <c r="AP1034" s="19" t="s">
        <v>1504</v>
      </c>
      <c r="AQ1034" s="19" t="s">
        <v>1502</v>
      </c>
      <c r="AR1034" s="19" t="s">
        <v>1540</v>
      </c>
      <c r="AS1034" s="19" t="s">
        <v>1562</v>
      </c>
      <c r="AT1034" s="19" t="s">
        <v>1563</v>
      </c>
      <c r="AU1034" s="19" t="s">
        <v>1564</v>
      </c>
      <c r="AV1034" s="19" t="s">
        <v>1565</v>
      </c>
      <c r="AW1034" s="19">
        <v>2008</v>
      </c>
      <c r="AX1034" s="19">
        <v>3</v>
      </c>
      <c r="AY1034" s="19" t="s">
        <v>1566</v>
      </c>
      <c r="AZ1034" s="19" t="s">
        <v>1567</v>
      </c>
      <c r="BA1034" s="19">
        <v>2009</v>
      </c>
      <c r="BB1034" t="str">
        <f>VLOOKUP(AC1034,CTCwiretagcode!A$2:C$708,3,FALSE)</f>
        <v>SAM</v>
      </c>
      <c r="BC1034" t="str">
        <f t="shared" si="33"/>
        <v>Tr</v>
      </c>
      <c r="BD1034">
        <f t="shared" si="34"/>
        <v>3</v>
      </c>
    </row>
    <row r="1035" spans="1:56" x14ac:dyDescent="0.25">
      <c r="A1035" s="19" t="s">
        <v>1501</v>
      </c>
      <c r="B1035" s="19">
        <v>4.0999999999999996</v>
      </c>
      <c r="C1035" s="19">
        <v>20140313</v>
      </c>
      <c r="D1035" s="19" t="s">
        <v>41</v>
      </c>
      <c r="E1035" s="19" t="s">
        <v>41</v>
      </c>
      <c r="F1035" s="19">
        <v>2252866</v>
      </c>
      <c r="G1035" s="19">
        <v>1</v>
      </c>
      <c r="H1035" s="19">
        <v>2011</v>
      </c>
      <c r="I1035" s="19">
        <v>20110912</v>
      </c>
      <c r="J1035" s="19" t="s">
        <v>1501</v>
      </c>
      <c r="K1035" s="19">
        <v>6</v>
      </c>
      <c r="L1035" s="19">
        <v>38</v>
      </c>
      <c r="M1035" s="19">
        <v>23</v>
      </c>
      <c r="N1035" s="19">
        <v>14</v>
      </c>
      <c r="O1035" s="19" t="s">
        <v>1502</v>
      </c>
      <c r="P1035" s="19">
        <v>4</v>
      </c>
      <c r="Q1035" s="19" t="s">
        <v>1503</v>
      </c>
      <c r="R1035" s="19"/>
      <c r="S1035" s="19">
        <v>5000</v>
      </c>
      <c r="T1035" s="19" t="s">
        <v>110</v>
      </c>
      <c r="U1035" s="19"/>
      <c r="V1035" s="19"/>
      <c r="W1035" s="19"/>
      <c r="X1035" s="19">
        <v>840</v>
      </c>
      <c r="Y1035" s="19">
        <v>0</v>
      </c>
      <c r="Z1035" s="19">
        <v>1</v>
      </c>
      <c r="AA1035" s="19" t="s">
        <v>48</v>
      </c>
      <c r="AB1035" s="19">
        <v>1</v>
      </c>
      <c r="AC1035" s="19">
        <v>634841</v>
      </c>
      <c r="AD1035" s="19">
        <v>12</v>
      </c>
      <c r="AE1035" s="19"/>
      <c r="AF1035" s="19"/>
      <c r="AG1035" s="19"/>
      <c r="AH1035" s="19">
        <v>117399</v>
      </c>
      <c r="AI1035" s="19">
        <v>1</v>
      </c>
      <c r="AJ1035" s="19"/>
      <c r="AK1035" s="19"/>
      <c r="AL1035" s="19"/>
      <c r="AM1035" s="19"/>
      <c r="AN1035" s="19"/>
      <c r="AO1035" s="19">
        <v>2.98</v>
      </c>
      <c r="AP1035" s="19" t="s">
        <v>1504</v>
      </c>
      <c r="AQ1035" s="19" t="s">
        <v>1502</v>
      </c>
      <c r="AR1035" s="19" t="s">
        <v>1540</v>
      </c>
      <c r="AS1035" s="19" t="s">
        <v>1562</v>
      </c>
      <c r="AT1035" s="19" t="s">
        <v>1563</v>
      </c>
      <c r="AU1035" s="19" t="s">
        <v>1564</v>
      </c>
      <c r="AV1035" s="19" t="s">
        <v>1565</v>
      </c>
      <c r="AW1035" s="19">
        <v>2008</v>
      </c>
      <c r="AX1035" s="19">
        <v>3</v>
      </c>
      <c r="AY1035" s="19" t="s">
        <v>1566</v>
      </c>
      <c r="AZ1035" s="19" t="s">
        <v>1567</v>
      </c>
      <c r="BA1035" s="19">
        <v>2009</v>
      </c>
      <c r="BB1035" t="str">
        <f>VLOOKUP(AC1035,CTCwiretagcode!A$2:C$708,3,FALSE)</f>
        <v>SAM</v>
      </c>
      <c r="BC1035" t="str">
        <f t="shared" si="33"/>
        <v>NT</v>
      </c>
      <c r="BD1035">
        <f t="shared" si="34"/>
        <v>3</v>
      </c>
    </row>
    <row r="1036" spans="1:56" x14ac:dyDescent="0.25">
      <c r="A1036" s="19" t="s">
        <v>1501</v>
      </c>
      <c r="B1036" s="19">
        <v>4.0999999999999996</v>
      </c>
      <c r="C1036" s="19">
        <v>20140313</v>
      </c>
      <c r="D1036" s="19" t="s">
        <v>41</v>
      </c>
      <c r="E1036" s="19" t="s">
        <v>41</v>
      </c>
      <c r="F1036" s="19">
        <v>2233833</v>
      </c>
      <c r="G1036" s="19">
        <v>1</v>
      </c>
      <c r="H1036" s="19">
        <v>2011</v>
      </c>
      <c r="I1036" s="19">
        <v>20110915</v>
      </c>
      <c r="J1036" s="19" t="s">
        <v>1501</v>
      </c>
      <c r="K1036" s="19">
        <v>6</v>
      </c>
      <c r="L1036" s="19">
        <v>38</v>
      </c>
      <c r="M1036" s="19">
        <v>23</v>
      </c>
      <c r="N1036" s="19">
        <v>17</v>
      </c>
      <c r="O1036" s="19" t="s">
        <v>1502</v>
      </c>
      <c r="P1036" s="19">
        <v>4</v>
      </c>
      <c r="Q1036" s="19" t="s">
        <v>1503</v>
      </c>
      <c r="R1036" s="19"/>
      <c r="S1036" s="19">
        <v>5000</v>
      </c>
      <c r="T1036" s="19" t="s">
        <v>110</v>
      </c>
      <c r="U1036" s="19"/>
      <c r="V1036" s="19"/>
      <c r="W1036" s="19"/>
      <c r="X1036" s="19">
        <v>760</v>
      </c>
      <c r="Y1036" s="19">
        <v>0</v>
      </c>
      <c r="Z1036" s="19">
        <v>1</v>
      </c>
      <c r="AA1036" s="19" t="s">
        <v>48</v>
      </c>
      <c r="AB1036" s="19">
        <v>1</v>
      </c>
      <c r="AC1036" s="19">
        <v>634841</v>
      </c>
      <c r="AD1036" s="19">
        <v>12</v>
      </c>
      <c r="AE1036" s="19"/>
      <c r="AF1036" s="19"/>
      <c r="AG1036" s="19"/>
      <c r="AH1036" s="19">
        <v>117399</v>
      </c>
      <c r="AI1036" s="19">
        <v>1</v>
      </c>
      <c r="AJ1036" s="19"/>
      <c r="AK1036" s="19"/>
      <c r="AL1036" s="19"/>
      <c r="AM1036" s="19"/>
      <c r="AN1036" s="19"/>
      <c r="AO1036" s="19">
        <v>2.98</v>
      </c>
      <c r="AP1036" s="19" t="s">
        <v>1504</v>
      </c>
      <c r="AQ1036" s="19" t="s">
        <v>1502</v>
      </c>
      <c r="AR1036" s="19" t="s">
        <v>1540</v>
      </c>
      <c r="AS1036" s="19" t="s">
        <v>1562</v>
      </c>
      <c r="AT1036" s="19" t="s">
        <v>1563</v>
      </c>
      <c r="AU1036" s="19" t="s">
        <v>1564</v>
      </c>
      <c r="AV1036" s="19" t="s">
        <v>1565</v>
      </c>
      <c r="AW1036" s="19">
        <v>2008</v>
      </c>
      <c r="AX1036" s="19">
        <v>3</v>
      </c>
      <c r="AY1036" s="19" t="s">
        <v>1566</v>
      </c>
      <c r="AZ1036" s="19" t="s">
        <v>1567</v>
      </c>
      <c r="BA1036" s="19">
        <v>2009</v>
      </c>
      <c r="BB1036" t="str">
        <f>VLOOKUP(AC1036,CTCwiretagcode!A$2:C$708,3,FALSE)</f>
        <v>SAM</v>
      </c>
      <c r="BC1036" t="str">
        <f t="shared" si="33"/>
        <v>Tr</v>
      </c>
      <c r="BD1036">
        <f t="shared" si="34"/>
        <v>3</v>
      </c>
    </row>
    <row r="1037" spans="1:56" x14ac:dyDescent="0.25">
      <c r="A1037" s="19" t="s">
        <v>1501</v>
      </c>
      <c r="B1037" s="19">
        <v>4.0999999999999996</v>
      </c>
      <c r="C1037" s="19">
        <v>20140313</v>
      </c>
      <c r="D1037" s="19" t="s">
        <v>41</v>
      </c>
      <c r="E1037" s="19" t="s">
        <v>41</v>
      </c>
      <c r="F1037" s="19">
        <v>2232826</v>
      </c>
      <c r="G1037" s="19">
        <v>1</v>
      </c>
      <c r="H1037" s="19">
        <v>2011</v>
      </c>
      <c r="I1037" s="19">
        <v>20110901</v>
      </c>
      <c r="J1037" s="19" t="s">
        <v>1501</v>
      </c>
      <c r="K1037" s="19">
        <v>6</v>
      </c>
      <c r="L1037" s="19">
        <v>36</v>
      </c>
      <c r="M1037" s="19">
        <v>23</v>
      </c>
      <c r="N1037" s="19">
        <v>14</v>
      </c>
      <c r="O1037" s="19" t="s">
        <v>1502</v>
      </c>
      <c r="P1037" s="19">
        <v>4</v>
      </c>
      <c r="Q1037" s="19" t="s">
        <v>1503</v>
      </c>
      <c r="R1037" s="19"/>
      <c r="S1037" s="19">
        <v>5000</v>
      </c>
      <c r="T1037" s="19" t="s">
        <v>45</v>
      </c>
      <c r="U1037" s="19"/>
      <c r="V1037" s="19"/>
      <c r="W1037" s="19"/>
      <c r="X1037" s="19">
        <v>700</v>
      </c>
      <c r="Y1037" s="19">
        <v>0</v>
      </c>
      <c r="Z1037" s="19">
        <v>1</v>
      </c>
      <c r="AA1037" s="19" t="s">
        <v>48</v>
      </c>
      <c r="AB1037" s="19">
        <v>1</v>
      </c>
      <c r="AC1037" s="19">
        <v>634841</v>
      </c>
      <c r="AD1037" s="19">
        <v>12</v>
      </c>
      <c r="AE1037" s="19"/>
      <c r="AF1037" s="19"/>
      <c r="AG1037" s="19"/>
      <c r="AH1037" s="19">
        <v>117397</v>
      </c>
      <c r="AI1037" s="19">
        <v>1</v>
      </c>
      <c r="AJ1037" s="19"/>
      <c r="AK1037" s="19"/>
      <c r="AL1037" s="19"/>
      <c r="AM1037" s="19"/>
      <c r="AN1037" s="19"/>
      <c r="AO1037" s="19">
        <v>2.8</v>
      </c>
      <c r="AP1037" s="19" t="s">
        <v>1504</v>
      </c>
      <c r="AQ1037" s="19" t="s">
        <v>1502</v>
      </c>
      <c r="AR1037" s="19" t="s">
        <v>1540</v>
      </c>
      <c r="AS1037" s="19" t="s">
        <v>1562</v>
      </c>
      <c r="AT1037" s="19" t="s">
        <v>1563</v>
      </c>
      <c r="AU1037" s="19" t="s">
        <v>1564</v>
      </c>
      <c r="AV1037" s="19" t="s">
        <v>1565</v>
      </c>
      <c r="AW1037" s="19">
        <v>2008</v>
      </c>
      <c r="AX1037" s="19">
        <v>3</v>
      </c>
      <c r="AY1037" s="19" t="s">
        <v>1566</v>
      </c>
      <c r="AZ1037" s="19" t="s">
        <v>1567</v>
      </c>
      <c r="BA1037" s="19">
        <v>2009</v>
      </c>
      <c r="BB1037" t="str">
        <f>VLOOKUP(AC1037,CTCwiretagcode!A$2:C$708,3,FALSE)</f>
        <v>SAM</v>
      </c>
      <c r="BC1037" t="str">
        <f t="shared" si="33"/>
        <v>NT</v>
      </c>
      <c r="BD1037">
        <f t="shared" si="34"/>
        <v>3</v>
      </c>
    </row>
    <row r="1038" spans="1:56" x14ac:dyDescent="0.25">
      <c r="A1038" s="19" t="s">
        <v>1501</v>
      </c>
      <c r="B1038" s="19">
        <v>4.0999999999999996</v>
      </c>
      <c r="C1038" s="19">
        <v>20140313</v>
      </c>
      <c r="D1038" s="19" t="s">
        <v>41</v>
      </c>
      <c r="E1038" s="19" t="s">
        <v>41</v>
      </c>
      <c r="F1038" s="19">
        <v>2233324</v>
      </c>
      <c r="G1038" s="19">
        <v>1</v>
      </c>
      <c r="H1038" s="19">
        <v>2011</v>
      </c>
      <c r="I1038" s="19">
        <v>20110902</v>
      </c>
      <c r="J1038" s="19" t="s">
        <v>1501</v>
      </c>
      <c r="K1038" s="19">
        <v>6</v>
      </c>
      <c r="L1038" s="19">
        <v>36</v>
      </c>
      <c r="M1038" s="19">
        <v>23</v>
      </c>
      <c r="N1038" s="19">
        <v>17</v>
      </c>
      <c r="O1038" s="19" t="s">
        <v>1502</v>
      </c>
      <c r="P1038" s="19">
        <v>4</v>
      </c>
      <c r="Q1038" s="19" t="s">
        <v>1503</v>
      </c>
      <c r="R1038" s="19"/>
      <c r="S1038" s="19">
        <v>5000</v>
      </c>
      <c r="T1038" s="19" t="s">
        <v>45</v>
      </c>
      <c r="U1038" s="19"/>
      <c r="V1038" s="19"/>
      <c r="W1038" s="19"/>
      <c r="X1038" s="19">
        <v>680</v>
      </c>
      <c r="Y1038" s="19">
        <v>0</v>
      </c>
      <c r="Z1038" s="19">
        <v>1</v>
      </c>
      <c r="AA1038" s="19" t="s">
        <v>48</v>
      </c>
      <c r="AB1038" s="19">
        <v>1</v>
      </c>
      <c r="AC1038" s="19">
        <v>634841</v>
      </c>
      <c r="AD1038" s="19">
        <v>12</v>
      </c>
      <c r="AE1038" s="19"/>
      <c r="AF1038" s="19"/>
      <c r="AG1038" s="19"/>
      <c r="AH1038" s="19">
        <v>117397</v>
      </c>
      <c r="AI1038" s="19">
        <v>1</v>
      </c>
      <c r="AJ1038" s="19"/>
      <c r="AK1038" s="19"/>
      <c r="AL1038" s="19"/>
      <c r="AM1038" s="19"/>
      <c r="AN1038" s="19"/>
      <c r="AO1038" s="19">
        <v>2.8</v>
      </c>
      <c r="AP1038" s="19" t="s">
        <v>1504</v>
      </c>
      <c r="AQ1038" s="19" t="s">
        <v>1502</v>
      </c>
      <c r="AR1038" s="19" t="s">
        <v>1540</v>
      </c>
      <c r="AS1038" s="19" t="s">
        <v>1562</v>
      </c>
      <c r="AT1038" s="19" t="s">
        <v>1563</v>
      </c>
      <c r="AU1038" s="19" t="s">
        <v>1564</v>
      </c>
      <c r="AV1038" s="19" t="s">
        <v>1565</v>
      </c>
      <c r="AW1038" s="19">
        <v>2008</v>
      </c>
      <c r="AX1038" s="19">
        <v>3</v>
      </c>
      <c r="AY1038" s="19" t="s">
        <v>1566</v>
      </c>
      <c r="AZ1038" s="19" t="s">
        <v>1567</v>
      </c>
      <c r="BA1038" s="19">
        <v>2009</v>
      </c>
      <c r="BB1038" t="str">
        <f>VLOOKUP(AC1038,CTCwiretagcode!A$2:C$708,3,FALSE)</f>
        <v>SAM</v>
      </c>
      <c r="BC1038" t="str">
        <f t="shared" si="33"/>
        <v>Tr</v>
      </c>
      <c r="BD1038">
        <f t="shared" si="34"/>
        <v>3</v>
      </c>
    </row>
    <row r="1039" spans="1:56" x14ac:dyDescent="0.25">
      <c r="A1039" s="19" t="s">
        <v>1501</v>
      </c>
      <c r="B1039" s="19">
        <v>4.0999999999999996</v>
      </c>
      <c r="C1039" s="19">
        <v>20140313</v>
      </c>
      <c r="D1039" s="19" t="s">
        <v>41</v>
      </c>
      <c r="E1039" s="19" t="s">
        <v>41</v>
      </c>
      <c r="F1039" s="19">
        <v>2252856</v>
      </c>
      <c r="G1039" s="19">
        <v>1</v>
      </c>
      <c r="H1039" s="19">
        <v>2011</v>
      </c>
      <c r="I1039" s="19">
        <v>20110907</v>
      </c>
      <c r="J1039" s="19" t="s">
        <v>1501</v>
      </c>
      <c r="K1039" s="19">
        <v>6</v>
      </c>
      <c r="L1039" s="19">
        <v>37</v>
      </c>
      <c r="M1039" s="19">
        <v>23</v>
      </c>
      <c r="N1039" s="19">
        <v>49</v>
      </c>
      <c r="O1039" s="19" t="s">
        <v>1502</v>
      </c>
      <c r="P1039" s="19">
        <v>4</v>
      </c>
      <c r="Q1039" s="19" t="s">
        <v>1503</v>
      </c>
      <c r="R1039" s="19"/>
      <c r="S1039" s="19">
        <v>5000</v>
      </c>
      <c r="T1039" s="19" t="s">
        <v>45</v>
      </c>
      <c r="U1039" s="19"/>
      <c r="V1039" s="19"/>
      <c r="W1039" s="19"/>
      <c r="X1039" s="19">
        <v>730</v>
      </c>
      <c r="Y1039" s="19">
        <v>0</v>
      </c>
      <c r="Z1039" s="19">
        <v>1</v>
      </c>
      <c r="AA1039" s="19" t="s">
        <v>48</v>
      </c>
      <c r="AB1039" s="19">
        <v>1</v>
      </c>
      <c r="AC1039" s="19">
        <v>634841</v>
      </c>
      <c r="AD1039" s="19">
        <v>12</v>
      </c>
      <c r="AE1039" s="19"/>
      <c r="AF1039" s="19"/>
      <c r="AG1039" s="19"/>
      <c r="AH1039" s="19">
        <v>117398</v>
      </c>
      <c r="AI1039" s="19">
        <v>1</v>
      </c>
      <c r="AJ1039" s="19"/>
      <c r="AK1039" s="19"/>
      <c r="AL1039" s="19"/>
      <c r="AM1039" s="19"/>
      <c r="AN1039" s="19"/>
      <c r="AO1039" s="19">
        <v>5.66</v>
      </c>
      <c r="AP1039" s="19" t="s">
        <v>1504</v>
      </c>
      <c r="AQ1039" s="19" t="s">
        <v>1502</v>
      </c>
      <c r="AR1039" s="19" t="s">
        <v>1540</v>
      </c>
      <c r="AS1039" s="19" t="s">
        <v>1562</v>
      </c>
      <c r="AT1039" s="19" t="s">
        <v>1563</v>
      </c>
      <c r="AU1039" s="19" t="s">
        <v>1564</v>
      </c>
      <c r="AV1039" s="19" t="s">
        <v>1565</v>
      </c>
      <c r="AW1039" s="19">
        <v>2008</v>
      </c>
      <c r="AX1039" s="19">
        <v>3</v>
      </c>
      <c r="AY1039" s="19" t="s">
        <v>1566</v>
      </c>
      <c r="AZ1039" s="19" t="s">
        <v>1567</v>
      </c>
      <c r="BA1039" s="19">
        <v>2009</v>
      </c>
      <c r="BB1039" t="str">
        <f>VLOOKUP(AC1039,CTCwiretagcode!A$2:C$708,3,FALSE)</f>
        <v>SAM</v>
      </c>
      <c r="BC1039" t="str">
        <f t="shared" si="33"/>
        <v>mix</v>
      </c>
      <c r="BD1039">
        <f t="shared" si="34"/>
        <v>3</v>
      </c>
    </row>
    <row r="1040" spans="1:56" x14ac:dyDescent="0.25">
      <c r="A1040" s="19" t="s">
        <v>1501</v>
      </c>
      <c r="B1040" s="19">
        <v>4.0999999999999996</v>
      </c>
      <c r="C1040" s="19">
        <v>20140313</v>
      </c>
      <c r="D1040" s="19" t="s">
        <v>41</v>
      </c>
      <c r="E1040" s="19" t="s">
        <v>41</v>
      </c>
      <c r="F1040" s="19">
        <v>2232864</v>
      </c>
      <c r="G1040" s="19">
        <v>1</v>
      </c>
      <c r="H1040" s="19">
        <v>2011</v>
      </c>
      <c r="I1040" s="19">
        <v>20110909</v>
      </c>
      <c r="J1040" s="19" t="s">
        <v>1501</v>
      </c>
      <c r="K1040" s="19">
        <v>6</v>
      </c>
      <c r="L1040" s="19">
        <v>37</v>
      </c>
      <c r="M1040" s="19">
        <v>23</v>
      </c>
      <c r="N1040" s="19">
        <v>14</v>
      </c>
      <c r="O1040" s="19" t="s">
        <v>1502</v>
      </c>
      <c r="P1040" s="19">
        <v>4</v>
      </c>
      <c r="Q1040" s="19" t="s">
        <v>1503</v>
      </c>
      <c r="R1040" s="19"/>
      <c r="S1040" s="19">
        <v>5000</v>
      </c>
      <c r="T1040" s="19" t="s">
        <v>110</v>
      </c>
      <c r="U1040" s="19"/>
      <c r="V1040" s="19"/>
      <c r="W1040" s="19"/>
      <c r="X1040" s="19">
        <v>750</v>
      </c>
      <c r="Y1040" s="19">
        <v>0</v>
      </c>
      <c r="Z1040" s="19">
        <v>1</v>
      </c>
      <c r="AA1040" s="19" t="s">
        <v>48</v>
      </c>
      <c r="AB1040" s="19">
        <v>1</v>
      </c>
      <c r="AC1040" s="19">
        <v>634841</v>
      </c>
      <c r="AD1040" s="19">
        <v>12</v>
      </c>
      <c r="AE1040" s="19"/>
      <c r="AF1040" s="19"/>
      <c r="AG1040" s="19"/>
      <c r="AH1040" s="19">
        <v>117398</v>
      </c>
      <c r="AI1040" s="19">
        <v>1</v>
      </c>
      <c r="AJ1040" s="19"/>
      <c r="AK1040" s="19"/>
      <c r="AL1040" s="19"/>
      <c r="AM1040" s="19"/>
      <c r="AN1040" s="19"/>
      <c r="AO1040" s="19">
        <v>5.66</v>
      </c>
      <c r="AP1040" s="19" t="s">
        <v>1504</v>
      </c>
      <c r="AQ1040" s="19" t="s">
        <v>1502</v>
      </c>
      <c r="AR1040" s="19" t="s">
        <v>1540</v>
      </c>
      <c r="AS1040" s="19" t="s">
        <v>1562</v>
      </c>
      <c r="AT1040" s="19" t="s">
        <v>1563</v>
      </c>
      <c r="AU1040" s="19" t="s">
        <v>1564</v>
      </c>
      <c r="AV1040" s="19" t="s">
        <v>1565</v>
      </c>
      <c r="AW1040" s="19">
        <v>2008</v>
      </c>
      <c r="AX1040" s="19">
        <v>3</v>
      </c>
      <c r="AY1040" s="19" t="s">
        <v>1566</v>
      </c>
      <c r="AZ1040" s="19" t="s">
        <v>1567</v>
      </c>
      <c r="BA1040" s="19">
        <v>2009</v>
      </c>
      <c r="BB1040" t="str">
        <f>VLOOKUP(AC1040,CTCwiretagcode!A$2:C$708,3,FALSE)</f>
        <v>SAM</v>
      </c>
      <c r="BC1040" t="str">
        <f t="shared" si="33"/>
        <v>NT</v>
      </c>
      <c r="BD1040">
        <f t="shared" si="34"/>
        <v>3</v>
      </c>
    </row>
    <row r="1041" spans="1:56" x14ac:dyDescent="0.25">
      <c r="A1041" s="19" t="s">
        <v>1501</v>
      </c>
      <c r="B1041" s="19">
        <v>4.0999999999999996</v>
      </c>
      <c r="C1041" s="19">
        <v>20140313</v>
      </c>
      <c r="D1041" s="19" t="s">
        <v>41</v>
      </c>
      <c r="E1041" s="19" t="s">
        <v>41</v>
      </c>
      <c r="F1041" s="19">
        <v>2251086</v>
      </c>
      <c r="G1041" s="19">
        <v>1</v>
      </c>
      <c r="H1041" s="19">
        <v>2011</v>
      </c>
      <c r="I1041" s="19">
        <v>20110913</v>
      </c>
      <c r="J1041" s="19" t="s">
        <v>1501</v>
      </c>
      <c r="K1041" s="19">
        <v>6</v>
      </c>
      <c r="L1041" s="19">
        <v>38</v>
      </c>
      <c r="M1041" s="19">
        <v>23</v>
      </c>
      <c r="N1041" s="19">
        <v>17</v>
      </c>
      <c r="O1041" s="19" t="s">
        <v>1502</v>
      </c>
      <c r="P1041" s="19">
        <v>4</v>
      </c>
      <c r="Q1041" s="19" t="s">
        <v>1503</v>
      </c>
      <c r="R1041" s="19"/>
      <c r="S1041" s="19">
        <v>5000</v>
      </c>
      <c r="T1041" s="19" t="s">
        <v>45</v>
      </c>
      <c r="U1041" s="19"/>
      <c r="V1041" s="19"/>
      <c r="W1041" s="19"/>
      <c r="X1041" s="19">
        <v>690</v>
      </c>
      <c r="Y1041" s="19">
        <v>0</v>
      </c>
      <c r="Z1041" s="19">
        <v>1</v>
      </c>
      <c r="AA1041" s="19" t="s">
        <v>48</v>
      </c>
      <c r="AB1041" s="19">
        <v>1</v>
      </c>
      <c r="AC1041" s="19">
        <v>634841</v>
      </c>
      <c r="AD1041" s="19">
        <v>12</v>
      </c>
      <c r="AE1041" s="19"/>
      <c r="AF1041" s="19"/>
      <c r="AG1041" s="19"/>
      <c r="AH1041" s="19">
        <v>117399</v>
      </c>
      <c r="AI1041" s="19">
        <v>1</v>
      </c>
      <c r="AJ1041" s="19"/>
      <c r="AK1041" s="19"/>
      <c r="AL1041" s="19"/>
      <c r="AM1041" s="19"/>
      <c r="AN1041" s="19"/>
      <c r="AO1041" s="19">
        <v>2.98</v>
      </c>
      <c r="AP1041" s="19" t="s">
        <v>1504</v>
      </c>
      <c r="AQ1041" s="19" t="s">
        <v>1502</v>
      </c>
      <c r="AR1041" s="19" t="s">
        <v>1540</v>
      </c>
      <c r="AS1041" s="19" t="s">
        <v>1562</v>
      </c>
      <c r="AT1041" s="19" t="s">
        <v>1563</v>
      </c>
      <c r="AU1041" s="19" t="s">
        <v>1564</v>
      </c>
      <c r="AV1041" s="19" t="s">
        <v>1565</v>
      </c>
      <c r="AW1041" s="19">
        <v>2008</v>
      </c>
      <c r="AX1041" s="19">
        <v>3</v>
      </c>
      <c r="AY1041" s="19" t="s">
        <v>1566</v>
      </c>
      <c r="AZ1041" s="19" t="s">
        <v>1567</v>
      </c>
      <c r="BA1041" s="19">
        <v>2009</v>
      </c>
      <c r="BB1041" t="str">
        <f>VLOOKUP(AC1041,CTCwiretagcode!A$2:C$708,3,FALSE)</f>
        <v>SAM</v>
      </c>
      <c r="BC1041" t="str">
        <f t="shared" si="33"/>
        <v>Tr</v>
      </c>
      <c r="BD1041">
        <f t="shared" si="34"/>
        <v>3</v>
      </c>
    </row>
    <row r="1042" spans="1:56" x14ac:dyDescent="0.25">
      <c r="A1042" s="19" t="s">
        <v>1501</v>
      </c>
      <c r="B1042" s="19">
        <v>4.0999999999999996</v>
      </c>
      <c r="C1042" s="19">
        <v>20140313</v>
      </c>
      <c r="D1042" s="19" t="s">
        <v>41</v>
      </c>
      <c r="E1042" s="19" t="s">
        <v>41</v>
      </c>
      <c r="F1042" s="19">
        <v>2251093</v>
      </c>
      <c r="G1042" s="19">
        <v>1</v>
      </c>
      <c r="H1042" s="19">
        <v>2011</v>
      </c>
      <c r="I1042" s="19">
        <v>20110913</v>
      </c>
      <c r="J1042" s="19" t="s">
        <v>1501</v>
      </c>
      <c r="K1042" s="19">
        <v>6</v>
      </c>
      <c r="L1042" s="19">
        <v>38</v>
      </c>
      <c r="M1042" s="19">
        <v>23</v>
      </c>
      <c r="N1042" s="19">
        <v>17</v>
      </c>
      <c r="O1042" s="19" t="s">
        <v>1502</v>
      </c>
      <c r="P1042" s="19">
        <v>4</v>
      </c>
      <c r="Q1042" s="19" t="s">
        <v>1503</v>
      </c>
      <c r="R1042" s="19"/>
      <c r="S1042" s="19">
        <v>5000</v>
      </c>
      <c r="T1042" s="19" t="s">
        <v>45</v>
      </c>
      <c r="U1042" s="19"/>
      <c r="V1042" s="19"/>
      <c r="W1042" s="19"/>
      <c r="X1042" s="19">
        <v>710</v>
      </c>
      <c r="Y1042" s="19">
        <v>0</v>
      </c>
      <c r="Z1042" s="19">
        <v>1</v>
      </c>
      <c r="AA1042" s="19" t="s">
        <v>48</v>
      </c>
      <c r="AB1042" s="19">
        <v>1</v>
      </c>
      <c r="AC1042" s="19">
        <v>634841</v>
      </c>
      <c r="AD1042" s="19">
        <v>12</v>
      </c>
      <c r="AE1042" s="19"/>
      <c r="AF1042" s="19"/>
      <c r="AG1042" s="19"/>
      <c r="AH1042" s="19">
        <v>117399</v>
      </c>
      <c r="AI1042" s="19">
        <v>1</v>
      </c>
      <c r="AJ1042" s="19"/>
      <c r="AK1042" s="19"/>
      <c r="AL1042" s="19"/>
      <c r="AM1042" s="19"/>
      <c r="AN1042" s="19"/>
      <c r="AO1042" s="19">
        <v>2.98</v>
      </c>
      <c r="AP1042" s="19" t="s">
        <v>1504</v>
      </c>
      <c r="AQ1042" s="19" t="s">
        <v>1502</v>
      </c>
      <c r="AR1042" s="19" t="s">
        <v>1540</v>
      </c>
      <c r="AS1042" s="19" t="s">
        <v>1562</v>
      </c>
      <c r="AT1042" s="19" t="s">
        <v>1563</v>
      </c>
      <c r="AU1042" s="19" t="s">
        <v>1564</v>
      </c>
      <c r="AV1042" s="19" t="s">
        <v>1565</v>
      </c>
      <c r="AW1042" s="19">
        <v>2008</v>
      </c>
      <c r="AX1042" s="19">
        <v>3</v>
      </c>
      <c r="AY1042" s="19" t="s">
        <v>1566</v>
      </c>
      <c r="AZ1042" s="19" t="s">
        <v>1567</v>
      </c>
      <c r="BA1042" s="19">
        <v>2009</v>
      </c>
      <c r="BB1042" t="str">
        <f>VLOOKUP(AC1042,CTCwiretagcode!A$2:C$708,3,FALSE)</f>
        <v>SAM</v>
      </c>
      <c r="BC1042" t="str">
        <f t="shared" si="33"/>
        <v>Tr</v>
      </c>
      <c r="BD1042">
        <f t="shared" si="34"/>
        <v>3</v>
      </c>
    </row>
    <row r="1043" spans="1:56" x14ac:dyDescent="0.25">
      <c r="A1043" s="19" t="s">
        <v>1501</v>
      </c>
      <c r="B1043" s="19">
        <v>4.0999999999999996</v>
      </c>
      <c r="C1043" s="19">
        <v>20140313</v>
      </c>
      <c r="D1043" s="19" t="s">
        <v>41</v>
      </c>
      <c r="E1043" s="19" t="s">
        <v>41</v>
      </c>
      <c r="F1043" s="19">
        <v>2251096</v>
      </c>
      <c r="G1043" s="19">
        <v>1</v>
      </c>
      <c r="H1043" s="19">
        <v>2011</v>
      </c>
      <c r="I1043" s="19">
        <v>20110913</v>
      </c>
      <c r="J1043" s="19" t="s">
        <v>1501</v>
      </c>
      <c r="K1043" s="19">
        <v>6</v>
      </c>
      <c r="L1043" s="19">
        <v>38</v>
      </c>
      <c r="M1043" s="19">
        <v>23</v>
      </c>
      <c r="N1043" s="19">
        <v>17</v>
      </c>
      <c r="O1043" s="19" t="s">
        <v>1502</v>
      </c>
      <c r="P1043" s="19">
        <v>4</v>
      </c>
      <c r="Q1043" s="19" t="s">
        <v>1503</v>
      </c>
      <c r="R1043" s="19"/>
      <c r="S1043" s="19">
        <v>5000</v>
      </c>
      <c r="T1043" s="19" t="s">
        <v>45</v>
      </c>
      <c r="U1043" s="19"/>
      <c r="V1043" s="19"/>
      <c r="W1043" s="19"/>
      <c r="X1043" s="19">
        <v>850</v>
      </c>
      <c r="Y1043" s="19">
        <v>0</v>
      </c>
      <c r="Z1043" s="19">
        <v>1</v>
      </c>
      <c r="AA1043" s="19" t="s">
        <v>48</v>
      </c>
      <c r="AB1043" s="19">
        <v>1</v>
      </c>
      <c r="AC1043" s="19">
        <v>634841</v>
      </c>
      <c r="AD1043" s="19">
        <v>12</v>
      </c>
      <c r="AE1043" s="19"/>
      <c r="AF1043" s="19"/>
      <c r="AG1043" s="19"/>
      <c r="AH1043" s="19">
        <v>117399</v>
      </c>
      <c r="AI1043" s="19">
        <v>1</v>
      </c>
      <c r="AJ1043" s="19"/>
      <c r="AK1043" s="19"/>
      <c r="AL1043" s="19"/>
      <c r="AM1043" s="19"/>
      <c r="AN1043" s="19"/>
      <c r="AO1043" s="19">
        <v>2.98</v>
      </c>
      <c r="AP1043" s="19" t="s">
        <v>1504</v>
      </c>
      <c r="AQ1043" s="19" t="s">
        <v>1502</v>
      </c>
      <c r="AR1043" s="19" t="s">
        <v>1540</v>
      </c>
      <c r="AS1043" s="19" t="s">
        <v>1562</v>
      </c>
      <c r="AT1043" s="19" t="s">
        <v>1563</v>
      </c>
      <c r="AU1043" s="19" t="s">
        <v>1564</v>
      </c>
      <c r="AV1043" s="19" t="s">
        <v>1565</v>
      </c>
      <c r="AW1043" s="19">
        <v>2008</v>
      </c>
      <c r="AX1043" s="19">
        <v>3</v>
      </c>
      <c r="AY1043" s="19" t="s">
        <v>1566</v>
      </c>
      <c r="AZ1043" s="19" t="s">
        <v>1567</v>
      </c>
      <c r="BA1043" s="19">
        <v>2009</v>
      </c>
      <c r="BB1043" t="str">
        <f>VLOOKUP(AC1043,CTCwiretagcode!A$2:C$708,3,FALSE)</f>
        <v>SAM</v>
      </c>
      <c r="BC1043" t="str">
        <f t="shared" si="33"/>
        <v>Tr</v>
      </c>
      <c r="BD1043">
        <f t="shared" si="34"/>
        <v>3</v>
      </c>
    </row>
    <row r="1044" spans="1:56" x14ac:dyDescent="0.25">
      <c r="A1044" s="19" t="s">
        <v>1501</v>
      </c>
      <c r="B1044" s="19">
        <v>4.0999999999999996</v>
      </c>
      <c r="C1044" s="19">
        <v>20140313</v>
      </c>
      <c r="D1044" s="19" t="s">
        <v>41</v>
      </c>
      <c r="E1044" s="19" t="s">
        <v>41</v>
      </c>
      <c r="F1044" s="19">
        <v>2251098</v>
      </c>
      <c r="G1044" s="19">
        <v>1</v>
      </c>
      <c r="H1044" s="19">
        <v>2011</v>
      </c>
      <c r="I1044" s="19">
        <v>20110913</v>
      </c>
      <c r="J1044" s="19" t="s">
        <v>1501</v>
      </c>
      <c r="K1044" s="19">
        <v>6</v>
      </c>
      <c r="L1044" s="19">
        <v>38</v>
      </c>
      <c r="M1044" s="19">
        <v>23</v>
      </c>
      <c r="N1044" s="19">
        <v>17</v>
      </c>
      <c r="O1044" s="19" t="s">
        <v>1502</v>
      </c>
      <c r="P1044" s="19">
        <v>4</v>
      </c>
      <c r="Q1044" s="19" t="s">
        <v>1503</v>
      </c>
      <c r="R1044" s="19"/>
      <c r="S1044" s="19">
        <v>5000</v>
      </c>
      <c r="T1044" s="19" t="s">
        <v>110</v>
      </c>
      <c r="U1044" s="19"/>
      <c r="V1044" s="19"/>
      <c r="W1044" s="19"/>
      <c r="X1044" s="19">
        <v>690</v>
      </c>
      <c r="Y1044" s="19">
        <v>0</v>
      </c>
      <c r="Z1044" s="19">
        <v>1</v>
      </c>
      <c r="AA1044" s="19" t="s">
        <v>48</v>
      </c>
      <c r="AB1044" s="19">
        <v>1</v>
      </c>
      <c r="AC1044" s="19">
        <v>634841</v>
      </c>
      <c r="AD1044" s="19">
        <v>12</v>
      </c>
      <c r="AE1044" s="19"/>
      <c r="AF1044" s="19"/>
      <c r="AG1044" s="19"/>
      <c r="AH1044" s="19">
        <v>117399</v>
      </c>
      <c r="AI1044" s="19">
        <v>1</v>
      </c>
      <c r="AJ1044" s="19"/>
      <c r="AK1044" s="19"/>
      <c r="AL1044" s="19"/>
      <c r="AM1044" s="19"/>
      <c r="AN1044" s="19"/>
      <c r="AO1044" s="19">
        <v>2.98</v>
      </c>
      <c r="AP1044" s="19" t="s">
        <v>1504</v>
      </c>
      <c r="AQ1044" s="19" t="s">
        <v>1502</v>
      </c>
      <c r="AR1044" s="19" t="s">
        <v>1540</v>
      </c>
      <c r="AS1044" s="19" t="s">
        <v>1562</v>
      </c>
      <c r="AT1044" s="19" t="s">
        <v>1563</v>
      </c>
      <c r="AU1044" s="19" t="s">
        <v>1564</v>
      </c>
      <c r="AV1044" s="19" t="s">
        <v>1565</v>
      </c>
      <c r="AW1044" s="19">
        <v>2008</v>
      </c>
      <c r="AX1044" s="19">
        <v>3</v>
      </c>
      <c r="AY1044" s="19" t="s">
        <v>1566</v>
      </c>
      <c r="AZ1044" s="19" t="s">
        <v>1567</v>
      </c>
      <c r="BA1044" s="19">
        <v>2009</v>
      </c>
      <c r="BB1044" t="str">
        <f>VLOOKUP(AC1044,CTCwiretagcode!A$2:C$708,3,FALSE)</f>
        <v>SAM</v>
      </c>
      <c r="BC1044" t="str">
        <f t="shared" si="33"/>
        <v>Tr</v>
      </c>
      <c r="BD1044">
        <f t="shared" si="34"/>
        <v>3</v>
      </c>
    </row>
    <row r="1045" spans="1:56" x14ac:dyDescent="0.25">
      <c r="A1045" s="19" t="s">
        <v>1501</v>
      </c>
      <c r="B1045" s="19">
        <v>4.0999999999999996</v>
      </c>
      <c r="C1045" s="19">
        <v>20140313</v>
      </c>
      <c r="D1045" s="19" t="s">
        <v>41</v>
      </c>
      <c r="E1045" s="19" t="s">
        <v>41</v>
      </c>
      <c r="F1045" s="19">
        <v>2251108</v>
      </c>
      <c r="G1045" s="19">
        <v>1</v>
      </c>
      <c r="H1045" s="19">
        <v>2011</v>
      </c>
      <c r="I1045" s="19">
        <v>20110913</v>
      </c>
      <c r="J1045" s="19" t="s">
        <v>1501</v>
      </c>
      <c r="K1045" s="19">
        <v>6</v>
      </c>
      <c r="L1045" s="19">
        <v>38</v>
      </c>
      <c r="M1045" s="19">
        <v>23</v>
      </c>
      <c r="N1045" s="19">
        <v>17</v>
      </c>
      <c r="O1045" s="19" t="s">
        <v>1502</v>
      </c>
      <c r="P1045" s="19">
        <v>4</v>
      </c>
      <c r="Q1045" s="19" t="s">
        <v>1503</v>
      </c>
      <c r="R1045" s="19"/>
      <c r="S1045" s="19">
        <v>5000</v>
      </c>
      <c r="T1045" s="19" t="s">
        <v>110</v>
      </c>
      <c r="U1045" s="19"/>
      <c r="V1045" s="19"/>
      <c r="W1045" s="19"/>
      <c r="X1045" s="19">
        <v>710</v>
      </c>
      <c r="Y1045" s="19">
        <v>0</v>
      </c>
      <c r="Z1045" s="19">
        <v>1</v>
      </c>
      <c r="AA1045" s="19" t="s">
        <v>48</v>
      </c>
      <c r="AB1045" s="19">
        <v>1</v>
      </c>
      <c r="AC1045" s="19">
        <v>634841</v>
      </c>
      <c r="AD1045" s="19">
        <v>12</v>
      </c>
      <c r="AE1045" s="19"/>
      <c r="AF1045" s="19"/>
      <c r="AG1045" s="19"/>
      <c r="AH1045" s="19">
        <v>117399</v>
      </c>
      <c r="AI1045" s="19">
        <v>1</v>
      </c>
      <c r="AJ1045" s="19"/>
      <c r="AK1045" s="19"/>
      <c r="AL1045" s="19"/>
      <c r="AM1045" s="19"/>
      <c r="AN1045" s="19"/>
      <c r="AO1045" s="19">
        <v>2.98</v>
      </c>
      <c r="AP1045" s="19" t="s">
        <v>1504</v>
      </c>
      <c r="AQ1045" s="19" t="s">
        <v>1502</v>
      </c>
      <c r="AR1045" s="19" t="s">
        <v>1540</v>
      </c>
      <c r="AS1045" s="19" t="s">
        <v>1562</v>
      </c>
      <c r="AT1045" s="19" t="s">
        <v>1563</v>
      </c>
      <c r="AU1045" s="19" t="s">
        <v>1564</v>
      </c>
      <c r="AV1045" s="19" t="s">
        <v>1565</v>
      </c>
      <c r="AW1045" s="19">
        <v>2008</v>
      </c>
      <c r="AX1045" s="19">
        <v>3</v>
      </c>
      <c r="AY1045" s="19" t="s">
        <v>1566</v>
      </c>
      <c r="AZ1045" s="19" t="s">
        <v>1567</v>
      </c>
      <c r="BA1045" s="19">
        <v>2009</v>
      </c>
      <c r="BB1045" t="str">
        <f>VLOOKUP(AC1045,CTCwiretagcode!A$2:C$708,3,FALSE)</f>
        <v>SAM</v>
      </c>
      <c r="BC1045" t="str">
        <f t="shared" si="33"/>
        <v>Tr</v>
      </c>
      <c r="BD1045">
        <f t="shared" si="34"/>
        <v>3</v>
      </c>
    </row>
    <row r="1046" spans="1:56" x14ac:dyDescent="0.25">
      <c r="A1046" s="19" t="s">
        <v>1501</v>
      </c>
      <c r="B1046" s="19">
        <v>4.0999999999999996</v>
      </c>
      <c r="C1046" s="19">
        <v>20140313</v>
      </c>
      <c r="D1046" s="19" t="s">
        <v>41</v>
      </c>
      <c r="E1046" s="19" t="s">
        <v>41</v>
      </c>
      <c r="F1046" s="19">
        <v>2233744</v>
      </c>
      <c r="G1046" s="19">
        <v>1</v>
      </c>
      <c r="H1046" s="19">
        <v>2011</v>
      </c>
      <c r="I1046" s="19">
        <v>20110914</v>
      </c>
      <c r="J1046" s="19" t="s">
        <v>1501</v>
      </c>
      <c r="K1046" s="19">
        <v>6</v>
      </c>
      <c r="L1046" s="19">
        <v>38</v>
      </c>
      <c r="M1046" s="19">
        <v>23</v>
      </c>
      <c r="N1046" s="19">
        <v>14</v>
      </c>
      <c r="O1046" s="19" t="s">
        <v>1502</v>
      </c>
      <c r="P1046" s="19">
        <v>4</v>
      </c>
      <c r="Q1046" s="19" t="s">
        <v>1503</v>
      </c>
      <c r="R1046" s="19"/>
      <c r="S1046" s="19">
        <v>5000</v>
      </c>
      <c r="T1046" s="19" t="s">
        <v>45</v>
      </c>
      <c r="U1046" s="19"/>
      <c r="V1046" s="19"/>
      <c r="W1046" s="19"/>
      <c r="X1046" s="19">
        <v>810</v>
      </c>
      <c r="Y1046" s="19">
        <v>0</v>
      </c>
      <c r="Z1046" s="19">
        <v>1</v>
      </c>
      <c r="AA1046" s="19" t="s">
        <v>48</v>
      </c>
      <c r="AB1046" s="19">
        <v>1</v>
      </c>
      <c r="AC1046" s="19">
        <v>634841</v>
      </c>
      <c r="AD1046" s="19">
        <v>12</v>
      </c>
      <c r="AE1046" s="19"/>
      <c r="AF1046" s="19"/>
      <c r="AG1046" s="19"/>
      <c r="AH1046" s="19">
        <v>117399</v>
      </c>
      <c r="AI1046" s="19">
        <v>1</v>
      </c>
      <c r="AJ1046" s="19"/>
      <c r="AK1046" s="19"/>
      <c r="AL1046" s="19"/>
      <c r="AM1046" s="19"/>
      <c r="AN1046" s="19"/>
      <c r="AO1046" s="19">
        <v>2.98</v>
      </c>
      <c r="AP1046" s="19" t="s">
        <v>1504</v>
      </c>
      <c r="AQ1046" s="19" t="s">
        <v>1502</v>
      </c>
      <c r="AR1046" s="19" t="s">
        <v>1540</v>
      </c>
      <c r="AS1046" s="19" t="s">
        <v>1562</v>
      </c>
      <c r="AT1046" s="19" t="s">
        <v>1563</v>
      </c>
      <c r="AU1046" s="19" t="s">
        <v>1564</v>
      </c>
      <c r="AV1046" s="19" t="s">
        <v>1565</v>
      </c>
      <c r="AW1046" s="19">
        <v>2008</v>
      </c>
      <c r="AX1046" s="19">
        <v>3</v>
      </c>
      <c r="AY1046" s="19" t="s">
        <v>1566</v>
      </c>
      <c r="AZ1046" s="19" t="s">
        <v>1567</v>
      </c>
      <c r="BA1046" s="19">
        <v>2009</v>
      </c>
      <c r="BB1046" t="str">
        <f>VLOOKUP(AC1046,CTCwiretagcode!A$2:C$708,3,FALSE)</f>
        <v>SAM</v>
      </c>
      <c r="BC1046" t="str">
        <f t="shared" si="33"/>
        <v>NT</v>
      </c>
      <c r="BD1046">
        <f t="shared" si="34"/>
        <v>3</v>
      </c>
    </row>
    <row r="1047" spans="1:56" x14ac:dyDescent="0.25">
      <c r="A1047" s="19" t="s">
        <v>1501</v>
      </c>
      <c r="B1047" s="19">
        <v>4.0999999999999996</v>
      </c>
      <c r="C1047" s="19">
        <v>20140313</v>
      </c>
      <c r="D1047" s="19" t="s">
        <v>41</v>
      </c>
      <c r="E1047" s="19" t="s">
        <v>41</v>
      </c>
      <c r="F1047" s="19">
        <v>2233816</v>
      </c>
      <c r="G1047" s="19">
        <v>1</v>
      </c>
      <c r="H1047" s="19">
        <v>2011</v>
      </c>
      <c r="I1047" s="19">
        <v>20110915</v>
      </c>
      <c r="J1047" s="19" t="s">
        <v>1501</v>
      </c>
      <c r="K1047" s="19">
        <v>6</v>
      </c>
      <c r="L1047" s="19">
        <v>38</v>
      </c>
      <c r="M1047" s="19">
        <v>23</v>
      </c>
      <c r="N1047" s="19">
        <v>17</v>
      </c>
      <c r="O1047" s="19" t="s">
        <v>1502</v>
      </c>
      <c r="P1047" s="19">
        <v>4</v>
      </c>
      <c r="Q1047" s="19" t="s">
        <v>1503</v>
      </c>
      <c r="R1047" s="19"/>
      <c r="S1047" s="19">
        <v>5000</v>
      </c>
      <c r="T1047" s="19" t="s">
        <v>45</v>
      </c>
      <c r="U1047" s="19"/>
      <c r="V1047" s="19"/>
      <c r="W1047" s="19"/>
      <c r="X1047" s="19">
        <v>680</v>
      </c>
      <c r="Y1047" s="19">
        <v>0</v>
      </c>
      <c r="Z1047" s="19">
        <v>1</v>
      </c>
      <c r="AA1047" s="19" t="s">
        <v>48</v>
      </c>
      <c r="AB1047" s="19">
        <v>1</v>
      </c>
      <c r="AC1047" s="19">
        <v>634841</v>
      </c>
      <c r="AD1047" s="19">
        <v>12</v>
      </c>
      <c r="AE1047" s="19"/>
      <c r="AF1047" s="19"/>
      <c r="AG1047" s="19"/>
      <c r="AH1047" s="19">
        <v>117399</v>
      </c>
      <c r="AI1047" s="19">
        <v>1</v>
      </c>
      <c r="AJ1047" s="19"/>
      <c r="AK1047" s="19"/>
      <c r="AL1047" s="19"/>
      <c r="AM1047" s="19"/>
      <c r="AN1047" s="19"/>
      <c r="AO1047" s="19">
        <v>2.98</v>
      </c>
      <c r="AP1047" s="19" t="s">
        <v>1504</v>
      </c>
      <c r="AQ1047" s="19" t="s">
        <v>1502</v>
      </c>
      <c r="AR1047" s="19" t="s">
        <v>1540</v>
      </c>
      <c r="AS1047" s="19" t="s">
        <v>1562</v>
      </c>
      <c r="AT1047" s="19" t="s">
        <v>1563</v>
      </c>
      <c r="AU1047" s="19" t="s">
        <v>1564</v>
      </c>
      <c r="AV1047" s="19" t="s">
        <v>1565</v>
      </c>
      <c r="AW1047" s="19">
        <v>2008</v>
      </c>
      <c r="AX1047" s="19">
        <v>3</v>
      </c>
      <c r="AY1047" s="19" t="s">
        <v>1566</v>
      </c>
      <c r="AZ1047" s="19" t="s">
        <v>1567</v>
      </c>
      <c r="BA1047" s="19">
        <v>2009</v>
      </c>
      <c r="BB1047" t="str">
        <f>VLOOKUP(AC1047,CTCwiretagcode!A$2:C$708,3,FALSE)</f>
        <v>SAM</v>
      </c>
      <c r="BC1047" t="str">
        <f t="shared" si="33"/>
        <v>Tr</v>
      </c>
      <c r="BD1047">
        <f t="shared" si="34"/>
        <v>3</v>
      </c>
    </row>
    <row r="1048" spans="1:56" x14ac:dyDescent="0.25">
      <c r="A1048" s="19" t="s">
        <v>1501</v>
      </c>
      <c r="B1048" s="19">
        <v>4.0999999999999996</v>
      </c>
      <c r="C1048" s="19">
        <v>20140313</v>
      </c>
      <c r="D1048" s="19" t="s">
        <v>41</v>
      </c>
      <c r="E1048" s="19" t="s">
        <v>41</v>
      </c>
      <c r="F1048" s="19">
        <v>2233819</v>
      </c>
      <c r="G1048" s="19">
        <v>1</v>
      </c>
      <c r="H1048" s="19">
        <v>2011</v>
      </c>
      <c r="I1048" s="19">
        <v>20110915</v>
      </c>
      <c r="J1048" s="19" t="s">
        <v>1501</v>
      </c>
      <c r="K1048" s="19">
        <v>6</v>
      </c>
      <c r="L1048" s="19">
        <v>38</v>
      </c>
      <c r="M1048" s="19">
        <v>23</v>
      </c>
      <c r="N1048" s="19">
        <v>17</v>
      </c>
      <c r="O1048" s="19" t="s">
        <v>1502</v>
      </c>
      <c r="P1048" s="19">
        <v>4</v>
      </c>
      <c r="Q1048" s="19" t="s">
        <v>1503</v>
      </c>
      <c r="R1048" s="19"/>
      <c r="S1048" s="19">
        <v>5000</v>
      </c>
      <c r="T1048" s="19" t="s">
        <v>45</v>
      </c>
      <c r="U1048" s="19"/>
      <c r="V1048" s="19"/>
      <c r="W1048" s="19"/>
      <c r="X1048" s="19">
        <v>660</v>
      </c>
      <c r="Y1048" s="19">
        <v>0</v>
      </c>
      <c r="Z1048" s="19">
        <v>1</v>
      </c>
      <c r="AA1048" s="19" t="s">
        <v>48</v>
      </c>
      <c r="AB1048" s="19">
        <v>1</v>
      </c>
      <c r="AC1048" s="19">
        <v>634841</v>
      </c>
      <c r="AD1048" s="19">
        <v>12</v>
      </c>
      <c r="AE1048" s="19"/>
      <c r="AF1048" s="19"/>
      <c r="AG1048" s="19"/>
      <c r="AH1048" s="19">
        <v>117399</v>
      </c>
      <c r="AI1048" s="19">
        <v>1</v>
      </c>
      <c r="AJ1048" s="19"/>
      <c r="AK1048" s="19"/>
      <c r="AL1048" s="19"/>
      <c r="AM1048" s="19"/>
      <c r="AN1048" s="19"/>
      <c r="AO1048" s="19">
        <v>2.98</v>
      </c>
      <c r="AP1048" s="19" t="s">
        <v>1504</v>
      </c>
      <c r="AQ1048" s="19" t="s">
        <v>1502</v>
      </c>
      <c r="AR1048" s="19" t="s">
        <v>1540</v>
      </c>
      <c r="AS1048" s="19" t="s">
        <v>1562</v>
      </c>
      <c r="AT1048" s="19" t="s">
        <v>1563</v>
      </c>
      <c r="AU1048" s="19" t="s">
        <v>1564</v>
      </c>
      <c r="AV1048" s="19" t="s">
        <v>1565</v>
      </c>
      <c r="AW1048" s="19">
        <v>2008</v>
      </c>
      <c r="AX1048" s="19">
        <v>3</v>
      </c>
      <c r="AY1048" s="19" t="s">
        <v>1566</v>
      </c>
      <c r="AZ1048" s="19" t="s">
        <v>1567</v>
      </c>
      <c r="BA1048" s="19">
        <v>2009</v>
      </c>
      <c r="BB1048" t="str">
        <f>VLOOKUP(AC1048,CTCwiretagcode!A$2:C$708,3,FALSE)</f>
        <v>SAM</v>
      </c>
      <c r="BC1048" t="str">
        <f t="shared" si="33"/>
        <v>Tr</v>
      </c>
      <c r="BD1048">
        <f t="shared" si="34"/>
        <v>3</v>
      </c>
    </row>
    <row r="1049" spans="1:56" x14ac:dyDescent="0.25">
      <c r="A1049" s="19" t="s">
        <v>1501</v>
      </c>
      <c r="B1049" s="19">
        <v>4.0999999999999996</v>
      </c>
      <c r="C1049" s="19">
        <v>20140313</v>
      </c>
      <c r="D1049" s="19" t="s">
        <v>41</v>
      </c>
      <c r="E1049" s="19" t="s">
        <v>41</v>
      </c>
      <c r="F1049" s="19">
        <v>2233850</v>
      </c>
      <c r="G1049" s="19">
        <v>1</v>
      </c>
      <c r="H1049" s="19">
        <v>2011</v>
      </c>
      <c r="I1049" s="19">
        <v>20110916</v>
      </c>
      <c r="J1049" s="19" t="s">
        <v>1501</v>
      </c>
      <c r="K1049" s="19">
        <v>6</v>
      </c>
      <c r="L1049" s="19">
        <v>38</v>
      </c>
      <c r="M1049" s="19">
        <v>23</v>
      </c>
      <c r="N1049" s="19">
        <v>17</v>
      </c>
      <c r="O1049" s="19" t="s">
        <v>1502</v>
      </c>
      <c r="P1049" s="19">
        <v>4</v>
      </c>
      <c r="Q1049" s="19" t="s">
        <v>1503</v>
      </c>
      <c r="R1049" s="19"/>
      <c r="S1049" s="19">
        <v>5000</v>
      </c>
      <c r="T1049" s="19" t="s">
        <v>110</v>
      </c>
      <c r="U1049" s="19"/>
      <c r="V1049" s="19"/>
      <c r="W1049" s="19"/>
      <c r="X1049" s="19">
        <v>780</v>
      </c>
      <c r="Y1049" s="19">
        <v>0</v>
      </c>
      <c r="Z1049" s="19">
        <v>1</v>
      </c>
      <c r="AA1049" s="19" t="s">
        <v>48</v>
      </c>
      <c r="AB1049" s="19">
        <v>1</v>
      </c>
      <c r="AC1049" s="19">
        <v>634841</v>
      </c>
      <c r="AD1049" s="19">
        <v>12</v>
      </c>
      <c r="AE1049" s="19"/>
      <c r="AF1049" s="19"/>
      <c r="AG1049" s="19"/>
      <c r="AH1049" s="19">
        <v>117399</v>
      </c>
      <c r="AI1049" s="19">
        <v>1</v>
      </c>
      <c r="AJ1049" s="19"/>
      <c r="AK1049" s="19"/>
      <c r="AL1049" s="19"/>
      <c r="AM1049" s="19"/>
      <c r="AN1049" s="19"/>
      <c r="AO1049" s="19">
        <v>2.98</v>
      </c>
      <c r="AP1049" s="19" t="s">
        <v>1504</v>
      </c>
      <c r="AQ1049" s="19" t="s">
        <v>1502</v>
      </c>
      <c r="AR1049" s="19" t="s">
        <v>1540</v>
      </c>
      <c r="AS1049" s="19" t="s">
        <v>1562</v>
      </c>
      <c r="AT1049" s="19" t="s">
        <v>1563</v>
      </c>
      <c r="AU1049" s="19" t="s">
        <v>1564</v>
      </c>
      <c r="AV1049" s="19" t="s">
        <v>1565</v>
      </c>
      <c r="AW1049" s="19">
        <v>2008</v>
      </c>
      <c r="AX1049" s="19">
        <v>3</v>
      </c>
      <c r="AY1049" s="19" t="s">
        <v>1566</v>
      </c>
      <c r="AZ1049" s="19" t="s">
        <v>1567</v>
      </c>
      <c r="BA1049" s="19">
        <v>2009</v>
      </c>
      <c r="BB1049" t="str">
        <f>VLOOKUP(AC1049,CTCwiretagcode!A$2:C$708,3,FALSE)</f>
        <v>SAM</v>
      </c>
      <c r="BC1049" t="str">
        <f t="shared" si="33"/>
        <v>Tr</v>
      </c>
      <c r="BD1049">
        <f t="shared" si="34"/>
        <v>3</v>
      </c>
    </row>
    <row r="1050" spans="1:56" x14ac:dyDescent="0.25">
      <c r="A1050" s="19" t="s">
        <v>1501</v>
      </c>
      <c r="B1050" s="19">
        <v>4.0999999999999996</v>
      </c>
      <c r="C1050" s="19">
        <v>20140313</v>
      </c>
      <c r="D1050" s="19" t="s">
        <v>41</v>
      </c>
      <c r="E1050" s="19" t="s">
        <v>41</v>
      </c>
      <c r="F1050" s="19">
        <v>2233861</v>
      </c>
      <c r="G1050" s="19">
        <v>1</v>
      </c>
      <c r="H1050" s="19">
        <v>2011</v>
      </c>
      <c r="I1050" s="19">
        <v>20110916</v>
      </c>
      <c r="J1050" s="19" t="s">
        <v>1501</v>
      </c>
      <c r="K1050" s="19">
        <v>6</v>
      </c>
      <c r="L1050" s="19">
        <v>38</v>
      </c>
      <c r="M1050" s="19">
        <v>23</v>
      </c>
      <c r="N1050" s="19">
        <v>17</v>
      </c>
      <c r="O1050" s="19" t="s">
        <v>1502</v>
      </c>
      <c r="P1050" s="19">
        <v>4</v>
      </c>
      <c r="Q1050" s="19" t="s">
        <v>1503</v>
      </c>
      <c r="R1050" s="19"/>
      <c r="S1050" s="19">
        <v>5000</v>
      </c>
      <c r="T1050" s="19" t="s">
        <v>110</v>
      </c>
      <c r="U1050" s="19"/>
      <c r="V1050" s="19"/>
      <c r="W1050" s="19"/>
      <c r="X1050" s="19">
        <v>700</v>
      </c>
      <c r="Y1050" s="19">
        <v>0</v>
      </c>
      <c r="Z1050" s="19">
        <v>1</v>
      </c>
      <c r="AA1050" s="19" t="s">
        <v>48</v>
      </c>
      <c r="AB1050" s="19">
        <v>1</v>
      </c>
      <c r="AC1050" s="19">
        <v>634841</v>
      </c>
      <c r="AD1050" s="19">
        <v>12</v>
      </c>
      <c r="AE1050" s="19"/>
      <c r="AF1050" s="19"/>
      <c r="AG1050" s="19"/>
      <c r="AH1050" s="19">
        <v>117399</v>
      </c>
      <c r="AI1050" s="19">
        <v>1</v>
      </c>
      <c r="AJ1050" s="19"/>
      <c r="AK1050" s="19"/>
      <c r="AL1050" s="19"/>
      <c r="AM1050" s="19"/>
      <c r="AN1050" s="19"/>
      <c r="AO1050" s="19">
        <v>2.98</v>
      </c>
      <c r="AP1050" s="19" t="s">
        <v>1504</v>
      </c>
      <c r="AQ1050" s="19" t="s">
        <v>1502</v>
      </c>
      <c r="AR1050" s="19" t="s">
        <v>1540</v>
      </c>
      <c r="AS1050" s="19" t="s">
        <v>1562</v>
      </c>
      <c r="AT1050" s="19" t="s">
        <v>1563</v>
      </c>
      <c r="AU1050" s="19" t="s">
        <v>1564</v>
      </c>
      <c r="AV1050" s="19" t="s">
        <v>1565</v>
      </c>
      <c r="AW1050" s="19">
        <v>2008</v>
      </c>
      <c r="AX1050" s="19">
        <v>3</v>
      </c>
      <c r="AY1050" s="19" t="s">
        <v>1566</v>
      </c>
      <c r="AZ1050" s="19" t="s">
        <v>1567</v>
      </c>
      <c r="BA1050" s="19">
        <v>2009</v>
      </c>
      <c r="BB1050" t="str">
        <f>VLOOKUP(AC1050,CTCwiretagcode!A$2:C$708,3,FALSE)</f>
        <v>SAM</v>
      </c>
      <c r="BC1050" t="str">
        <f t="shared" si="33"/>
        <v>Tr</v>
      </c>
      <c r="BD1050">
        <f t="shared" si="34"/>
        <v>3</v>
      </c>
    </row>
    <row r="1051" spans="1:56" x14ac:dyDescent="0.25">
      <c r="A1051" s="19" t="s">
        <v>1501</v>
      </c>
      <c r="B1051" s="19">
        <v>4.0999999999999996</v>
      </c>
      <c r="C1051" s="19">
        <v>20140313</v>
      </c>
      <c r="D1051" s="19" t="s">
        <v>41</v>
      </c>
      <c r="E1051" s="19" t="s">
        <v>41</v>
      </c>
      <c r="F1051" s="19">
        <v>2233977</v>
      </c>
      <c r="G1051" s="19">
        <v>1</v>
      </c>
      <c r="H1051" s="19">
        <v>2011</v>
      </c>
      <c r="I1051" s="19">
        <v>20110920</v>
      </c>
      <c r="J1051" s="19" t="s">
        <v>1501</v>
      </c>
      <c r="K1051" s="19">
        <v>6</v>
      </c>
      <c r="L1051" s="19">
        <v>39</v>
      </c>
      <c r="M1051" s="19">
        <v>23</v>
      </c>
      <c r="N1051" s="19">
        <v>17</v>
      </c>
      <c r="O1051" s="19" t="s">
        <v>1502</v>
      </c>
      <c r="P1051" s="19">
        <v>4</v>
      </c>
      <c r="Q1051" s="19" t="s">
        <v>1503</v>
      </c>
      <c r="R1051" s="19"/>
      <c r="S1051" s="19">
        <v>5000</v>
      </c>
      <c r="T1051" s="19" t="s">
        <v>45</v>
      </c>
      <c r="U1051" s="19"/>
      <c r="V1051" s="19"/>
      <c r="W1051" s="19"/>
      <c r="X1051" s="19">
        <v>690</v>
      </c>
      <c r="Y1051" s="19">
        <v>0</v>
      </c>
      <c r="Z1051" s="19">
        <v>1</v>
      </c>
      <c r="AA1051" s="19" t="s">
        <v>48</v>
      </c>
      <c r="AB1051" s="19">
        <v>1</v>
      </c>
      <c r="AC1051" s="19">
        <v>634841</v>
      </c>
      <c r="AD1051" s="19">
        <v>12</v>
      </c>
      <c r="AE1051" s="19"/>
      <c r="AF1051" s="19"/>
      <c r="AG1051" s="19"/>
      <c r="AH1051" s="19">
        <v>117400</v>
      </c>
      <c r="AI1051" s="19">
        <v>1</v>
      </c>
      <c r="AJ1051" s="19"/>
      <c r="AK1051" s="19"/>
      <c r="AL1051" s="19"/>
      <c r="AM1051" s="19"/>
      <c r="AN1051" s="19"/>
      <c r="AO1051" s="19">
        <v>3.79</v>
      </c>
      <c r="AP1051" s="19" t="s">
        <v>1504</v>
      </c>
      <c r="AQ1051" s="19" t="s">
        <v>1502</v>
      </c>
      <c r="AR1051" s="19" t="s">
        <v>1540</v>
      </c>
      <c r="AS1051" s="19" t="s">
        <v>1562</v>
      </c>
      <c r="AT1051" s="19" t="s">
        <v>1563</v>
      </c>
      <c r="AU1051" s="19" t="s">
        <v>1564</v>
      </c>
      <c r="AV1051" s="19" t="s">
        <v>1565</v>
      </c>
      <c r="AW1051" s="19">
        <v>2008</v>
      </c>
      <c r="AX1051" s="19">
        <v>3</v>
      </c>
      <c r="AY1051" s="19" t="s">
        <v>1566</v>
      </c>
      <c r="AZ1051" s="19" t="s">
        <v>1567</v>
      </c>
      <c r="BA1051" s="19">
        <v>2009</v>
      </c>
      <c r="BB1051" t="str">
        <f>VLOOKUP(AC1051,CTCwiretagcode!A$2:C$708,3,FALSE)</f>
        <v>SAM</v>
      </c>
      <c r="BC1051" t="str">
        <f t="shared" si="33"/>
        <v>Tr</v>
      </c>
      <c r="BD1051">
        <f t="shared" si="34"/>
        <v>3</v>
      </c>
    </row>
    <row r="1052" spans="1:56" x14ac:dyDescent="0.25">
      <c r="A1052" s="19" t="s">
        <v>1501</v>
      </c>
      <c r="B1052" s="19">
        <v>4.0999999999999996</v>
      </c>
      <c r="C1052" s="19">
        <v>20140313</v>
      </c>
      <c r="D1052" s="19" t="s">
        <v>41</v>
      </c>
      <c r="E1052" s="19" t="s">
        <v>41</v>
      </c>
      <c r="F1052" s="19">
        <v>2232977</v>
      </c>
      <c r="G1052" s="19">
        <v>1</v>
      </c>
      <c r="H1052" s="19">
        <v>2011</v>
      </c>
      <c r="I1052" s="19">
        <v>20110815</v>
      </c>
      <c r="J1052" s="19" t="s">
        <v>1501</v>
      </c>
      <c r="K1052" s="19">
        <v>6</v>
      </c>
      <c r="L1052" s="19">
        <v>34</v>
      </c>
      <c r="M1052" s="19">
        <v>23</v>
      </c>
      <c r="N1052" s="19">
        <v>14</v>
      </c>
      <c r="O1052" s="19" t="s">
        <v>1502</v>
      </c>
      <c r="P1052" s="19">
        <v>4</v>
      </c>
      <c r="Q1052" s="19" t="s">
        <v>1518</v>
      </c>
      <c r="R1052" s="19"/>
      <c r="S1052" s="19">
        <v>5000</v>
      </c>
      <c r="T1052" s="19" t="s">
        <v>45</v>
      </c>
      <c r="U1052" s="19"/>
      <c r="V1052" s="19"/>
      <c r="W1052" s="19"/>
      <c r="X1052" s="19">
        <v>710</v>
      </c>
      <c r="Y1052" s="19">
        <v>0</v>
      </c>
      <c r="Z1052" s="19">
        <v>1</v>
      </c>
      <c r="AA1052" s="19" t="s">
        <v>48</v>
      </c>
      <c r="AB1052" s="19">
        <v>1</v>
      </c>
      <c r="AC1052" s="19">
        <v>634841</v>
      </c>
      <c r="AD1052" s="19">
        <v>12</v>
      </c>
      <c r="AE1052" s="19"/>
      <c r="AF1052" s="19"/>
      <c r="AG1052" s="19"/>
      <c r="AH1052" s="19">
        <v>117395</v>
      </c>
      <c r="AI1052" s="19">
        <v>1</v>
      </c>
      <c r="AJ1052" s="19"/>
      <c r="AK1052" s="19"/>
      <c r="AL1052" s="19"/>
      <c r="AM1052" s="19"/>
      <c r="AN1052" s="19"/>
      <c r="AO1052" s="19">
        <v>3.54</v>
      </c>
      <c r="AP1052" s="19" t="s">
        <v>1519</v>
      </c>
      <c r="AQ1052" s="19" t="s">
        <v>1502</v>
      </c>
      <c r="AR1052" s="19" t="s">
        <v>1540</v>
      </c>
      <c r="AS1052" s="19" t="s">
        <v>1562</v>
      </c>
      <c r="AT1052" s="19" t="s">
        <v>1563</v>
      </c>
      <c r="AU1052" s="19" t="s">
        <v>1564</v>
      </c>
      <c r="AV1052" s="19" t="s">
        <v>1565</v>
      </c>
      <c r="AW1052" s="19">
        <v>2008</v>
      </c>
      <c r="AX1052" s="19">
        <v>3</v>
      </c>
      <c r="AY1052" s="19" t="s">
        <v>1566</v>
      </c>
      <c r="AZ1052" s="19" t="s">
        <v>1567</v>
      </c>
      <c r="BA1052" s="19">
        <v>2009</v>
      </c>
      <c r="BB1052" t="str">
        <f>VLOOKUP(AC1052,CTCwiretagcode!A$2:C$708,3,FALSE)</f>
        <v>SAM</v>
      </c>
      <c r="BC1052" t="str">
        <f t="shared" si="33"/>
        <v>NT</v>
      </c>
      <c r="BD1052">
        <f t="shared" si="34"/>
        <v>3</v>
      </c>
    </row>
    <row r="1053" spans="1:56" x14ac:dyDescent="0.25">
      <c r="A1053" s="19" t="s">
        <v>1501</v>
      </c>
      <c r="B1053" s="19">
        <v>4.0999999999999996</v>
      </c>
      <c r="C1053" s="19">
        <v>20140313</v>
      </c>
      <c r="D1053" s="19" t="s">
        <v>41</v>
      </c>
      <c r="E1053" s="19" t="s">
        <v>41</v>
      </c>
      <c r="F1053" s="19">
        <v>2233024</v>
      </c>
      <c r="G1053" s="19">
        <v>1</v>
      </c>
      <c r="H1053" s="19">
        <v>2011</v>
      </c>
      <c r="I1053" s="19">
        <v>20110822</v>
      </c>
      <c r="J1053" s="19" t="s">
        <v>1501</v>
      </c>
      <c r="K1053" s="19">
        <v>6</v>
      </c>
      <c r="L1053" s="19">
        <v>35</v>
      </c>
      <c r="M1053" s="19">
        <v>23</v>
      </c>
      <c r="N1053" s="19">
        <v>14</v>
      </c>
      <c r="O1053" s="19" t="s">
        <v>1502</v>
      </c>
      <c r="P1053" s="19">
        <v>4</v>
      </c>
      <c r="Q1053" s="19" t="s">
        <v>1518</v>
      </c>
      <c r="R1053" s="19"/>
      <c r="S1053" s="19">
        <v>5000</v>
      </c>
      <c r="T1053" s="19" t="s">
        <v>110</v>
      </c>
      <c r="U1053" s="19"/>
      <c r="V1053" s="19"/>
      <c r="W1053" s="19"/>
      <c r="X1053" s="19">
        <v>660</v>
      </c>
      <c r="Y1053" s="19">
        <v>0</v>
      </c>
      <c r="Z1053" s="19">
        <v>1</v>
      </c>
      <c r="AA1053" s="19" t="s">
        <v>48</v>
      </c>
      <c r="AB1053" s="19">
        <v>1</v>
      </c>
      <c r="AC1053" s="19">
        <v>634841</v>
      </c>
      <c r="AD1053" s="19">
        <v>12</v>
      </c>
      <c r="AE1053" s="19"/>
      <c r="AF1053" s="19"/>
      <c r="AG1053" s="19"/>
      <c r="AH1053" s="19">
        <v>117396</v>
      </c>
      <c r="AI1053" s="19">
        <v>1</v>
      </c>
      <c r="AJ1053" s="19"/>
      <c r="AK1053" s="19"/>
      <c r="AL1053" s="19"/>
      <c r="AM1053" s="19"/>
      <c r="AN1053" s="19"/>
      <c r="AO1053" s="19">
        <v>2.38</v>
      </c>
      <c r="AP1053" s="19" t="s">
        <v>1519</v>
      </c>
      <c r="AQ1053" s="19" t="s">
        <v>1502</v>
      </c>
      <c r="AR1053" s="19" t="s">
        <v>1540</v>
      </c>
      <c r="AS1053" s="19" t="s">
        <v>1562</v>
      </c>
      <c r="AT1053" s="19" t="s">
        <v>1563</v>
      </c>
      <c r="AU1053" s="19" t="s">
        <v>1564</v>
      </c>
      <c r="AV1053" s="19" t="s">
        <v>1565</v>
      </c>
      <c r="AW1053" s="19">
        <v>2008</v>
      </c>
      <c r="AX1053" s="19">
        <v>3</v>
      </c>
      <c r="AY1053" s="19" t="s">
        <v>1566</v>
      </c>
      <c r="AZ1053" s="19" t="s">
        <v>1567</v>
      </c>
      <c r="BA1053" s="19">
        <v>2009</v>
      </c>
      <c r="BB1053" t="str">
        <f>VLOOKUP(AC1053,CTCwiretagcode!A$2:C$708,3,FALSE)</f>
        <v>SAM</v>
      </c>
      <c r="BC1053" t="str">
        <f t="shared" si="33"/>
        <v>NT</v>
      </c>
      <c r="BD1053">
        <f t="shared" si="34"/>
        <v>3</v>
      </c>
    </row>
    <row r="1054" spans="1:56" x14ac:dyDescent="0.25">
      <c r="A1054" s="19" t="s">
        <v>1501</v>
      </c>
      <c r="B1054" s="19">
        <v>4.0999999999999996</v>
      </c>
      <c r="C1054" s="19">
        <v>20140313</v>
      </c>
      <c r="D1054" s="19" t="s">
        <v>41</v>
      </c>
      <c r="E1054" s="19" t="s">
        <v>41</v>
      </c>
      <c r="F1054" s="19">
        <v>2233006</v>
      </c>
      <c r="G1054" s="19">
        <v>1</v>
      </c>
      <c r="H1054" s="19">
        <v>2011</v>
      </c>
      <c r="I1054" s="19">
        <v>20110823</v>
      </c>
      <c r="J1054" s="19" t="s">
        <v>1501</v>
      </c>
      <c r="K1054" s="19">
        <v>6</v>
      </c>
      <c r="L1054" s="19">
        <v>35</v>
      </c>
      <c r="M1054" s="19">
        <v>23</v>
      </c>
      <c r="N1054" s="19">
        <v>14</v>
      </c>
      <c r="O1054" s="19" t="s">
        <v>1502</v>
      </c>
      <c r="P1054" s="19">
        <v>4</v>
      </c>
      <c r="Q1054" s="19" t="s">
        <v>1518</v>
      </c>
      <c r="R1054" s="19"/>
      <c r="S1054" s="19">
        <v>5000</v>
      </c>
      <c r="T1054" s="19" t="s">
        <v>45</v>
      </c>
      <c r="U1054" s="19"/>
      <c r="V1054" s="19"/>
      <c r="W1054" s="19"/>
      <c r="X1054" s="19">
        <v>740</v>
      </c>
      <c r="Y1054" s="19">
        <v>0</v>
      </c>
      <c r="Z1054" s="19">
        <v>1</v>
      </c>
      <c r="AA1054" s="19" t="s">
        <v>48</v>
      </c>
      <c r="AB1054" s="19">
        <v>1</v>
      </c>
      <c r="AC1054" s="19">
        <v>634841</v>
      </c>
      <c r="AD1054" s="19">
        <v>12</v>
      </c>
      <c r="AE1054" s="19"/>
      <c r="AF1054" s="19"/>
      <c r="AG1054" s="19"/>
      <c r="AH1054" s="19">
        <v>117396</v>
      </c>
      <c r="AI1054" s="19">
        <v>1</v>
      </c>
      <c r="AJ1054" s="19"/>
      <c r="AK1054" s="19"/>
      <c r="AL1054" s="19"/>
      <c r="AM1054" s="19"/>
      <c r="AN1054" s="19"/>
      <c r="AO1054" s="19">
        <v>2.38</v>
      </c>
      <c r="AP1054" s="19" t="s">
        <v>1519</v>
      </c>
      <c r="AQ1054" s="19" t="s">
        <v>1502</v>
      </c>
      <c r="AR1054" s="19" t="s">
        <v>1540</v>
      </c>
      <c r="AS1054" s="19" t="s">
        <v>1562</v>
      </c>
      <c r="AT1054" s="19" t="s">
        <v>1563</v>
      </c>
      <c r="AU1054" s="19" t="s">
        <v>1564</v>
      </c>
      <c r="AV1054" s="19" t="s">
        <v>1565</v>
      </c>
      <c r="AW1054" s="19">
        <v>2008</v>
      </c>
      <c r="AX1054" s="19">
        <v>3</v>
      </c>
      <c r="AY1054" s="19" t="s">
        <v>1566</v>
      </c>
      <c r="AZ1054" s="19" t="s">
        <v>1567</v>
      </c>
      <c r="BA1054" s="19">
        <v>2009</v>
      </c>
      <c r="BB1054" t="str">
        <f>VLOOKUP(AC1054,CTCwiretagcode!A$2:C$708,3,FALSE)</f>
        <v>SAM</v>
      </c>
      <c r="BC1054" t="str">
        <f t="shared" si="33"/>
        <v>NT</v>
      </c>
      <c r="BD1054">
        <f t="shared" si="34"/>
        <v>3</v>
      </c>
    </row>
    <row r="1055" spans="1:56" x14ac:dyDescent="0.25">
      <c r="A1055" s="19" t="s">
        <v>1501</v>
      </c>
      <c r="B1055" s="19">
        <v>4.0999999999999996</v>
      </c>
      <c r="C1055" s="19">
        <v>20140313</v>
      </c>
      <c r="D1055" s="19" t="s">
        <v>41</v>
      </c>
      <c r="E1055" s="19" t="s">
        <v>41</v>
      </c>
      <c r="F1055" s="19">
        <v>2233007</v>
      </c>
      <c r="G1055" s="19">
        <v>1</v>
      </c>
      <c r="H1055" s="19">
        <v>2011</v>
      </c>
      <c r="I1055" s="19">
        <v>20110823</v>
      </c>
      <c r="J1055" s="19" t="s">
        <v>1501</v>
      </c>
      <c r="K1055" s="19">
        <v>6</v>
      </c>
      <c r="L1055" s="19">
        <v>35</v>
      </c>
      <c r="M1055" s="19">
        <v>23</v>
      </c>
      <c r="N1055" s="19">
        <v>14</v>
      </c>
      <c r="O1055" s="19" t="s">
        <v>1502</v>
      </c>
      <c r="P1055" s="19">
        <v>4</v>
      </c>
      <c r="Q1055" s="19" t="s">
        <v>1518</v>
      </c>
      <c r="R1055" s="19"/>
      <c r="S1055" s="19">
        <v>5000</v>
      </c>
      <c r="T1055" s="19" t="s">
        <v>110</v>
      </c>
      <c r="U1055" s="19"/>
      <c r="V1055" s="19"/>
      <c r="W1055" s="19"/>
      <c r="X1055" s="19">
        <v>700</v>
      </c>
      <c r="Y1055" s="19">
        <v>0</v>
      </c>
      <c r="Z1055" s="19">
        <v>1</v>
      </c>
      <c r="AA1055" s="19" t="s">
        <v>48</v>
      </c>
      <c r="AB1055" s="19">
        <v>1</v>
      </c>
      <c r="AC1055" s="19">
        <v>634841</v>
      </c>
      <c r="AD1055" s="19">
        <v>12</v>
      </c>
      <c r="AE1055" s="19"/>
      <c r="AF1055" s="19"/>
      <c r="AG1055" s="19"/>
      <c r="AH1055" s="19">
        <v>117396</v>
      </c>
      <c r="AI1055" s="19">
        <v>1</v>
      </c>
      <c r="AJ1055" s="19"/>
      <c r="AK1055" s="19"/>
      <c r="AL1055" s="19"/>
      <c r="AM1055" s="19"/>
      <c r="AN1055" s="19"/>
      <c r="AO1055" s="19">
        <v>2.38</v>
      </c>
      <c r="AP1055" s="19" t="s">
        <v>1519</v>
      </c>
      <c r="AQ1055" s="19" t="s">
        <v>1502</v>
      </c>
      <c r="AR1055" s="19" t="s">
        <v>1540</v>
      </c>
      <c r="AS1055" s="19" t="s">
        <v>1562</v>
      </c>
      <c r="AT1055" s="19" t="s">
        <v>1563</v>
      </c>
      <c r="AU1055" s="19" t="s">
        <v>1564</v>
      </c>
      <c r="AV1055" s="19" t="s">
        <v>1565</v>
      </c>
      <c r="AW1055" s="19">
        <v>2008</v>
      </c>
      <c r="AX1055" s="19">
        <v>3</v>
      </c>
      <c r="AY1055" s="19" t="s">
        <v>1566</v>
      </c>
      <c r="AZ1055" s="19" t="s">
        <v>1567</v>
      </c>
      <c r="BA1055" s="19">
        <v>2009</v>
      </c>
      <c r="BB1055" t="str">
        <f>VLOOKUP(AC1055,CTCwiretagcode!A$2:C$708,3,FALSE)</f>
        <v>SAM</v>
      </c>
      <c r="BC1055" t="str">
        <f t="shared" si="33"/>
        <v>NT</v>
      </c>
      <c r="BD1055">
        <f t="shared" si="34"/>
        <v>3</v>
      </c>
    </row>
    <row r="1056" spans="1:56" x14ac:dyDescent="0.25">
      <c r="A1056" s="19" t="s">
        <v>1501</v>
      </c>
      <c r="B1056" s="19">
        <v>4.0999999999999996</v>
      </c>
      <c r="C1056" s="19">
        <v>20140313</v>
      </c>
      <c r="D1056" s="19" t="s">
        <v>41</v>
      </c>
      <c r="E1056" s="19" t="s">
        <v>41</v>
      </c>
      <c r="F1056" s="19">
        <v>2233010</v>
      </c>
      <c r="G1056" s="19">
        <v>1</v>
      </c>
      <c r="H1056" s="19">
        <v>2011</v>
      </c>
      <c r="I1056" s="19">
        <v>20110823</v>
      </c>
      <c r="J1056" s="19" t="s">
        <v>1501</v>
      </c>
      <c r="K1056" s="19">
        <v>6</v>
      </c>
      <c r="L1056" s="19">
        <v>35</v>
      </c>
      <c r="M1056" s="19">
        <v>23</v>
      </c>
      <c r="N1056" s="19">
        <v>14</v>
      </c>
      <c r="O1056" s="19" t="s">
        <v>1502</v>
      </c>
      <c r="P1056" s="19">
        <v>4</v>
      </c>
      <c r="Q1056" s="19" t="s">
        <v>1518</v>
      </c>
      <c r="R1056" s="19"/>
      <c r="S1056" s="19">
        <v>5000</v>
      </c>
      <c r="T1056" s="19" t="s">
        <v>45</v>
      </c>
      <c r="U1056" s="19"/>
      <c r="V1056" s="19"/>
      <c r="W1056" s="19"/>
      <c r="X1056" s="19">
        <v>690</v>
      </c>
      <c r="Y1056" s="19">
        <v>0</v>
      </c>
      <c r="Z1056" s="19">
        <v>1</v>
      </c>
      <c r="AA1056" s="19" t="s">
        <v>48</v>
      </c>
      <c r="AB1056" s="19">
        <v>1</v>
      </c>
      <c r="AC1056" s="19">
        <v>634841</v>
      </c>
      <c r="AD1056" s="19">
        <v>12</v>
      </c>
      <c r="AE1056" s="19"/>
      <c r="AF1056" s="19"/>
      <c r="AG1056" s="19"/>
      <c r="AH1056" s="19">
        <v>117396</v>
      </c>
      <c r="AI1056" s="19">
        <v>1</v>
      </c>
      <c r="AJ1056" s="19"/>
      <c r="AK1056" s="19"/>
      <c r="AL1056" s="19"/>
      <c r="AM1056" s="19"/>
      <c r="AN1056" s="19"/>
      <c r="AO1056" s="19">
        <v>2.38</v>
      </c>
      <c r="AP1056" s="19" t="s">
        <v>1519</v>
      </c>
      <c r="AQ1056" s="19" t="s">
        <v>1502</v>
      </c>
      <c r="AR1056" s="19" t="s">
        <v>1540</v>
      </c>
      <c r="AS1056" s="19" t="s">
        <v>1562</v>
      </c>
      <c r="AT1056" s="19" t="s">
        <v>1563</v>
      </c>
      <c r="AU1056" s="19" t="s">
        <v>1564</v>
      </c>
      <c r="AV1056" s="19" t="s">
        <v>1565</v>
      </c>
      <c r="AW1056" s="19">
        <v>2008</v>
      </c>
      <c r="AX1056" s="19">
        <v>3</v>
      </c>
      <c r="AY1056" s="19" t="s">
        <v>1566</v>
      </c>
      <c r="AZ1056" s="19" t="s">
        <v>1567</v>
      </c>
      <c r="BA1056" s="19">
        <v>2009</v>
      </c>
      <c r="BB1056" t="str">
        <f>VLOOKUP(AC1056,CTCwiretagcode!A$2:C$708,3,FALSE)</f>
        <v>SAM</v>
      </c>
      <c r="BC1056" t="str">
        <f t="shared" si="33"/>
        <v>NT</v>
      </c>
      <c r="BD1056">
        <f t="shared" si="34"/>
        <v>3</v>
      </c>
    </row>
    <row r="1057" spans="1:56" x14ac:dyDescent="0.25">
      <c r="A1057" s="19" t="s">
        <v>1501</v>
      </c>
      <c r="B1057" s="19">
        <v>4.0999999999999996</v>
      </c>
      <c r="C1057" s="19">
        <v>20140313</v>
      </c>
      <c r="D1057" s="19" t="s">
        <v>41</v>
      </c>
      <c r="E1057" s="19" t="s">
        <v>41</v>
      </c>
      <c r="F1057" s="19">
        <v>2233013</v>
      </c>
      <c r="G1057" s="19">
        <v>1</v>
      </c>
      <c r="H1057" s="19">
        <v>2011</v>
      </c>
      <c r="I1057" s="19">
        <v>20110823</v>
      </c>
      <c r="J1057" s="19" t="s">
        <v>1501</v>
      </c>
      <c r="K1057" s="19">
        <v>6</v>
      </c>
      <c r="L1057" s="19">
        <v>35</v>
      </c>
      <c r="M1057" s="19">
        <v>23</v>
      </c>
      <c r="N1057" s="19">
        <v>14</v>
      </c>
      <c r="O1057" s="19" t="s">
        <v>1502</v>
      </c>
      <c r="P1057" s="19">
        <v>4</v>
      </c>
      <c r="Q1057" s="19" t="s">
        <v>1518</v>
      </c>
      <c r="R1057" s="19"/>
      <c r="S1057" s="19">
        <v>5000</v>
      </c>
      <c r="T1057" s="19" t="s">
        <v>45</v>
      </c>
      <c r="U1057" s="19"/>
      <c r="V1057" s="19"/>
      <c r="W1057" s="19"/>
      <c r="X1057" s="19">
        <v>660</v>
      </c>
      <c r="Y1057" s="19">
        <v>0</v>
      </c>
      <c r="Z1057" s="19">
        <v>1</v>
      </c>
      <c r="AA1057" s="19" t="s">
        <v>48</v>
      </c>
      <c r="AB1057" s="19">
        <v>1</v>
      </c>
      <c r="AC1057" s="19">
        <v>634841</v>
      </c>
      <c r="AD1057" s="19">
        <v>12</v>
      </c>
      <c r="AE1057" s="19"/>
      <c r="AF1057" s="19"/>
      <c r="AG1057" s="19"/>
      <c r="AH1057" s="19">
        <v>117396</v>
      </c>
      <c r="AI1057" s="19">
        <v>1</v>
      </c>
      <c r="AJ1057" s="19"/>
      <c r="AK1057" s="19"/>
      <c r="AL1057" s="19"/>
      <c r="AM1057" s="19"/>
      <c r="AN1057" s="19"/>
      <c r="AO1057" s="19">
        <v>2.38</v>
      </c>
      <c r="AP1057" s="19" t="s">
        <v>1519</v>
      </c>
      <c r="AQ1057" s="19" t="s">
        <v>1502</v>
      </c>
      <c r="AR1057" s="19" t="s">
        <v>1540</v>
      </c>
      <c r="AS1057" s="19" t="s">
        <v>1562</v>
      </c>
      <c r="AT1057" s="19" t="s">
        <v>1563</v>
      </c>
      <c r="AU1057" s="19" t="s">
        <v>1564</v>
      </c>
      <c r="AV1057" s="19" t="s">
        <v>1565</v>
      </c>
      <c r="AW1057" s="19">
        <v>2008</v>
      </c>
      <c r="AX1057" s="19">
        <v>3</v>
      </c>
      <c r="AY1057" s="19" t="s">
        <v>1566</v>
      </c>
      <c r="AZ1057" s="19" t="s">
        <v>1567</v>
      </c>
      <c r="BA1057" s="19">
        <v>2009</v>
      </c>
      <c r="BB1057" t="str">
        <f>VLOOKUP(AC1057,CTCwiretagcode!A$2:C$708,3,FALSE)</f>
        <v>SAM</v>
      </c>
      <c r="BC1057" t="str">
        <f t="shared" si="33"/>
        <v>NT</v>
      </c>
      <c r="BD1057">
        <f t="shared" si="34"/>
        <v>3</v>
      </c>
    </row>
    <row r="1058" spans="1:56" x14ac:dyDescent="0.25">
      <c r="A1058" s="19" t="s">
        <v>1501</v>
      </c>
      <c r="B1058" s="19">
        <v>4.0999999999999996</v>
      </c>
      <c r="C1058" s="19">
        <v>20140313</v>
      </c>
      <c r="D1058" s="19" t="s">
        <v>41</v>
      </c>
      <c r="E1058" s="19" t="s">
        <v>41</v>
      </c>
      <c r="F1058" s="19">
        <v>2234236</v>
      </c>
      <c r="G1058" s="19">
        <v>1</v>
      </c>
      <c r="H1058" s="19">
        <v>2011</v>
      </c>
      <c r="I1058" s="19">
        <v>20110824</v>
      </c>
      <c r="J1058" s="19" t="s">
        <v>1501</v>
      </c>
      <c r="K1058" s="19">
        <v>6</v>
      </c>
      <c r="L1058" s="19">
        <v>35</v>
      </c>
      <c r="M1058" s="19">
        <v>23</v>
      </c>
      <c r="N1058" s="19">
        <v>14</v>
      </c>
      <c r="O1058" s="19" t="s">
        <v>1502</v>
      </c>
      <c r="P1058" s="19">
        <v>4</v>
      </c>
      <c r="Q1058" s="19" t="s">
        <v>1518</v>
      </c>
      <c r="R1058" s="19"/>
      <c r="S1058" s="19">
        <v>5000</v>
      </c>
      <c r="T1058" s="19" t="s">
        <v>110</v>
      </c>
      <c r="U1058" s="19"/>
      <c r="V1058" s="19"/>
      <c r="W1058" s="19"/>
      <c r="X1058" s="19">
        <v>770</v>
      </c>
      <c r="Y1058" s="19">
        <v>0</v>
      </c>
      <c r="Z1058" s="19">
        <v>1</v>
      </c>
      <c r="AA1058" s="19" t="s">
        <v>48</v>
      </c>
      <c r="AB1058" s="19">
        <v>1</v>
      </c>
      <c r="AC1058" s="19">
        <v>634841</v>
      </c>
      <c r="AD1058" s="19">
        <v>12</v>
      </c>
      <c r="AE1058" s="19"/>
      <c r="AF1058" s="19"/>
      <c r="AG1058" s="19"/>
      <c r="AH1058" s="19">
        <v>117396</v>
      </c>
      <c r="AI1058" s="19">
        <v>1</v>
      </c>
      <c r="AJ1058" s="19"/>
      <c r="AK1058" s="19"/>
      <c r="AL1058" s="19"/>
      <c r="AM1058" s="19"/>
      <c r="AN1058" s="19"/>
      <c r="AO1058" s="19">
        <v>2.38</v>
      </c>
      <c r="AP1058" s="19" t="s">
        <v>1519</v>
      </c>
      <c r="AQ1058" s="19" t="s">
        <v>1502</v>
      </c>
      <c r="AR1058" s="19" t="s">
        <v>1540</v>
      </c>
      <c r="AS1058" s="19" t="s">
        <v>1562</v>
      </c>
      <c r="AT1058" s="19" t="s">
        <v>1563</v>
      </c>
      <c r="AU1058" s="19" t="s">
        <v>1564</v>
      </c>
      <c r="AV1058" s="19" t="s">
        <v>1565</v>
      </c>
      <c r="AW1058" s="19">
        <v>2008</v>
      </c>
      <c r="AX1058" s="19">
        <v>3</v>
      </c>
      <c r="AY1058" s="19" t="s">
        <v>1566</v>
      </c>
      <c r="AZ1058" s="19" t="s">
        <v>1567</v>
      </c>
      <c r="BA1058" s="19">
        <v>2009</v>
      </c>
      <c r="BB1058" t="str">
        <f>VLOOKUP(AC1058,CTCwiretagcode!A$2:C$708,3,FALSE)</f>
        <v>SAM</v>
      </c>
      <c r="BC1058" t="str">
        <f t="shared" si="33"/>
        <v>NT</v>
      </c>
      <c r="BD1058">
        <f t="shared" si="34"/>
        <v>3</v>
      </c>
    </row>
    <row r="1059" spans="1:56" x14ac:dyDescent="0.25">
      <c r="A1059" s="19" t="s">
        <v>1501</v>
      </c>
      <c r="B1059" s="19">
        <v>4.0999999999999996</v>
      </c>
      <c r="C1059" s="19">
        <v>20140313</v>
      </c>
      <c r="D1059" s="19" t="s">
        <v>41</v>
      </c>
      <c r="E1059" s="19" t="s">
        <v>41</v>
      </c>
      <c r="F1059" s="19">
        <v>2234243</v>
      </c>
      <c r="G1059" s="19">
        <v>1</v>
      </c>
      <c r="H1059" s="19">
        <v>2011</v>
      </c>
      <c r="I1059" s="19">
        <v>20110824</v>
      </c>
      <c r="J1059" s="19" t="s">
        <v>1501</v>
      </c>
      <c r="K1059" s="19">
        <v>6</v>
      </c>
      <c r="L1059" s="19">
        <v>35</v>
      </c>
      <c r="M1059" s="19">
        <v>23</v>
      </c>
      <c r="N1059" s="19">
        <v>14</v>
      </c>
      <c r="O1059" s="19" t="s">
        <v>1502</v>
      </c>
      <c r="P1059" s="19">
        <v>4</v>
      </c>
      <c r="Q1059" s="19" t="s">
        <v>1518</v>
      </c>
      <c r="R1059" s="19"/>
      <c r="S1059" s="19">
        <v>5000</v>
      </c>
      <c r="T1059" s="19" t="s">
        <v>45</v>
      </c>
      <c r="U1059" s="19"/>
      <c r="V1059" s="19"/>
      <c r="W1059" s="19"/>
      <c r="X1059" s="19">
        <v>830</v>
      </c>
      <c r="Y1059" s="19">
        <v>0</v>
      </c>
      <c r="Z1059" s="19">
        <v>1</v>
      </c>
      <c r="AA1059" s="19" t="s">
        <v>48</v>
      </c>
      <c r="AB1059" s="19">
        <v>1</v>
      </c>
      <c r="AC1059" s="19">
        <v>634841</v>
      </c>
      <c r="AD1059" s="19">
        <v>12</v>
      </c>
      <c r="AE1059" s="19"/>
      <c r="AF1059" s="19"/>
      <c r="AG1059" s="19"/>
      <c r="AH1059" s="19">
        <v>117396</v>
      </c>
      <c r="AI1059" s="19">
        <v>1</v>
      </c>
      <c r="AJ1059" s="19"/>
      <c r="AK1059" s="19"/>
      <c r="AL1059" s="19"/>
      <c r="AM1059" s="19"/>
      <c r="AN1059" s="19"/>
      <c r="AO1059" s="19">
        <v>2.38</v>
      </c>
      <c r="AP1059" s="19" t="s">
        <v>1519</v>
      </c>
      <c r="AQ1059" s="19" t="s">
        <v>1502</v>
      </c>
      <c r="AR1059" s="19" t="s">
        <v>1540</v>
      </c>
      <c r="AS1059" s="19" t="s">
        <v>1562</v>
      </c>
      <c r="AT1059" s="19" t="s">
        <v>1563</v>
      </c>
      <c r="AU1059" s="19" t="s">
        <v>1564</v>
      </c>
      <c r="AV1059" s="19" t="s">
        <v>1565</v>
      </c>
      <c r="AW1059" s="19">
        <v>2008</v>
      </c>
      <c r="AX1059" s="19">
        <v>3</v>
      </c>
      <c r="AY1059" s="19" t="s">
        <v>1566</v>
      </c>
      <c r="AZ1059" s="19" t="s">
        <v>1567</v>
      </c>
      <c r="BA1059" s="19">
        <v>2009</v>
      </c>
      <c r="BB1059" t="str">
        <f>VLOOKUP(AC1059,CTCwiretagcode!A$2:C$708,3,FALSE)</f>
        <v>SAM</v>
      </c>
      <c r="BC1059" t="str">
        <f t="shared" si="33"/>
        <v>NT</v>
      </c>
      <c r="BD1059">
        <f t="shared" si="34"/>
        <v>3</v>
      </c>
    </row>
    <row r="1060" spans="1:56" x14ac:dyDescent="0.25">
      <c r="A1060" s="19" t="s">
        <v>1501</v>
      </c>
      <c r="B1060" s="19">
        <v>4.0999999999999996</v>
      </c>
      <c r="C1060" s="19">
        <v>20140313</v>
      </c>
      <c r="D1060" s="19" t="s">
        <v>41</v>
      </c>
      <c r="E1060" s="19" t="s">
        <v>41</v>
      </c>
      <c r="F1060" s="19">
        <v>2234247</v>
      </c>
      <c r="G1060" s="19">
        <v>1</v>
      </c>
      <c r="H1060" s="19">
        <v>2011</v>
      </c>
      <c r="I1060" s="19">
        <v>20110824</v>
      </c>
      <c r="J1060" s="19" t="s">
        <v>1501</v>
      </c>
      <c r="K1060" s="19">
        <v>6</v>
      </c>
      <c r="L1060" s="19">
        <v>35</v>
      </c>
      <c r="M1060" s="19">
        <v>23</v>
      </c>
      <c r="N1060" s="19">
        <v>14</v>
      </c>
      <c r="O1060" s="19" t="s">
        <v>1502</v>
      </c>
      <c r="P1060" s="19">
        <v>4</v>
      </c>
      <c r="Q1060" s="19" t="s">
        <v>1518</v>
      </c>
      <c r="R1060" s="19"/>
      <c r="S1060" s="19">
        <v>5000</v>
      </c>
      <c r="T1060" s="19" t="s">
        <v>45</v>
      </c>
      <c r="U1060" s="19"/>
      <c r="V1060" s="19"/>
      <c r="W1060" s="19"/>
      <c r="X1060" s="19">
        <v>700</v>
      </c>
      <c r="Y1060" s="19">
        <v>0</v>
      </c>
      <c r="Z1060" s="19">
        <v>1</v>
      </c>
      <c r="AA1060" s="19" t="s">
        <v>48</v>
      </c>
      <c r="AB1060" s="19">
        <v>1</v>
      </c>
      <c r="AC1060" s="19">
        <v>634841</v>
      </c>
      <c r="AD1060" s="19">
        <v>12</v>
      </c>
      <c r="AE1060" s="19"/>
      <c r="AF1060" s="19"/>
      <c r="AG1060" s="19"/>
      <c r="AH1060" s="19">
        <v>117396</v>
      </c>
      <c r="AI1060" s="19">
        <v>1</v>
      </c>
      <c r="AJ1060" s="19"/>
      <c r="AK1060" s="19"/>
      <c r="AL1060" s="19"/>
      <c r="AM1060" s="19"/>
      <c r="AN1060" s="19"/>
      <c r="AO1060" s="19">
        <v>2.38</v>
      </c>
      <c r="AP1060" s="19" t="s">
        <v>1519</v>
      </c>
      <c r="AQ1060" s="19" t="s">
        <v>1502</v>
      </c>
      <c r="AR1060" s="19" t="s">
        <v>1540</v>
      </c>
      <c r="AS1060" s="19" t="s">
        <v>1562</v>
      </c>
      <c r="AT1060" s="19" t="s">
        <v>1563</v>
      </c>
      <c r="AU1060" s="19" t="s">
        <v>1564</v>
      </c>
      <c r="AV1060" s="19" t="s">
        <v>1565</v>
      </c>
      <c r="AW1060" s="19">
        <v>2008</v>
      </c>
      <c r="AX1060" s="19">
        <v>3</v>
      </c>
      <c r="AY1060" s="19" t="s">
        <v>1566</v>
      </c>
      <c r="AZ1060" s="19" t="s">
        <v>1567</v>
      </c>
      <c r="BA1060" s="19">
        <v>2009</v>
      </c>
      <c r="BB1060" t="str">
        <f>VLOOKUP(AC1060,CTCwiretagcode!A$2:C$708,3,FALSE)</f>
        <v>SAM</v>
      </c>
      <c r="BC1060" t="str">
        <f t="shared" si="33"/>
        <v>NT</v>
      </c>
      <c r="BD1060">
        <f t="shared" si="34"/>
        <v>3</v>
      </c>
    </row>
    <row r="1061" spans="1:56" x14ac:dyDescent="0.25">
      <c r="A1061" s="19" t="s">
        <v>1501</v>
      </c>
      <c r="B1061" s="19">
        <v>4.0999999999999996</v>
      </c>
      <c r="C1061" s="19">
        <v>20140313</v>
      </c>
      <c r="D1061" s="19" t="s">
        <v>41</v>
      </c>
      <c r="E1061" s="19" t="s">
        <v>41</v>
      </c>
      <c r="F1061" s="19">
        <v>2232969</v>
      </c>
      <c r="G1061" s="19">
        <v>1</v>
      </c>
      <c r="H1061" s="19">
        <v>2011</v>
      </c>
      <c r="I1061" s="19">
        <v>20110824</v>
      </c>
      <c r="J1061" s="19" t="s">
        <v>1501</v>
      </c>
      <c r="K1061" s="19">
        <v>6</v>
      </c>
      <c r="L1061" s="19">
        <v>35</v>
      </c>
      <c r="M1061" s="19">
        <v>23</v>
      </c>
      <c r="N1061" s="19">
        <v>14</v>
      </c>
      <c r="O1061" s="19" t="s">
        <v>1502</v>
      </c>
      <c r="P1061" s="19">
        <v>4</v>
      </c>
      <c r="Q1061" s="19" t="s">
        <v>1518</v>
      </c>
      <c r="R1061" s="19"/>
      <c r="S1061" s="19">
        <v>5000</v>
      </c>
      <c r="T1061" s="19" t="s">
        <v>45</v>
      </c>
      <c r="U1061" s="19"/>
      <c r="V1061" s="19"/>
      <c r="W1061" s="19"/>
      <c r="X1061" s="19">
        <v>860</v>
      </c>
      <c r="Y1061" s="19">
        <v>0</v>
      </c>
      <c r="Z1061" s="19">
        <v>1</v>
      </c>
      <c r="AA1061" s="19" t="s">
        <v>48</v>
      </c>
      <c r="AB1061" s="19">
        <v>1</v>
      </c>
      <c r="AC1061" s="19">
        <v>634841</v>
      </c>
      <c r="AD1061" s="19">
        <v>12</v>
      </c>
      <c r="AE1061" s="19"/>
      <c r="AF1061" s="19"/>
      <c r="AG1061" s="19"/>
      <c r="AH1061" s="19">
        <v>117396</v>
      </c>
      <c r="AI1061" s="19">
        <v>1</v>
      </c>
      <c r="AJ1061" s="19"/>
      <c r="AK1061" s="19"/>
      <c r="AL1061" s="19"/>
      <c r="AM1061" s="19"/>
      <c r="AN1061" s="19"/>
      <c r="AO1061" s="19">
        <v>2.38</v>
      </c>
      <c r="AP1061" s="19" t="s">
        <v>1519</v>
      </c>
      <c r="AQ1061" s="19" t="s">
        <v>1502</v>
      </c>
      <c r="AR1061" s="19" t="s">
        <v>1540</v>
      </c>
      <c r="AS1061" s="19" t="s">
        <v>1562</v>
      </c>
      <c r="AT1061" s="19" t="s">
        <v>1563</v>
      </c>
      <c r="AU1061" s="19" t="s">
        <v>1564</v>
      </c>
      <c r="AV1061" s="19" t="s">
        <v>1565</v>
      </c>
      <c r="AW1061" s="19">
        <v>2008</v>
      </c>
      <c r="AX1061" s="19">
        <v>3</v>
      </c>
      <c r="AY1061" s="19" t="s">
        <v>1566</v>
      </c>
      <c r="AZ1061" s="19" t="s">
        <v>1567</v>
      </c>
      <c r="BA1061" s="19">
        <v>2009</v>
      </c>
      <c r="BB1061" t="str">
        <f>VLOOKUP(AC1061,CTCwiretagcode!A$2:C$708,3,FALSE)</f>
        <v>SAM</v>
      </c>
      <c r="BC1061" t="str">
        <f t="shared" si="33"/>
        <v>NT</v>
      </c>
      <c r="BD1061">
        <f t="shared" si="34"/>
        <v>3</v>
      </c>
    </row>
    <row r="1062" spans="1:56" x14ac:dyDescent="0.25">
      <c r="A1062" s="19" t="s">
        <v>1501</v>
      </c>
      <c r="B1062" s="19">
        <v>4.0999999999999996</v>
      </c>
      <c r="C1062" s="19">
        <v>20140313</v>
      </c>
      <c r="D1062" s="19" t="s">
        <v>41</v>
      </c>
      <c r="E1062" s="19" t="s">
        <v>41</v>
      </c>
      <c r="F1062" s="19">
        <v>2232947</v>
      </c>
      <c r="G1062" s="19">
        <v>1</v>
      </c>
      <c r="H1062" s="19">
        <v>2011</v>
      </c>
      <c r="I1062" s="19">
        <v>20110829</v>
      </c>
      <c r="J1062" s="19" t="s">
        <v>1501</v>
      </c>
      <c r="K1062" s="19">
        <v>6</v>
      </c>
      <c r="L1062" s="19">
        <v>36</v>
      </c>
      <c r="M1062" s="19">
        <v>23</v>
      </c>
      <c r="N1062" s="19">
        <v>14</v>
      </c>
      <c r="O1062" s="19" t="s">
        <v>1502</v>
      </c>
      <c r="P1062" s="19">
        <v>4</v>
      </c>
      <c r="Q1062" s="19" t="s">
        <v>1518</v>
      </c>
      <c r="R1062" s="19"/>
      <c r="S1062" s="19">
        <v>5000</v>
      </c>
      <c r="T1062" s="19" t="s">
        <v>45</v>
      </c>
      <c r="U1062" s="19"/>
      <c r="V1062" s="19"/>
      <c r="W1062" s="19"/>
      <c r="X1062" s="19">
        <v>700</v>
      </c>
      <c r="Y1062" s="19">
        <v>0</v>
      </c>
      <c r="Z1062" s="19">
        <v>1</v>
      </c>
      <c r="AA1062" s="19" t="s">
        <v>48</v>
      </c>
      <c r="AB1062" s="19">
        <v>1</v>
      </c>
      <c r="AC1062" s="19">
        <v>634841</v>
      </c>
      <c r="AD1062" s="19">
        <v>12</v>
      </c>
      <c r="AE1062" s="19"/>
      <c r="AF1062" s="19"/>
      <c r="AG1062" s="19"/>
      <c r="AH1062" s="19">
        <v>117397</v>
      </c>
      <c r="AI1062" s="19">
        <v>1</v>
      </c>
      <c r="AJ1062" s="19"/>
      <c r="AK1062" s="19"/>
      <c r="AL1062" s="19"/>
      <c r="AM1062" s="19"/>
      <c r="AN1062" s="19"/>
      <c r="AO1062" s="19">
        <v>2.8</v>
      </c>
      <c r="AP1062" s="19" t="s">
        <v>1519</v>
      </c>
      <c r="AQ1062" s="19" t="s">
        <v>1502</v>
      </c>
      <c r="AR1062" s="19" t="s">
        <v>1540</v>
      </c>
      <c r="AS1062" s="19" t="s">
        <v>1562</v>
      </c>
      <c r="AT1062" s="19" t="s">
        <v>1563</v>
      </c>
      <c r="AU1062" s="19" t="s">
        <v>1564</v>
      </c>
      <c r="AV1062" s="19" t="s">
        <v>1565</v>
      </c>
      <c r="AW1062" s="19">
        <v>2008</v>
      </c>
      <c r="AX1062" s="19">
        <v>3</v>
      </c>
      <c r="AY1062" s="19" t="s">
        <v>1566</v>
      </c>
      <c r="AZ1062" s="19" t="s">
        <v>1567</v>
      </c>
      <c r="BA1062" s="19">
        <v>2009</v>
      </c>
      <c r="BB1062" t="str">
        <f>VLOOKUP(AC1062,CTCwiretagcode!A$2:C$708,3,FALSE)</f>
        <v>SAM</v>
      </c>
      <c r="BC1062" t="str">
        <f t="shared" si="33"/>
        <v>NT</v>
      </c>
      <c r="BD1062">
        <f t="shared" si="34"/>
        <v>3</v>
      </c>
    </row>
    <row r="1063" spans="1:56" x14ac:dyDescent="0.25">
      <c r="A1063" s="19" t="s">
        <v>1501</v>
      </c>
      <c r="B1063" s="19">
        <v>4.0999999999999996</v>
      </c>
      <c r="C1063" s="19">
        <v>20140313</v>
      </c>
      <c r="D1063" s="19" t="s">
        <v>41</v>
      </c>
      <c r="E1063" s="19" t="s">
        <v>41</v>
      </c>
      <c r="F1063" s="19">
        <v>2232949</v>
      </c>
      <c r="G1063" s="19">
        <v>1</v>
      </c>
      <c r="H1063" s="19">
        <v>2011</v>
      </c>
      <c r="I1063" s="19">
        <v>20110829</v>
      </c>
      <c r="J1063" s="19" t="s">
        <v>1501</v>
      </c>
      <c r="K1063" s="19">
        <v>6</v>
      </c>
      <c r="L1063" s="19">
        <v>36</v>
      </c>
      <c r="M1063" s="19">
        <v>23</v>
      </c>
      <c r="N1063" s="19">
        <v>14</v>
      </c>
      <c r="O1063" s="19" t="s">
        <v>1502</v>
      </c>
      <c r="P1063" s="19">
        <v>4</v>
      </c>
      <c r="Q1063" s="19" t="s">
        <v>1518</v>
      </c>
      <c r="R1063" s="19"/>
      <c r="S1063" s="19">
        <v>5000</v>
      </c>
      <c r="T1063" s="19" t="s">
        <v>45</v>
      </c>
      <c r="U1063" s="19"/>
      <c r="V1063" s="19"/>
      <c r="W1063" s="19"/>
      <c r="X1063" s="19">
        <v>670</v>
      </c>
      <c r="Y1063" s="19">
        <v>0</v>
      </c>
      <c r="Z1063" s="19">
        <v>1</v>
      </c>
      <c r="AA1063" s="19" t="s">
        <v>48</v>
      </c>
      <c r="AB1063" s="19">
        <v>1</v>
      </c>
      <c r="AC1063" s="19">
        <v>634841</v>
      </c>
      <c r="AD1063" s="19">
        <v>12</v>
      </c>
      <c r="AE1063" s="19"/>
      <c r="AF1063" s="19"/>
      <c r="AG1063" s="19"/>
      <c r="AH1063" s="19">
        <v>117397</v>
      </c>
      <c r="AI1063" s="19">
        <v>1</v>
      </c>
      <c r="AJ1063" s="19"/>
      <c r="AK1063" s="19"/>
      <c r="AL1063" s="19"/>
      <c r="AM1063" s="19"/>
      <c r="AN1063" s="19"/>
      <c r="AO1063" s="19">
        <v>2.8</v>
      </c>
      <c r="AP1063" s="19" t="s">
        <v>1519</v>
      </c>
      <c r="AQ1063" s="19" t="s">
        <v>1502</v>
      </c>
      <c r="AR1063" s="19" t="s">
        <v>1540</v>
      </c>
      <c r="AS1063" s="19" t="s">
        <v>1562</v>
      </c>
      <c r="AT1063" s="19" t="s">
        <v>1563</v>
      </c>
      <c r="AU1063" s="19" t="s">
        <v>1564</v>
      </c>
      <c r="AV1063" s="19" t="s">
        <v>1565</v>
      </c>
      <c r="AW1063" s="19">
        <v>2008</v>
      </c>
      <c r="AX1063" s="19">
        <v>3</v>
      </c>
      <c r="AY1063" s="19" t="s">
        <v>1566</v>
      </c>
      <c r="AZ1063" s="19" t="s">
        <v>1567</v>
      </c>
      <c r="BA1063" s="19">
        <v>2009</v>
      </c>
      <c r="BB1063" t="str">
        <f>VLOOKUP(AC1063,CTCwiretagcode!A$2:C$708,3,FALSE)</f>
        <v>SAM</v>
      </c>
      <c r="BC1063" t="str">
        <f t="shared" si="33"/>
        <v>NT</v>
      </c>
      <c r="BD1063">
        <f t="shared" si="34"/>
        <v>3</v>
      </c>
    </row>
    <row r="1064" spans="1:56" x14ac:dyDescent="0.25">
      <c r="A1064" s="19" t="s">
        <v>1501</v>
      </c>
      <c r="B1064" s="19">
        <v>4.0999999999999996</v>
      </c>
      <c r="C1064" s="19">
        <v>20140313</v>
      </c>
      <c r="D1064" s="19" t="s">
        <v>41</v>
      </c>
      <c r="E1064" s="19" t="s">
        <v>41</v>
      </c>
      <c r="F1064" s="19">
        <v>2232951</v>
      </c>
      <c r="G1064" s="19">
        <v>1</v>
      </c>
      <c r="H1064" s="19">
        <v>2011</v>
      </c>
      <c r="I1064" s="19">
        <v>20110829</v>
      </c>
      <c r="J1064" s="19" t="s">
        <v>1501</v>
      </c>
      <c r="K1064" s="19">
        <v>6</v>
      </c>
      <c r="L1064" s="19">
        <v>36</v>
      </c>
      <c r="M1064" s="19">
        <v>23</v>
      </c>
      <c r="N1064" s="19">
        <v>14</v>
      </c>
      <c r="O1064" s="19" t="s">
        <v>1502</v>
      </c>
      <c r="P1064" s="19">
        <v>4</v>
      </c>
      <c r="Q1064" s="19" t="s">
        <v>1518</v>
      </c>
      <c r="R1064" s="19"/>
      <c r="S1064" s="19">
        <v>5000</v>
      </c>
      <c r="T1064" s="19" t="s">
        <v>45</v>
      </c>
      <c r="U1064" s="19"/>
      <c r="V1064" s="19"/>
      <c r="W1064" s="19"/>
      <c r="X1064" s="19">
        <v>640</v>
      </c>
      <c r="Y1064" s="19">
        <v>0</v>
      </c>
      <c r="Z1064" s="19">
        <v>1</v>
      </c>
      <c r="AA1064" s="19" t="s">
        <v>48</v>
      </c>
      <c r="AB1064" s="19">
        <v>1</v>
      </c>
      <c r="AC1064" s="19">
        <v>634841</v>
      </c>
      <c r="AD1064" s="19">
        <v>12</v>
      </c>
      <c r="AE1064" s="19"/>
      <c r="AF1064" s="19"/>
      <c r="AG1064" s="19"/>
      <c r="AH1064" s="19">
        <v>117397</v>
      </c>
      <c r="AI1064" s="19">
        <v>1</v>
      </c>
      <c r="AJ1064" s="19"/>
      <c r="AK1064" s="19"/>
      <c r="AL1064" s="19"/>
      <c r="AM1064" s="19"/>
      <c r="AN1064" s="19"/>
      <c r="AO1064" s="19">
        <v>2.8</v>
      </c>
      <c r="AP1064" s="19" t="s">
        <v>1519</v>
      </c>
      <c r="AQ1064" s="19" t="s">
        <v>1502</v>
      </c>
      <c r="AR1064" s="19" t="s">
        <v>1540</v>
      </c>
      <c r="AS1064" s="19" t="s">
        <v>1562</v>
      </c>
      <c r="AT1064" s="19" t="s">
        <v>1563</v>
      </c>
      <c r="AU1064" s="19" t="s">
        <v>1564</v>
      </c>
      <c r="AV1064" s="19" t="s">
        <v>1565</v>
      </c>
      <c r="AW1064" s="19">
        <v>2008</v>
      </c>
      <c r="AX1064" s="19">
        <v>3</v>
      </c>
      <c r="AY1064" s="19" t="s">
        <v>1566</v>
      </c>
      <c r="AZ1064" s="19" t="s">
        <v>1567</v>
      </c>
      <c r="BA1064" s="19">
        <v>2009</v>
      </c>
      <c r="BB1064" t="str">
        <f>VLOOKUP(AC1064,CTCwiretagcode!A$2:C$708,3,FALSE)</f>
        <v>SAM</v>
      </c>
      <c r="BC1064" t="str">
        <f t="shared" si="33"/>
        <v>NT</v>
      </c>
      <c r="BD1064">
        <f t="shared" si="34"/>
        <v>3</v>
      </c>
    </row>
    <row r="1065" spans="1:56" x14ac:dyDescent="0.25">
      <c r="A1065" s="19" t="s">
        <v>1501</v>
      </c>
      <c r="B1065" s="19">
        <v>4.0999999999999996</v>
      </c>
      <c r="C1065" s="19">
        <v>20140313</v>
      </c>
      <c r="D1065" s="19" t="s">
        <v>41</v>
      </c>
      <c r="E1065" s="19" t="s">
        <v>41</v>
      </c>
      <c r="F1065" s="19">
        <v>2232960</v>
      </c>
      <c r="G1065" s="19">
        <v>1</v>
      </c>
      <c r="H1065" s="19">
        <v>2011</v>
      </c>
      <c r="I1065" s="19">
        <v>20110829</v>
      </c>
      <c r="J1065" s="19" t="s">
        <v>1501</v>
      </c>
      <c r="K1065" s="19">
        <v>6</v>
      </c>
      <c r="L1065" s="19">
        <v>36</v>
      </c>
      <c r="M1065" s="19">
        <v>23</v>
      </c>
      <c r="N1065" s="19">
        <v>14</v>
      </c>
      <c r="O1065" s="19" t="s">
        <v>1502</v>
      </c>
      <c r="P1065" s="19">
        <v>4</v>
      </c>
      <c r="Q1065" s="19" t="s">
        <v>1518</v>
      </c>
      <c r="R1065" s="19"/>
      <c r="S1065" s="19">
        <v>5000</v>
      </c>
      <c r="T1065" s="19" t="s">
        <v>45</v>
      </c>
      <c r="U1065" s="19"/>
      <c r="V1065" s="19"/>
      <c r="W1065" s="19"/>
      <c r="X1065" s="19">
        <v>780</v>
      </c>
      <c r="Y1065" s="19">
        <v>0</v>
      </c>
      <c r="Z1065" s="19">
        <v>1</v>
      </c>
      <c r="AA1065" s="19" t="s">
        <v>48</v>
      </c>
      <c r="AB1065" s="19">
        <v>1</v>
      </c>
      <c r="AC1065" s="19">
        <v>634841</v>
      </c>
      <c r="AD1065" s="19">
        <v>12</v>
      </c>
      <c r="AE1065" s="19"/>
      <c r="AF1065" s="19"/>
      <c r="AG1065" s="19"/>
      <c r="AH1065" s="19">
        <v>117397</v>
      </c>
      <c r="AI1065" s="19">
        <v>1</v>
      </c>
      <c r="AJ1065" s="19"/>
      <c r="AK1065" s="19"/>
      <c r="AL1065" s="19"/>
      <c r="AM1065" s="19"/>
      <c r="AN1065" s="19"/>
      <c r="AO1065" s="19">
        <v>2.8</v>
      </c>
      <c r="AP1065" s="19" t="s">
        <v>1519</v>
      </c>
      <c r="AQ1065" s="19" t="s">
        <v>1502</v>
      </c>
      <c r="AR1065" s="19" t="s">
        <v>1540</v>
      </c>
      <c r="AS1065" s="19" t="s">
        <v>1562</v>
      </c>
      <c r="AT1065" s="19" t="s">
        <v>1563</v>
      </c>
      <c r="AU1065" s="19" t="s">
        <v>1564</v>
      </c>
      <c r="AV1065" s="19" t="s">
        <v>1565</v>
      </c>
      <c r="AW1065" s="19">
        <v>2008</v>
      </c>
      <c r="AX1065" s="19">
        <v>3</v>
      </c>
      <c r="AY1065" s="19" t="s">
        <v>1566</v>
      </c>
      <c r="AZ1065" s="19" t="s">
        <v>1567</v>
      </c>
      <c r="BA1065" s="19">
        <v>2009</v>
      </c>
      <c r="BB1065" t="str">
        <f>VLOOKUP(AC1065,CTCwiretagcode!A$2:C$708,3,FALSE)</f>
        <v>SAM</v>
      </c>
      <c r="BC1065" t="str">
        <f t="shared" si="33"/>
        <v>NT</v>
      </c>
      <c r="BD1065">
        <f t="shared" si="34"/>
        <v>3</v>
      </c>
    </row>
    <row r="1066" spans="1:56" x14ac:dyDescent="0.25">
      <c r="A1066" s="19" t="s">
        <v>1501</v>
      </c>
      <c r="B1066" s="19">
        <v>4.0999999999999996</v>
      </c>
      <c r="C1066" s="19">
        <v>20140313</v>
      </c>
      <c r="D1066" s="19" t="s">
        <v>41</v>
      </c>
      <c r="E1066" s="19" t="s">
        <v>41</v>
      </c>
      <c r="F1066" s="19">
        <v>2233579</v>
      </c>
      <c r="G1066" s="19">
        <v>1</v>
      </c>
      <c r="H1066" s="19">
        <v>2011</v>
      </c>
      <c r="I1066" s="19">
        <v>20110831</v>
      </c>
      <c r="J1066" s="19" t="s">
        <v>1501</v>
      </c>
      <c r="K1066" s="19">
        <v>6</v>
      </c>
      <c r="L1066" s="19">
        <v>36</v>
      </c>
      <c r="M1066" s="19">
        <v>23</v>
      </c>
      <c r="N1066" s="19">
        <v>14</v>
      </c>
      <c r="O1066" s="19" t="s">
        <v>1502</v>
      </c>
      <c r="P1066" s="19">
        <v>4</v>
      </c>
      <c r="Q1066" s="19" t="s">
        <v>1518</v>
      </c>
      <c r="R1066" s="19"/>
      <c r="S1066" s="19">
        <v>5000</v>
      </c>
      <c r="T1066" s="19" t="s">
        <v>45</v>
      </c>
      <c r="U1066" s="19"/>
      <c r="V1066" s="19"/>
      <c r="W1066" s="19"/>
      <c r="X1066" s="19">
        <v>690</v>
      </c>
      <c r="Y1066" s="19">
        <v>0</v>
      </c>
      <c r="Z1066" s="19">
        <v>1</v>
      </c>
      <c r="AA1066" s="19" t="s">
        <v>48</v>
      </c>
      <c r="AB1066" s="19">
        <v>1</v>
      </c>
      <c r="AC1066" s="19">
        <v>634841</v>
      </c>
      <c r="AD1066" s="19">
        <v>12</v>
      </c>
      <c r="AE1066" s="19"/>
      <c r="AF1066" s="19"/>
      <c r="AG1066" s="19"/>
      <c r="AH1066" s="19">
        <v>117397</v>
      </c>
      <c r="AI1066" s="19">
        <v>1</v>
      </c>
      <c r="AJ1066" s="19"/>
      <c r="AK1066" s="19"/>
      <c r="AL1066" s="19"/>
      <c r="AM1066" s="19"/>
      <c r="AN1066" s="19"/>
      <c r="AO1066" s="19">
        <v>2.8</v>
      </c>
      <c r="AP1066" s="19" t="s">
        <v>1519</v>
      </c>
      <c r="AQ1066" s="19" t="s">
        <v>1502</v>
      </c>
      <c r="AR1066" s="19" t="s">
        <v>1540</v>
      </c>
      <c r="AS1066" s="19" t="s">
        <v>1562</v>
      </c>
      <c r="AT1066" s="19" t="s">
        <v>1563</v>
      </c>
      <c r="AU1066" s="19" t="s">
        <v>1564</v>
      </c>
      <c r="AV1066" s="19" t="s">
        <v>1565</v>
      </c>
      <c r="AW1066" s="19">
        <v>2008</v>
      </c>
      <c r="AX1066" s="19">
        <v>3</v>
      </c>
      <c r="AY1066" s="19" t="s">
        <v>1566</v>
      </c>
      <c r="AZ1066" s="19" t="s">
        <v>1567</v>
      </c>
      <c r="BA1066" s="19">
        <v>2009</v>
      </c>
      <c r="BB1066" t="str">
        <f>VLOOKUP(AC1066,CTCwiretagcode!A$2:C$708,3,FALSE)</f>
        <v>SAM</v>
      </c>
      <c r="BC1066" t="str">
        <f t="shared" si="33"/>
        <v>NT</v>
      </c>
      <c r="BD1066">
        <f t="shared" si="34"/>
        <v>3</v>
      </c>
    </row>
    <row r="1067" spans="1:56" x14ac:dyDescent="0.25">
      <c r="A1067" s="19" t="s">
        <v>1501</v>
      </c>
      <c r="B1067" s="19">
        <v>4.0999999999999996</v>
      </c>
      <c r="C1067" s="19">
        <v>20140313</v>
      </c>
      <c r="D1067" s="19" t="s">
        <v>41</v>
      </c>
      <c r="E1067" s="19" t="s">
        <v>41</v>
      </c>
      <c r="F1067" s="19">
        <v>2233381</v>
      </c>
      <c r="G1067" s="19">
        <v>1</v>
      </c>
      <c r="H1067" s="19">
        <v>2011</v>
      </c>
      <c r="I1067" s="19">
        <v>20110913</v>
      </c>
      <c r="J1067" s="19" t="s">
        <v>1501</v>
      </c>
      <c r="K1067" s="19">
        <v>6</v>
      </c>
      <c r="L1067" s="19">
        <v>38</v>
      </c>
      <c r="M1067" s="19">
        <v>23</v>
      </c>
      <c r="N1067" s="19">
        <v>17</v>
      </c>
      <c r="O1067" s="19" t="s">
        <v>1502</v>
      </c>
      <c r="P1067" s="19">
        <v>4</v>
      </c>
      <c r="Q1067" s="19" t="s">
        <v>1518</v>
      </c>
      <c r="R1067" s="19"/>
      <c r="S1067" s="19">
        <v>5000</v>
      </c>
      <c r="T1067" s="19" t="s">
        <v>45</v>
      </c>
      <c r="U1067" s="19"/>
      <c r="V1067" s="19"/>
      <c r="W1067" s="19"/>
      <c r="X1067" s="19">
        <v>700</v>
      </c>
      <c r="Y1067" s="19">
        <v>0</v>
      </c>
      <c r="Z1067" s="19">
        <v>1</v>
      </c>
      <c r="AA1067" s="19" t="s">
        <v>48</v>
      </c>
      <c r="AB1067" s="19">
        <v>1</v>
      </c>
      <c r="AC1067" s="19">
        <v>634841</v>
      </c>
      <c r="AD1067" s="19">
        <v>12</v>
      </c>
      <c r="AE1067" s="19"/>
      <c r="AF1067" s="19"/>
      <c r="AG1067" s="19"/>
      <c r="AH1067" s="19">
        <v>117399</v>
      </c>
      <c r="AI1067" s="19">
        <v>1</v>
      </c>
      <c r="AJ1067" s="19"/>
      <c r="AK1067" s="19"/>
      <c r="AL1067" s="19"/>
      <c r="AM1067" s="19"/>
      <c r="AN1067" s="19"/>
      <c r="AO1067" s="19">
        <v>2.98</v>
      </c>
      <c r="AP1067" s="19" t="s">
        <v>1519</v>
      </c>
      <c r="AQ1067" s="19" t="s">
        <v>1502</v>
      </c>
      <c r="AR1067" s="19" t="s">
        <v>1540</v>
      </c>
      <c r="AS1067" s="19" t="s">
        <v>1562</v>
      </c>
      <c r="AT1067" s="19" t="s">
        <v>1563</v>
      </c>
      <c r="AU1067" s="19" t="s">
        <v>1564</v>
      </c>
      <c r="AV1067" s="19" t="s">
        <v>1565</v>
      </c>
      <c r="AW1067" s="19">
        <v>2008</v>
      </c>
      <c r="AX1067" s="19">
        <v>3</v>
      </c>
      <c r="AY1067" s="19" t="s">
        <v>1566</v>
      </c>
      <c r="AZ1067" s="19" t="s">
        <v>1567</v>
      </c>
      <c r="BA1067" s="19">
        <v>2009</v>
      </c>
      <c r="BB1067" t="str">
        <f>VLOOKUP(AC1067,CTCwiretagcode!A$2:C$708,3,FALSE)</f>
        <v>SAM</v>
      </c>
      <c r="BC1067" t="str">
        <f t="shared" si="33"/>
        <v>Tr</v>
      </c>
      <c r="BD1067">
        <f t="shared" si="34"/>
        <v>3</v>
      </c>
    </row>
    <row r="1068" spans="1:56" x14ac:dyDescent="0.25">
      <c r="A1068" s="19" t="s">
        <v>1501</v>
      </c>
      <c r="B1068" s="19">
        <v>4.0999999999999996</v>
      </c>
      <c r="C1068" s="19">
        <v>20140313</v>
      </c>
      <c r="D1068" s="19" t="s">
        <v>41</v>
      </c>
      <c r="E1068" s="19" t="s">
        <v>41</v>
      </c>
      <c r="F1068" s="19">
        <v>2233387</v>
      </c>
      <c r="G1068" s="19">
        <v>1</v>
      </c>
      <c r="H1068" s="19">
        <v>2011</v>
      </c>
      <c r="I1068" s="19">
        <v>20110913</v>
      </c>
      <c r="J1068" s="19" t="s">
        <v>1501</v>
      </c>
      <c r="K1068" s="19">
        <v>6</v>
      </c>
      <c r="L1068" s="19">
        <v>38</v>
      </c>
      <c r="M1068" s="19">
        <v>23</v>
      </c>
      <c r="N1068" s="19">
        <v>17</v>
      </c>
      <c r="O1068" s="19" t="s">
        <v>1502</v>
      </c>
      <c r="P1068" s="19">
        <v>4</v>
      </c>
      <c r="Q1068" s="19" t="s">
        <v>1518</v>
      </c>
      <c r="R1068" s="19"/>
      <c r="S1068" s="19">
        <v>5000</v>
      </c>
      <c r="T1068" s="19" t="s">
        <v>45</v>
      </c>
      <c r="U1068" s="19"/>
      <c r="V1068" s="19"/>
      <c r="W1068" s="19"/>
      <c r="X1068" s="19">
        <v>670</v>
      </c>
      <c r="Y1068" s="19">
        <v>0</v>
      </c>
      <c r="Z1068" s="19">
        <v>1</v>
      </c>
      <c r="AA1068" s="19" t="s">
        <v>48</v>
      </c>
      <c r="AB1068" s="19">
        <v>1</v>
      </c>
      <c r="AC1068" s="19">
        <v>634841</v>
      </c>
      <c r="AD1068" s="19">
        <v>12</v>
      </c>
      <c r="AE1068" s="19"/>
      <c r="AF1068" s="19"/>
      <c r="AG1068" s="19"/>
      <c r="AH1068" s="19">
        <v>117399</v>
      </c>
      <c r="AI1068" s="19">
        <v>1</v>
      </c>
      <c r="AJ1068" s="19"/>
      <c r="AK1068" s="19"/>
      <c r="AL1068" s="19"/>
      <c r="AM1068" s="19"/>
      <c r="AN1068" s="19"/>
      <c r="AO1068" s="19">
        <v>2.98</v>
      </c>
      <c r="AP1068" s="19" t="s">
        <v>1519</v>
      </c>
      <c r="AQ1068" s="19" t="s">
        <v>1502</v>
      </c>
      <c r="AR1068" s="19" t="s">
        <v>1540</v>
      </c>
      <c r="AS1068" s="19" t="s">
        <v>1562</v>
      </c>
      <c r="AT1068" s="19" t="s">
        <v>1563</v>
      </c>
      <c r="AU1068" s="19" t="s">
        <v>1564</v>
      </c>
      <c r="AV1068" s="19" t="s">
        <v>1565</v>
      </c>
      <c r="AW1068" s="19">
        <v>2008</v>
      </c>
      <c r="AX1068" s="19">
        <v>3</v>
      </c>
      <c r="AY1068" s="19" t="s">
        <v>1566</v>
      </c>
      <c r="AZ1068" s="19" t="s">
        <v>1567</v>
      </c>
      <c r="BA1068" s="19">
        <v>2009</v>
      </c>
      <c r="BB1068" t="str">
        <f>VLOOKUP(AC1068,CTCwiretagcode!A$2:C$708,3,FALSE)</f>
        <v>SAM</v>
      </c>
      <c r="BC1068" t="str">
        <f t="shared" si="33"/>
        <v>Tr</v>
      </c>
      <c r="BD1068">
        <f t="shared" si="34"/>
        <v>3</v>
      </c>
    </row>
    <row r="1069" spans="1:56" x14ac:dyDescent="0.25">
      <c r="A1069" s="19" t="s">
        <v>1501</v>
      </c>
      <c r="B1069" s="19">
        <v>4.0999999999999996</v>
      </c>
      <c r="C1069" s="19">
        <v>20140313</v>
      </c>
      <c r="D1069" s="19" t="s">
        <v>41</v>
      </c>
      <c r="E1069" s="19" t="s">
        <v>1539</v>
      </c>
      <c r="F1069" s="19">
        <v>2302310</v>
      </c>
      <c r="G1069" s="19">
        <v>1</v>
      </c>
      <c r="H1069" s="19">
        <v>2011</v>
      </c>
      <c r="I1069" s="19">
        <v>20110816</v>
      </c>
      <c r="J1069" s="19" t="s">
        <v>1501</v>
      </c>
      <c r="K1069" s="19">
        <v>6</v>
      </c>
      <c r="L1069" s="19">
        <v>34</v>
      </c>
      <c r="M1069" s="19">
        <v>23</v>
      </c>
      <c r="N1069" s="19">
        <v>14</v>
      </c>
      <c r="O1069" s="19" t="s">
        <v>1502</v>
      </c>
      <c r="P1069" s="19">
        <v>4</v>
      </c>
      <c r="Q1069" s="19" t="s">
        <v>1503</v>
      </c>
      <c r="R1069" s="19"/>
      <c r="S1069" s="19">
        <v>5000</v>
      </c>
      <c r="T1069" s="19" t="s">
        <v>45</v>
      </c>
      <c r="U1069" s="19"/>
      <c r="V1069" s="19"/>
      <c r="W1069" s="19"/>
      <c r="X1069" s="19">
        <v>740</v>
      </c>
      <c r="Y1069" s="19">
        <v>0</v>
      </c>
      <c r="Z1069" s="19">
        <v>1</v>
      </c>
      <c r="AA1069" s="19" t="s">
        <v>48</v>
      </c>
      <c r="AB1069" s="19">
        <v>1</v>
      </c>
      <c r="AC1069" s="19">
        <v>634841</v>
      </c>
      <c r="AD1069" s="19">
        <v>12</v>
      </c>
      <c r="AE1069" s="19"/>
      <c r="AF1069" s="19"/>
      <c r="AG1069" s="19"/>
      <c r="AH1069" s="19">
        <v>117395</v>
      </c>
      <c r="AI1069" s="19">
        <v>1</v>
      </c>
      <c r="AJ1069" s="19"/>
      <c r="AK1069" s="19"/>
      <c r="AL1069" s="19"/>
      <c r="AM1069" s="19"/>
      <c r="AN1069" s="19"/>
      <c r="AO1069" s="19">
        <v>3.54</v>
      </c>
      <c r="AP1069" s="19" t="s">
        <v>1504</v>
      </c>
      <c r="AQ1069" s="19" t="s">
        <v>1502</v>
      </c>
      <c r="AR1069" s="19" t="s">
        <v>1540</v>
      </c>
      <c r="AS1069" s="19" t="s">
        <v>1562</v>
      </c>
      <c r="AT1069" s="19" t="s">
        <v>1563</v>
      </c>
      <c r="AU1069" s="19" t="s">
        <v>1564</v>
      </c>
      <c r="AV1069" s="19" t="s">
        <v>1565</v>
      </c>
      <c r="AW1069" s="19">
        <v>2008</v>
      </c>
      <c r="AX1069" s="19">
        <v>3</v>
      </c>
      <c r="AY1069" s="19" t="s">
        <v>1566</v>
      </c>
      <c r="AZ1069" s="19" t="s">
        <v>1567</v>
      </c>
      <c r="BA1069" s="19">
        <v>2009</v>
      </c>
      <c r="BB1069" t="str">
        <f>VLOOKUP(AC1069,CTCwiretagcode!A$2:C$708,3,FALSE)</f>
        <v>SAM</v>
      </c>
      <c r="BC1069" t="str">
        <f t="shared" si="33"/>
        <v>NT</v>
      </c>
      <c r="BD1069">
        <f t="shared" si="34"/>
        <v>3</v>
      </c>
    </row>
    <row r="1070" spans="1:56" x14ac:dyDescent="0.25">
      <c r="A1070" s="19" t="s">
        <v>1501</v>
      </c>
      <c r="B1070" s="19">
        <v>4.0999999999999996</v>
      </c>
      <c r="C1070" s="19">
        <v>20140313</v>
      </c>
      <c r="D1070" s="19" t="s">
        <v>41</v>
      </c>
      <c r="E1070" s="19" t="s">
        <v>41</v>
      </c>
      <c r="F1070" s="19">
        <v>2232929</v>
      </c>
      <c r="G1070" s="19">
        <v>1</v>
      </c>
      <c r="H1070" s="19">
        <v>2011</v>
      </c>
      <c r="I1070" s="19">
        <v>20110818</v>
      </c>
      <c r="J1070" s="19" t="s">
        <v>1501</v>
      </c>
      <c r="K1070" s="19">
        <v>6</v>
      </c>
      <c r="L1070" s="19">
        <v>34</v>
      </c>
      <c r="M1070" s="19">
        <v>23</v>
      </c>
      <c r="N1070" s="19">
        <v>17</v>
      </c>
      <c r="O1070" s="19" t="s">
        <v>1502</v>
      </c>
      <c r="P1070" s="19">
        <v>4</v>
      </c>
      <c r="Q1070" s="19" t="s">
        <v>1503</v>
      </c>
      <c r="R1070" s="19"/>
      <c r="S1070" s="19">
        <v>5000</v>
      </c>
      <c r="T1070" s="19" t="s">
        <v>45</v>
      </c>
      <c r="U1070" s="19"/>
      <c r="V1070" s="19"/>
      <c r="W1070" s="19"/>
      <c r="X1070" s="19">
        <v>710</v>
      </c>
      <c r="Y1070" s="19">
        <v>0</v>
      </c>
      <c r="Z1070" s="19">
        <v>1</v>
      </c>
      <c r="AA1070" s="19" t="s">
        <v>48</v>
      </c>
      <c r="AB1070" s="19">
        <v>1</v>
      </c>
      <c r="AC1070" s="19">
        <v>634841</v>
      </c>
      <c r="AD1070" s="19">
        <v>12</v>
      </c>
      <c r="AE1070" s="19"/>
      <c r="AF1070" s="19"/>
      <c r="AG1070" s="19"/>
      <c r="AH1070" s="19">
        <v>117395</v>
      </c>
      <c r="AI1070" s="19">
        <v>1</v>
      </c>
      <c r="AJ1070" s="19"/>
      <c r="AK1070" s="19"/>
      <c r="AL1070" s="19"/>
      <c r="AM1070" s="19"/>
      <c r="AN1070" s="19"/>
      <c r="AO1070" s="19">
        <v>3.54</v>
      </c>
      <c r="AP1070" s="19" t="s">
        <v>1504</v>
      </c>
      <c r="AQ1070" s="19" t="s">
        <v>1502</v>
      </c>
      <c r="AR1070" s="19" t="s">
        <v>1540</v>
      </c>
      <c r="AS1070" s="19" t="s">
        <v>1562</v>
      </c>
      <c r="AT1070" s="19" t="s">
        <v>1563</v>
      </c>
      <c r="AU1070" s="19" t="s">
        <v>1564</v>
      </c>
      <c r="AV1070" s="19" t="s">
        <v>1565</v>
      </c>
      <c r="AW1070" s="19">
        <v>2008</v>
      </c>
      <c r="AX1070" s="19">
        <v>3</v>
      </c>
      <c r="AY1070" s="19" t="s">
        <v>1566</v>
      </c>
      <c r="AZ1070" s="19" t="s">
        <v>1567</v>
      </c>
      <c r="BA1070" s="19">
        <v>2009</v>
      </c>
      <c r="BB1070" t="str">
        <f>VLOOKUP(AC1070,CTCwiretagcode!A$2:C$708,3,FALSE)</f>
        <v>SAM</v>
      </c>
      <c r="BC1070" t="str">
        <f t="shared" si="33"/>
        <v>Tr</v>
      </c>
      <c r="BD1070">
        <f t="shared" si="34"/>
        <v>3</v>
      </c>
    </row>
    <row r="1071" spans="1:56" x14ac:dyDescent="0.25">
      <c r="A1071" s="19" t="s">
        <v>1501</v>
      </c>
      <c r="B1071" s="19">
        <v>4.0999999999999996</v>
      </c>
      <c r="C1071" s="19">
        <v>20140313</v>
      </c>
      <c r="D1071" s="19" t="s">
        <v>41</v>
      </c>
      <c r="E1071" s="19" t="s">
        <v>41</v>
      </c>
      <c r="F1071" s="19">
        <v>2232932</v>
      </c>
      <c r="G1071" s="19">
        <v>1</v>
      </c>
      <c r="H1071" s="19">
        <v>2011</v>
      </c>
      <c r="I1071" s="19">
        <v>20110822</v>
      </c>
      <c r="J1071" s="19" t="s">
        <v>1501</v>
      </c>
      <c r="K1071" s="19">
        <v>6</v>
      </c>
      <c r="L1071" s="19">
        <v>35</v>
      </c>
      <c r="M1071" s="19">
        <v>23</v>
      </c>
      <c r="N1071" s="19">
        <v>14</v>
      </c>
      <c r="O1071" s="19" t="s">
        <v>1502</v>
      </c>
      <c r="P1071" s="19">
        <v>4</v>
      </c>
      <c r="Q1071" s="19" t="s">
        <v>1503</v>
      </c>
      <c r="R1071" s="19"/>
      <c r="S1071" s="19">
        <v>5000</v>
      </c>
      <c r="T1071" s="19" t="s">
        <v>45</v>
      </c>
      <c r="U1071" s="19"/>
      <c r="V1071" s="19"/>
      <c r="W1071" s="19"/>
      <c r="X1071" s="19">
        <v>640</v>
      </c>
      <c r="Y1071" s="19">
        <v>0</v>
      </c>
      <c r="Z1071" s="19">
        <v>1</v>
      </c>
      <c r="AA1071" s="19" t="s">
        <v>48</v>
      </c>
      <c r="AB1071" s="19">
        <v>1</v>
      </c>
      <c r="AC1071" s="19">
        <v>634841</v>
      </c>
      <c r="AD1071" s="19">
        <v>12</v>
      </c>
      <c r="AE1071" s="19"/>
      <c r="AF1071" s="19"/>
      <c r="AG1071" s="19"/>
      <c r="AH1071" s="19">
        <v>117396</v>
      </c>
      <c r="AI1071" s="19">
        <v>1</v>
      </c>
      <c r="AJ1071" s="19"/>
      <c r="AK1071" s="19"/>
      <c r="AL1071" s="19"/>
      <c r="AM1071" s="19"/>
      <c r="AN1071" s="19"/>
      <c r="AO1071" s="19">
        <v>2.38</v>
      </c>
      <c r="AP1071" s="19" t="s">
        <v>1504</v>
      </c>
      <c r="AQ1071" s="19" t="s">
        <v>1502</v>
      </c>
      <c r="AR1071" s="19" t="s">
        <v>1540</v>
      </c>
      <c r="AS1071" s="19" t="s">
        <v>1562</v>
      </c>
      <c r="AT1071" s="19" t="s">
        <v>1563</v>
      </c>
      <c r="AU1071" s="19" t="s">
        <v>1564</v>
      </c>
      <c r="AV1071" s="19" t="s">
        <v>1565</v>
      </c>
      <c r="AW1071" s="19">
        <v>2008</v>
      </c>
      <c r="AX1071" s="19">
        <v>3</v>
      </c>
      <c r="AY1071" s="19" t="s">
        <v>1566</v>
      </c>
      <c r="AZ1071" s="19" t="s">
        <v>1567</v>
      </c>
      <c r="BA1071" s="19">
        <v>2009</v>
      </c>
      <c r="BB1071" t="str">
        <f>VLOOKUP(AC1071,CTCwiretagcode!A$2:C$708,3,FALSE)</f>
        <v>SAM</v>
      </c>
      <c r="BC1071" t="str">
        <f t="shared" si="33"/>
        <v>NT</v>
      </c>
      <c r="BD1071">
        <f t="shared" si="34"/>
        <v>3</v>
      </c>
    </row>
    <row r="1072" spans="1:56" x14ac:dyDescent="0.25">
      <c r="A1072" s="19" t="s">
        <v>1501</v>
      </c>
      <c r="B1072" s="19">
        <v>4.0999999999999996</v>
      </c>
      <c r="C1072" s="19">
        <v>20140313</v>
      </c>
      <c r="D1072" s="19" t="s">
        <v>41</v>
      </c>
      <c r="E1072" s="19" t="s">
        <v>41</v>
      </c>
      <c r="F1072" s="19">
        <v>2232906</v>
      </c>
      <c r="G1072" s="19">
        <v>1</v>
      </c>
      <c r="H1072" s="19">
        <v>2011</v>
      </c>
      <c r="I1072" s="19">
        <v>20110824</v>
      </c>
      <c r="J1072" s="19" t="s">
        <v>1501</v>
      </c>
      <c r="K1072" s="19">
        <v>6</v>
      </c>
      <c r="L1072" s="19">
        <v>35</v>
      </c>
      <c r="M1072" s="19">
        <v>23</v>
      </c>
      <c r="N1072" s="19">
        <v>17</v>
      </c>
      <c r="O1072" s="19" t="s">
        <v>1502</v>
      </c>
      <c r="P1072" s="19">
        <v>4</v>
      </c>
      <c r="Q1072" s="19" t="s">
        <v>1503</v>
      </c>
      <c r="R1072" s="19"/>
      <c r="S1072" s="19">
        <v>5000</v>
      </c>
      <c r="T1072" s="19" t="s">
        <v>45</v>
      </c>
      <c r="U1072" s="19"/>
      <c r="V1072" s="19"/>
      <c r="W1072" s="19"/>
      <c r="X1072" s="19">
        <v>750</v>
      </c>
      <c r="Y1072" s="19">
        <v>0</v>
      </c>
      <c r="Z1072" s="19">
        <v>1</v>
      </c>
      <c r="AA1072" s="19" t="s">
        <v>48</v>
      </c>
      <c r="AB1072" s="19">
        <v>1</v>
      </c>
      <c r="AC1072" s="19">
        <v>634841</v>
      </c>
      <c r="AD1072" s="19">
        <v>12</v>
      </c>
      <c r="AE1072" s="19"/>
      <c r="AF1072" s="19"/>
      <c r="AG1072" s="19"/>
      <c r="AH1072" s="19">
        <v>117396</v>
      </c>
      <c r="AI1072" s="19">
        <v>1</v>
      </c>
      <c r="AJ1072" s="19"/>
      <c r="AK1072" s="19"/>
      <c r="AL1072" s="19"/>
      <c r="AM1072" s="19"/>
      <c r="AN1072" s="19"/>
      <c r="AO1072" s="19">
        <v>2.38</v>
      </c>
      <c r="AP1072" s="19" t="s">
        <v>1504</v>
      </c>
      <c r="AQ1072" s="19" t="s">
        <v>1502</v>
      </c>
      <c r="AR1072" s="19" t="s">
        <v>1540</v>
      </c>
      <c r="AS1072" s="19" t="s">
        <v>1562</v>
      </c>
      <c r="AT1072" s="19" t="s">
        <v>1563</v>
      </c>
      <c r="AU1072" s="19" t="s">
        <v>1564</v>
      </c>
      <c r="AV1072" s="19" t="s">
        <v>1565</v>
      </c>
      <c r="AW1072" s="19">
        <v>2008</v>
      </c>
      <c r="AX1072" s="19">
        <v>3</v>
      </c>
      <c r="AY1072" s="19" t="s">
        <v>1566</v>
      </c>
      <c r="AZ1072" s="19" t="s">
        <v>1567</v>
      </c>
      <c r="BA1072" s="19">
        <v>2009</v>
      </c>
      <c r="BB1072" t="str">
        <f>VLOOKUP(AC1072,CTCwiretagcode!A$2:C$708,3,FALSE)</f>
        <v>SAM</v>
      </c>
      <c r="BC1072" t="str">
        <f t="shared" si="33"/>
        <v>Tr</v>
      </c>
      <c r="BD1072">
        <f t="shared" si="34"/>
        <v>3</v>
      </c>
    </row>
    <row r="1073" spans="1:56" x14ac:dyDescent="0.25">
      <c r="A1073" s="19" t="s">
        <v>1501</v>
      </c>
      <c r="B1073" s="19">
        <v>4.0999999999999996</v>
      </c>
      <c r="C1073" s="19">
        <v>20150424</v>
      </c>
      <c r="D1073" s="19" t="s">
        <v>41</v>
      </c>
      <c r="E1073" s="19" t="s">
        <v>41</v>
      </c>
      <c r="F1073" s="19">
        <v>2326378</v>
      </c>
      <c r="G1073" s="19">
        <v>1</v>
      </c>
      <c r="H1073" s="19">
        <v>2012</v>
      </c>
      <c r="I1073" s="19">
        <v>20120829</v>
      </c>
      <c r="J1073" s="19" t="s">
        <v>1501</v>
      </c>
      <c r="K1073" s="19">
        <v>6</v>
      </c>
      <c r="L1073" s="19">
        <v>36</v>
      </c>
      <c r="M1073" s="19">
        <v>23</v>
      </c>
      <c r="N1073" s="19">
        <v>17</v>
      </c>
      <c r="O1073" s="19" t="s">
        <v>1502</v>
      </c>
      <c r="P1073" s="19">
        <v>4</v>
      </c>
      <c r="Q1073" s="19" t="s">
        <v>1503</v>
      </c>
      <c r="R1073" s="19"/>
      <c r="S1073" s="19">
        <v>5000</v>
      </c>
      <c r="T1073" s="19" t="s">
        <v>45</v>
      </c>
      <c r="U1073" s="19"/>
      <c r="V1073" s="19"/>
      <c r="W1073" s="19"/>
      <c r="X1073" s="19">
        <v>810</v>
      </c>
      <c r="Y1073" s="19">
        <v>0</v>
      </c>
      <c r="Z1073" s="19">
        <v>1</v>
      </c>
      <c r="AA1073" s="19" t="s">
        <v>48</v>
      </c>
      <c r="AB1073" s="19">
        <v>1</v>
      </c>
      <c r="AC1073" s="19">
        <v>634841</v>
      </c>
      <c r="AD1073" s="19">
        <v>12</v>
      </c>
      <c r="AE1073" s="19"/>
      <c r="AF1073" s="19"/>
      <c r="AG1073" s="19"/>
      <c r="AH1073" s="19">
        <v>121460</v>
      </c>
      <c r="AI1073" s="19">
        <v>1</v>
      </c>
      <c r="AJ1073" s="19"/>
      <c r="AK1073" s="19"/>
      <c r="AL1073" s="19"/>
      <c r="AM1073" s="19"/>
      <c r="AN1073" s="19"/>
      <c r="AO1073" s="19">
        <v>2.2999999999999998</v>
      </c>
      <c r="AP1073" s="19" t="s">
        <v>1504</v>
      </c>
      <c r="AQ1073" s="19" t="s">
        <v>1502</v>
      </c>
      <c r="AR1073" s="19" t="s">
        <v>1540</v>
      </c>
      <c r="AS1073" s="19" t="s">
        <v>1562</v>
      </c>
      <c r="AT1073" s="19" t="s">
        <v>1563</v>
      </c>
      <c r="AU1073" s="19" t="s">
        <v>1564</v>
      </c>
      <c r="AV1073" s="19" t="s">
        <v>1565</v>
      </c>
      <c r="AW1073" s="19">
        <v>2008</v>
      </c>
      <c r="AX1073" s="19">
        <v>3</v>
      </c>
      <c r="AY1073" s="19" t="s">
        <v>1566</v>
      </c>
      <c r="AZ1073" s="19" t="s">
        <v>1567</v>
      </c>
      <c r="BA1073" s="19">
        <v>2009</v>
      </c>
      <c r="BB1073" t="str">
        <f>VLOOKUP(AC1073,CTCwiretagcode!A$2:C$708,3,FALSE)</f>
        <v>SAM</v>
      </c>
      <c r="BC1073" t="str">
        <f t="shared" si="33"/>
        <v>Tr</v>
      </c>
      <c r="BD1073">
        <f t="shared" si="34"/>
        <v>3</v>
      </c>
    </row>
    <row r="1074" spans="1:56" x14ac:dyDescent="0.25">
      <c r="A1074" s="19" t="s">
        <v>1501</v>
      </c>
      <c r="B1074" s="19">
        <v>4.0999999999999996</v>
      </c>
      <c r="C1074" s="19">
        <v>20150424</v>
      </c>
      <c r="D1074" s="19" t="s">
        <v>41</v>
      </c>
      <c r="E1074" s="19" t="s">
        <v>41</v>
      </c>
      <c r="F1074" s="19">
        <v>2326315</v>
      </c>
      <c r="G1074" s="19">
        <v>1</v>
      </c>
      <c r="H1074" s="19">
        <v>2012</v>
      </c>
      <c r="I1074" s="19">
        <v>20120830</v>
      </c>
      <c r="J1074" s="19" t="s">
        <v>1501</v>
      </c>
      <c r="K1074" s="19">
        <v>6</v>
      </c>
      <c r="L1074" s="19">
        <v>36</v>
      </c>
      <c r="M1074" s="19">
        <v>23</v>
      </c>
      <c r="N1074" s="19">
        <v>19</v>
      </c>
      <c r="O1074" s="19" t="s">
        <v>1502</v>
      </c>
      <c r="P1074" s="19">
        <v>4</v>
      </c>
      <c r="Q1074" s="19" t="s">
        <v>1503</v>
      </c>
      <c r="R1074" s="19"/>
      <c r="S1074" s="19">
        <v>5000</v>
      </c>
      <c r="T1074" s="19" t="s">
        <v>110</v>
      </c>
      <c r="U1074" s="19"/>
      <c r="V1074" s="19"/>
      <c r="W1074" s="19"/>
      <c r="X1074" s="19">
        <v>770</v>
      </c>
      <c r="Y1074" s="19">
        <v>0</v>
      </c>
      <c r="Z1074" s="19">
        <v>1</v>
      </c>
      <c r="AA1074" s="19" t="s">
        <v>48</v>
      </c>
      <c r="AB1074" s="19">
        <v>1</v>
      </c>
      <c r="AC1074" s="19">
        <v>634841</v>
      </c>
      <c r="AD1074" s="19">
        <v>12</v>
      </c>
      <c r="AE1074" s="19"/>
      <c r="AF1074" s="19"/>
      <c r="AG1074" s="19"/>
      <c r="AH1074" s="19">
        <v>121460</v>
      </c>
      <c r="AI1074" s="19">
        <v>1</v>
      </c>
      <c r="AJ1074" s="19"/>
      <c r="AK1074" s="19"/>
      <c r="AL1074" s="19"/>
      <c r="AM1074" s="19"/>
      <c r="AN1074" s="19"/>
      <c r="AO1074" s="19">
        <v>2.2999999999999998</v>
      </c>
      <c r="AP1074" s="19" t="s">
        <v>1504</v>
      </c>
      <c r="AQ1074" s="19" t="s">
        <v>1502</v>
      </c>
      <c r="AR1074" s="19" t="s">
        <v>1540</v>
      </c>
      <c r="AS1074" s="19" t="s">
        <v>1562</v>
      </c>
      <c r="AT1074" s="19" t="s">
        <v>1563</v>
      </c>
      <c r="AU1074" s="19" t="s">
        <v>1564</v>
      </c>
      <c r="AV1074" s="19" t="s">
        <v>1565</v>
      </c>
      <c r="AW1074" s="19">
        <v>2008</v>
      </c>
      <c r="AX1074" s="19">
        <v>3</v>
      </c>
      <c r="AY1074" s="19" t="s">
        <v>1566</v>
      </c>
      <c r="AZ1074" s="19" t="s">
        <v>1567</v>
      </c>
      <c r="BA1074" s="19">
        <v>2009</v>
      </c>
      <c r="BB1074" t="str">
        <f>VLOOKUP(AC1074,CTCwiretagcode!A$2:C$708,3,FALSE)</f>
        <v>SAM</v>
      </c>
      <c r="BC1074" t="str">
        <f t="shared" si="33"/>
        <v>NT</v>
      </c>
      <c r="BD1074">
        <f t="shared" si="34"/>
        <v>3</v>
      </c>
    </row>
    <row r="1075" spans="1:56" x14ac:dyDescent="0.25">
      <c r="A1075" s="19" t="s">
        <v>1501</v>
      </c>
      <c r="B1075" s="19">
        <v>4.0999999999999996</v>
      </c>
      <c r="C1075" s="19">
        <v>20150424</v>
      </c>
      <c r="D1075" s="19" t="s">
        <v>41</v>
      </c>
      <c r="E1075" s="19" t="s">
        <v>41</v>
      </c>
      <c r="F1075" s="19">
        <v>2326319</v>
      </c>
      <c r="G1075" s="19">
        <v>1</v>
      </c>
      <c r="H1075" s="19">
        <v>2012</v>
      </c>
      <c r="I1075" s="19">
        <v>20120830</v>
      </c>
      <c r="J1075" s="19" t="s">
        <v>1501</v>
      </c>
      <c r="K1075" s="19">
        <v>6</v>
      </c>
      <c r="L1075" s="19">
        <v>36</v>
      </c>
      <c r="M1075" s="19">
        <v>23</v>
      </c>
      <c r="N1075" s="19">
        <v>19</v>
      </c>
      <c r="O1075" s="19" t="s">
        <v>1502</v>
      </c>
      <c r="P1075" s="19">
        <v>4</v>
      </c>
      <c r="Q1075" s="19" t="s">
        <v>1503</v>
      </c>
      <c r="R1075" s="19"/>
      <c r="S1075" s="19">
        <v>5000</v>
      </c>
      <c r="T1075" s="19" t="s">
        <v>110</v>
      </c>
      <c r="U1075" s="19"/>
      <c r="V1075" s="19"/>
      <c r="W1075" s="19"/>
      <c r="X1075" s="19">
        <v>740</v>
      </c>
      <c r="Y1075" s="19">
        <v>0</v>
      </c>
      <c r="Z1075" s="19">
        <v>1</v>
      </c>
      <c r="AA1075" s="19" t="s">
        <v>48</v>
      </c>
      <c r="AB1075" s="19">
        <v>1</v>
      </c>
      <c r="AC1075" s="19">
        <v>634841</v>
      </c>
      <c r="AD1075" s="19">
        <v>12</v>
      </c>
      <c r="AE1075" s="19"/>
      <c r="AF1075" s="19"/>
      <c r="AG1075" s="19"/>
      <c r="AH1075" s="19">
        <v>121460</v>
      </c>
      <c r="AI1075" s="19">
        <v>1</v>
      </c>
      <c r="AJ1075" s="19"/>
      <c r="AK1075" s="19"/>
      <c r="AL1075" s="19"/>
      <c r="AM1075" s="19"/>
      <c r="AN1075" s="19"/>
      <c r="AO1075" s="19">
        <v>2.2999999999999998</v>
      </c>
      <c r="AP1075" s="19" t="s">
        <v>1504</v>
      </c>
      <c r="AQ1075" s="19" t="s">
        <v>1502</v>
      </c>
      <c r="AR1075" s="19" t="s">
        <v>1540</v>
      </c>
      <c r="AS1075" s="19" t="s">
        <v>1562</v>
      </c>
      <c r="AT1075" s="19" t="s">
        <v>1563</v>
      </c>
      <c r="AU1075" s="19" t="s">
        <v>1564</v>
      </c>
      <c r="AV1075" s="19" t="s">
        <v>1565</v>
      </c>
      <c r="AW1075" s="19">
        <v>2008</v>
      </c>
      <c r="AX1075" s="19">
        <v>3</v>
      </c>
      <c r="AY1075" s="19" t="s">
        <v>1566</v>
      </c>
      <c r="AZ1075" s="19" t="s">
        <v>1567</v>
      </c>
      <c r="BA1075" s="19">
        <v>2009</v>
      </c>
      <c r="BB1075" t="str">
        <f>VLOOKUP(AC1075,CTCwiretagcode!A$2:C$708,3,FALSE)</f>
        <v>SAM</v>
      </c>
      <c r="BC1075" t="str">
        <f t="shared" si="33"/>
        <v>NT</v>
      </c>
      <c r="BD1075">
        <f t="shared" si="34"/>
        <v>3</v>
      </c>
    </row>
    <row r="1076" spans="1:56" x14ac:dyDescent="0.25">
      <c r="A1076" s="19" t="s">
        <v>1501</v>
      </c>
      <c r="B1076" s="19">
        <v>4.0999999999999996</v>
      </c>
      <c r="C1076" s="19">
        <v>20150424</v>
      </c>
      <c r="D1076" s="19" t="s">
        <v>41</v>
      </c>
      <c r="E1076" s="19" t="s">
        <v>41</v>
      </c>
      <c r="F1076" s="19">
        <v>2323541</v>
      </c>
      <c r="G1076" s="19">
        <v>1</v>
      </c>
      <c r="H1076" s="19">
        <v>2012</v>
      </c>
      <c r="I1076" s="19">
        <v>20120906</v>
      </c>
      <c r="J1076" s="19" t="s">
        <v>1501</v>
      </c>
      <c r="K1076" s="19">
        <v>6</v>
      </c>
      <c r="L1076" s="19">
        <v>37</v>
      </c>
      <c r="M1076" s="19">
        <v>23</v>
      </c>
      <c r="N1076" s="19">
        <v>49</v>
      </c>
      <c r="O1076" s="19" t="s">
        <v>1502</v>
      </c>
      <c r="P1076" s="19">
        <v>4</v>
      </c>
      <c r="Q1076" s="19" t="s">
        <v>1503</v>
      </c>
      <c r="R1076" s="19"/>
      <c r="S1076" s="19">
        <v>5000</v>
      </c>
      <c r="T1076" s="19" t="s">
        <v>110</v>
      </c>
      <c r="U1076" s="19"/>
      <c r="V1076" s="19"/>
      <c r="W1076" s="19"/>
      <c r="X1076" s="19">
        <v>880</v>
      </c>
      <c r="Y1076" s="19">
        <v>0</v>
      </c>
      <c r="Z1076" s="19">
        <v>1</v>
      </c>
      <c r="AA1076" s="19" t="s">
        <v>48</v>
      </c>
      <c r="AB1076" s="19">
        <v>1</v>
      </c>
      <c r="AC1076" s="19">
        <v>634841</v>
      </c>
      <c r="AD1076" s="19">
        <v>12</v>
      </c>
      <c r="AE1076" s="19"/>
      <c r="AF1076" s="19"/>
      <c r="AG1076" s="19"/>
      <c r="AH1076" s="19">
        <v>121461</v>
      </c>
      <c r="AI1076" s="19">
        <v>1</v>
      </c>
      <c r="AJ1076" s="19"/>
      <c r="AK1076" s="19"/>
      <c r="AL1076" s="19"/>
      <c r="AM1076" s="19"/>
      <c r="AN1076" s="19"/>
      <c r="AO1076" s="19">
        <v>2.92</v>
      </c>
      <c r="AP1076" s="19" t="s">
        <v>1504</v>
      </c>
      <c r="AQ1076" s="19" t="s">
        <v>1502</v>
      </c>
      <c r="AR1076" s="19" t="s">
        <v>1540</v>
      </c>
      <c r="AS1076" s="19" t="s">
        <v>1562</v>
      </c>
      <c r="AT1076" s="19" t="s">
        <v>1563</v>
      </c>
      <c r="AU1076" s="19" t="s">
        <v>1564</v>
      </c>
      <c r="AV1076" s="19" t="s">
        <v>1565</v>
      </c>
      <c r="AW1076" s="19">
        <v>2008</v>
      </c>
      <c r="AX1076" s="19">
        <v>3</v>
      </c>
      <c r="AY1076" s="19" t="s">
        <v>1566</v>
      </c>
      <c r="AZ1076" s="19" t="s">
        <v>1567</v>
      </c>
      <c r="BA1076" s="19">
        <v>2009</v>
      </c>
      <c r="BB1076" t="str">
        <f>VLOOKUP(AC1076,CTCwiretagcode!A$2:C$708,3,FALSE)</f>
        <v>SAM</v>
      </c>
      <c r="BC1076" t="str">
        <f t="shared" si="33"/>
        <v>mix</v>
      </c>
      <c r="BD1076">
        <f t="shared" si="34"/>
        <v>3</v>
      </c>
    </row>
    <row r="1077" spans="1:56" x14ac:dyDescent="0.25">
      <c r="A1077" s="19" t="s">
        <v>1501</v>
      </c>
      <c r="B1077" s="19">
        <v>4.0999999999999996</v>
      </c>
      <c r="C1077" s="19">
        <v>20150424</v>
      </c>
      <c r="D1077" s="19" t="s">
        <v>41</v>
      </c>
      <c r="E1077" s="19" t="s">
        <v>41</v>
      </c>
      <c r="F1077" s="19">
        <v>2323547</v>
      </c>
      <c r="G1077" s="19">
        <v>1</v>
      </c>
      <c r="H1077" s="19">
        <v>2012</v>
      </c>
      <c r="I1077" s="19">
        <v>20120906</v>
      </c>
      <c r="J1077" s="19" t="s">
        <v>1501</v>
      </c>
      <c r="K1077" s="19">
        <v>6</v>
      </c>
      <c r="L1077" s="19">
        <v>37</v>
      </c>
      <c r="M1077" s="19">
        <v>23</v>
      </c>
      <c r="N1077" s="19">
        <v>49</v>
      </c>
      <c r="O1077" s="19" t="s">
        <v>1502</v>
      </c>
      <c r="P1077" s="19">
        <v>4</v>
      </c>
      <c r="Q1077" s="19" t="s">
        <v>1503</v>
      </c>
      <c r="R1077" s="19"/>
      <c r="S1077" s="19">
        <v>5000</v>
      </c>
      <c r="T1077" s="19" t="s">
        <v>110</v>
      </c>
      <c r="U1077" s="19"/>
      <c r="V1077" s="19"/>
      <c r="W1077" s="19"/>
      <c r="X1077" s="19">
        <v>740</v>
      </c>
      <c r="Y1077" s="19">
        <v>0</v>
      </c>
      <c r="Z1077" s="19">
        <v>1</v>
      </c>
      <c r="AA1077" s="19" t="s">
        <v>48</v>
      </c>
      <c r="AB1077" s="19">
        <v>1</v>
      </c>
      <c r="AC1077" s="19">
        <v>634841</v>
      </c>
      <c r="AD1077" s="19">
        <v>12</v>
      </c>
      <c r="AE1077" s="19"/>
      <c r="AF1077" s="19"/>
      <c r="AG1077" s="19"/>
      <c r="AH1077" s="19">
        <v>121461</v>
      </c>
      <c r="AI1077" s="19">
        <v>1</v>
      </c>
      <c r="AJ1077" s="19"/>
      <c r="AK1077" s="19"/>
      <c r="AL1077" s="19"/>
      <c r="AM1077" s="19"/>
      <c r="AN1077" s="19"/>
      <c r="AO1077" s="19">
        <v>2.92</v>
      </c>
      <c r="AP1077" s="19" t="s">
        <v>1504</v>
      </c>
      <c r="AQ1077" s="19" t="s">
        <v>1502</v>
      </c>
      <c r="AR1077" s="19" t="s">
        <v>1540</v>
      </c>
      <c r="AS1077" s="19" t="s">
        <v>1562</v>
      </c>
      <c r="AT1077" s="19" t="s">
        <v>1563</v>
      </c>
      <c r="AU1077" s="19" t="s">
        <v>1564</v>
      </c>
      <c r="AV1077" s="19" t="s">
        <v>1565</v>
      </c>
      <c r="AW1077" s="19">
        <v>2008</v>
      </c>
      <c r="AX1077" s="19">
        <v>3</v>
      </c>
      <c r="AY1077" s="19" t="s">
        <v>1566</v>
      </c>
      <c r="AZ1077" s="19" t="s">
        <v>1567</v>
      </c>
      <c r="BA1077" s="19">
        <v>2009</v>
      </c>
      <c r="BB1077" t="str">
        <f>VLOOKUP(AC1077,CTCwiretagcode!A$2:C$708,3,FALSE)</f>
        <v>SAM</v>
      </c>
      <c r="BC1077" t="str">
        <f t="shared" si="33"/>
        <v>mix</v>
      </c>
      <c r="BD1077">
        <f t="shared" si="34"/>
        <v>3</v>
      </c>
    </row>
    <row r="1078" spans="1:56" x14ac:dyDescent="0.25">
      <c r="A1078" s="19" t="s">
        <v>1501</v>
      </c>
      <c r="B1078" s="19">
        <v>4.0999999999999996</v>
      </c>
      <c r="C1078" s="19">
        <v>20150424</v>
      </c>
      <c r="D1078" s="19" t="s">
        <v>41</v>
      </c>
      <c r="E1078" s="19" t="s">
        <v>41</v>
      </c>
      <c r="F1078" s="19">
        <v>2323549</v>
      </c>
      <c r="G1078" s="19">
        <v>1</v>
      </c>
      <c r="H1078" s="19">
        <v>2012</v>
      </c>
      <c r="I1078" s="19">
        <v>20120906</v>
      </c>
      <c r="J1078" s="19" t="s">
        <v>1501</v>
      </c>
      <c r="K1078" s="19">
        <v>6</v>
      </c>
      <c r="L1078" s="19">
        <v>37</v>
      </c>
      <c r="M1078" s="19">
        <v>23</v>
      </c>
      <c r="N1078" s="19">
        <v>49</v>
      </c>
      <c r="O1078" s="19" t="s">
        <v>1502</v>
      </c>
      <c r="P1078" s="19">
        <v>4</v>
      </c>
      <c r="Q1078" s="19" t="s">
        <v>1503</v>
      </c>
      <c r="R1078" s="19"/>
      <c r="S1078" s="19">
        <v>0</v>
      </c>
      <c r="T1078" s="19" t="s">
        <v>45</v>
      </c>
      <c r="U1078" s="19"/>
      <c r="V1078" s="19"/>
      <c r="W1078" s="19"/>
      <c r="X1078" s="19">
        <v>810</v>
      </c>
      <c r="Y1078" s="19">
        <v>0</v>
      </c>
      <c r="Z1078" s="19">
        <v>1</v>
      </c>
      <c r="AA1078" s="19" t="s">
        <v>48</v>
      </c>
      <c r="AB1078" s="19">
        <v>1</v>
      </c>
      <c r="AC1078" s="19">
        <v>634841</v>
      </c>
      <c r="AD1078" s="19">
        <v>12</v>
      </c>
      <c r="AE1078" s="19"/>
      <c r="AF1078" s="19"/>
      <c r="AG1078" s="19"/>
      <c r="AH1078" s="19">
        <v>121461</v>
      </c>
      <c r="AI1078" s="19">
        <v>1</v>
      </c>
      <c r="AJ1078" s="19"/>
      <c r="AK1078" s="19"/>
      <c r="AL1078" s="19"/>
      <c r="AM1078" s="19"/>
      <c r="AN1078" s="19"/>
      <c r="AO1078" s="19">
        <v>2.92</v>
      </c>
      <c r="AP1078" s="19" t="s">
        <v>1504</v>
      </c>
      <c r="AQ1078" s="19" t="s">
        <v>1502</v>
      </c>
      <c r="AR1078" s="19" t="s">
        <v>1540</v>
      </c>
      <c r="AS1078" s="19" t="s">
        <v>1562</v>
      </c>
      <c r="AT1078" s="19" t="s">
        <v>1563</v>
      </c>
      <c r="AU1078" s="19" t="s">
        <v>1564</v>
      </c>
      <c r="AV1078" s="19" t="s">
        <v>1565</v>
      </c>
      <c r="AW1078" s="19">
        <v>2008</v>
      </c>
      <c r="AX1078" s="19">
        <v>3</v>
      </c>
      <c r="AY1078" s="19" t="s">
        <v>1566</v>
      </c>
      <c r="AZ1078" s="19" t="s">
        <v>1567</v>
      </c>
      <c r="BA1078" s="19">
        <v>2009</v>
      </c>
      <c r="BB1078" t="str">
        <f>VLOOKUP(AC1078,CTCwiretagcode!A$2:C$708,3,FALSE)</f>
        <v>SAM</v>
      </c>
      <c r="BC1078" t="str">
        <f t="shared" si="33"/>
        <v>mix</v>
      </c>
      <c r="BD1078">
        <f t="shared" si="34"/>
        <v>3</v>
      </c>
    </row>
    <row r="1079" spans="1:56" x14ac:dyDescent="0.25">
      <c r="A1079" s="19" t="s">
        <v>1501</v>
      </c>
      <c r="B1079" s="19">
        <v>4.0999999999999996</v>
      </c>
      <c r="C1079" s="19">
        <v>20150424</v>
      </c>
      <c r="D1079" s="19" t="s">
        <v>41</v>
      </c>
      <c r="E1079" s="19" t="s">
        <v>41</v>
      </c>
      <c r="F1079" s="19">
        <v>2354300</v>
      </c>
      <c r="G1079" s="19">
        <v>1</v>
      </c>
      <c r="H1079" s="19">
        <v>2012</v>
      </c>
      <c r="I1079" s="19">
        <v>20120913</v>
      </c>
      <c r="J1079" s="19" t="s">
        <v>1501</v>
      </c>
      <c r="K1079" s="19">
        <v>6</v>
      </c>
      <c r="L1079" s="19">
        <v>38</v>
      </c>
      <c r="M1079" s="19">
        <v>23</v>
      </c>
      <c r="N1079" s="19">
        <v>49</v>
      </c>
      <c r="O1079" s="19" t="s">
        <v>1502</v>
      </c>
      <c r="P1079" s="19">
        <v>4</v>
      </c>
      <c r="Q1079" s="19" t="s">
        <v>1503</v>
      </c>
      <c r="R1079" s="19"/>
      <c r="S1079" s="19">
        <v>5000</v>
      </c>
      <c r="T1079" s="19" t="s">
        <v>110</v>
      </c>
      <c r="U1079" s="19"/>
      <c r="V1079" s="19"/>
      <c r="W1079" s="19"/>
      <c r="X1079" s="19">
        <v>750</v>
      </c>
      <c r="Y1079" s="19">
        <v>0</v>
      </c>
      <c r="Z1079" s="19">
        <v>1</v>
      </c>
      <c r="AA1079" s="19" t="s">
        <v>48</v>
      </c>
      <c r="AB1079" s="19">
        <v>1</v>
      </c>
      <c r="AC1079" s="19">
        <v>634841</v>
      </c>
      <c r="AD1079" s="19">
        <v>12</v>
      </c>
      <c r="AE1079" s="19"/>
      <c r="AF1079" s="19"/>
      <c r="AG1079" s="19"/>
      <c r="AH1079" s="19">
        <v>121462</v>
      </c>
      <c r="AI1079" s="19">
        <v>1</v>
      </c>
      <c r="AJ1079" s="19"/>
      <c r="AK1079" s="19"/>
      <c r="AL1079" s="19"/>
      <c r="AM1079" s="19"/>
      <c r="AN1079" s="19"/>
      <c r="AO1079" s="19">
        <v>1.79</v>
      </c>
      <c r="AP1079" s="19" t="s">
        <v>1504</v>
      </c>
      <c r="AQ1079" s="19" t="s">
        <v>1502</v>
      </c>
      <c r="AR1079" s="19" t="s">
        <v>1540</v>
      </c>
      <c r="AS1079" s="19" t="s">
        <v>1562</v>
      </c>
      <c r="AT1079" s="19" t="s">
        <v>1563</v>
      </c>
      <c r="AU1079" s="19" t="s">
        <v>1564</v>
      </c>
      <c r="AV1079" s="19" t="s">
        <v>1565</v>
      </c>
      <c r="AW1079" s="19">
        <v>2008</v>
      </c>
      <c r="AX1079" s="19">
        <v>3</v>
      </c>
      <c r="AY1079" s="19" t="s">
        <v>1566</v>
      </c>
      <c r="AZ1079" s="19" t="s">
        <v>1567</v>
      </c>
      <c r="BA1079" s="19">
        <v>2009</v>
      </c>
      <c r="BB1079" t="str">
        <f>VLOOKUP(AC1079,CTCwiretagcode!A$2:C$708,3,FALSE)</f>
        <v>SAM</v>
      </c>
      <c r="BC1079" t="str">
        <f t="shared" si="33"/>
        <v>mix</v>
      </c>
      <c r="BD1079">
        <f t="shared" si="34"/>
        <v>3</v>
      </c>
    </row>
    <row r="1080" spans="1:56" x14ac:dyDescent="0.25">
      <c r="A1080" s="19" t="s">
        <v>1501</v>
      </c>
      <c r="B1080" s="19">
        <v>4.0999999999999996</v>
      </c>
      <c r="C1080" s="19">
        <v>20150424</v>
      </c>
      <c r="D1080" s="19" t="s">
        <v>41</v>
      </c>
      <c r="E1080" s="19" t="s">
        <v>41</v>
      </c>
      <c r="F1080" s="19">
        <v>2354305</v>
      </c>
      <c r="G1080" s="19">
        <v>1</v>
      </c>
      <c r="H1080" s="19">
        <v>2012</v>
      </c>
      <c r="I1080" s="19">
        <v>20120913</v>
      </c>
      <c r="J1080" s="19" t="s">
        <v>1501</v>
      </c>
      <c r="K1080" s="19">
        <v>6</v>
      </c>
      <c r="L1080" s="19">
        <v>38</v>
      </c>
      <c r="M1080" s="19">
        <v>23</v>
      </c>
      <c r="N1080" s="19">
        <v>49</v>
      </c>
      <c r="O1080" s="19" t="s">
        <v>1502</v>
      </c>
      <c r="P1080" s="19">
        <v>4</v>
      </c>
      <c r="Q1080" s="19" t="s">
        <v>1503</v>
      </c>
      <c r="R1080" s="19"/>
      <c r="S1080" s="19">
        <v>5000</v>
      </c>
      <c r="T1080" s="19" t="s">
        <v>110</v>
      </c>
      <c r="U1080" s="19"/>
      <c r="V1080" s="19"/>
      <c r="W1080" s="19"/>
      <c r="X1080" s="19">
        <v>700</v>
      </c>
      <c r="Y1080" s="19">
        <v>0</v>
      </c>
      <c r="Z1080" s="19">
        <v>1</v>
      </c>
      <c r="AA1080" s="19" t="s">
        <v>48</v>
      </c>
      <c r="AB1080" s="19">
        <v>1</v>
      </c>
      <c r="AC1080" s="19">
        <v>634841</v>
      </c>
      <c r="AD1080" s="19">
        <v>12</v>
      </c>
      <c r="AE1080" s="19"/>
      <c r="AF1080" s="19"/>
      <c r="AG1080" s="19"/>
      <c r="AH1080" s="19">
        <v>121462</v>
      </c>
      <c r="AI1080" s="19">
        <v>1</v>
      </c>
      <c r="AJ1080" s="19"/>
      <c r="AK1080" s="19"/>
      <c r="AL1080" s="19"/>
      <c r="AM1080" s="19"/>
      <c r="AN1080" s="19"/>
      <c r="AO1080" s="19">
        <v>1.79</v>
      </c>
      <c r="AP1080" s="19" t="s">
        <v>1504</v>
      </c>
      <c r="AQ1080" s="19" t="s">
        <v>1502</v>
      </c>
      <c r="AR1080" s="19" t="s">
        <v>1540</v>
      </c>
      <c r="AS1080" s="19" t="s">
        <v>1562</v>
      </c>
      <c r="AT1080" s="19" t="s">
        <v>1563</v>
      </c>
      <c r="AU1080" s="19" t="s">
        <v>1564</v>
      </c>
      <c r="AV1080" s="19" t="s">
        <v>1565</v>
      </c>
      <c r="AW1080" s="19">
        <v>2008</v>
      </c>
      <c r="AX1080" s="19">
        <v>3</v>
      </c>
      <c r="AY1080" s="19" t="s">
        <v>1566</v>
      </c>
      <c r="AZ1080" s="19" t="s">
        <v>1567</v>
      </c>
      <c r="BA1080" s="19">
        <v>2009</v>
      </c>
      <c r="BB1080" t="str">
        <f>VLOOKUP(AC1080,CTCwiretagcode!A$2:C$708,3,FALSE)</f>
        <v>SAM</v>
      </c>
      <c r="BC1080" t="str">
        <f t="shared" si="33"/>
        <v>mix</v>
      </c>
      <c r="BD1080">
        <f t="shared" si="34"/>
        <v>3</v>
      </c>
    </row>
    <row r="1081" spans="1:56" x14ac:dyDescent="0.25">
      <c r="A1081" s="19" t="s">
        <v>1501</v>
      </c>
      <c r="B1081" s="19">
        <v>4.0999999999999996</v>
      </c>
      <c r="C1081" s="19">
        <v>20150424</v>
      </c>
      <c r="D1081" s="19" t="s">
        <v>41</v>
      </c>
      <c r="E1081" s="19" t="s">
        <v>41</v>
      </c>
      <c r="F1081" s="19">
        <v>2334440</v>
      </c>
      <c r="G1081" s="19">
        <v>1</v>
      </c>
      <c r="H1081" s="19">
        <v>2012</v>
      </c>
      <c r="I1081" s="19">
        <v>20120921</v>
      </c>
      <c r="J1081" s="19" t="s">
        <v>1501</v>
      </c>
      <c r="K1081" s="19">
        <v>6</v>
      </c>
      <c r="L1081" s="19">
        <v>39</v>
      </c>
      <c r="M1081" s="19">
        <v>23</v>
      </c>
      <c r="N1081" s="19">
        <v>17</v>
      </c>
      <c r="O1081" s="19" t="s">
        <v>1502</v>
      </c>
      <c r="P1081" s="19">
        <v>4</v>
      </c>
      <c r="Q1081" s="19" t="s">
        <v>1503</v>
      </c>
      <c r="R1081" s="19"/>
      <c r="S1081" s="19">
        <v>5000</v>
      </c>
      <c r="T1081" s="19" t="s">
        <v>110</v>
      </c>
      <c r="U1081" s="19"/>
      <c r="V1081" s="19"/>
      <c r="W1081" s="19"/>
      <c r="X1081" s="19">
        <v>830</v>
      </c>
      <c r="Y1081" s="19">
        <v>0</v>
      </c>
      <c r="Z1081" s="19">
        <v>1</v>
      </c>
      <c r="AA1081" s="19" t="s">
        <v>48</v>
      </c>
      <c r="AB1081" s="19">
        <v>1</v>
      </c>
      <c r="AC1081" s="19">
        <v>634841</v>
      </c>
      <c r="AD1081" s="19">
        <v>12</v>
      </c>
      <c r="AE1081" s="19"/>
      <c r="AF1081" s="19"/>
      <c r="AG1081" s="19"/>
      <c r="AH1081" s="19">
        <v>121463</v>
      </c>
      <c r="AI1081" s="19">
        <v>1</v>
      </c>
      <c r="AJ1081" s="19"/>
      <c r="AK1081" s="19"/>
      <c r="AL1081" s="19"/>
      <c r="AM1081" s="19"/>
      <c r="AN1081" s="19"/>
      <c r="AO1081" s="19">
        <v>3.24</v>
      </c>
      <c r="AP1081" s="19" t="s">
        <v>1504</v>
      </c>
      <c r="AQ1081" s="19" t="s">
        <v>1502</v>
      </c>
      <c r="AR1081" s="19" t="s">
        <v>1540</v>
      </c>
      <c r="AS1081" s="19" t="s">
        <v>1562</v>
      </c>
      <c r="AT1081" s="19" t="s">
        <v>1563</v>
      </c>
      <c r="AU1081" s="19" t="s">
        <v>1564</v>
      </c>
      <c r="AV1081" s="19" t="s">
        <v>1565</v>
      </c>
      <c r="AW1081" s="19">
        <v>2008</v>
      </c>
      <c r="AX1081" s="19">
        <v>3</v>
      </c>
      <c r="AY1081" s="19" t="s">
        <v>1566</v>
      </c>
      <c r="AZ1081" s="19" t="s">
        <v>1567</v>
      </c>
      <c r="BA1081" s="19">
        <v>2009</v>
      </c>
      <c r="BB1081" t="str">
        <f>VLOOKUP(AC1081,CTCwiretagcode!A$2:C$708,3,FALSE)</f>
        <v>SAM</v>
      </c>
      <c r="BC1081" t="str">
        <f t="shared" si="33"/>
        <v>Tr</v>
      </c>
      <c r="BD1081">
        <f t="shared" si="34"/>
        <v>3</v>
      </c>
    </row>
    <row r="1082" spans="1:56" x14ac:dyDescent="0.25">
      <c r="A1082" s="19" t="s">
        <v>1501</v>
      </c>
      <c r="B1082" s="19">
        <v>4.0999999999999996</v>
      </c>
      <c r="C1082" s="19">
        <v>20150424</v>
      </c>
      <c r="D1082" s="19" t="s">
        <v>41</v>
      </c>
      <c r="E1082" s="19" t="s">
        <v>41</v>
      </c>
      <c r="F1082" s="19">
        <v>2351821</v>
      </c>
      <c r="G1082" s="19">
        <v>1</v>
      </c>
      <c r="H1082" s="19">
        <v>2012</v>
      </c>
      <c r="I1082" s="19">
        <v>20120820</v>
      </c>
      <c r="J1082" s="19" t="s">
        <v>1501</v>
      </c>
      <c r="K1082" s="19">
        <v>6</v>
      </c>
      <c r="L1082" s="19">
        <v>35</v>
      </c>
      <c r="M1082" s="19">
        <v>23</v>
      </c>
      <c r="N1082" s="19">
        <v>14</v>
      </c>
      <c r="O1082" s="19" t="s">
        <v>1502</v>
      </c>
      <c r="P1082" s="19">
        <v>4</v>
      </c>
      <c r="Q1082" s="19" t="s">
        <v>1518</v>
      </c>
      <c r="R1082" s="19"/>
      <c r="S1082" s="19">
        <v>5000</v>
      </c>
      <c r="T1082" s="19" t="s">
        <v>110</v>
      </c>
      <c r="U1082" s="19"/>
      <c r="V1082" s="19"/>
      <c r="W1082" s="19"/>
      <c r="X1082" s="19">
        <v>840</v>
      </c>
      <c r="Y1082" s="19">
        <v>0</v>
      </c>
      <c r="Z1082" s="19">
        <v>1</v>
      </c>
      <c r="AA1082" s="19" t="s">
        <v>48</v>
      </c>
      <c r="AB1082" s="19">
        <v>1</v>
      </c>
      <c r="AC1082" s="19">
        <v>634841</v>
      </c>
      <c r="AD1082" s="19">
        <v>12</v>
      </c>
      <c r="AE1082" s="19"/>
      <c r="AF1082" s="19"/>
      <c r="AG1082" s="19"/>
      <c r="AH1082" s="19">
        <v>121459</v>
      </c>
      <c r="AI1082" s="19">
        <v>1</v>
      </c>
      <c r="AJ1082" s="19"/>
      <c r="AK1082" s="19"/>
      <c r="AL1082" s="19"/>
      <c r="AM1082" s="19"/>
      <c r="AN1082" s="19"/>
      <c r="AO1082" s="19">
        <v>2.15</v>
      </c>
      <c r="AP1082" s="19" t="s">
        <v>1519</v>
      </c>
      <c r="AQ1082" s="19" t="s">
        <v>1502</v>
      </c>
      <c r="AR1082" s="19" t="s">
        <v>1540</v>
      </c>
      <c r="AS1082" s="19" t="s">
        <v>1562</v>
      </c>
      <c r="AT1082" s="19" t="s">
        <v>1563</v>
      </c>
      <c r="AU1082" s="19" t="s">
        <v>1564</v>
      </c>
      <c r="AV1082" s="19" t="s">
        <v>1565</v>
      </c>
      <c r="AW1082" s="19">
        <v>2008</v>
      </c>
      <c r="AX1082" s="19">
        <v>3</v>
      </c>
      <c r="AY1082" s="19" t="s">
        <v>1566</v>
      </c>
      <c r="AZ1082" s="19" t="s">
        <v>1567</v>
      </c>
      <c r="BA1082" s="19">
        <v>2009</v>
      </c>
      <c r="BB1082" t="str">
        <f>VLOOKUP(AC1082,CTCwiretagcode!A$2:C$708,3,FALSE)</f>
        <v>SAM</v>
      </c>
      <c r="BC1082" t="str">
        <f t="shared" si="33"/>
        <v>NT</v>
      </c>
      <c r="BD1082">
        <f t="shared" si="34"/>
        <v>3</v>
      </c>
    </row>
    <row r="1083" spans="1:56" x14ac:dyDescent="0.25">
      <c r="A1083" s="19" t="s">
        <v>1501</v>
      </c>
      <c r="B1083" s="19">
        <v>4.0999999999999996</v>
      </c>
      <c r="C1083" s="19">
        <v>20150424</v>
      </c>
      <c r="D1083" s="19" t="s">
        <v>41</v>
      </c>
      <c r="E1083" s="19" t="s">
        <v>41</v>
      </c>
      <c r="F1083" s="19">
        <v>2351796</v>
      </c>
      <c r="G1083" s="19">
        <v>1</v>
      </c>
      <c r="H1083" s="19">
        <v>2012</v>
      </c>
      <c r="I1083" s="19">
        <v>20120821</v>
      </c>
      <c r="J1083" s="19" t="s">
        <v>1501</v>
      </c>
      <c r="K1083" s="19">
        <v>6</v>
      </c>
      <c r="L1083" s="19">
        <v>35</v>
      </c>
      <c r="M1083" s="19">
        <v>23</v>
      </c>
      <c r="N1083" s="19">
        <v>14</v>
      </c>
      <c r="O1083" s="19" t="s">
        <v>1502</v>
      </c>
      <c r="P1083" s="19">
        <v>4</v>
      </c>
      <c r="Q1083" s="19" t="s">
        <v>1518</v>
      </c>
      <c r="R1083" s="19"/>
      <c r="S1083" s="19">
        <v>5000</v>
      </c>
      <c r="T1083" s="19" t="s">
        <v>45</v>
      </c>
      <c r="U1083" s="19"/>
      <c r="V1083" s="19"/>
      <c r="W1083" s="19"/>
      <c r="X1083" s="19">
        <v>800</v>
      </c>
      <c r="Y1083" s="19">
        <v>0</v>
      </c>
      <c r="Z1083" s="19">
        <v>1</v>
      </c>
      <c r="AA1083" s="19" t="s">
        <v>48</v>
      </c>
      <c r="AB1083" s="19">
        <v>1</v>
      </c>
      <c r="AC1083" s="19">
        <v>634841</v>
      </c>
      <c r="AD1083" s="19">
        <v>12</v>
      </c>
      <c r="AE1083" s="19"/>
      <c r="AF1083" s="19"/>
      <c r="AG1083" s="19"/>
      <c r="AH1083" s="19">
        <v>121459</v>
      </c>
      <c r="AI1083" s="19">
        <v>1</v>
      </c>
      <c r="AJ1083" s="19"/>
      <c r="AK1083" s="19"/>
      <c r="AL1083" s="19"/>
      <c r="AM1083" s="19"/>
      <c r="AN1083" s="19"/>
      <c r="AO1083" s="19">
        <v>2.15</v>
      </c>
      <c r="AP1083" s="19" t="s">
        <v>1519</v>
      </c>
      <c r="AQ1083" s="19" t="s">
        <v>1502</v>
      </c>
      <c r="AR1083" s="19" t="s">
        <v>1540</v>
      </c>
      <c r="AS1083" s="19" t="s">
        <v>1562</v>
      </c>
      <c r="AT1083" s="19" t="s">
        <v>1563</v>
      </c>
      <c r="AU1083" s="19" t="s">
        <v>1564</v>
      </c>
      <c r="AV1083" s="19" t="s">
        <v>1565</v>
      </c>
      <c r="AW1083" s="19">
        <v>2008</v>
      </c>
      <c r="AX1083" s="19">
        <v>3</v>
      </c>
      <c r="AY1083" s="19" t="s">
        <v>1566</v>
      </c>
      <c r="AZ1083" s="19" t="s">
        <v>1567</v>
      </c>
      <c r="BA1083" s="19">
        <v>2009</v>
      </c>
      <c r="BB1083" t="str">
        <f>VLOOKUP(AC1083,CTCwiretagcode!A$2:C$708,3,FALSE)</f>
        <v>SAM</v>
      </c>
      <c r="BC1083" t="str">
        <f t="shared" si="33"/>
        <v>NT</v>
      </c>
      <c r="BD1083">
        <f t="shared" si="34"/>
        <v>3</v>
      </c>
    </row>
    <row r="1084" spans="1:56" x14ac:dyDescent="0.25">
      <c r="A1084" s="19" t="s">
        <v>1501</v>
      </c>
      <c r="B1084" s="19">
        <v>4.0999999999999996</v>
      </c>
      <c r="C1084" s="19">
        <v>20150424</v>
      </c>
      <c r="D1084" s="19" t="s">
        <v>41</v>
      </c>
      <c r="E1084" s="19" t="s">
        <v>41</v>
      </c>
      <c r="F1084" s="19">
        <v>2351798</v>
      </c>
      <c r="G1084" s="19">
        <v>1</v>
      </c>
      <c r="H1084" s="19">
        <v>2012</v>
      </c>
      <c r="I1084" s="19">
        <v>20120821</v>
      </c>
      <c r="J1084" s="19" t="s">
        <v>1501</v>
      </c>
      <c r="K1084" s="19">
        <v>6</v>
      </c>
      <c r="L1084" s="19">
        <v>35</v>
      </c>
      <c r="M1084" s="19">
        <v>23</v>
      </c>
      <c r="N1084" s="19">
        <v>14</v>
      </c>
      <c r="O1084" s="19" t="s">
        <v>1502</v>
      </c>
      <c r="P1084" s="19">
        <v>4</v>
      </c>
      <c r="Q1084" s="19" t="s">
        <v>1518</v>
      </c>
      <c r="R1084" s="19"/>
      <c r="S1084" s="19">
        <v>5000</v>
      </c>
      <c r="T1084" s="19" t="s">
        <v>110</v>
      </c>
      <c r="U1084" s="19"/>
      <c r="V1084" s="19"/>
      <c r="W1084" s="19"/>
      <c r="X1084" s="19">
        <v>700</v>
      </c>
      <c r="Y1084" s="19">
        <v>0</v>
      </c>
      <c r="Z1084" s="19">
        <v>1</v>
      </c>
      <c r="AA1084" s="19" t="s">
        <v>48</v>
      </c>
      <c r="AB1084" s="19">
        <v>1</v>
      </c>
      <c r="AC1084" s="19">
        <v>634841</v>
      </c>
      <c r="AD1084" s="19">
        <v>12</v>
      </c>
      <c r="AE1084" s="19"/>
      <c r="AF1084" s="19"/>
      <c r="AG1084" s="19"/>
      <c r="AH1084" s="19">
        <v>121459</v>
      </c>
      <c r="AI1084" s="19">
        <v>1</v>
      </c>
      <c r="AJ1084" s="19"/>
      <c r="AK1084" s="19"/>
      <c r="AL1084" s="19"/>
      <c r="AM1084" s="19"/>
      <c r="AN1084" s="19"/>
      <c r="AO1084" s="19">
        <v>2.15</v>
      </c>
      <c r="AP1084" s="19" t="s">
        <v>1519</v>
      </c>
      <c r="AQ1084" s="19" t="s">
        <v>1502</v>
      </c>
      <c r="AR1084" s="19" t="s">
        <v>1540</v>
      </c>
      <c r="AS1084" s="19" t="s">
        <v>1562</v>
      </c>
      <c r="AT1084" s="19" t="s">
        <v>1563</v>
      </c>
      <c r="AU1084" s="19" t="s">
        <v>1564</v>
      </c>
      <c r="AV1084" s="19" t="s">
        <v>1565</v>
      </c>
      <c r="AW1084" s="19">
        <v>2008</v>
      </c>
      <c r="AX1084" s="19">
        <v>3</v>
      </c>
      <c r="AY1084" s="19" t="s">
        <v>1566</v>
      </c>
      <c r="AZ1084" s="19" t="s">
        <v>1567</v>
      </c>
      <c r="BA1084" s="19">
        <v>2009</v>
      </c>
      <c r="BB1084" t="str">
        <f>VLOOKUP(AC1084,CTCwiretagcode!A$2:C$708,3,FALSE)</f>
        <v>SAM</v>
      </c>
      <c r="BC1084" t="str">
        <f t="shared" si="33"/>
        <v>NT</v>
      </c>
      <c r="BD1084">
        <f t="shared" si="34"/>
        <v>3</v>
      </c>
    </row>
    <row r="1085" spans="1:56" x14ac:dyDescent="0.25">
      <c r="A1085" s="19" t="s">
        <v>1501</v>
      </c>
      <c r="B1085" s="19">
        <v>4.0999999999999996</v>
      </c>
      <c r="C1085" s="19">
        <v>20150424</v>
      </c>
      <c r="D1085" s="19" t="s">
        <v>41</v>
      </c>
      <c r="E1085" s="19" t="s">
        <v>41</v>
      </c>
      <c r="F1085" s="19">
        <v>2377863</v>
      </c>
      <c r="G1085" s="19">
        <v>1</v>
      </c>
      <c r="H1085" s="19">
        <v>2012</v>
      </c>
      <c r="I1085" s="19">
        <v>20120821</v>
      </c>
      <c r="J1085" s="19" t="s">
        <v>1501</v>
      </c>
      <c r="K1085" s="19">
        <v>6</v>
      </c>
      <c r="L1085" s="19">
        <v>35</v>
      </c>
      <c r="M1085" s="19">
        <v>23</v>
      </c>
      <c r="N1085" s="19">
        <v>49</v>
      </c>
      <c r="O1085" s="19" t="s">
        <v>1502</v>
      </c>
      <c r="P1085" s="19">
        <v>4</v>
      </c>
      <c r="Q1085" s="19" t="s">
        <v>1518</v>
      </c>
      <c r="R1085" s="19"/>
      <c r="S1085" s="19">
        <v>5000</v>
      </c>
      <c r="T1085" s="19" t="s">
        <v>45</v>
      </c>
      <c r="U1085" s="19"/>
      <c r="V1085" s="19"/>
      <c r="W1085" s="19"/>
      <c r="X1085" s="19">
        <v>760</v>
      </c>
      <c r="Y1085" s="19">
        <v>0</v>
      </c>
      <c r="Z1085" s="19">
        <v>1</v>
      </c>
      <c r="AA1085" s="19" t="s">
        <v>48</v>
      </c>
      <c r="AB1085" s="19">
        <v>1</v>
      </c>
      <c r="AC1085" s="19">
        <v>634841</v>
      </c>
      <c r="AD1085" s="19">
        <v>12</v>
      </c>
      <c r="AE1085" s="19"/>
      <c r="AF1085" s="19"/>
      <c r="AG1085" s="19"/>
      <c r="AH1085" s="19">
        <v>121459</v>
      </c>
      <c r="AI1085" s="19">
        <v>1</v>
      </c>
      <c r="AJ1085" s="19"/>
      <c r="AK1085" s="19"/>
      <c r="AL1085" s="19"/>
      <c r="AM1085" s="19"/>
      <c r="AN1085" s="19"/>
      <c r="AO1085" s="19">
        <v>2.15</v>
      </c>
      <c r="AP1085" s="19" t="s">
        <v>1519</v>
      </c>
      <c r="AQ1085" s="19" t="s">
        <v>1502</v>
      </c>
      <c r="AR1085" s="19" t="s">
        <v>1540</v>
      </c>
      <c r="AS1085" s="19" t="s">
        <v>1562</v>
      </c>
      <c r="AT1085" s="19" t="s">
        <v>1563</v>
      </c>
      <c r="AU1085" s="19" t="s">
        <v>1564</v>
      </c>
      <c r="AV1085" s="19" t="s">
        <v>1565</v>
      </c>
      <c r="AW1085" s="19">
        <v>2008</v>
      </c>
      <c r="AX1085" s="19">
        <v>3</v>
      </c>
      <c r="AY1085" s="19" t="s">
        <v>1566</v>
      </c>
      <c r="AZ1085" s="19" t="s">
        <v>1567</v>
      </c>
      <c r="BA1085" s="19">
        <v>2009</v>
      </c>
      <c r="BB1085" t="str">
        <f>VLOOKUP(AC1085,CTCwiretagcode!A$2:C$708,3,FALSE)</f>
        <v>SAM</v>
      </c>
      <c r="BC1085" t="str">
        <f t="shared" si="33"/>
        <v>mix</v>
      </c>
      <c r="BD1085">
        <f t="shared" si="34"/>
        <v>3</v>
      </c>
    </row>
    <row r="1086" spans="1:56" x14ac:dyDescent="0.25">
      <c r="A1086" s="19" t="s">
        <v>1501</v>
      </c>
      <c r="B1086" s="19">
        <v>4.0999999999999996</v>
      </c>
      <c r="C1086" s="19">
        <v>20150424</v>
      </c>
      <c r="D1086" s="19" t="s">
        <v>41</v>
      </c>
      <c r="E1086" s="19" t="s">
        <v>41</v>
      </c>
      <c r="F1086" s="19">
        <v>2326292</v>
      </c>
      <c r="G1086" s="19">
        <v>1</v>
      </c>
      <c r="H1086" s="19">
        <v>2012</v>
      </c>
      <c r="I1086" s="19">
        <v>20120823</v>
      </c>
      <c r="J1086" s="19" t="s">
        <v>1501</v>
      </c>
      <c r="K1086" s="19">
        <v>6</v>
      </c>
      <c r="L1086" s="19">
        <v>35</v>
      </c>
      <c r="M1086" s="19">
        <v>23</v>
      </c>
      <c r="N1086" s="19">
        <v>29</v>
      </c>
      <c r="O1086" s="19" t="s">
        <v>1502</v>
      </c>
      <c r="P1086" s="19">
        <v>4</v>
      </c>
      <c r="Q1086" s="19" t="s">
        <v>1518</v>
      </c>
      <c r="R1086" s="19"/>
      <c r="S1086" s="19">
        <v>5000</v>
      </c>
      <c r="T1086" s="19" t="s">
        <v>110</v>
      </c>
      <c r="U1086" s="19"/>
      <c r="V1086" s="19"/>
      <c r="W1086" s="19"/>
      <c r="X1086" s="19">
        <v>710</v>
      </c>
      <c r="Y1086" s="19">
        <v>0</v>
      </c>
      <c r="Z1086" s="19">
        <v>1</v>
      </c>
      <c r="AA1086" s="19" t="s">
        <v>48</v>
      </c>
      <c r="AB1086" s="19">
        <v>1</v>
      </c>
      <c r="AC1086" s="19">
        <v>634841</v>
      </c>
      <c r="AD1086" s="19">
        <v>12</v>
      </c>
      <c r="AE1086" s="19"/>
      <c r="AF1086" s="19"/>
      <c r="AG1086" s="19"/>
      <c r="AH1086" s="19">
        <v>121459</v>
      </c>
      <c r="AI1086" s="19">
        <v>1</v>
      </c>
      <c r="AJ1086" s="19"/>
      <c r="AK1086" s="19"/>
      <c r="AL1086" s="19"/>
      <c r="AM1086" s="19"/>
      <c r="AN1086" s="19"/>
      <c r="AO1086" s="19">
        <v>2.15</v>
      </c>
      <c r="AP1086" s="19" t="s">
        <v>1519</v>
      </c>
      <c r="AQ1086" s="19" t="s">
        <v>1502</v>
      </c>
      <c r="AR1086" s="19" t="s">
        <v>1540</v>
      </c>
      <c r="AS1086" s="19" t="s">
        <v>1562</v>
      </c>
      <c r="AT1086" s="19" t="s">
        <v>1563</v>
      </c>
      <c r="AU1086" s="19" t="s">
        <v>1564</v>
      </c>
      <c r="AV1086" s="19" t="s">
        <v>1565</v>
      </c>
      <c r="AW1086" s="19">
        <v>2008</v>
      </c>
      <c r="AX1086" s="19">
        <v>3</v>
      </c>
      <c r="AY1086" s="19" t="s">
        <v>1566</v>
      </c>
      <c r="AZ1086" s="19" t="s">
        <v>1567</v>
      </c>
      <c r="BA1086" s="19">
        <v>2009</v>
      </c>
      <c r="BB1086" t="str">
        <f>VLOOKUP(AC1086,CTCwiretagcode!A$2:C$708,3,FALSE)</f>
        <v>SAM</v>
      </c>
      <c r="BC1086" t="str">
        <f t="shared" si="33"/>
        <v>Tr</v>
      </c>
      <c r="BD1086">
        <f t="shared" si="34"/>
        <v>3</v>
      </c>
    </row>
    <row r="1087" spans="1:56" x14ac:dyDescent="0.25">
      <c r="A1087" s="19" t="s">
        <v>1501</v>
      </c>
      <c r="B1087" s="19">
        <v>4.0999999999999996</v>
      </c>
      <c r="C1087" s="19">
        <v>20150424</v>
      </c>
      <c r="D1087" s="19" t="s">
        <v>41</v>
      </c>
      <c r="E1087" s="19" t="s">
        <v>41</v>
      </c>
      <c r="F1087" s="19">
        <v>2334411</v>
      </c>
      <c r="G1087" s="19">
        <v>1</v>
      </c>
      <c r="H1087" s="19">
        <v>2012</v>
      </c>
      <c r="I1087" s="19">
        <v>20120823</v>
      </c>
      <c r="J1087" s="19" t="s">
        <v>1501</v>
      </c>
      <c r="K1087" s="19">
        <v>6</v>
      </c>
      <c r="L1087" s="19">
        <v>35</v>
      </c>
      <c r="M1087" s="19">
        <v>23</v>
      </c>
      <c r="N1087" s="19">
        <v>14</v>
      </c>
      <c r="O1087" s="19" t="s">
        <v>1502</v>
      </c>
      <c r="P1087" s="19">
        <v>4</v>
      </c>
      <c r="Q1087" s="19" t="s">
        <v>1518</v>
      </c>
      <c r="R1087" s="19"/>
      <c r="S1087" s="19">
        <v>5000</v>
      </c>
      <c r="T1087" s="19" t="s">
        <v>110</v>
      </c>
      <c r="U1087" s="19"/>
      <c r="V1087" s="19"/>
      <c r="W1087" s="19"/>
      <c r="X1087" s="19">
        <v>830</v>
      </c>
      <c r="Y1087" s="19">
        <v>0</v>
      </c>
      <c r="Z1087" s="19">
        <v>1</v>
      </c>
      <c r="AA1087" s="19" t="s">
        <v>48</v>
      </c>
      <c r="AB1087" s="19">
        <v>1</v>
      </c>
      <c r="AC1087" s="19">
        <v>634841</v>
      </c>
      <c r="AD1087" s="19">
        <v>12</v>
      </c>
      <c r="AE1087" s="19"/>
      <c r="AF1087" s="19"/>
      <c r="AG1087" s="19"/>
      <c r="AH1087" s="19">
        <v>121459</v>
      </c>
      <c r="AI1087" s="19">
        <v>1</v>
      </c>
      <c r="AJ1087" s="19"/>
      <c r="AK1087" s="19"/>
      <c r="AL1087" s="19"/>
      <c r="AM1087" s="19"/>
      <c r="AN1087" s="19"/>
      <c r="AO1087" s="19">
        <v>2.15</v>
      </c>
      <c r="AP1087" s="19" t="s">
        <v>1519</v>
      </c>
      <c r="AQ1087" s="19" t="s">
        <v>1502</v>
      </c>
      <c r="AR1087" s="19" t="s">
        <v>1540</v>
      </c>
      <c r="AS1087" s="19" t="s">
        <v>1562</v>
      </c>
      <c r="AT1087" s="19" t="s">
        <v>1563</v>
      </c>
      <c r="AU1087" s="19" t="s">
        <v>1564</v>
      </c>
      <c r="AV1087" s="19" t="s">
        <v>1565</v>
      </c>
      <c r="AW1087" s="19">
        <v>2008</v>
      </c>
      <c r="AX1087" s="19">
        <v>3</v>
      </c>
      <c r="AY1087" s="19" t="s">
        <v>1566</v>
      </c>
      <c r="AZ1087" s="19" t="s">
        <v>1567</v>
      </c>
      <c r="BA1087" s="19">
        <v>2009</v>
      </c>
      <c r="BB1087" t="str">
        <f>VLOOKUP(AC1087,CTCwiretagcode!A$2:C$708,3,FALSE)</f>
        <v>SAM</v>
      </c>
      <c r="BC1087" t="str">
        <f t="shared" si="33"/>
        <v>NT</v>
      </c>
      <c r="BD1087">
        <f t="shared" si="34"/>
        <v>3</v>
      </c>
    </row>
    <row r="1088" spans="1:56" x14ac:dyDescent="0.25">
      <c r="A1088" s="19" t="s">
        <v>1501</v>
      </c>
      <c r="B1088" s="19">
        <v>4.0999999999999996</v>
      </c>
      <c r="C1088" s="19">
        <v>20150424</v>
      </c>
      <c r="D1088" s="19" t="s">
        <v>41</v>
      </c>
      <c r="E1088" s="19" t="s">
        <v>41</v>
      </c>
      <c r="F1088" s="19">
        <v>2354244</v>
      </c>
      <c r="G1088" s="19">
        <v>1</v>
      </c>
      <c r="H1088" s="19">
        <v>2012</v>
      </c>
      <c r="I1088" s="19">
        <v>20120827</v>
      </c>
      <c r="J1088" s="19" t="s">
        <v>1501</v>
      </c>
      <c r="K1088" s="19">
        <v>6</v>
      </c>
      <c r="L1088" s="19">
        <v>36</v>
      </c>
      <c r="M1088" s="19">
        <v>23</v>
      </c>
      <c r="N1088" s="19">
        <v>49</v>
      </c>
      <c r="O1088" s="19" t="s">
        <v>1502</v>
      </c>
      <c r="P1088" s="19">
        <v>4</v>
      </c>
      <c r="Q1088" s="19" t="s">
        <v>1518</v>
      </c>
      <c r="R1088" s="19"/>
      <c r="S1088" s="19">
        <v>5000</v>
      </c>
      <c r="T1088" s="19" t="s">
        <v>45</v>
      </c>
      <c r="U1088" s="19"/>
      <c r="V1088" s="19"/>
      <c r="W1088" s="19"/>
      <c r="X1088" s="19">
        <v>820</v>
      </c>
      <c r="Y1088" s="19">
        <v>0</v>
      </c>
      <c r="Z1088" s="19">
        <v>1</v>
      </c>
      <c r="AA1088" s="19" t="s">
        <v>48</v>
      </c>
      <c r="AB1088" s="19">
        <v>1</v>
      </c>
      <c r="AC1088" s="19">
        <v>634841</v>
      </c>
      <c r="AD1088" s="19">
        <v>12</v>
      </c>
      <c r="AE1088" s="19"/>
      <c r="AF1088" s="19"/>
      <c r="AG1088" s="19"/>
      <c r="AH1088" s="19">
        <v>121460</v>
      </c>
      <c r="AI1088" s="19">
        <v>1</v>
      </c>
      <c r="AJ1088" s="19"/>
      <c r="AK1088" s="19"/>
      <c r="AL1088" s="19"/>
      <c r="AM1088" s="19"/>
      <c r="AN1088" s="19"/>
      <c r="AO1088" s="19">
        <v>2.2999999999999998</v>
      </c>
      <c r="AP1088" s="19" t="s">
        <v>1519</v>
      </c>
      <c r="AQ1088" s="19" t="s">
        <v>1502</v>
      </c>
      <c r="AR1088" s="19" t="s">
        <v>1540</v>
      </c>
      <c r="AS1088" s="19" t="s">
        <v>1562</v>
      </c>
      <c r="AT1088" s="19" t="s">
        <v>1563</v>
      </c>
      <c r="AU1088" s="19" t="s">
        <v>1564</v>
      </c>
      <c r="AV1088" s="19" t="s">
        <v>1565</v>
      </c>
      <c r="AW1088" s="19">
        <v>2008</v>
      </c>
      <c r="AX1088" s="19">
        <v>3</v>
      </c>
      <c r="AY1088" s="19" t="s">
        <v>1566</v>
      </c>
      <c r="AZ1088" s="19" t="s">
        <v>1567</v>
      </c>
      <c r="BA1088" s="19">
        <v>2009</v>
      </c>
      <c r="BB1088" t="str">
        <f>VLOOKUP(AC1088,CTCwiretagcode!A$2:C$708,3,FALSE)</f>
        <v>SAM</v>
      </c>
      <c r="BC1088" t="str">
        <f t="shared" si="33"/>
        <v>mix</v>
      </c>
      <c r="BD1088">
        <f t="shared" si="34"/>
        <v>3</v>
      </c>
    </row>
    <row r="1089" spans="1:56" x14ac:dyDescent="0.25">
      <c r="A1089" s="19" t="s">
        <v>1501</v>
      </c>
      <c r="B1089" s="19">
        <v>4.0999999999999996</v>
      </c>
      <c r="C1089" s="19">
        <v>20150424</v>
      </c>
      <c r="D1089" s="19" t="s">
        <v>41</v>
      </c>
      <c r="E1089" s="19" t="s">
        <v>41</v>
      </c>
      <c r="F1089" s="19">
        <v>2354256</v>
      </c>
      <c r="G1089" s="19">
        <v>1</v>
      </c>
      <c r="H1089" s="19">
        <v>2012</v>
      </c>
      <c r="I1089" s="19">
        <v>20120827</v>
      </c>
      <c r="J1089" s="19" t="s">
        <v>1501</v>
      </c>
      <c r="K1089" s="19">
        <v>6</v>
      </c>
      <c r="L1089" s="19">
        <v>36</v>
      </c>
      <c r="M1089" s="19">
        <v>23</v>
      </c>
      <c r="N1089" s="19">
        <v>49</v>
      </c>
      <c r="O1089" s="19" t="s">
        <v>1502</v>
      </c>
      <c r="P1089" s="19">
        <v>4</v>
      </c>
      <c r="Q1089" s="19" t="s">
        <v>1518</v>
      </c>
      <c r="R1089" s="19"/>
      <c r="S1089" s="19">
        <v>5000</v>
      </c>
      <c r="T1089" s="19" t="s">
        <v>110</v>
      </c>
      <c r="U1089" s="19"/>
      <c r="V1089" s="19"/>
      <c r="W1089" s="19"/>
      <c r="X1089" s="19">
        <v>770</v>
      </c>
      <c r="Y1089" s="19">
        <v>0</v>
      </c>
      <c r="Z1089" s="19">
        <v>1</v>
      </c>
      <c r="AA1089" s="19" t="s">
        <v>48</v>
      </c>
      <c r="AB1089" s="19">
        <v>1</v>
      </c>
      <c r="AC1089" s="19">
        <v>634841</v>
      </c>
      <c r="AD1089" s="19">
        <v>12</v>
      </c>
      <c r="AE1089" s="19"/>
      <c r="AF1089" s="19"/>
      <c r="AG1089" s="19"/>
      <c r="AH1089" s="19">
        <v>121460</v>
      </c>
      <c r="AI1089" s="19">
        <v>1</v>
      </c>
      <c r="AJ1089" s="19"/>
      <c r="AK1089" s="19"/>
      <c r="AL1089" s="19"/>
      <c r="AM1089" s="19"/>
      <c r="AN1089" s="19"/>
      <c r="AO1089" s="19">
        <v>2.2999999999999998</v>
      </c>
      <c r="AP1089" s="19" t="s">
        <v>1519</v>
      </c>
      <c r="AQ1089" s="19" t="s">
        <v>1502</v>
      </c>
      <c r="AR1089" s="19" t="s">
        <v>1540</v>
      </c>
      <c r="AS1089" s="19" t="s">
        <v>1562</v>
      </c>
      <c r="AT1089" s="19" t="s">
        <v>1563</v>
      </c>
      <c r="AU1089" s="19" t="s">
        <v>1564</v>
      </c>
      <c r="AV1089" s="19" t="s">
        <v>1565</v>
      </c>
      <c r="AW1089" s="19">
        <v>2008</v>
      </c>
      <c r="AX1089" s="19">
        <v>3</v>
      </c>
      <c r="AY1089" s="19" t="s">
        <v>1566</v>
      </c>
      <c r="AZ1089" s="19" t="s">
        <v>1567</v>
      </c>
      <c r="BA1089" s="19">
        <v>2009</v>
      </c>
      <c r="BB1089" t="str">
        <f>VLOOKUP(AC1089,CTCwiretagcode!A$2:C$708,3,FALSE)</f>
        <v>SAM</v>
      </c>
      <c r="BC1089" t="str">
        <f t="shared" si="33"/>
        <v>mix</v>
      </c>
      <c r="BD1089">
        <f t="shared" si="34"/>
        <v>3</v>
      </c>
    </row>
    <row r="1090" spans="1:56" x14ac:dyDescent="0.25">
      <c r="A1090" s="19" t="s">
        <v>1501</v>
      </c>
      <c r="B1090" s="19">
        <v>4.0999999999999996</v>
      </c>
      <c r="C1090" s="19">
        <v>20150424</v>
      </c>
      <c r="D1090" s="19" t="s">
        <v>41</v>
      </c>
      <c r="E1090" s="19" t="s">
        <v>41</v>
      </c>
      <c r="F1090" s="19">
        <v>2354257</v>
      </c>
      <c r="G1090" s="19">
        <v>1</v>
      </c>
      <c r="H1090" s="19">
        <v>2012</v>
      </c>
      <c r="I1090" s="19">
        <v>20120827</v>
      </c>
      <c r="J1090" s="19" t="s">
        <v>1501</v>
      </c>
      <c r="K1090" s="19">
        <v>6</v>
      </c>
      <c r="L1090" s="19">
        <v>36</v>
      </c>
      <c r="M1090" s="19">
        <v>23</v>
      </c>
      <c r="N1090" s="19">
        <v>49</v>
      </c>
      <c r="O1090" s="19" t="s">
        <v>1502</v>
      </c>
      <c r="P1090" s="19">
        <v>4</v>
      </c>
      <c r="Q1090" s="19" t="s">
        <v>1518</v>
      </c>
      <c r="R1090" s="19"/>
      <c r="S1090" s="19">
        <v>5000</v>
      </c>
      <c r="T1090" s="19" t="s">
        <v>45</v>
      </c>
      <c r="U1090" s="19"/>
      <c r="V1090" s="19"/>
      <c r="W1090" s="19"/>
      <c r="X1090" s="19">
        <v>760</v>
      </c>
      <c r="Y1090" s="19">
        <v>0</v>
      </c>
      <c r="Z1090" s="19">
        <v>1</v>
      </c>
      <c r="AA1090" s="19" t="s">
        <v>48</v>
      </c>
      <c r="AB1090" s="19">
        <v>1</v>
      </c>
      <c r="AC1090" s="19">
        <v>634841</v>
      </c>
      <c r="AD1090" s="19">
        <v>12</v>
      </c>
      <c r="AE1090" s="19"/>
      <c r="AF1090" s="19"/>
      <c r="AG1090" s="19"/>
      <c r="AH1090" s="19">
        <v>121460</v>
      </c>
      <c r="AI1090" s="19">
        <v>1</v>
      </c>
      <c r="AJ1090" s="19"/>
      <c r="AK1090" s="19"/>
      <c r="AL1090" s="19"/>
      <c r="AM1090" s="19"/>
      <c r="AN1090" s="19"/>
      <c r="AO1090" s="19">
        <v>2.2999999999999998</v>
      </c>
      <c r="AP1090" s="19" t="s">
        <v>1519</v>
      </c>
      <c r="AQ1090" s="19" t="s">
        <v>1502</v>
      </c>
      <c r="AR1090" s="19" t="s">
        <v>1540</v>
      </c>
      <c r="AS1090" s="19" t="s">
        <v>1562</v>
      </c>
      <c r="AT1090" s="19" t="s">
        <v>1563</v>
      </c>
      <c r="AU1090" s="19" t="s">
        <v>1564</v>
      </c>
      <c r="AV1090" s="19" t="s">
        <v>1565</v>
      </c>
      <c r="AW1090" s="19">
        <v>2008</v>
      </c>
      <c r="AX1090" s="19">
        <v>3</v>
      </c>
      <c r="AY1090" s="19" t="s">
        <v>1566</v>
      </c>
      <c r="AZ1090" s="19" t="s">
        <v>1567</v>
      </c>
      <c r="BA1090" s="19">
        <v>2009</v>
      </c>
      <c r="BB1090" t="str">
        <f>VLOOKUP(AC1090,CTCwiretagcode!A$2:C$708,3,FALSE)</f>
        <v>SAM</v>
      </c>
      <c r="BC1090" t="str">
        <f t="shared" si="33"/>
        <v>mix</v>
      </c>
      <c r="BD1090">
        <f t="shared" si="34"/>
        <v>3</v>
      </c>
    </row>
    <row r="1091" spans="1:56" x14ac:dyDescent="0.25">
      <c r="A1091" s="19" t="s">
        <v>1501</v>
      </c>
      <c r="B1091" s="19">
        <v>4.0999999999999996</v>
      </c>
      <c r="C1091" s="19">
        <v>20150424</v>
      </c>
      <c r="D1091" s="19" t="s">
        <v>41</v>
      </c>
      <c r="E1091" s="19" t="s">
        <v>41</v>
      </c>
      <c r="F1091" s="19">
        <v>2326111</v>
      </c>
      <c r="G1091" s="19">
        <v>1</v>
      </c>
      <c r="H1091" s="19">
        <v>2012</v>
      </c>
      <c r="I1091" s="19">
        <v>20120828</v>
      </c>
      <c r="J1091" s="19" t="s">
        <v>1501</v>
      </c>
      <c r="K1091" s="19">
        <v>6</v>
      </c>
      <c r="L1091" s="19">
        <v>36</v>
      </c>
      <c r="M1091" s="19">
        <v>23</v>
      </c>
      <c r="N1091" s="19">
        <v>17</v>
      </c>
      <c r="O1091" s="19" t="s">
        <v>1502</v>
      </c>
      <c r="P1091" s="19">
        <v>4</v>
      </c>
      <c r="Q1091" s="19" t="s">
        <v>1518</v>
      </c>
      <c r="R1091" s="19"/>
      <c r="S1091" s="19">
        <v>5000</v>
      </c>
      <c r="T1091" s="19" t="s">
        <v>45</v>
      </c>
      <c r="U1091" s="19"/>
      <c r="V1091" s="19"/>
      <c r="W1091" s="19"/>
      <c r="X1091" s="19">
        <v>810</v>
      </c>
      <c r="Y1091" s="19">
        <v>0</v>
      </c>
      <c r="Z1091" s="19">
        <v>1</v>
      </c>
      <c r="AA1091" s="19" t="s">
        <v>48</v>
      </c>
      <c r="AB1091" s="19">
        <v>1</v>
      </c>
      <c r="AC1091" s="19">
        <v>634841</v>
      </c>
      <c r="AD1091" s="19">
        <v>12</v>
      </c>
      <c r="AE1091" s="19"/>
      <c r="AF1091" s="19"/>
      <c r="AG1091" s="19"/>
      <c r="AH1091" s="19">
        <v>121460</v>
      </c>
      <c r="AI1091" s="19">
        <v>1</v>
      </c>
      <c r="AJ1091" s="19"/>
      <c r="AK1091" s="19"/>
      <c r="AL1091" s="19"/>
      <c r="AM1091" s="19"/>
      <c r="AN1091" s="19"/>
      <c r="AO1091" s="19">
        <v>2.2999999999999998</v>
      </c>
      <c r="AP1091" s="19" t="s">
        <v>1519</v>
      </c>
      <c r="AQ1091" s="19" t="s">
        <v>1502</v>
      </c>
      <c r="AR1091" s="19" t="s">
        <v>1540</v>
      </c>
      <c r="AS1091" s="19" t="s">
        <v>1562</v>
      </c>
      <c r="AT1091" s="19" t="s">
        <v>1563</v>
      </c>
      <c r="AU1091" s="19" t="s">
        <v>1564</v>
      </c>
      <c r="AV1091" s="19" t="s">
        <v>1565</v>
      </c>
      <c r="AW1091" s="19">
        <v>2008</v>
      </c>
      <c r="AX1091" s="19">
        <v>3</v>
      </c>
      <c r="AY1091" s="19" t="s">
        <v>1566</v>
      </c>
      <c r="AZ1091" s="19" t="s">
        <v>1567</v>
      </c>
      <c r="BA1091" s="19">
        <v>2009</v>
      </c>
      <c r="BB1091" t="str">
        <f>VLOOKUP(AC1091,CTCwiretagcode!A$2:C$708,3,FALSE)</f>
        <v>SAM</v>
      </c>
      <c r="BC1091" t="str">
        <f t="shared" ref="BC1091:BC1154" si="35">VLOOKUP(N1091,BF$2:BG$7,2,FALSE)</f>
        <v>Tr</v>
      </c>
      <c r="BD1091">
        <f t="shared" ref="BD1091:BD1154" si="36">IF(MID(I1091,5,2)*1&gt;=10,4,3)</f>
        <v>3</v>
      </c>
    </row>
    <row r="1092" spans="1:56" x14ac:dyDescent="0.25">
      <c r="A1092" s="19" t="s">
        <v>1501</v>
      </c>
      <c r="B1092" s="19">
        <v>4.0999999999999996</v>
      </c>
      <c r="C1092" s="19">
        <v>20150424</v>
      </c>
      <c r="D1092" s="19" t="s">
        <v>41</v>
      </c>
      <c r="E1092" s="19" t="s">
        <v>41</v>
      </c>
      <c r="F1092" s="19">
        <v>2327459</v>
      </c>
      <c r="G1092" s="19">
        <v>1</v>
      </c>
      <c r="H1092" s="19">
        <v>2012</v>
      </c>
      <c r="I1092" s="19">
        <v>20120830</v>
      </c>
      <c r="J1092" s="19" t="s">
        <v>1501</v>
      </c>
      <c r="K1092" s="19">
        <v>6</v>
      </c>
      <c r="L1092" s="19">
        <v>36</v>
      </c>
      <c r="M1092" s="19">
        <v>23</v>
      </c>
      <c r="N1092" s="19">
        <v>49</v>
      </c>
      <c r="O1092" s="19" t="s">
        <v>1502</v>
      </c>
      <c r="P1092" s="19">
        <v>4</v>
      </c>
      <c r="Q1092" s="19" t="s">
        <v>1518</v>
      </c>
      <c r="R1092" s="19"/>
      <c r="S1092" s="19">
        <v>5000</v>
      </c>
      <c r="T1092" s="19" t="s">
        <v>110</v>
      </c>
      <c r="U1092" s="19"/>
      <c r="V1092" s="19"/>
      <c r="W1092" s="19"/>
      <c r="X1092" s="19">
        <v>770</v>
      </c>
      <c r="Y1092" s="19">
        <v>0</v>
      </c>
      <c r="Z1092" s="19">
        <v>1</v>
      </c>
      <c r="AA1092" s="19" t="s">
        <v>48</v>
      </c>
      <c r="AB1092" s="19">
        <v>1</v>
      </c>
      <c r="AC1092" s="19">
        <v>634841</v>
      </c>
      <c r="AD1092" s="19">
        <v>12</v>
      </c>
      <c r="AE1092" s="19"/>
      <c r="AF1092" s="19"/>
      <c r="AG1092" s="19"/>
      <c r="AH1092" s="19">
        <v>121460</v>
      </c>
      <c r="AI1092" s="19">
        <v>1</v>
      </c>
      <c r="AJ1092" s="19"/>
      <c r="AK1092" s="19"/>
      <c r="AL1092" s="19"/>
      <c r="AM1092" s="19"/>
      <c r="AN1092" s="19"/>
      <c r="AO1092" s="19">
        <v>2.2999999999999998</v>
      </c>
      <c r="AP1092" s="19" t="s">
        <v>1519</v>
      </c>
      <c r="AQ1092" s="19" t="s">
        <v>1502</v>
      </c>
      <c r="AR1092" s="19" t="s">
        <v>1540</v>
      </c>
      <c r="AS1092" s="19" t="s">
        <v>1562</v>
      </c>
      <c r="AT1092" s="19" t="s">
        <v>1563</v>
      </c>
      <c r="AU1092" s="19" t="s">
        <v>1564</v>
      </c>
      <c r="AV1092" s="19" t="s">
        <v>1565</v>
      </c>
      <c r="AW1092" s="19">
        <v>2008</v>
      </c>
      <c r="AX1092" s="19">
        <v>3</v>
      </c>
      <c r="AY1092" s="19" t="s">
        <v>1566</v>
      </c>
      <c r="AZ1092" s="19" t="s">
        <v>1567</v>
      </c>
      <c r="BA1092" s="19">
        <v>2009</v>
      </c>
      <c r="BB1092" t="str">
        <f>VLOOKUP(AC1092,CTCwiretagcode!A$2:C$708,3,FALSE)</f>
        <v>SAM</v>
      </c>
      <c r="BC1092" t="str">
        <f t="shared" si="35"/>
        <v>mix</v>
      </c>
      <c r="BD1092">
        <f t="shared" si="36"/>
        <v>3</v>
      </c>
    </row>
    <row r="1093" spans="1:56" x14ac:dyDescent="0.25">
      <c r="A1093" s="19" t="s">
        <v>1501</v>
      </c>
      <c r="B1093" s="19">
        <v>4.0999999999999996</v>
      </c>
      <c r="C1093" s="19">
        <v>20150424</v>
      </c>
      <c r="D1093" s="19" t="s">
        <v>41</v>
      </c>
      <c r="E1093" s="19" t="s">
        <v>41</v>
      </c>
      <c r="F1093" s="19">
        <v>2327462</v>
      </c>
      <c r="G1093" s="19">
        <v>1</v>
      </c>
      <c r="H1093" s="19">
        <v>2012</v>
      </c>
      <c r="I1093" s="19">
        <v>20120830</v>
      </c>
      <c r="J1093" s="19" t="s">
        <v>1501</v>
      </c>
      <c r="K1093" s="19">
        <v>6</v>
      </c>
      <c r="L1093" s="19">
        <v>36</v>
      </c>
      <c r="M1093" s="19">
        <v>23</v>
      </c>
      <c r="N1093" s="19">
        <v>49</v>
      </c>
      <c r="O1093" s="19" t="s">
        <v>1502</v>
      </c>
      <c r="P1093" s="19">
        <v>4</v>
      </c>
      <c r="Q1093" s="19" t="s">
        <v>1518</v>
      </c>
      <c r="R1093" s="19"/>
      <c r="S1093" s="19">
        <v>5000</v>
      </c>
      <c r="T1093" s="19" t="s">
        <v>110</v>
      </c>
      <c r="U1093" s="19"/>
      <c r="V1093" s="19"/>
      <c r="W1093" s="19"/>
      <c r="X1093" s="19">
        <v>880</v>
      </c>
      <c r="Y1093" s="19">
        <v>0</v>
      </c>
      <c r="Z1093" s="19">
        <v>1</v>
      </c>
      <c r="AA1093" s="19" t="s">
        <v>48</v>
      </c>
      <c r="AB1093" s="19">
        <v>1</v>
      </c>
      <c r="AC1093" s="19">
        <v>634841</v>
      </c>
      <c r="AD1093" s="19">
        <v>12</v>
      </c>
      <c r="AE1093" s="19"/>
      <c r="AF1093" s="19"/>
      <c r="AG1093" s="19"/>
      <c r="AH1093" s="19">
        <v>121460</v>
      </c>
      <c r="AI1093" s="19">
        <v>1</v>
      </c>
      <c r="AJ1093" s="19"/>
      <c r="AK1093" s="19"/>
      <c r="AL1093" s="19"/>
      <c r="AM1093" s="19"/>
      <c r="AN1093" s="19"/>
      <c r="AO1093" s="19">
        <v>2.2999999999999998</v>
      </c>
      <c r="AP1093" s="19" t="s">
        <v>1519</v>
      </c>
      <c r="AQ1093" s="19" t="s">
        <v>1502</v>
      </c>
      <c r="AR1093" s="19" t="s">
        <v>1540</v>
      </c>
      <c r="AS1093" s="19" t="s">
        <v>1562</v>
      </c>
      <c r="AT1093" s="19" t="s">
        <v>1563</v>
      </c>
      <c r="AU1093" s="19" t="s">
        <v>1564</v>
      </c>
      <c r="AV1093" s="19" t="s">
        <v>1565</v>
      </c>
      <c r="AW1093" s="19">
        <v>2008</v>
      </c>
      <c r="AX1093" s="19">
        <v>3</v>
      </c>
      <c r="AY1093" s="19" t="s">
        <v>1566</v>
      </c>
      <c r="AZ1093" s="19" t="s">
        <v>1567</v>
      </c>
      <c r="BA1093" s="19">
        <v>2009</v>
      </c>
      <c r="BB1093" t="str">
        <f>VLOOKUP(AC1093,CTCwiretagcode!A$2:C$708,3,FALSE)</f>
        <v>SAM</v>
      </c>
      <c r="BC1093" t="str">
        <f t="shared" si="35"/>
        <v>mix</v>
      </c>
      <c r="BD1093">
        <f t="shared" si="36"/>
        <v>3</v>
      </c>
    </row>
    <row r="1094" spans="1:56" x14ac:dyDescent="0.25">
      <c r="A1094" s="19" t="s">
        <v>1501</v>
      </c>
      <c r="B1094" s="19">
        <v>4.0999999999999996</v>
      </c>
      <c r="C1094" s="19">
        <v>20150424</v>
      </c>
      <c r="D1094" s="19" t="s">
        <v>41</v>
      </c>
      <c r="E1094" s="19" t="s">
        <v>41</v>
      </c>
      <c r="F1094" s="19">
        <v>2327463</v>
      </c>
      <c r="G1094" s="19">
        <v>1</v>
      </c>
      <c r="H1094" s="19">
        <v>2012</v>
      </c>
      <c r="I1094" s="19">
        <v>20120830</v>
      </c>
      <c r="J1094" s="19" t="s">
        <v>1501</v>
      </c>
      <c r="K1094" s="19">
        <v>6</v>
      </c>
      <c r="L1094" s="19">
        <v>36</v>
      </c>
      <c r="M1094" s="19">
        <v>23</v>
      </c>
      <c r="N1094" s="19">
        <v>49</v>
      </c>
      <c r="O1094" s="19" t="s">
        <v>1502</v>
      </c>
      <c r="P1094" s="19">
        <v>4</v>
      </c>
      <c r="Q1094" s="19" t="s">
        <v>1518</v>
      </c>
      <c r="R1094" s="19"/>
      <c r="S1094" s="19">
        <v>5000</v>
      </c>
      <c r="T1094" s="19" t="s">
        <v>110</v>
      </c>
      <c r="U1094" s="19"/>
      <c r="V1094" s="19"/>
      <c r="W1094" s="19"/>
      <c r="X1094" s="19">
        <v>700</v>
      </c>
      <c r="Y1094" s="19">
        <v>0</v>
      </c>
      <c r="Z1094" s="19">
        <v>1</v>
      </c>
      <c r="AA1094" s="19" t="s">
        <v>48</v>
      </c>
      <c r="AB1094" s="19">
        <v>1</v>
      </c>
      <c r="AC1094" s="19">
        <v>634841</v>
      </c>
      <c r="AD1094" s="19">
        <v>12</v>
      </c>
      <c r="AE1094" s="19"/>
      <c r="AF1094" s="19"/>
      <c r="AG1094" s="19"/>
      <c r="AH1094" s="19">
        <v>121460</v>
      </c>
      <c r="AI1094" s="19">
        <v>1</v>
      </c>
      <c r="AJ1094" s="19"/>
      <c r="AK1094" s="19"/>
      <c r="AL1094" s="19"/>
      <c r="AM1094" s="19"/>
      <c r="AN1094" s="19"/>
      <c r="AO1094" s="19">
        <v>2.2999999999999998</v>
      </c>
      <c r="AP1094" s="19" t="s">
        <v>1519</v>
      </c>
      <c r="AQ1094" s="19" t="s">
        <v>1502</v>
      </c>
      <c r="AR1094" s="19" t="s">
        <v>1540</v>
      </c>
      <c r="AS1094" s="19" t="s">
        <v>1562</v>
      </c>
      <c r="AT1094" s="19" t="s">
        <v>1563</v>
      </c>
      <c r="AU1094" s="19" t="s">
        <v>1564</v>
      </c>
      <c r="AV1094" s="19" t="s">
        <v>1565</v>
      </c>
      <c r="AW1094" s="19">
        <v>2008</v>
      </c>
      <c r="AX1094" s="19">
        <v>3</v>
      </c>
      <c r="AY1094" s="19" t="s">
        <v>1566</v>
      </c>
      <c r="AZ1094" s="19" t="s">
        <v>1567</v>
      </c>
      <c r="BA1094" s="19">
        <v>2009</v>
      </c>
      <c r="BB1094" t="str">
        <f>VLOOKUP(AC1094,CTCwiretagcode!A$2:C$708,3,FALSE)</f>
        <v>SAM</v>
      </c>
      <c r="BC1094" t="str">
        <f t="shared" si="35"/>
        <v>mix</v>
      </c>
      <c r="BD1094">
        <f t="shared" si="36"/>
        <v>3</v>
      </c>
    </row>
    <row r="1095" spans="1:56" x14ac:dyDescent="0.25">
      <c r="A1095" s="19" t="s">
        <v>1501</v>
      </c>
      <c r="B1095" s="19">
        <v>4.0999999999999996</v>
      </c>
      <c r="C1095" s="19">
        <v>20150424</v>
      </c>
      <c r="D1095" s="19" t="s">
        <v>41</v>
      </c>
      <c r="E1095" s="19" t="s">
        <v>41</v>
      </c>
      <c r="F1095" s="19">
        <v>2326384</v>
      </c>
      <c r="G1095" s="19">
        <v>1</v>
      </c>
      <c r="H1095" s="19">
        <v>2012</v>
      </c>
      <c r="I1095" s="19">
        <v>20120904</v>
      </c>
      <c r="J1095" s="19" t="s">
        <v>1501</v>
      </c>
      <c r="K1095" s="19">
        <v>6</v>
      </c>
      <c r="L1095" s="19">
        <v>37</v>
      </c>
      <c r="M1095" s="19">
        <v>23</v>
      </c>
      <c r="N1095" s="19">
        <v>14</v>
      </c>
      <c r="O1095" s="19" t="s">
        <v>1502</v>
      </c>
      <c r="P1095" s="19">
        <v>4</v>
      </c>
      <c r="Q1095" s="19" t="s">
        <v>1518</v>
      </c>
      <c r="R1095" s="19"/>
      <c r="S1095" s="19">
        <v>5000</v>
      </c>
      <c r="T1095" s="19" t="s">
        <v>110</v>
      </c>
      <c r="U1095" s="19"/>
      <c r="V1095" s="19"/>
      <c r="W1095" s="19"/>
      <c r="X1095" s="19">
        <v>800</v>
      </c>
      <c r="Y1095" s="19">
        <v>0</v>
      </c>
      <c r="Z1095" s="19">
        <v>1</v>
      </c>
      <c r="AA1095" s="19" t="s">
        <v>48</v>
      </c>
      <c r="AB1095" s="19">
        <v>1</v>
      </c>
      <c r="AC1095" s="19">
        <v>634841</v>
      </c>
      <c r="AD1095" s="19">
        <v>12</v>
      </c>
      <c r="AE1095" s="19"/>
      <c r="AF1095" s="19"/>
      <c r="AG1095" s="19"/>
      <c r="AH1095" s="19">
        <v>121461</v>
      </c>
      <c r="AI1095" s="19">
        <v>1</v>
      </c>
      <c r="AJ1095" s="19"/>
      <c r="AK1095" s="19"/>
      <c r="AL1095" s="19"/>
      <c r="AM1095" s="19"/>
      <c r="AN1095" s="19"/>
      <c r="AO1095" s="19">
        <v>2.92</v>
      </c>
      <c r="AP1095" s="19" t="s">
        <v>1519</v>
      </c>
      <c r="AQ1095" s="19" t="s">
        <v>1502</v>
      </c>
      <c r="AR1095" s="19" t="s">
        <v>1540</v>
      </c>
      <c r="AS1095" s="19" t="s">
        <v>1562</v>
      </c>
      <c r="AT1095" s="19" t="s">
        <v>1563</v>
      </c>
      <c r="AU1095" s="19" t="s">
        <v>1564</v>
      </c>
      <c r="AV1095" s="19" t="s">
        <v>1565</v>
      </c>
      <c r="AW1095" s="19">
        <v>2008</v>
      </c>
      <c r="AX1095" s="19">
        <v>3</v>
      </c>
      <c r="AY1095" s="19" t="s">
        <v>1566</v>
      </c>
      <c r="AZ1095" s="19" t="s">
        <v>1567</v>
      </c>
      <c r="BA1095" s="19">
        <v>2009</v>
      </c>
      <c r="BB1095" t="str">
        <f>VLOOKUP(AC1095,CTCwiretagcode!A$2:C$708,3,FALSE)</f>
        <v>SAM</v>
      </c>
      <c r="BC1095" t="str">
        <f t="shared" si="35"/>
        <v>NT</v>
      </c>
      <c r="BD1095">
        <f t="shared" si="36"/>
        <v>3</v>
      </c>
    </row>
    <row r="1096" spans="1:56" x14ac:dyDescent="0.25">
      <c r="A1096" s="19" t="s">
        <v>1501</v>
      </c>
      <c r="B1096" s="19">
        <v>4.0999999999999996</v>
      </c>
      <c r="C1096" s="19">
        <v>20150424</v>
      </c>
      <c r="D1096" s="19" t="s">
        <v>41</v>
      </c>
      <c r="E1096" s="19" t="s">
        <v>41</v>
      </c>
      <c r="F1096" s="19">
        <v>2326395</v>
      </c>
      <c r="G1096" s="19">
        <v>1</v>
      </c>
      <c r="H1096" s="19">
        <v>2012</v>
      </c>
      <c r="I1096" s="19">
        <v>20120904</v>
      </c>
      <c r="J1096" s="19" t="s">
        <v>1501</v>
      </c>
      <c r="K1096" s="19">
        <v>6</v>
      </c>
      <c r="L1096" s="19">
        <v>37</v>
      </c>
      <c r="M1096" s="19">
        <v>23</v>
      </c>
      <c r="N1096" s="19">
        <v>14</v>
      </c>
      <c r="O1096" s="19" t="s">
        <v>1502</v>
      </c>
      <c r="P1096" s="19">
        <v>4</v>
      </c>
      <c r="Q1096" s="19" t="s">
        <v>1518</v>
      </c>
      <c r="R1096" s="19"/>
      <c r="S1096" s="19">
        <v>5000</v>
      </c>
      <c r="T1096" s="19" t="s">
        <v>110</v>
      </c>
      <c r="U1096" s="19"/>
      <c r="V1096" s="19"/>
      <c r="W1096" s="19"/>
      <c r="X1096" s="19">
        <v>750</v>
      </c>
      <c r="Y1096" s="19">
        <v>0</v>
      </c>
      <c r="Z1096" s="19">
        <v>1</v>
      </c>
      <c r="AA1096" s="19" t="s">
        <v>48</v>
      </c>
      <c r="AB1096" s="19">
        <v>1</v>
      </c>
      <c r="AC1096" s="19">
        <v>634841</v>
      </c>
      <c r="AD1096" s="19">
        <v>12</v>
      </c>
      <c r="AE1096" s="19"/>
      <c r="AF1096" s="19"/>
      <c r="AG1096" s="19"/>
      <c r="AH1096" s="19">
        <v>121461</v>
      </c>
      <c r="AI1096" s="19">
        <v>1</v>
      </c>
      <c r="AJ1096" s="19"/>
      <c r="AK1096" s="19"/>
      <c r="AL1096" s="19"/>
      <c r="AM1096" s="19"/>
      <c r="AN1096" s="19"/>
      <c r="AO1096" s="19">
        <v>2.92</v>
      </c>
      <c r="AP1096" s="19" t="s">
        <v>1519</v>
      </c>
      <c r="AQ1096" s="19" t="s">
        <v>1502</v>
      </c>
      <c r="AR1096" s="19" t="s">
        <v>1540</v>
      </c>
      <c r="AS1096" s="19" t="s">
        <v>1562</v>
      </c>
      <c r="AT1096" s="19" t="s">
        <v>1563</v>
      </c>
      <c r="AU1096" s="19" t="s">
        <v>1564</v>
      </c>
      <c r="AV1096" s="19" t="s">
        <v>1565</v>
      </c>
      <c r="AW1096" s="19">
        <v>2008</v>
      </c>
      <c r="AX1096" s="19">
        <v>3</v>
      </c>
      <c r="AY1096" s="19" t="s">
        <v>1566</v>
      </c>
      <c r="AZ1096" s="19" t="s">
        <v>1567</v>
      </c>
      <c r="BA1096" s="19">
        <v>2009</v>
      </c>
      <c r="BB1096" t="str">
        <f>VLOOKUP(AC1096,CTCwiretagcode!A$2:C$708,3,FALSE)</f>
        <v>SAM</v>
      </c>
      <c r="BC1096" t="str">
        <f t="shared" si="35"/>
        <v>NT</v>
      </c>
      <c r="BD1096">
        <f t="shared" si="36"/>
        <v>3</v>
      </c>
    </row>
    <row r="1097" spans="1:56" x14ac:dyDescent="0.25">
      <c r="A1097" s="19" t="s">
        <v>1501</v>
      </c>
      <c r="B1097" s="19">
        <v>4.0999999999999996</v>
      </c>
      <c r="C1097" s="19">
        <v>20150424</v>
      </c>
      <c r="D1097" s="19" t="s">
        <v>41</v>
      </c>
      <c r="E1097" s="19" t="s">
        <v>41</v>
      </c>
      <c r="F1097" s="19">
        <v>2326403</v>
      </c>
      <c r="G1097" s="19">
        <v>1</v>
      </c>
      <c r="H1097" s="19">
        <v>2012</v>
      </c>
      <c r="I1097" s="19">
        <v>20120904</v>
      </c>
      <c r="J1097" s="19" t="s">
        <v>1501</v>
      </c>
      <c r="K1097" s="19">
        <v>6</v>
      </c>
      <c r="L1097" s="19">
        <v>37</v>
      </c>
      <c r="M1097" s="19">
        <v>23</v>
      </c>
      <c r="N1097" s="19">
        <v>14</v>
      </c>
      <c r="O1097" s="19" t="s">
        <v>1502</v>
      </c>
      <c r="P1097" s="19">
        <v>4</v>
      </c>
      <c r="Q1097" s="19" t="s">
        <v>1518</v>
      </c>
      <c r="R1097" s="19"/>
      <c r="S1097" s="19">
        <v>5000</v>
      </c>
      <c r="T1097" s="19" t="s">
        <v>110</v>
      </c>
      <c r="U1097" s="19"/>
      <c r="V1097" s="19"/>
      <c r="W1097" s="19"/>
      <c r="X1097" s="19">
        <v>920</v>
      </c>
      <c r="Y1097" s="19">
        <v>0</v>
      </c>
      <c r="Z1097" s="19">
        <v>1</v>
      </c>
      <c r="AA1097" s="19" t="s">
        <v>48</v>
      </c>
      <c r="AB1097" s="19">
        <v>1</v>
      </c>
      <c r="AC1097" s="19">
        <v>634841</v>
      </c>
      <c r="AD1097" s="19">
        <v>12</v>
      </c>
      <c r="AE1097" s="19"/>
      <c r="AF1097" s="19"/>
      <c r="AG1097" s="19"/>
      <c r="AH1097" s="19">
        <v>121461</v>
      </c>
      <c r="AI1097" s="19">
        <v>1</v>
      </c>
      <c r="AJ1097" s="19"/>
      <c r="AK1097" s="19"/>
      <c r="AL1097" s="19"/>
      <c r="AM1097" s="19"/>
      <c r="AN1097" s="19"/>
      <c r="AO1097" s="19">
        <v>2.92</v>
      </c>
      <c r="AP1097" s="19" t="s">
        <v>1519</v>
      </c>
      <c r="AQ1097" s="19" t="s">
        <v>1502</v>
      </c>
      <c r="AR1097" s="19" t="s">
        <v>1540</v>
      </c>
      <c r="AS1097" s="19" t="s">
        <v>1562</v>
      </c>
      <c r="AT1097" s="19" t="s">
        <v>1563</v>
      </c>
      <c r="AU1097" s="19" t="s">
        <v>1564</v>
      </c>
      <c r="AV1097" s="19" t="s">
        <v>1565</v>
      </c>
      <c r="AW1097" s="19">
        <v>2008</v>
      </c>
      <c r="AX1097" s="19">
        <v>3</v>
      </c>
      <c r="AY1097" s="19" t="s">
        <v>1566</v>
      </c>
      <c r="AZ1097" s="19" t="s">
        <v>1567</v>
      </c>
      <c r="BA1097" s="19">
        <v>2009</v>
      </c>
      <c r="BB1097" t="str">
        <f>VLOOKUP(AC1097,CTCwiretagcode!A$2:C$708,3,FALSE)</f>
        <v>SAM</v>
      </c>
      <c r="BC1097" t="str">
        <f t="shared" si="35"/>
        <v>NT</v>
      </c>
      <c r="BD1097">
        <f t="shared" si="36"/>
        <v>3</v>
      </c>
    </row>
    <row r="1098" spans="1:56" x14ac:dyDescent="0.25">
      <c r="A1098" s="19" t="s">
        <v>1501</v>
      </c>
      <c r="B1098" s="19">
        <v>4.0999999999999996</v>
      </c>
      <c r="C1098" s="19">
        <v>20150424</v>
      </c>
      <c r="D1098" s="19" t="s">
        <v>41</v>
      </c>
      <c r="E1098" s="19" t="s">
        <v>41</v>
      </c>
      <c r="F1098" s="19">
        <v>2326409</v>
      </c>
      <c r="G1098" s="19">
        <v>1</v>
      </c>
      <c r="H1098" s="19">
        <v>2012</v>
      </c>
      <c r="I1098" s="19">
        <v>20120904</v>
      </c>
      <c r="J1098" s="19" t="s">
        <v>1501</v>
      </c>
      <c r="K1098" s="19">
        <v>6</v>
      </c>
      <c r="L1098" s="19">
        <v>37</v>
      </c>
      <c r="M1098" s="19">
        <v>23</v>
      </c>
      <c r="N1098" s="19">
        <v>14</v>
      </c>
      <c r="O1098" s="19" t="s">
        <v>1502</v>
      </c>
      <c r="P1098" s="19">
        <v>4</v>
      </c>
      <c r="Q1098" s="19" t="s">
        <v>1518</v>
      </c>
      <c r="R1098" s="19"/>
      <c r="S1098" s="19">
        <v>5000</v>
      </c>
      <c r="T1098" s="19" t="s">
        <v>45</v>
      </c>
      <c r="U1098" s="19"/>
      <c r="V1098" s="19"/>
      <c r="W1098" s="19"/>
      <c r="X1098" s="19">
        <v>770</v>
      </c>
      <c r="Y1098" s="19">
        <v>0</v>
      </c>
      <c r="Z1098" s="19">
        <v>1</v>
      </c>
      <c r="AA1098" s="19" t="s">
        <v>48</v>
      </c>
      <c r="AB1098" s="19">
        <v>1</v>
      </c>
      <c r="AC1098" s="19">
        <v>634841</v>
      </c>
      <c r="AD1098" s="19">
        <v>12</v>
      </c>
      <c r="AE1098" s="19"/>
      <c r="AF1098" s="19"/>
      <c r="AG1098" s="19"/>
      <c r="AH1098" s="19">
        <v>121461</v>
      </c>
      <c r="AI1098" s="19">
        <v>1</v>
      </c>
      <c r="AJ1098" s="19"/>
      <c r="AK1098" s="19"/>
      <c r="AL1098" s="19"/>
      <c r="AM1098" s="19"/>
      <c r="AN1098" s="19"/>
      <c r="AO1098" s="19">
        <v>2.92</v>
      </c>
      <c r="AP1098" s="19" t="s">
        <v>1519</v>
      </c>
      <c r="AQ1098" s="19" t="s">
        <v>1502</v>
      </c>
      <c r="AR1098" s="19" t="s">
        <v>1540</v>
      </c>
      <c r="AS1098" s="19" t="s">
        <v>1562</v>
      </c>
      <c r="AT1098" s="19" t="s">
        <v>1563</v>
      </c>
      <c r="AU1098" s="19" t="s">
        <v>1564</v>
      </c>
      <c r="AV1098" s="19" t="s">
        <v>1565</v>
      </c>
      <c r="AW1098" s="19">
        <v>2008</v>
      </c>
      <c r="AX1098" s="19">
        <v>3</v>
      </c>
      <c r="AY1098" s="19" t="s">
        <v>1566</v>
      </c>
      <c r="AZ1098" s="19" t="s">
        <v>1567</v>
      </c>
      <c r="BA1098" s="19">
        <v>2009</v>
      </c>
      <c r="BB1098" t="str">
        <f>VLOOKUP(AC1098,CTCwiretagcode!A$2:C$708,3,FALSE)</f>
        <v>SAM</v>
      </c>
      <c r="BC1098" t="str">
        <f t="shared" si="35"/>
        <v>NT</v>
      </c>
      <c r="BD1098">
        <f t="shared" si="36"/>
        <v>3</v>
      </c>
    </row>
    <row r="1099" spans="1:56" x14ac:dyDescent="0.25">
      <c r="A1099" s="19" t="s">
        <v>1501</v>
      </c>
      <c r="B1099" s="19">
        <v>4.0999999999999996</v>
      </c>
      <c r="C1099" s="19">
        <v>20150424</v>
      </c>
      <c r="D1099" s="19" t="s">
        <v>41</v>
      </c>
      <c r="E1099" s="19" t="s">
        <v>1539</v>
      </c>
      <c r="F1099" s="19">
        <v>2355546</v>
      </c>
      <c r="G1099" s="19">
        <v>1</v>
      </c>
      <c r="H1099" s="19">
        <v>2012</v>
      </c>
      <c r="I1099" s="19">
        <v>20120910</v>
      </c>
      <c r="J1099" s="19" t="s">
        <v>1501</v>
      </c>
      <c r="K1099" s="19">
        <v>6</v>
      </c>
      <c r="L1099" s="19">
        <v>38</v>
      </c>
      <c r="M1099" s="19">
        <v>23</v>
      </c>
      <c r="N1099" s="19">
        <v>17</v>
      </c>
      <c r="O1099" s="19" t="s">
        <v>1502</v>
      </c>
      <c r="P1099" s="19">
        <v>4</v>
      </c>
      <c r="Q1099" s="19" t="s">
        <v>1518</v>
      </c>
      <c r="R1099" s="19"/>
      <c r="S1099" s="19">
        <v>5000</v>
      </c>
      <c r="T1099" s="19" t="s">
        <v>110</v>
      </c>
      <c r="U1099" s="19"/>
      <c r="V1099" s="19"/>
      <c r="W1099" s="19"/>
      <c r="X1099" s="19">
        <v>740</v>
      </c>
      <c r="Y1099" s="19">
        <v>0</v>
      </c>
      <c r="Z1099" s="19">
        <v>1</v>
      </c>
      <c r="AA1099" s="19" t="s">
        <v>48</v>
      </c>
      <c r="AB1099" s="19">
        <v>1</v>
      </c>
      <c r="AC1099" s="19">
        <v>634841</v>
      </c>
      <c r="AD1099" s="19">
        <v>12</v>
      </c>
      <c r="AE1099" s="19"/>
      <c r="AF1099" s="19"/>
      <c r="AG1099" s="19"/>
      <c r="AH1099" s="19">
        <v>121462</v>
      </c>
      <c r="AI1099" s="19">
        <v>1</v>
      </c>
      <c r="AJ1099" s="19"/>
      <c r="AK1099" s="19"/>
      <c r="AL1099" s="19"/>
      <c r="AM1099" s="19"/>
      <c r="AN1099" s="19"/>
      <c r="AO1099" s="19">
        <v>1.79</v>
      </c>
      <c r="AP1099" s="19" t="s">
        <v>1519</v>
      </c>
      <c r="AQ1099" s="19" t="s">
        <v>1502</v>
      </c>
      <c r="AR1099" s="19" t="s">
        <v>1540</v>
      </c>
      <c r="AS1099" s="19" t="s">
        <v>1562</v>
      </c>
      <c r="AT1099" s="19" t="s">
        <v>1563</v>
      </c>
      <c r="AU1099" s="19" t="s">
        <v>1564</v>
      </c>
      <c r="AV1099" s="19" t="s">
        <v>1565</v>
      </c>
      <c r="AW1099" s="19">
        <v>2008</v>
      </c>
      <c r="AX1099" s="19">
        <v>3</v>
      </c>
      <c r="AY1099" s="19" t="s">
        <v>1566</v>
      </c>
      <c r="AZ1099" s="19" t="s">
        <v>1567</v>
      </c>
      <c r="BA1099" s="19">
        <v>2009</v>
      </c>
      <c r="BB1099" t="str">
        <f>VLOOKUP(AC1099,CTCwiretagcode!A$2:C$708,3,FALSE)</f>
        <v>SAM</v>
      </c>
      <c r="BC1099" t="str">
        <f t="shared" si="35"/>
        <v>Tr</v>
      </c>
      <c r="BD1099">
        <f t="shared" si="36"/>
        <v>3</v>
      </c>
    </row>
    <row r="1100" spans="1:56" x14ac:dyDescent="0.25">
      <c r="A1100" s="19" t="s">
        <v>1501</v>
      </c>
      <c r="B1100" s="19">
        <v>4.0999999999999996</v>
      </c>
      <c r="C1100" s="19">
        <v>20150424</v>
      </c>
      <c r="D1100" s="19" t="s">
        <v>41</v>
      </c>
      <c r="E1100" s="19" t="s">
        <v>41</v>
      </c>
      <c r="F1100" s="19">
        <v>2351849</v>
      </c>
      <c r="G1100" s="19">
        <v>1</v>
      </c>
      <c r="H1100" s="19">
        <v>2012</v>
      </c>
      <c r="I1100" s="19">
        <v>20120911</v>
      </c>
      <c r="J1100" s="19" t="s">
        <v>1501</v>
      </c>
      <c r="K1100" s="19">
        <v>6</v>
      </c>
      <c r="L1100" s="19">
        <v>38</v>
      </c>
      <c r="M1100" s="19">
        <v>23</v>
      </c>
      <c r="N1100" s="19">
        <v>14</v>
      </c>
      <c r="O1100" s="19" t="s">
        <v>1502</v>
      </c>
      <c r="P1100" s="19">
        <v>4</v>
      </c>
      <c r="Q1100" s="19" t="s">
        <v>1518</v>
      </c>
      <c r="R1100" s="19"/>
      <c r="S1100" s="19">
        <v>5000</v>
      </c>
      <c r="T1100" s="19" t="s">
        <v>110</v>
      </c>
      <c r="U1100" s="19"/>
      <c r="V1100" s="19"/>
      <c r="W1100" s="19"/>
      <c r="X1100" s="19">
        <v>780</v>
      </c>
      <c r="Y1100" s="19">
        <v>0</v>
      </c>
      <c r="Z1100" s="19">
        <v>1</v>
      </c>
      <c r="AA1100" s="19" t="s">
        <v>48</v>
      </c>
      <c r="AB1100" s="19">
        <v>1</v>
      </c>
      <c r="AC1100" s="19">
        <v>634841</v>
      </c>
      <c r="AD1100" s="19">
        <v>12</v>
      </c>
      <c r="AE1100" s="19"/>
      <c r="AF1100" s="19"/>
      <c r="AG1100" s="19"/>
      <c r="AH1100" s="19">
        <v>121462</v>
      </c>
      <c r="AI1100" s="19">
        <v>1</v>
      </c>
      <c r="AJ1100" s="19"/>
      <c r="AK1100" s="19"/>
      <c r="AL1100" s="19"/>
      <c r="AM1100" s="19"/>
      <c r="AN1100" s="19"/>
      <c r="AO1100" s="19">
        <v>1.79</v>
      </c>
      <c r="AP1100" s="19" t="s">
        <v>1519</v>
      </c>
      <c r="AQ1100" s="19" t="s">
        <v>1502</v>
      </c>
      <c r="AR1100" s="19" t="s">
        <v>1540</v>
      </c>
      <c r="AS1100" s="19" t="s">
        <v>1562</v>
      </c>
      <c r="AT1100" s="19" t="s">
        <v>1563</v>
      </c>
      <c r="AU1100" s="19" t="s">
        <v>1564</v>
      </c>
      <c r="AV1100" s="19" t="s">
        <v>1565</v>
      </c>
      <c r="AW1100" s="19">
        <v>2008</v>
      </c>
      <c r="AX1100" s="19">
        <v>3</v>
      </c>
      <c r="AY1100" s="19" t="s">
        <v>1566</v>
      </c>
      <c r="AZ1100" s="19" t="s">
        <v>1567</v>
      </c>
      <c r="BA1100" s="19">
        <v>2009</v>
      </c>
      <c r="BB1100" t="str">
        <f>VLOOKUP(AC1100,CTCwiretagcode!A$2:C$708,3,FALSE)</f>
        <v>SAM</v>
      </c>
      <c r="BC1100" t="str">
        <f t="shared" si="35"/>
        <v>NT</v>
      </c>
      <c r="BD1100">
        <f t="shared" si="36"/>
        <v>3</v>
      </c>
    </row>
    <row r="1101" spans="1:56" x14ac:dyDescent="0.25">
      <c r="A1101" s="19" t="s">
        <v>1501</v>
      </c>
      <c r="B1101" s="19">
        <v>4.0999999999999996</v>
      </c>
      <c r="C1101" s="19">
        <v>20150424</v>
      </c>
      <c r="D1101" s="19" t="s">
        <v>41</v>
      </c>
      <c r="E1101" s="19" t="s">
        <v>41</v>
      </c>
      <c r="F1101" s="19">
        <v>2351857</v>
      </c>
      <c r="G1101" s="19">
        <v>1</v>
      </c>
      <c r="H1101" s="19">
        <v>2012</v>
      </c>
      <c r="I1101" s="19">
        <v>20120914</v>
      </c>
      <c r="J1101" s="19" t="s">
        <v>1501</v>
      </c>
      <c r="K1101" s="19">
        <v>6</v>
      </c>
      <c r="L1101" s="19">
        <v>38</v>
      </c>
      <c r="M1101" s="19">
        <v>23</v>
      </c>
      <c r="N1101" s="19">
        <v>17</v>
      </c>
      <c r="O1101" s="19" t="s">
        <v>1502</v>
      </c>
      <c r="P1101" s="19">
        <v>4</v>
      </c>
      <c r="Q1101" s="19" t="s">
        <v>1518</v>
      </c>
      <c r="R1101" s="19"/>
      <c r="S1101" s="19">
        <v>5000</v>
      </c>
      <c r="T1101" s="19" t="s">
        <v>110</v>
      </c>
      <c r="U1101" s="19"/>
      <c r="V1101" s="19"/>
      <c r="W1101" s="19"/>
      <c r="X1101" s="19">
        <v>770</v>
      </c>
      <c r="Y1101" s="19">
        <v>0</v>
      </c>
      <c r="Z1101" s="19">
        <v>1</v>
      </c>
      <c r="AA1101" s="19" t="s">
        <v>48</v>
      </c>
      <c r="AB1101" s="19">
        <v>1</v>
      </c>
      <c r="AC1101" s="19">
        <v>634841</v>
      </c>
      <c r="AD1101" s="19">
        <v>12</v>
      </c>
      <c r="AE1101" s="19"/>
      <c r="AF1101" s="19"/>
      <c r="AG1101" s="19"/>
      <c r="AH1101" s="19">
        <v>121462</v>
      </c>
      <c r="AI1101" s="19">
        <v>1</v>
      </c>
      <c r="AJ1101" s="19"/>
      <c r="AK1101" s="19"/>
      <c r="AL1101" s="19"/>
      <c r="AM1101" s="19"/>
      <c r="AN1101" s="19"/>
      <c r="AO1101" s="19">
        <v>1.79</v>
      </c>
      <c r="AP1101" s="19" t="s">
        <v>1519</v>
      </c>
      <c r="AQ1101" s="19" t="s">
        <v>1502</v>
      </c>
      <c r="AR1101" s="19" t="s">
        <v>1540</v>
      </c>
      <c r="AS1101" s="19" t="s">
        <v>1562</v>
      </c>
      <c r="AT1101" s="19" t="s">
        <v>1563</v>
      </c>
      <c r="AU1101" s="19" t="s">
        <v>1564</v>
      </c>
      <c r="AV1101" s="19" t="s">
        <v>1565</v>
      </c>
      <c r="AW1101" s="19">
        <v>2008</v>
      </c>
      <c r="AX1101" s="19">
        <v>3</v>
      </c>
      <c r="AY1101" s="19" t="s">
        <v>1566</v>
      </c>
      <c r="AZ1101" s="19" t="s">
        <v>1567</v>
      </c>
      <c r="BA1101" s="19">
        <v>2009</v>
      </c>
      <c r="BB1101" t="str">
        <f>VLOOKUP(AC1101,CTCwiretagcode!A$2:C$708,3,FALSE)</f>
        <v>SAM</v>
      </c>
      <c r="BC1101" t="str">
        <f t="shared" si="35"/>
        <v>Tr</v>
      </c>
      <c r="BD1101">
        <f t="shared" si="36"/>
        <v>3</v>
      </c>
    </row>
    <row r="1102" spans="1:56" x14ac:dyDescent="0.25">
      <c r="A1102" s="19" t="s">
        <v>1501</v>
      </c>
      <c r="B1102" s="19">
        <v>4.0999999999999996</v>
      </c>
      <c r="C1102" s="19">
        <v>20150424</v>
      </c>
      <c r="D1102" s="19" t="s">
        <v>41</v>
      </c>
      <c r="E1102" s="19" t="s">
        <v>41</v>
      </c>
      <c r="F1102" s="19">
        <v>2334267</v>
      </c>
      <c r="G1102" s="19">
        <v>1</v>
      </c>
      <c r="H1102" s="19">
        <v>2012</v>
      </c>
      <c r="I1102" s="19">
        <v>20120821</v>
      </c>
      <c r="J1102" s="19" t="s">
        <v>1501</v>
      </c>
      <c r="K1102" s="19">
        <v>6</v>
      </c>
      <c r="L1102" s="19">
        <v>35</v>
      </c>
      <c r="M1102" s="19">
        <v>23</v>
      </c>
      <c r="N1102" s="19">
        <v>17</v>
      </c>
      <c r="O1102" s="19" t="s">
        <v>1502</v>
      </c>
      <c r="P1102" s="19">
        <v>4</v>
      </c>
      <c r="Q1102" s="19" t="s">
        <v>1503</v>
      </c>
      <c r="R1102" s="19"/>
      <c r="S1102" s="19">
        <v>5000</v>
      </c>
      <c r="T1102" s="19" t="s">
        <v>110</v>
      </c>
      <c r="U1102" s="19"/>
      <c r="V1102" s="19"/>
      <c r="W1102" s="19"/>
      <c r="X1102" s="19">
        <v>830</v>
      </c>
      <c r="Y1102" s="19">
        <v>0</v>
      </c>
      <c r="Z1102" s="19">
        <v>1</v>
      </c>
      <c r="AA1102" s="19" t="s">
        <v>48</v>
      </c>
      <c r="AB1102" s="19">
        <v>1</v>
      </c>
      <c r="AC1102" s="19">
        <v>634841</v>
      </c>
      <c r="AD1102" s="19">
        <v>12</v>
      </c>
      <c r="AE1102" s="19"/>
      <c r="AF1102" s="19"/>
      <c r="AG1102" s="19"/>
      <c r="AH1102" s="19">
        <v>121459</v>
      </c>
      <c r="AI1102" s="19">
        <v>1</v>
      </c>
      <c r="AJ1102" s="19"/>
      <c r="AK1102" s="19"/>
      <c r="AL1102" s="19"/>
      <c r="AM1102" s="19"/>
      <c r="AN1102" s="19"/>
      <c r="AO1102" s="19">
        <v>2.15</v>
      </c>
      <c r="AP1102" s="19" t="s">
        <v>1504</v>
      </c>
      <c r="AQ1102" s="19" t="s">
        <v>1502</v>
      </c>
      <c r="AR1102" s="19" t="s">
        <v>1540</v>
      </c>
      <c r="AS1102" s="19" t="s">
        <v>1562</v>
      </c>
      <c r="AT1102" s="19" t="s">
        <v>1563</v>
      </c>
      <c r="AU1102" s="19" t="s">
        <v>1564</v>
      </c>
      <c r="AV1102" s="19" t="s">
        <v>1565</v>
      </c>
      <c r="AW1102" s="19">
        <v>2008</v>
      </c>
      <c r="AX1102" s="19">
        <v>3</v>
      </c>
      <c r="AY1102" s="19" t="s">
        <v>1566</v>
      </c>
      <c r="AZ1102" s="19" t="s">
        <v>1567</v>
      </c>
      <c r="BA1102" s="19">
        <v>2009</v>
      </c>
      <c r="BB1102" t="str">
        <f>VLOOKUP(AC1102,CTCwiretagcode!A$2:C$708,3,FALSE)</f>
        <v>SAM</v>
      </c>
      <c r="BC1102" t="str">
        <f t="shared" si="35"/>
        <v>Tr</v>
      </c>
      <c r="BD1102">
        <f t="shared" si="36"/>
        <v>3</v>
      </c>
    </row>
    <row r="1103" spans="1:56" x14ac:dyDescent="0.25">
      <c r="A1103" s="19" t="s">
        <v>1501</v>
      </c>
      <c r="B1103" s="19">
        <v>4.0999999999999996</v>
      </c>
      <c r="C1103" s="19">
        <v>20150424</v>
      </c>
      <c r="D1103" s="19" t="s">
        <v>41</v>
      </c>
      <c r="E1103" s="19" t="s">
        <v>1539</v>
      </c>
      <c r="F1103" s="19">
        <v>2356522</v>
      </c>
      <c r="G1103" s="19">
        <v>1</v>
      </c>
      <c r="H1103" s="19">
        <v>2012</v>
      </c>
      <c r="I1103" s="19">
        <v>20120821</v>
      </c>
      <c r="J1103" s="19" t="s">
        <v>1501</v>
      </c>
      <c r="K1103" s="19">
        <v>6</v>
      </c>
      <c r="L1103" s="19">
        <v>35</v>
      </c>
      <c r="M1103" s="19">
        <v>23</v>
      </c>
      <c r="N1103" s="19">
        <v>17</v>
      </c>
      <c r="O1103" s="19" t="s">
        <v>1502</v>
      </c>
      <c r="P1103" s="19">
        <v>4</v>
      </c>
      <c r="Q1103" s="19" t="s">
        <v>1503</v>
      </c>
      <c r="R1103" s="19"/>
      <c r="S1103" s="19">
        <v>5000</v>
      </c>
      <c r="T1103" s="19" t="s">
        <v>45</v>
      </c>
      <c r="U1103" s="19"/>
      <c r="V1103" s="19"/>
      <c r="W1103" s="19"/>
      <c r="X1103" s="19">
        <v>810</v>
      </c>
      <c r="Y1103" s="19">
        <v>0</v>
      </c>
      <c r="Z1103" s="19">
        <v>1</v>
      </c>
      <c r="AA1103" s="19" t="s">
        <v>48</v>
      </c>
      <c r="AB1103" s="19">
        <v>1</v>
      </c>
      <c r="AC1103" s="19">
        <v>634841</v>
      </c>
      <c r="AD1103" s="19">
        <v>12</v>
      </c>
      <c r="AE1103" s="19"/>
      <c r="AF1103" s="19"/>
      <c r="AG1103" s="19"/>
      <c r="AH1103" s="19">
        <v>121459</v>
      </c>
      <c r="AI1103" s="19">
        <v>1</v>
      </c>
      <c r="AJ1103" s="19"/>
      <c r="AK1103" s="19"/>
      <c r="AL1103" s="19"/>
      <c r="AM1103" s="19"/>
      <c r="AN1103" s="19"/>
      <c r="AO1103" s="19">
        <v>2.15</v>
      </c>
      <c r="AP1103" s="19" t="s">
        <v>1504</v>
      </c>
      <c r="AQ1103" s="19" t="s">
        <v>1502</v>
      </c>
      <c r="AR1103" s="19" t="s">
        <v>1540</v>
      </c>
      <c r="AS1103" s="19" t="s">
        <v>1562</v>
      </c>
      <c r="AT1103" s="19" t="s">
        <v>1563</v>
      </c>
      <c r="AU1103" s="19" t="s">
        <v>1564</v>
      </c>
      <c r="AV1103" s="19" t="s">
        <v>1565</v>
      </c>
      <c r="AW1103" s="19">
        <v>2008</v>
      </c>
      <c r="AX1103" s="19">
        <v>3</v>
      </c>
      <c r="AY1103" s="19" t="s">
        <v>1566</v>
      </c>
      <c r="AZ1103" s="19" t="s">
        <v>1567</v>
      </c>
      <c r="BA1103" s="19">
        <v>2009</v>
      </c>
      <c r="BB1103" t="str">
        <f>VLOOKUP(AC1103,CTCwiretagcode!A$2:C$708,3,FALSE)</f>
        <v>SAM</v>
      </c>
      <c r="BC1103" t="str">
        <f t="shared" si="35"/>
        <v>Tr</v>
      </c>
      <c r="BD1103">
        <f t="shared" si="36"/>
        <v>3</v>
      </c>
    </row>
    <row r="1104" spans="1:56" x14ac:dyDescent="0.25">
      <c r="A1104" s="19" t="s">
        <v>1501</v>
      </c>
      <c r="B1104" s="19">
        <v>4.0999999999999996</v>
      </c>
      <c r="C1104" s="19">
        <v>20150424</v>
      </c>
      <c r="D1104" s="19" t="s">
        <v>41</v>
      </c>
      <c r="E1104" s="19" t="s">
        <v>41</v>
      </c>
      <c r="F1104" s="19">
        <v>2377882</v>
      </c>
      <c r="G1104" s="19">
        <v>1</v>
      </c>
      <c r="H1104" s="19">
        <v>2012</v>
      </c>
      <c r="I1104" s="19">
        <v>20120821</v>
      </c>
      <c r="J1104" s="19" t="s">
        <v>1501</v>
      </c>
      <c r="K1104" s="19">
        <v>6</v>
      </c>
      <c r="L1104" s="19">
        <v>35</v>
      </c>
      <c r="M1104" s="19">
        <v>23</v>
      </c>
      <c r="N1104" s="19">
        <v>49</v>
      </c>
      <c r="O1104" s="19" t="s">
        <v>1502</v>
      </c>
      <c r="P1104" s="19">
        <v>4</v>
      </c>
      <c r="Q1104" s="19" t="s">
        <v>1518</v>
      </c>
      <c r="R1104" s="19"/>
      <c r="S1104" s="19">
        <v>5000</v>
      </c>
      <c r="T1104" s="19" t="s">
        <v>110</v>
      </c>
      <c r="U1104" s="19"/>
      <c r="V1104" s="19"/>
      <c r="W1104" s="19"/>
      <c r="X1104" s="19">
        <v>850</v>
      </c>
      <c r="Y1104" s="19">
        <v>0</v>
      </c>
      <c r="Z1104" s="19">
        <v>1</v>
      </c>
      <c r="AA1104" s="19" t="s">
        <v>48</v>
      </c>
      <c r="AB1104" s="19">
        <v>1</v>
      </c>
      <c r="AC1104" s="19">
        <v>634841</v>
      </c>
      <c r="AD1104" s="19">
        <v>12</v>
      </c>
      <c r="AE1104" s="19"/>
      <c r="AF1104" s="19"/>
      <c r="AG1104" s="19"/>
      <c r="AH1104" s="19">
        <v>121459</v>
      </c>
      <c r="AI1104" s="19">
        <v>1</v>
      </c>
      <c r="AJ1104" s="19"/>
      <c r="AK1104" s="19"/>
      <c r="AL1104" s="19"/>
      <c r="AM1104" s="19"/>
      <c r="AN1104" s="19"/>
      <c r="AO1104" s="19">
        <v>2.15</v>
      </c>
      <c r="AP1104" s="19" t="s">
        <v>1519</v>
      </c>
      <c r="AQ1104" s="19" t="s">
        <v>1502</v>
      </c>
      <c r="AR1104" s="19" t="s">
        <v>1540</v>
      </c>
      <c r="AS1104" s="19" t="s">
        <v>1562</v>
      </c>
      <c r="AT1104" s="19" t="s">
        <v>1563</v>
      </c>
      <c r="AU1104" s="19" t="s">
        <v>1564</v>
      </c>
      <c r="AV1104" s="19" t="s">
        <v>1565</v>
      </c>
      <c r="AW1104" s="19">
        <v>2008</v>
      </c>
      <c r="AX1104" s="19">
        <v>3</v>
      </c>
      <c r="AY1104" s="19" t="s">
        <v>1566</v>
      </c>
      <c r="AZ1104" s="19" t="s">
        <v>1567</v>
      </c>
      <c r="BA1104" s="19">
        <v>2009</v>
      </c>
      <c r="BB1104" t="str">
        <f>VLOOKUP(AC1104,CTCwiretagcode!A$2:C$708,3,FALSE)</f>
        <v>SAM</v>
      </c>
      <c r="BC1104" t="str">
        <f t="shared" si="35"/>
        <v>mix</v>
      </c>
      <c r="BD1104">
        <f t="shared" si="36"/>
        <v>3</v>
      </c>
    </row>
    <row r="1105" spans="1:56" x14ac:dyDescent="0.25">
      <c r="A1105" s="19" t="s">
        <v>1501</v>
      </c>
      <c r="B1105" s="19">
        <v>4.0999999999999996</v>
      </c>
      <c r="C1105" s="19">
        <v>20150424</v>
      </c>
      <c r="D1105" s="19" t="s">
        <v>41</v>
      </c>
      <c r="E1105" s="19" t="s">
        <v>41</v>
      </c>
      <c r="F1105" s="19">
        <v>2377844</v>
      </c>
      <c r="G1105" s="19">
        <v>1</v>
      </c>
      <c r="H1105" s="19">
        <v>2012</v>
      </c>
      <c r="I1105" s="19">
        <v>20120822</v>
      </c>
      <c r="J1105" s="19" t="s">
        <v>1501</v>
      </c>
      <c r="K1105" s="19">
        <v>6</v>
      </c>
      <c r="L1105" s="19">
        <v>35</v>
      </c>
      <c r="M1105" s="19">
        <v>23</v>
      </c>
      <c r="N1105" s="19">
        <v>29</v>
      </c>
      <c r="O1105" s="19" t="s">
        <v>1502</v>
      </c>
      <c r="P1105" s="19">
        <v>4</v>
      </c>
      <c r="Q1105" s="19" t="s">
        <v>1518</v>
      </c>
      <c r="R1105" s="19"/>
      <c r="S1105" s="19">
        <v>5000</v>
      </c>
      <c r="T1105" s="19" t="s">
        <v>110</v>
      </c>
      <c r="U1105" s="19"/>
      <c r="V1105" s="19"/>
      <c r="W1105" s="19"/>
      <c r="X1105" s="19">
        <v>700</v>
      </c>
      <c r="Y1105" s="19">
        <v>0</v>
      </c>
      <c r="Z1105" s="19">
        <v>1</v>
      </c>
      <c r="AA1105" s="19" t="s">
        <v>48</v>
      </c>
      <c r="AB1105" s="19">
        <v>1</v>
      </c>
      <c r="AC1105" s="19">
        <v>634841</v>
      </c>
      <c r="AD1105" s="19">
        <v>12</v>
      </c>
      <c r="AE1105" s="19"/>
      <c r="AF1105" s="19"/>
      <c r="AG1105" s="19"/>
      <c r="AH1105" s="19">
        <v>121459</v>
      </c>
      <c r="AI1105" s="19">
        <v>1</v>
      </c>
      <c r="AJ1105" s="19"/>
      <c r="AK1105" s="19"/>
      <c r="AL1105" s="19"/>
      <c r="AM1105" s="19"/>
      <c r="AN1105" s="19"/>
      <c r="AO1105" s="19">
        <v>2.15</v>
      </c>
      <c r="AP1105" s="19" t="s">
        <v>1519</v>
      </c>
      <c r="AQ1105" s="19" t="s">
        <v>1502</v>
      </c>
      <c r="AR1105" s="19" t="s">
        <v>1540</v>
      </c>
      <c r="AS1105" s="19" t="s">
        <v>1562</v>
      </c>
      <c r="AT1105" s="19" t="s">
        <v>1563</v>
      </c>
      <c r="AU1105" s="19" t="s">
        <v>1564</v>
      </c>
      <c r="AV1105" s="19" t="s">
        <v>1565</v>
      </c>
      <c r="AW1105" s="19">
        <v>2008</v>
      </c>
      <c r="AX1105" s="19">
        <v>3</v>
      </c>
      <c r="AY1105" s="19" t="s">
        <v>1566</v>
      </c>
      <c r="AZ1105" s="19" t="s">
        <v>1567</v>
      </c>
      <c r="BA1105" s="19">
        <v>2009</v>
      </c>
      <c r="BB1105" t="str">
        <f>VLOOKUP(AC1105,CTCwiretagcode!A$2:C$708,3,FALSE)</f>
        <v>SAM</v>
      </c>
      <c r="BC1105" t="str">
        <f t="shared" si="35"/>
        <v>Tr</v>
      </c>
      <c r="BD1105">
        <f t="shared" si="36"/>
        <v>3</v>
      </c>
    </row>
    <row r="1106" spans="1:56" x14ac:dyDescent="0.25">
      <c r="A1106" s="19" t="s">
        <v>1501</v>
      </c>
      <c r="B1106" s="19">
        <v>4.0999999999999996</v>
      </c>
      <c r="C1106" s="19">
        <v>20150424</v>
      </c>
      <c r="D1106" s="19" t="s">
        <v>41</v>
      </c>
      <c r="E1106" s="19" t="s">
        <v>41</v>
      </c>
      <c r="F1106" s="19">
        <v>2351844</v>
      </c>
      <c r="G1106" s="19">
        <v>1</v>
      </c>
      <c r="H1106" s="19">
        <v>2012</v>
      </c>
      <c r="I1106" s="19">
        <v>20120822</v>
      </c>
      <c r="J1106" s="19" t="s">
        <v>1501</v>
      </c>
      <c r="K1106" s="19">
        <v>6</v>
      </c>
      <c r="L1106" s="19">
        <v>35</v>
      </c>
      <c r="M1106" s="19">
        <v>23</v>
      </c>
      <c r="N1106" s="19">
        <v>14</v>
      </c>
      <c r="O1106" s="19" t="s">
        <v>1502</v>
      </c>
      <c r="P1106" s="19">
        <v>4</v>
      </c>
      <c r="Q1106" s="19" t="s">
        <v>1518</v>
      </c>
      <c r="R1106" s="19"/>
      <c r="S1106" s="19">
        <v>5000</v>
      </c>
      <c r="T1106" s="19" t="s">
        <v>110</v>
      </c>
      <c r="U1106" s="19"/>
      <c r="V1106" s="19"/>
      <c r="W1106" s="19"/>
      <c r="X1106" s="19">
        <v>800</v>
      </c>
      <c r="Y1106" s="19">
        <v>0</v>
      </c>
      <c r="Z1106" s="19">
        <v>1</v>
      </c>
      <c r="AA1106" s="19" t="s">
        <v>48</v>
      </c>
      <c r="AB1106" s="19">
        <v>1</v>
      </c>
      <c r="AC1106" s="19">
        <v>634841</v>
      </c>
      <c r="AD1106" s="19">
        <v>12</v>
      </c>
      <c r="AE1106" s="19"/>
      <c r="AF1106" s="19"/>
      <c r="AG1106" s="19"/>
      <c r="AH1106" s="19">
        <v>121459</v>
      </c>
      <c r="AI1106" s="19">
        <v>1</v>
      </c>
      <c r="AJ1106" s="19"/>
      <c r="AK1106" s="19"/>
      <c r="AL1106" s="19"/>
      <c r="AM1106" s="19"/>
      <c r="AN1106" s="19"/>
      <c r="AO1106" s="19">
        <v>2.15</v>
      </c>
      <c r="AP1106" s="19" t="s">
        <v>1519</v>
      </c>
      <c r="AQ1106" s="19" t="s">
        <v>1502</v>
      </c>
      <c r="AR1106" s="19" t="s">
        <v>1540</v>
      </c>
      <c r="AS1106" s="19" t="s">
        <v>1562</v>
      </c>
      <c r="AT1106" s="19" t="s">
        <v>1563</v>
      </c>
      <c r="AU1106" s="19" t="s">
        <v>1564</v>
      </c>
      <c r="AV1106" s="19" t="s">
        <v>1565</v>
      </c>
      <c r="AW1106" s="19">
        <v>2008</v>
      </c>
      <c r="AX1106" s="19">
        <v>3</v>
      </c>
      <c r="AY1106" s="19" t="s">
        <v>1566</v>
      </c>
      <c r="AZ1106" s="19" t="s">
        <v>1567</v>
      </c>
      <c r="BA1106" s="19">
        <v>2009</v>
      </c>
      <c r="BB1106" t="str">
        <f>VLOOKUP(AC1106,CTCwiretagcode!A$2:C$708,3,FALSE)</f>
        <v>SAM</v>
      </c>
      <c r="BC1106" t="str">
        <f t="shared" si="35"/>
        <v>NT</v>
      </c>
      <c r="BD1106">
        <f t="shared" si="36"/>
        <v>3</v>
      </c>
    </row>
    <row r="1107" spans="1:56" x14ac:dyDescent="0.25">
      <c r="A1107" s="19" t="s">
        <v>1501</v>
      </c>
      <c r="B1107" s="19">
        <v>4.0999999999999996</v>
      </c>
      <c r="C1107" s="19">
        <v>20150424</v>
      </c>
      <c r="D1107" s="19" t="s">
        <v>41</v>
      </c>
      <c r="E1107" s="19" t="s">
        <v>41</v>
      </c>
      <c r="F1107" s="19">
        <v>2326355</v>
      </c>
      <c r="G1107" s="19">
        <v>1</v>
      </c>
      <c r="H1107" s="19">
        <v>2012</v>
      </c>
      <c r="I1107" s="19">
        <v>20120824</v>
      </c>
      <c r="J1107" s="19" t="s">
        <v>1501</v>
      </c>
      <c r="K1107" s="19">
        <v>6</v>
      </c>
      <c r="L1107" s="19">
        <v>35</v>
      </c>
      <c r="M1107" s="19">
        <v>23</v>
      </c>
      <c r="N1107" s="19">
        <v>29</v>
      </c>
      <c r="O1107" s="19" t="s">
        <v>1502</v>
      </c>
      <c r="P1107" s="19">
        <v>4</v>
      </c>
      <c r="Q1107" s="19" t="s">
        <v>1518</v>
      </c>
      <c r="R1107" s="19"/>
      <c r="S1107" s="19">
        <v>5000</v>
      </c>
      <c r="T1107" s="19" t="s">
        <v>110</v>
      </c>
      <c r="U1107" s="19"/>
      <c r="V1107" s="19"/>
      <c r="W1107" s="19"/>
      <c r="X1107" s="19">
        <v>880</v>
      </c>
      <c r="Y1107" s="19">
        <v>0</v>
      </c>
      <c r="Z1107" s="19">
        <v>1</v>
      </c>
      <c r="AA1107" s="19" t="s">
        <v>48</v>
      </c>
      <c r="AB1107" s="19">
        <v>1</v>
      </c>
      <c r="AC1107" s="19">
        <v>634841</v>
      </c>
      <c r="AD1107" s="19">
        <v>12</v>
      </c>
      <c r="AE1107" s="19"/>
      <c r="AF1107" s="19"/>
      <c r="AG1107" s="19"/>
      <c r="AH1107" s="19">
        <v>121459</v>
      </c>
      <c r="AI1107" s="19">
        <v>1</v>
      </c>
      <c r="AJ1107" s="19"/>
      <c r="AK1107" s="19"/>
      <c r="AL1107" s="19"/>
      <c r="AM1107" s="19"/>
      <c r="AN1107" s="19"/>
      <c r="AO1107" s="19">
        <v>2.15</v>
      </c>
      <c r="AP1107" s="19" t="s">
        <v>1519</v>
      </c>
      <c r="AQ1107" s="19" t="s">
        <v>1502</v>
      </c>
      <c r="AR1107" s="19" t="s">
        <v>1540</v>
      </c>
      <c r="AS1107" s="19" t="s">
        <v>1562</v>
      </c>
      <c r="AT1107" s="19" t="s">
        <v>1563</v>
      </c>
      <c r="AU1107" s="19" t="s">
        <v>1564</v>
      </c>
      <c r="AV1107" s="19" t="s">
        <v>1565</v>
      </c>
      <c r="AW1107" s="19">
        <v>2008</v>
      </c>
      <c r="AX1107" s="19">
        <v>3</v>
      </c>
      <c r="AY1107" s="19" t="s">
        <v>1566</v>
      </c>
      <c r="AZ1107" s="19" t="s">
        <v>1567</v>
      </c>
      <c r="BA1107" s="19">
        <v>2009</v>
      </c>
      <c r="BB1107" t="str">
        <f>VLOOKUP(AC1107,CTCwiretagcode!A$2:C$708,3,FALSE)</f>
        <v>SAM</v>
      </c>
      <c r="BC1107" t="str">
        <f t="shared" si="35"/>
        <v>Tr</v>
      </c>
      <c r="BD1107">
        <f t="shared" si="36"/>
        <v>3</v>
      </c>
    </row>
    <row r="1108" spans="1:56" x14ac:dyDescent="0.25">
      <c r="A1108" s="19" t="s">
        <v>1501</v>
      </c>
      <c r="B1108" s="19">
        <v>4.0999999999999996</v>
      </c>
      <c r="C1108" s="19">
        <v>20150424</v>
      </c>
      <c r="D1108" s="19" t="s">
        <v>41</v>
      </c>
      <c r="E1108" s="19" t="s">
        <v>41</v>
      </c>
      <c r="F1108" s="19">
        <v>2326301</v>
      </c>
      <c r="G1108" s="19">
        <v>1</v>
      </c>
      <c r="H1108" s="19">
        <v>2012</v>
      </c>
      <c r="I1108" s="19">
        <v>20120827</v>
      </c>
      <c r="J1108" s="19" t="s">
        <v>1501</v>
      </c>
      <c r="K1108" s="19">
        <v>6</v>
      </c>
      <c r="L1108" s="19">
        <v>36</v>
      </c>
      <c r="M1108" s="19">
        <v>23</v>
      </c>
      <c r="N1108" s="19">
        <v>17</v>
      </c>
      <c r="O1108" s="19" t="s">
        <v>1502</v>
      </c>
      <c r="P1108" s="19">
        <v>4</v>
      </c>
      <c r="Q1108" s="19" t="s">
        <v>1518</v>
      </c>
      <c r="R1108" s="19"/>
      <c r="S1108" s="19">
        <v>5000</v>
      </c>
      <c r="T1108" s="19" t="s">
        <v>110</v>
      </c>
      <c r="U1108" s="19"/>
      <c r="V1108" s="19"/>
      <c r="W1108" s="19"/>
      <c r="X1108" s="19">
        <v>700</v>
      </c>
      <c r="Y1108" s="19">
        <v>0</v>
      </c>
      <c r="Z1108" s="19">
        <v>1</v>
      </c>
      <c r="AA1108" s="19" t="s">
        <v>48</v>
      </c>
      <c r="AB1108" s="19">
        <v>1</v>
      </c>
      <c r="AC1108" s="19">
        <v>634841</v>
      </c>
      <c r="AD1108" s="19">
        <v>12</v>
      </c>
      <c r="AE1108" s="19"/>
      <c r="AF1108" s="19"/>
      <c r="AG1108" s="19"/>
      <c r="AH1108" s="19">
        <v>121460</v>
      </c>
      <c r="AI1108" s="19">
        <v>1</v>
      </c>
      <c r="AJ1108" s="19"/>
      <c r="AK1108" s="19"/>
      <c r="AL1108" s="19"/>
      <c r="AM1108" s="19"/>
      <c r="AN1108" s="19"/>
      <c r="AO1108" s="19">
        <v>2.2999999999999998</v>
      </c>
      <c r="AP1108" s="19" t="s">
        <v>1519</v>
      </c>
      <c r="AQ1108" s="19" t="s">
        <v>1502</v>
      </c>
      <c r="AR1108" s="19" t="s">
        <v>1540</v>
      </c>
      <c r="AS1108" s="19" t="s">
        <v>1562</v>
      </c>
      <c r="AT1108" s="19" t="s">
        <v>1563</v>
      </c>
      <c r="AU1108" s="19" t="s">
        <v>1564</v>
      </c>
      <c r="AV1108" s="19" t="s">
        <v>1565</v>
      </c>
      <c r="AW1108" s="19">
        <v>2008</v>
      </c>
      <c r="AX1108" s="19">
        <v>3</v>
      </c>
      <c r="AY1108" s="19" t="s">
        <v>1566</v>
      </c>
      <c r="AZ1108" s="19" t="s">
        <v>1567</v>
      </c>
      <c r="BA1108" s="19">
        <v>2009</v>
      </c>
      <c r="BB1108" t="str">
        <f>VLOOKUP(AC1108,CTCwiretagcode!A$2:C$708,3,FALSE)</f>
        <v>SAM</v>
      </c>
      <c r="BC1108" t="str">
        <f t="shared" si="35"/>
        <v>Tr</v>
      </c>
      <c r="BD1108">
        <f t="shared" si="36"/>
        <v>3</v>
      </c>
    </row>
    <row r="1109" spans="1:56" x14ac:dyDescent="0.25">
      <c r="A1109" s="19" t="s">
        <v>1501</v>
      </c>
      <c r="B1109" s="19">
        <v>4.0999999999999996</v>
      </c>
      <c r="C1109" s="19">
        <v>20150424</v>
      </c>
      <c r="D1109" s="19" t="s">
        <v>41</v>
      </c>
      <c r="E1109" s="19" t="s">
        <v>41</v>
      </c>
      <c r="F1109" s="19">
        <v>2354701</v>
      </c>
      <c r="G1109" s="19">
        <v>1</v>
      </c>
      <c r="H1109" s="19">
        <v>2012</v>
      </c>
      <c r="I1109" s="19">
        <v>20120827</v>
      </c>
      <c r="J1109" s="19" t="s">
        <v>1501</v>
      </c>
      <c r="K1109" s="19">
        <v>6</v>
      </c>
      <c r="L1109" s="19">
        <v>36</v>
      </c>
      <c r="M1109" s="19">
        <v>23</v>
      </c>
      <c r="N1109" s="19">
        <v>29</v>
      </c>
      <c r="O1109" s="19" t="s">
        <v>1502</v>
      </c>
      <c r="P1109" s="19">
        <v>4</v>
      </c>
      <c r="Q1109" s="19" t="s">
        <v>1518</v>
      </c>
      <c r="R1109" s="19"/>
      <c r="S1109" s="19">
        <v>5000</v>
      </c>
      <c r="T1109" s="19" t="s">
        <v>110</v>
      </c>
      <c r="U1109" s="19"/>
      <c r="V1109" s="19"/>
      <c r="W1109" s="19"/>
      <c r="X1109" s="19">
        <v>780</v>
      </c>
      <c r="Y1109" s="19">
        <v>0</v>
      </c>
      <c r="Z1109" s="19">
        <v>1</v>
      </c>
      <c r="AA1109" s="19" t="s">
        <v>48</v>
      </c>
      <c r="AB1109" s="19">
        <v>1</v>
      </c>
      <c r="AC1109" s="19">
        <v>634841</v>
      </c>
      <c r="AD1109" s="19">
        <v>12</v>
      </c>
      <c r="AE1109" s="19"/>
      <c r="AF1109" s="19"/>
      <c r="AG1109" s="19"/>
      <c r="AH1109" s="19">
        <v>121460</v>
      </c>
      <c r="AI1109" s="19">
        <v>1</v>
      </c>
      <c r="AJ1109" s="19"/>
      <c r="AK1109" s="19"/>
      <c r="AL1109" s="19"/>
      <c r="AM1109" s="19"/>
      <c r="AN1109" s="19"/>
      <c r="AO1109" s="19">
        <v>2.2999999999999998</v>
      </c>
      <c r="AP1109" s="19" t="s">
        <v>1519</v>
      </c>
      <c r="AQ1109" s="19" t="s">
        <v>1502</v>
      </c>
      <c r="AR1109" s="19" t="s">
        <v>1540</v>
      </c>
      <c r="AS1109" s="19" t="s">
        <v>1562</v>
      </c>
      <c r="AT1109" s="19" t="s">
        <v>1563</v>
      </c>
      <c r="AU1109" s="19" t="s">
        <v>1564</v>
      </c>
      <c r="AV1109" s="19" t="s">
        <v>1565</v>
      </c>
      <c r="AW1109" s="19">
        <v>2008</v>
      </c>
      <c r="AX1109" s="19">
        <v>3</v>
      </c>
      <c r="AY1109" s="19" t="s">
        <v>1566</v>
      </c>
      <c r="AZ1109" s="19" t="s">
        <v>1567</v>
      </c>
      <c r="BA1109" s="19">
        <v>2009</v>
      </c>
      <c r="BB1109" t="str">
        <f>VLOOKUP(AC1109,CTCwiretagcode!A$2:C$708,3,FALSE)</f>
        <v>SAM</v>
      </c>
      <c r="BC1109" t="str">
        <f t="shared" si="35"/>
        <v>Tr</v>
      </c>
      <c r="BD1109">
        <f t="shared" si="36"/>
        <v>3</v>
      </c>
    </row>
    <row r="1110" spans="1:56" x14ac:dyDescent="0.25">
      <c r="A1110" s="19" t="s">
        <v>1501</v>
      </c>
      <c r="B1110" s="19">
        <v>4.0999999999999996</v>
      </c>
      <c r="C1110" s="19">
        <v>20150424</v>
      </c>
      <c r="D1110" s="19" t="s">
        <v>41</v>
      </c>
      <c r="E1110" s="19" t="s">
        <v>41</v>
      </c>
      <c r="F1110" s="19">
        <v>2354705</v>
      </c>
      <c r="G1110" s="19">
        <v>1</v>
      </c>
      <c r="H1110" s="19">
        <v>2012</v>
      </c>
      <c r="I1110" s="19">
        <v>20120827</v>
      </c>
      <c r="J1110" s="19" t="s">
        <v>1501</v>
      </c>
      <c r="K1110" s="19">
        <v>6</v>
      </c>
      <c r="L1110" s="19">
        <v>36</v>
      </c>
      <c r="M1110" s="19">
        <v>23</v>
      </c>
      <c r="N1110" s="19">
        <v>29</v>
      </c>
      <c r="O1110" s="19" t="s">
        <v>1502</v>
      </c>
      <c r="P1110" s="19">
        <v>4</v>
      </c>
      <c r="Q1110" s="19" t="s">
        <v>1518</v>
      </c>
      <c r="R1110" s="19"/>
      <c r="S1110" s="19">
        <v>5000</v>
      </c>
      <c r="T1110" s="19" t="s">
        <v>110</v>
      </c>
      <c r="U1110" s="19"/>
      <c r="V1110" s="19"/>
      <c r="W1110" s="19"/>
      <c r="X1110" s="19">
        <v>740</v>
      </c>
      <c r="Y1110" s="19">
        <v>0</v>
      </c>
      <c r="Z1110" s="19">
        <v>1</v>
      </c>
      <c r="AA1110" s="19" t="s">
        <v>48</v>
      </c>
      <c r="AB1110" s="19">
        <v>1</v>
      </c>
      <c r="AC1110" s="19">
        <v>634841</v>
      </c>
      <c r="AD1110" s="19">
        <v>12</v>
      </c>
      <c r="AE1110" s="19"/>
      <c r="AF1110" s="19"/>
      <c r="AG1110" s="19"/>
      <c r="AH1110" s="19">
        <v>121460</v>
      </c>
      <c r="AI1110" s="19">
        <v>1</v>
      </c>
      <c r="AJ1110" s="19"/>
      <c r="AK1110" s="19"/>
      <c r="AL1110" s="19"/>
      <c r="AM1110" s="19"/>
      <c r="AN1110" s="19"/>
      <c r="AO1110" s="19">
        <v>2.2999999999999998</v>
      </c>
      <c r="AP1110" s="19" t="s">
        <v>1519</v>
      </c>
      <c r="AQ1110" s="19" t="s">
        <v>1502</v>
      </c>
      <c r="AR1110" s="19" t="s">
        <v>1540</v>
      </c>
      <c r="AS1110" s="19" t="s">
        <v>1562</v>
      </c>
      <c r="AT1110" s="19" t="s">
        <v>1563</v>
      </c>
      <c r="AU1110" s="19" t="s">
        <v>1564</v>
      </c>
      <c r="AV1110" s="19" t="s">
        <v>1565</v>
      </c>
      <c r="AW1110" s="19">
        <v>2008</v>
      </c>
      <c r="AX1110" s="19">
        <v>3</v>
      </c>
      <c r="AY1110" s="19" t="s">
        <v>1566</v>
      </c>
      <c r="AZ1110" s="19" t="s">
        <v>1567</v>
      </c>
      <c r="BA1110" s="19">
        <v>2009</v>
      </c>
      <c r="BB1110" t="str">
        <f>VLOOKUP(AC1110,CTCwiretagcode!A$2:C$708,3,FALSE)</f>
        <v>SAM</v>
      </c>
      <c r="BC1110" t="str">
        <f t="shared" si="35"/>
        <v>Tr</v>
      </c>
      <c r="BD1110">
        <f t="shared" si="36"/>
        <v>3</v>
      </c>
    </row>
    <row r="1111" spans="1:56" x14ac:dyDescent="0.25">
      <c r="A1111" s="19" t="s">
        <v>1501</v>
      </c>
      <c r="B1111" s="19">
        <v>4.0999999999999996</v>
      </c>
      <c r="C1111" s="19">
        <v>20150424</v>
      </c>
      <c r="D1111" s="19" t="s">
        <v>41</v>
      </c>
      <c r="E1111" s="19" t="s">
        <v>41</v>
      </c>
      <c r="F1111" s="19">
        <v>2354724</v>
      </c>
      <c r="G1111" s="19">
        <v>1</v>
      </c>
      <c r="H1111" s="19">
        <v>2012</v>
      </c>
      <c r="I1111" s="19">
        <v>20120827</v>
      </c>
      <c r="J1111" s="19" t="s">
        <v>1501</v>
      </c>
      <c r="K1111" s="19">
        <v>6</v>
      </c>
      <c r="L1111" s="19">
        <v>36</v>
      </c>
      <c r="M1111" s="19">
        <v>23</v>
      </c>
      <c r="N1111" s="19">
        <v>29</v>
      </c>
      <c r="O1111" s="19" t="s">
        <v>1502</v>
      </c>
      <c r="P1111" s="19">
        <v>4</v>
      </c>
      <c r="Q1111" s="19" t="s">
        <v>1518</v>
      </c>
      <c r="R1111" s="19"/>
      <c r="S1111" s="19">
        <v>5000</v>
      </c>
      <c r="T1111" s="19" t="s">
        <v>110</v>
      </c>
      <c r="U1111" s="19"/>
      <c r="V1111" s="19"/>
      <c r="W1111" s="19"/>
      <c r="X1111" s="19">
        <v>810</v>
      </c>
      <c r="Y1111" s="19">
        <v>0</v>
      </c>
      <c r="Z1111" s="19">
        <v>1</v>
      </c>
      <c r="AA1111" s="19" t="s">
        <v>48</v>
      </c>
      <c r="AB1111" s="19">
        <v>1</v>
      </c>
      <c r="AC1111" s="19">
        <v>634841</v>
      </c>
      <c r="AD1111" s="19">
        <v>12</v>
      </c>
      <c r="AE1111" s="19"/>
      <c r="AF1111" s="19"/>
      <c r="AG1111" s="19"/>
      <c r="AH1111" s="19">
        <v>121460</v>
      </c>
      <c r="AI1111" s="19">
        <v>1</v>
      </c>
      <c r="AJ1111" s="19"/>
      <c r="AK1111" s="19"/>
      <c r="AL1111" s="19"/>
      <c r="AM1111" s="19"/>
      <c r="AN1111" s="19"/>
      <c r="AO1111" s="19">
        <v>2.2999999999999998</v>
      </c>
      <c r="AP1111" s="19" t="s">
        <v>1519</v>
      </c>
      <c r="AQ1111" s="19" t="s">
        <v>1502</v>
      </c>
      <c r="AR1111" s="19" t="s">
        <v>1540</v>
      </c>
      <c r="AS1111" s="19" t="s">
        <v>1562</v>
      </c>
      <c r="AT1111" s="19" t="s">
        <v>1563</v>
      </c>
      <c r="AU1111" s="19" t="s">
        <v>1564</v>
      </c>
      <c r="AV1111" s="19" t="s">
        <v>1565</v>
      </c>
      <c r="AW1111" s="19">
        <v>2008</v>
      </c>
      <c r="AX1111" s="19">
        <v>3</v>
      </c>
      <c r="AY1111" s="19" t="s">
        <v>1566</v>
      </c>
      <c r="AZ1111" s="19" t="s">
        <v>1567</v>
      </c>
      <c r="BA1111" s="19">
        <v>2009</v>
      </c>
      <c r="BB1111" t="str">
        <f>VLOOKUP(AC1111,CTCwiretagcode!A$2:C$708,3,FALSE)</f>
        <v>SAM</v>
      </c>
      <c r="BC1111" t="str">
        <f t="shared" si="35"/>
        <v>Tr</v>
      </c>
      <c r="BD1111">
        <f t="shared" si="36"/>
        <v>3</v>
      </c>
    </row>
    <row r="1112" spans="1:56" x14ac:dyDescent="0.25">
      <c r="A1112" s="19" t="s">
        <v>1501</v>
      </c>
      <c r="B1112" s="19">
        <v>4.0999999999999996</v>
      </c>
      <c r="C1112" s="19">
        <v>20150424</v>
      </c>
      <c r="D1112" s="19" t="s">
        <v>41</v>
      </c>
      <c r="E1112" s="19" t="s">
        <v>41</v>
      </c>
      <c r="F1112" s="19">
        <v>2326443</v>
      </c>
      <c r="G1112" s="19">
        <v>1</v>
      </c>
      <c r="H1112" s="19">
        <v>2012</v>
      </c>
      <c r="I1112" s="19">
        <v>20120827</v>
      </c>
      <c r="J1112" s="19" t="s">
        <v>1501</v>
      </c>
      <c r="K1112" s="19">
        <v>6</v>
      </c>
      <c r="L1112" s="19">
        <v>36</v>
      </c>
      <c r="M1112" s="19">
        <v>23</v>
      </c>
      <c r="N1112" s="19">
        <v>14</v>
      </c>
      <c r="O1112" s="19" t="s">
        <v>1502</v>
      </c>
      <c r="P1112" s="19">
        <v>4</v>
      </c>
      <c r="Q1112" s="19" t="s">
        <v>1518</v>
      </c>
      <c r="R1112" s="19"/>
      <c r="S1112" s="19">
        <v>5000</v>
      </c>
      <c r="T1112" s="19" t="s">
        <v>45</v>
      </c>
      <c r="U1112" s="19"/>
      <c r="V1112" s="19"/>
      <c r="W1112" s="19"/>
      <c r="X1112" s="19">
        <v>690</v>
      </c>
      <c r="Y1112" s="19">
        <v>0</v>
      </c>
      <c r="Z1112" s="19">
        <v>1</v>
      </c>
      <c r="AA1112" s="19" t="s">
        <v>48</v>
      </c>
      <c r="AB1112" s="19">
        <v>1</v>
      </c>
      <c r="AC1112" s="19">
        <v>634841</v>
      </c>
      <c r="AD1112" s="19">
        <v>12</v>
      </c>
      <c r="AE1112" s="19"/>
      <c r="AF1112" s="19"/>
      <c r="AG1112" s="19"/>
      <c r="AH1112" s="19">
        <v>121460</v>
      </c>
      <c r="AI1112" s="19">
        <v>1</v>
      </c>
      <c r="AJ1112" s="19"/>
      <c r="AK1112" s="19"/>
      <c r="AL1112" s="19"/>
      <c r="AM1112" s="19"/>
      <c r="AN1112" s="19"/>
      <c r="AO1112" s="19">
        <v>2.2999999999999998</v>
      </c>
      <c r="AP1112" s="19" t="s">
        <v>1519</v>
      </c>
      <c r="AQ1112" s="19" t="s">
        <v>1502</v>
      </c>
      <c r="AR1112" s="19" t="s">
        <v>1540</v>
      </c>
      <c r="AS1112" s="19" t="s">
        <v>1562</v>
      </c>
      <c r="AT1112" s="19" t="s">
        <v>1563</v>
      </c>
      <c r="AU1112" s="19" t="s">
        <v>1564</v>
      </c>
      <c r="AV1112" s="19" t="s">
        <v>1565</v>
      </c>
      <c r="AW1112" s="19">
        <v>2008</v>
      </c>
      <c r="AX1112" s="19">
        <v>3</v>
      </c>
      <c r="AY1112" s="19" t="s">
        <v>1566</v>
      </c>
      <c r="AZ1112" s="19" t="s">
        <v>1567</v>
      </c>
      <c r="BA1112" s="19">
        <v>2009</v>
      </c>
      <c r="BB1112" t="str">
        <f>VLOOKUP(AC1112,CTCwiretagcode!A$2:C$708,3,FALSE)</f>
        <v>SAM</v>
      </c>
      <c r="BC1112" t="str">
        <f t="shared" si="35"/>
        <v>NT</v>
      </c>
      <c r="BD1112">
        <f t="shared" si="36"/>
        <v>3</v>
      </c>
    </row>
    <row r="1113" spans="1:56" x14ac:dyDescent="0.25">
      <c r="A1113" s="19" t="s">
        <v>1501</v>
      </c>
      <c r="B1113" s="19">
        <v>4.0999999999999996</v>
      </c>
      <c r="C1113" s="19">
        <v>20150424</v>
      </c>
      <c r="D1113" s="19" t="s">
        <v>41</v>
      </c>
      <c r="E1113" s="19" t="s">
        <v>41</v>
      </c>
      <c r="F1113" s="19">
        <v>2327528</v>
      </c>
      <c r="G1113" s="19">
        <v>1</v>
      </c>
      <c r="H1113" s="19">
        <v>2012</v>
      </c>
      <c r="I1113" s="19">
        <v>20120828</v>
      </c>
      <c r="J1113" s="19" t="s">
        <v>1501</v>
      </c>
      <c r="K1113" s="19">
        <v>6</v>
      </c>
      <c r="L1113" s="19">
        <v>36</v>
      </c>
      <c r="M1113" s="19">
        <v>23</v>
      </c>
      <c r="N1113" s="19">
        <v>29</v>
      </c>
      <c r="O1113" s="19" t="s">
        <v>1502</v>
      </c>
      <c r="P1113" s="19">
        <v>4</v>
      </c>
      <c r="Q1113" s="19" t="s">
        <v>1503</v>
      </c>
      <c r="R1113" s="19"/>
      <c r="S1113" s="19">
        <v>5000</v>
      </c>
      <c r="T1113" s="19" t="s">
        <v>110</v>
      </c>
      <c r="U1113" s="19"/>
      <c r="V1113" s="19"/>
      <c r="W1113" s="19"/>
      <c r="X1113" s="19">
        <v>760</v>
      </c>
      <c r="Y1113" s="19">
        <v>0</v>
      </c>
      <c r="Z1113" s="19">
        <v>1</v>
      </c>
      <c r="AA1113" s="19" t="s">
        <v>48</v>
      </c>
      <c r="AB1113" s="19">
        <v>1</v>
      </c>
      <c r="AC1113" s="19">
        <v>634841</v>
      </c>
      <c r="AD1113" s="19">
        <v>12</v>
      </c>
      <c r="AE1113" s="19"/>
      <c r="AF1113" s="19"/>
      <c r="AG1113" s="19"/>
      <c r="AH1113" s="19">
        <v>121460</v>
      </c>
      <c r="AI1113" s="19">
        <v>1</v>
      </c>
      <c r="AJ1113" s="19"/>
      <c r="AK1113" s="19"/>
      <c r="AL1113" s="19"/>
      <c r="AM1113" s="19"/>
      <c r="AN1113" s="19"/>
      <c r="AO1113" s="19">
        <v>2.2999999999999998</v>
      </c>
      <c r="AP1113" s="19" t="s">
        <v>1504</v>
      </c>
      <c r="AQ1113" s="19" t="s">
        <v>1502</v>
      </c>
      <c r="AR1113" s="19" t="s">
        <v>1540</v>
      </c>
      <c r="AS1113" s="19" t="s">
        <v>1562</v>
      </c>
      <c r="AT1113" s="19" t="s">
        <v>1563</v>
      </c>
      <c r="AU1113" s="19" t="s">
        <v>1564</v>
      </c>
      <c r="AV1113" s="19" t="s">
        <v>1565</v>
      </c>
      <c r="AW1113" s="19">
        <v>2008</v>
      </c>
      <c r="AX1113" s="19">
        <v>3</v>
      </c>
      <c r="AY1113" s="19" t="s">
        <v>1566</v>
      </c>
      <c r="AZ1113" s="19" t="s">
        <v>1567</v>
      </c>
      <c r="BA1113" s="19">
        <v>2009</v>
      </c>
      <c r="BB1113" t="str">
        <f>VLOOKUP(AC1113,CTCwiretagcode!A$2:C$708,3,FALSE)</f>
        <v>SAM</v>
      </c>
      <c r="BC1113" t="str">
        <f t="shared" si="35"/>
        <v>Tr</v>
      </c>
      <c r="BD1113">
        <f t="shared" si="36"/>
        <v>3</v>
      </c>
    </row>
    <row r="1114" spans="1:56" x14ac:dyDescent="0.25">
      <c r="A1114" s="19" t="s">
        <v>1501</v>
      </c>
      <c r="B1114" s="19">
        <v>4.0999999999999996</v>
      </c>
      <c r="C1114" s="19">
        <v>20150424</v>
      </c>
      <c r="D1114" s="19" t="s">
        <v>41</v>
      </c>
      <c r="E1114" s="19" t="s">
        <v>41</v>
      </c>
      <c r="F1114" s="19">
        <v>2354284</v>
      </c>
      <c r="G1114" s="19">
        <v>1</v>
      </c>
      <c r="H1114" s="19">
        <v>2012</v>
      </c>
      <c r="I1114" s="19">
        <v>20120827</v>
      </c>
      <c r="J1114" s="19" t="s">
        <v>1501</v>
      </c>
      <c r="K1114" s="19">
        <v>6</v>
      </c>
      <c r="L1114" s="19">
        <v>36</v>
      </c>
      <c r="M1114" s="19">
        <v>23</v>
      </c>
      <c r="N1114" s="19">
        <v>49</v>
      </c>
      <c r="O1114" s="19" t="s">
        <v>1502</v>
      </c>
      <c r="P1114" s="19">
        <v>4</v>
      </c>
      <c r="Q1114" s="19" t="s">
        <v>1518</v>
      </c>
      <c r="R1114" s="19"/>
      <c r="S1114" s="19">
        <v>5000</v>
      </c>
      <c r="T1114" s="19" t="s">
        <v>110</v>
      </c>
      <c r="U1114" s="19"/>
      <c r="V1114" s="19"/>
      <c r="W1114" s="19"/>
      <c r="X1114" s="19">
        <v>720</v>
      </c>
      <c r="Y1114" s="19">
        <v>0</v>
      </c>
      <c r="Z1114" s="19">
        <v>1</v>
      </c>
      <c r="AA1114" s="19" t="s">
        <v>48</v>
      </c>
      <c r="AB1114" s="19">
        <v>1</v>
      </c>
      <c r="AC1114" s="19">
        <v>634841</v>
      </c>
      <c r="AD1114" s="19">
        <v>12</v>
      </c>
      <c r="AE1114" s="19"/>
      <c r="AF1114" s="19"/>
      <c r="AG1114" s="19"/>
      <c r="AH1114" s="19">
        <v>121460</v>
      </c>
      <c r="AI1114" s="19">
        <v>1</v>
      </c>
      <c r="AJ1114" s="19"/>
      <c r="AK1114" s="19"/>
      <c r="AL1114" s="19"/>
      <c r="AM1114" s="19"/>
      <c r="AN1114" s="19"/>
      <c r="AO1114" s="19">
        <v>2.2999999999999998</v>
      </c>
      <c r="AP1114" s="19" t="s">
        <v>1519</v>
      </c>
      <c r="AQ1114" s="19" t="s">
        <v>1502</v>
      </c>
      <c r="AR1114" s="19" t="s">
        <v>1540</v>
      </c>
      <c r="AS1114" s="19" t="s">
        <v>1562</v>
      </c>
      <c r="AT1114" s="19" t="s">
        <v>1563</v>
      </c>
      <c r="AU1114" s="19" t="s">
        <v>1564</v>
      </c>
      <c r="AV1114" s="19" t="s">
        <v>1565</v>
      </c>
      <c r="AW1114" s="19">
        <v>2008</v>
      </c>
      <c r="AX1114" s="19">
        <v>3</v>
      </c>
      <c r="AY1114" s="19" t="s">
        <v>1566</v>
      </c>
      <c r="AZ1114" s="19" t="s">
        <v>1567</v>
      </c>
      <c r="BA1114" s="19">
        <v>2009</v>
      </c>
      <c r="BB1114" t="str">
        <f>VLOOKUP(AC1114,CTCwiretagcode!A$2:C$708,3,FALSE)</f>
        <v>SAM</v>
      </c>
      <c r="BC1114" t="str">
        <f t="shared" si="35"/>
        <v>mix</v>
      </c>
      <c r="BD1114">
        <f t="shared" si="36"/>
        <v>3</v>
      </c>
    </row>
    <row r="1115" spans="1:56" x14ac:dyDescent="0.25">
      <c r="A1115" s="19" t="s">
        <v>1501</v>
      </c>
      <c r="B1115" s="19">
        <v>4.0999999999999996</v>
      </c>
      <c r="C1115" s="19">
        <v>20150424</v>
      </c>
      <c r="D1115" s="19" t="s">
        <v>41</v>
      </c>
      <c r="E1115" s="19" t="s">
        <v>41</v>
      </c>
      <c r="F1115" s="19">
        <v>2326080</v>
      </c>
      <c r="G1115" s="19">
        <v>1</v>
      </c>
      <c r="H1115" s="19">
        <v>2012</v>
      </c>
      <c r="I1115" s="19">
        <v>20120828</v>
      </c>
      <c r="J1115" s="19" t="s">
        <v>1501</v>
      </c>
      <c r="K1115" s="19">
        <v>6</v>
      </c>
      <c r="L1115" s="19">
        <v>36</v>
      </c>
      <c r="M1115" s="19">
        <v>23</v>
      </c>
      <c r="N1115" s="19">
        <v>17</v>
      </c>
      <c r="O1115" s="19" t="s">
        <v>1502</v>
      </c>
      <c r="P1115" s="19">
        <v>4</v>
      </c>
      <c r="Q1115" s="19" t="s">
        <v>1518</v>
      </c>
      <c r="R1115" s="19"/>
      <c r="S1115" s="19">
        <v>5000</v>
      </c>
      <c r="T1115" s="19" t="s">
        <v>45</v>
      </c>
      <c r="U1115" s="19"/>
      <c r="V1115" s="19"/>
      <c r="W1115" s="19"/>
      <c r="X1115" s="19">
        <v>750</v>
      </c>
      <c r="Y1115" s="19">
        <v>0</v>
      </c>
      <c r="Z1115" s="19">
        <v>1</v>
      </c>
      <c r="AA1115" s="19" t="s">
        <v>48</v>
      </c>
      <c r="AB1115" s="19">
        <v>1</v>
      </c>
      <c r="AC1115" s="19">
        <v>634841</v>
      </c>
      <c r="AD1115" s="19">
        <v>12</v>
      </c>
      <c r="AE1115" s="19"/>
      <c r="AF1115" s="19"/>
      <c r="AG1115" s="19"/>
      <c r="AH1115" s="19">
        <v>121460</v>
      </c>
      <c r="AI1115" s="19">
        <v>1</v>
      </c>
      <c r="AJ1115" s="19"/>
      <c r="AK1115" s="19"/>
      <c r="AL1115" s="19"/>
      <c r="AM1115" s="19"/>
      <c r="AN1115" s="19"/>
      <c r="AO1115" s="19">
        <v>2.2999999999999998</v>
      </c>
      <c r="AP1115" s="19" t="s">
        <v>1519</v>
      </c>
      <c r="AQ1115" s="19" t="s">
        <v>1502</v>
      </c>
      <c r="AR1115" s="19" t="s">
        <v>1540</v>
      </c>
      <c r="AS1115" s="19" t="s">
        <v>1562</v>
      </c>
      <c r="AT1115" s="19" t="s">
        <v>1563</v>
      </c>
      <c r="AU1115" s="19" t="s">
        <v>1564</v>
      </c>
      <c r="AV1115" s="19" t="s">
        <v>1565</v>
      </c>
      <c r="AW1115" s="19">
        <v>2008</v>
      </c>
      <c r="AX1115" s="19">
        <v>3</v>
      </c>
      <c r="AY1115" s="19" t="s">
        <v>1566</v>
      </c>
      <c r="AZ1115" s="19" t="s">
        <v>1567</v>
      </c>
      <c r="BA1115" s="19">
        <v>2009</v>
      </c>
      <c r="BB1115" t="str">
        <f>VLOOKUP(AC1115,CTCwiretagcode!A$2:C$708,3,FALSE)</f>
        <v>SAM</v>
      </c>
      <c r="BC1115" t="str">
        <f t="shared" si="35"/>
        <v>Tr</v>
      </c>
      <c r="BD1115">
        <f t="shared" si="36"/>
        <v>3</v>
      </c>
    </row>
    <row r="1116" spans="1:56" x14ac:dyDescent="0.25">
      <c r="A1116" s="19" t="s">
        <v>1501</v>
      </c>
      <c r="B1116" s="19">
        <v>4.0999999999999996</v>
      </c>
      <c r="C1116" s="19">
        <v>20150424</v>
      </c>
      <c r="D1116" s="19" t="s">
        <v>41</v>
      </c>
      <c r="E1116" s="19" t="s">
        <v>41</v>
      </c>
      <c r="F1116" s="19">
        <v>2326082</v>
      </c>
      <c r="G1116" s="19">
        <v>1</v>
      </c>
      <c r="H1116" s="19">
        <v>2012</v>
      </c>
      <c r="I1116" s="19">
        <v>20120828</v>
      </c>
      <c r="J1116" s="19" t="s">
        <v>1501</v>
      </c>
      <c r="K1116" s="19">
        <v>6</v>
      </c>
      <c r="L1116" s="19">
        <v>36</v>
      </c>
      <c r="M1116" s="19">
        <v>23</v>
      </c>
      <c r="N1116" s="19">
        <v>17</v>
      </c>
      <c r="O1116" s="19" t="s">
        <v>1502</v>
      </c>
      <c r="P1116" s="19">
        <v>4</v>
      </c>
      <c r="Q1116" s="19" t="s">
        <v>1518</v>
      </c>
      <c r="R1116" s="19"/>
      <c r="S1116" s="19">
        <v>5000</v>
      </c>
      <c r="T1116" s="19" t="s">
        <v>110</v>
      </c>
      <c r="U1116" s="19"/>
      <c r="V1116" s="19"/>
      <c r="W1116" s="19"/>
      <c r="X1116" s="19">
        <v>790</v>
      </c>
      <c r="Y1116" s="19">
        <v>0</v>
      </c>
      <c r="Z1116" s="19">
        <v>1</v>
      </c>
      <c r="AA1116" s="19" t="s">
        <v>48</v>
      </c>
      <c r="AB1116" s="19">
        <v>1</v>
      </c>
      <c r="AC1116" s="19">
        <v>634841</v>
      </c>
      <c r="AD1116" s="19">
        <v>12</v>
      </c>
      <c r="AE1116" s="19"/>
      <c r="AF1116" s="19"/>
      <c r="AG1116" s="19"/>
      <c r="AH1116" s="19">
        <v>121460</v>
      </c>
      <c r="AI1116" s="19">
        <v>1</v>
      </c>
      <c r="AJ1116" s="19"/>
      <c r="AK1116" s="19"/>
      <c r="AL1116" s="19"/>
      <c r="AM1116" s="19"/>
      <c r="AN1116" s="19"/>
      <c r="AO1116" s="19">
        <v>2.2999999999999998</v>
      </c>
      <c r="AP1116" s="19" t="s">
        <v>1519</v>
      </c>
      <c r="AQ1116" s="19" t="s">
        <v>1502</v>
      </c>
      <c r="AR1116" s="19" t="s">
        <v>1540</v>
      </c>
      <c r="AS1116" s="19" t="s">
        <v>1562</v>
      </c>
      <c r="AT1116" s="19" t="s">
        <v>1563</v>
      </c>
      <c r="AU1116" s="19" t="s">
        <v>1564</v>
      </c>
      <c r="AV1116" s="19" t="s">
        <v>1565</v>
      </c>
      <c r="AW1116" s="19">
        <v>2008</v>
      </c>
      <c r="AX1116" s="19">
        <v>3</v>
      </c>
      <c r="AY1116" s="19" t="s">
        <v>1566</v>
      </c>
      <c r="AZ1116" s="19" t="s">
        <v>1567</v>
      </c>
      <c r="BA1116" s="19">
        <v>2009</v>
      </c>
      <c r="BB1116" t="str">
        <f>VLOOKUP(AC1116,CTCwiretagcode!A$2:C$708,3,FALSE)</f>
        <v>SAM</v>
      </c>
      <c r="BC1116" t="str">
        <f t="shared" si="35"/>
        <v>Tr</v>
      </c>
      <c r="BD1116">
        <f t="shared" si="36"/>
        <v>3</v>
      </c>
    </row>
    <row r="1117" spans="1:56" x14ac:dyDescent="0.25">
      <c r="A1117" s="19" t="s">
        <v>1501</v>
      </c>
      <c r="B1117" s="19">
        <v>4.0999999999999996</v>
      </c>
      <c r="C1117" s="19">
        <v>20150424</v>
      </c>
      <c r="D1117" s="19" t="s">
        <v>41</v>
      </c>
      <c r="E1117" s="19" t="s">
        <v>41</v>
      </c>
      <c r="F1117" s="19">
        <v>2326088</v>
      </c>
      <c r="G1117" s="19">
        <v>1</v>
      </c>
      <c r="H1117" s="19">
        <v>2012</v>
      </c>
      <c r="I1117" s="19">
        <v>20120828</v>
      </c>
      <c r="J1117" s="19" t="s">
        <v>1501</v>
      </c>
      <c r="K1117" s="19">
        <v>6</v>
      </c>
      <c r="L1117" s="19">
        <v>36</v>
      </c>
      <c r="M1117" s="19">
        <v>23</v>
      </c>
      <c r="N1117" s="19">
        <v>17</v>
      </c>
      <c r="O1117" s="19" t="s">
        <v>1502</v>
      </c>
      <c r="P1117" s="19">
        <v>4</v>
      </c>
      <c r="Q1117" s="19" t="s">
        <v>1518</v>
      </c>
      <c r="R1117" s="19"/>
      <c r="S1117" s="19">
        <v>5000</v>
      </c>
      <c r="T1117" s="19" t="s">
        <v>110</v>
      </c>
      <c r="U1117" s="19"/>
      <c r="V1117" s="19"/>
      <c r="W1117" s="19"/>
      <c r="X1117" s="19">
        <v>720</v>
      </c>
      <c r="Y1117" s="19">
        <v>0</v>
      </c>
      <c r="Z1117" s="19">
        <v>1</v>
      </c>
      <c r="AA1117" s="19" t="s">
        <v>48</v>
      </c>
      <c r="AB1117" s="19">
        <v>1</v>
      </c>
      <c r="AC1117" s="19">
        <v>634841</v>
      </c>
      <c r="AD1117" s="19">
        <v>12</v>
      </c>
      <c r="AE1117" s="19"/>
      <c r="AF1117" s="19"/>
      <c r="AG1117" s="19"/>
      <c r="AH1117" s="19">
        <v>121460</v>
      </c>
      <c r="AI1117" s="19">
        <v>1</v>
      </c>
      <c r="AJ1117" s="19"/>
      <c r="AK1117" s="19"/>
      <c r="AL1117" s="19"/>
      <c r="AM1117" s="19"/>
      <c r="AN1117" s="19"/>
      <c r="AO1117" s="19">
        <v>2.2999999999999998</v>
      </c>
      <c r="AP1117" s="19" t="s">
        <v>1519</v>
      </c>
      <c r="AQ1117" s="19" t="s">
        <v>1502</v>
      </c>
      <c r="AR1117" s="19" t="s">
        <v>1540</v>
      </c>
      <c r="AS1117" s="19" t="s">
        <v>1562</v>
      </c>
      <c r="AT1117" s="19" t="s">
        <v>1563</v>
      </c>
      <c r="AU1117" s="19" t="s">
        <v>1564</v>
      </c>
      <c r="AV1117" s="19" t="s">
        <v>1565</v>
      </c>
      <c r="AW1117" s="19">
        <v>2008</v>
      </c>
      <c r="AX1117" s="19">
        <v>3</v>
      </c>
      <c r="AY1117" s="19" t="s">
        <v>1566</v>
      </c>
      <c r="AZ1117" s="19" t="s">
        <v>1567</v>
      </c>
      <c r="BA1117" s="19">
        <v>2009</v>
      </c>
      <c r="BB1117" t="str">
        <f>VLOOKUP(AC1117,CTCwiretagcode!A$2:C$708,3,FALSE)</f>
        <v>SAM</v>
      </c>
      <c r="BC1117" t="str">
        <f t="shared" si="35"/>
        <v>Tr</v>
      </c>
      <c r="BD1117">
        <f t="shared" si="36"/>
        <v>3</v>
      </c>
    </row>
    <row r="1118" spans="1:56" x14ac:dyDescent="0.25">
      <c r="A1118" s="19" t="s">
        <v>1501</v>
      </c>
      <c r="B1118" s="19">
        <v>4.0999999999999996</v>
      </c>
      <c r="C1118" s="19">
        <v>20150424</v>
      </c>
      <c r="D1118" s="19" t="s">
        <v>41</v>
      </c>
      <c r="E1118" s="19" t="s">
        <v>41</v>
      </c>
      <c r="F1118" s="19">
        <v>2327573</v>
      </c>
      <c r="G1118" s="19">
        <v>1</v>
      </c>
      <c r="H1118" s="19">
        <v>2012</v>
      </c>
      <c r="I1118" s="19">
        <v>20120829</v>
      </c>
      <c r="J1118" s="19" t="s">
        <v>1501</v>
      </c>
      <c r="K1118" s="19">
        <v>6</v>
      </c>
      <c r="L1118" s="19">
        <v>36</v>
      </c>
      <c r="M1118" s="19">
        <v>23</v>
      </c>
      <c r="N1118" s="19">
        <v>14</v>
      </c>
      <c r="O1118" s="19" t="s">
        <v>1502</v>
      </c>
      <c r="P1118" s="19">
        <v>4</v>
      </c>
      <c r="Q1118" s="19" t="s">
        <v>1518</v>
      </c>
      <c r="R1118" s="19"/>
      <c r="S1118" s="19">
        <v>5000</v>
      </c>
      <c r="T1118" s="19" t="s">
        <v>45</v>
      </c>
      <c r="U1118" s="19"/>
      <c r="V1118" s="19"/>
      <c r="W1118" s="19"/>
      <c r="X1118" s="19">
        <v>750</v>
      </c>
      <c r="Y1118" s="19">
        <v>0</v>
      </c>
      <c r="Z1118" s="19">
        <v>1</v>
      </c>
      <c r="AA1118" s="19" t="s">
        <v>48</v>
      </c>
      <c r="AB1118" s="19">
        <v>1</v>
      </c>
      <c r="AC1118" s="19">
        <v>634841</v>
      </c>
      <c r="AD1118" s="19">
        <v>12</v>
      </c>
      <c r="AE1118" s="19"/>
      <c r="AF1118" s="19"/>
      <c r="AG1118" s="19"/>
      <c r="AH1118" s="19">
        <v>121460</v>
      </c>
      <c r="AI1118" s="19">
        <v>1</v>
      </c>
      <c r="AJ1118" s="19"/>
      <c r="AK1118" s="19"/>
      <c r="AL1118" s="19"/>
      <c r="AM1118" s="19"/>
      <c r="AN1118" s="19"/>
      <c r="AO1118" s="19">
        <v>2.2999999999999998</v>
      </c>
      <c r="AP1118" s="19" t="s">
        <v>1519</v>
      </c>
      <c r="AQ1118" s="19" t="s">
        <v>1502</v>
      </c>
      <c r="AR1118" s="19" t="s">
        <v>1540</v>
      </c>
      <c r="AS1118" s="19" t="s">
        <v>1562</v>
      </c>
      <c r="AT1118" s="19" t="s">
        <v>1563</v>
      </c>
      <c r="AU1118" s="19" t="s">
        <v>1564</v>
      </c>
      <c r="AV1118" s="19" t="s">
        <v>1565</v>
      </c>
      <c r="AW1118" s="19">
        <v>2008</v>
      </c>
      <c r="AX1118" s="19">
        <v>3</v>
      </c>
      <c r="AY1118" s="19" t="s">
        <v>1566</v>
      </c>
      <c r="AZ1118" s="19" t="s">
        <v>1567</v>
      </c>
      <c r="BA1118" s="19">
        <v>2009</v>
      </c>
      <c r="BB1118" t="str">
        <f>VLOOKUP(AC1118,CTCwiretagcode!A$2:C$708,3,FALSE)</f>
        <v>SAM</v>
      </c>
      <c r="BC1118" t="str">
        <f t="shared" si="35"/>
        <v>NT</v>
      </c>
      <c r="BD1118">
        <f t="shared" si="36"/>
        <v>3</v>
      </c>
    </row>
    <row r="1119" spans="1:56" x14ac:dyDescent="0.25">
      <c r="A1119" s="19" t="s">
        <v>1501</v>
      </c>
      <c r="B1119" s="19">
        <v>4.0999999999999996</v>
      </c>
      <c r="C1119" s="19">
        <v>20150424</v>
      </c>
      <c r="D1119" s="19" t="s">
        <v>41</v>
      </c>
      <c r="E1119" s="19" t="s">
        <v>41</v>
      </c>
      <c r="F1119" s="19">
        <v>2327584</v>
      </c>
      <c r="G1119" s="19">
        <v>1</v>
      </c>
      <c r="H1119" s="19">
        <v>2012</v>
      </c>
      <c r="I1119" s="19">
        <v>20120829</v>
      </c>
      <c r="J1119" s="19" t="s">
        <v>1501</v>
      </c>
      <c r="K1119" s="19">
        <v>6</v>
      </c>
      <c r="L1119" s="19">
        <v>36</v>
      </c>
      <c r="M1119" s="19">
        <v>23</v>
      </c>
      <c r="N1119" s="19">
        <v>14</v>
      </c>
      <c r="O1119" s="19" t="s">
        <v>1502</v>
      </c>
      <c r="P1119" s="19">
        <v>4</v>
      </c>
      <c r="Q1119" s="19" t="s">
        <v>1518</v>
      </c>
      <c r="R1119" s="19"/>
      <c r="S1119" s="19">
        <v>5000</v>
      </c>
      <c r="T1119" s="19" t="s">
        <v>45</v>
      </c>
      <c r="U1119" s="19"/>
      <c r="V1119" s="19"/>
      <c r="W1119" s="19"/>
      <c r="X1119" s="19">
        <v>800</v>
      </c>
      <c r="Y1119" s="19">
        <v>0</v>
      </c>
      <c r="Z1119" s="19">
        <v>1</v>
      </c>
      <c r="AA1119" s="19" t="s">
        <v>48</v>
      </c>
      <c r="AB1119" s="19">
        <v>1</v>
      </c>
      <c r="AC1119" s="19">
        <v>634841</v>
      </c>
      <c r="AD1119" s="19">
        <v>12</v>
      </c>
      <c r="AE1119" s="19"/>
      <c r="AF1119" s="19"/>
      <c r="AG1119" s="19"/>
      <c r="AH1119" s="19">
        <v>121460</v>
      </c>
      <c r="AI1119" s="19">
        <v>1</v>
      </c>
      <c r="AJ1119" s="19"/>
      <c r="AK1119" s="19"/>
      <c r="AL1119" s="19"/>
      <c r="AM1119" s="19"/>
      <c r="AN1119" s="19"/>
      <c r="AO1119" s="19">
        <v>2.2999999999999998</v>
      </c>
      <c r="AP1119" s="19" t="s">
        <v>1519</v>
      </c>
      <c r="AQ1119" s="19" t="s">
        <v>1502</v>
      </c>
      <c r="AR1119" s="19" t="s">
        <v>1540</v>
      </c>
      <c r="AS1119" s="19" t="s">
        <v>1562</v>
      </c>
      <c r="AT1119" s="19" t="s">
        <v>1563</v>
      </c>
      <c r="AU1119" s="19" t="s">
        <v>1564</v>
      </c>
      <c r="AV1119" s="19" t="s">
        <v>1565</v>
      </c>
      <c r="AW1119" s="19">
        <v>2008</v>
      </c>
      <c r="AX1119" s="19">
        <v>3</v>
      </c>
      <c r="AY1119" s="19" t="s">
        <v>1566</v>
      </c>
      <c r="AZ1119" s="19" t="s">
        <v>1567</v>
      </c>
      <c r="BA1119" s="19">
        <v>2009</v>
      </c>
      <c r="BB1119" t="str">
        <f>VLOOKUP(AC1119,CTCwiretagcode!A$2:C$708,3,FALSE)</f>
        <v>SAM</v>
      </c>
      <c r="BC1119" t="str">
        <f t="shared" si="35"/>
        <v>NT</v>
      </c>
      <c r="BD1119">
        <f t="shared" si="36"/>
        <v>3</v>
      </c>
    </row>
    <row r="1120" spans="1:56" x14ac:dyDescent="0.25">
      <c r="A1120" s="19" t="s">
        <v>1501</v>
      </c>
      <c r="B1120" s="19">
        <v>4.0999999999999996</v>
      </c>
      <c r="C1120" s="19">
        <v>20150424</v>
      </c>
      <c r="D1120" s="19" t="s">
        <v>41</v>
      </c>
      <c r="E1120" s="19" t="s">
        <v>41</v>
      </c>
      <c r="F1120" s="19">
        <v>2327585</v>
      </c>
      <c r="G1120" s="19">
        <v>1</v>
      </c>
      <c r="H1120" s="19">
        <v>2012</v>
      </c>
      <c r="I1120" s="19">
        <v>20120829</v>
      </c>
      <c r="J1120" s="19" t="s">
        <v>1501</v>
      </c>
      <c r="K1120" s="19">
        <v>6</v>
      </c>
      <c r="L1120" s="19">
        <v>36</v>
      </c>
      <c r="M1120" s="19">
        <v>23</v>
      </c>
      <c r="N1120" s="19">
        <v>14</v>
      </c>
      <c r="O1120" s="19" t="s">
        <v>1502</v>
      </c>
      <c r="P1120" s="19">
        <v>4</v>
      </c>
      <c r="Q1120" s="19" t="s">
        <v>1518</v>
      </c>
      <c r="R1120" s="19"/>
      <c r="S1120" s="19">
        <v>5000</v>
      </c>
      <c r="T1120" s="19" t="s">
        <v>45</v>
      </c>
      <c r="U1120" s="19"/>
      <c r="V1120" s="19"/>
      <c r="W1120" s="19"/>
      <c r="X1120" s="19">
        <v>800</v>
      </c>
      <c r="Y1120" s="19">
        <v>0</v>
      </c>
      <c r="Z1120" s="19">
        <v>1</v>
      </c>
      <c r="AA1120" s="19" t="s">
        <v>48</v>
      </c>
      <c r="AB1120" s="19">
        <v>1</v>
      </c>
      <c r="AC1120" s="19">
        <v>634841</v>
      </c>
      <c r="AD1120" s="19">
        <v>12</v>
      </c>
      <c r="AE1120" s="19"/>
      <c r="AF1120" s="19"/>
      <c r="AG1120" s="19"/>
      <c r="AH1120" s="19">
        <v>121460</v>
      </c>
      <c r="AI1120" s="19">
        <v>1</v>
      </c>
      <c r="AJ1120" s="19"/>
      <c r="AK1120" s="19"/>
      <c r="AL1120" s="19"/>
      <c r="AM1120" s="19"/>
      <c r="AN1120" s="19"/>
      <c r="AO1120" s="19">
        <v>2.2999999999999998</v>
      </c>
      <c r="AP1120" s="19" t="s">
        <v>1519</v>
      </c>
      <c r="AQ1120" s="19" t="s">
        <v>1502</v>
      </c>
      <c r="AR1120" s="19" t="s">
        <v>1540</v>
      </c>
      <c r="AS1120" s="19" t="s">
        <v>1562</v>
      </c>
      <c r="AT1120" s="19" t="s">
        <v>1563</v>
      </c>
      <c r="AU1120" s="19" t="s">
        <v>1564</v>
      </c>
      <c r="AV1120" s="19" t="s">
        <v>1565</v>
      </c>
      <c r="AW1120" s="19">
        <v>2008</v>
      </c>
      <c r="AX1120" s="19">
        <v>3</v>
      </c>
      <c r="AY1120" s="19" t="s">
        <v>1566</v>
      </c>
      <c r="AZ1120" s="19" t="s">
        <v>1567</v>
      </c>
      <c r="BA1120" s="19">
        <v>2009</v>
      </c>
      <c r="BB1120" t="str">
        <f>VLOOKUP(AC1120,CTCwiretagcode!A$2:C$708,3,FALSE)</f>
        <v>SAM</v>
      </c>
      <c r="BC1120" t="str">
        <f t="shared" si="35"/>
        <v>NT</v>
      </c>
      <c r="BD1120">
        <f t="shared" si="36"/>
        <v>3</v>
      </c>
    </row>
    <row r="1121" spans="1:56" x14ac:dyDescent="0.25">
      <c r="A1121" s="19" t="s">
        <v>1501</v>
      </c>
      <c r="B1121" s="19">
        <v>4.0999999999999996</v>
      </c>
      <c r="C1121" s="19">
        <v>20150424</v>
      </c>
      <c r="D1121" s="19" t="s">
        <v>41</v>
      </c>
      <c r="E1121" s="19" t="s">
        <v>41</v>
      </c>
      <c r="F1121" s="19">
        <v>2326189</v>
      </c>
      <c r="G1121" s="19">
        <v>1</v>
      </c>
      <c r="H1121" s="19">
        <v>2012</v>
      </c>
      <c r="I1121" s="19">
        <v>20120829</v>
      </c>
      <c r="J1121" s="19" t="s">
        <v>1501</v>
      </c>
      <c r="K1121" s="19">
        <v>6</v>
      </c>
      <c r="L1121" s="19">
        <v>36</v>
      </c>
      <c r="M1121" s="19">
        <v>23</v>
      </c>
      <c r="N1121" s="19">
        <v>29</v>
      </c>
      <c r="O1121" s="19" t="s">
        <v>1502</v>
      </c>
      <c r="P1121" s="19">
        <v>4</v>
      </c>
      <c r="Q1121" s="19" t="s">
        <v>1518</v>
      </c>
      <c r="R1121" s="19"/>
      <c r="S1121" s="19">
        <v>5000</v>
      </c>
      <c r="T1121" s="19" t="s">
        <v>110</v>
      </c>
      <c r="U1121" s="19"/>
      <c r="V1121" s="19"/>
      <c r="W1121" s="19"/>
      <c r="X1121" s="19">
        <v>830</v>
      </c>
      <c r="Y1121" s="19">
        <v>0</v>
      </c>
      <c r="Z1121" s="19">
        <v>1</v>
      </c>
      <c r="AA1121" s="19" t="s">
        <v>48</v>
      </c>
      <c r="AB1121" s="19">
        <v>1</v>
      </c>
      <c r="AC1121" s="19">
        <v>634841</v>
      </c>
      <c r="AD1121" s="19">
        <v>12</v>
      </c>
      <c r="AE1121" s="19"/>
      <c r="AF1121" s="19"/>
      <c r="AG1121" s="19"/>
      <c r="AH1121" s="19">
        <v>121460</v>
      </c>
      <c r="AI1121" s="19">
        <v>1</v>
      </c>
      <c r="AJ1121" s="19"/>
      <c r="AK1121" s="19"/>
      <c r="AL1121" s="19"/>
      <c r="AM1121" s="19"/>
      <c r="AN1121" s="19"/>
      <c r="AO1121" s="19">
        <v>2.2999999999999998</v>
      </c>
      <c r="AP1121" s="19" t="s">
        <v>1519</v>
      </c>
      <c r="AQ1121" s="19" t="s">
        <v>1502</v>
      </c>
      <c r="AR1121" s="19" t="s">
        <v>1540</v>
      </c>
      <c r="AS1121" s="19" t="s">
        <v>1562</v>
      </c>
      <c r="AT1121" s="19" t="s">
        <v>1563</v>
      </c>
      <c r="AU1121" s="19" t="s">
        <v>1564</v>
      </c>
      <c r="AV1121" s="19" t="s">
        <v>1565</v>
      </c>
      <c r="AW1121" s="19">
        <v>2008</v>
      </c>
      <c r="AX1121" s="19">
        <v>3</v>
      </c>
      <c r="AY1121" s="19" t="s">
        <v>1566</v>
      </c>
      <c r="AZ1121" s="19" t="s">
        <v>1567</v>
      </c>
      <c r="BA1121" s="19">
        <v>2009</v>
      </c>
      <c r="BB1121" t="str">
        <f>VLOOKUP(AC1121,CTCwiretagcode!A$2:C$708,3,FALSE)</f>
        <v>SAM</v>
      </c>
      <c r="BC1121" t="str">
        <f t="shared" si="35"/>
        <v>Tr</v>
      </c>
      <c r="BD1121">
        <f t="shared" si="36"/>
        <v>3</v>
      </c>
    </row>
    <row r="1122" spans="1:56" x14ac:dyDescent="0.25">
      <c r="A1122" s="19" t="s">
        <v>1501</v>
      </c>
      <c r="B1122" s="19">
        <v>4.0999999999999996</v>
      </c>
      <c r="C1122" s="19">
        <v>20150424</v>
      </c>
      <c r="D1122" s="19" t="s">
        <v>41</v>
      </c>
      <c r="E1122" s="19" t="s">
        <v>1539</v>
      </c>
      <c r="F1122" s="19">
        <v>2355535</v>
      </c>
      <c r="G1122" s="19">
        <v>1</v>
      </c>
      <c r="H1122" s="19">
        <v>2012</v>
      </c>
      <c r="I1122" s="19">
        <v>20120830</v>
      </c>
      <c r="J1122" s="19" t="s">
        <v>1501</v>
      </c>
      <c r="K1122" s="19">
        <v>6</v>
      </c>
      <c r="L1122" s="19">
        <v>36</v>
      </c>
      <c r="M1122" s="19">
        <v>23</v>
      </c>
      <c r="N1122" s="19">
        <v>17</v>
      </c>
      <c r="O1122" s="19" t="s">
        <v>1502</v>
      </c>
      <c r="P1122" s="19">
        <v>4</v>
      </c>
      <c r="Q1122" s="19" t="s">
        <v>1518</v>
      </c>
      <c r="R1122" s="19"/>
      <c r="S1122" s="19">
        <v>5000</v>
      </c>
      <c r="T1122" s="19" t="s">
        <v>110</v>
      </c>
      <c r="U1122" s="19"/>
      <c r="V1122" s="19"/>
      <c r="W1122" s="19"/>
      <c r="X1122" s="19">
        <v>750</v>
      </c>
      <c r="Y1122" s="19">
        <v>0</v>
      </c>
      <c r="Z1122" s="19">
        <v>1</v>
      </c>
      <c r="AA1122" s="19" t="s">
        <v>48</v>
      </c>
      <c r="AB1122" s="19">
        <v>1</v>
      </c>
      <c r="AC1122" s="19">
        <v>634841</v>
      </c>
      <c r="AD1122" s="19">
        <v>12</v>
      </c>
      <c r="AE1122" s="19"/>
      <c r="AF1122" s="19"/>
      <c r="AG1122" s="19"/>
      <c r="AH1122" s="19">
        <v>121460</v>
      </c>
      <c r="AI1122" s="19">
        <v>1</v>
      </c>
      <c r="AJ1122" s="19"/>
      <c r="AK1122" s="19"/>
      <c r="AL1122" s="19"/>
      <c r="AM1122" s="19"/>
      <c r="AN1122" s="19"/>
      <c r="AO1122" s="19">
        <v>2.2999999999999998</v>
      </c>
      <c r="AP1122" s="19" t="s">
        <v>1519</v>
      </c>
      <c r="AQ1122" s="19" t="s">
        <v>1502</v>
      </c>
      <c r="AR1122" s="19" t="s">
        <v>1540</v>
      </c>
      <c r="AS1122" s="19" t="s">
        <v>1562</v>
      </c>
      <c r="AT1122" s="19" t="s">
        <v>1563</v>
      </c>
      <c r="AU1122" s="19" t="s">
        <v>1564</v>
      </c>
      <c r="AV1122" s="19" t="s">
        <v>1565</v>
      </c>
      <c r="AW1122" s="19">
        <v>2008</v>
      </c>
      <c r="AX1122" s="19">
        <v>3</v>
      </c>
      <c r="AY1122" s="19" t="s">
        <v>1566</v>
      </c>
      <c r="AZ1122" s="19" t="s">
        <v>1567</v>
      </c>
      <c r="BA1122" s="19">
        <v>2009</v>
      </c>
      <c r="BB1122" t="str">
        <f>VLOOKUP(AC1122,CTCwiretagcode!A$2:C$708,3,FALSE)</f>
        <v>SAM</v>
      </c>
      <c r="BC1122" t="str">
        <f t="shared" si="35"/>
        <v>Tr</v>
      </c>
      <c r="BD1122">
        <f t="shared" si="36"/>
        <v>3</v>
      </c>
    </row>
    <row r="1123" spans="1:56" x14ac:dyDescent="0.25">
      <c r="A1123" s="19" t="s">
        <v>1501</v>
      </c>
      <c r="B1123" s="19">
        <v>4.0999999999999996</v>
      </c>
      <c r="C1123" s="19">
        <v>20150424</v>
      </c>
      <c r="D1123" s="19" t="s">
        <v>41</v>
      </c>
      <c r="E1123" s="19" t="s">
        <v>41</v>
      </c>
      <c r="F1123" s="19">
        <v>2327448</v>
      </c>
      <c r="G1123" s="19">
        <v>1</v>
      </c>
      <c r="H1123" s="19">
        <v>2012</v>
      </c>
      <c r="I1123" s="19">
        <v>20120830</v>
      </c>
      <c r="J1123" s="19" t="s">
        <v>1501</v>
      </c>
      <c r="K1123" s="19">
        <v>6</v>
      </c>
      <c r="L1123" s="19">
        <v>36</v>
      </c>
      <c r="M1123" s="19">
        <v>23</v>
      </c>
      <c r="N1123" s="19">
        <v>49</v>
      </c>
      <c r="O1123" s="19" t="s">
        <v>1502</v>
      </c>
      <c r="P1123" s="19">
        <v>4</v>
      </c>
      <c r="Q1123" s="19" t="s">
        <v>1518</v>
      </c>
      <c r="R1123" s="19"/>
      <c r="S1123" s="19">
        <v>5000</v>
      </c>
      <c r="T1123" s="19" t="s">
        <v>110</v>
      </c>
      <c r="U1123" s="19"/>
      <c r="V1123" s="19"/>
      <c r="W1123" s="19"/>
      <c r="X1123" s="19">
        <v>740</v>
      </c>
      <c r="Y1123" s="19">
        <v>0</v>
      </c>
      <c r="Z1123" s="19">
        <v>1</v>
      </c>
      <c r="AA1123" s="19" t="s">
        <v>48</v>
      </c>
      <c r="AB1123" s="19">
        <v>1</v>
      </c>
      <c r="AC1123" s="19">
        <v>634841</v>
      </c>
      <c r="AD1123" s="19">
        <v>12</v>
      </c>
      <c r="AE1123" s="19"/>
      <c r="AF1123" s="19"/>
      <c r="AG1123" s="19"/>
      <c r="AH1123" s="19">
        <v>121460</v>
      </c>
      <c r="AI1123" s="19">
        <v>1</v>
      </c>
      <c r="AJ1123" s="19"/>
      <c r="AK1123" s="19"/>
      <c r="AL1123" s="19"/>
      <c r="AM1123" s="19"/>
      <c r="AN1123" s="19"/>
      <c r="AO1123" s="19">
        <v>2.2999999999999998</v>
      </c>
      <c r="AP1123" s="19" t="s">
        <v>1519</v>
      </c>
      <c r="AQ1123" s="19" t="s">
        <v>1502</v>
      </c>
      <c r="AR1123" s="19" t="s">
        <v>1540</v>
      </c>
      <c r="AS1123" s="19" t="s">
        <v>1562</v>
      </c>
      <c r="AT1123" s="19" t="s">
        <v>1563</v>
      </c>
      <c r="AU1123" s="19" t="s">
        <v>1564</v>
      </c>
      <c r="AV1123" s="19" t="s">
        <v>1565</v>
      </c>
      <c r="AW1123" s="19">
        <v>2008</v>
      </c>
      <c r="AX1123" s="19">
        <v>3</v>
      </c>
      <c r="AY1123" s="19" t="s">
        <v>1566</v>
      </c>
      <c r="AZ1123" s="19" t="s">
        <v>1567</v>
      </c>
      <c r="BA1123" s="19">
        <v>2009</v>
      </c>
      <c r="BB1123" t="str">
        <f>VLOOKUP(AC1123,CTCwiretagcode!A$2:C$708,3,FALSE)</f>
        <v>SAM</v>
      </c>
      <c r="BC1123" t="str">
        <f t="shared" si="35"/>
        <v>mix</v>
      </c>
      <c r="BD1123">
        <f t="shared" si="36"/>
        <v>3</v>
      </c>
    </row>
    <row r="1124" spans="1:56" x14ac:dyDescent="0.25">
      <c r="A1124" s="19" t="s">
        <v>1501</v>
      </c>
      <c r="B1124" s="19">
        <v>4.0999999999999996</v>
      </c>
      <c r="C1124" s="19">
        <v>20150424</v>
      </c>
      <c r="D1124" s="19" t="s">
        <v>41</v>
      </c>
      <c r="E1124" s="19" t="s">
        <v>41</v>
      </c>
      <c r="F1124" s="19">
        <v>2376404</v>
      </c>
      <c r="G1124" s="19">
        <v>1</v>
      </c>
      <c r="H1124" s="19">
        <v>2012</v>
      </c>
      <c r="I1124" s="19">
        <v>20120831</v>
      </c>
      <c r="J1124" s="19" t="s">
        <v>1501</v>
      </c>
      <c r="K1124" s="19">
        <v>6</v>
      </c>
      <c r="L1124" s="19">
        <v>36</v>
      </c>
      <c r="M1124" s="19">
        <v>23</v>
      </c>
      <c r="N1124" s="19">
        <v>14</v>
      </c>
      <c r="O1124" s="19" t="s">
        <v>1502</v>
      </c>
      <c r="P1124" s="19">
        <v>4</v>
      </c>
      <c r="Q1124" s="19" t="s">
        <v>1503</v>
      </c>
      <c r="R1124" s="19"/>
      <c r="S1124" s="19">
        <v>5000</v>
      </c>
      <c r="T1124" s="19" t="s">
        <v>110</v>
      </c>
      <c r="U1124" s="19"/>
      <c r="V1124" s="19"/>
      <c r="W1124" s="19"/>
      <c r="X1124" s="19">
        <v>770</v>
      </c>
      <c r="Y1124" s="19">
        <v>0</v>
      </c>
      <c r="Z1124" s="19">
        <v>1</v>
      </c>
      <c r="AA1124" s="19" t="s">
        <v>48</v>
      </c>
      <c r="AB1124" s="19">
        <v>1</v>
      </c>
      <c r="AC1124" s="19">
        <v>634841</v>
      </c>
      <c r="AD1124" s="19">
        <v>12</v>
      </c>
      <c r="AE1124" s="19"/>
      <c r="AF1124" s="19"/>
      <c r="AG1124" s="19"/>
      <c r="AH1124" s="19">
        <v>121460</v>
      </c>
      <c r="AI1124" s="19">
        <v>1</v>
      </c>
      <c r="AJ1124" s="19"/>
      <c r="AK1124" s="19"/>
      <c r="AL1124" s="19"/>
      <c r="AM1124" s="19"/>
      <c r="AN1124" s="19"/>
      <c r="AO1124" s="19">
        <v>2.2999999999999998</v>
      </c>
      <c r="AP1124" s="19" t="s">
        <v>1504</v>
      </c>
      <c r="AQ1124" s="19" t="s">
        <v>1502</v>
      </c>
      <c r="AR1124" s="19" t="s">
        <v>1540</v>
      </c>
      <c r="AS1124" s="19" t="s">
        <v>1562</v>
      </c>
      <c r="AT1124" s="19" t="s">
        <v>1563</v>
      </c>
      <c r="AU1124" s="19" t="s">
        <v>1564</v>
      </c>
      <c r="AV1124" s="19" t="s">
        <v>1565</v>
      </c>
      <c r="AW1124" s="19">
        <v>2008</v>
      </c>
      <c r="AX1124" s="19">
        <v>3</v>
      </c>
      <c r="AY1124" s="19" t="s">
        <v>1566</v>
      </c>
      <c r="AZ1124" s="19" t="s">
        <v>1567</v>
      </c>
      <c r="BA1124" s="19">
        <v>2009</v>
      </c>
      <c r="BB1124" t="str">
        <f>VLOOKUP(AC1124,CTCwiretagcode!A$2:C$708,3,FALSE)</f>
        <v>SAM</v>
      </c>
      <c r="BC1124" t="str">
        <f t="shared" si="35"/>
        <v>NT</v>
      </c>
      <c r="BD1124">
        <f t="shared" si="36"/>
        <v>3</v>
      </c>
    </row>
    <row r="1125" spans="1:56" x14ac:dyDescent="0.25">
      <c r="A1125" s="19" t="s">
        <v>1501</v>
      </c>
      <c r="B1125" s="19">
        <v>4.0999999999999996</v>
      </c>
      <c r="C1125" s="19">
        <v>20150424</v>
      </c>
      <c r="D1125" s="19" t="s">
        <v>41</v>
      </c>
      <c r="E1125" s="19" t="s">
        <v>41</v>
      </c>
      <c r="F1125" s="19">
        <v>2327532</v>
      </c>
      <c r="G1125" s="19">
        <v>1</v>
      </c>
      <c r="H1125" s="19">
        <v>2012</v>
      </c>
      <c r="I1125" s="19">
        <v>20120904</v>
      </c>
      <c r="J1125" s="19" t="s">
        <v>1501</v>
      </c>
      <c r="K1125" s="19">
        <v>6</v>
      </c>
      <c r="L1125" s="19">
        <v>37</v>
      </c>
      <c r="M1125" s="19">
        <v>23</v>
      </c>
      <c r="N1125" s="19">
        <v>17</v>
      </c>
      <c r="O1125" s="19" t="s">
        <v>1502</v>
      </c>
      <c r="P1125" s="19">
        <v>4</v>
      </c>
      <c r="Q1125" s="19" t="s">
        <v>1503</v>
      </c>
      <c r="R1125" s="19"/>
      <c r="S1125" s="19">
        <v>5000</v>
      </c>
      <c r="T1125" s="19" t="s">
        <v>45</v>
      </c>
      <c r="U1125" s="19"/>
      <c r="V1125" s="19"/>
      <c r="W1125" s="19"/>
      <c r="X1125" s="19">
        <v>800</v>
      </c>
      <c r="Y1125" s="19">
        <v>0</v>
      </c>
      <c r="Z1125" s="19">
        <v>1</v>
      </c>
      <c r="AA1125" s="19" t="s">
        <v>48</v>
      </c>
      <c r="AB1125" s="19">
        <v>1</v>
      </c>
      <c r="AC1125" s="19">
        <v>634841</v>
      </c>
      <c r="AD1125" s="19">
        <v>12</v>
      </c>
      <c r="AE1125" s="19"/>
      <c r="AF1125" s="19"/>
      <c r="AG1125" s="19"/>
      <c r="AH1125" s="19">
        <v>121461</v>
      </c>
      <c r="AI1125" s="19">
        <v>1</v>
      </c>
      <c r="AJ1125" s="19"/>
      <c r="AK1125" s="19"/>
      <c r="AL1125" s="19"/>
      <c r="AM1125" s="19"/>
      <c r="AN1125" s="19"/>
      <c r="AO1125" s="19">
        <v>2.92</v>
      </c>
      <c r="AP1125" s="19" t="s">
        <v>1504</v>
      </c>
      <c r="AQ1125" s="19" t="s">
        <v>1502</v>
      </c>
      <c r="AR1125" s="19" t="s">
        <v>1540</v>
      </c>
      <c r="AS1125" s="19" t="s">
        <v>1562</v>
      </c>
      <c r="AT1125" s="19" t="s">
        <v>1563</v>
      </c>
      <c r="AU1125" s="19" t="s">
        <v>1564</v>
      </c>
      <c r="AV1125" s="19" t="s">
        <v>1565</v>
      </c>
      <c r="AW1125" s="19">
        <v>2008</v>
      </c>
      <c r="AX1125" s="19">
        <v>3</v>
      </c>
      <c r="AY1125" s="19" t="s">
        <v>1566</v>
      </c>
      <c r="AZ1125" s="19" t="s">
        <v>1567</v>
      </c>
      <c r="BA1125" s="19">
        <v>2009</v>
      </c>
      <c r="BB1125" t="str">
        <f>VLOOKUP(AC1125,CTCwiretagcode!A$2:C$708,3,FALSE)</f>
        <v>SAM</v>
      </c>
      <c r="BC1125" t="str">
        <f t="shared" si="35"/>
        <v>Tr</v>
      </c>
      <c r="BD1125">
        <f t="shared" si="36"/>
        <v>3</v>
      </c>
    </row>
    <row r="1126" spans="1:56" x14ac:dyDescent="0.25">
      <c r="A1126" s="19" t="s">
        <v>1501</v>
      </c>
      <c r="B1126" s="19">
        <v>4.0999999999999996</v>
      </c>
      <c r="C1126" s="19">
        <v>20150424</v>
      </c>
      <c r="D1126" s="19" t="s">
        <v>41</v>
      </c>
      <c r="E1126" s="19" t="s">
        <v>41</v>
      </c>
      <c r="F1126" s="19">
        <v>2327544</v>
      </c>
      <c r="G1126" s="19">
        <v>1</v>
      </c>
      <c r="H1126" s="19">
        <v>2012</v>
      </c>
      <c r="I1126" s="19">
        <v>20120904</v>
      </c>
      <c r="J1126" s="19" t="s">
        <v>1501</v>
      </c>
      <c r="K1126" s="19">
        <v>6</v>
      </c>
      <c r="L1126" s="19">
        <v>37</v>
      </c>
      <c r="M1126" s="19">
        <v>23</v>
      </c>
      <c r="N1126" s="19">
        <v>17</v>
      </c>
      <c r="O1126" s="19" t="s">
        <v>1502</v>
      </c>
      <c r="P1126" s="19">
        <v>4</v>
      </c>
      <c r="Q1126" s="19" t="s">
        <v>1503</v>
      </c>
      <c r="R1126" s="19"/>
      <c r="S1126" s="19">
        <v>5000</v>
      </c>
      <c r="T1126" s="19" t="s">
        <v>110</v>
      </c>
      <c r="U1126" s="19"/>
      <c r="V1126" s="19"/>
      <c r="W1126" s="19"/>
      <c r="X1126" s="19">
        <v>900</v>
      </c>
      <c r="Y1126" s="19">
        <v>0</v>
      </c>
      <c r="Z1126" s="19">
        <v>1</v>
      </c>
      <c r="AA1126" s="19" t="s">
        <v>48</v>
      </c>
      <c r="AB1126" s="19">
        <v>1</v>
      </c>
      <c r="AC1126" s="19">
        <v>634841</v>
      </c>
      <c r="AD1126" s="19">
        <v>12</v>
      </c>
      <c r="AE1126" s="19"/>
      <c r="AF1126" s="19"/>
      <c r="AG1126" s="19"/>
      <c r="AH1126" s="19">
        <v>121461</v>
      </c>
      <c r="AI1126" s="19">
        <v>1</v>
      </c>
      <c r="AJ1126" s="19"/>
      <c r="AK1126" s="19"/>
      <c r="AL1126" s="19"/>
      <c r="AM1126" s="19"/>
      <c r="AN1126" s="19"/>
      <c r="AO1126" s="19">
        <v>2.92</v>
      </c>
      <c r="AP1126" s="19" t="s">
        <v>1504</v>
      </c>
      <c r="AQ1126" s="19" t="s">
        <v>1502</v>
      </c>
      <c r="AR1126" s="19" t="s">
        <v>1540</v>
      </c>
      <c r="AS1126" s="19" t="s">
        <v>1562</v>
      </c>
      <c r="AT1126" s="19" t="s">
        <v>1563</v>
      </c>
      <c r="AU1126" s="19" t="s">
        <v>1564</v>
      </c>
      <c r="AV1126" s="19" t="s">
        <v>1565</v>
      </c>
      <c r="AW1126" s="19">
        <v>2008</v>
      </c>
      <c r="AX1126" s="19">
        <v>3</v>
      </c>
      <c r="AY1126" s="19" t="s">
        <v>1566</v>
      </c>
      <c r="AZ1126" s="19" t="s">
        <v>1567</v>
      </c>
      <c r="BA1126" s="19">
        <v>2009</v>
      </c>
      <c r="BB1126" t="str">
        <f>VLOOKUP(AC1126,CTCwiretagcode!A$2:C$708,3,FALSE)</f>
        <v>SAM</v>
      </c>
      <c r="BC1126" t="str">
        <f t="shared" si="35"/>
        <v>Tr</v>
      </c>
      <c r="BD1126">
        <f t="shared" si="36"/>
        <v>3</v>
      </c>
    </row>
    <row r="1127" spans="1:56" x14ac:dyDescent="0.25">
      <c r="A1127" s="19" t="s">
        <v>1501</v>
      </c>
      <c r="B1127" s="19">
        <v>4.0999999999999996</v>
      </c>
      <c r="C1127" s="19">
        <v>20150424</v>
      </c>
      <c r="D1127" s="19" t="s">
        <v>41</v>
      </c>
      <c r="E1127" s="19" t="s">
        <v>41</v>
      </c>
      <c r="F1127" s="19">
        <v>2327482</v>
      </c>
      <c r="G1127" s="19">
        <v>1</v>
      </c>
      <c r="H1127" s="19">
        <v>2012</v>
      </c>
      <c r="I1127" s="19">
        <v>20120905</v>
      </c>
      <c r="J1127" s="19" t="s">
        <v>1501</v>
      </c>
      <c r="K1127" s="19">
        <v>6</v>
      </c>
      <c r="L1127" s="19">
        <v>37</v>
      </c>
      <c r="M1127" s="19">
        <v>23</v>
      </c>
      <c r="N1127" s="19">
        <v>17</v>
      </c>
      <c r="O1127" s="19" t="s">
        <v>1502</v>
      </c>
      <c r="P1127" s="19">
        <v>4</v>
      </c>
      <c r="Q1127" s="19" t="s">
        <v>1503</v>
      </c>
      <c r="R1127" s="19"/>
      <c r="S1127" s="19">
        <v>5000</v>
      </c>
      <c r="T1127" s="19" t="s">
        <v>110</v>
      </c>
      <c r="U1127" s="19"/>
      <c r="V1127" s="19"/>
      <c r="W1127" s="19"/>
      <c r="X1127" s="19">
        <v>740</v>
      </c>
      <c r="Y1127" s="19">
        <v>0</v>
      </c>
      <c r="Z1127" s="19">
        <v>1</v>
      </c>
      <c r="AA1127" s="19" t="s">
        <v>48</v>
      </c>
      <c r="AB1127" s="19">
        <v>1</v>
      </c>
      <c r="AC1127" s="19">
        <v>634841</v>
      </c>
      <c r="AD1127" s="19">
        <v>12</v>
      </c>
      <c r="AE1127" s="19"/>
      <c r="AF1127" s="19"/>
      <c r="AG1127" s="19"/>
      <c r="AH1127" s="19">
        <v>121461</v>
      </c>
      <c r="AI1127" s="19">
        <v>1</v>
      </c>
      <c r="AJ1127" s="19"/>
      <c r="AK1127" s="19"/>
      <c r="AL1127" s="19"/>
      <c r="AM1127" s="19"/>
      <c r="AN1127" s="19"/>
      <c r="AO1127" s="19">
        <v>2.92</v>
      </c>
      <c r="AP1127" s="19" t="s">
        <v>1504</v>
      </c>
      <c r="AQ1127" s="19" t="s">
        <v>1502</v>
      </c>
      <c r="AR1127" s="19" t="s">
        <v>1540</v>
      </c>
      <c r="AS1127" s="19" t="s">
        <v>1562</v>
      </c>
      <c r="AT1127" s="19" t="s">
        <v>1563</v>
      </c>
      <c r="AU1127" s="19" t="s">
        <v>1564</v>
      </c>
      <c r="AV1127" s="19" t="s">
        <v>1565</v>
      </c>
      <c r="AW1127" s="19">
        <v>2008</v>
      </c>
      <c r="AX1127" s="19">
        <v>3</v>
      </c>
      <c r="AY1127" s="19" t="s">
        <v>1566</v>
      </c>
      <c r="AZ1127" s="19" t="s">
        <v>1567</v>
      </c>
      <c r="BA1127" s="19">
        <v>2009</v>
      </c>
      <c r="BB1127" t="str">
        <f>VLOOKUP(AC1127,CTCwiretagcode!A$2:C$708,3,FALSE)</f>
        <v>SAM</v>
      </c>
      <c r="BC1127" t="str">
        <f t="shared" si="35"/>
        <v>Tr</v>
      </c>
      <c r="BD1127">
        <f t="shared" si="36"/>
        <v>3</v>
      </c>
    </row>
    <row r="1128" spans="1:56" x14ac:dyDescent="0.25">
      <c r="A1128" s="19" t="s">
        <v>1501</v>
      </c>
      <c r="B1128" s="19">
        <v>4.0999999999999996</v>
      </c>
      <c r="C1128" s="19">
        <v>20150424</v>
      </c>
      <c r="D1128" s="19" t="s">
        <v>41</v>
      </c>
      <c r="E1128" s="19" t="s">
        <v>41</v>
      </c>
      <c r="F1128" s="19">
        <v>2327483</v>
      </c>
      <c r="G1128" s="19">
        <v>1</v>
      </c>
      <c r="H1128" s="19">
        <v>2012</v>
      </c>
      <c r="I1128" s="19">
        <v>20120905</v>
      </c>
      <c r="J1128" s="19" t="s">
        <v>1501</v>
      </c>
      <c r="K1128" s="19">
        <v>6</v>
      </c>
      <c r="L1128" s="19">
        <v>37</v>
      </c>
      <c r="M1128" s="19">
        <v>23</v>
      </c>
      <c r="N1128" s="19">
        <v>17</v>
      </c>
      <c r="O1128" s="19" t="s">
        <v>1502</v>
      </c>
      <c r="P1128" s="19">
        <v>4</v>
      </c>
      <c r="Q1128" s="19" t="s">
        <v>1503</v>
      </c>
      <c r="R1128" s="19"/>
      <c r="S1128" s="19">
        <v>5000</v>
      </c>
      <c r="T1128" s="19" t="s">
        <v>45</v>
      </c>
      <c r="U1128" s="19"/>
      <c r="V1128" s="19"/>
      <c r="W1128" s="19"/>
      <c r="X1128" s="19">
        <v>770</v>
      </c>
      <c r="Y1128" s="19">
        <v>0</v>
      </c>
      <c r="Z1128" s="19">
        <v>1</v>
      </c>
      <c r="AA1128" s="19" t="s">
        <v>48</v>
      </c>
      <c r="AB1128" s="19">
        <v>1</v>
      </c>
      <c r="AC1128" s="19">
        <v>634841</v>
      </c>
      <c r="AD1128" s="19">
        <v>12</v>
      </c>
      <c r="AE1128" s="19"/>
      <c r="AF1128" s="19"/>
      <c r="AG1128" s="19"/>
      <c r="AH1128" s="19">
        <v>121461</v>
      </c>
      <c r="AI1128" s="19">
        <v>1</v>
      </c>
      <c r="AJ1128" s="19"/>
      <c r="AK1128" s="19"/>
      <c r="AL1128" s="19"/>
      <c r="AM1128" s="19"/>
      <c r="AN1128" s="19"/>
      <c r="AO1128" s="19">
        <v>2.92</v>
      </c>
      <c r="AP1128" s="19" t="s">
        <v>1504</v>
      </c>
      <c r="AQ1128" s="19" t="s">
        <v>1502</v>
      </c>
      <c r="AR1128" s="19" t="s">
        <v>1540</v>
      </c>
      <c r="AS1128" s="19" t="s">
        <v>1562</v>
      </c>
      <c r="AT1128" s="19" t="s">
        <v>1563</v>
      </c>
      <c r="AU1128" s="19" t="s">
        <v>1564</v>
      </c>
      <c r="AV1128" s="19" t="s">
        <v>1565</v>
      </c>
      <c r="AW1128" s="19">
        <v>2008</v>
      </c>
      <c r="AX1128" s="19">
        <v>3</v>
      </c>
      <c r="AY1128" s="19" t="s">
        <v>1566</v>
      </c>
      <c r="AZ1128" s="19" t="s">
        <v>1567</v>
      </c>
      <c r="BA1128" s="19">
        <v>2009</v>
      </c>
      <c r="BB1128" t="str">
        <f>VLOOKUP(AC1128,CTCwiretagcode!A$2:C$708,3,FALSE)</f>
        <v>SAM</v>
      </c>
      <c r="BC1128" t="str">
        <f t="shared" si="35"/>
        <v>Tr</v>
      </c>
      <c r="BD1128">
        <f t="shared" si="36"/>
        <v>3</v>
      </c>
    </row>
    <row r="1129" spans="1:56" x14ac:dyDescent="0.25">
      <c r="A1129" s="19" t="s">
        <v>1501</v>
      </c>
      <c r="B1129" s="19">
        <v>4.0999999999999996</v>
      </c>
      <c r="C1129" s="19">
        <v>20150424</v>
      </c>
      <c r="D1129" s="19" t="s">
        <v>41</v>
      </c>
      <c r="E1129" s="19" t="s">
        <v>41</v>
      </c>
      <c r="F1129" s="19">
        <v>2327491</v>
      </c>
      <c r="G1129" s="19">
        <v>1</v>
      </c>
      <c r="H1129" s="19">
        <v>2012</v>
      </c>
      <c r="I1129" s="19">
        <v>20120905</v>
      </c>
      <c r="J1129" s="19" t="s">
        <v>1501</v>
      </c>
      <c r="K1129" s="19">
        <v>6</v>
      </c>
      <c r="L1129" s="19">
        <v>37</v>
      </c>
      <c r="M1129" s="19">
        <v>23</v>
      </c>
      <c r="N1129" s="19">
        <v>17</v>
      </c>
      <c r="O1129" s="19" t="s">
        <v>1502</v>
      </c>
      <c r="P1129" s="19">
        <v>4</v>
      </c>
      <c r="Q1129" s="19" t="s">
        <v>1503</v>
      </c>
      <c r="R1129" s="19"/>
      <c r="S1129" s="19">
        <v>5000</v>
      </c>
      <c r="T1129" s="19" t="s">
        <v>110</v>
      </c>
      <c r="U1129" s="19"/>
      <c r="V1129" s="19"/>
      <c r="W1129" s="19"/>
      <c r="X1129" s="19">
        <v>750</v>
      </c>
      <c r="Y1129" s="19">
        <v>0</v>
      </c>
      <c r="Z1129" s="19">
        <v>1</v>
      </c>
      <c r="AA1129" s="19" t="s">
        <v>48</v>
      </c>
      <c r="AB1129" s="19">
        <v>1</v>
      </c>
      <c r="AC1129" s="19">
        <v>634841</v>
      </c>
      <c r="AD1129" s="19">
        <v>12</v>
      </c>
      <c r="AE1129" s="19"/>
      <c r="AF1129" s="19"/>
      <c r="AG1129" s="19"/>
      <c r="AH1129" s="19">
        <v>121461</v>
      </c>
      <c r="AI1129" s="19">
        <v>1</v>
      </c>
      <c r="AJ1129" s="19"/>
      <c r="AK1129" s="19"/>
      <c r="AL1129" s="19"/>
      <c r="AM1129" s="19"/>
      <c r="AN1129" s="19"/>
      <c r="AO1129" s="19">
        <v>2.92</v>
      </c>
      <c r="AP1129" s="19" t="s">
        <v>1504</v>
      </c>
      <c r="AQ1129" s="19" t="s">
        <v>1502</v>
      </c>
      <c r="AR1129" s="19" t="s">
        <v>1540</v>
      </c>
      <c r="AS1129" s="19" t="s">
        <v>1562</v>
      </c>
      <c r="AT1129" s="19" t="s">
        <v>1563</v>
      </c>
      <c r="AU1129" s="19" t="s">
        <v>1564</v>
      </c>
      <c r="AV1129" s="19" t="s">
        <v>1565</v>
      </c>
      <c r="AW1129" s="19">
        <v>2008</v>
      </c>
      <c r="AX1129" s="19">
        <v>3</v>
      </c>
      <c r="AY1129" s="19" t="s">
        <v>1566</v>
      </c>
      <c r="AZ1129" s="19" t="s">
        <v>1567</v>
      </c>
      <c r="BA1129" s="19">
        <v>2009</v>
      </c>
      <c r="BB1129" t="str">
        <f>VLOOKUP(AC1129,CTCwiretagcode!A$2:C$708,3,FALSE)</f>
        <v>SAM</v>
      </c>
      <c r="BC1129" t="str">
        <f t="shared" si="35"/>
        <v>Tr</v>
      </c>
      <c r="BD1129">
        <f t="shared" si="36"/>
        <v>3</v>
      </c>
    </row>
    <row r="1130" spans="1:56" x14ac:dyDescent="0.25">
      <c r="A1130" s="19" t="s">
        <v>1501</v>
      </c>
      <c r="B1130" s="19">
        <v>4.0999999999999996</v>
      </c>
      <c r="C1130" s="19">
        <v>20150424</v>
      </c>
      <c r="D1130" s="19" t="s">
        <v>41</v>
      </c>
      <c r="E1130" s="19" t="s">
        <v>41</v>
      </c>
      <c r="F1130" s="19">
        <v>2326164</v>
      </c>
      <c r="G1130" s="19">
        <v>1</v>
      </c>
      <c r="H1130" s="19">
        <v>2012</v>
      </c>
      <c r="I1130" s="19">
        <v>20120907</v>
      </c>
      <c r="J1130" s="19" t="s">
        <v>1501</v>
      </c>
      <c r="K1130" s="19">
        <v>6</v>
      </c>
      <c r="L1130" s="19">
        <v>37</v>
      </c>
      <c r="M1130" s="19">
        <v>23</v>
      </c>
      <c r="N1130" s="19">
        <v>17</v>
      </c>
      <c r="O1130" s="19" t="s">
        <v>1502</v>
      </c>
      <c r="P1130" s="19">
        <v>4</v>
      </c>
      <c r="Q1130" s="19" t="s">
        <v>1503</v>
      </c>
      <c r="R1130" s="19"/>
      <c r="S1130" s="19">
        <v>5000</v>
      </c>
      <c r="T1130" s="19" t="s">
        <v>110</v>
      </c>
      <c r="U1130" s="19"/>
      <c r="V1130" s="19"/>
      <c r="W1130" s="19"/>
      <c r="X1130" s="19">
        <v>710</v>
      </c>
      <c r="Y1130" s="19">
        <v>0</v>
      </c>
      <c r="Z1130" s="19">
        <v>1</v>
      </c>
      <c r="AA1130" s="19" t="s">
        <v>48</v>
      </c>
      <c r="AB1130" s="19">
        <v>1</v>
      </c>
      <c r="AC1130" s="19">
        <v>634841</v>
      </c>
      <c r="AD1130" s="19">
        <v>12</v>
      </c>
      <c r="AE1130" s="19"/>
      <c r="AF1130" s="19"/>
      <c r="AG1130" s="19"/>
      <c r="AH1130" s="19">
        <v>121461</v>
      </c>
      <c r="AI1130" s="19">
        <v>1</v>
      </c>
      <c r="AJ1130" s="19"/>
      <c r="AK1130" s="19"/>
      <c r="AL1130" s="19"/>
      <c r="AM1130" s="19"/>
      <c r="AN1130" s="19"/>
      <c r="AO1130" s="19">
        <v>2.92</v>
      </c>
      <c r="AP1130" s="19" t="s">
        <v>1504</v>
      </c>
      <c r="AQ1130" s="19" t="s">
        <v>1502</v>
      </c>
      <c r="AR1130" s="19" t="s">
        <v>1540</v>
      </c>
      <c r="AS1130" s="19" t="s">
        <v>1562</v>
      </c>
      <c r="AT1130" s="19" t="s">
        <v>1563</v>
      </c>
      <c r="AU1130" s="19" t="s">
        <v>1564</v>
      </c>
      <c r="AV1130" s="19" t="s">
        <v>1565</v>
      </c>
      <c r="AW1130" s="19">
        <v>2008</v>
      </c>
      <c r="AX1130" s="19">
        <v>3</v>
      </c>
      <c r="AY1130" s="19" t="s">
        <v>1566</v>
      </c>
      <c r="AZ1130" s="19" t="s">
        <v>1567</v>
      </c>
      <c r="BA1130" s="19">
        <v>2009</v>
      </c>
      <c r="BB1130" t="str">
        <f>VLOOKUP(AC1130,CTCwiretagcode!A$2:C$708,3,FALSE)</f>
        <v>SAM</v>
      </c>
      <c r="BC1130" t="str">
        <f t="shared" si="35"/>
        <v>Tr</v>
      </c>
      <c r="BD1130">
        <f t="shared" si="36"/>
        <v>3</v>
      </c>
    </row>
    <row r="1131" spans="1:56" x14ac:dyDescent="0.25">
      <c r="A1131" s="19" t="s">
        <v>1501</v>
      </c>
      <c r="B1131" s="19">
        <v>4.0999999999999996</v>
      </c>
      <c r="C1131" s="19">
        <v>20150424</v>
      </c>
      <c r="D1131" s="19" t="s">
        <v>41</v>
      </c>
      <c r="E1131" s="19" t="s">
        <v>41</v>
      </c>
      <c r="F1131" s="19">
        <v>2326228</v>
      </c>
      <c r="G1131" s="19">
        <v>1</v>
      </c>
      <c r="H1131" s="19">
        <v>2012</v>
      </c>
      <c r="I1131" s="19">
        <v>20120911</v>
      </c>
      <c r="J1131" s="19" t="s">
        <v>1501</v>
      </c>
      <c r="K1131" s="19">
        <v>6</v>
      </c>
      <c r="L1131" s="19">
        <v>38</v>
      </c>
      <c r="M1131" s="19">
        <v>23</v>
      </c>
      <c r="N1131" s="19">
        <v>49</v>
      </c>
      <c r="O1131" s="19" t="s">
        <v>1502</v>
      </c>
      <c r="P1131" s="19">
        <v>4</v>
      </c>
      <c r="Q1131" s="19" t="s">
        <v>1503</v>
      </c>
      <c r="R1131" s="19"/>
      <c r="S1131" s="19">
        <v>5000</v>
      </c>
      <c r="T1131" s="19" t="s">
        <v>110</v>
      </c>
      <c r="U1131" s="19"/>
      <c r="V1131" s="19"/>
      <c r="W1131" s="19"/>
      <c r="X1131" s="19">
        <v>850</v>
      </c>
      <c r="Y1131" s="19">
        <v>0</v>
      </c>
      <c r="Z1131" s="19">
        <v>1</v>
      </c>
      <c r="AA1131" s="19" t="s">
        <v>48</v>
      </c>
      <c r="AB1131" s="19">
        <v>1</v>
      </c>
      <c r="AC1131" s="19">
        <v>634841</v>
      </c>
      <c r="AD1131" s="19">
        <v>12</v>
      </c>
      <c r="AE1131" s="19"/>
      <c r="AF1131" s="19"/>
      <c r="AG1131" s="19"/>
      <c r="AH1131" s="19">
        <v>121462</v>
      </c>
      <c r="AI1131" s="19">
        <v>1</v>
      </c>
      <c r="AJ1131" s="19"/>
      <c r="AK1131" s="19"/>
      <c r="AL1131" s="19"/>
      <c r="AM1131" s="19"/>
      <c r="AN1131" s="19"/>
      <c r="AO1131" s="19">
        <v>1.79</v>
      </c>
      <c r="AP1131" s="19" t="s">
        <v>1504</v>
      </c>
      <c r="AQ1131" s="19" t="s">
        <v>1502</v>
      </c>
      <c r="AR1131" s="19" t="s">
        <v>1540</v>
      </c>
      <c r="AS1131" s="19" t="s">
        <v>1562</v>
      </c>
      <c r="AT1131" s="19" t="s">
        <v>1563</v>
      </c>
      <c r="AU1131" s="19" t="s">
        <v>1564</v>
      </c>
      <c r="AV1131" s="19" t="s">
        <v>1565</v>
      </c>
      <c r="AW1131" s="19">
        <v>2008</v>
      </c>
      <c r="AX1131" s="19">
        <v>3</v>
      </c>
      <c r="AY1131" s="19" t="s">
        <v>1566</v>
      </c>
      <c r="AZ1131" s="19" t="s">
        <v>1567</v>
      </c>
      <c r="BA1131" s="19">
        <v>2009</v>
      </c>
      <c r="BB1131" t="str">
        <f>VLOOKUP(AC1131,CTCwiretagcode!A$2:C$708,3,FALSE)</f>
        <v>SAM</v>
      </c>
      <c r="BC1131" t="str">
        <f t="shared" si="35"/>
        <v>mix</v>
      </c>
      <c r="BD1131">
        <f t="shared" si="36"/>
        <v>3</v>
      </c>
    </row>
    <row r="1132" spans="1:56" x14ac:dyDescent="0.25">
      <c r="A1132" s="19" t="s">
        <v>1501</v>
      </c>
      <c r="B1132" s="19">
        <v>4.0999999999999996</v>
      </c>
      <c r="C1132" s="19">
        <v>20150424</v>
      </c>
      <c r="D1132" s="19" t="s">
        <v>41</v>
      </c>
      <c r="E1132" s="19" t="s">
        <v>41</v>
      </c>
      <c r="F1132" s="19">
        <v>2326328</v>
      </c>
      <c r="G1132" s="19">
        <v>1</v>
      </c>
      <c r="H1132" s="19">
        <v>2012</v>
      </c>
      <c r="I1132" s="19">
        <v>20120912</v>
      </c>
      <c r="J1132" s="19" t="s">
        <v>1501</v>
      </c>
      <c r="K1132" s="19">
        <v>6</v>
      </c>
      <c r="L1132" s="19">
        <v>38</v>
      </c>
      <c r="M1132" s="19">
        <v>23</v>
      </c>
      <c r="N1132" s="19">
        <v>49</v>
      </c>
      <c r="O1132" s="19" t="s">
        <v>1502</v>
      </c>
      <c r="P1132" s="19">
        <v>4</v>
      </c>
      <c r="Q1132" s="19" t="s">
        <v>1503</v>
      </c>
      <c r="R1132" s="19"/>
      <c r="S1132" s="19">
        <v>5000</v>
      </c>
      <c r="T1132" s="19" t="s">
        <v>110</v>
      </c>
      <c r="U1132" s="19"/>
      <c r="V1132" s="19"/>
      <c r="W1132" s="19"/>
      <c r="X1132" s="19">
        <v>750</v>
      </c>
      <c r="Y1132" s="19">
        <v>0</v>
      </c>
      <c r="Z1132" s="19">
        <v>1</v>
      </c>
      <c r="AA1132" s="19" t="s">
        <v>48</v>
      </c>
      <c r="AB1132" s="19">
        <v>1</v>
      </c>
      <c r="AC1132" s="19">
        <v>634841</v>
      </c>
      <c r="AD1132" s="19">
        <v>12</v>
      </c>
      <c r="AE1132" s="19"/>
      <c r="AF1132" s="19"/>
      <c r="AG1132" s="19"/>
      <c r="AH1132" s="19">
        <v>121462</v>
      </c>
      <c r="AI1132" s="19">
        <v>1</v>
      </c>
      <c r="AJ1132" s="19"/>
      <c r="AK1132" s="19"/>
      <c r="AL1132" s="19"/>
      <c r="AM1132" s="19"/>
      <c r="AN1132" s="19"/>
      <c r="AO1132" s="19">
        <v>1.79</v>
      </c>
      <c r="AP1132" s="19" t="s">
        <v>1504</v>
      </c>
      <c r="AQ1132" s="19" t="s">
        <v>1502</v>
      </c>
      <c r="AR1132" s="19" t="s">
        <v>1540</v>
      </c>
      <c r="AS1132" s="19" t="s">
        <v>1562</v>
      </c>
      <c r="AT1132" s="19" t="s">
        <v>1563</v>
      </c>
      <c r="AU1132" s="19" t="s">
        <v>1564</v>
      </c>
      <c r="AV1132" s="19" t="s">
        <v>1565</v>
      </c>
      <c r="AW1132" s="19">
        <v>2008</v>
      </c>
      <c r="AX1132" s="19">
        <v>3</v>
      </c>
      <c r="AY1132" s="19" t="s">
        <v>1566</v>
      </c>
      <c r="AZ1132" s="19" t="s">
        <v>1567</v>
      </c>
      <c r="BA1132" s="19">
        <v>2009</v>
      </c>
      <c r="BB1132" t="str">
        <f>VLOOKUP(AC1132,CTCwiretagcode!A$2:C$708,3,FALSE)</f>
        <v>SAM</v>
      </c>
      <c r="BC1132" t="str">
        <f t="shared" si="35"/>
        <v>mix</v>
      </c>
      <c r="BD1132">
        <f t="shared" si="36"/>
        <v>3</v>
      </c>
    </row>
    <row r="1133" spans="1:56" x14ac:dyDescent="0.25">
      <c r="A1133" s="19" t="s">
        <v>1501</v>
      </c>
      <c r="B1133" s="19">
        <v>4.0999999999999996</v>
      </c>
      <c r="C1133" s="19">
        <v>20150424</v>
      </c>
      <c r="D1133" s="19" t="s">
        <v>41</v>
      </c>
      <c r="E1133" s="19" t="s">
        <v>41</v>
      </c>
      <c r="F1133" s="19">
        <v>2326331</v>
      </c>
      <c r="G1133" s="19">
        <v>1</v>
      </c>
      <c r="H1133" s="19">
        <v>2012</v>
      </c>
      <c r="I1133" s="19">
        <v>20120912</v>
      </c>
      <c r="J1133" s="19" t="s">
        <v>1501</v>
      </c>
      <c r="K1133" s="19">
        <v>6</v>
      </c>
      <c r="L1133" s="19">
        <v>38</v>
      </c>
      <c r="M1133" s="19">
        <v>23</v>
      </c>
      <c r="N1133" s="19">
        <v>49</v>
      </c>
      <c r="O1133" s="19" t="s">
        <v>1502</v>
      </c>
      <c r="P1133" s="19">
        <v>4</v>
      </c>
      <c r="Q1133" s="19" t="s">
        <v>1503</v>
      </c>
      <c r="R1133" s="19"/>
      <c r="S1133" s="19">
        <v>5000</v>
      </c>
      <c r="T1133" s="19" t="s">
        <v>45</v>
      </c>
      <c r="U1133" s="19"/>
      <c r="V1133" s="19"/>
      <c r="W1133" s="19"/>
      <c r="X1133" s="19">
        <v>660</v>
      </c>
      <c r="Y1133" s="19">
        <v>0</v>
      </c>
      <c r="Z1133" s="19">
        <v>1</v>
      </c>
      <c r="AA1133" s="19" t="s">
        <v>48</v>
      </c>
      <c r="AB1133" s="19">
        <v>1</v>
      </c>
      <c r="AC1133" s="19">
        <v>634841</v>
      </c>
      <c r="AD1133" s="19">
        <v>12</v>
      </c>
      <c r="AE1133" s="19"/>
      <c r="AF1133" s="19"/>
      <c r="AG1133" s="19"/>
      <c r="AH1133" s="19">
        <v>121462</v>
      </c>
      <c r="AI1133" s="19">
        <v>1</v>
      </c>
      <c r="AJ1133" s="19"/>
      <c r="AK1133" s="19"/>
      <c r="AL1133" s="19"/>
      <c r="AM1133" s="19"/>
      <c r="AN1133" s="19"/>
      <c r="AO1133" s="19">
        <v>1.79</v>
      </c>
      <c r="AP1133" s="19" t="s">
        <v>1504</v>
      </c>
      <c r="AQ1133" s="19" t="s">
        <v>1502</v>
      </c>
      <c r="AR1133" s="19" t="s">
        <v>1540</v>
      </c>
      <c r="AS1133" s="19" t="s">
        <v>1562</v>
      </c>
      <c r="AT1133" s="19" t="s">
        <v>1563</v>
      </c>
      <c r="AU1133" s="19" t="s">
        <v>1564</v>
      </c>
      <c r="AV1133" s="19" t="s">
        <v>1565</v>
      </c>
      <c r="AW1133" s="19">
        <v>2008</v>
      </c>
      <c r="AX1133" s="19">
        <v>3</v>
      </c>
      <c r="AY1133" s="19" t="s">
        <v>1566</v>
      </c>
      <c r="AZ1133" s="19" t="s">
        <v>1567</v>
      </c>
      <c r="BA1133" s="19">
        <v>2009</v>
      </c>
      <c r="BB1133" t="str">
        <f>VLOOKUP(AC1133,CTCwiretagcode!A$2:C$708,3,FALSE)</f>
        <v>SAM</v>
      </c>
      <c r="BC1133" t="str">
        <f t="shared" si="35"/>
        <v>mix</v>
      </c>
      <c r="BD1133">
        <f t="shared" si="36"/>
        <v>3</v>
      </c>
    </row>
    <row r="1134" spans="1:56" x14ac:dyDescent="0.25">
      <c r="A1134" s="19" t="s">
        <v>1501</v>
      </c>
      <c r="B1134" s="19">
        <v>4.0999999999999996</v>
      </c>
      <c r="C1134" s="19">
        <v>20150424</v>
      </c>
      <c r="D1134" s="19" t="s">
        <v>41</v>
      </c>
      <c r="E1134" s="19" t="s">
        <v>41</v>
      </c>
      <c r="F1134" s="19">
        <v>2326336</v>
      </c>
      <c r="G1134" s="19">
        <v>1</v>
      </c>
      <c r="H1134" s="19">
        <v>2012</v>
      </c>
      <c r="I1134" s="19">
        <v>20120912</v>
      </c>
      <c r="J1134" s="19" t="s">
        <v>1501</v>
      </c>
      <c r="K1134" s="19">
        <v>6</v>
      </c>
      <c r="L1134" s="19">
        <v>38</v>
      </c>
      <c r="M1134" s="19">
        <v>23</v>
      </c>
      <c r="N1134" s="19">
        <v>49</v>
      </c>
      <c r="O1134" s="19" t="s">
        <v>1502</v>
      </c>
      <c r="P1134" s="19">
        <v>4</v>
      </c>
      <c r="Q1134" s="19" t="s">
        <v>1503</v>
      </c>
      <c r="R1134" s="19"/>
      <c r="S1134" s="19">
        <v>5000</v>
      </c>
      <c r="T1134" s="19" t="s">
        <v>45</v>
      </c>
      <c r="U1134" s="19"/>
      <c r="V1134" s="19"/>
      <c r="W1134" s="19"/>
      <c r="X1134" s="19">
        <v>790</v>
      </c>
      <c r="Y1134" s="19">
        <v>0</v>
      </c>
      <c r="Z1134" s="19">
        <v>1</v>
      </c>
      <c r="AA1134" s="19" t="s">
        <v>48</v>
      </c>
      <c r="AB1134" s="19">
        <v>1</v>
      </c>
      <c r="AC1134" s="19">
        <v>634841</v>
      </c>
      <c r="AD1134" s="19">
        <v>12</v>
      </c>
      <c r="AE1134" s="19"/>
      <c r="AF1134" s="19"/>
      <c r="AG1134" s="19"/>
      <c r="AH1134" s="19">
        <v>121462</v>
      </c>
      <c r="AI1134" s="19">
        <v>1</v>
      </c>
      <c r="AJ1134" s="19"/>
      <c r="AK1134" s="19"/>
      <c r="AL1134" s="19"/>
      <c r="AM1134" s="19"/>
      <c r="AN1134" s="19"/>
      <c r="AO1134" s="19">
        <v>1.79</v>
      </c>
      <c r="AP1134" s="19" t="s">
        <v>1504</v>
      </c>
      <c r="AQ1134" s="19" t="s">
        <v>1502</v>
      </c>
      <c r="AR1134" s="19" t="s">
        <v>1540</v>
      </c>
      <c r="AS1134" s="19" t="s">
        <v>1562</v>
      </c>
      <c r="AT1134" s="19" t="s">
        <v>1563</v>
      </c>
      <c r="AU1134" s="19" t="s">
        <v>1564</v>
      </c>
      <c r="AV1134" s="19" t="s">
        <v>1565</v>
      </c>
      <c r="AW1134" s="19">
        <v>2008</v>
      </c>
      <c r="AX1134" s="19">
        <v>3</v>
      </c>
      <c r="AY1134" s="19" t="s">
        <v>1566</v>
      </c>
      <c r="AZ1134" s="19" t="s">
        <v>1567</v>
      </c>
      <c r="BA1134" s="19">
        <v>2009</v>
      </c>
      <c r="BB1134" t="str">
        <f>VLOOKUP(AC1134,CTCwiretagcode!A$2:C$708,3,FALSE)</f>
        <v>SAM</v>
      </c>
      <c r="BC1134" t="str">
        <f t="shared" si="35"/>
        <v>mix</v>
      </c>
      <c r="BD1134">
        <f t="shared" si="36"/>
        <v>3</v>
      </c>
    </row>
    <row r="1135" spans="1:56" x14ac:dyDescent="0.25">
      <c r="A1135" s="19" t="s">
        <v>1501</v>
      </c>
      <c r="B1135" s="19">
        <v>4.0999999999999996</v>
      </c>
      <c r="C1135" s="19">
        <v>20150424</v>
      </c>
      <c r="D1135" s="19" t="s">
        <v>41</v>
      </c>
      <c r="E1135" s="19" t="s">
        <v>41</v>
      </c>
      <c r="F1135" s="19">
        <v>2323553</v>
      </c>
      <c r="G1135" s="19">
        <v>1</v>
      </c>
      <c r="H1135" s="19">
        <v>2012</v>
      </c>
      <c r="I1135" s="19">
        <v>20120912</v>
      </c>
      <c r="J1135" s="19" t="s">
        <v>1501</v>
      </c>
      <c r="K1135" s="19">
        <v>6</v>
      </c>
      <c r="L1135" s="19">
        <v>38</v>
      </c>
      <c r="M1135" s="19">
        <v>23</v>
      </c>
      <c r="N1135" s="19">
        <v>17</v>
      </c>
      <c r="O1135" s="19" t="s">
        <v>1502</v>
      </c>
      <c r="P1135" s="19">
        <v>4</v>
      </c>
      <c r="Q1135" s="19" t="s">
        <v>1503</v>
      </c>
      <c r="R1135" s="19"/>
      <c r="S1135" s="19">
        <v>5000</v>
      </c>
      <c r="T1135" s="19" t="s">
        <v>110</v>
      </c>
      <c r="U1135" s="19"/>
      <c r="V1135" s="19"/>
      <c r="W1135" s="19"/>
      <c r="X1135" s="19">
        <v>720</v>
      </c>
      <c r="Y1135" s="19">
        <v>0</v>
      </c>
      <c r="Z1135" s="19">
        <v>1</v>
      </c>
      <c r="AA1135" s="19" t="s">
        <v>48</v>
      </c>
      <c r="AB1135" s="19">
        <v>1</v>
      </c>
      <c r="AC1135" s="19">
        <v>634841</v>
      </c>
      <c r="AD1135" s="19">
        <v>12</v>
      </c>
      <c r="AE1135" s="19"/>
      <c r="AF1135" s="19"/>
      <c r="AG1135" s="19"/>
      <c r="AH1135" s="19">
        <v>121462</v>
      </c>
      <c r="AI1135" s="19">
        <v>1</v>
      </c>
      <c r="AJ1135" s="19"/>
      <c r="AK1135" s="19"/>
      <c r="AL1135" s="19"/>
      <c r="AM1135" s="19"/>
      <c r="AN1135" s="19"/>
      <c r="AO1135" s="19">
        <v>1.79</v>
      </c>
      <c r="AP1135" s="19" t="s">
        <v>1504</v>
      </c>
      <c r="AQ1135" s="19" t="s">
        <v>1502</v>
      </c>
      <c r="AR1135" s="19" t="s">
        <v>1540</v>
      </c>
      <c r="AS1135" s="19" t="s">
        <v>1562</v>
      </c>
      <c r="AT1135" s="19" t="s">
        <v>1563</v>
      </c>
      <c r="AU1135" s="19" t="s">
        <v>1564</v>
      </c>
      <c r="AV1135" s="19" t="s">
        <v>1565</v>
      </c>
      <c r="AW1135" s="19">
        <v>2008</v>
      </c>
      <c r="AX1135" s="19">
        <v>3</v>
      </c>
      <c r="AY1135" s="19" t="s">
        <v>1566</v>
      </c>
      <c r="AZ1135" s="19" t="s">
        <v>1567</v>
      </c>
      <c r="BA1135" s="19">
        <v>2009</v>
      </c>
      <c r="BB1135" t="str">
        <f>VLOOKUP(AC1135,CTCwiretagcode!A$2:C$708,3,FALSE)</f>
        <v>SAM</v>
      </c>
      <c r="BC1135" t="str">
        <f t="shared" si="35"/>
        <v>Tr</v>
      </c>
      <c r="BD1135">
        <f t="shared" si="36"/>
        <v>3</v>
      </c>
    </row>
    <row r="1136" spans="1:56" x14ac:dyDescent="0.25">
      <c r="A1136" s="19" t="s">
        <v>1501</v>
      </c>
      <c r="B1136" s="19">
        <v>4.0999999999999996</v>
      </c>
      <c r="C1136" s="19">
        <v>20150424</v>
      </c>
      <c r="D1136" s="19" t="s">
        <v>41</v>
      </c>
      <c r="E1136" s="19" t="s">
        <v>41</v>
      </c>
      <c r="F1136" s="19">
        <v>2326418</v>
      </c>
      <c r="G1136" s="19">
        <v>1</v>
      </c>
      <c r="H1136" s="19">
        <v>2012</v>
      </c>
      <c r="I1136" s="19">
        <v>20120904</v>
      </c>
      <c r="J1136" s="19" t="s">
        <v>1501</v>
      </c>
      <c r="K1136" s="19">
        <v>6</v>
      </c>
      <c r="L1136" s="19">
        <v>37</v>
      </c>
      <c r="M1136" s="19">
        <v>23</v>
      </c>
      <c r="N1136" s="19">
        <v>14</v>
      </c>
      <c r="O1136" s="19" t="s">
        <v>1502</v>
      </c>
      <c r="P1136" s="19">
        <v>4</v>
      </c>
      <c r="Q1136" s="19" t="s">
        <v>1518</v>
      </c>
      <c r="R1136" s="19"/>
      <c r="S1136" s="19">
        <v>5000</v>
      </c>
      <c r="T1136" s="19" t="s">
        <v>110</v>
      </c>
      <c r="U1136" s="19"/>
      <c r="V1136" s="19"/>
      <c r="W1136" s="19"/>
      <c r="X1136" s="19">
        <v>780</v>
      </c>
      <c r="Y1136" s="19">
        <v>0</v>
      </c>
      <c r="Z1136" s="19">
        <v>1</v>
      </c>
      <c r="AA1136" s="19" t="s">
        <v>48</v>
      </c>
      <c r="AB1136" s="19">
        <v>1</v>
      </c>
      <c r="AC1136" s="19">
        <v>634841</v>
      </c>
      <c r="AD1136" s="19">
        <v>12</v>
      </c>
      <c r="AE1136" s="19"/>
      <c r="AF1136" s="19"/>
      <c r="AG1136" s="19"/>
      <c r="AH1136" s="19">
        <v>121461</v>
      </c>
      <c r="AI1136" s="19">
        <v>1</v>
      </c>
      <c r="AJ1136" s="19"/>
      <c r="AK1136" s="19"/>
      <c r="AL1136" s="19"/>
      <c r="AM1136" s="19"/>
      <c r="AN1136" s="19"/>
      <c r="AO1136" s="19">
        <v>2.92</v>
      </c>
      <c r="AP1136" s="19" t="s">
        <v>1519</v>
      </c>
      <c r="AQ1136" s="19" t="s">
        <v>1502</v>
      </c>
      <c r="AR1136" s="19" t="s">
        <v>1540</v>
      </c>
      <c r="AS1136" s="19" t="s">
        <v>1562</v>
      </c>
      <c r="AT1136" s="19" t="s">
        <v>1563</v>
      </c>
      <c r="AU1136" s="19" t="s">
        <v>1564</v>
      </c>
      <c r="AV1136" s="19" t="s">
        <v>1565</v>
      </c>
      <c r="AW1136" s="19">
        <v>2008</v>
      </c>
      <c r="AX1136" s="19">
        <v>3</v>
      </c>
      <c r="AY1136" s="19" t="s">
        <v>1566</v>
      </c>
      <c r="AZ1136" s="19" t="s">
        <v>1567</v>
      </c>
      <c r="BA1136" s="19">
        <v>2009</v>
      </c>
      <c r="BB1136" t="str">
        <f>VLOOKUP(AC1136,CTCwiretagcode!A$2:C$708,3,FALSE)</f>
        <v>SAM</v>
      </c>
      <c r="BC1136" t="str">
        <f t="shared" si="35"/>
        <v>NT</v>
      </c>
      <c r="BD1136">
        <f t="shared" si="36"/>
        <v>3</v>
      </c>
    </row>
    <row r="1137" spans="1:56" x14ac:dyDescent="0.25">
      <c r="A1137" s="19" t="s">
        <v>1501</v>
      </c>
      <c r="B1137" s="19">
        <v>4.0999999999999996</v>
      </c>
      <c r="C1137" s="19">
        <v>20150424</v>
      </c>
      <c r="D1137" s="19" t="s">
        <v>41</v>
      </c>
      <c r="E1137" s="19" t="s">
        <v>41</v>
      </c>
      <c r="F1137" s="19">
        <v>2326425</v>
      </c>
      <c r="G1137" s="19">
        <v>1</v>
      </c>
      <c r="H1137" s="19">
        <v>2012</v>
      </c>
      <c r="I1137" s="19">
        <v>20120904</v>
      </c>
      <c r="J1137" s="19" t="s">
        <v>1501</v>
      </c>
      <c r="K1137" s="19">
        <v>6</v>
      </c>
      <c r="L1137" s="19">
        <v>37</v>
      </c>
      <c r="M1137" s="19">
        <v>23</v>
      </c>
      <c r="N1137" s="19">
        <v>14</v>
      </c>
      <c r="O1137" s="19" t="s">
        <v>1502</v>
      </c>
      <c r="P1137" s="19">
        <v>4</v>
      </c>
      <c r="Q1137" s="19" t="s">
        <v>1518</v>
      </c>
      <c r="R1137" s="19"/>
      <c r="S1137" s="19">
        <v>5000</v>
      </c>
      <c r="T1137" s="19" t="s">
        <v>110</v>
      </c>
      <c r="U1137" s="19"/>
      <c r="V1137" s="19"/>
      <c r="W1137" s="19"/>
      <c r="X1137" s="19">
        <v>800</v>
      </c>
      <c r="Y1137" s="19">
        <v>0</v>
      </c>
      <c r="Z1137" s="19">
        <v>1</v>
      </c>
      <c r="AA1137" s="19" t="s">
        <v>48</v>
      </c>
      <c r="AB1137" s="19">
        <v>1</v>
      </c>
      <c r="AC1137" s="19">
        <v>634841</v>
      </c>
      <c r="AD1137" s="19">
        <v>12</v>
      </c>
      <c r="AE1137" s="19"/>
      <c r="AF1137" s="19"/>
      <c r="AG1137" s="19"/>
      <c r="AH1137" s="19">
        <v>121461</v>
      </c>
      <c r="AI1137" s="19">
        <v>1</v>
      </c>
      <c r="AJ1137" s="19"/>
      <c r="AK1137" s="19"/>
      <c r="AL1137" s="19"/>
      <c r="AM1137" s="19"/>
      <c r="AN1137" s="19"/>
      <c r="AO1137" s="19">
        <v>2.92</v>
      </c>
      <c r="AP1137" s="19" t="s">
        <v>1519</v>
      </c>
      <c r="AQ1137" s="19" t="s">
        <v>1502</v>
      </c>
      <c r="AR1137" s="19" t="s">
        <v>1540</v>
      </c>
      <c r="AS1137" s="19" t="s">
        <v>1562</v>
      </c>
      <c r="AT1137" s="19" t="s">
        <v>1563</v>
      </c>
      <c r="AU1137" s="19" t="s">
        <v>1564</v>
      </c>
      <c r="AV1137" s="19" t="s">
        <v>1565</v>
      </c>
      <c r="AW1137" s="19">
        <v>2008</v>
      </c>
      <c r="AX1137" s="19">
        <v>3</v>
      </c>
      <c r="AY1137" s="19" t="s">
        <v>1566</v>
      </c>
      <c r="AZ1137" s="19" t="s">
        <v>1567</v>
      </c>
      <c r="BA1137" s="19">
        <v>2009</v>
      </c>
      <c r="BB1137" t="str">
        <f>VLOOKUP(AC1137,CTCwiretagcode!A$2:C$708,3,FALSE)</f>
        <v>SAM</v>
      </c>
      <c r="BC1137" t="str">
        <f t="shared" si="35"/>
        <v>NT</v>
      </c>
      <c r="BD1137">
        <f t="shared" si="36"/>
        <v>3</v>
      </c>
    </row>
    <row r="1138" spans="1:56" x14ac:dyDescent="0.25">
      <c r="A1138" s="19" t="s">
        <v>1501</v>
      </c>
      <c r="B1138" s="19">
        <v>4.0999999999999996</v>
      </c>
      <c r="C1138" s="19">
        <v>20150424</v>
      </c>
      <c r="D1138" s="19" t="s">
        <v>41</v>
      </c>
      <c r="E1138" s="19" t="s">
        <v>41</v>
      </c>
      <c r="F1138" s="19">
        <v>2354324</v>
      </c>
      <c r="G1138" s="19">
        <v>1</v>
      </c>
      <c r="H1138" s="19">
        <v>2012</v>
      </c>
      <c r="I1138" s="19">
        <v>20120913</v>
      </c>
      <c r="J1138" s="19" t="s">
        <v>1501</v>
      </c>
      <c r="K1138" s="19">
        <v>6</v>
      </c>
      <c r="L1138" s="19">
        <v>38</v>
      </c>
      <c r="M1138" s="19">
        <v>23</v>
      </c>
      <c r="N1138" s="19">
        <v>49</v>
      </c>
      <c r="O1138" s="19" t="s">
        <v>1502</v>
      </c>
      <c r="P1138" s="19">
        <v>4</v>
      </c>
      <c r="Q1138" s="19" t="s">
        <v>1503</v>
      </c>
      <c r="R1138" s="19"/>
      <c r="S1138" s="19">
        <v>5000</v>
      </c>
      <c r="T1138" s="19" t="s">
        <v>110</v>
      </c>
      <c r="U1138" s="19"/>
      <c r="V1138" s="19"/>
      <c r="W1138" s="19"/>
      <c r="X1138" s="19">
        <v>800</v>
      </c>
      <c r="Y1138" s="19">
        <v>0</v>
      </c>
      <c r="Z1138" s="19">
        <v>1</v>
      </c>
      <c r="AA1138" s="19" t="s">
        <v>48</v>
      </c>
      <c r="AB1138" s="19">
        <v>1</v>
      </c>
      <c r="AC1138" s="19">
        <v>634841</v>
      </c>
      <c r="AD1138" s="19">
        <v>12</v>
      </c>
      <c r="AE1138" s="19"/>
      <c r="AF1138" s="19"/>
      <c r="AG1138" s="19"/>
      <c r="AH1138" s="19">
        <v>121462</v>
      </c>
      <c r="AI1138" s="19">
        <v>1</v>
      </c>
      <c r="AJ1138" s="19"/>
      <c r="AK1138" s="19"/>
      <c r="AL1138" s="19"/>
      <c r="AM1138" s="19"/>
      <c r="AN1138" s="19"/>
      <c r="AO1138" s="19">
        <v>1.79</v>
      </c>
      <c r="AP1138" s="19" t="s">
        <v>1504</v>
      </c>
      <c r="AQ1138" s="19" t="s">
        <v>1502</v>
      </c>
      <c r="AR1138" s="19" t="s">
        <v>1540</v>
      </c>
      <c r="AS1138" s="19" t="s">
        <v>1562</v>
      </c>
      <c r="AT1138" s="19" t="s">
        <v>1563</v>
      </c>
      <c r="AU1138" s="19" t="s">
        <v>1564</v>
      </c>
      <c r="AV1138" s="19" t="s">
        <v>1565</v>
      </c>
      <c r="AW1138" s="19">
        <v>2008</v>
      </c>
      <c r="AX1138" s="19">
        <v>3</v>
      </c>
      <c r="AY1138" s="19" t="s">
        <v>1566</v>
      </c>
      <c r="AZ1138" s="19" t="s">
        <v>1567</v>
      </c>
      <c r="BA1138" s="19">
        <v>2009</v>
      </c>
      <c r="BB1138" t="str">
        <f>VLOOKUP(AC1138,CTCwiretagcode!A$2:C$708,3,FALSE)</f>
        <v>SAM</v>
      </c>
      <c r="BC1138" t="str">
        <f t="shared" si="35"/>
        <v>mix</v>
      </c>
      <c r="BD1138">
        <f t="shared" si="36"/>
        <v>3</v>
      </c>
    </row>
    <row r="1139" spans="1:56" x14ac:dyDescent="0.25">
      <c r="A1139" s="19" t="s">
        <v>1501</v>
      </c>
      <c r="B1139" s="19">
        <v>4.0999999999999996</v>
      </c>
      <c r="C1139" s="19">
        <v>20150424</v>
      </c>
      <c r="D1139" s="19" t="s">
        <v>41</v>
      </c>
      <c r="E1139" s="19" t="s">
        <v>41</v>
      </c>
      <c r="F1139" s="19">
        <v>2354335</v>
      </c>
      <c r="G1139" s="19">
        <v>1</v>
      </c>
      <c r="H1139" s="19">
        <v>2012</v>
      </c>
      <c r="I1139" s="19">
        <v>20120913</v>
      </c>
      <c r="J1139" s="19" t="s">
        <v>1501</v>
      </c>
      <c r="K1139" s="19">
        <v>6</v>
      </c>
      <c r="L1139" s="19">
        <v>38</v>
      </c>
      <c r="M1139" s="19">
        <v>23</v>
      </c>
      <c r="N1139" s="19">
        <v>49</v>
      </c>
      <c r="O1139" s="19" t="s">
        <v>1502</v>
      </c>
      <c r="P1139" s="19">
        <v>4</v>
      </c>
      <c r="Q1139" s="19" t="s">
        <v>1503</v>
      </c>
      <c r="R1139" s="19"/>
      <c r="S1139" s="19">
        <v>5000</v>
      </c>
      <c r="T1139" s="19" t="s">
        <v>110</v>
      </c>
      <c r="U1139" s="19"/>
      <c r="V1139" s="19"/>
      <c r="W1139" s="19"/>
      <c r="X1139" s="19">
        <v>750</v>
      </c>
      <c r="Y1139" s="19">
        <v>0</v>
      </c>
      <c r="Z1139" s="19">
        <v>1</v>
      </c>
      <c r="AA1139" s="19" t="s">
        <v>48</v>
      </c>
      <c r="AB1139" s="19">
        <v>1</v>
      </c>
      <c r="AC1139" s="19">
        <v>634841</v>
      </c>
      <c r="AD1139" s="19">
        <v>12</v>
      </c>
      <c r="AE1139" s="19"/>
      <c r="AF1139" s="19"/>
      <c r="AG1139" s="19"/>
      <c r="AH1139" s="19">
        <v>121462</v>
      </c>
      <c r="AI1139" s="19">
        <v>1</v>
      </c>
      <c r="AJ1139" s="19"/>
      <c r="AK1139" s="19"/>
      <c r="AL1139" s="19"/>
      <c r="AM1139" s="19"/>
      <c r="AN1139" s="19"/>
      <c r="AO1139" s="19">
        <v>1.79</v>
      </c>
      <c r="AP1139" s="19" t="s">
        <v>1504</v>
      </c>
      <c r="AQ1139" s="19" t="s">
        <v>1502</v>
      </c>
      <c r="AR1139" s="19" t="s">
        <v>1540</v>
      </c>
      <c r="AS1139" s="19" t="s">
        <v>1562</v>
      </c>
      <c r="AT1139" s="19" t="s">
        <v>1563</v>
      </c>
      <c r="AU1139" s="19" t="s">
        <v>1564</v>
      </c>
      <c r="AV1139" s="19" t="s">
        <v>1565</v>
      </c>
      <c r="AW1139" s="19">
        <v>2008</v>
      </c>
      <c r="AX1139" s="19">
        <v>3</v>
      </c>
      <c r="AY1139" s="19" t="s">
        <v>1566</v>
      </c>
      <c r="AZ1139" s="19" t="s">
        <v>1567</v>
      </c>
      <c r="BA1139" s="19">
        <v>2009</v>
      </c>
      <c r="BB1139" t="str">
        <f>VLOOKUP(AC1139,CTCwiretagcode!A$2:C$708,3,FALSE)</f>
        <v>SAM</v>
      </c>
      <c r="BC1139" t="str">
        <f t="shared" si="35"/>
        <v>mix</v>
      </c>
      <c r="BD1139">
        <f t="shared" si="36"/>
        <v>3</v>
      </c>
    </row>
    <row r="1140" spans="1:56" x14ac:dyDescent="0.25">
      <c r="A1140" s="19" t="s">
        <v>1501</v>
      </c>
      <c r="B1140" s="19">
        <v>4.0999999999999996</v>
      </c>
      <c r="C1140" s="19">
        <v>20150424</v>
      </c>
      <c r="D1140" s="19" t="s">
        <v>41</v>
      </c>
      <c r="E1140" s="19" t="s">
        <v>41</v>
      </c>
      <c r="F1140" s="19">
        <v>2354338</v>
      </c>
      <c r="G1140" s="19">
        <v>1</v>
      </c>
      <c r="H1140" s="19">
        <v>2012</v>
      </c>
      <c r="I1140" s="19">
        <v>20120913</v>
      </c>
      <c r="J1140" s="19" t="s">
        <v>1501</v>
      </c>
      <c r="K1140" s="19">
        <v>6</v>
      </c>
      <c r="L1140" s="19">
        <v>38</v>
      </c>
      <c r="M1140" s="19">
        <v>23</v>
      </c>
      <c r="N1140" s="19">
        <v>49</v>
      </c>
      <c r="O1140" s="19" t="s">
        <v>1502</v>
      </c>
      <c r="P1140" s="19">
        <v>4</v>
      </c>
      <c r="Q1140" s="19" t="s">
        <v>1503</v>
      </c>
      <c r="R1140" s="19"/>
      <c r="S1140" s="19">
        <v>5000</v>
      </c>
      <c r="T1140" s="19" t="s">
        <v>110</v>
      </c>
      <c r="U1140" s="19"/>
      <c r="V1140" s="19"/>
      <c r="W1140" s="19"/>
      <c r="X1140" s="19">
        <v>770</v>
      </c>
      <c r="Y1140" s="19">
        <v>0</v>
      </c>
      <c r="Z1140" s="19">
        <v>1</v>
      </c>
      <c r="AA1140" s="19" t="s">
        <v>48</v>
      </c>
      <c r="AB1140" s="19">
        <v>1</v>
      </c>
      <c r="AC1140" s="19">
        <v>634841</v>
      </c>
      <c r="AD1140" s="19">
        <v>12</v>
      </c>
      <c r="AE1140" s="19"/>
      <c r="AF1140" s="19"/>
      <c r="AG1140" s="19"/>
      <c r="AH1140" s="19">
        <v>121462</v>
      </c>
      <c r="AI1140" s="19">
        <v>1</v>
      </c>
      <c r="AJ1140" s="19"/>
      <c r="AK1140" s="19"/>
      <c r="AL1140" s="19"/>
      <c r="AM1140" s="19"/>
      <c r="AN1140" s="19"/>
      <c r="AO1140" s="19">
        <v>1.79</v>
      </c>
      <c r="AP1140" s="19" t="s">
        <v>1504</v>
      </c>
      <c r="AQ1140" s="19" t="s">
        <v>1502</v>
      </c>
      <c r="AR1140" s="19" t="s">
        <v>1540</v>
      </c>
      <c r="AS1140" s="19" t="s">
        <v>1562</v>
      </c>
      <c r="AT1140" s="19" t="s">
        <v>1563</v>
      </c>
      <c r="AU1140" s="19" t="s">
        <v>1564</v>
      </c>
      <c r="AV1140" s="19" t="s">
        <v>1565</v>
      </c>
      <c r="AW1140" s="19">
        <v>2008</v>
      </c>
      <c r="AX1140" s="19">
        <v>3</v>
      </c>
      <c r="AY1140" s="19" t="s">
        <v>1566</v>
      </c>
      <c r="AZ1140" s="19" t="s">
        <v>1567</v>
      </c>
      <c r="BA1140" s="19">
        <v>2009</v>
      </c>
      <c r="BB1140" t="str">
        <f>VLOOKUP(AC1140,CTCwiretagcode!A$2:C$708,3,FALSE)</f>
        <v>SAM</v>
      </c>
      <c r="BC1140" t="str">
        <f t="shared" si="35"/>
        <v>mix</v>
      </c>
      <c r="BD1140">
        <f t="shared" si="36"/>
        <v>3</v>
      </c>
    </row>
    <row r="1141" spans="1:56" x14ac:dyDescent="0.25">
      <c r="A1141" s="19" t="s">
        <v>1501</v>
      </c>
      <c r="B1141" s="19">
        <v>4.0999999999999996</v>
      </c>
      <c r="C1141" s="19">
        <v>20150424</v>
      </c>
      <c r="D1141" s="19" t="s">
        <v>41</v>
      </c>
      <c r="E1141" s="19" t="s">
        <v>41</v>
      </c>
      <c r="F1141" s="19">
        <v>2354361</v>
      </c>
      <c r="G1141" s="19">
        <v>1</v>
      </c>
      <c r="H1141" s="19">
        <v>2012</v>
      </c>
      <c r="I1141" s="19">
        <v>20120913</v>
      </c>
      <c r="J1141" s="19" t="s">
        <v>1501</v>
      </c>
      <c r="K1141" s="19">
        <v>6</v>
      </c>
      <c r="L1141" s="19">
        <v>38</v>
      </c>
      <c r="M1141" s="19">
        <v>23</v>
      </c>
      <c r="N1141" s="19">
        <v>49</v>
      </c>
      <c r="O1141" s="19" t="s">
        <v>1502</v>
      </c>
      <c r="P1141" s="19">
        <v>4</v>
      </c>
      <c r="Q1141" s="19" t="s">
        <v>1503</v>
      </c>
      <c r="R1141" s="19"/>
      <c r="S1141" s="19">
        <v>5000</v>
      </c>
      <c r="T1141" s="19" t="s">
        <v>110</v>
      </c>
      <c r="U1141" s="19"/>
      <c r="V1141" s="19"/>
      <c r="W1141" s="19"/>
      <c r="X1141" s="19">
        <v>960</v>
      </c>
      <c r="Y1141" s="19">
        <v>0</v>
      </c>
      <c r="Z1141" s="19">
        <v>1</v>
      </c>
      <c r="AA1141" s="19" t="s">
        <v>48</v>
      </c>
      <c r="AB1141" s="19">
        <v>1</v>
      </c>
      <c r="AC1141" s="19">
        <v>634841</v>
      </c>
      <c r="AD1141" s="19">
        <v>12</v>
      </c>
      <c r="AE1141" s="19"/>
      <c r="AF1141" s="19"/>
      <c r="AG1141" s="19"/>
      <c r="AH1141" s="19">
        <v>121462</v>
      </c>
      <c r="AI1141" s="19">
        <v>1</v>
      </c>
      <c r="AJ1141" s="19"/>
      <c r="AK1141" s="19"/>
      <c r="AL1141" s="19"/>
      <c r="AM1141" s="19"/>
      <c r="AN1141" s="19"/>
      <c r="AO1141" s="19">
        <v>1.79</v>
      </c>
      <c r="AP1141" s="19" t="s">
        <v>1504</v>
      </c>
      <c r="AQ1141" s="19" t="s">
        <v>1502</v>
      </c>
      <c r="AR1141" s="19" t="s">
        <v>1540</v>
      </c>
      <c r="AS1141" s="19" t="s">
        <v>1562</v>
      </c>
      <c r="AT1141" s="19" t="s">
        <v>1563</v>
      </c>
      <c r="AU1141" s="19" t="s">
        <v>1564</v>
      </c>
      <c r="AV1141" s="19" t="s">
        <v>1565</v>
      </c>
      <c r="AW1141" s="19">
        <v>2008</v>
      </c>
      <c r="AX1141" s="19">
        <v>3</v>
      </c>
      <c r="AY1141" s="19" t="s">
        <v>1566</v>
      </c>
      <c r="AZ1141" s="19" t="s">
        <v>1567</v>
      </c>
      <c r="BA1141" s="19">
        <v>2009</v>
      </c>
      <c r="BB1141" t="str">
        <f>VLOOKUP(AC1141,CTCwiretagcode!A$2:C$708,3,FALSE)</f>
        <v>SAM</v>
      </c>
      <c r="BC1141" t="str">
        <f t="shared" si="35"/>
        <v>mix</v>
      </c>
      <c r="BD1141">
        <f t="shared" si="36"/>
        <v>3</v>
      </c>
    </row>
    <row r="1142" spans="1:56" x14ac:dyDescent="0.25">
      <c r="A1142" s="19" t="s">
        <v>1501</v>
      </c>
      <c r="B1142" s="19">
        <v>4.0999999999999996</v>
      </c>
      <c r="C1142" s="19">
        <v>20150424</v>
      </c>
      <c r="D1142" s="19" t="s">
        <v>41</v>
      </c>
      <c r="E1142" s="19" t="s">
        <v>41</v>
      </c>
      <c r="F1142" s="19">
        <v>2354363</v>
      </c>
      <c r="G1142" s="19">
        <v>1</v>
      </c>
      <c r="H1142" s="19">
        <v>2012</v>
      </c>
      <c r="I1142" s="19">
        <v>20120913</v>
      </c>
      <c r="J1142" s="19" t="s">
        <v>1501</v>
      </c>
      <c r="K1142" s="19">
        <v>6</v>
      </c>
      <c r="L1142" s="19">
        <v>38</v>
      </c>
      <c r="M1142" s="19">
        <v>23</v>
      </c>
      <c r="N1142" s="19">
        <v>49</v>
      </c>
      <c r="O1142" s="19" t="s">
        <v>1502</v>
      </c>
      <c r="P1142" s="19">
        <v>4</v>
      </c>
      <c r="Q1142" s="19" t="s">
        <v>1503</v>
      </c>
      <c r="R1142" s="19"/>
      <c r="S1142" s="19">
        <v>5000</v>
      </c>
      <c r="T1142" s="19" t="s">
        <v>110</v>
      </c>
      <c r="U1142" s="19"/>
      <c r="V1142" s="19"/>
      <c r="W1142" s="19"/>
      <c r="X1142" s="19">
        <v>830</v>
      </c>
      <c r="Y1142" s="19">
        <v>0</v>
      </c>
      <c r="Z1142" s="19">
        <v>1</v>
      </c>
      <c r="AA1142" s="19" t="s">
        <v>48</v>
      </c>
      <c r="AB1142" s="19">
        <v>1</v>
      </c>
      <c r="AC1142" s="19">
        <v>634841</v>
      </c>
      <c r="AD1142" s="19">
        <v>12</v>
      </c>
      <c r="AE1142" s="19"/>
      <c r="AF1142" s="19"/>
      <c r="AG1142" s="19"/>
      <c r="AH1142" s="19">
        <v>121462</v>
      </c>
      <c r="AI1142" s="19">
        <v>1</v>
      </c>
      <c r="AJ1142" s="19"/>
      <c r="AK1142" s="19"/>
      <c r="AL1142" s="19"/>
      <c r="AM1142" s="19"/>
      <c r="AN1142" s="19"/>
      <c r="AO1142" s="19">
        <v>1.79</v>
      </c>
      <c r="AP1142" s="19" t="s">
        <v>1504</v>
      </c>
      <c r="AQ1142" s="19" t="s">
        <v>1502</v>
      </c>
      <c r="AR1142" s="19" t="s">
        <v>1540</v>
      </c>
      <c r="AS1142" s="19" t="s">
        <v>1562</v>
      </c>
      <c r="AT1142" s="19" t="s">
        <v>1563</v>
      </c>
      <c r="AU1142" s="19" t="s">
        <v>1564</v>
      </c>
      <c r="AV1142" s="19" t="s">
        <v>1565</v>
      </c>
      <c r="AW1142" s="19">
        <v>2008</v>
      </c>
      <c r="AX1142" s="19">
        <v>3</v>
      </c>
      <c r="AY1142" s="19" t="s">
        <v>1566</v>
      </c>
      <c r="AZ1142" s="19" t="s">
        <v>1567</v>
      </c>
      <c r="BA1142" s="19">
        <v>2009</v>
      </c>
      <c r="BB1142" t="str">
        <f>VLOOKUP(AC1142,CTCwiretagcode!A$2:C$708,3,FALSE)</f>
        <v>SAM</v>
      </c>
      <c r="BC1142" t="str">
        <f t="shared" si="35"/>
        <v>mix</v>
      </c>
      <c r="BD1142">
        <f t="shared" si="36"/>
        <v>3</v>
      </c>
    </row>
    <row r="1143" spans="1:56" x14ac:dyDescent="0.25">
      <c r="A1143" s="19" t="s">
        <v>1501</v>
      </c>
      <c r="B1143" s="19">
        <v>4.0999999999999996</v>
      </c>
      <c r="C1143" s="19">
        <v>20150424</v>
      </c>
      <c r="D1143" s="19" t="s">
        <v>41</v>
      </c>
      <c r="E1143" s="19" t="s">
        <v>41</v>
      </c>
      <c r="F1143" s="19">
        <v>2351881</v>
      </c>
      <c r="G1143" s="19">
        <v>1</v>
      </c>
      <c r="H1143" s="19">
        <v>2012</v>
      </c>
      <c r="I1143" s="19">
        <v>20120914</v>
      </c>
      <c r="J1143" s="19" t="s">
        <v>1501</v>
      </c>
      <c r="K1143" s="19">
        <v>6</v>
      </c>
      <c r="L1143" s="19">
        <v>38</v>
      </c>
      <c r="M1143" s="19">
        <v>23</v>
      </c>
      <c r="N1143" s="19">
        <v>49</v>
      </c>
      <c r="O1143" s="19" t="s">
        <v>1502</v>
      </c>
      <c r="P1143" s="19">
        <v>4</v>
      </c>
      <c r="Q1143" s="19" t="s">
        <v>1503</v>
      </c>
      <c r="R1143" s="19"/>
      <c r="S1143" s="19">
        <v>5000</v>
      </c>
      <c r="T1143" s="19" t="s">
        <v>110</v>
      </c>
      <c r="U1143" s="19"/>
      <c r="V1143" s="19"/>
      <c r="W1143" s="19"/>
      <c r="X1143" s="19">
        <v>870</v>
      </c>
      <c r="Y1143" s="19">
        <v>0</v>
      </c>
      <c r="Z1143" s="19">
        <v>1</v>
      </c>
      <c r="AA1143" s="19" t="s">
        <v>48</v>
      </c>
      <c r="AB1143" s="19">
        <v>1</v>
      </c>
      <c r="AC1143" s="19">
        <v>634841</v>
      </c>
      <c r="AD1143" s="19">
        <v>12</v>
      </c>
      <c r="AE1143" s="19"/>
      <c r="AF1143" s="19"/>
      <c r="AG1143" s="19"/>
      <c r="AH1143" s="19">
        <v>121462</v>
      </c>
      <c r="AI1143" s="19">
        <v>1</v>
      </c>
      <c r="AJ1143" s="19"/>
      <c r="AK1143" s="19"/>
      <c r="AL1143" s="19"/>
      <c r="AM1143" s="19"/>
      <c r="AN1143" s="19"/>
      <c r="AO1143" s="19">
        <v>1.79</v>
      </c>
      <c r="AP1143" s="19" t="s">
        <v>1504</v>
      </c>
      <c r="AQ1143" s="19" t="s">
        <v>1502</v>
      </c>
      <c r="AR1143" s="19" t="s">
        <v>1540</v>
      </c>
      <c r="AS1143" s="19" t="s">
        <v>1562</v>
      </c>
      <c r="AT1143" s="19" t="s">
        <v>1563</v>
      </c>
      <c r="AU1143" s="19" t="s">
        <v>1564</v>
      </c>
      <c r="AV1143" s="19" t="s">
        <v>1565</v>
      </c>
      <c r="AW1143" s="19">
        <v>2008</v>
      </c>
      <c r="AX1143" s="19">
        <v>3</v>
      </c>
      <c r="AY1143" s="19" t="s">
        <v>1566</v>
      </c>
      <c r="AZ1143" s="19" t="s">
        <v>1567</v>
      </c>
      <c r="BA1143" s="19">
        <v>2009</v>
      </c>
      <c r="BB1143" t="str">
        <f>VLOOKUP(AC1143,CTCwiretagcode!A$2:C$708,3,FALSE)</f>
        <v>SAM</v>
      </c>
      <c r="BC1143" t="str">
        <f t="shared" si="35"/>
        <v>mix</v>
      </c>
      <c r="BD1143">
        <f t="shared" si="36"/>
        <v>3</v>
      </c>
    </row>
    <row r="1144" spans="1:56" x14ac:dyDescent="0.25">
      <c r="A1144" s="19" t="s">
        <v>1501</v>
      </c>
      <c r="B1144" s="19">
        <v>4.0999999999999996</v>
      </c>
      <c r="C1144" s="19">
        <v>20150424</v>
      </c>
      <c r="D1144" s="19" t="s">
        <v>41</v>
      </c>
      <c r="E1144" s="19" t="s">
        <v>41</v>
      </c>
      <c r="F1144" s="19">
        <v>2326131</v>
      </c>
      <c r="G1144" s="19">
        <v>1</v>
      </c>
      <c r="H1144" s="19">
        <v>2012</v>
      </c>
      <c r="I1144" s="19">
        <v>20120904</v>
      </c>
      <c r="J1144" s="19" t="s">
        <v>1501</v>
      </c>
      <c r="K1144" s="19">
        <v>6</v>
      </c>
      <c r="L1144" s="19">
        <v>37</v>
      </c>
      <c r="M1144" s="19">
        <v>23</v>
      </c>
      <c r="N1144" s="19">
        <v>17</v>
      </c>
      <c r="O1144" s="19" t="s">
        <v>1502</v>
      </c>
      <c r="P1144" s="19">
        <v>4</v>
      </c>
      <c r="Q1144" s="19" t="s">
        <v>1518</v>
      </c>
      <c r="R1144" s="19"/>
      <c r="S1144" s="19">
        <v>5000</v>
      </c>
      <c r="T1144" s="19" t="s">
        <v>110</v>
      </c>
      <c r="U1144" s="19"/>
      <c r="V1144" s="19"/>
      <c r="W1144" s="19"/>
      <c r="X1144" s="19">
        <v>860</v>
      </c>
      <c r="Y1144" s="19">
        <v>0</v>
      </c>
      <c r="Z1144" s="19">
        <v>1</v>
      </c>
      <c r="AA1144" s="19" t="s">
        <v>48</v>
      </c>
      <c r="AB1144" s="19">
        <v>1</v>
      </c>
      <c r="AC1144" s="19">
        <v>634841</v>
      </c>
      <c r="AD1144" s="19">
        <v>12</v>
      </c>
      <c r="AE1144" s="19"/>
      <c r="AF1144" s="19"/>
      <c r="AG1144" s="19"/>
      <c r="AH1144" s="19">
        <v>121461</v>
      </c>
      <c r="AI1144" s="19">
        <v>1</v>
      </c>
      <c r="AJ1144" s="19"/>
      <c r="AK1144" s="19"/>
      <c r="AL1144" s="19"/>
      <c r="AM1144" s="19"/>
      <c r="AN1144" s="19"/>
      <c r="AO1144" s="19">
        <v>2.92</v>
      </c>
      <c r="AP1144" s="19" t="s">
        <v>1519</v>
      </c>
      <c r="AQ1144" s="19" t="s">
        <v>1502</v>
      </c>
      <c r="AR1144" s="19" t="s">
        <v>1540</v>
      </c>
      <c r="AS1144" s="19" t="s">
        <v>1562</v>
      </c>
      <c r="AT1144" s="19" t="s">
        <v>1563</v>
      </c>
      <c r="AU1144" s="19" t="s">
        <v>1564</v>
      </c>
      <c r="AV1144" s="19" t="s">
        <v>1565</v>
      </c>
      <c r="AW1144" s="19">
        <v>2008</v>
      </c>
      <c r="AX1144" s="19">
        <v>3</v>
      </c>
      <c r="AY1144" s="19" t="s">
        <v>1566</v>
      </c>
      <c r="AZ1144" s="19" t="s">
        <v>1567</v>
      </c>
      <c r="BA1144" s="19">
        <v>2009</v>
      </c>
      <c r="BB1144" t="str">
        <f>VLOOKUP(AC1144,CTCwiretagcode!A$2:C$708,3,FALSE)</f>
        <v>SAM</v>
      </c>
      <c r="BC1144" t="str">
        <f t="shared" si="35"/>
        <v>Tr</v>
      </c>
      <c r="BD1144">
        <f t="shared" si="36"/>
        <v>3</v>
      </c>
    </row>
    <row r="1145" spans="1:56" x14ac:dyDescent="0.25">
      <c r="A1145" s="19" t="s">
        <v>1501</v>
      </c>
      <c r="B1145" s="19">
        <v>4.0999999999999996</v>
      </c>
      <c r="C1145" s="19">
        <v>20150424</v>
      </c>
      <c r="D1145" s="19" t="s">
        <v>41</v>
      </c>
      <c r="E1145" s="19" t="s">
        <v>41</v>
      </c>
      <c r="F1145" s="19">
        <v>2326142</v>
      </c>
      <c r="G1145" s="19">
        <v>1</v>
      </c>
      <c r="H1145" s="19">
        <v>2012</v>
      </c>
      <c r="I1145" s="19">
        <v>20120904</v>
      </c>
      <c r="J1145" s="19" t="s">
        <v>1501</v>
      </c>
      <c r="K1145" s="19">
        <v>6</v>
      </c>
      <c r="L1145" s="19">
        <v>37</v>
      </c>
      <c r="M1145" s="19">
        <v>23</v>
      </c>
      <c r="N1145" s="19">
        <v>49</v>
      </c>
      <c r="O1145" s="19" t="s">
        <v>1502</v>
      </c>
      <c r="P1145" s="19">
        <v>4</v>
      </c>
      <c r="Q1145" s="19" t="s">
        <v>1518</v>
      </c>
      <c r="R1145" s="19"/>
      <c r="S1145" s="19">
        <v>5000</v>
      </c>
      <c r="T1145" s="19" t="s">
        <v>110</v>
      </c>
      <c r="U1145" s="19"/>
      <c r="V1145" s="19"/>
      <c r="W1145" s="19"/>
      <c r="X1145" s="19">
        <v>830</v>
      </c>
      <c r="Y1145" s="19">
        <v>0</v>
      </c>
      <c r="Z1145" s="19">
        <v>1</v>
      </c>
      <c r="AA1145" s="19" t="s">
        <v>48</v>
      </c>
      <c r="AB1145" s="19">
        <v>1</v>
      </c>
      <c r="AC1145" s="19">
        <v>634841</v>
      </c>
      <c r="AD1145" s="19">
        <v>12</v>
      </c>
      <c r="AE1145" s="19"/>
      <c r="AF1145" s="19"/>
      <c r="AG1145" s="19"/>
      <c r="AH1145" s="19">
        <v>121461</v>
      </c>
      <c r="AI1145" s="19">
        <v>1</v>
      </c>
      <c r="AJ1145" s="19"/>
      <c r="AK1145" s="19"/>
      <c r="AL1145" s="19"/>
      <c r="AM1145" s="19"/>
      <c r="AN1145" s="19"/>
      <c r="AO1145" s="19">
        <v>2.92</v>
      </c>
      <c r="AP1145" s="19" t="s">
        <v>1519</v>
      </c>
      <c r="AQ1145" s="19" t="s">
        <v>1502</v>
      </c>
      <c r="AR1145" s="19" t="s">
        <v>1540</v>
      </c>
      <c r="AS1145" s="19" t="s">
        <v>1562</v>
      </c>
      <c r="AT1145" s="19" t="s">
        <v>1563</v>
      </c>
      <c r="AU1145" s="19" t="s">
        <v>1564</v>
      </c>
      <c r="AV1145" s="19" t="s">
        <v>1565</v>
      </c>
      <c r="AW1145" s="19">
        <v>2008</v>
      </c>
      <c r="AX1145" s="19">
        <v>3</v>
      </c>
      <c r="AY1145" s="19" t="s">
        <v>1566</v>
      </c>
      <c r="AZ1145" s="19" t="s">
        <v>1567</v>
      </c>
      <c r="BA1145" s="19">
        <v>2009</v>
      </c>
      <c r="BB1145" t="str">
        <f>VLOOKUP(AC1145,CTCwiretagcode!A$2:C$708,3,FALSE)</f>
        <v>SAM</v>
      </c>
      <c r="BC1145" t="str">
        <f t="shared" si="35"/>
        <v>mix</v>
      </c>
      <c r="BD1145">
        <f t="shared" si="36"/>
        <v>3</v>
      </c>
    </row>
    <row r="1146" spans="1:56" x14ac:dyDescent="0.25">
      <c r="A1146" s="19" t="s">
        <v>1501</v>
      </c>
      <c r="B1146" s="19">
        <v>4.0999999999999996</v>
      </c>
      <c r="C1146" s="19">
        <v>20150424</v>
      </c>
      <c r="D1146" s="19" t="s">
        <v>41</v>
      </c>
      <c r="E1146" s="19" t="s">
        <v>41</v>
      </c>
      <c r="F1146" s="19">
        <v>2354732</v>
      </c>
      <c r="G1146" s="19">
        <v>1</v>
      </c>
      <c r="H1146" s="19">
        <v>2012</v>
      </c>
      <c r="I1146" s="19">
        <v>20120905</v>
      </c>
      <c r="J1146" s="19" t="s">
        <v>1501</v>
      </c>
      <c r="K1146" s="19">
        <v>6</v>
      </c>
      <c r="L1146" s="19">
        <v>37</v>
      </c>
      <c r="M1146" s="19">
        <v>23</v>
      </c>
      <c r="N1146" s="19">
        <v>14</v>
      </c>
      <c r="O1146" s="19" t="s">
        <v>1502</v>
      </c>
      <c r="P1146" s="19">
        <v>4</v>
      </c>
      <c r="Q1146" s="19" t="s">
        <v>1518</v>
      </c>
      <c r="R1146" s="19"/>
      <c r="S1146" s="19">
        <v>5000</v>
      </c>
      <c r="T1146" s="19" t="s">
        <v>45</v>
      </c>
      <c r="U1146" s="19"/>
      <c r="V1146" s="19"/>
      <c r="W1146" s="19"/>
      <c r="X1146" s="19">
        <v>790</v>
      </c>
      <c r="Y1146" s="19">
        <v>0</v>
      </c>
      <c r="Z1146" s="19">
        <v>1</v>
      </c>
      <c r="AA1146" s="19" t="s">
        <v>48</v>
      </c>
      <c r="AB1146" s="19">
        <v>1</v>
      </c>
      <c r="AC1146" s="19">
        <v>634841</v>
      </c>
      <c r="AD1146" s="19">
        <v>12</v>
      </c>
      <c r="AE1146" s="19"/>
      <c r="AF1146" s="19"/>
      <c r="AG1146" s="19"/>
      <c r="AH1146" s="19">
        <v>121461</v>
      </c>
      <c r="AI1146" s="19">
        <v>1</v>
      </c>
      <c r="AJ1146" s="19"/>
      <c r="AK1146" s="19"/>
      <c r="AL1146" s="19"/>
      <c r="AM1146" s="19"/>
      <c r="AN1146" s="19"/>
      <c r="AO1146" s="19">
        <v>2.92</v>
      </c>
      <c r="AP1146" s="19" t="s">
        <v>1519</v>
      </c>
      <c r="AQ1146" s="19" t="s">
        <v>1502</v>
      </c>
      <c r="AR1146" s="19" t="s">
        <v>1540</v>
      </c>
      <c r="AS1146" s="19" t="s">
        <v>1562</v>
      </c>
      <c r="AT1146" s="19" t="s">
        <v>1563</v>
      </c>
      <c r="AU1146" s="19" t="s">
        <v>1564</v>
      </c>
      <c r="AV1146" s="19" t="s">
        <v>1565</v>
      </c>
      <c r="AW1146" s="19">
        <v>2008</v>
      </c>
      <c r="AX1146" s="19">
        <v>3</v>
      </c>
      <c r="AY1146" s="19" t="s">
        <v>1566</v>
      </c>
      <c r="AZ1146" s="19" t="s">
        <v>1567</v>
      </c>
      <c r="BA1146" s="19">
        <v>2009</v>
      </c>
      <c r="BB1146" t="str">
        <f>VLOOKUP(AC1146,CTCwiretagcode!A$2:C$708,3,FALSE)</f>
        <v>SAM</v>
      </c>
      <c r="BC1146" t="str">
        <f t="shared" si="35"/>
        <v>NT</v>
      </c>
      <c r="BD1146">
        <f t="shared" si="36"/>
        <v>3</v>
      </c>
    </row>
    <row r="1147" spans="1:56" x14ac:dyDescent="0.25">
      <c r="A1147" s="19" t="s">
        <v>1501</v>
      </c>
      <c r="B1147" s="19">
        <v>4.0999999999999996</v>
      </c>
      <c r="C1147" s="19">
        <v>20150424</v>
      </c>
      <c r="D1147" s="19" t="s">
        <v>41</v>
      </c>
      <c r="E1147" s="19" t="s">
        <v>41</v>
      </c>
      <c r="F1147" s="19">
        <v>2334458</v>
      </c>
      <c r="G1147" s="19">
        <v>1</v>
      </c>
      <c r="H1147" s="19">
        <v>2012</v>
      </c>
      <c r="I1147" s="19">
        <v>20120813</v>
      </c>
      <c r="J1147" s="19" t="s">
        <v>1501</v>
      </c>
      <c r="K1147" s="19">
        <v>6</v>
      </c>
      <c r="L1147" s="19">
        <v>34</v>
      </c>
      <c r="M1147" s="19">
        <v>23</v>
      </c>
      <c r="N1147" s="19">
        <v>14</v>
      </c>
      <c r="O1147" s="19" t="s">
        <v>1502</v>
      </c>
      <c r="P1147" s="19">
        <v>4</v>
      </c>
      <c r="Q1147" s="19" t="s">
        <v>1518</v>
      </c>
      <c r="R1147" s="19"/>
      <c r="S1147" s="19">
        <v>5000</v>
      </c>
      <c r="T1147" s="19" t="s">
        <v>110</v>
      </c>
      <c r="U1147" s="19"/>
      <c r="V1147" s="19"/>
      <c r="W1147" s="19"/>
      <c r="X1147" s="19">
        <v>780</v>
      </c>
      <c r="Y1147" s="19">
        <v>0</v>
      </c>
      <c r="Z1147" s="19">
        <v>1</v>
      </c>
      <c r="AA1147" s="19" t="s">
        <v>48</v>
      </c>
      <c r="AB1147" s="19">
        <v>1</v>
      </c>
      <c r="AC1147" s="19">
        <v>634841</v>
      </c>
      <c r="AD1147" s="19">
        <v>12</v>
      </c>
      <c r="AE1147" s="19"/>
      <c r="AF1147" s="19"/>
      <c r="AG1147" s="19"/>
      <c r="AH1147" s="19">
        <v>121458</v>
      </c>
      <c r="AI1147" s="19">
        <v>1</v>
      </c>
      <c r="AJ1147" s="19"/>
      <c r="AK1147" s="19"/>
      <c r="AL1147" s="19"/>
      <c r="AM1147" s="19"/>
      <c r="AN1147" s="19"/>
      <c r="AO1147" s="19">
        <v>2.08</v>
      </c>
      <c r="AP1147" s="19" t="s">
        <v>1519</v>
      </c>
      <c r="AQ1147" s="19" t="s">
        <v>1502</v>
      </c>
      <c r="AR1147" s="19" t="s">
        <v>1540</v>
      </c>
      <c r="AS1147" s="19" t="s">
        <v>1562</v>
      </c>
      <c r="AT1147" s="19" t="s">
        <v>1563</v>
      </c>
      <c r="AU1147" s="19" t="s">
        <v>1564</v>
      </c>
      <c r="AV1147" s="19" t="s">
        <v>1565</v>
      </c>
      <c r="AW1147" s="19">
        <v>2008</v>
      </c>
      <c r="AX1147" s="19">
        <v>3</v>
      </c>
      <c r="AY1147" s="19" t="s">
        <v>1566</v>
      </c>
      <c r="AZ1147" s="19" t="s">
        <v>1567</v>
      </c>
      <c r="BA1147" s="19">
        <v>2009</v>
      </c>
      <c r="BB1147" t="str">
        <f>VLOOKUP(AC1147,CTCwiretagcode!A$2:C$708,3,FALSE)</f>
        <v>SAM</v>
      </c>
      <c r="BC1147" t="str">
        <f t="shared" si="35"/>
        <v>NT</v>
      </c>
      <c r="BD1147">
        <f t="shared" si="36"/>
        <v>3</v>
      </c>
    </row>
    <row r="1148" spans="1:56" x14ac:dyDescent="0.25">
      <c r="A1148" s="19" t="s">
        <v>1501</v>
      </c>
      <c r="B1148" s="19">
        <v>4.0999999999999996</v>
      </c>
      <c r="C1148" s="19">
        <v>20150424</v>
      </c>
      <c r="D1148" s="19" t="s">
        <v>41</v>
      </c>
      <c r="E1148" s="19" t="s">
        <v>41</v>
      </c>
      <c r="F1148" s="19">
        <v>2334378</v>
      </c>
      <c r="G1148" s="19">
        <v>1</v>
      </c>
      <c r="H1148" s="19">
        <v>2012</v>
      </c>
      <c r="I1148" s="19">
        <v>20120815</v>
      </c>
      <c r="J1148" s="19" t="s">
        <v>1501</v>
      </c>
      <c r="K1148" s="19">
        <v>6</v>
      </c>
      <c r="L1148" s="19">
        <v>34</v>
      </c>
      <c r="M1148" s="19">
        <v>23</v>
      </c>
      <c r="N1148" s="19">
        <v>49</v>
      </c>
      <c r="O1148" s="19" t="s">
        <v>1502</v>
      </c>
      <c r="P1148" s="19">
        <v>4</v>
      </c>
      <c r="Q1148" s="19" t="s">
        <v>1518</v>
      </c>
      <c r="R1148" s="19"/>
      <c r="S1148" s="19">
        <v>5000</v>
      </c>
      <c r="T1148" s="19" t="s">
        <v>110</v>
      </c>
      <c r="U1148" s="19"/>
      <c r="V1148" s="19"/>
      <c r="W1148" s="19"/>
      <c r="X1148" s="19">
        <v>710</v>
      </c>
      <c r="Y1148" s="19">
        <v>0</v>
      </c>
      <c r="Z1148" s="19">
        <v>1</v>
      </c>
      <c r="AA1148" s="19" t="s">
        <v>48</v>
      </c>
      <c r="AB1148" s="19">
        <v>1</v>
      </c>
      <c r="AC1148" s="19">
        <v>634841</v>
      </c>
      <c r="AD1148" s="19">
        <v>12</v>
      </c>
      <c r="AE1148" s="19"/>
      <c r="AF1148" s="19"/>
      <c r="AG1148" s="19"/>
      <c r="AH1148" s="19">
        <v>121458</v>
      </c>
      <c r="AI1148" s="19">
        <v>1</v>
      </c>
      <c r="AJ1148" s="19"/>
      <c r="AK1148" s="19"/>
      <c r="AL1148" s="19"/>
      <c r="AM1148" s="19"/>
      <c r="AN1148" s="19"/>
      <c r="AO1148" s="19">
        <v>2.08</v>
      </c>
      <c r="AP1148" s="19" t="s">
        <v>1519</v>
      </c>
      <c r="AQ1148" s="19" t="s">
        <v>1502</v>
      </c>
      <c r="AR1148" s="19" t="s">
        <v>1540</v>
      </c>
      <c r="AS1148" s="19" t="s">
        <v>1562</v>
      </c>
      <c r="AT1148" s="19" t="s">
        <v>1563</v>
      </c>
      <c r="AU1148" s="19" t="s">
        <v>1564</v>
      </c>
      <c r="AV1148" s="19" t="s">
        <v>1565</v>
      </c>
      <c r="AW1148" s="19">
        <v>2008</v>
      </c>
      <c r="AX1148" s="19">
        <v>3</v>
      </c>
      <c r="AY1148" s="19" t="s">
        <v>1566</v>
      </c>
      <c r="AZ1148" s="19" t="s">
        <v>1567</v>
      </c>
      <c r="BA1148" s="19">
        <v>2009</v>
      </c>
      <c r="BB1148" t="str">
        <f>VLOOKUP(AC1148,CTCwiretagcode!A$2:C$708,3,FALSE)</f>
        <v>SAM</v>
      </c>
      <c r="BC1148" t="str">
        <f t="shared" si="35"/>
        <v>mix</v>
      </c>
      <c r="BD1148">
        <f t="shared" si="36"/>
        <v>3</v>
      </c>
    </row>
    <row r="1149" spans="1:56" x14ac:dyDescent="0.25">
      <c r="A1149" s="19" t="s">
        <v>1501</v>
      </c>
      <c r="B1149" s="19">
        <v>4.0999999999999996</v>
      </c>
      <c r="C1149" s="19">
        <v>20150424</v>
      </c>
      <c r="D1149" s="19" t="s">
        <v>41</v>
      </c>
      <c r="E1149" s="19" t="s">
        <v>41</v>
      </c>
      <c r="F1149" s="19">
        <v>2334477</v>
      </c>
      <c r="G1149" s="19">
        <v>1</v>
      </c>
      <c r="H1149" s="19">
        <v>2012</v>
      </c>
      <c r="I1149" s="19">
        <v>20120817</v>
      </c>
      <c r="J1149" s="19" t="s">
        <v>1501</v>
      </c>
      <c r="K1149" s="19">
        <v>6</v>
      </c>
      <c r="L1149" s="19">
        <v>34</v>
      </c>
      <c r="M1149" s="19">
        <v>23</v>
      </c>
      <c r="N1149" s="19">
        <v>29</v>
      </c>
      <c r="O1149" s="19" t="s">
        <v>1502</v>
      </c>
      <c r="P1149" s="19">
        <v>4</v>
      </c>
      <c r="Q1149" s="19" t="s">
        <v>1518</v>
      </c>
      <c r="R1149" s="19"/>
      <c r="S1149" s="19">
        <v>5000</v>
      </c>
      <c r="T1149" s="19" t="s">
        <v>110</v>
      </c>
      <c r="U1149" s="19"/>
      <c r="V1149" s="19"/>
      <c r="W1149" s="19"/>
      <c r="X1149" s="19">
        <v>840</v>
      </c>
      <c r="Y1149" s="19">
        <v>0</v>
      </c>
      <c r="Z1149" s="19">
        <v>1</v>
      </c>
      <c r="AA1149" s="19" t="s">
        <v>48</v>
      </c>
      <c r="AB1149" s="19">
        <v>1</v>
      </c>
      <c r="AC1149" s="19">
        <v>634841</v>
      </c>
      <c r="AD1149" s="19">
        <v>12</v>
      </c>
      <c r="AE1149" s="19"/>
      <c r="AF1149" s="19"/>
      <c r="AG1149" s="19"/>
      <c r="AH1149" s="19">
        <v>121458</v>
      </c>
      <c r="AI1149" s="19">
        <v>1</v>
      </c>
      <c r="AJ1149" s="19"/>
      <c r="AK1149" s="19"/>
      <c r="AL1149" s="19"/>
      <c r="AM1149" s="19"/>
      <c r="AN1149" s="19"/>
      <c r="AO1149" s="19">
        <v>2.08</v>
      </c>
      <c r="AP1149" s="19" t="s">
        <v>1519</v>
      </c>
      <c r="AQ1149" s="19" t="s">
        <v>1502</v>
      </c>
      <c r="AR1149" s="19" t="s">
        <v>1540</v>
      </c>
      <c r="AS1149" s="19" t="s">
        <v>1562</v>
      </c>
      <c r="AT1149" s="19" t="s">
        <v>1563</v>
      </c>
      <c r="AU1149" s="19" t="s">
        <v>1564</v>
      </c>
      <c r="AV1149" s="19" t="s">
        <v>1565</v>
      </c>
      <c r="AW1149" s="19">
        <v>2008</v>
      </c>
      <c r="AX1149" s="19">
        <v>3</v>
      </c>
      <c r="AY1149" s="19" t="s">
        <v>1566</v>
      </c>
      <c r="AZ1149" s="19" t="s">
        <v>1567</v>
      </c>
      <c r="BA1149" s="19">
        <v>2009</v>
      </c>
      <c r="BB1149" t="str">
        <f>VLOOKUP(AC1149,CTCwiretagcode!A$2:C$708,3,FALSE)</f>
        <v>SAM</v>
      </c>
      <c r="BC1149" t="str">
        <f t="shared" si="35"/>
        <v>Tr</v>
      </c>
      <c r="BD1149">
        <f t="shared" si="36"/>
        <v>3</v>
      </c>
    </row>
    <row r="1150" spans="1:56" x14ac:dyDescent="0.25">
      <c r="A1150" s="19" t="s">
        <v>1501</v>
      </c>
      <c r="B1150" s="19">
        <v>4.0999999999999996</v>
      </c>
      <c r="C1150" s="19">
        <v>20150424</v>
      </c>
      <c r="D1150" s="19" t="s">
        <v>41</v>
      </c>
      <c r="E1150" s="19" t="s">
        <v>41</v>
      </c>
      <c r="F1150" s="19">
        <v>2334493</v>
      </c>
      <c r="G1150" s="19">
        <v>1</v>
      </c>
      <c r="H1150" s="19">
        <v>2012</v>
      </c>
      <c r="I1150" s="19">
        <v>20120821</v>
      </c>
      <c r="J1150" s="19" t="s">
        <v>1501</v>
      </c>
      <c r="K1150" s="19">
        <v>6</v>
      </c>
      <c r="L1150" s="19">
        <v>35</v>
      </c>
      <c r="M1150" s="19">
        <v>23</v>
      </c>
      <c r="N1150" s="19">
        <v>29</v>
      </c>
      <c r="O1150" s="19" t="s">
        <v>1502</v>
      </c>
      <c r="P1150" s="19">
        <v>4</v>
      </c>
      <c r="Q1150" s="19" t="s">
        <v>1518</v>
      </c>
      <c r="R1150" s="19"/>
      <c r="S1150" s="19">
        <v>5000</v>
      </c>
      <c r="T1150" s="19" t="s">
        <v>45</v>
      </c>
      <c r="U1150" s="19"/>
      <c r="V1150" s="19"/>
      <c r="W1150" s="19"/>
      <c r="X1150" s="19">
        <v>800</v>
      </c>
      <c r="Y1150" s="19">
        <v>0</v>
      </c>
      <c r="Z1150" s="19">
        <v>1</v>
      </c>
      <c r="AA1150" s="19" t="s">
        <v>48</v>
      </c>
      <c r="AB1150" s="19">
        <v>1</v>
      </c>
      <c r="AC1150" s="19">
        <v>634841</v>
      </c>
      <c r="AD1150" s="19">
        <v>12</v>
      </c>
      <c r="AE1150" s="19"/>
      <c r="AF1150" s="19"/>
      <c r="AG1150" s="19"/>
      <c r="AH1150" s="19">
        <v>121459</v>
      </c>
      <c r="AI1150" s="19">
        <v>1</v>
      </c>
      <c r="AJ1150" s="19"/>
      <c r="AK1150" s="19"/>
      <c r="AL1150" s="19"/>
      <c r="AM1150" s="19"/>
      <c r="AN1150" s="19"/>
      <c r="AO1150" s="19">
        <v>2.15</v>
      </c>
      <c r="AP1150" s="19" t="s">
        <v>1519</v>
      </c>
      <c r="AQ1150" s="19" t="s">
        <v>1502</v>
      </c>
      <c r="AR1150" s="19" t="s">
        <v>1540</v>
      </c>
      <c r="AS1150" s="19" t="s">
        <v>1562</v>
      </c>
      <c r="AT1150" s="19" t="s">
        <v>1563</v>
      </c>
      <c r="AU1150" s="19" t="s">
        <v>1564</v>
      </c>
      <c r="AV1150" s="19" t="s">
        <v>1565</v>
      </c>
      <c r="AW1150" s="19">
        <v>2008</v>
      </c>
      <c r="AX1150" s="19">
        <v>3</v>
      </c>
      <c r="AY1150" s="19" t="s">
        <v>1566</v>
      </c>
      <c r="AZ1150" s="19" t="s">
        <v>1567</v>
      </c>
      <c r="BA1150" s="19">
        <v>2009</v>
      </c>
      <c r="BB1150" t="str">
        <f>VLOOKUP(AC1150,CTCwiretagcode!A$2:C$708,3,FALSE)</f>
        <v>SAM</v>
      </c>
      <c r="BC1150" t="str">
        <f t="shared" si="35"/>
        <v>Tr</v>
      </c>
      <c r="BD1150">
        <f t="shared" si="36"/>
        <v>3</v>
      </c>
    </row>
    <row r="1151" spans="1:56" x14ac:dyDescent="0.25">
      <c r="A1151" s="19" t="s">
        <v>1501</v>
      </c>
      <c r="B1151" s="19">
        <v>4.0999999999999996</v>
      </c>
      <c r="C1151" s="19">
        <v>20150424</v>
      </c>
      <c r="D1151" s="19" t="s">
        <v>41</v>
      </c>
      <c r="E1151" s="19" t="s">
        <v>41</v>
      </c>
      <c r="F1151" s="19">
        <v>2334495</v>
      </c>
      <c r="G1151" s="19">
        <v>1</v>
      </c>
      <c r="H1151" s="19">
        <v>2012</v>
      </c>
      <c r="I1151" s="19">
        <v>20120821</v>
      </c>
      <c r="J1151" s="19" t="s">
        <v>1501</v>
      </c>
      <c r="K1151" s="19">
        <v>6</v>
      </c>
      <c r="L1151" s="19">
        <v>35</v>
      </c>
      <c r="M1151" s="19">
        <v>23</v>
      </c>
      <c r="N1151" s="19">
        <v>29</v>
      </c>
      <c r="O1151" s="19" t="s">
        <v>1502</v>
      </c>
      <c r="P1151" s="19">
        <v>4</v>
      </c>
      <c r="Q1151" s="19" t="s">
        <v>1518</v>
      </c>
      <c r="R1151" s="19"/>
      <c r="S1151" s="19">
        <v>5000</v>
      </c>
      <c r="T1151" s="19" t="s">
        <v>110</v>
      </c>
      <c r="U1151" s="19"/>
      <c r="V1151" s="19"/>
      <c r="W1151" s="19"/>
      <c r="X1151" s="19">
        <v>810</v>
      </c>
      <c r="Y1151" s="19">
        <v>0</v>
      </c>
      <c r="Z1151" s="19">
        <v>1</v>
      </c>
      <c r="AA1151" s="19" t="s">
        <v>48</v>
      </c>
      <c r="AB1151" s="19">
        <v>1</v>
      </c>
      <c r="AC1151" s="19">
        <v>634841</v>
      </c>
      <c r="AD1151" s="19">
        <v>12</v>
      </c>
      <c r="AE1151" s="19"/>
      <c r="AF1151" s="19"/>
      <c r="AG1151" s="19"/>
      <c r="AH1151" s="19">
        <v>121459</v>
      </c>
      <c r="AI1151" s="19">
        <v>1</v>
      </c>
      <c r="AJ1151" s="19"/>
      <c r="AK1151" s="19"/>
      <c r="AL1151" s="19"/>
      <c r="AM1151" s="19"/>
      <c r="AN1151" s="19"/>
      <c r="AO1151" s="19">
        <v>2.15</v>
      </c>
      <c r="AP1151" s="19" t="s">
        <v>1519</v>
      </c>
      <c r="AQ1151" s="19" t="s">
        <v>1502</v>
      </c>
      <c r="AR1151" s="19" t="s">
        <v>1540</v>
      </c>
      <c r="AS1151" s="19" t="s">
        <v>1562</v>
      </c>
      <c r="AT1151" s="19" t="s">
        <v>1563</v>
      </c>
      <c r="AU1151" s="19" t="s">
        <v>1564</v>
      </c>
      <c r="AV1151" s="19" t="s">
        <v>1565</v>
      </c>
      <c r="AW1151" s="19">
        <v>2008</v>
      </c>
      <c r="AX1151" s="19">
        <v>3</v>
      </c>
      <c r="AY1151" s="19" t="s">
        <v>1566</v>
      </c>
      <c r="AZ1151" s="19" t="s">
        <v>1567</v>
      </c>
      <c r="BA1151" s="19">
        <v>2009</v>
      </c>
      <c r="BB1151" t="str">
        <f>VLOOKUP(AC1151,CTCwiretagcode!A$2:C$708,3,FALSE)</f>
        <v>SAM</v>
      </c>
      <c r="BC1151" t="str">
        <f t="shared" si="35"/>
        <v>Tr</v>
      </c>
      <c r="BD1151">
        <f t="shared" si="36"/>
        <v>3</v>
      </c>
    </row>
    <row r="1152" spans="1:56" x14ac:dyDescent="0.25">
      <c r="A1152" s="19" t="s">
        <v>1501</v>
      </c>
      <c r="B1152" s="19">
        <v>4.0999999999999996</v>
      </c>
      <c r="C1152" s="19">
        <v>20140306</v>
      </c>
      <c r="D1152" s="19" t="s">
        <v>41</v>
      </c>
      <c r="E1152" s="19" t="s">
        <v>41</v>
      </c>
      <c r="F1152" s="19">
        <v>2165747</v>
      </c>
      <c r="G1152" s="19">
        <v>1</v>
      </c>
      <c r="H1152" s="19">
        <v>2010</v>
      </c>
      <c r="I1152" s="19">
        <v>20100922</v>
      </c>
      <c r="J1152" s="19" t="s">
        <v>1501</v>
      </c>
      <c r="K1152" s="19">
        <v>6</v>
      </c>
      <c r="L1152" s="19">
        <v>39</v>
      </c>
      <c r="M1152" s="19">
        <v>23</v>
      </c>
      <c r="N1152" s="19">
        <v>19</v>
      </c>
      <c r="O1152" s="19" t="s">
        <v>1502</v>
      </c>
      <c r="P1152" s="19">
        <v>5</v>
      </c>
      <c r="Q1152" s="19" t="s">
        <v>1503</v>
      </c>
      <c r="R1152" s="19"/>
      <c r="S1152" s="19">
        <v>0</v>
      </c>
      <c r="T1152" s="19" t="s">
        <v>45</v>
      </c>
      <c r="U1152" s="19"/>
      <c r="V1152" s="19"/>
      <c r="W1152" s="19"/>
      <c r="X1152" s="19">
        <v>550</v>
      </c>
      <c r="Y1152" s="19">
        <v>0</v>
      </c>
      <c r="Z1152" s="19">
        <v>1</v>
      </c>
      <c r="AA1152" s="19" t="s">
        <v>48</v>
      </c>
      <c r="AB1152" s="19">
        <v>1</v>
      </c>
      <c r="AC1152" s="19">
        <v>635081</v>
      </c>
      <c r="AD1152" s="19">
        <v>12</v>
      </c>
      <c r="AE1152" s="19"/>
      <c r="AF1152" s="19"/>
      <c r="AG1152" s="19"/>
      <c r="AH1152" s="19">
        <v>112780</v>
      </c>
      <c r="AI1152" s="19">
        <v>1</v>
      </c>
      <c r="AJ1152" s="19"/>
      <c r="AK1152" s="19"/>
      <c r="AL1152" s="19"/>
      <c r="AM1152" s="19"/>
      <c r="AN1152" s="19"/>
      <c r="AO1152" s="19">
        <v>3.2</v>
      </c>
      <c r="AP1152" s="19" t="s">
        <v>1504</v>
      </c>
      <c r="AQ1152" s="19" t="s">
        <v>1502</v>
      </c>
      <c r="AR1152" s="19" t="s">
        <v>1540</v>
      </c>
      <c r="AS1152" s="19" t="s">
        <v>1562</v>
      </c>
      <c r="AT1152" s="19" t="s">
        <v>1579</v>
      </c>
      <c r="AU1152" s="19" t="s">
        <v>1580</v>
      </c>
      <c r="AV1152" s="19" t="s">
        <v>1565</v>
      </c>
      <c r="AW1152" s="19">
        <v>2008</v>
      </c>
      <c r="AX1152" s="19">
        <v>3</v>
      </c>
      <c r="AY1152" s="19" t="s">
        <v>1581</v>
      </c>
      <c r="AZ1152" s="19" t="s">
        <v>1567</v>
      </c>
      <c r="BA1152" s="19">
        <v>2009</v>
      </c>
      <c r="BB1152" t="str">
        <f>VLOOKUP(AC1152,CTCwiretagcode!A$2:C$708,3,FALSE)</f>
        <v>GLH</v>
      </c>
      <c r="BC1152" t="str">
        <f t="shared" si="35"/>
        <v>NT</v>
      </c>
      <c r="BD1152">
        <f t="shared" si="36"/>
        <v>3</v>
      </c>
    </row>
    <row r="1153" spans="1:56" x14ac:dyDescent="0.25">
      <c r="A1153" s="19" t="s">
        <v>1501</v>
      </c>
      <c r="B1153" s="19">
        <v>4.0999999999999996</v>
      </c>
      <c r="C1153" s="19">
        <v>20140306</v>
      </c>
      <c r="D1153" s="19" t="s">
        <v>41</v>
      </c>
      <c r="E1153" s="19" t="s">
        <v>41</v>
      </c>
      <c r="F1153" s="19">
        <v>2165361</v>
      </c>
      <c r="G1153" s="19">
        <v>1</v>
      </c>
      <c r="H1153" s="19">
        <v>2010</v>
      </c>
      <c r="I1153" s="19">
        <v>20100914</v>
      </c>
      <c r="J1153" s="19" t="s">
        <v>1501</v>
      </c>
      <c r="K1153" s="19">
        <v>6</v>
      </c>
      <c r="L1153" s="19">
        <v>38</v>
      </c>
      <c r="M1153" s="19">
        <v>23</v>
      </c>
      <c r="N1153" s="19">
        <v>19</v>
      </c>
      <c r="O1153" s="19" t="s">
        <v>1502</v>
      </c>
      <c r="P1153" s="19">
        <v>5</v>
      </c>
      <c r="Q1153" s="19" t="s">
        <v>1503</v>
      </c>
      <c r="R1153" s="19"/>
      <c r="S1153" s="19">
        <v>5000</v>
      </c>
      <c r="T1153" s="19" t="s">
        <v>45</v>
      </c>
      <c r="U1153" s="19"/>
      <c r="V1153" s="19"/>
      <c r="W1153" s="19"/>
      <c r="X1153" s="19">
        <v>530</v>
      </c>
      <c r="Y1153" s="19">
        <v>0</v>
      </c>
      <c r="Z1153" s="19">
        <v>1</v>
      </c>
      <c r="AA1153" s="19" t="s">
        <v>48</v>
      </c>
      <c r="AB1153" s="19">
        <v>1</v>
      </c>
      <c r="AC1153" s="19">
        <v>635081</v>
      </c>
      <c r="AD1153" s="19">
        <v>12</v>
      </c>
      <c r="AE1153" s="19"/>
      <c r="AF1153" s="19"/>
      <c r="AG1153" s="19"/>
      <c r="AH1153" s="19">
        <v>112779</v>
      </c>
      <c r="AI1153" s="19">
        <v>1</v>
      </c>
      <c r="AJ1153" s="19"/>
      <c r="AK1153" s="19"/>
      <c r="AL1153" s="19"/>
      <c r="AM1153" s="19"/>
      <c r="AN1153" s="19"/>
      <c r="AO1153" s="19">
        <v>2.95</v>
      </c>
      <c r="AP1153" s="19" t="s">
        <v>1504</v>
      </c>
      <c r="AQ1153" s="19" t="s">
        <v>1502</v>
      </c>
      <c r="AR1153" s="19" t="s">
        <v>1540</v>
      </c>
      <c r="AS1153" s="19" t="s">
        <v>1562</v>
      </c>
      <c r="AT1153" s="19" t="s">
        <v>1579</v>
      </c>
      <c r="AU1153" s="19" t="s">
        <v>1580</v>
      </c>
      <c r="AV1153" s="19" t="s">
        <v>1565</v>
      </c>
      <c r="AW1153" s="19">
        <v>2008</v>
      </c>
      <c r="AX1153" s="19">
        <v>3</v>
      </c>
      <c r="AY1153" s="19" t="s">
        <v>1581</v>
      </c>
      <c r="AZ1153" s="19" t="s">
        <v>1567</v>
      </c>
      <c r="BA1153" s="19">
        <v>2009</v>
      </c>
      <c r="BB1153" t="str">
        <f>VLOOKUP(AC1153,CTCwiretagcode!A$2:C$708,3,FALSE)</f>
        <v>GLH</v>
      </c>
      <c r="BC1153" t="str">
        <f t="shared" si="35"/>
        <v>NT</v>
      </c>
      <c r="BD1153">
        <f t="shared" si="36"/>
        <v>3</v>
      </c>
    </row>
    <row r="1154" spans="1:56" x14ac:dyDescent="0.25">
      <c r="A1154" s="19" t="s">
        <v>1501</v>
      </c>
      <c r="B1154" s="19">
        <v>4.0999999999999996</v>
      </c>
      <c r="C1154" s="19">
        <v>20140306</v>
      </c>
      <c r="D1154" s="19" t="s">
        <v>41</v>
      </c>
      <c r="E1154" s="19" t="s">
        <v>41</v>
      </c>
      <c r="F1154" s="19">
        <v>2165687</v>
      </c>
      <c r="G1154" s="19">
        <v>1</v>
      </c>
      <c r="H1154" s="19">
        <v>2010</v>
      </c>
      <c r="I1154" s="19">
        <v>20100909</v>
      </c>
      <c r="J1154" s="19" t="s">
        <v>1501</v>
      </c>
      <c r="K1154" s="19">
        <v>6</v>
      </c>
      <c r="L1154" s="19">
        <v>37</v>
      </c>
      <c r="M1154" s="19">
        <v>23</v>
      </c>
      <c r="N1154" s="19">
        <v>19</v>
      </c>
      <c r="O1154" s="19" t="s">
        <v>1502</v>
      </c>
      <c r="P1154" s="19">
        <v>5</v>
      </c>
      <c r="Q1154" s="19" t="s">
        <v>1503</v>
      </c>
      <c r="R1154" s="19"/>
      <c r="S1154" s="19">
        <v>5000</v>
      </c>
      <c r="T1154" s="19" t="s">
        <v>45</v>
      </c>
      <c r="U1154" s="19"/>
      <c r="V1154" s="19"/>
      <c r="W1154" s="19"/>
      <c r="X1154" s="19">
        <v>530</v>
      </c>
      <c r="Y1154" s="19">
        <v>0</v>
      </c>
      <c r="Z1154" s="19">
        <v>1</v>
      </c>
      <c r="AA1154" s="19" t="s">
        <v>48</v>
      </c>
      <c r="AB1154" s="19">
        <v>1</v>
      </c>
      <c r="AC1154" s="19">
        <v>635081</v>
      </c>
      <c r="AD1154" s="19">
        <v>12</v>
      </c>
      <c r="AE1154" s="19"/>
      <c r="AF1154" s="19"/>
      <c r="AG1154" s="19"/>
      <c r="AH1154" s="19">
        <v>112778</v>
      </c>
      <c r="AI1154" s="19">
        <v>1</v>
      </c>
      <c r="AJ1154" s="19"/>
      <c r="AK1154" s="19"/>
      <c r="AL1154" s="19"/>
      <c r="AM1154" s="19"/>
      <c r="AN1154" s="19"/>
      <c r="AO1154" s="19">
        <v>6.04</v>
      </c>
      <c r="AP1154" s="19" t="s">
        <v>1504</v>
      </c>
      <c r="AQ1154" s="19" t="s">
        <v>1502</v>
      </c>
      <c r="AR1154" s="19" t="s">
        <v>1540</v>
      </c>
      <c r="AS1154" s="19" t="s">
        <v>1562</v>
      </c>
      <c r="AT1154" s="19" t="s">
        <v>1579</v>
      </c>
      <c r="AU1154" s="19" t="s">
        <v>1580</v>
      </c>
      <c r="AV1154" s="19" t="s">
        <v>1565</v>
      </c>
      <c r="AW1154" s="19">
        <v>2008</v>
      </c>
      <c r="AX1154" s="19">
        <v>3</v>
      </c>
      <c r="AY1154" s="19" t="s">
        <v>1581</v>
      </c>
      <c r="AZ1154" s="19" t="s">
        <v>1567</v>
      </c>
      <c r="BA1154" s="19">
        <v>2009</v>
      </c>
      <c r="BB1154" t="str">
        <f>VLOOKUP(AC1154,CTCwiretagcode!A$2:C$708,3,FALSE)</f>
        <v>GLH</v>
      </c>
      <c r="BC1154" t="str">
        <f t="shared" si="35"/>
        <v>NT</v>
      </c>
      <c r="BD1154">
        <f t="shared" si="36"/>
        <v>3</v>
      </c>
    </row>
    <row r="1155" spans="1:56" x14ac:dyDescent="0.25">
      <c r="A1155" s="19" t="s">
        <v>1501</v>
      </c>
      <c r="B1155" s="19">
        <v>4.0999999999999996</v>
      </c>
      <c r="C1155" s="19">
        <v>20140306</v>
      </c>
      <c r="D1155" s="19" t="s">
        <v>41</v>
      </c>
      <c r="E1155" s="19" t="s">
        <v>41</v>
      </c>
      <c r="F1155" s="19">
        <v>2165907</v>
      </c>
      <c r="G1155" s="19">
        <v>1</v>
      </c>
      <c r="H1155" s="19">
        <v>2010</v>
      </c>
      <c r="I1155" s="19">
        <v>20100920</v>
      </c>
      <c r="J1155" s="19" t="s">
        <v>1501</v>
      </c>
      <c r="K1155" s="19">
        <v>6</v>
      </c>
      <c r="L1155" s="19">
        <v>39</v>
      </c>
      <c r="M1155" s="19">
        <v>23</v>
      </c>
      <c r="N1155" s="19">
        <v>14</v>
      </c>
      <c r="O1155" s="19" t="s">
        <v>1502</v>
      </c>
      <c r="P1155" s="19">
        <v>5</v>
      </c>
      <c r="Q1155" s="19" t="s">
        <v>1503</v>
      </c>
      <c r="R1155" s="19"/>
      <c r="S1155" s="19">
        <v>5000</v>
      </c>
      <c r="T1155" s="19" t="s">
        <v>45</v>
      </c>
      <c r="U1155" s="19"/>
      <c r="V1155" s="19"/>
      <c r="W1155" s="19"/>
      <c r="X1155" s="19">
        <v>510</v>
      </c>
      <c r="Y1155" s="19">
        <v>0</v>
      </c>
      <c r="Z1155" s="19">
        <v>1</v>
      </c>
      <c r="AA1155" s="19" t="s">
        <v>48</v>
      </c>
      <c r="AB1155" s="19">
        <v>1</v>
      </c>
      <c r="AC1155" s="19">
        <v>635081</v>
      </c>
      <c r="AD1155" s="19">
        <v>12</v>
      </c>
      <c r="AE1155" s="19"/>
      <c r="AF1155" s="19"/>
      <c r="AG1155" s="19"/>
      <c r="AH1155" s="19">
        <v>112780</v>
      </c>
      <c r="AI1155" s="19">
        <v>1</v>
      </c>
      <c r="AJ1155" s="19"/>
      <c r="AK1155" s="19"/>
      <c r="AL1155" s="19"/>
      <c r="AM1155" s="19"/>
      <c r="AN1155" s="19"/>
      <c r="AO1155" s="19">
        <v>3.2</v>
      </c>
      <c r="AP1155" s="19" t="s">
        <v>1504</v>
      </c>
      <c r="AQ1155" s="19" t="s">
        <v>1502</v>
      </c>
      <c r="AR1155" s="19" t="s">
        <v>1540</v>
      </c>
      <c r="AS1155" s="19" t="s">
        <v>1562</v>
      </c>
      <c r="AT1155" s="19" t="s">
        <v>1579</v>
      </c>
      <c r="AU1155" s="19" t="s">
        <v>1580</v>
      </c>
      <c r="AV1155" s="19" t="s">
        <v>1565</v>
      </c>
      <c r="AW1155" s="19">
        <v>2008</v>
      </c>
      <c r="AX1155" s="19">
        <v>3</v>
      </c>
      <c r="AY1155" s="19" t="s">
        <v>1581</v>
      </c>
      <c r="AZ1155" s="19" t="s">
        <v>1567</v>
      </c>
      <c r="BA1155" s="19">
        <v>2009</v>
      </c>
      <c r="BB1155" t="str">
        <f>VLOOKUP(AC1155,CTCwiretagcode!A$2:C$708,3,FALSE)</f>
        <v>GLH</v>
      </c>
      <c r="BC1155" t="str">
        <f t="shared" ref="BC1155:BC1218" si="37">VLOOKUP(N1155,BF$2:BG$7,2,FALSE)</f>
        <v>NT</v>
      </c>
      <c r="BD1155">
        <f t="shared" ref="BD1155:BD1218" si="38">IF(MID(I1155,5,2)*1&gt;=10,4,3)</f>
        <v>3</v>
      </c>
    </row>
    <row r="1156" spans="1:56" x14ac:dyDescent="0.25">
      <c r="A1156" s="19" t="s">
        <v>1501</v>
      </c>
      <c r="B1156" s="19">
        <v>4.0999999999999996</v>
      </c>
      <c r="C1156" s="19">
        <v>20140313</v>
      </c>
      <c r="D1156" s="19" t="s">
        <v>41</v>
      </c>
      <c r="E1156" s="19" t="s">
        <v>41</v>
      </c>
      <c r="F1156" s="19">
        <v>2252926</v>
      </c>
      <c r="G1156" s="19">
        <v>1</v>
      </c>
      <c r="H1156" s="19">
        <v>2011</v>
      </c>
      <c r="I1156" s="19">
        <v>20110822</v>
      </c>
      <c r="J1156" s="19" t="s">
        <v>1501</v>
      </c>
      <c r="K1156" s="19">
        <v>6</v>
      </c>
      <c r="L1156" s="19">
        <v>35</v>
      </c>
      <c r="M1156" s="19">
        <v>23</v>
      </c>
      <c r="N1156" s="19">
        <v>49</v>
      </c>
      <c r="O1156" s="19" t="s">
        <v>1502</v>
      </c>
      <c r="P1156" s="19">
        <v>4</v>
      </c>
      <c r="Q1156" s="19" t="s">
        <v>1518</v>
      </c>
      <c r="R1156" s="19"/>
      <c r="S1156" s="19">
        <v>0</v>
      </c>
      <c r="T1156" s="19" t="s">
        <v>45</v>
      </c>
      <c r="U1156" s="19"/>
      <c r="V1156" s="19"/>
      <c r="W1156" s="19"/>
      <c r="X1156" s="19">
        <v>660</v>
      </c>
      <c r="Y1156" s="19">
        <v>0</v>
      </c>
      <c r="Z1156" s="19">
        <v>1</v>
      </c>
      <c r="AA1156" s="19" t="s">
        <v>48</v>
      </c>
      <c r="AB1156" s="19">
        <v>1</v>
      </c>
      <c r="AC1156" s="19">
        <v>635081</v>
      </c>
      <c r="AD1156" s="19">
        <v>12</v>
      </c>
      <c r="AE1156" s="19"/>
      <c r="AF1156" s="19"/>
      <c r="AG1156" s="19"/>
      <c r="AH1156" s="19">
        <v>117396</v>
      </c>
      <c r="AI1156" s="19">
        <v>1</v>
      </c>
      <c r="AJ1156" s="19"/>
      <c r="AK1156" s="19"/>
      <c r="AL1156" s="19"/>
      <c r="AM1156" s="19"/>
      <c r="AN1156" s="19"/>
      <c r="AO1156" s="19">
        <v>2.38</v>
      </c>
      <c r="AP1156" s="19" t="s">
        <v>1519</v>
      </c>
      <c r="AQ1156" s="19" t="s">
        <v>1502</v>
      </c>
      <c r="AR1156" s="19" t="s">
        <v>1540</v>
      </c>
      <c r="AS1156" s="19" t="s">
        <v>1562</v>
      </c>
      <c r="AT1156" s="19" t="s">
        <v>1579</v>
      </c>
      <c r="AU1156" s="19" t="s">
        <v>1580</v>
      </c>
      <c r="AV1156" s="19" t="s">
        <v>1565</v>
      </c>
      <c r="AW1156" s="19">
        <v>2008</v>
      </c>
      <c r="AX1156" s="19">
        <v>3</v>
      </c>
      <c r="AY1156" s="19" t="s">
        <v>1581</v>
      </c>
      <c r="AZ1156" s="19" t="s">
        <v>1567</v>
      </c>
      <c r="BA1156" s="19">
        <v>2009</v>
      </c>
      <c r="BB1156" t="str">
        <f>VLOOKUP(AC1156,CTCwiretagcode!A$2:C$708,3,FALSE)</f>
        <v>GLH</v>
      </c>
      <c r="BC1156" t="str">
        <f t="shared" si="37"/>
        <v>mix</v>
      </c>
      <c r="BD1156">
        <f t="shared" si="38"/>
        <v>3</v>
      </c>
    </row>
    <row r="1157" spans="1:56" x14ac:dyDescent="0.25">
      <c r="A1157" s="19" t="s">
        <v>1501</v>
      </c>
      <c r="B1157" s="19">
        <v>4.0999999999999996</v>
      </c>
      <c r="C1157" s="19">
        <v>20140313</v>
      </c>
      <c r="D1157" s="19" t="s">
        <v>41</v>
      </c>
      <c r="E1157" s="19" t="s">
        <v>41</v>
      </c>
      <c r="F1157" s="19">
        <v>2252934</v>
      </c>
      <c r="G1157" s="19">
        <v>1</v>
      </c>
      <c r="H1157" s="19">
        <v>2011</v>
      </c>
      <c r="I1157" s="19">
        <v>20110822</v>
      </c>
      <c r="J1157" s="19" t="s">
        <v>1501</v>
      </c>
      <c r="K1157" s="19">
        <v>6</v>
      </c>
      <c r="L1157" s="19">
        <v>35</v>
      </c>
      <c r="M1157" s="19">
        <v>23</v>
      </c>
      <c r="N1157" s="19">
        <v>49</v>
      </c>
      <c r="O1157" s="19" t="s">
        <v>1502</v>
      </c>
      <c r="P1157" s="19">
        <v>4</v>
      </c>
      <c r="Q1157" s="19" t="s">
        <v>1518</v>
      </c>
      <c r="R1157" s="19"/>
      <c r="S1157" s="19">
        <v>0</v>
      </c>
      <c r="T1157" s="19" t="s">
        <v>45</v>
      </c>
      <c r="U1157" s="19"/>
      <c r="V1157" s="19"/>
      <c r="W1157" s="19"/>
      <c r="X1157" s="19">
        <v>800</v>
      </c>
      <c r="Y1157" s="19">
        <v>0</v>
      </c>
      <c r="Z1157" s="19">
        <v>1</v>
      </c>
      <c r="AA1157" s="19" t="s">
        <v>48</v>
      </c>
      <c r="AB1157" s="19">
        <v>1</v>
      </c>
      <c r="AC1157" s="19">
        <v>635081</v>
      </c>
      <c r="AD1157" s="19">
        <v>12</v>
      </c>
      <c r="AE1157" s="19"/>
      <c r="AF1157" s="19"/>
      <c r="AG1157" s="19"/>
      <c r="AH1157" s="19">
        <v>117396</v>
      </c>
      <c r="AI1157" s="19">
        <v>1</v>
      </c>
      <c r="AJ1157" s="19"/>
      <c r="AK1157" s="19"/>
      <c r="AL1157" s="19"/>
      <c r="AM1157" s="19"/>
      <c r="AN1157" s="19"/>
      <c r="AO1157" s="19">
        <v>2.38</v>
      </c>
      <c r="AP1157" s="19" t="s">
        <v>1519</v>
      </c>
      <c r="AQ1157" s="19" t="s">
        <v>1502</v>
      </c>
      <c r="AR1157" s="19" t="s">
        <v>1540</v>
      </c>
      <c r="AS1157" s="19" t="s">
        <v>1562</v>
      </c>
      <c r="AT1157" s="19" t="s">
        <v>1579</v>
      </c>
      <c r="AU1157" s="19" t="s">
        <v>1580</v>
      </c>
      <c r="AV1157" s="19" t="s">
        <v>1565</v>
      </c>
      <c r="AW1157" s="19">
        <v>2008</v>
      </c>
      <c r="AX1157" s="19">
        <v>3</v>
      </c>
      <c r="AY1157" s="19" t="s">
        <v>1581</v>
      </c>
      <c r="AZ1157" s="19" t="s">
        <v>1567</v>
      </c>
      <c r="BA1157" s="19">
        <v>2009</v>
      </c>
      <c r="BB1157" t="str">
        <f>VLOOKUP(AC1157,CTCwiretagcode!A$2:C$708,3,FALSE)</f>
        <v>GLH</v>
      </c>
      <c r="BC1157" t="str">
        <f t="shared" si="37"/>
        <v>mix</v>
      </c>
      <c r="BD1157">
        <f t="shared" si="38"/>
        <v>3</v>
      </c>
    </row>
    <row r="1158" spans="1:56" x14ac:dyDescent="0.25">
      <c r="A1158" s="19" t="s">
        <v>1501</v>
      </c>
      <c r="B1158" s="19">
        <v>4.0999999999999996</v>
      </c>
      <c r="C1158" s="19">
        <v>20140313</v>
      </c>
      <c r="D1158" s="19" t="s">
        <v>41</v>
      </c>
      <c r="E1158" s="19" t="s">
        <v>41</v>
      </c>
      <c r="F1158" s="19">
        <v>2252936</v>
      </c>
      <c r="G1158" s="19">
        <v>1</v>
      </c>
      <c r="H1158" s="19">
        <v>2011</v>
      </c>
      <c r="I1158" s="19">
        <v>20110822</v>
      </c>
      <c r="J1158" s="19" t="s">
        <v>1501</v>
      </c>
      <c r="K1158" s="19">
        <v>6</v>
      </c>
      <c r="L1158" s="19">
        <v>35</v>
      </c>
      <c r="M1158" s="19">
        <v>23</v>
      </c>
      <c r="N1158" s="19">
        <v>49</v>
      </c>
      <c r="O1158" s="19" t="s">
        <v>1502</v>
      </c>
      <c r="P1158" s="19">
        <v>4</v>
      </c>
      <c r="Q1158" s="19" t="s">
        <v>1518</v>
      </c>
      <c r="R1158" s="19"/>
      <c r="S1158" s="19">
        <v>5000</v>
      </c>
      <c r="T1158" s="19" t="s">
        <v>45</v>
      </c>
      <c r="U1158" s="19"/>
      <c r="V1158" s="19"/>
      <c r="W1158" s="19"/>
      <c r="X1158" s="19">
        <v>600</v>
      </c>
      <c r="Y1158" s="19">
        <v>0</v>
      </c>
      <c r="Z1158" s="19">
        <v>1</v>
      </c>
      <c r="AA1158" s="19" t="s">
        <v>48</v>
      </c>
      <c r="AB1158" s="19">
        <v>1</v>
      </c>
      <c r="AC1158" s="19">
        <v>635081</v>
      </c>
      <c r="AD1158" s="19">
        <v>12</v>
      </c>
      <c r="AE1158" s="19"/>
      <c r="AF1158" s="19"/>
      <c r="AG1158" s="19"/>
      <c r="AH1158" s="19">
        <v>117396</v>
      </c>
      <c r="AI1158" s="19">
        <v>1</v>
      </c>
      <c r="AJ1158" s="19"/>
      <c r="AK1158" s="19"/>
      <c r="AL1158" s="19"/>
      <c r="AM1158" s="19"/>
      <c r="AN1158" s="19"/>
      <c r="AO1158" s="19">
        <v>2.38</v>
      </c>
      <c r="AP1158" s="19" t="s">
        <v>1519</v>
      </c>
      <c r="AQ1158" s="19" t="s">
        <v>1502</v>
      </c>
      <c r="AR1158" s="19" t="s">
        <v>1540</v>
      </c>
      <c r="AS1158" s="19" t="s">
        <v>1562</v>
      </c>
      <c r="AT1158" s="19" t="s">
        <v>1579</v>
      </c>
      <c r="AU1158" s="19" t="s">
        <v>1580</v>
      </c>
      <c r="AV1158" s="19" t="s">
        <v>1565</v>
      </c>
      <c r="AW1158" s="19">
        <v>2008</v>
      </c>
      <c r="AX1158" s="19">
        <v>3</v>
      </c>
      <c r="AY1158" s="19" t="s">
        <v>1581</v>
      </c>
      <c r="AZ1158" s="19" t="s">
        <v>1567</v>
      </c>
      <c r="BA1158" s="19">
        <v>2009</v>
      </c>
      <c r="BB1158" t="str">
        <f>VLOOKUP(AC1158,CTCwiretagcode!A$2:C$708,3,FALSE)</f>
        <v>GLH</v>
      </c>
      <c r="BC1158" t="str">
        <f t="shared" si="37"/>
        <v>mix</v>
      </c>
      <c r="BD1158">
        <f t="shared" si="38"/>
        <v>3</v>
      </c>
    </row>
    <row r="1159" spans="1:56" x14ac:dyDescent="0.25">
      <c r="A1159" s="19" t="s">
        <v>1501</v>
      </c>
      <c r="B1159" s="19">
        <v>4.0999999999999996</v>
      </c>
      <c r="C1159" s="19">
        <v>20140313</v>
      </c>
      <c r="D1159" s="19" t="s">
        <v>41</v>
      </c>
      <c r="E1159" s="19" t="s">
        <v>41</v>
      </c>
      <c r="F1159" s="19">
        <v>2232974</v>
      </c>
      <c r="G1159" s="19">
        <v>1</v>
      </c>
      <c r="H1159" s="19">
        <v>2011</v>
      </c>
      <c r="I1159" s="19">
        <v>20110825</v>
      </c>
      <c r="J1159" s="19" t="s">
        <v>1501</v>
      </c>
      <c r="K1159" s="19">
        <v>6</v>
      </c>
      <c r="L1159" s="19">
        <v>35</v>
      </c>
      <c r="M1159" s="19">
        <v>23</v>
      </c>
      <c r="N1159" s="19">
        <v>14</v>
      </c>
      <c r="O1159" s="19" t="s">
        <v>1502</v>
      </c>
      <c r="P1159" s="19">
        <v>4</v>
      </c>
      <c r="Q1159" s="19" t="s">
        <v>1518</v>
      </c>
      <c r="R1159" s="19"/>
      <c r="S1159" s="19">
        <v>5000</v>
      </c>
      <c r="T1159" s="19" t="s">
        <v>45</v>
      </c>
      <c r="U1159" s="19"/>
      <c r="V1159" s="19"/>
      <c r="W1159" s="19"/>
      <c r="X1159" s="19">
        <v>800</v>
      </c>
      <c r="Y1159" s="19">
        <v>0</v>
      </c>
      <c r="Z1159" s="19">
        <v>1</v>
      </c>
      <c r="AA1159" s="19" t="s">
        <v>48</v>
      </c>
      <c r="AB1159" s="19">
        <v>1</v>
      </c>
      <c r="AC1159" s="19">
        <v>635081</v>
      </c>
      <c r="AD1159" s="19">
        <v>12</v>
      </c>
      <c r="AE1159" s="19"/>
      <c r="AF1159" s="19"/>
      <c r="AG1159" s="19"/>
      <c r="AH1159" s="19">
        <v>117396</v>
      </c>
      <c r="AI1159" s="19">
        <v>1</v>
      </c>
      <c r="AJ1159" s="19"/>
      <c r="AK1159" s="19"/>
      <c r="AL1159" s="19"/>
      <c r="AM1159" s="19"/>
      <c r="AN1159" s="19"/>
      <c r="AO1159" s="19">
        <v>2.38</v>
      </c>
      <c r="AP1159" s="19" t="s">
        <v>1519</v>
      </c>
      <c r="AQ1159" s="19" t="s">
        <v>1502</v>
      </c>
      <c r="AR1159" s="19" t="s">
        <v>1540</v>
      </c>
      <c r="AS1159" s="19" t="s">
        <v>1562</v>
      </c>
      <c r="AT1159" s="19" t="s">
        <v>1579</v>
      </c>
      <c r="AU1159" s="19" t="s">
        <v>1580</v>
      </c>
      <c r="AV1159" s="19" t="s">
        <v>1565</v>
      </c>
      <c r="AW1159" s="19">
        <v>2008</v>
      </c>
      <c r="AX1159" s="19">
        <v>3</v>
      </c>
      <c r="AY1159" s="19" t="s">
        <v>1581</v>
      </c>
      <c r="AZ1159" s="19" t="s">
        <v>1567</v>
      </c>
      <c r="BA1159" s="19">
        <v>2009</v>
      </c>
      <c r="BB1159" t="str">
        <f>VLOOKUP(AC1159,CTCwiretagcode!A$2:C$708,3,FALSE)</f>
        <v>GLH</v>
      </c>
      <c r="BC1159" t="str">
        <f t="shared" si="37"/>
        <v>NT</v>
      </c>
      <c r="BD1159">
        <f t="shared" si="38"/>
        <v>3</v>
      </c>
    </row>
    <row r="1160" spans="1:56" x14ac:dyDescent="0.25">
      <c r="A1160" s="19" t="s">
        <v>1501</v>
      </c>
      <c r="B1160" s="19">
        <v>4.0999999999999996</v>
      </c>
      <c r="C1160" s="19">
        <v>20140313</v>
      </c>
      <c r="D1160" s="19" t="s">
        <v>41</v>
      </c>
      <c r="E1160" s="19" t="s">
        <v>41</v>
      </c>
      <c r="F1160" s="19">
        <v>2233759</v>
      </c>
      <c r="G1160" s="19">
        <v>1</v>
      </c>
      <c r="H1160" s="19">
        <v>2011</v>
      </c>
      <c r="I1160" s="19">
        <v>20110826</v>
      </c>
      <c r="J1160" s="19" t="s">
        <v>1501</v>
      </c>
      <c r="K1160" s="19">
        <v>6</v>
      </c>
      <c r="L1160" s="19">
        <v>35</v>
      </c>
      <c r="M1160" s="19">
        <v>23</v>
      </c>
      <c r="N1160" s="19">
        <v>17</v>
      </c>
      <c r="O1160" s="19" t="s">
        <v>1502</v>
      </c>
      <c r="P1160" s="19">
        <v>4</v>
      </c>
      <c r="Q1160" s="19" t="s">
        <v>1518</v>
      </c>
      <c r="R1160" s="19"/>
      <c r="S1160" s="19">
        <v>0</v>
      </c>
      <c r="T1160" s="19" t="s">
        <v>45</v>
      </c>
      <c r="U1160" s="19"/>
      <c r="V1160" s="19"/>
      <c r="W1160" s="19"/>
      <c r="X1160" s="19">
        <v>660</v>
      </c>
      <c r="Y1160" s="19">
        <v>0</v>
      </c>
      <c r="Z1160" s="19">
        <v>1</v>
      </c>
      <c r="AA1160" s="19" t="s">
        <v>48</v>
      </c>
      <c r="AB1160" s="19">
        <v>1</v>
      </c>
      <c r="AC1160" s="19">
        <v>635081</v>
      </c>
      <c r="AD1160" s="19">
        <v>12</v>
      </c>
      <c r="AE1160" s="19"/>
      <c r="AF1160" s="19"/>
      <c r="AG1160" s="19"/>
      <c r="AH1160" s="19">
        <v>117396</v>
      </c>
      <c r="AI1160" s="19">
        <v>1</v>
      </c>
      <c r="AJ1160" s="19"/>
      <c r="AK1160" s="19"/>
      <c r="AL1160" s="19"/>
      <c r="AM1160" s="19"/>
      <c r="AN1160" s="19"/>
      <c r="AO1160" s="19">
        <v>2.38</v>
      </c>
      <c r="AP1160" s="19" t="s">
        <v>1519</v>
      </c>
      <c r="AQ1160" s="19" t="s">
        <v>1502</v>
      </c>
      <c r="AR1160" s="19" t="s">
        <v>1540</v>
      </c>
      <c r="AS1160" s="19" t="s">
        <v>1562</v>
      </c>
      <c r="AT1160" s="19" t="s">
        <v>1579</v>
      </c>
      <c r="AU1160" s="19" t="s">
        <v>1580</v>
      </c>
      <c r="AV1160" s="19" t="s">
        <v>1565</v>
      </c>
      <c r="AW1160" s="19">
        <v>2008</v>
      </c>
      <c r="AX1160" s="19">
        <v>3</v>
      </c>
      <c r="AY1160" s="19" t="s">
        <v>1581</v>
      </c>
      <c r="AZ1160" s="19" t="s">
        <v>1567</v>
      </c>
      <c r="BA1160" s="19">
        <v>2009</v>
      </c>
      <c r="BB1160" t="str">
        <f>VLOOKUP(AC1160,CTCwiretagcode!A$2:C$708,3,FALSE)</f>
        <v>GLH</v>
      </c>
      <c r="BC1160" t="str">
        <f t="shared" si="37"/>
        <v>Tr</v>
      </c>
      <c r="BD1160">
        <f t="shared" si="38"/>
        <v>3</v>
      </c>
    </row>
    <row r="1161" spans="1:56" x14ac:dyDescent="0.25">
      <c r="A1161" s="19" t="s">
        <v>1501</v>
      </c>
      <c r="B1161" s="19">
        <v>4.0999999999999996</v>
      </c>
      <c r="C1161" s="19">
        <v>20140313</v>
      </c>
      <c r="D1161" s="19" t="s">
        <v>41</v>
      </c>
      <c r="E1161" s="19" t="s">
        <v>41</v>
      </c>
      <c r="F1161" s="19">
        <v>2232580</v>
      </c>
      <c r="G1161" s="19">
        <v>1</v>
      </c>
      <c r="H1161" s="19">
        <v>2011</v>
      </c>
      <c r="I1161" s="19">
        <v>20110829</v>
      </c>
      <c r="J1161" s="19" t="s">
        <v>1501</v>
      </c>
      <c r="K1161" s="19">
        <v>6</v>
      </c>
      <c r="L1161" s="19">
        <v>36</v>
      </c>
      <c r="M1161" s="19">
        <v>23</v>
      </c>
      <c r="N1161" s="19">
        <v>14</v>
      </c>
      <c r="O1161" s="19" t="s">
        <v>1502</v>
      </c>
      <c r="P1161" s="19">
        <v>4</v>
      </c>
      <c r="Q1161" s="19" t="s">
        <v>1518</v>
      </c>
      <c r="R1161" s="19"/>
      <c r="S1161" s="19">
        <v>5000</v>
      </c>
      <c r="T1161" s="19" t="s">
        <v>110</v>
      </c>
      <c r="U1161" s="19"/>
      <c r="V1161" s="19"/>
      <c r="W1161" s="19"/>
      <c r="X1161" s="19">
        <v>720</v>
      </c>
      <c r="Y1161" s="19">
        <v>0</v>
      </c>
      <c r="Z1161" s="19">
        <v>1</v>
      </c>
      <c r="AA1161" s="19" t="s">
        <v>48</v>
      </c>
      <c r="AB1161" s="19">
        <v>1</v>
      </c>
      <c r="AC1161" s="19">
        <v>635081</v>
      </c>
      <c r="AD1161" s="19">
        <v>12</v>
      </c>
      <c r="AE1161" s="19"/>
      <c r="AF1161" s="19"/>
      <c r="AG1161" s="19"/>
      <c r="AH1161" s="19">
        <v>117397</v>
      </c>
      <c r="AI1161" s="19">
        <v>1</v>
      </c>
      <c r="AJ1161" s="19"/>
      <c r="AK1161" s="19"/>
      <c r="AL1161" s="19"/>
      <c r="AM1161" s="19"/>
      <c r="AN1161" s="19"/>
      <c r="AO1161" s="19">
        <v>2.8</v>
      </c>
      <c r="AP1161" s="19" t="s">
        <v>1519</v>
      </c>
      <c r="AQ1161" s="19" t="s">
        <v>1502</v>
      </c>
      <c r="AR1161" s="19" t="s">
        <v>1540</v>
      </c>
      <c r="AS1161" s="19" t="s">
        <v>1562</v>
      </c>
      <c r="AT1161" s="19" t="s">
        <v>1579</v>
      </c>
      <c r="AU1161" s="19" t="s">
        <v>1580</v>
      </c>
      <c r="AV1161" s="19" t="s">
        <v>1565</v>
      </c>
      <c r="AW1161" s="19">
        <v>2008</v>
      </c>
      <c r="AX1161" s="19">
        <v>3</v>
      </c>
      <c r="AY1161" s="19" t="s">
        <v>1581</v>
      </c>
      <c r="AZ1161" s="19" t="s">
        <v>1567</v>
      </c>
      <c r="BA1161" s="19">
        <v>2009</v>
      </c>
      <c r="BB1161" t="str">
        <f>VLOOKUP(AC1161,CTCwiretagcode!A$2:C$708,3,FALSE)</f>
        <v>GLH</v>
      </c>
      <c r="BC1161" t="str">
        <f t="shared" si="37"/>
        <v>NT</v>
      </c>
      <c r="BD1161">
        <f t="shared" si="38"/>
        <v>3</v>
      </c>
    </row>
    <row r="1162" spans="1:56" x14ac:dyDescent="0.25">
      <c r="A1162" s="19" t="s">
        <v>1501</v>
      </c>
      <c r="B1162" s="19">
        <v>4.0999999999999996</v>
      </c>
      <c r="C1162" s="19">
        <v>20140313</v>
      </c>
      <c r="D1162" s="19" t="s">
        <v>41</v>
      </c>
      <c r="E1162" s="19" t="s">
        <v>41</v>
      </c>
      <c r="F1162" s="19">
        <v>2232585</v>
      </c>
      <c r="G1162" s="19">
        <v>1</v>
      </c>
      <c r="H1162" s="19">
        <v>2011</v>
      </c>
      <c r="I1162" s="19">
        <v>20110829</v>
      </c>
      <c r="J1162" s="19" t="s">
        <v>1501</v>
      </c>
      <c r="K1162" s="19">
        <v>6</v>
      </c>
      <c r="L1162" s="19">
        <v>36</v>
      </c>
      <c r="M1162" s="19">
        <v>23</v>
      </c>
      <c r="N1162" s="19">
        <v>14</v>
      </c>
      <c r="O1162" s="19" t="s">
        <v>1502</v>
      </c>
      <c r="P1162" s="19">
        <v>4</v>
      </c>
      <c r="Q1162" s="19" t="s">
        <v>1518</v>
      </c>
      <c r="R1162" s="19"/>
      <c r="S1162" s="19">
        <v>5000</v>
      </c>
      <c r="T1162" s="19" t="s">
        <v>45</v>
      </c>
      <c r="U1162" s="19"/>
      <c r="V1162" s="19"/>
      <c r="W1162" s="19"/>
      <c r="X1162" s="19">
        <v>730</v>
      </c>
      <c r="Y1162" s="19">
        <v>0</v>
      </c>
      <c r="Z1162" s="19">
        <v>1</v>
      </c>
      <c r="AA1162" s="19" t="s">
        <v>48</v>
      </c>
      <c r="AB1162" s="19">
        <v>1</v>
      </c>
      <c r="AC1162" s="19">
        <v>635081</v>
      </c>
      <c r="AD1162" s="19">
        <v>12</v>
      </c>
      <c r="AE1162" s="19"/>
      <c r="AF1162" s="19"/>
      <c r="AG1162" s="19"/>
      <c r="AH1162" s="19">
        <v>117397</v>
      </c>
      <c r="AI1162" s="19">
        <v>1</v>
      </c>
      <c r="AJ1162" s="19"/>
      <c r="AK1162" s="19"/>
      <c r="AL1162" s="19"/>
      <c r="AM1162" s="19"/>
      <c r="AN1162" s="19"/>
      <c r="AO1162" s="19">
        <v>2.8</v>
      </c>
      <c r="AP1162" s="19" t="s">
        <v>1519</v>
      </c>
      <c r="AQ1162" s="19" t="s">
        <v>1502</v>
      </c>
      <c r="AR1162" s="19" t="s">
        <v>1540</v>
      </c>
      <c r="AS1162" s="19" t="s">
        <v>1562</v>
      </c>
      <c r="AT1162" s="19" t="s">
        <v>1579</v>
      </c>
      <c r="AU1162" s="19" t="s">
        <v>1580</v>
      </c>
      <c r="AV1162" s="19" t="s">
        <v>1565</v>
      </c>
      <c r="AW1162" s="19">
        <v>2008</v>
      </c>
      <c r="AX1162" s="19">
        <v>3</v>
      </c>
      <c r="AY1162" s="19" t="s">
        <v>1581</v>
      </c>
      <c r="AZ1162" s="19" t="s">
        <v>1567</v>
      </c>
      <c r="BA1162" s="19">
        <v>2009</v>
      </c>
      <c r="BB1162" t="str">
        <f>VLOOKUP(AC1162,CTCwiretagcode!A$2:C$708,3,FALSE)</f>
        <v>GLH</v>
      </c>
      <c r="BC1162" t="str">
        <f t="shared" si="37"/>
        <v>NT</v>
      </c>
      <c r="BD1162">
        <f t="shared" si="38"/>
        <v>3</v>
      </c>
    </row>
    <row r="1163" spans="1:56" x14ac:dyDescent="0.25">
      <c r="A1163" s="19" t="s">
        <v>1501</v>
      </c>
      <c r="B1163" s="19">
        <v>4.0999999999999996</v>
      </c>
      <c r="C1163" s="19">
        <v>20140313</v>
      </c>
      <c r="D1163" s="19" t="s">
        <v>41</v>
      </c>
      <c r="E1163" s="19" t="s">
        <v>41</v>
      </c>
      <c r="F1163" s="19">
        <v>2232589</v>
      </c>
      <c r="G1163" s="19">
        <v>1</v>
      </c>
      <c r="H1163" s="19">
        <v>2011</v>
      </c>
      <c r="I1163" s="19">
        <v>20110829</v>
      </c>
      <c r="J1163" s="19" t="s">
        <v>1501</v>
      </c>
      <c r="K1163" s="19">
        <v>6</v>
      </c>
      <c r="L1163" s="19">
        <v>36</v>
      </c>
      <c r="M1163" s="19">
        <v>23</v>
      </c>
      <c r="N1163" s="19">
        <v>14</v>
      </c>
      <c r="O1163" s="19" t="s">
        <v>1502</v>
      </c>
      <c r="P1163" s="19">
        <v>4</v>
      </c>
      <c r="Q1163" s="19" t="s">
        <v>1518</v>
      </c>
      <c r="R1163" s="19"/>
      <c r="S1163" s="19">
        <v>5000</v>
      </c>
      <c r="T1163" s="19" t="s">
        <v>45</v>
      </c>
      <c r="U1163" s="19"/>
      <c r="V1163" s="19"/>
      <c r="W1163" s="19"/>
      <c r="X1163" s="19">
        <v>690</v>
      </c>
      <c r="Y1163" s="19">
        <v>0</v>
      </c>
      <c r="Z1163" s="19">
        <v>1</v>
      </c>
      <c r="AA1163" s="19" t="s">
        <v>48</v>
      </c>
      <c r="AB1163" s="19">
        <v>1</v>
      </c>
      <c r="AC1163" s="19">
        <v>635081</v>
      </c>
      <c r="AD1163" s="19">
        <v>12</v>
      </c>
      <c r="AE1163" s="19"/>
      <c r="AF1163" s="19"/>
      <c r="AG1163" s="19"/>
      <c r="AH1163" s="19">
        <v>117397</v>
      </c>
      <c r="AI1163" s="19">
        <v>1</v>
      </c>
      <c r="AJ1163" s="19"/>
      <c r="AK1163" s="19"/>
      <c r="AL1163" s="19"/>
      <c r="AM1163" s="19"/>
      <c r="AN1163" s="19"/>
      <c r="AO1163" s="19">
        <v>2.8</v>
      </c>
      <c r="AP1163" s="19" t="s">
        <v>1519</v>
      </c>
      <c r="AQ1163" s="19" t="s">
        <v>1502</v>
      </c>
      <c r="AR1163" s="19" t="s">
        <v>1540</v>
      </c>
      <c r="AS1163" s="19" t="s">
        <v>1562</v>
      </c>
      <c r="AT1163" s="19" t="s">
        <v>1579</v>
      </c>
      <c r="AU1163" s="19" t="s">
        <v>1580</v>
      </c>
      <c r="AV1163" s="19" t="s">
        <v>1565</v>
      </c>
      <c r="AW1163" s="19">
        <v>2008</v>
      </c>
      <c r="AX1163" s="19">
        <v>3</v>
      </c>
      <c r="AY1163" s="19" t="s">
        <v>1581</v>
      </c>
      <c r="AZ1163" s="19" t="s">
        <v>1567</v>
      </c>
      <c r="BA1163" s="19">
        <v>2009</v>
      </c>
      <c r="BB1163" t="str">
        <f>VLOOKUP(AC1163,CTCwiretagcode!A$2:C$708,3,FALSE)</f>
        <v>GLH</v>
      </c>
      <c r="BC1163" t="str">
        <f t="shared" si="37"/>
        <v>NT</v>
      </c>
      <c r="BD1163">
        <f t="shared" si="38"/>
        <v>3</v>
      </c>
    </row>
    <row r="1164" spans="1:56" x14ac:dyDescent="0.25">
      <c r="A1164" s="19" t="s">
        <v>1501</v>
      </c>
      <c r="B1164" s="19">
        <v>4.0999999999999996</v>
      </c>
      <c r="C1164" s="19">
        <v>20140313</v>
      </c>
      <c r="D1164" s="19" t="s">
        <v>41</v>
      </c>
      <c r="E1164" s="19" t="s">
        <v>41</v>
      </c>
      <c r="F1164" s="19">
        <v>2252912</v>
      </c>
      <c r="G1164" s="19">
        <v>1</v>
      </c>
      <c r="H1164" s="19">
        <v>2011</v>
      </c>
      <c r="I1164" s="19">
        <v>20110831</v>
      </c>
      <c r="J1164" s="19" t="s">
        <v>1501</v>
      </c>
      <c r="K1164" s="19">
        <v>6</v>
      </c>
      <c r="L1164" s="19">
        <v>36</v>
      </c>
      <c r="M1164" s="19">
        <v>23</v>
      </c>
      <c r="N1164" s="19">
        <v>17</v>
      </c>
      <c r="O1164" s="19" t="s">
        <v>1502</v>
      </c>
      <c r="P1164" s="19">
        <v>4</v>
      </c>
      <c r="Q1164" s="19" t="s">
        <v>1503</v>
      </c>
      <c r="R1164" s="19"/>
      <c r="S1164" s="19">
        <v>5000</v>
      </c>
      <c r="T1164" s="19" t="s">
        <v>45</v>
      </c>
      <c r="U1164" s="19"/>
      <c r="V1164" s="19"/>
      <c r="W1164" s="19"/>
      <c r="X1164" s="19">
        <v>780</v>
      </c>
      <c r="Y1164" s="19">
        <v>0</v>
      </c>
      <c r="Z1164" s="19">
        <v>1</v>
      </c>
      <c r="AA1164" s="19" t="s">
        <v>48</v>
      </c>
      <c r="AB1164" s="19">
        <v>1</v>
      </c>
      <c r="AC1164" s="19">
        <v>635081</v>
      </c>
      <c r="AD1164" s="19">
        <v>12</v>
      </c>
      <c r="AE1164" s="19"/>
      <c r="AF1164" s="19"/>
      <c r="AG1164" s="19"/>
      <c r="AH1164" s="19">
        <v>117397</v>
      </c>
      <c r="AI1164" s="19">
        <v>1</v>
      </c>
      <c r="AJ1164" s="19"/>
      <c r="AK1164" s="19"/>
      <c r="AL1164" s="19"/>
      <c r="AM1164" s="19"/>
      <c r="AN1164" s="19"/>
      <c r="AO1164" s="19">
        <v>2.8</v>
      </c>
      <c r="AP1164" s="19" t="s">
        <v>1504</v>
      </c>
      <c r="AQ1164" s="19" t="s">
        <v>1502</v>
      </c>
      <c r="AR1164" s="19" t="s">
        <v>1540</v>
      </c>
      <c r="AS1164" s="19" t="s">
        <v>1562</v>
      </c>
      <c r="AT1164" s="19" t="s">
        <v>1579</v>
      </c>
      <c r="AU1164" s="19" t="s">
        <v>1580</v>
      </c>
      <c r="AV1164" s="19" t="s">
        <v>1565</v>
      </c>
      <c r="AW1164" s="19">
        <v>2008</v>
      </c>
      <c r="AX1164" s="19">
        <v>3</v>
      </c>
      <c r="AY1164" s="19" t="s">
        <v>1581</v>
      </c>
      <c r="AZ1164" s="19" t="s">
        <v>1567</v>
      </c>
      <c r="BA1164" s="19">
        <v>2009</v>
      </c>
      <c r="BB1164" t="str">
        <f>VLOOKUP(AC1164,CTCwiretagcode!A$2:C$708,3,FALSE)</f>
        <v>GLH</v>
      </c>
      <c r="BC1164" t="str">
        <f t="shared" si="37"/>
        <v>Tr</v>
      </c>
      <c r="BD1164">
        <f t="shared" si="38"/>
        <v>3</v>
      </c>
    </row>
    <row r="1165" spans="1:56" x14ac:dyDescent="0.25">
      <c r="A1165" s="19" t="s">
        <v>1501</v>
      </c>
      <c r="B1165" s="19">
        <v>4.0999999999999996</v>
      </c>
      <c r="C1165" s="19">
        <v>20140313</v>
      </c>
      <c r="D1165" s="19" t="s">
        <v>41</v>
      </c>
      <c r="E1165" s="19" t="s">
        <v>41</v>
      </c>
      <c r="F1165" s="19">
        <v>2233465</v>
      </c>
      <c r="G1165" s="19">
        <v>1</v>
      </c>
      <c r="H1165" s="19">
        <v>2011</v>
      </c>
      <c r="I1165" s="19">
        <v>20110831</v>
      </c>
      <c r="J1165" s="19" t="s">
        <v>1501</v>
      </c>
      <c r="K1165" s="19">
        <v>6</v>
      </c>
      <c r="L1165" s="19">
        <v>36</v>
      </c>
      <c r="M1165" s="19">
        <v>23</v>
      </c>
      <c r="N1165" s="19">
        <v>14</v>
      </c>
      <c r="O1165" s="19" t="s">
        <v>1502</v>
      </c>
      <c r="P1165" s="19">
        <v>4</v>
      </c>
      <c r="Q1165" s="19" t="s">
        <v>1503</v>
      </c>
      <c r="R1165" s="19"/>
      <c r="S1165" s="19">
        <v>5000</v>
      </c>
      <c r="T1165" s="19" t="s">
        <v>110</v>
      </c>
      <c r="U1165" s="19"/>
      <c r="V1165" s="19"/>
      <c r="W1165" s="19"/>
      <c r="X1165" s="19">
        <v>730</v>
      </c>
      <c r="Y1165" s="19">
        <v>0</v>
      </c>
      <c r="Z1165" s="19">
        <v>1</v>
      </c>
      <c r="AA1165" s="19" t="s">
        <v>48</v>
      </c>
      <c r="AB1165" s="19">
        <v>1</v>
      </c>
      <c r="AC1165" s="19">
        <v>635081</v>
      </c>
      <c r="AD1165" s="19">
        <v>12</v>
      </c>
      <c r="AE1165" s="19"/>
      <c r="AF1165" s="19"/>
      <c r="AG1165" s="19"/>
      <c r="AH1165" s="19">
        <v>117397</v>
      </c>
      <c r="AI1165" s="19">
        <v>1</v>
      </c>
      <c r="AJ1165" s="19"/>
      <c r="AK1165" s="19"/>
      <c r="AL1165" s="19"/>
      <c r="AM1165" s="19"/>
      <c r="AN1165" s="19"/>
      <c r="AO1165" s="19">
        <v>2.8</v>
      </c>
      <c r="AP1165" s="19" t="s">
        <v>1504</v>
      </c>
      <c r="AQ1165" s="19" t="s">
        <v>1502</v>
      </c>
      <c r="AR1165" s="19" t="s">
        <v>1540</v>
      </c>
      <c r="AS1165" s="19" t="s">
        <v>1562</v>
      </c>
      <c r="AT1165" s="19" t="s">
        <v>1579</v>
      </c>
      <c r="AU1165" s="19" t="s">
        <v>1580</v>
      </c>
      <c r="AV1165" s="19" t="s">
        <v>1565</v>
      </c>
      <c r="AW1165" s="19">
        <v>2008</v>
      </c>
      <c r="AX1165" s="19">
        <v>3</v>
      </c>
      <c r="AY1165" s="19" t="s">
        <v>1581</v>
      </c>
      <c r="AZ1165" s="19" t="s">
        <v>1567</v>
      </c>
      <c r="BA1165" s="19">
        <v>2009</v>
      </c>
      <c r="BB1165" t="str">
        <f>VLOOKUP(AC1165,CTCwiretagcode!A$2:C$708,3,FALSE)</f>
        <v>GLH</v>
      </c>
      <c r="BC1165" t="str">
        <f t="shared" si="37"/>
        <v>NT</v>
      </c>
      <c r="BD1165">
        <f t="shared" si="38"/>
        <v>3</v>
      </c>
    </row>
    <row r="1166" spans="1:56" x14ac:dyDescent="0.25">
      <c r="A1166" s="19" t="s">
        <v>1501</v>
      </c>
      <c r="B1166" s="19">
        <v>4.0999999999999996</v>
      </c>
      <c r="C1166" s="19">
        <v>20140313</v>
      </c>
      <c r="D1166" s="19" t="s">
        <v>41</v>
      </c>
      <c r="E1166" s="19" t="s">
        <v>41</v>
      </c>
      <c r="F1166" s="19">
        <v>2233469</v>
      </c>
      <c r="G1166" s="19">
        <v>1</v>
      </c>
      <c r="H1166" s="19">
        <v>2011</v>
      </c>
      <c r="I1166" s="19">
        <v>20110831</v>
      </c>
      <c r="J1166" s="19" t="s">
        <v>1501</v>
      </c>
      <c r="K1166" s="19">
        <v>6</v>
      </c>
      <c r="L1166" s="19">
        <v>36</v>
      </c>
      <c r="M1166" s="19">
        <v>23</v>
      </c>
      <c r="N1166" s="19">
        <v>14</v>
      </c>
      <c r="O1166" s="19" t="s">
        <v>1502</v>
      </c>
      <c r="P1166" s="19">
        <v>4</v>
      </c>
      <c r="Q1166" s="19" t="s">
        <v>1503</v>
      </c>
      <c r="R1166" s="19"/>
      <c r="S1166" s="19">
        <v>5000</v>
      </c>
      <c r="T1166" s="19" t="s">
        <v>45</v>
      </c>
      <c r="U1166" s="19"/>
      <c r="V1166" s="19"/>
      <c r="W1166" s="19"/>
      <c r="X1166" s="19">
        <v>660</v>
      </c>
      <c r="Y1166" s="19">
        <v>0</v>
      </c>
      <c r="Z1166" s="19">
        <v>1</v>
      </c>
      <c r="AA1166" s="19" t="s">
        <v>48</v>
      </c>
      <c r="AB1166" s="19">
        <v>1</v>
      </c>
      <c r="AC1166" s="19">
        <v>635081</v>
      </c>
      <c r="AD1166" s="19">
        <v>12</v>
      </c>
      <c r="AE1166" s="19"/>
      <c r="AF1166" s="19"/>
      <c r="AG1166" s="19"/>
      <c r="AH1166" s="19">
        <v>117397</v>
      </c>
      <c r="AI1166" s="19">
        <v>1</v>
      </c>
      <c r="AJ1166" s="19"/>
      <c r="AK1166" s="19"/>
      <c r="AL1166" s="19"/>
      <c r="AM1166" s="19"/>
      <c r="AN1166" s="19"/>
      <c r="AO1166" s="19">
        <v>2.8</v>
      </c>
      <c r="AP1166" s="19" t="s">
        <v>1504</v>
      </c>
      <c r="AQ1166" s="19" t="s">
        <v>1502</v>
      </c>
      <c r="AR1166" s="19" t="s">
        <v>1540</v>
      </c>
      <c r="AS1166" s="19" t="s">
        <v>1562</v>
      </c>
      <c r="AT1166" s="19" t="s">
        <v>1579</v>
      </c>
      <c r="AU1166" s="19" t="s">
        <v>1580</v>
      </c>
      <c r="AV1166" s="19" t="s">
        <v>1565</v>
      </c>
      <c r="AW1166" s="19">
        <v>2008</v>
      </c>
      <c r="AX1166" s="19">
        <v>3</v>
      </c>
      <c r="AY1166" s="19" t="s">
        <v>1581</v>
      </c>
      <c r="AZ1166" s="19" t="s">
        <v>1567</v>
      </c>
      <c r="BA1166" s="19">
        <v>2009</v>
      </c>
      <c r="BB1166" t="str">
        <f>VLOOKUP(AC1166,CTCwiretagcode!A$2:C$708,3,FALSE)</f>
        <v>GLH</v>
      </c>
      <c r="BC1166" t="str">
        <f t="shared" si="37"/>
        <v>NT</v>
      </c>
      <c r="BD1166">
        <f t="shared" si="38"/>
        <v>3</v>
      </c>
    </row>
    <row r="1167" spans="1:56" x14ac:dyDescent="0.25">
      <c r="A1167" s="19" t="s">
        <v>1501</v>
      </c>
      <c r="B1167" s="19">
        <v>4.0999999999999996</v>
      </c>
      <c r="C1167" s="19">
        <v>20140313</v>
      </c>
      <c r="D1167" s="19" t="s">
        <v>41</v>
      </c>
      <c r="E1167" s="19" t="s">
        <v>41</v>
      </c>
      <c r="F1167" s="19">
        <v>2232629</v>
      </c>
      <c r="G1167" s="19">
        <v>1</v>
      </c>
      <c r="H1167" s="19">
        <v>2011</v>
      </c>
      <c r="I1167" s="19">
        <v>20110909</v>
      </c>
      <c r="J1167" s="19" t="s">
        <v>1501</v>
      </c>
      <c r="K1167" s="19">
        <v>6</v>
      </c>
      <c r="L1167" s="19">
        <v>37</v>
      </c>
      <c r="M1167" s="19">
        <v>23</v>
      </c>
      <c r="N1167" s="19">
        <v>14</v>
      </c>
      <c r="O1167" s="19" t="s">
        <v>1502</v>
      </c>
      <c r="P1167" s="19">
        <v>4</v>
      </c>
      <c r="Q1167" s="19" t="s">
        <v>1503</v>
      </c>
      <c r="R1167" s="19"/>
      <c r="S1167" s="19">
        <v>5000</v>
      </c>
      <c r="T1167" s="19" t="s">
        <v>45</v>
      </c>
      <c r="U1167" s="19"/>
      <c r="V1167" s="19"/>
      <c r="W1167" s="19"/>
      <c r="X1167" s="19">
        <v>740</v>
      </c>
      <c r="Y1167" s="19">
        <v>0</v>
      </c>
      <c r="Z1167" s="19">
        <v>1</v>
      </c>
      <c r="AA1167" s="19" t="s">
        <v>48</v>
      </c>
      <c r="AB1167" s="19">
        <v>1</v>
      </c>
      <c r="AC1167" s="19">
        <v>635081</v>
      </c>
      <c r="AD1167" s="19">
        <v>12</v>
      </c>
      <c r="AE1167" s="19"/>
      <c r="AF1167" s="19"/>
      <c r="AG1167" s="19"/>
      <c r="AH1167" s="19">
        <v>117398</v>
      </c>
      <c r="AI1167" s="19">
        <v>1</v>
      </c>
      <c r="AJ1167" s="19"/>
      <c r="AK1167" s="19"/>
      <c r="AL1167" s="19"/>
      <c r="AM1167" s="19"/>
      <c r="AN1167" s="19"/>
      <c r="AO1167" s="19">
        <v>5.66</v>
      </c>
      <c r="AP1167" s="19" t="s">
        <v>1504</v>
      </c>
      <c r="AQ1167" s="19" t="s">
        <v>1502</v>
      </c>
      <c r="AR1167" s="19" t="s">
        <v>1540</v>
      </c>
      <c r="AS1167" s="19" t="s">
        <v>1562</v>
      </c>
      <c r="AT1167" s="19" t="s">
        <v>1579</v>
      </c>
      <c r="AU1167" s="19" t="s">
        <v>1580</v>
      </c>
      <c r="AV1167" s="19" t="s">
        <v>1565</v>
      </c>
      <c r="AW1167" s="19">
        <v>2008</v>
      </c>
      <c r="AX1167" s="19">
        <v>3</v>
      </c>
      <c r="AY1167" s="19" t="s">
        <v>1581</v>
      </c>
      <c r="AZ1167" s="19" t="s">
        <v>1567</v>
      </c>
      <c r="BA1167" s="19">
        <v>2009</v>
      </c>
      <c r="BB1167" t="str">
        <f>VLOOKUP(AC1167,CTCwiretagcode!A$2:C$708,3,FALSE)</f>
        <v>GLH</v>
      </c>
      <c r="BC1167" t="str">
        <f t="shared" si="37"/>
        <v>NT</v>
      </c>
      <c r="BD1167">
        <f t="shared" si="38"/>
        <v>3</v>
      </c>
    </row>
    <row r="1168" spans="1:56" x14ac:dyDescent="0.25">
      <c r="A1168" s="19" t="s">
        <v>1501</v>
      </c>
      <c r="B1168" s="19">
        <v>4.0999999999999996</v>
      </c>
      <c r="C1168" s="19">
        <v>20140313</v>
      </c>
      <c r="D1168" s="19" t="s">
        <v>41</v>
      </c>
      <c r="E1168" s="19" t="s">
        <v>41</v>
      </c>
      <c r="F1168" s="19">
        <v>2232630</v>
      </c>
      <c r="G1168" s="19">
        <v>1</v>
      </c>
      <c r="H1168" s="19">
        <v>2011</v>
      </c>
      <c r="I1168" s="19">
        <v>20110909</v>
      </c>
      <c r="J1168" s="19" t="s">
        <v>1501</v>
      </c>
      <c r="K1168" s="19">
        <v>6</v>
      </c>
      <c r="L1168" s="19">
        <v>37</v>
      </c>
      <c r="M1168" s="19">
        <v>23</v>
      </c>
      <c r="N1168" s="19">
        <v>14</v>
      </c>
      <c r="O1168" s="19" t="s">
        <v>1502</v>
      </c>
      <c r="P1168" s="19">
        <v>4</v>
      </c>
      <c r="Q1168" s="19" t="s">
        <v>1503</v>
      </c>
      <c r="R1168" s="19"/>
      <c r="S1168" s="19">
        <v>5000</v>
      </c>
      <c r="T1168" s="19" t="s">
        <v>110</v>
      </c>
      <c r="U1168" s="19"/>
      <c r="V1168" s="19"/>
      <c r="W1168" s="19"/>
      <c r="X1168" s="19">
        <v>710</v>
      </c>
      <c r="Y1168" s="19">
        <v>0</v>
      </c>
      <c r="Z1168" s="19">
        <v>1</v>
      </c>
      <c r="AA1168" s="19" t="s">
        <v>48</v>
      </c>
      <c r="AB1168" s="19">
        <v>1</v>
      </c>
      <c r="AC1168" s="19">
        <v>635081</v>
      </c>
      <c r="AD1168" s="19">
        <v>12</v>
      </c>
      <c r="AE1168" s="19"/>
      <c r="AF1168" s="19"/>
      <c r="AG1168" s="19"/>
      <c r="AH1168" s="19">
        <v>117398</v>
      </c>
      <c r="AI1168" s="19">
        <v>1</v>
      </c>
      <c r="AJ1168" s="19"/>
      <c r="AK1168" s="19"/>
      <c r="AL1168" s="19"/>
      <c r="AM1168" s="19"/>
      <c r="AN1168" s="19"/>
      <c r="AO1168" s="19">
        <v>5.66</v>
      </c>
      <c r="AP1168" s="19" t="s">
        <v>1504</v>
      </c>
      <c r="AQ1168" s="19" t="s">
        <v>1502</v>
      </c>
      <c r="AR1168" s="19" t="s">
        <v>1540</v>
      </c>
      <c r="AS1168" s="19" t="s">
        <v>1562</v>
      </c>
      <c r="AT1168" s="19" t="s">
        <v>1579</v>
      </c>
      <c r="AU1168" s="19" t="s">
        <v>1580</v>
      </c>
      <c r="AV1168" s="19" t="s">
        <v>1565</v>
      </c>
      <c r="AW1168" s="19">
        <v>2008</v>
      </c>
      <c r="AX1168" s="19">
        <v>3</v>
      </c>
      <c r="AY1168" s="19" t="s">
        <v>1581</v>
      </c>
      <c r="AZ1168" s="19" t="s">
        <v>1567</v>
      </c>
      <c r="BA1168" s="19">
        <v>2009</v>
      </c>
      <c r="BB1168" t="str">
        <f>VLOOKUP(AC1168,CTCwiretagcode!A$2:C$708,3,FALSE)</f>
        <v>GLH</v>
      </c>
      <c r="BC1168" t="str">
        <f t="shared" si="37"/>
        <v>NT</v>
      </c>
      <c r="BD1168">
        <f t="shared" si="38"/>
        <v>3</v>
      </c>
    </row>
    <row r="1169" spans="1:56" x14ac:dyDescent="0.25">
      <c r="A1169" s="19" t="s">
        <v>1501</v>
      </c>
      <c r="B1169" s="19">
        <v>4.0999999999999996</v>
      </c>
      <c r="C1169" s="19">
        <v>20140313</v>
      </c>
      <c r="D1169" s="19" t="s">
        <v>41</v>
      </c>
      <c r="E1169" s="19" t="s">
        <v>1539</v>
      </c>
      <c r="F1169" s="19">
        <v>2302327</v>
      </c>
      <c r="G1169" s="19">
        <v>1</v>
      </c>
      <c r="H1169" s="19">
        <v>2011</v>
      </c>
      <c r="I1169" s="19">
        <v>20110909</v>
      </c>
      <c r="J1169" s="19" t="s">
        <v>1501</v>
      </c>
      <c r="K1169" s="19">
        <v>6</v>
      </c>
      <c r="L1169" s="19">
        <v>37</v>
      </c>
      <c r="M1169" s="19">
        <v>23</v>
      </c>
      <c r="N1169" s="19">
        <v>14</v>
      </c>
      <c r="O1169" s="19" t="s">
        <v>1502</v>
      </c>
      <c r="P1169" s="19">
        <v>4</v>
      </c>
      <c r="Q1169" s="19" t="s">
        <v>1503</v>
      </c>
      <c r="R1169" s="19"/>
      <c r="S1169" s="19">
        <v>5000</v>
      </c>
      <c r="T1169" s="19" t="s">
        <v>110</v>
      </c>
      <c r="U1169" s="19"/>
      <c r="V1169" s="19"/>
      <c r="W1169" s="19"/>
      <c r="X1169" s="19">
        <v>730</v>
      </c>
      <c r="Y1169" s="19">
        <v>0</v>
      </c>
      <c r="Z1169" s="19">
        <v>1</v>
      </c>
      <c r="AA1169" s="19" t="s">
        <v>48</v>
      </c>
      <c r="AB1169" s="19">
        <v>1</v>
      </c>
      <c r="AC1169" s="19">
        <v>635081</v>
      </c>
      <c r="AD1169" s="19">
        <v>12</v>
      </c>
      <c r="AE1169" s="19"/>
      <c r="AF1169" s="19"/>
      <c r="AG1169" s="19"/>
      <c r="AH1169" s="19">
        <v>117398</v>
      </c>
      <c r="AI1169" s="19">
        <v>1</v>
      </c>
      <c r="AJ1169" s="19"/>
      <c r="AK1169" s="19"/>
      <c r="AL1169" s="19"/>
      <c r="AM1169" s="19"/>
      <c r="AN1169" s="19"/>
      <c r="AO1169" s="19">
        <v>5.66</v>
      </c>
      <c r="AP1169" s="19" t="s">
        <v>1504</v>
      </c>
      <c r="AQ1169" s="19" t="s">
        <v>1502</v>
      </c>
      <c r="AR1169" s="19" t="s">
        <v>1540</v>
      </c>
      <c r="AS1169" s="19" t="s">
        <v>1562</v>
      </c>
      <c r="AT1169" s="19" t="s">
        <v>1579</v>
      </c>
      <c r="AU1169" s="19" t="s">
        <v>1580</v>
      </c>
      <c r="AV1169" s="19" t="s">
        <v>1565</v>
      </c>
      <c r="AW1169" s="19">
        <v>2008</v>
      </c>
      <c r="AX1169" s="19">
        <v>3</v>
      </c>
      <c r="AY1169" s="19" t="s">
        <v>1581</v>
      </c>
      <c r="AZ1169" s="19" t="s">
        <v>1567</v>
      </c>
      <c r="BA1169" s="19">
        <v>2009</v>
      </c>
      <c r="BB1169" t="str">
        <f>VLOOKUP(AC1169,CTCwiretagcode!A$2:C$708,3,FALSE)</f>
        <v>GLH</v>
      </c>
      <c r="BC1169" t="str">
        <f t="shared" si="37"/>
        <v>NT</v>
      </c>
      <c r="BD1169">
        <f t="shared" si="38"/>
        <v>3</v>
      </c>
    </row>
    <row r="1170" spans="1:56" x14ac:dyDescent="0.25">
      <c r="A1170" s="19" t="s">
        <v>1501</v>
      </c>
      <c r="B1170" s="19">
        <v>4.0999999999999996</v>
      </c>
      <c r="C1170" s="19">
        <v>20140313</v>
      </c>
      <c r="D1170" s="19" t="s">
        <v>41</v>
      </c>
      <c r="E1170" s="19" t="s">
        <v>1539</v>
      </c>
      <c r="F1170" s="19">
        <v>2302329</v>
      </c>
      <c r="G1170" s="19">
        <v>1</v>
      </c>
      <c r="H1170" s="19">
        <v>2011</v>
      </c>
      <c r="I1170" s="19">
        <v>20110909</v>
      </c>
      <c r="J1170" s="19" t="s">
        <v>1501</v>
      </c>
      <c r="K1170" s="19">
        <v>6</v>
      </c>
      <c r="L1170" s="19">
        <v>37</v>
      </c>
      <c r="M1170" s="19">
        <v>23</v>
      </c>
      <c r="N1170" s="19">
        <v>14</v>
      </c>
      <c r="O1170" s="19" t="s">
        <v>1502</v>
      </c>
      <c r="P1170" s="19">
        <v>4</v>
      </c>
      <c r="Q1170" s="19" t="s">
        <v>1503</v>
      </c>
      <c r="R1170" s="19"/>
      <c r="S1170" s="19">
        <v>0</v>
      </c>
      <c r="T1170" s="19" t="s">
        <v>45</v>
      </c>
      <c r="U1170" s="19"/>
      <c r="V1170" s="19"/>
      <c r="W1170" s="19"/>
      <c r="X1170" s="19">
        <v>860</v>
      </c>
      <c r="Y1170" s="19">
        <v>0</v>
      </c>
      <c r="Z1170" s="19">
        <v>1</v>
      </c>
      <c r="AA1170" s="19" t="s">
        <v>48</v>
      </c>
      <c r="AB1170" s="19">
        <v>1</v>
      </c>
      <c r="AC1170" s="19">
        <v>635081</v>
      </c>
      <c r="AD1170" s="19">
        <v>12</v>
      </c>
      <c r="AE1170" s="19"/>
      <c r="AF1170" s="19"/>
      <c r="AG1170" s="19"/>
      <c r="AH1170" s="19">
        <v>117398</v>
      </c>
      <c r="AI1170" s="19">
        <v>1</v>
      </c>
      <c r="AJ1170" s="19"/>
      <c r="AK1170" s="19"/>
      <c r="AL1170" s="19"/>
      <c r="AM1170" s="19"/>
      <c r="AN1170" s="19"/>
      <c r="AO1170" s="19">
        <v>5.66</v>
      </c>
      <c r="AP1170" s="19" t="s">
        <v>1504</v>
      </c>
      <c r="AQ1170" s="19" t="s">
        <v>1502</v>
      </c>
      <c r="AR1170" s="19" t="s">
        <v>1540</v>
      </c>
      <c r="AS1170" s="19" t="s">
        <v>1562</v>
      </c>
      <c r="AT1170" s="19" t="s">
        <v>1579</v>
      </c>
      <c r="AU1170" s="19" t="s">
        <v>1580</v>
      </c>
      <c r="AV1170" s="19" t="s">
        <v>1565</v>
      </c>
      <c r="AW1170" s="19">
        <v>2008</v>
      </c>
      <c r="AX1170" s="19">
        <v>3</v>
      </c>
      <c r="AY1170" s="19" t="s">
        <v>1581</v>
      </c>
      <c r="AZ1170" s="19" t="s">
        <v>1567</v>
      </c>
      <c r="BA1170" s="19">
        <v>2009</v>
      </c>
      <c r="BB1170" t="str">
        <f>VLOOKUP(AC1170,CTCwiretagcode!A$2:C$708,3,FALSE)</f>
        <v>GLH</v>
      </c>
      <c r="BC1170" t="str">
        <f t="shared" si="37"/>
        <v>NT</v>
      </c>
      <c r="BD1170">
        <f t="shared" si="38"/>
        <v>3</v>
      </c>
    </row>
    <row r="1171" spans="1:56" x14ac:dyDescent="0.25">
      <c r="A1171" s="19" t="s">
        <v>1501</v>
      </c>
      <c r="B1171" s="19">
        <v>4.0999999999999996</v>
      </c>
      <c r="C1171" s="19">
        <v>20140313</v>
      </c>
      <c r="D1171" s="19" t="s">
        <v>41</v>
      </c>
      <c r="E1171" s="19" t="s">
        <v>1539</v>
      </c>
      <c r="F1171" s="19">
        <v>2302330</v>
      </c>
      <c r="G1171" s="19">
        <v>1</v>
      </c>
      <c r="H1171" s="19">
        <v>2011</v>
      </c>
      <c r="I1171" s="19">
        <v>20110909</v>
      </c>
      <c r="J1171" s="19" t="s">
        <v>1501</v>
      </c>
      <c r="K1171" s="19">
        <v>6</v>
      </c>
      <c r="L1171" s="19">
        <v>37</v>
      </c>
      <c r="M1171" s="19">
        <v>23</v>
      </c>
      <c r="N1171" s="19">
        <v>14</v>
      </c>
      <c r="O1171" s="19" t="s">
        <v>1502</v>
      </c>
      <c r="P1171" s="19">
        <v>4</v>
      </c>
      <c r="Q1171" s="19" t="s">
        <v>1503</v>
      </c>
      <c r="R1171" s="19"/>
      <c r="S1171" s="19">
        <v>5000</v>
      </c>
      <c r="T1171" s="19" t="s">
        <v>110</v>
      </c>
      <c r="U1171" s="19"/>
      <c r="V1171" s="19"/>
      <c r="W1171" s="19"/>
      <c r="X1171" s="19">
        <v>700</v>
      </c>
      <c r="Y1171" s="19">
        <v>0</v>
      </c>
      <c r="Z1171" s="19">
        <v>1</v>
      </c>
      <c r="AA1171" s="19" t="s">
        <v>48</v>
      </c>
      <c r="AB1171" s="19">
        <v>1</v>
      </c>
      <c r="AC1171" s="19">
        <v>635081</v>
      </c>
      <c r="AD1171" s="19">
        <v>12</v>
      </c>
      <c r="AE1171" s="19"/>
      <c r="AF1171" s="19"/>
      <c r="AG1171" s="19"/>
      <c r="AH1171" s="19">
        <v>117398</v>
      </c>
      <c r="AI1171" s="19">
        <v>1</v>
      </c>
      <c r="AJ1171" s="19"/>
      <c r="AK1171" s="19"/>
      <c r="AL1171" s="19"/>
      <c r="AM1171" s="19"/>
      <c r="AN1171" s="19"/>
      <c r="AO1171" s="19">
        <v>5.66</v>
      </c>
      <c r="AP1171" s="19" t="s">
        <v>1504</v>
      </c>
      <c r="AQ1171" s="19" t="s">
        <v>1502</v>
      </c>
      <c r="AR1171" s="19" t="s">
        <v>1540</v>
      </c>
      <c r="AS1171" s="19" t="s">
        <v>1562</v>
      </c>
      <c r="AT1171" s="19" t="s">
        <v>1579</v>
      </c>
      <c r="AU1171" s="19" t="s">
        <v>1580</v>
      </c>
      <c r="AV1171" s="19" t="s">
        <v>1565</v>
      </c>
      <c r="AW1171" s="19">
        <v>2008</v>
      </c>
      <c r="AX1171" s="19">
        <v>3</v>
      </c>
      <c r="AY1171" s="19" t="s">
        <v>1581</v>
      </c>
      <c r="AZ1171" s="19" t="s">
        <v>1567</v>
      </c>
      <c r="BA1171" s="19">
        <v>2009</v>
      </c>
      <c r="BB1171" t="str">
        <f>VLOOKUP(AC1171,CTCwiretagcode!A$2:C$708,3,FALSE)</f>
        <v>GLH</v>
      </c>
      <c r="BC1171" t="str">
        <f t="shared" si="37"/>
        <v>NT</v>
      </c>
      <c r="BD1171">
        <f t="shared" si="38"/>
        <v>3</v>
      </c>
    </row>
    <row r="1172" spans="1:56" x14ac:dyDescent="0.25">
      <c r="A1172" s="19" t="s">
        <v>1501</v>
      </c>
      <c r="B1172" s="19">
        <v>4.0999999999999996</v>
      </c>
      <c r="C1172" s="19">
        <v>20140313</v>
      </c>
      <c r="D1172" s="19" t="s">
        <v>41</v>
      </c>
      <c r="E1172" s="19" t="s">
        <v>1539</v>
      </c>
      <c r="F1172" s="19">
        <v>2302331</v>
      </c>
      <c r="G1172" s="19">
        <v>1</v>
      </c>
      <c r="H1172" s="19">
        <v>2011</v>
      </c>
      <c r="I1172" s="19">
        <v>20110909</v>
      </c>
      <c r="J1172" s="19" t="s">
        <v>1501</v>
      </c>
      <c r="K1172" s="19">
        <v>6</v>
      </c>
      <c r="L1172" s="19">
        <v>37</v>
      </c>
      <c r="M1172" s="19">
        <v>23</v>
      </c>
      <c r="N1172" s="19">
        <v>14</v>
      </c>
      <c r="O1172" s="19" t="s">
        <v>1502</v>
      </c>
      <c r="P1172" s="19">
        <v>4</v>
      </c>
      <c r="Q1172" s="19" t="s">
        <v>1503</v>
      </c>
      <c r="R1172" s="19"/>
      <c r="S1172" s="19">
        <v>5000</v>
      </c>
      <c r="T1172" s="19" t="s">
        <v>45</v>
      </c>
      <c r="U1172" s="19"/>
      <c r="V1172" s="19"/>
      <c r="W1172" s="19"/>
      <c r="X1172" s="19">
        <v>720</v>
      </c>
      <c r="Y1172" s="19">
        <v>0</v>
      </c>
      <c r="Z1172" s="19">
        <v>1</v>
      </c>
      <c r="AA1172" s="19" t="s">
        <v>48</v>
      </c>
      <c r="AB1172" s="19">
        <v>1</v>
      </c>
      <c r="AC1172" s="19">
        <v>635081</v>
      </c>
      <c r="AD1172" s="19">
        <v>12</v>
      </c>
      <c r="AE1172" s="19"/>
      <c r="AF1172" s="19"/>
      <c r="AG1172" s="19"/>
      <c r="AH1172" s="19">
        <v>117398</v>
      </c>
      <c r="AI1172" s="19">
        <v>1</v>
      </c>
      <c r="AJ1172" s="19"/>
      <c r="AK1172" s="19"/>
      <c r="AL1172" s="19"/>
      <c r="AM1172" s="19"/>
      <c r="AN1172" s="19"/>
      <c r="AO1172" s="19">
        <v>5.66</v>
      </c>
      <c r="AP1172" s="19" t="s">
        <v>1504</v>
      </c>
      <c r="AQ1172" s="19" t="s">
        <v>1502</v>
      </c>
      <c r="AR1172" s="19" t="s">
        <v>1540</v>
      </c>
      <c r="AS1172" s="19" t="s">
        <v>1562</v>
      </c>
      <c r="AT1172" s="19" t="s">
        <v>1579</v>
      </c>
      <c r="AU1172" s="19" t="s">
        <v>1580</v>
      </c>
      <c r="AV1172" s="19" t="s">
        <v>1565</v>
      </c>
      <c r="AW1172" s="19">
        <v>2008</v>
      </c>
      <c r="AX1172" s="19">
        <v>3</v>
      </c>
      <c r="AY1172" s="19" t="s">
        <v>1581</v>
      </c>
      <c r="AZ1172" s="19" t="s">
        <v>1567</v>
      </c>
      <c r="BA1172" s="19">
        <v>2009</v>
      </c>
      <c r="BB1172" t="str">
        <f>VLOOKUP(AC1172,CTCwiretagcode!A$2:C$708,3,FALSE)</f>
        <v>GLH</v>
      </c>
      <c r="BC1172" t="str">
        <f t="shared" si="37"/>
        <v>NT</v>
      </c>
      <c r="BD1172">
        <f t="shared" si="38"/>
        <v>3</v>
      </c>
    </row>
    <row r="1173" spans="1:56" x14ac:dyDescent="0.25">
      <c r="A1173" s="19" t="s">
        <v>1501</v>
      </c>
      <c r="B1173" s="19">
        <v>4.0999999999999996</v>
      </c>
      <c r="C1173" s="19">
        <v>20140313</v>
      </c>
      <c r="D1173" s="19" t="s">
        <v>41</v>
      </c>
      <c r="E1173" s="19" t="s">
        <v>41</v>
      </c>
      <c r="F1173" s="19">
        <v>2233335</v>
      </c>
      <c r="G1173" s="19">
        <v>1</v>
      </c>
      <c r="H1173" s="19">
        <v>2011</v>
      </c>
      <c r="I1173" s="19">
        <v>20110912</v>
      </c>
      <c r="J1173" s="19" t="s">
        <v>1501</v>
      </c>
      <c r="K1173" s="19">
        <v>6</v>
      </c>
      <c r="L1173" s="19">
        <v>38</v>
      </c>
      <c r="M1173" s="19">
        <v>23</v>
      </c>
      <c r="N1173" s="19">
        <v>17</v>
      </c>
      <c r="O1173" s="19" t="s">
        <v>1502</v>
      </c>
      <c r="P1173" s="19">
        <v>4</v>
      </c>
      <c r="Q1173" s="19" t="s">
        <v>1503</v>
      </c>
      <c r="R1173" s="19"/>
      <c r="S1173" s="19">
        <v>5000</v>
      </c>
      <c r="T1173" s="19" t="s">
        <v>45</v>
      </c>
      <c r="U1173" s="19"/>
      <c r="V1173" s="19"/>
      <c r="W1173" s="19"/>
      <c r="X1173" s="19">
        <v>690</v>
      </c>
      <c r="Y1173" s="19">
        <v>0</v>
      </c>
      <c r="Z1173" s="19">
        <v>1</v>
      </c>
      <c r="AA1173" s="19" t="s">
        <v>48</v>
      </c>
      <c r="AB1173" s="19">
        <v>1</v>
      </c>
      <c r="AC1173" s="19">
        <v>635081</v>
      </c>
      <c r="AD1173" s="19">
        <v>12</v>
      </c>
      <c r="AE1173" s="19"/>
      <c r="AF1173" s="19"/>
      <c r="AG1173" s="19"/>
      <c r="AH1173" s="19">
        <v>117399</v>
      </c>
      <c r="AI1173" s="19">
        <v>1</v>
      </c>
      <c r="AJ1173" s="19"/>
      <c r="AK1173" s="19"/>
      <c r="AL1173" s="19"/>
      <c r="AM1173" s="19"/>
      <c r="AN1173" s="19"/>
      <c r="AO1173" s="19">
        <v>2.98</v>
      </c>
      <c r="AP1173" s="19" t="s">
        <v>1504</v>
      </c>
      <c r="AQ1173" s="19" t="s">
        <v>1502</v>
      </c>
      <c r="AR1173" s="19" t="s">
        <v>1540</v>
      </c>
      <c r="AS1173" s="19" t="s">
        <v>1562</v>
      </c>
      <c r="AT1173" s="19" t="s">
        <v>1579</v>
      </c>
      <c r="AU1173" s="19" t="s">
        <v>1580</v>
      </c>
      <c r="AV1173" s="19" t="s">
        <v>1565</v>
      </c>
      <c r="AW1173" s="19">
        <v>2008</v>
      </c>
      <c r="AX1173" s="19">
        <v>3</v>
      </c>
      <c r="AY1173" s="19" t="s">
        <v>1581</v>
      </c>
      <c r="AZ1173" s="19" t="s">
        <v>1567</v>
      </c>
      <c r="BA1173" s="19">
        <v>2009</v>
      </c>
      <c r="BB1173" t="str">
        <f>VLOOKUP(AC1173,CTCwiretagcode!A$2:C$708,3,FALSE)</f>
        <v>GLH</v>
      </c>
      <c r="BC1173" t="str">
        <f t="shared" si="37"/>
        <v>Tr</v>
      </c>
      <c r="BD1173">
        <f t="shared" si="38"/>
        <v>3</v>
      </c>
    </row>
    <row r="1174" spans="1:56" x14ac:dyDescent="0.25">
      <c r="A1174" s="19" t="s">
        <v>1501</v>
      </c>
      <c r="B1174" s="19">
        <v>4.0999999999999996</v>
      </c>
      <c r="C1174" s="19">
        <v>20140313</v>
      </c>
      <c r="D1174" s="19" t="s">
        <v>41</v>
      </c>
      <c r="E1174" s="19" t="s">
        <v>41</v>
      </c>
      <c r="F1174" s="19">
        <v>2252865</v>
      </c>
      <c r="G1174" s="19">
        <v>1</v>
      </c>
      <c r="H1174" s="19">
        <v>2011</v>
      </c>
      <c r="I1174" s="19">
        <v>20110912</v>
      </c>
      <c r="J1174" s="19" t="s">
        <v>1501</v>
      </c>
      <c r="K1174" s="19">
        <v>6</v>
      </c>
      <c r="L1174" s="19">
        <v>38</v>
      </c>
      <c r="M1174" s="19">
        <v>23</v>
      </c>
      <c r="N1174" s="19">
        <v>14</v>
      </c>
      <c r="O1174" s="19" t="s">
        <v>1502</v>
      </c>
      <c r="P1174" s="19">
        <v>4</v>
      </c>
      <c r="Q1174" s="19" t="s">
        <v>1503</v>
      </c>
      <c r="R1174" s="19"/>
      <c r="S1174" s="19">
        <v>5000</v>
      </c>
      <c r="T1174" s="19" t="s">
        <v>45</v>
      </c>
      <c r="U1174" s="19"/>
      <c r="V1174" s="19"/>
      <c r="W1174" s="19"/>
      <c r="X1174" s="19">
        <v>780</v>
      </c>
      <c r="Y1174" s="19">
        <v>0</v>
      </c>
      <c r="Z1174" s="19">
        <v>1</v>
      </c>
      <c r="AA1174" s="19" t="s">
        <v>48</v>
      </c>
      <c r="AB1174" s="19">
        <v>1</v>
      </c>
      <c r="AC1174" s="19">
        <v>635081</v>
      </c>
      <c r="AD1174" s="19">
        <v>12</v>
      </c>
      <c r="AE1174" s="19"/>
      <c r="AF1174" s="19"/>
      <c r="AG1174" s="19"/>
      <c r="AH1174" s="19">
        <v>117399</v>
      </c>
      <c r="AI1174" s="19">
        <v>1</v>
      </c>
      <c r="AJ1174" s="19"/>
      <c r="AK1174" s="19"/>
      <c r="AL1174" s="19"/>
      <c r="AM1174" s="19"/>
      <c r="AN1174" s="19"/>
      <c r="AO1174" s="19">
        <v>2.98</v>
      </c>
      <c r="AP1174" s="19" t="s">
        <v>1504</v>
      </c>
      <c r="AQ1174" s="19" t="s">
        <v>1502</v>
      </c>
      <c r="AR1174" s="19" t="s">
        <v>1540</v>
      </c>
      <c r="AS1174" s="19" t="s">
        <v>1562</v>
      </c>
      <c r="AT1174" s="19" t="s">
        <v>1579</v>
      </c>
      <c r="AU1174" s="19" t="s">
        <v>1580</v>
      </c>
      <c r="AV1174" s="19" t="s">
        <v>1565</v>
      </c>
      <c r="AW1174" s="19">
        <v>2008</v>
      </c>
      <c r="AX1174" s="19">
        <v>3</v>
      </c>
      <c r="AY1174" s="19" t="s">
        <v>1581</v>
      </c>
      <c r="AZ1174" s="19" t="s">
        <v>1567</v>
      </c>
      <c r="BA1174" s="19">
        <v>2009</v>
      </c>
      <c r="BB1174" t="str">
        <f>VLOOKUP(AC1174,CTCwiretagcode!A$2:C$708,3,FALSE)</f>
        <v>GLH</v>
      </c>
      <c r="BC1174" t="str">
        <f t="shared" si="37"/>
        <v>NT</v>
      </c>
      <c r="BD1174">
        <f t="shared" si="38"/>
        <v>3</v>
      </c>
    </row>
    <row r="1175" spans="1:56" x14ac:dyDescent="0.25">
      <c r="A1175" s="19" t="s">
        <v>1501</v>
      </c>
      <c r="B1175" s="19">
        <v>4.0999999999999996</v>
      </c>
      <c r="C1175" s="19">
        <v>20140313</v>
      </c>
      <c r="D1175" s="19" t="s">
        <v>41</v>
      </c>
      <c r="E1175" s="19" t="s">
        <v>41</v>
      </c>
      <c r="F1175" s="19">
        <v>2232830</v>
      </c>
      <c r="G1175" s="19">
        <v>1</v>
      </c>
      <c r="H1175" s="19">
        <v>2011</v>
      </c>
      <c r="I1175" s="19">
        <v>20110901</v>
      </c>
      <c r="J1175" s="19" t="s">
        <v>1501</v>
      </c>
      <c r="K1175" s="19">
        <v>6</v>
      </c>
      <c r="L1175" s="19">
        <v>36</v>
      </c>
      <c r="M1175" s="19">
        <v>23</v>
      </c>
      <c r="N1175" s="19">
        <v>14</v>
      </c>
      <c r="O1175" s="19" t="s">
        <v>1502</v>
      </c>
      <c r="P1175" s="19">
        <v>4</v>
      </c>
      <c r="Q1175" s="19" t="s">
        <v>1503</v>
      </c>
      <c r="R1175" s="19"/>
      <c r="S1175" s="19">
        <v>5000</v>
      </c>
      <c r="T1175" s="19" t="s">
        <v>45</v>
      </c>
      <c r="U1175" s="19"/>
      <c r="V1175" s="19"/>
      <c r="W1175" s="19"/>
      <c r="X1175" s="19">
        <v>940</v>
      </c>
      <c r="Y1175" s="19">
        <v>0</v>
      </c>
      <c r="Z1175" s="19">
        <v>1</v>
      </c>
      <c r="AA1175" s="19" t="s">
        <v>48</v>
      </c>
      <c r="AB1175" s="19">
        <v>1</v>
      </c>
      <c r="AC1175" s="19">
        <v>635081</v>
      </c>
      <c r="AD1175" s="19">
        <v>12</v>
      </c>
      <c r="AE1175" s="19"/>
      <c r="AF1175" s="19"/>
      <c r="AG1175" s="19"/>
      <c r="AH1175" s="19">
        <v>117397</v>
      </c>
      <c r="AI1175" s="19">
        <v>1</v>
      </c>
      <c r="AJ1175" s="19"/>
      <c r="AK1175" s="19"/>
      <c r="AL1175" s="19"/>
      <c r="AM1175" s="19"/>
      <c r="AN1175" s="19"/>
      <c r="AO1175" s="19">
        <v>2.8</v>
      </c>
      <c r="AP1175" s="19" t="s">
        <v>1504</v>
      </c>
      <c r="AQ1175" s="19" t="s">
        <v>1502</v>
      </c>
      <c r="AR1175" s="19" t="s">
        <v>1540</v>
      </c>
      <c r="AS1175" s="19" t="s">
        <v>1562</v>
      </c>
      <c r="AT1175" s="19" t="s">
        <v>1579</v>
      </c>
      <c r="AU1175" s="19" t="s">
        <v>1580</v>
      </c>
      <c r="AV1175" s="19" t="s">
        <v>1565</v>
      </c>
      <c r="AW1175" s="19">
        <v>2008</v>
      </c>
      <c r="AX1175" s="19">
        <v>3</v>
      </c>
      <c r="AY1175" s="19" t="s">
        <v>1581</v>
      </c>
      <c r="AZ1175" s="19" t="s">
        <v>1567</v>
      </c>
      <c r="BA1175" s="19">
        <v>2009</v>
      </c>
      <c r="BB1175" t="str">
        <f>VLOOKUP(AC1175,CTCwiretagcode!A$2:C$708,3,FALSE)</f>
        <v>GLH</v>
      </c>
      <c r="BC1175" t="str">
        <f t="shared" si="37"/>
        <v>NT</v>
      </c>
      <c r="BD1175">
        <f t="shared" si="38"/>
        <v>3</v>
      </c>
    </row>
    <row r="1176" spans="1:56" x14ac:dyDescent="0.25">
      <c r="A1176" s="19" t="s">
        <v>1501</v>
      </c>
      <c r="B1176" s="19">
        <v>4.0999999999999996</v>
      </c>
      <c r="C1176" s="19">
        <v>20140313</v>
      </c>
      <c r="D1176" s="19" t="s">
        <v>41</v>
      </c>
      <c r="E1176" s="19" t="s">
        <v>41</v>
      </c>
      <c r="F1176" s="19">
        <v>2233325</v>
      </c>
      <c r="G1176" s="19">
        <v>1</v>
      </c>
      <c r="H1176" s="19">
        <v>2011</v>
      </c>
      <c r="I1176" s="19">
        <v>20110902</v>
      </c>
      <c r="J1176" s="19" t="s">
        <v>1501</v>
      </c>
      <c r="K1176" s="19">
        <v>6</v>
      </c>
      <c r="L1176" s="19">
        <v>36</v>
      </c>
      <c r="M1176" s="19">
        <v>23</v>
      </c>
      <c r="N1176" s="19">
        <v>17</v>
      </c>
      <c r="O1176" s="19" t="s">
        <v>1502</v>
      </c>
      <c r="P1176" s="19">
        <v>4</v>
      </c>
      <c r="Q1176" s="19" t="s">
        <v>1503</v>
      </c>
      <c r="R1176" s="19"/>
      <c r="S1176" s="19">
        <v>5000</v>
      </c>
      <c r="T1176" s="19" t="s">
        <v>110</v>
      </c>
      <c r="U1176" s="19"/>
      <c r="V1176" s="19"/>
      <c r="W1176" s="19"/>
      <c r="X1176" s="19">
        <v>740</v>
      </c>
      <c r="Y1176" s="19">
        <v>0</v>
      </c>
      <c r="Z1176" s="19">
        <v>1</v>
      </c>
      <c r="AA1176" s="19" t="s">
        <v>48</v>
      </c>
      <c r="AB1176" s="19">
        <v>1</v>
      </c>
      <c r="AC1176" s="19">
        <v>635081</v>
      </c>
      <c r="AD1176" s="19">
        <v>12</v>
      </c>
      <c r="AE1176" s="19"/>
      <c r="AF1176" s="19"/>
      <c r="AG1176" s="19"/>
      <c r="AH1176" s="19">
        <v>117397</v>
      </c>
      <c r="AI1176" s="19">
        <v>1</v>
      </c>
      <c r="AJ1176" s="19"/>
      <c r="AK1176" s="19"/>
      <c r="AL1176" s="19"/>
      <c r="AM1176" s="19"/>
      <c r="AN1176" s="19"/>
      <c r="AO1176" s="19">
        <v>2.8</v>
      </c>
      <c r="AP1176" s="19" t="s">
        <v>1504</v>
      </c>
      <c r="AQ1176" s="19" t="s">
        <v>1502</v>
      </c>
      <c r="AR1176" s="19" t="s">
        <v>1540</v>
      </c>
      <c r="AS1176" s="19" t="s">
        <v>1562</v>
      </c>
      <c r="AT1176" s="19" t="s">
        <v>1579</v>
      </c>
      <c r="AU1176" s="19" t="s">
        <v>1580</v>
      </c>
      <c r="AV1176" s="19" t="s">
        <v>1565</v>
      </c>
      <c r="AW1176" s="19">
        <v>2008</v>
      </c>
      <c r="AX1176" s="19">
        <v>3</v>
      </c>
      <c r="AY1176" s="19" t="s">
        <v>1581</v>
      </c>
      <c r="AZ1176" s="19" t="s">
        <v>1567</v>
      </c>
      <c r="BA1176" s="19">
        <v>2009</v>
      </c>
      <c r="BB1176" t="str">
        <f>VLOOKUP(AC1176,CTCwiretagcode!A$2:C$708,3,FALSE)</f>
        <v>GLH</v>
      </c>
      <c r="BC1176" t="str">
        <f t="shared" si="37"/>
        <v>Tr</v>
      </c>
      <c r="BD1176">
        <f t="shared" si="38"/>
        <v>3</v>
      </c>
    </row>
    <row r="1177" spans="1:56" x14ac:dyDescent="0.25">
      <c r="A1177" s="19" t="s">
        <v>1501</v>
      </c>
      <c r="B1177" s="19">
        <v>4.0999999999999996</v>
      </c>
      <c r="C1177" s="19">
        <v>20140313</v>
      </c>
      <c r="D1177" s="19" t="s">
        <v>41</v>
      </c>
      <c r="E1177" s="19" t="s">
        <v>41</v>
      </c>
      <c r="F1177" s="19">
        <v>2233459</v>
      </c>
      <c r="G1177" s="19">
        <v>1</v>
      </c>
      <c r="H1177" s="19">
        <v>2011</v>
      </c>
      <c r="I1177" s="19">
        <v>20110906</v>
      </c>
      <c r="J1177" s="19" t="s">
        <v>1501</v>
      </c>
      <c r="K1177" s="19">
        <v>6</v>
      </c>
      <c r="L1177" s="19">
        <v>37</v>
      </c>
      <c r="M1177" s="19">
        <v>23</v>
      </c>
      <c r="N1177" s="19">
        <v>49</v>
      </c>
      <c r="O1177" s="19" t="s">
        <v>1502</v>
      </c>
      <c r="P1177" s="19">
        <v>4</v>
      </c>
      <c r="Q1177" s="19" t="s">
        <v>1503</v>
      </c>
      <c r="R1177" s="19"/>
      <c r="S1177" s="19">
        <v>5000</v>
      </c>
      <c r="T1177" s="19" t="s">
        <v>45</v>
      </c>
      <c r="U1177" s="19"/>
      <c r="V1177" s="19"/>
      <c r="W1177" s="19"/>
      <c r="X1177" s="19">
        <v>670</v>
      </c>
      <c r="Y1177" s="19">
        <v>0</v>
      </c>
      <c r="Z1177" s="19">
        <v>1</v>
      </c>
      <c r="AA1177" s="19" t="s">
        <v>48</v>
      </c>
      <c r="AB1177" s="19">
        <v>1</v>
      </c>
      <c r="AC1177" s="19">
        <v>635081</v>
      </c>
      <c r="AD1177" s="19">
        <v>12</v>
      </c>
      <c r="AE1177" s="19"/>
      <c r="AF1177" s="19"/>
      <c r="AG1177" s="19"/>
      <c r="AH1177" s="19">
        <v>117398</v>
      </c>
      <c r="AI1177" s="19">
        <v>1</v>
      </c>
      <c r="AJ1177" s="19"/>
      <c r="AK1177" s="19"/>
      <c r="AL1177" s="19"/>
      <c r="AM1177" s="19"/>
      <c r="AN1177" s="19"/>
      <c r="AO1177" s="19">
        <v>5.66</v>
      </c>
      <c r="AP1177" s="19" t="s">
        <v>1504</v>
      </c>
      <c r="AQ1177" s="19" t="s">
        <v>1502</v>
      </c>
      <c r="AR1177" s="19" t="s">
        <v>1540</v>
      </c>
      <c r="AS1177" s="19" t="s">
        <v>1562</v>
      </c>
      <c r="AT1177" s="19" t="s">
        <v>1579</v>
      </c>
      <c r="AU1177" s="19" t="s">
        <v>1580</v>
      </c>
      <c r="AV1177" s="19" t="s">
        <v>1565</v>
      </c>
      <c r="AW1177" s="19">
        <v>2008</v>
      </c>
      <c r="AX1177" s="19">
        <v>3</v>
      </c>
      <c r="AY1177" s="19" t="s">
        <v>1581</v>
      </c>
      <c r="AZ1177" s="19" t="s">
        <v>1567</v>
      </c>
      <c r="BA1177" s="19">
        <v>2009</v>
      </c>
      <c r="BB1177" t="str">
        <f>VLOOKUP(AC1177,CTCwiretagcode!A$2:C$708,3,FALSE)</f>
        <v>GLH</v>
      </c>
      <c r="BC1177" t="str">
        <f t="shared" si="37"/>
        <v>mix</v>
      </c>
      <c r="BD1177">
        <f t="shared" si="38"/>
        <v>3</v>
      </c>
    </row>
    <row r="1178" spans="1:56" x14ac:dyDescent="0.25">
      <c r="A1178" s="19" t="s">
        <v>1501</v>
      </c>
      <c r="B1178" s="19">
        <v>4.0999999999999996</v>
      </c>
      <c r="C1178" s="19">
        <v>20140313</v>
      </c>
      <c r="D1178" s="19" t="s">
        <v>41</v>
      </c>
      <c r="E1178" s="19" t="s">
        <v>41</v>
      </c>
      <c r="F1178" s="19">
        <v>2252857</v>
      </c>
      <c r="G1178" s="19">
        <v>1</v>
      </c>
      <c r="H1178" s="19">
        <v>2011</v>
      </c>
      <c r="I1178" s="19">
        <v>20110907</v>
      </c>
      <c r="J1178" s="19" t="s">
        <v>1501</v>
      </c>
      <c r="K1178" s="19">
        <v>6</v>
      </c>
      <c r="L1178" s="19">
        <v>37</v>
      </c>
      <c r="M1178" s="19">
        <v>23</v>
      </c>
      <c r="N1178" s="19">
        <v>49</v>
      </c>
      <c r="O1178" s="19" t="s">
        <v>1502</v>
      </c>
      <c r="P1178" s="19">
        <v>4</v>
      </c>
      <c r="Q1178" s="19" t="s">
        <v>1503</v>
      </c>
      <c r="R1178" s="19"/>
      <c r="S1178" s="19">
        <v>5000</v>
      </c>
      <c r="T1178" s="19" t="s">
        <v>110</v>
      </c>
      <c r="U1178" s="19"/>
      <c r="V1178" s="19"/>
      <c r="W1178" s="19"/>
      <c r="X1178" s="19">
        <v>780</v>
      </c>
      <c r="Y1178" s="19">
        <v>0</v>
      </c>
      <c r="Z1178" s="19">
        <v>1</v>
      </c>
      <c r="AA1178" s="19" t="s">
        <v>48</v>
      </c>
      <c r="AB1178" s="19">
        <v>1</v>
      </c>
      <c r="AC1178" s="19">
        <v>635081</v>
      </c>
      <c r="AD1178" s="19">
        <v>12</v>
      </c>
      <c r="AE1178" s="19"/>
      <c r="AF1178" s="19"/>
      <c r="AG1178" s="19"/>
      <c r="AH1178" s="19">
        <v>117398</v>
      </c>
      <c r="AI1178" s="19">
        <v>1</v>
      </c>
      <c r="AJ1178" s="19"/>
      <c r="AK1178" s="19"/>
      <c r="AL1178" s="19"/>
      <c r="AM1178" s="19"/>
      <c r="AN1178" s="19"/>
      <c r="AO1178" s="19">
        <v>5.66</v>
      </c>
      <c r="AP1178" s="19" t="s">
        <v>1504</v>
      </c>
      <c r="AQ1178" s="19" t="s">
        <v>1502</v>
      </c>
      <c r="AR1178" s="19" t="s">
        <v>1540</v>
      </c>
      <c r="AS1178" s="19" t="s">
        <v>1562</v>
      </c>
      <c r="AT1178" s="19" t="s">
        <v>1579</v>
      </c>
      <c r="AU1178" s="19" t="s">
        <v>1580</v>
      </c>
      <c r="AV1178" s="19" t="s">
        <v>1565</v>
      </c>
      <c r="AW1178" s="19">
        <v>2008</v>
      </c>
      <c r="AX1178" s="19">
        <v>3</v>
      </c>
      <c r="AY1178" s="19" t="s">
        <v>1581</v>
      </c>
      <c r="AZ1178" s="19" t="s">
        <v>1567</v>
      </c>
      <c r="BA1178" s="19">
        <v>2009</v>
      </c>
      <c r="BB1178" t="str">
        <f>VLOOKUP(AC1178,CTCwiretagcode!A$2:C$708,3,FALSE)</f>
        <v>GLH</v>
      </c>
      <c r="BC1178" t="str">
        <f t="shared" si="37"/>
        <v>mix</v>
      </c>
      <c r="BD1178">
        <f t="shared" si="38"/>
        <v>3</v>
      </c>
    </row>
    <row r="1179" spans="1:56" x14ac:dyDescent="0.25">
      <c r="A1179" s="19" t="s">
        <v>1501</v>
      </c>
      <c r="B1179" s="19">
        <v>4.0999999999999996</v>
      </c>
      <c r="C1179" s="19">
        <v>20140313</v>
      </c>
      <c r="D1179" s="19" t="s">
        <v>41</v>
      </c>
      <c r="E1179" s="19" t="s">
        <v>41</v>
      </c>
      <c r="F1179" s="19">
        <v>2252863</v>
      </c>
      <c r="G1179" s="19">
        <v>1</v>
      </c>
      <c r="H1179" s="19">
        <v>2011</v>
      </c>
      <c r="I1179" s="19">
        <v>20110908</v>
      </c>
      <c r="J1179" s="19" t="s">
        <v>1501</v>
      </c>
      <c r="K1179" s="19">
        <v>6</v>
      </c>
      <c r="L1179" s="19">
        <v>37</v>
      </c>
      <c r="M1179" s="19">
        <v>23</v>
      </c>
      <c r="N1179" s="19">
        <v>14</v>
      </c>
      <c r="O1179" s="19" t="s">
        <v>1502</v>
      </c>
      <c r="P1179" s="19">
        <v>4</v>
      </c>
      <c r="Q1179" s="19" t="s">
        <v>1503</v>
      </c>
      <c r="R1179" s="19"/>
      <c r="S1179" s="19">
        <v>5000</v>
      </c>
      <c r="T1179" s="19" t="s">
        <v>110</v>
      </c>
      <c r="U1179" s="19"/>
      <c r="V1179" s="19"/>
      <c r="W1179" s="19"/>
      <c r="X1179" s="19">
        <v>740</v>
      </c>
      <c r="Y1179" s="19">
        <v>0</v>
      </c>
      <c r="Z1179" s="19">
        <v>1</v>
      </c>
      <c r="AA1179" s="19" t="s">
        <v>48</v>
      </c>
      <c r="AB1179" s="19">
        <v>1</v>
      </c>
      <c r="AC1179" s="19">
        <v>635081</v>
      </c>
      <c r="AD1179" s="19">
        <v>12</v>
      </c>
      <c r="AE1179" s="19"/>
      <c r="AF1179" s="19"/>
      <c r="AG1179" s="19"/>
      <c r="AH1179" s="19">
        <v>117398</v>
      </c>
      <c r="AI1179" s="19">
        <v>1</v>
      </c>
      <c r="AJ1179" s="19"/>
      <c r="AK1179" s="19"/>
      <c r="AL1179" s="19"/>
      <c r="AM1179" s="19"/>
      <c r="AN1179" s="19"/>
      <c r="AO1179" s="19">
        <v>5.66</v>
      </c>
      <c r="AP1179" s="19" t="s">
        <v>1504</v>
      </c>
      <c r="AQ1179" s="19" t="s">
        <v>1502</v>
      </c>
      <c r="AR1179" s="19" t="s">
        <v>1540</v>
      </c>
      <c r="AS1179" s="19" t="s">
        <v>1562</v>
      </c>
      <c r="AT1179" s="19" t="s">
        <v>1579</v>
      </c>
      <c r="AU1179" s="19" t="s">
        <v>1580</v>
      </c>
      <c r="AV1179" s="19" t="s">
        <v>1565</v>
      </c>
      <c r="AW1179" s="19">
        <v>2008</v>
      </c>
      <c r="AX1179" s="19">
        <v>3</v>
      </c>
      <c r="AY1179" s="19" t="s">
        <v>1581</v>
      </c>
      <c r="AZ1179" s="19" t="s">
        <v>1567</v>
      </c>
      <c r="BA1179" s="19">
        <v>2009</v>
      </c>
      <c r="BB1179" t="str">
        <f>VLOOKUP(AC1179,CTCwiretagcode!A$2:C$708,3,FALSE)</f>
        <v>GLH</v>
      </c>
      <c r="BC1179" t="str">
        <f t="shared" si="37"/>
        <v>NT</v>
      </c>
      <c r="BD1179">
        <f t="shared" si="38"/>
        <v>3</v>
      </c>
    </row>
    <row r="1180" spans="1:56" x14ac:dyDescent="0.25">
      <c r="A1180" s="19" t="s">
        <v>1501</v>
      </c>
      <c r="B1180" s="19">
        <v>4.0999999999999996</v>
      </c>
      <c r="C1180" s="19">
        <v>20140313</v>
      </c>
      <c r="D1180" s="19" t="s">
        <v>41</v>
      </c>
      <c r="E1180" s="19" t="s">
        <v>41</v>
      </c>
      <c r="F1180" s="19">
        <v>2233970</v>
      </c>
      <c r="G1180" s="19">
        <v>1</v>
      </c>
      <c r="H1180" s="19">
        <v>2011</v>
      </c>
      <c r="I1180" s="19">
        <v>20110913</v>
      </c>
      <c r="J1180" s="19" t="s">
        <v>1501</v>
      </c>
      <c r="K1180" s="19">
        <v>6</v>
      </c>
      <c r="L1180" s="19">
        <v>38</v>
      </c>
      <c r="M1180" s="19">
        <v>23</v>
      </c>
      <c r="N1180" s="19">
        <v>49</v>
      </c>
      <c r="O1180" s="19" t="s">
        <v>1502</v>
      </c>
      <c r="P1180" s="19">
        <v>4</v>
      </c>
      <c r="Q1180" s="19" t="s">
        <v>1503</v>
      </c>
      <c r="R1180" s="19"/>
      <c r="S1180" s="19">
        <v>5000</v>
      </c>
      <c r="T1180" s="19" t="s">
        <v>45</v>
      </c>
      <c r="U1180" s="19"/>
      <c r="V1180" s="19"/>
      <c r="W1180" s="19"/>
      <c r="X1180" s="19">
        <v>700</v>
      </c>
      <c r="Y1180" s="19">
        <v>0</v>
      </c>
      <c r="Z1180" s="19">
        <v>1</v>
      </c>
      <c r="AA1180" s="19" t="s">
        <v>48</v>
      </c>
      <c r="AB1180" s="19">
        <v>1</v>
      </c>
      <c r="AC1180" s="19">
        <v>635081</v>
      </c>
      <c r="AD1180" s="19">
        <v>12</v>
      </c>
      <c r="AE1180" s="19"/>
      <c r="AF1180" s="19"/>
      <c r="AG1180" s="19"/>
      <c r="AH1180" s="19">
        <v>117399</v>
      </c>
      <c r="AI1180" s="19">
        <v>1</v>
      </c>
      <c r="AJ1180" s="19"/>
      <c r="AK1180" s="19"/>
      <c r="AL1180" s="19"/>
      <c r="AM1180" s="19"/>
      <c r="AN1180" s="19"/>
      <c r="AO1180" s="19">
        <v>2.98</v>
      </c>
      <c r="AP1180" s="19" t="s">
        <v>1504</v>
      </c>
      <c r="AQ1180" s="19" t="s">
        <v>1502</v>
      </c>
      <c r="AR1180" s="19" t="s">
        <v>1540</v>
      </c>
      <c r="AS1180" s="19" t="s">
        <v>1562</v>
      </c>
      <c r="AT1180" s="19" t="s">
        <v>1579</v>
      </c>
      <c r="AU1180" s="19" t="s">
        <v>1580</v>
      </c>
      <c r="AV1180" s="19" t="s">
        <v>1565</v>
      </c>
      <c r="AW1180" s="19">
        <v>2008</v>
      </c>
      <c r="AX1180" s="19">
        <v>3</v>
      </c>
      <c r="AY1180" s="19" t="s">
        <v>1581</v>
      </c>
      <c r="AZ1180" s="19" t="s">
        <v>1567</v>
      </c>
      <c r="BA1180" s="19">
        <v>2009</v>
      </c>
      <c r="BB1180" t="str">
        <f>VLOOKUP(AC1180,CTCwiretagcode!A$2:C$708,3,FALSE)</f>
        <v>GLH</v>
      </c>
      <c r="BC1180" t="str">
        <f t="shared" si="37"/>
        <v>mix</v>
      </c>
      <c r="BD1180">
        <f t="shared" si="38"/>
        <v>3</v>
      </c>
    </row>
    <row r="1181" spans="1:56" x14ac:dyDescent="0.25">
      <c r="A1181" s="19" t="s">
        <v>1501</v>
      </c>
      <c r="B1181" s="19">
        <v>4.0999999999999996</v>
      </c>
      <c r="C1181" s="19">
        <v>20140313</v>
      </c>
      <c r="D1181" s="19" t="s">
        <v>41</v>
      </c>
      <c r="E1181" s="19" t="s">
        <v>41</v>
      </c>
      <c r="F1181" s="19">
        <v>2234041</v>
      </c>
      <c r="G1181" s="19">
        <v>1</v>
      </c>
      <c r="H1181" s="19">
        <v>2011</v>
      </c>
      <c r="I1181" s="19">
        <v>20110919</v>
      </c>
      <c r="J1181" s="19" t="s">
        <v>1501</v>
      </c>
      <c r="K1181" s="19">
        <v>6</v>
      </c>
      <c r="L1181" s="19">
        <v>39</v>
      </c>
      <c r="M1181" s="19">
        <v>23</v>
      </c>
      <c r="N1181" s="19">
        <v>14</v>
      </c>
      <c r="O1181" s="19" t="s">
        <v>1502</v>
      </c>
      <c r="P1181" s="19">
        <v>4</v>
      </c>
      <c r="Q1181" s="19" t="s">
        <v>1503</v>
      </c>
      <c r="R1181" s="19"/>
      <c r="S1181" s="19">
        <v>5000</v>
      </c>
      <c r="T1181" s="19" t="s">
        <v>110</v>
      </c>
      <c r="U1181" s="19"/>
      <c r="V1181" s="19"/>
      <c r="W1181" s="19"/>
      <c r="X1181" s="19">
        <v>730</v>
      </c>
      <c r="Y1181" s="19">
        <v>0</v>
      </c>
      <c r="Z1181" s="19">
        <v>1</v>
      </c>
      <c r="AA1181" s="19" t="s">
        <v>48</v>
      </c>
      <c r="AB1181" s="19">
        <v>1</v>
      </c>
      <c r="AC1181" s="19">
        <v>635081</v>
      </c>
      <c r="AD1181" s="19">
        <v>12</v>
      </c>
      <c r="AE1181" s="19"/>
      <c r="AF1181" s="19"/>
      <c r="AG1181" s="19"/>
      <c r="AH1181" s="19">
        <v>117400</v>
      </c>
      <c r="AI1181" s="19">
        <v>1</v>
      </c>
      <c r="AJ1181" s="19"/>
      <c r="AK1181" s="19"/>
      <c r="AL1181" s="19"/>
      <c r="AM1181" s="19"/>
      <c r="AN1181" s="19"/>
      <c r="AO1181" s="19">
        <v>3.79</v>
      </c>
      <c r="AP1181" s="19" t="s">
        <v>1504</v>
      </c>
      <c r="AQ1181" s="19" t="s">
        <v>1502</v>
      </c>
      <c r="AR1181" s="19" t="s">
        <v>1540</v>
      </c>
      <c r="AS1181" s="19" t="s">
        <v>1562</v>
      </c>
      <c r="AT1181" s="19" t="s">
        <v>1579</v>
      </c>
      <c r="AU1181" s="19" t="s">
        <v>1580</v>
      </c>
      <c r="AV1181" s="19" t="s">
        <v>1565</v>
      </c>
      <c r="AW1181" s="19">
        <v>2008</v>
      </c>
      <c r="AX1181" s="19">
        <v>3</v>
      </c>
      <c r="AY1181" s="19" t="s">
        <v>1581</v>
      </c>
      <c r="AZ1181" s="19" t="s">
        <v>1567</v>
      </c>
      <c r="BA1181" s="19">
        <v>2009</v>
      </c>
      <c r="BB1181" t="str">
        <f>VLOOKUP(AC1181,CTCwiretagcode!A$2:C$708,3,FALSE)</f>
        <v>GLH</v>
      </c>
      <c r="BC1181" t="str">
        <f t="shared" si="37"/>
        <v>NT</v>
      </c>
      <c r="BD1181">
        <f t="shared" si="38"/>
        <v>3</v>
      </c>
    </row>
    <row r="1182" spans="1:56" x14ac:dyDescent="0.25">
      <c r="A1182" s="19" t="s">
        <v>1501</v>
      </c>
      <c r="B1182" s="19">
        <v>4.0999999999999996</v>
      </c>
      <c r="C1182" s="19">
        <v>20140313</v>
      </c>
      <c r="D1182" s="19" t="s">
        <v>41</v>
      </c>
      <c r="E1182" s="19" t="s">
        <v>41</v>
      </c>
      <c r="F1182" s="19">
        <v>2234043</v>
      </c>
      <c r="G1182" s="19">
        <v>1</v>
      </c>
      <c r="H1182" s="19">
        <v>2011</v>
      </c>
      <c r="I1182" s="19">
        <v>20110919</v>
      </c>
      <c r="J1182" s="19" t="s">
        <v>1501</v>
      </c>
      <c r="K1182" s="19">
        <v>6</v>
      </c>
      <c r="L1182" s="19">
        <v>39</v>
      </c>
      <c r="M1182" s="19">
        <v>23</v>
      </c>
      <c r="N1182" s="19">
        <v>14</v>
      </c>
      <c r="O1182" s="19" t="s">
        <v>1502</v>
      </c>
      <c r="P1182" s="19">
        <v>4</v>
      </c>
      <c r="Q1182" s="19" t="s">
        <v>1503</v>
      </c>
      <c r="R1182" s="19"/>
      <c r="S1182" s="19">
        <v>0</v>
      </c>
      <c r="T1182" s="19" t="s">
        <v>110</v>
      </c>
      <c r="U1182" s="19"/>
      <c r="V1182" s="19"/>
      <c r="W1182" s="19"/>
      <c r="X1182" s="19">
        <v>700</v>
      </c>
      <c r="Y1182" s="19">
        <v>0</v>
      </c>
      <c r="Z1182" s="19">
        <v>1</v>
      </c>
      <c r="AA1182" s="19" t="s">
        <v>48</v>
      </c>
      <c r="AB1182" s="19">
        <v>1</v>
      </c>
      <c r="AC1182" s="19">
        <v>635081</v>
      </c>
      <c r="AD1182" s="19">
        <v>12</v>
      </c>
      <c r="AE1182" s="19"/>
      <c r="AF1182" s="19"/>
      <c r="AG1182" s="19"/>
      <c r="AH1182" s="19">
        <v>117400</v>
      </c>
      <c r="AI1182" s="19">
        <v>1</v>
      </c>
      <c r="AJ1182" s="19"/>
      <c r="AK1182" s="19"/>
      <c r="AL1182" s="19"/>
      <c r="AM1182" s="19"/>
      <c r="AN1182" s="19"/>
      <c r="AO1182" s="19">
        <v>3.79</v>
      </c>
      <c r="AP1182" s="19" t="s">
        <v>1504</v>
      </c>
      <c r="AQ1182" s="19" t="s">
        <v>1502</v>
      </c>
      <c r="AR1182" s="19" t="s">
        <v>1540</v>
      </c>
      <c r="AS1182" s="19" t="s">
        <v>1562</v>
      </c>
      <c r="AT1182" s="19" t="s">
        <v>1579</v>
      </c>
      <c r="AU1182" s="19" t="s">
        <v>1580</v>
      </c>
      <c r="AV1182" s="19" t="s">
        <v>1565</v>
      </c>
      <c r="AW1182" s="19">
        <v>2008</v>
      </c>
      <c r="AX1182" s="19">
        <v>3</v>
      </c>
      <c r="AY1182" s="19" t="s">
        <v>1581</v>
      </c>
      <c r="AZ1182" s="19" t="s">
        <v>1567</v>
      </c>
      <c r="BA1182" s="19">
        <v>2009</v>
      </c>
      <c r="BB1182" t="str">
        <f>VLOOKUP(AC1182,CTCwiretagcode!A$2:C$708,3,FALSE)</f>
        <v>GLH</v>
      </c>
      <c r="BC1182" t="str">
        <f t="shared" si="37"/>
        <v>NT</v>
      </c>
      <c r="BD1182">
        <f t="shared" si="38"/>
        <v>3</v>
      </c>
    </row>
    <row r="1183" spans="1:56" x14ac:dyDescent="0.25">
      <c r="A1183" s="19" t="s">
        <v>1501</v>
      </c>
      <c r="B1183" s="19">
        <v>4.0999999999999996</v>
      </c>
      <c r="C1183" s="19">
        <v>20140313</v>
      </c>
      <c r="D1183" s="19" t="s">
        <v>41</v>
      </c>
      <c r="E1183" s="19" t="s">
        <v>41</v>
      </c>
      <c r="F1183" s="19">
        <v>2233984</v>
      </c>
      <c r="G1183" s="19">
        <v>1</v>
      </c>
      <c r="H1183" s="19">
        <v>2011</v>
      </c>
      <c r="I1183" s="19">
        <v>20110920</v>
      </c>
      <c r="J1183" s="19" t="s">
        <v>1501</v>
      </c>
      <c r="K1183" s="19">
        <v>6</v>
      </c>
      <c r="L1183" s="19">
        <v>39</v>
      </c>
      <c r="M1183" s="19">
        <v>23</v>
      </c>
      <c r="N1183" s="19">
        <v>14</v>
      </c>
      <c r="O1183" s="19" t="s">
        <v>1502</v>
      </c>
      <c r="P1183" s="19">
        <v>4</v>
      </c>
      <c r="Q1183" s="19" t="s">
        <v>1503</v>
      </c>
      <c r="R1183" s="19"/>
      <c r="S1183" s="19">
        <v>5000</v>
      </c>
      <c r="T1183" s="19" t="s">
        <v>110</v>
      </c>
      <c r="U1183" s="19"/>
      <c r="V1183" s="19"/>
      <c r="W1183" s="19"/>
      <c r="X1183" s="19">
        <v>700</v>
      </c>
      <c r="Y1183" s="19">
        <v>0</v>
      </c>
      <c r="Z1183" s="19">
        <v>1</v>
      </c>
      <c r="AA1183" s="19" t="s">
        <v>48</v>
      </c>
      <c r="AB1183" s="19">
        <v>1</v>
      </c>
      <c r="AC1183" s="19">
        <v>635081</v>
      </c>
      <c r="AD1183" s="19">
        <v>12</v>
      </c>
      <c r="AE1183" s="19"/>
      <c r="AF1183" s="19"/>
      <c r="AG1183" s="19"/>
      <c r="AH1183" s="19">
        <v>117400</v>
      </c>
      <c r="AI1183" s="19">
        <v>1</v>
      </c>
      <c r="AJ1183" s="19"/>
      <c r="AK1183" s="19"/>
      <c r="AL1183" s="19"/>
      <c r="AM1183" s="19"/>
      <c r="AN1183" s="19"/>
      <c r="AO1183" s="19">
        <v>3.79</v>
      </c>
      <c r="AP1183" s="19" t="s">
        <v>1504</v>
      </c>
      <c r="AQ1183" s="19" t="s">
        <v>1502</v>
      </c>
      <c r="AR1183" s="19" t="s">
        <v>1540</v>
      </c>
      <c r="AS1183" s="19" t="s">
        <v>1562</v>
      </c>
      <c r="AT1183" s="19" t="s">
        <v>1579</v>
      </c>
      <c r="AU1183" s="19" t="s">
        <v>1580</v>
      </c>
      <c r="AV1183" s="19" t="s">
        <v>1565</v>
      </c>
      <c r="AW1183" s="19">
        <v>2008</v>
      </c>
      <c r="AX1183" s="19">
        <v>3</v>
      </c>
      <c r="AY1183" s="19" t="s">
        <v>1581</v>
      </c>
      <c r="AZ1183" s="19" t="s">
        <v>1567</v>
      </c>
      <c r="BA1183" s="19">
        <v>2009</v>
      </c>
      <c r="BB1183" t="str">
        <f>VLOOKUP(AC1183,CTCwiretagcode!A$2:C$708,3,FALSE)</f>
        <v>GLH</v>
      </c>
      <c r="BC1183" t="str">
        <f t="shared" si="37"/>
        <v>NT</v>
      </c>
      <c r="BD1183">
        <f t="shared" si="38"/>
        <v>3</v>
      </c>
    </row>
    <row r="1184" spans="1:56" x14ac:dyDescent="0.25">
      <c r="A1184" s="19" t="s">
        <v>1501</v>
      </c>
      <c r="B1184" s="19">
        <v>4.0999999999999996</v>
      </c>
      <c r="C1184" s="19">
        <v>20140313</v>
      </c>
      <c r="D1184" s="19" t="s">
        <v>41</v>
      </c>
      <c r="E1184" s="19" t="s">
        <v>41</v>
      </c>
      <c r="F1184" s="19">
        <v>2233519</v>
      </c>
      <c r="G1184" s="19">
        <v>1</v>
      </c>
      <c r="H1184" s="19">
        <v>2011</v>
      </c>
      <c r="I1184" s="19">
        <v>20110920</v>
      </c>
      <c r="J1184" s="19" t="s">
        <v>1501</v>
      </c>
      <c r="K1184" s="19">
        <v>6</v>
      </c>
      <c r="L1184" s="19">
        <v>39</v>
      </c>
      <c r="M1184" s="19">
        <v>23</v>
      </c>
      <c r="N1184" s="19">
        <v>14</v>
      </c>
      <c r="O1184" s="19" t="s">
        <v>1502</v>
      </c>
      <c r="P1184" s="19">
        <v>4</v>
      </c>
      <c r="Q1184" s="19" t="s">
        <v>1503</v>
      </c>
      <c r="R1184" s="19"/>
      <c r="S1184" s="19">
        <v>5000</v>
      </c>
      <c r="T1184" s="19" t="s">
        <v>45</v>
      </c>
      <c r="U1184" s="19"/>
      <c r="V1184" s="19"/>
      <c r="W1184" s="19"/>
      <c r="X1184" s="19">
        <v>770</v>
      </c>
      <c r="Y1184" s="19">
        <v>0</v>
      </c>
      <c r="Z1184" s="19">
        <v>1</v>
      </c>
      <c r="AA1184" s="19" t="s">
        <v>48</v>
      </c>
      <c r="AB1184" s="19">
        <v>1</v>
      </c>
      <c r="AC1184" s="19">
        <v>635081</v>
      </c>
      <c r="AD1184" s="19">
        <v>12</v>
      </c>
      <c r="AE1184" s="19"/>
      <c r="AF1184" s="19"/>
      <c r="AG1184" s="19"/>
      <c r="AH1184" s="19">
        <v>117400</v>
      </c>
      <c r="AI1184" s="19">
        <v>1</v>
      </c>
      <c r="AJ1184" s="19"/>
      <c r="AK1184" s="19"/>
      <c r="AL1184" s="19"/>
      <c r="AM1184" s="19"/>
      <c r="AN1184" s="19"/>
      <c r="AO1184" s="19">
        <v>3.79</v>
      </c>
      <c r="AP1184" s="19" t="s">
        <v>1504</v>
      </c>
      <c r="AQ1184" s="19" t="s">
        <v>1502</v>
      </c>
      <c r="AR1184" s="19" t="s">
        <v>1540</v>
      </c>
      <c r="AS1184" s="19" t="s">
        <v>1562</v>
      </c>
      <c r="AT1184" s="19" t="s">
        <v>1579</v>
      </c>
      <c r="AU1184" s="19" t="s">
        <v>1580</v>
      </c>
      <c r="AV1184" s="19" t="s">
        <v>1565</v>
      </c>
      <c r="AW1184" s="19">
        <v>2008</v>
      </c>
      <c r="AX1184" s="19">
        <v>3</v>
      </c>
      <c r="AY1184" s="19" t="s">
        <v>1581</v>
      </c>
      <c r="AZ1184" s="19" t="s">
        <v>1567</v>
      </c>
      <c r="BA1184" s="19">
        <v>2009</v>
      </c>
      <c r="BB1184" t="str">
        <f>VLOOKUP(AC1184,CTCwiretagcode!A$2:C$708,3,FALSE)</f>
        <v>GLH</v>
      </c>
      <c r="BC1184" t="str">
        <f t="shared" si="37"/>
        <v>NT</v>
      </c>
      <c r="BD1184">
        <f t="shared" si="38"/>
        <v>3</v>
      </c>
    </row>
    <row r="1185" spans="1:56" x14ac:dyDescent="0.25">
      <c r="A1185" s="19" t="s">
        <v>1501</v>
      </c>
      <c r="B1185" s="19">
        <v>4.0999999999999996</v>
      </c>
      <c r="C1185" s="19">
        <v>20140313</v>
      </c>
      <c r="D1185" s="19" t="s">
        <v>41</v>
      </c>
      <c r="E1185" s="19" t="s">
        <v>41</v>
      </c>
      <c r="F1185" s="19">
        <v>2233978</v>
      </c>
      <c r="G1185" s="19">
        <v>1</v>
      </c>
      <c r="H1185" s="19">
        <v>2011</v>
      </c>
      <c r="I1185" s="19">
        <v>20110920</v>
      </c>
      <c r="J1185" s="19" t="s">
        <v>1501</v>
      </c>
      <c r="K1185" s="19">
        <v>6</v>
      </c>
      <c r="L1185" s="19">
        <v>39</v>
      </c>
      <c r="M1185" s="19">
        <v>23</v>
      </c>
      <c r="N1185" s="19">
        <v>17</v>
      </c>
      <c r="O1185" s="19" t="s">
        <v>1502</v>
      </c>
      <c r="P1185" s="19">
        <v>4</v>
      </c>
      <c r="Q1185" s="19" t="s">
        <v>1503</v>
      </c>
      <c r="R1185" s="19"/>
      <c r="S1185" s="19">
        <v>5000</v>
      </c>
      <c r="T1185" s="19" t="s">
        <v>110</v>
      </c>
      <c r="U1185" s="19"/>
      <c r="V1185" s="19"/>
      <c r="W1185" s="19"/>
      <c r="X1185" s="19">
        <v>740</v>
      </c>
      <c r="Y1185" s="19">
        <v>0</v>
      </c>
      <c r="Z1185" s="19">
        <v>1</v>
      </c>
      <c r="AA1185" s="19" t="s">
        <v>48</v>
      </c>
      <c r="AB1185" s="19">
        <v>1</v>
      </c>
      <c r="AC1185" s="19">
        <v>635081</v>
      </c>
      <c r="AD1185" s="19">
        <v>12</v>
      </c>
      <c r="AE1185" s="19"/>
      <c r="AF1185" s="19"/>
      <c r="AG1185" s="19"/>
      <c r="AH1185" s="19">
        <v>117400</v>
      </c>
      <c r="AI1185" s="19">
        <v>1</v>
      </c>
      <c r="AJ1185" s="19"/>
      <c r="AK1185" s="19"/>
      <c r="AL1185" s="19"/>
      <c r="AM1185" s="19"/>
      <c r="AN1185" s="19"/>
      <c r="AO1185" s="19">
        <v>3.79</v>
      </c>
      <c r="AP1185" s="19" t="s">
        <v>1504</v>
      </c>
      <c r="AQ1185" s="19" t="s">
        <v>1502</v>
      </c>
      <c r="AR1185" s="19" t="s">
        <v>1540</v>
      </c>
      <c r="AS1185" s="19" t="s">
        <v>1562</v>
      </c>
      <c r="AT1185" s="19" t="s">
        <v>1579</v>
      </c>
      <c r="AU1185" s="19" t="s">
        <v>1580</v>
      </c>
      <c r="AV1185" s="19" t="s">
        <v>1565</v>
      </c>
      <c r="AW1185" s="19">
        <v>2008</v>
      </c>
      <c r="AX1185" s="19">
        <v>3</v>
      </c>
      <c r="AY1185" s="19" t="s">
        <v>1581</v>
      </c>
      <c r="AZ1185" s="19" t="s">
        <v>1567</v>
      </c>
      <c r="BA1185" s="19">
        <v>2009</v>
      </c>
      <c r="BB1185" t="str">
        <f>VLOOKUP(AC1185,CTCwiretagcode!A$2:C$708,3,FALSE)</f>
        <v>GLH</v>
      </c>
      <c r="BC1185" t="str">
        <f t="shared" si="37"/>
        <v>Tr</v>
      </c>
      <c r="BD1185">
        <f t="shared" si="38"/>
        <v>3</v>
      </c>
    </row>
    <row r="1186" spans="1:56" x14ac:dyDescent="0.25">
      <c r="A1186" s="19" t="s">
        <v>1501</v>
      </c>
      <c r="B1186" s="19">
        <v>4.0999999999999996</v>
      </c>
      <c r="C1186" s="19">
        <v>20140313</v>
      </c>
      <c r="D1186" s="19" t="s">
        <v>41</v>
      </c>
      <c r="E1186" s="19" t="s">
        <v>41</v>
      </c>
      <c r="F1186" s="19">
        <v>2250622</v>
      </c>
      <c r="G1186" s="19">
        <v>1</v>
      </c>
      <c r="H1186" s="19">
        <v>2011</v>
      </c>
      <c r="I1186" s="19">
        <v>20110922</v>
      </c>
      <c r="J1186" s="19" t="s">
        <v>1501</v>
      </c>
      <c r="K1186" s="19">
        <v>6</v>
      </c>
      <c r="L1186" s="19">
        <v>39</v>
      </c>
      <c r="M1186" s="19">
        <v>23</v>
      </c>
      <c r="N1186" s="19">
        <v>14</v>
      </c>
      <c r="O1186" s="19" t="s">
        <v>1502</v>
      </c>
      <c r="P1186" s="19">
        <v>4</v>
      </c>
      <c r="Q1186" s="19" t="s">
        <v>1503</v>
      </c>
      <c r="R1186" s="19"/>
      <c r="S1186" s="19">
        <v>5000</v>
      </c>
      <c r="T1186" s="19" t="s">
        <v>45</v>
      </c>
      <c r="U1186" s="19"/>
      <c r="V1186" s="19"/>
      <c r="W1186" s="19"/>
      <c r="X1186" s="19">
        <v>720</v>
      </c>
      <c r="Y1186" s="19">
        <v>0</v>
      </c>
      <c r="Z1186" s="19">
        <v>1</v>
      </c>
      <c r="AA1186" s="19" t="s">
        <v>48</v>
      </c>
      <c r="AB1186" s="19">
        <v>1</v>
      </c>
      <c r="AC1186" s="19">
        <v>635081</v>
      </c>
      <c r="AD1186" s="19">
        <v>12</v>
      </c>
      <c r="AE1186" s="19"/>
      <c r="AF1186" s="19"/>
      <c r="AG1186" s="19"/>
      <c r="AH1186" s="19">
        <v>117400</v>
      </c>
      <c r="AI1186" s="19">
        <v>1</v>
      </c>
      <c r="AJ1186" s="19"/>
      <c r="AK1186" s="19"/>
      <c r="AL1186" s="19"/>
      <c r="AM1186" s="19"/>
      <c r="AN1186" s="19"/>
      <c r="AO1186" s="19">
        <v>3.79</v>
      </c>
      <c r="AP1186" s="19" t="s">
        <v>1504</v>
      </c>
      <c r="AQ1186" s="19" t="s">
        <v>1502</v>
      </c>
      <c r="AR1186" s="19" t="s">
        <v>1540</v>
      </c>
      <c r="AS1186" s="19" t="s">
        <v>1562</v>
      </c>
      <c r="AT1186" s="19" t="s">
        <v>1579</v>
      </c>
      <c r="AU1186" s="19" t="s">
        <v>1580</v>
      </c>
      <c r="AV1186" s="19" t="s">
        <v>1565</v>
      </c>
      <c r="AW1186" s="19">
        <v>2008</v>
      </c>
      <c r="AX1186" s="19">
        <v>3</v>
      </c>
      <c r="AY1186" s="19" t="s">
        <v>1581</v>
      </c>
      <c r="AZ1186" s="19" t="s">
        <v>1567</v>
      </c>
      <c r="BA1186" s="19">
        <v>2009</v>
      </c>
      <c r="BB1186" t="str">
        <f>VLOOKUP(AC1186,CTCwiretagcode!A$2:C$708,3,FALSE)</f>
        <v>GLH</v>
      </c>
      <c r="BC1186" t="str">
        <f t="shared" si="37"/>
        <v>NT</v>
      </c>
      <c r="BD1186">
        <f t="shared" si="38"/>
        <v>3</v>
      </c>
    </row>
    <row r="1187" spans="1:56" x14ac:dyDescent="0.25">
      <c r="A1187" s="19" t="s">
        <v>1501</v>
      </c>
      <c r="B1187" s="19">
        <v>4.0999999999999996</v>
      </c>
      <c r="C1187" s="19">
        <v>20140313</v>
      </c>
      <c r="D1187" s="19" t="s">
        <v>41</v>
      </c>
      <c r="E1187" s="19" t="s">
        <v>41</v>
      </c>
      <c r="F1187" s="19">
        <v>2232982</v>
      </c>
      <c r="G1187" s="19">
        <v>1</v>
      </c>
      <c r="H1187" s="19">
        <v>2011</v>
      </c>
      <c r="I1187" s="19">
        <v>20110817</v>
      </c>
      <c r="J1187" s="19" t="s">
        <v>1501</v>
      </c>
      <c r="K1187" s="19">
        <v>6</v>
      </c>
      <c r="L1187" s="19">
        <v>34</v>
      </c>
      <c r="M1187" s="19">
        <v>23</v>
      </c>
      <c r="N1187" s="19">
        <v>17</v>
      </c>
      <c r="O1187" s="19" t="s">
        <v>1502</v>
      </c>
      <c r="P1187" s="19">
        <v>4</v>
      </c>
      <c r="Q1187" s="19" t="s">
        <v>1518</v>
      </c>
      <c r="R1187" s="19"/>
      <c r="S1187" s="19">
        <v>5000</v>
      </c>
      <c r="T1187" s="19" t="s">
        <v>45</v>
      </c>
      <c r="U1187" s="19"/>
      <c r="V1187" s="19"/>
      <c r="W1187" s="19"/>
      <c r="X1187" s="19">
        <v>720</v>
      </c>
      <c r="Y1187" s="19">
        <v>0</v>
      </c>
      <c r="Z1187" s="19">
        <v>1</v>
      </c>
      <c r="AA1187" s="19" t="s">
        <v>48</v>
      </c>
      <c r="AB1187" s="19">
        <v>1</v>
      </c>
      <c r="AC1187" s="19">
        <v>635081</v>
      </c>
      <c r="AD1187" s="19">
        <v>12</v>
      </c>
      <c r="AE1187" s="19"/>
      <c r="AF1187" s="19"/>
      <c r="AG1187" s="19"/>
      <c r="AH1187" s="19">
        <v>117395</v>
      </c>
      <c r="AI1187" s="19">
        <v>1</v>
      </c>
      <c r="AJ1187" s="19"/>
      <c r="AK1187" s="19"/>
      <c r="AL1187" s="19"/>
      <c r="AM1187" s="19"/>
      <c r="AN1187" s="19"/>
      <c r="AO1187" s="19">
        <v>3.54</v>
      </c>
      <c r="AP1187" s="19" t="s">
        <v>1519</v>
      </c>
      <c r="AQ1187" s="19" t="s">
        <v>1502</v>
      </c>
      <c r="AR1187" s="19" t="s">
        <v>1540</v>
      </c>
      <c r="AS1187" s="19" t="s">
        <v>1562</v>
      </c>
      <c r="AT1187" s="19" t="s">
        <v>1579</v>
      </c>
      <c r="AU1187" s="19" t="s">
        <v>1580</v>
      </c>
      <c r="AV1187" s="19" t="s">
        <v>1565</v>
      </c>
      <c r="AW1187" s="19">
        <v>2008</v>
      </c>
      <c r="AX1187" s="19">
        <v>3</v>
      </c>
      <c r="AY1187" s="19" t="s">
        <v>1581</v>
      </c>
      <c r="AZ1187" s="19" t="s">
        <v>1567</v>
      </c>
      <c r="BA1187" s="19">
        <v>2009</v>
      </c>
      <c r="BB1187" t="str">
        <f>VLOOKUP(AC1187,CTCwiretagcode!A$2:C$708,3,FALSE)</f>
        <v>GLH</v>
      </c>
      <c r="BC1187" t="str">
        <f t="shared" si="37"/>
        <v>Tr</v>
      </c>
      <c r="BD1187">
        <f t="shared" si="38"/>
        <v>3</v>
      </c>
    </row>
    <row r="1188" spans="1:56" x14ac:dyDescent="0.25">
      <c r="A1188" s="19" t="s">
        <v>1501</v>
      </c>
      <c r="B1188" s="19">
        <v>4.0999999999999996</v>
      </c>
      <c r="C1188" s="19">
        <v>20140313</v>
      </c>
      <c r="D1188" s="19" t="s">
        <v>41</v>
      </c>
      <c r="E1188" s="19" t="s">
        <v>41</v>
      </c>
      <c r="F1188" s="19">
        <v>2232983</v>
      </c>
      <c r="G1188" s="19">
        <v>1</v>
      </c>
      <c r="H1188" s="19">
        <v>2011</v>
      </c>
      <c r="I1188" s="19">
        <v>20110817</v>
      </c>
      <c r="J1188" s="19" t="s">
        <v>1501</v>
      </c>
      <c r="K1188" s="19">
        <v>6</v>
      </c>
      <c r="L1188" s="19">
        <v>34</v>
      </c>
      <c r="M1188" s="19">
        <v>23</v>
      </c>
      <c r="N1188" s="19">
        <v>17</v>
      </c>
      <c r="O1188" s="19" t="s">
        <v>1502</v>
      </c>
      <c r="P1188" s="19">
        <v>4</v>
      </c>
      <c r="Q1188" s="19" t="s">
        <v>1518</v>
      </c>
      <c r="R1188" s="19"/>
      <c r="S1188" s="19">
        <v>5000</v>
      </c>
      <c r="T1188" s="19" t="s">
        <v>45</v>
      </c>
      <c r="U1188" s="19"/>
      <c r="V1188" s="19"/>
      <c r="W1188" s="19"/>
      <c r="X1188" s="19">
        <v>650</v>
      </c>
      <c r="Y1188" s="19">
        <v>0</v>
      </c>
      <c r="Z1188" s="19">
        <v>1</v>
      </c>
      <c r="AA1188" s="19" t="s">
        <v>48</v>
      </c>
      <c r="AB1188" s="19">
        <v>1</v>
      </c>
      <c r="AC1188" s="19">
        <v>635081</v>
      </c>
      <c r="AD1188" s="19">
        <v>12</v>
      </c>
      <c r="AE1188" s="19"/>
      <c r="AF1188" s="19"/>
      <c r="AG1188" s="19"/>
      <c r="AH1188" s="19">
        <v>117395</v>
      </c>
      <c r="AI1188" s="19">
        <v>1</v>
      </c>
      <c r="AJ1188" s="19"/>
      <c r="AK1188" s="19"/>
      <c r="AL1188" s="19"/>
      <c r="AM1188" s="19"/>
      <c r="AN1188" s="19"/>
      <c r="AO1188" s="19">
        <v>3.54</v>
      </c>
      <c r="AP1188" s="19" t="s">
        <v>1519</v>
      </c>
      <c r="AQ1188" s="19" t="s">
        <v>1502</v>
      </c>
      <c r="AR1188" s="19" t="s">
        <v>1540</v>
      </c>
      <c r="AS1188" s="19" t="s">
        <v>1562</v>
      </c>
      <c r="AT1188" s="19" t="s">
        <v>1579</v>
      </c>
      <c r="AU1188" s="19" t="s">
        <v>1580</v>
      </c>
      <c r="AV1188" s="19" t="s">
        <v>1565</v>
      </c>
      <c r="AW1188" s="19">
        <v>2008</v>
      </c>
      <c r="AX1188" s="19">
        <v>3</v>
      </c>
      <c r="AY1188" s="19" t="s">
        <v>1581</v>
      </c>
      <c r="AZ1188" s="19" t="s">
        <v>1567</v>
      </c>
      <c r="BA1188" s="19">
        <v>2009</v>
      </c>
      <c r="BB1188" t="str">
        <f>VLOOKUP(AC1188,CTCwiretagcode!A$2:C$708,3,FALSE)</f>
        <v>GLH</v>
      </c>
      <c r="BC1188" t="str">
        <f t="shared" si="37"/>
        <v>Tr</v>
      </c>
      <c r="BD1188">
        <f t="shared" si="38"/>
        <v>3</v>
      </c>
    </row>
    <row r="1189" spans="1:56" x14ac:dyDescent="0.25">
      <c r="A1189" s="19" t="s">
        <v>1501</v>
      </c>
      <c r="B1189" s="19">
        <v>4.0999999999999996</v>
      </c>
      <c r="C1189" s="19">
        <v>20140313</v>
      </c>
      <c r="D1189" s="19" t="s">
        <v>41</v>
      </c>
      <c r="E1189" s="19" t="s">
        <v>41</v>
      </c>
      <c r="F1189" s="19">
        <v>2232979</v>
      </c>
      <c r="G1189" s="19">
        <v>1</v>
      </c>
      <c r="H1189" s="19">
        <v>2011</v>
      </c>
      <c r="I1189" s="19">
        <v>20110817</v>
      </c>
      <c r="J1189" s="19" t="s">
        <v>1501</v>
      </c>
      <c r="K1189" s="19">
        <v>6</v>
      </c>
      <c r="L1189" s="19">
        <v>34</v>
      </c>
      <c r="M1189" s="19">
        <v>23</v>
      </c>
      <c r="N1189" s="19">
        <v>14</v>
      </c>
      <c r="O1189" s="19" t="s">
        <v>1502</v>
      </c>
      <c r="P1189" s="19">
        <v>4</v>
      </c>
      <c r="Q1189" s="19" t="s">
        <v>1518</v>
      </c>
      <c r="R1189" s="19"/>
      <c r="S1189" s="19">
        <v>5000</v>
      </c>
      <c r="T1189" s="19" t="s">
        <v>45</v>
      </c>
      <c r="U1189" s="19"/>
      <c r="V1189" s="19"/>
      <c r="W1189" s="19"/>
      <c r="X1189" s="19">
        <v>670</v>
      </c>
      <c r="Y1189" s="19">
        <v>0</v>
      </c>
      <c r="Z1189" s="19">
        <v>1</v>
      </c>
      <c r="AA1189" s="19" t="s">
        <v>48</v>
      </c>
      <c r="AB1189" s="19">
        <v>1</v>
      </c>
      <c r="AC1189" s="19">
        <v>635081</v>
      </c>
      <c r="AD1189" s="19">
        <v>12</v>
      </c>
      <c r="AE1189" s="19"/>
      <c r="AF1189" s="19"/>
      <c r="AG1189" s="19"/>
      <c r="AH1189" s="19">
        <v>117395</v>
      </c>
      <c r="AI1189" s="19">
        <v>1</v>
      </c>
      <c r="AJ1189" s="19"/>
      <c r="AK1189" s="19"/>
      <c r="AL1189" s="19"/>
      <c r="AM1189" s="19"/>
      <c r="AN1189" s="19"/>
      <c r="AO1189" s="19">
        <v>3.54</v>
      </c>
      <c r="AP1189" s="19" t="s">
        <v>1519</v>
      </c>
      <c r="AQ1189" s="19" t="s">
        <v>1502</v>
      </c>
      <c r="AR1189" s="19" t="s">
        <v>1540</v>
      </c>
      <c r="AS1189" s="19" t="s">
        <v>1562</v>
      </c>
      <c r="AT1189" s="19" t="s">
        <v>1579</v>
      </c>
      <c r="AU1189" s="19" t="s">
        <v>1580</v>
      </c>
      <c r="AV1189" s="19" t="s">
        <v>1565</v>
      </c>
      <c r="AW1189" s="19">
        <v>2008</v>
      </c>
      <c r="AX1189" s="19">
        <v>3</v>
      </c>
      <c r="AY1189" s="19" t="s">
        <v>1581</v>
      </c>
      <c r="AZ1189" s="19" t="s">
        <v>1567</v>
      </c>
      <c r="BA1189" s="19">
        <v>2009</v>
      </c>
      <c r="BB1189" t="str">
        <f>VLOOKUP(AC1189,CTCwiretagcode!A$2:C$708,3,FALSE)</f>
        <v>GLH</v>
      </c>
      <c r="BC1189" t="str">
        <f t="shared" si="37"/>
        <v>NT</v>
      </c>
      <c r="BD1189">
        <f t="shared" si="38"/>
        <v>3</v>
      </c>
    </row>
    <row r="1190" spans="1:56" x14ac:dyDescent="0.25">
      <c r="A1190" s="19" t="s">
        <v>1501</v>
      </c>
      <c r="B1190" s="19">
        <v>4.0999999999999996</v>
      </c>
      <c r="C1190" s="19">
        <v>20140313</v>
      </c>
      <c r="D1190" s="19" t="s">
        <v>41</v>
      </c>
      <c r="E1190" s="19" t="s">
        <v>41</v>
      </c>
      <c r="F1190" s="19">
        <v>2232980</v>
      </c>
      <c r="G1190" s="19">
        <v>1</v>
      </c>
      <c r="H1190" s="19">
        <v>2011</v>
      </c>
      <c r="I1190" s="19">
        <v>20110817</v>
      </c>
      <c r="J1190" s="19" t="s">
        <v>1501</v>
      </c>
      <c r="K1190" s="19">
        <v>6</v>
      </c>
      <c r="L1190" s="19">
        <v>34</v>
      </c>
      <c r="M1190" s="19">
        <v>23</v>
      </c>
      <c r="N1190" s="19">
        <v>14</v>
      </c>
      <c r="O1190" s="19" t="s">
        <v>1502</v>
      </c>
      <c r="P1190" s="19">
        <v>4</v>
      </c>
      <c r="Q1190" s="19" t="s">
        <v>1518</v>
      </c>
      <c r="R1190" s="19"/>
      <c r="S1190" s="19">
        <v>5000</v>
      </c>
      <c r="T1190" s="19" t="s">
        <v>110</v>
      </c>
      <c r="U1190" s="19"/>
      <c r="V1190" s="19"/>
      <c r="W1190" s="19"/>
      <c r="X1190" s="19">
        <v>730</v>
      </c>
      <c r="Y1190" s="19">
        <v>0</v>
      </c>
      <c r="Z1190" s="19">
        <v>1</v>
      </c>
      <c r="AA1190" s="19" t="s">
        <v>48</v>
      </c>
      <c r="AB1190" s="19">
        <v>1</v>
      </c>
      <c r="AC1190" s="19">
        <v>635081</v>
      </c>
      <c r="AD1190" s="19">
        <v>12</v>
      </c>
      <c r="AE1190" s="19"/>
      <c r="AF1190" s="19"/>
      <c r="AG1190" s="19"/>
      <c r="AH1190" s="19">
        <v>117395</v>
      </c>
      <c r="AI1190" s="19">
        <v>1</v>
      </c>
      <c r="AJ1190" s="19"/>
      <c r="AK1190" s="19"/>
      <c r="AL1190" s="19"/>
      <c r="AM1190" s="19"/>
      <c r="AN1190" s="19"/>
      <c r="AO1190" s="19">
        <v>3.54</v>
      </c>
      <c r="AP1190" s="19" t="s">
        <v>1519</v>
      </c>
      <c r="AQ1190" s="19" t="s">
        <v>1502</v>
      </c>
      <c r="AR1190" s="19" t="s">
        <v>1540</v>
      </c>
      <c r="AS1190" s="19" t="s">
        <v>1562</v>
      </c>
      <c r="AT1190" s="19" t="s">
        <v>1579</v>
      </c>
      <c r="AU1190" s="19" t="s">
        <v>1580</v>
      </c>
      <c r="AV1190" s="19" t="s">
        <v>1565</v>
      </c>
      <c r="AW1190" s="19">
        <v>2008</v>
      </c>
      <c r="AX1190" s="19">
        <v>3</v>
      </c>
      <c r="AY1190" s="19" t="s">
        <v>1581</v>
      </c>
      <c r="AZ1190" s="19" t="s">
        <v>1567</v>
      </c>
      <c r="BA1190" s="19">
        <v>2009</v>
      </c>
      <c r="BB1190" t="str">
        <f>VLOOKUP(AC1190,CTCwiretagcode!A$2:C$708,3,FALSE)</f>
        <v>GLH</v>
      </c>
      <c r="BC1190" t="str">
        <f t="shared" si="37"/>
        <v>NT</v>
      </c>
      <c r="BD1190">
        <f t="shared" si="38"/>
        <v>3</v>
      </c>
    </row>
    <row r="1191" spans="1:56" x14ac:dyDescent="0.25">
      <c r="A1191" s="19" t="s">
        <v>1501</v>
      </c>
      <c r="B1191" s="19">
        <v>4.0999999999999996</v>
      </c>
      <c r="C1191" s="19">
        <v>20140313</v>
      </c>
      <c r="D1191" s="19" t="s">
        <v>41</v>
      </c>
      <c r="E1191" s="19" t="s">
        <v>41</v>
      </c>
      <c r="F1191" s="19">
        <v>2232999</v>
      </c>
      <c r="G1191" s="19">
        <v>1</v>
      </c>
      <c r="H1191" s="19">
        <v>2011</v>
      </c>
      <c r="I1191" s="19">
        <v>20110823</v>
      </c>
      <c r="J1191" s="19" t="s">
        <v>1501</v>
      </c>
      <c r="K1191" s="19">
        <v>6</v>
      </c>
      <c r="L1191" s="19">
        <v>35</v>
      </c>
      <c r="M1191" s="19">
        <v>23</v>
      </c>
      <c r="N1191" s="19">
        <v>14</v>
      </c>
      <c r="O1191" s="19" t="s">
        <v>1502</v>
      </c>
      <c r="P1191" s="19">
        <v>4</v>
      </c>
      <c r="Q1191" s="19" t="s">
        <v>1518</v>
      </c>
      <c r="R1191" s="19"/>
      <c r="S1191" s="19">
        <v>5000</v>
      </c>
      <c r="T1191" s="19" t="s">
        <v>110</v>
      </c>
      <c r="U1191" s="19"/>
      <c r="V1191" s="19"/>
      <c r="W1191" s="19"/>
      <c r="X1191" s="19">
        <v>730</v>
      </c>
      <c r="Y1191" s="19">
        <v>0</v>
      </c>
      <c r="Z1191" s="19">
        <v>1</v>
      </c>
      <c r="AA1191" s="19" t="s">
        <v>48</v>
      </c>
      <c r="AB1191" s="19">
        <v>1</v>
      </c>
      <c r="AC1191" s="19">
        <v>635081</v>
      </c>
      <c r="AD1191" s="19">
        <v>12</v>
      </c>
      <c r="AE1191" s="19"/>
      <c r="AF1191" s="19"/>
      <c r="AG1191" s="19"/>
      <c r="AH1191" s="19">
        <v>117396</v>
      </c>
      <c r="AI1191" s="19">
        <v>1</v>
      </c>
      <c r="AJ1191" s="19"/>
      <c r="AK1191" s="19"/>
      <c r="AL1191" s="19"/>
      <c r="AM1191" s="19"/>
      <c r="AN1191" s="19"/>
      <c r="AO1191" s="19">
        <v>2.38</v>
      </c>
      <c r="AP1191" s="19" t="s">
        <v>1519</v>
      </c>
      <c r="AQ1191" s="19" t="s">
        <v>1502</v>
      </c>
      <c r="AR1191" s="19" t="s">
        <v>1540</v>
      </c>
      <c r="AS1191" s="19" t="s">
        <v>1562</v>
      </c>
      <c r="AT1191" s="19" t="s">
        <v>1579</v>
      </c>
      <c r="AU1191" s="19" t="s">
        <v>1580</v>
      </c>
      <c r="AV1191" s="19" t="s">
        <v>1565</v>
      </c>
      <c r="AW1191" s="19">
        <v>2008</v>
      </c>
      <c r="AX1191" s="19">
        <v>3</v>
      </c>
      <c r="AY1191" s="19" t="s">
        <v>1581</v>
      </c>
      <c r="AZ1191" s="19" t="s">
        <v>1567</v>
      </c>
      <c r="BA1191" s="19">
        <v>2009</v>
      </c>
      <c r="BB1191" t="str">
        <f>VLOOKUP(AC1191,CTCwiretagcode!A$2:C$708,3,FALSE)</f>
        <v>GLH</v>
      </c>
      <c r="BC1191" t="str">
        <f t="shared" si="37"/>
        <v>NT</v>
      </c>
      <c r="BD1191">
        <f t="shared" si="38"/>
        <v>3</v>
      </c>
    </row>
    <row r="1192" spans="1:56" x14ac:dyDescent="0.25">
      <c r="A1192" s="19" t="s">
        <v>1501</v>
      </c>
      <c r="B1192" s="19">
        <v>4.0999999999999996</v>
      </c>
      <c r="C1192" s="19">
        <v>20140313</v>
      </c>
      <c r="D1192" s="19" t="s">
        <v>41</v>
      </c>
      <c r="E1192" s="19" t="s">
        <v>41</v>
      </c>
      <c r="F1192" s="19">
        <v>2233003</v>
      </c>
      <c r="G1192" s="19">
        <v>1</v>
      </c>
      <c r="H1192" s="19">
        <v>2011</v>
      </c>
      <c r="I1192" s="19">
        <v>20110823</v>
      </c>
      <c r="J1192" s="19" t="s">
        <v>1501</v>
      </c>
      <c r="K1192" s="19">
        <v>6</v>
      </c>
      <c r="L1192" s="19">
        <v>35</v>
      </c>
      <c r="M1192" s="19">
        <v>23</v>
      </c>
      <c r="N1192" s="19">
        <v>14</v>
      </c>
      <c r="O1192" s="19" t="s">
        <v>1502</v>
      </c>
      <c r="P1192" s="19">
        <v>4</v>
      </c>
      <c r="Q1192" s="19" t="s">
        <v>1518</v>
      </c>
      <c r="R1192" s="19"/>
      <c r="S1192" s="19">
        <v>0</v>
      </c>
      <c r="T1192" s="19" t="s">
        <v>110</v>
      </c>
      <c r="U1192" s="19"/>
      <c r="V1192" s="19"/>
      <c r="W1192" s="19"/>
      <c r="X1192" s="19">
        <v>810</v>
      </c>
      <c r="Y1192" s="19">
        <v>0</v>
      </c>
      <c r="Z1192" s="19">
        <v>1</v>
      </c>
      <c r="AA1192" s="19" t="s">
        <v>48</v>
      </c>
      <c r="AB1192" s="19">
        <v>1</v>
      </c>
      <c r="AC1192" s="19">
        <v>635081</v>
      </c>
      <c r="AD1192" s="19">
        <v>12</v>
      </c>
      <c r="AE1192" s="19"/>
      <c r="AF1192" s="19"/>
      <c r="AG1192" s="19"/>
      <c r="AH1192" s="19">
        <v>117396</v>
      </c>
      <c r="AI1192" s="19">
        <v>1</v>
      </c>
      <c r="AJ1192" s="19"/>
      <c r="AK1192" s="19"/>
      <c r="AL1192" s="19"/>
      <c r="AM1192" s="19"/>
      <c r="AN1192" s="19"/>
      <c r="AO1192" s="19">
        <v>2.38</v>
      </c>
      <c r="AP1192" s="19" t="s">
        <v>1519</v>
      </c>
      <c r="AQ1192" s="19" t="s">
        <v>1502</v>
      </c>
      <c r="AR1192" s="19" t="s">
        <v>1540</v>
      </c>
      <c r="AS1192" s="19" t="s">
        <v>1562</v>
      </c>
      <c r="AT1192" s="19" t="s">
        <v>1579</v>
      </c>
      <c r="AU1192" s="19" t="s">
        <v>1580</v>
      </c>
      <c r="AV1192" s="19" t="s">
        <v>1565</v>
      </c>
      <c r="AW1192" s="19">
        <v>2008</v>
      </c>
      <c r="AX1192" s="19">
        <v>3</v>
      </c>
      <c r="AY1192" s="19" t="s">
        <v>1581</v>
      </c>
      <c r="AZ1192" s="19" t="s">
        <v>1567</v>
      </c>
      <c r="BA1192" s="19">
        <v>2009</v>
      </c>
      <c r="BB1192" t="str">
        <f>VLOOKUP(AC1192,CTCwiretagcode!A$2:C$708,3,FALSE)</f>
        <v>GLH</v>
      </c>
      <c r="BC1192" t="str">
        <f t="shared" si="37"/>
        <v>NT</v>
      </c>
      <c r="BD1192">
        <f t="shared" si="38"/>
        <v>3</v>
      </c>
    </row>
    <row r="1193" spans="1:56" x14ac:dyDescent="0.25">
      <c r="A1193" s="19" t="s">
        <v>1501</v>
      </c>
      <c r="B1193" s="19">
        <v>4.0999999999999996</v>
      </c>
      <c r="C1193" s="19">
        <v>20140313</v>
      </c>
      <c r="D1193" s="19" t="s">
        <v>41</v>
      </c>
      <c r="E1193" s="19" t="s">
        <v>41</v>
      </c>
      <c r="F1193" s="19">
        <v>2233005</v>
      </c>
      <c r="G1193" s="19">
        <v>1</v>
      </c>
      <c r="H1193" s="19">
        <v>2011</v>
      </c>
      <c r="I1193" s="19">
        <v>20110823</v>
      </c>
      <c r="J1193" s="19" t="s">
        <v>1501</v>
      </c>
      <c r="K1193" s="19">
        <v>6</v>
      </c>
      <c r="L1193" s="19">
        <v>35</v>
      </c>
      <c r="M1193" s="19">
        <v>23</v>
      </c>
      <c r="N1193" s="19">
        <v>14</v>
      </c>
      <c r="O1193" s="19" t="s">
        <v>1502</v>
      </c>
      <c r="P1193" s="19">
        <v>4</v>
      </c>
      <c r="Q1193" s="19" t="s">
        <v>1518</v>
      </c>
      <c r="R1193" s="19"/>
      <c r="S1193" s="19">
        <v>5000</v>
      </c>
      <c r="T1193" s="19" t="s">
        <v>45</v>
      </c>
      <c r="U1193" s="19"/>
      <c r="V1193" s="19"/>
      <c r="W1193" s="19"/>
      <c r="X1193" s="19">
        <v>680</v>
      </c>
      <c r="Y1193" s="19">
        <v>0</v>
      </c>
      <c r="Z1193" s="19">
        <v>1</v>
      </c>
      <c r="AA1193" s="19" t="s">
        <v>48</v>
      </c>
      <c r="AB1193" s="19">
        <v>1</v>
      </c>
      <c r="AC1193" s="19">
        <v>635081</v>
      </c>
      <c r="AD1193" s="19">
        <v>12</v>
      </c>
      <c r="AE1193" s="19"/>
      <c r="AF1193" s="19"/>
      <c r="AG1193" s="19"/>
      <c r="AH1193" s="19">
        <v>117396</v>
      </c>
      <c r="AI1193" s="19">
        <v>1</v>
      </c>
      <c r="AJ1193" s="19"/>
      <c r="AK1193" s="19"/>
      <c r="AL1193" s="19"/>
      <c r="AM1193" s="19"/>
      <c r="AN1193" s="19"/>
      <c r="AO1193" s="19">
        <v>2.38</v>
      </c>
      <c r="AP1193" s="19" t="s">
        <v>1519</v>
      </c>
      <c r="AQ1193" s="19" t="s">
        <v>1502</v>
      </c>
      <c r="AR1193" s="19" t="s">
        <v>1540</v>
      </c>
      <c r="AS1193" s="19" t="s">
        <v>1562</v>
      </c>
      <c r="AT1193" s="19" t="s">
        <v>1579</v>
      </c>
      <c r="AU1193" s="19" t="s">
        <v>1580</v>
      </c>
      <c r="AV1193" s="19" t="s">
        <v>1565</v>
      </c>
      <c r="AW1193" s="19">
        <v>2008</v>
      </c>
      <c r="AX1193" s="19">
        <v>3</v>
      </c>
      <c r="AY1193" s="19" t="s">
        <v>1581</v>
      </c>
      <c r="AZ1193" s="19" t="s">
        <v>1567</v>
      </c>
      <c r="BA1193" s="19">
        <v>2009</v>
      </c>
      <c r="BB1193" t="str">
        <f>VLOOKUP(AC1193,CTCwiretagcode!A$2:C$708,3,FALSE)</f>
        <v>GLH</v>
      </c>
      <c r="BC1193" t="str">
        <f t="shared" si="37"/>
        <v>NT</v>
      </c>
      <c r="BD1193">
        <f t="shared" si="38"/>
        <v>3</v>
      </c>
    </row>
    <row r="1194" spans="1:56" x14ac:dyDescent="0.25">
      <c r="A1194" s="19" t="s">
        <v>1501</v>
      </c>
      <c r="B1194" s="19">
        <v>4.0999999999999996</v>
      </c>
      <c r="C1194" s="19">
        <v>20140313</v>
      </c>
      <c r="D1194" s="19" t="s">
        <v>41</v>
      </c>
      <c r="E1194" s="19" t="s">
        <v>41</v>
      </c>
      <c r="F1194" s="19">
        <v>2233011</v>
      </c>
      <c r="G1194" s="19">
        <v>1</v>
      </c>
      <c r="H1194" s="19">
        <v>2011</v>
      </c>
      <c r="I1194" s="19">
        <v>20110823</v>
      </c>
      <c r="J1194" s="19" t="s">
        <v>1501</v>
      </c>
      <c r="K1194" s="19">
        <v>6</v>
      </c>
      <c r="L1194" s="19">
        <v>35</v>
      </c>
      <c r="M1194" s="19">
        <v>23</v>
      </c>
      <c r="N1194" s="19">
        <v>14</v>
      </c>
      <c r="O1194" s="19" t="s">
        <v>1502</v>
      </c>
      <c r="P1194" s="19">
        <v>4</v>
      </c>
      <c r="Q1194" s="19" t="s">
        <v>1518</v>
      </c>
      <c r="R1194" s="19"/>
      <c r="S1194" s="19">
        <v>5000</v>
      </c>
      <c r="T1194" s="19" t="s">
        <v>45</v>
      </c>
      <c r="U1194" s="19"/>
      <c r="V1194" s="19"/>
      <c r="W1194" s="19"/>
      <c r="X1194" s="19">
        <v>760</v>
      </c>
      <c r="Y1194" s="19">
        <v>0</v>
      </c>
      <c r="Z1194" s="19">
        <v>1</v>
      </c>
      <c r="AA1194" s="19" t="s">
        <v>48</v>
      </c>
      <c r="AB1194" s="19">
        <v>1</v>
      </c>
      <c r="AC1194" s="19">
        <v>635081</v>
      </c>
      <c r="AD1194" s="19">
        <v>12</v>
      </c>
      <c r="AE1194" s="19"/>
      <c r="AF1194" s="19"/>
      <c r="AG1194" s="19"/>
      <c r="AH1194" s="19">
        <v>117396</v>
      </c>
      <c r="AI1194" s="19">
        <v>1</v>
      </c>
      <c r="AJ1194" s="19"/>
      <c r="AK1194" s="19"/>
      <c r="AL1194" s="19"/>
      <c r="AM1194" s="19"/>
      <c r="AN1194" s="19"/>
      <c r="AO1194" s="19">
        <v>2.38</v>
      </c>
      <c r="AP1194" s="19" t="s">
        <v>1519</v>
      </c>
      <c r="AQ1194" s="19" t="s">
        <v>1502</v>
      </c>
      <c r="AR1194" s="19" t="s">
        <v>1540</v>
      </c>
      <c r="AS1194" s="19" t="s">
        <v>1562</v>
      </c>
      <c r="AT1194" s="19" t="s">
        <v>1579</v>
      </c>
      <c r="AU1194" s="19" t="s">
        <v>1580</v>
      </c>
      <c r="AV1194" s="19" t="s">
        <v>1565</v>
      </c>
      <c r="AW1194" s="19">
        <v>2008</v>
      </c>
      <c r="AX1194" s="19">
        <v>3</v>
      </c>
      <c r="AY1194" s="19" t="s">
        <v>1581</v>
      </c>
      <c r="AZ1194" s="19" t="s">
        <v>1567</v>
      </c>
      <c r="BA1194" s="19">
        <v>2009</v>
      </c>
      <c r="BB1194" t="str">
        <f>VLOOKUP(AC1194,CTCwiretagcode!A$2:C$708,3,FALSE)</f>
        <v>GLH</v>
      </c>
      <c r="BC1194" t="str">
        <f t="shared" si="37"/>
        <v>NT</v>
      </c>
      <c r="BD1194">
        <f t="shared" si="38"/>
        <v>3</v>
      </c>
    </row>
    <row r="1195" spans="1:56" x14ac:dyDescent="0.25">
      <c r="A1195" s="19" t="s">
        <v>1501</v>
      </c>
      <c r="B1195" s="19">
        <v>4.0999999999999996</v>
      </c>
      <c r="C1195" s="19">
        <v>20140313</v>
      </c>
      <c r="D1195" s="19" t="s">
        <v>41</v>
      </c>
      <c r="E1195" s="19" t="s">
        <v>41</v>
      </c>
      <c r="F1195" s="19">
        <v>2234237</v>
      </c>
      <c r="G1195" s="19">
        <v>1</v>
      </c>
      <c r="H1195" s="19">
        <v>2011</v>
      </c>
      <c r="I1195" s="19">
        <v>20110824</v>
      </c>
      <c r="J1195" s="19" t="s">
        <v>1501</v>
      </c>
      <c r="K1195" s="19">
        <v>6</v>
      </c>
      <c r="L1195" s="19">
        <v>35</v>
      </c>
      <c r="M1195" s="19">
        <v>23</v>
      </c>
      <c r="N1195" s="19">
        <v>14</v>
      </c>
      <c r="O1195" s="19" t="s">
        <v>1502</v>
      </c>
      <c r="P1195" s="19">
        <v>4</v>
      </c>
      <c r="Q1195" s="19" t="s">
        <v>1518</v>
      </c>
      <c r="R1195" s="19"/>
      <c r="S1195" s="19">
        <v>5000</v>
      </c>
      <c r="T1195" s="19" t="s">
        <v>45</v>
      </c>
      <c r="U1195" s="19"/>
      <c r="V1195" s="19"/>
      <c r="W1195" s="19"/>
      <c r="X1195" s="19">
        <v>710</v>
      </c>
      <c r="Y1195" s="19">
        <v>0</v>
      </c>
      <c r="Z1195" s="19">
        <v>1</v>
      </c>
      <c r="AA1195" s="19" t="s">
        <v>48</v>
      </c>
      <c r="AB1195" s="19">
        <v>1</v>
      </c>
      <c r="AC1195" s="19">
        <v>635081</v>
      </c>
      <c r="AD1195" s="19">
        <v>12</v>
      </c>
      <c r="AE1195" s="19"/>
      <c r="AF1195" s="19"/>
      <c r="AG1195" s="19"/>
      <c r="AH1195" s="19">
        <v>117396</v>
      </c>
      <c r="AI1195" s="19">
        <v>1</v>
      </c>
      <c r="AJ1195" s="19"/>
      <c r="AK1195" s="19"/>
      <c r="AL1195" s="19"/>
      <c r="AM1195" s="19"/>
      <c r="AN1195" s="19"/>
      <c r="AO1195" s="19">
        <v>2.38</v>
      </c>
      <c r="AP1195" s="19" t="s">
        <v>1519</v>
      </c>
      <c r="AQ1195" s="19" t="s">
        <v>1502</v>
      </c>
      <c r="AR1195" s="19" t="s">
        <v>1540</v>
      </c>
      <c r="AS1195" s="19" t="s">
        <v>1562</v>
      </c>
      <c r="AT1195" s="19" t="s">
        <v>1579</v>
      </c>
      <c r="AU1195" s="19" t="s">
        <v>1580</v>
      </c>
      <c r="AV1195" s="19" t="s">
        <v>1565</v>
      </c>
      <c r="AW1195" s="19">
        <v>2008</v>
      </c>
      <c r="AX1195" s="19">
        <v>3</v>
      </c>
      <c r="AY1195" s="19" t="s">
        <v>1581</v>
      </c>
      <c r="AZ1195" s="19" t="s">
        <v>1567</v>
      </c>
      <c r="BA1195" s="19">
        <v>2009</v>
      </c>
      <c r="BB1195" t="str">
        <f>VLOOKUP(AC1195,CTCwiretagcode!A$2:C$708,3,FALSE)</f>
        <v>GLH</v>
      </c>
      <c r="BC1195" t="str">
        <f t="shared" si="37"/>
        <v>NT</v>
      </c>
      <c r="BD1195">
        <f t="shared" si="38"/>
        <v>3</v>
      </c>
    </row>
    <row r="1196" spans="1:56" x14ac:dyDescent="0.25">
      <c r="A1196" s="19" t="s">
        <v>1501</v>
      </c>
      <c r="B1196" s="19">
        <v>4.0999999999999996</v>
      </c>
      <c r="C1196" s="19">
        <v>20140313</v>
      </c>
      <c r="D1196" s="19" t="s">
        <v>41</v>
      </c>
      <c r="E1196" s="19" t="s">
        <v>41</v>
      </c>
      <c r="F1196" s="19">
        <v>2234251</v>
      </c>
      <c r="G1196" s="19">
        <v>1</v>
      </c>
      <c r="H1196" s="19">
        <v>2011</v>
      </c>
      <c r="I1196" s="19">
        <v>20110824</v>
      </c>
      <c r="J1196" s="19" t="s">
        <v>1501</v>
      </c>
      <c r="K1196" s="19">
        <v>6</v>
      </c>
      <c r="L1196" s="19">
        <v>35</v>
      </c>
      <c r="M1196" s="19">
        <v>23</v>
      </c>
      <c r="N1196" s="19">
        <v>14</v>
      </c>
      <c r="O1196" s="19" t="s">
        <v>1502</v>
      </c>
      <c r="P1196" s="19">
        <v>4</v>
      </c>
      <c r="Q1196" s="19" t="s">
        <v>1518</v>
      </c>
      <c r="R1196" s="19"/>
      <c r="S1196" s="19">
        <v>5000</v>
      </c>
      <c r="T1196" s="19" t="s">
        <v>45</v>
      </c>
      <c r="U1196" s="19"/>
      <c r="V1196" s="19"/>
      <c r="W1196" s="19"/>
      <c r="X1196" s="19">
        <v>740</v>
      </c>
      <c r="Y1196" s="19">
        <v>0</v>
      </c>
      <c r="Z1196" s="19">
        <v>1</v>
      </c>
      <c r="AA1196" s="19" t="s">
        <v>48</v>
      </c>
      <c r="AB1196" s="19">
        <v>1</v>
      </c>
      <c r="AC1196" s="19">
        <v>635081</v>
      </c>
      <c r="AD1196" s="19">
        <v>12</v>
      </c>
      <c r="AE1196" s="19"/>
      <c r="AF1196" s="19"/>
      <c r="AG1196" s="19"/>
      <c r="AH1196" s="19">
        <v>117396</v>
      </c>
      <c r="AI1196" s="19">
        <v>1</v>
      </c>
      <c r="AJ1196" s="19"/>
      <c r="AK1196" s="19"/>
      <c r="AL1196" s="19"/>
      <c r="AM1196" s="19"/>
      <c r="AN1196" s="19"/>
      <c r="AO1196" s="19">
        <v>2.38</v>
      </c>
      <c r="AP1196" s="19" t="s">
        <v>1519</v>
      </c>
      <c r="AQ1196" s="19" t="s">
        <v>1502</v>
      </c>
      <c r="AR1196" s="19" t="s">
        <v>1540</v>
      </c>
      <c r="AS1196" s="19" t="s">
        <v>1562</v>
      </c>
      <c r="AT1196" s="19" t="s">
        <v>1579</v>
      </c>
      <c r="AU1196" s="19" t="s">
        <v>1580</v>
      </c>
      <c r="AV1196" s="19" t="s">
        <v>1565</v>
      </c>
      <c r="AW1196" s="19">
        <v>2008</v>
      </c>
      <c r="AX1196" s="19">
        <v>3</v>
      </c>
      <c r="AY1196" s="19" t="s">
        <v>1581</v>
      </c>
      <c r="AZ1196" s="19" t="s">
        <v>1567</v>
      </c>
      <c r="BA1196" s="19">
        <v>2009</v>
      </c>
      <c r="BB1196" t="str">
        <f>VLOOKUP(AC1196,CTCwiretagcode!A$2:C$708,3,FALSE)</f>
        <v>GLH</v>
      </c>
      <c r="BC1196" t="str">
        <f t="shared" si="37"/>
        <v>NT</v>
      </c>
      <c r="BD1196">
        <f t="shared" si="38"/>
        <v>3</v>
      </c>
    </row>
    <row r="1197" spans="1:56" x14ac:dyDescent="0.25">
      <c r="A1197" s="19" t="s">
        <v>1501</v>
      </c>
      <c r="B1197" s="19">
        <v>4.0999999999999996</v>
      </c>
      <c r="C1197" s="19">
        <v>20140313</v>
      </c>
      <c r="D1197" s="19" t="s">
        <v>41</v>
      </c>
      <c r="E1197" s="19" t="s">
        <v>41</v>
      </c>
      <c r="F1197" s="19">
        <v>2232937</v>
      </c>
      <c r="G1197" s="19">
        <v>1</v>
      </c>
      <c r="H1197" s="19">
        <v>2011</v>
      </c>
      <c r="I1197" s="19">
        <v>20110825</v>
      </c>
      <c r="J1197" s="19" t="s">
        <v>1501</v>
      </c>
      <c r="K1197" s="19">
        <v>6</v>
      </c>
      <c r="L1197" s="19">
        <v>35</v>
      </c>
      <c r="M1197" s="19">
        <v>23</v>
      </c>
      <c r="N1197" s="19">
        <v>17</v>
      </c>
      <c r="O1197" s="19" t="s">
        <v>1502</v>
      </c>
      <c r="P1197" s="19">
        <v>4</v>
      </c>
      <c r="Q1197" s="19" t="s">
        <v>1518</v>
      </c>
      <c r="R1197" s="19"/>
      <c r="S1197" s="19">
        <v>5000</v>
      </c>
      <c r="T1197" s="19" t="s">
        <v>45</v>
      </c>
      <c r="U1197" s="19"/>
      <c r="V1197" s="19"/>
      <c r="W1197" s="19"/>
      <c r="X1197" s="19">
        <v>600</v>
      </c>
      <c r="Y1197" s="19">
        <v>0</v>
      </c>
      <c r="Z1197" s="19">
        <v>1</v>
      </c>
      <c r="AA1197" s="19" t="s">
        <v>48</v>
      </c>
      <c r="AB1197" s="19">
        <v>1</v>
      </c>
      <c r="AC1197" s="19">
        <v>635081</v>
      </c>
      <c r="AD1197" s="19">
        <v>12</v>
      </c>
      <c r="AE1197" s="19"/>
      <c r="AF1197" s="19"/>
      <c r="AG1197" s="19"/>
      <c r="AH1197" s="19">
        <v>117396</v>
      </c>
      <c r="AI1197" s="19">
        <v>1</v>
      </c>
      <c r="AJ1197" s="19"/>
      <c r="AK1197" s="19"/>
      <c r="AL1197" s="19"/>
      <c r="AM1197" s="19"/>
      <c r="AN1197" s="19"/>
      <c r="AO1197" s="19">
        <v>2.38</v>
      </c>
      <c r="AP1197" s="19" t="s">
        <v>1519</v>
      </c>
      <c r="AQ1197" s="19" t="s">
        <v>1502</v>
      </c>
      <c r="AR1197" s="19" t="s">
        <v>1540</v>
      </c>
      <c r="AS1197" s="19" t="s">
        <v>1562</v>
      </c>
      <c r="AT1197" s="19" t="s">
        <v>1579</v>
      </c>
      <c r="AU1197" s="19" t="s">
        <v>1580</v>
      </c>
      <c r="AV1197" s="19" t="s">
        <v>1565</v>
      </c>
      <c r="AW1197" s="19">
        <v>2008</v>
      </c>
      <c r="AX1197" s="19">
        <v>3</v>
      </c>
      <c r="AY1197" s="19" t="s">
        <v>1581</v>
      </c>
      <c r="AZ1197" s="19" t="s">
        <v>1567</v>
      </c>
      <c r="BA1197" s="19">
        <v>2009</v>
      </c>
      <c r="BB1197" t="str">
        <f>VLOOKUP(AC1197,CTCwiretagcode!A$2:C$708,3,FALSE)</f>
        <v>GLH</v>
      </c>
      <c r="BC1197" t="str">
        <f t="shared" si="37"/>
        <v>Tr</v>
      </c>
      <c r="BD1197">
        <f t="shared" si="38"/>
        <v>3</v>
      </c>
    </row>
    <row r="1198" spans="1:56" x14ac:dyDescent="0.25">
      <c r="A1198" s="19" t="s">
        <v>1501</v>
      </c>
      <c r="B1198" s="19">
        <v>4.0999999999999996</v>
      </c>
      <c r="C1198" s="19">
        <v>20140313</v>
      </c>
      <c r="D1198" s="19" t="s">
        <v>41</v>
      </c>
      <c r="E1198" s="19" t="s">
        <v>41</v>
      </c>
      <c r="F1198" s="19">
        <v>2232957</v>
      </c>
      <c r="G1198" s="19">
        <v>1</v>
      </c>
      <c r="H1198" s="19">
        <v>2011</v>
      </c>
      <c r="I1198" s="19">
        <v>20110829</v>
      </c>
      <c r="J1198" s="19" t="s">
        <v>1501</v>
      </c>
      <c r="K1198" s="19">
        <v>6</v>
      </c>
      <c r="L1198" s="19">
        <v>36</v>
      </c>
      <c r="M1198" s="19">
        <v>23</v>
      </c>
      <c r="N1198" s="19">
        <v>14</v>
      </c>
      <c r="O1198" s="19" t="s">
        <v>1502</v>
      </c>
      <c r="P1198" s="19">
        <v>4</v>
      </c>
      <c r="Q1198" s="19" t="s">
        <v>1518</v>
      </c>
      <c r="R1198" s="19"/>
      <c r="S1198" s="19">
        <v>5000</v>
      </c>
      <c r="T1198" s="19" t="s">
        <v>45</v>
      </c>
      <c r="U1198" s="19"/>
      <c r="V1198" s="19"/>
      <c r="W1198" s="19"/>
      <c r="X1198" s="19">
        <v>860</v>
      </c>
      <c r="Y1198" s="19">
        <v>0</v>
      </c>
      <c r="Z1198" s="19">
        <v>1</v>
      </c>
      <c r="AA1198" s="19" t="s">
        <v>48</v>
      </c>
      <c r="AB1198" s="19">
        <v>1</v>
      </c>
      <c r="AC1198" s="19">
        <v>635081</v>
      </c>
      <c r="AD1198" s="19">
        <v>12</v>
      </c>
      <c r="AE1198" s="19"/>
      <c r="AF1198" s="19"/>
      <c r="AG1198" s="19"/>
      <c r="AH1198" s="19">
        <v>117397</v>
      </c>
      <c r="AI1198" s="19">
        <v>1</v>
      </c>
      <c r="AJ1198" s="19"/>
      <c r="AK1198" s="19"/>
      <c r="AL1198" s="19"/>
      <c r="AM1198" s="19"/>
      <c r="AN1198" s="19"/>
      <c r="AO1198" s="19">
        <v>2.8</v>
      </c>
      <c r="AP1198" s="19" t="s">
        <v>1519</v>
      </c>
      <c r="AQ1198" s="19" t="s">
        <v>1502</v>
      </c>
      <c r="AR1198" s="19" t="s">
        <v>1540</v>
      </c>
      <c r="AS1198" s="19" t="s">
        <v>1562</v>
      </c>
      <c r="AT1198" s="19" t="s">
        <v>1579</v>
      </c>
      <c r="AU1198" s="19" t="s">
        <v>1580</v>
      </c>
      <c r="AV1198" s="19" t="s">
        <v>1565</v>
      </c>
      <c r="AW1198" s="19">
        <v>2008</v>
      </c>
      <c r="AX1198" s="19">
        <v>3</v>
      </c>
      <c r="AY1198" s="19" t="s">
        <v>1581</v>
      </c>
      <c r="AZ1198" s="19" t="s">
        <v>1567</v>
      </c>
      <c r="BA1198" s="19">
        <v>2009</v>
      </c>
      <c r="BB1198" t="str">
        <f>VLOOKUP(AC1198,CTCwiretagcode!A$2:C$708,3,FALSE)</f>
        <v>GLH</v>
      </c>
      <c r="BC1198" t="str">
        <f t="shared" si="37"/>
        <v>NT</v>
      </c>
      <c r="BD1198">
        <f t="shared" si="38"/>
        <v>3</v>
      </c>
    </row>
    <row r="1199" spans="1:56" x14ac:dyDescent="0.25">
      <c r="A1199" s="19" t="s">
        <v>1501</v>
      </c>
      <c r="B1199" s="19">
        <v>4.0999999999999996</v>
      </c>
      <c r="C1199" s="19">
        <v>20140313</v>
      </c>
      <c r="D1199" s="19" t="s">
        <v>41</v>
      </c>
      <c r="E1199" s="19" t="s">
        <v>41</v>
      </c>
      <c r="F1199" s="19">
        <v>2232964</v>
      </c>
      <c r="G1199" s="19">
        <v>1</v>
      </c>
      <c r="H1199" s="19">
        <v>2011</v>
      </c>
      <c r="I1199" s="19">
        <v>20110829</v>
      </c>
      <c r="J1199" s="19" t="s">
        <v>1501</v>
      </c>
      <c r="K1199" s="19">
        <v>6</v>
      </c>
      <c r="L1199" s="19">
        <v>36</v>
      </c>
      <c r="M1199" s="19">
        <v>23</v>
      </c>
      <c r="N1199" s="19">
        <v>14</v>
      </c>
      <c r="O1199" s="19" t="s">
        <v>1502</v>
      </c>
      <c r="P1199" s="19">
        <v>4</v>
      </c>
      <c r="Q1199" s="19" t="s">
        <v>1518</v>
      </c>
      <c r="R1199" s="19"/>
      <c r="S1199" s="19">
        <v>5000</v>
      </c>
      <c r="T1199" s="19" t="s">
        <v>45</v>
      </c>
      <c r="U1199" s="19"/>
      <c r="V1199" s="19"/>
      <c r="W1199" s="19"/>
      <c r="X1199" s="19">
        <v>860</v>
      </c>
      <c r="Y1199" s="19">
        <v>0</v>
      </c>
      <c r="Z1199" s="19">
        <v>1</v>
      </c>
      <c r="AA1199" s="19" t="s">
        <v>48</v>
      </c>
      <c r="AB1199" s="19">
        <v>1</v>
      </c>
      <c r="AC1199" s="19">
        <v>635081</v>
      </c>
      <c r="AD1199" s="19">
        <v>12</v>
      </c>
      <c r="AE1199" s="19"/>
      <c r="AF1199" s="19"/>
      <c r="AG1199" s="19"/>
      <c r="AH1199" s="19">
        <v>117397</v>
      </c>
      <c r="AI1199" s="19">
        <v>1</v>
      </c>
      <c r="AJ1199" s="19"/>
      <c r="AK1199" s="19"/>
      <c r="AL1199" s="19"/>
      <c r="AM1199" s="19"/>
      <c r="AN1199" s="19"/>
      <c r="AO1199" s="19">
        <v>2.8</v>
      </c>
      <c r="AP1199" s="19" t="s">
        <v>1519</v>
      </c>
      <c r="AQ1199" s="19" t="s">
        <v>1502</v>
      </c>
      <c r="AR1199" s="19" t="s">
        <v>1540</v>
      </c>
      <c r="AS1199" s="19" t="s">
        <v>1562</v>
      </c>
      <c r="AT1199" s="19" t="s">
        <v>1579</v>
      </c>
      <c r="AU1199" s="19" t="s">
        <v>1580</v>
      </c>
      <c r="AV1199" s="19" t="s">
        <v>1565</v>
      </c>
      <c r="AW1199" s="19">
        <v>2008</v>
      </c>
      <c r="AX1199" s="19">
        <v>3</v>
      </c>
      <c r="AY1199" s="19" t="s">
        <v>1581</v>
      </c>
      <c r="AZ1199" s="19" t="s">
        <v>1567</v>
      </c>
      <c r="BA1199" s="19">
        <v>2009</v>
      </c>
      <c r="BB1199" t="str">
        <f>VLOOKUP(AC1199,CTCwiretagcode!A$2:C$708,3,FALSE)</f>
        <v>GLH</v>
      </c>
      <c r="BC1199" t="str">
        <f t="shared" si="37"/>
        <v>NT</v>
      </c>
      <c r="BD1199">
        <f t="shared" si="38"/>
        <v>3</v>
      </c>
    </row>
    <row r="1200" spans="1:56" x14ac:dyDescent="0.25">
      <c r="A1200" s="19" t="s">
        <v>1501</v>
      </c>
      <c r="B1200" s="19">
        <v>4.0999999999999996</v>
      </c>
      <c r="C1200" s="19">
        <v>20140313</v>
      </c>
      <c r="D1200" s="19" t="s">
        <v>41</v>
      </c>
      <c r="E1200" s="19" t="s">
        <v>41</v>
      </c>
      <c r="F1200" s="19">
        <v>2232618</v>
      </c>
      <c r="G1200" s="19">
        <v>1</v>
      </c>
      <c r="H1200" s="19">
        <v>2011</v>
      </c>
      <c r="I1200" s="19">
        <v>20110831</v>
      </c>
      <c r="J1200" s="19" t="s">
        <v>1501</v>
      </c>
      <c r="K1200" s="19">
        <v>6</v>
      </c>
      <c r="L1200" s="19">
        <v>36</v>
      </c>
      <c r="M1200" s="19">
        <v>23</v>
      </c>
      <c r="N1200" s="19">
        <v>14</v>
      </c>
      <c r="O1200" s="19" t="s">
        <v>1502</v>
      </c>
      <c r="P1200" s="19">
        <v>4</v>
      </c>
      <c r="Q1200" s="19" t="s">
        <v>1518</v>
      </c>
      <c r="R1200" s="19"/>
      <c r="S1200" s="19">
        <v>5000</v>
      </c>
      <c r="T1200" s="19" t="s">
        <v>45</v>
      </c>
      <c r="U1200" s="19"/>
      <c r="V1200" s="19"/>
      <c r="W1200" s="19"/>
      <c r="X1200" s="19">
        <v>680</v>
      </c>
      <c r="Y1200" s="19">
        <v>0</v>
      </c>
      <c r="Z1200" s="19">
        <v>1</v>
      </c>
      <c r="AA1200" s="19" t="s">
        <v>48</v>
      </c>
      <c r="AB1200" s="19">
        <v>1</v>
      </c>
      <c r="AC1200" s="19">
        <v>635081</v>
      </c>
      <c r="AD1200" s="19">
        <v>12</v>
      </c>
      <c r="AE1200" s="19"/>
      <c r="AF1200" s="19"/>
      <c r="AG1200" s="19"/>
      <c r="AH1200" s="19">
        <v>117397</v>
      </c>
      <c r="AI1200" s="19">
        <v>1</v>
      </c>
      <c r="AJ1200" s="19"/>
      <c r="AK1200" s="19"/>
      <c r="AL1200" s="19"/>
      <c r="AM1200" s="19"/>
      <c r="AN1200" s="19"/>
      <c r="AO1200" s="19">
        <v>2.8</v>
      </c>
      <c r="AP1200" s="19" t="s">
        <v>1519</v>
      </c>
      <c r="AQ1200" s="19" t="s">
        <v>1502</v>
      </c>
      <c r="AR1200" s="19" t="s">
        <v>1540</v>
      </c>
      <c r="AS1200" s="19" t="s">
        <v>1562</v>
      </c>
      <c r="AT1200" s="19" t="s">
        <v>1579</v>
      </c>
      <c r="AU1200" s="19" t="s">
        <v>1580</v>
      </c>
      <c r="AV1200" s="19" t="s">
        <v>1565</v>
      </c>
      <c r="AW1200" s="19">
        <v>2008</v>
      </c>
      <c r="AX1200" s="19">
        <v>3</v>
      </c>
      <c r="AY1200" s="19" t="s">
        <v>1581</v>
      </c>
      <c r="AZ1200" s="19" t="s">
        <v>1567</v>
      </c>
      <c r="BA1200" s="19">
        <v>2009</v>
      </c>
      <c r="BB1200" t="str">
        <f>VLOOKUP(AC1200,CTCwiretagcode!A$2:C$708,3,FALSE)</f>
        <v>GLH</v>
      </c>
      <c r="BC1200" t="str">
        <f t="shared" si="37"/>
        <v>NT</v>
      </c>
      <c r="BD1200">
        <f t="shared" si="38"/>
        <v>3</v>
      </c>
    </row>
    <row r="1201" spans="1:56" x14ac:dyDescent="0.25">
      <c r="A1201" s="19" t="s">
        <v>1501</v>
      </c>
      <c r="B1201" s="19">
        <v>4.0999999999999996</v>
      </c>
      <c r="C1201" s="19">
        <v>20140313</v>
      </c>
      <c r="D1201" s="19" t="s">
        <v>41</v>
      </c>
      <c r="E1201" s="19" t="s">
        <v>41</v>
      </c>
      <c r="F1201" s="19">
        <v>2236446</v>
      </c>
      <c r="G1201" s="19">
        <v>1</v>
      </c>
      <c r="H1201" s="19">
        <v>2011</v>
      </c>
      <c r="I1201" s="19">
        <v>20110908</v>
      </c>
      <c r="J1201" s="19" t="s">
        <v>1501</v>
      </c>
      <c r="K1201" s="19">
        <v>6</v>
      </c>
      <c r="L1201" s="19">
        <v>37</v>
      </c>
      <c r="M1201" s="19">
        <v>23</v>
      </c>
      <c r="N1201" s="19">
        <v>19</v>
      </c>
      <c r="O1201" s="19" t="s">
        <v>1502</v>
      </c>
      <c r="P1201" s="19">
        <v>4</v>
      </c>
      <c r="Q1201" s="19" t="s">
        <v>1518</v>
      </c>
      <c r="R1201" s="19"/>
      <c r="S1201" s="19">
        <v>5000</v>
      </c>
      <c r="T1201" s="19" t="s">
        <v>45</v>
      </c>
      <c r="U1201" s="19"/>
      <c r="V1201" s="19"/>
      <c r="W1201" s="19"/>
      <c r="X1201" s="19">
        <v>860</v>
      </c>
      <c r="Y1201" s="19">
        <v>0</v>
      </c>
      <c r="Z1201" s="19">
        <v>1</v>
      </c>
      <c r="AA1201" s="19" t="s">
        <v>48</v>
      </c>
      <c r="AB1201" s="19">
        <v>1</v>
      </c>
      <c r="AC1201" s="19">
        <v>635081</v>
      </c>
      <c r="AD1201" s="19">
        <v>12</v>
      </c>
      <c r="AE1201" s="19"/>
      <c r="AF1201" s="19"/>
      <c r="AG1201" s="19"/>
      <c r="AH1201" s="19">
        <v>117398</v>
      </c>
      <c r="AI1201" s="19">
        <v>1</v>
      </c>
      <c r="AJ1201" s="19"/>
      <c r="AK1201" s="19"/>
      <c r="AL1201" s="19"/>
      <c r="AM1201" s="19"/>
      <c r="AN1201" s="19"/>
      <c r="AO1201" s="19">
        <v>5.66</v>
      </c>
      <c r="AP1201" s="19" t="s">
        <v>1519</v>
      </c>
      <c r="AQ1201" s="19" t="s">
        <v>1502</v>
      </c>
      <c r="AR1201" s="19" t="s">
        <v>1540</v>
      </c>
      <c r="AS1201" s="19" t="s">
        <v>1562</v>
      </c>
      <c r="AT1201" s="19" t="s">
        <v>1579</v>
      </c>
      <c r="AU1201" s="19" t="s">
        <v>1580</v>
      </c>
      <c r="AV1201" s="19" t="s">
        <v>1565</v>
      </c>
      <c r="AW1201" s="19">
        <v>2008</v>
      </c>
      <c r="AX1201" s="19">
        <v>3</v>
      </c>
      <c r="AY1201" s="19" t="s">
        <v>1581</v>
      </c>
      <c r="AZ1201" s="19" t="s">
        <v>1567</v>
      </c>
      <c r="BA1201" s="19">
        <v>2009</v>
      </c>
      <c r="BB1201" t="str">
        <f>VLOOKUP(AC1201,CTCwiretagcode!A$2:C$708,3,FALSE)</f>
        <v>GLH</v>
      </c>
      <c r="BC1201" t="str">
        <f t="shared" si="37"/>
        <v>NT</v>
      </c>
      <c r="BD1201">
        <f t="shared" si="38"/>
        <v>3</v>
      </c>
    </row>
    <row r="1202" spans="1:56" x14ac:dyDescent="0.25">
      <c r="A1202" s="19" t="s">
        <v>1501</v>
      </c>
      <c r="B1202" s="19">
        <v>4.0999999999999996</v>
      </c>
      <c r="C1202" s="19">
        <v>20140313</v>
      </c>
      <c r="D1202" s="19" t="s">
        <v>41</v>
      </c>
      <c r="E1202" s="19" t="s">
        <v>41</v>
      </c>
      <c r="F1202" s="19">
        <v>2236448</v>
      </c>
      <c r="G1202" s="19">
        <v>1</v>
      </c>
      <c r="H1202" s="19">
        <v>2011</v>
      </c>
      <c r="I1202" s="19">
        <v>20110908</v>
      </c>
      <c r="J1202" s="19" t="s">
        <v>1501</v>
      </c>
      <c r="K1202" s="19">
        <v>6</v>
      </c>
      <c r="L1202" s="19">
        <v>37</v>
      </c>
      <c r="M1202" s="19">
        <v>23</v>
      </c>
      <c r="N1202" s="19">
        <v>19</v>
      </c>
      <c r="O1202" s="19" t="s">
        <v>1502</v>
      </c>
      <c r="P1202" s="19">
        <v>4</v>
      </c>
      <c r="Q1202" s="19" t="s">
        <v>1518</v>
      </c>
      <c r="R1202" s="19"/>
      <c r="S1202" s="19">
        <v>5000</v>
      </c>
      <c r="T1202" s="19" t="s">
        <v>45</v>
      </c>
      <c r="U1202" s="19"/>
      <c r="V1202" s="19"/>
      <c r="W1202" s="19"/>
      <c r="X1202" s="19">
        <v>680</v>
      </c>
      <c r="Y1202" s="19">
        <v>0</v>
      </c>
      <c r="Z1202" s="19">
        <v>1</v>
      </c>
      <c r="AA1202" s="19" t="s">
        <v>48</v>
      </c>
      <c r="AB1202" s="19">
        <v>1</v>
      </c>
      <c r="AC1202" s="19">
        <v>635081</v>
      </c>
      <c r="AD1202" s="19">
        <v>12</v>
      </c>
      <c r="AE1202" s="19"/>
      <c r="AF1202" s="19"/>
      <c r="AG1202" s="19"/>
      <c r="AH1202" s="19">
        <v>117398</v>
      </c>
      <c r="AI1202" s="19">
        <v>1</v>
      </c>
      <c r="AJ1202" s="19"/>
      <c r="AK1202" s="19"/>
      <c r="AL1202" s="19"/>
      <c r="AM1202" s="19"/>
      <c r="AN1202" s="19"/>
      <c r="AO1202" s="19">
        <v>5.66</v>
      </c>
      <c r="AP1202" s="19" t="s">
        <v>1519</v>
      </c>
      <c r="AQ1202" s="19" t="s">
        <v>1502</v>
      </c>
      <c r="AR1202" s="19" t="s">
        <v>1540</v>
      </c>
      <c r="AS1202" s="19" t="s">
        <v>1562</v>
      </c>
      <c r="AT1202" s="19" t="s">
        <v>1579</v>
      </c>
      <c r="AU1202" s="19" t="s">
        <v>1580</v>
      </c>
      <c r="AV1202" s="19" t="s">
        <v>1565</v>
      </c>
      <c r="AW1202" s="19">
        <v>2008</v>
      </c>
      <c r="AX1202" s="19">
        <v>3</v>
      </c>
      <c r="AY1202" s="19" t="s">
        <v>1581</v>
      </c>
      <c r="AZ1202" s="19" t="s">
        <v>1567</v>
      </c>
      <c r="BA1202" s="19">
        <v>2009</v>
      </c>
      <c r="BB1202" t="str">
        <f>VLOOKUP(AC1202,CTCwiretagcode!A$2:C$708,3,FALSE)</f>
        <v>GLH</v>
      </c>
      <c r="BC1202" t="str">
        <f t="shared" si="37"/>
        <v>NT</v>
      </c>
      <c r="BD1202">
        <f t="shared" si="38"/>
        <v>3</v>
      </c>
    </row>
    <row r="1203" spans="1:56" x14ac:dyDescent="0.25">
      <c r="A1203" s="19" t="s">
        <v>1501</v>
      </c>
      <c r="B1203" s="19">
        <v>4.0999999999999996</v>
      </c>
      <c r="C1203" s="19">
        <v>20140313</v>
      </c>
      <c r="D1203" s="19" t="s">
        <v>41</v>
      </c>
      <c r="E1203" s="19" t="s">
        <v>41</v>
      </c>
      <c r="F1203" s="19">
        <v>2232899</v>
      </c>
      <c r="G1203" s="19">
        <v>1</v>
      </c>
      <c r="H1203" s="19">
        <v>2011</v>
      </c>
      <c r="I1203" s="19">
        <v>20110812</v>
      </c>
      <c r="J1203" s="19" t="s">
        <v>1501</v>
      </c>
      <c r="K1203" s="19">
        <v>6</v>
      </c>
      <c r="L1203" s="19">
        <v>33</v>
      </c>
      <c r="M1203" s="19">
        <v>23</v>
      </c>
      <c r="N1203" s="19">
        <v>17</v>
      </c>
      <c r="O1203" s="19" t="s">
        <v>1502</v>
      </c>
      <c r="P1203" s="19">
        <v>4</v>
      </c>
      <c r="Q1203" s="19" t="s">
        <v>1503</v>
      </c>
      <c r="R1203" s="19"/>
      <c r="S1203" s="19">
        <v>5000</v>
      </c>
      <c r="T1203" s="19" t="s">
        <v>45</v>
      </c>
      <c r="U1203" s="19"/>
      <c r="V1203" s="19"/>
      <c r="W1203" s="19"/>
      <c r="X1203" s="19">
        <v>650</v>
      </c>
      <c r="Y1203" s="19">
        <v>0</v>
      </c>
      <c r="Z1203" s="19">
        <v>1</v>
      </c>
      <c r="AA1203" s="19" t="s">
        <v>48</v>
      </c>
      <c r="AB1203" s="19">
        <v>1</v>
      </c>
      <c r="AC1203" s="19">
        <v>635081</v>
      </c>
      <c r="AD1203" s="19">
        <v>12</v>
      </c>
      <c r="AE1203" s="19"/>
      <c r="AF1203" s="19"/>
      <c r="AG1203" s="19"/>
      <c r="AH1203" s="19">
        <v>117394</v>
      </c>
      <c r="AI1203" s="19">
        <v>1</v>
      </c>
      <c r="AJ1203" s="19"/>
      <c r="AK1203" s="19"/>
      <c r="AL1203" s="19"/>
      <c r="AM1203" s="19"/>
      <c r="AN1203" s="19"/>
      <c r="AO1203" s="19">
        <v>2.85</v>
      </c>
      <c r="AP1203" s="19" t="s">
        <v>1504</v>
      </c>
      <c r="AQ1203" s="19" t="s">
        <v>1502</v>
      </c>
      <c r="AR1203" s="19" t="s">
        <v>1540</v>
      </c>
      <c r="AS1203" s="19" t="s">
        <v>1562</v>
      </c>
      <c r="AT1203" s="19" t="s">
        <v>1579</v>
      </c>
      <c r="AU1203" s="19" t="s">
        <v>1580</v>
      </c>
      <c r="AV1203" s="19" t="s">
        <v>1565</v>
      </c>
      <c r="AW1203" s="19">
        <v>2008</v>
      </c>
      <c r="AX1203" s="19">
        <v>3</v>
      </c>
      <c r="AY1203" s="19" t="s">
        <v>1581</v>
      </c>
      <c r="AZ1203" s="19" t="s">
        <v>1567</v>
      </c>
      <c r="BA1203" s="19">
        <v>2009</v>
      </c>
      <c r="BB1203" t="str">
        <f>VLOOKUP(AC1203,CTCwiretagcode!A$2:C$708,3,FALSE)</f>
        <v>GLH</v>
      </c>
      <c r="BC1203" t="str">
        <f t="shared" si="37"/>
        <v>Tr</v>
      </c>
      <c r="BD1203">
        <f t="shared" si="38"/>
        <v>3</v>
      </c>
    </row>
    <row r="1204" spans="1:56" x14ac:dyDescent="0.25">
      <c r="A1204" s="19" t="s">
        <v>1501</v>
      </c>
      <c r="B1204" s="19">
        <v>4.0999999999999996</v>
      </c>
      <c r="C1204" s="19">
        <v>20140313</v>
      </c>
      <c r="D1204" s="19" t="s">
        <v>41</v>
      </c>
      <c r="E1204" s="19" t="s">
        <v>1539</v>
      </c>
      <c r="F1204" s="19">
        <v>2302312</v>
      </c>
      <c r="G1204" s="19">
        <v>1</v>
      </c>
      <c r="H1204" s="19">
        <v>2011</v>
      </c>
      <c r="I1204" s="19">
        <v>20110819</v>
      </c>
      <c r="J1204" s="19" t="s">
        <v>1501</v>
      </c>
      <c r="K1204" s="19">
        <v>6</v>
      </c>
      <c r="L1204" s="19">
        <v>34</v>
      </c>
      <c r="M1204" s="19">
        <v>23</v>
      </c>
      <c r="N1204" s="19">
        <v>14</v>
      </c>
      <c r="O1204" s="19" t="s">
        <v>1502</v>
      </c>
      <c r="P1204" s="19">
        <v>4</v>
      </c>
      <c r="Q1204" s="19" t="s">
        <v>1503</v>
      </c>
      <c r="R1204" s="19"/>
      <c r="S1204" s="19">
        <v>5000</v>
      </c>
      <c r="T1204" s="19" t="s">
        <v>45</v>
      </c>
      <c r="U1204" s="19"/>
      <c r="V1204" s="19"/>
      <c r="W1204" s="19"/>
      <c r="X1204" s="19">
        <v>830</v>
      </c>
      <c r="Y1204" s="19">
        <v>0</v>
      </c>
      <c r="Z1204" s="19">
        <v>1</v>
      </c>
      <c r="AA1204" s="19" t="s">
        <v>48</v>
      </c>
      <c r="AB1204" s="19">
        <v>1</v>
      </c>
      <c r="AC1204" s="19">
        <v>635081</v>
      </c>
      <c r="AD1204" s="19">
        <v>12</v>
      </c>
      <c r="AE1204" s="19"/>
      <c r="AF1204" s="19"/>
      <c r="AG1204" s="19"/>
      <c r="AH1204" s="19">
        <v>117395</v>
      </c>
      <c r="AI1204" s="19">
        <v>1</v>
      </c>
      <c r="AJ1204" s="19"/>
      <c r="AK1204" s="19"/>
      <c r="AL1204" s="19"/>
      <c r="AM1204" s="19"/>
      <c r="AN1204" s="19"/>
      <c r="AO1204" s="19">
        <v>3.54</v>
      </c>
      <c r="AP1204" s="19" t="s">
        <v>1504</v>
      </c>
      <c r="AQ1204" s="19" t="s">
        <v>1502</v>
      </c>
      <c r="AR1204" s="19" t="s">
        <v>1540</v>
      </c>
      <c r="AS1204" s="19" t="s">
        <v>1562</v>
      </c>
      <c r="AT1204" s="19" t="s">
        <v>1579</v>
      </c>
      <c r="AU1204" s="19" t="s">
        <v>1580</v>
      </c>
      <c r="AV1204" s="19" t="s">
        <v>1565</v>
      </c>
      <c r="AW1204" s="19">
        <v>2008</v>
      </c>
      <c r="AX1204" s="19">
        <v>3</v>
      </c>
      <c r="AY1204" s="19" t="s">
        <v>1581</v>
      </c>
      <c r="AZ1204" s="19" t="s">
        <v>1567</v>
      </c>
      <c r="BA1204" s="19">
        <v>2009</v>
      </c>
      <c r="BB1204" t="str">
        <f>VLOOKUP(AC1204,CTCwiretagcode!A$2:C$708,3,FALSE)</f>
        <v>GLH</v>
      </c>
      <c r="BC1204" t="str">
        <f t="shared" si="37"/>
        <v>NT</v>
      </c>
      <c r="BD1204">
        <f t="shared" si="38"/>
        <v>3</v>
      </c>
    </row>
    <row r="1205" spans="1:56" x14ac:dyDescent="0.25">
      <c r="A1205" s="19" t="s">
        <v>1501</v>
      </c>
      <c r="B1205" s="19">
        <v>4.0999999999999996</v>
      </c>
      <c r="C1205" s="19">
        <v>20140313</v>
      </c>
      <c r="D1205" s="19" t="s">
        <v>41</v>
      </c>
      <c r="E1205" s="19" t="s">
        <v>41</v>
      </c>
      <c r="F1205" s="19">
        <v>2232933</v>
      </c>
      <c r="G1205" s="19">
        <v>1</v>
      </c>
      <c r="H1205" s="19">
        <v>2011</v>
      </c>
      <c r="I1205" s="19">
        <v>20110822</v>
      </c>
      <c r="J1205" s="19" t="s">
        <v>1501</v>
      </c>
      <c r="K1205" s="19">
        <v>6</v>
      </c>
      <c r="L1205" s="19">
        <v>35</v>
      </c>
      <c r="M1205" s="19">
        <v>23</v>
      </c>
      <c r="N1205" s="19">
        <v>14</v>
      </c>
      <c r="O1205" s="19" t="s">
        <v>1502</v>
      </c>
      <c r="P1205" s="19">
        <v>4</v>
      </c>
      <c r="Q1205" s="19" t="s">
        <v>1503</v>
      </c>
      <c r="R1205" s="19"/>
      <c r="S1205" s="19">
        <v>5000</v>
      </c>
      <c r="T1205" s="19" t="s">
        <v>45</v>
      </c>
      <c r="U1205" s="19"/>
      <c r="V1205" s="19"/>
      <c r="W1205" s="19"/>
      <c r="X1205" s="19">
        <v>770</v>
      </c>
      <c r="Y1205" s="19">
        <v>0</v>
      </c>
      <c r="Z1205" s="19">
        <v>1</v>
      </c>
      <c r="AA1205" s="19" t="s">
        <v>48</v>
      </c>
      <c r="AB1205" s="19">
        <v>1</v>
      </c>
      <c r="AC1205" s="19">
        <v>635081</v>
      </c>
      <c r="AD1205" s="19">
        <v>12</v>
      </c>
      <c r="AE1205" s="19"/>
      <c r="AF1205" s="19"/>
      <c r="AG1205" s="19"/>
      <c r="AH1205" s="19">
        <v>117396</v>
      </c>
      <c r="AI1205" s="19">
        <v>1</v>
      </c>
      <c r="AJ1205" s="19"/>
      <c r="AK1205" s="19"/>
      <c r="AL1205" s="19"/>
      <c r="AM1205" s="19"/>
      <c r="AN1205" s="19"/>
      <c r="AO1205" s="19">
        <v>2.38</v>
      </c>
      <c r="AP1205" s="19" t="s">
        <v>1504</v>
      </c>
      <c r="AQ1205" s="19" t="s">
        <v>1502</v>
      </c>
      <c r="AR1205" s="19" t="s">
        <v>1540</v>
      </c>
      <c r="AS1205" s="19" t="s">
        <v>1562</v>
      </c>
      <c r="AT1205" s="19" t="s">
        <v>1579</v>
      </c>
      <c r="AU1205" s="19" t="s">
        <v>1580</v>
      </c>
      <c r="AV1205" s="19" t="s">
        <v>1565</v>
      </c>
      <c r="AW1205" s="19">
        <v>2008</v>
      </c>
      <c r="AX1205" s="19">
        <v>3</v>
      </c>
      <c r="AY1205" s="19" t="s">
        <v>1581</v>
      </c>
      <c r="AZ1205" s="19" t="s">
        <v>1567</v>
      </c>
      <c r="BA1205" s="19">
        <v>2009</v>
      </c>
      <c r="BB1205" t="str">
        <f>VLOOKUP(AC1205,CTCwiretagcode!A$2:C$708,3,FALSE)</f>
        <v>GLH</v>
      </c>
      <c r="BC1205" t="str">
        <f t="shared" si="37"/>
        <v>NT</v>
      </c>
      <c r="BD1205">
        <f t="shared" si="38"/>
        <v>3</v>
      </c>
    </row>
    <row r="1206" spans="1:56" x14ac:dyDescent="0.25">
      <c r="A1206" s="19" t="s">
        <v>1501</v>
      </c>
      <c r="B1206" s="19">
        <v>4.0999999999999996</v>
      </c>
      <c r="C1206" s="19">
        <v>20140313</v>
      </c>
      <c r="D1206" s="19" t="s">
        <v>41</v>
      </c>
      <c r="E1206" s="19" t="s">
        <v>41</v>
      </c>
      <c r="F1206" s="19">
        <v>2232901</v>
      </c>
      <c r="G1206" s="19">
        <v>1</v>
      </c>
      <c r="H1206" s="19">
        <v>2011</v>
      </c>
      <c r="I1206" s="19">
        <v>20110823</v>
      </c>
      <c r="J1206" s="19" t="s">
        <v>1501</v>
      </c>
      <c r="K1206" s="19">
        <v>6</v>
      </c>
      <c r="L1206" s="19">
        <v>35</v>
      </c>
      <c r="M1206" s="19">
        <v>23</v>
      </c>
      <c r="N1206" s="19">
        <v>14</v>
      </c>
      <c r="O1206" s="19" t="s">
        <v>1502</v>
      </c>
      <c r="P1206" s="19">
        <v>4</v>
      </c>
      <c r="Q1206" s="19" t="s">
        <v>1503</v>
      </c>
      <c r="R1206" s="19"/>
      <c r="S1206" s="19">
        <v>5000</v>
      </c>
      <c r="T1206" s="19" t="s">
        <v>110</v>
      </c>
      <c r="U1206" s="19"/>
      <c r="V1206" s="19"/>
      <c r="W1206" s="19"/>
      <c r="X1206" s="19">
        <v>720</v>
      </c>
      <c r="Y1206" s="19">
        <v>0</v>
      </c>
      <c r="Z1206" s="19">
        <v>1</v>
      </c>
      <c r="AA1206" s="19" t="s">
        <v>48</v>
      </c>
      <c r="AB1206" s="19">
        <v>1</v>
      </c>
      <c r="AC1206" s="19">
        <v>635081</v>
      </c>
      <c r="AD1206" s="19">
        <v>12</v>
      </c>
      <c r="AE1206" s="19"/>
      <c r="AF1206" s="19"/>
      <c r="AG1206" s="19"/>
      <c r="AH1206" s="19">
        <v>117396</v>
      </c>
      <c r="AI1206" s="19">
        <v>1</v>
      </c>
      <c r="AJ1206" s="19"/>
      <c r="AK1206" s="19"/>
      <c r="AL1206" s="19"/>
      <c r="AM1206" s="19"/>
      <c r="AN1206" s="19"/>
      <c r="AO1206" s="19">
        <v>2.38</v>
      </c>
      <c r="AP1206" s="19" t="s">
        <v>1504</v>
      </c>
      <c r="AQ1206" s="19" t="s">
        <v>1502</v>
      </c>
      <c r="AR1206" s="19" t="s">
        <v>1540</v>
      </c>
      <c r="AS1206" s="19" t="s">
        <v>1562</v>
      </c>
      <c r="AT1206" s="19" t="s">
        <v>1579</v>
      </c>
      <c r="AU1206" s="19" t="s">
        <v>1580</v>
      </c>
      <c r="AV1206" s="19" t="s">
        <v>1565</v>
      </c>
      <c r="AW1206" s="19">
        <v>2008</v>
      </c>
      <c r="AX1206" s="19">
        <v>3</v>
      </c>
      <c r="AY1206" s="19" t="s">
        <v>1581</v>
      </c>
      <c r="AZ1206" s="19" t="s">
        <v>1567</v>
      </c>
      <c r="BA1206" s="19">
        <v>2009</v>
      </c>
      <c r="BB1206" t="str">
        <f>VLOOKUP(AC1206,CTCwiretagcode!A$2:C$708,3,FALSE)</f>
        <v>GLH</v>
      </c>
      <c r="BC1206" t="str">
        <f t="shared" si="37"/>
        <v>NT</v>
      </c>
      <c r="BD1206">
        <f t="shared" si="38"/>
        <v>3</v>
      </c>
    </row>
    <row r="1207" spans="1:56" x14ac:dyDescent="0.25">
      <c r="A1207" s="19" t="s">
        <v>1501</v>
      </c>
      <c r="B1207" s="19">
        <v>4.0999999999999996</v>
      </c>
      <c r="C1207" s="19">
        <v>20140313</v>
      </c>
      <c r="D1207" s="19" t="s">
        <v>41</v>
      </c>
      <c r="E1207" s="19" t="s">
        <v>41</v>
      </c>
      <c r="F1207" s="19">
        <v>2232626</v>
      </c>
      <c r="G1207" s="19">
        <v>1</v>
      </c>
      <c r="H1207" s="19">
        <v>2011</v>
      </c>
      <c r="I1207" s="19">
        <v>20110825</v>
      </c>
      <c r="J1207" s="19" t="s">
        <v>1501</v>
      </c>
      <c r="K1207" s="19">
        <v>6</v>
      </c>
      <c r="L1207" s="19">
        <v>35</v>
      </c>
      <c r="M1207" s="19">
        <v>23</v>
      </c>
      <c r="N1207" s="19">
        <v>17</v>
      </c>
      <c r="O1207" s="19" t="s">
        <v>1502</v>
      </c>
      <c r="P1207" s="19">
        <v>4</v>
      </c>
      <c r="Q1207" s="19" t="s">
        <v>1503</v>
      </c>
      <c r="R1207" s="19"/>
      <c r="S1207" s="19">
        <v>5000</v>
      </c>
      <c r="T1207" s="19" t="s">
        <v>110</v>
      </c>
      <c r="U1207" s="19"/>
      <c r="V1207" s="19"/>
      <c r="W1207" s="19"/>
      <c r="X1207" s="19">
        <v>820</v>
      </c>
      <c r="Y1207" s="19">
        <v>0</v>
      </c>
      <c r="Z1207" s="19">
        <v>1</v>
      </c>
      <c r="AA1207" s="19" t="s">
        <v>48</v>
      </c>
      <c r="AB1207" s="19">
        <v>1</v>
      </c>
      <c r="AC1207" s="19">
        <v>635081</v>
      </c>
      <c r="AD1207" s="19">
        <v>12</v>
      </c>
      <c r="AE1207" s="19"/>
      <c r="AF1207" s="19"/>
      <c r="AG1207" s="19"/>
      <c r="AH1207" s="19">
        <v>117396</v>
      </c>
      <c r="AI1207" s="19">
        <v>1</v>
      </c>
      <c r="AJ1207" s="19"/>
      <c r="AK1207" s="19"/>
      <c r="AL1207" s="19"/>
      <c r="AM1207" s="19"/>
      <c r="AN1207" s="19"/>
      <c r="AO1207" s="19">
        <v>2.38</v>
      </c>
      <c r="AP1207" s="19" t="s">
        <v>1504</v>
      </c>
      <c r="AQ1207" s="19" t="s">
        <v>1502</v>
      </c>
      <c r="AR1207" s="19" t="s">
        <v>1540</v>
      </c>
      <c r="AS1207" s="19" t="s">
        <v>1562</v>
      </c>
      <c r="AT1207" s="19" t="s">
        <v>1579</v>
      </c>
      <c r="AU1207" s="19" t="s">
        <v>1580</v>
      </c>
      <c r="AV1207" s="19" t="s">
        <v>1565</v>
      </c>
      <c r="AW1207" s="19">
        <v>2008</v>
      </c>
      <c r="AX1207" s="19">
        <v>3</v>
      </c>
      <c r="AY1207" s="19" t="s">
        <v>1581</v>
      </c>
      <c r="AZ1207" s="19" t="s">
        <v>1567</v>
      </c>
      <c r="BA1207" s="19">
        <v>2009</v>
      </c>
      <c r="BB1207" t="str">
        <f>VLOOKUP(AC1207,CTCwiretagcode!A$2:C$708,3,FALSE)</f>
        <v>GLH</v>
      </c>
      <c r="BC1207" t="str">
        <f t="shared" si="37"/>
        <v>Tr</v>
      </c>
      <c r="BD1207">
        <f t="shared" si="38"/>
        <v>3</v>
      </c>
    </row>
    <row r="1208" spans="1:56" x14ac:dyDescent="0.25">
      <c r="A1208" s="19" t="s">
        <v>1501</v>
      </c>
      <c r="B1208" s="19">
        <v>4.0999999999999996</v>
      </c>
      <c r="C1208" s="19">
        <v>20150424</v>
      </c>
      <c r="D1208" s="19" t="s">
        <v>41</v>
      </c>
      <c r="E1208" s="19" t="s">
        <v>41</v>
      </c>
      <c r="F1208" s="19">
        <v>2326375</v>
      </c>
      <c r="G1208" s="19">
        <v>1</v>
      </c>
      <c r="H1208" s="19">
        <v>2012</v>
      </c>
      <c r="I1208" s="19">
        <v>20120829</v>
      </c>
      <c r="J1208" s="19" t="s">
        <v>1501</v>
      </c>
      <c r="K1208" s="19">
        <v>6</v>
      </c>
      <c r="L1208" s="19">
        <v>36</v>
      </c>
      <c r="M1208" s="19">
        <v>23</v>
      </c>
      <c r="N1208" s="19">
        <v>17</v>
      </c>
      <c r="O1208" s="19" t="s">
        <v>1502</v>
      </c>
      <c r="P1208" s="19">
        <v>4</v>
      </c>
      <c r="Q1208" s="19" t="s">
        <v>1503</v>
      </c>
      <c r="R1208" s="19"/>
      <c r="S1208" s="19">
        <v>5000</v>
      </c>
      <c r="T1208" s="19" t="s">
        <v>45</v>
      </c>
      <c r="U1208" s="19"/>
      <c r="V1208" s="19"/>
      <c r="W1208" s="19"/>
      <c r="X1208" s="19">
        <v>850</v>
      </c>
      <c r="Y1208" s="19">
        <v>0</v>
      </c>
      <c r="Z1208" s="19">
        <v>1</v>
      </c>
      <c r="AA1208" s="19" t="s">
        <v>48</v>
      </c>
      <c r="AB1208" s="19">
        <v>1</v>
      </c>
      <c r="AC1208" s="19">
        <v>635081</v>
      </c>
      <c r="AD1208" s="19">
        <v>12</v>
      </c>
      <c r="AE1208" s="19"/>
      <c r="AF1208" s="19"/>
      <c r="AG1208" s="19"/>
      <c r="AH1208" s="19">
        <v>121460</v>
      </c>
      <c r="AI1208" s="19">
        <v>1</v>
      </c>
      <c r="AJ1208" s="19"/>
      <c r="AK1208" s="19"/>
      <c r="AL1208" s="19"/>
      <c r="AM1208" s="19"/>
      <c r="AN1208" s="19"/>
      <c r="AO1208" s="19">
        <v>2.2999999999999998</v>
      </c>
      <c r="AP1208" s="19" t="s">
        <v>1504</v>
      </c>
      <c r="AQ1208" s="19" t="s">
        <v>1502</v>
      </c>
      <c r="AR1208" s="19" t="s">
        <v>1540</v>
      </c>
      <c r="AS1208" s="19" t="s">
        <v>1562</v>
      </c>
      <c r="AT1208" s="19" t="s">
        <v>1579</v>
      </c>
      <c r="AU1208" s="19" t="s">
        <v>1580</v>
      </c>
      <c r="AV1208" s="19" t="s">
        <v>1565</v>
      </c>
      <c r="AW1208" s="19">
        <v>2008</v>
      </c>
      <c r="AX1208" s="19">
        <v>3</v>
      </c>
      <c r="AY1208" s="19" t="s">
        <v>1581</v>
      </c>
      <c r="AZ1208" s="19" t="s">
        <v>1567</v>
      </c>
      <c r="BA1208" s="19">
        <v>2009</v>
      </c>
      <c r="BB1208" t="str">
        <f>VLOOKUP(AC1208,CTCwiretagcode!A$2:C$708,3,FALSE)</f>
        <v>GLH</v>
      </c>
      <c r="BC1208" t="str">
        <f t="shared" si="37"/>
        <v>Tr</v>
      </c>
      <c r="BD1208">
        <f t="shared" si="38"/>
        <v>3</v>
      </c>
    </row>
    <row r="1209" spans="1:56" x14ac:dyDescent="0.25">
      <c r="A1209" s="19" t="s">
        <v>1501</v>
      </c>
      <c r="B1209" s="19">
        <v>4.0999999999999996</v>
      </c>
      <c r="C1209" s="19">
        <v>20150424</v>
      </c>
      <c r="D1209" s="19" t="s">
        <v>41</v>
      </c>
      <c r="E1209" s="19" t="s">
        <v>41</v>
      </c>
      <c r="F1209" s="19">
        <v>2326316</v>
      </c>
      <c r="G1209" s="19">
        <v>1</v>
      </c>
      <c r="H1209" s="19">
        <v>2012</v>
      </c>
      <c r="I1209" s="19">
        <v>20120830</v>
      </c>
      <c r="J1209" s="19" t="s">
        <v>1501</v>
      </c>
      <c r="K1209" s="19">
        <v>6</v>
      </c>
      <c r="L1209" s="19">
        <v>36</v>
      </c>
      <c r="M1209" s="19">
        <v>23</v>
      </c>
      <c r="N1209" s="19">
        <v>19</v>
      </c>
      <c r="O1209" s="19" t="s">
        <v>1502</v>
      </c>
      <c r="P1209" s="19">
        <v>4</v>
      </c>
      <c r="Q1209" s="19" t="s">
        <v>1503</v>
      </c>
      <c r="R1209" s="19"/>
      <c r="S1209" s="19">
        <v>5000</v>
      </c>
      <c r="T1209" s="19" t="s">
        <v>45</v>
      </c>
      <c r="U1209" s="19"/>
      <c r="V1209" s="19"/>
      <c r="W1209" s="19"/>
      <c r="X1209" s="19">
        <v>760</v>
      </c>
      <c r="Y1209" s="19">
        <v>0</v>
      </c>
      <c r="Z1209" s="19">
        <v>1</v>
      </c>
      <c r="AA1209" s="19" t="s">
        <v>48</v>
      </c>
      <c r="AB1209" s="19">
        <v>1</v>
      </c>
      <c r="AC1209" s="19">
        <v>635081</v>
      </c>
      <c r="AD1209" s="19">
        <v>12</v>
      </c>
      <c r="AE1209" s="19"/>
      <c r="AF1209" s="19"/>
      <c r="AG1209" s="19"/>
      <c r="AH1209" s="19">
        <v>121460</v>
      </c>
      <c r="AI1209" s="19">
        <v>1</v>
      </c>
      <c r="AJ1209" s="19"/>
      <c r="AK1209" s="19"/>
      <c r="AL1209" s="19"/>
      <c r="AM1209" s="19"/>
      <c r="AN1209" s="19"/>
      <c r="AO1209" s="19">
        <v>2.2999999999999998</v>
      </c>
      <c r="AP1209" s="19" t="s">
        <v>1504</v>
      </c>
      <c r="AQ1209" s="19" t="s">
        <v>1502</v>
      </c>
      <c r="AR1209" s="19" t="s">
        <v>1540</v>
      </c>
      <c r="AS1209" s="19" t="s">
        <v>1562</v>
      </c>
      <c r="AT1209" s="19" t="s">
        <v>1579</v>
      </c>
      <c r="AU1209" s="19" t="s">
        <v>1580</v>
      </c>
      <c r="AV1209" s="19" t="s">
        <v>1565</v>
      </c>
      <c r="AW1209" s="19">
        <v>2008</v>
      </c>
      <c r="AX1209" s="19">
        <v>3</v>
      </c>
      <c r="AY1209" s="19" t="s">
        <v>1581</v>
      </c>
      <c r="AZ1209" s="19" t="s">
        <v>1567</v>
      </c>
      <c r="BA1209" s="19">
        <v>2009</v>
      </c>
      <c r="BB1209" t="str">
        <f>VLOOKUP(AC1209,CTCwiretagcode!A$2:C$708,3,FALSE)</f>
        <v>GLH</v>
      </c>
      <c r="BC1209" t="str">
        <f t="shared" si="37"/>
        <v>NT</v>
      </c>
      <c r="BD1209">
        <f t="shared" si="38"/>
        <v>3</v>
      </c>
    </row>
    <row r="1210" spans="1:56" x14ac:dyDescent="0.25">
      <c r="A1210" s="19" t="s">
        <v>1501</v>
      </c>
      <c r="B1210" s="19">
        <v>4.0999999999999996</v>
      </c>
      <c r="C1210" s="19">
        <v>20150424</v>
      </c>
      <c r="D1210" s="19" t="s">
        <v>41</v>
      </c>
      <c r="E1210" s="19" t="s">
        <v>41</v>
      </c>
      <c r="F1210" s="19">
        <v>2326320</v>
      </c>
      <c r="G1210" s="19">
        <v>1</v>
      </c>
      <c r="H1210" s="19">
        <v>2012</v>
      </c>
      <c r="I1210" s="19">
        <v>20120830</v>
      </c>
      <c r="J1210" s="19" t="s">
        <v>1501</v>
      </c>
      <c r="K1210" s="19">
        <v>6</v>
      </c>
      <c r="L1210" s="19">
        <v>36</v>
      </c>
      <c r="M1210" s="19">
        <v>23</v>
      </c>
      <c r="N1210" s="19">
        <v>19</v>
      </c>
      <c r="O1210" s="19" t="s">
        <v>1502</v>
      </c>
      <c r="P1210" s="19">
        <v>4</v>
      </c>
      <c r="Q1210" s="19" t="s">
        <v>1503</v>
      </c>
      <c r="R1210" s="19"/>
      <c r="S1210" s="19">
        <v>5000</v>
      </c>
      <c r="T1210" s="19" t="s">
        <v>110</v>
      </c>
      <c r="U1210" s="19"/>
      <c r="V1210" s="19"/>
      <c r="W1210" s="19"/>
      <c r="X1210" s="19">
        <v>750</v>
      </c>
      <c r="Y1210" s="19">
        <v>0</v>
      </c>
      <c r="Z1210" s="19">
        <v>1</v>
      </c>
      <c r="AA1210" s="19" t="s">
        <v>48</v>
      </c>
      <c r="AB1210" s="19">
        <v>1</v>
      </c>
      <c r="AC1210" s="19">
        <v>635081</v>
      </c>
      <c r="AD1210" s="19">
        <v>12</v>
      </c>
      <c r="AE1210" s="19"/>
      <c r="AF1210" s="19"/>
      <c r="AG1210" s="19"/>
      <c r="AH1210" s="19">
        <v>121460</v>
      </c>
      <c r="AI1210" s="19">
        <v>1</v>
      </c>
      <c r="AJ1210" s="19"/>
      <c r="AK1210" s="19"/>
      <c r="AL1210" s="19"/>
      <c r="AM1210" s="19"/>
      <c r="AN1210" s="19"/>
      <c r="AO1210" s="19">
        <v>2.2999999999999998</v>
      </c>
      <c r="AP1210" s="19" t="s">
        <v>1504</v>
      </c>
      <c r="AQ1210" s="19" t="s">
        <v>1502</v>
      </c>
      <c r="AR1210" s="19" t="s">
        <v>1540</v>
      </c>
      <c r="AS1210" s="19" t="s">
        <v>1562</v>
      </c>
      <c r="AT1210" s="19" t="s">
        <v>1579</v>
      </c>
      <c r="AU1210" s="19" t="s">
        <v>1580</v>
      </c>
      <c r="AV1210" s="19" t="s">
        <v>1565</v>
      </c>
      <c r="AW1210" s="19">
        <v>2008</v>
      </c>
      <c r="AX1210" s="19">
        <v>3</v>
      </c>
      <c r="AY1210" s="19" t="s">
        <v>1581</v>
      </c>
      <c r="AZ1210" s="19" t="s">
        <v>1567</v>
      </c>
      <c r="BA1210" s="19">
        <v>2009</v>
      </c>
      <c r="BB1210" t="str">
        <f>VLOOKUP(AC1210,CTCwiretagcode!A$2:C$708,3,FALSE)</f>
        <v>GLH</v>
      </c>
      <c r="BC1210" t="str">
        <f t="shared" si="37"/>
        <v>NT</v>
      </c>
      <c r="BD1210">
        <f t="shared" si="38"/>
        <v>3</v>
      </c>
    </row>
    <row r="1211" spans="1:56" x14ac:dyDescent="0.25">
      <c r="A1211" s="19" t="s">
        <v>1501</v>
      </c>
      <c r="B1211" s="19">
        <v>4.0999999999999996</v>
      </c>
      <c r="C1211" s="19">
        <v>20150424</v>
      </c>
      <c r="D1211" s="19" t="s">
        <v>41</v>
      </c>
      <c r="E1211" s="19" t="s">
        <v>41</v>
      </c>
      <c r="F1211" s="19">
        <v>2326321</v>
      </c>
      <c r="G1211" s="19">
        <v>1</v>
      </c>
      <c r="H1211" s="19">
        <v>2012</v>
      </c>
      <c r="I1211" s="19">
        <v>20120830</v>
      </c>
      <c r="J1211" s="19" t="s">
        <v>1501</v>
      </c>
      <c r="K1211" s="19">
        <v>6</v>
      </c>
      <c r="L1211" s="19">
        <v>36</v>
      </c>
      <c r="M1211" s="19">
        <v>23</v>
      </c>
      <c r="N1211" s="19">
        <v>19</v>
      </c>
      <c r="O1211" s="19" t="s">
        <v>1502</v>
      </c>
      <c r="P1211" s="19">
        <v>4</v>
      </c>
      <c r="Q1211" s="19" t="s">
        <v>1503</v>
      </c>
      <c r="R1211" s="19"/>
      <c r="S1211" s="19">
        <v>5000</v>
      </c>
      <c r="T1211" s="19" t="s">
        <v>110</v>
      </c>
      <c r="U1211" s="19"/>
      <c r="V1211" s="19"/>
      <c r="W1211" s="19"/>
      <c r="X1211" s="19">
        <v>770</v>
      </c>
      <c r="Y1211" s="19">
        <v>0</v>
      </c>
      <c r="Z1211" s="19">
        <v>1</v>
      </c>
      <c r="AA1211" s="19" t="s">
        <v>48</v>
      </c>
      <c r="AB1211" s="19">
        <v>1</v>
      </c>
      <c r="AC1211" s="19">
        <v>635081</v>
      </c>
      <c r="AD1211" s="19">
        <v>12</v>
      </c>
      <c r="AE1211" s="19"/>
      <c r="AF1211" s="19"/>
      <c r="AG1211" s="19"/>
      <c r="AH1211" s="19">
        <v>121460</v>
      </c>
      <c r="AI1211" s="19">
        <v>1</v>
      </c>
      <c r="AJ1211" s="19"/>
      <c r="AK1211" s="19"/>
      <c r="AL1211" s="19"/>
      <c r="AM1211" s="19"/>
      <c r="AN1211" s="19"/>
      <c r="AO1211" s="19">
        <v>2.2999999999999998</v>
      </c>
      <c r="AP1211" s="19" t="s">
        <v>1504</v>
      </c>
      <c r="AQ1211" s="19" t="s">
        <v>1502</v>
      </c>
      <c r="AR1211" s="19" t="s">
        <v>1540</v>
      </c>
      <c r="AS1211" s="19" t="s">
        <v>1562</v>
      </c>
      <c r="AT1211" s="19" t="s">
        <v>1579</v>
      </c>
      <c r="AU1211" s="19" t="s">
        <v>1580</v>
      </c>
      <c r="AV1211" s="19" t="s">
        <v>1565</v>
      </c>
      <c r="AW1211" s="19">
        <v>2008</v>
      </c>
      <c r="AX1211" s="19">
        <v>3</v>
      </c>
      <c r="AY1211" s="19" t="s">
        <v>1581</v>
      </c>
      <c r="AZ1211" s="19" t="s">
        <v>1567</v>
      </c>
      <c r="BA1211" s="19">
        <v>2009</v>
      </c>
      <c r="BB1211" t="str">
        <f>VLOOKUP(AC1211,CTCwiretagcode!A$2:C$708,3,FALSE)</f>
        <v>GLH</v>
      </c>
      <c r="BC1211" t="str">
        <f t="shared" si="37"/>
        <v>NT</v>
      </c>
      <c r="BD1211">
        <f t="shared" si="38"/>
        <v>3</v>
      </c>
    </row>
    <row r="1212" spans="1:56" x14ac:dyDescent="0.25">
      <c r="A1212" s="19" t="s">
        <v>1501</v>
      </c>
      <c r="B1212" s="19">
        <v>4.0999999999999996</v>
      </c>
      <c r="C1212" s="19">
        <v>20150424</v>
      </c>
      <c r="D1212" s="19" t="s">
        <v>41</v>
      </c>
      <c r="E1212" s="19" t="s">
        <v>41</v>
      </c>
      <c r="F1212" s="19">
        <v>2326204</v>
      </c>
      <c r="G1212" s="19">
        <v>1</v>
      </c>
      <c r="H1212" s="19">
        <v>2012</v>
      </c>
      <c r="I1212" s="19">
        <v>20120906</v>
      </c>
      <c r="J1212" s="19" t="s">
        <v>1501</v>
      </c>
      <c r="K1212" s="19">
        <v>6</v>
      </c>
      <c r="L1212" s="19">
        <v>37</v>
      </c>
      <c r="M1212" s="19">
        <v>23</v>
      </c>
      <c r="N1212" s="19">
        <v>17</v>
      </c>
      <c r="O1212" s="19" t="s">
        <v>1502</v>
      </c>
      <c r="P1212" s="19">
        <v>4</v>
      </c>
      <c r="Q1212" s="19" t="s">
        <v>1503</v>
      </c>
      <c r="R1212" s="19"/>
      <c r="S1212" s="19">
        <v>5000</v>
      </c>
      <c r="T1212" s="19" t="s">
        <v>110</v>
      </c>
      <c r="U1212" s="19"/>
      <c r="V1212" s="19"/>
      <c r="W1212" s="19"/>
      <c r="X1212" s="19">
        <v>860</v>
      </c>
      <c r="Y1212" s="19">
        <v>0</v>
      </c>
      <c r="Z1212" s="19">
        <v>1</v>
      </c>
      <c r="AA1212" s="19" t="s">
        <v>48</v>
      </c>
      <c r="AB1212" s="19">
        <v>1</v>
      </c>
      <c r="AC1212" s="19">
        <v>635081</v>
      </c>
      <c r="AD1212" s="19">
        <v>12</v>
      </c>
      <c r="AE1212" s="19"/>
      <c r="AF1212" s="19"/>
      <c r="AG1212" s="19"/>
      <c r="AH1212" s="19">
        <v>121461</v>
      </c>
      <c r="AI1212" s="19">
        <v>1</v>
      </c>
      <c r="AJ1212" s="19"/>
      <c r="AK1212" s="19"/>
      <c r="AL1212" s="19"/>
      <c r="AM1212" s="19"/>
      <c r="AN1212" s="19"/>
      <c r="AO1212" s="19">
        <v>2.92</v>
      </c>
      <c r="AP1212" s="19" t="s">
        <v>1504</v>
      </c>
      <c r="AQ1212" s="19" t="s">
        <v>1502</v>
      </c>
      <c r="AR1212" s="19" t="s">
        <v>1540</v>
      </c>
      <c r="AS1212" s="19" t="s">
        <v>1562</v>
      </c>
      <c r="AT1212" s="19" t="s">
        <v>1579</v>
      </c>
      <c r="AU1212" s="19" t="s">
        <v>1580</v>
      </c>
      <c r="AV1212" s="19" t="s">
        <v>1565</v>
      </c>
      <c r="AW1212" s="19">
        <v>2008</v>
      </c>
      <c r="AX1212" s="19">
        <v>3</v>
      </c>
      <c r="AY1212" s="19" t="s">
        <v>1581</v>
      </c>
      <c r="AZ1212" s="19" t="s">
        <v>1567</v>
      </c>
      <c r="BA1212" s="19">
        <v>2009</v>
      </c>
      <c r="BB1212" t="str">
        <f>VLOOKUP(AC1212,CTCwiretagcode!A$2:C$708,3,FALSE)</f>
        <v>GLH</v>
      </c>
      <c r="BC1212" t="str">
        <f t="shared" si="37"/>
        <v>Tr</v>
      </c>
      <c r="BD1212">
        <f t="shared" si="38"/>
        <v>3</v>
      </c>
    </row>
    <row r="1213" spans="1:56" x14ac:dyDescent="0.25">
      <c r="A1213" s="19" t="s">
        <v>1501</v>
      </c>
      <c r="B1213" s="19">
        <v>4.0999999999999996</v>
      </c>
      <c r="C1213" s="19">
        <v>20150424</v>
      </c>
      <c r="D1213" s="19" t="s">
        <v>41</v>
      </c>
      <c r="E1213" s="19" t="s">
        <v>41</v>
      </c>
      <c r="F1213" s="19">
        <v>2326157</v>
      </c>
      <c r="G1213" s="19">
        <v>1</v>
      </c>
      <c r="H1213" s="19">
        <v>2012</v>
      </c>
      <c r="I1213" s="19">
        <v>20120907</v>
      </c>
      <c r="J1213" s="19" t="s">
        <v>1501</v>
      </c>
      <c r="K1213" s="19">
        <v>6</v>
      </c>
      <c r="L1213" s="19">
        <v>37</v>
      </c>
      <c r="M1213" s="19">
        <v>23</v>
      </c>
      <c r="N1213" s="19">
        <v>17</v>
      </c>
      <c r="O1213" s="19" t="s">
        <v>1502</v>
      </c>
      <c r="P1213" s="19">
        <v>4</v>
      </c>
      <c r="Q1213" s="19" t="s">
        <v>1503</v>
      </c>
      <c r="R1213" s="19"/>
      <c r="S1213" s="19">
        <v>5000</v>
      </c>
      <c r="T1213" s="19" t="s">
        <v>110</v>
      </c>
      <c r="U1213" s="19"/>
      <c r="V1213" s="19"/>
      <c r="W1213" s="19"/>
      <c r="X1213" s="19">
        <v>700</v>
      </c>
      <c r="Y1213" s="19">
        <v>0</v>
      </c>
      <c r="Z1213" s="19">
        <v>1</v>
      </c>
      <c r="AA1213" s="19" t="s">
        <v>48</v>
      </c>
      <c r="AB1213" s="19">
        <v>1</v>
      </c>
      <c r="AC1213" s="19">
        <v>635081</v>
      </c>
      <c r="AD1213" s="19">
        <v>12</v>
      </c>
      <c r="AE1213" s="19"/>
      <c r="AF1213" s="19"/>
      <c r="AG1213" s="19"/>
      <c r="AH1213" s="19">
        <v>121461</v>
      </c>
      <c r="AI1213" s="19">
        <v>1</v>
      </c>
      <c r="AJ1213" s="19"/>
      <c r="AK1213" s="19"/>
      <c r="AL1213" s="19"/>
      <c r="AM1213" s="19"/>
      <c r="AN1213" s="19"/>
      <c r="AO1213" s="19">
        <v>2.92</v>
      </c>
      <c r="AP1213" s="19" t="s">
        <v>1504</v>
      </c>
      <c r="AQ1213" s="19" t="s">
        <v>1502</v>
      </c>
      <c r="AR1213" s="19" t="s">
        <v>1540</v>
      </c>
      <c r="AS1213" s="19" t="s">
        <v>1562</v>
      </c>
      <c r="AT1213" s="19" t="s">
        <v>1579</v>
      </c>
      <c r="AU1213" s="19" t="s">
        <v>1580</v>
      </c>
      <c r="AV1213" s="19" t="s">
        <v>1565</v>
      </c>
      <c r="AW1213" s="19">
        <v>2008</v>
      </c>
      <c r="AX1213" s="19">
        <v>3</v>
      </c>
      <c r="AY1213" s="19" t="s">
        <v>1581</v>
      </c>
      <c r="AZ1213" s="19" t="s">
        <v>1567</v>
      </c>
      <c r="BA1213" s="19">
        <v>2009</v>
      </c>
      <c r="BB1213" t="str">
        <f>VLOOKUP(AC1213,CTCwiretagcode!A$2:C$708,3,FALSE)</f>
        <v>GLH</v>
      </c>
      <c r="BC1213" t="str">
        <f t="shared" si="37"/>
        <v>Tr</v>
      </c>
      <c r="BD1213">
        <f t="shared" si="38"/>
        <v>3</v>
      </c>
    </row>
    <row r="1214" spans="1:56" x14ac:dyDescent="0.25">
      <c r="A1214" s="19" t="s">
        <v>1501</v>
      </c>
      <c r="B1214" s="19">
        <v>4.0999999999999996</v>
      </c>
      <c r="C1214" s="19">
        <v>20150424</v>
      </c>
      <c r="D1214" s="19" t="s">
        <v>41</v>
      </c>
      <c r="E1214" s="19" t="s">
        <v>41</v>
      </c>
      <c r="F1214" s="19">
        <v>2351785</v>
      </c>
      <c r="G1214" s="19">
        <v>1</v>
      </c>
      <c r="H1214" s="19">
        <v>2012</v>
      </c>
      <c r="I1214" s="19">
        <v>20120821</v>
      </c>
      <c r="J1214" s="19" t="s">
        <v>1501</v>
      </c>
      <c r="K1214" s="19">
        <v>6</v>
      </c>
      <c r="L1214" s="19">
        <v>35</v>
      </c>
      <c r="M1214" s="19">
        <v>23</v>
      </c>
      <c r="N1214" s="19">
        <v>14</v>
      </c>
      <c r="O1214" s="19" t="s">
        <v>1502</v>
      </c>
      <c r="P1214" s="19">
        <v>4</v>
      </c>
      <c r="Q1214" s="19" t="s">
        <v>1518</v>
      </c>
      <c r="R1214" s="19"/>
      <c r="S1214" s="19">
        <v>5000</v>
      </c>
      <c r="T1214" s="19" t="s">
        <v>110</v>
      </c>
      <c r="U1214" s="19"/>
      <c r="V1214" s="19"/>
      <c r="W1214" s="19"/>
      <c r="X1214" s="19">
        <v>770</v>
      </c>
      <c r="Y1214" s="19">
        <v>0</v>
      </c>
      <c r="Z1214" s="19">
        <v>1</v>
      </c>
      <c r="AA1214" s="19" t="s">
        <v>48</v>
      </c>
      <c r="AB1214" s="19">
        <v>1</v>
      </c>
      <c r="AC1214" s="19">
        <v>635081</v>
      </c>
      <c r="AD1214" s="19">
        <v>12</v>
      </c>
      <c r="AE1214" s="19"/>
      <c r="AF1214" s="19"/>
      <c r="AG1214" s="19"/>
      <c r="AH1214" s="19">
        <v>121459</v>
      </c>
      <c r="AI1214" s="19">
        <v>1</v>
      </c>
      <c r="AJ1214" s="19"/>
      <c r="AK1214" s="19"/>
      <c r="AL1214" s="19"/>
      <c r="AM1214" s="19"/>
      <c r="AN1214" s="19"/>
      <c r="AO1214" s="19">
        <v>2.15</v>
      </c>
      <c r="AP1214" s="19" t="s">
        <v>1519</v>
      </c>
      <c r="AQ1214" s="19" t="s">
        <v>1502</v>
      </c>
      <c r="AR1214" s="19" t="s">
        <v>1540</v>
      </c>
      <c r="AS1214" s="19" t="s">
        <v>1562</v>
      </c>
      <c r="AT1214" s="19" t="s">
        <v>1579</v>
      </c>
      <c r="AU1214" s="19" t="s">
        <v>1580</v>
      </c>
      <c r="AV1214" s="19" t="s">
        <v>1565</v>
      </c>
      <c r="AW1214" s="19">
        <v>2008</v>
      </c>
      <c r="AX1214" s="19">
        <v>3</v>
      </c>
      <c r="AY1214" s="19" t="s">
        <v>1581</v>
      </c>
      <c r="AZ1214" s="19" t="s">
        <v>1567</v>
      </c>
      <c r="BA1214" s="19">
        <v>2009</v>
      </c>
      <c r="BB1214" t="str">
        <f>VLOOKUP(AC1214,CTCwiretagcode!A$2:C$708,3,FALSE)</f>
        <v>GLH</v>
      </c>
      <c r="BC1214" t="str">
        <f t="shared" si="37"/>
        <v>NT</v>
      </c>
      <c r="BD1214">
        <f t="shared" si="38"/>
        <v>3</v>
      </c>
    </row>
    <row r="1215" spans="1:56" x14ac:dyDescent="0.25">
      <c r="A1215" s="19" t="s">
        <v>1501</v>
      </c>
      <c r="B1215" s="19">
        <v>4.0999999999999996</v>
      </c>
      <c r="C1215" s="19">
        <v>20150424</v>
      </c>
      <c r="D1215" s="19" t="s">
        <v>41</v>
      </c>
      <c r="E1215" s="19" t="s">
        <v>41</v>
      </c>
      <c r="F1215" s="19">
        <v>2377875</v>
      </c>
      <c r="G1215" s="19">
        <v>1</v>
      </c>
      <c r="H1215" s="19">
        <v>2012</v>
      </c>
      <c r="I1215" s="19">
        <v>20120821</v>
      </c>
      <c r="J1215" s="19" t="s">
        <v>1501</v>
      </c>
      <c r="K1215" s="19">
        <v>6</v>
      </c>
      <c r="L1215" s="19">
        <v>35</v>
      </c>
      <c r="M1215" s="19">
        <v>23</v>
      </c>
      <c r="N1215" s="19">
        <v>49</v>
      </c>
      <c r="O1215" s="19" t="s">
        <v>1502</v>
      </c>
      <c r="P1215" s="19">
        <v>4</v>
      </c>
      <c r="Q1215" s="19" t="s">
        <v>1518</v>
      </c>
      <c r="R1215" s="19"/>
      <c r="S1215" s="19">
        <v>5000</v>
      </c>
      <c r="T1215" s="19" t="s">
        <v>110</v>
      </c>
      <c r="U1215" s="19"/>
      <c r="V1215" s="19"/>
      <c r="W1215" s="19"/>
      <c r="X1215" s="19">
        <v>870</v>
      </c>
      <c r="Y1215" s="19">
        <v>0</v>
      </c>
      <c r="Z1215" s="19">
        <v>1</v>
      </c>
      <c r="AA1215" s="19" t="s">
        <v>48</v>
      </c>
      <c r="AB1215" s="19">
        <v>1</v>
      </c>
      <c r="AC1215" s="19">
        <v>635081</v>
      </c>
      <c r="AD1215" s="19">
        <v>12</v>
      </c>
      <c r="AE1215" s="19"/>
      <c r="AF1215" s="19"/>
      <c r="AG1215" s="19"/>
      <c r="AH1215" s="19">
        <v>121459</v>
      </c>
      <c r="AI1215" s="19">
        <v>1</v>
      </c>
      <c r="AJ1215" s="19"/>
      <c r="AK1215" s="19"/>
      <c r="AL1215" s="19"/>
      <c r="AM1215" s="19"/>
      <c r="AN1215" s="19"/>
      <c r="AO1215" s="19">
        <v>2.15</v>
      </c>
      <c r="AP1215" s="19" t="s">
        <v>1519</v>
      </c>
      <c r="AQ1215" s="19" t="s">
        <v>1502</v>
      </c>
      <c r="AR1215" s="19" t="s">
        <v>1540</v>
      </c>
      <c r="AS1215" s="19" t="s">
        <v>1562</v>
      </c>
      <c r="AT1215" s="19" t="s">
        <v>1579</v>
      </c>
      <c r="AU1215" s="19" t="s">
        <v>1580</v>
      </c>
      <c r="AV1215" s="19" t="s">
        <v>1565</v>
      </c>
      <c r="AW1215" s="19">
        <v>2008</v>
      </c>
      <c r="AX1215" s="19">
        <v>3</v>
      </c>
      <c r="AY1215" s="19" t="s">
        <v>1581</v>
      </c>
      <c r="AZ1215" s="19" t="s">
        <v>1567</v>
      </c>
      <c r="BA1215" s="19">
        <v>2009</v>
      </c>
      <c r="BB1215" t="str">
        <f>VLOOKUP(AC1215,CTCwiretagcode!A$2:C$708,3,FALSE)</f>
        <v>GLH</v>
      </c>
      <c r="BC1215" t="str">
        <f t="shared" si="37"/>
        <v>mix</v>
      </c>
      <c r="BD1215">
        <f t="shared" si="38"/>
        <v>3</v>
      </c>
    </row>
    <row r="1216" spans="1:56" x14ac:dyDescent="0.25">
      <c r="A1216" s="19" t="s">
        <v>1501</v>
      </c>
      <c r="B1216" s="19">
        <v>4.0999999999999996</v>
      </c>
      <c r="C1216" s="19">
        <v>20150424</v>
      </c>
      <c r="D1216" s="19" t="s">
        <v>41</v>
      </c>
      <c r="E1216" s="19" t="s">
        <v>41</v>
      </c>
      <c r="F1216" s="19">
        <v>2326293</v>
      </c>
      <c r="G1216" s="19">
        <v>1</v>
      </c>
      <c r="H1216" s="19">
        <v>2012</v>
      </c>
      <c r="I1216" s="19">
        <v>20120823</v>
      </c>
      <c r="J1216" s="19" t="s">
        <v>1501</v>
      </c>
      <c r="K1216" s="19">
        <v>6</v>
      </c>
      <c r="L1216" s="19">
        <v>35</v>
      </c>
      <c r="M1216" s="19">
        <v>23</v>
      </c>
      <c r="N1216" s="19">
        <v>29</v>
      </c>
      <c r="O1216" s="19" t="s">
        <v>1502</v>
      </c>
      <c r="P1216" s="19">
        <v>4</v>
      </c>
      <c r="Q1216" s="19" t="s">
        <v>1518</v>
      </c>
      <c r="R1216" s="19"/>
      <c r="S1216" s="19">
        <v>5000</v>
      </c>
      <c r="T1216" s="19" t="s">
        <v>45</v>
      </c>
      <c r="U1216" s="19"/>
      <c r="V1216" s="19"/>
      <c r="W1216" s="19"/>
      <c r="X1216" s="19">
        <v>870</v>
      </c>
      <c r="Y1216" s="19">
        <v>0</v>
      </c>
      <c r="Z1216" s="19">
        <v>1</v>
      </c>
      <c r="AA1216" s="19" t="s">
        <v>48</v>
      </c>
      <c r="AB1216" s="19">
        <v>1</v>
      </c>
      <c r="AC1216" s="19">
        <v>635081</v>
      </c>
      <c r="AD1216" s="19">
        <v>12</v>
      </c>
      <c r="AE1216" s="19"/>
      <c r="AF1216" s="19"/>
      <c r="AG1216" s="19"/>
      <c r="AH1216" s="19">
        <v>121459</v>
      </c>
      <c r="AI1216" s="19">
        <v>1</v>
      </c>
      <c r="AJ1216" s="19"/>
      <c r="AK1216" s="19"/>
      <c r="AL1216" s="19"/>
      <c r="AM1216" s="19"/>
      <c r="AN1216" s="19"/>
      <c r="AO1216" s="19">
        <v>2.15</v>
      </c>
      <c r="AP1216" s="19" t="s">
        <v>1519</v>
      </c>
      <c r="AQ1216" s="19" t="s">
        <v>1502</v>
      </c>
      <c r="AR1216" s="19" t="s">
        <v>1540</v>
      </c>
      <c r="AS1216" s="19" t="s">
        <v>1562</v>
      </c>
      <c r="AT1216" s="19" t="s">
        <v>1579</v>
      </c>
      <c r="AU1216" s="19" t="s">
        <v>1580</v>
      </c>
      <c r="AV1216" s="19" t="s">
        <v>1565</v>
      </c>
      <c r="AW1216" s="19">
        <v>2008</v>
      </c>
      <c r="AX1216" s="19">
        <v>3</v>
      </c>
      <c r="AY1216" s="19" t="s">
        <v>1581</v>
      </c>
      <c r="AZ1216" s="19" t="s">
        <v>1567</v>
      </c>
      <c r="BA1216" s="19">
        <v>2009</v>
      </c>
      <c r="BB1216" t="str">
        <f>VLOOKUP(AC1216,CTCwiretagcode!A$2:C$708,3,FALSE)</f>
        <v>GLH</v>
      </c>
      <c r="BC1216" t="str">
        <f t="shared" si="37"/>
        <v>Tr</v>
      </c>
      <c r="BD1216">
        <f t="shared" si="38"/>
        <v>3</v>
      </c>
    </row>
    <row r="1217" spans="1:56" x14ac:dyDescent="0.25">
      <c r="A1217" s="19" t="s">
        <v>1501</v>
      </c>
      <c r="B1217" s="19">
        <v>4.0999999999999996</v>
      </c>
      <c r="C1217" s="19">
        <v>20150424</v>
      </c>
      <c r="D1217" s="19" t="s">
        <v>41</v>
      </c>
      <c r="E1217" s="19" t="s">
        <v>41</v>
      </c>
      <c r="F1217" s="19">
        <v>2334418</v>
      </c>
      <c r="G1217" s="19">
        <v>1</v>
      </c>
      <c r="H1217" s="19">
        <v>2012</v>
      </c>
      <c r="I1217" s="19">
        <v>20120823</v>
      </c>
      <c r="J1217" s="19" t="s">
        <v>1501</v>
      </c>
      <c r="K1217" s="19">
        <v>6</v>
      </c>
      <c r="L1217" s="19">
        <v>35</v>
      </c>
      <c r="M1217" s="19">
        <v>23</v>
      </c>
      <c r="N1217" s="19">
        <v>14</v>
      </c>
      <c r="O1217" s="19" t="s">
        <v>1502</v>
      </c>
      <c r="P1217" s="19">
        <v>4</v>
      </c>
      <c r="Q1217" s="19" t="s">
        <v>1518</v>
      </c>
      <c r="R1217" s="19"/>
      <c r="S1217" s="19">
        <v>0</v>
      </c>
      <c r="T1217" s="19" t="s">
        <v>110</v>
      </c>
      <c r="U1217" s="19"/>
      <c r="V1217" s="19"/>
      <c r="W1217" s="19"/>
      <c r="X1217" s="19">
        <v>800</v>
      </c>
      <c r="Y1217" s="19">
        <v>0</v>
      </c>
      <c r="Z1217" s="19">
        <v>1</v>
      </c>
      <c r="AA1217" s="19" t="s">
        <v>48</v>
      </c>
      <c r="AB1217" s="19">
        <v>1</v>
      </c>
      <c r="AC1217" s="19">
        <v>635081</v>
      </c>
      <c r="AD1217" s="19">
        <v>12</v>
      </c>
      <c r="AE1217" s="19"/>
      <c r="AF1217" s="19"/>
      <c r="AG1217" s="19"/>
      <c r="AH1217" s="19">
        <v>121459</v>
      </c>
      <c r="AI1217" s="19">
        <v>1</v>
      </c>
      <c r="AJ1217" s="19"/>
      <c r="AK1217" s="19"/>
      <c r="AL1217" s="19"/>
      <c r="AM1217" s="19"/>
      <c r="AN1217" s="19"/>
      <c r="AO1217" s="19">
        <v>2.15</v>
      </c>
      <c r="AP1217" s="19" t="s">
        <v>1519</v>
      </c>
      <c r="AQ1217" s="19" t="s">
        <v>1502</v>
      </c>
      <c r="AR1217" s="19" t="s">
        <v>1540</v>
      </c>
      <c r="AS1217" s="19" t="s">
        <v>1562</v>
      </c>
      <c r="AT1217" s="19" t="s">
        <v>1579</v>
      </c>
      <c r="AU1217" s="19" t="s">
        <v>1580</v>
      </c>
      <c r="AV1217" s="19" t="s">
        <v>1565</v>
      </c>
      <c r="AW1217" s="19">
        <v>2008</v>
      </c>
      <c r="AX1217" s="19">
        <v>3</v>
      </c>
      <c r="AY1217" s="19" t="s">
        <v>1581</v>
      </c>
      <c r="AZ1217" s="19" t="s">
        <v>1567</v>
      </c>
      <c r="BA1217" s="19">
        <v>2009</v>
      </c>
      <c r="BB1217" t="str">
        <f>VLOOKUP(AC1217,CTCwiretagcode!A$2:C$708,3,FALSE)</f>
        <v>GLH</v>
      </c>
      <c r="BC1217" t="str">
        <f t="shared" si="37"/>
        <v>NT</v>
      </c>
      <c r="BD1217">
        <f t="shared" si="38"/>
        <v>3</v>
      </c>
    </row>
    <row r="1218" spans="1:56" x14ac:dyDescent="0.25">
      <c r="A1218" s="19" t="s">
        <v>1501</v>
      </c>
      <c r="B1218" s="19">
        <v>4.0999999999999996</v>
      </c>
      <c r="C1218" s="19">
        <v>20150424</v>
      </c>
      <c r="D1218" s="19" t="s">
        <v>41</v>
      </c>
      <c r="E1218" s="19" t="s">
        <v>41</v>
      </c>
      <c r="F1218" s="19">
        <v>2334420</v>
      </c>
      <c r="G1218" s="19">
        <v>1</v>
      </c>
      <c r="H1218" s="19">
        <v>2012</v>
      </c>
      <c r="I1218" s="19">
        <v>20120823</v>
      </c>
      <c r="J1218" s="19" t="s">
        <v>1501</v>
      </c>
      <c r="K1218" s="19">
        <v>6</v>
      </c>
      <c r="L1218" s="19">
        <v>35</v>
      </c>
      <c r="M1218" s="19">
        <v>23</v>
      </c>
      <c r="N1218" s="19">
        <v>14</v>
      </c>
      <c r="O1218" s="19" t="s">
        <v>1502</v>
      </c>
      <c r="P1218" s="19">
        <v>4</v>
      </c>
      <c r="Q1218" s="19" t="s">
        <v>1518</v>
      </c>
      <c r="R1218" s="19"/>
      <c r="S1218" s="19">
        <v>5000</v>
      </c>
      <c r="T1218" s="19" t="s">
        <v>45</v>
      </c>
      <c r="U1218" s="19"/>
      <c r="V1218" s="19"/>
      <c r="W1218" s="19"/>
      <c r="X1218" s="19">
        <v>850</v>
      </c>
      <c r="Y1218" s="19">
        <v>0</v>
      </c>
      <c r="Z1218" s="19">
        <v>1</v>
      </c>
      <c r="AA1218" s="19" t="s">
        <v>48</v>
      </c>
      <c r="AB1218" s="19">
        <v>1</v>
      </c>
      <c r="AC1218" s="19">
        <v>635081</v>
      </c>
      <c r="AD1218" s="19">
        <v>12</v>
      </c>
      <c r="AE1218" s="19"/>
      <c r="AF1218" s="19"/>
      <c r="AG1218" s="19"/>
      <c r="AH1218" s="19">
        <v>121459</v>
      </c>
      <c r="AI1218" s="19">
        <v>1</v>
      </c>
      <c r="AJ1218" s="19"/>
      <c r="AK1218" s="19"/>
      <c r="AL1218" s="19"/>
      <c r="AM1218" s="19"/>
      <c r="AN1218" s="19"/>
      <c r="AO1218" s="19">
        <v>2.15</v>
      </c>
      <c r="AP1218" s="19" t="s">
        <v>1519</v>
      </c>
      <c r="AQ1218" s="19" t="s">
        <v>1502</v>
      </c>
      <c r="AR1218" s="19" t="s">
        <v>1540</v>
      </c>
      <c r="AS1218" s="19" t="s">
        <v>1562</v>
      </c>
      <c r="AT1218" s="19" t="s">
        <v>1579</v>
      </c>
      <c r="AU1218" s="19" t="s">
        <v>1580</v>
      </c>
      <c r="AV1218" s="19" t="s">
        <v>1565</v>
      </c>
      <c r="AW1218" s="19">
        <v>2008</v>
      </c>
      <c r="AX1218" s="19">
        <v>3</v>
      </c>
      <c r="AY1218" s="19" t="s">
        <v>1581</v>
      </c>
      <c r="AZ1218" s="19" t="s">
        <v>1567</v>
      </c>
      <c r="BA1218" s="19">
        <v>2009</v>
      </c>
      <c r="BB1218" t="str">
        <f>VLOOKUP(AC1218,CTCwiretagcode!A$2:C$708,3,FALSE)</f>
        <v>GLH</v>
      </c>
      <c r="BC1218" t="str">
        <f t="shared" si="37"/>
        <v>NT</v>
      </c>
      <c r="BD1218">
        <f t="shared" si="38"/>
        <v>3</v>
      </c>
    </row>
    <row r="1219" spans="1:56" x14ac:dyDescent="0.25">
      <c r="A1219" s="19" t="s">
        <v>1501</v>
      </c>
      <c r="B1219" s="19">
        <v>4.0999999999999996</v>
      </c>
      <c r="C1219" s="19">
        <v>20150424</v>
      </c>
      <c r="D1219" s="19" t="s">
        <v>41</v>
      </c>
      <c r="E1219" s="19" t="s">
        <v>41</v>
      </c>
      <c r="F1219" s="19">
        <v>2326299</v>
      </c>
      <c r="G1219" s="19">
        <v>1</v>
      </c>
      <c r="H1219" s="19">
        <v>2012</v>
      </c>
      <c r="I1219" s="19">
        <v>20120824</v>
      </c>
      <c r="J1219" s="19" t="s">
        <v>1501</v>
      </c>
      <c r="K1219" s="19">
        <v>6</v>
      </c>
      <c r="L1219" s="19">
        <v>35</v>
      </c>
      <c r="M1219" s="19">
        <v>23</v>
      </c>
      <c r="N1219" s="19">
        <v>17</v>
      </c>
      <c r="O1219" s="19" t="s">
        <v>1502</v>
      </c>
      <c r="P1219" s="19">
        <v>4</v>
      </c>
      <c r="Q1219" s="19" t="s">
        <v>1518</v>
      </c>
      <c r="R1219" s="19"/>
      <c r="S1219" s="19">
        <v>5000</v>
      </c>
      <c r="T1219" s="19" t="s">
        <v>110</v>
      </c>
      <c r="U1219" s="19"/>
      <c r="V1219" s="19"/>
      <c r="W1219" s="19"/>
      <c r="X1219" s="19">
        <v>770</v>
      </c>
      <c r="Y1219" s="19">
        <v>0</v>
      </c>
      <c r="Z1219" s="19">
        <v>1</v>
      </c>
      <c r="AA1219" s="19" t="s">
        <v>48</v>
      </c>
      <c r="AB1219" s="19">
        <v>1</v>
      </c>
      <c r="AC1219" s="19">
        <v>635081</v>
      </c>
      <c r="AD1219" s="19">
        <v>12</v>
      </c>
      <c r="AE1219" s="19"/>
      <c r="AF1219" s="19"/>
      <c r="AG1219" s="19"/>
      <c r="AH1219" s="19">
        <v>121459</v>
      </c>
      <c r="AI1219" s="19">
        <v>1</v>
      </c>
      <c r="AJ1219" s="19"/>
      <c r="AK1219" s="19"/>
      <c r="AL1219" s="19"/>
      <c r="AM1219" s="19"/>
      <c r="AN1219" s="19"/>
      <c r="AO1219" s="19">
        <v>2.15</v>
      </c>
      <c r="AP1219" s="19" t="s">
        <v>1519</v>
      </c>
      <c r="AQ1219" s="19" t="s">
        <v>1502</v>
      </c>
      <c r="AR1219" s="19" t="s">
        <v>1540</v>
      </c>
      <c r="AS1219" s="19" t="s">
        <v>1562</v>
      </c>
      <c r="AT1219" s="19" t="s">
        <v>1579</v>
      </c>
      <c r="AU1219" s="19" t="s">
        <v>1580</v>
      </c>
      <c r="AV1219" s="19" t="s">
        <v>1565</v>
      </c>
      <c r="AW1219" s="19">
        <v>2008</v>
      </c>
      <c r="AX1219" s="19">
        <v>3</v>
      </c>
      <c r="AY1219" s="19" t="s">
        <v>1581</v>
      </c>
      <c r="AZ1219" s="19" t="s">
        <v>1567</v>
      </c>
      <c r="BA1219" s="19">
        <v>2009</v>
      </c>
      <c r="BB1219" t="str">
        <f>VLOOKUP(AC1219,CTCwiretagcode!A$2:C$708,3,FALSE)</f>
        <v>GLH</v>
      </c>
      <c r="BC1219" t="str">
        <f t="shared" ref="BC1219:BC1245" si="39">VLOOKUP(N1219,BF$2:BG$7,2,FALSE)</f>
        <v>Tr</v>
      </c>
      <c r="BD1219">
        <f t="shared" ref="BD1219:BD1245" si="40">IF(MID(I1219,5,2)*1&gt;=10,4,3)</f>
        <v>3</v>
      </c>
    </row>
    <row r="1220" spans="1:56" x14ac:dyDescent="0.25">
      <c r="A1220" s="19" t="s">
        <v>1501</v>
      </c>
      <c r="B1220" s="19">
        <v>4.0999999999999996</v>
      </c>
      <c r="C1220" s="19">
        <v>20150424</v>
      </c>
      <c r="D1220" s="19" t="s">
        <v>41</v>
      </c>
      <c r="E1220" s="19" t="s">
        <v>41</v>
      </c>
      <c r="F1220" s="19">
        <v>2326352</v>
      </c>
      <c r="G1220" s="19">
        <v>1</v>
      </c>
      <c r="H1220" s="19">
        <v>2012</v>
      </c>
      <c r="I1220" s="19">
        <v>20120824</v>
      </c>
      <c r="J1220" s="19" t="s">
        <v>1501</v>
      </c>
      <c r="K1220" s="19">
        <v>6</v>
      </c>
      <c r="L1220" s="19">
        <v>35</v>
      </c>
      <c r="M1220" s="19">
        <v>23</v>
      </c>
      <c r="N1220" s="19">
        <v>29</v>
      </c>
      <c r="O1220" s="19" t="s">
        <v>1502</v>
      </c>
      <c r="P1220" s="19">
        <v>4</v>
      </c>
      <c r="Q1220" s="19" t="s">
        <v>1518</v>
      </c>
      <c r="R1220" s="19"/>
      <c r="S1220" s="19">
        <v>5000</v>
      </c>
      <c r="T1220" s="19" t="s">
        <v>110</v>
      </c>
      <c r="U1220" s="19"/>
      <c r="V1220" s="19"/>
      <c r="W1220" s="19"/>
      <c r="X1220" s="19">
        <v>740</v>
      </c>
      <c r="Y1220" s="19">
        <v>0</v>
      </c>
      <c r="Z1220" s="19">
        <v>1</v>
      </c>
      <c r="AA1220" s="19" t="s">
        <v>48</v>
      </c>
      <c r="AB1220" s="19">
        <v>1</v>
      </c>
      <c r="AC1220" s="19">
        <v>635081</v>
      </c>
      <c r="AD1220" s="19">
        <v>12</v>
      </c>
      <c r="AE1220" s="19"/>
      <c r="AF1220" s="19"/>
      <c r="AG1220" s="19"/>
      <c r="AH1220" s="19">
        <v>121459</v>
      </c>
      <c r="AI1220" s="19">
        <v>1</v>
      </c>
      <c r="AJ1220" s="19"/>
      <c r="AK1220" s="19"/>
      <c r="AL1220" s="19"/>
      <c r="AM1220" s="19"/>
      <c r="AN1220" s="19"/>
      <c r="AO1220" s="19">
        <v>2.15</v>
      </c>
      <c r="AP1220" s="19" t="s">
        <v>1519</v>
      </c>
      <c r="AQ1220" s="19" t="s">
        <v>1502</v>
      </c>
      <c r="AR1220" s="19" t="s">
        <v>1540</v>
      </c>
      <c r="AS1220" s="19" t="s">
        <v>1562</v>
      </c>
      <c r="AT1220" s="19" t="s">
        <v>1579</v>
      </c>
      <c r="AU1220" s="19" t="s">
        <v>1580</v>
      </c>
      <c r="AV1220" s="19" t="s">
        <v>1565</v>
      </c>
      <c r="AW1220" s="19">
        <v>2008</v>
      </c>
      <c r="AX1220" s="19">
        <v>3</v>
      </c>
      <c r="AY1220" s="19" t="s">
        <v>1581</v>
      </c>
      <c r="AZ1220" s="19" t="s">
        <v>1567</v>
      </c>
      <c r="BA1220" s="19">
        <v>2009</v>
      </c>
      <c r="BB1220" t="str">
        <f>VLOOKUP(AC1220,CTCwiretagcode!A$2:C$708,3,FALSE)</f>
        <v>GLH</v>
      </c>
      <c r="BC1220" t="str">
        <f t="shared" si="39"/>
        <v>Tr</v>
      </c>
      <c r="BD1220">
        <f t="shared" si="40"/>
        <v>3</v>
      </c>
    </row>
    <row r="1221" spans="1:56" x14ac:dyDescent="0.25">
      <c r="A1221" s="19" t="s">
        <v>1501</v>
      </c>
      <c r="B1221" s="19">
        <v>4.0999999999999996</v>
      </c>
      <c r="C1221" s="19">
        <v>20150424</v>
      </c>
      <c r="D1221" s="19" t="s">
        <v>41</v>
      </c>
      <c r="E1221" s="19" t="s">
        <v>41</v>
      </c>
      <c r="F1221" s="19">
        <v>2326120</v>
      </c>
      <c r="G1221" s="19">
        <v>1</v>
      </c>
      <c r="H1221" s="19">
        <v>2012</v>
      </c>
      <c r="I1221" s="19">
        <v>20120828</v>
      </c>
      <c r="J1221" s="19" t="s">
        <v>1501</v>
      </c>
      <c r="K1221" s="19">
        <v>6</v>
      </c>
      <c r="L1221" s="19">
        <v>36</v>
      </c>
      <c r="M1221" s="19">
        <v>23</v>
      </c>
      <c r="N1221" s="19">
        <v>17</v>
      </c>
      <c r="O1221" s="19" t="s">
        <v>1502</v>
      </c>
      <c r="P1221" s="19">
        <v>4</v>
      </c>
      <c r="Q1221" s="19" t="s">
        <v>1518</v>
      </c>
      <c r="R1221" s="19"/>
      <c r="S1221" s="19">
        <v>5000</v>
      </c>
      <c r="T1221" s="19" t="s">
        <v>110</v>
      </c>
      <c r="U1221" s="19"/>
      <c r="V1221" s="19"/>
      <c r="W1221" s="19"/>
      <c r="X1221" s="19">
        <v>810</v>
      </c>
      <c r="Y1221" s="19">
        <v>0</v>
      </c>
      <c r="Z1221" s="19">
        <v>1</v>
      </c>
      <c r="AA1221" s="19" t="s">
        <v>48</v>
      </c>
      <c r="AB1221" s="19">
        <v>1</v>
      </c>
      <c r="AC1221" s="19">
        <v>635081</v>
      </c>
      <c r="AD1221" s="19">
        <v>12</v>
      </c>
      <c r="AE1221" s="19"/>
      <c r="AF1221" s="19"/>
      <c r="AG1221" s="19"/>
      <c r="AH1221" s="19">
        <v>121460</v>
      </c>
      <c r="AI1221" s="19">
        <v>1</v>
      </c>
      <c r="AJ1221" s="19"/>
      <c r="AK1221" s="19"/>
      <c r="AL1221" s="19"/>
      <c r="AM1221" s="19"/>
      <c r="AN1221" s="19"/>
      <c r="AO1221" s="19">
        <v>2.2999999999999998</v>
      </c>
      <c r="AP1221" s="19" t="s">
        <v>1519</v>
      </c>
      <c r="AQ1221" s="19" t="s">
        <v>1502</v>
      </c>
      <c r="AR1221" s="19" t="s">
        <v>1540</v>
      </c>
      <c r="AS1221" s="19" t="s">
        <v>1562</v>
      </c>
      <c r="AT1221" s="19" t="s">
        <v>1579</v>
      </c>
      <c r="AU1221" s="19" t="s">
        <v>1580</v>
      </c>
      <c r="AV1221" s="19" t="s">
        <v>1565</v>
      </c>
      <c r="AW1221" s="19">
        <v>2008</v>
      </c>
      <c r="AX1221" s="19">
        <v>3</v>
      </c>
      <c r="AY1221" s="19" t="s">
        <v>1581</v>
      </c>
      <c r="AZ1221" s="19" t="s">
        <v>1567</v>
      </c>
      <c r="BA1221" s="19">
        <v>2009</v>
      </c>
      <c r="BB1221" t="str">
        <f>VLOOKUP(AC1221,CTCwiretagcode!A$2:C$708,3,FALSE)</f>
        <v>GLH</v>
      </c>
      <c r="BC1221" t="str">
        <f t="shared" si="39"/>
        <v>Tr</v>
      </c>
      <c r="BD1221">
        <f t="shared" si="40"/>
        <v>3</v>
      </c>
    </row>
    <row r="1222" spans="1:56" x14ac:dyDescent="0.25">
      <c r="A1222" s="19" t="s">
        <v>1501</v>
      </c>
      <c r="B1222" s="19">
        <v>4.0999999999999996</v>
      </c>
      <c r="C1222" s="19">
        <v>20150424</v>
      </c>
      <c r="D1222" s="19" t="s">
        <v>41</v>
      </c>
      <c r="E1222" s="19" t="s">
        <v>41</v>
      </c>
      <c r="F1222" s="19">
        <v>2326386</v>
      </c>
      <c r="G1222" s="19">
        <v>1</v>
      </c>
      <c r="H1222" s="19">
        <v>2012</v>
      </c>
      <c r="I1222" s="19">
        <v>20120904</v>
      </c>
      <c r="J1222" s="19" t="s">
        <v>1501</v>
      </c>
      <c r="K1222" s="19">
        <v>6</v>
      </c>
      <c r="L1222" s="19">
        <v>37</v>
      </c>
      <c r="M1222" s="19">
        <v>23</v>
      </c>
      <c r="N1222" s="19">
        <v>14</v>
      </c>
      <c r="O1222" s="19" t="s">
        <v>1502</v>
      </c>
      <c r="P1222" s="19">
        <v>4</v>
      </c>
      <c r="Q1222" s="19" t="s">
        <v>1518</v>
      </c>
      <c r="R1222" s="19"/>
      <c r="S1222" s="19">
        <v>5000</v>
      </c>
      <c r="T1222" s="19" t="s">
        <v>110</v>
      </c>
      <c r="U1222" s="19"/>
      <c r="V1222" s="19"/>
      <c r="W1222" s="19"/>
      <c r="X1222" s="19">
        <v>810</v>
      </c>
      <c r="Y1222" s="19">
        <v>0</v>
      </c>
      <c r="Z1222" s="19">
        <v>1</v>
      </c>
      <c r="AA1222" s="19" t="s">
        <v>48</v>
      </c>
      <c r="AB1222" s="19">
        <v>1</v>
      </c>
      <c r="AC1222" s="19">
        <v>635081</v>
      </c>
      <c r="AD1222" s="19">
        <v>12</v>
      </c>
      <c r="AE1222" s="19"/>
      <c r="AF1222" s="19"/>
      <c r="AG1222" s="19"/>
      <c r="AH1222" s="19">
        <v>121461</v>
      </c>
      <c r="AI1222" s="19">
        <v>1</v>
      </c>
      <c r="AJ1222" s="19"/>
      <c r="AK1222" s="19"/>
      <c r="AL1222" s="19"/>
      <c r="AM1222" s="19"/>
      <c r="AN1222" s="19"/>
      <c r="AO1222" s="19">
        <v>2.92</v>
      </c>
      <c r="AP1222" s="19" t="s">
        <v>1519</v>
      </c>
      <c r="AQ1222" s="19" t="s">
        <v>1502</v>
      </c>
      <c r="AR1222" s="19" t="s">
        <v>1540</v>
      </c>
      <c r="AS1222" s="19" t="s">
        <v>1562</v>
      </c>
      <c r="AT1222" s="19" t="s">
        <v>1579</v>
      </c>
      <c r="AU1222" s="19" t="s">
        <v>1580</v>
      </c>
      <c r="AV1222" s="19" t="s">
        <v>1565</v>
      </c>
      <c r="AW1222" s="19">
        <v>2008</v>
      </c>
      <c r="AX1222" s="19">
        <v>3</v>
      </c>
      <c r="AY1222" s="19" t="s">
        <v>1581</v>
      </c>
      <c r="AZ1222" s="19" t="s">
        <v>1567</v>
      </c>
      <c r="BA1222" s="19">
        <v>2009</v>
      </c>
      <c r="BB1222" t="str">
        <f>VLOOKUP(AC1222,CTCwiretagcode!A$2:C$708,3,FALSE)</f>
        <v>GLH</v>
      </c>
      <c r="BC1222" t="str">
        <f t="shared" si="39"/>
        <v>NT</v>
      </c>
      <c r="BD1222">
        <f t="shared" si="40"/>
        <v>3</v>
      </c>
    </row>
    <row r="1223" spans="1:56" x14ac:dyDescent="0.25">
      <c r="A1223" s="19" t="s">
        <v>1501</v>
      </c>
      <c r="B1223" s="19">
        <v>4.0999999999999996</v>
      </c>
      <c r="C1223" s="19">
        <v>20150424</v>
      </c>
      <c r="D1223" s="19" t="s">
        <v>41</v>
      </c>
      <c r="E1223" s="19" t="s">
        <v>41</v>
      </c>
      <c r="F1223" s="19">
        <v>2351858</v>
      </c>
      <c r="G1223" s="19">
        <v>1</v>
      </c>
      <c r="H1223" s="19">
        <v>2012</v>
      </c>
      <c r="I1223" s="19">
        <v>20120911</v>
      </c>
      <c r="J1223" s="19" t="s">
        <v>1501</v>
      </c>
      <c r="K1223" s="19">
        <v>6</v>
      </c>
      <c r="L1223" s="19">
        <v>38</v>
      </c>
      <c r="M1223" s="19">
        <v>23</v>
      </c>
      <c r="N1223" s="19">
        <v>14</v>
      </c>
      <c r="O1223" s="19" t="s">
        <v>1502</v>
      </c>
      <c r="P1223" s="19">
        <v>4</v>
      </c>
      <c r="Q1223" s="19" t="s">
        <v>1518</v>
      </c>
      <c r="R1223" s="19"/>
      <c r="S1223" s="19">
        <v>0</v>
      </c>
      <c r="T1223" s="19" t="s">
        <v>45</v>
      </c>
      <c r="U1223" s="19"/>
      <c r="V1223" s="19"/>
      <c r="W1223" s="19"/>
      <c r="X1223" s="19">
        <v>850</v>
      </c>
      <c r="Y1223" s="19">
        <v>0</v>
      </c>
      <c r="Z1223" s="19">
        <v>1</v>
      </c>
      <c r="AA1223" s="19" t="s">
        <v>48</v>
      </c>
      <c r="AB1223" s="19">
        <v>1</v>
      </c>
      <c r="AC1223" s="19">
        <v>635081</v>
      </c>
      <c r="AD1223" s="19">
        <v>12</v>
      </c>
      <c r="AE1223" s="19"/>
      <c r="AF1223" s="19"/>
      <c r="AG1223" s="19"/>
      <c r="AH1223" s="19">
        <v>121462</v>
      </c>
      <c r="AI1223" s="19">
        <v>1</v>
      </c>
      <c r="AJ1223" s="19"/>
      <c r="AK1223" s="19"/>
      <c r="AL1223" s="19"/>
      <c r="AM1223" s="19"/>
      <c r="AN1223" s="19"/>
      <c r="AO1223" s="19">
        <v>1.79</v>
      </c>
      <c r="AP1223" s="19" t="s">
        <v>1519</v>
      </c>
      <c r="AQ1223" s="19" t="s">
        <v>1502</v>
      </c>
      <c r="AR1223" s="19" t="s">
        <v>1540</v>
      </c>
      <c r="AS1223" s="19" t="s">
        <v>1562</v>
      </c>
      <c r="AT1223" s="19" t="s">
        <v>1579</v>
      </c>
      <c r="AU1223" s="19" t="s">
        <v>1580</v>
      </c>
      <c r="AV1223" s="19" t="s">
        <v>1565</v>
      </c>
      <c r="AW1223" s="19">
        <v>2008</v>
      </c>
      <c r="AX1223" s="19">
        <v>3</v>
      </c>
      <c r="AY1223" s="19" t="s">
        <v>1581</v>
      </c>
      <c r="AZ1223" s="19" t="s">
        <v>1567</v>
      </c>
      <c r="BA1223" s="19">
        <v>2009</v>
      </c>
      <c r="BB1223" t="str">
        <f>VLOOKUP(AC1223,CTCwiretagcode!A$2:C$708,3,FALSE)</f>
        <v>GLH</v>
      </c>
      <c r="BC1223" t="str">
        <f t="shared" si="39"/>
        <v>NT</v>
      </c>
      <c r="BD1223">
        <f t="shared" si="40"/>
        <v>3</v>
      </c>
    </row>
    <row r="1224" spans="1:56" x14ac:dyDescent="0.25">
      <c r="A1224" s="19" t="s">
        <v>1501</v>
      </c>
      <c r="B1224" s="19">
        <v>4.0999999999999996</v>
      </c>
      <c r="C1224" s="19">
        <v>20150424</v>
      </c>
      <c r="D1224" s="19" t="s">
        <v>41</v>
      </c>
      <c r="E1224" s="19" t="s">
        <v>41</v>
      </c>
      <c r="F1224" s="19">
        <v>2334266</v>
      </c>
      <c r="G1224" s="19">
        <v>1</v>
      </c>
      <c r="H1224" s="19">
        <v>2012</v>
      </c>
      <c r="I1224" s="19">
        <v>20120821</v>
      </c>
      <c r="J1224" s="19" t="s">
        <v>1501</v>
      </c>
      <c r="K1224" s="19">
        <v>6</v>
      </c>
      <c r="L1224" s="19">
        <v>35</v>
      </c>
      <c r="M1224" s="19">
        <v>23</v>
      </c>
      <c r="N1224" s="19">
        <v>17</v>
      </c>
      <c r="O1224" s="19" t="s">
        <v>1502</v>
      </c>
      <c r="P1224" s="19">
        <v>4</v>
      </c>
      <c r="Q1224" s="19" t="s">
        <v>1503</v>
      </c>
      <c r="R1224" s="19"/>
      <c r="S1224" s="19">
        <v>5000</v>
      </c>
      <c r="T1224" s="19" t="s">
        <v>110</v>
      </c>
      <c r="U1224" s="19"/>
      <c r="V1224" s="19"/>
      <c r="W1224" s="19"/>
      <c r="X1224" s="19">
        <v>770</v>
      </c>
      <c r="Y1224" s="19">
        <v>0</v>
      </c>
      <c r="Z1224" s="19">
        <v>1</v>
      </c>
      <c r="AA1224" s="19" t="s">
        <v>48</v>
      </c>
      <c r="AB1224" s="19">
        <v>1</v>
      </c>
      <c r="AC1224" s="19">
        <v>635081</v>
      </c>
      <c r="AD1224" s="19">
        <v>12</v>
      </c>
      <c r="AE1224" s="19"/>
      <c r="AF1224" s="19"/>
      <c r="AG1224" s="19"/>
      <c r="AH1224" s="19">
        <v>121459</v>
      </c>
      <c r="AI1224" s="19">
        <v>1</v>
      </c>
      <c r="AJ1224" s="19"/>
      <c r="AK1224" s="19"/>
      <c r="AL1224" s="19"/>
      <c r="AM1224" s="19"/>
      <c r="AN1224" s="19"/>
      <c r="AO1224" s="19">
        <v>2.15</v>
      </c>
      <c r="AP1224" s="19" t="s">
        <v>1504</v>
      </c>
      <c r="AQ1224" s="19" t="s">
        <v>1502</v>
      </c>
      <c r="AR1224" s="19" t="s">
        <v>1540</v>
      </c>
      <c r="AS1224" s="19" t="s">
        <v>1562</v>
      </c>
      <c r="AT1224" s="19" t="s">
        <v>1579</v>
      </c>
      <c r="AU1224" s="19" t="s">
        <v>1580</v>
      </c>
      <c r="AV1224" s="19" t="s">
        <v>1565</v>
      </c>
      <c r="AW1224" s="19">
        <v>2008</v>
      </c>
      <c r="AX1224" s="19">
        <v>3</v>
      </c>
      <c r="AY1224" s="19" t="s">
        <v>1581</v>
      </c>
      <c r="AZ1224" s="19" t="s">
        <v>1567</v>
      </c>
      <c r="BA1224" s="19">
        <v>2009</v>
      </c>
      <c r="BB1224" t="str">
        <f>VLOOKUP(AC1224,CTCwiretagcode!A$2:C$708,3,FALSE)</f>
        <v>GLH</v>
      </c>
      <c r="BC1224" t="str">
        <f t="shared" si="39"/>
        <v>Tr</v>
      </c>
      <c r="BD1224">
        <f t="shared" si="40"/>
        <v>3</v>
      </c>
    </row>
    <row r="1225" spans="1:56" x14ac:dyDescent="0.25">
      <c r="A1225" s="19" t="s">
        <v>1501</v>
      </c>
      <c r="B1225" s="19">
        <v>4.0999999999999996</v>
      </c>
      <c r="C1225" s="19">
        <v>20150424</v>
      </c>
      <c r="D1225" s="19" t="s">
        <v>41</v>
      </c>
      <c r="E1225" s="19" t="s">
        <v>41</v>
      </c>
      <c r="F1225" s="19">
        <v>2377845</v>
      </c>
      <c r="G1225" s="19">
        <v>1</v>
      </c>
      <c r="H1225" s="19">
        <v>2012</v>
      </c>
      <c r="I1225" s="19">
        <v>20120822</v>
      </c>
      <c r="J1225" s="19" t="s">
        <v>1501</v>
      </c>
      <c r="K1225" s="19">
        <v>6</v>
      </c>
      <c r="L1225" s="19">
        <v>35</v>
      </c>
      <c r="M1225" s="19">
        <v>23</v>
      </c>
      <c r="N1225" s="19">
        <v>29</v>
      </c>
      <c r="O1225" s="19" t="s">
        <v>1502</v>
      </c>
      <c r="P1225" s="19">
        <v>4</v>
      </c>
      <c r="Q1225" s="19" t="s">
        <v>1518</v>
      </c>
      <c r="R1225" s="19"/>
      <c r="S1225" s="19">
        <v>5000</v>
      </c>
      <c r="T1225" s="19" t="s">
        <v>45</v>
      </c>
      <c r="U1225" s="19"/>
      <c r="V1225" s="19"/>
      <c r="W1225" s="19"/>
      <c r="X1225" s="19">
        <v>780</v>
      </c>
      <c r="Y1225" s="19">
        <v>0</v>
      </c>
      <c r="Z1225" s="19">
        <v>1</v>
      </c>
      <c r="AA1225" s="19" t="s">
        <v>48</v>
      </c>
      <c r="AB1225" s="19">
        <v>1</v>
      </c>
      <c r="AC1225" s="19">
        <v>635081</v>
      </c>
      <c r="AD1225" s="19">
        <v>12</v>
      </c>
      <c r="AE1225" s="19"/>
      <c r="AF1225" s="19"/>
      <c r="AG1225" s="19"/>
      <c r="AH1225" s="19">
        <v>121459</v>
      </c>
      <c r="AI1225" s="19">
        <v>1</v>
      </c>
      <c r="AJ1225" s="19"/>
      <c r="AK1225" s="19"/>
      <c r="AL1225" s="19"/>
      <c r="AM1225" s="19"/>
      <c r="AN1225" s="19"/>
      <c r="AO1225" s="19">
        <v>2.15</v>
      </c>
      <c r="AP1225" s="19" t="s">
        <v>1519</v>
      </c>
      <c r="AQ1225" s="19" t="s">
        <v>1502</v>
      </c>
      <c r="AR1225" s="19" t="s">
        <v>1540</v>
      </c>
      <c r="AS1225" s="19" t="s">
        <v>1562</v>
      </c>
      <c r="AT1225" s="19" t="s">
        <v>1579</v>
      </c>
      <c r="AU1225" s="19" t="s">
        <v>1580</v>
      </c>
      <c r="AV1225" s="19" t="s">
        <v>1565</v>
      </c>
      <c r="AW1225" s="19">
        <v>2008</v>
      </c>
      <c r="AX1225" s="19">
        <v>3</v>
      </c>
      <c r="AY1225" s="19" t="s">
        <v>1581</v>
      </c>
      <c r="AZ1225" s="19" t="s">
        <v>1567</v>
      </c>
      <c r="BA1225" s="19">
        <v>2009</v>
      </c>
      <c r="BB1225" t="str">
        <f>VLOOKUP(AC1225,CTCwiretagcode!A$2:C$708,3,FALSE)</f>
        <v>GLH</v>
      </c>
      <c r="BC1225" t="str">
        <f t="shared" si="39"/>
        <v>Tr</v>
      </c>
      <c r="BD1225">
        <f t="shared" si="40"/>
        <v>3</v>
      </c>
    </row>
    <row r="1226" spans="1:56" x14ac:dyDescent="0.25">
      <c r="A1226" s="19" t="s">
        <v>1501</v>
      </c>
      <c r="B1226" s="19">
        <v>4.0999999999999996</v>
      </c>
      <c r="C1226" s="19">
        <v>20150424</v>
      </c>
      <c r="D1226" s="19" t="s">
        <v>41</v>
      </c>
      <c r="E1226" s="19" t="s">
        <v>41</v>
      </c>
      <c r="F1226" s="19">
        <v>2326278</v>
      </c>
      <c r="G1226" s="19">
        <v>1</v>
      </c>
      <c r="H1226" s="19">
        <v>2012</v>
      </c>
      <c r="I1226" s="19">
        <v>20120823</v>
      </c>
      <c r="J1226" s="19" t="s">
        <v>1501</v>
      </c>
      <c r="K1226" s="19">
        <v>6</v>
      </c>
      <c r="L1226" s="19">
        <v>35</v>
      </c>
      <c r="M1226" s="19">
        <v>23</v>
      </c>
      <c r="N1226" s="19">
        <v>29</v>
      </c>
      <c r="O1226" s="19" t="s">
        <v>1502</v>
      </c>
      <c r="P1226" s="19">
        <v>4</v>
      </c>
      <c r="Q1226" s="19" t="s">
        <v>1518</v>
      </c>
      <c r="R1226" s="19"/>
      <c r="S1226" s="19">
        <v>5000</v>
      </c>
      <c r="T1226" s="19" t="s">
        <v>110</v>
      </c>
      <c r="U1226" s="19"/>
      <c r="V1226" s="19"/>
      <c r="W1226" s="19"/>
      <c r="X1226" s="19">
        <v>890</v>
      </c>
      <c r="Y1226" s="19">
        <v>0</v>
      </c>
      <c r="Z1226" s="19">
        <v>1</v>
      </c>
      <c r="AA1226" s="19" t="s">
        <v>48</v>
      </c>
      <c r="AB1226" s="19">
        <v>1</v>
      </c>
      <c r="AC1226" s="19">
        <v>635081</v>
      </c>
      <c r="AD1226" s="19">
        <v>12</v>
      </c>
      <c r="AE1226" s="19"/>
      <c r="AF1226" s="19"/>
      <c r="AG1226" s="19"/>
      <c r="AH1226" s="19">
        <v>121459</v>
      </c>
      <c r="AI1226" s="19">
        <v>1</v>
      </c>
      <c r="AJ1226" s="19"/>
      <c r="AK1226" s="19"/>
      <c r="AL1226" s="19"/>
      <c r="AM1226" s="19"/>
      <c r="AN1226" s="19"/>
      <c r="AO1226" s="19">
        <v>2.15</v>
      </c>
      <c r="AP1226" s="19" t="s">
        <v>1519</v>
      </c>
      <c r="AQ1226" s="19" t="s">
        <v>1502</v>
      </c>
      <c r="AR1226" s="19" t="s">
        <v>1540</v>
      </c>
      <c r="AS1226" s="19" t="s">
        <v>1562</v>
      </c>
      <c r="AT1226" s="19" t="s">
        <v>1579</v>
      </c>
      <c r="AU1226" s="19" t="s">
        <v>1580</v>
      </c>
      <c r="AV1226" s="19" t="s">
        <v>1565</v>
      </c>
      <c r="AW1226" s="19">
        <v>2008</v>
      </c>
      <c r="AX1226" s="19">
        <v>3</v>
      </c>
      <c r="AY1226" s="19" t="s">
        <v>1581</v>
      </c>
      <c r="AZ1226" s="19" t="s">
        <v>1567</v>
      </c>
      <c r="BA1226" s="19">
        <v>2009</v>
      </c>
      <c r="BB1226" t="str">
        <f>VLOOKUP(AC1226,CTCwiretagcode!A$2:C$708,3,FALSE)</f>
        <v>GLH</v>
      </c>
      <c r="BC1226" t="str">
        <f t="shared" si="39"/>
        <v>Tr</v>
      </c>
      <c r="BD1226">
        <f t="shared" si="40"/>
        <v>3</v>
      </c>
    </row>
    <row r="1227" spans="1:56" x14ac:dyDescent="0.25">
      <c r="A1227" s="19" t="s">
        <v>1501</v>
      </c>
      <c r="B1227" s="19">
        <v>4.0999999999999996</v>
      </c>
      <c r="C1227" s="19">
        <v>20150424</v>
      </c>
      <c r="D1227" s="19" t="s">
        <v>41</v>
      </c>
      <c r="E1227" s="19" t="s">
        <v>41</v>
      </c>
      <c r="F1227" s="19">
        <v>2326448</v>
      </c>
      <c r="G1227" s="19">
        <v>1</v>
      </c>
      <c r="H1227" s="19">
        <v>2012</v>
      </c>
      <c r="I1227" s="19">
        <v>20120827</v>
      </c>
      <c r="J1227" s="19" t="s">
        <v>1501</v>
      </c>
      <c r="K1227" s="19">
        <v>6</v>
      </c>
      <c r="L1227" s="19">
        <v>36</v>
      </c>
      <c r="M1227" s="19">
        <v>23</v>
      </c>
      <c r="N1227" s="19">
        <v>14</v>
      </c>
      <c r="O1227" s="19" t="s">
        <v>1502</v>
      </c>
      <c r="P1227" s="19">
        <v>4</v>
      </c>
      <c r="Q1227" s="19" t="s">
        <v>1518</v>
      </c>
      <c r="R1227" s="19"/>
      <c r="S1227" s="19">
        <v>5000</v>
      </c>
      <c r="T1227" s="19" t="s">
        <v>45</v>
      </c>
      <c r="U1227" s="19"/>
      <c r="V1227" s="19"/>
      <c r="W1227" s="19"/>
      <c r="X1227" s="19">
        <v>860</v>
      </c>
      <c r="Y1227" s="19">
        <v>0</v>
      </c>
      <c r="Z1227" s="19">
        <v>1</v>
      </c>
      <c r="AA1227" s="19" t="s">
        <v>48</v>
      </c>
      <c r="AB1227" s="19">
        <v>1</v>
      </c>
      <c r="AC1227" s="19">
        <v>635081</v>
      </c>
      <c r="AD1227" s="19">
        <v>12</v>
      </c>
      <c r="AE1227" s="19"/>
      <c r="AF1227" s="19"/>
      <c r="AG1227" s="19"/>
      <c r="AH1227" s="19">
        <v>121460</v>
      </c>
      <c r="AI1227" s="19">
        <v>1</v>
      </c>
      <c r="AJ1227" s="19"/>
      <c r="AK1227" s="19"/>
      <c r="AL1227" s="19"/>
      <c r="AM1227" s="19"/>
      <c r="AN1227" s="19"/>
      <c r="AO1227" s="19">
        <v>2.2999999999999998</v>
      </c>
      <c r="AP1227" s="19" t="s">
        <v>1519</v>
      </c>
      <c r="AQ1227" s="19" t="s">
        <v>1502</v>
      </c>
      <c r="AR1227" s="19" t="s">
        <v>1540</v>
      </c>
      <c r="AS1227" s="19" t="s">
        <v>1562</v>
      </c>
      <c r="AT1227" s="19" t="s">
        <v>1579</v>
      </c>
      <c r="AU1227" s="19" t="s">
        <v>1580</v>
      </c>
      <c r="AV1227" s="19" t="s">
        <v>1565</v>
      </c>
      <c r="AW1227" s="19">
        <v>2008</v>
      </c>
      <c r="AX1227" s="19">
        <v>3</v>
      </c>
      <c r="AY1227" s="19" t="s">
        <v>1581</v>
      </c>
      <c r="AZ1227" s="19" t="s">
        <v>1567</v>
      </c>
      <c r="BA1227" s="19">
        <v>2009</v>
      </c>
      <c r="BB1227" t="str">
        <f>VLOOKUP(AC1227,CTCwiretagcode!A$2:C$708,3,FALSE)</f>
        <v>GLH</v>
      </c>
      <c r="BC1227" t="str">
        <f t="shared" si="39"/>
        <v>NT</v>
      </c>
      <c r="BD1227">
        <f t="shared" si="40"/>
        <v>3</v>
      </c>
    </row>
    <row r="1228" spans="1:56" x14ac:dyDescent="0.25">
      <c r="A1228" s="19" t="s">
        <v>1501</v>
      </c>
      <c r="B1228" s="19">
        <v>4.0999999999999996</v>
      </c>
      <c r="C1228" s="19">
        <v>20150424</v>
      </c>
      <c r="D1228" s="19" t="s">
        <v>41</v>
      </c>
      <c r="E1228" s="19" t="s">
        <v>41</v>
      </c>
      <c r="F1228" s="19">
        <v>2354272</v>
      </c>
      <c r="G1228" s="19">
        <v>1</v>
      </c>
      <c r="H1228" s="19">
        <v>2012</v>
      </c>
      <c r="I1228" s="19">
        <v>20120827</v>
      </c>
      <c r="J1228" s="19" t="s">
        <v>1501</v>
      </c>
      <c r="K1228" s="19">
        <v>6</v>
      </c>
      <c r="L1228" s="19">
        <v>36</v>
      </c>
      <c r="M1228" s="19">
        <v>23</v>
      </c>
      <c r="N1228" s="19">
        <v>49</v>
      </c>
      <c r="O1228" s="19" t="s">
        <v>1502</v>
      </c>
      <c r="P1228" s="19">
        <v>4</v>
      </c>
      <c r="Q1228" s="19" t="s">
        <v>1518</v>
      </c>
      <c r="R1228" s="19"/>
      <c r="S1228" s="19">
        <v>5000</v>
      </c>
      <c r="T1228" s="19" t="s">
        <v>110</v>
      </c>
      <c r="U1228" s="19"/>
      <c r="V1228" s="19"/>
      <c r="W1228" s="19"/>
      <c r="X1228" s="19">
        <v>750</v>
      </c>
      <c r="Y1228" s="19">
        <v>0</v>
      </c>
      <c r="Z1228" s="19">
        <v>1</v>
      </c>
      <c r="AA1228" s="19" t="s">
        <v>48</v>
      </c>
      <c r="AB1228" s="19">
        <v>1</v>
      </c>
      <c r="AC1228" s="19">
        <v>635081</v>
      </c>
      <c r="AD1228" s="19">
        <v>12</v>
      </c>
      <c r="AE1228" s="19"/>
      <c r="AF1228" s="19"/>
      <c r="AG1228" s="19"/>
      <c r="AH1228" s="19">
        <v>121460</v>
      </c>
      <c r="AI1228" s="19">
        <v>1</v>
      </c>
      <c r="AJ1228" s="19"/>
      <c r="AK1228" s="19"/>
      <c r="AL1228" s="19"/>
      <c r="AM1228" s="19"/>
      <c r="AN1228" s="19"/>
      <c r="AO1228" s="19">
        <v>2.2999999999999998</v>
      </c>
      <c r="AP1228" s="19" t="s">
        <v>1519</v>
      </c>
      <c r="AQ1228" s="19" t="s">
        <v>1502</v>
      </c>
      <c r="AR1228" s="19" t="s">
        <v>1540</v>
      </c>
      <c r="AS1228" s="19" t="s">
        <v>1562</v>
      </c>
      <c r="AT1228" s="19" t="s">
        <v>1579</v>
      </c>
      <c r="AU1228" s="19" t="s">
        <v>1580</v>
      </c>
      <c r="AV1228" s="19" t="s">
        <v>1565</v>
      </c>
      <c r="AW1228" s="19">
        <v>2008</v>
      </c>
      <c r="AX1228" s="19">
        <v>3</v>
      </c>
      <c r="AY1228" s="19" t="s">
        <v>1581</v>
      </c>
      <c r="AZ1228" s="19" t="s">
        <v>1567</v>
      </c>
      <c r="BA1228" s="19">
        <v>2009</v>
      </c>
      <c r="BB1228" t="str">
        <f>VLOOKUP(AC1228,CTCwiretagcode!A$2:C$708,3,FALSE)</f>
        <v>GLH</v>
      </c>
      <c r="BC1228" t="str">
        <f t="shared" si="39"/>
        <v>mix</v>
      </c>
      <c r="BD1228">
        <f t="shared" si="40"/>
        <v>3</v>
      </c>
    </row>
    <row r="1229" spans="1:56" x14ac:dyDescent="0.25">
      <c r="A1229" s="19" t="s">
        <v>1501</v>
      </c>
      <c r="B1229" s="19">
        <v>4.0999999999999996</v>
      </c>
      <c r="C1229" s="19">
        <v>20150424</v>
      </c>
      <c r="D1229" s="19" t="s">
        <v>41</v>
      </c>
      <c r="E1229" s="19" t="s">
        <v>41</v>
      </c>
      <c r="F1229" s="19">
        <v>2327581</v>
      </c>
      <c r="G1229" s="19">
        <v>1</v>
      </c>
      <c r="H1229" s="19">
        <v>2012</v>
      </c>
      <c r="I1229" s="19">
        <v>20120829</v>
      </c>
      <c r="J1229" s="19" t="s">
        <v>1501</v>
      </c>
      <c r="K1229" s="19">
        <v>6</v>
      </c>
      <c r="L1229" s="19">
        <v>36</v>
      </c>
      <c r="M1229" s="19">
        <v>23</v>
      </c>
      <c r="N1229" s="19">
        <v>14</v>
      </c>
      <c r="O1229" s="19" t="s">
        <v>1502</v>
      </c>
      <c r="P1229" s="19">
        <v>4</v>
      </c>
      <c r="Q1229" s="19" t="s">
        <v>1518</v>
      </c>
      <c r="R1229" s="19"/>
      <c r="S1229" s="19">
        <v>5000</v>
      </c>
      <c r="T1229" s="19" t="s">
        <v>110</v>
      </c>
      <c r="U1229" s="19"/>
      <c r="V1229" s="19"/>
      <c r="W1229" s="19"/>
      <c r="X1229" s="19">
        <v>850</v>
      </c>
      <c r="Y1229" s="19">
        <v>0</v>
      </c>
      <c r="Z1229" s="19">
        <v>1</v>
      </c>
      <c r="AA1229" s="19" t="s">
        <v>48</v>
      </c>
      <c r="AB1229" s="19">
        <v>1</v>
      </c>
      <c r="AC1229" s="19">
        <v>635081</v>
      </c>
      <c r="AD1229" s="19">
        <v>12</v>
      </c>
      <c r="AE1229" s="19"/>
      <c r="AF1229" s="19"/>
      <c r="AG1229" s="19"/>
      <c r="AH1229" s="19">
        <v>121460</v>
      </c>
      <c r="AI1229" s="19">
        <v>1</v>
      </c>
      <c r="AJ1229" s="19"/>
      <c r="AK1229" s="19"/>
      <c r="AL1229" s="19"/>
      <c r="AM1229" s="19"/>
      <c r="AN1229" s="19"/>
      <c r="AO1229" s="19">
        <v>2.2999999999999998</v>
      </c>
      <c r="AP1229" s="19" t="s">
        <v>1519</v>
      </c>
      <c r="AQ1229" s="19" t="s">
        <v>1502</v>
      </c>
      <c r="AR1229" s="19" t="s">
        <v>1540</v>
      </c>
      <c r="AS1229" s="19" t="s">
        <v>1562</v>
      </c>
      <c r="AT1229" s="19" t="s">
        <v>1579</v>
      </c>
      <c r="AU1229" s="19" t="s">
        <v>1580</v>
      </c>
      <c r="AV1229" s="19" t="s">
        <v>1565</v>
      </c>
      <c r="AW1229" s="19">
        <v>2008</v>
      </c>
      <c r="AX1229" s="19">
        <v>3</v>
      </c>
      <c r="AY1229" s="19" t="s">
        <v>1581</v>
      </c>
      <c r="AZ1229" s="19" t="s">
        <v>1567</v>
      </c>
      <c r="BA1229" s="19">
        <v>2009</v>
      </c>
      <c r="BB1229" t="str">
        <f>VLOOKUP(AC1229,CTCwiretagcode!A$2:C$708,3,FALSE)</f>
        <v>GLH</v>
      </c>
      <c r="BC1229" t="str">
        <f t="shared" si="39"/>
        <v>NT</v>
      </c>
      <c r="BD1229">
        <f t="shared" si="40"/>
        <v>3</v>
      </c>
    </row>
    <row r="1230" spans="1:56" x14ac:dyDescent="0.25">
      <c r="A1230" s="19" t="s">
        <v>1501</v>
      </c>
      <c r="B1230" s="19">
        <v>4.0999999999999996</v>
      </c>
      <c r="C1230" s="19">
        <v>20150424</v>
      </c>
      <c r="D1230" s="19" t="s">
        <v>41</v>
      </c>
      <c r="E1230" s="19" t="s">
        <v>41</v>
      </c>
      <c r="F1230" s="19">
        <v>2326185</v>
      </c>
      <c r="G1230" s="19">
        <v>1</v>
      </c>
      <c r="H1230" s="19">
        <v>2012</v>
      </c>
      <c r="I1230" s="19">
        <v>20120829</v>
      </c>
      <c r="J1230" s="19" t="s">
        <v>1501</v>
      </c>
      <c r="K1230" s="19">
        <v>6</v>
      </c>
      <c r="L1230" s="19">
        <v>36</v>
      </c>
      <c r="M1230" s="19">
        <v>23</v>
      </c>
      <c r="N1230" s="19">
        <v>29</v>
      </c>
      <c r="O1230" s="19" t="s">
        <v>1502</v>
      </c>
      <c r="P1230" s="19">
        <v>4</v>
      </c>
      <c r="Q1230" s="19" t="s">
        <v>1518</v>
      </c>
      <c r="R1230" s="19"/>
      <c r="S1230" s="19">
        <v>5000</v>
      </c>
      <c r="T1230" s="19" t="s">
        <v>110</v>
      </c>
      <c r="U1230" s="19"/>
      <c r="V1230" s="19"/>
      <c r="W1230" s="19"/>
      <c r="X1230" s="19">
        <v>730</v>
      </c>
      <c r="Y1230" s="19">
        <v>0</v>
      </c>
      <c r="Z1230" s="19">
        <v>1</v>
      </c>
      <c r="AA1230" s="19" t="s">
        <v>48</v>
      </c>
      <c r="AB1230" s="19">
        <v>1</v>
      </c>
      <c r="AC1230" s="19">
        <v>635081</v>
      </c>
      <c r="AD1230" s="19">
        <v>12</v>
      </c>
      <c r="AE1230" s="19"/>
      <c r="AF1230" s="19"/>
      <c r="AG1230" s="19"/>
      <c r="AH1230" s="19">
        <v>121460</v>
      </c>
      <c r="AI1230" s="19">
        <v>1</v>
      </c>
      <c r="AJ1230" s="19"/>
      <c r="AK1230" s="19"/>
      <c r="AL1230" s="19"/>
      <c r="AM1230" s="19"/>
      <c r="AN1230" s="19"/>
      <c r="AO1230" s="19">
        <v>2.2999999999999998</v>
      </c>
      <c r="AP1230" s="19" t="s">
        <v>1519</v>
      </c>
      <c r="AQ1230" s="19" t="s">
        <v>1502</v>
      </c>
      <c r="AR1230" s="19" t="s">
        <v>1540</v>
      </c>
      <c r="AS1230" s="19" t="s">
        <v>1562</v>
      </c>
      <c r="AT1230" s="19" t="s">
        <v>1579</v>
      </c>
      <c r="AU1230" s="19" t="s">
        <v>1580</v>
      </c>
      <c r="AV1230" s="19" t="s">
        <v>1565</v>
      </c>
      <c r="AW1230" s="19">
        <v>2008</v>
      </c>
      <c r="AX1230" s="19">
        <v>3</v>
      </c>
      <c r="AY1230" s="19" t="s">
        <v>1581</v>
      </c>
      <c r="AZ1230" s="19" t="s">
        <v>1567</v>
      </c>
      <c r="BA1230" s="19">
        <v>2009</v>
      </c>
      <c r="BB1230" t="str">
        <f>VLOOKUP(AC1230,CTCwiretagcode!A$2:C$708,3,FALSE)</f>
        <v>GLH</v>
      </c>
      <c r="BC1230" t="str">
        <f t="shared" si="39"/>
        <v>Tr</v>
      </c>
      <c r="BD1230">
        <f t="shared" si="40"/>
        <v>3</v>
      </c>
    </row>
    <row r="1231" spans="1:56" x14ac:dyDescent="0.25">
      <c r="A1231" s="19" t="s">
        <v>1501</v>
      </c>
      <c r="B1231" s="19">
        <v>4.0999999999999996</v>
      </c>
      <c r="C1231" s="19">
        <v>20150424</v>
      </c>
      <c r="D1231" s="19" t="s">
        <v>41</v>
      </c>
      <c r="E1231" s="19" t="s">
        <v>41</v>
      </c>
      <c r="F1231" s="19">
        <v>2326309</v>
      </c>
      <c r="G1231" s="19">
        <v>1</v>
      </c>
      <c r="H1231" s="19">
        <v>2012</v>
      </c>
      <c r="I1231" s="19">
        <v>20120830</v>
      </c>
      <c r="J1231" s="19" t="s">
        <v>1501</v>
      </c>
      <c r="K1231" s="19">
        <v>6</v>
      </c>
      <c r="L1231" s="19">
        <v>36</v>
      </c>
      <c r="M1231" s="19">
        <v>23</v>
      </c>
      <c r="N1231" s="19">
        <v>14</v>
      </c>
      <c r="O1231" s="19" t="s">
        <v>1502</v>
      </c>
      <c r="P1231" s="19">
        <v>4</v>
      </c>
      <c r="Q1231" s="19" t="s">
        <v>1518</v>
      </c>
      <c r="R1231" s="19"/>
      <c r="S1231" s="19">
        <v>5000</v>
      </c>
      <c r="T1231" s="19" t="s">
        <v>110</v>
      </c>
      <c r="U1231" s="19"/>
      <c r="V1231" s="19"/>
      <c r="W1231" s="19"/>
      <c r="X1231" s="19">
        <v>880</v>
      </c>
      <c r="Y1231" s="19">
        <v>0</v>
      </c>
      <c r="Z1231" s="19">
        <v>1</v>
      </c>
      <c r="AA1231" s="19" t="s">
        <v>48</v>
      </c>
      <c r="AB1231" s="19">
        <v>1</v>
      </c>
      <c r="AC1231" s="19">
        <v>635081</v>
      </c>
      <c r="AD1231" s="19">
        <v>12</v>
      </c>
      <c r="AE1231" s="19"/>
      <c r="AF1231" s="19"/>
      <c r="AG1231" s="19"/>
      <c r="AH1231" s="19">
        <v>121460</v>
      </c>
      <c r="AI1231" s="19">
        <v>1</v>
      </c>
      <c r="AJ1231" s="19"/>
      <c r="AK1231" s="19"/>
      <c r="AL1231" s="19"/>
      <c r="AM1231" s="19"/>
      <c r="AN1231" s="19"/>
      <c r="AO1231" s="19">
        <v>2.2999999999999998</v>
      </c>
      <c r="AP1231" s="19" t="s">
        <v>1519</v>
      </c>
      <c r="AQ1231" s="19" t="s">
        <v>1502</v>
      </c>
      <c r="AR1231" s="19" t="s">
        <v>1540</v>
      </c>
      <c r="AS1231" s="19" t="s">
        <v>1562</v>
      </c>
      <c r="AT1231" s="19" t="s">
        <v>1579</v>
      </c>
      <c r="AU1231" s="19" t="s">
        <v>1580</v>
      </c>
      <c r="AV1231" s="19" t="s">
        <v>1565</v>
      </c>
      <c r="AW1231" s="19">
        <v>2008</v>
      </c>
      <c r="AX1231" s="19">
        <v>3</v>
      </c>
      <c r="AY1231" s="19" t="s">
        <v>1581</v>
      </c>
      <c r="AZ1231" s="19" t="s">
        <v>1567</v>
      </c>
      <c r="BA1231" s="19">
        <v>2009</v>
      </c>
      <c r="BB1231" t="str">
        <f>VLOOKUP(AC1231,CTCwiretagcode!A$2:C$708,3,FALSE)</f>
        <v>GLH</v>
      </c>
      <c r="BC1231" t="str">
        <f t="shared" si="39"/>
        <v>NT</v>
      </c>
      <c r="BD1231">
        <f t="shared" si="40"/>
        <v>3</v>
      </c>
    </row>
    <row r="1232" spans="1:56" x14ac:dyDescent="0.25">
      <c r="A1232" s="19" t="s">
        <v>1501</v>
      </c>
      <c r="B1232" s="19">
        <v>4.0999999999999996</v>
      </c>
      <c r="C1232" s="19">
        <v>20150424</v>
      </c>
      <c r="D1232" s="19" t="s">
        <v>41</v>
      </c>
      <c r="E1232" s="19" t="s">
        <v>41</v>
      </c>
      <c r="F1232" s="19">
        <v>2326170</v>
      </c>
      <c r="G1232" s="19">
        <v>1</v>
      </c>
      <c r="H1232" s="19">
        <v>2012</v>
      </c>
      <c r="I1232" s="19">
        <v>20120830</v>
      </c>
      <c r="J1232" s="19" t="s">
        <v>1501</v>
      </c>
      <c r="K1232" s="19">
        <v>6</v>
      </c>
      <c r="L1232" s="19">
        <v>36</v>
      </c>
      <c r="M1232" s="19">
        <v>23</v>
      </c>
      <c r="N1232" s="19">
        <v>17</v>
      </c>
      <c r="O1232" s="19" t="s">
        <v>1502</v>
      </c>
      <c r="P1232" s="19">
        <v>4</v>
      </c>
      <c r="Q1232" s="19" t="s">
        <v>1518</v>
      </c>
      <c r="R1232" s="19"/>
      <c r="S1232" s="19">
        <v>0</v>
      </c>
      <c r="T1232" s="19" t="s">
        <v>45</v>
      </c>
      <c r="U1232" s="19"/>
      <c r="V1232" s="19"/>
      <c r="W1232" s="19"/>
      <c r="X1232" s="19">
        <v>740</v>
      </c>
      <c r="Y1232" s="19">
        <v>0</v>
      </c>
      <c r="Z1232" s="19">
        <v>1</v>
      </c>
      <c r="AA1232" s="19" t="s">
        <v>48</v>
      </c>
      <c r="AB1232" s="19">
        <v>1</v>
      </c>
      <c r="AC1232" s="19">
        <v>635081</v>
      </c>
      <c r="AD1232" s="19">
        <v>12</v>
      </c>
      <c r="AE1232" s="19"/>
      <c r="AF1232" s="19"/>
      <c r="AG1232" s="19"/>
      <c r="AH1232" s="19">
        <v>121460</v>
      </c>
      <c r="AI1232" s="19">
        <v>1</v>
      </c>
      <c r="AJ1232" s="19"/>
      <c r="AK1232" s="19"/>
      <c r="AL1232" s="19"/>
      <c r="AM1232" s="19"/>
      <c r="AN1232" s="19"/>
      <c r="AO1232" s="19">
        <v>2.2999999999999998</v>
      </c>
      <c r="AP1232" s="19" t="s">
        <v>1519</v>
      </c>
      <c r="AQ1232" s="19" t="s">
        <v>1502</v>
      </c>
      <c r="AR1232" s="19" t="s">
        <v>1540</v>
      </c>
      <c r="AS1232" s="19" t="s">
        <v>1562</v>
      </c>
      <c r="AT1232" s="19" t="s">
        <v>1579</v>
      </c>
      <c r="AU1232" s="19" t="s">
        <v>1580</v>
      </c>
      <c r="AV1232" s="19" t="s">
        <v>1565</v>
      </c>
      <c r="AW1232" s="19">
        <v>2008</v>
      </c>
      <c r="AX1232" s="19">
        <v>3</v>
      </c>
      <c r="AY1232" s="19" t="s">
        <v>1581</v>
      </c>
      <c r="AZ1232" s="19" t="s">
        <v>1567</v>
      </c>
      <c r="BA1232" s="19">
        <v>2009</v>
      </c>
      <c r="BB1232" t="str">
        <f>VLOOKUP(AC1232,CTCwiretagcode!A$2:C$708,3,FALSE)</f>
        <v>GLH</v>
      </c>
      <c r="BC1232" t="str">
        <f t="shared" si="39"/>
        <v>Tr</v>
      </c>
      <c r="BD1232">
        <f t="shared" si="40"/>
        <v>3</v>
      </c>
    </row>
    <row r="1233" spans="1:56" x14ac:dyDescent="0.25">
      <c r="A1233" s="19" t="s">
        <v>1501</v>
      </c>
      <c r="B1233" s="19">
        <v>4.0999999999999996</v>
      </c>
      <c r="C1233" s="19">
        <v>20150424</v>
      </c>
      <c r="D1233" s="19" t="s">
        <v>41</v>
      </c>
      <c r="E1233" s="19" t="s">
        <v>41</v>
      </c>
      <c r="F1233" s="19">
        <v>2326322</v>
      </c>
      <c r="G1233" s="19">
        <v>1</v>
      </c>
      <c r="H1233" s="19">
        <v>2012</v>
      </c>
      <c r="I1233" s="19">
        <v>20120830</v>
      </c>
      <c r="J1233" s="19" t="s">
        <v>1501</v>
      </c>
      <c r="K1233" s="19">
        <v>6</v>
      </c>
      <c r="L1233" s="19">
        <v>36</v>
      </c>
      <c r="M1233" s="19">
        <v>23</v>
      </c>
      <c r="N1233" s="19">
        <v>19</v>
      </c>
      <c r="O1233" s="19" t="s">
        <v>1502</v>
      </c>
      <c r="P1233" s="19">
        <v>4</v>
      </c>
      <c r="Q1233" s="19" t="s">
        <v>1503</v>
      </c>
      <c r="R1233" s="19"/>
      <c r="S1233" s="19">
        <v>5000</v>
      </c>
      <c r="T1233" s="19" t="s">
        <v>110</v>
      </c>
      <c r="U1233" s="19"/>
      <c r="V1233" s="19"/>
      <c r="W1233" s="19"/>
      <c r="X1233" s="19">
        <v>800</v>
      </c>
      <c r="Y1233" s="19">
        <v>0</v>
      </c>
      <c r="Z1233" s="19">
        <v>1</v>
      </c>
      <c r="AA1233" s="19" t="s">
        <v>48</v>
      </c>
      <c r="AB1233" s="19">
        <v>1</v>
      </c>
      <c r="AC1233" s="19">
        <v>635081</v>
      </c>
      <c r="AD1233" s="19">
        <v>12</v>
      </c>
      <c r="AE1233" s="19"/>
      <c r="AF1233" s="19"/>
      <c r="AG1233" s="19"/>
      <c r="AH1233" s="19">
        <v>121460</v>
      </c>
      <c r="AI1233" s="19">
        <v>1</v>
      </c>
      <c r="AJ1233" s="19"/>
      <c r="AK1233" s="19"/>
      <c r="AL1233" s="19"/>
      <c r="AM1233" s="19"/>
      <c r="AN1233" s="19"/>
      <c r="AO1233" s="19">
        <v>2.2999999999999998</v>
      </c>
      <c r="AP1233" s="19" t="s">
        <v>1504</v>
      </c>
      <c r="AQ1233" s="19" t="s">
        <v>1502</v>
      </c>
      <c r="AR1233" s="19" t="s">
        <v>1540</v>
      </c>
      <c r="AS1233" s="19" t="s">
        <v>1562</v>
      </c>
      <c r="AT1233" s="19" t="s">
        <v>1579</v>
      </c>
      <c r="AU1233" s="19" t="s">
        <v>1580</v>
      </c>
      <c r="AV1233" s="19" t="s">
        <v>1565</v>
      </c>
      <c r="AW1233" s="19">
        <v>2008</v>
      </c>
      <c r="AX1233" s="19">
        <v>3</v>
      </c>
      <c r="AY1233" s="19" t="s">
        <v>1581</v>
      </c>
      <c r="AZ1233" s="19" t="s">
        <v>1567</v>
      </c>
      <c r="BA1233" s="19">
        <v>2009</v>
      </c>
      <c r="BB1233" t="str">
        <f>VLOOKUP(AC1233,CTCwiretagcode!A$2:C$708,3,FALSE)</f>
        <v>GLH</v>
      </c>
      <c r="BC1233" t="str">
        <f t="shared" si="39"/>
        <v>NT</v>
      </c>
      <c r="BD1233">
        <f t="shared" si="40"/>
        <v>3</v>
      </c>
    </row>
    <row r="1234" spans="1:56" x14ac:dyDescent="0.25">
      <c r="A1234" s="19" t="s">
        <v>1501</v>
      </c>
      <c r="B1234" s="19">
        <v>4.0999999999999996</v>
      </c>
      <c r="C1234" s="19">
        <v>20150424</v>
      </c>
      <c r="D1234" s="19" t="s">
        <v>41</v>
      </c>
      <c r="E1234" s="19" t="s">
        <v>41</v>
      </c>
      <c r="F1234" s="19">
        <v>2376408</v>
      </c>
      <c r="G1234" s="19">
        <v>1</v>
      </c>
      <c r="H1234" s="19">
        <v>2012</v>
      </c>
      <c r="I1234" s="19">
        <v>20120831</v>
      </c>
      <c r="J1234" s="19" t="s">
        <v>1501</v>
      </c>
      <c r="K1234" s="19">
        <v>6</v>
      </c>
      <c r="L1234" s="19">
        <v>36</v>
      </c>
      <c r="M1234" s="19">
        <v>23</v>
      </c>
      <c r="N1234" s="19">
        <v>14</v>
      </c>
      <c r="O1234" s="19" t="s">
        <v>1502</v>
      </c>
      <c r="P1234" s="19">
        <v>4</v>
      </c>
      <c r="Q1234" s="19" t="s">
        <v>1503</v>
      </c>
      <c r="R1234" s="19"/>
      <c r="S1234" s="19">
        <v>5000</v>
      </c>
      <c r="T1234" s="19" t="s">
        <v>110</v>
      </c>
      <c r="U1234" s="19"/>
      <c r="V1234" s="19"/>
      <c r="W1234" s="19"/>
      <c r="X1234" s="19">
        <v>750</v>
      </c>
      <c r="Y1234" s="19">
        <v>0</v>
      </c>
      <c r="Z1234" s="19">
        <v>1</v>
      </c>
      <c r="AA1234" s="19" t="s">
        <v>48</v>
      </c>
      <c r="AB1234" s="19">
        <v>1</v>
      </c>
      <c r="AC1234" s="19">
        <v>635081</v>
      </c>
      <c r="AD1234" s="19">
        <v>12</v>
      </c>
      <c r="AE1234" s="19"/>
      <c r="AF1234" s="19"/>
      <c r="AG1234" s="19"/>
      <c r="AH1234" s="19">
        <v>121460</v>
      </c>
      <c r="AI1234" s="19">
        <v>1</v>
      </c>
      <c r="AJ1234" s="19"/>
      <c r="AK1234" s="19"/>
      <c r="AL1234" s="19"/>
      <c r="AM1234" s="19"/>
      <c r="AN1234" s="19"/>
      <c r="AO1234" s="19">
        <v>2.2999999999999998</v>
      </c>
      <c r="AP1234" s="19" t="s">
        <v>1504</v>
      </c>
      <c r="AQ1234" s="19" t="s">
        <v>1502</v>
      </c>
      <c r="AR1234" s="19" t="s">
        <v>1540</v>
      </c>
      <c r="AS1234" s="19" t="s">
        <v>1562</v>
      </c>
      <c r="AT1234" s="19" t="s">
        <v>1579</v>
      </c>
      <c r="AU1234" s="19" t="s">
        <v>1580</v>
      </c>
      <c r="AV1234" s="19" t="s">
        <v>1565</v>
      </c>
      <c r="AW1234" s="19">
        <v>2008</v>
      </c>
      <c r="AX1234" s="19">
        <v>3</v>
      </c>
      <c r="AY1234" s="19" t="s">
        <v>1581</v>
      </c>
      <c r="AZ1234" s="19" t="s">
        <v>1567</v>
      </c>
      <c r="BA1234" s="19">
        <v>2009</v>
      </c>
      <c r="BB1234" t="str">
        <f>VLOOKUP(AC1234,CTCwiretagcode!A$2:C$708,3,FALSE)</f>
        <v>GLH</v>
      </c>
      <c r="BC1234" t="str">
        <f t="shared" si="39"/>
        <v>NT</v>
      </c>
      <c r="BD1234">
        <f t="shared" si="40"/>
        <v>3</v>
      </c>
    </row>
    <row r="1235" spans="1:56" x14ac:dyDescent="0.25">
      <c r="A1235" s="19" t="s">
        <v>1501</v>
      </c>
      <c r="B1235" s="19">
        <v>4.0999999999999996</v>
      </c>
      <c r="C1235" s="19">
        <v>20150424</v>
      </c>
      <c r="D1235" s="19" t="s">
        <v>41</v>
      </c>
      <c r="E1235" s="19" t="s">
        <v>41</v>
      </c>
      <c r="F1235" s="19">
        <v>2327535</v>
      </c>
      <c r="G1235" s="19">
        <v>1</v>
      </c>
      <c r="H1235" s="19">
        <v>2012</v>
      </c>
      <c r="I1235" s="19">
        <v>20120904</v>
      </c>
      <c r="J1235" s="19" t="s">
        <v>1501</v>
      </c>
      <c r="K1235" s="19">
        <v>6</v>
      </c>
      <c r="L1235" s="19">
        <v>37</v>
      </c>
      <c r="M1235" s="19">
        <v>23</v>
      </c>
      <c r="N1235" s="19">
        <v>17</v>
      </c>
      <c r="O1235" s="19" t="s">
        <v>1502</v>
      </c>
      <c r="P1235" s="19">
        <v>4</v>
      </c>
      <c r="Q1235" s="19" t="s">
        <v>1503</v>
      </c>
      <c r="R1235" s="19"/>
      <c r="S1235" s="19">
        <v>0</v>
      </c>
      <c r="T1235" s="19" t="s">
        <v>45</v>
      </c>
      <c r="U1235" s="19"/>
      <c r="V1235" s="19"/>
      <c r="W1235" s="19"/>
      <c r="X1235" s="19">
        <v>720</v>
      </c>
      <c r="Y1235" s="19">
        <v>0</v>
      </c>
      <c r="Z1235" s="19">
        <v>1</v>
      </c>
      <c r="AA1235" s="19" t="s">
        <v>48</v>
      </c>
      <c r="AB1235" s="19">
        <v>1</v>
      </c>
      <c r="AC1235" s="19">
        <v>635081</v>
      </c>
      <c r="AD1235" s="19">
        <v>12</v>
      </c>
      <c r="AE1235" s="19"/>
      <c r="AF1235" s="19"/>
      <c r="AG1235" s="19"/>
      <c r="AH1235" s="19">
        <v>121461</v>
      </c>
      <c r="AI1235" s="19">
        <v>1</v>
      </c>
      <c r="AJ1235" s="19"/>
      <c r="AK1235" s="19"/>
      <c r="AL1235" s="19"/>
      <c r="AM1235" s="19"/>
      <c r="AN1235" s="19"/>
      <c r="AO1235" s="19">
        <v>2.92</v>
      </c>
      <c r="AP1235" s="19" t="s">
        <v>1504</v>
      </c>
      <c r="AQ1235" s="19" t="s">
        <v>1502</v>
      </c>
      <c r="AR1235" s="19" t="s">
        <v>1540</v>
      </c>
      <c r="AS1235" s="19" t="s">
        <v>1562</v>
      </c>
      <c r="AT1235" s="19" t="s">
        <v>1579</v>
      </c>
      <c r="AU1235" s="19" t="s">
        <v>1580</v>
      </c>
      <c r="AV1235" s="19" t="s">
        <v>1565</v>
      </c>
      <c r="AW1235" s="19">
        <v>2008</v>
      </c>
      <c r="AX1235" s="19">
        <v>3</v>
      </c>
      <c r="AY1235" s="19" t="s">
        <v>1581</v>
      </c>
      <c r="AZ1235" s="19" t="s">
        <v>1567</v>
      </c>
      <c r="BA1235" s="19">
        <v>2009</v>
      </c>
      <c r="BB1235" t="str">
        <f>VLOOKUP(AC1235,CTCwiretagcode!A$2:C$708,3,FALSE)</f>
        <v>GLH</v>
      </c>
      <c r="BC1235" t="str">
        <f t="shared" si="39"/>
        <v>Tr</v>
      </c>
      <c r="BD1235">
        <f t="shared" si="40"/>
        <v>3</v>
      </c>
    </row>
    <row r="1236" spans="1:56" x14ac:dyDescent="0.25">
      <c r="A1236" s="19" t="s">
        <v>1501</v>
      </c>
      <c r="B1236" s="19">
        <v>4.0999999999999996</v>
      </c>
      <c r="C1236" s="19">
        <v>20150424</v>
      </c>
      <c r="D1236" s="19" t="s">
        <v>41</v>
      </c>
      <c r="E1236" s="19" t="s">
        <v>41</v>
      </c>
      <c r="F1236" s="19">
        <v>2327536</v>
      </c>
      <c r="G1236" s="19">
        <v>1</v>
      </c>
      <c r="H1236" s="19">
        <v>2012</v>
      </c>
      <c r="I1236" s="19">
        <v>20120904</v>
      </c>
      <c r="J1236" s="19" t="s">
        <v>1501</v>
      </c>
      <c r="K1236" s="19">
        <v>6</v>
      </c>
      <c r="L1236" s="19">
        <v>37</v>
      </c>
      <c r="M1236" s="19">
        <v>23</v>
      </c>
      <c r="N1236" s="19">
        <v>17</v>
      </c>
      <c r="O1236" s="19" t="s">
        <v>1502</v>
      </c>
      <c r="P1236" s="19">
        <v>4</v>
      </c>
      <c r="Q1236" s="19" t="s">
        <v>1503</v>
      </c>
      <c r="R1236" s="19"/>
      <c r="S1236" s="19">
        <v>5000</v>
      </c>
      <c r="T1236" s="19" t="s">
        <v>45</v>
      </c>
      <c r="U1236" s="19"/>
      <c r="V1236" s="19"/>
      <c r="W1236" s="19"/>
      <c r="X1236" s="19">
        <v>770</v>
      </c>
      <c r="Y1236" s="19">
        <v>0</v>
      </c>
      <c r="Z1236" s="19">
        <v>1</v>
      </c>
      <c r="AA1236" s="19" t="s">
        <v>48</v>
      </c>
      <c r="AB1236" s="19">
        <v>1</v>
      </c>
      <c r="AC1236" s="19">
        <v>635081</v>
      </c>
      <c r="AD1236" s="19">
        <v>12</v>
      </c>
      <c r="AE1236" s="19"/>
      <c r="AF1236" s="19"/>
      <c r="AG1236" s="19"/>
      <c r="AH1236" s="19">
        <v>121461</v>
      </c>
      <c r="AI1236" s="19">
        <v>1</v>
      </c>
      <c r="AJ1236" s="19"/>
      <c r="AK1236" s="19"/>
      <c r="AL1236" s="19"/>
      <c r="AM1236" s="19"/>
      <c r="AN1236" s="19"/>
      <c r="AO1236" s="19">
        <v>2.92</v>
      </c>
      <c r="AP1236" s="19" t="s">
        <v>1504</v>
      </c>
      <c r="AQ1236" s="19" t="s">
        <v>1502</v>
      </c>
      <c r="AR1236" s="19" t="s">
        <v>1540</v>
      </c>
      <c r="AS1236" s="19" t="s">
        <v>1562</v>
      </c>
      <c r="AT1236" s="19" t="s">
        <v>1579</v>
      </c>
      <c r="AU1236" s="19" t="s">
        <v>1580</v>
      </c>
      <c r="AV1236" s="19" t="s">
        <v>1565</v>
      </c>
      <c r="AW1236" s="19">
        <v>2008</v>
      </c>
      <c r="AX1236" s="19">
        <v>3</v>
      </c>
      <c r="AY1236" s="19" t="s">
        <v>1581</v>
      </c>
      <c r="AZ1236" s="19" t="s">
        <v>1567</v>
      </c>
      <c r="BA1236" s="19">
        <v>2009</v>
      </c>
      <c r="BB1236" t="str">
        <f>VLOOKUP(AC1236,CTCwiretagcode!A$2:C$708,3,FALSE)</f>
        <v>GLH</v>
      </c>
      <c r="BC1236" t="str">
        <f t="shared" si="39"/>
        <v>Tr</v>
      </c>
      <c r="BD1236">
        <f t="shared" si="40"/>
        <v>3</v>
      </c>
    </row>
    <row r="1237" spans="1:56" x14ac:dyDescent="0.25">
      <c r="A1237" s="19" t="s">
        <v>1501</v>
      </c>
      <c r="B1237" s="19">
        <v>4.0999999999999996</v>
      </c>
      <c r="C1237" s="19">
        <v>20150424</v>
      </c>
      <c r="D1237" s="19" t="s">
        <v>41</v>
      </c>
      <c r="E1237" s="19" t="s">
        <v>41</v>
      </c>
      <c r="F1237" s="19">
        <v>2327551</v>
      </c>
      <c r="G1237" s="19">
        <v>1</v>
      </c>
      <c r="H1237" s="19">
        <v>2012</v>
      </c>
      <c r="I1237" s="19">
        <v>20120904</v>
      </c>
      <c r="J1237" s="19" t="s">
        <v>1501</v>
      </c>
      <c r="K1237" s="19">
        <v>6</v>
      </c>
      <c r="L1237" s="19">
        <v>37</v>
      </c>
      <c r="M1237" s="19">
        <v>23</v>
      </c>
      <c r="N1237" s="19">
        <v>17</v>
      </c>
      <c r="O1237" s="19" t="s">
        <v>1502</v>
      </c>
      <c r="P1237" s="19">
        <v>4</v>
      </c>
      <c r="Q1237" s="19" t="s">
        <v>1503</v>
      </c>
      <c r="R1237" s="19"/>
      <c r="S1237" s="19">
        <v>5000</v>
      </c>
      <c r="T1237" s="19" t="s">
        <v>45</v>
      </c>
      <c r="U1237" s="19"/>
      <c r="V1237" s="19"/>
      <c r="W1237" s="19"/>
      <c r="X1237" s="19">
        <v>840</v>
      </c>
      <c r="Y1237" s="19">
        <v>0</v>
      </c>
      <c r="Z1237" s="19">
        <v>1</v>
      </c>
      <c r="AA1237" s="19" t="s">
        <v>48</v>
      </c>
      <c r="AB1237" s="19">
        <v>1</v>
      </c>
      <c r="AC1237" s="19">
        <v>635081</v>
      </c>
      <c r="AD1237" s="19">
        <v>12</v>
      </c>
      <c r="AE1237" s="19"/>
      <c r="AF1237" s="19"/>
      <c r="AG1237" s="19"/>
      <c r="AH1237" s="19">
        <v>121461</v>
      </c>
      <c r="AI1237" s="19">
        <v>1</v>
      </c>
      <c r="AJ1237" s="19"/>
      <c r="AK1237" s="19"/>
      <c r="AL1237" s="19"/>
      <c r="AM1237" s="19"/>
      <c r="AN1237" s="19"/>
      <c r="AO1237" s="19">
        <v>2.92</v>
      </c>
      <c r="AP1237" s="19" t="s">
        <v>1504</v>
      </c>
      <c r="AQ1237" s="19" t="s">
        <v>1502</v>
      </c>
      <c r="AR1237" s="19" t="s">
        <v>1540</v>
      </c>
      <c r="AS1237" s="19" t="s">
        <v>1562</v>
      </c>
      <c r="AT1237" s="19" t="s">
        <v>1579</v>
      </c>
      <c r="AU1237" s="19" t="s">
        <v>1580</v>
      </c>
      <c r="AV1237" s="19" t="s">
        <v>1565</v>
      </c>
      <c r="AW1237" s="19">
        <v>2008</v>
      </c>
      <c r="AX1237" s="19">
        <v>3</v>
      </c>
      <c r="AY1237" s="19" t="s">
        <v>1581</v>
      </c>
      <c r="AZ1237" s="19" t="s">
        <v>1567</v>
      </c>
      <c r="BA1237" s="19">
        <v>2009</v>
      </c>
      <c r="BB1237" t="str">
        <f>VLOOKUP(AC1237,CTCwiretagcode!A$2:C$708,3,FALSE)</f>
        <v>GLH</v>
      </c>
      <c r="BC1237" t="str">
        <f t="shared" si="39"/>
        <v>Tr</v>
      </c>
      <c r="BD1237">
        <f t="shared" si="40"/>
        <v>3</v>
      </c>
    </row>
    <row r="1238" spans="1:56" x14ac:dyDescent="0.25">
      <c r="A1238" s="19" t="s">
        <v>1501</v>
      </c>
      <c r="B1238" s="19">
        <v>4.0999999999999996</v>
      </c>
      <c r="C1238" s="19">
        <v>20150424</v>
      </c>
      <c r="D1238" s="19" t="s">
        <v>41</v>
      </c>
      <c r="E1238" s="19" t="s">
        <v>41</v>
      </c>
      <c r="F1238" s="19">
        <v>2326223</v>
      </c>
      <c r="G1238" s="19">
        <v>1</v>
      </c>
      <c r="H1238" s="19">
        <v>2012</v>
      </c>
      <c r="I1238" s="19">
        <v>20120911</v>
      </c>
      <c r="J1238" s="19" t="s">
        <v>1501</v>
      </c>
      <c r="K1238" s="19">
        <v>6</v>
      </c>
      <c r="L1238" s="19">
        <v>38</v>
      </c>
      <c r="M1238" s="19">
        <v>23</v>
      </c>
      <c r="N1238" s="19">
        <v>49</v>
      </c>
      <c r="O1238" s="19" t="s">
        <v>1502</v>
      </c>
      <c r="P1238" s="19">
        <v>4</v>
      </c>
      <c r="Q1238" s="19" t="s">
        <v>1503</v>
      </c>
      <c r="R1238" s="19"/>
      <c r="S1238" s="19">
        <v>5000</v>
      </c>
      <c r="T1238" s="19" t="s">
        <v>110</v>
      </c>
      <c r="U1238" s="19"/>
      <c r="V1238" s="19"/>
      <c r="W1238" s="19"/>
      <c r="X1238" s="19">
        <v>750</v>
      </c>
      <c r="Y1238" s="19">
        <v>0</v>
      </c>
      <c r="Z1238" s="19">
        <v>1</v>
      </c>
      <c r="AA1238" s="19" t="s">
        <v>48</v>
      </c>
      <c r="AB1238" s="19">
        <v>1</v>
      </c>
      <c r="AC1238" s="19">
        <v>635081</v>
      </c>
      <c r="AD1238" s="19">
        <v>12</v>
      </c>
      <c r="AE1238" s="19"/>
      <c r="AF1238" s="19"/>
      <c r="AG1238" s="19"/>
      <c r="AH1238" s="19">
        <v>121462</v>
      </c>
      <c r="AI1238" s="19">
        <v>1</v>
      </c>
      <c r="AJ1238" s="19"/>
      <c r="AK1238" s="19"/>
      <c r="AL1238" s="19"/>
      <c r="AM1238" s="19"/>
      <c r="AN1238" s="19"/>
      <c r="AO1238" s="19">
        <v>1.79</v>
      </c>
      <c r="AP1238" s="19" t="s">
        <v>1504</v>
      </c>
      <c r="AQ1238" s="19" t="s">
        <v>1502</v>
      </c>
      <c r="AR1238" s="19" t="s">
        <v>1540</v>
      </c>
      <c r="AS1238" s="19" t="s">
        <v>1562</v>
      </c>
      <c r="AT1238" s="19" t="s">
        <v>1579</v>
      </c>
      <c r="AU1238" s="19" t="s">
        <v>1580</v>
      </c>
      <c r="AV1238" s="19" t="s">
        <v>1565</v>
      </c>
      <c r="AW1238" s="19">
        <v>2008</v>
      </c>
      <c r="AX1238" s="19">
        <v>3</v>
      </c>
      <c r="AY1238" s="19" t="s">
        <v>1581</v>
      </c>
      <c r="AZ1238" s="19" t="s">
        <v>1567</v>
      </c>
      <c r="BA1238" s="19">
        <v>2009</v>
      </c>
      <c r="BB1238" t="str">
        <f>VLOOKUP(AC1238,CTCwiretagcode!A$2:C$708,3,FALSE)</f>
        <v>GLH</v>
      </c>
      <c r="BC1238" t="str">
        <f t="shared" si="39"/>
        <v>mix</v>
      </c>
      <c r="BD1238">
        <f t="shared" si="40"/>
        <v>3</v>
      </c>
    </row>
    <row r="1239" spans="1:56" x14ac:dyDescent="0.25">
      <c r="A1239" s="19" t="s">
        <v>1501</v>
      </c>
      <c r="B1239" s="19">
        <v>4.0999999999999996</v>
      </c>
      <c r="C1239" s="19">
        <v>20150424</v>
      </c>
      <c r="D1239" s="19" t="s">
        <v>41</v>
      </c>
      <c r="E1239" s="19" t="s">
        <v>41</v>
      </c>
      <c r="F1239" s="19">
        <v>2326329</v>
      </c>
      <c r="G1239" s="19">
        <v>1</v>
      </c>
      <c r="H1239" s="19">
        <v>2012</v>
      </c>
      <c r="I1239" s="19">
        <v>20120912</v>
      </c>
      <c r="J1239" s="19" t="s">
        <v>1501</v>
      </c>
      <c r="K1239" s="19">
        <v>6</v>
      </c>
      <c r="L1239" s="19">
        <v>38</v>
      </c>
      <c r="M1239" s="19">
        <v>23</v>
      </c>
      <c r="N1239" s="19">
        <v>49</v>
      </c>
      <c r="O1239" s="19" t="s">
        <v>1502</v>
      </c>
      <c r="P1239" s="19">
        <v>4</v>
      </c>
      <c r="Q1239" s="19" t="s">
        <v>1503</v>
      </c>
      <c r="R1239" s="19"/>
      <c r="S1239" s="19">
        <v>5000</v>
      </c>
      <c r="T1239" s="19" t="s">
        <v>110</v>
      </c>
      <c r="U1239" s="19"/>
      <c r="V1239" s="19"/>
      <c r="W1239" s="19"/>
      <c r="X1239" s="19">
        <v>830</v>
      </c>
      <c r="Y1239" s="19">
        <v>0</v>
      </c>
      <c r="Z1239" s="19">
        <v>1</v>
      </c>
      <c r="AA1239" s="19" t="s">
        <v>48</v>
      </c>
      <c r="AB1239" s="19">
        <v>1</v>
      </c>
      <c r="AC1239" s="19">
        <v>635081</v>
      </c>
      <c r="AD1239" s="19">
        <v>12</v>
      </c>
      <c r="AE1239" s="19"/>
      <c r="AF1239" s="19"/>
      <c r="AG1239" s="19"/>
      <c r="AH1239" s="19">
        <v>121462</v>
      </c>
      <c r="AI1239" s="19">
        <v>1</v>
      </c>
      <c r="AJ1239" s="19"/>
      <c r="AK1239" s="19"/>
      <c r="AL1239" s="19"/>
      <c r="AM1239" s="19"/>
      <c r="AN1239" s="19"/>
      <c r="AO1239" s="19">
        <v>1.79</v>
      </c>
      <c r="AP1239" s="19" t="s">
        <v>1504</v>
      </c>
      <c r="AQ1239" s="19" t="s">
        <v>1502</v>
      </c>
      <c r="AR1239" s="19" t="s">
        <v>1540</v>
      </c>
      <c r="AS1239" s="19" t="s">
        <v>1562</v>
      </c>
      <c r="AT1239" s="19" t="s">
        <v>1579</v>
      </c>
      <c r="AU1239" s="19" t="s">
        <v>1580</v>
      </c>
      <c r="AV1239" s="19" t="s">
        <v>1565</v>
      </c>
      <c r="AW1239" s="19">
        <v>2008</v>
      </c>
      <c r="AX1239" s="19">
        <v>3</v>
      </c>
      <c r="AY1239" s="19" t="s">
        <v>1581</v>
      </c>
      <c r="AZ1239" s="19" t="s">
        <v>1567</v>
      </c>
      <c r="BA1239" s="19">
        <v>2009</v>
      </c>
      <c r="BB1239" t="str">
        <f>VLOOKUP(AC1239,CTCwiretagcode!A$2:C$708,3,FALSE)</f>
        <v>GLH</v>
      </c>
      <c r="BC1239" t="str">
        <f t="shared" si="39"/>
        <v>mix</v>
      </c>
      <c r="BD1239">
        <f t="shared" si="40"/>
        <v>3</v>
      </c>
    </row>
    <row r="1240" spans="1:56" x14ac:dyDescent="0.25">
      <c r="A1240" s="19" t="s">
        <v>1501</v>
      </c>
      <c r="B1240" s="19">
        <v>4.0999999999999996</v>
      </c>
      <c r="C1240" s="19">
        <v>20150424</v>
      </c>
      <c r="D1240" s="19" t="s">
        <v>41</v>
      </c>
      <c r="E1240" s="19" t="s">
        <v>41</v>
      </c>
      <c r="F1240" s="19">
        <v>2326414</v>
      </c>
      <c r="G1240" s="19">
        <v>1</v>
      </c>
      <c r="H1240" s="19">
        <v>2012</v>
      </c>
      <c r="I1240" s="19">
        <v>20120904</v>
      </c>
      <c r="J1240" s="19" t="s">
        <v>1501</v>
      </c>
      <c r="K1240" s="19">
        <v>6</v>
      </c>
      <c r="L1240" s="19">
        <v>37</v>
      </c>
      <c r="M1240" s="19">
        <v>23</v>
      </c>
      <c r="N1240" s="19">
        <v>14</v>
      </c>
      <c r="O1240" s="19" t="s">
        <v>1502</v>
      </c>
      <c r="P1240" s="19">
        <v>4</v>
      </c>
      <c r="Q1240" s="19" t="s">
        <v>1518</v>
      </c>
      <c r="R1240" s="19"/>
      <c r="S1240" s="19">
        <v>5000</v>
      </c>
      <c r="T1240" s="19" t="s">
        <v>110</v>
      </c>
      <c r="U1240" s="19"/>
      <c r="V1240" s="19"/>
      <c r="W1240" s="19"/>
      <c r="X1240" s="19">
        <v>800</v>
      </c>
      <c r="Y1240" s="19">
        <v>0</v>
      </c>
      <c r="Z1240" s="19">
        <v>1</v>
      </c>
      <c r="AA1240" s="19" t="s">
        <v>48</v>
      </c>
      <c r="AB1240" s="19">
        <v>1</v>
      </c>
      <c r="AC1240" s="19">
        <v>635081</v>
      </c>
      <c r="AD1240" s="19">
        <v>12</v>
      </c>
      <c r="AE1240" s="19"/>
      <c r="AF1240" s="19"/>
      <c r="AG1240" s="19"/>
      <c r="AH1240" s="19">
        <v>121461</v>
      </c>
      <c r="AI1240" s="19">
        <v>1</v>
      </c>
      <c r="AJ1240" s="19"/>
      <c r="AK1240" s="19"/>
      <c r="AL1240" s="19"/>
      <c r="AM1240" s="19"/>
      <c r="AN1240" s="19"/>
      <c r="AO1240" s="19">
        <v>2.92</v>
      </c>
      <c r="AP1240" s="19" t="s">
        <v>1519</v>
      </c>
      <c r="AQ1240" s="19" t="s">
        <v>1502</v>
      </c>
      <c r="AR1240" s="19" t="s">
        <v>1540</v>
      </c>
      <c r="AS1240" s="19" t="s">
        <v>1562</v>
      </c>
      <c r="AT1240" s="19" t="s">
        <v>1579</v>
      </c>
      <c r="AU1240" s="19" t="s">
        <v>1580</v>
      </c>
      <c r="AV1240" s="19" t="s">
        <v>1565</v>
      </c>
      <c r="AW1240" s="19">
        <v>2008</v>
      </c>
      <c r="AX1240" s="19">
        <v>3</v>
      </c>
      <c r="AY1240" s="19" t="s">
        <v>1581</v>
      </c>
      <c r="AZ1240" s="19" t="s">
        <v>1567</v>
      </c>
      <c r="BA1240" s="19">
        <v>2009</v>
      </c>
      <c r="BB1240" t="str">
        <f>VLOOKUP(AC1240,CTCwiretagcode!A$2:C$708,3,FALSE)</f>
        <v>GLH</v>
      </c>
      <c r="BC1240" t="str">
        <f t="shared" si="39"/>
        <v>NT</v>
      </c>
      <c r="BD1240">
        <f t="shared" si="40"/>
        <v>3</v>
      </c>
    </row>
    <row r="1241" spans="1:56" x14ac:dyDescent="0.25">
      <c r="A1241" s="19" t="s">
        <v>1501</v>
      </c>
      <c r="B1241" s="19">
        <v>4.0999999999999996</v>
      </c>
      <c r="C1241" s="19">
        <v>20150424</v>
      </c>
      <c r="D1241" s="19" t="s">
        <v>41</v>
      </c>
      <c r="E1241" s="19" t="s">
        <v>41</v>
      </c>
      <c r="F1241" s="19">
        <v>2326139</v>
      </c>
      <c r="G1241" s="19">
        <v>1</v>
      </c>
      <c r="H1241" s="19">
        <v>2012</v>
      </c>
      <c r="I1241" s="19">
        <v>20120904</v>
      </c>
      <c r="J1241" s="19" t="s">
        <v>1501</v>
      </c>
      <c r="K1241" s="19">
        <v>6</v>
      </c>
      <c r="L1241" s="19">
        <v>37</v>
      </c>
      <c r="M1241" s="19">
        <v>23</v>
      </c>
      <c r="N1241" s="19">
        <v>49</v>
      </c>
      <c r="O1241" s="19" t="s">
        <v>1502</v>
      </c>
      <c r="P1241" s="19">
        <v>4</v>
      </c>
      <c r="Q1241" s="19" t="s">
        <v>1518</v>
      </c>
      <c r="R1241" s="19"/>
      <c r="S1241" s="19">
        <v>0</v>
      </c>
      <c r="T1241" s="19" t="s">
        <v>110</v>
      </c>
      <c r="U1241" s="19"/>
      <c r="V1241" s="19"/>
      <c r="W1241" s="19"/>
      <c r="X1241" s="19">
        <v>820</v>
      </c>
      <c r="Y1241" s="19">
        <v>0</v>
      </c>
      <c r="Z1241" s="19">
        <v>1</v>
      </c>
      <c r="AA1241" s="19" t="s">
        <v>48</v>
      </c>
      <c r="AB1241" s="19">
        <v>1</v>
      </c>
      <c r="AC1241" s="19">
        <v>635081</v>
      </c>
      <c r="AD1241" s="19">
        <v>12</v>
      </c>
      <c r="AE1241" s="19"/>
      <c r="AF1241" s="19"/>
      <c r="AG1241" s="19"/>
      <c r="AH1241" s="19">
        <v>121461</v>
      </c>
      <c r="AI1241" s="19">
        <v>1</v>
      </c>
      <c r="AJ1241" s="19"/>
      <c r="AK1241" s="19"/>
      <c r="AL1241" s="19"/>
      <c r="AM1241" s="19"/>
      <c r="AN1241" s="19"/>
      <c r="AO1241" s="19">
        <v>2.92</v>
      </c>
      <c r="AP1241" s="19" t="s">
        <v>1519</v>
      </c>
      <c r="AQ1241" s="19" t="s">
        <v>1502</v>
      </c>
      <c r="AR1241" s="19" t="s">
        <v>1540</v>
      </c>
      <c r="AS1241" s="19" t="s">
        <v>1562</v>
      </c>
      <c r="AT1241" s="19" t="s">
        <v>1579</v>
      </c>
      <c r="AU1241" s="19" t="s">
        <v>1580</v>
      </c>
      <c r="AV1241" s="19" t="s">
        <v>1565</v>
      </c>
      <c r="AW1241" s="19">
        <v>2008</v>
      </c>
      <c r="AX1241" s="19">
        <v>3</v>
      </c>
      <c r="AY1241" s="19" t="s">
        <v>1581</v>
      </c>
      <c r="AZ1241" s="19" t="s">
        <v>1567</v>
      </c>
      <c r="BA1241" s="19">
        <v>2009</v>
      </c>
      <c r="BB1241" t="str">
        <f>VLOOKUP(AC1241,CTCwiretagcode!A$2:C$708,3,FALSE)</f>
        <v>GLH</v>
      </c>
      <c r="BC1241" t="str">
        <f t="shared" si="39"/>
        <v>mix</v>
      </c>
      <c r="BD1241">
        <f t="shared" si="40"/>
        <v>3</v>
      </c>
    </row>
    <row r="1242" spans="1:56" x14ac:dyDescent="0.25">
      <c r="A1242" s="19" t="s">
        <v>1501</v>
      </c>
      <c r="B1242" s="19">
        <v>4.0999999999999996</v>
      </c>
      <c r="C1242" s="19">
        <v>20150424</v>
      </c>
      <c r="D1242" s="19" t="s">
        <v>41</v>
      </c>
      <c r="E1242" s="19" t="s">
        <v>41</v>
      </c>
      <c r="F1242" s="19">
        <v>2334259</v>
      </c>
      <c r="G1242" s="19">
        <v>1</v>
      </c>
      <c r="H1242" s="19">
        <v>2012</v>
      </c>
      <c r="I1242" s="19">
        <v>20120815</v>
      </c>
      <c r="J1242" s="19" t="s">
        <v>1501</v>
      </c>
      <c r="K1242" s="19">
        <v>6</v>
      </c>
      <c r="L1242" s="19">
        <v>34</v>
      </c>
      <c r="M1242" s="19">
        <v>23</v>
      </c>
      <c r="N1242" s="19">
        <v>49</v>
      </c>
      <c r="O1242" s="19" t="s">
        <v>1502</v>
      </c>
      <c r="P1242" s="19">
        <v>4</v>
      </c>
      <c r="Q1242" s="19" t="s">
        <v>1518</v>
      </c>
      <c r="R1242" s="19"/>
      <c r="S1242" s="19">
        <v>5000</v>
      </c>
      <c r="T1242" s="19" t="s">
        <v>110</v>
      </c>
      <c r="U1242" s="19"/>
      <c r="V1242" s="19"/>
      <c r="W1242" s="19"/>
      <c r="X1242" s="19">
        <v>820</v>
      </c>
      <c r="Y1242" s="19">
        <v>0</v>
      </c>
      <c r="Z1242" s="19">
        <v>1</v>
      </c>
      <c r="AA1242" s="19" t="s">
        <v>48</v>
      </c>
      <c r="AB1242" s="19">
        <v>1</v>
      </c>
      <c r="AC1242" s="19">
        <v>635081</v>
      </c>
      <c r="AD1242" s="19">
        <v>12</v>
      </c>
      <c r="AE1242" s="19"/>
      <c r="AF1242" s="19"/>
      <c r="AG1242" s="19"/>
      <c r="AH1242" s="19">
        <v>121458</v>
      </c>
      <c r="AI1242" s="19">
        <v>1</v>
      </c>
      <c r="AJ1242" s="19"/>
      <c r="AK1242" s="19"/>
      <c r="AL1242" s="19"/>
      <c r="AM1242" s="19"/>
      <c r="AN1242" s="19"/>
      <c r="AO1242" s="19">
        <v>2.08</v>
      </c>
      <c r="AP1242" s="19" t="s">
        <v>1519</v>
      </c>
      <c r="AQ1242" s="19" t="s">
        <v>1502</v>
      </c>
      <c r="AR1242" s="19" t="s">
        <v>1540</v>
      </c>
      <c r="AS1242" s="19" t="s">
        <v>1562</v>
      </c>
      <c r="AT1242" s="19" t="s">
        <v>1579</v>
      </c>
      <c r="AU1242" s="19" t="s">
        <v>1580</v>
      </c>
      <c r="AV1242" s="19" t="s">
        <v>1565</v>
      </c>
      <c r="AW1242" s="19">
        <v>2008</v>
      </c>
      <c r="AX1242" s="19">
        <v>3</v>
      </c>
      <c r="AY1242" s="19" t="s">
        <v>1581</v>
      </c>
      <c r="AZ1242" s="19" t="s">
        <v>1567</v>
      </c>
      <c r="BA1242" s="19">
        <v>2009</v>
      </c>
      <c r="BB1242" t="str">
        <f>VLOOKUP(AC1242,CTCwiretagcode!A$2:C$708,3,FALSE)</f>
        <v>GLH</v>
      </c>
      <c r="BC1242" t="str">
        <f t="shared" si="39"/>
        <v>mix</v>
      </c>
      <c r="BD1242">
        <f t="shared" si="40"/>
        <v>3</v>
      </c>
    </row>
    <row r="1243" spans="1:56" x14ac:dyDescent="0.25">
      <c r="A1243" s="19" t="s">
        <v>1501</v>
      </c>
      <c r="B1243" s="19">
        <v>4.0999999999999996</v>
      </c>
      <c r="C1243" s="19">
        <v>20150424</v>
      </c>
      <c r="D1243" s="19" t="s">
        <v>41</v>
      </c>
      <c r="E1243" s="19" t="s">
        <v>41</v>
      </c>
      <c r="F1243" s="19">
        <v>2334456</v>
      </c>
      <c r="G1243" s="19">
        <v>1</v>
      </c>
      <c r="H1243" s="19">
        <v>2012</v>
      </c>
      <c r="I1243" s="19">
        <v>20120817</v>
      </c>
      <c r="J1243" s="19" t="s">
        <v>1501</v>
      </c>
      <c r="K1243" s="19">
        <v>6</v>
      </c>
      <c r="L1243" s="19">
        <v>34</v>
      </c>
      <c r="M1243" s="19">
        <v>23</v>
      </c>
      <c r="N1243" s="19">
        <v>29</v>
      </c>
      <c r="O1243" s="19" t="s">
        <v>1502</v>
      </c>
      <c r="P1243" s="19">
        <v>4</v>
      </c>
      <c r="Q1243" s="19" t="s">
        <v>1518</v>
      </c>
      <c r="R1243" s="19"/>
      <c r="S1243" s="19">
        <v>5000</v>
      </c>
      <c r="T1243" s="19" t="s">
        <v>110</v>
      </c>
      <c r="U1243" s="19"/>
      <c r="V1243" s="19"/>
      <c r="W1243" s="19"/>
      <c r="X1243" s="19">
        <v>730</v>
      </c>
      <c r="Y1243" s="19">
        <v>0</v>
      </c>
      <c r="Z1243" s="19">
        <v>1</v>
      </c>
      <c r="AA1243" s="19" t="s">
        <v>48</v>
      </c>
      <c r="AB1243" s="19">
        <v>1</v>
      </c>
      <c r="AC1243" s="19">
        <v>635081</v>
      </c>
      <c r="AD1243" s="19">
        <v>12</v>
      </c>
      <c r="AE1243" s="19"/>
      <c r="AF1243" s="19"/>
      <c r="AG1243" s="19"/>
      <c r="AH1243" s="19">
        <v>121458</v>
      </c>
      <c r="AI1243" s="19">
        <v>1</v>
      </c>
      <c r="AJ1243" s="19"/>
      <c r="AK1243" s="19"/>
      <c r="AL1243" s="19"/>
      <c r="AM1243" s="19"/>
      <c r="AN1243" s="19"/>
      <c r="AO1243" s="19">
        <v>2.08</v>
      </c>
      <c r="AP1243" s="19" t="s">
        <v>1519</v>
      </c>
      <c r="AQ1243" s="19" t="s">
        <v>1502</v>
      </c>
      <c r="AR1243" s="19" t="s">
        <v>1540</v>
      </c>
      <c r="AS1243" s="19" t="s">
        <v>1562</v>
      </c>
      <c r="AT1243" s="19" t="s">
        <v>1579</v>
      </c>
      <c r="AU1243" s="19" t="s">
        <v>1580</v>
      </c>
      <c r="AV1243" s="19" t="s">
        <v>1565</v>
      </c>
      <c r="AW1243" s="19">
        <v>2008</v>
      </c>
      <c r="AX1243" s="19">
        <v>3</v>
      </c>
      <c r="AY1243" s="19" t="s">
        <v>1581</v>
      </c>
      <c r="AZ1243" s="19" t="s">
        <v>1567</v>
      </c>
      <c r="BA1243" s="19">
        <v>2009</v>
      </c>
      <c r="BB1243" t="str">
        <f>VLOOKUP(AC1243,CTCwiretagcode!A$2:C$708,3,FALSE)</f>
        <v>GLH</v>
      </c>
      <c r="BC1243" t="str">
        <f t="shared" si="39"/>
        <v>Tr</v>
      </c>
      <c r="BD1243">
        <f t="shared" si="40"/>
        <v>3</v>
      </c>
    </row>
    <row r="1244" spans="1:56" x14ac:dyDescent="0.25">
      <c r="A1244" s="19" t="s">
        <v>1501</v>
      </c>
      <c r="B1244" s="19">
        <v>4.0999999999999996</v>
      </c>
      <c r="C1244" s="19">
        <v>20150424</v>
      </c>
      <c r="D1244" s="19" t="s">
        <v>41</v>
      </c>
      <c r="E1244" s="19" t="s">
        <v>41</v>
      </c>
      <c r="F1244" s="19">
        <v>2334474</v>
      </c>
      <c r="G1244" s="19">
        <v>1</v>
      </c>
      <c r="H1244" s="19">
        <v>2012</v>
      </c>
      <c r="I1244" s="19">
        <v>20120820</v>
      </c>
      <c r="J1244" s="19" t="s">
        <v>1501</v>
      </c>
      <c r="K1244" s="19">
        <v>6</v>
      </c>
      <c r="L1244" s="19">
        <v>35</v>
      </c>
      <c r="M1244" s="19">
        <v>23</v>
      </c>
      <c r="N1244" s="19">
        <v>17</v>
      </c>
      <c r="O1244" s="19" t="s">
        <v>1502</v>
      </c>
      <c r="P1244" s="19">
        <v>4</v>
      </c>
      <c r="Q1244" s="19" t="s">
        <v>1518</v>
      </c>
      <c r="R1244" s="19"/>
      <c r="S1244" s="19">
        <v>0</v>
      </c>
      <c r="T1244" s="19" t="s">
        <v>45</v>
      </c>
      <c r="U1244" s="19"/>
      <c r="V1244" s="19"/>
      <c r="W1244" s="19"/>
      <c r="X1244" s="19">
        <v>760</v>
      </c>
      <c r="Y1244" s="19">
        <v>0</v>
      </c>
      <c r="Z1244" s="19">
        <v>1</v>
      </c>
      <c r="AA1244" s="19" t="s">
        <v>48</v>
      </c>
      <c r="AB1244" s="19">
        <v>1</v>
      </c>
      <c r="AC1244" s="19">
        <v>635081</v>
      </c>
      <c r="AD1244" s="19">
        <v>12</v>
      </c>
      <c r="AE1244" s="19"/>
      <c r="AF1244" s="19"/>
      <c r="AG1244" s="19"/>
      <c r="AH1244" s="19">
        <v>121459</v>
      </c>
      <c r="AI1244" s="19">
        <v>1</v>
      </c>
      <c r="AJ1244" s="19"/>
      <c r="AK1244" s="19"/>
      <c r="AL1244" s="19"/>
      <c r="AM1244" s="19"/>
      <c r="AN1244" s="19"/>
      <c r="AO1244" s="19">
        <v>2.15</v>
      </c>
      <c r="AP1244" s="19" t="s">
        <v>1519</v>
      </c>
      <c r="AQ1244" s="19" t="s">
        <v>1502</v>
      </c>
      <c r="AR1244" s="19" t="s">
        <v>1540</v>
      </c>
      <c r="AS1244" s="19" t="s">
        <v>1562</v>
      </c>
      <c r="AT1244" s="19" t="s">
        <v>1579</v>
      </c>
      <c r="AU1244" s="19" t="s">
        <v>1580</v>
      </c>
      <c r="AV1244" s="19" t="s">
        <v>1565</v>
      </c>
      <c r="AW1244" s="19">
        <v>2008</v>
      </c>
      <c r="AX1244" s="19">
        <v>3</v>
      </c>
      <c r="AY1244" s="19" t="s">
        <v>1581</v>
      </c>
      <c r="AZ1244" s="19" t="s">
        <v>1567</v>
      </c>
      <c r="BA1244" s="19">
        <v>2009</v>
      </c>
      <c r="BB1244" t="str">
        <f>VLOOKUP(AC1244,CTCwiretagcode!A$2:C$708,3,FALSE)</f>
        <v>GLH</v>
      </c>
      <c r="BC1244" t="str">
        <f t="shared" si="39"/>
        <v>Tr</v>
      </c>
      <c r="BD1244">
        <f t="shared" si="40"/>
        <v>3</v>
      </c>
    </row>
    <row r="1245" spans="1:56" x14ac:dyDescent="0.25">
      <c r="A1245" s="19" t="s">
        <v>1501</v>
      </c>
      <c r="B1245" s="19">
        <v>4.0999999999999996</v>
      </c>
      <c r="C1245" s="19">
        <v>20150424</v>
      </c>
      <c r="D1245" s="19" t="s">
        <v>41</v>
      </c>
      <c r="E1245" s="19" t="s">
        <v>41</v>
      </c>
      <c r="F1245" s="19">
        <v>2351767</v>
      </c>
      <c r="G1245" s="19">
        <v>1</v>
      </c>
      <c r="H1245" s="19">
        <v>2012</v>
      </c>
      <c r="I1245" s="19">
        <v>20120821</v>
      </c>
      <c r="J1245" s="19" t="s">
        <v>1501</v>
      </c>
      <c r="K1245" s="19">
        <v>6</v>
      </c>
      <c r="L1245" s="19">
        <v>35</v>
      </c>
      <c r="M1245" s="19">
        <v>23</v>
      </c>
      <c r="N1245" s="19">
        <v>14</v>
      </c>
      <c r="O1245" s="19" t="s">
        <v>1502</v>
      </c>
      <c r="P1245" s="19">
        <v>4</v>
      </c>
      <c r="Q1245" s="19" t="s">
        <v>1518</v>
      </c>
      <c r="R1245" s="19"/>
      <c r="S1245" s="19">
        <v>5000</v>
      </c>
      <c r="T1245" s="19" t="s">
        <v>110</v>
      </c>
      <c r="U1245" s="19"/>
      <c r="V1245" s="19"/>
      <c r="W1245" s="19"/>
      <c r="X1245" s="19">
        <v>700</v>
      </c>
      <c r="Y1245" s="19">
        <v>0</v>
      </c>
      <c r="Z1245" s="19">
        <v>1</v>
      </c>
      <c r="AA1245" s="19" t="s">
        <v>48</v>
      </c>
      <c r="AB1245" s="19">
        <v>1</v>
      </c>
      <c r="AC1245" s="19">
        <v>635081</v>
      </c>
      <c r="AD1245" s="19">
        <v>12</v>
      </c>
      <c r="AE1245" s="19"/>
      <c r="AF1245" s="19"/>
      <c r="AG1245" s="19"/>
      <c r="AH1245" s="19">
        <v>121459</v>
      </c>
      <c r="AI1245" s="19">
        <v>1</v>
      </c>
      <c r="AJ1245" s="19"/>
      <c r="AK1245" s="19"/>
      <c r="AL1245" s="19"/>
      <c r="AM1245" s="19"/>
      <c r="AN1245" s="19"/>
      <c r="AO1245" s="19">
        <v>2.15</v>
      </c>
      <c r="AP1245" s="19" t="s">
        <v>1519</v>
      </c>
      <c r="AQ1245" s="19" t="s">
        <v>1502</v>
      </c>
      <c r="AR1245" s="19" t="s">
        <v>1540</v>
      </c>
      <c r="AS1245" s="19" t="s">
        <v>1562</v>
      </c>
      <c r="AT1245" s="19" t="s">
        <v>1579</v>
      </c>
      <c r="AU1245" s="19" t="s">
        <v>1580</v>
      </c>
      <c r="AV1245" s="19" t="s">
        <v>1565</v>
      </c>
      <c r="AW1245" s="19">
        <v>2008</v>
      </c>
      <c r="AX1245" s="19">
        <v>3</v>
      </c>
      <c r="AY1245" s="19" t="s">
        <v>1581</v>
      </c>
      <c r="AZ1245" s="19" t="s">
        <v>1567</v>
      </c>
      <c r="BA1245" s="19">
        <v>2009</v>
      </c>
      <c r="BB1245" t="str">
        <f>VLOOKUP(AC1245,CTCwiretagcode!A$2:C$708,3,FALSE)</f>
        <v>GLH</v>
      </c>
      <c r="BC1245" t="str">
        <f t="shared" si="39"/>
        <v>NT</v>
      </c>
      <c r="BD1245">
        <f t="shared" si="40"/>
        <v>3</v>
      </c>
    </row>
    <row r="1247" spans="1:56" x14ac:dyDescent="0.25">
      <c r="F1247" s="19"/>
    </row>
    <row r="1248" spans="1:56" x14ac:dyDescent="0.25">
      <c r="F1248" s="19"/>
    </row>
    <row r="1249" spans="6:6" x14ac:dyDescent="0.25">
      <c r="F1249" s="19"/>
    </row>
    <row r="1250" spans="6:6" x14ac:dyDescent="0.25">
      <c r="F1250" s="19"/>
    </row>
    <row r="1251" spans="6:6" x14ac:dyDescent="0.25">
      <c r="F1251" s="19"/>
    </row>
    <row r="1252" spans="6:6" x14ac:dyDescent="0.25">
      <c r="F1252" s="19"/>
    </row>
    <row r="1253" spans="6:6" x14ac:dyDescent="0.25">
      <c r="F1253" s="19"/>
    </row>
    <row r="1254" spans="6:6" x14ac:dyDescent="0.25">
      <c r="F1254" s="19"/>
    </row>
    <row r="1255" spans="6:6" x14ac:dyDescent="0.25">
      <c r="F1255" s="19"/>
    </row>
    <row r="1256" spans="6:6" x14ac:dyDescent="0.25">
      <c r="F1256" s="19"/>
    </row>
    <row r="1257" spans="6:6" x14ac:dyDescent="0.25">
      <c r="F1257" s="19"/>
    </row>
    <row r="1258" spans="6:6" x14ac:dyDescent="0.25">
      <c r="F1258" s="19"/>
    </row>
    <row r="1259" spans="6:6" x14ac:dyDescent="0.25">
      <c r="F1259" s="19"/>
    </row>
    <row r="1260" spans="6:6" x14ac:dyDescent="0.25">
      <c r="F1260" s="19"/>
    </row>
    <row r="1261" spans="6:6" x14ac:dyDescent="0.25">
      <c r="F1261" s="19"/>
    </row>
    <row r="1262" spans="6:6" x14ac:dyDescent="0.25">
      <c r="F1262" s="19"/>
    </row>
    <row r="1263" spans="6:6" x14ac:dyDescent="0.25">
      <c r="F1263" s="19"/>
    </row>
    <row r="1264" spans="6:6" x14ac:dyDescent="0.25">
      <c r="F1264" s="19"/>
    </row>
    <row r="1265" spans="6:6" x14ac:dyDescent="0.25">
      <c r="F1265" s="19"/>
    </row>
    <row r="1266" spans="6:6" x14ac:dyDescent="0.25">
      <c r="F1266" s="19"/>
    </row>
    <row r="1267" spans="6:6" x14ac:dyDescent="0.25">
      <c r="F1267" s="19"/>
    </row>
    <row r="1268" spans="6:6" x14ac:dyDescent="0.25">
      <c r="F1268" s="19"/>
    </row>
    <row r="1269" spans="6:6" x14ac:dyDescent="0.25">
      <c r="F1269" s="19"/>
    </row>
    <row r="1270" spans="6:6" x14ac:dyDescent="0.25">
      <c r="F1270" s="19"/>
    </row>
    <row r="1271" spans="6:6" x14ac:dyDescent="0.25">
      <c r="F1271" s="19"/>
    </row>
    <row r="1272" spans="6:6" x14ac:dyDescent="0.25">
      <c r="F1272" s="19"/>
    </row>
    <row r="1273" spans="6:6" x14ac:dyDescent="0.25">
      <c r="F1273" s="19"/>
    </row>
    <row r="1274" spans="6:6" x14ac:dyDescent="0.25">
      <c r="F1274" s="19"/>
    </row>
    <row r="1275" spans="6:6" x14ac:dyDescent="0.25">
      <c r="F1275" s="19"/>
    </row>
    <row r="1276" spans="6:6" x14ac:dyDescent="0.25">
      <c r="F1276" s="19"/>
    </row>
    <row r="1277" spans="6:6" x14ac:dyDescent="0.25">
      <c r="F1277" s="19"/>
    </row>
    <row r="1278" spans="6:6" x14ac:dyDescent="0.25">
      <c r="F1278" s="19"/>
    </row>
    <row r="1279" spans="6:6" x14ac:dyDescent="0.25">
      <c r="F1279" s="19"/>
    </row>
    <row r="1280" spans="6:6" x14ac:dyDescent="0.25">
      <c r="F1280" s="19"/>
    </row>
    <row r="1281" spans="6:6" x14ac:dyDescent="0.25">
      <c r="F1281" s="19"/>
    </row>
    <row r="1282" spans="6:6" x14ac:dyDescent="0.25">
      <c r="F1282" s="19"/>
    </row>
    <row r="1283" spans="6:6" x14ac:dyDescent="0.25">
      <c r="F1283" s="19"/>
    </row>
    <row r="1284" spans="6:6" x14ac:dyDescent="0.25">
      <c r="F1284" s="19"/>
    </row>
    <row r="1285" spans="6:6" x14ac:dyDescent="0.25">
      <c r="F1285" s="19"/>
    </row>
    <row r="1286" spans="6:6" x14ac:dyDescent="0.25">
      <c r="F1286" s="19"/>
    </row>
    <row r="1287" spans="6:6" x14ac:dyDescent="0.25">
      <c r="F1287" s="19"/>
    </row>
    <row r="1288" spans="6:6" x14ac:dyDescent="0.25">
      <c r="F1288" s="19"/>
    </row>
    <row r="1289" spans="6:6" x14ac:dyDescent="0.25">
      <c r="F1289" s="19"/>
    </row>
    <row r="1290" spans="6:6" x14ac:dyDescent="0.25">
      <c r="F1290" s="19"/>
    </row>
    <row r="1291" spans="6:6" x14ac:dyDescent="0.25">
      <c r="F1291" s="19"/>
    </row>
    <row r="1292" spans="6:6" x14ac:dyDescent="0.25">
      <c r="F1292" s="19"/>
    </row>
    <row r="1293" spans="6:6" x14ac:dyDescent="0.25">
      <c r="F1293" s="19"/>
    </row>
    <row r="1294" spans="6:6" x14ac:dyDescent="0.25">
      <c r="F1294" s="19"/>
    </row>
    <row r="1295" spans="6:6" x14ac:dyDescent="0.25">
      <c r="F1295" s="19"/>
    </row>
    <row r="1296" spans="6:6" x14ac:dyDescent="0.25">
      <c r="F1296" s="19"/>
    </row>
    <row r="1297" spans="6:6" x14ac:dyDescent="0.25">
      <c r="F1297" s="19"/>
    </row>
    <row r="1298" spans="6:6" x14ac:dyDescent="0.25">
      <c r="F1298" s="19"/>
    </row>
    <row r="1299" spans="6:6" x14ac:dyDescent="0.25">
      <c r="F1299" s="19"/>
    </row>
    <row r="1300" spans="6:6" x14ac:dyDescent="0.25">
      <c r="F1300" s="19"/>
    </row>
    <row r="1301" spans="6:6" x14ac:dyDescent="0.25">
      <c r="F1301" s="19"/>
    </row>
    <row r="1302" spans="6:6" x14ac:dyDescent="0.25">
      <c r="F1302" s="19"/>
    </row>
    <row r="1303" spans="6:6" x14ac:dyDescent="0.25">
      <c r="F1303" s="19"/>
    </row>
    <row r="1304" spans="6:6" x14ac:dyDescent="0.25">
      <c r="F1304" s="19"/>
    </row>
    <row r="1305" spans="6:6" x14ac:dyDescent="0.25">
      <c r="F1305" s="19"/>
    </row>
    <row r="1306" spans="6:6" x14ac:dyDescent="0.25">
      <c r="F1306" s="19"/>
    </row>
    <row r="1307" spans="6:6" x14ac:dyDescent="0.25">
      <c r="F1307" s="19"/>
    </row>
    <row r="1308" spans="6:6" x14ac:dyDescent="0.25">
      <c r="F1308" s="19"/>
    </row>
    <row r="1309" spans="6:6" x14ac:dyDescent="0.25">
      <c r="F1309" s="19"/>
    </row>
    <row r="1310" spans="6:6" x14ac:dyDescent="0.25">
      <c r="F1310" s="19"/>
    </row>
    <row r="1311" spans="6:6" x14ac:dyDescent="0.25">
      <c r="F1311" s="19"/>
    </row>
    <row r="1312" spans="6:6" x14ac:dyDescent="0.25">
      <c r="F1312" s="19"/>
    </row>
    <row r="1313" spans="6:6" x14ac:dyDescent="0.25">
      <c r="F1313" s="19"/>
    </row>
    <row r="1314" spans="6:6" x14ac:dyDescent="0.25">
      <c r="F1314" s="19"/>
    </row>
    <row r="1315" spans="6:6" x14ac:dyDescent="0.25">
      <c r="F1315" s="19"/>
    </row>
    <row r="1316" spans="6:6" x14ac:dyDescent="0.25">
      <c r="F1316" s="19"/>
    </row>
    <row r="1317" spans="6:6" x14ac:dyDescent="0.25">
      <c r="F1317" s="19"/>
    </row>
    <row r="1318" spans="6:6" x14ac:dyDescent="0.25">
      <c r="F1318" s="19"/>
    </row>
    <row r="1319" spans="6:6" x14ac:dyDescent="0.25">
      <c r="F1319" s="19"/>
    </row>
    <row r="1320" spans="6:6" x14ac:dyDescent="0.25">
      <c r="F1320" s="19"/>
    </row>
    <row r="1321" spans="6:6" x14ac:dyDescent="0.25">
      <c r="F1321" s="19"/>
    </row>
    <row r="1322" spans="6:6" x14ac:dyDescent="0.25">
      <c r="F1322" s="19"/>
    </row>
    <row r="1323" spans="6:6" x14ac:dyDescent="0.25">
      <c r="F1323" s="19"/>
    </row>
    <row r="1324" spans="6:6" x14ac:dyDescent="0.25">
      <c r="F1324" s="19"/>
    </row>
    <row r="1325" spans="6:6" x14ac:dyDescent="0.25">
      <c r="F1325" s="19"/>
    </row>
    <row r="1326" spans="6:6" x14ac:dyDescent="0.25">
      <c r="F1326" s="19"/>
    </row>
    <row r="1327" spans="6:6" x14ac:dyDescent="0.25">
      <c r="F1327" s="19"/>
    </row>
    <row r="1328" spans="6:6" x14ac:dyDescent="0.25">
      <c r="F1328" s="19"/>
    </row>
    <row r="1329" spans="6:6" x14ac:dyDescent="0.25">
      <c r="F1329" s="19"/>
    </row>
    <row r="1330" spans="6:6" x14ac:dyDescent="0.25">
      <c r="F1330" s="19"/>
    </row>
    <row r="1331" spans="6:6" x14ac:dyDescent="0.25">
      <c r="F1331" s="19"/>
    </row>
    <row r="1332" spans="6:6" x14ac:dyDescent="0.25">
      <c r="F1332" s="19"/>
    </row>
    <row r="1333" spans="6:6" x14ac:dyDescent="0.25">
      <c r="F1333" s="19"/>
    </row>
    <row r="1334" spans="6:6" x14ac:dyDescent="0.25">
      <c r="F1334" s="19"/>
    </row>
    <row r="1335" spans="6:6" x14ac:dyDescent="0.25">
      <c r="F1335" s="19"/>
    </row>
    <row r="1336" spans="6:6" x14ac:dyDescent="0.25">
      <c r="F1336" s="19"/>
    </row>
    <row r="1337" spans="6:6" x14ac:dyDescent="0.25">
      <c r="F1337" s="19"/>
    </row>
    <row r="1338" spans="6:6" x14ac:dyDescent="0.25">
      <c r="F1338" s="19"/>
    </row>
    <row r="1339" spans="6:6" x14ac:dyDescent="0.25">
      <c r="F1339" s="19"/>
    </row>
    <row r="1340" spans="6:6" x14ac:dyDescent="0.25">
      <c r="F1340" s="19"/>
    </row>
    <row r="1341" spans="6:6" x14ac:dyDescent="0.25">
      <c r="F1341" s="19"/>
    </row>
    <row r="1342" spans="6:6" x14ac:dyDescent="0.25">
      <c r="F1342" s="19"/>
    </row>
    <row r="1343" spans="6:6" x14ac:dyDescent="0.25">
      <c r="F1343" s="19"/>
    </row>
    <row r="1344" spans="6:6" x14ac:dyDescent="0.25">
      <c r="F1344" s="19"/>
    </row>
    <row r="1345" spans="6:6" x14ac:dyDescent="0.25">
      <c r="F1345" s="19"/>
    </row>
    <row r="1346" spans="6:6" x14ac:dyDescent="0.25">
      <c r="F1346" s="19"/>
    </row>
    <row r="1347" spans="6:6" x14ac:dyDescent="0.25">
      <c r="F1347" s="19"/>
    </row>
    <row r="1348" spans="6:6" x14ac:dyDescent="0.25">
      <c r="F1348" s="19"/>
    </row>
    <row r="1349" spans="6:6" x14ac:dyDescent="0.25">
      <c r="F1349" s="19"/>
    </row>
    <row r="1350" spans="6:6" x14ac:dyDescent="0.25">
      <c r="F1350" s="19"/>
    </row>
    <row r="1351" spans="6:6" x14ac:dyDescent="0.25">
      <c r="F1351" s="19"/>
    </row>
    <row r="1352" spans="6:6" x14ac:dyDescent="0.25">
      <c r="F1352" s="19"/>
    </row>
    <row r="1353" spans="6:6" x14ac:dyDescent="0.25">
      <c r="F1353" s="19"/>
    </row>
    <row r="1354" spans="6:6" x14ac:dyDescent="0.25">
      <c r="F1354" s="19"/>
    </row>
    <row r="1355" spans="6:6" x14ac:dyDescent="0.25">
      <c r="F1355" s="19"/>
    </row>
    <row r="1356" spans="6:6" x14ac:dyDescent="0.25">
      <c r="F1356" s="19"/>
    </row>
    <row r="1357" spans="6:6" x14ac:dyDescent="0.25">
      <c r="F1357" s="19"/>
    </row>
    <row r="1358" spans="6:6" x14ac:dyDescent="0.25">
      <c r="F1358" s="19"/>
    </row>
    <row r="1359" spans="6:6" x14ac:dyDescent="0.25">
      <c r="F1359" s="19"/>
    </row>
    <row r="1360" spans="6:6" x14ac:dyDescent="0.25">
      <c r="F1360" s="19"/>
    </row>
    <row r="1361" spans="6:6" x14ac:dyDescent="0.25">
      <c r="F1361" s="19"/>
    </row>
    <row r="1362" spans="6:6" x14ac:dyDescent="0.25">
      <c r="F1362" s="19"/>
    </row>
    <row r="1363" spans="6:6" x14ac:dyDescent="0.25">
      <c r="F1363" s="19"/>
    </row>
    <row r="1364" spans="6:6" x14ac:dyDescent="0.25">
      <c r="F1364" s="19"/>
    </row>
    <row r="1365" spans="6:6" x14ac:dyDescent="0.25">
      <c r="F1365" s="19"/>
    </row>
    <row r="1366" spans="6:6" x14ac:dyDescent="0.25">
      <c r="F1366" s="19"/>
    </row>
    <row r="1367" spans="6:6" x14ac:dyDescent="0.25">
      <c r="F1367" s="19"/>
    </row>
    <row r="1368" spans="6:6" x14ac:dyDescent="0.25">
      <c r="F1368" s="19"/>
    </row>
    <row r="1369" spans="6:6" x14ac:dyDescent="0.25">
      <c r="F1369" s="19"/>
    </row>
    <row r="1370" spans="6:6" x14ac:dyDescent="0.25">
      <c r="F1370" s="19"/>
    </row>
    <row r="1371" spans="6:6" x14ac:dyDescent="0.25">
      <c r="F1371" s="19"/>
    </row>
    <row r="1372" spans="6:6" x14ac:dyDescent="0.25">
      <c r="F1372" s="19"/>
    </row>
    <row r="1373" spans="6:6" x14ac:dyDescent="0.25">
      <c r="F1373" s="19"/>
    </row>
    <row r="1374" spans="6:6" x14ac:dyDescent="0.25">
      <c r="F1374" s="19"/>
    </row>
    <row r="1375" spans="6:6" x14ac:dyDescent="0.25">
      <c r="F1375" s="19"/>
    </row>
    <row r="1376" spans="6:6" x14ac:dyDescent="0.25">
      <c r="F1376" s="19"/>
    </row>
    <row r="1377" spans="6:6" x14ac:dyDescent="0.25">
      <c r="F1377" s="19"/>
    </row>
    <row r="1378" spans="6:6" x14ac:dyDescent="0.25">
      <c r="F1378" s="19"/>
    </row>
    <row r="1379" spans="6:6" x14ac:dyDescent="0.25">
      <c r="F1379" s="19"/>
    </row>
    <row r="1380" spans="6:6" x14ac:dyDescent="0.25">
      <c r="F1380" s="19"/>
    </row>
    <row r="1381" spans="6:6" x14ac:dyDescent="0.25">
      <c r="F1381" s="19"/>
    </row>
    <row r="1382" spans="6:6" x14ac:dyDescent="0.25">
      <c r="F1382" s="19"/>
    </row>
    <row r="1383" spans="6:6" x14ac:dyDescent="0.25">
      <c r="F1383" s="19"/>
    </row>
    <row r="1384" spans="6:6" x14ac:dyDescent="0.25">
      <c r="F1384" s="19"/>
    </row>
    <row r="1385" spans="6:6" x14ac:dyDescent="0.25">
      <c r="F1385" s="19"/>
    </row>
    <row r="1386" spans="6:6" x14ac:dyDescent="0.25">
      <c r="F1386" s="19"/>
    </row>
    <row r="1387" spans="6:6" x14ac:dyDescent="0.25">
      <c r="F1387" s="19"/>
    </row>
    <row r="1388" spans="6:6" x14ac:dyDescent="0.25">
      <c r="F1388" s="19"/>
    </row>
    <row r="1389" spans="6:6" x14ac:dyDescent="0.25">
      <c r="F1389" s="19"/>
    </row>
    <row r="1390" spans="6:6" x14ac:dyDescent="0.25">
      <c r="F1390" s="19"/>
    </row>
    <row r="1391" spans="6:6" x14ac:dyDescent="0.25">
      <c r="F1391" s="19"/>
    </row>
    <row r="1392" spans="6:6" x14ac:dyDescent="0.25">
      <c r="F1392" s="19"/>
    </row>
    <row r="1393" spans="6:6" x14ac:dyDescent="0.25">
      <c r="F1393" s="19"/>
    </row>
    <row r="1394" spans="6:6" x14ac:dyDescent="0.25">
      <c r="F1394" s="19"/>
    </row>
    <row r="1395" spans="6:6" x14ac:dyDescent="0.25">
      <c r="F1395" s="19"/>
    </row>
    <row r="1396" spans="6:6" x14ac:dyDescent="0.25">
      <c r="F1396" s="19"/>
    </row>
    <row r="1397" spans="6:6" x14ac:dyDescent="0.25">
      <c r="F1397" s="19"/>
    </row>
    <row r="1398" spans="6:6" x14ac:dyDescent="0.25">
      <c r="F1398" s="19"/>
    </row>
    <row r="1399" spans="6:6" x14ac:dyDescent="0.25">
      <c r="F1399" s="19"/>
    </row>
    <row r="1400" spans="6:6" x14ac:dyDescent="0.25">
      <c r="F1400" s="19"/>
    </row>
    <row r="1401" spans="6:6" x14ac:dyDescent="0.25">
      <c r="F1401" s="19"/>
    </row>
    <row r="1402" spans="6:6" x14ac:dyDescent="0.25">
      <c r="F1402" s="19"/>
    </row>
    <row r="1403" spans="6:6" x14ac:dyDescent="0.25">
      <c r="F1403" s="19"/>
    </row>
    <row r="1404" spans="6:6" x14ac:dyDescent="0.25">
      <c r="F1404" s="19"/>
    </row>
    <row r="1405" spans="6:6" x14ac:dyDescent="0.25">
      <c r="F1405" s="19"/>
    </row>
    <row r="1406" spans="6:6" x14ac:dyDescent="0.25">
      <c r="F1406" s="19"/>
    </row>
    <row r="1407" spans="6:6" x14ac:dyDescent="0.25">
      <c r="F1407" s="19"/>
    </row>
    <row r="1408" spans="6:6" x14ac:dyDescent="0.25">
      <c r="F1408" s="19"/>
    </row>
    <row r="1409" spans="6:6" x14ac:dyDescent="0.25">
      <c r="F1409" s="19"/>
    </row>
    <row r="1410" spans="6:6" x14ac:dyDescent="0.25">
      <c r="F1410" s="19"/>
    </row>
    <row r="1411" spans="6:6" x14ac:dyDescent="0.25">
      <c r="F1411" s="19"/>
    </row>
    <row r="1412" spans="6:6" x14ac:dyDescent="0.25">
      <c r="F1412" s="19"/>
    </row>
    <row r="1413" spans="6:6" x14ac:dyDescent="0.25">
      <c r="F1413" s="19"/>
    </row>
    <row r="1414" spans="6:6" x14ac:dyDescent="0.25">
      <c r="F1414" s="19"/>
    </row>
    <row r="1415" spans="6:6" x14ac:dyDescent="0.25">
      <c r="F1415" s="19"/>
    </row>
    <row r="1416" spans="6:6" x14ac:dyDescent="0.25">
      <c r="F1416" s="19"/>
    </row>
    <row r="1417" spans="6:6" x14ac:dyDescent="0.25">
      <c r="F1417" s="19"/>
    </row>
    <row r="1418" spans="6:6" x14ac:dyDescent="0.25">
      <c r="F1418" s="19"/>
    </row>
    <row r="1419" spans="6:6" x14ac:dyDescent="0.25">
      <c r="F1419" s="19"/>
    </row>
    <row r="1420" spans="6:6" x14ac:dyDescent="0.25">
      <c r="F1420" s="19"/>
    </row>
    <row r="1421" spans="6:6" x14ac:dyDescent="0.25">
      <c r="F1421" s="19"/>
    </row>
    <row r="1422" spans="6:6" x14ac:dyDescent="0.25">
      <c r="F1422" s="19"/>
    </row>
    <row r="1423" spans="6:6" x14ac:dyDescent="0.25">
      <c r="F1423" s="19"/>
    </row>
    <row r="1424" spans="6:6" x14ac:dyDescent="0.25">
      <c r="F1424" s="19"/>
    </row>
    <row r="1425" spans="6:6" x14ac:dyDescent="0.25">
      <c r="F1425" s="19"/>
    </row>
    <row r="1426" spans="6:6" x14ac:dyDescent="0.25">
      <c r="F1426" s="19"/>
    </row>
    <row r="1427" spans="6:6" x14ac:dyDescent="0.25">
      <c r="F1427" s="19"/>
    </row>
    <row r="1428" spans="6:6" x14ac:dyDescent="0.25">
      <c r="F1428" s="19"/>
    </row>
    <row r="1429" spans="6:6" x14ac:dyDescent="0.25">
      <c r="F1429" s="19"/>
    </row>
    <row r="1430" spans="6:6" x14ac:dyDescent="0.25">
      <c r="F1430" s="19"/>
    </row>
    <row r="1431" spans="6:6" x14ac:dyDescent="0.25">
      <c r="F1431" s="19"/>
    </row>
    <row r="1432" spans="6:6" x14ac:dyDescent="0.25">
      <c r="F1432" s="19"/>
    </row>
    <row r="1433" spans="6:6" x14ac:dyDescent="0.25">
      <c r="F1433" s="19"/>
    </row>
    <row r="1434" spans="6:6" x14ac:dyDescent="0.25">
      <c r="F1434" s="19"/>
    </row>
    <row r="1435" spans="6:6" x14ac:dyDescent="0.25">
      <c r="F1435" s="19"/>
    </row>
    <row r="1436" spans="6:6" x14ac:dyDescent="0.25">
      <c r="F1436" s="19"/>
    </row>
    <row r="1437" spans="6:6" x14ac:dyDescent="0.25">
      <c r="F1437" s="19"/>
    </row>
    <row r="1438" spans="6:6" x14ac:dyDescent="0.25">
      <c r="F1438" s="19"/>
    </row>
    <row r="1439" spans="6:6" x14ac:dyDescent="0.25">
      <c r="F1439" s="19"/>
    </row>
    <row r="1440" spans="6:6" x14ac:dyDescent="0.25">
      <c r="F1440" s="19"/>
    </row>
    <row r="1441" spans="6:6" x14ac:dyDescent="0.25">
      <c r="F1441" s="19"/>
    </row>
    <row r="1442" spans="6:6" x14ac:dyDescent="0.25">
      <c r="F1442" s="19"/>
    </row>
    <row r="1443" spans="6:6" x14ac:dyDescent="0.25">
      <c r="F1443" s="19"/>
    </row>
    <row r="1444" spans="6:6" x14ac:dyDescent="0.25">
      <c r="F1444" s="19"/>
    </row>
    <row r="1445" spans="6:6" x14ac:dyDescent="0.25">
      <c r="F1445" s="19"/>
    </row>
    <row r="1446" spans="6:6" x14ac:dyDescent="0.25">
      <c r="F1446" s="19"/>
    </row>
    <row r="1447" spans="6:6" x14ac:dyDescent="0.25">
      <c r="F1447" s="19"/>
    </row>
    <row r="1448" spans="6:6" x14ac:dyDescent="0.25">
      <c r="F1448" s="19"/>
    </row>
    <row r="1449" spans="6:6" x14ac:dyDescent="0.25">
      <c r="F1449" s="19"/>
    </row>
    <row r="1450" spans="6:6" x14ac:dyDescent="0.25">
      <c r="F1450" s="19"/>
    </row>
    <row r="1451" spans="6:6" x14ac:dyDescent="0.25">
      <c r="F1451" s="19"/>
    </row>
    <row r="1452" spans="6:6" x14ac:dyDescent="0.25">
      <c r="F1452" s="19"/>
    </row>
    <row r="1453" spans="6:6" x14ac:dyDescent="0.25">
      <c r="F1453" s="19"/>
    </row>
    <row r="1454" spans="6:6" x14ac:dyDescent="0.25">
      <c r="F1454" s="19"/>
    </row>
    <row r="1455" spans="6:6" x14ac:dyDescent="0.25">
      <c r="F1455" s="19"/>
    </row>
    <row r="1456" spans="6:6" x14ac:dyDescent="0.25">
      <c r="F1456" s="19"/>
    </row>
    <row r="1457" spans="6:6" x14ac:dyDescent="0.25">
      <c r="F1457" s="19"/>
    </row>
    <row r="1458" spans="6:6" x14ac:dyDescent="0.25">
      <c r="F1458" s="19"/>
    </row>
    <row r="1459" spans="6:6" x14ac:dyDescent="0.25">
      <c r="F1459" s="19"/>
    </row>
    <row r="1460" spans="6:6" x14ac:dyDescent="0.25">
      <c r="F1460" s="19"/>
    </row>
    <row r="1461" spans="6:6" x14ac:dyDescent="0.25">
      <c r="F1461" s="19"/>
    </row>
    <row r="1462" spans="6:6" x14ac:dyDescent="0.25">
      <c r="F1462" s="19"/>
    </row>
    <row r="1463" spans="6:6" x14ac:dyDescent="0.25">
      <c r="F1463" s="19"/>
    </row>
    <row r="1464" spans="6:6" x14ac:dyDescent="0.25">
      <c r="F1464" s="19"/>
    </row>
    <row r="1465" spans="6:6" x14ac:dyDescent="0.25">
      <c r="F1465" s="19"/>
    </row>
    <row r="1466" spans="6:6" x14ac:dyDescent="0.25">
      <c r="F1466" s="19"/>
    </row>
    <row r="1467" spans="6:6" x14ac:dyDescent="0.25">
      <c r="F1467" s="19"/>
    </row>
    <row r="1468" spans="6:6" x14ac:dyDescent="0.25">
      <c r="F1468" s="19"/>
    </row>
    <row r="1469" spans="6:6" x14ac:dyDescent="0.25">
      <c r="F1469" s="19"/>
    </row>
    <row r="1470" spans="6:6" x14ac:dyDescent="0.25">
      <c r="F1470" s="19"/>
    </row>
    <row r="1471" spans="6:6" x14ac:dyDescent="0.25">
      <c r="F1471" s="19"/>
    </row>
    <row r="1472" spans="6:6" x14ac:dyDescent="0.25">
      <c r="F1472" s="19"/>
    </row>
    <row r="1473" spans="6:6" x14ac:dyDescent="0.25">
      <c r="F1473" s="19"/>
    </row>
    <row r="1474" spans="6:6" x14ac:dyDescent="0.25">
      <c r="F1474" s="19"/>
    </row>
    <row r="1475" spans="6:6" x14ac:dyDescent="0.25">
      <c r="F1475" s="19"/>
    </row>
    <row r="1476" spans="6:6" x14ac:dyDescent="0.25">
      <c r="F1476" s="19"/>
    </row>
    <row r="1477" spans="6:6" x14ac:dyDescent="0.25">
      <c r="F1477" s="19"/>
    </row>
    <row r="1478" spans="6:6" x14ac:dyDescent="0.25">
      <c r="F1478" s="19"/>
    </row>
    <row r="1479" spans="6:6" x14ac:dyDescent="0.25">
      <c r="F1479" s="19"/>
    </row>
    <row r="1480" spans="6:6" x14ac:dyDescent="0.25">
      <c r="F1480" s="19"/>
    </row>
    <row r="1481" spans="6:6" x14ac:dyDescent="0.25">
      <c r="F1481" s="19"/>
    </row>
    <row r="1482" spans="6:6" x14ac:dyDescent="0.25">
      <c r="F1482" s="19"/>
    </row>
    <row r="1483" spans="6:6" x14ac:dyDescent="0.25">
      <c r="F1483" s="19"/>
    </row>
    <row r="1484" spans="6:6" x14ac:dyDescent="0.25">
      <c r="F1484" s="19"/>
    </row>
    <row r="1485" spans="6:6" x14ac:dyDescent="0.25">
      <c r="F1485" s="19"/>
    </row>
    <row r="1486" spans="6:6" x14ac:dyDescent="0.25">
      <c r="F1486" s="19"/>
    </row>
    <row r="1487" spans="6:6" x14ac:dyDescent="0.25">
      <c r="F1487" s="19"/>
    </row>
    <row r="1488" spans="6:6" x14ac:dyDescent="0.25">
      <c r="F1488" s="19"/>
    </row>
    <row r="1489" spans="6:6" x14ac:dyDescent="0.25">
      <c r="F1489" s="19"/>
    </row>
    <row r="1490" spans="6:6" x14ac:dyDescent="0.25">
      <c r="F1490" s="19"/>
    </row>
    <row r="1491" spans="6:6" x14ac:dyDescent="0.25">
      <c r="F1491" s="19"/>
    </row>
    <row r="1492" spans="6:6" x14ac:dyDescent="0.25">
      <c r="F1492" s="19"/>
    </row>
    <row r="1493" spans="6:6" x14ac:dyDescent="0.25">
      <c r="F1493" s="19"/>
    </row>
    <row r="1494" spans="6:6" x14ac:dyDescent="0.25">
      <c r="F1494" s="19"/>
    </row>
    <row r="1495" spans="6:6" x14ac:dyDescent="0.25">
      <c r="F1495" s="19"/>
    </row>
    <row r="1496" spans="6:6" x14ac:dyDescent="0.25">
      <c r="F1496" s="19"/>
    </row>
    <row r="1497" spans="6:6" x14ac:dyDescent="0.25">
      <c r="F1497" s="19"/>
    </row>
    <row r="1498" spans="6:6" x14ac:dyDescent="0.25">
      <c r="F1498" s="19"/>
    </row>
    <row r="1499" spans="6:6" x14ac:dyDescent="0.25">
      <c r="F1499" s="19"/>
    </row>
    <row r="1500" spans="6:6" x14ac:dyDescent="0.25">
      <c r="F1500" s="19"/>
    </row>
    <row r="1501" spans="6:6" x14ac:dyDescent="0.25">
      <c r="F1501" s="19"/>
    </row>
    <row r="1502" spans="6:6" x14ac:dyDescent="0.25">
      <c r="F1502" s="19"/>
    </row>
    <row r="1503" spans="6:6" x14ac:dyDescent="0.25">
      <c r="F1503" s="19"/>
    </row>
    <row r="1504" spans="6:6" x14ac:dyDescent="0.25">
      <c r="F1504" s="19"/>
    </row>
    <row r="1505" spans="6:6" x14ac:dyDescent="0.25">
      <c r="F1505" s="19"/>
    </row>
    <row r="1506" spans="6:6" x14ac:dyDescent="0.25">
      <c r="F1506" s="19"/>
    </row>
    <row r="1507" spans="6:6" x14ac:dyDescent="0.25">
      <c r="F1507" s="19"/>
    </row>
    <row r="1508" spans="6:6" x14ac:dyDescent="0.25">
      <c r="F1508" s="19"/>
    </row>
    <row r="1509" spans="6:6" x14ac:dyDescent="0.25">
      <c r="F1509" s="19"/>
    </row>
    <row r="1510" spans="6:6" x14ac:dyDescent="0.25">
      <c r="F1510" s="19"/>
    </row>
    <row r="1511" spans="6:6" x14ac:dyDescent="0.25">
      <c r="F1511" s="19"/>
    </row>
    <row r="1512" spans="6:6" x14ac:dyDescent="0.25">
      <c r="F1512" s="19"/>
    </row>
    <row r="1513" spans="6:6" x14ac:dyDescent="0.25">
      <c r="F1513" s="19"/>
    </row>
    <row r="1514" spans="6:6" x14ac:dyDescent="0.25">
      <c r="F1514" s="19"/>
    </row>
    <row r="1515" spans="6:6" x14ac:dyDescent="0.25">
      <c r="F1515" s="19"/>
    </row>
    <row r="1516" spans="6:6" x14ac:dyDescent="0.25">
      <c r="F1516" s="19"/>
    </row>
    <row r="1517" spans="6:6" x14ac:dyDescent="0.25">
      <c r="F1517" s="19"/>
    </row>
    <row r="1518" spans="6:6" x14ac:dyDescent="0.25">
      <c r="F1518" s="19"/>
    </row>
    <row r="1519" spans="6:6" x14ac:dyDescent="0.25">
      <c r="F1519" s="19"/>
    </row>
    <row r="1520" spans="6:6" x14ac:dyDescent="0.25">
      <c r="F1520" s="19"/>
    </row>
    <row r="1521" spans="6:6" x14ac:dyDescent="0.25">
      <c r="F1521" s="19"/>
    </row>
    <row r="1522" spans="6:6" x14ac:dyDescent="0.25">
      <c r="F1522" s="19"/>
    </row>
    <row r="1523" spans="6:6" x14ac:dyDescent="0.25">
      <c r="F1523" s="19"/>
    </row>
    <row r="1524" spans="6:6" x14ac:dyDescent="0.25">
      <c r="F1524" s="19"/>
    </row>
    <row r="1525" spans="6:6" x14ac:dyDescent="0.25">
      <c r="F1525" s="19"/>
    </row>
    <row r="1526" spans="6:6" x14ac:dyDescent="0.25">
      <c r="F1526" s="19"/>
    </row>
    <row r="1527" spans="6:6" x14ac:dyDescent="0.25">
      <c r="F1527" s="19"/>
    </row>
    <row r="1528" spans="6:6" x14ac:dyDescent="0.25">
      <c r="F1528" s="19"/>
    </row>
    <row r="1529" spans="6:6" x14ac:dyDescent="0.25">
      <c r="F1529" s="19"/>
    </row>
    <row r="1530" spans="6:6" x14ac:dyDescent="0.25">
      <c r="F1530" s="19"/>
    </row>
    <row r="1531" spans="6:6" x14ac:dyDescent="0.25">
      <c r="F1531" s="19"/>
    </row>
    <row r="1532" spans="6:6" x14ac:dyDescent="0.25">
      <c r="F1532" s="19"/>
    </row>
    <row r="1533" spans="6:6" x14ac:dyDescent="0.25">
      <c r="F1533" s="19"/>
    </row>
    <row r="1534" spans="6:6" x14ac:dyDescent="0.25">
      <c r="F1534" s="19"/>
    </row>
    <row r="1535" spans="6:6" x14ac:dyDescent="0.25">
      <c r="F1535" s="19"/>
    </row>
    <row r="1536" spans="6:6" x14ac:dyDescent="0.25">
      <c r="F1536" s="19"/>
    </row>
    <row r="1537" spans="6:6" x14ac:dyDescent="0.25">
      <c r="F1537" s="19"/>
    </row>
    <row r="1538" spans="6:6" x14ac:dyDescent="0.25">
      <c r="F1538" s="19"/>
    </row>
    <row r="1539" spans="6:6" x14ac:dyDescent="0.25">
      <c r="F1539" s="19"/>
    </row>
    <row r="1540" spans="6:6" x14ac:dyDescent="0.25">
      <c r="F1540" s="19"/>
    </row>
    <row r="1541" spans="6:6" x14ac:dyDescent="0.25">
      <c r="F1541" s="19"/>
    </row>
    <row r="1542" spans="6:6" x14ac:dyDescent="0.25">
      <c r="F1542" s="19"/>
    </row>
    <row r="1543" spans="6:6" x14ac:dyDescent="0.25">
      <c r="F1543" s="19"/>
    </row>
    <row r="1544" spans="6:6" x14ac:dyDescent="0.25">
      <c r="F1544" s="19"/>
    </row>
    <row r="1545" spans="6:6" x14ac:dyDescent="0.25">
      <c r="F1545" s="19"/>
    </row>
    <row r="1546" spans="6:6" x14ac:dyDescent="0.25">
      <c r="F1546" s="19"/>
    </row>
    <row r="1547" spans="6:6" x14ac:dyDescent="0.25">
      <c r="F1547" s="19"/>
    </row>
    <row r="1548" spans="6:6" x14ac:dyDescent="0.25">
      <c r="F1548" s="19"/>
    </row>
    <row r="1549" spans="6:6" x14ac:dyDescent="0.25">
      <c r="F1549" s="19"/>
    </row>
    <row r="1550" spans="6:6" x14ac:dyDescent="0.25">
      <c r="F1550" s="19"/>
    </row>
    <row r="1551" spans="6:6" x14ac:dyDescent="0.25">
      <c r="F1551" s="19"/>
    </row>
    <row r="1552" spans="6:6" x14ac:dyDescent="0.25">
      <c r="F1552" s="19"/>
    </row>
    <row r="1553" spans="6:6" x14ac:dyDescent="0.25">
      <c r="F1553" s="19"/>
    </row>
    <row r="1554" spans="6:6" x14ac:dyDescent="0.25">
      <c r="F1554" s="19"/>
    </row>
    <row r="1555" spans="6:6" x14ac:dyDescent="0.25">
      <c r="F1555" s="19"/>
    </row>
    <row r="1556" spans="6:6" x14ac:dyDescent="0.25">
      <c r="F1556" s="19"/>
    </row>
    <row r="1557" spans="6:6" x14ac:dyDescent="0.25">
      <c r="F1557" s="19"/>
    </row>
    <row r="1558" spans="6:6" x14ac:dyDescent="0.25">
      <c r="F1558" s="19"/>
    </row>
    <row r="1559" spans="6:6" x14ac:dyDescent="0.25">
      <c r="F1559" s="19"/>
    </row>
    <row r="1560" spans="6:6" x14ac:dyDescent="0.25">
      <c r="F1560" s="19"/>
    </row>
    <row r="1561" spans="6:6" x14ac:dyDescent="0.25">
      <c r="F1561" s="19"/>
    </row>
    <row r="1562" spans="6:6" x14ac:dyDescent="0.25">
      <c r="F1562" s="19"/>
    </row>
    <row r="1563" spans="6:6" x14ac:dyDescent="0.25">
      <c r="F1563" s="19"/>
    </row>
    <row r="1564" spans="6:6" x14ac:dyDescent="0.25">
      <c r="F1564" s="19"/>
    </row>
    <row r="1565" spans="6:6" x14ac:dyDescent="0.25">
      <c r="F1565" s="19"/>
    </row>
    <row r="1566" spans="6:6" x14ac:dyDescent="0.25">
      <c r="F1566" s="19"/>
    </row>
    <row r="1567" spans="6:6" x14ac:dyDescent="0.25">
      <c r="F1567" s="19"/>
    </row>
    <row r="1568" spans="6:6" x14ac:dyDescent="0.25">
      <c r="F1568" s="19"/>
    </row>
    <row r="1569" spans="6:6" x14ac:dyDescent="0.25">
      <c r="F1569" s="19"/>
    </row>
    <row r="1570" spans="6:6" x14ac:dyDescent="0.25">
      <c r="F1570" s="19"/>
    </row>
    <row r="1571" spans="6:6" x14ac:dyDescent="0.25">
      <c r="F1571" s="19"/>
    </row>
    <row r="1572" spans="6:6" x14ac:dyDescent="0.25">
      <c r="F1572" s="19"/>
    </row>
    <row r="1573" spans="6:6" x14ac:dyDescent="0.25">
      <c r="F1573" s="19"/>
    </row>
    <row r="1574" spans="6:6" x14ac:dyDescent="0.25">
      <c r="F1574" s="19"/>
    </row>
    <row r="1575" spans="6:6" x14ac:dyDescent="0.25">
      <c r="F1575" s="19"/>
    </row>
    <row r="1576" spans="6:6" x14ac:dyDescent="0.25">
      <c r="F1576" s="19"/>
    </row>
    <row r="1577" spans="6:6" x14ac:dyDescent="0.25">
      <c r="F1577" s="19"/>
    </row>
    <row r="1578" spans="6:6" x14ac:dyDescent="0.25">
      <c r="F1578" s="19"/>
    </row>
    <row r="1579" spans="6:6" x14ac:dyDescent="0.25">
      <c r="F1579" s="19"/>
    </row>
    <row r="1580" spans="6:6" x14ac:dyDescent="0.25">
      <c r="F1580" s="19"/>
    </row>
    <row r="1581" spans="6:6" x14ac:dyDescent="0.25">
      <c r="F1581" s="19"/>
    </row>
    <row r="1582" spans="6:6" x14ac:dyDescent="0.25">
      <c r="F1582" s="19"/>
    </row>
    <row r="1583" spans="6:6" x14ac:dyDescent="0.25">
      <c r="F1583" s="19"/>
    </row>
    <row r="1584" spans="6:6" x14ac:dyDescent="0.25">
      <c r="F1584" s="19"/>
    </row>
    <row r="1585" spans="6:6" x14ac:dyDescent="0.25">
      <c r="F1585" s="19"/>
    </row>
    <row r="1586" spans="6:6" x14ac:dyDescent="0.25">
      <c r="F1586" s="19"/>
    </row>
    <row r="1587" spans="6:6" x14ac:dyDescent="0.25">
      <c r="F1587" s="19"/>
    </row>
    <row r="1588" spans="6:6" x14ac:dyDescent="0.25">
      <c r="F1588" s="19"/>
    </row>
    <row r="1589" spans="6:6" x14ac:dyDescent="0.25">
      <c r="F1589" s="19"/>
    </row>
    <row r="1590" spans="6:6" x14ac:dyDescent="0.25">
      <c r="F1590" s="19"/>
    </row>
    <row r="1591" spans="6:6" x14ac:dyDescent="0.25">
      <c r="F1591" s="19"/>
    </row>
    <row r="1592" spans="6:6" x14ac:dyDescent="0.25">
      <c r="F1592" s="19"/>
    </row>
    <row r="1593" spans="6:6" x14ac:dyDescent="0.25">
      <c r="F1593" s="19"/>
    </row>
    <row r="1594" spans="6:6" x14ac:dyDescent="0.25">
      <c r="F1594" s="19"/>
    </row>
    <row r="1595" spans="6:6" x14ac:dyDescent="0.25">
      <c r="F1595" s="19"/>
    </row>
    <row r="1596" spans="6:6" x14ac:dyDescent="0.25">
      <c r="F1596" s="19"/>
    </row>
    <row r="1597" spans="6:6" x14ac:dyDescent="0.25">
      <c r="F1597" s="19"/>
    </row>
    <row r="1598" spans="6:6" x14ac:dyDescent="0.25">
      <c r="F1598" s="19"/>
    </row>
    <row r="1599" spans="6:6" x14ac:dyDescent="0.25">
      <c r="F1599" s="19"/>
    </row>
    <row r="1600" spans="6:6" x14ac:dyDescent="0.25">
      <c r="F1600" s="19"/>
    </row>
    <row r="1601" spans="6:6" x14ac:dyDescent="0.25">
      <c r="F1601" s="19"/>
    </row>
    <row r="1602" spans="6:6" x14ac:dyDescent="0.25">
      <c r="F1602" s="19"/>
    </row>
    <row r="1603" spans="6:6" x14ac:dyDescent="0.25">
      <c r="F1603" s="19"/>
    </row>
    <row r="1604" spans="6:6" x14ac:dyDescent="0.25">
      <c r="F1604" s="19"/>
    </row>
    <row r="1605" spans="6:6" x14ac:dyDescent="0.25">
      <c r="F1605" s="19"/>
    </row>
    <row r="1606" spans="6:6" x14ac:dyDescent="0.25">
      <c r="F1606" s="19"/>
    </row>
    <row r="1607" spans="6:6" x14ac:dyDescent="0.25">
      <c r="F1607" s="19"/>
    </row>
    <row r="1608" spans="6:6" x14ac:dyDescent="0.25">
      <c r="F1608" s="19"/>
    </row>
    <row r="1609" spans="6:6" x14ac:dyDescent="0.25">
      <c r="F1609" s="19"/>
    </row>
    <row r="1610" spans="6:6" x14ac:dyDescent="0.25">
      <c r="F1610" s="19"/>
    </row>
    <row r="1611" spans="6:6" x14ac:dyDescent="0.25">
      <c r="F1611" s="19"/>
    </row>
    <row r="1612" spans="6:6" x14ac:dyDescent="0.25">
      <c r="F1612" s="19"/>
    </row>
    <row r="1613" spans="6:6" x14ac:dyDescent="0.25">
      <c r="F1613" s="19"/>
    </row>
    <row r="1614" spans="6:6" x14ac:dyDescent="0.25">
      <c r="F1614" s="19"/>
    </row>
    <row r="1615" spans="6:6" x14ac:dyDescent="0.25">
      <c r="F1615" s="19"/>
    </row>
    <row r="1616" spans="6:6" x14ac:dyDescent="0.25">
      <c r="F1616" s="19"/>
    </row>
    <row r="1617" spans="6:6" x14ac:dyDescent="0.25">
      <c r="F1617" s="19"/>
    </row>
    <row r="1618" spans="6:6" x14ac:dyDescent="0.25">
      <c r="F1618" s="19"/>
    </row>
    <row r="1619" spans="6:6" x14ac:dyDescent="0.25">
      <c r="F1619" s="19"/>
    </row>
    <row r="1620" spans="6:6" x14ac:dyDescent="0.25">
      <c r="F1620" s="19"/>
    </row>
    <row r="1621" spans="6:6" x14ac:dyDescent="0.25">
      <c r="F1621" s="19"/>
    </row>
    <row r="1622" spans="6:6" x14ac:dyDescent="0.25">
      <c r="F1622" s="19"/>
    </row>
    <row r="1623" spans="6:6" x14ac:dyDescent="0.25">
      <c r="F1623" s="19"/>
    </row>
    <row r="1624" spans="6:6" x14ac:dyDescent="0.25">
      <c r="F1624" s="19"/>
    </row>
    <row r="1625" spans="6:6" x14ac:dyDescent="0.25">
      <c r="F1625" s="19"/>
    </row>
    <row r="1626" spans="6:6" x14ac:dyDescent="0.25">
      <c r="F1626" s="19"/>
    </row>
    <row r="1627" spans="6:6" x14ac:dyDescent="0.25">
      <c r="F1627" s="19"/>
    </row>
    <row r="1628" spans="6:6" x14ac:dyDescent="0.25">
      <c r="F1628" s="19"/>
    </row>
    <row r="1629" spans="6:6" x14ac:dyDescent="0.25">
      <c r="F1629" s="19"/>
    </row>
    <row r="1630" spans="6:6" x14ac:dyDescent="0.25">
      <c r="F1630" s="19"/>
    </row>
    <row r="1631" spans="6:6" x14ac:dyDescent="0.25">
      <c r="F1631" s="19"/>
    </row>
    <row r="1632" spans="6:6" x14ac:dyDescent="0.25">
      <c r="F1632" s="19"/>
    </row>
    <row r="1633" spans="6:6" x14ac:dyDescent="0.25">
      <c r="F1633" s="19"/>
    </row>
    <row r="1634" spans="6:6" x14ac:dyDescent="0.25">
      <c r="F1634" s="19"/>
    </row>
    <row r="1635" spans="6:6" x14ac:dyDescent="0.25">
      <c r="F1635" s="19"/>
    </row>
    <row r="1636" spans="6:6" x14ac:dyDescent="0.25">
      <c r="F1636" s="19"/>
    </row>
    <row r="1637" spans="6:6" x14ac:dyDescent="0.25">
      <c r="F1637" s="19"/>
    </row>
    <row r="1638" spans="6:6" x14ac:dyDescent="0.25">
      <c r="F1638" s="19"/>
    </row>
    <row r="1639" spans="6:6" x14ac:dyDescent="0.25">
      <c r="F1639" s="19"/>
    </row>
    <row r="1640" spans="6:6" x14ac:dyDescent="0.25">
      <c r="F1640" s="19"/>
    </row>
    <row r="1641" spans="6:6" x14ac:dyDescent="0.25">
      <c r="F1641" s="19"/>
    </row>
    <row r="1642" spans="6:6" x14ac:dyDescent="0.25">
      <c r="F1642" s="19"/>
    </row>
    <row r="1643" spans="6:6" x14ac:dyDescent="0.25">
      <c r="F1643" s="19"/>
    </row>
    <row r="1644" spans="6:6" x14ac:dyDescent="0.25">
      <c r="F1644" s="19"/>
    </row>
    <row r="1645" spans="6:6" x14ac:dyDescent="0.25">
      <c r="F1645" s="19"/>
    </row>
    <row r="1646" spans="6:6" x14ac:dyDescent="0.25">
      <c r="F1646" s="19"/>
    </row>
    <row r="1647" spans="6:6" x14ac:dyDescent="0.25">
      <c r="F1647" s="19"/>
    </row>
    <row r="1648" spans="6:6" x14ac:dyDescent="0.25">
      <c r="F1648" s="19"/>
    </row>
    <row r="1649" spans="6:6" x14ac:dyDescent="0.25">
      <c r="F1649" s="19"/>
    </row>
    <row r="1650" spans="6:6" x14ac:dyDescent="0.25">
      <c r="F1650" s="19"/>
    </row>
    <row r="1651" spans="6:6" x14ac:dyDescent="0.25">
      <c r="F1651" s="19"/>
    </row>
    <row r="1652" spans="6:6" x14ac:dyDescent="0.25">
      <c r="F1652" s="19"/>
    </row>
    <row r="1653" spans="6:6" x14ac:dyDescent="0.25">
      <c r="F1653" s="19"/>
    </row>
    <row r="1654" spans="6:6" x14ac:dyDescent="0.25">
      <c r="F1654" s="19"/>
    </row>
    <row r="1655" spans="6:6" x14ac:dyDescent="0.25">
      <c r="F1655" s="19"/>
    </row>
    <row r="1656" spans="6:6" x14ac:dyDescent="0.25">
      <c r="F1656" s="19"/>
    </row>
    <row r="1657" spans="6:6" x14ac:dyDescent="0.25">
      <c r="F1657" s="19"/>
    </row>
    <row r="1658" spans="6:6" x14ac:dyDescent="0.25">
      <c r="F1658" s="19"/>
    </row>
    <row r="1659" spans="6:6" x14ac:dyDescent="0.25">
      <c r="F1659" s="19"/>
    </row>
    <row r="1660" spans="6:6" x14ac:dyDescent="0.25">
      <c r="F1660" s="19"/>
    </row>
    <row r="1661" spans="6:6" x14ac:dyDescent="0.25">
      <c r="F1661" s="19"/>
    </row>
    <row r="1662" spans="6:6" x14ac:dyDescent="0.25">
      <c r="F1662" s="19"/>
    </row>
    <row r="1663" spans="6:6" x14ac:dyDescent="0.25">
      <c r="F1663" s="19"/>
    </row>
    <row r="1664" spans="6:6" x14ac:dyDescent="0.25">
      <c r="F1664" s="19"/>
    </row>
    <row r="1665" spans="6:6" x14ac:dyDescent="0.25">
      <c r="F1665" s="19"/>
    </row>
    <row r="1666" spans="6:6" x14ac:dyDescent="0.25">
      <c r="F1666" s="19"/>
    </row>
    <row r="1667" spans="6:6" x14ac:dyDescent="0.25">
      <c r="F1667" s="19"/>
    </row>
    <row r="1668" spans="6:6" x14ac:dyDescent="0.25">
      <c r="F1668" s="19"/>
    </row>
    <row r="1669" spans="6:6" x14ac:dyDescent="0.25">
      <c r="F1669" s="19"/>
    </row>
    <row r="1670" spans="6:6" x14ac:dyDescent="0.25">
      <c r="F1670" s="19"/>
    </row>
    <row r="1671" spans="6:6" x14ac:dyDescent="0.25">
      <c r="F1671" s="19"/>
    </row>
    <row r="1672" spans="6:6" x14ac:dyDescent="0.25">
      <c r="F1672" s="19"/>
    </row>
    <row r="1673" spans="6:6" x14ac:dyDescent="0.25">
      <c r="F1673" s="19"/>
    </row>
    <row r="1674" spans="6:6" x14ac:dyDescent="0.25">
      <c r="F1674" s="19"/>
    </row>
    <row r="1675" spans="6:6" x14ac:dyDescent="0.25">
      <c r="F1675" s="19"/>
    </row>
    <row r="1676" spans="6:6" x14ac:dyDescent="0.25">
      <c r="F1676" s="19"/>
    </row>
    <row r="1677" spans="6:6" x14ac:dyDescent="0.25">
      <c r="F1677" s="19"/>
    </row>
    <row r="1678" spans="6:6" x14ac:dyDescent="0.25">
      <c r="F1678" s="19"/>
    </row>
    <row r="1679" spans="6:6" x14ac:dyDescent="0.25">
      <c r="F1679" s="19"/>
    </row>
    <row r="1680" spans="6:6" x14ac:dyDescent="0.25">
      <c r="F1680" s="19"/>
    </row>
    <row r="1681" spans="6:6" x14ac:dyDescent="0.25">
      <c r="F1681" s="19"/>
    </row>
    <row r="1682" spans="6:6" x14ac:dyDescent="0.25">
      <c r="F1682" s="19"/>
    </row>
    <row r="1683" spans="6:6" x14ac:dyDescent="0.25">
      <c r="F1683" s="19"/>
    </row>
    <row r="1684" spans="6:6" x14ac:dyDescent="0.25">
      <c r="F1684" s="19"/>
    </row>
    <row r="1685" spans="6:6" x14ac:dyDescent="0.25">
      <c r="F1685" s="19"/>
    </row>
    <row r="1686" spans="6:6" x14ac:dyDescent="0.25">
      <c r="F1686" s="19"/>
    </row>
    <row r="1687" spans="6:6" x14ac:dyDescent="0.25">
      <c r="F1687" s="19"/>
    </row>
    <row r="1688" spans="6:6" x14ac:dyDescent="0.25">
      <c r="F1688" s="19"/>
    </row>
    <row r="1689" spans="6:6" x14ac:dyDescent="0.25">
      <c r="F1689" s="19"/>
    </row>
    <row r="1690" spans="6:6" x14ac:dyDescent="0.25">
      <c r="F1690" s="19"/>
    </row>
    <row r="1691" spans="6:6" x14ac:dyDescent="0.25">
      <c r="F1691" s="19"/>
    </row>
    <row r="1692" spans="6:6" x14ac:dyDescent="0.25">
      <c r="F1692" s="19"/>
    </row>
    <row r="1693" spans="6:6" x14ac:dyDescent="0.25">
      <c r="F1693" s="19"/>
    </row>
    <row r="1694" spans="6:6" x14ac:dyDescent="0.25">
      <c r="F1694" s="19"/>
    </row>
    <row r="1695" spans="6:6" x14ac:dyDescent="0.25">
      <c r="F1695" s="19"/>
    </row>
    <row r="1696" spans="6:6" x14ac:dyDescent="0.25">
      <c r="F1696" s="19"/>
    </row>
    <row r="1697" spans="6:6" x14ac:dyDescent="0.25">
      <c r="F1697" s="19"/>
    </row>
    <row r="1698" spans="6:6" x14ac:dyDescent="0.25">
      <c r="F1698" s="19"/>
    </row>
    <row r="1699" spans="6:6" x14ac:dyDescent="0.25">
      <c r="F1699" s="19"/>
    </row>
    <row r="1700" spans="6:6" x14ac:dyDescent="0.25">
      <c r="F1700" s="19"/>
    </row>
    <row r="1701" spans="6:6" x14ac:dyDescent="0.25">
      <c r="F1701" s="19"/>
    </row>
    <row r="1702" spans="6:6" x14ac:dyDescent="0.25">
      <c r="F1702" s="19"/>
    </row>
    <row r="1703" spans="6:6" x14ac:dyDescent="0.25">
      <c r="F1703" s="19"/>
    </row>
    <row r="1704" spans="6:6" x14ac:dyDescent="0.25">
      <c r="F1704" s="19"/>
    </row>
    <row r="1705" spans="6:6" x14ac:dyDescent="0.25">
      <c r="F1705" s="19"/>
    </row>
    <row r="1706" spans="6:6" x14ac:dyDescent="0.25">
      <c r="F1706" s="19"/>
    </row>
    <row r="1707" spans="6:6" x14ac:dyDescent="0.25">
      <c r="F1707" s="19"/>
    </row>
    <row r="1708" spans="6:6" x14ac:dyDescent="0.25">
      <c r="F1708" s="19"/>
    </row>
    <row r="1709" spans="6:6" x14ac:dyDescent="0.25">
      <c r="F1709" s="19"/>
    </row>
    <row r="1710" spans="6:6" x14ac:dyDescent="0.25">
      <c r="F1710" s="19"/>
    </row>
    <row r="1711" spans="6:6" x14ac:dyDescent="0.25">
      <c r="F1711" s="19"/>
    </row>
    <row r="1712" spans="6:6" x14ac:dyDescent="0.25">
      <c r="F1712" s="19"/>
    </row>
    <row r="1713" spans="6:6" x14ac:dyDescent="0.25">
      <c r="F1713" s="19"/>
    </row>
    <row r="1714" spans="6:6" x14ac:dyDescent="0.25">
      <c r="F1714" s="19"/>
    </row>
    <row r="1715" spans="6:6" x14ac:dyDescent="0.25">
      <c r="F1715" s="19"/>
    </row>
    <row r="1716" spans="6:6" x14ac:dyDescent="0.25">
      <c r="F1716" s="19"/>
    </row>
    <row r="1717" spans="6:6" x14ac:dyDescent="0.25">
      <c r="F1717" s="19"/>
    </row>
    <row r="1718" spans="6:6" x14ac:dyDescent="0.25">
      <c r="F1718" s="19"/>
    </row>
    <row r="1719" spans="6:6" x14ac:dyDescent="0.25">
      <c r="F1719" s="19"/>
    </row>
    <row r="1720" spans="6:6" x14ac:dyDescent="0.25">
      <c r="F1720" s="19"/>
    </row>
    <row r="1721" spans="6:6" x14ac:dyDescent="0.25">
      <c r="F1721" s="19"/>
    </row>
    <row r="1722" spans="6:6" x14ac:dyDescent="0.25">
      <c r="F1722" s="19"/>
    </row>
    <row r="1723" spans="6:6" x14ac:dyDescent="0.25">
      <c r="F1723" s="19"/>
    </row>
    <row r="1724" spans="6:6" x14ac:dyDescent="0.25">
      <c r="F1724" s="19"/>
    </row>
    <row r="1725" spans="6:6" x14ac:dyDescent="0.25">
      <c r="F1725" s="19"/>
    </row>
    <row r="1726" spans="6:6" x14ac:dyDescent="0.25">
      <c r="F1726" s="19"/>
    </row>
    <row r="1727" spans="6:6" x14ac:dyDescent="0.25">
      <c r="F1727" s="19"/>
    </row>
    <row r="1728" spans="6:6" x14ac:dyDescent="0.25">
      <c r="F1728" s="19"/>
    </row>
    <row r="1729" spans="6:6" x14ac:dyDescent="0.25">
      <c r="F1729" s="19"/>
    </row>
    <row r="1730" spans="6:6" x14ac:dyDescent="0.25">
      <c r="F1730" s="19"/>
    </row>
    <row r="1731" spans="6:6" x14ac:dyDescent="0.25">
      <c r="F1731" s="19"/>
    </row>
    <row r="1732" spans="6:6" x14ac:dyDescent="0.25">
      <c r="F1732" s="19"/>
    </row>
    <row r="1733" spans="6:6" x14ac:dyDescent="0.25">
      <c r="F1733" s="19"/>
    </row>
    <row r="1734" spans="6:6" x14ac:dyDescent="0.25">
      <c r="F1734" s="19"/>
    </row>
    <row r="1735" spans="6:6" x14ac:dyDescent="0.25">
      <c r="F1735" s="19"/>
    </row>
    <row r="1736" spans="6:6" x14ac:dyDescent="0.25">
      <c r="F1736" s="19"/>
    </row>
    <row r="1737" spans="6:6" x14ac:dyDescent="0.25">
      <c r="F1737" s="19"/>
    </row>
    <row r="1738" spans="6:6" x14ac:dyDescent="0.25">
      <c r="F1738" s="19"/>
    </row>
    <row r="1739" spans="6:6" x14ac:dyDescent="0.25">
      <c r="F1739" s="19"/>
    </row>
    <row r="1740" spans="6:6" x14ac:dyDescent="0.25">
      <c r="F1740" s="19"/>
    </row>
    <row r="1741" spans="6:6" x14ac:dyDescent="0.25">
      <c r="F1741" s="19"/>
    </row>
    <row r="1742" spans="6:6" x14ac:dyDescent="0.25">
      <c r="F1742" s="19"/>
    </row>
    <row r="1743" spans="6:6" x14ac:dyDescent="0.25">
      <c r="F1743" s="19"/>
    </row>
    <row r="1744" spans="6:6" x14ac:dyDescent="0.25">
      <c r="F1744" s="19"/>
    </row>
    <row r="1745" spans="6:6" x14ac:dyDescent="0.25">
      <c r="F1745" s="19"/>
    </row>
    <row r="1746" spans="6:6" x14ac:dyDescent="0.25">
      <c r="F1746" s="19"/>
    </row>
    <row r="1747" spans="6:6" x14ac:dyDescent="0.25">
      <c r="F1747" s="19"/>
    </row>
    <row r="1748" spans="6:6" x14ac:dyDescent="0.25">
      <c r="F1748" s="19"/>
    </row>
    <row r="1749" spans="6:6" x14ac:dyDescent="0.25">
      <c r="F1749" s="19"/>
    </row>
    <row r="1750" spans="6:6" x14ac:dyDescent="0.25">
      <c r="F1750" s="19"/>
    </row>
    <row r="1751" spans="6:6" x14ac:dyDescent="0.25">
      <c r="F1751" s="19"/>
    </row>
    <row r="1752" spans="6:6" x14ac:dyDescent="0.25">
      <c r="F1752" s="19"/>
    </row>
    <row r="1753" spans="6:6" x14ac:dyDescent="0.25">
      <c r="F1753" s="19"/>
    </row>
    <row r="1754" spans="6:6" x14ac:dyDescent="0.25">
      <c r="F1754" s="19"/>
    </row>
    <row r="1755" spans="6:6" x14ac:dyDescent="0.25">
      <c r="F1755" s="19"/>
    </row>
    <row r="1756" spans="6:6" x14ac:dyDescent="0.25">
      <c r="F1756" s="19"/>
    </row>
    <row r="1757" spans="6:6" x14ac:dyDescent="0.25">
      <c r="F1757" s="19"/>
    </row>
    <row r="1758" spans="6:6" x14ac:dyDescent="0.25">
      <c r="F1758" s="19"/>
    </row>
    <row r="1759" spans="6:6" x14ac:dyDescent="0.25">
      <c r="F1759" s="19"/>
    </row>
    <row r="1760" spans="6:6" x14ac:dyDescent="0.25">
      <c r="F1760" s="19"/>
    </row>
    <row r="1761" spans="6:6" x14ac:dyDescent="0.25">
      <c r="F1761" s="19"/>
    </row>
    <row r="1762" spans="6:6" x14ac:dyDescent="0.25">
      <c r="F1762" s="19"/>
    </row>
    <row r="1763" spans="6:6" x14ac:dyDescent="0.25">
      <c r="F1763" s="19"/>
    </row>
    <row r="1764" spans="6:6" x14ac:dyDescent="0.25">
      <c r="F1764" s="19"/>
    </row>
    <row r="1765" spans="6:6" x14ac:dyDescent="0.25">
      <c r="F1765" s="19"/>
    </row>
    <row r="1766" spans="6:6" x14ac:dyDescent="0.25">
      <c r="F1766" s="19"/>
    </row>
    <row r="1767" spans="6:6" x14ac:dyDescent="0.25">
      <c r="F1767" s="19"/>
    </row>
    <row r="1768" spans="6:6" x14ac:dyDescent="0.25">
      <c r="F1768" s="19"/>
    </row>
    <row r="1769" spans="6:6" x14ac:dyDescent="0.25">
      <c r="F1769" s="19"/>
    </row>
    <row r="1770" spans="6:6" x14ac:dyDescent="0.25">
      <c r="F1770" s="19"/>
    </row>
    <row r="1771" spans="6:6" x14ac:dyDescent="0.25">
      <c r="F1771" s="19"/>
    </row>
    <row r="1772" spans="6:6" x14ac:dyDescent="0.25">
      <c r="F1772" s="19"/>
    </row>
    <row r="1773" spans="6:6" x14ac:dyDescent="0.25">
      <c r="F1773" s="19"/>
    </row>
    <row r="1774" spans="6:6" x14ac:dyDescent="0.25">
      <c r="F1774" s="19"/>
    </row>
    <row r="1775" spans="6:6" x14ac:dyDescent="0.25">
      <c r="F1775" s="19"/>
    </row>
    <row r="1776" spans="6:6" x14ac:dyDescent="0.25">
      <c r="F1776" s="19"/>
    </row>
    <row r="1777" spans="6:6" x14ac:dyDescent="0.25">
      <c r="F1777" s="19"/>
    </row>
    <row r="1778" spans="6:6" x14ac:dyDescent="0.25">
      <c r="F1778" s="19"/>
    </row>
    <row r="1779" spans="6:6" x14ac:dyDescent="0.25">
      <c r="F1779" s="19"/>
    </row>
    <row r="1780" spans="6:6" x14ac:dyDescent="0.25">
      <c r="F1780" s="19"/>
    </row>
    <row r="1781" spans="6:6" x14ac:dyDescent="0.25">
      <c r="F1781" s="19"/>
    </row>
    <row r="1782" spans="6:6" x14ac:dyDescent="0.25">
      <c r="F1782" s="19"/>
    </row>
    <row r="1783" spans="6:6" x14ac:dyDescent="0.25">
      <c r="F1783" s="19"/>
    </row>
    <row r="1784" spans="6:6" x14ac:dyDescent="0.25">
      <c r="F1784" s="19"/>
    </row>
    <row r="1785" spans="6:6" x14ac:dyDescent="0.25">
      <c r="F1785" s="19"/>
    </row>
    <row r="1786" spans="6:6" x14ac:dyDescent="0.25">
      <c r="F1786" s="19"/>
    </row>
    <row r="1787" spans="6:6" x14ac:dyDescent="0.25">
      <c r="F1787" s="19"/>
    </row>
    <row r="1788" spans="6:6" x14ac:dyDescent="0.25">
      <c r="F1788" s="19"/>
    </row>
    <row r="1789" spans="6:6" x14ac:dyDescent="0.25">
      <c r="F1789" s="19"/>
    </row>
    <row r="1790" spans="6:6" x14ac:dyDescent="0.25">
      <c r="F1790" s="19"/>
    </row>
    <row r="1791" spans="6:6" x14ac:dyDescent="0.25">
      <c r="F1791" s="19"/>
    </row>
    <row r="1792" spans="6:6" x14ac:dyDescent="0.25">
      <c r="F1792" s="19"/>
    </row>
    <row r="1793" spans="6:6" x14ac:dyDescent="0.25">
      <c r="F1793" s="19"/>
    </row>
    <row r="1794" spans="6:6" x14ac:dyDescent="0.25">
      <c r="F1794" s="19"/>
    </row>
    <row r="1795" spans="6:6" x14ac:dyDescent="0.25">
      <c r="F1795" s="19"/>
    </row>
    <row r="1796" spans="6:6" x14ac:dyDescent="0.25">
      <c r="F1796" s="19"/>
    </row>
    <row r="1797" spans="6:6" x14ac:dyDescent="0.25">
      <c r="F1797" s="19"/>
    </row>
    <row r="1798" spans="6:6" x14ac:dyDescent="0.25">
      <c r="F1798" s="19"/>
    </row>
    <row r="1799" spans="6:6" x14ac:dyDescent="0.25">
      <c r="F1799" s="19"/>
    </row>
    <row r="1800" spans="6:6" x14ac:dyDescent="0.25">
      <c r="F1800" s="19"/>
    </row>
    <row r="1801" spans="6:6" x14ac:dyDescent="0.25">
      <c r="F1801" s="19"/>
    </row>
    <row r="1802" spans="6:6" x14ac:dyDescent="0.25">
      <c r="F1802" s="19"/>
    </row>
    <row r="1803" spans="6:6" x14ac:dyDescent="0.25">
      <c r="F1803" s="19"/>
    </row>
    <row r="1804" spans="6:6" x14ac:dyDescent="0.25">
      <c r="F1804" s="19"/>
    </row>
    <row r="1805" spans="6:6" x14ac:dyDescent="0.25">
      <c r="F1805" s="19"/>
    </row>
    <row r="1806" spans="6:6" x14ac:dyDescent="0.25">
      <c r="F1806" s="19"/>
    </row>
    <row r="1807" spans="6:6" x14ac:dyDescent="0.25">
      <c r="F1807" s="19"/>
    </row>
    <row r="1808" spans="6:6" x14ac:dyDescent="0.25">
      <c r="F1808" s="19"/>
    </row>
    <row r="1809" spans="6:6" x14ac:dyDescent="0.25">
      <c r="F1809" s="19"/>
    </row>
    <row r="1810" spans="6:6" x14ac:dyDescent="0.25">
      <c r="F1810" s="19"/>
    </row>
    <row r="1811" spans="6:6" x14ac:dyDescent="0.25">
      <c r="F1811" s="19"/>
    </row>
    <row r="1812" spans="6:6" x14ac:dyDescent="0.25">
      <c r="F1812" s="19"/>
    </row>
    <row r="1813" spans="6:6" x14ac:dyDescent="0.25">
      <c r="F1813" s="19"/>
    </row>
    <row r="1814" spans="6:6" x14ac:dyDescent="0.25">
      <c r="F1814" s="19"/>
    </row>
    <row r="1815" spans="6:6" x14ac:dyDescent="0.25">
      <c r="F1815" s="19"/>
    </row>
    <row r="1816" spans="6:6" x14ac:dyDescent="0.25">
      <c r="F1816" s="19"/>
    </row>
    <row r="1817" spans="6:6" x14ac:dyDescent="0.25">
      <c r="F1817" s="19"/>
    </row>
    <row r="1818" spans="6:6" x14ac:dyDescent="0.25">
      <c r="F1818" s="19"/>
    </row>
    <row r="1819" spans="6:6" x14ac:dyDescent="0.25">
      <c r="F1819" s="19"/>
    </row>
    <row r="1820" spans="6:6" x14ac:dyDescent="0.25">
      <c r="F1820" s="19"/>
    </row>
    <row r="1821" spans="6:6" x14ac:dyDescent="0.25">
      <c r="F1821" s="19"/>
    </row>
    <row r="1822" spans="6:6" x14ac:dyDescent="0.25">
      <c r="F1822" s="19"/>
    </row>
    <row r="1823" spans="6:6" x14ac:dyDescent="0.25">
      <c r="F1823" s="19"/>
    </row>
    <row r="1824" spans="6:6" x14ac:dyDescent="0.25">
      <c r="F1824" s="19"/>
    </row>
    <row r="1825" spans="6:6" x14ac:dyDescent="0.25">
      <c r="F1825" s="19"/>
    </row>
    <row r="1826" spans="6:6" x14ac:dyDescent="0.25">
      <c r="F1826" s="19"/>
    </row>
    <row r="1827" spans="6:6" x14ac:dyDescent="0.25">
      <c r="F1827" s="19"/>
    </row>
    <row r="1828" spans="6:6" x14ac:dyDescent="0.25">
      <c r="F1828" s="19"/>
    </row>
    <row r="1829" spans="6:6" x14ac:dyDescent="0.25">
      <c r="F1829" s="19"/>
    </row>
    <row r="1830" spans="6:6" x14ac:dyDescent="0.25">
      <c r="F1830" s="19"/>
    </row>
    <row r="1831" spans="6:6" x14ac:dyDescent="0.25">
      <c r="F1831" s="19"/>
    </row>
    <row r="1832" spans="6:6" x14ac:dyDescent="0.25">
      <c r="F1832" s="19"/>
    </row>
    <row r="1833" spans="6:6" x14ac:dyDescent="0.25">
      <c r="F1833" s="19"/>
    </row>
    <row r="1834" spans="6:6" x14ac:dyDescent="0.25">
      <c r="F1834" s="19"/>
    </row>
    <row r="1835" spans="6:6" x14ac:dyDescent="0.25">
      <c r="F1835" s="19"/>
    </row>
    <row r="1836" spans="6:6" x14ac:dyDescent="0.25">
      <c r="F1836" s="19"/>
    </row>
    <row r="1837" spans="6:6" x14ac:dyDescent="0.25">
      <c r="F1837" s="19"/>
    </row>
    <row r="1838" spans="6:6" x14ac:dyDescent="0.25">
      <c r="F1838" s="19"/>
    </row>
    <row r="1839" spans="6:6" x14ac:dyDescent="0.25">
      <c r="F1839" s="19"/>
    </row>
    <row r="1840" spans="6:6" x14ac:dyDescent="0.25">
      <c r="F1840" s="19"/>
    </row>
    <row r="1841" spans="6:6" x14ac:dyDescent="0.25">
      <c r="F1841" s="19"/>
    </row>
    <row r="1842" spans="6:6" x14ac:dyDescent="0.25">
      <c r="F1842" s="19"/>
    </row>
    <row r="1843" spans="6:6" x14ac:dyDescent="0.25">
      <c r="F1843" s="19"/>
    </row>
    <row r="1844" spans="6:6" x14ac:dyDescent="0.25">
      <c r="F1844" s="19"/>
    </row>
    <row r="1845" spans="6:6" x14ac:dyDescent="0.25">
      <c r="F1845" s="19"/>
    </row>
    <row r="1846" spans="6:6" x14ac:dyDescent="0.25">
      <c r="F1846" s="19"/>
    </row>
    <row r="1847" spans="6:6" x14ac:dyDescent="0.25">
      <c r="F1847" s="19"/>
    </row>
    <row r="1848" spans="6:6" x14ac:dyDescent="0.25">
      <c r="F1848" s="19"/>
    </row>
    <row r="1849" spans="6:6" x14ac:dyDescent="0.25">
      <c r="F1849" s="19"/>
    </row>
    <row r="1850" spans="6:6" x14ac:dyDescent="0.25">
      <c r="F1850" s="19"/>
    </row>
    <row r="1851" spans="6:6" x14ac:dyDescent="0.25">
      <c r="F1851" s="19"/>
    </row>
    <row r="1852" spans="6:6" x14ac:dyDescent="0.25">
      <c r="F1852" s="19"/>
    </row>
    <row r="1853" spans="6:6" x14ac:dyDescent="0.25">
      <c r="F1853" s="19"/>
    </row>
    <row r="1854" spans="6:6" x14ac:dyDescent="0.25">
      <c r="F1854" s="19"/>
    </row>
    <row r="1855" spans="6:6" x14ac:dyDescent="0.25">
      <c r="F1855" s="19"/>
    </row>
    <row r="1856" spans="6:6" x14ac:dyDescent="0.25">
      <c r="F1856" s="19"/>
    </row>
    <row r="1857" spans="6:6" x14ac:dyDescent="0.25">
      <c r="F1857" s="19"/>
    </row>
    <row r="1858" spans="6:6" x14ac:dyDescent="0.25">
      <c r="F1858" s="19"/>
    </row>
    <row r="1859" spans="6:6" x14ac:dyDescent="0.25">
      <c r="F1859" s="19"/>
    </row>
    <row r="1860" spans="6:6" x14ac:dyDescent="0.25">
      <c r="F1860" s="19"/>
    </row>
    <row r="1861" spans="6:6" x14ac:dyDescent="0.25">
      <c r="F1861" s="19"/>
    </row>
    <row r="1862" spans="6:6" x14ac:dyDescent="0.25">
      <c r="F1862" s="19"/>
    </row>
    <row r="1863" spans="6:6" x14ac:dyDescent="0.25">
      <c r="F1863" s="19"/>
    </row>
    <row r="1864" spans="6:6" x14ac:dyDescent="0.25">
      <c r="F1864" s="19"/>
    </row>
    <row r="1865" spans="6:6" x14ac:dyDescent="0.25">
      <c r="F1865" s="19"/>
    </row>
    <row r="1866" spans="6:6" x14ac:dyDescent="0.25">
      <c r="F1866" s="19"/>
    </row>
    <row r="1867" spans="6:6" x14ac:dyDescent="0.25">
      <c r="F1867" s="19"/>
    </row>
    <row r="1868" spans="6:6" x14ac:dyDescent="0.25">
      <c r="F1868" s="19"/>
    </row>
    <row r="1869" spans="6:6" x14ac:dyDescent="0.25">
      <c r="F1869" s="19"/>
    </row>
    <row r="1870" spans="6:6" x14ac:dyDescent="0.25">
      <c r="F1870" s="19"/>
    </row>
    <row r="1871" spans="6:6" x14ac:dyDescent="0.25">
      <c r="F1871" s="19"/>
    </row>
    <row r="1872" spans="6:6" x14ac:dyDescent="0.25">
      <c r="F1872" s="19"/>
    </row>
    <row r="1873" spans="6:6" x14ac:dyDescent="0.25">
      <c r="F1873" s="19"/>
    </row>
    <row r="1874" spans="6:6" x14ac:dyDescent="0.25">
      <c r="F1874" s="19"/>
    </row>
    <row r="1875" spans="6:6" x14ac:dyDescent="0.25">
      <c r="F1875" s="19"/>
    </row>
    <row r="1876" spans="6:6" x14ac:dyDescent="0.25">
      <c r="F1876" s="19"/>
    </row>
    <row r="1877" spans="6:6" x14ac:dyDescent="0.25">
      <c r="F1877" s="19"/>
    </row>
    <row r="1878" spans="6:6" x14ac:dyDescent="0.25">
      <c r="F1878" s="19"/>
    </row>
    <row r="1879" spans="6:6" x14ac:dyDescent="0.25">
      <c r="F1879" s="19"/>
    </row>
    <row r="1880" spans="6:6" x14ac:dyDescent="0.25">
      <c r="F1880" s="19"/>
    </row>
    <row r="1881" spans="6:6" x14ac:dyDescent="0.25">
      <c r="F1881" s="19"/>
    </row>
    <row r="1882" spans="6:6" x14ac:dyDescent="0.25">
      <c r="F1882" s="19"/>
    </row>
    <row r="1883" spans="6:6" x14ac:dyDescent="0.25">
      <c r="F1883" s="19"/>
    </row>
    <row r="1884" spans="6:6" x14ac:dyDescent="0.25">
      <c r="F1884" s="19"/>
    </row>
    <row r="1885" spans="6:6" x14ac:dyDescent="0.25">
      <c r="F1885" s="19"/>
    </row>
    <row r="1886" spans="6:6" x14ac:dyDescent="0.25">
      <c r="F1886" s="19"/>
    </row>
    <row r="1887" spans="6:6" x14ac:dyDescent="0.25">
      <c r="F1887" s="19"/>
    </row>
    <row r="1888" spans="6:6" x14ac:dyDescent="0.25">
      <c r="F1888" s="19"/>
    </row>
    <row r="1889" spans="6:6" x14ac:dyDescent="0.25">
      <c r="F1889" s="19"/>
    </row>
    <row r="1890" spans="6:6" x14ac:dyDescent="0.25">
      <c r="F1890" s="19"/>
    </row>
    <row r="1891" spans="6:6" x14ac:dyDescent="0.25">
      <c r="F1891" s="19"/>
    </row>
    <row r="1892" spans="6:6" x14ac:dyDescent="0.25">
      <c r="F1892" s="19"/>
    </row>
    <row r="1893" spans="6:6" x14ac:dyDescent="0.25">
      <c r="F1893" s="19"/>
    </row>
    <row r="1894" spans="6:6" x14ac:dyDescent="0.25">
      <c r="F1894" s="19"/>
    </row>
    <row r="1895" spans="6:6" x14ac:dyDescent="0.25">
      <c r="F1895" s="19"/>
    </row>
    <row r="1896" spans="6:6" x14ac:dyDescent="0.25">
      <c r="F1896" s="19"/>
    </row>
    <row r="1897" spans="6:6" x14ac:dyDescent="0.25">
      <c r="F1897" s="19"/>
    </row>
    <row r="1898" spans="6:6" x14ac:dyDescent="0.25">
      <c r="F1898" s="19"/>
    </row>
    <row r="1899" spans="6:6" x14ac:dyDescent="0.25">
      <c r="F1899" s="19"/>
    </row>
    <row r="1900" spans="6:6" x14ac:dyDescent="0.25">
      <c r="F1900" s="19"/>
    </row>
    <row r="1901" spans="6:6" x14ac:dyDescent="0.25">
      <c r="F1901" s="19"/>
    </row>
    <row r="1902" spans="6:6" x14ac:dyDescent="0.25">
      <c r="F1902" s="19"/>
    </row>
    <row r="1903" spans="6:6" x14ac:dyDescent="0.25">
      <c r="F1903" s="19"/>
    </row>
    <row r="1904" spans="6:6" x14ac:dyDescent="0.25">
      <c r="F1904" s="19"/>
    </row>
    <row r="1905" spans="6:6" x14ac:dyDescent="0.25">
      <c r="F1905" s="19"/>
    </row>
    <row r="1906" spans="6:6" x14ac:dyDescent="0.25">
      <c r="F1906" s="19"/>
    </row>
    <row r="1907" spans="6:6" x14ac:dyDescent="0.25">
      <c r="F1907" s="19"/>
    </row>
    <row r="1908" spans="6:6" x14ac:dyDescent="0.25">
      <c r="F1908" s="19"/>
    </row>
    <row r="1909" spans="6:6" x14ac:dyDescent="0.25">
      <c r="F1909" s="19"/>
    </row>
    <row r="1910" spans="6:6" x14ac:dyDescent="0.25">
      <c r="F1910" s="19"/>
    </row>
    <row r="1911" spans="6:6" x14ac:dyDescent="0.25">
      <c r="F1911" s="19"/>
    </row>
    <row r="1912" spans="6:6" x14ac:dyDescent="0.25">
      <c r="F1912" s="19"/>
    </row>
    <row r="1913" spans="6:6" x14ac:dyDescent="0.25">
      <c r="F1913" s="19"/>
    </row>
    <row r="1914" spans="6:6" x14ac:dyDescent="0.25">
      <c r="F1914" s="19"/>
    </row>
    <row r="1915" spans="6:6" x14ac:dyDescent="0.25">
      <c r="F1915" s="19"/>
    </row>
    <row r="1916" spans="6:6" x14ac:dyDescent="0.25">
      <c r="F1916" s="19"/>
    </row>
    <row r="1917" spans="6:6" x14ac:dyDescent="0.25">
      <c r="F1917" s="19"/>
    </row>
    <row r="1918" spans="6:6" x14ac:dyDescent="0.25">
      <c r="F1918" s="19"/>
    </row>
    <row r="1919" spans="6:6" x14ac:dyDescent="0.25">
      <c r="F1919" s="19"/>
    </row>
    <row r="1920" spans="6:6" x14ac:dyDescent="0.25">
      <c r="F1920" s="19"/>
    </row>
    <row r="1921" spans="6:6" x14ac:dyDescent="0.25">
      <c r="F1921" s="19"/>
    </row>
    <row r="1922" spans="6:6" x14ac:dyDescent="0.25">
      <c r="F1922" s="19"/>
    </row>
    <row r="1923" spans="6:6" x14ac:dyDescent="0.25">
      <c r="F1923" s="19"/>
    </row>
    <row r="1924" spans="6:6" x14ac:dyDescent="0.25">
      <c r="F1924" s="19"/>
    </row>
    <row r="1925" spans="6:6" x14ac:dyDescent="0.25">
      <c r="F1925" s="19"/>
    </row>
    <row r="1926" spans="6:6" x14ac:dyDescent="0.25">
      <c r="F1926" s="19"/>
    </row>
    <row r="1927" spans="6:6" x14ac:dyDescent="0.25">
      <c r="F1927" s="19"/>
    </row>
    <row r="1928" spans="6:6" x14ac:dyDescent="0.25">
      <c r="F1928" s="19"/>
    </row>
    <row r="1929" spans="6:6" x14ac:dyDescent="0.25">
      <c r="F1929" s="19"/>
    </row>
    <row r="1930" spans="6:6" x14ac:dyDescent="0.25">
      <c r="F1930" s="19"/>
    </row>
    <row r="1931" spans="6:6" x14ac:dyDescent="0.25">
      <c r="F1931" s="19"/>
    </row>
    <row r="1932" spans="6:6" x14ac:dyDescent="0.25">
      <c r="F1932" s="19"/>
    </row>
    <row r="1933" spans="6:6" x14ac:dyDescent="0.25">
      <c r="F1933" s="19"/>
    </row>
    <row r="1934" spans="6:6" x14ac:dyDescent="0.25">
      <c r="F1934" s="19"/>
    </row>
    <row r="1935" spans="6:6" x14ac:dyDescent="0.25">
      <c r="F1935" s="19"/>
    </row>
    <row r="1936" spans="6:6" x14ac:dyDescent="0.25">
      <c r="F1936" s="19"/>
    </row>
    <row r="1937" spans="6:6" x14ac:dyDescent="0.25">
      <c r="F1937" s="19"/>
    </row>
    <row r="1938" spans="6:6" x14ac:dyDescent="0.25">
      <c r="F1938" s="19"/>
    </row>
    <row r="1939" spans="6:6" x14ac:dyDescent="0.25">
      <c r="F1939" s="19"/>
    </row>
    <row r="1940" spans="6:6" x14ac:dyDescent="0.25">
      <c r="F1940" s="19"/>
    </row>
    <row r="1941" spans="6:6" x14ac:dyDescent="0.25">
      <c r="F1941" s="19"/>
    </row>
    <row r="1942" spans="6:6" x14ac:dyDescent="0.25">
      <c r="F1942" s="19"/>
    </row>
    <row r="1943" spans="6:6" x14ac:dyDescent="0.25">
      <c r="F1943" s="19"/>
    </row>
    <row r="1944" spans="6:6" x14ac:dyDescent="0.25">
      <c r="F1944" s="19"/>
    </row>
    <row r="1945" spans="6:6" x14ac:dyDescent="0.25">
      <c r="F1945" s="19"/>
    </row>
    <row r="1946" spans="6:6" x14ac:dyDescent="0.25">
      <c r="F1946" s="19"/>
    </row>
    <row r="1947" spans="6:6" x14ac:dyDescent="0.25">
      <c r="F1947" s="19"/>
    </row>
    <row r="1948" spans="6:6" x14ac:dyDescent="0.25">
      <c r="F1948" s="19"/>
    </row>
    <row r="1949" spans="6:6" x14ac:dyDescent="0.25">
      <c r="F1949" s="19"/>
    </row>
    <row r="1950" spans="6:6" x14ac:dyDescent="0.25">
      <c r="F1950" s="19"/>
    </row>
    <row r="1951" spans="6:6" x14ac:dyDescent="0.25">
      <c r="F1951" s="19"/>
    </row>
    <row r="1952" spans="6:6" x14ac:dyDescent="0.25">
      <c r="F1952" s="19"/>
    </row>
    <row r="1953" spans="6:6" x14ac:dyDescent="0.25">
      <c r="F1953" s="19"/>
    </row>
    <row r="1954" spans="6:6" x14ac:dyDescent="0.25">
      <c r="F1954" s="19"/>
    </row>
    <row r="1955" spans="6:6" x14ac:dyDescent="0.25">
      <c r="F1955" s="19"/>
    </row>
    <row r="1956" spans="6:6" x14ac:dyDescent="0.25">
      <c r="F1956" s="19"/>
    </row>
    <row r="1957" spans="6:6" x14ac:dyDescent="0.25">
      <c r="F1957" s="19"/>
    </row>
    <row r="1958" spans="6:6" x14ac:dyDescent="0.25">
      <c r="F1958" s="19"/>
    </row>
    <row r="1959" spans="6:6" x14ac:dyDescent="0.25">
      <c r="F1959" s="19"/>
    </row>
    <row r="1960" spans="6:6" x14ac:dyDescent="0.25">
      <c r="F1960" s="19"/>
    </row>
    <row r="1961" spans="6:6" x14ac:dyDescent="0.25">
      <c r="F1961" s="19"/>
    </row>
    <row r="1962" spans="6:6" x14ac:dyDescent="0.25">
      <c r="F1962" s="19"/>
    </row>
    <row r="1963" spans="6:6" x14ac:dyDescent="0.25">
      <c r="F1963" s="19"/>
    </row>
    <row r="1964" spans="6:6" x14ac:dyDescent="0.25">
      <c r="F1964" s="19"/>
    </row>
    <row r="1965" spans="6:6" x14ac:dyDescent="0.25">
      <c r="F1965" s="19"/>
    </row>
    <row r="1966" spans="6:6" x14ac:dyDescent="0.25">
      <c r="F1966" s="19"/>
    </row>
    <row r="1967" spans="6:6" x14ac:dyDescent="0.25">
      <c r="F1967" s="19"/>
    </row>
    <row r="1968" spans="6:6" x14ac:dyDescent="0.25">
      <c r="F1968" s="19"/>
    </row>
    <row r="1969" spans="6:6" x14ac:dyDescent="0.25">
      <c r="F1969" s="19"/>
    </row>
    <row r="1970" spans="6:6" x14ac:dyDescent="0.25">
      <c r="F1970" s="19"/>
    </row>
    <row r="1971" spans="6:6" x14ac:dyDescent="0.25">
      <c r="F1971" s="19"/>
    </row>
    <row r="1972" spans="6:6" x14ac:dyDescent="0.25">
      <c r="F1972" s="19"/>
    </row>
    <row r="1973" spans="6:6" x14ac:dyDescent="0.25">
      <c r="F1973" s="19"/>
    </row>
    <row r="1974" spans="6:6" x14ac:dyDescent="0.25">
      <c r="F1974" s="19"/>
    </row>
    <row r="1975" spans="6:6" x14ac:dyDescent="0.25">
      <c r="F1975" s="19"/>
    </row>
    <row r="1976" spans="6:6" x14ac:dyDescent="0.25">
      <c r="F1976" s="19"/>
    </row>
    <row r="1977" spans="6:6" x14ac:dyDescent="0.25">
      <c r="F1977" s="19"/>
    </row>
    <row r="1978" spans="6:6" x14ac:dyDescent="0.25">
      <c r="F1978" s="19"/>
    </row>
    <row r="1979" spans="6:6" x14ac:dyDescent="0.25">
      <c r="F1979" s="19"/>
    </row>
    <row r="1980" spans="6:6" x14ac:dyDescent="0.25">
      <c r="F1980" s="19"/>
    </row>
    <row r="1981" spans="6:6" x14ac:dyDescent="0.25">
      <c r="F1981" s="19"/>
    </row>
    <row r="1982" spans="6:6" x14ac:dyDescent="0.25">
      <c r="F1982" s="19"/>
    </row>
    <row r="1983" spans="6:6" x14ac:dyDescent="0.25">
      <c r="F1983" s="19"/>
    </row>
    <row r="1984" spans="6:6" x14ac:dyDescent="0.25">
      <c r="F1984" s="19"/>
    </row>
    <row r="1985" spans="6:6" x14ac:dyDescent="0.25">
      <c r="F1985" s="19"/>
    </row>
    <row r="1986" spans="6:6" x14ac:dyDescent="0.25">
      <c r="F1986" s="19"/>
    </row>
    <row r="1987" spans="6:6" x14ac:dyDescent="0.25">
      <c r="F1987" s="19"/>
    </row>
    <row r="1988" spans="6:6" x14ac:dyDescent="0.25">
      <c r="F1988" s="19"/>
    </row>
    <row r="1989" spans="6:6" x14ac:dyDescent="0.25">
      <c r="F1989" s="19"/>
    </row>
    <row r="1990" spans="6:6" x14ac:dyDescent="0.25">
      <c r="F1990" s="19"/>
    </row>
    <row r="1991" spans="6:6" x14ac:dyDescent="0.25">
      <c r="F1991" s="19"/>
    </row>
    <row r="1992" spans="6:6" x14ac:dyDescent="0.25">
      <c r="F1992" s="19"/>
    </row>
    <row r="1993" spans="6:6" x14ac:dyDescent="0.25">
      <c r="F1993" s="19"/>
    </row>
    <row r="1994" spans="6:6" x14ac:dyDescent="0.25">
      <c r="F1994" s="19"/>
    </row>
    <row r="1995" spans="6:6" x14ac:dyDescent="0.25">
      <c r="F1995" s="19"/>
    </row>
    <row r="1996" spans="6:6" x14ac:dyDescent="0.25">
      <c r="F1996" s="19"/>
    </row>
    <row r="1997" spans="6:6" x14ac:dyDescent="0.25">
      <c r="F1997" s="19"/>
    </row>
    <row r="1998" spans="6:6" x14ac:dyDescent="0.25">
      <c r="F1998" s="19"/>
    </row>
    <row r="1999" spans="6:6" x14ac:dyDescent="0.25">
      <c r="F1999" s="19"/>
    </row>
    <row r="2000" spans="6:6" x14ac:dyDescent="0.25">
      <c r="F2000" s="19"/>
    </row>
    <row r="2001" spans="6:6" x14ac:dyDescent="0.25">
      <c r="F2001" s="19"/>
    </row>
    <row r="2002" spans="6:6" x14ac:dyDescent="0.25">
      <c r="F2002" s="19"/>
    </row>
    <row r="2003" spans="6:6" x14ac:dyDescent="0.25">
      <c r="F2003" s="19"/>
    </row>
    <row r="2004" spans="6:6" x14ac:dyDescent="0.25">
      <c r="F2004" s="19"/>
    </row>
    <row r="2005" spans="6:6" x14ac:dyDescent="0.25">
      <c r="F2005" s="19"/>
    </row>
    <row r="2006" spans="6:6" x14ac:dyDescent="0.25">
      <c r="F2006" s="19"/>
    </row>
    <row r="2007" spans="6:6" x14ac:dyDescent="0.25">
      <c r="F2007" s="19"/>
    </row>
    <row r="2008" spans="6:6" x14ac:dyDescent="0.25">
      <c r="F2008" s="19"/>
    </row>
    <row r="2009" spans="6:6" x14ac:dyDescent="0.25">
      <c r="F2009" s="19"/>
    </row>
    <row r="2010" spans="6:6" x14ac:dyDescent="0.25">
      <c r="F2010" s="19"/>
    </row>
    <row r="2011" spans="6:6" x14ac:dyDescent="0.25">
      <c r="F2011" s="19"/>
    </row>
    <row r="2012" spans="6:6" x14ac:dyDescent="0.25">
      <c r="F2012" s="19"/>
    </row>
    <row r="2013" spans="6:6" x14ac:dyDescent="0.25">
      <c r="F2013" s="19"/>
    </row>
    <row r="2014" spans="6:6" x14ac:dyDescent="0.25">
      <c r="F2014" s="19"/>
    </row>
    <row r="2015" spans="6:6" x14ac:dyDescent="0.25">
      <c r="F2015" s="19"/>
    </row>
    <row r="2016" spans="6:6" x14ac:dyDescent="0.25">
      <c r="F2016" s="19"/>
    </row>
    <row r="2017" spans="6:6" x14ac:dyDescent="0.25">
      <c r="F2017" s="19"/>
    </row>
    <row r="2018" spans="6:6" x14ac:dyDescent="0.25">
      <c r="F2018" s="19"/>
    </row>
    <row r="2019" spans="6:6" x14ac:dyDescent="0.25">
      <c r="F2019" s="19"/>
    </row>
    <row r="2020" spans="6:6" x14ac:dyDescent="0.25">
      <c r="F2020" s="19"/>
    </row>
    <row r="2021" spans="6:6" x14ac:dyDescent="0.25">
      <c r="F2021" s="19"/>
    </row>
    <row r="2022" spans="6:6" x14ac:dyDescent="0.25">
      <c r="F2022" s="19"/>
    </row>
    <row r="2023" spans="6:6" x14ac:dyDescent="0.25">
      <c r="F2023" s="19"/>
    </row>
    <row r="2024" spans="6:6" x14ac:dyDescent="0.25">
      <c r="F2024" s="19"/>
    </row>
    <row r="2025" spans="6:6" x14ac:dyDescent="0.25">
      <c r="F2025" s="19"/>
    </row>
    <row r="2026" spans="6:6" x14ac:dyDescent="0.25">
      <c r="F2026" s="19"/>
    </row>
    <row r="2027" spans="6:6" x14ac:dyDescent="0.25">
      <c r="F2027" s="19"/>
    </row>
    <row r="2028" spans="6:6" x14ac:dyDescent="0.25">
      <c r="F2028" s="19"/>
    </row>
    <row r="2029" spans="6:6" x14ac:dyDescent="0.25">
      <c r="F2029" s="19"/>
    </row>
    <row r="2030" spans="6:6" x14ac:dyDescent="0.25">
      <c r="F2030" s="19"/>
    </row>
    <row r="2031" spans="6:6" x14ac:dyDescent="0.25">
      <c r="F2031" s="19"/>
    </row>
    <row r="2032" spans="6:6" x14ac:dyDescent="0.25">
      <c r="F2032" s="19"/>
    </row>
    <row r="2033" spans="6:6" x14ac:dyDescent="0.25">
      <c r="F2033" s="19"/>
    </row>
    <row r="2034" spans="6:6" x14ac:dyDescent="0.25">
      <c r="F2034" s="19"/>
    </row>
    <row r="2035" spans="6:6" x14ac:dyDescent="0.25">
      <c r="F2035" s="19"/>
    </row>
    <row r="2036" spans="6:6" x14ac:dyDescent="0.25">
      <c r="F2036" s="19"/>
    </row>
    <row r="2037" spans="6:6" x14ac:dyDescent="0.25">
      <c r="F2037" s="19"/>
    </row>
    <row r="2038" spans="6:6" x14ac:dyDescent="0.25">
      <c r="F2038" s="19"/>
    </row>
    <row r="2039" spans="6:6" x14ac:dyDescent="0.25">
      <c r="F2039" s="19"/>
    </row>
    <row r="2040" spans="6:6" x14ac:dyDescent="0.25">
      <c r="F2040" s="19"/>
    </row>
    <row r="2041" spans="6:6" x14ac:dyDescent="0.25">
      <c r="F2041" s="19"/>
    </row>
    <row r="2042" spans="6:6" x14ac:dyDescent="0.25">
      <c r="F2042" s="19"/>
    </row>
    <row r="2043" spans="6:6" x14ac:dyDescent="0.25">
      <c r="F2043" s="19"/>
    </row>
    <row r="2044" spans="6:6" x14ac:dyDescent="0.25">
      <c r="F2044" s="19"/>
    </row>
    <row r="2045" spans="6:6" x14ac:dyDescent="0.25">
      <c r="F2045" s="19"/>
    </row>
    <row r="2046" spans="6:6" x14ac:dyDescent="0.25">
      <c r="F2046" s="19"/>
    </row>
    <row r="2047" spans="6:6" x14ac:dyDescent="0.25">
      <c r="F2047" s="19"/>
    </row>
    <row r="2048" spans="6:6" x14ac:dyDescent="0.25">
      <c r="F2048" s="19"/>
    </row>
    <row r="2049" spans="6:6" x14ac:dyDescent="0.25">
      <c r="F2049" s="19"/>
    </row>
    <row r="2050" spans="6:6" x14ac:dyDescent="0.25">
      <c r="F2050" s="19"/>
    </row>
    <row r="2051" spans="6:6" x14ac:dyDescent="0.25">
      <c r="F2051" s="19"/>
    </row>
    <row r="2052" spans="6:6" x14ac:dyDescent="0.25">
      <c r="F2052" s="19"/>
    </row>
    <row r="2053" spans="6:6" x14ac:dyDescent="0.25">
      <c r="F2053" s="19"/>
    </row>
    <row r="2054" spans="6:6" x14ac:dyDescent="0.25">
      <c r="F2054" s="19"/>
    </row>
    <row r="2055" spans="6:6" x14ac:dyDescent="0.25">
      <c r="F2055" s="19"/>
    </row>
    <row r="2056" spans="6:6" x14ac:dyDescent="0.25">
      <c r="F2056" s="19"/>
    </row>
    <row r="2057" spans="6:6" x14ac:dyDescent="0.25">
      <c r="F2057" s="19"/>
    </row>
    <row r="2058" spans="6:6" x14ac:dyDescent="0.25">
      <c r="F2058" s="19"/>
    </row>
    <row r="2059" spans="6:6" x14ac:dyDescent="0.25">
      <c r="F2059" s="19"/>
    </row>
    <row r="2060" spans="6:6" x14ac:dyDescent="0.25">
      <c r="F2060" s="19"/>
    </row>
    <row r="2061" spans="6:6" x14ac:dyDescent="0.25">
      <c r="F2061" s="19"/>
    </row>
    <row r="2062" spans="6:6" x14ac:dyDescent="0.25">
      <c r="F2062" s="19"/>
    </row>
    <row r="2063" spans="6:6" x14ac:dyDescent="0.25">
      <c r="F2063" s="19"/>
    </row>
    <row r="2064" spans="6:6" x14ac:dyDescent="0.25">
      <c r="F2064" s="19"/>
    </row>
    <row r="2065" spans="6:6" x14ac:dyDescent="0.25">
      <c r="F2065" s="19"/>
    </row>
    <row r="2066" spans="6:6" x14ac:dyDescent="0.25">
      <c r="F2066" s="19"/>
    </row>
    <row r="2067" spans="6:6" x14ac:dyDescent="0.25">
      <c r="F2067" s="19"/>
    </row>
    <row r="2068" spans="6:6" x14ac:dyDescent="0.25">
      <c r="F2068" s="19"/>
    </row>
    <row r="2069" spans="6:6" x14ac:dyDescent="0.25">
      <c r="F2069" s="19"/>
    </row>
    <row r="2070" spans="6:6" x14ac:dyDescent="0.25">
      <c r="F2070" s="19"/>
    </row>
    <row r="2071" spans="6:6" x14ac:dyDescent="0.25">
      <c r="F2071" s="19"/>
    </row>
    <row r="2072" spans="6:6" x14ac:dyDescent="0.25">
      <c r="F2072" s="19"/>
    </row>
    <row r="2073" spans="6:6" x14ac:dyDescent="0.25">
      <c r="F2073" s="19"/>
    </row>
    <row r="2074" spans="6:6" x14ac:dyDescent="0.25">
      <c r="F2074" s="19"/>
    </row>
    <row r="2075" spans="6:6" x14ac:dyDescent="0.25">
      <c r="F2075" s="19"/>
    </row>
    <row r="2076" spans="6:6" x14ac:dyDescent="0.25">
      <c r="F2076" s="19"/>
    </row>
    <row r="2077" spans="6:6" x14ac:dyDescent="0.25">
      <c r="F2077" s="19"/>
    </row>
    <row r="2078" spans="6:6" x14ac:dyDescent="0.25">
      <c r="F2078" s="19"/>
    </row>
    <row r="2079" spans="6:6" x14ac:dyDescent="0.25">
      <c r="F2079" s="19"/>
    </row>
    <row r="2080" spans="6:6" x14ac:dyDescent="0.25">
      <c r="F2080" s="19"/>
    </row>
    <row r="2081" spans="6:6" x14ac:dyDescent="0.25">
      <c r="F2081" s="19"/>
    </row>
    <row r="2082" spans="6:6" x14ac:dyDescent="0.25">
      <c r="F2082" s="19"/>
    </row>
    <row r="2083" spans="6:6" x14ac:dyDescent="0.25">
      <c r="F2083" s="19"/>
    </row>
    <row r="2084" spans="6:6" x14ac:dyDescent="0.25">
      <c r="F2084" s="19"/>
    </row>
    <row r="2085" spans="6:6" x14ac:dyDescent="0.25">
      <c r="F2085" s="19"/>
    </row>
    <row r="2086" spans="6:6" x14ac:dyDescent="0.25">
      <c r="F2086" s="19"/>
    </row>
    <row r="2087" spans="6:6" x14ac:dyDescent="0.25">
      <c r="F2087" s="19"/>
    </row>
    <row r="2088" spans="6:6" x14ac:dyDescent="0.25">
      <c r="F2088" s="19"/>
    </row>
    <row r="2089" spans="6:6" x14ac:dyDescent="0.25">
      <c r="F2089" s="19"/>
    </row>
    <row r="2090" spans="6:6" x14ac:dyDescent="0.25">
      <c r="F2090" s="19"/>
    </row>
    <row r="2091" spans="6:6" x14ac:dyDescent="0.25">
      <c r="F2091" s="19"/>
    </row>
    <row r="2092" spans="6:6" x14ac:dyDescent="0.25">
      <c r="F2092" s="19"/>
    </row>
    <row r="2093" spans="6:6" x14ac:dyDescent="0.25">
      <c r="F2093" s="19"/>
    </row>
    <row r="2094" spans="6:6" x14ac:dyDescent="0.25">
      <c r="F2094" s="19"/>
    </row>
    <row r="2095" spans="6:6" x14ac:dyDescent="0.25">
      <c r="F2095" s="19"/>
    </row>
    <row r="2096" spans="6:6" x14ac:dyDescent="0.25">
      <c r="F2096" s="19"/>
    </row>
    <row r="2097" spans="6:6" x14ac:dyDescent="0.25">
      <c r="F2097" s="19"/>
    </row>
    <row r="2098" spans="6:6" x14ac:dyDescent="0.25">
      <c r="F2098" s="19"/>
    </row>
    <row r="2099" spans="6:6" x14ac:dyDescent="0.25">
      <c r="F2099" s="19"/>
    </row>
    <row r="2100" spans="6:6" x14ac:dyDescent="0.25">
      <c r="F2100" s="19"/>
    </row>
    <row r="2101" spans="6:6" x14ac:dyDescent="0.25">
      <c r="F2101" s="19"/>
    </row>
    <row r="2102" spans="6:6" x14ac:dyDescent="0.25">
      <c r="F2102" s="19"/>
    </row>
    <row r="2103" spans="6:6" x14ac:dyDescent="0.25">
      <c r="F2103" s="19"/>
    </row>
    <row r="2104" spans="6:6" x14ac:dyDescent="0.25">
      <c r="F2104" s="19"/>
    </row>
    <row r="2105" spans="6:6" x14ac:dyDescent="0.25">
      <c r="F2105" s="19"/>
    </row>
    <row r="2106" spans="6:6" x14ac:dyDescent="0.25">
      <c r="F2106" s="19"/>
    </row>
    <row r="2107" spans="6:6" x14ac:dyDescent="0.25">
      <c r="F2107" s="19"/>
    </row>
    <row r="2108" spans="6:6" x14ac:dyDescent="0.25">
      <c r="F2108" s="19"/>
    </row>
    <row r="2109" spans="6:6" x14ac:dyDescent="0.25">
      <c r="F2109" s="19"/>
    </row>
    <row r="2110" spans="6:6" x14ac:dyDescent="0.25">
      <c r="F2110" s="19"/>
    </row>
    <row r="2111" spans="6:6" x14ac:dyDescent="0.25">
      <c r="F2111" s="19"/>
    </row>
    <row r="2112" spans="6:6" x14ac:dyDescent="0.25">
      <c r="F2112" s="19"/>
    </row>
    <row r="2113" spans="6:6" x14ac:dyDescent="0.25">
      <c r="F2113" s="19"/>
    </row>
    <row r="2114" spans="6:6" x14ac:dyDescent="0.25">
      <c r="F2114" s="19"/>
    </row>
    <row r="2115" spans="6:6" x14ac:dyDescent="0.25">
      <c r="F2115" s="19"/>
    </row>
    <row r="2116" spans="6:6" x14ac:dyDescent="0.25">
      <c r="F2116" s="19"/>
    </row>
    <row r="2117" spans="6:6" x14ac:dyDescent="0.25">
      <c r="F2117" s="19"/>
    </row>
    <row r="2118" spans="6:6" x14ac:dyDescent="0.25">
      <c r="F2118" s="19"/>
    </row>
    <row r="2119" spans="6:6" x14ac:dyDescent="0.25">
      <c r="F2119" s="19"/>
    </row>
    <row r="2120" spans="6:6" x14ac:dyDescent="0.25">
      <c r="F2120" s="19"/>
    </row>
    <row r="2121" spans="6:6" x14ac:dyDescent="0.25">
      <c r="F2121" s="19"/>
    </row>
    <row r="2122" spans="6:6" x14ac:dyDescent="0.25">
      <c r="F2122" s="19"/>
    </row>
    <row r="2123" spans="6:6" x14ac:dyDescent="0.25">
      <c r="F2123" s="19"/>
    </row>
    <row r="2124" spans="6:6" x14ac:dyDescent="0.25">
      <c r="F2124" s="19"/>
    </row>
    <row r="2125" spans="6:6" x14ac:dyDescent="0.25">
      <c r="F2125" s="19"/>
    </row>
    <row r="2126" spans="6:6" x14ac:dyDescent="0.25">
      <c r="F2126" s="19"/>
    </row>
    <row r="2127" spans="6:6" x14ac:dyDescent="0.25">
      <c r="F2127" s="19"/>
    </row>
    <row r="2128" spans="6:6" x14ac:dyDescent="0.25">
      <c r="F2128" s="19"/>
    </row>
    <row r="2129" spans="6:6" x14ac:dyDescent="0.25">
      <c r="F2129" s="19"/>
    </row>
    <row r="2130" spans="6:6" x14ac:dyDescent="0.25">
      <c r="F2130" s="19"/>
    </row>
    <row r="2131" spans="6:6" x14ac:dyDescent="0.25">
      <c r="F2131" s="19"/>
    </row>
    <row r="2132" spans="6:6" x14ac:dyDescent="0.25">
      <c r="F2132" s="19"/>
    </row>
    <row r="2133" spans="6:6" x14ac:dyDescent="0.25">
      <c r="F2133" s="19"/>
    </row>
    <row r="2134" spans="6:6" x14ac:dyDescent="0.25">
      <c r="F2134" s="19"/>
    </row>
    <row r="2135" spans="6:6" x14ac:dyDescent="0.25">
      <c r="F2135" s="19"/>
    </row>
    <row r="2136" spans="6:6" x14ac:dyDescent="0.25">
      <c r="F2136" s="19"/>
    </row>
    <row r="2137" spans="6:6" x14ac:dyDescent="0.25">
      <c r="F2137" s="19"/>
    </row>
    <row r="2138" spans="6:6" x14ac:dyDescent="0.25">
      <c r="F2138" s="19"/>
    </row>
    <row r="2139" spans="6:6" x14ac:dyDescent="0.25">
      <c r="F2139" s="19"/>
    </row>
    <row r="2140" spans="6:6" x14ac:dyDescent="0.25">
      <c r="F2140" s="19"/>
    </row>
    <row r="2141" spans="6:6" x14ac:dyDescent="0.25">
      <c r="F2141" s="19"/>
    </row>
    <row r="2142" spans="6:6" x14ac:dyDescent="0.25">
      <c r="F2142" s="19"/>
    </row>
    <row r="2143" spans="6:6" x14ac:dyDescent="0.25">
      <c r="F2143" s="19"/>
    </row>
    <row r="2144" spans="6:6" x14ac:dyDescent="0.25">
      <c r="F2144" s="19"/>
    </row>
    <row r="2145" spans="6:6" x14ac:dyDescent="0.25">
      <c r="F2145" s="19"/>
    </row>
    <row r="2146" spans="6:6" x14ac:dyDescent="0.25">
      <c r="F2146" s="19"/>
    </row>
    <row r="2147" spans="6:6" x14ac:dyDescent="0.25">
      <c r="F2147" s="19"/>
    </row>
    <row r="2148" spans="6:6" x14ac:dyDescent="0.25">
      <c r="F2148" s="19"/>
    </row>
    <row r="2149" spans="6:6" x14ac:dyDescent="0.25">
      <c r="F2149" s="19"/>
    </row>
    <row r="2150" spans="6:6" x14ac:dyDescent="0.25">
      <c r="F2150" s="19"/>
    </row>
    <row r="2151" spans="6:6" x14ac:dyDescent="0.25">
      <c r="F2151" s="19"/>
    </row>
    <row r="2152" spans="6:6" x14ac:dyDescent="0.25">
      <c r="F2152" s="19"/>
    </row>
    <row r="2153" spans="6:6" x14ac:dyDescent="0.25">
      <c r="F2153" s="19"/>
    </row>
    <row r="2154" spans="6:6" x14ac:dyDescent="0.25">
      <c r="F2154" s="19"/>
    </row>
    <row r="2155" spans="6:6" x14ac:dyDescent="0.25">
      <c r="F2155" s="19"/>
    </row>
    <row r="2156" spans="6:6" x14ac:dyDescent="0.25">
      <c r="F2156" s="19"/>
    </row>
    <row r="2157" spans="6:6" x14ac:dyDescent="0.25">
      <c r="F2157" s="19"/>
    </row>
    <row r="2158" spans="6:6" x14ac:dyDescent="0.25">
      <c r="F2158" s="19"/>
    </row>
    <row r="2159" spans="6:6" x14ac:dyDescent="0.25">
      <c r="F2159" s="19"/>
    </row>
    <row r="2160" spans="6:6" x14ac:dyDescent="0.25">
      <c r="F2160" s="19"/>
    </row>
    <row r="2161" spans="6:6" x14ac:dyDescent="0.25">
      <c r="F2161" s="19"/>
    </row>
    <row r="2162" spans="6:6" x14ac:dyDescent="0.25">
      <c r="F2162" s="19"/>
    </row>
    <row r="2163" spans="6:6" x14ac:dyDescent="0.25">
      <c r="F2163" s="19"/>
    </row>
    <row r="2164" spans="6:6" x14ac:dyDescent="0.25">
      <c r="F2164" s="19"/>
    </row>
    <row r="2165" spans="6:6" x14ac:dyDescent="0.25">
      <c r="F2165" s="19"/>
    </row>
    <row r="2166" spans="6:6" x14ac:dyDescent="0.25">
      <c r="F2166" s="19"/>
    </row>
    <row r="2167" spans="6:6" x14ac:dyDescent="0.25">
      <c r="F2167" s="19"/>
    </row>
    <row r="2168" spans="6:6" x14ac:dyDescent="0.25">
      <c r="F2168" s="19"/>
    </row>
    <row r="2169" spans="6:6" x14ac:dyDescent="0.25">
      <c r="F2169" s="19"/>
    </row>
    <row r="2170" spans="6:6" x14ac:dyDescent="0.25">
      <c r="F2170" s="19"/>
    </row>
    <row r="2171" spans="6:6" x14ac:dyDescent="0.25">
      <c r="F2171" s="19"/>
    </row>
    <row r="2172" spans="6:6" x14ac:dyDescent="0.25">
      <c r="F2172" s="19"/>
    </row>
    <row r="2173" spans="6:6" x14ac:dyDescent="0.25">
      <c r="F2173" s="19"/>
    </row>
    <row r="2174" spans="6:6" x14ac:dyDescent="0.25">
      <c r="F2174" s="19"/>
    </row>
    <row r="2175" spans="6:6" x14ac:dyDescent="0.25">
      <c r="F2175" s="19"/>
    </row>
    <row r="2176" spans="6:6" x14ac:dyDescent="0.25">
      <c r="F2176" s="19"/>
    </row>
    <row r="2177" spans="6:6" x14ac:dyDescent="0.25">
      <c r="F2177" s="19"/>
    </row>
    <row r="2178" spans="6:6" x14ac:dyDescent="0.25">
      <c r="F2178" s="19"/>
    </row>
    <row r="2179" spans="6:6" x14ac:dyDescent="0.25">
      <c r="F2179" s="19"/>
    </row>
    <row r="2180" spans="6:6" x14ac:dyDescent="0.25">
      <c r="F2180" s="19"/>
    </row>
    <row r="2181" spans="6:6" x14ac:dyDescent="0.25">
      <c r="F2181" s="19"/>
    </row>
    <row r="2182" spans="6:6" x14ac:dyDescent="0.25">
      <c r="F2182" s="19"/>
    </row>
    <row r="2183" spans="6:6" x14ac:dyDescent="0.25">
      <c r="F2183" s="19"/>
    </row>
    <row r="2184" spans="6:6" x14ac:dyDescent="0.25">
      <c r="F2184" s="19"/>
    </row>
    <row r="2185" spans="6:6" x14ac:dyDescent="0.25">
      <c r="F2185" s="19"/>
    </row>
    <row r="2186" spans="6:6" x14ac:dyDescent="0.25">
      <c r="F2186" s="19"/>
    </row>
    <row r="2187" spans="6:6" x14ac:dyDescent="0.25">
      <c r="F2187" s="19"/>
    </row>
    <row r="2188" spans="6:6" x14ac:dyDescent="0.25">
      <c r="F2188" s="19"/>
    </row>
    <row r="2189" spans="6:6" x14ac:dyDescent="0.25">
      <c r="F2189" s="19"/>
    </row>
    <row r="2190" spans="6:6" x14ac:dyDescent="0.25">
      <c r="F2190" s="19"/>
    </row>
    <row r="2191" spans="6:6" x14ac:dyDescent="0.25">
      <c r="F2191" s="19"/>
    </row>
    <row r="2192" spans="6:6" x14ac:dyDescent="0.25">
      <c r="F2192" s="19"/>
    </row>
    <row r="2193" spans="6:6" x14ac:dyDescent="0.25">
      <c r="F2193" s="19"/>
    </row>
    <row r="2194" spans="6:6" x14ac:dyDescent="0.25">
      <c r="F2194" s="19"/>
    </row>
    <row r="2195" spans="6:6" x14ac:dyDescent="0.25">
      <c r="F2195" s="19"/>
    </row>
    <row r="2196" spans="6:6" x14ac:dyDescent="0.25">
      <c r="F2196" s="19"/>
    </row>
    <row r="2197" spans="6:6" x14ac:dyDescent="0.25">
      <c r="F2197" s="19"/>
    </row>
    <row r="2198" spans="6:6" x14ac:dyDescent="0.25">
      <c r="F2198" s="19"/>
    </row>
    <row r="2199" spans="6:6" x14ac:dyDescent="0.25">
      <c r="F2199" s="19"/>
    </row>
    <row r="2200" spans="6:6" x14ac:dyDescent="0.25">
      <c r="F2200" s="19"/>
    </row>
    <row r="2201" spans="6:6" x14ac:dyDescent="0.25">
      <c r="F2201" s="19"/>
    </row>
    <row r="2202" spans="6:6" x14ac:dyDescent="0.25">
      <c r="F2202" s="19"/>
    </row>
    <row r="2203" spans="6:6" x14ac:dyDescent="0.25">
      <c r="F2203" s="19"/>
    </row>
    <row r="2204" spans="6:6" x14ac:dyDescent="0.25">
      <c r="F2204" s="19"/>
    </row>
    <row r="2205" spans="6:6" x14ac:dyDescent="0.25">
      <c r="F2205" s="19"/>
    </row>
    <row r="2206" spans="6:6" x14ac:dyDescent="0.25">
      <c r="F2206" s="19"/>
    </row>
    <row r="2207" spans="6:6" x14ac:dyDescent="0.25">
      <c r="F2207" s="19"/>
    </row>
    <row r="2208" spans="6:6" x14ac:dyDescent="0.25">
      <c r="F2208" s="19"/>
    </row>
    <row r="2209" spans="6:6" x14ac:dyDescent="0.25">
      <c r="F2209" s="19"/>
    </row>
    <row r="2210" spans="6:6" x14ac:dyDescent="0.25">
      <c r="F2210" s="19"/>
    </row>
    <row r="2211" spans="6:6" x14ac:dyDescent="0.25">
      <c r="F2211" s="19"/>
    </row>
    <row r="2212" spans="6:6" x14ac:dyDescent="0.25">
      <c r="F2212" s="19"/>
    </row>
    <row r="2213" spans="6:6" x14ac:dyDescent="0.25">
      <c r="F2213" s="19"/>
    </row>
    <row r="2214" spans="6:6" x14ac:dyDescent="0.25">
      <c r="F2214" s="19"/>
    </row>
    <row r="2215" spans="6:6" x14ac:dyDescent="0.25">
      <c r="F2215" s="19"/>
    </row>
    <row r="2216" spans="6:6" x14ac:dyDescent="0.25">
      <c r="F2216" s="19"/>
    </row>
    <row r="2217" spans="6:6" x14ac:dyDescent="0.25">
      <c r="F2217" s="19"/>
    </row>
    <row r="2218" spans="6:6" x14ac:dyDescent="0.25">
      <c r="F2218" s="19"/>
    </row>
    <row r="2219" spans="6:6" x14ac:dyDescent="0.25">
      <c r="F2219" s="19"/>
    </row>
    <row r="2220" spans="6:6" x14ac:dyDescent="0.25">
      <c r="F2220" s="19"/>
    </row>
    <row r="2221" spans="6:6" x14ac:dyDescent="0.25">
      <c r="F2221" s="19"/>
    </row>
    <row r="2222" spans="6:6" x14ac:dyDescent="0.25">
      <c r="F2222" s="19"/>
    </row>
    <row r="2223" spans="6:6" x14ac:dyDescent="0.25">
      <c r="F2223" s="19"/>
    </row>
    <row r="2224" spans="6:6" x14ac:dyDescent="0.25">
      <c r="F2224" s="19"/>
    </row>
    <row r="2225" spans="6:6" x14ac:dyDescent="0.25">
      <c r="F2225" s="19"/>
    </row>
    <row r="2226" spans="6:6" x14ac:dyDescent="0.25">
      <c r="F2226" s="19"/>
    </row>
    <row r="2227" spans="6:6" x14ac:dyDescent="0.25">
      <c r="F2227" s="19"/>
    </row>
    <row r="2228" spans="6:6" x14ac:dyDescent="0.25">
      <c r="F2228" s="19"/>
    </row>
    <row r="2229" spans="6:6" x14ac:dyDescent="0.25">
      <c r="F2229" s="19"/>
    </row>
    <row r="2230" spans="6:6" x14ac:dyDescent="0.25">
      <c r="F2230" s="19"/>
    </row>
    <row r="2231" spans="6:6" x14ac:dyDescent="0.25">
      <c r="F2231" s="19"/>
    </row>
    <row r="2232" spans="6:6" x14ac:dyDescent="0.25">
      <c r="F2232" s="19"/>
    </row>
    <row r="2233" spans="6:6" x14ac:dyDescent="0.25">
      <c r="F2233" s="19"/>
    </row>
    <row r="2234" spans="6:6" x14ac:dyDescent="0.25">
      <c r="F2234" s="19"/>
    </row>
    <row r="2235" spans="6:6" x14ac:dyDescent="0.25">
      <c r="F2235" s="19"/>
    </row>
    <row r="2236" spans="6:6" x14ac:dyDescent="0.25">
      <c r="F2236" s="19"/>
    </row>
    <row r="2237" spans="6:6" x14ac:dyDescent="0.25">
      <c r="F2237" s="19"/>
    </row>
    <row r="2238" spans="6:6" x14ac:dyDescent="0.25">
      <c r="F2238" s="19"/>
    </row>
    <row r="2239" spans="6:6" x14ac:dyDescent="0.25">
      <c r="F2239" s="19"/>
    </row>
    <row r="2240" spans="6:6" x14ac:dyDescent="0.25">
      <c r="F2240" s="19"/>
    </row>
    <row r="2241" spans="6:6" x14ac:dyDescent="0.25">
      <c r="F2241" s="19"/>
    </row>
    <row r="2242" spans="6:6" x14ac:dyDescent="0.25">
      <c r="F2242" s="19"/>
    </row>
    <row r="2243" spans="6:6" x14ac:dyDescent="0.25">
      <c r="F2243" s="19"/>
    </row>
    <row r="2244" spans="6:6" x14ac:dyDescent="0.25">
      <c r="F2244" s="19"/>
    </row>
    <row r="2245" spans="6:6" x14ac:dyDescent="0.25">
      <c r="F2245" s="19"/>
    </row>
    <row r="2246" spans="6:6" x14ac:dyDescent="0.25">
      <c r="F2246" s="19"/>
    </row>
    <row r="2247" spans="6:6" x14ac:dyDescent="0.25">
      <c r="F2247" s="19"/>
    </row>
    <row r="2248" spans="6:6" x14ac:dyDescent="0.25">
      <c r="F2248" s="19"/>
    </row>
    <row r="2249" spans="6:6" x14ac:dyDescent="0.25">
      <c r="F2249" s="19"/>
    </row>
    <row r="2250" spans="6:6" x14ac:dyDescent="0.25">
      <c r="F2250" s="19"/>
    </row>
    <row r="2251" spans="6:6" x14ac:dyDescent="0.25">
      <c r="F2251" s="19"/>
    </row>
    <row r="2252" spans="6:6" x14ac:dyDescent="0.25">
      <c r="F2252" s="19"/>
    </row>
    <row r="2253" spans="6:6" x14ac:dyDescent="0.25">
      <c r="F2253" s="19"/>
    </row>
    <row r="2254" spans="6:6" x14ac:dyDescent="0.25">
      <c r="F2254" s="19"/>
    </row>
    <row r="2255" spans="6:6" x14ac:dyDescent="0.25">
      <c r="F2255" s="19"/>
    </row>
    <row r="2256" spans="6:6" x14ac:dyDescent="0.25">
      <c r="F2256" s="19"/>
    </row>
    <row r="2257" spans="6:6" x14ac:dyDescent="0.25">
      <c r="F2257" s="19"/>
    </row>
    <row r="2258" spans="6:6" x14ac:dyDescent="0.25">
      <c r="F2258" s="19"/>
    </row>
    <row r="2259" spans="6:6" x14ac:dyDescent="0.25">
      <c r="F2259" s="19"/>
    </row>
    <row r="2260" spans="6:6" x14ac:dyDescent="0.25">
      <c r="F2260" s="19"/>
    </row>
    <row r="2261" spans="6:6" x14ac:dyDescent="0.25">
      <c r="F2261" s="19"/>
    </row>
    <row r="2262" spans="6:6" x14ac:dyDescent="0.25">
      <c r="F2262" s="19"/>
    </row>
    <row r="2263" spans="6:6" x14ac:dyDescent="0.25">
      <c r="F2263" s="19"/>
    </row>
    <row r="2264" spans="6:6" x14ac:dyDescent="0.25">
      <c r="F2264" s="19"/>
    </row>
    <row r="2265" spans="6:6" x14ac:dyDescent="0.25">
      <c r="F2265" s="19"/>
    </row>
    <row r="2266" spans="6:6" x14ac:dyDescent="0.25">
      <c r="F2266" s="19"/>
    </row>
    <row r="2267" spans="6:6" x14ac:dyDescent="0.25">
      <c r="F2267" s="19"/>
    </row>
    <row r="2268" spans="6:6" x14ac:dyDescent="0.25">
      <c r="F2268" s="19"/>
    </row>
    <row r="2269" spans="6:6" x14ac:dyDescent="0.25">
      <c r="F2269" s="19"/>
    </row>
    <row r="2270" spans="6:6" x14ac:dyDescent="0.25">
      <c r="F2270" s="19"/>
    </row>
    <row r="2271" spans="6:6" x14ac:dyDescent="0.25">
      <c r="F2271" s="19"/>
    </row>
    <row r="2272" spans="6:6" x14ac:dyDescent="0.25">
      <c r="F2272" s="19"/>
    </row>
    <row r="2273" spans="6:6" x14ac:dyDescent="0.25">
      <c r="F2273" s="19"/>
    </row>
    <row r="2274" spans="6:6" x14ac:dyDescent="0.25">
      <c r="F2274" s="19"/>
    </row>
    <row r="2275" spans="6:6" x14ac:dyDescent="0.25">
      <c r="F2275" s="19"/>
    </row>
    <row r="2276" spans="6:6" x14ac:dyDescent="0.25">
      <c r="F2276" s="19"/>
    </row>
    <row r="2277" spans="6:6" x14ac:dyDescent="0.25">
      <c r="F2277" s="19"/>
    </row>
    <row r="2278" spans="6:6" x14ac:dyDescent="0.25">
      <c r="F2278" s="19"/>
    </row>
    <row r="2279" spans="6:6" x14ac:dyDescent="0.25">
      <c r="F2279" s="19"/>
    </row>
    <row r="2280" spans="6:6" x14ac:dyDescent="0.25">
      <c r="F2280" s="19"/>
    </row>
    <row r="2281" spans="6:6" x14ac:dyDescent="0.25">
      <c r="F2281" s="19"/>
    </row>
    <row r="2282" spans="6:6" x14ac:dyDescent="0.25">
      <c r="F2282" s="19"/>
    </row>
    <row r="2283" spans="6:6" x14ac:dyDescent="0.25">
      <c r="F2283" s="19"/>
    </row>
    <row r="2284" spans="6:6" x14ac:dyDescent="0.25">
      <c r="F2284" s="19"/>
    </row>
    <row r="2285" spans="6:6" x14ac:dyDescent="0.25">
      <c r="F2285" s="19"/>
    </row>
    <row r="2286" spans="6:6" x14ac:dyDescent="0.25">
      <c r="F2286" s="19"/>
    </row>
    <row r="2287" spans="6:6" x14ac:dyDescent="0.25">
      <c r="F2287" s="19"/>
    </row>
    <row r="2288" spans="6:6" x14ac:dyDescent="0.25">
      <c r="F2288" s="19"/>
    </row>
    <row r="2289" spans="6:6" x14ac:dyDescent="0.25">
      <c r="F2289" s="19"/>
    </row>
    <row r="2290" spans="6:6" x14ac:dyDescent="0.25">
      <c r="F2290" s="19"/>
    </row>
    <row r="2291" spans="6:6" x14ac:dyDescent="0.25">
      <c r="F2291" s="19"/>
    </row>
    <row r="2292" spans="6:6" x14ac:dyDescent="0.25">
      <c r="F2292" s="19"/>
    </row>
    <row r="2293" spans="6:6" x14ac:dyDescent="0.25">
      <c r="F2293" s="19"/>
    </row>
    <row r="2294" spans="6:6" x14ac:dyDescent="0.25">
      <c r="F2294" s="19"/>
    </row>
    <row r="2295" spans="6:6" x14ac:dyDescent="0.25">
      <c r="F2295" s="19"/>
    </row>
    <row r="2296" spans="6:6" x14ac:dyDescent="0.25">
      <c r="F2296" s="19"/>
    </row>
    <row r="2297" spans="6:6" x14ac:dyDescent="0.25">
      <c r="F2297" s="19"/>
    </row>
    <row r="2298" spans="6:6" x14ac:dyDescent="0.25">
      <c r="F2298" s="19"/>
    </row>
    <row r="2299" spans="6:6" x14ac:dyDescent="0.25">
      <c r="F2299" s="19"/>
    </row>
    <row r="2300" spans="6:6" x14ac:dyDescent="0.25">
      <c r="F2300" s="19"/>
    </row>
    <row r="2301" spans="6:6" x14ac:dyDescent="0.25">
      <c r="F2301" s="19"/>
    </row>
    <row r="2302" spans="6:6" x14ac:dyDescent="0.25">
      <c r="F2302" s="19"/>
    </row>
    <row r="2303" spans="6:6" x14ac:dyDescent="0.25">
      <c r="F2303" s="19"/>
    </row>
    <row r="2304" spans="6:6" x14ac:dyDescent="0.25">
      <c r="F2304" s="19"/>
    </row>
    <row r="2305" spans="6:6" x14ac:dyDescent="0.25">
      <c r="F2305" s="19"/>
    </row>
    <row r="2306" spans="6:6" x14ac:dyDescent="0.25">
      <c r="F2306" s="19"/>
    </row>
    <row r="2307" spans="6:6" x14ac:dyDescent="0.25">
      <c r="F2307" s="19"/>
    </row>
    <row r="2308" spans="6:6" x14ac:dyDescent="0.25">
      <c r="F2308" s="19"/>
    </row>
    <row r="2309" spans="6:6" x14ac:dyDescent="0.25">
      <c r="F2309" s="19"/>
    </row>
    <row r="2310" spans="6:6" x14ac:dyDescent="0.25">
      <c r="F2310" s="19"/>
    </row>
    <row r="2311" spans="6:6" x14ac:dyDescent="0.25">
      <c r="F2311" s="19"/>
    </row>
    <row r="2312" spans="6:6" x14ac:dyDescent="0.25">
      <c r="F2312" s="19"/>
    </row>
    <row r="2313" spans="6:6" x14ac:dyDescent="0.25">
      <c r="F2313" s="19"/>
    </row>
    <row r="2314" spans="6:6" x14ac:dyDescent="0.25">
      <c r="F2314" s="19"/>
    </row>
    <row r="2315" spans="6:6" x14ac:dyDescent="0.25">
      <c r="F2315" s="19"/>
    </row>
    <row r="2316" spans="6:6" x14ac:dyDescent="0.25">
      <c r="F2316" s="19"/>
    </row>
    <row r="2317" spans="6:6" x14ac:dyDescent="0.25">
      <c r="F2317" s="19"/>
    </row>
    <row r="2318" spans="6:6" x14ac:dyDescent="0.25">
      <c r="F2318" s="19"/>
    </row>
    <row r="2319" spans="6:6" x14ac:dyDescent="0.25">
      <c r="F2319" s="19"/>
    </row>
    <row r="2320" spans="6:6" x14ac:dyDescent="0.25">
      <c r="F2320" s="19"/>
    </row>
    <row r="2321" spans="6:6" x14ac:dyDescent="0.25">
      <c r="F2321" s="19"/>
    </row>
    <row r="2322" spans="6:6" x14ac:dyDescent="0.25">
      <c r="F2322" s="19"/>
    </row>
    <row r="2323" spans="6:6" x14ac:dyDescent="0.25">
      <c r="F2323" s="19"/>
    </row>
    <row r="2324" spans="6:6" x14ac:dyDescent="0.25">
      <c r="F2324" s="19"/>
    </row>
    <row r="2325" spans="6:6" x14ac:dyDescent="0.25">
      <c r="F2325" s="19"/>
    </row>
    <row r="2326" spans="6:6" x14ac:dyDescent="0.25">
      <c r="F2326" s="19"/>
    </row>
    <row r="2327" spans="6:6" x14ac:dyDescent="0.25">
      <c r="F2327" s="19"/>
    </row>
    <row r="2328" spans="6:6" x14ac:dyDescent="0.25">
      <c r="F2328" s="19"/>
    </row>
    <row r="2329" spans="6:6" x14ac:dyDescent="0.25">
      <c r="F2329" s="19"/>
    </row>
    <row r="2330" spans="6:6" x14ac:dyDescent="0.25">
      <c r="F2330" s="19"/>
    </row>
    <row r="2331" spans="6:6" x14ac:dyDescent="0.25">
      <c r="F2331" s="19"/>
    </row>
    <row r="2332" spans="6:6" x14ac:dyDescent="0.25">
      <c r="F2332" s="19"/>
    </row>
    <row r="2333" spans="6:6" x14ac:dyDescent="0.25">
      <c r="F2333" s="19"/>
    </row>
    <row r="2334" spans="6:6" x14ac:dyDescent="0.25">
      <c r="F2334" s="19"/>
    </row>
    <row r="2335" spans="6:6" x14ac:dyDescent="0.25">
      <c r="F2335" s="19"/>
    </row>
    <row r="2336" spans="6:6" x14ac:dyDescent="0.25">
      <c r="F2336" s="19"/>
    </row>
    <row r="2337" spans="6:6" x14ac:dyDescent="0.25">
      <c r="F2337" s="19"/>
    </row>
    <row r="2338" spans="6:6" x14ac:dyDescent="0.25">
      <c r="F2338" s="19"/>
    </row>
    <row r="2339" spans="6:6" x14ac:dyDescent="0.25">
      <c r="F2339" s="19"/>
    </row>
    <row r="2340" spans="6:6" x14ac:dyDescent="0.25">
      <c r="F2340" s="19"/>
    </row>
    <row r="2341" spans="6:6" x14ac:dyDescent="0.25">
      <c r="F2341" s="19"/>
    </row>
    <row r="2342" spans="6:6" x14ac:dyDescent="0.25">
      <c r="F2342" s="19"/>
    </row>
    <row r="2343" spans="6:6" x14ac:dyDescent="0.25">
      <c r="F2343" s="19"/>
    </row>
    <row r="2344" spans="6:6" x14ac:dyDescent="0.25">
      <c r="F2344" s="19"/>
    </row>
    <row r="2345" spans="6:6" x14ac:dyDescent="0.25">
      <c r="F2345" s="19"/>
    </row>
    <row r="2346" spans="6:6" x14ac:dyDescent="0.25">
      <c r="F2346" s="19"/>
    </row>
    <row r="2347" spans="6:6" x14ac:dyDescent="0.25">
      <c r="F2347" s="19"/>
    </row>
    <row r="2348" spans="6:6" x14ac:dyDescent="0.25">
      <c r="F2348" s="19"/>
    </row>
    <row r="2349" spans="6:6" x14ac:dyDescent="0.25">
      <c r="F2349" s="19"/>
    </row>
    <row r="2350" spans="6:6" x14ac:dyDescent="0.25">
      <c r="F2350" s="19"/>
    </row>
    <row r="2351" spans="6:6" x14ac:dyDescent="0.25">
      <c r="F2351" s="19"/>
    </row>
    <row r="2352" spans="6:6" x14ac:dyDescent="0.25">
      <c r="F2352" s="19"/>
    </row>
    <row r="2353" spans="6:6" x14ac:dyDescent="0.25">
      <c r="F2353" s="19"/>
    </row>
    <row r="2354" spans="6:6" x14ac:dyDescent="0.25">
      <c r="F2354" s="19"/>
    </row>
    <row r="2355" spans="6:6" x14ac:dyDescent="0.25">
      <c r="F2355" s="19"/>
    </row>
    <row r="2356" spans="6:6" x14ac:dyDescent="0.25">
      <c r="F2356" s="19"/>
    </row>
    <row r="2357" spans="6:6" x14ac:dyDescent="0.25">
      <c r="F2357" s="19"/>
    </row>
    <row r="2358" spans="6:6" x14ac:dyDescent="0.25">
      <c r="F2358" s="19"/>
    </row>
    <row r="2359" spans="6:6" x14ac:dyDescent="0.25">
      <c r="F2359" s="19"/>
    </row>
    <row r="2360" spans="6:6" x14ac:dyDescent="0.25">
      <c r="F2360" s="19"/>
    </row>
    <row r="2361" spans="6:6" x14ac:dyDescent="0.25">
      <c r="F2361" s="19"/>
    </row>
    <row r="2362" spans="6:6" x14ac:dyDescent="0.25">
      <c r="F2362" s="19"/>
    </row>
    <row r="2363" spans="6:6" x14ac:dyDescent="0.25">
      <c r="F2363" s="19"/>
    </row>
    <row r="2364" spans="6:6" x14ac:dyDescent="0.25">
      <c r="F2364" s="19"/>
    </row>
    <row r="2365" spans="6:6" x14ac:dyDescent="0.25">
      <c r="F2365" s="19"/>
    </row>
    <row r="2366" spans="6:6" x14ac:dyDescent="0.25">
      <c r="F2366" s="19"/>
    </row>
    <row r="2367" spans="6:6" x14ac:dyDescent="0.25">
      <c r="F2367" s="19"/>
    </row>
    <row r="2368" spans="6:6" x14ac:dyDescent="0.25">
      <c r="F2368" s="19"/>
    </row>
    <row r="2369" spans="6:6" x14ac:dyDescent="0.25">
      <c r="F2369" s="19"/>
    </row>
    <row r="2370" spans="6:6" x14ac:dyDescent="0.25">
      <c r="F2370" s="19"/>
    </row>
    <row r="2371" spans="6:6" x14ac:dyDescent="0.25">
      <c r="F2371" s="19"/>
    </row>
    <row r="2372" spans="6:6" x14ac:dyDescent="0.25">
      <c r="F2372" s="19"/>
    </row>
    <row r="2373" spans="6:6" x14ac:dyDescent="0.25">
      <c r="F2373" s="19"/>
    </row>
    <row r="2374" spans="6:6" x14ac:dyDescent="0.25">
      <c r="F2374" s="19"/>
    </row>
    <row r="2375" spans="6:6" x14ac:dyDescent="0.25">
      <c r="F2375" s="19"/>
    </row>
    <row r="2376" spans="6:6" x14ac:dyDescent="0.25">
      <c r="F2376" s="19"/>
    </row>
    <row r="2377" spans="6:6" x14ac:dyDescent="0.25">
      <c r="F2377" s="19"/>
    </row>
    <row r="2378" spans="6:6" x14ac:dyDescent="0.25">
      <c r="F2378" s="19"/>
    </row>
    <row r="2379" spans="6:6" x14ac:dyDescent="0.25">
      <c r="F2379" s="19"/>
    </row>
    <row r="2380" spans="6:6" x14ac:dyDescent="0.25">
      <c r="F2380" s="19"/>
    </row>
    <row r="2381" spans="6:6" x14ac:dyDescent="0.25">
      <c r="F2381" s="19"/>
    </row>
    <row r="2382" spans="6:6" x14ac:dyDescent="0.25">
      <c r="F2382" s="19"/>
    </row>
    <row r="2383" spans="6:6" x14ac:dyDescent="0.25">
      <c r="F2383" s="19"/>
    </row>
    <row r="2384" spans="6:6" x14ac:dyDescent="0.25">
      <c r="F2384" s="19"/>
    </row>
    <row r="2385" spans="6:6" x14ac:dyDescent="0.25">
      <c r="F2385" s="19"/>
    </row>
    <row r="2386" spans="6:6" x14ac:dyDescent="0.25">
      <c r="F2386" s="19"/>
    </row>
    <row r="2387" spans="6:6" x14ac:dyDescent="0.25">
      <c r="F2387" s="19"/>
    </row>
    <row r="2388" spans="6:6" x14ac:dyDescent="0.25">
      <c r="F2388" s="19"/>
    </row>
    <row r="2389" spans="6:6" x14ac:dyDescent="0.25">
      <c r="F2389" s="19"/>
    </row>
    <row r="2390" spans="6:6" x14ac:dyDescent="0.25">
      <c r="F2390" s="19"/>
    </row>
    <row r="2391" spans="6:6" x14ac:dyDescent="0.25">
      <c r="F2391" s="19"/>
    </row>
    <row r="2392" spans="6:6" x14ac:dyDescent="0.25">
      <c r="F2392" s="19"/>
    </row>
    <row r="2393" spans="6:6" x14ac:dyDescent="0.25">
      <c r="F2393" s="19"/>
    </row>
    <row r="2394" spans="6:6" x14ac:dyDescent="0.25">
      <c r="F2394" s="19"/>
    </row>
    <row r="2395" spans="6:6" x14ac:dyDescent="0.25">
      <c r="F2395" s="19"/>
    </row>
    <row r="2396" spans="6:6" x14ac:dyDescent="0.25">
      <c r="F2396" s="19"/>
    </row>
    <row r="2397" spans="6:6" x14ac:dyDescent="0.25">
      <c r="F2397" s="19"/>
    </row>
    <row r="2398" spans="6:6" x14ac:dyDescent="0.25">
      <c r="F2398" s="19"/>
    </row>
    <row r="2399" spans="6:6" x14ac:dyDescent="0.25">
      <c r="F2399" s="19"/>
    </row>
    <row r="2400" spans="6:6" x14ac:dyDescent="0.25">
      <c r="F2400" s="19"/>
    </row>
    <row r="2401" spans="6:6" x14ac:dyDescent="0.25">
      <c r="F2401" s="19"/>
    </row>
    <row r="2402" spans="6:6" x14ac:dyDescent="0.25">
      <c r="F2402" s="19"/>
    </row>
    <row r="2403" spans="6:6" x14ac:dyDescent="0.25">
      <c r="F2403" s="19"/>
    </row>
    <row r="2404" spans="6:6" x14ac:dyDescent="0.25">
      <c r="F2404" s="19"/>
    </row>
    <row r="2405" spans="6:6" x14ac:dyDescent="0.25">
      <c r="F2405" s="19"/>
    </row>
    <row r="2406" spans="6:6" x14ac:dyDescent="0.25">
      <c r="F2406" s="19"/>
    </row>
    <row r="2407" spans="6:6" x14ac:dyDescent="0.25">
      <c r="F2407" s="19"/>
    </row>
    <row r="2408" spans="6:6" x14ac:dyDescent="0.25">
      <c r="F2408" s="19"/>
    </row>
    <row r="2409" spans="6:6" x14ac:dyDescent="0.25">
      <c r="F2409" s="19"/>
    </row>
    <row r="2410" spans="6:6" x14ac:dyDescent="0.25">
      <c r="F2410" s="19"/>
    </row>
    <row r="2411" spans="6:6" x14ac:dyDescent="0.25">
      <c r="F2411" s="19"/>
    </row>
    <row r="2412" spans="6:6" x14ac:dyDescent="0.25">
      <c r="F2412" s="19"/>
    </row>
    <row r="2413" spans="6:6" x14ac:dyDescent="0.25">
      <c r="F2413" s="19"/>
    </row>
    <row r="2414" spans="6:6" x14ac:dyDescent="0.25">
      <c r="F2414" s="19"/>
    </row>
    <row r="2415" spans="6:6" x14ac:dyDescent="0.25">
      <c r="F2415" s="19"/>
    </row>
    <row r="2416" spans="6:6" x14ac:dyDescent="0.25">
      <c r="F2416" s="19"/>
    </row>
    <row r="2417" spans="6:6" x14ac:dyDescent="0.25">
      <c r="F2417" s="19"/>
    </row>
    <row r="2418" spans="6:6" x14ac:dyDescent="0.25">
      <c r="F2418" s="19"/>
    </row>
    <row r="2419" spans="6:6" x14ac:dyDescent="0.25">
      <c r="F2419" s="19"/>
    </row>
    <row r="2420" spans="6:6" x14ac:dyDescent="0.25">
      <c r="F2420" s="19"/>
    </row>
    <row r="2421" spans="6:6" x14ac:dyDescent="0.25">
      <c r="F2421" s="19"/>
    </row>
    <row r="2422" spans="6:6" x14ac:dyDescent="0.25">
      <c r="F2422" s="19"/>
    </row>
    <row r="2423" spans="6:6" x14ac:dyDescent="0.25">
      <c r="F2423" s="19"/>
    </row>
    <row r="2424" spans="6:6" x14ac:dyDescent="0.25">
      <c r="F2424" s="19"/>
    </row>
    <row r="2425" spans="6:6" x14ac:dyDescent="0.25">
      <c r="F2425" s="19"/>
    </row>
    <row r="2426" spans="6:6" x14ac:dyDescent="0.25">
      <c r="F2426" s="19"/>
    </row>
    <row r="2427" spans="6:6" x14ac:dyDescent="0.25">
      <c r="F2427" s="19"/>
    </row>
    <row r="2428" spans="6:6" x14ac:dyDescent="0.25">
      <c r="F2428" s="19"/>
    </row>
    <row r="2429" spans="6:6" x14ac:dyDescent="0.25">
      <c r="F2429" s="19"/>
    </row>
    <row r="2430" spans="6:6" x14ac:dyDescent="0.25">
      <c r="F2430" s="19"/>
    </row>
    <row r="2431" spans="6:6" x14ac:dyDescent="0.25">
      <c r="F2431" s="19"/>
    </row>
    <row r="2432" spans="6:6" x14ac:dyDescent="0.25">
      <c r="F2432" s="19"/>
    </row>
    <row r="2433" spans="6:6" x14ac:dyDescent="0.25">
      <c r="F2433" s="19"/>
    </row>
    <row r="2434" spans="6:6" x14ac:dyDescent="0.25">
      <c r="F2434" s="19"/>
    </row>
    <row r="2435" spans="6:6" x14ac:dyDescent="0.25">
      <c r="F2435" s="19"/>
    </row>
    <row r="2436" spans="6:6" x14ac:dyDescent="0.25">
      <c r="F2436" s="19"/>
    </row>
    <row r="2437" spans="6:6" x14ac:dyDescent="0.25">
      <c r="F2437" s="19"/>
    </row>
    <row r="2438" spans="6:6" x14ac:dyDescent="0.25">
      <c r="F2438" s="19"/>
    </row>
    <row r="2439" spans="6:6" x14ac:dyDescent="0.25">
      <c r="F2439" s="19"/>
    </row>
    <row r="2440" spans="6:6" x14ac:dyDescent="0.25">
      <c r="F2440" s="19"/>
    </row>
    <row r="2441" spans="6:6" x14ac:dyDescent="0.25">
      <c r="F2441" s="19"/>
    </row>
    <row r="2442" spans="6:6" x14ac:dyDescent="0.25">
      <c r="F2442" s="19"/>
    </row>
    <row r="2443" spans="6:6" x14ac:dyDescent="0.25">
      <c r="F2443" s="19"/>
    </row>
    <row r="2444" spans="6:6" x14ac:dyDescent="0.25">
      <c r="F2444" s="19"/>
    </row>
    <row r="2445" spans="6:6" x14ac:dyDescent="0.25">
      <c r="F2445" s="19"/>
    </row>
    <row r="2446" spans="6:6" x14ac:dyDescent="0.25">
      <c r="F2446" s="19"/>
    </row>
    <row r="2447" spans="6:6" x14ac:dyDescent="0.25">
      <c r="F2447" s="19"/>
    </row>
    <row r="2448" spans="6:6" x14ac:dyDescent="0.25">
      <c r="F2448" s="19"/>
    </row>
    <row r="2449" spans="6:6" x14ac:dyDescent="0.25">
      <c r="F2449" s="19"/>
    </row>
    <row r="2450" spans="6:6" x14ac:dyDescent="0.25">
      <c r="F2450" s="19"/>
    </row>
    <row r="2451" spans="6:6" x14ac:dyDescent="0.25">
      <c r="F2451" s="19"/>
    </row>
    <row r="2452" spans="6:6" x14ac:dyDescent="0.25">
      <c r="F2452" s="19"/>
    </row>
    <row r="2453" spans="6:6" x14ac:dyDescent="0.25">
      <c r="F2453" s="19"/>
    </row>
    <row r="2454" spans="6:6" x14ac:dyDescent="0.25">
      <c r="F2454" s="19"/>
    </row>
    <row r="2455" spans="6:6" x14ac:dyDescent="0.25">
      <c r="F2455" s="19"/>
    </row>
    <row r="2456" spans="6:6" x14ac:dyDescent="0.25">
      <c r="F2456" s="19"/>
    </row>
    <row r="2457" spans="6:6" x14ac:dyDescent="0.25">
      <c r="F2457" s="19"/>
    </row>
    <row r="2458" spans="6:6" x14ac:dyDescent="0.25">
      <c r="F2458" s="19"/>
    </row>
    <row r="2459" spans="6:6" x14ac:dyDescent="0.25">
      <c r="F2459" s="19"/>
    </row>
    <row r="2460" spans="6:6" x14ac:dyDescent="0.25">
      <c r="F2460" s="19"/>
    </row>
    <row r="2461" spans="6:6" x14ac:dyDescent="0.25">
      <c r="F2461" s="19"/>
    </row>
    <row r="2462" spans="6:6" x14ac:dyDescent="0.25">
      <c r="F2462" s="19"/>
    </row>
    <row r="2463" spans="6:6" x14ac:dyDescent="0.25">
      <c r="F2463" s="19"/>
    </row>
    <row r="2464" spans="6:6" x14ac:dyDescent="0.25">
      <c r="F2464" s="19"/>
    </row>
    <row r="2465" spans="6:6" x14ac:dyDescent="0.25">
      <c r="F2465" s="19"/>
    </row>
    <row r="2466" spans="6:6" x14ac:dyDescent="0.25">
      <c r="F2466" s="19"/>
    </row>
    <row r="2467" spans="6:6" x14ac:dyDescent="0.25">
      <c r="F2467" s="19"/>
    </row>
    <row r="2468" spans="6:6" x14ac:dyDescent="0.25">
      <c r="F2468" s="19"/>
    </row>
    <row r="2469" spans="6:6" x14ac:dyDescent="0.25">
      <c r="F2469" s="19"/>
    </row>
    <row r="2470" spans="6:6" x14ac:dyDescent="0.25">
      <c r="F2470" s="19"/>
    </row>
    <row r="2471" spans="6:6" x14ac:dyDescent="0.25">
      <c r="F2471" s="19"/>
    </row>
    <row r="2472" spans="6:6" x14ac:dyDescent="0.25">
      <c r="F2472" s="19"/>
    </row>
    <row r="2473" spans="6:6" x14ac:dyDescent="0.25">
      <c r="F2473" s="19"/>
    </row>
    <row r="2474" spans="6:6" x14ac:dyDescent="0.25">
      <c r="F2474" s="19"/>
    </row>
    <row r="2475" spans="6:6" x14ac:dyDescent="0.25">
      <c r="F2475" s="19"/>
    </row>
    <row r="2476" spans="6:6" x14ac:dyDescent="0.25">
      <c r="F2476" s="19"/>
    </row>
    <row r="2477" spans="6:6" x14ac:dyDescent="0.25">
      <c r="F2477" s="19"/>
    </row>
    <row r="2478" spans="6:6" x14ac:dyDescent="0.25">
      <c r="F2478" s="19"/>
    </row>
    <row r="2479" spans="6:6" x14ac:dyDescent="0.25">
      <c r="F2479" s="19"/>
    </row>
    <row r="2480" spans="6:6" x14ac:dyDescent="0.25">
      <c r="F2480" s="19"/>
    </row>
    <row r="2481" spans="6:6" x14ac:dyDescent="0.25">
      <c r="F2481" s="19"/>
    </row>
    <row r="2482" spans="6:6" x14ac:dyDescent="0.25">
      <c r="F2482" s="19"/>
    </row>
    <row r="2483" spans="6:6" x14ac:dyDescent="0.25">
      <c r="F2483" s="19"/>
    </row>
    <row r="2484" spans="6:6" x14ac:dyDescent="0.25">
      <c r="F2484" s="19"/>
    </row>
    <row r="2485" spans="6:6" x14ac:dyDescent="0.25">
      <c r="F2485" s="19"/>
    </row>
    <row r="2486" spans="6:6" x14ac:dyDescent="0.25">
      <c r="F2486" s="19"/>
    </row>
    <row r="2487" spans="6:6" x14ac:dyDescent="0.25">
      <c r="F2487" s="19"/>
    </row>
    <row r="2488" spans="6:6" x14ac:dyDescent="0.25">
      <c r="F2488" s="19"/>
    </row>
    <row r="2489" spans="6:6" x14ac:dyDescent="0.25">
      <c r="F2489" s="19"/>
    </row>
    <row r="2490" spans="6:6" x14ac:dyDescent="0.25">
      <c r="F2490" s="19"/>
    </row>
    <row r="2491" spans="6:6" x14ac:dyDescent="0.25">
      <c r="F2491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"/>
  <sheetViews>
    <sheetView topLeftCell="F1" workbookViewId="0">
      <pane ySplit="1" topLeftCell="A2" activePane="bottomLeft" state="frozen"/>
      <selection pane="bottomLeft" activeCell="Z24" sqref="Z24"/>
    </sheetView>
  </sheetViews>
  <sheetFormatPr defaultRowHeight="15" x14ac:dyDescent="0.25"/>
  <sheetData>
    <row r="1" spans="1:24" x14ac:dyDescent="0.25">
      <c r="A1" s="29" t="s">
        <v>1455</v>
      </c>
      <c r="B1" s="29" t="s">
        <v>1595</v>
      </c>
      <c r="C1" s="29" t="s">
        <v>1853</v>
      </c>
      <c r="D1" s="29" t="s">
        <v>1854</v>
      </c>
      <c r="E1" s="29" t="s">
        <v>1855</v>
      </c>
      <c r="F1" s="38" t="s">
        <v>1867</v>
      </c>
      <c r="G1" s="38" t="s">
        <v>1865</v>
      </c>
      <c r="H1" s="38" t="s">
        <v>1866</v>
      </c>
      <c r="P1" t="s">
        <v>1878</v>
      </c>
      <c r="Q1" t="s">
        <v>1866</v>
      </c>
      <c r="R1" t="s">
        <v>1879</v>
      </c>
    </row>
    <row r="2" spans="1:24" x14ac:dyDescent="0.25">
      <c r="A2" s="18">
        <v>2008</v>
      </c>
      <c r="B2" t="s">
        <v>1696</v>
      </c>
      <c r="C2" s="30"/>
      <c r="D2" s="30"/>
      <c r="E2" s="30">
        <v>4.28</v>
      </c>
      <c r="F2" s="10">
        <f>C2/C$10</f>
        <v>0</v>
      </c>
      <c r="G2" s="10">
        <f>D2/D$10</f>
        <v>0</v>
      </c>
      <c r="H2" s="10">
        <f>E2/E$10</f>
        <v>1.963843259612737E-2</v>
      </c>
      <c r="P2" s="12">
        <v>2007</v>
      </c>
      <c r="Q2" s="11">
        <v>0.59424115176964609</v>
      </c>
    </row>
    <row r="3" spans="1:24" x14ac:dyDescent="0.25">
      <c r="A3" s="18"/>
      <c r="B3" t="s">
        <v>1705</v>
      </c>
      <c r="C3" s="30">
        <v>6.02</v>
      </c>
      <c r="D3" s="30">
        <v>9.27</v>
      </c>
      <c r="E3" s="30">
        <v>2.89</v>
      </c>
      <c r="F3" s="10">
        <f t="shared" ref="F3:H9" si="0">C3/C$10</f>
        <v>2.6460375368115723E-2</v>
      </c>
      <c r="G3" s="10">
        <f t="shared" si="0"/>
        <v>4.3164462655988098E-2</v>
      </c>
      <c r="H3" s="10">
        <f t="shared" si="0"/>
        <v>1.3260530421216846E-2</v>
      </c>
      <c r="P3" s="12">
        <v>2008</v>
      </c>
      <c r="Q3" s="11">
        <v>0.657005920496194</v>
      </c>
      <c r="R3" s="13">
        <f>AVERAGE(Q3:Q7)</f>
        <v>0.63662733931314563</v>
      </c>
      <c r="S3" t="s">
        <v>1880</v>
      </c>
    </row>
    <row r="4" spans="1:24" x14ac:dyDescent="0.25">
      <c r="A4" s="18"/>
      <c r="B4" t="s">
        <v>1699</v>
      </c>
      <c r="C4" s="30">
        <v>3.96</v>
      </c>
      <c r="D4" s="30">
        <v>5.41</v>
      </c>
      <c r="E4" s="30">
        <v>5.41</v>
      </c>
      <c r="F4" s="10">
        <f t="shared" si="0"/>
        <v>1.7405828315238916E-2</v>
      </c>
      <c r="G4" s="10">
        <f t="shared" si="0"/>
        <v>2.5190910784131135E-2</v>
      </c>
      <c r="H4" s="10">
        <f t="shared" si="0"/>
        <v>2.4823345875011466E-2</v>
      </c>
      <c r="P4" s="12">
        <v>2009</v>
      </c>
      <c r="Q4" s="11">
        <v>0.74885503318067104</v>
      </c>
    </row>
    <row r="5" spans="1:24" x14ac:dyDescent="0.25">
      <c r="A5" s="18"/>
      <c r="B5" t="s">
        <v>1837</v>
      </c>
      <c r="C5" s="30"/>
      <c r="D5" s="30">
        <v>3.01</v>
      </c>
      <c r="E5" s="30"/>
      <c r="F5" s="10">
        <f t="shared" si="0"/>
        <v>0</v>
      </c>
      <c r="G5" s="10">
        <f t="shared" si="0"/>
        <v>1.401564537157758E-2</v>
      </c>
      <c r="H5" s="10">
        <f t="shared" si="0"/>
        <v>0</v>
      </c>
      <c r="P5" s="12">
        <v>2010</v>
      </c>
      <c r="Q5" s="11">
        <v>0.58271591286077629</v>
      </c>
    </row>
    <row r="6" spans="1:24" x14ac:dyDescent="0.25">
      <c r="A6" s="18"/>
      <c r="B6" t="s">
        <v>1615</v>
      </c>
      <c r="C6" s="30">
        <v>3.01</v>
      </c>
      <c r="D6" s="30"/>
      <c r="E6" s="30"/>
      <c r="F6" s="10">
        <f t="shared" si="0"/>
        <v>1.3230187684057862E-2</v>
      </c>
      <c r="G6" s="10">
        <f t="shared" si="0"/>
        <v>0</v>
      </c>
      <c r="H6" s="10">
        <f t="shared" si="0"/>
        <v>0</v>
      </c>
      <c r="P6" s="12">
        <v>2011</v>
      </c>
      <c r="Q6" s="11">
        <v>0.56006057983556901</v>
      </c>
    </row>
    <row r="7" spans="1:24" x14ac:dyDescent="0.25">
      <c r="A7" s="18"/>
      <c r="B7" t="s">
        <v>1730</v>
      </c>
      <c r="C7" s="30"/>
      <c r="D7" s="30">
        <v>2.4</v>
      </c>
      <c r="E7" s="30"/>
      <c r="F7" s="10">
        <f t="shared" si="0"/>
        <v>0</v>
      </c>
      <c r="G7" s="10">
        <f t="shared" si="0"/>
        <v>1.1175265412553552E-2</v>
      </c>
      <c r="H7" s="10">
        <f t="shared" si="0"/>
        <v>0</v>
      </c>
      <c r="P7" s="12">
        <v>2012</v>
      </c>
      <c r="Q7" s="11">
        <v>0.63449925019251818</v>
      </c>
    </row>
    <row r="8" spans="1:24" x14ac:dyDescent="0.25">
      <c r="A8" s="18"/>
      <c r="B8" t="s">
        <v>1801</v>
      </c>
      <c r="C8" s="30">
        <v>214.51999999999967</v>
      </c>
      <c r="D8" s="30">
        <v>191.9199999999999</v>
      </c>
      <c r="E8" s="30">
        <v>192.43000000000004</v>
      </c>
      <c r="F8" s="10">
        <f t="shared" si="0"/>
        <v>0.94290360863258749</v>
      </c>
      <c r="G8" s="10">
        <f t="shared" si="0"/>
        <v>0.89364872415719865</v>
      </c>
      <c r="H8" s="10">
        <f t="shared" si="0"/>
        <v>0.88294943562448369</v>
      </c>
      <c r="P8" s="12">
        <v>2013</v>
      </c>
      <c r="Q8" s="11">
        <v>0.5889056018961667</v>
      </c>
    </row>
    <row r="9" spans="1:24" x14ac:dyDescent="0.25">
      <c r="A9" s="34"/>
      <c r="B9" t="s">
        <v>1794</v>
      </c>
      <c r="C9" s="30"/>
      <c r="D9" s="30">
        <v>2.75</v>
      </c>
      <c r="E9" s="30">
        <v>12.93</v>
      </c>
      <c r="F9" s="10">
        <f t="shared" si="0"/>
        <v>0</v>
      </c>
      <c r="G9" s="10">
        <f t="shared" si="0"/>
        <v>1.2804991618550947E-2</v>
      </c>
      <c r="H9" s="10">
        <f t="shared" si="0"/>
        <v>5.9328255483160487E-2</v>
      </c>
    </row>
    <row r="10" spans="1:24" x14ac:dyDescent="0.25">
      <c r="A10" s="35" t="s">
        <v>1861</v>
      </c>
      <c r="B10" s="35"/>
      <c r="C10" s="36">
        <v>227.50999999999968</v>
      </c>
      <c r="D10" s="36">
        <v>214.75999999999991</v>
      </c>
      <c r="E10" s="36">
        <v>217.94000000000005</v>
      </c>
      <c r="J10" t="s">
        <v>1868</v>
      </c>
      <c r="R10" t="s">
        <v>1876</v>
      </c>
      <c r="U10" t="s">
        <v>1877</v>
      </c>
    </row>
    <row r="11" spans="1:24" x14ac:dyDescent="0.25">
      <c r="A11" s="18">
        <v>2009</v>
      </c>
      <c r="B11" t="s">
        <v>1696</v>
      </c>
      <c r="C11" s="30"/>
      <c r="D11" s="30"/>
      <c r="E11" s="30">
        <v>2.5099999999999998</v>
      </c>
      <c r="F11" s="10">
        <f>C11/C$19</f>
        <v>0</v>
      </c>
      <c r="G11" s="10">
        <f>D11/D$19</f>
        <v>0</v>
      </c>
      <c r="H11" s="10">
        <f>E11/E$19</f>
        <v>8.3811940697208626E-3</v>
      </c>
      <c r="J11" s="29" t="s">
        <v>1595</v>
      </c>
      <c r="K11" s="29" t="s">
        <v>1853</v>
      </c>
      <c r="L11" s="29" t="s">
        <v>1854</v>
      </c>
      <c r="M11" s="29" t="s">
        <v>1855</v>
      </c>
      <c r="N11" s="37" t="s">
        <v>1871</v>
      </c>
      <c r="O11" s="37" t="s">
        <v>1869</v>
      </c>
      <c r="P11" s="37" t="s">
        <v>1870</v>
      </c>
      <c r="R11" s="37" t="s">
        <v>1869</v>
      </c>
      <c r="S11" s="37" t="s">
        <v>1870</v>
      </c>
      <c r="U11" s="37" t="s">
        <v>1869</v>
      </c>
      <c r="V11" s="37" t="s">
        <v>1870</v>
      </c>
    </row>
    <row r="12" spans="1:24" x14ac:dyDescent="0.25">
      <c r="A12" s="18"/>
      <c r="B12" t="s">
        <v>1705</v>
      </c>
      <c r="C12" s="30"/>
      <c r="D12" s="30"/>
      <c r="E12" s="30">
        <v>6.01</v>
      </c>
      <c r="F12" s="10">
        <f t="shared" ref="F12:H18" si="1">C12/C$19</f>
        <v>0</v>
      </c>
      <c r="G12" s="10">
        <f t="shared" si="1"/>
        <v>0</v>
      </c>
      <c r="H12" s="10">
        <f t="shared" si="1"/>
        <v>2.0068118071323662E-2</v>
      </c>
      <c r="J12" t="s">
        <v>1696</v>
      </c>
      <c r="K12" s="30"/>
      <c r="L12" s="30">
        <v>5.7799999999999994</v>
      </c>
      <c r="M12" s="30">
        <v>9.7899999999999991</v>
      </c>
      <c r="N12" s="10">
        <f t="shared" ref="N12:N29" si="2">K12/SUM(K$12:K$29)</f>
        <v>0</v>
      </c>
      <c r="O12" s="10">
        <f t="shared" ref="O12:O29" si="3">L12/SUM(L$12:L$29)</f>
        <v>4.4806548887975899E-3</v>
      </c>
      <c r="P12" s="10">
        <f t="shared" ref="P12:P29" si="4">M12/SUM(M$12:M$29)</f>
        <v>7.784235928343688E-3</v>
      </c>
      <c r="R12" s="13">
        <f>O12</f>
        <v>4.4806548887975899E-3</v>
      </c>
      <c r="S12" s="11">
        <f>(M12+K12)/(K$31+M$31)</f>
        <v>4.8562471477608731E-3</v>
      </c>
      <c r="U12" s="40">
        <f>L12+(1-$R$3)*K12</f>
        <v>5.7799999999999994</v>
      </c>
      <c r="V12" s="40">
        <f>M12+($R$3)*K12</f>
        <v>9.7899999999999991</v>
      </c>
      <c r="W12" s="11">
        <f>U12/U$30</f>
        <v>3.6920360208650745E-3</v>
      </c>
      <c r="X12" s="11">
        <f>V12/V$30</f>
        <v>5.6250849989163488E-3</v>
      </c>
    </row>
    <row r="13" spans="1:24" x14ac:dyDescent="0.25">
      <c r="A13" s="18"/>
      <c r="B13" t="s">
        <v>1699</v>
      </c>
      <c r="C13" s="30">
        <v>16.350000000000001</v>
      </c>
      <c r="D13" s="30">
        <v>1.28</v>
      </c>
      <c r="E13" s="30">
        <v>8.34</v>
      </c>
      <c r="F13" s="10">
        <f t="shared" si="1"/>
        <v>0.20157810380964122</v>
      </c>
      <c r="G13" s="10">
        <f t="shared" si="1"/>
        <v>7.6023044485359599E-3</v>
      </c>
      <c r="H13" s="10">
        <f t="shared" si="1"/>
        <v>2.7848270335247807E-2</v>
      </c>
      <c r="J13" t="s">
        <v>1705</v>
      </c>
      <c r="K13" s="30">
        <v>26.169999999999995</v>
      </c>
      <c r="L13" s="30">
        <v>49.870000000000005</v>
      </c>
      <c r="M13" s="30">
        <v>14.77</v>
      </c>
      <c r="N13" s="10">
        <f t="shared" si="2"/>
        <v>3.4511862216302522E-2</v>
      </c>
      <c r="O13" s="10">
        <f t="shared" si="3"/>
        <v>3.8659214412514853E-2</v>
      </c>
      <c r="P13" s="10">
        <f t="shared" si="4"/>
        <v>1.1743939189135473E-2</v>
      </c>
      <c r="R13" s="13">
        <f t="shared" ref="R13:R29" si="5">O13</f>
        <v>3.8659214412514853E-2</v>
      </c>
      <c r="S13" s="11">
        <f t="shared" ref="S13:S29" si="6">(M13+K13)/(K$31+M$31)</f>
        <v>2.0307942617909108E-2</v>
      </c>
      <c r="U13" s="40">
        <f t="shared" ref="U13:U29" si="7">L13+(1-$R$3)*K13</f>
        <v>59.379462530174983</v>
      </c>
      <c r="V13" s="40">
        <f t="shared" ref="V13:V29" si="8">M13+($R$3)*K13</f>
        <v>31.430537469825019</v>
      </c>
      <c r="W13" s="11">
        <f t="shared" ref="W13:X29" si="9">U13/U$30</f>
        <v>3.7929258574569906E-2</v>
      </c>
      <c r="X13" s="11">
        <f t="shared" si="9"/>
        <v>1.8059187418732477E-2</v>
      </c>
    </row>
    <row r="14" spans="1:24" x14ac:dyDescent="0.25">
      <c r="A14" s="18"/>
      <c r="B14" t="s">
        <v>1837</v>
      </c>
      <c r="C14" s="30"/>
      <c r="D14" s="30">
        <v>7.47</v>
      </c>
      <c r="E14" s="30">
        <v>4.9000000000000004</v>
      </c>
      <c r="F14" s="10">
        <f t="shared" si="1"/>
        <v>0</v>
      </c>
      <c r="G14" s="10">
        <f t="shared" si="1"/>
        <v>4.4366573617627823E-2</v>
      </c>
      <c r="H14" s="10">
        <f t="shared" si="1"/>
        <v>1.6361693602243918E-2</v>
      </c>
      <c r="J14" t="s">
        <v>1699</v>
      </c>
      <c r="K14" s="30">
        <v>51.4</v>
      </c>
      <c r="L14" s="30">
        <v>67.209999999999994</v>
      </c>
      <c r="M14" s="30">
        <v>63.779999999999987</v>
      </c>
      <c r="N14" s="10">
        <f t="shared" si="2"/>
        <v>6.7784093156971717E-2</v>
      </c>
      <c r="O14" s="10">
        <f t="shared" si="3"/>
        <v>5.2101179078907621E-2</v>
      </c>
      <c r="P14" s="10">
        <f t="shared" si="4"/>
        <v>5.0712826099056217E-2</v>
      </c>
      <c r="R14" s="13">
        <f t="shared" si="5"/>
        <v>5.2101179078907621E-2</v>
      </c>
      <c r="S14" s="11">
        <f t="shared" si="6"/>
        <v>5.7134070120438953E-2</v>
      </c>
      <c r="U14" s="40">
        <f t="shared" si="7"/>
        <v>85.887354759304316</v>
      </c>
      <c r="V14" s="40">
        <f t="shared" si="8"/>
        <v>96.502645240695671</v>
      </c>
      <c r="W14" s="11">
        <f t="shared" si="9"/>
        <v>5.48614545861884E-2</v>
      </c>
      <c r="X14" s="11">
        <f t="shared" si="9"/>
        <v>5.5447965485105562E-2</v>
      </c>
    </row>
    <row r="15" spans="1:24" x14ac:dyDescent="0.25">
      <c r="A15" s="18"/>
      <c r="B15" t="s">
        <v>1730</v>
      </c>
      <c r="C15" s="30"/>
      <c r="D15" s="30"/>
      <c r="E15" s="30">
        <v>2.88</v>
      </c>
      <c r="F15" s="10">
        <f t="shared" si="1"/>
        <v>0</v>
      </c>
      <c r="G15" s="10">
        <f t="shared" si="1"/>
        <v>0</v>
      </c>
      <c r="H15" s="10">
        <f t="shared" si="1"/>
        <v>9.6166688927474438E-3</v>
      </c>
      <c r="J15" t="s">
        <v>1795</v>
      </c>
      <c r="K15" s="30"/>
      <c r="L15" s="30"/>
      <c r="M15" s="30">
        <v>2.85</v>
      </c>
      <c r="N15" s="10">
        <f t="shared" si="2"/>
        <v>0</v>
      </c>
      <c r="O15" s="10">
        <f t="shared" si="3"/>
        <v>0</v>
      </c>
      <c r="P15" s="10">
        <f t="shared" si="4"/>
        <v>2.2660952396097562E-3</v>
      </c>
      <c r="R15" s="13">
        <f t="shared" si="5"/>
        <v>0</v>
      </c>
      <c r="S15" s="11">
        <f t="shared" si="6"/>
        <v>1.413718526161235E-3</v>
      </c>
      <c r="U15" s="40">
        <f t="shared" si="7"/>
        <v>0</v>
      </c>
      <c r="V15" s="40">
        <f t="shared" si="8"/>
        <v>2.85</v>
      </c>
      <c r="W15" s="11">
        <f t="shared" si="9"/>
        <v>0</v>
      </c>
      <c r="X15" s="11">
        <f t="shared" si="9"/>
        <v>1.6375375124526657E-3</v>
      </c>
    </row>
    <row r="16" spans="1:24" x14ac:dyDescent="0.25">
      <c r="A16" s="18"/>
      <c r="B16" t="s">
        <v>1801</v>
      </c>
      <c r="C16" s="30">
        <v>64.760000000000005</v>
      </c>
      <c r="D16" s="30">
        <v>156.28000000000006</v>
      </c>
      <c r="E16" s="30">
        <v>271.95999999999952</v>
      </c>
      <c r="F16" s="10">
        <f t="shared" si="1"/>
        <v>0.79842189619035875</v>
      </c>
      <c r="G16" s="10">
        <f t="shared" si="1"/>
        <v>0.92819385876343763</v>
      </c>
      <c r="H16" s="10">
        <f t="shared" si="1"/>
        <v>0.90810738613596897</v>
      </c>
      <c r="J16" t="s">
        <v>1837</v>
      </c>
      <c r="K16" s="30">
        <v>54.409999999999982</v>
      </c>
      <c r="L16" s="30">
        <v>429.41000000000037</v>
      </c>
      <c r="M16" s="30">
        <v>150.39000000000001</v>
      </c>
      <c r="N16" s="10">
        <f t="shared" si="2"/>
        <v>7.1753550752350778E-2</v>
      </c>
      <c r="O16" s="10">
        <f t="shared" si="3"/>
        <v>0.33287854944612028</v>
      </c>
      <c r="P16" s="10">
        <f t="shared" si="4"/>
        <v>0.11957826774909167</v>
      </c>
      <c r="R16" s="13">
        <f t="shared" si="5"/>
        <v>0.33287854944612028</v>
      </c>
      <c r="S16" s="11">
        <f t="shared" si="6"/>
        <v>0.10158931724835822</v>
      </c>
      <c r="U16" s="40">
        <f t="shared" si="7"/>
        <v>449.18110646797209</v>
      </c>
      <c r="V16" s="40">
        <f t="shared" si="8"/>
        <v>185.02889353202826</v>
      </c>
      <c r="W16" s="11">
        <f t="shared" si="9"/>
        <v>0.28691917387055071</v>
      </c>
      <c r="X16" s="11">
        <f t="shared" si="9"/>
        <v>0.10631289615659884</v>
      </c>
    </row>
    <row r="17" spans="1:24" x14ac:dyDescent="0.25">
      <c r="A17" s="18"/>
      <c r="B17" t="s">
        <v>1555</v>
      </c>
      <c r="C17" s="30"/>
      <c r="D17" s="30"/>
      <c r="E17" s="30">
        <v>2.88</v>
      </c>
      <c r="F17" s="10">
        <f t="shared" si="1"/>
        <v>0</v>
      </c>
      <c r="G17" s="10">
        <f t="shared" si="1"/>
        <v>0</v>
      </c>
      <c r="H17" s="10">
        <f t="shared" si="1"/>
        <v>9.6166688927474438E-3</v>
      </c>
      <c r="J17" t="s">
        <v>1615</v>
      </c>
      <c r="K17" s="30">
        <v>3.01</v>
      </c>
      <c r="L17" s="30">
        <v>3.2</v>
      </c>
      <c r="M17" s="30">
        <v>5.2799999999999994</v>
      </c>
      <c r="N17" s="10">
        <f t="shared" si="2"/>
        <v>3.9694575953790829E-3</v>
      </c>
      <c r="O17" s="10">
        <f t="shared" si="3"/>
        <v>2.4806393848014344E-3</v>
      </c>
      <c r="P17" s="10">
        <f t="shared" si="4"/>
        <v>4.1982396018033366E-3</v>
      </c>
      <c r="R17" s="13">
        <f t="shared" si="5"/>
        <v>2.4806393848014344E-3</v>
      </c>
      <c r="S17" s="11">
        <f t="shared" si="6"/>
        <v>4.1121847655707497E-3</v>
      </c>
      <c r="U17" s="40">
        <f t="shared" si="7"/>
        <v>4.2937517086674317</v>
      </c>
      <c r="V17" s="40">
        <f t="shared" si="8"/>
        <v>7.1962482913325676</v>
      </c>
      <c r="W17" s="11">
        <f t="shared" si="9"/>
        <v>2.7426792340918896E-3</v>
      </c>
      <c r="X17" s="11">
        <f t="shared" si="9"/>
        <v>4.1347812371861324E-3</v>
      </c>
    </row>
    <row r="18" spans="1:24" x14ac:dyDescent="0.25">
      <c r="A18" s="34"/>
      <c r="B18" t="s">
        <v>1717</v>
      </c>
      <c r="C18" s="30"/>
      <c r="D18" s="30">
        <v>3.34</v>
      </c>
      <c r="E18" s="30"/>
      <c r="F18" s="10">
        <f t="shared" si="1"/>
        <v>0</v>
      </c>
      <c r="G18" s="10">
        <f t="shared" si="1"/>
        <v>1.9837263170398519E-2</v>
      </c>
      <c r="H18" s="10">
        <f t="shared" si="1"/>
        <v>0</v>
      </c>
      <c r="J18" t="s">
        <v>1844</v>
      </c>
      <c r="K18" s="30"/>
      <c r="L18" s="30">
        <v>3.2</v>
      </c>
      <c r="M18" s="30"/>
      <c r="N18" s="10">
        <f t="shared" si="2"/>
        <v>0</v>
      </c>
      <c r="O18" s="10">
        <f t="shared" si="3"/>
        <v>2.4806393848014344E-3</v>
      </c>
      <c r="P18" s="10">
        <f t="shared" si="4"/>
        <v>0</v>
      </c>
      <c r="R18" s="13">
        <f t="shared" si="5"/>
        <v>2.4806393848014344E-3</v>
      </c>
      <c r="S18" s="11">
        <f t="shared" si="6"/>
        <v>0</v>
      </c>
      <c r="U18" s="40">
        <f t="shared" si="7"/>
        <v>3.2</v>
      </c>
      <c r="V18" s="40">
        <f t="shared" si="8"/>
        <v>0</v>
      </c>
      <c r="W18" s="11">
        <f t="shared" si="9"/>
        <v>2.0440337831778965E-3</v>
      </c>
      <c r="X18" s="11">
        <f t="shared" si="9"/>
        <v>0</v>
      </c>
    </row>
    <row r="19" spans="1:24" x14ac:dyDescent="0.25">
      <c r="A19" s="35" t="s">
        <v>1862</v>
      </c>
      <c r="B19" s="35"/>
      <c r="C19" s="36">
        <v>81.110000000000014</v>
      </c>
      <c r="D19" s="36">
        <v>168.37000000000006</v>
      </c>
      <c r="E19" s="36">
        <v>299.47999999999951</v>
      </c>
      <c r="J19" t="s">
        <v>1730</v>
      </c>
      <c r="K19" s="30"/>
      <c r="L19" s="30">
        <v>2.4</v>
      </c>
      <c r="M19" s="30">
        <v>2.88</v>
      </c>
      <c r="N19" s="10">
        <f t="shared" si="2"/>
        <v>0</v>
      </c>
      <c r="O19" s="10">
        <f t="shared" si="3"/>
        <v>1.8604795386010756E-3</v>
      </c>
      <c r="P19" s="10">
        <f t="shared" si="4"/>
        <v>2.2899488737109113E-3</v>
      </c>
      <c r="R19" s="13">
        <f t="shared" si="5"/>
        <v>1.8604795386010756E-3</v>
      </c>
      <c r="S19" s="11">
        <f t="shared" si="6"/>
        <v>1.4285997738050374E-3</v>
      </c>
      <c r="U19" s="40">
        <f t="shared" si="7"/>
        <v>2.4</v>
      </c>
      <c r="V19" s="40">
        <f t="shared" si="8"/>
        <v>2.88</v>
      </c>
      <c r="W19" s="11">
        <f t="shared" si="9"/>
        <v>1.5330253373834221E-3</v>
      </c>
      <c r="X19" s="11">
        <f t="shared" si="9"/>
        <v>1.6547747494258514E-3</v>
      </c>
    </row>
    <row r="20" spans="1:24" x14ac:dyDescent="0.25">
      <c r="A20" s="18">
        <v>2010</v>
      </c>
      <c r="B20" t="s">
        <v>1696</v>
      </c>
      <c r="C20" s="30"/>
      <c r="D20" s="30"/>
      <c r="E20" s="30">
        <v>3</v>
      </c>
      <c r="F20" s="10">
        <f t="shared" ref="F20:F30" si="10">C20/C$31</f>
        <v>0</v>
      </c>
      <c r="G20" s="10">
        <f t="shared" ref="G20:G30" si="11">D20/D$31</f>
        <v>0</v>
      </c>
      <c r="H20" s="10">
        <f t="shared" ref="H20:H30" si="12">E20/E$31</f>
        <v>1.0010010010010012E-2</v>
      </c>
      <c r="J20" t="s">
        <v>1776</v>
      </c>
      <c r="K20" s="30"/>
      <c r="L20" s="30"/>
      <c r="M20" s="30">
        <v>1.77</v>
      </c>
      <c r="N20" s="10">
        <f t="shared" si="2"/>
        <v>0</v>
      </c>
      <c r="O20" s="10">
        <f t="shared" si="3"/>
        <v>0</v>
      </c>
      <c r="P20" s="10">
        <f t="shared" si="4"/>
        <v>1.4073644119681644E-3</v>
      </c>
      <c r="R20" s="13">
        <f t="shared" si="5"/>
        <v>0</v>
      </c>
      <c r="S20" s="11">
        <f t="shared" si="6"/>
        <v>8.7799361098434589E-4</v>
      </c>
      <c r="U20" s="40">
        <f t="shared" si="7"/>
        <v>0</v>
      </c>
      <c r="V20" s="40">
        <f t="shared" si="8"/>
        <v>1.77</v>
      </c>
      <c r="W20" s="11">
        <f t="shared" si="9"/>
        <v>0</v>
      </c>
      <c r="X20" s="11">
        <f t="shared" si="9"/>
        <v>1.0169969814179712E-3</v>
      </c>
    </row>
    <row r="21" spans="1:24" x14ac:dyDescent="0.25">
      <c r="A21" s="18"/>
      <c r="B21" t="s">
        <v>1705</v>
      </c>
      <c r="C21" s="30"/>
      <c r="D21" s="30">
        <v>21.470000000000002</v>
      </c>
      <c r="E21" s="30">
        <v>2.95</v>
      </c>
      <c r="F21" s="10">
        <f t="shared" si="10"/>
        <v>0</v>
      </c>
      <c r="G21" s="10">
        <f t="shared" si="11"/>
        <v>5.3610667199360793E-2</v>
      </c>
      <c r="H21" s="10">
        <f t="shared" si="12"/>
        <v>9.8431765098431802E-3</v>
      </c>
      <c r="J21" t="s">
        <v>1702</v>
      </c>
      <c r="K21" s="30"/>
      <c r="L21" s="30">
        <v>2.2400000000000002</v>
      </c>
      <c r="M21" s="30"/>
      <c r="N21" s="10">
        <f t="shared" si="2"/>
        <v>0</v>
      </c>
      <c r="O21" s="10">
        <f t="shared" si="3"/>
        <v>1.7364475693610042E-3</v>
      </c>
      <c r="P21" s="10">
        <f t="shared" si="4"/>
        <v>0</v>
      </c>
      <c r="R21" s="13">
        <f t="shared" si="5"/>
        <v>1.7364475693610042E-3</v>
      </c>
      <c r="S21" s="11">
        <f t="shared" si="6"/>
        <v>0</v>
      </c>
      <c r="U21" s="40">
        <f t="shared" si="7"/>
        <v>2.2400000000000002</v>
      </c>
      <c r="V21" s="40">
        <f t="shared" si="8"/>
        <v>0</v>
      </c>
      <c r="W21" s="11">
        <f t="shared" si="9"/>
        <v>1.4308236482245276E-3</v>
      </c>
      <c r="X21" s="11">
        <f t="shared" si="9"/>
        <v>0</v>
      </c>
    </row>
    <row r="22" spans="1:24" x14ac:dyDescent="0.25">
      <c r="A22" s="18"/>
      <c r="B22" t="s">
        <v>1699</v>
      </c>
      <c r="C22" s="30">
        <v>21.07</v>
      </c>
      <c r="D22" s="30">
        <v>32.5</v>
      </c>
      <c r="E22" s="30">
        <v>11.88</v>
      </c>
      <c r="F22" s="10">
        <f t="shared" si="10"/>
        <v>0.10294620608784873</v>
      </c>
      <c r="G22" s="10">
        <f t="shared" si="11"/>
        <v>8.1152616859768309E-2</v>
      </c>
      <c r="H22" s="10">
        <f t="shared" si="12"/>
        <v>3.9639639639639651E-2</v>
      </c>
      <c r="J22" t="s">
        <v>1801</v>
      </c>
      <c r="K22" s="30">
        <v>611.39999999999873</v>
      </c>
      <c r="L22" s="30">
        <v>697.7399999999983</v>
      </c>
      <c r="M22" s="30">
        <v>978.63999999999874</v>
      </c>
      <c r="N22" s="10">
        <f t="shared" si="2"/>
        <v>0.80628783183214836</v>
      </c>
      <c r="O22" s="10">
        <f t="shared" si="3"/>
        <v>0.5408879138597964</v>
      </c>
      <c r="P22" s="10">
        <f t="shared" si="4"/>
        <v>0.77813734922515398</v>
      </c>
      <c r="R22" s="13">
        <f t="shared" si="5"/>
        <v>0.5408879138597964</v>
      </c>
      <c r="S22" s="11">
        <f t="shared" si="6"/>
        <v>0.78872596678505491</v>
      </c>
      <c r="U22" s="40">
        <f t="shared" si="7"/>
        <v>919.90604474394058</v>
      </c>
      <c r="V22" s="40">
        <f t="shared" si="8"/>
        <v>1367.8739552560551</v>
      </c>
      <c r="W22" s="11">
        <f t="shared" si="9"/>
        <v>0.58759969775192877</v>
      </c>
      <c r="X22" s="11">
        <f t="shared" si="9"/>
        <v>0.78594558387325941</v>
      </c>
    </row>
    <row r="23" spans="1:24" x14ac:dyDescent="0.25">
      <c r="A23" s="18"/>
      <c r="B23" t="s">
        <v>1837</v>
      </c>
      <c r="C23" s="30">
        <v>9.85</v>
      </c>
      <c r="D23" s="30">
        <v>201.23999999999984</v>
      </c>
      <c r="E23" s="30">
        <v>58.620000000000005</v>
      </c>
      <c r="F23" s="10">
        <f t="shared" si="10"/>
        <v>4.8126252015439484E-2</v>
      </c>
      <c r="G23" s="10">
        <f t="shared" si="11"/>
        <v>0.50249700359568494</v>
      </c>
      <c r="H23" s="10">
        <f t="shared" si="12"/>
        <v>0.19559559559559567</v>
      </c>
      <c r="J23" t="s">
        <v>1619</v>
      </c>
      <c r="K23" s="30"/>
      <c r="L23" s="30">
        <v>3.81</v>
      </c>
      <c r="M23" s="30">
        <v>1.77</v>
      </c>
      <c r="N23" s="10">
        <f t="shared" si="2"/>
        <v>0</v>
      </c>
      <c r="O23" s="10">
        <f t="shared" si="3"/>
        <v>2.9535112675292078E-3</v>
      </c>
      <c r="P23" s="10">
        <f t="shared" si="4"/>
        <v>1.4073644119681644E-3</v>
      </c>
      <c r="R23" s="13">
        <f t="shared" si="5"/>
        <v>2.9535112675292078E-3</v>
      </c>
      <c r="S23" s="11">
        <f t="shared" si="6"/>
        <v>8.7799361098434589E-4</v>
      </c>
      <c r="U23" s="40">
        <f t="shared" si="7"/>
        <v>3.81</v>
      </c>
      <c r="V23" s="40">
        <f t="shared" si="8"/>
        <v>1.77</v>
      </c>
      <c r="W23" s="11">
        <f t="shared" si="9"/>
        <v>2.4336777230961827E-3</v>
      </c>
      <c r="X23" s="11">
        <f t="shared" si="9"/>
        <v>1.0169969814179712E-3</v>
      </c>
    </row>
    <row r="24" spans="1:24" x14ac:dyDescent="0.25">
      <c r="A24" s="18"/>
      <c r="B24" t="s">
        <v>1615</v>
      </c>
      <c r="C24" s="30"/>
      <c r="D24" s="30">
        <v>3.2</v>
      </c>
      <c r="E24" s="30"/>
      <c r="F24" s="10">
        <f t="shared" si="10"/>
        <v>0</v>
      </c>
      <c r="G24" s="10">
        <f t="shared" si="11"/>
        <v>7.9904115061925716E-3</v>
      </c>
      <c r="H24" s="10">
        <f t="shared" si="12"/>
        <v>0</v>
      </c>
      <c r="J24" t="s">
        <v>1794</v>
      </c>
      <c r="K24" s="30"/>
      <c r="L24" s="30">
        <v>4.9000000000000004</v>
      </c>
      <c r="M24" s="30">
        <v>12.93</v>
      </c>
      <c r="N24" s="10">
        <f t="shared" si="2"/>
        <v>0</v>
      </c>
      <c r="O24" s="10">
        <f t="shared" si="3"/>
        <v>3.7984790579771964E-3</v>
      </c>
      <c r="P24" s="10">
        <f t="shared" si="4"/>
        <v>1.0280916297597946E-2</v>
      </c>
      <c r="R24" s="13">
        <f t="shared" si="5"/>
        <v>3.7984790579771964E-3</v>
      </c>
      <c r="S24" s="11">
        <f t="shared" si="6"/>
        <v>6.4138177344788654E-3</v>
      </c>
      <c r="U24" s="40">
        <f t="shared" si="7"/>
        <v>4.9000000000000004</v>
      </c>
      <c r="V24" s="40">
        <f t="shared" si="8"/>
        <v>12.93</v>
      </c>
      <c r="W24" s="11">
        <f t="shared" si="9"/>
        <v>3.1299267304911536E-3</v>
      </c>
      <c r="X24" s="11">
        <f t="shared" si="9"/>
        <v>7.429249135443146E-3</v>
      </c>
    </row>
    <row r="25" spans="1:24" x14ac:dyDescent="0.25">
      <c r="A25" s="18"/>
      <c r="B25" t="s">
        <v>1844</v>
      </c>
      <c r="C25" s="30"/>
      <c r="D25" s="30">
        <v>3.2</v>
      </c>
      <c r="E25" s="30"/>
      <c r="F25" s="10">
        <f t="shared" si="10"/>
        <v>0</v>
      </c>
      <c r="G25" s="10">
        <f t="shared" si="11"/>
        <v>7.9904115061925716E-3</v>
      </c>
      <c r="H25" s="10">
        <f t="shared" si="12"/>
        <v>0</v>
      </c>
      <c r="J25" t="s">
        <v>1781</v>
      </c>
      <c r="K25" s="30"/>
      <c r="L25" s="30">
        <v>2.38</v>
      </c>
      <c r="M25" s="30">
        <v>2.15</v>
      </c>
      <c r="N25" s="10">
        <f t="shared" si="2"/>
        <v>0</v>
      </c>
      <c r="O25" s="10">
        <f t="shared" si="3"/>
        <v>1.8449755424460666E-3</v>
      </c>
      <c r="P25" s="10">
        <f t="shared" si="4"/>
        <v>1.7095104439161317E-3</v>
      </c>
      <c r="R25" s="13">
        <f t="shared" si="5"/>
        <v>1.8449755424460666E-3</v>
      </c>
      <c r="S25" s="11">
        <f t="shared" si="6"/>
        <v>1.0664894144725105E-3</v>
      </c>
      <c r="U25" s="40">
        <f t="shared" si="7"/>
        <v>2.38</v>
      </c>
      <c r="V25" s="40">
        <f t="shared" si="8"/>
        <v>2.15</v>
      </c>
      <c r="W25" s="11">
        <f t="shared" si="9"/>
        <v>1.5202501262385603E-3</v>
      </c>
      <c r="X25" s="11">
        <f t="shared" si="9"/>
        <v>1.2353353164116598E-3</v>
      </c>
    </row>
    <row r="26" spans="1:24" x14ac:dyDescent="0.25">
      <c r="A26" s="18"/>
      <c r="B26" t="s">
        <v>1776</v>
      </c>
      <c r="C26" s="30"/>
      <c r="D26" s="30"/>
      <c r="E26" s="30">
        <v>1.77</v>
      </c>
      <c r="F26" s="10">
        <f t="shared" si="10"/>
        <v>0</v>
      </c>
      <c r="G26" s="10">
        <f t="shared" si="11"/>
        <v>0</v>
      </c>
      <c r="H26" s="10">
        <f t="shared" si="12"/>
        <v>5.9059059059059071E-3</v>
      </c>
      <c r="J26" t="s">
        <v>1828</v>
      </c>
      <c r="K26" s="30"/>
      <c r="L26" s="30">
        <v>2.95</v>
      </c>
      <c r="M26" s="30"/>
      <c r="N26" s="10">
        <f t="shared" si="2"/>
        <v>0</v>
      </c>
      <c r="O26" s="10">
        <f t="shared" si="3"/>
        <v>2.2868394328638222E-3</v>
      </c>
      <c r="P26" s="10">
        <f t="shared" si="4"/>
        <v>0</v>
      </c>
      <c r="R26" s="13">
        <f t="shared" si="5"/>
        <v>2.2868394328638222E-3</v>
      </c>
      <c r="S26" s="11">
        <f t="shared" si="6"/>
        <v>0</v>
      </c>
      <c r="U26" s="40">
        <f t="shared" si="7"/>
        <v>2.95</v>
      </c>
      <c r="V26" s="40">
        <f t="shared" si="8"/>
        <v>0</v>
      </c>
      <c r="W26" s="11">
        <f t="shared" si="9"/>
        <v>1.8843436438671232E-3</v>
      </c>
      <c r="X26" s="11">
        <f t="shared" si="9"/>
        <v>0</v>
      </c>
    </row>
    <row r="27" spans="1:24" x14ac:dyDescent="0.25">
      <c r="A27" s="18"/>
      <c r="B27" t="s">
        <v>1702</v>
      </c>
      <c r="C27" s="30"/>
      <c r="D27" s="30">
        <v>2.2400000000000002</v>
      </c>
      <c r="E27" s="30"/>
      <c r="F27" s="10">
        <f t="shared" si="10"/>
        <v>0</v>
      </c>
      <c r="G27" s="10">
        <f t="shared" si="11"/>
        <v>5.5932880543348006E-3</v>
      </c>
      <c r="H27" s="10">
        <f t="shared" si="12"/>
        <v>0</v>
      </c>
      <c r="J27" t="s">
        <v>1555</v>
      </c>
      <c r="K27" s="30"/>
      <c r="L27" s="30"/>
      <c r="M27" s="30">
        <v>2.88</v>
      </c>
      <c r="N27" s="10">
        <f t="shared" si="2"/>
        <v>0</v>
      </c>
      <c r="O27" s="10">
        <f t="shared" si="3"/>
        <v>0</v>
      </c>
      <c r="P27" s="10">
        <f t="shared" si="4"/>
        <v>2.2899488737109113E-3</v>
      </c>
      <c r="R27" s="13">
        <f t="shared" si="5"/>
        <v>0</v>
      </c>
      <c r="S27" s="11">
        <f t="shared" si="6"/>
        <v>1.4285997738050374E-3</v>
      </c>
      <c r="U27" s="40">
        <f t="shared" si="7"/>
        <v>0</v>
      </c>
      <c r="V27" s="40">
        <f t="shared" si="8"/>
        <v>2.88</v>
      </c>
      <c r="W27" s="11">
        <f t="shared" si="9"/>
        <v>0</v>
      </c>
      <c r="X27" s="11">
        <f t="shared" si="9"/>
        <v>1.6547747494258514E-3</v>
      </c>
    </row>
    <row r="28" spans="1:24" x14ac:dyDescent="0.25">
      <c r="A28" s="18"/>
      <c r="B28" t="s">
        <v>1801</v>
      </c>
      <c r="C28" s="30">
        <v>173.75</v>
      </c>
      <c r="D28" s="30">
        <v>129.87</v>
      </c>
      <c r="E28" s="30">
        <v>219.70999999999998</v>
      </c>
      <c r="F28" s="10">
        <f t="shared" si="10"/>
        <v>0.84892754189671171</v>
      </c>
      <c r="G28" s="10">
        <f t="shared" si="11"/>
        <v>0.3242858569716342</v>
      </c>
      <c r="H28" s="10">
        <f t="shared" si="12"/>
        <v>0.73309976643309982</v>
      </c>
      <c r="J28" t="s">
        <v>1717</v>
      </c>
      <c r="K28" s="30">
        <v>11.899999999999999</v>
      </c>
      <c r="L28" s="30">
        <v>14.9</v>
      </c>
      <c r="M28" s="30">
        <v>2.38</v>
      </c>
      <c r="N28" s="10">
        <f t="shared" si="2"/>
        <v>1.5693204446847537E-2</v>
      </c>
      <c r="O28" s="10">
        <f t="shared" si="3"/>
        <v>1.1550477135481678E-2</v>
      </c>
      <c r="P28" s="10">
        <f t="shared" si="4"/>
        <v>1.8923883053583225E-3</v>
      </c>
      <c r="R28" s="13">
        <f t="shared" si="5"/>
        <v>1.1550477135481678E-2</v>
      </c>
      <c r="S28" s="11">
        <f t="shared" si="6"/>
        <v>7.0834738784499758E-3</v>
      </c>
      <c r="U28" s="40">
        <f t="shared" si="7"/>
        <v>19.224134662173569</v>
      </c>
      <c r="V28" s="40">
        <f t="shared" si="8"/>
        <v>9.955865337826431</v>
      </c>
      <c r="W28" s="11">
        <f t="shared" si="9"/>
        <v>1.227961896932624E-2</v>
      </c>
      <c r="X28" s="11">
        <f t="shared" si="9"/>
        <v>5.720387003374741E-3</v>
      </c>
    </row>
    <row r="29" spans="1:24" x14ac:dyDescent="0.25">
      <c r="A29" s="18"/>
      <c r="B29" t="s">
        <v>1619</v>
      </c>
      <c r="C29" s="30"/>
      <c r="D29" s="30">
        <v>3.81</v>
      </c>
      <c r="E29" s="30">
        <v>1.77</v>
      </c>
      <c r="F29" s="10">
        <f t="shared" si="10"/>
        <v>0</v>
      </c>
      <c r="G29" s="10">
        <f t="shared" si="11"/>
        <v>9.5135836995605318E-3</v>
      </c>
      <c r="H29" s="10">
        <f t="shared" si="12"/>
        <v>5.9059059059059071E-3</v>
      </c>
      <c r="J29" t="s">
        <v>1726</v>
      </c>
      <c r="K29" s="30"/>
      <c r="L29" s="30"/>
      <c r="M29" s="30">
        <v>5.41</v>
      </c>
      <c r="N29" s="10">
        <f t="shared" si="2"/>
        <v>0</v>
      </c>
      <c r="O29" s="10">
        <f t="shared" si="3"/>
        <v>0</v>
      </c>
      <c r="P29" s="10">
        <f t="shared" si="4"/>
        <v>4.3016053495750104E-3</v>
      </c>
      <c r="R29" s="13">
        <f t="shared" si="5"/>
        <v>0</v>
      </c>
      <c r="S29" s="11">
        <f t="shared" si="6"/>
        <v>2.6835849917657127E-3</v>
      </c>
      <c r="U29" s="40">
        <f t="shared" si="7"/>
        <v>0</v>
      </c>
      <c r="V29" s="40">
        <f t="shared" si="8"/>
        <v>5.41</v>
      </c>
      <c r="W29" s="11">
        <f t="shared" si="9"/>
        <v>0</v>
      </c>
      <c r="X29" s="11">
        <f t="shared" si="9"/>
        <v>3.1084484008312005E-3</v>
      </c>
    </row>
    <row r="30" spans="1:24" x14ac:dyDescent="0.25">
      <c r="A30" s="34"/>
      <c r="B30" t="s">
        <v>1828</v>
      </c>
      <c r="C30" s="30"/>
      <c r="D30" s="30">
        <v>2.95</v>
      </c>
      <c r="E30" s="30"/>
      <c r="F30" s="10">
        <f t="shared" si="10"/>
        <v>0</v>
      </c>
      <c r="G30" s="10">
        <f t="shared" si="11"/>
        <v>7.3661606072712776E-3</v>
      </c>
      <c r="H30" s="10">
        <f t="shared" si="12"/>
        <v>0</v>
      </c>
      <c r="U30" s="40">
        <f>SUM(U12:U29)</f>
        <v>1565.5318548722332</v>
      </c>
      <c r="V30" s="40">
        <f>SUM(V12:V29)</f>
        <v>1740.4181451277634</v>
      </c>
    </row>
    <row r="31" spans="1:24" x14ac:dyDescent="0.25">
      <c r="A31" s="35" t="s">
        <v>1863</v>
      </c>
      <c r="B31" s="35"/>
      <c r="C31" s="36">
        <v>204.67000000000002</v>
      </c>
      <c r="D31" s="36">
        <v>400.47999999999985</v>
      </c>
      <c r="E31" s="36">
        <v>299.69999999999993</v>
      </c>
      <c r="K31">
        <f>SUM(K12:K29)</f>
        <v>758.28999999999871</v>
      </c>
      <c r="L31">
        <f>SUM(L12:L29)</f>
        <v>1289.9899999999991</v>
      </c>
      <c r="M31">
        <f>SUM(M12:M29)</f>
        <v>1257.6699999999992</v>
      </c>
      <c r="N31" s="39">
        <f>SUM(K31:M31)</f>
        <v>3305.9499999999971</v>
      </c>
    </row>
    <row r="32" spans="1:24" x14ac:dyDescent="0.25">
      <c r="A32" s="18">
        <v>2011</v>
      </c>
      <c r="B32" t="s">
        <v>1696</v>
      </c>
      <c r="C32" s="30"/>
      <c r="D32" s="30">
        <v>5.7799999999999994</v>
      </c>
      <c r="E32" s="30"/>
      <c r="F32" s="10">
        <f>C32/C$41</f>
        <v>0</v>
      </c>
      <c r="G32" s="10">
        <f>D32/D$41</f>
        <v>1.5183356099611222E-2</v>
      </c>
      <c r="H32" s="10">
        <f>E32/E$41</f>
        <v>0</v>
      </c>
      <c r="K32" s="10">
        <f>K31/$N31</f>
        <v>0.2293712851071551</v>
      </c>
      <c r="L32" s="10">
        <f>L31/$N31</f>
        <v>0.39020251364963182</v>
      </c>
      <c r="M32" s="10">
        <f>M31/$N31</f>
        <v>0.38042620124321308</v>
      </c>
    </row>
    <row r="33" spans="1:15" x14ac:dyDescent="0.25">
      <c r="A33" s="18"/>
      <c r="B33" t="s">
        <v>1705</v>
      </c>
      <c r="C33" s="30">
        <v>14.120000000000001</v>
      </c>
      <c r="D33" s="30">
        <v>16.98</v>
      </c>
      <c r="E33" s="30"/>
      <c r="F33" s="10">
        <f t="shared" ref="F33:H40" si="13">C33/C$41</f>
        <v>9.9408617290903986E-2</v>
      </c>
      <c r="G33" s="10">
        <f t="shared" si="13"/>
        <v>4.4604392140380381E-2</v>
      </c>
      <c r="H33" s="10">
        <f t="shared" si="13"/>
        <v>0</v>
      </c>
    </row>
    <row r="34" spans="1:15" x14ac:dyDescent="0.25">
      <c r="A34" s="18"/>
      <c r="B34" t="s">
        <v>1699</v>
      </c>
      <c r="C34" s="30"/>
      <c r="D34" s="30">
        <v>18.599999999999998</v>
      </c>
      <c r="E34" s="30">
        <v>11.620000000000001</v>
      </c>
      <c r="F34" s="10">
        <f t="shared" si="13"/>
        <v>0</v>
      </c>
      <c r="G34" s="10">
        <f t="shared" si="13"/>
        <v>4.8859934853420196E-2</v>
      </c>
      <c r="H34" s="10">
        <f t="shared" si="13"/>
        <v>4.1824137062232335E-2</v>
      </c>
      <c r="L34" t="s">
        <v>1854</v>
      </c>
      <c r="M34" t="s">
        <v>1855</v>
      </c>
      <c r="N34" t="s">
        <v>1875</v>
      </c>
    </row>
    <row r="35" spans="1:15" x14ac:dyDescent="0.25">
      <c r="A35" s="18"/>
      <c r="B35" t="s">
        <v>1795</v>
      </c>
      <c r="C35" s="30"/>
      <c r="D35" s="30"/>
      <c r="E35" s="30">
        <v>2.85</v>
      </c>
      <c r="F35" s="10">
        <f t="shared" si="13"/>
        <v>0</v>
      </c>
      <c r="G35" s="10">
        <f t="shared" si="13"/>
        <v>0</v>
      </c>
      <c r="H35" s="10">
        <f t="shared" si="13"/>
        <v>1.0258071482561285E-2</v>
      </c>
      <c r="K35" t="s">
        <v>1872</v>
      </c>
      <c r="L35">
        <v>7427</v>
      </c>
      <c r="M35">
        <v>11880</v>
      </c>
      <c r="N35">
        <v>11880</v>
      </c>
    </row>
    <row r="36" spans="1:15" x14ac:dyDescent="0.25">
      <c r="A36" s="18"/>
      <c r="B36" t="s">
        <v>1837</v>
      </c>
      <c r="C36" s="30">
        <v>29.74</v>
      </c>
      <c r="D36" s="30">
        <v>180.90999999999997</v>
      </c>
      <c r="E36" s="30">
        <v>45.940000000000005</v>
      </c>
      <c r="F36" s="10">
        <f t="shared" si="13"/>
        <v>0.20937764010137988</v>
      </c>
      <c r="G36" s="10">
        <f t="shared" si="13"/>
        <v>0.47522853840495954</v>
      </c>
      <c r="H36" s="10">
        <f t="shared" si="13"/>
        <v>0.16535291365223351</v>
      </c>
      <c r="K36" t="s">
        <v>1873</v>
      </c>
      <c r="L36">
        <f>L31/L35</f>
        <v>0.17368924195502883</v>
      </c>
      <c r="M36">
        <f>M31/M35</f>
        <v>0.10586447811447805</v>
      </c>
      <c r="N36">
        <f>(K31+M31)/M35</f>
        <v>0.16969360269360251</v>
      </c>
      <c r="O36" t="s">
        <v>1874</v>
      </c>
    </row>
    <row r="37" spans="1:15" x14ac:dyDescent="0.25">
      <c r="A37" s="18"/>
      <c r="B37" t="s">
        <v>1615</v>
      </c>
      <c r="C37" s="30"/>
      <c r="D37" s="30"/>
      <c r="E37" s="30">
        <v>2.98</v>
      </c>
      <c r="F37" s="10">
        <f t="shared" si="13"/>
        <v>0</v>
      </c>
      <c r="G37" s="10">
        <f t="shared" si="13"/>
        <v>0</v>
      </c>
      <c r="H37" s="10">
        <f t="shared" si="13"/>
        <v>1.0725983515099168E-2</v>
      </c>
    </row>
    <row r="38" spans="1:15" x14ac:dyDescent="0.25">
      <c r="A38" s="18"/>
      <c r="B38" t="s">
        <v>1801</v>
      </c>
      <c r="C38" s="30">
        <v>86.279999999999973</v>
      </c>
      <c r="D38" s="30">
        <v>149.69</v>
      </c>
      <c r="E38" s="30">
        <v>212.0599999999998</v>
      </c>
      <c r="F38" s="10">
        <f t="shared" si="13"/>
        <v>0.60743452548577848</v>
      </c>
      <c r="G38" s="10">
        <f t="shared" si="13"/>
        <v>0.39321740044131559</v>
      </c>
      <c r="H38" s="10">
        <f t="shared" si="13"/>
        <v>0.76327250476910324</v>
      </c>
    </row>
    <row r="39" spans="1:15" x14ac:dyDescent="0.25">
      <c r="A39" s="18"/>
      <c r="B39" t="s">
        <v>1781</v>
      </c>
      <c r="C39" s="30"/>
      <c r="D39" s="30">
        <v>2.38</v>
      </c>
      <c r="E39" s="30"/>
      <c r="F39" s="10">
        <f t="shared" si="13"/>
        <v>0</v>
      </c>
      <c r="G39" s="10">
        <f t="shared" si="13"/>
        <v>6.2519701586634452E-3</v>
      </c>
      <c r="H39" s="10">
        <f t="shared" si="13"/>
        <v>0</v>
      </c>
    </row>
    <row r="40" spans="1:15" x14ac:dyDescent="0.25">
      <c r="A40" s="34"/>
      <c r="B40" t="s">
        <v>1717</v>
      </c>
      <c r="C40" s="30">
        <v>11.899999999999999</v>
      </c>
      <c r="D40" s="30">
        <v>6.34</v>
      </c>
      <c r="E40" s="30">
        <v>2.38</v>
      </c>
      <c r="F40" s="10">
        <f t="shared" si="13"/>
        <v>8.3779217121937477E-2</v>
      </c>
      <c r="G40" s="10">
        <f t="shared" si="13"/>
        <v>1.6654407901649682E-2</v>
      </c>
      <c r="H40" s="10">
        <f t="shared" si="13"/>
        <v>8.5663895187704769E-3</v>
      </c>
    </row>
    <row r="41" spans="1:15" x14ac:dyDescent="0.25">
      <c r="A41" s="35" t="s">
        <v>1864</v>
      </c>
      <c r="B41" s="35"/>
      <c r="C41" s="36">
        <v>142.04</v>
      </c>
      <c r="D41" s="36">
        <v>380.67999999999995</v>
      </c>
      <c r="E41" s="36">
        <v>277.82999999999981</v>
      </c>
      <c r="F41" s="10"/>
      <c r="G41" s="10"/>
    </row>
    <row r="42" spans="1:15" x14ac:dyDescent="0.25">
      <c r="A42" s="18">
        <v>2012</v>
      </c>
      <c r="B42" t="s">
        <v>1705</v>
      </c>
      <c r="C42" s="30">
        <v>3.24</v>
      </c>
      <c r="D42" s="30">
        <v>2.15</v>
      </c>
      <c r="E42" s="30">
        <v>2.92</v>
      </c>
      <c r="F42" s="10">
        <f>C42/C$50</f>
        <v>3.7639405204460977E-2</v>
      </c>
      <c r="G42" s="10">
        <f>D42/D$50</f>
        <v>2.0116017964071857E-2</v>
      </c>
      <c r="H42" s="10">
        <f>E42/E$50</f>
        <v>2.1275045537340619E-2</v>
      </c>
    </row>
    <row r="43" spans="1:15" x14ac:dyDescent="0.25">
      <c r="A43" s="18"/>
      <c r="B43" t="s">
        <v>1699</v>
      </c>
      <c r="C43" s="30">
        <v>7.16</v>
      </c>
      <c r="D43" s="30">
        <v>9.42</v>
      </c>
      <c r="E43" s="30">
        <v>15.169999999999998</v>
      </c>
      <c r="F43" s="10">
        <f t="shared" ref="F43:H49" si="14">C43/C$50</f>
        <v>8.3178438661710055E-2</v>
      </c>
      <c r="G43" s="10">
        <f t="shared" si="14"/>
        <v>8.8136227544910184E-2</v>
      </c>
      <c r="H43" s="10">
        <f t="shared" si="14"/>
        <v>0.11052823315118396</v>
      </c>
    </row>
    <row r="44" spans="1:15" x14ac:dyDescent="0.25">
      <c r="A44" s="18"/>
      <c r="B44" t="s">
        <v>1837</v>
      </c>
      <c r="C44" s="30">
        <v>14.819999999999999</v>
      </c>
      <c r="D44" s="30">
        <v>36.779999999999994</v>
      </c>
      <c r="E44" s="30">
        <v>40.929999999999993</v>
      </c>
      <c r="F44" s="10">
        <f t="shared" si="14"/>
        <v>0.1721654275092937</v>
      </c>
      <c r="G44" s="10">
        <f t="shared" si="14"/>
        <v>0.34412425149700593</v>
      </c>
      <c r="H44" s="10">
        <f t="shared" si="14"/>
        <v>0.29821493624772311</v>
      </c>
    </row>
    <row r="45" spans="1:15" x14ac:dyDescent="0.25">
      <c r="A45" s="18"/>
      <c r="B45" t="s">
        <v>1615</v>
      </c>
      <c r="C45" s="30"/>
      <c r="D45" s="30"/>
      <c r="E45" s="30">
        <v>2.2999999999999998</v>
      </c>
      <c r="F45" s="10">
        <f t="shared" si="14"/>
        <v>0</v>
      </c>
      <c r="G45" s="10">
        <f t="shared" si="14"/>
        <v>0</v>
      </c>
      <c r="H45" s="10">
        <f t="shared" si="14"/>
        <v>1.6757741347905281E-2</v>
      </c>
    </row>
    <row r="46" spans="1:15" x14ac:dyDescent="0.25">
      <c r="A46" s="18"/>
      <c r="B46" t="s">
        <v>1801</v>
      </c>
      <c r="C46" s="30">
        <v>60.859999999999985</v>
      </c>
      <c r="D46" s="30">
        <v>51.16</v>
      </c>
      <c r="E46" s="30">
        <v>73.78</v>
      </c>
      <c r="F46" s="10">
        <f t="shared" si="14"/>
        <v>0.70701672862453524</v>
      </c>
      <c r="G46" s="10">
        <f t="shared" si="14"/>
        <v>0.47866766467065869</v>
      </c>
      <c r="H46" s="10">
        <f t="shared" si="14"/>
        <v>0.53755919854280509</v>
      </c>
    </row>
    <row r="47" spans="1:15" x14ac:dyDescent="0.25">
      <c r="A47" s="18"/>
      <c r="B47" t="s">
        <v>1794</v>
      </c>
      <c r="C47" s="30"/>
      <c r="D47" s="30">
        <v>2.15</v>
      </c>
      <c r="E47" s="30"/>
      <c r="F47" s="10">
        <f t="shared" si="14"/>
        <v>0</v>
      </c>
      <c r="G47" s="10">
        <f t="shared" si="14"/>
        <v>2.0116017964071857E-2</v>
      </c>
      <c r="H47" s="10">
        <f t="shared" si="14"/>
        <v>0</v>
      </c>
    </row>
    <row r="48" spans="1:15" x14ac:dyDescent="0.25">
      <c r="A48" s="18"/>
      <c r="B48" t="s">
        <v>1781</v>
      </c>
      <c r="C48" s="30"/>
      <c r="D48" s="30"/>
      <c r="E48" s="30">
        <v>2.15</v>
      </c>
      <c r="F48" s="10">
        <f t="shared" si="14"/>
        <v>0</v>
      </c>
      <c r="G48" s="10">
        <f t="shared" si="14"/>
        <v>0</v>
      </c>
      <c r="H48" s="10">
        <f t="shared" si="14"/>
        <v>1.5664845173041893E-2</v>
      </c>
    </row>
    <row r="49" spans="1:8" x14ac:dyDescent="0.25">
      <c r="A49" s="34"/>
      <c r="B49" t="s">
        <v>1717</v>
      </c>
      <c r="C49" s="30"/>
      <c r="D49" s="30">
        <v>5.22</v>
      </c>
      <c r="E49" s="30"/>
      <c r="F49" s="10">
        <f t="shared" si="14"/>
        <v>0</v>
      </c>
      <c r="G49" s="10">
        <f t="shared" si="14"/>
        <v>4.8839820359281437E-2</v>
      </c>
      <c r="H49" s="10">
        <f t="shared" si="14"/>
        <v>0</v>
      </c>
    </row>
    <row r="50" spans="1:8" x14ac:dyDescent="0.25">
      <c r="C50">
        <f>SUM(C42:C49)</f>
        <v>86.079999999999984</v>
      </c>
      <c r="D50">
        <f>SUM(D42:D49)</f>
        <v>106.88</v>
      </c>
      <c r="E50">
        <f>SUM(E42:E49)</f>
        <v>137.25</v>
      </c>
      <c r="F50" s="10"/>
      <c r="G50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8"/>
  <sheetViews>
    <sheetView workbookViewId="0">
      <selection sqref="A1:V2"/>
    </sheetView>
  </sheetViews>
  <sheetFormatPr defaultRowHeight="15" x14ac:dyDescent="0.25"/>
  <sheetData>
    <row r="1" spans="1:22" x14ac:dyDescent="0.25">
      <c r="A1" s="20" t="s">
        <v>26</v>
      </c>
      <c r="B1" s="20" t="s">
        <v>18</v>
      </c>
      <c r="C1" s="20" t="s">
        <v>1595</v>
      </c>
      <c r="D1" s="20" t="s">
        <v>1596</v>
      </c>
      <c r="E1" s="20" t="s">
        <v>1597</v>
      </c>
      <c r="F1" s="20" t="s">
        <v>1598</v>
      </c>
      <c r="G1" s="20" t="s">
        <v>1599</v>
      </c>
      <c r="H1" s="20" t="s">
        <v>1600</v>
      </c>
      <c r="I1" s="20" t="s">
        <v>1601</v>
      </c>
      <c r="J1" s="20" t="s">
        <v>1602</v>
      </c>
      <c r="K1" s="20" t="s">
        <v>1603</v>
      </c>
      <c r="L1" s="20" t="s">
        <v>1604</v>
      </c>
      <c r="M1" s="20" t="s">
        <v>1605</v>
      </c>
      <c r="N1" s="20" t="s">
        <v>1606</v>
      </c>
      <c r="O1" s="20" t="s">
        <v>1607</v>
      </c>
      <c r="P1" s="20" t="s">
        <v>1608</v>
      </c>
      <c r="Q1" s="20" t="s">
        <v>1609</v>
      </c>
      <c r="R1" s="20" t="s">
        <v>1610</v>
      </c>
      <c r="S1" s="20" t="s">
        <v>1611</v>
      </c>
      <c r="T1" s="20" t="s">
        <v>1612</v>
      </c>
      <c r="U1" s="20" t="s">
        <v>1613</v>
      </c>
      <c r="V1" s="20" t="s">
        <v>1614</v>
      </c>
    </row>
    <row r="2" spans="1:22" x14ac:dyDescent="0.25">
      <c r="A2" s="25">
        <v>25641</v>
      </c>
      <c r="B2" s="21" t="s">
        <v>43</v>
      </c>
      <c r="C2" s="21" t="s">
        <v>1615</v>
      </c>
      <c r="D2" s="22">
        <v>2005</v>
      </c>
      <c r="E2" s="21" t="s">
        <v>1616</v>
      </c>
      <c r="F2" s="21" t="s">
        <v>1617</v>
      </c>
      <c r="G2" s="21" t="s">
        <v>1618</v>
      </c>
      <c r="H2" s="23">
        <v>38869</v>
      </c>
      <c r="I2" s="23">
        <v>38875</v>
      </c>
      <c r="J2" s="21" t="s">
        <v>49</v>
      </c>
      <c r="K2" s="22">
        <v>53222</v>
      </c>
      <c r="L2" s="21" t="s">
        <v>54</v>
      </c>
      <c r="M2" s="24"/>
      <c r="N2" s="21" t="s">
        <v>49</v>
      </c>
      <c r="O2" s="22">
        <v>1799</v>
      </c>
      <c r="P2" s="21" t="s">
        <v>54</v>
      </c>
      <c r="Q2" s="24"/>
      <c r="R2" s="21" t="s">
        <v>54</v>
      </c>
      <c r="S2" s="21" t="s">
        <v>54</v>
      </c>
      <c r="T2" s="22" t="b">
        <v>0</v>
      </c>
      <c r="U2" s="21" t="s">
        <v>54</v>
      </c>
      <c r="V2" s="21" t="s">
        <v>54</v>
      </c>
    </row>
    <row r="3" spans="1:22" x14ac:dyDescent="0.25">
      <c r="A3" s="25">
        <v>25650</v>
      </c>
      <c r="B3" s="21" t="s">
        <v>43</v>
      </c>
      <c r="C3" s="21" t="s">
        <v>1615</v>
      </c>
      <c r="D3" s="22">
        <v>2005</v>
      </c>
      <c r="E3" s="21" t="s">
        <v>1616</v>
      </c>
      <c r="F3" s="21" t="s">
        <v>1617</v>
      </c>
      <c r="G3" s="21" t="s">
        <v>1618</v>
      </c>
      <c r="H3" s="23">
        <v>38874</v>
      </c>
      <c r="I3" s="23">
        <v>38875</v>
      </c>
      <c r="J3" s="21" t="s">
        <v>49</v>
      </c>
      <c r="K3" s="22">
        <v>49090</v>
      </c>
      <c r="L3" s="21" t="s">
        <v>54</v>
      </c>
      <c r="M3" s="24"/>
      <c r="N3" s="21" t="s">
        <v>49</v>
      </c>
      <c r="O3" s="22">
        <v>3943</v>
      </c>
      <c r="P3" s="21" t="s">
        <v>54</v>
      </c>
      <c r="Q3" s="24"/>
      <c r="R3" s="21" t="s">
        <v>54</v>
      </c>
      <c r="S3" s="21" t="s">
        <v>54</v>
      </c>
      <c r="T3" s="22" t="b">
        <v>0</v>
      </c>
      <c r="U3" s="21" t="s">
        <v>54</v>
      </c>
      <c r="V3" s="21" t="s">
        <v>54</v>
      </c>
    </row>
    <row r="4" spans="1:22" x14ac:dyDescent="0.25">
      <c r="A4" s="25">
        <v>25652</v>
      </c>
      <c r="B4" s="21" t="s">
        <v>43</v>
      </c>
      <c r="C4" s="21" t="s">
        <v>1619</v>
      </c>
      <c r="D4" s="22">
        <v>2005</v>
      </c>
      <c r="E4" s="21" t="s">
        <v>1620</v>
      </c>
      <c r="F4" s="21" t="s">
        <v>1621</v>
      </c>
      <c r="G4" s="21" t="s">
        <v>1622</v>
      </c>
      <c r="H4" s="23">
        <v>38847</v>
      </c>
      <c r="I4" s="23">
        <v>38848</v>
      </c>
      <c r="J4" s="21" t="s">
        <v>49</v>
      </c>
      <c r="K4" s="22">
        <v>50529</v>
      </c>
      <c r="L4" s="21" t="s">
        <v>54</v>
      </c>
      <c r="M4" s="24"/>
      <c r="N4" s="21" t="s">
        <v>59</v>
      </c>
      <c r="O4" s="22">
        <v>78872</v>
      </c>
      <c r="P4" s="21" t="s">
        <v>49</v>
      </c>
      <c r="Q4" s="22">
        <v>1031</v>
      </c>
      <c r="R4" s="21" t="s">
        <v>54</v>
      </c>
      <c r="S4" s="21" t="s">
        <v>54</v>
      </c>
      <c r="T4" s="22" t="b">
        <v>0</v>
      </c>
      <c r="U4" s="21" t="s">
        <v>54</v>
      </c>
      <c r="V4" s="21" t="s">
        <v>54</v>
      </c>
    </row>
    <row r="5" spans="1:22" x14ac:dyDescent="0.25">
      <c r="A5" s="25">
        <v>25659</v>
      </c>
      <c r="B5" s="21" t="s">
        <v>43</v>
      </c>
      <c r="C5" s="21" t="s">
        <v>1619</v>
      </c>
      <c r="D5" s="22">
        <v>2005</v>
      </c>
      <c r="E5" s="21" t="s">
        <v>1620</v>
      </c>
      <c r="F5" s="21" t="s">
        <v>1621</v>
      </c>
      <c r="G5" s="21" t="s">
        <v>1622</v>
      </c>
      <c r="H5" s="23">
        <v>38847</v>
      </c>
      <c r="I5" s="23">
        <v>38848</v>
      </c>
      <c r="J5" s="21" t="s">
        <v>49</v>
      </c>
      <c r="K5" s="22">
        <v>45854</v>
      </c>
      <c r="L5" s="21" t="s">
        <v>54</v>
      </c>
      <c r="M5" s="24"/>
      <c r="N5" s="21" t="s">
        <v>59</v>
      </c>
      <c r="O5" s="22">
        <v>71575</v>
      </c>
      <c r="P5" s="21" t="s">
        <v>49</v>
      </c>
      <c r="Q5" s="22">
        <v>936</v>
      </c>
      <c r="R5" s="21" t="s">
        <v>54</v>
      </c>
      <c r="S5" s="21" t="s">
        <v>54</v>
      </c>
      <c r="T5" s="22" t="b">
        <v>0</v>
      </c>
      <c r="U5" s="21" t="s">
        <v>54</v>
      </c>
      <c r="V5" s="21" t="s">
        <v>54</v>
      </c>
    </row>
    <row r="6" spans="1:22" x14ac:dyDescent="0.25">
      <c r="A6" s="25">
        <v>501040105</v>
      </c>
      <c r="B6" s="21" t="s">
        <v>43</v>
      </c>
      <c r="C6" s="21" t="s">
        <v>1623</v>
      </c>
      <c r="D6" s="22">
        <v>2001</v>
      </c>
      <c r="E6" s="21" t="s">
        <v>1624</v>
      </c>
      <c r="F6" s="21" t="s">
        <v>1624</v>
      </c>
      <c r="G6" s="21" t="s">
        <v>1618</v>
      </c>
      <c r="H6" s="23">
        <v>37371</v>
      </c>
      <c r="I6" s="23">
        <v>37371</v>
      </c>
      <c r="J6" s="21" t="s">
        <v>49</v>
      </c>
      <c r="K6" s="22">
        <v>70307</v>
      </c>
      <c r="L6" s="21" t="s">
        <v>59</v>
      </c>
      <c r="M6" s="22">
        <v>355</v>
      </c>
      <c r="N6" s="21" t="s">
        <v>49</v>
      </c>
      <c r="O6" s="22">
        <v>1420</v>
      </c>
      <c r="P6" s="21" t="s">
        <v>59</v>
      </c>
      <c r="Q6" s="22">
        <v>226898</v>
      </c>
      <c r="R6" s="21" t="s">
        <v>54</v>
      </c>
      <c r="S6" s="21" t="s">
        <v>54</v>
      </c>
      <c r="T6" s="22" t="b">
        <v>0</v>
      </c>
      <c r="U6" s="21" t="s">
        <v>54</v>
      </c>
      <c r="V6" s="21" t="s">
        <v>54</v>
      </c>
    </row>
    <row r="7" spans="1:22" x14ac:dyDescent="0.25">
      <c r="A7" s="25">
        <v>501040106</v>
      </c>
      <c r="B7" s="21" t="s">
        <v>43</v>
      </c>
      <c r="C7" s="21" t="s">
        <v>1623</v>
      </c>
      <c r="D7" s="22">
        <v>2001</v>
      </c>
      <c r="E7" s="21" t="s">
        <v>1624</v>
      </c>
      <c r="F7" s="21" t="s">
        <v>1624</v>
      </c>
      <c r="G7" s="21" t="s">
        <v>1618</v>
      </c>
      <c r="H7" s="23">
        <v>37371</v>
      </c>
      <c r="I7" s="23">
        <v>37371</v>
      </c>
      <c r="J7" s="21" t="s">
        <v>49</v>
      </c>
      <c r="K7" s="22">
        <v>70928</v>
      </c>
      <c r="L7" s="21" t="s">
        <v>59</v>
      </c>
      <c r="M7" s="22">
        <v>377</v>
      </c>
      <c r="N7" s="21" t="s">
        <v>49</v>
      </c>
      <c r="O7" s="22">
        <v>1886</v>
      </c>
      <c r="P7" s="21" t="s">
        <v>59</v>
      </c>
      <c r="Q7" s="22">
        <v>303979</v>
      </c>
      <c r="R7" s="21" t="s">
        <v>54</v>
      </c>
      <c r="S7" s="21" t="s">
        <v>54</v>
      </c>
      <c r="T7" s="22" t="b">
        <v>0</v>
      </c>
      <c r="U7" s="21" t="s">
        <v>54</v>
      </c>
      <c r="V7" s="21" t="s">
        <v>54</v>
      </c>
    </row>
    <row r="8" spans="1:22" x14ac:dyDescent="0.25">
      <c r="A8" s="25">
        <v>501040107</v>
      </c>
      <c r="B8" s="21" t="s">
        <v>43</v>
      </c>
      <c r="C8" s="21" t="s">
        <v>1623</v>
      </c>
      <c r="D8" s="22">
        <v>2001</v>
      </c>
      <c r="E8" s="21" t="s">
        <v>1624</v>
      </c>
      <c r="F8" s="21" t="s">
        <v>1624</v>
      </c>
      <c r="G8" s="21" t="s">
        <v>1618</v>
      </c>
      <c r="H8" s="23">
        <v>37371</v>
      </c>
      <c r="I8" s="23">
        <v>37371</v>
      </c>
      <c r="J8" s="21" t="s">
        <v>49</v>
      </c>
      <c r="K8" s="22">
        <v>73430</v>
      </c>
      <c r="L8" s="21" t="s">
        <v>54</v>
      </c>
      <c r="M8" s="24"/>
      <c r="N8" s="21" t="s">
        <v>59</v>
      </c>
      <c r="O8" s="22">
        <v>333965</v>
      </c>
      <c r="P8" s="21" t="s">
        <v>54</v>
      </c>
      <c r="Q8" s="24"/>
      <c r="R8" s="21" t="s">
        <v>54</v>
      </c>
      <c r="S8" s="21" t="s">
        <v>54</v>
      </c>
      <c r="T8" s="22" t="b">
        <v>0</v>
      </c>
      <c r="U8" s="21" t="s">
        <v>54</v>
      </c>
      <c r="V8" s="21" t="s">
        <v>54</v>
      </c>
    </row>
    <row r="9" spans="1:22" x14ac:dyDescent="0.25">
      <c r="A9" s="25">
        <v>501040201</v>
      </c>
      <c r="B9" s="21" t="s">
        <v>43</v>
      </c>
      <c r="C9" s="21" t="s">
        <v>1623</v>
      </c>
      <c r="D9" s="22">
        <v>2001</v>
      </c>
      <c r="E9" s="21" t="s">
        <v>1624</v>
      </c>
      <c r="F9" s="21" t="s">
        <v>1624</v>
      </c>
      <c r="G9" s="21" t="s">
        <v>1618</v>
      </c>
      <c r="H9" s="23">
        <v>37371</v>
      </c>
      <c r="I9" s="23">
        <v>37371</v>
      </c>
      <c r="J9" s="21" t="s">
        <v>49</v>
      </c>
      <c r="K9" s="22">
        <v>72064</v>
      </c>
      <c r="L9" s="21" t="s">
        <v>54</v>
      </c>
      <c r="M9" s="24"/>
      <c r="N9" s="21" t="s">
        <v>49</v>
      </c>
      <c r="O9" s="22">
        <v>875</v>
      </c>
      <c r="P9" s="21" t="s">
        <v>59</v>
      </c>
      <c r="Q9" s="22">
        <v>415325</v>
      </c>
      <c r="R9" s="21" t="s">
        <v>54</v>
      </c>
      <c r="S9" s="21" t="s">
        <v>54</v>
      </c>
      <c r="T9" s="22" t="b">
        <v>0</v>
      </c>
      <c r="U9" s="21" t="s">
        <v>54</v>
      </c>
      <c r="V9" s="21" t="s">
        <v>54</v>
      </c>
    </row>
    <row r="10" spans="1:22" x14ac:dyDescent="0.25">
      <c r="A10" s="25">
        <v>501040202</v>
      </c>
      <c r="B10" s="21" t="s">
        <v>43</v>
      </c>
      <c r="C10" s="21" t="s">
        <v>1623</v>
      </c>
      <c r="D10" s="22">
        <v>2001</v>
      </c>
      <c r="E10" s="21" t="s">
        <v>1624</v>
      </c>
      <c r="F10" s="21" t="s">
        <v>1624</v>
      </c>
      <c r="G10" s="21" t="s">
        <v>1618</v>
      </c>
      <c r="H10" s="23">
        <v>37371</v>
      </c>
      <c r="I10" s="23">
        <v>37371</v>
      </c>
      <c r="J10" s="21" t="s">
        <v>49</v>
      </c>
      <c r="K10" s="22">
        <v>71246</v>
      </c>
      <c r="L10" s="21" t="s">
        <v>59</v>
      </c>
      <c r="M10" s="22">
        <v>880</v>
      </c>
      <c r="N10" s="21" t="s">
        <v>49</v>
      </c>
      <c r="O10" s="22">
        <v>1173</v>
      </c>
      <c r="P10" s="21" t="s">
        <v>59</v>
      </c>
      <c r="Q10" s="22">
        <v>359374</v>
      </c>
      <c r="R10" s="21" t="s">
        <v>54</v>
      </c>
      <c r="S10" s="21" t="s">
        <v>54</v>
      </c>
      <c r="T10" s="22" t="b">
        <v>0</v>
      </c>
      <c r="U10" s="21" t="s">
        <v>54</v>
      </c>
      <c r="V10" s="21" t="s">
        <v>54</v>
      </c>
    </row>
    <row r="11" spans="1:22" x14ac:dyDescent="0.25">
      <c r="A11" s="25">
        <v>501040203</v>
      </c>
      <c r="B11" s="21" t="s">
        <v>43</v>
      </c>
      <c r="C11" s="21" t="s">
        <v>1623</v>
      </c>
      <c r="D11" s="22">
        <v>2001</v>
      </c>
      <c r="E11" s="21" t="s">
        <v>1624</v>
      </c>
      <c r="F11" s="21" t="s">
        <v>1624</v>
      </c>
      <c r="G11" s="21" t="s">
        <v>1618</v>
      </c>
      <c r="H11" s="23">
        <v>37371</v>
      </c>
      <c r="I11" s="23">
        <v>37371</v>
      </c>
      <c r="J11" s="21" t="s">
        <v>49</v>
      </c>
      <c r="K11" s="22">
        <v>72468</v>
      </c>
      <c r="L11" s="21" t="s">
        <v>54</v>
      </c>
      <c r="M11" s="24"/>
      <c r="N11" s="21" t="s">
        <v>49</v>
      </c>
      <c r="O11" s="22">
        <v>880</v>
      </c>
      <c r="P11" s="21" t="s">
        <v>59</v>
      </c>
      <c r="Q11" s="22">
        <v>363543</v>
      </c>
      <c r="R11" s="21" t="s">
        <v>54</v>
      </c>
      <c r="S11" s="21" t="s">
        <v>54</v>
      </c>
      <c r="T11" s="22" t="b">
        <v>0</v>
      </c>
      <c r="U11" s="21" t="s">
        <v>54</v>
      </c>
      <c r="V11" s="21" t="s">
        <v>54</v>
      </c>
    </row>
    <row r="12" spans="1:22" x14ac:dyDescent="0.25">
      <c r="A12" s="25">
        <v>501040204</v>
      </c>
      <c r="B12" s="21" t="s">
        <v>43</v>
      </c>
      <c r="C12" s="21" t="s">
        <v>1623</v>
      </c>
      <c r="D12" s="22">
        <v>2001</v>
      </c>
      <c r="E12" s="21" t="s">
        <v>1624</v>
      </c>
      <c r="F12" s="21" t="s">
        <v>1624</v>
      </c>
      <c r="G12" s="21" t="s">
        <v>1618</v>
      </c>
      <c r="H12" s="23">
        <v>37364</v>
      </c>
      <c r="I12" s="23">
        <v>37364</v>
      </c>
      <c r="J12" s="21" t="s">
        <v>49</v>
      </c>
      <c r="K12" s="22">
        <v>72867</v>
      </c>
      <c r="L12" s="21" t="s">
        <v>54</v>
      </c>
      <c r="M12" s="24"/>
      <c r="N12" s="21" t="s">
        <v>49</v>
      </c>
      <c r="O12" s="22">
        <v>340</v>
      </c>
      <c r="P12" s="21" t="s">
        <v>59</v>
      </c>
      <c r="Q12" s="22">
        <v>417767</v>
      </c>
      <c r="R12" s="21" t="s">
        <v>54</v>
      </c>
      <c r="S12" s="21" t="s">
        <v>54</v>
      </c>
      <c r="T12" s="22" t="b">
        <v>0</v>
      </c>
      <c r="U12" s="21" t="s">
        <v>54</v>
      </c>
      <c r="V12" s="21" t="s">
        <v>54</v>
      </c>
    </row>
    <row r="13" spans="1:22" x14ac:dyDescent="0.25">
      <c r="A13" s="25">
        <v>501040205</v>
      </c>
      <c r="B13" s="21" t="s">
        <v>43</v>
      </c>
      <c r="C13" s="21" t="s">
        <v>1623</v>
      </c>
      <c r="D13" s="22">
        <v>2001</v>
      </c>
      <c r="E13" s="21" t="s">
        <v>1624</v>
      </c>
      <c r="F13" s="21" t="s">
        <v>1624</v>
      </c>
      <c r="G13" s="21" t="s">
        <v>1618</v>
      </c>
      <c r="H13" s="23">
        <v>37364</v>
      </c>
      <c r="I13" s="23">
        <v>37364</v>
      </c>
      <c r="J13" s="21" t="s">
        <v>49</v>
      </c>
      <c r="K13" s="22">
        <v>71501</v>
      </c>
      <c r="L13" s="21" t="s">
        <v>59</v>
      </c>
      <c r="M13" s="22">
        <v>293</v>
      </c>
      <c r="N13" s="21" t="s">
        <v>49</v>
      </c>
      <c r="O13" s="22">
        <v>1465</v>
      </c>
      <c r="P13" s="21" t="s">
        <v>59</v>
      </c>
      <c r="Q13" s="22">
        <v>396319</v>
      </c>
      <c r="R13" s="21" t="s">
        <v>54</v>
      </c>
      <c r="S13" s="21" t="s">
        <v>54</v>
      </c>
      <c r="T13" s="22" t="b">
        <v>0</v>
      </c>
      <c r="U13" s="21" t="s">
        <v>54</v>
      </c>
      <c r="V13" s="21" t="s">
        <v>54</v>
      </c>
    </row>
    <row r="14" spans="1:22" x14ac:dyDescent="0.25">
      <c r="A14" s="25">
        <v>501040206</v>
      </c>
      <c r="B14" s="21" t="s">
        <v>43</v>
      </c>
      <c r="C14" s="21" t="s">
        <v>1623</v>
      </c>
      <c r="D14" s="22">
        <v>2001</v>
      </c>
      <c r="E14" s="21" t="s">
        <v>1624</v>
      </c>
      <c r="F14" s="21" t="s">
        <v>1624</v>
      </c>
      <c r="G14" s="21" t="s">
        <v>1618</v>
      </c>
      <c r="H14" s="23">
        <v>37364</v>
      </c>
      <c r="I14" s="23">
        <v>37364</v>
      </c>
      <c r="J14" s="21" t="s">
        <v>49</v>
      </c>
      <c r="K14" s="22">
        <v>72306</v>
      </c>
      <c r="L14" s="21" t="s">
        <v>54</v>
      </c>
      <c r="M14" s="24"/>
      <c r="N14" s="21" t="s">
        <v>49</v>
      </c>
      <c r="O14" s="22">
        <v>986</v>
      </c>
      <c r="P14" s="21" t="s">
        <v>59</v>
      </c>
      <c r="Q14" s="22">
        <v>373532</v>
      </c>
      <c r="R14" s="21" t="s">
        <v>54</v>
      </c>
      <c r="S14" s="21" t="s">
        <v>54</v>
      </c>
      <c r="T14" s="22" t="b">
        <v>0</v>
      </c>
      <c r="U14" s="21" t="s">
        <v>54</v>
      </c>
      <c r="V14" s="21" t="s">
        <v>54</v>
      </c>
    </row>
    <row r="15" spans="1:22" x14ac:dyDescent="0.25">
      <c r="A15" s="25">
        <v>501040207</v>
      </c>
      <c r="B15" s="21" t="s">
        <v>43</v>
      </c>
      <c r="C15" s="21" t="s">
        <v>1623</v>
      </c>
      <c r="D15" s="22">
        <v>2001</v>
      </c>
      <c r="E15" s="21" t="s">
        <v>1624</v>
      </c>
      <c r="F15" s="21" t="s">
        <v>1624</v>
      </c>
      <c r="G15" s="21" t="s">
        <v>1618</v>
      </c>
      <c r="H15" s="23">
        <v>37364</v>
      </c>
      <c r="I15" s="23">
        <v>37364</v>
      </c>
      <c r="J15" s="21" t="s">
        <v>49</v>
      </c>
      <c r="K15" s="22">
        <v>72025</v>
      </c>
      <c r="L15" s="21" t="s">
        <v>59</v>
      </c>
      <c r="M15" s="22">
        <v>293</v>
      </c>
      <c r="N15" s="21" t="s">
        <v>49</v>
      </c>
      <c r="O15" s="22">
        <v>878</v>
      </c>
      <c r="P15" s="21" t="s">
        <v>59</v>
      </c>
      <c r="Q15" s="22">
        <v>328791</v>
      </c>
      <c r="R15" s="21" t="s">
        <v>54</v>
      </c>
      <c r="S15" s="21" t="s">
        <v>54</v>
      </c>
      <c r="T15" s="22" t="b">
        <v>0</v>
      </c>
      <c r="U15" s="21" t="s">
        <v>54</v>
      </c>
      <c r="V15" s="21" t="s">
        <v>54</v>
      </c>
    </row>
    <row r="16" spans="1:22" x14ac:dyDescent="0.25">
      <c r="A16" s="25">
        <v>501040208</v>
      </c>
      <c r="B16" s="21" t="s">
        <v>43</v>
      </c>
      <c r="C16" s="21" t="s">
        <v>1623</v>
      </c>
      <c r="D16" s="22">
        <v>2001</v>
      </c>
      <c r="E16" s="21" t="s">
        <v>1624</v>
      </c>
      <c r="F16" s="21" t="s">
        <v>1624</v>
      </c>
      <c r="G16" s="21" t="s">
        <v>1618</v>
      </c>
      <c r="H16" s="23">
        <v>37364</v>
      </c>
      <c r="I16" s="23">
        <v>37364</v>
      </c>
      <c r="J16" s="21" t="s">
        <v>49</v>
      </c>
      <c r="K16" s="22">
        <v>73443</v>
      </c>
      <c r="L16" s="21" t="s">
        <v>54</v>
      </c>
      <c r="M16" s="24"/>
      <c r="N16" s="21" t="s">
        <v>49</v>
      </c>
      <c r="O16" s="22">
        <v>892</v>
      </c>
      <c r="P16" s="21" t="s">
        <v>59</v>
      </c>
      <c r="Q16" s="22">
        <v>326857</v>
      </c>
      <c r="R16" s="21" t="s">
        <v>54</v>
      </c>
      <c r="S16" s="21" t="s">
        <v>54</v>
      </c>
      <c r="T16" s="22" t="b">
        <v>0</v>
      </c>
      <c r="U16" s="21" t="s">
        <v>54</v>
      </c>
      <c r="V16" s="21" t="s">
        <v>54</v>
      </c>
    </row>
    <row r="17" spans="1:22" x14ac:dyDescent="0.25">
      <c r="A17" s="25">
        <v>501040209</v>
      </c>
      <c r="B17" s="21" t="s">
        <v>43</v>
      </c>
      <c r="C17" s="21" t="s">
        <v>1623</v>
      </c>
      <c r="D17" s="22">
        <v>2001</v>
      </c>
      <c r="E17" s="21" t="s">
        <v>1624</v>
      </c>
      <c r="F17" s="21" t="s">
        <v>1624</v>
      </c>
      <c r="G17" s="21" t="s">
        <v>1618</v>
      </c>
      <c r="H17" s="23">
        <v>37364</v>
      </c>
      <c r="I17" s="23">
        <v>37364</v>
      </c>
      <c r="J17" s="21" t="s">
        <v>49</v>
      </c>
      <c r="K17" s="22">
        <v>71725</v>
      </c>
      <c r="L17" s="21" t="s">
        <v>54</v>
      </c>
      <c r="M17" s="24"/>
      <c r="N17" s="21" t="s">
        <v>49</v>
      </c>
      <c r="O17" s="22">
        <v>2371</v>
      </c>
      <c r="P17" s="21" t="s">
        <v>59</v>
      </c>
      <c r="Q17" s="22">
        <v>427789</v>
      </c>
      <c r="R17" s="21" t="s">
        <v>54</v>
      </c>
      <c r="S17" s="21" t="s">
        <v>54</v>
      </c>
      <c r="T17" s="22" t="b">
        <v>0</v>
      </c>
      <c r="U17" s="21" t="s">
        <v>54</v>
      </c>
      <c r="V17" s="21" t="s">
        <v>54</v>
      </c>
    </row>
    <row r="18" spans="1:22" x14ac:dyDescent="0.25">
      <c r="A18" s="25">
        <v>501040404</v>
      </c>
      <c r="B18" s="21" t="s">
        <v>43</v>
      </c>
      <c r="C18" s="21" t="s">
        <v>1623</v>
      </c>
      <c r="D18" s="22">
        <v>2003</v>
      </c>
      <c r="E18" s="21" t="s">
        <v>1625</v>
      </c>
      <c r="F18" s="21" t="s">
        <v>1626</v>
      </c>
      <c r="G18" s="21" t="s">
        <v>1618</v>
      </c>
      <c r="H18" s="23">
        <v>38121</v>
      </c>
      <c r="I18" s="23">
        <v>38121</v>
      </c>
      <c r="J18" s="21" t="s">
        <v>49</v>
      </c>
      <c r="K18" s="22">
        <v>24556</v>
      </c>
      <c r="L18" s="21" t="s">
        <v>54</v>
      </c>
      <c r="M18" s="24"/>
      <c r="N18" s="21" t="s">
        <v>49</v>
      </c>
      <c r="O18" s="22">
        <v>1567</v>
      </c>
      <c r="P18" s="21" t="s">
        <v>54</v>
      </c>
      <c r="Q18" s="24"/>
      <c r="R18" s="21" t="s">
        <v>54</v>
      </c>
      <c r="S18" s="21" t="s">
        <v>54</v>
      </c>
      <c r="T18" s="22" t="b">
        <v>0</v>
      </c>
      <c r="U18" s="21" t="s">
        <v>54</v>
      </c>
      <c r="V18" s="21" t="s">
        <v>54</v>
      </c>
    </row>
    <row r="19" spans="1:22" x14ac:dyDescent="0.25">
      <c r="A19" s="25">
        <v>501040405</v>
      </c>
      <c r="B19" s="21" t="s">
        <v>43</v>
      </c>
      <c r="C19" s="21" t="s">
        <v>1623</v>
      </c>
      <c r="D19" s="22">
        <v>2003</v>
      </c>
      <c r="E19" s="21" t="s">
        <v>1625</v>
      </c>
      <c r="F19" s="21" t="s">
        <v>1626</v>
      </c>
      <c r="G19" s="21" t="s">
        <v>1618</v>
      </c>
      <c r="H19" s="23">
        <v>38121</v>
      </c>
      <c r="I19" s="23">
        <v>38121</v>
      </c>
      <c r="J19" s="21" t="s">
        <v>49</v>
      </c>
      <c r="K19" s="22">
        <v>24687</v>
      </c>
      <c r="L19" s="21" t="s">
        <v>54</v>
      </c>
      <c r="M19" s="24"/>
      <c r="N19" s="21" t="s">
        <v>49</v>
      </c>
      <c r="O19" s="22">
        <v>1567</v>
      </c>
      <c r="P19" s="21" t="s">
        <v>54</v>
      </c>
      <c r="Q19" s="24"/>
      <c r="R19" s="21" t="s">
        <v>54</v>
      </c>
      <c r="S19" s="21" t="s">
        <v>54</v>
      </c>
      <c r="T19" s="22" t="b">
        <v>0</v>
      </c>
      <c r="U19" s="21" t="s">
        <v>54</v>
      </c>
      <c r="V19" s="21" t="s">
        <v>54</v>
      </c>
    </row>
    <row r="20" spans="1:22" x14ac:dyDescent="0.25">
      <c r="A20" s="25">
        <v>501040406</v>
      </c>
      <c r="B20" s="21" t="s">
        <v>43</v>
      </c>
      <c r="C20" s="21" t="s">
        <v>1623</v>
      </c>
      <c r="D20" s="22">
        <v>2003</v>
      </c>
      <c r="E20" s="21" t="s">
        <v>1625</v>
      </c>
      <c r="F20" s="21" t="s">
        <v>1626</v>
      </c>
      <c r="G20" s="21" t="s">
        <v>1618</v>
      </c>
      <c r="H20" s="23">
        <v>38092</v>
      </c>
      <c r="I20" s="23">
        <v>38092</v>
      </c>
      <c r="J20" s="21" t="s">
        <v>49</v>
      </c>
      <c r="K20" s="22">
        <v>25101</v>
      </c>
      <c r="L20" s="21" t="s">
        <v>54</v>
      </c>
      <c r="M20" s="24"/>
      <c r="N20" s="21" t="s">
        <v>49</v>
      </c>
      <c r="O20" s="22">
        <v>1602</v>
      </c>
      <c r="P20" s="21" t="s">
        <v>54</v>
      </c>
      <c r="Q20" s="24"/>
      <c r="R20" s="21" t="s">
        <v>54</v>
      </c>
      <c r="S20" s="21" t="s">
        <v>54</v>
      </c>
      <c r="T20" s="22" t="b">
        <v>0</v>
      </c>
      <c r="U20" s="21" t="s">
        <v>54</v>
      </c>
      <c r="V20" s="21" t="s">
        <v>54</v>
      </c>
    </row>
    <row r="21" spans="1:22" x14ac:dyDescent="0.25">
      <c r="A21" s="25">
        <v>501040407</v>
      </c>
      <c r="B21" s="21" t="s">
        <v>43</v>
      </c>
      <c r="C21" s="21" t="s">
        <v>1623</v>
      </c>
      <c r="D21" s="22">
        <v>2003</v>
      </c>
      <c r="E21" s="21" t="s">
        <v>1625</v>
      </c>
      <c r="F21" s="21" t="s">
        <v>1626</v>
      </c>
      <c r="G21" s="21" t="s">
        <v>1618</v>
      </c>
      <c r="H21" s="23">
        <v>38092</v>
      </c>
      <c r="I21" s="23">
        <v>38092</v>
      </c>
      <c r="J21" s="21" t="s">
        <v>49</v>
      </c>
      <c r="K21" s="22">
        <v>24835</v>
      </c>
      <c r="L21" s="21" t="s">
        <v>54</v>
      </c>
      <c r="M21" s="24"/>
      <c r="N21" s="21" t="s">
        <v>49</v>
      </c>
      <c r="O21" s="22">
        <v>1585</v>
      </c>
      <c r="P21" s="21" t="s">
        <v>54</v>
      </c>
      <c r="Q21" s="24"/>
      <c r="R21" s="21" t="s">
        <v>54</v>
      </c>
      <c r="S21" s="21" t="s">
        <v>54</v>
      </c>
      <c r="T21" s="22" t="b">
        <v>0</v>
      </c>
      <c r="U21" s="21" t="s">
        <v>54</v>
      </c>
      <c r="V21" s="21" t="s">
        <v>54</v>
      </c>
    </row>
    <row r="22" spans="1:22" x14ac:dyDescent="0.25">
      <c r="A22" s="25">
        <v>50685</v>
      </c>
      <c r="B22" s="21" t="s">
        <v>43</v>
      </c>
      <c r="C22" s="21" t="s">
        <v>1627</v>
      </c>
      <c r="D22" s="22">
        <v>2007</v>
      </c>
      <c r="E22" s="21" t="s">
        <v>1628</v>
      </c>
      <c r="F22" s="21" t="s">
        <v>1629</v>
      </c>
      <c r="G22" s="21" t="s">
        <v>1618</v>
      </c>
      <c r="H22" s="23">
        <v>39512</v>
      </c>
      <c r="I22" s="23">
        <v>39512</v>
      </c>
      <c r="J22" s="21" t="s">
        <v>49</v>
      </c>
      <c r="K22" s="22">
        <v>37376</v>
      </c>
      <c r="L22" s="21" t="s">
        <v>54</v>
      </c>
      <c r="M22" s="24"/>
      <c r="N22" s="21" t="s">
        <v>49</v>
      </c>
      <c r="O22" s="22">
        <v>1785678</v>
      </c>
      <c r="P22" s="21" t="s">
        <v>54</v>
      </c>
      <c r="Q22" s="24"/>
      <c r="R22" s="21" t="s">
        <v>1630</v>
      </c>
      <c r="S22" s="21" t="s">
        <v>1631</v>
      </c>
      <c r="T22" s="22" t="b">
        <v>0</v>
      </c>
      <c r="U22" s="21" t="s">
        <v>54</v>
      </c>
      <c r="V22" s="21" t="s">
        <v>54</v>
      </c>
    </row>
    <row r="23" spans="1:22" x14ac:dyDescent="0.25">
      <c r="A23" s="25">
        <v>50781</v>
      </c>
      <c r="B23" s="21" t="s">
        <v>43</v>
      </c>
      <c r="C23" s="21" t="s">
        <v>1632</v>
      </c>
      <c r="D23" s="22">
        <v>2001</v>
      </c>
      <c r="E23" s="21" t="s">
        <v>1633</v>
      </c>
      <c r="F23" s="21" t="s">
        <v>1634</v>
      </c>
      <c r="G23" s="21" t="s">
        <v>1618</v>
      </c>
      <c r="H23" s="23">
        <v>37405</v>
      </c>
      <c r="I23" s="23">
        <v>37405</v>
      </c>
      <c r="J23" s="21" t="s">
        <v>49</v>
      </c>
      <c r="K23" s="22">
        <v>67644</v>
      </c>
      <c r="L23" s="21" t="s">
        <v>54</v>
      </c>
      <c r="M23" s="24"/>
      <c r="N23" s="21" t="s">
        <v>59</v>
      </c>
      <c r="O23" s="22">
        <v>823942</v>
      </c>
      <c r="P23" s="21" t="s">
        <v>49</v>
      </c>
      <c r="Q23" s="22">
        <v>614</v>
      </c>
      <c r="R23" s="21" t="s">
        <v>54</v>
      </c>
      <c r="S23" s="21" t="s">
        <v>54</v>
      </c>
      <c r="T23" s="22" t="b">
        <v>0</v>
      </c>
      <c r="U23" s="21" t="s">
        <v>54</v>
      </c>
      <c r="V23" s="21" t="s">
        <v>54</v>
      </c>
    </row>
    <row r="24" spans="1:22" x14ac:dyDescent="0.25">
      <c r="A24" s="25">
        <v>50782</v>
      </c>
      <c r="B24" s="21" t="s">
        <v>43</v>
      </c>
      <c r="C24" s="21" t="s">
        <v>1632</v>
      </c>
      <c r="D24" s="22">
        <v>2001</v>
      </c>
      <c r="E24" s="21" t="s">
        <v>1633</v>
      </c>
      <c r="F24" s="21" t="s">
        <v>1634</v>
      </c>
      <c r="G24" s="21" t="s">
        <v>1618</v>
      </c>
      <c r="H24" s="23">
        <v>37410</v>
      </c>
      <c r="I24" s="23">
        <v>37410</v>
      </c>
      <c r="J24" s="21" t="s">
        <v>49</v>
      </c>
      <c r="K24" s="22">
        <v>65472</v>
      </c>
      <c r="L24" s="21" t="s">
        <v>54</v>
      </c>
      <c r="M24" s="24"/>
      <c r="N24" s="21" t="s">
        <v>59</v>
      </c>
      <c r="O24" s="22">
        <v>766527</v>
      </c>
      <c r="P24" s="21" t="s">
        <v>49</v>
      </c>
      <c r="Q24" s="22">
        <v>3301</v>
      </c>
      <c r="R24" s="21" t="s">
        <v>54</v>
      </c>
      <c r="S24" s="21" t="s">
        <v>54</v>
      </c>
      <c r="T24" s="22" t="b">
        <v>0</v>
      </c>
      <c r="U24" s="21" t="s">
        <v>54</v>
      </c>
      <c r="V24" s="21" t="s">
        <v>54</v>
      </c>
    </row>
    <row r="25" spans="1:22" x14ac:dyDescent="0.25">
      <c r="A25" s="25">
        <v>50783</v>
      </c>
      <c r="B25" s="21" t="s">
        <v>43</v>
      </c>
      <c r="C25" s="21" t="s">
        <v>1632</v>
      </c>
      <c r="D25" s="22">
        <v>2001</v>
      </c>
      <c r="E25" s="21" t="s">
        <v>1633</v>
      </c>
      <c r="F25" s="21" t="s">
        <v>1634</v>
      </c>
      <c r="G25" s="21" t="s">
        <v>1618</v>
      </c>
      <c r="H25" s="23">
        <v>37396</v>
      </c>
      <c r="I25" s="23">
        <v>37396</v>
      </c>
      <c r="J25" s="21" t="s">
        <v>49</v>
      </c>
      <c r="K25" s="22">
        <v>63412</v>
      </c>
      <c r="L25" s="21" t="s">
        <v>54</v>
      </c>
      <c r="M25" s="24"/>
      <c r="N25" s="21" t="s">
        <v>59</v>
      </c>
      <c r="O25" s="22">
        <v>675361</v>
      </c>
      <c r="P25" s="21" t="s">
        <v>49</v>
      </c>
      <c r="Q25" s="22">
        <v>4627</v>
      </c>
      <c r="R25" s="21" t="s">
        <v>54</v>
      </c>
      <c r="S25" s="21" t="s">
        <v>54</v>
      </c>
      <c r="T25" s="22" t="b">
        <v>0</v>
      </c>
      <c r="U25" s="21" t="s">
        <v>54</v>
      </c>
      <c r="V25" s="21" t="s">
        <v>54</v>
      </c>
    </row>
    <row r="26" spans="1:22" x14ac:dyDescent="0.25">
      <c r="A26" s="25">
        <v>50784</v>
      </c>
      <c r="B26" s="21" t="s">
        <v>43</v>
      </c>
      <c r="C26" s="21" t="s">
        <v>1632</v>
      </c>
      <c r="D26" s="22">
        <v>2001</v>
      </c>
      <c r="E26" s="21" t="s">
        <v>1633</v>
      </c>
      <c r="F26" s="21" t="s">
        <v>1634</v>
      </c>
      <c r="G26" s="21" t="s">
        <v>1618</v>
      </c>
      <c r="H26" s="23">
        <v>37400</v>
      </c>
      <c r="I26" s="23">
        <v>37400</v>
      </c>
      <c r="J26" s="21" t="s">
        <v>49</v>
      </c>
      <c r="K26" s="22">
        <v>62863</v>
      </c>
      <c r="L26" s="21" t="s">
        <v>54</v>
      </c>
      <c r="M26" s="24"/>
      <c r="N26" s="21" t="s">
        <v>59</v>
      </c>
      <c r="O26" s="22">
        <v>531353</v>
      </c>
      <c r="P26" s="21" t="s">
        <v>49</v>
      </c>
      <c r="Q26" s="22">
        <v>4984</v>
      </c>
      <c r="R26" s="21" t="s">
        <v>54</v>
      </c>
      <c r="S26" s="21" t="s">
        <v>54</v>
      </c>
      <c r="T26" s="22" t="b">
        <v>0</v>
      </c>
      <c r="U26" s="21" t="s">
        <v>54</v>
      </c>
      <c r="V26" s="21" t="s">
        <v>54</v>
      </c>
    </row>
    <row r="27" spans="1:22" x14ac:dyDescent="0.25">
      <c r="A27" s="25">
        <v>50785</v>
      </c>
      <c r="B27" s="21" t="s">
        <v>43</v>
      </c>
      <c r="C27" s="21" t="s">
        <v>1635</v>
      </c>
      <c r="D27" s="22">
        <v>2001</v>
      </c>
      <c r="E27" s="21" t="s">
        <v>1636</v>
      </c>
      <c r="F27" s="21" t="s">
        <v>1637</v>
      </c>
      <c r="G27" s="21" t="s">
        <v>1618</v>
      </c>
      <c r="H27" s="23">
        <v>37452</v>
      </c>
      <c r="I27" s="23">
        <v>37455</v>
      </c>
      <c r="J27" s="21" t="s">
        <v>49</v>
      </c>
      <c r="K27" s="22">
        <v>47429</v>
      </c>
      <c r="L27" s="21" t="s">
        <v>54</v>
      </c>
      <c r="M27" s="24"/>
      <c r="N27" s="21" t="s">
        <v>59</v>
      </c>
      <c r="O27" s="22">
        <v>34701</v>
      </c>
      <c r="P27" s="21" t="s">
        <v>49</v>
      </c>
      <c r="Q27" s="22">
        <v>2813</v>
      </c>
      <c r="R27" s="21" t="s">
        <v>54</v>
      </c>
      <c r="S27" s="21" t="s">
        <v>54</v>
      </c>
      <c r="T27" s="22" t="b">
        <v>0</v>
      </c>
      <c r="U27" s="21" t="s">
        <v>54</v>
      </c>
      <c r="V27" s="21" t="s">
        <v>54</v>
      </c>
    </row>
    <row r="28" spans="1:22" x14ac:dyDescent="0.25">
      <c r="A28" s="25">
        <v>50786</v>
      </c>
      <c r="B28" s="21" t="s">
        <v>43</v>
      </c>
      <c r="C28" s="21" t="s">
        <v>1635</v>
      </c>
      <c r="D28" s="22">
        <v>2001</v>
      </c>
      <c r="E28" s="21" t="s">
        <v>1636</v>
      </c>
      <c r="F28" s="21" t="s">
        <v>1637</v>
      </c>
      <c r="G28" s="21" t="s">
        <v>1618</v>
      </c>
      <c r="H28" s="23">
        <v>37452</v>
      </c>
      <c r="I28" s="23">
        <v>37455</v>
      </c>
      <c r="J28" s="21" t="s">
        <v>49</v>
      </c>
      <c r="K28" s="22">
        <v>49720</v>
      </c>
      <c r="L28" s="21" t="s">
        <v>54</v>
      </c>
      <c r="M28" s="24"/>
      <c r="N28" s="21" t="s">
        <v>59</v>
      </c>
      <c r="O28" s="22">
        <v>36925</v>
      </c>
      <c r="P28" s="21" t="s">
        <v>49</v>
      </c>
      <c r="Q28" s="22">
        <v>3742</v>
      </c>
      <c r="R28" s="21" t="s">
        <v>54</v>
      </c>
      <c r="S28" s="21" t="s">
        <v>54</v>
      </c>
      <c r="T28" s="22" t="b">
        <v>0</v>
      </c>
      <c r="U28" s="21" t="s">
        <v>54</v>
      </c>
      <c r="V28" s="21" t="s">
        <v>54</v>
      </c>
    </row>
    <row r="29" spans="1:22" x14ac:dyDescent="0.25">
      <c r="A29" s="25">
        <v>50787</v>
      </c>
      <c r="B29" s="21" t="s">
        <v>43</v>
      </c>
      <c r="C29" s="21" t="s">
        <v>1635</v>
      </c>
      <c r="D29" s="22">
        <v>2001</v>
      </c>
      <c r="E29" s="21" t="s">
        <v>1636</v>
      </c>
      <c r="F29" s="21" t="s">
        <v>1637</v>
      </c>
      <c r="G29" s="21" t="s">
        <v>1618</v>
      </c>
      <c r="H29" s="23">
        <v>37452</v>
      </c>
      <c r="I29" s="23">
        <v>37455</v>
      </c>
      <c r="J29" s="21" t="s">
        <v>49</v>
      </c>
      <c r="K29" s="22">
        <v>45477</v>
      </c>
      <c r="L29" s="21" t="s">
        <v>54</v>
      </c>
      <c r="M29" s="24"/>
      <c r="N29" s="21" t="s">
        <v>59</v>
      </c>
      <c r="O29" s="22">
        <v>34067</v>
      </c>
      <c r="P29" s="21" t="s">
        <v>49</v>
      </c>
      <c r="Q29" s="22">
        <v>3847</v>
      </c>
      <c r="R29" s="21" t="s">
        <v>54</v>
      </c>
      <c r="S29" s="21" t="s">
        <v>54</v>
      </c>
      <c r="T29" s="22" t="b">
        <v>0</v>
      </c>
      <c r="U29" s="21" t="s">
        <v>54</v>
      </c>
      <c r="V29" s="21" t="s">
        <v>54</v>
      </c>
    </row>
    <row r="30" spans="1:22" x14ac:dyDescent="0.25">
      <c r="A30" s="25">
        <v>50788</v>
      </c>
      <c r="B30" s="21" t="s">
        <v>43</v>
      </c>
      <c r="C30" s="21" t="s">
        <v>1635</v>
      </c>
      <c r="D30" s="22">
        <v>2001</v>
      </c>
      <c r="E30" s="21" t="s">
        <v>1636</v>
      </c>
      <c r="F30" s="21" t="s">
        <v>1637</v>
      </c>
      <c r="G30" s="21" t="s">
        <v>1618</v>
      </c>
      <c r="H30" s="23">
        <v>37452</v>
      </c>
      <c r="I30" s="23">
        <v>37455</v>
      </c>
      <c r="J30" s="21" t="s">
        <v>49</v>
      </c>
      <c r="K30" s="22">
        <v>49309</v>
      </c>
      <c r="L30" s="21" t="s">
        <v>54</v>
      </c>
      <c r="M30" s="24"/>
      <c r="N30" s="21" t="s">
        <v>59</v>
      </c>
      <c r="O30" s="22">
        <v>35110</v>
      </c>
      <c r="P30" s="21" t="s">
        <v>49</v>
      </c>
      <c r="Q30" s="22">
        <v>1525</v>
      </c>
      <c r="R30" s="21" t="s">
        <v>54</v>
      </c>
      <c r="S30" s="21" t="s">
        <v>54</v>
      </c>
      <c r="T30" s="22" t="b">
        <v>0</v>
      </c>
      <c r="U30" s="21" t="s">
        <v>54</v>
      </c>
      <c r="V30" s="21" t="s">
        <v>54</v>
      </c>
    </row>
    <row r="31" spans="1:22" x14ac:dyDescent="0.25">
      <c r="A31" s="25">
        <v>50874</v>
      </c>
      <c r="B31" s="21" t="s">
        <v>43</v>
      </c>
      <c r="C31" s="21" t="s">
        <v>1623</v>
      </c>
      <c r="D31" s="22">
        <v>2001</v>
      </c>
      <c r="E31" s="21" t="s">
        <v>1624</v>
      </c>
      <c r="F31" s="21" t="s">
        <v>1624</v>
      </c>
      <c r="G31" s="21" t="s">
        <v>1618</v>
      </c>
      <c r="H31" s="23">
        <v>37364</v>
      </c>
      <c r="I31" s="23">
        <v>37364</v>
      </c>
      <c r="J31" s="21" t="s">
        <v>49</v>
      </c>
      <c r="K31" s="22">
        <v>78255</v>
      </c>
      <c r="L31" s="21" t="s">
        <v>59</v>
      </c>
      <c r="M31" s="22">
        <v>314</v>
      </c>
      <c r="N31" s="21" t="s">
        <v>59</v>
      </c>
      <c r="O31" s="22">
        <v>320956</v>
      </c>
      <c r="P31" s="21" t="s">
        <v>54</v>
      </c>
      <c r="Q31" s="24"/>
      <c r="R31" s="21" t="s">
        <v>54</v>
      </c>
      <c r="S31" s="21" t="s">
        <v>54</v>
      </c>
      <c r="T31" s="22" t="b">
        <v>0</v>
      </c>
      <c r="U31" s="21" t="s">
        <v>54</v>
      </c>
      <c r="V31" s="21" t="s">
        <v>54</v>
      </c>
    </row>
    <row r="32" spans="1:22" x14ac:dyDescent="0.25">
      <c r="A32" s="25">
        <v>50875</v>
      </c>
      <c r="B32" s="21" t="s">
        <v>43</v>
      </c>
      <c r="C32" s="21" t="s">
        <v>1623</v>
      </c>
      <c r="D32" s="22">
        <v>2001</v>
      </c>
      <c r="E32" s="21" t="s">
        <v>1624</v>
      </c>
      <c r="F32" s="21" t="s">
        <v>1624</v>
      </c>
      <c r="G32" s="21" t="s">
        <v>1618</v>
      </c>
      <c r="H32" s="23">
        <v>37364</v>
      </c>
      <c r="I32" s="23">
        <v>37364</v>
      </c>
      <c r="J32" s="21" t="s">
        <v>49</v>
      </c>
      <c r="K32" s="22">
        <v>78030</v>
      </c>
      <c r="L32" s="21" t="s">
        <v>59</v>
      </c>
      <c r="M32" s="22">
        <v>684</v>
      </c>
      <c r="N32" s="21" t="s">
        <v>59</v>
      </c>
      <c r="O32" s="22">
        <v>308226</v>
      </c>
      <c r="P32" s="21" t="s">
        <v>54</v>
      </c>
      <c r="Q32" s="24"/>
      <c r="R32" s="21" t="s">
        <v>54</v>
      </c>
      <c r="S32" s="21" t="s">
        <v>54</v>
      </c>
      <c r="T32" s="22" t="b">
        <v>0</v>
      </c>
      <c r="U32" s="21" t="s">
        <v>54</v>
      </c>
      <c r="V32" s="21" t="s">
        <v>54</v>
      </c>
    </row>
    <row r="33" spans="1:22" x14ac:dyDescent="0.25">
      <c r="A33" s="25">
        <v>50876</v>
      </c>
      <c r="B33" s="21" t="s">
        <v>43</v>
      </c>
      <c r="C33" s="21" t="s">
        <v>1623</v>
      </c>
      <c r="D33" s="22">
        <v>2001</v>
      </c>
      <c r="E33" s="21" t="s">
        <v>1624</v>
      </c>
      <c r="F33" s="21" t="s">
        <v>1624</v>
      </c>
      <c r="G33" s="21" t="s">
        <v>1618</v>
      </c>
      <c r="H33" s="23">
        <v>37364</v>
      </c>
      <c r="I33" s="23">
        <v>37364</v>
      </c>
      <c r="J33" s="21" t="s">
        <v>49</v>
      </c>
      <c r="K33" s="22">
        <v>77386</v>
      </c>
      <c r="L33" s="21" t="s">
        <v>54</v>
      </c>
      <c r="M33" s="24"/>
      <c r="N33" s="21" t="s">
        <v>49</v>
      </c>
      <c r="O33" s="22">
        <v>315</v>
      </c>
      <c r="P33" s="21" t="s">
        <v>59</v>
      </c>
      <c r="Q33" s="22">
        <v>373572</v>
      </c>
      <c r="R33" s="21" t="s">
        <v>54</v>
      </c>
      <c r="S33" s="21" t="s">
        <v>54</v>
      </c>
      <c r="T33" s="22" t="b">
        <v>0</v>
      </c>
      <c r="U33" s="21" t="s">
        <v>54</v>
      </c>
      <c r="V33" s="21" t="s">
        <v>54</v>
      </c>
    </row>
    <row r="34" spans="1:22" x14ac:dyDescent="0.25">
      <c r="A34" s="25">
        <v>50877</v>
      </c>
      <c r="B34" s="21" t="s">
        <v>43</v>
      </c>
      <c r="C34" s="21" t="s">
        <v>1623</v>
      </c>
      <c r="D34" s="22">
        <v>2001</v>
      </c>
      <c r="E34" s="21" t="s">
        <v>1624</v>
      </c>
      <c r="F34" s="21" t="s">
        <v>1624</v>
      </c>
      <c r="G34" s="21" t="s">
        <v>1618</v>
      </c>
      <c r="H34" s="23">
        <v>37364</v>
      </c>
      <c r="I34" s="23">
        <v>37364</v>
      </c>
      <c r="J34" s="21" t="s">
        <v>49</v>
      </c>
      <c r="K34" s="22">
        <v>77992</v>
      </c>
      <c r="L34" s="21" t="s">
        <v>54</v>
      </c>
      <c r="M34" s="24"/>
      <c r="N34" s="21" t="s">
        <v>49</v>
      </c>
      <c r="O34" s="22">
        <v>314</v>
      </c>
      <c r="P34" s="21" t="s">
        <v>59</v>
      </c>
      <c r="Q34" s="22">
        <v>380222</v>
      </c>
      <c r="R34" s="21" t="s">
        <v>54</v>
      </c>
      <c r="S34" s="21" t="s">
        <v>54</v>
      </c>
      <c r="T34" s="22" t="b">
        <v>0</v>
      </c>
      <c r="U34" s="21" t="s">
        <v>54</v>
      </c>
      <c r="V34" s="21" t="s">
        <v>54</v>
      </c>
    </row>
    <row r="35" spans="1:22" x14ac:dyDescent="0.25">
      <c r="A35" s="25">
        <v>50878</v>
      </c>
      <c r="B35" s="21" t="s">
        <v>43</v>
      </c>
      <c r="C35" s="21" t="s">
        <v>1623</v>
      </c>
      <c r="D35" s="22">
        <v>2001</v>
      </c>
      <c r="E35" s="21" t="s">
        <v>1624</v>
      </c>
      <c r="F35" s="21" t="s">
        <v>1624</v>
      </c>
      <c r="G35" s="21" t="s">
        <v>1618</v>
      </c>
      <c r="H35" s="23">
        <v>37364</v>
      </c>
      <c r="I35" s="23">
        <v>37364</v>
      </c>
      <c r="J35" s="21" t="s">
        <v>49</v>
      </c>
      <c r="K35" s="22">
        <v>77223</v>
      </c>
      <c r="L35" s="21" t="s">
        <v>54</v>
      </c>
      <c r="M35" s="24"/>
      <c r="N35" s="21" t="s">
        <v>49</v>
      </c>
      <c r="O35" s="22">
        <v>633</v>
      </c>
      <c r="P35" s="21" t="s">
        <v>59</v>
      </c>
      <c r="Q35" s="22">
        <v>396932</v>
      </c>
      <c r="R35" s="21" t="s">
        <v>54</v>
      </c>
      <c r="S35" s="21" t="s">
        <v>54</v>
      </c>
      <c r="T35" s="22" t="b">
        <v>0</v>
      </c>
      <c r="U35" s="21" t="s">
        <v>54</v>
      </c>
      <c r="V35" s="21" t="s">
        <v>54</v>
      </c>
    </row>
    <row r="36" spans="1:22" x14ac:dyDescent="0.25">
      <c r="A36" s="25">
        <v>50879</v>
      </c>
      <c r="B36" s="21" t="s">
        <v>43</v>
      </c>
      <c r="C36" s="21" t="s">
        <v>1623</v>
      </c>
      <c r="D36" s="22">
        <v>2001</v>
      </c>
      <c r="E36" s="21" t="s">
        <v>1624</v>
      </c>
      <c r="F36" s="21" t="s">
        <v>1624</v>
      </c>
      <c r="G36" s="21" t="s">
        <v>1618</v>
      </c>
      <c r="H36" s="23">
        <v>37364</v>
      </c>
      <c r="I36" s="23">
        <v>37364</v>
      </c>
      <c r="J36" s="21" t="s">
        <v>49</v>
      </c>
      <c r="K36" s="22">
        <v>75445</v>
      </c>
      <c r="L36" s="21" t="s">
        <v>54</v>
      </c>
      <c r="M36" s="24"/>
      <c r="N36" s="21" t="s">
        <v>49</v>
      </c>
      <c r="O36" s="22">
        <v>916</v>
      </c>
      <c r="P36" s="21" t="s">
        <v>59</v>
      </c>
      <c r="Q36" s="22">
        <v>416403</v>
      </c>
      <c r="R36" s="21" t="s">
        <v>54</v>
      </c>
      <c r="S36" s="21" t="s">
        <v>54</v>
      </c>
      <c r="T36" s="22" t="b">
        <v>0</v>
      </c>
      <c r="U36" s="21" t="s">
        <v>54</v>
      </c>
      <c r="V36" s="21" t="s">
        <v>54</v>
      </c>
    </row>
    <row r="37" spans="1:22" x14ac:dyDescent="0.25">
      <c r="A37" s="25">
        <v>50880</v>
      </c>
      <c r="B37" s="21" t="s">
        <v>43</v>
      </c>
      <c r="C37" s="21" t="s">
        <v>1623</v>
      </c>
      <c r="D37" s="22">
        <v>2001</v>
      </c>
      <c r="E37" s="21" t="s">
        <v>1624</v>
      </c>
      <c r="F37" s="21" t="s">
        <v>1624</v>
      </c>
      <c r="G37" s="21" t="s">
        <v>1618</v>
      </c>
      <c r="H37" s="23">
        <v>37364</v>
      </c>
      <c r="I37" s="23">
        <v>37364</v>
      </c>
      <c r="J37" s="21" t="s">
        <v>49</v>
      </c>
      <c r="K37" s="22">
        <v>79730</v>
      </c>
      <c r="L37" s="21" t="s">
        <v>54</v>
      </c>
      <c r="M37" s="24"/>
      <c r="N37" s="21" t="s">
        <v>59</v>
      </c>
      <c r="O37" s="22">
        <v>403292</v>
      </c>
      <c r="P37" s="21" t="s">
        <v>54</v>
      </c>
      <c r="Q37" s="24"/>
      <c r="R37" s="21" t="s">
        <v>54</v>
      </c>
      <c r="S37" s="21" t="s">
        <v>54</v>
      </c>
      <c r="T37" s="22" t="b">
        <v>0</v>
      </c>
      <c r="U37" s="21" t="s">
        <v>54</v>
      </c>
      <c r="V37" s="21" t="s">
        <v>54</v>
      </c>
    </row>
    <row r="38" spans="1:22" x14ac:dyDescent="0.25">
      <c r="A38" s="25">
        <v>50881</v>
      </c>
      <c r="B38" s="21" t="s">
        <v>43</v>
      </c>
      <c r="C38" s="21" t="s">
        <v>1623</v>
      </c>
      <c r="D38" s="22">
        <v>2001</v>
      </c>
      <c r="E38" s="21" t="s">
        <v>1624</v>
      </c>
      <c r="F38" s="21" t="s">
        <v>1624</v>
      </c>
      <c r="G38" s="21" t="s">
        <v>1618</v>
      </c>
      <c r="H38" s="23">
        <v>37370</v>
      </c>
      <c r="I38" s="23">
        <v>37370</v>
      </c>
      <c r="J38" s="21" t="s">
        <v>49</v>
      </c>
      <c r="K38" s="22">
        <v>78898</v>
      </c>
      <c r="L38" s="21" t="s">
        <v>54</v>
      </c>
      <c r="M38" s="24"/>
      <c r="N38" s="21" t="s">
        <v>49</v>
      </c>
      <c r="O38" s="22">
        <v>317</v>
      </c>
      <c r="P38" s="21" t="s">
        <v>59</v>
      </c>
      <c r="Q38" s="22">
        <v>356862</v>
      </c>
      <c r="R38" s="21" t="s">
        <v>54</v>
      </c>
      <c r="S38" s="21" t="s">
        <v>54</v>
      </c>
      <c r="T38" s="22" t="b">
        <v>0</v>
      </c>
      <c r="U38" s="21" t="s">
        <v>54</v>
      </c>
      <c r="V38" s="21" t="s">
        <v>54</v>
      </c>
    </row>
    <row r="39" spans="1:22" x14ac:dyDescent="0.25">
      <c r="A39" s="25">
        <v>50882</v>
      </c>
      <c r="B39" s="21" t="s">
        <v>43</v>
      </c>
      <c r="C39" s="21" t="s">
        <v>1623</v>
      </c>
      <c r="D39" s="22">
        <v>2001</v>
      </c>
      <c r="E39" s="21" t="s">
        <v>1624</v>
      </c>
      <c r="F39" s="21" t="s">
        <v>1624</v>
      </c>
      <c r="G39" s="21" t="s">
        <v>1618</v>
      </c>
      <c r="H39" s="23">
        <v>37371</v>
      </c>
      <c r="I39" s="23">
        <v>37371</v>
      </c>
      <c r="J39" s="21" t="s">
        <v>49</v>
      </c>
      <c r="K39" s="22">
        <v>78815</v>
      </c>
      <c r="L39" s="21" t="s">
        <v>54</v>
      </c>
      <c r="M39" s="24"/>
      <c r="N39" s="21" t="s">
        <v>59</v>
      </c>
      <c r="O39" s="22">
        <v>348129</v>
      </c>
      <c r="P39" s="21" t="s">
        <v>54</v>
      </c>
      <c r="Q39" s="24"/>
      <c r="R39" s="21" t="s">
        <v>54</v>
      </c>
      <c r="S39" s="21" t="s">
        <v>54</v>
      </c>
      <c r="T39" s="22" t="b">
        <v>0</v>
      </c>
      <c r="U39" s="21" t="s">
        <v>54</v>
      </c>
      <c r="V39" s="21" t="s">
        <v>54</v>
      </c>
    </row>
    <row r="40" spans="1:22" x14ac:dyDescent="0.25">
      <c r="A40" s="25">
        <v>50883</v>
      </c>
      <c r="B40" s="21" t="s">
        <v>43</v>
      </c>
      <c r="C40" s="21" t="s">
        <v>1623</v>
      </c>
      <c r="D40" s="22">
        <v>2001</v>
      </c>
      <c r="E40" s="21" t="s">
        <v>1624</v>
      </c>
      <c r="F40" s="21" t="s">
        <v>1624</v>
      </c>
      <c r="G40" s="21" t="s">
        <v>1618</v>
      </c>
      <c r="H40" s="23">
        <v>37371</v>
      </c>
      <c r="I40" s="23">
        <v>37371</v>
      </c>
      <c r="J40" s="21" t="s">
        <v>49</v>
      </c>
      <c r="K40" s="22">
        <v>77728</v>
      </c>
      <c r="L40" s="21" t="s">
        <v>54</v>
      </c>
      <c r="M40" s="24"/>
      <c r="N40" s="21" t="s">
        <v>49</v>
      </c>
      <c r="O40" s="22">
        <v>627</v>
      </c>
      <c r="P40" s="21" t="s">
        <v>59</v>
      </c>
      <c r="Q40" s="22">
        <v>362301</v>
      </c>
      <c r="R40" s="21" t="s">
        <v>54</v>
      </c>
      <c r="S40" s="21" t="s">
        <v>54</v>
      </c>
      <c r="T40" s="22" t="b">
        <v>0</v>
      </c>
      <c r="U40" s="21" t="s">
        <v>54</v>
      </c>
      <c r="V40" s="21" t="s">
        <v>54</v>
      </c>
    </row>
    <row r="41" spans="1:22" x14ac:dyDescent="0.25">
      <c r="A41" s="25">
        <v>50884</v>
      </c>
      <c r="B41" s="21" t="s">
        <v>43</v>
      </c>
      <c r="C41" s="21" t="s">
        <v>1623</v>
      </c>
      <c r="D41" s="22">
        <v>2001</v>
      </c>
      <c r="E41" s="21" t="s">
        <v>1624</v>
      </c>
      <c r="F41" s="21" t="s">
        <v>1624</v>
      </c>
      <c r="G41" s="21" t="s">
        <v>1618</v>
      </c>
      <c r="H41" s="23">
        <v>37371</v>
      </c>
      <c r="I41" s="23">
        <v>37371</v>
      </c>
      <c r="J41" s="21" t="s">
        <v>49</v>
      </c>
      <c r="K41" s="22">
        <v>79138</v>
      </c>
      <c r="L41" s="21" t="s">
        <v>54</v>
      </c>
      <c r="M41" s="24"/>
      <c r="N41" s="21" t="s">
        <v>49</v>
      </c>
      <c r="O41" s="22">
        <v>318</v>
      </c>
      <c r="P41" s="21" t="s">
        <v>59</v>
      </c>
      <c r="Q41" s="22">
        <v>347614</v>
      </c>
      <c r="R41" s="21" t="s">
        <v>54</v>
      </c>
      <c r="S41" s="21" t="s">
        <v>54</v>
      </c>
      <c r="T41" s="22" t="b">
        <v>0</v>
      </c>
      <c r="U41" s="21" t="s">
        <v>54</v>
      </c>
      <c r="V41" s="21" t="s">
        <v>54</v>
      </c>
    </row>
    <row r="42" spans="1:22" x14ac:dyDescent="0.25">
      <c r="A42" s="25">
        <v>50885</v>
      </c>
      <c r="B42" s="21" t="s">
        <v>43</v>
      </c>
      <c r="C42" s="21" t="s">
        <v>1623</v>
      </c>
      <c r="D42" s="22">
        <v>2001</v>
      </c>
      <c r="E42" s="21" t="s">
        <v>1624</v>
      </c>
      <c r="F42" s="21" t="s">
        <v>1624</v>
      </c>
      <c r="G42" s="21" t="s">
        <v>1618</v>
      </c>
      <c r="H42" s="23">
        <v>37371</v>
      </c>
      <c r="I42" s="23">
        <v>37371</v>
      </c>
      <c r="J42" s="21" t="s">
        <v>49</v>
      </c>
      <c r="K42" s="22">
        <v>78259</v>
      </c>
      <c r="L42" s="21" t="s">
        <v>54</v>
      </c>
      <c r="M42" s="24"/>
      <c r="N42" s="21" t="s">
        <v>59</v>
      </c>
      <c r="O42" s="22">
        <v>299172</v>
      </c>
      <c r="P42" s="21" t="s">
        <v>54</v>
      </c>
      <c r="Q42" s="24"/>
      <c r="R42" s="21" t="s">
        <v>54</v>
      </c>
      <c r="S42" s="21" t="s">
        <v>54</v>
      </c>
      <c r="T42" s="22" t="b">
        <v>0</v>
      </c>
      <c r="U42" s="21" t="s">
        <v>54</v>
      </c>
      <c r="V42" s="21" t="s">
        <v>54</v>
      </c>
    </row>
    <row r="43" spans="1:22" x14ac:dyDescent="0.25">
      <c r="A43" s="25">
        <v>50886</v>
      </c>
      <c r="B43" s="21" t="s">
        <v>43</v>
      </c>
      <c r="C43" s="21" t="s">
        <v>1623</v>
      </c>
      <c r="D43" s="22">
        <v>2001</v>
      </c>
      <c r="E43" s="21" t="s">
        <v>1624</v>
      </c>
      <c r="F43" s="21" t="s">
        <v>1624</v>
      </c>
      <c r="G43" s="21" t="s">
        <v>1618</v>
      </c>
      <c r="H43" s="23">
        <v>37371</v>
      </c>
      <c r="I43" s="23">
        <v>37371</v>
      </c>
      <c r="J43" s="21" t="s">
        <v>49</v>
      </c>
      <c r="K43" s="22">
        <v>78641</v>
      </c>
      <c r="L43" s="21" t="s">
        <v>54</v>
      </c>
      <c r="M43" s="24"/>
      <c r="N43" s="21" t="s">
        <v>59</v>
      </c>
      <c r="O43" s="22">
        <v>222159</v>
      </c>
      <c r="P43" s="21" t="s">
        <v>54</v>
      </c>
      <c r="Q43" s="24"/>
      <c r="R43" s="21" t="s">
        <v>54</v>
      </c>
      <c r="S43" s="21" t="s">
        <v>54</v>
      </c>
      <c r="T43" s="22" t="b">
        <v>0</v>
      </c>
      <c r="U43" s="21" t="s">
        <v>54</v>
      </c>
      <c r="V43" s="21" t="s">
        <v>54</v>
      </c>
    </row>
    <row r="44" spans="1:22" x14ac:dyDescent="0.25">
      <c r="A44" s="25">
        <v>50887</v>
      </c>
      <c r="B44" s="21" t="s">
        <v>43</v>
      </c>
      <c r="C44" s="21" t="s">
        <v>1623</v>
      </c>
      <c r="D44" s="22">
        <v>2001</v>
      </c>
      <c r="E44" s="21" t="s">
        <v>1624</v>
      </c>
      <c r="F44" s="21" t="s">
        <v>1624</v>
      </c>
      <c r="G44" s="21" t="s">
        <v>1618</v>
      </c>
      <c r="H44" s="23">
        <v>37371</v>
      </c>
      <c r="I44" s="23">
        <v>37371</v>
      </c>
      <c r="J44" s="21" t="s">
        <v>49</v>
      </c>
      <c r="K44" s="22">
        <v>78035</v>
      </c>
      <c r="L44" s="21" t="s">
        <v>59</v>
      </c>
      <c r="M44" s="22">
        <v>315</v>
      </c>
      <c r="N44" s="21" t="s">
        <v>59</v>
      </c>
      <c r="O44" s="22">
        <v>329038</v>
      </c>
      <c r="P44" s="21" t="s">
        <v>54</v>
      </c>
      <c r="Q44" s="24"/>
      <c r="R44" s="21" t="s">
        <v>54</v>
      </c>
      <c r="S44" s="21" t="s">
        <v>54</v>
      </c>
      <c r="T44" s="22" t="b">
        <v>0</v>
      </c>
      <c r="U44" s="21" t="s">
        <v>54</v>
      </c>
      <c r="V44" s="21" t="s">
        <v>54</v>
      </c>
    </row>
    <row r="45" spans="1:22" x14ac:dyDescent="0.25">
      <c r="A45" s="25">
        <v>50998</v>
      </c>
      <c r="B45" s="21" t="s">
        <v>43</v>
      </c>
      <c r="C45" s="21" t="s">
        <v>1635</v>
      </c>
      <c r="D45" s="22">
        <v>2003</v>
      </c>
      <c r="E45" s="21" t="s">
        <v>1636</v>
      </c>
      <c r="F45" s="21" t="s">
        <v>1637</v>
      </c>
      <c r="G45" s="21" t="s">
        <v>1618</v>
      </c>
      <c r="H45" s="23">
        <v>38184</v>
      </c>
      <c r="I45" s="23">
        <v>38184</v>
      </c>
      <c r="J45" s="21" t="s">
        <v>49</v>
      </c>
      <c r="K45" s="22">
        <v>46458</v>
      </c>
      <c r="L45" s="21" t="s">
        <v>54</v>
      </c>
      <c r="M45" s="24"/>
      <c r="N45" s="21" t="s">
        <v>49</v>
      </c>
      <c r="O45" s="22">
        <v>4747</v>
      </c>
      <c r="P45" s="21" t="s">
        <v>59</v>
      </c>
      <c r="Q45" s="22">
        <v>19045</v>
      </c>
      <c r="R45" s="21" t="s">
        <v>54</v>
      </c>
      <c r="S45" s="21" t="s">
        <v>54</v>
      </c>
      <c r="T45" s="22" t="b">
        <v>0</v>
      </c>
      <c r="U45" s="21" t="s">
        <v>54</v>
      </c>
      <c r="V45" s="21" t="s">
        <v>54</v>
      </c>
    </row>
    <row r="46" spans="1:22" x14ac:dyDescent="0.25">
      <c r="A46" s="25">
        <v>51172</v>
      </c>
      <c r="B46" s="21" t="s">
        <v>43</v>
      </c>
      <c r="C46" s="21" t="s">
        <v>1632</v>
      </c>
      <c r="D46" s="22">
        <v>2003</v>
      </c>
      <c r="E46" s="21" t="s">
        <v>1633</v>
      </c>
      <c r="F46" s="21" t="s">
        <v>1634</v>
      </c>
      <c r="G46" s="21" t="s">
        <v>1618</v>
      </c>
      <c r="H46" s="23">
        <v>38125</v>
      </c>
      <c r="I46" s="23">
        <v>38125</v>
      </c>
      <c r="J46" s="21" t="s">
        <v>49</v>
      </c>
      <c r="K46" s="22">
        <v>49160</v>
      </c>
      <c r="L46" s="21" t="s">
        <v>54</v>
      </c>
      <c r="M46" s="24"/>
      <c r="N46" s="21" t="s">
        <v>49</v>
      </c>
      <c r="O46" s="22">
        <v>17633</v>
      </c>
      <c r="P46" s="21" t="s">
        <v>59</v>
      </c>
      <c r="Q46" s="22">
        <v>706700</v>
      </c>
      <c r="R46" s="21" t="s">
        <v>54</v>
      </c>
      <c r="S46" s="21" t="s">
        <v>54</v>
      </c>
      <c r="T46" s="22" t="b">
        <v>0</v>
      </c>
      <c r="U46" s="21" t="s">
        <v>54</v>
      </c>
      <c r="V46" s="21" t="s">
        <v>54</v>
      </c>
    </row>
    <row r="47" spans="1:22" x14ac:dyDescent="0.25">
      <c r="A47" s="25">
        <v>51397</v>
      </c>
      <c r="B47" s="21" t="s">
        <v>43</v>
      </c>
      <c r="C47" s="21" t="s">
        <v>1632</v>
      </c>
      <c r="D47" s="22">
        <v>2002</v>
      </c>
      <c r="E47" s="21" t="s">
        <v>1633</v>
      </c>
      <c r="F47" s="21" t="s">
        <v>1634</v>
      </c>
      <c r="G47" s="21" t="s">
        <v>1618</v>
      </c>
      <c r="H47" s="23">
        <v>37768</v>
      </c>
      <c r="I47" s="23">
        <v>37768</v>
      </c>
      <c r="J47" s="21" t="s">
        <v>49</v>
      </c>
      <c r="K47" s="22">
        <v>62631</v>
      </c>
      <c r="L47" s="21" t="s">
        <v>54</v>
      </c>
      <c r="M47" s="24"/>
      <c r="N47" s="21" t="s">
        <v>49</v>
      </c>
      <c r="O47" s="22">
        <v>3340</v>
      </c>
      <c r="P47" s="21" t="s">
        <v>59</v>
      </c>
      <c r="Q47" s="22">
        <v>604806</v>
      </c>
      <c r="R47" s="21" t="s">
        <v>54</v>
      </c>
      <c r="S47" s="21" t="s">
        <v>54</v>
      </c>
      <c r="T47" s="22" t="b">
        <v>0</v>
      </c>
      <c r="U47" s="21" t="s">
        <v>54</v>
      </c>
      <c r="V47" s="21" t="s">
        <v>54</v>
      </c>
    </row>
    <row r="48" spans="1:22" x14ac:dyDescent="0.25">
      <c r="A48" s="25">
        <v>51398</v>
      </c>
      <c r="B48" s="21" t="s">
        <v>43</v>
      </c>
      <c r="C48" s="21" t="s">
        <v>1632</v>
      </c>
      <c r="D48" s="22">
        <v>2002</v>
      </c>
      <c r="E48" s="21" t="s">
        <v>1633</v>
      </c>
      <c r="F48" s="21" t="s">
        <v>1634</v>
      </c>
      <c r="G48" s="21" t="s">
        <v>1618</v>
      </c>
      <c r="H48" s="23">
        <v>37769</v>
      </c>
      <c r="I48" s="23">
        <v>37769</v>
      </c>
      <c r="J48" s="21" t="s">
        <v>49</v>
      </c>
      <c r="K48" s="22">
        <v>60911</v>
      </c>
      <c r="L48" s="21" t="s">
        <v>54</v>
      </c>
      <c r="M48" s="24"/>
      <c r="N48" s="21" t="s">
        <v>49</v>
      </c>
      <c r="O48" s="22">
        <v>2796</v>
      </c>
      <c r="P48" s="21" t="s">
        <v>59</v>
      </c>
      <c r="Q48" s="22">
        <v>778423</v>
      </c>
      <c r="R48" s="21" t="s">
        <v>54</v>
      </c>
      <c r="S48" s="21" t="s">
        <v>54</v>
      </c>
      <c r="T48" s="22" t="b">
        <v>0</v>
      </c>
      <c r="U48" s="21" t="s">
        <v>54</v>
      </c>
      <c r="V48" s="21" t="s">
        <v>54</v>
      </c>
    </row>
    <row r="49" spans="1:22" x14ac:dyDescent="0.25">
      <c r="A49" s="25">
        <v>51399</v>
      </c>
      <c r="B49" s="21" t="s">
        <v>43</v>
      </c>
      <c r="C49" s="21" t="s">
        <v>1632</v>
      </c>
      <c r="D49" s="22">
        <v>2002</v>
      </c>
      <c r="E49" s="21" t="s">
        <v>1633</v>
      </c>
      <c r="F49" s="21" t="s">
        <v>1634</v>
      </c>
      <c r="G49" s="21" t="s">
        <v>1618</v>
      </c>
      <c r="H49" s="23">
        <v>37761</v>
      </c>
      <c r="I49" s="23">
        <v>37761</v>
      </c>
      <c r="J49" s="21" t="s">
        <v>49</v>
      </c>
      <c r="K49" s="22">
        <v>63012</v>
      </c>
      <c r="L49" s="21" t="s">
        <v>54</v>
      </c>
      <c r="M49" s="24"/>
      <c r="N49" s="21" t="s">
        <v>49</v>
      </c>
      <c r="O49" s="22">
        <v>2626</v>
      </c>
      <c r="P49" s="21" t="s">
        <v>59</v>
      </c>
      <c r="Q49" s="22">
        <v>763892</v>
      </c>
      <c r="R49" s="21" t="s">
        <v>54</v>
      </c>
      <c r="S49" s="21" t="s">
        <v>54</v>
      </c>
      <c r="T49" s="22" t="b">
        <v>0</v>
      </c>
      <c r="U49" s="21" t="s">
        <v>54</v>
      </c>
      <c r="V49" s="21" t="s">
        <v>54</v>
      </c>
    </row>
    <row r="50" spans="1:22" x14ac:dyDescent="0.25">
      <c r="A50" s="25">
        <v>51464</v>
      </c>
      <c r="B50" s="21" t="s">
        <v>43</v>
      </c>
      <c r="C50" s="21" t="s">
        <v>1632</v>
      </c>
      <c r="D50" s="22">
        <v>2002</v>
      </c>
      <c r="E50" s="21" t="s">
        <v>1633</v>
      </c>
      <c r="F50" s="21" t="s">
        <v>1634</v>
      </c>
      <c r="G50" s="21" t="s">
        <v>1618</v>
      </c>
      <c r="H50" s="23">
        <v>37762</v>
      </c>
      <c r="I50" s="23">
        <v>37762</v>
      </c>
      <c r="J50" s="21" t="s">
        <v>49</v>
      </c>
      <c r="K50" s="22">
        <v>63975</v>
      </c>
      <c r="L50" s="21" t="s">
        <v>54</v>
      </c>
      <c r="M50" s="24"/>
      <c r="N50" s="21" t="s">
        <v>49</v>
      </c>
      <c r="O50" s="22">
        <v>2140</v>
      </c>
      <c r="P50" s="21" t="s">
        <v>59</v>
      </c>
      <c r="Q50" s="22">
        <v>764085</v>
      </c>
      <c r="R50" s="21" t="s">
        <v>54</v>
      </c>
      <c r="S50" s="21" t="s">
        <v>54</v>
      </c>
      <c r="T50" s="22" t="b">
        <v>0</v>
      </c>
      <c r="U50" s="21" t="s">
        <v>54</v>
      </c>
      <c r="V50" s="21" t="s">
        <v>54</v>
      </c>
    </row>
    <row r="51" spans="1:22" x14ac:dyDescent="0.25">
      <c r="A51" s="25">
        <v>51998</v>
      </c>
      <c r="B51" s="21" t="s">
        <v>43</v>
      </c>
      <c r="C51" s="21" t="s">
        <v>1623</v>
      </c>
      <c r="D51" s="22">
        <v>2003</v>
      </c>
      <c r="E51" s="21" t="s">
        <v>1625</v>
      </c>
      <c r="F51" s="21" t="s">
        <v>1626</v>
      </c>
      <c r="G51" s="21" t="s">
        <v>1618</v>
      </c>
      <c r="H51" s="23">
        <v>38107</v>
      </c>
      <c r="I51" s="23">
        <v>38107</v>
      </c>
      <c r="J51" s="21" t="s">
        <v>49</v>
      </c>
      <c r="K51" s="22">
        <v>23828</v>
      </c>
      <c r="L51" s="21" t="s">
        <v>54</v>
      </c>
      <c r="M51" s="24"/>
      <c r="N51" s="21" t="s">
        <v>49</v>
      </c>
      <c r="O51" s="22">
        <v>2072</v>
      </c>
      <c r="P51" s="21" t="s">
        <v>54</v>
      </c>
      <c r="Q51" s="24"/>
      <c r="R51" s="21" t="s">
        <v>54</v>
      </c>
      <c r="S51" s="21" t="s">
        <v>54</v>
      </c>
      <c r="T51" s="22" t="b">
        <v>0</v>
      </c>
      <c r="U51" s="21" t="s">
        <v>54</v>
      </c>
      <c r="V51" s="21" t="s">
        <v>54</v>
      </c>
    </row>
    <row r="52" spans="1:22" x14ac:dyDescent="0.25">
      <c r="A52" s="25">
        <v>51999</v>
      </c>
      <c r="B52" s="21" t="s">
        <v>43</v>
      </c>
      <c r="C52" s="21" t="s">
        <v>1623</v>
      </c>
      <c r="D52" s="22">
        <v>2003</v>
      </c>
      <c r="E52" s="21" t="s">
        <v>1625</v>
      </c>
      <c r="F52" s="21" t="s">
        <v>1626</v>
      </c>
      <c r="G52" s="21" t="s">
        <v>1618</v>
      </c>
      <c r="H52" s="23">
        <v>38107</v>
      </c>
      <c r="I52" s="23">
        <v>38107</v>
      </c>
      <c r="J52" s="21" t="s">
        <v>49</v>
      </c>
      <c r="K52" s="22">
        <v>24304</v>
      </c>
      <c r="L52" s="21" t="s">
        <v>54</v>
      </c>
      <c r="M52" s="24"/>
      <c r="N52" s="21" t="s">
        <v>49</v>
      </c>
      <c r="O52" s="22">
        <v>2113</v>
      </c>
      <c r="P52" s="21" t="s">
        <v>54</v>
      </c>
      <c r="Q52" s="24"/>
      <c r="R52" s="21" t="s">
        <v>54</v>
      </c>
      <c r="S52" s="21" t="s">
        <v>54</v>
      </c>
      <c r="T52" s="22" t="b">
        <v>0</v>
      </c>
      <c r="U52" s="21" t="s">
        <v>54</v>
      </c>
      <c r="V52" s="21" t="s">
        <v>54</v>
      </c>
    </row>
    <row r="53" spans="1:22" x14ac:dyDescent="0.25">
      <c r="A53" s="25">
        <v>52070</v>
      </c>
      <c r="B53" s="21" t="s">
        <v>43</v>
      </c>
      <c r="C53" s="21" t="s">
        <v>1635</v>
      </c>
      <c r="D53" s="22">
        <v>2003</v>
      </c>
      <c r="E53" s="21" t="s">
        <v>1636</v>
      </c>
      <c r="F53" s="21" t="s">
        <v>1637</v>
      </c>
      <c r="G53" s="21" t="s">
        <v>1618</v>
      </c>
      <c r="H53" s="23">
        <v>38184</v>
      </c>
      <c r="I53" s="23">
        <v>38184</v>
      </c>
      <c r="J53" s="21" t="s">
        <v>49</v>
      </c>
      <c r="K53" s="22">
        <v>45326</v>
      </c>
      <c r="L53" s="21" t="s">
        <v>54</v>
      </c>
      <c r="M53" s="24"/>
      <c r="N53" s="21" t="s">
        <v>49</v>
      </c>
      <c r="O53" s="22">
        <v>8428</v>
      </c>
      <c r="P53" s="21" t="s">
        <v>59</v>
      </c>
      <c r="Q53" s="22">
        <v>19993</v>
      </c>
      <c r="R53" s="21" t="s">
        <v>54</v>
      </c>
      <c r="S53" s="21" t="s">
        <v>54</v>
      </c>
      <c r="T53" s="22" t="b">
        <v>0</v>
      </c>
      <c r="U53" s="21" t="s">
        <v>54</v>
      </c>
      <c r="V53" s="21" t="s">
        <v>54</v>
      </c>
    </row>
    <row r="54" spans="1:22" x14ac:dyDescent="0.25">
      <c r="A54" s="25">
        <v>52071</v>
      </c>
      <c r="B54" s="21" t="s">
        <v>43</v>
      </c>
      <c r="C54" s="21" t="s">
        <v>1635</v>
      </c>
      <c r="D54" s="22">
        <v>2003</v>
      </c>
      <c r="E54" s="21" t="s">
        <v>1636</v>
      </c>
      <c r="F54" s="21" t="s">
        <v>1637</v>
      </c>
      <c r="G54" s="21" t="s">
        <v>1618</v>
      </c>
      <c r="H54" s="23">
        <v>38184</v>
      </c>
      <c r="I54" s="23">
        <v>38184</v>
      </c>
      <c r="J54" s="21" t="s">
        <v>49</v>
      </c>
      <c r="K54" s="22">
        <v>42506</v>
      </c>
      <c r="L54" s="21" t="s">
        <v>54</v>
      </c>
      <c r="M54" s="24"/>
      <c r="N54" s="21" t="s">
        <v>49</v>
      </c>
      <c r="O54" s="22">
        <v>9953</v>
      </c>
      <c r="P54" s="21" t="s">
        <v>59</v>
      </c>
      <c r="Q54" s="22">
        <v>19511</v>
      </c>
      <c r="R54" s="21" t="s">
        <v>54</v>
      </c>
      <c r="S54" s="21" t="s">
        <v>54</v>
      </c>
      <c r="T54" s="22" t="b">
        <v>0</v>
      </c>
      <c r="U54" s="21" t="s">
        <v>54</v>
      </c>
      <c r="V54" s="21" t="s">
        <v>54</v>
      </c>
    </row>
    <row r="55" spans="1:22" x14ac:dyDescent="0.25">
      <c r="A55" s="25">
        <v>52173</v>
      </c>
      <c r="B55" s="21" t="s">
        <v>43</v>
      </c>
      <c r="C55" s="21" t="s">
        <v>1632</v>
      </c>
      <c r="D55" s="22">
        <v>2003</v>
      </c>
      <c r="E55" s="21" t="s">
        <v>1633</v>
      </c>
      <c r="F55" s="21" t="s">
        <v>1634</v>
      </c>
      <c r="G55" s="21" t="s">
        <v>1618</v>
      </c>
      <c r="H55" s="23">
        <v>38120</v>
      </c>
      <c r="I55" s="23">
        <v>38120</v>
      </c>
      <c r="J55" s="21" t="s">
        <v>49</v>
      </c>
      <c r="K55" s="22">
        <v>61078</v>
      </c>
      <c r="L55" s="21" t="s">
        <v>54</v>
      </c>
      <c r="M55" s="24"/>
      <c r="N55" s="21" t="s">
        <v>49</v>
      </c>
      <c r="O55" s="22">
        <v>10768</v>
      </c>
      <c r="P55" s="21" t="s">
        <v>59</v>
      </c>
      <c r="Q55" s="22">
        <v>279984</v>
      </c>
      <c r="R55" s="21" t="s">
        <v>54</v>
      </c>
      <c r="S55" s="21" t="s">
        <v>54</v>
      </c>
      <c r="T55" s="22" t="b">
        <v>0</v>
      </c>
      <c r="U55" s="21" t="s">
        <v>54</v>
      </c>
      <c r="V55" s="21" t="s">
        <v>54</v>
      </c>
    </row>
    <row r="56" spans="1:22" x14ac:dyDescent="0.25">
      <c r="A56" s="25">
        <v>52174</v>
      </c>
      <c r="B56" s="21" t="s">
        <v>43</v>
      </c>
      <c r="C56" s="21" t="s">
        <v>1632</v>
      </c>
      <c r="D56" s="22">
        <v>2003</v>
      </c>
      <c r="E56" s="21" t="s">
        <v>1633</v>
      </c>
      <c r="F56" s="21" t="s">
        <v>1634</v>
      </c>
      <c r="G56" s="21" t="s">
        <v>1618</v>
      </c>
      <c r="H56" s="23">
        <v>38120</v>
      </c>
      <c r="I56" s="23">
        <v>38120</v>
      </c>
      <c r="J56" s="21" t="s">
        <v>49</v>
      </c>
      <c r="K56" s="22">
        <v>56503</v>
      </c>
      <c r="L56" s="21" t="s">
        <v>54</v>
      </c>
      <c r="M56" s="24"/>
      <c r="N56" s="21" t="s">
        <v>49</v>
      </c>
      <c r="O56" s="22">
        <v>10762</v>
      </c>
      <c r="P56" s="21" t="s">
        <v>59</v>
      </c>
      <c r="Q56" s="22">
        <v>259012</v>
      </c>
      <c r="R56" s="21" t="s">
        <v>54</v>
      </c>
      <c r="S56" s="21" t="s">
        <v>54</v>
      </c>
      <c r="T56" s="22" t="b">
        <v>0</v>
      </c>
      <c r="U56" s="21" t="s">
        <v>54</v>
      </c>
      <c r="V56" s="21" t="s">
        <v>54</v>
      </c>
    </row>
    <row r="57" spans="1:22" x14ac:dyDescent="0.25">
      <c r="A57" s="25">
        <v>52175</v>
      </c>
      <c r="B57" s="21" t="s">
        <v>43</v>
      </c>
      <c r="C57" s="21" t="s">
        <v>1632</v>
      </c>
      <c r="D57" s="22">
        <v>2003</v>
      </c>
      <c r="E57" s="21" t="s">
        <v>1633</v>
      </c>
      <c r="F57" s="21" t="s">
        <v>1634</v>
      </c>
      <c r="G57" s="21" t="s">
        <v>1618</v>
      </c>
      <c r="H57" s="23">
        <v>38126</v>
      </c>
      <c r="I57" s="23">
        <v>38126</v>
      </c>
      <c r="J57" s="21" t="s">
        <v>49</v>
      </c>
      <c r="K57" s="22">
        <v>62121</v>
      </c>
      <c r="L57" s="21" t="s">
        <v>54</v>
      </c>
      <c r="M57" s="24"/>
      <c r="N57" s="21" t="s">
        <v>49</v>
      </c>
      <c r="O57" s="22">
        <v>5402</v>
      </c>
      <c r="P57" s="21" t="s">
        <v>59</v>
      </c>
      <c r="Q57" s="22">
        <v>693677</v>
      </c>
      <c r="R57" s="21" t="s">
        <v>54</v>
      </c>
      <c r="S57" s="21" t="s">
        <v>54</v>
      </c>
      <c r="T57" s="22" t="b">
        <v>0</v>
      </c>
      <c r="U57" s="21" t="s">
        <v>54</v>
      </c>
      <c r="V57" s="21" t="s">
        <v>54</v>
      </c>
    </row>
    <row r="58" spans="1:22" x14ac:dyDescent="0.25">
      <c r="A58" s="25">
        <v>52269</v>
      </c>
      <c r="B58" s="21" t="s">
        <v>43</v>
      </c>
      <c r="C58" s="21" t="s">
        <v>1635</v>
      </c>
      <c r="D58" s="22">
        <v>2003</v>
      </c>
      <c r="E58" s="21" t="s">
        <v>1636</v>
      </c>
      <c r="F58" s="21" t="s">
        <v>1637</v>
      </c>
      <c r="G58" s="21" t="s">
        <v>1618</v>
      </c>
      <c r="H58" s="23">
        <v>38184</v>
      </c>
      <c r="I58" s="23">
        <v>38184</v>
      </c>
      <c r="J58" s="21" t="s">
        <v>49</v>
      </c>
      <c r="K58" s="22">
        <v>48646</v>
      </c>
      <c r="L58" s="21" t="s">
        <v>54</v>
      </c>
      <c r="M58" s="24"/>
      <c r="N58" s="21" t="s">
        <v>49</v>
      </c>
      <c r="O58" s="22">
        <v>3665</v>
      </c>
      <c r="P58" s="21" t="s">
        <v>59</v>
      </c>
      <c r="Q58" s="22">
        <v>19456</v>
      </c>
      <c r="R58" s="21" t="s">
        <v>54</v>
      </c>
      <c r="S58" s="21" t="s">
        <v>54</v>
      </c>
      <c r="T58" s="22" t="b">
        <v>0</v>
      </c>
      <c r="U58" s="21" t="s">
        <v>54</v>
      </c>
      <c r="V58" s="21" t="s">
        <v>54</v>
      </c>
    </row>
    <row r="59" spans="1:22" x14ac:dyDescent="0.25">
      <c r="A59" s="25">
        <v>52474</v>
      </c>
      <c r="B59" s="21" t="s">
        <v>43</v>
      </c>
      <c r="C59" s="21" t="s">
        <v>1632</v>
      </c>
      <c r="D59" s="22">
        <v>2004</v>
      </c>
      <c r="E59" s="21" t="s">
        <v>1633</v>
      </c>
      <c r="F59" s="21" t="s">
        <v>1634</v>
      </c>
      <c r="G59" s="21" t="s">
        <v>1618</v>
      </c>
      <c r="H59" s="23">
        <v>38496</v>
      </c>
      <c r="I59" s="23">
        <v>38496</v>
      </c>
      <c r="J59" s="21" t="s">
        <v>49</v>
      </c>
      <c r="K59" s="22">
        <v>49010</v>
      </c>
      <c r="L59" s="21" t="s">
        <v>54</v>
      </c>
      <c r="M59" s="24"/>
      <c r="N59" s="21" t="s">
        <v>49</v>
      </c>
      <c r="O59" s="22">
        <v>576514</v>
      </c>
      <c r="P59" s="21" t="s">
        <v>59</v>
      </c>
      <c r="Q59" s="22">
        <v>6158</v>
      </c>
      <c r="R59" s="21" t="s">
        <v>54</v>
      </c>
      <c r="S59" s="21" t="s">
        <v>54</v>
      </c>
      <c r="T59" s="22" t="b">
        <v>0</v>
      </c>
      <c r="U59" s="21" t="s">
        <v>54</v>
      </c>
      <c r="V59" s="21" t="s">
        <v>54</v>
      </c>
    </row>
    <row r="60" spans="1:22" x14ac:dyDescent="0.25">
      <c r="A60" s="25">
        <v>52475</v>
      </c>
      <c r="B60" s="21" t="s">
        <v>43</v>
      </c>
      <c r="C60" s="21" t="s">
        <v>1632</v>
      </c>
      <c r="D60" s="22">
        <v>2004</v>
      </c>
      <c r="E60" s="21" t="s">
        <v>1633</v>
      </c>
      <c r="F60" s="21" t="s">
        <v>1634</v>
      </c>
      <c r="G60" s="21" t="s">
        <v>1618</v>
      </c>
      <c r="H60" s="23">
        <v>38495</v>
      </c>
      <c r="I60" s="23">
        <v>38495</v>
      </c>
      <c r="J60" s="21" t="s">
        <v>49</v>
      </c>
      <c r="K60" s="22">
        <v>51218</v>
      </c>
      <c r="L60" s="21" t="s">
        <v>54</v>
      </c>
      <c r="M60" s="24"/>
      <c r="N60" s="21" t="s">
        <v>49</v>
      </c>
      <c r="O60" s="22">
        <v>511317</v>
      </c>
      <c r="P60" s="21" t="s">
        <v>59</v>
      </c>
      <c r="Q60" s="22">
        <v>5461</v>
      </c>
      <c r="R60" s="21" t="s">
        <v>54</v>
      </c>
      <c r="S60" s="21" t="s">
        <v>54</v>
      </c>
      <c r="T60" s="22" t="b">
        <v>0</v>
      </c>
      <c r="U60" s="21" t="s">
        <v>54</v>
      </c>
      <c r="V60" s="21" t="s">
        <v>54</v>
      </c>
    </row>
    <row r="61" spans="1:22" x14ac:dyDescent="0.25">
      <c r="A61" s="25">
        <v>52498</v>
      </c>
      <c r="B61" s="21" t="s">
        <v>43</v>
      </c>
      <c r="C61" s="21" t="s">
        <v>1635</v>
      </c>
      <c r="D61" s="22">
        <v>2004</v>
      </c>
      <c r="E61" s="21" t="s">
        <v>1636</v>
      </c>
      <c r="F61" s="21" t="s">
        <v>1637</v>
      </c>
      <c r="G61" s="21" t="s">
        <v>1618</v>
      </c>
      <c r="H61" s="23">
        <v>38552</v>
      </c>
      <c r="I61" s="23">
        <v>38552</v>
      </c>
      <c r="J61" s="21" t="s">
        <v>49</v>
      </c>
      <c r="K61" s="22">
        <v>42327</v>
      </c>
      <c r="L61" s="21" t="s">
        <v>54</v>
      </c>
      <c r="M61" s="24"/>
      <c r="N61" s="21" t="s">
        <v>49</v>
      </c>
      <c r="O61" s="22">
        <v>137714</v>
      </c>
      <c r="P61" s="21" t="s">
        <v>59</v>
      </c>
      <c r="Q61" s="22">
        <v>1296</v>
      </c>
      <c r="R61" s="21" t="s">
        <v>54</v>
      </c>
      <c r="S61" s="21" t="s">
        <v>54</v>
      </c>
      <c r="T61" s="22" t="b">
        <v>0</v>
      </c>
      <c r="U61" s="21" t="s">
        <v>54</v>
      </c>
      <c r="V61" s="21" t="s">
        <v>54</v>
      </c>
    </row>
    <row r="62" spans="1:22" x14ac:dyDescent="0.25">
      <c r="A62" s="25">
        <v>52499</v>
      </c>
      <c r="B62" s="21" t="s">
        <v>43</v>
      </c>
      <c r="C62" s="21" t="s">
        <v>1635</v>
      </c>
      <c r="D62" s="22">
        <v>2004</v>
      </c>
      <c r="E62" s="21" t="s">
        <v>1636</v>
      </c>
      <c r="F62" s="21" t="s">
        <v>1637</v>
      </c>
      <c r="G62" s="21" t="s">
        <v>1618</v>
      </c>
      <c r="H62" s="23">
        <v>38552</v>
      </c>
      <c r="I62" s="23">
        <v>38552</v>
      </c>
      <c r="J62" s="21" t="s">
        <v>49</v>
      </c>
      <c r="K62" s="22">
        <v>45084</v>
      </c>
      <c r="L62" s="21" t="s">
        <v>54</v>
      </c>
      <c r="M62" s="24"/>
      <c r="N62" s="21" t="s">
        <v>49</v>
      </c>
      <c r="O62" s="22">
        <v>107216</v>
      </c>
      <c r="P62" s="21" t="s">
        <v>59</v>
      </c>
      <c r="Q62" s="22">
        <v>1014</v>
      </c>
      <c r="R62" s="21" t="s">
        <v>54</v>
      </c>
      <c r="S62" s="21" t="s">
        <v>54</v>
      </c>
      <c r="T62" s="22" t="b">
        <v>0</v>
      </c>
      <c r="U62" s="21" t="s">
        <v>54</v>
      </c>
      <c r="V62" s="21" t="s">
        <v>54</v>
      </c>
    </row>
    <row r="63" spans="1:22" x14ac:dyDescent="0.25">
      <c r="A63" s="25">
        <v>52564</v>
      </c>
      <c r="B63" s="21" t="s">
        <v>43</v>
      </c>
      <c r="C63" s="21" t="s">
        <v>1635</v>
      </c>
      <c r="D63" s="22">
        <v>2004</v>
      </c>
      <c r="E63" s="21" t="s">
        <v>1636</v>
      </c>
      <c r="F63" s="21" t="s">
        <v>1637</v>
      </c>
      <c r="G63" s="21" t="s">
        <v>1618</v>
      </c>
      <c r="H63" s="23">
        <v>38552</v>
      </c>
      <c r="I63" s="23">
        <v>38552</v>
      </c>
      <c r="J63" s="21" t="s">
        <v>49</v>
      </c>
      <c r="K63" s="22">
        <v>46244</v>
      </c>
      <c r="L63" s="21" t="s">
        <v>54</v>
      </c>
      <c r="M63" s="24"/>
      <c r="N63" s="21" t="s">
        <v>49</v>
      </c>
      <c r="O63" s="22">
        <v>132534</v>
      </c>
      <c r="P63" s="21" t="s">
        <v>59</v>
      </c>
      <c r="Q63" s="22">
        <v>1287</v>
      </c>
      <c r="R63" s="21" t="s">
        <v>54</v>
      </c>
      <c r="S63" s="21" t="s">
        <v>54</v>
      </c>
      <c r="T63" s="22" t="b">
        <v>0</v>
      </c>
      <c r="U63" s="21" t="s">
        <v>54</v>
      </c>
      <c r="V63" s="21" t="s">
        <v>54</v>
      </c>
    </row>
    <row r="64" spans="1:22" x14ac:dyDescent="0.25">
      <c r="A64" s="25">
        <v>52565</v>
      </c>
      <c r="B64" s="21" t="s">
        <v>43</v>
      </c>
      <c r="C64" s="21" t="s">
        <v>1635</v>
      </c>
      <c r="D64" s="22">
        <v>2004</v>
      </c>
      <c r="E64" s="21" t="s">
        <v>1636</v>
      </c>
      <c r="F64" s="21" t="s">
        <v>1637</v>
      </c>
      <c r="G64" s="21" t="s">
        <v>1618</v>
      </c>
      <c r="H64" s="23">
        <v>38552</v>
      </c>
      <c r="I64" s="23">
        <v>38552</v>
      </c>
      <c r="J64" s="21" t="s">
        <v>49</v>
      </c>
      <c r="K64" s="22">
        <v>42832</v>
      </c>
      <c r="L64" s="21" t="s">
        <v>54</v>
      </c>
      <c r="M64" s="24"/>
      <c r="N64" s="21" t="s">
        <v>49</v>
      </c>
      <c r="O64" s="22">
        <v>88582</v>
      </c>
      <c r="P64" s="21" t="s">
        <v>59</v>
      </c>
      <c r="Q64" s="22">
        <v>875</v>
      </c>
      <c r="R64" s="21" t="s">
        <v>54</v>
      </c>
      <c r="S64" s="21" t="s">
        <v>54</v>
      </c>
      <c r="T64" s="22" t="b">
        <v>0</v>
      </c>
      <c r="U64" s="21" t="s">
        <v>54</v>
      </c>
      <c r="V64" s="21" t="s">
        <v>54</v>
      </c>
    </row>
    <row r="65" spans="1:22" x14ac:dyDescent="0.25">
      <c r="A65" s="25">
        <v>52566</v>
      </c>
      <c r="B65" s="21" t="s">
        <v>43</v>
      </c>
      <c r="C65" s="21" t="s">
        <v>1632</v>
      </c>
      <c r="D65" s="22">
        <v>2004</v>
      </c>
      <c r="E65" s="21" t="s">
        <v>1633</v>
      </c>
      <c r="F65" s="21" t="s">
        <v>1634</v>
      </c>
      <c r="G65" s="21" t="s">
        <v>1618</v>
      </c>
      <c r="H65" s="23">
        <v>38485</v>
      </c>
      <c r="I65" s="23">
        <v>38485</v>
      </c>
      <c r="J65" s="21" t="s">
        <v>49</v>
      </c>
      <c r="K65" s="22">
        <v>63879</v>
      </c>
      <c r="L65" s="21" t="s">
        <v>54</v>
      </c>
      <c r="M65" s="24"/>
      <c r="N65" s="21" t="s">
        <v>49</v>
      </c>
      <c r="O65" s="22">
        <v>434378</v>
      </c>
      <c r="P65" s="21" t="s">
        <v>59</v>
      </c>
      <c r="Q65" s="22">
        <v>4639</v>
      </c>
      <c r="R65" s="21" t="s">
        <v>54</v>
      </c>
      <c r="S65" s="21" t="s">
        <v>54</v>
      </c>
      <c r="T65" s="22" t="b">
        <v>0</v>
      </c>
      <c r="U65" s="21" t="s">
        <v>54</v>
      </c>
      <c r="V65" s="21" t="s">
        <v>54</v>
      </c>
    </row>
    <row r="66" spans="1:22" x14ac:dyDescent="0.25">
      <c r="A66" s="25">
        <v>52567</v>
      </c>
      <c r="B66" s="21" t="s">
        <v>43</v>
      </c>
      <c r="C66" s="21" t="s">
        <v>1632</v>
      </c>
      <c r="D66" s="22">
        <v>2004</v>
      </c>
      <c r="E66" s="21" t="s">
        <v>1633</v>
      </c>
      <c r="F66" s="21" t="s">
        <v>1634</v>
      </c>
      <c r="G66" s="21" t="s">
        <v>1618</v>
      </c>
      <c r="H66" s="23">
        <v>38490</v>
      </c>
      <c r="I66" s="23">
        <v>38490</v>
      </c>
      <c r="J66" s="21" t="s">
        <v>49</v>
      </c>
      <c r="K66" s="22">
        <v>66416</v>
      </c>
      <c r="L66" s="21" t="s">
        <v>54</v>
      </c>
      <c r="M66" s="24"/>
      <c r="N66" s="21" t="s">
        <v>49</v>
      </c>
      <c r="O66" s="22">
        <v>436075</v>
      </c>
      <c r="P66" s="21" t="s">
        <v>59</v>
      </c>
      <c r="Q66" s="22">
        <v>4658</v>
      </c>
      <c r="R66" s="21" t="s">
        <v>54</v>
      </c>
      <c r="S66" s="21" t="s">
        <v>54</v>
      </c>
      <c r="T66" s="22" t="b">
        <v>0</v>
      </c>
      <c r="U66" s="21" t="s">
        <v>54</v>
      </c>
      <c r="V66" s="21" t="s">
        <v>54</v>
      </c>
    </row>
    <row r="67" spans="1:22" x14ac:dyDescent="0.25">
      <c r="A67" s="25">
        <v>52570</v>
      </c>
      <c r="B67" s="21" t="s">
        <v>43</v>
      </c>
      <c r="C67" s="21" t="s">
        <v>1627</v>
      </c>
      <c r="D67" s="22">
        <v>2006</v>
      </c>
      <c r="E67" s="21" t="s">
        <v>1628</v>
      </c>
      <c r="F67" s="21" t="s">
        <v>1629</v>
      </c>
      <c r="G67" s="21" t="s">
        <v>1618</v>
      </c>
      <c r="H67" s="23">
        <v>39150</v>
      </c>
      <c r="I67" s="23">
        <v>39150</v>
      </c>
      <c r="J67" s="21" t="s">
        <v>49</v>
      </c>
      <c r="K67" s="22">
        <v>25097</v>
      </c>
      <c r="L67" s="21" t="s">
        <v>54</v>
      </c>
      <c r="M67" s="24"/>
      <c r="N67" s="21" t="s">
        <v>49</v>
      </c>
      <c r="O67" s="22">
        <v>343166</v>
      </c>
      <c r="P67" s="21" t="s">
        <v>54</v>
      </c>
      <c r="Q67" s="24"/>
      <c r="R67" s="21" t="s">
        <v>1630</v>
      </c>
      <c r="S67" s="21" t="s">
        <v>1638</v>
      </c>
      <c r="T67" s="22" t="b">
        <v>0</v>
      </c>
      <c r="U67" s="21" t="s">
        <v>54</v>
      </c>
      <c r="V67" s="21" t="s">
        <v>54</v>
      </c>
    </row>
    <row r="68" spans="1:22" x14ac:dyDescent="0.25">
      <c r="A68" s="25">
        <v>52577</v>
      </c>
      <c r="B68" s="21" t="s">
        <v>43</v>
      </c>
      <c r="C68" s="21" t="s">
        <v>1627</v>
      </c>
      <c r="D68" s="22">
        <v>2006</v>
      </c>
      <c r="E68" s="21" t="s">
        <v>1628</v>
      </c>
      <c r="F68" s="21" t="s">
        <v>1629</v>
      </c>
      <c r="G68" s="21" t="s">
        <v>1618</v>
      </c>
      <c r="H68" s="23">
        <v>39184</v>
      </c>
      <c r="I68" s="23">
        <v>39184</v>
      </c>
      <c r="J68" s="21" t="s">
        <v>49</v>
      </c>
      <c r="K68" s="22">
        <v>99904</v>
      </c>
      <c r="L68" s="21" t="s">
        <v>54</v>
      </c>
      <c r="M68" s="24"/>
      <c r="N68" s="21" t="s">
        <v>49</v>
      </c>
      <c r="O68" s="22">
        <v>4010587</v>
      </c>
      <c r="P68" s="21" t="s">
        <v>54</v>
      </c>
      <c r="Q68" s="24"/>
      <c r="R68" s="21" t="s">
        <v>1630</v>
      </c>
      <c r="S68" s="21" t="s">
        <v>1638</v>
      </c>
      <c r="T68" s="22" t="b">
        <v>0</v>
      </c>
      <c r="U68" s="21" t="s">
        <v>54</v>
      </c>
      <c r="V68" s="21" t="s">
        <v>54</v>
      </c>
    </row>
    <row r="69" spans="1:22" x14ac:dyDescent="0.25">
      <c r="A69" s="25">
        <v>52588</v>
      </c>
      <c r="B69" s="21" t="s">
        <v>43</v>
      </c>
      <c r="C69" s="21" t="s">
        <v>1627</v>
      </c>
      <c r="D69" s="22">
        <v>2006</v>
      </c>
      <c r="E69" s="21" t="s">
        <v>1628</v>
      </c>
      <c r="F69" s="21" t="s">
        <v>1629</v>
      </c>
      <c r="G69" s="21" t="s">
        <v>1618</v>
      </c>
      <c r="H69" s="23">
        <v>39146</v>
      </c>
      <c r="I69" s="23">
        <v>39146</v>
      </c>
      <c r="J69" s="21" t="s">
        <v>49</v>
      </c>
      <c r="K69" s="22">
        <v>25080</v>
      </c>
      <c r="L69" s="21" t="s">
        <v>54</v>
      </c>
      <c r="M69" s="24"/>
      <c r="N69" s="21" t="s">
        <v>49</v>
      </c>
      <c r="O69" s="22">
        <v>336192</v>
      </c>
      <c r="P69" s="21" t="s">
        <v>54</v>
      </c>
      <c r="Q69" s="24"/>
      <c r="R69" s="21" t="s">
        <v>1630</v>
      </c>
      <c r="S69" s="21" t="s">
        <v>1638</v>
      </c>
      <c r="T69" s="22" t="b">
        <v>0</v>
      </c>
      <c r="U69" s="21" t="s">
        <v>54</v>
      </c>
      <c r="V69" s="21" t="s">
        <v>54</v>
      </c>
    </row>
    <row r="70" spans="1:22" x14ac:dyDescent="0.25">
      <c r="A70" s="25">
        <v>52873</v>
      </c>
      <c r="B70" s="21" t="s">
        <v>43</v>
      </c>
      <c r="C70" s="21" t="s">
        <v>1627</v>
      </c>
      <c r="D70" s="22">
        <v>2005</v>
      </c>
      <c r="E70" s="21" t="s">
        <v>1628</v>
      </c>
      <c r="F70" s="21" t="s">
        <v>1629</v>
      </c>
      <c r="G70" s="21" t="s">
        <v>1618</v>
      </c>
      <c r="H70" s="23">
        <v>38842</v>
      </c>
      <c r="I70" s="23">
        <v>38842</v>
      </c>
      <c r="J70" s="21" t="s">
        <v>49</v>
      </c>
      <c r="K70" s="22">
        <v>147338</v>
      </c>
      <c r="L70" s="21" t="s">
        <v>54</v>
      </c>
      <c r="M70" s="24"/>
      <c r="N70" s="21" t="s">
        <v>49</v>
      </c>
      <c r="O70" s="22">
        <v>3124088</v>
      </c>
      <c r="P70" s="21" t="s">
        <v>54</v>
      </c>
      <c r="Q70" s="24"/>
      <c r="R70" s="21" t="s">
        <v>1630</v>
      </c>
      <c r="S70" s="21" t="s">
        <v>1639</v>
      </c>
      <c r="T70" s="22" t="b">
        <v>0</v>
      </c>
      <c r="U70" s="21" t="s">
        <v>54</v>
      </c>
      <c r="V70" s="21" t="s">
        <v>54</v>
      </c>
    </row>
    <row r="71" spans="1:22" x14ac:dyDescent="0.25">
      <c r="A71" s="25">
        <v>52874</v>
      </c>
      <c r="B71" s="21" t="s">
        <v>43</v>
      </c>
      <c r="C71" s="21" t="s">
        <v>1627</v>
      </c>
      <c r="D71" s="22">
        <v>2005</v>
      </c>
      <c r="E71" s="21" t="s">
        <v>1628</v>
      </c>
      <c r="F71" s="21" t="s">
        <v>1629</v>
      </c>
      <c r="G71" s="21" t="s">
        <v>1618</v>
      </c>
      <c r="H71" s="23">
        <v>38824</v>
      </c>
      <c r="I71" s="23">
        <v>38824</v>
      </c>
      <c r="J71" s="21" t="s">
        <v>49</v>
      </c>
      <c r="K71" s="22">
        <v>147870</v>
      </c>
      <c r="L71" s="21" t="s">
        <v>54</v>
      </c>
      <c r="M71" s="24"/>
      <c r="N71" s="21" t="s">
        <v>49</v>
      </c>
      <c r="O71" s="22">
        <v>3929905</v>
      </c>
      <c r="P71" s="21" t="s">
        <v>54</v>
      </c>
      <c r="Q71" s="24"/>
      <c r="R71" s="21" t="s">
        <v>1630</v>
      </c>
      <c r="S71" s="21" t="s">
        <v>1639</v>
      </c>
      <c r="T71" s="22" t="b">
        <v>0</v>
      </c>
      <c r="U71" s="21" t="s">
        <v>54</v>
      </c>
      <c r="V71" s="21" t="s">
        <v>54</v>
      </c>
    </row>
    <row r="72" spans="1:22" x14ac:dyDescent="0.25">
      <c r="A72" s="25">
        <v>52887</v>
      </c>
      <c r="B72" s="21" t="s">
        <v>43</v>
      </c>
      <c r="C72" s="21" t="s">
        <v>1632</v>
      </c>
      <c r="D72" s="22">
        <v>2005</v>
      </c>
      <c r="E72" s="21" t="s">
        <v>1633</v>
      </c>
      <c r="F72" s="21" t="s">
        <v>1634</v>
      </c>
      <c r="G72" s="21" t="s">
        <v>1618</v>
      </c>
      <c r="H72" s="23">
        <v>38852</v>
      </c>
      <c r="I72" s="23">
        <v>38855</v>
      </c>
      <c r="J72" s="21" t="s">
        <v>49</v>
      </c>
      <c r="K72" s="22">
        <v>63993</v>
      </c>
      <c r="L72" s="21" t="s">
        <v>54</v>
      </c>
      <c r="M72" s="24"/>
      <c r="N72" s="21" t="s">
        <v>49</v>
      </c>
      <c r="O72" s="22">
        <v>493615</v>
      </c>
      <c r="P72" s="21" t="s">
        <v>59</v>
      </c>
      <c r="Q72" s="22">
        <v>1488</v>
      </c>
      <c r="R72" s="21" t="s">
        <v>54</v>
      </c>
      <c r="S72" s="21" t="s">
        <v>54</v>
      </c>
      <c r="T72" s="22" t="b">
        <v>0</v>
      </c>
      <c r="U72" s="21" t="s">
        <v>54</v>
      </c>
      <c r="V72" s="21" t="s">
        <v>54</v>
      </c>
    </row>
    <row r="73" spans="1:22" x14ac:dyDescent="0.25">
      <c r="A73" s="25">
        <v>52888</v>
      </c>
      <c r="B73" s="21" t="s">
        <v>43</v>
      </c>
      <c r="C73" s="21" t="s">
        <v>1632</v>
      </c>
      <c r="D73" s="22">
        <v>2005</v>
      </c>
      <c r="E73" s="21" t="s">
        <v>1633</v>
      </c>
      <c r="F73" s="21" t="s">
        <v>1634</v>
      </c>
      <c r="G73" s="21" t="s">
        <v>1618</v>
      </c>
      <c r="H73" s="23">
        <v>38852</v>
      </c>
      <c r="I73" s="23">
        <v>38855</v>
      </c>
      <c r="J73" s="21" t="s">
        <v>49</v>
      </c>
      <c r="K73" s="22">
        <v>62308</v>
      </c>
      <c r="L73" s="21" t="s">
        <v>54</v>
      </c>
      <c r="M73" s="24"/>
      <c r="N73" s="21" t="s">
        <v>49</v>
      </c>
      <c r="O73" s="22">
        <v>500711</v>
      </c>
      <c r="P73" s="21" t="s">
        <v>59</v>
      </c>
      <c r="Q73" s="22">
        <v>1503</v>
      </c>
      <c r="R73" s="21" t="s">
        <v>54</v>
      </c>
      <c r="S73" s="21" t="s">
        <v>54</v>
      </c>
      <c r="T73" s="22" t="b">
        <v>0</v>
      </c>
      <c r="U73" s="21" t="s">
        <v>54</v>
      </c>
      <c r="V73" s="21" t="s">
        <v>54</v>
      </c>
    </row>
    <row r="74" spans="1:22" x14ac:dyDescent="0.25">
      <c r="A74" s="25">
        <v>52889</v>
      </c>
      <c r="B74" s="21" t="s">
        <v>43</v>
      </c>
      <c r="C74" s="21" t="s">
        <v>1632</v>
      </c>
      <c r="D74" s="22">
        <v>2005</v>
      </c>
      <c r="E74" s="21" t="s">
        <v>1633</v>
      </c>
      <c r="F74" s="21" t="s">
        <v>1634</v>
      </c>
      <c r="G74" s="21" t="s">
        <v>1618</v>
      </c>
      <c r="H74" s="23">
        <v>38852</v>
      </c>
      <c r="I74" s="23">
        <v>38855</v>
      </c>
      <c r="J74" s="21" t="s">
        <v>49</v>
      </c>
      <c r="K74" s="22">
        <v>64172</v>
      </c>
      <c r="L74" s="21" t="s">
        <v>54</v>
      </c>
      <c r="M74" s="24"/>
      <c r="N74" s="21" t="s">
        <v>49</v>
      </c>
      <c r="O74" s="22">
        <v>497191</v>
      </c>
      <c r="P74" s="21" t="s">
        <v>59</v>
      </c>
      <c r="Q74" s="22">
        <v>1498</v>
      </c>
      <c r="R74" s="21" t="s">
        <v>54</v>
      </c>
      <c r="S74" s="21" t="s">
        <v>54</v>
      </c>
      <c r="T74" s="22" t="b">
        <v>0</v>
      </c>
      <c r="U74" s="21" t="s">
        <v>54</v>
      </c>
      <c r="V74" s="21" t="s">
        <v>54</v>
      </c>
    </row>
    <row r="75" spans="1:22" x14ac:dyDescent="0.25">
      <c r="A75" s="25">
        <v>52890</v>
      </c>
      <c r="B75" s="21" t="s">
        <v>43</v>
      </c>
      <c r="C75" s="21" t="s">
        <v>1632</v>
      </c>
      <c r="D75" s="22">
        <v>2005</v>
      </c>
      <c r="E75" s="21" t="s">
        <v>1633</v>
      </c>
      <c r="F75" s="21" t="s">
        <v>1634</v>
      </c>
      <c r="G75" s="21" t="s">
        <v>1618</v>
      </c>
      <c r="H75" s="23">
        <v>38852</v>
      </c>
      <c r="I75" s="23">
        <v>38855</v>
      </c>
      <c r="J75" s="21" t="s">
        <v>49</v>
      </c>
      <c r="K75" s="22">
        <v>61973</v>
      </c>
      <c r="L75" s="21" t="s">
        <v>54</v>
      </c>
      <c r="M75" s="24"/>
      <c r="N75" s="21" t="s">
        <v>49</v>
      </c>
      <c r="O75" s="22">
        <v>489044</v>
      </c>
      <c r="P75" s="21" t="s">
        <v>59</v>
      </c>
      <c r="Q75" s="22">
        <v>1471</v>
      </c>
      <c r="R75" s="21" t="s">
        <v>54</v>
      </c>
      <c r="S75" s="21" t="s">
        <v>54</v>
      </c>
      <c r="T75" s="22" t="b">
        <v>0</v>
      </c>
      <c r="U75" s="21" t="s">
        <v>54</v>
      </c>
      <c r="V75" s="21" t="s">
        <v>54</v>
      </c>
    </row>
    <row r="76" spans="1:22" x14ac:dyDescent="0.25">
      <c r="A76" s="25">
        <v>52891</v>
      </c>
      <c r="B76" s="21" t="s">
        <v>43</v>
      </c>
      <c r="C76" s="21" t="s">
        <v>1635</v>
      </c>
      <c r="D76" s="22">
        <v>2005</v>
      </c>
      <c r="E76" s="21" t="s">
        <v>1636</v>
      </c>
      <c r="F76" s="21" t="s">
        <v>1637</v>
      </c>
      <c r="G76" s="21" t="s">
        <v>1618</v>
      </c>
      <c r="H76" s="23">
        <v>38925</v>
      </c>
      <c r="I76" s="23">
        <v>38933</v>
      </c>
      <c r="J76" s="21" t="s">
        <v>49</v>
      </c>
      <c r="K76" s="22">
        <v>51767</v>
      </c>
      <c r="L76" s="21" t="s">
        <v>54</v>
      </c>
      <c r="M76" s="24"/>
      <c r="N76" s="21" t="s">
        <v>49</v>
      </c>
      <c r="O76" s="22">
        <v>10352</v>
      </c>
      <c r="P76" s="21" t="s">
        <v>59</v>
      </c>
      <c r="Q76" s="22">
        <v>5</v>
      </c>
      <c r="R76" s="21" t="s">
        <v>54</v>
      </c>
      <c r="S76" s="21" t="s">
        <v>54</v>
      </c>
      <c r="T76" s="22" t="b">
        <v>0</v>
      </c>
      <c r="U76" s="21" t="s">
        <v>54</v>
      </c>
      <c r="V76" s="21" t="s">
        <v>54</v>
      </c>
    </row>
    <row r="77" spans="1:22" x14ac:dyDescent="0.25">
      <c r="A77" s="25">
        <v>52892</v>
      </c>
      <c r="B77" s="21" t="s">
        <v>43</v>
      </c>
      <c r="C77" s="21" t="s">
        <v>1635</v>
      </c>
      <c r="D77" s="22">
        <v>2005</v>
      </c>
      <c r="E77" s="21" t="s">
        <v>1636</v>
      </c>
      <c r="F77" s="21" t="s">
        <v>1637</v>
      </c>
      <c r="G77" s="21" t="s">
        <v>1618</v>
      </c>
      <c r="H77" s="23">
        <v>38925</v>
      </c>
      <c r="I77" s="23">
        <v>38933</v>
      </c>
      <c r="J77" s="21" t="s">
        <v>49</v>
      </c>
      <c r="K77" s="22">
        <v>51623</v>
      </c>
      <c r="L77" s="21" t="s">
        <v>54</v>
      </c>
      <c r="M77" s="24"/>
      <c r="N77" s="21" t="s">
        <v>49</v>
      </c>
      <c r="O77" s="22">
        <v>10950</v>
      </c>
      <c r="P77" s="21" t="s">
        <v>59</v>
      </c>
      <c r="Q77" s="22">
        <v>5</v>
      </c>
      <c r="R77" s="21" t="s">
        <v>54</v>
      </c>
      <c r="S77" s="21" t="s">
        <v>54</v>
      </c>
      <c r="T77" s="22" t="b">
        <v>0</v>
      </c>
      <c r="U77" s="21" t="s">
        <v>54</v>
      </c>
      <c r="V77" s="21" t="s">
        <v>54</v>
      </c>
    </row>
    <row r="78" spans="1:22" x14ac:dyDescent="0.25">
      <c r="A78" s="25">
        <v>52893</v>
      </c>
      <c r="B78" s="21" t="s">
        <v>43</v>
      </c>
      <c r="C78" s="21" t="s">
        <v>1635</v>
      </c>
      <c r="D78" s="22">
        <v>2005</v>
      </c>
      <c r="E78" s="21" t="s">
        <v>1636</v>
      </c>
      <c r="F78" s="21" t="s">
        <v>1637</v>
      </c>
      <c r="G78" s="21" t="s">
        <v>1618</v>
      </c>
      <c r="H78" s="23">
        <v>38925</v>
      </c>
      <c r="I78" s="23">
        <v>38933</v>
      </c>
      <c r="J78" s="21" t="s">
        <v>49</v>
      </c>
      <c r="K78" s="22">
        <v>51565</v>
      </c>
      <c r="L78" s="21" t="s">
        <v>54</v>
      </c>
      <c r="M78" s="24"/>
      <c r="N78" s="21" t="s">
        <v>49</v>
      </c>
      <c r="O78" s="22">
        <v>12097</v>
      </c>
      <c r="P78" s="21" t="s">
        <v>59</v>
      </c>
      <c r="Q78" s="22">
        <v>5</v>
      </c>
      <c r="R78" s="21" t="s">
        <v>54</v>
      </c>
      <c r="S78" s="21" t="s">
        <v>54</v>
      </c>
      <c r="T78" s="22" t="b">
        <v>0</v>
      </c>
      <c r="U78" s="21" t="s">
        <v>54</v>
      </c>
      <c r="V78" s="21" t="s">
        <v>54</v>
      </c>
    </row>
    <row r="79" spans="1:22" x14ac:dyDescent="0.25">
      <c r="A79" s="25">
        <v>52894</v>
      </c>
      <c r="B79" s="21" t="s">
        <v>43</v>
      </c>
      <c r="C79" s="21" t="s">
        <v>1635</v>
      </c>
      <c r="D79" s="22">
        <v>2005</v>
      </c>
      <c r="E79" s="21" t="s">
        <v>1636</v>
      </c>
      <c r="F79" s="21" t="s">
        <v>1637</v>
      </c>
      <c r="G79" s="21" t="s">
        <v>1618</v>
      </c>
      <c r="H79" s="23">
        <v>38925</v>
      </c>
      <c r="I79" s="23">
        <v>38933</v>
      </c>
      <c r="J79" s="21" t="s">
        <v>49</v>
      </c>
      <c r="K79" s="22">
        <v>51868</v>
      </c>
      <c r="L79" s="21" t="s">
        <v>54</v>
      </c>
      <c r="M79" s="24"/>
      <c r="N79" s="21" t="s">
        <v>49</v>
      </c>
      <c r="O79" s="22">
        <v>11645</v>
      </c>
      <c r="P79" s="21" t="s">
        <v>59</v>
      </c>
      <c r="Q79" s="22">
        <v>5</v>
      </c>
      <c r="R79" s="21" t="s">
        <v>54</v>
      </c>
      <c r="S79" s="21" t="s">
        <v>54</v>
      </c>
      <c r="T79" s="22" t="b">
        <v>0</v>
      </c>
      <c r="U79" s="21" t="s">
        <v>54</v>
      </c>
      <c r="V79" s="21" t="s">
        <v>54</v>
      </c>
    </row>
    <row r="80" spans="1:22" x14ac:dyDescent="0.25">
      <c r="A80" s="25">
        <v>52895</v>
      </c>
      <c r="B80" s="21" t="s">
        <v>43</v>
      </c>
      <c r="C80" s="21" t="s">
        <v>1627</v>
      </c>
      <c r="D80" s="22">
        <v>2006</v>
      </c>
      <c r="E80" s="21" t="s">
        <v>1628</v>
      </c>
      <c r="F80" s="21" t="s">
        <v>1629</v>
      </c>
      <c r="G80" s="21" t="s">
        <v>1618</v>
      </c>
      <c r="H80" s="23">
        <v>39150</v>
      </c>
      <c r="I80" s="23">
        <v>39150</v>
      </c>
      <c r="J80" s="21" t="s">
        <v>49</v>
      </c>
      <c r="K80" s="22">
        <v>49701</v>
      </c>
      <c r="L80" s="21" t="s">
        <v>54</v>
      </c>
      <c r="M80" s="24"/>
      <c r="N80" s="21" t="s">
        <v>49</v>
      </c>
      <c r="O80" s="22">
        <v>282235</v>
      </c>
      <c r="P80" s="21" t="s">
        <v>54</v>
      </c>
      <c r="Q80" s="24"/>
      <c r="R80" s="21" t="s">
        <v>1630</v>
      </c>
      <c r="S80" s="21" t="s">
        <v>1638</v>
      </c>
      <c r="T80" s="22" t="b">
        <v>0</v>
      </c>
      <c r="U80" s="21" t="s">
        <v>54</v>
      </c>
      <c r="V80" s="21" t="s">
        <v>54</v>
      </c>
    </row>
    <row r="81" spans="1:22" x14ac:dyDescent="0.25">
      <c r="A81" s="25">
        <v>52897</v>
      </c>
      <c r="B81" s="21" t="s">
        <v>43</v>
      </c>
      <c r="C81" s="21" t="s">
        <v>1627</v>
      </c>
      <c r="D81" s="22">
        <v>2006</v>
      </c>
      <c r="E81" s="21" t="s">
        <v>1628</v>
      </c>
      <c r="F81" s="21" t="s">
        <v>1629</v>
      </c>
      <c r="G81" s="21" t="s">
        <v>1618</v>
      </c>
      <c r="H81" s="23">
        <v>39146</v>
      </c>
      <c r="I81" s="23">
        <v>39146</v>
      </c>
      <c r="J81" s="21" t="s">
        <v>49</v>
      </c>
      <c r="K81" s="22">
        <v>49657</v>
      </c>
      <c r="L81" s="21" t="s">
        <v>54</v>
      </c>
      <c r="M81" s="24"/>
      <c r="N81" s="21" t="s">
        <v>49</v>
      </c>
      <c r="O81" s="22">
        <v>5721992</v>
      </c>
      <c r="P81" s="21" t="s">
        <v>54</v>
      </c>
      <c r="Q81" s="24"/>
      <c r="R81" s="21" t="s">
        <v>1630</v>
      </c>
      <c r="S81" s="21" t="s">
        <v>1638</v>
      </c>
      <c r="T81" s="22" t="b">
        <v>0</v>
      </c>
      <c r="U81" s="21" t="s">
        <v>54</v>
      </c>
      <c r="V81" s="21" t="s">
        <v>54</v>
      </c>
    </row>
    <row r="82" spans="1:22" x14ac:dyDescent="0.25">
      <c r="A82" s="25">
        <v>52971</v>
      </c>
      <c r="B82" s="21" t="s">
        <v>43</v>
      </c>
      <c r="C82" s="21" t="s">
        <v>1627</v>
      </c>
      <c r="D82" s="22">
        <v>2005</v>
      </c>
      <c r="E82" s="21" t="s">
        <v>1628</v>
      </c>
      <c r="F82" s="21" t="s">
        <v>1629</v>
      </c>
      <c r="G82" s="21" t="s">
        <v>1618</v>
      </c>
      <c r="H82" s="23">
        <v>38778</v>
      </c>
      <c r="I82" s="23">
        <v>38778</v>
      </c>
      <c r="J82" s="21" t="s">
        <v>49</v>
      </c>
      <c r="K82" s="22">
        <v>73383</v>
      </c>
      <c r="L82" s="21" t="s">
        <v>54</v>
      </c>
      <c r="M82" s="24"/>
      <c r="N82" s="21" t="s">
        <v>49</v>
      </c>
      <c r="O82" s="22">
        <v>3513631</v>
      </c>
      <c r="P82" s="21" t="s">
        <v>54</v>
      </c>
      <c r="Q82" s="24"/>
      <c r="R82" s="21" t="s">
        <v>1630</v>
      </c>
      <c r="S82" s="21" t="s">
        <v>1639</v>
      </c>
      <c r="T82" s="22" t="b">
        <v>0</v>
      </c>
      <c r="U82" s="21" t="s">
        <v>54</v>
      </c>
      <c r="V82" s="21" t="s">
        <v>54</v>
      </c>
    </row>
    <row r="83" spans="1:22" x14ac:dyDescent="0.25">
      <c r="A83" s="25">
        <v>52972</v>
      </c>
      <c r="B83" s="21" t="s">
        <v>43</v>
      </c>
      <c r="C83" s="21" t="s">
        <v>1627</v>
      </c>
      <c r="D83" s="22">
        <v>2005</v>
      </c>
      <c r="E83" s="21" t="s">
        <v>1628</v>
      </c>
      <c r="F83" s="21" t="s">
        <v>1629</v>
      </c>
      <c r="G83" s="21" t="s">
        <v>1618</v>
      </c>
      <c r="H83" s="23">
        <v>38778</v>
      </c>
      <c r="I83" s="23">
        <v>38778</v>
      </c>
      <c r="J83" s="21" t="s">
        <v>49</v>
      </c>
      <c r="K83" s="22">
        <v>74317</v>
      </c>
      <c r="L83" s="21" t="s">
        <v>54</v>
      </c>
      <c r="M83" s="24"/>
      <c r="N83" s="21" t="s">
        <v>49</v>
      </c>
      <c r="O83" s="22">
        <v>3780196</v>
      </c>
      <c r="P83" s="21" t="s">
        <v>54</v>
      </c>
      <c r="Q83" s="24"/>
      <c r="R83" s="21" t="s">
        <v>1630</v>
      </c>
      <c r="S83" s="21" t="s">
        <v>1639</v>
      </c>
      <c r="T83" s="22" t="b">
        <v>0</v>
      </c>
      <c r="U83" s="21" t="s">
        <v>54</v>
      </c>
      <c r="V83" s="21" t="s">
        <v>54</v>
      </c>
    </row>
    <row r="84" spans="1:22" x14ac:dyDescent="0.25">
      <c r="A84" s="25">
        <v>52978</v>
      </c>
      <c r="B84" s="21" t="s">
        <v>43</v>
      </c>
      <c r="C84" s="21" t="s">
        <v>1627</v>
      </c>
      <c r="D84" s="22">
        <v>2007</v>
      </c>
      <c r="E84" s="21" t="s">
        <v>1628</v>
      </c>
      <c r="F84" s="21" t="s">
        <v>1629</v>
      </c>
      <c r="G84" s="21" t="s">
        <v>1618</v>
      </c>
      <c r="H84" s="23">
        <v>39513</v>
      </c>
      <c r="I84" s="23">
        <v>39513</v>
      </c>
      <c r="J84" s="21" t="s">
        <v>49</v>
      </c>
      <c r="K84" s="22">
        <v>74087</v>
      </c>
      <c r="L84" s="21" t="s">
        <v>54</v>
      </c>
      <c r="M84" s="24"/>
      <c r="N84" s="21" t="s">
        <v>49</v>
      </c>
      <c r="O84" s="22">
        <v>1686682</v>
      </c>
      <c r="P84" s="21" t="s">
        <v>54</v>
      </c>
      <c r="Q84" s="24"/>
      <c r="R84" s="21" t="s">
        <v>1630</v>
      </c>
      <c r="S84" s="21" t="s">
        <v>1631</v>
      </c>
      <c r="T84" s="22" t="b">
        <v>0</v>
      </c>
      <c r="U84" s="21" t="s">
        <v>54</v>
      </c>
      <c r="V84" s="21" t="s">
        <v>54</v>
      </c>
    </row>
    <row r="85" spans="1:22" x14ac:dyDescent="0.25">
      <c r="A85" s="25">
        <v>53391</v>
      </c>
      <c r="B85" s="21" t="s">
        <v>43</v>
      </c>
      <c r="C85" s="21" t="s">
        <v>1632</v>
      </c>
      <c r="D85" s="22">
        <v>2006</v>
      </c>
      <c r="E85" s="21" t="s">
        <v>1633</v>
      </c>
      <c r="F85" s="21" t="s">
        <v>1634</v>
      </c>
      <c r="G85" s="21" t="s">
        <v>1618</v>
      </c>
      <c r="H85" s="23">
        <v>39232</v>
      </c>
      <c r="I85" s="23">
        <v>39241</v>
      </c>
      <c r="J85" s="21" t="s">
        <v>49</v>
      </c>
      <c r="K85" s="22">
        <v>54980</v>
      </c>
      <c r="L85" s="21" t="s">
        <v>54</v>
      </c>
      <c r="M85" s="24"/>
      <c r="N85" s="21" t="s">
        <v>49</v>
      </c>
      <c r="O85" s="22">
        <v>366399</v>
      </c>
      <c r="P85" s="21" t="s">
        <v>59</v>
      </c>
      <c r="Q85" s="22">
        <v>38</v>
      </c>
      <c r="R85" s="21" t="s">
        <v>54</v>
      </c>
      <c r="S85" s="21" t="s">
        <v>54</v>
      </c>
      <c r="T85" s="22" t="b">
        <v>0</v>
      </c>
      <c r="U85" s="21" t="s">
        <v>54</v>
      </c>
      <c r="V85" s="21" t="s">
        <v>54</v>
      </c>
    </row>
    <row r="86" spans="1:22" x14ac:dyDescent="0.25">
      <c r="A86" s="25">
        <v>53392</v>
      </c>
      <c r="B86" s="21" t="s">
        <v>43</v>
      </c>
      <c r="C86" s="21" t="s">
        <v>1632</v>
      </c>
      <c r="D86" s="22">
        <v>2006</v>
      </c>
      <c r="E86" s="21" t="s">
        <v>1633</v>
      </c>
      <c r="F86" s="21" t="s">
        <v>1634</v>
      </c>
      <c r="G86" s="21" t="s">
        <v>1618</v>
      </c>
      <c r="H86" s="23">
        <v>39232</v>
      </c>
      <c r="I86" s="23">
        <v>39241</v>
      </c>
      <c r="J86" s="21" t="s">
        <v>49</v>
      </c>
      <c r="K86" s="22">
        <v>66726</v>
      </c>
      <c r="L86" s="21" t="s">
        <v>54</v>
      </c>
      <c r="M86" s="24"/>
      <c r="N86" s="21" t="s">
        <v>49</v>
      </c>
      <c r="O86" s="22">
        <v>368070</v>
      </c>
      <c r="P86" s="21" t="s">
        <v>59</v>
      </c>
      <c r="Q86" s="22">
        <v>39</v>
      </c>
      <c r="R86" s="21" t="s">
        <v>54</v>
      </c>
      <c r="S86" s="21" t="s">
        <v>54</v>
      </c>
      <c r="T86" s="22" t="b">
        <v>0</v>
      </c>
      <c r="U86" s="21" t="s">
        <v>54</v>
      </c>
      <c r="V86" s="21" t="s">
        <v>54</v>
      </c>
    </row>
    <row r="87" spans="1:22" x14ac:dyDescent="0.25">
      <c r="A87" s="25">
        <v>53393</v>
      </c>
      <c r="B87" s="21" t="s">
        <v>43</v>
      </c>
      <c r="C87" s="21" t="s">
        <v>1632</v>
      </c>
      <c r="D87" s="22">
        <v>2006</v>
      </c>
      <c r="E87" s="21" t="s">
        <v>1633</v>
      </c>
      <c r="F87" s="21" t="s">
        <v>1634</v>
      </c>
      <c r="G87" s="21" t="s">
        <v>1618</v>
      </c>
      <c r="H87" s="23">
        <v>39232</v>
      </c>
      <c r="I87" s="23">
        <v>39241</v>
      </c>
      <c r="J87" s="21" t="s">
        <v>49</v>
      </c>
      <c r="K87" s="22">
        <v>6724</v>
      </c>
      <c r="L87" s="21" t="s">
        <v>54</v>
      </c>
      <c r="M87" s="24"/>
      <c r="N87" s="21" t="s">
        <v>49</v>
      </c>
      <c r="O87" s="22">
        <v>365656</v>
      </c>
      <c r="P87" s="21" t="s">
        <v>59</v>
      </c>
      <c r="Q87" s="22">
        <v>39</v>
      </c>
      <c r="R87" s="21" t="s">
        <v>54</v>
      </c>
      <c r="S87" s="21" t="s">
        <v>54</v>
      </c>
      <c r="T87" s="22" t="b">
        <v>0</v>
      </c>
      <c r="U87" s="21" t="s">
        <v>54</v>
      </c>
      <c r="V87" s="21" t="s">
        <v>54</v>
      </c>
    </row>
    <row r="88" spans="1:22" x14ac:dyDescent="0.25">
      <c r="A88" s="25">
        <v>53394</v>
      </c>
      <c r="B88" s="21" t="s">
        <v>43</v>
      </c>
      <c r="C88" s="21" t="s">
        <v>1632</v>
      </c>
      <c r="D88" s="22">
        <v>2006</v>
      </c>
      <c r="E88" s="21" t="s">
        <v>1633</v>
      </c>
      <c r="F88" s="21" t="s">
        <v>1634</v>
      </c>
      <c r="G88" s="21" t="s">
        <v>1618</v>
      </c>
      <c r="H88" s="23">
        <v>39232</v>
      </c>
      <c r="I88" s="23">
        <v>39241</v>
      </c>
      <c r="J88" s="21" t="s">
        <v>49</v>
      </c>
      <c r="K88" s="22">
        <v>66184</v>
      </c>
      <c r="L88" s="21" t="s">
        <v>54</v>
      </c>
      <c r="M88" s="24"/>
      <c r="N88" s="21" t="s">
        <v>49</v>
      </c>
      <c r="O88" s="22">
        <v>363346</v>
      </c>
      <c r="P88" s="21" t="s">
        <v>59</v>
      </c>
      <c r="Q88" s="22">
        <v>38</v>
      </c>
      <c r="R88" s="21" t="s">
        <v>54</v>
      </c>
      <c r="S88" s="21" t="s">
        <v>54</v>
      </c>
      <c r="T88" s="22" t="b">
        <v>0</v>
      </c>
      <c r="U88" s="21" t="s">
        <v>54</v>
      </c>
      <c r="V88" s="21" t="s">
        <v>54</v>
      </c>
    </row>
    <row r="89" spans="1:22" x14ac:dyDescent="0.25">
      <c r="A89" s="25">
        <v>53395</v>
      </c>
      <c r="B89" s="21" t="s">
        <v>43</v>
      </c>
      <c r="C89" s="21" t="s">
        <v>1635</v>
      </c>
      <c r="D89" s="22">
        <v>2006</v>
      </c>
      <c r="E89" s="21" t="s">
        <v>1636</v>
      </c>
      <c r="F89" s="21" t="s">
        <v>1637</v>
      </c>
      <c r="G89" s="21" t="s">
        <v>1618</v>
      </c>
      <c r="H89" s="23">
        <v>39293</v>
      </c>
      <c r="I89" s="23">
        <v>39316</v>
      </c>
      <c r="J89" s="21" t="s">
        <v>49</v>
      </c>
      <c r="K89" s="22">
        <v>49210</v>
      </c>
      <c r="L89" s="21" t="s">
        <v>54</v>
      </c>
      <c r="M89" s="24"/>
      <c r="N89" s="21" t="s">
        <v>49</v>
      </c>
      <c r="O89" s="22">
        <v>12021</v>
      </c>
      <c r="P89" s="21" t="s">
        <v>59</v>
      </c>
      <c r="Q89" s="22">
        <v>53</v>
      </c>
      <c r="R89" s="21" t="s">
        <v>54</v>
      </c>
      <c r="S89" s="21" t="s">
        <v>54</v>
      </c>
      <c r="T89" s="22" t="b">
        <v>0</v>
      </c>
      <c r="U89" s="21" t="s">
        <v>54</v>
      </c>
      <c r="V89" s="21" t="s">
        <v>54</v>
      </c>
    </row>
    <row r="90" spans="1:22" x14ac:dyDescent="0.25">
      <c r="A90" s="25">
        <v>53396</v>
      </c>
      <c r="B90" s="21" t="s">
        <v>43</v>
      </c>
      <c r="C90" s="21" t="s">
        <v>1635</v>
      </c>
      <c r="D90" s="22">
        <v>2006</v>
      </c>
      <c r="E90" s="21" t="s">
        <v>1636</v>
      </c>
      <c r="F90" s="21" t="s">
        <v>1637</v>
      </c>
      <c r="G90" s="21" t="s">
        <v>1618</v>
      </c>
      <c r="H90" s="23">
        <v>39293</v>
      </c>
      <c r="I90" s="23">
        <v>39316</v>
      </c>
      <c r="J90" s="21" t="s">
        <v>49</v>
      </c>
      <c r="K90" s="22">
        <v>47834</v>
      </c>
      <c r="L90" s="21" t="s">
        <v>54</v>
      </c>
      <c r="M90" s="24"/>
      <c r="N90" s="21" t="s">
        <v>49</v>
      </c>
      <c r="O90" s="22">
        <v>13358</v>
      </c>
      <c r="P90" s="21" t="s">
        <v>59</v>
      </c>
      <c r="Q90" s="22">
        <v>52</v>
      </c>
      <c r="R90" s="21" t="s">
        <v>54</v>
      </c>
      <c r="S90" s="21" t="s">
        <v>54</v>
      </c>
      <c r="T90" s="22" t="b">
        <v>0</v>
      </c>
      <c r="U90" s="21" t="s">
        <v>54</v>
      </c>
      <c r="V90" s="21" t="s">
        <v>54</v>
      </c>
    </row>
    <row r="91" spans="1:22" x14ac:dyDescent="0.25">
      <c r="A91" s="25">
        <v>53397</v>
      </c>
      <c r="B91" s="21" t="s">
        <v>43</v>
      </c>
      <c r="C91" s="21" t="s">
        <v>1635</v>
      </c>
      <c r="D91" s="22">
        <v>2007</v>
      </c>
      <c r="E91" s="21" t="s">
        <v>1636</v>
      </c>
      <c r="F91" s="21" t="s">
        <v>1637</v>
      </c>
      <c r="G91" s="21" t="s">
        <v>1618</v>
      </c>
      <c r="H91" s="23">
        <v>39657</v>
      </c>
      <c r="I91" s="23">
        <v>39657</v>
      </c>
      <c r="J91" s="21" t="s">
        <v>49</v>
      </c>
      <c r="K91" s="22">
        <v>49741</v>
      </c>
      <c r="L91" s="21" t="s">
        <v>54</v>
      </c>
      <c r="M91" s="24"/>
      <c r="N91" s="21" t="s">
        <v>49</v>
      </c>
      <c r="O91" s="22">
        <v>35878</v>
      </c>
      <c r="P91" s="21" t="s">
        <v>54</v>
      </c>
      <c r="Q91" s="24"/>
      <c r="R91" s="21" t="s">
        <v>54</v>
      </c>
      <c r="S91" s="21" t="s">
        <v>54</v>
      </c>
      <c r="T91" s="22" t="b">
        <v>0</v>
      </c>
      <c r="U91" s="21" t="s">
        <v>54</v>
      </c>
      <c r="V91" s="21" t="s">
        <v>54</v>
      </c>
    </row>
    <row r="92" spans="1:22" x14ac:dyDescent="0.25">
      <c r="A92" s="25">
        <v>53398</v>
      </c>
      <c r="B92" s="21" t="s">
        <v>43</v>
      </c>
      <c r="C92" s="21" t="s">
        <v>1635</v>
      </c>
      <c r="D92" s="22">
        <v>2007</v>
      </c>
      <c r="E92" s="21" t="s">
        <v>1636</v>
      </c>
      <c r="F92" s="21" t="s">
        <v>1637</v>
      </c>
      <c r="G92" s="21" t="s">
        <v>1618</v>
      </c>
      <c r="H92" s="23">
        <v>39657</v>
      </c>
      <c r="I92" s="23">
        <v>39657</v>
      </c>
      <c r="J92" s="21" t="s">
        <v>49</v>
      </c>
      <c r="K92" s="22">
        <v>45881</v>
      </c>
      <c r="L92" s="21" t="s">
        <v>54</v>
      </c>
      <c r="M92" s="24"/>
      <c r="N92" s="21" t="s">
        <v>49</v>
      </c>
      <c r="O92" s="22">
        <v>34807</v>
      </c>
      <c r="P92" s="21" t="s">
        <v>54</v>
      </c>
      <c r="Q92" s="24"/>
      <c r="R92" s="21" t="s">
        <v>54</v>
      </c>
      <c r="S92" s="21" t="s">
        <v>54</v>
      </c>
      <c r="T92" s="22" t="b">
        <v>0</v>
      </c>
      <c r="U92" s="21" t="s">
        <v>54</v>
      </c>
      <c r="V92" s="21" t="s">
        <v>54</v>
      </c>
    </row>
    <row r="93" spans="1:22" x14ac:dyDescent="0.25">
      <c r="A93" s="25">
        <v>53592</v>
      </c>
      <c r="B93" s="21" t="s">
        <v>43</v>
      </c>
      <c r="C93" s="21" t="s">
        <v>1627</v>
      </c>
      <c r="D93" s="22">
        <v>2006</v>
      </c>
      <c r="E93" s="21" t="s">
        <v>1628</v>
      </c>
      <c r="F93" s="21" t="s">
        <v>1629</v>
      </c>
      <c r="G93" s="21" t="s">
        <v>1618</v>
      </c>
      <c r="H93" s="23">
        <v>39203</v>
      </c>
      <c r="I93" s="23">
        <v>39203</v>
      </c>
      <c r="J93" s="21" t="s">
        <v>49</v>
      </c>
      <c r="K93" s="22">
        <v>97493</v>
      </c>
      <c r="L93" s="21" t="s">
        <v>54</v>
      </c>
      <c r="M93" s="24"/>
      <c r="N93" s="21" t="s">
        <v>49</v>
      </c>
      <c r="O93" s="22">
        <v>3298764</v>
      </c>
      <c r="P93" s="21" t="s">
        <v>54</v>
      </c>
      <c r="Q93" s="24"/>
      <c r="R93" s="21" t="s">
        <v>1630</v>
      </c>
      <c r="S93" s="21" t="s">
        <v>1638</v>
      </c>
      <c r="T93" s="22" t="b">
        <v>0</v>
      </c>
      <c r="U93" s="21" t="s">
        <v>54</v>
      </c>
      <c r="V93" s="21" t="s">
        <v>54</v>
      </c>
    </row>
    <row r="94" spans="1:22" x14ac:dyDescent="0.25">
      <c r="A94" s="25">
        <v>53767</v>
      </c>
      <c r="B94" s="21" t="s">
        <v>43</v>
      </c>
      <c r="C94" s="21" t="s">
        <v>1627</v>
      </c>
      <c r="D94" s="22">
        <v>2007</v>
      </c>
      <c r="E94" s="21" t="s">
        <v>1628</v>
      </c>
      <c r="F94" s="21" t="s">
        <v>1629</v>
      </c>
      <c r="G94" s="21" t="s">
        <v>1618</v>
      </c>
      <c r="H94" s="23">
        <v>39512</v>
      </c>
      <c r="I94" s="23">
        <v>39512</v>
      </c>
      <c r="J94" s="21" t="s">
        <v>49</v>
      </c>
      <c r="K94" s="22">
        <v>71942</v>
      </c>
      <c r="L94" s="21" t="s">
        <v>54</v>
      </c>
      <c r="M94" s="24"/>
      <c r="N94" s="21" t="s">
        <v>49</v>
      </c>
      <c r="O94" s="22">
        <v>1714631</v>
      </c>
      <c r="P94" s="21" t="s">
        <v>54</v>
      </c>
      <c r="Q94" s="24"/>
      <c r="R94" s="21" t="s">
        <v>1630</v>
      </c>
      <c r="S94" s="21" t="s">
        <v>1631</v>
      </c>
      <c r="T94" s="22" t="b">
        <v>0</v>
      </c>
      <c r="U94" s="21" t="s">
        <v>54</v>
      </c>
      <c r="V94" s="21" t="s">
        <v>54</v>
      </c>
    </row>
    <row r="95" spans="1:22" x14ac:dyDescent="0.25">
      <c r="A95" s="25">
        <v>53776</v>
      </c>
      <c r="B95" s="21" t="s">
        <v>43</v>
      </c>
      <c r="C95" s="21" t="s">
        <v>1627</v>
      </c>
      <c r="D95" s="22">
        <v>2007</v>
      </c>
      <c r="E95" s="21" t="s">
        <v>1628</v>
      </c>
      <c r="F95" s="21" t="s">
        <v>1629</v>
      </c>
      <c r="G95" s="21" t="s">
        <v>1618</v>
      </c>
      <c r="H95" s="23">
        <v>39570</v>
      </c>
      <c r="I95" s="23">
        <v>39570</v>
      </c>
      <c r="J95" s="21" t="s">
        <v>49</v>
      </c>
      <c r="K95" s="22">
        <v>25047</v>
      </c>
      <c r="L95" s="21" t="s">
        <v>54</v>
      </c>
      <c r="M95" s="24"/>
      <c r="N95" s="21" t="s">
        <v>49</v>
      </c>
      <c r="O95" s="22">
        <v>967181</v>
      </c>
      <c r="P95" s="21" t="s">
        <v>54</v>
      </c>
      <c r="Q95" s="24"/>
      <c r="R95" s="21" t="s">
        <v>1630</v>
      </c>
      <c r="S95" s="21" t="s">
        <v>1640</v>
      </c>
      <c r="T95" s="22" t="b">
        <v>0</v>
      </c>
      <c r="U95" s="21" t="s">
        <v>54</v>
      </c>
      <c r="V95" s="21" t="s">
        <v>54</v>
      </c>
    </row>
    <row r="96" spans="1:22" x14ac:dyDescent="0.25">
      <c r="A96" s="25">
        <v>53778</v>
      </c>
      <c r="B96" s="21" t="s">
        <v>43</v>
      </c>
      <c r="C96" s="21" t="s">
        <v>1627</v>
      </c>
      <c r="D96" s="22">
        <v>2007</v>
      </c>
      <c r="E96" s="21" t="s">
        <v>1628</v>
      </c>
      <c r="F96" s="21" t="s">
        <v>1629</v>
      </c>
      <c r="G96" s="21" t="s">
        <v>1618</v>
      </c>
      <c r="H96" s="23">
        <v>39570</v>
      </c>
      <c r="I96" s="23">
        <v>39570</v>
      </c>
      <c r="J96" s="21" t="s">
        <v>49</v>
      </c>
      <c r="K96" s="22">
        <v>25088</v>
      </c>
      <c r="L96" s="21" t="s">
        <v>54</v>
      </c>
      <c r="M96" s="24"/>
      <c r="N96" s="21" t="s">
        <v>49</v>
      </c>
      <c r="O96" s="22">
        <v>670584</v>
      </c>
      <c r="P96" s="21" t="s">
        <v>54</v>
      </c>
      <c r="Q96" s="24"/>
      <c r="R96" s="21" t="s">
        <v>1630</v>
      </c>
      <c r="S96" s="21" t="s">
        <v>1640</v>
      </c>
      <c r="T96" s="22" t="b">
        <v>0</v>
      </c>
      <c r="U96" s="21" t="s">
        <v>54</v>
      </c>
      <c r="V96" s="21" t="s">
        <v>54</v>
      </c>
    </row>
    <row r="97" spans="1:22" x14ac:dyDescent="0.25">
      <c r="A97" s="25">
        <v>53780</v>
      </c>
      <c r="B97" s="21" t="s">
        <v>43</v>
      </c>
      <c r="C97" s="21" t="s">
        <v>1627</v>
      </c>
      <c r="D97" s="22">
        <v>2007</v>
      </c>
      <c r="E97" s="21" t="s">
        <v>1628</v>
      </c>
      <c r="F97" s="21" t="s">
        <v>1629</v>
      </c>
      <c r="G97" s="21" t="s">
        <v>1618</v>
      </c>
      <c r="H97" s="23">
        <v>39570</v>
      </c>
      <c r="I97" s="23">
        <v>39570</v>
      </c>
      <c r="J97" s="21" t="s">
        <v>49</v>
      </c>
      <c r="K97" s="22">
        <v>24979</v>
      </c>
      <c r="L97" s="21" t="s">
        <v>54</v>
      </c>
      <c r="M97" s="24"/>
      <c r="N97" s="21" t="s">
        <v>49</v>
      </c>
      <c r="O97" s="22">
        <v>904257</v>
      </c>
      <c r="P97" s="21" t="s">
        <v>54</v>
      </c>
      <c r="Q97" s="24"/>
      <c r="R97" s="21" t="s">
        <v>1630</v>
      </c>
      <c r="S97" s="21" t="s">
        <v>1640</v>
      </c>
      <c r="T97" s="22" t="b">
        <v>0</v>
      </c>
      <c r="U97" s="21" t="s">
        <v>54</v>
      </c>
      <c r="V97" s="21" t="s">
        <v>54</v>
      </c>
    </row>
    <row r="98" spans="1:22" x14ac:dyDescent="0.25">
      <c r="A98" s="25">
        <v>53782</v>
      </c>
      <c r="B98" s="21" t="s">
        <v>43</v>
      </c>
      <c r="C98" s="21" t="s">
        <v>1627</v>
      </c>
      <c r="D98" s="22">
        <v>2007</v>
      </c>
      <c r="E98" s="21" t="s">
        <v>1628</v>
      </c>
      <c r="F98" s="21" t="s">
        <v>1629</v>
      </c>
      <c r="G98" s="21" t="s">
        <v>1618</v>
      </c>
      <c r="H98" s="23">
        <v>39513</v>
      </c>
      <c r="I98" s="23">
        <v>39513</v>
      </c>
      <c r="J98" s="21" t="s">
        <v>49</v>
      </c>
      <c r="K98" s="22">
        <v>37099</v>
      </c>
      <c r="L98" s="21" t="s">
        <v>54</v>
      </c>
      <c r="M98" s="24"/>
      <c r="N98" s="21" t="s">
        <v>49</v>
      </c>
      <c r="O98" s="22">
        <v>1782803</v>
      </c>
      <c r="P98" s="21" t="s">
        <v>54</v>
      </c>
      <c r="Q98" s="24"/>
      <c r="R98" s="21" t="s">
        <v>1630</v>
      </c>
      <c r="S98" s="21" t="s">
        <v>1631</v>
      </c>
      <c r="T98" s="22" t="b">
        <v>0</v>
      </c>
      <c r="U98" s="21" t="s">
        <v>54</v>
      </c>
      <c r="V98" s="21" t="s">
        <v>54</v>
      </c>
    </row>
    <row r="99" spans="1:22" x14ac:dyDescent="0.25">
      <c r="A99" s="25">
        <v>53794</v>
      </c>
      <c r="B99" s="21" t="s">
        <v>43</v>
      </c>
      <c r="C99" s="21" t="s">
        <v>1623</v>
      </c>
      <c r="D99" s="22">
        <v>2006</v>
      </c>
      <c r="E99" s="21" t="s">
        <v>1624</v>
      </c>
      <c r="F99" s="21" t="s">
        <v>1624</v>
      </c>
      <c r="G99" s="21" t="s">
        <v>1618</v>
      </c>
      <c r="H99" s="23">
        <v>39184</v>
      </c>
      <c r="I99" s="23">
        <v>39185</v>
      </c>
      <c r="J99" s="21" t="s">
        <v>49</v>
      </c>
      <c r="K99" s="22">
        <v>1278401</v>
      </c>
      <c r="L99" s="21" t="s">
        <v>54</v>
      </c>
      <c r="M99" s="24"/>
      <c r="N99" s="21" t="s">
        <v>59</v>
      </c>
      <c r="O99" s="22">
        <v>3825433</v>
      </c>
      <c r="P99" s="21" t="s">
        <v>54</v>
      </c>
      <c r="Q99" s="24"/>
      <c r="R99" s="21" t="s">
        <v>54</v>
      </c>
      <c r="S99" s="21" t="s">
        <v>54</v>
      </c>
      <c r="T99" s="22" t="b">
        <v>0</v>
      </c>
      <c r="U99" s="21" t="s">
        <v>54</v>
      </c>
      <c r="V99" s="21" t="s">
        <v>54</v>
      </c>
    </row>
    <row r="100" spans="1:22" x14ac:dyDescent="0.25">
      <c r="A100" s="25">
        <v>53795</v>
      </c>
      <c r="B100" s="21" t="s">
        <v>43</v>
      </c>
      <c r="C100" s="21" t="s">
        <v>1623</v>
      </c>
      <c r="D100" s="22">
        <v>2006</v>
      </c>
      <c r="E100" s="21" t="s">
        <v>1624</v>
      </c>
      <c r="F100" s="21" t="s">
        <v>1624</v>
      </c>
      <c r="G100" s="21" t="s">
        <v>1618</v>
      </c>
      <c r="H100" s="23">
        <v>39195</v>
      </c>
      <c r="I100" s="23">
        <v>39197</v>
      </c>
      <c r="J100" s="21" t="s">
        <v>49</v>
      </c>
      <c r="K100" s="22">
        <v>1432683</v>
      </c>
      <c r="L100" s="21" t="s">
        <v>54</v>
      </c>
      <c r="M100" s="24"/>
      <c r="N100" s="21" t="s">
        <v>49</v>
      </c>
      <c r="O100" s="22">
        <v>1856</v>
      </c>
      <c r="P100" s="21" t="s">
        <v>59</v>
      </c>
      <c r="Q100" s="22">
        <v>4252400</v>
      </c>
      <c r="R100" s="21" t="s">
        <v>54</v>
      </c>
      <c r="S100" s="21" t="s">
        <v>54</v>
      </c>
      <c r="T100" s="22" t="b">
        <v>0</v>
      </c>
      <c r="U100" s="21" t="s">
        <v>54</v>
      </c>
      <c r="V100" s="21" t="s">
        <v>54</v>
      </c>
    </row>
    <row r="101" spans="1:22" x14ac:dyDescent="0.25">
      <c r="A101" s="25">
        <v>53796</v>
      </c>
      <c r="B101" s="21" t="s">
        <v>43</v>
      </c>
      <c r="C101" s="21" t="s">
        <v>1623</v>
      </c>
      <c r="D101" s="22">
        <v>2006</v>
      </c>
      <c r="E101" s="21" t="s">
        <v>1624</v>
      </c>
      <c r="F101" s="21" t="s">
        <v>1624</v>
      </c>
      <c r="G101" s="21" t="s">
        <v>1618</v>
      </c>
      <c r="H101" s="23">
        <v>39195</v>
      </c>
      <c r="I101" s="23">
        <v>39197</v>
      </c>
      <c r="J101" s="21" t="s">
        <v>49</v>
      </c>
      <c r="K101" s="22">
        <v>64885</v>
      </c>
      <c r="L101" s="21" t="s">
        <v>54</v>
      </c>
      <c r="M101" s="24"/>
      <c r="N101" s="21" t="s">
        <v>49</v>
      </c>
      <c r="O101" s="22">
        <v>783</v>
      </c>
      <c r="P101" s="21" t="s">
        <v>59</v>
      </c>
      <c r="Q101" s="22">
        <v>171202</v>
      </c>
      <c r="R101" s="21" t="s">
        <v>54</v>
      </c>
      <c r="S101" s="21" t="s">
        <v>54</v>
      </c>
      <c r="T101" s="22" t="b">
        <v>0</v>
      </c>
      <c r="U101" s="21" t="s">
        <v>54</v>
      </c>
      <c r="V101" s="21" t="s">
        <v>54</v>
      </c>
    </row>
    <row r="102" spans="1:22" x14ac:dyDescent="0.25">
      <c r="A102" s="25">
        <v>53797</v>
      </c>
      <c r="B102" s="21" t="s">
        <v>43</v>
      </c>
      <c r="C102" s="21" t="s">
        <v>1623</v>
      </c>
      <c r="D102" s="22">
        <v>2006</v>
      </c>
      <c r="E102" s="21" t="s">
        <v>1624</v>
      </c>
      <c r="F102" s="21" t="s">
        <v>1624</v>
      </c>
      <c r="G102" s="21" t="s">
        <v>1618</v>
      </c>
      <c r="H102" s="23">
        <v>39195</v>
      </c>
      <c r="I102" s="23">
        <v>39197</v>
      </c>
      <c r="J102" s="21" t="s">
        <v>49</v>
      </c>
      <c r="K102" s="22">
        <v>46377</v>
      </c>
      <c r="L102" s="21" t="s">
        <v>54</v>
      </c>
      <c r="M102" s="24"/>
      <c r="N102" s="21" t="s">
        <v>49</v>
      </c>
      <c r="O102" s="22">
        <v>560</v>
      </c>
      <c r="P102" s="21" t="s">
        <v>59</v>
      </c>
      <c r="Q102" s="22">
        <v>189933</v>
      </c>
      <c r="R102" s="21" t="s">
        <v>54</v>
      </c>
      <c r="S102" s="21" t="s">
        <v>54</v>
      </c>
      <c r="T102" s="22" t="b">
        <v>0</v>
      </c>
      <c r="U102" s="21" t="s">
        <v>54</v>
      </c>
      <c r="V102" s="21" t="s">
        <v>54</v>
      </c>
    </row>
    <row r="103" spans="1:22" x14ac:dyDescent="0.25">
      <c r="A103" s="25">
        <v>53798</v>
      </c>
      <c r="B103" s="21" t="s">
        <v>43</v>
      </c>
      <c r="C103" s="21" t="s">
        <v>1623</v>
      </c>
      <c r="D103" s="22">
        <v>2006</v>
      </c>
      <c r="E103" s="21" t="s">
        <v>1624</v>
      </c>
      <c r="F103" s="21" t="s">
        <v>1624</v>
      </c>
      <c r="G103" s="21" t="s">
        <v>1618</v>
      </c>
      <c r="H103" s="23">
        <v>39195</v>
      </c>
      <c r="I103" s="23">
        <v>39197</v>
      </c>
      <c r="J103" s="21" t="s">
        <v>49</v>
      </c>
      <c r="K103" s="22">
        <v>64093</v>
      </c>
      <c r="L103" s="21" t="s">
        <v>54</v>
      </c>
      <c r="M103" s="24"/>
      <c r="N103" s="21" t="s">
        <v>49</v>
      </c>
      <c r="O103" s="22">
        <v>1870</v>
      </c>
      <c r="P103" s="21" t="s">
        <v>59</v>
      </c>
      <c r="Q103" s="22">
        <v>146301</v>
      </c>
      <c r="R103" s="21" t="s">
        <v>54</v>
      </c>
      <c r="S103" s="21" t="s">
        <v>54</v>
      </c>
      <c r="T103" s="22" t="b">
        <v>0</v>
      </c>
      <c r="U103" s="21" t="s">
        <v>54</v>
      </c>
      <c r="V103" s="21" t="s">
        <v>54</v>
      </c>
    </row>
    <row r="104" spans="1:22" x14ac:dyDescent="0.25">
      <c r="A104" s="25">
        <v>53799</v>
      </c>
      <c r="B104" s="21" t="s">
        <v>43</v>
      </c>
      <c r="C104" s="21" t="s">
        <v>1623</v>
      </c>
      <c r="D104" s="22">
        <v>2006</v>
      </c>
      <c r="E104" s="21" t="s">
        <v>1624</v>
      </c>
      <c r="F104" s="21" t="s">
        <v>1624</v>
      </c>
      <c r="G104" s="21" t="s">
        <v>1618</v>
      </c>
      <c r="H104" s="23">
        <v>39195</v>
      </c>
      <c r="I104" s="23">
        <v>39197</v>
      </c>
      <c r="J104" s="21" t="s">
        <v>49</v>
      </c>
      <c r="K104" s="22">
        <v>39208</v>
      </c>
      <c r="L104" s="21" t="s">
        <v>54</v>
      </c>
      <c r="M104" s="24"/>
      <c r="N104" s="21" t="s">
        <v>49</v>
      </c>
      <c r="O104" s="22">
        <v>1144</v>
      </c>
      <c r="P104" s="21" t="s">
        <v>59</v>
      </c>
      <c r="Q104" s="22">
        <v>171912</v>
      </c>
      <c r="R104" s="21" t="s">
        <v>54</v>
      </c>
      <c r="S104" s="21" t="s">
        <v>54</v>
      </c>
      <c r="T104" s="22" t="b">
        <v>0</v>
      </c>
      <c r="U104" s="21" t="s">
        <v>54</v>
      </c>
      <c r="V104" s="21" t="s">
        <v>54</v>
      </c>
    </row>
    <row r="105" spans="1:22" x14ac:dyDescent="0.25">
      <c r="A105" s="25">
        <v>53864</v>
      </c>
      <c r="B105" s="21" t="s">
        <v>43</v>
      </c>
      <c r="C105" s="21" t="s">
        <v>1623</v>
      </c>
      <c r="D105" s="22">
        <v>2006</v>
      </c>
      <c r="E105" s="21" t="s">
        <v>1624</v>
      </c>
      <c r="F105" s="21" t="s">
        <v>1624</v>
      </c>
      <c r="G105" s="21" t="s">
        <v>1618</v>
      </c>
      <c r="H105" s="23">
        <v>39195</v>
      </c>
      <c r="I105" s="23">
        <v>39197</v>
      </c>
      <c r="J105" s="21" t="s">
        <v>49</v>
      </c>
      <c r="K105" s="22">
        <v>64665</v>
      </c>
      <c r="L105" s="21" t="s">
        <v>54</v>
      </c>
      <c r="M105" s="24"/>
      <c r="N105" s="21" t="s">
        <v>49</v>
      </c>
      <c r="O105" s="22">
        <v>544</v>
      </c>
      <c r="P105" s="21" t="s">
        <v>59</v>
      </c>
      <c r="Q105" s="22">
        <v>147071</v>
      </c>
      <c r="R105" s="21" t="s">
        <v>54</v>
      </c>
      <c r="S105" s="21" t="s">
        <v>54</v>
      </c>
      <c r="T105" s="22" t="b">
        <v>0</v>
      </c>
      <c r="U105" s="21" t="s">
        <v>54</v>
      </c>
      <c r="V105" s="21" t="s">
        <v>54</v>
      </c>
    </row>
    <row r="106" spans="1:22" x14ac:dyDescent="0.25">
      <c r="A106" s="25">
        <v>53865</v>
      </c>
      <c r="B106" s="21" t="s">
        <v>43</v>
      </c>
      <c r="C106" s="21" t="s">
        <v>1623</v>
      </c>
      <c r="D106" s="22">
        <v>2006</v>
      </c>
      <c r="E106" s="21" t="s">
        <v>1624</v>
      </c>
      <c r="F106" s="21" t="s">
        <v>1624</v>
      </c>
      <c r="G106" s="21" t="s">
        <v>1618</v>
      </c>
      <c r="H106" s="23">
        <v>39195</v>
      </c>
      <c r="I106" s="23">
        <v>39197</v>
      </c>
      <c r="J106" s="21" t="s">
        <v>49</v>
      </c>
      <c r="K106" s="22">
        <v>41770</v>
      </c>
      <c r="L106" s="21" t="s">
        <v>54</v>
      </c>
      <c r="M106" s="24"/>
      <c r="N106" s="21" t="s">
        <v>49</v>
      </c>
      <c r="O106" s="22">
        <v>351</v>
      </c>
      <c r="P106" s="21" t="s">
        <v>59</v>
      </c>
      <c r="Q106" s="22">
        <v>170159</v>
      </c>
      <c r="R106" s="21" t="s">
        <v>54</v>
      </c>
      <c r="S106" s="21" t="s">
        <v>54</v>
      </c>
      <c r="T106" s="22" t="b">
        <v>0</v>
      </c>
      <c r="U106" s="21" t="s">
        <v>54</v>
      </c>
      <c r="V106" s="21" t="s">
        <v>54</v>
      </c>
    </row>
    <row r="107" spans="1:22" x14ac:dyDescent="0.25">
      <c r="A107" s="25">
        <v>53874</v>
      </c>
      <c r="B107" s="21" t="s">
        <v>43</v>
      </c>
      <c r="C107" s="21" t="s">
        <v>1627</v>
      </c>
      <c r="D107" s="22">
        <v>2007</v>
      </c>
      <c r="E107" s="21" t="s">
        <v>1628</v>
      </c>
      <c r="F107" s="21" t="s">
        <v>1629</v>
      </c>
      <c r="G107" s="21" t="s">
        <v>1618</v>
      </c>
      <c r="H107" s="23">
        <v>39570</v>
      </c>
      <c r="I107" s="23">
        <v>39570</v>
      </c>
      <c r="J107" s="21" t="s">
        <v>49</v>
      </c>
      <c r="K107" s="22">
        <v>25007</v>
      </c>
      <c r="L107" s="21" t="s">
        <v>54</v>
      </c>
      <c r="M107" s="24"/>
      <c r="N107" s="21" t="s">
        <v>49</v>
      </c>
      <c r="O107" s="22">
        <v>750506</v>
      </c>
      <c r="P107" s="21" t="s">
        <v>54</v>
      </c>
      <c r="Q107" s="24"/>
      <c r="R107" s="21" t="s">
        <v>1630</v>
      </c>
      <c r="S107" s="21" t="s">
        <v>1640</v>
      </c>
      <c r="T107" s="22" t="b">
        <v>0</v>
      </c>
      <c r="U107" s="21" t="s">
        <v>54</v>
      </c>
      <c r="V107" s="21" t="s">
        <v>54</v>
      </c>
    </row>
    <row r="108" spans="1:22" x14ac:dyDescent="0.25">
      <c r="A108" s="25">
        <v>54274</v>
      </c>
      <c r="B108" s="21" t="s">
        <v>43</v>
      </c>
      <c r="C108" s="21" t="s">
        <v>1627</v>
      </c>
      <c r="D108" s="22">
        <v>2007</v>
      </c>
      <c r="E108" s="21" t="s">
        <v>1628</v>
      </c>
      <c r="F108" s="21" t="s">
        <v>1629</v>
      </c>
      <c r="G108" s="21" t="s">
        <v>1618</v>
      </c>
      <c r="H108" s="23">
        <v>39548</v>
      </c>
      <c r="I108" s="23">
        <v>39548</v>
      </c>
      <c r="J108" s="21" t="s">
        <v>49</v>
      </c>
      <c r="K108" s="22">
        <v>62743</v>
      </c>
      <c r="L108" s="21" t="s">
        <v>54</v>
      </c>
      <c r="M108" s="24"/>
      <c r="N108" s="21" t="s">
        <v>49</v>
      </c>
      <c r="O108" s="22">
        <v>3420990</v>
      </c>
      <c r="P108" s="21" t="s">
        <v>54</v>
      </c>
      <c r="Q108" s="24"/>
      <c r="R108" s="21" t="s">
        <v>1630</v>
      </c>
      <c r="S108" s="21" t="s">
        <v>1641</v>
      </c>
      <c r="T108" s="22" t="b">
        <v>0</v>
      </c>
      <c r="U108" s="21" t="s">
        <v>54</v>
      </c>
      <c r="V108" s="21" t="s">
        <v>54</v>
      </c>
    </row>
    <row r="109" spans="1:22" x14ac:dyDescent="0.25">
      <c r="A109" s="25">
        <v>54276</v>
      </c>
      <c r="B109" s="21" t="s">
        <v>43</v>
      </c>
      <c r="C109" s="21" t="s">
        <v>1627</v>
      </c>
      <c r="D109" s="22">
        <v>2007</v>
      </c>
      <c r="E109" s="21" t="s">
        <v>1628</v>
      </c>
      <c r="F109" s="21" t="s">
        <v>1629</v>
      </c>
      <c r="G109" s="21" t="s">
        <v>1618</v>
      </c>
      <c r="H109" s="23">
        <v>39548</v>
      </c>
      <c r="I109" s="23">
        <v>39548</v>
      </c>
      <c r="J109" s="21" t="s">
        <v>49</v>
      </c>
      <c r="K109" s="22">
        <v>62594</v>
      </c>
      <c r="L109" s="21" t="s">
        <v>54</v>
      </c>
      <c r="M109" s="24"/>
      <c r="N109" s="21" t="s">
        <v>49</v>
      </c>
      <c r="O109" s="22">
        <v>318998</v>
      </c>
      <c r="P109" s="21" t="s">
        <v>54</v>
      </c>
      <c r="Q109" s="24"/>
      <c r="R109" s="21" t="s">
        <v>1630</v>
      </c>
      <c r="S109" s="21" t="s">
        <v>1641</v>
      </c>
      <c r="T109" s="22" t="b">
        <v>0</v>
      </c>
      <c r="U109" s="21" t="s">
        <v>54</v>
      </c>
      <c r="V109" s="21" t="s">
        <v>54</v>
      </c>
    </row>
    <row r="110" spans="1:22" x14ac:dyDescent="0.25">
      <c r="A110" s="25">
        <v>54318</v>
      </c>
      <c r="B110" s="21" t="s">
        <v>43</v>
      </c>
      <c r="C110" s="21" t="s">
        <v>1627</v>
      </c>
      <c r="D110" s="22">
        <v>2006</v>
      </c>
      <c r="E110" s="21" t="s">
        <v>1628</v>
      </c>
      <c r="F110" s="21" t="s">
        <v>1629</v>
      </c>
      <c r="G110" s="21" t="s">
        <v>1618</v>
      </c>
      <c r="H110" s="23">
        <v>39150</v>
      </c>
      <c r="I110" s="23">
        <v>39150</v>
      </c>
      <c r="J110" s="21" t="s">
        <v>49</v>
      </c>
      <c r="K110" s="22">
        <v>50089</v>
      </c>
      <c r="L110" s="21" t="s">
        <v>54</v>
      </c>
      <c r="M110" s="24"/>
      <c r="N110" s="21" t="s">
        <v>49</v>
      </c>
      <c r="O110" s="22">
        <v>292456</v>
      </c>
      <c r="P110" s="21" t="s">
        <v>54</v>
      </c>
      <c r="Q110" s="24"/>
      <c r="R110" s="21" t="s">
        <v>1630</v>
      </c>
      <c r="S110" s="21" t="s">
        <v>1638</v>
      </c>
      <c r="T110" s="22" t="b">
        <v>0</v>
      </c>
      <c r="U110" s="21" t="s">
        <v>54</v>
      </c>
      <c r="V110" s="21" t="s">
        <v>54</v>
      </c>
    </row>
    <row r="111" spans="1:22" x14ac:dyDescent="0.25">
      <c r="A111" s="25">
        <v>54336</v>
      </c>
      <c r="B111" s="21" t="s">
        <v>43</v>
      </c>
      <c r="C111" s="21" t="s">
        <v>1627</v>
      </c>
      <c r="D111" s="22">
        <v>2006</v>
      </c>
      <c r="E111" s="21" t="s">
        <v>1628</v>
      </c>
      <c r="F111" s="21" t="s">
        <v>1629</v>
      </c>
      <c r="G111" s="21" t="s">
        <v>1618</v>
      </c>
      <c r="H111" s="23">
        <v>39146</v>
      </c>
      <c r="I111" s="23">
        <v>39146</v>
      </c>
      <c r="J111" s="21" t="s">
        <v>49</v>
      </c>
      <c r="K111" s="22">
        <v>49356</v>
      </c>
      <c r="L111" s="21" t="s">
        <v>54</v>
      </c>
      <c r="M111" s="24"/>
      <c r="N111" s="21" t="s">
        <v>49</v>
      </c>
      <c r="O111" s="22">
        <v>290588</v>
      </c>
      <c r="P111" s="21" t="s">
        <v>54</v>
      </c>
      <c r="Q111" s="24"/>
      <c r="R111" s="21" t="s">
        <v>1630</v>
      </c>
      <c r="S111" s="21" t="s">
        <v>1638</v>
      </c>
      <c r="T111" s="22" t="b">
        <v>0</v>
      </c>
      <c r="U111" s="21" t="s">
        <v>54</v>
      </c>
      <c r="V111" s="21" t="s">
        <v>54</v>
      </c>
    </row>
    <row r="112" spans="1:22" x14ac:dyDescent="0.25">
      <c r="A112" s="25">
        <v>54375</v>
      </c>
      <c r="B112" s="21" t="s">
        <v>43</v>
      </c>
      <c r="C112" s="21" t="s">
        <v>1632</v>
      </c>
      <c r="D112" s="22">
        <v>2007</v>
      </c>
      <c r="E112" s="21" t="s">
        <v>1633</v>
      </c>
      <c r="F112" s="21" t="s">
        <v>1634</v>
      </c>
      <c r="G112" s="21" t="s">
        <v>1618</v>
      </c>
      <c r="H112" s="23">
        <v>39611</v>
      </c>
      <c r="I112" s="23">
        <v>39611</v>
      </c>
      <c r="J112" s="21" t="s">
        <v>49</v>
      </c>
      <c r="K112" s="22">
        <v>65832</v>
      </c>
      <c r="L112" s="21" t="s">
        <v>54</v>
      </c>
      <c r="M112" s="24"/>
      <c r="N112" s="21" t="s">
        <v>49</v>
      </c>
      <c r="O112" s="22">
        <v>42046</v>
      </c>
      <c r="P112" s="21" t="s">
        <v>59</v>
      </c>
      <c r="Q112" s="22">
        <v>383</v>
      </c>
      <c r="R112" s="21" t="s">
        <v>54</v>
      </c>
      <c r="S112" s="21" t="s">
        <v>54</v>
      </c>
      <c r="T112" s="22" t="b">
        <v>0</v>
      </c>
      <c r="U112" s="21" t="s">
        <v>54</v>
      </c>
      <c r="V112" s="21" t="s">
        <v>54</v>
      </c>
    </row>
    <row r="113" spans="1:22" x14ac:dyDescent="0.25">
      <c r="A113" s="25">
        <v>54376</v>
      </c>
      <c r="B113" s="21" t="s">
        <v>43</v>
      </c>
      <c r="C113" s="21" t="s">
        <v>1632</v>
      </c>
      <c r="D113" s="22">
        <v>2007</v>
      </c>
      <c r="E113" s="21" t="s">
        <v>1633</v>
      </c>
      <c r="F113" s="21" t="s">
        <v>1634</v>
      </c>
      <c r="G113" s="21" t="s">
        <v>1618</v>
      </c>
      <c r="H113" s="23">
        <v>39611</v>
      </c>
      <c r="I113" s="23">
        <v>39611</v>
      </c>
      <c r="J113" s="21" t="s">
        <v>49</v>
      </c>
      <c r="K113" s="22">
        <v>64823</v>
      </c>
      <c r="L113" s="21" t="s">
        <v>54</v>
      </c>
      <c r="M113" s="24"/>
      <c r="N113" s="21" t="s">
        <v>49</v>
      </c>
      <c r="O113" s="22">
        <v>41220</v>
      </c>
      <c r="P113" s="21" t="s">
        <v>59</v>
      </c>
      <c r="Q113" s="22">
        <v>377</v>
      </c>
      <c r="R113" s="21" t="s">
        <v>54</v>
      </c>
      <c r="S113" s="21" t="s">
        <v>54</v>
      </c>
      <c r="T113" s="22" t="b">
        <v>0</v>
      </c>
      <c r="U113" s="21" t="s">
        <v>54</v>
      </c>
      <c r="V113" s="21" t="s">
        <v>54</v>
      </c>
    </row>
    <row r="114" spans="1:22" x14ac:dyDescent="0.25">
      <c r="A114" s="25">
        <v>54377</v>
      </c>
      <c r="B114" s="21" t="s">
        <v>43</v>
      </c>
      <c r="C114" s="21" t="s">
        <v>1632</v>
      </c>
      <c r="D114" s="22">
        <v>2007</v>
      </c>
      <c r="E114" s="21" t="s">
        <v>1633</v>
      </c>
      <c r="F114" s="21" t="s">
        <v>1634</v>
      </c>
      <c r="G114" s="21" t="s">
        <v>1618</v>
      </c>
      <c r="H114" s="23">
        <v>39611</v>
      </c>
      <c r="I114" s="23">
        <v>39611</v>
      </c>
      <c r="J114" s="21" t="s">
        <v>49</v>
      </c>
      <c r="K114" s="22">
        <v>62153</v>
      </c>
      <c r="L114" s="21" t="s">
        <v>54</v>
      </c>
      <c r="M114" s="24"/>
      <c r="N114" s="21" t="s">
        <v>49</v>
      </c>
      <c r="O114" s="22">
        <v>44281</v>
      </c>
      <c r="P114" s="21" t="s">
        <v>59</v>
      </c>
      <c r="Q114" s="22">
        <v>378</v>
      </c>
      <c r="R114" s="21" t="s">
        <v>54</v>
      </c>
      <c r="S114" s="21" t="s">
        <v>54</v>
      </c>
      <c r="T114" s="22" t="b">
        <v>0</v>
      </c>
      <c r="U114" s="21" t="s">
        <v>54</v>
      </c>
      <c r="V114" s="21" t="s">
        <v>54</v>
      </c>
    </row>
    <row r="115" spans="1:22" x14ac:dyDescent="0.25">
      <c r="A115" s="25">
        <v>54378</v>
      </c>
      <c r="B115" s="21" t="s">
        <v>43</v>
      </c>
      <c r="C115" s="21" t="s">
        <v>1632</v>
      </c>
      <c r="D115" s="22">
        <v>2007</v>
      </c>
      <c r="E115" s="21" t="s">
        <v>1633</v>
      </c>
      <c r="F115" s="21" t="s">
        <v>1634</v>
      </c>
      <c r="G115" s="21" t="s">
        <v>1618</v>
      </c>
      <c r="H115" s="23">
        <v>39611</v>
      </c>
      <c r="I115" s="23">
        <v>39611</v>
      </c>
      <c r="J115" s="21" t="s">
        <v>49</v>
      </c>
      <c r="K115" s="22">
        <v>59820</v>
      </c>
      <c r="L115" s="21" t="s">
        <v>54</v>
      </c>
      <c r="M115" s="24"/>
      <c r="N115" s="21" t="s">
        <v>49</v>
      </c>
      <c r="O115" s="22">
        <v>47776</v>
      </c>
      <c r="P115" s="21" t="s">
        <v>59</v>
      </c>
      <c r="Q115" s="22">
        <v>382</v>
      </c>
      <c r="R115" s="21" t="s">
        <v>54</v>
      </c>
      <c r="S115" s="21" t="s">
        <v>54</v>
      </c>
      <c r="T115" s="22" t="b">
        <v>0</v>
      </c>
      <c r="U115" s="21" t="s">
        <v>54</v>
      </c>
      <c r="V115" s="21" t="s">
        <v>54</v>
      </c>
    </row>
    <row r="116" spans="1:22" x14ac:dyDescent="0.25">
      <c r="A116" s="25">
        <v>54379</v>
      </c>
      <c r="B116" s="21" t="s">
        <v>43</v>
      </c>
      <c r="C116" s="21" t="s">
        <v>1635</v>
      </c>
      <c r="D116" s="22">
        <v>2007</v>
      </c>
      <c r="E116" s="21" t="s">
        <v>1636</v>
      </c>
      <c r="F116" s="21" t="s">
        <v>1637</v>
      </c>
      <c r="G116" s="21" t="s">
        <v>1618</v>
      </c>
      <c r="H116" s="23">
        <v>39657</v>
      </c>
      <c r="I116" s="23">
        <v>39657</v>
      </c>
      <c r="J116" s="21" t="s">
        <v>49</v>
      </c>
      <c r="K116" s="22">
        <v>45740</v>
      </c>
      <c r="L116" s="21" t="s">
        <v>54</v>
      </c>
      <c r="M116" s="24"/>
      <c r="N116" s="21" t="s">
        <v>49</v>
      </c>
      <c r="O116" s="22">
        <v>35858</v>
      </c>
      <c r="P116" s="21" t="s">
        <v>54</v>
      </c>
      <c r="Q116" s="24"/>
      <c r="R116" s="21" t="s">
        <v>54</v>
      </c>
      <c r="S116" s="21" t="s">
        <v>54</v>
      </c>
      <c r="T116" s="22" t="b">
        <v>0</v>
      </c>
      <c r="U116" s="21" t="s">
        <v>54</v>
      </c>
      <c r="V116" s="21" t="s">
        <v>54</v>
      </c>
    </row>
    <row r="117" spans="1:22" x14ac:dyDescent="0.25">
      <c r="A117" s="25">
        <v>54380</v>
      </c>
      <c r="B117" s="21" t="s">
        <v>43</v>
      </c>
      <c r="C117" s="21" t="s">
        <v>1635</v>
      </c>
      <c r="D117" s="22">
        <v>2007</v>
      </c>
      <c r="E117" s="21" t="s">
        <v>1636</v>
      </c>
      <c r="F117" s="21" t="s">
        <v>1637</v>
      </c>
      <c r="G117" s="21" t="s">
        <v>1618</v>
      </c>
      <c r="H117" s="23">
        <v>39657</v>
      </c>
      <c r="I117" s="23">
        <v>39657</v>
      </c>
      <c r="J117" s="21" t="s">
        <v>49</v>
      </c>
      <c r="K117" s="22">
        <v>48208</v>
      </c>
      <c r="L117" s="21" t="s">
        <v>54</v>
      </c>
      <c r="M117" s="24"/>
      <c r="N117" s="21" t="s">
        <v>49</v>
      </c>
      <c r="O117" s="22">
        <v>35048</v>
      </c>
      <c r="P117" s="21" t="s">
        <v>54</v>
      </c>
      <c r="Q117" s="24"/>
      <c r="R117" s="21" t="s">
        <v>54</v>
      </c>
      <c r="S117" s="21" t="s">
        <v>54</v>
      </c>
      <c r="T117" s="22" t="b">
        <v>0</v>
      </c>
      <c r="U117" s="21" t="s">
        <v>54</v>
      </c>
      <c r="V117" s="21" t="s">
        <v>54</v>
      </c>
    </row>
    <row r="118" spans="1:22" x14ac:dyDescent="0.25">
      <c r="A118" s="25">
        <v>54391</v>
      </c>
      <c r="B118" s="21" t="s">
        <v>43</v>
      </c>
      <c r="C118" s="21" t="s">
        <v>1623</v>
      </c>
      <c r="D118" s="22">
        <v>2007</v>
      </c>
      <c r="E118" s="21" t="s">
        <v>1624</v>
      </c>
      <c r="F118" s="21" t="s">
        <v>1624</v>
      </c>
      <c r="G118" s="21" t="s">
        <v>1618</v>
      </c>
      <c r="H118" s="23">
        <v>39561</v>
      </c>
      <c r="I118" s="23">
        <v>39562</v>
      </c>
      <c r="J118" s="21" t="s">
        <v>49</v>
      </c>
      <c r="K118" s="22">
        <v>111161</v>
      </c>
      <c r="L118" s="21" t="s">
        <v>54</v>
      </c>
      <c r="M118" s="24"/>
      <c r="N118" s="21" t="s">
        <v>59</v>
      </c>
      <c r="O118" s="22">
        <v>333857</v>
      </c>
      <c r="P118" s="21" t="s">
        <v>54</v>
      </c>
      <c r="Q118" s="24"/>
      <c r="R118" s="21" t="s">
        <v>54</v>
      </c>
      <c r="S118" s="21" t="s">
        <v>54</v>
      </c>
      <c r="T118" s="22" t="b">
        <v>0</v>
      </c>
      <c r="U118" s="21" t="s">
        <v>54</v>
      </c>
      <c r="V118" s="21" t="s">
        <v>54</v>
      </c>
    </row>
    <row r="119" spans="1:22" x14ac:dyDescent="0.25">
      <c r="A119" s="25">
        <v>54393</v>
      </c>
      <c r="B119" s="21" t="s">
        <v>43</v>
      </c>
      <c r="C119" s="21" t="s">
        <v>1623</v>
      </c>
      <c r="D119" s="22">
        <v>2007</v>
      </c>
      <c r="E119" s="21" t="s">
        <v>1624</v>
      </c>
      <c r="F119" s="21" t="s">
        <v>1624</v>
      </c>
      <c r="G119" s="21" t="s">
        <v>1618</v>
      </c>
      <c r="H119" s="23">
        <v>39561</v>
      </c>
      <c r="I119" s="23">
        <v>39562</v>
      </c>
      <c r="J119" s="21" t="s">
        <v>49</v>
      </c>
      <c r="K119" s="22">
        <v>108921</v>
      </c>
      <c r="L119" s="21" t="s">
        <v>54</v>
      </c>
      <c r="M119" s="24"/>
      <c r="N119" s="21" t="s">
        <v>59</v>
      </c>
      <c r="O119" s="22">
        <v>327166</v>
      </c>
      <c r="P119" s="21" t="s">
        <v>54</v>
      </c>
      <c r="Q119" s="24"/>
      <c r="R119" s="21" t="s">
        <v>54</v>
      </c>
      <c r="S119" s="21" t="s">
        <v>54</v>
      </c>
      <c r="T119" s="22" t="b">
        <v>0</v>
      </c>
      <c r="U119" s="21" t="s">
        <v>54</v>
      </c>
      <c r="V119" s="21" t="s">
        <v>54</v>
      </c>
    </row>
    <row r="120" spans="1:22" x14ac:dyDescent="0.25">
      <c r="A120" s="25">
        <v>54395</v>
      </c>
      <c r="B120" s="21" t="s">
        <v>43</v>
      </c>
      <c r="C120" s="21" t="s">
        <v>1623</v>
      </c>
      <c r="D120" s="22">
        <v>2007</v>
      </c>
      <c r="E120" s="21" t="s">
        <v>1624</v>
      </c>
      <c r="F120" s="21" t="s">
        <v>1624</v>
      </c>
      <c r="G120" s="21" t="s">
        <v>1618</v>
      </c>
      <c r="H120" s="23">
        <v>39567</v>
      </c>
      <c r="I120" s="23">
        <v>39569</v>
      </c>
      <c r="J120" s="21" t="s">
        <v>49</v>
      </c>
      <c r="K120" s="22">
        <v>109247</v>
      </c>
      <c r="L120" s="21" t="s">
        <v>54</v>
      </c>
      <c r="M120" s="24"/>
      <c r="N120" s="21" t="s">
        <v>59</v>
      </c>
      <c r="O120" s="22">
        <v>327938</v>
      </c>
      <c r="P120" s="21" t="s">
        <v>54</v>
      </c>
      <c r="Q120" s="24"/>
      <c r="R120" s="21" t="s">
        <v>54</v>
      </c>
      <c r="S120" s="21" t="s">
        <v>54</v>
      </c>
      <c r="T120" s="22" t="b">
        <v>0</v>
      </c>
      <c r="U120" s="21" t="s">
        <v>54</v>
      </c>
      <c r="V120" s="21" t="s">
        <v>54</v>
      </c>
    </row>
    <row r="121" spans="1:22" x14ac:dyDescent="0.25">
      <c r="A121" s="25">
        <v>54398</v>
      </c>
      <c r="B121" s="21" t="s">
        <v>43</v>
      </c>
      <c r="C121" s="21" t="s">
        <v>1623</v>
      </c>
      <c r="D121" s="22">
        <v>2007</v>
      </c>
      <c r="E121" s="21" t="s">
        <v>1624</v>
      </c>
      <c r="F121" s="21" t="s">
        <v>1624</v>
      </c>
      <c r="G121" s="21" t="s">
        <v>1618</v>
      </c>
      <c r="H121" s="23">
        <v>39567</v>
      </c>
      <c r="I121" s="23">
        <v>39569</v>
      </c>
      <c r="J121" s="21" t="s">
        <v>49</v>
      </c>
      <c r="K121" s="22">
        <v>109295</v>
      </c>
      <c r="L121" s="21" t="s">
        <v>54</v>
      </c>
      <c r="M121" s="24"/>
      <c r="N121" s="21" t="s">
        <v>49</v>
      </c>
      <c r="O121" s="22">
        <v>127</v>
      </c>
      <c r="P121" s="21" t="s">
        <v>59</v>
      </c>
      <c r="Q121" s="22">
        <v>328645</v>
      </c>
      <c r="R121" s="21" t="s">
        <v>54</v>
      </c>
      <c r="S121" s="21" t="s">
        <v>54</v>
      </c>
      <c r="T121" s="22" t="b">
        <v>0</v>
      </c>
      <c r="U121" s="21" t="s">
        <v>54</v>
      </c>
      <c r="V121" s="21" t="s">
        <v>54</v>
      </c>
    </row>
    <row r="122" spans="1:22" x14ac:dyDescent="0.25">
      <c r="A122" s="25">
        <v>54399</v>
      </c>
      <c r="B122" s="21" t="s">
        <v>43</v>
      </c>
      <c r="C122" s="21" t="s">
        <v>1623</v>
      </c>
      <c r="D122" s="22">
        <v>2007</v>
      </c>
      <c r="E122" s="21" t="s">
        <v>1624</v>
      </c>
      <c r="F122" s="21" t="s">
        <v>1624</v>
      </c>
      <c r="G122" s="21" t="s">
        <v>1618</v>
      </c>
      <c r="H122" s="23">
        <v>39567</v>
      </c>
      <c r="I122" s="23">
        <v>39569</v>
      </c>
      <c r="J122" s="21" t="s">
        <v>49</v>
      </c>
      <c r="K122" s="22">
        <v>110799</v>
      </c>
      <c r="L122" s="21" t="s">
        <v>54</v>
      </c>
      <c r="M122" s="24"/>
      <c r="N122" s="21" t="s">
        <v>49</v>
      </c>
      <c r="O122" s="22">
        <v>263</v>
      </c>
      <c r="P122" s="21" t="s">
        <v>59</v>
      </c>
      <c r="Q122" s="22">
        <v>333599</v>
      </c>
      <c r="R122" s="21" t="s">
        <v>54</v>
      </c>
      <c r="S122" s="21" t="s">
        <v>54</v>
      </c>
      <c r="T122" s="22" t="b">
        <v>0</v>
      </c>
      <c r="U122" s="21" t="s">
        <v>54</v>
      </c>
      <c r="V122" s="21" t="s">
        <v>54</v>
      </c>
    </row>
    <row r="123" spans="1:22" x14ac:dyDescent="0.25">
      <c r="A123" s="25">
        <v>54464</v>
      </c>
      <c r="B123" s="21" t="s">
        <v>43</v>
      </c>
      <c r="C123" s="21" t="s">
        <v>1623</v>
      </c>
      <c r="D123" s="22">
        <v>2007</v>
      </c>
      <c r="E123" s="21" t="s">
        <v>1624</v>
      </c>
      <c r="F123" s="21" t="s">
        <v>1624</v>
      </c>
      <c r="G123" s="21" t="s">
        <v>1618</v>
      </c>
      <c r="H123" s="23">
        <v>39567</v>
      </c>
      <c r="I123" s="23">
        <v>39569</v>
      </c>
      <c r="J123" s="21" t="s">
        <v>49</v>
      </c>
      <c r="K123" s="22">
        <v>227353</v>
      </c>
      <c r="L123" s="21" t="s">
        <v>54</v>
      </c>
      <c r="M123" s="24"/>
      <c r="N123" s="21" t="s">
        <v>59</v>
      </c>
      <c r="O123" s="22">
        <v>682784</v>
      </c>
      <c r="P123" s="21" t="s">
        <v>54</v>
      </c>
      <c r="Q123" s="24"/>
      <c r="R123" s="21" t="s">
        <v>54</v>
      </c>
      <c r="S123" s="21" t="s">
        <v>54</v>
      </c>
      <c r="T123" s="22" t="b">
        <v>0</v>
      </c>
      <c r="U123" s="21" t="s">
        <v>54</v>
      </c>
      <c r="V123" s="21" t="s">
        <v>54</v>
      </c>
    </row>
    <row r="124" spans="1:22" x14ac:dyDescent="0.25">
      <c r="A124" s="25">
        <v>54465</v>
      </c>
      <c r="B124" s="21" t="s">
        <v>43</v>
      </c>
      <c r="C124" s="21" t="s">
        <v>1623</v>
      </c>
      <c r="D124" s="22">
        <v>2007</v>
      </c>
      <c r="E124" s="21" t="s">
        <v>1624</v>
      </c>
      <c r="F124" s="21" t="s">
        <v>1624</v>
      </c>
      <c r="G124" s="21" t="s">
        <v>1618</v>
      </c>
      <c r="H124" s="23">
        <v>39561</v>
      </c>
      <c r="I124" s="23">
        <v>39562</v>
      </c>
      <c r="J124" s="21" t="s">
        <v>49</v>
      </c>
      <c r="K124" s="22">
        <v>220907</v>
      </c>
      <c r="L124" s="21" t="s">
        <v>59</v>
      </c>
      <c r="M124" s="22">
        <v>260</v>
      </c>
      <c r="N124" s="21" t="s">
        <v>59</v>
      </c>
      <c r="O124" s="22">
        <v>664932</v>
      </c>
      <c r="P124" s="21" t="s">
        <v>54</v>
      </c>
      <c r="Q124" s="24"/>
      <c r="R124" s="21" t="s">
        <v>54</v>
      </c>
      <c r="S124" s="21" t="s">
        <v>54</v>
      </c>
      <c r="T124" s="22" t="b">
        <v>0</v>
      </c>
      <c r="U124" s="21" t="s">
        <v>54</v>
      </c>
      <c r="V124" s="21" t="s">
        <v>54</v>
      </c>
    </row>
    <row r="125" spans="1:22" x14ac:dyDescent="0.25">
      <c r="A125" s="25">
        <v>54466</v>
      </c>
      <c r="B125" s="21" t="s">
        <v>43</v>
      </c>
      <c r="C125" s="21" t="s">
        <v>1623</v>
      </c>
      <c r="D125" s="22">
        <v>2007</v>
      </c>
      <c r="E125" s="21" t="s">
        <v>1624</v>
      </c>
      <c r="F125" s="21" t="s">
        <v>1624</v>
      </c>
      <c r="G125" s="21" t="s">
        <v>1618</v>
      </c>
      <c r="H125" s="23">
        <v>39561</v>
      </c>
      <c r="I125" s="23">
        <v>39562</v>
      </c>
      <c r="J125" s="21" t="s">
        <v>49</v>
      </c>
      <c r="K125" s="22">
        <v>222908</v>
      </c>
      <c r="L125" s="21" t="s">
        <v>54</v>
      </c>
      <c r="M125" s="24"/>
      <c r="N125" s="21" t="s">
        <v>59</v>
      </c>
      <c r="O125" s="22">
        <v>669119</v>
      </c>
      <c r="P125" s="21" t="s">
        <v>54</v>
      </c>
      <c r="Q125" s="24"/>
      <c r="R125" s="21" t="s">
        <v>54</v>
      </c>
      <c r="S125" s="21" t="s">
        <v>54</v>
      </c>
      <c r="T125" s="22" t="b">
        <v>0</v>
      </c>
      <c r="U125" s="21" t="s">
        <v>54</v>
      </c>
      <c r="V125" s="21" t="s">
        <v>54</v>
      </c>
    </row>
    <row r="126" spans="1:22" x14ac:dyDescent="0.25">
      <c r="A126" s="25">
        <v>54467</v>
      </c>
      <c r="B126" s="21" t="s">
        <v>43</v>
      </c>
      <c r="C126" s="21" t="s">
        <v>1623</v>
      </c>
      <c r="D126" s="22">
        <v>2007</v>
      </c>
      <c r="E126" s="21" t="s">
        <v>1624</v>
      </c>
      <c r="F126" s="21" t="s">
        <v>1624</v>
      </c>
      <c r="G126" s="21" t="s">
        <v>1618</v>
      </c>
      <c r="H126" s="23">
        <v>39561</v>
      </c>
      <c r="I126" s="23">
        <v>39562</v>
      </c>
      <c r="J126" s="21" t="s">
        <v>49</v>
      </c>
      <c r="K126" s="22">
        <v>224687</v>
      </c>
      <c r="L126" s="21" t="s">
        <v>54</v>
      </c>
      <c r="M126" s="24"/>
      <c r="N126" s="21" t="s">
        <v>49</v>
      </c>
      <c r="O126" s="22">
        <v>284</v>
      </c>
      <c r="P126" s="21" t="s">
        <v>59</v>
      </c>
      <c r="Q126" s="22">
        <v>675495</v>
      </c>
      <c r="R126" s="21" t="s">
        <v>54</v>
      </c>
      <c r="S126" s="21" t="s">
        <v>54</v>
      </c>
      <c r="T126" s="22" t="b">
        <v>0</v>
      </c>
      <c r="U126" s="21" t="s">
        <v>54</v>
      </c>
      <c r="V126" s="21" t="s">
        <v>54</v>
      </c>
    </row>
    <row r="127" spans="1:22" x14ac:dyDescent="0.25">
      <c r="A127" s="25">
        <v>54468</v>
      </c>
      <c r="B127" s="21" t="s">
        <v>43</v>
      </c>
      <c r="C127" s="21" t="s">
        <v>1623</v>
      </c>
      <c r="D127" s="22">
        <v>2007</v>
      </c>
      <c r="E127" s="21" t="s">
        <v>1624</v>
      </c>
      <c r="F127" s="21" t="s">
        <v>1624</v>
      </c>
      <c r="G127" s="21" t="s">
        <v>1618</v>
      </c>
      <c r="H127" s="23">
        <v>39567</v>
      </c>
      <c r="I127" s="23">
        <v>39569</v>
      </c>
      <c r="J127" s="21" t="s">
        <v>49</v>
      </c>
      <c r="K127" s="22">
        <v>226107</v>
      </c>
      <c r="L127" s="21" t="s">
        <v>54</v>
      </c>
      <c r="M127" s="24"/>
      <c r="N127" s="21" t="s">
        <v>59</v>
      </c>
      <c r="O127" s="22">
        <v>678787</v>
      </c>
      <c r="P127" s="21" t="s">
        <v>54</v>
      </c>
      <c r="Q127" s="24"/>
      <c r="R127" s="21" t="s">
        <v>54</v>
      </c>
      <c r="S127" s="21" t="s">
        <v>54</v>
      </c>
      <c r="T127" s="22" t="b">
        <v>0</v>
      </c>
      <c r="U127" s="21" t="s">
        <v>54</v>
      </c>
      <c r="V127" s="21" t="s">
        <v>54</v>
      </c>
    </row>
    <row r="128" spans="1:22" x14ac:dyDescent="0.25">
      <c r="A128" s="25">
        <v>54469</v>
      </c>
      <c r="B128" s="21" t="s">
        <v>43</v>
      </c>
      <c r="C128" s="21" t="s">
        <v>1623</v>
      </c>
      <c r="D128" s="22">
        <v>2007</v>
      </c>
      <c r="E128" s="21" t="s">
        <v>1624</v>
      </c>
      <c r="F128" s="21" t="s">
        <v>1624</v>
      </c>
      <c r="G128" s="21" t="s">
        <v>1618</v>
      </c>
      <c r="H128" s="23">
        <v>39567</v>
      </c>
      <c r="I128" s="23">
        <v>39569</v>
      </c>
      <c r="J128" s="21" t="s">
        <v>49</v>
      </c>
      <c r="K128" s="22">
        <v>224293</v>
      </c>
      <c r="L128" s="21" t="s">
        <v>54</v>
      </c>
      <c r="M128" s="24"/>
      <c r="N128" s="21" t="s">
        <v>49</v>
      </c>
      <c r="O128" s="22">
        <v>270</v>
      </c>
      <c r="P128" s="21" t="s">
        <v>59</v>
      </c>
      <c r="Q128" s="22">
        <v>674107</v>
      </c>
      <c r="R128" s="21" t="s">
        <v>54</v>
      </c>
      <c r="S128" s="21" t="s">
        <v>54</v>
      </c>
      <c r="T128" s="22" t="b">
        <v>0</v>
      </c>
      <c r="U128" s="21" t="s">
        <v>54</v>
      </c>
      <c r="V128" s="21" t="s">
        <v>54</v>
      </c>
    </row>
    <row r="129" spans="1:22" x14ac:dyDescent="0.25">
      <c r="A129" s="25">
        <v>54470</v>
      </c>
      <c r="B129" s="21" t="s">
        <v>43</v>
      </c>
      <c r="C129" s="21" t="s">
        <v>1623</v>
      </c>
      <c r="D129" s="22">
        <v>2007</v>
      </c>
      <c r="E129" s="21" t="s">
        <v>1624</v>
      </c>
      <c r="F129" s="21" t="s">
        <v>1624</v>
      </c>
      <c r="G129" s="21" t="s">
        <v>1618</v>
      </c>
      <c r="H129" s="23">
        <v>39567</v>
      </c>
      <c r="I129" s="23">
        <v>39569</v>
      </c>
      <c r="J129" s="21" t="s">
        <v>49</v>
      </c>
      <c r="K129" s="22">
        <v>221255</v>
      </c>
      <c r="L129" s="21" t="s">
        <v>54</v>
      </c>
      <c r="M129" s="24"/>
      <c r="N129" s="21" t="s">
        <v>49</v>
      </c>
      <c r="O129" s="22">
        <v>2373</v>
      </c>
      <c r="P129" s="21" t="s">
        <v>59</v>
      </c>
      <c r="Q129" s="22">
        <v>671381</v>
      </c>
      <c r="R129" s="21" t="s">
        <v>54</v>
      </c>
      <c r="S129" s="21" t="s">
        <v>54</v>
      </c>
      <c r="T129" s="22" t="b">
        <v>0</v>
      </c>
      <c r="U129" s="21" t="s">
        <v>54</v>
      </c>
      <c r="V129" s="21" t="s">
        <v>54</v>
      </c>
    </row>
    <row r="130" spans="1:22" x14ac:dyDescent="0.25">
      <c r="A130" s="25">
        <v>54471</v>
      </c>
      <c r="B130" s="21" t="s">
        <v>43</v>
      </c>
      <c r="C130" s="21" t="s">
        <v>1623</v>
      </c>
      <c r="D130" s="22">
        <v>2007</v>
      </c>
      <c r="E130" s="21" t="s">
        <v>1624</v>
      </c>
      <c r="F130" s="21" t="s">
        <v>1624</v>
      </c>
      <c r="G130" s="21" t="s">
        <v>1618</v>
      </c>
      <c r="H130" s="23">
        <v>39567</v>
      </c>
      <c r="I130" s="23">
        <v>39569</v>
      </c>
      <c r="J130" s="21" t="s">
        <v>49</v>
      </c>
      <c r="K130" s="22">
        <v>338491</v>
      </c>
      <c r="L130" s="21" t="s">
        <v>54</v>
      </c>
      <c r="M130" s="24"/>
      <c r="N130" s="21" t="s">
        <v>49</v>
      </c>
      <c r="O130" s="22">
        <v>438</v>
      </c>
      <c r="P130" s="21" t="s">
        <v>59</v>
      </c>
      <c r="Q130" s="22">
        <v>1017136</v>
      </c>
      <c r="R130" s="21" t="s">
        <v>54</v>
      </c>
      <c r="S130" s="21" t="s">
        <v>54</v>
      </c>
      <c r="T130" s="22" t="b">
        <v>0</v>
      </c>
      <c r="U130" s="21" t="s">
        <v>54</v>
      </c>
      <c r="V130" s="21" t="s">
        <v>54</v>
      </c>
    </row>
    <row r="131" spans="1:22" x14ac:dyDescent="0.25">
      <c r="A131" s="25">
        <v>54472</v>
      </c>
      <c r="B131" s="21" t="s">
        <v>43</v>
      </c>
      <c r="C131" s="21" t="s">
        <v>1623</v>
      </c>
      <c r="D131" s="22">
        <v>2007</v>
      </c>
      <c r="E131" s="21" t="s">
        <v>1624</v>
      </c>
      <c r="F131" s="21" t="s">
        <v>1624</v>
      </c>
      <c r="G131" s="21" t="s">
        <v>1618</v>
      </c>
      <c r="H131" s="23">
        <v>39567</v>
      </c>
      <c r="I131" s="23">
        <v>39569</v>
      </c>
      <c r="J131" s="21" t="s">
        <v>49</v>
      </c>
      <c r="K131" s="22">
        <v>346353</v>
      </c>
      <c r="L131" s="21" t="s">
        <v>54</v>
      </c>
      <c r="M131" s="24"/>
      <c r="N131" s="21" t="s">
        <v>59</v>
      </c>
      <c r="O131" s="22">
        <v>1040056</v>
      </c>
      <c r="P131" s="21" t="s">
        <v>54</v>
      </c>
      <c r="Q131" s="24"/>
      <c r="R131" s="21" t="s">
        <v>54</v>
      </c>
      <c r="S131" s="21" t="s">
        <v>54</v>
      </c>
      <c r="T131" s="22" t="b">
        <v>0</v>
      </c>
      <c r="U131" s="21" t="s">
        <v>54</v>
      </c>
      <c r="V131" s="21" t="s">
        <v>54</v>
      </c>
    </row>
    <row r="132" spans="1:22" x14ac:dyDescent="0.25">
      <c r="A132" s="25">
        <v>54687</v>
      </c>
      <c r="B132" s="21" t="s">
        <v>43</v>
      </c>
      <c r="C132" s="21" t="s">
        <v>1635</v>
      </c>
      <c r="D132" s="22">
        <v>2008</v>
      </c>
      <c r="E132" s="21" t="s">
        <v>1636</v>
      </c>
      <c r="F132" s="21" t="s">
        <v>1637</v>
      </c>
      <c r="G132" s="21" t="s">
        <v>1618</v>
      </c>
      <c r="H132" s="23">
        <v>40022</v>
      </c>
      <c r="I132" s="23">
        <v>40022</v>
      </c>
      <c r="J132" s="21" t="s">
        <v>49</v>
      </c>
      <c r="K132" s="22">
        <v>50350</v>
      </c>
      <c r="L132" s="21" t="s">
        <v>54</v>
      </c>
      <c r="M132" s="24"/>
      <c r="N132" s="21" t="s">
        <v>49</v>
      </c>
      <c r="O132" s="22">
        <v>38941</v>
      </c>
      <c r="P132" s="21" t="s">
        <v>59</v>
      </c>
      <c r="Q132" s="22">
        <v>382</v>
      </c>
      <c r="R132" s="21" t="s">
        <v>54</v>
      </c>
      <c r="S132" s="21" t="s">
        <v>54</v>
      </c>
      <c r="T132" s="22" t="b">
        <v>0</v>
      </c>
      <c r="U132" s="21" t="s">
        <v>54</v>
      </c>
      <c r="V132" s="21" t="s">
        <v>54</v>
      </c>
    </row>
    <row r="133" spans="1:22" x14ac:dyDescent="0.25">
      <c r="A133" s="25">
        <v>54688</v>
      </c>
      <c r="B133" s="21" t="s">
        <v>43</v>
      </c>
      <c r="C133" s="21" t="s">
        <v>1635</v>
      </c>
      <c r="D133" s="22">
        <v>2008</v>
      </c>
      <c r="E133" s="21" t="s">
        <v>1636</v>
      </c>
      <c r="F133" s="21" t="s">
        <v>1637</v>
      </c>
      <c r="G133" s="21" t="s">
        <v>1618</v>
      </c>
      <c r="H133" s="23">
        <v>40022</v>
      </c>
      <c r="I133" s="23">
        <v>40022</v>
      </c>
      <c r="J133" s="21" t="s">
        <v>49</v>
      </c>
      <c r="K133" s="22">
        <v>49560</v>
      </c>
      <c r="L133" s="21" t="s">
        <v>54</v>
      </c>
      <c r="M133" s="24"/>
      <c r="N133" s="21" t="s">
        <v>49</v>
      </c>
      <c r="O133" s="22">
        <v>40541</v>
      </c>
      <c r="P133" s="21" t="s">
        <v>59</v>
      </c>
      <c r="Q133" s="22">
        <v>385</v>
      </c>
      <c r="R133" s="21" t="s">
        <v>54</v>
      </c>
      <c r="S133" s="21" t="s">
        <v>54</v>
      </c>
      <c r="T133" s="22" t="b">
        <v>0</v>
      </c>
      <c r="U133" s="21" t="s">
        <v>54</v>
      </c>
      <c r="V133" s="21" t="s">
        <v>54</v>
      </c>
    </row>
    <row r="134" spans="1:22" x14ac:dyDescent="0.25">
      <c r="A134" s="25">
        <v>54689</v>
      </c>
      <c r="B134" s="21" t="s">
        <v>43</v>
      </c>
      <c r="C134" s="21" t="s">
        <v>1635</v>
      </c>
      <c r="D134" s="22">
        <v>2008</v>
      </c>
      <c r="E134" s="21" t="s">
        <v>1636</v>
      </c>
      <c r="F134" s="21" t="s">
        <v>1637</v>
      </c>
      <c r="G134" s="21" t="s">
        <v>1618</v>
      </c>
      <c r="H134" s="23">
        <v>40022</v>
      </c>
      <c r="I134" s="23">
        <v>40022</v>
      </c>
      <c r="J134" s="21" t="s">
        <v>49</v>
      </c>
      <c r="K134" s="22">
        <v>48298</v>
      </c>
      <c r="L134" s="21" t="s">
        <v>54</v>
      </c>
      <c r="M134" s="24"/>
      <c r="N134" s="21" t="s">
        <v>49</v>
      </c>
      <c r="O134" s="22">
        <v>41005</v>
      </c>
      <c r="P134" s="21" t="s">
        <v>59</v>
      </c>
      <c r="Q134" s="22">
        <v>382</v>
      </c>
      <c r="R134" s="21" t="s">
        <v>54</v>
      </c>
      <c r="S134" s="21" t="s">
        <v>54</v>
      </c>
      <c r="T134" s="22" t="b">
        <v>0</v>
      </c>
      <c r="U134" s="21" t="s">
        <v>54</v>
      </c>
      <c r="V134" s="21" t="s">
        <v>54</v>
      </c>
    </row>
    <row r="135" spans="1:22" x14ac:dyDescent="0.25">
      <c r="A135" s="25">
        <v>54690</v>
      </c>
      <c r="B135" s="21" t="s">
        <v>43</v>
      </c>
      <c r="C135" s="21" t="s">
        <v>1635</v>
      </c>
      <c r="D135" s="22">
        <v>2008</v>
      </c>
      <c r="E135" s="21" t="s">
        <v>1636</v>
      </c>
      <c r="F135" s="21" t="s">
        <v>1637</v>
      </c>
      <c r="G135" s="21" t="s">
        <v>1618</v>
      </c>
      <c r="H135" s="23">
        <v>40022</v>
      </c>
      <c r="I135" s="23">
        <v>40022</v>
      </c>
      <c r="J135" s="21" t="s">
        <v>49</v>
      </c>
      <c r="K135" s="22">
        <v>49304</v>
      </c>
      <c r="L135" s="21" t="s">
        <v>54</v>
      </c>
      <c r="M135" s="24"/>
      <c r="N135" s="21" t="s">
        <v>49</v>
      </c>
      <c r="O135" s="22">
        <v>40330</v>
      </c>
      <c r="P135" s="21" t="s">
        <v>59</v>
      </c>
      <c r="Q135" s="22">
        <v>383</v>
      </c>
      <c r="R135" s="21" t="s">
        <v>54</v>
      </c>
      <c r="S135" s="21" t="s">
        <v>54</v>
      </c>
      <c r="T135" s="22" t="b">
        <v>0</v>
      </c>
      <c r="U135" s="21" t="s">
        <v>54</v>
      </c>
      <c r="V135" s="21" t="s">
        <v>54</v>
      </c>
    </row>
    <row r="136" spans="1:22" x14ac:dyDescent="0.25">
      <c r="A136" s="25">
        <v>54691</v>
      </c>
      <c r="B136" s="21" t="s">
        <v>43</v>
      </c>
      <c r="C136" s="21" t="s">
        <v>1632</v>
      </c>
      <c r="D136" s="22">
        <v>2008</v>
      </c>
      <c r="E136" s="21" t="s">
        <v>1633</v>
      </c>
      <c r="F136" s="21" t="s">
        <v>1634</v>
      </c>
      <c r="G136" s="21" t="s">
        <v>1618</v>
      </c>
      <c r="H136" s="23">
        <v>39967</v>
      </c>
      <c r="I136" s="23">
        <v>39967</v>
      </c>
      <c r="J136" s="21" t="s">
        <v>49</v>
      </c>
      <c r="K136" s="22">
        <v>58635</v>
      </c>
      <c r="L136" s="21" t="s">
        <v>54</v>
      </c>
      <c r="M136" s="24"/>
      <c r="N136" s="21" t="s">
        <v>49</v>
      </c>
      <c r="O136" s="22">
        <v>43549</v>
      </c>
      <c r="P136" s="21" t="s">
        <v>59</v>
      </c>
      <c r="Q136" s="22">
        <v>211</v>
      </c>
      <c r="R136" s="21" t="s">
        <v>54</v>
      </c>
      <c r="S136" s="21" t="s">
        <v>54</v>
      </c>
      <c r="T136" s="22" t="b">
        <v>0</v>
      </c>
      <c r="U136" s="21" t="s">
        <v>54</v>
      </c>
      <c r="V136" s="21" t="s">
        <v>54</v>
      </c>
    </row>
    <row r="137" spans="1:22" x14ac:dyDescent="0.25">
      <c r="A137" s="25">
        <v>54692</v>
      </c>
      <c r="B137" s="21" t="s">
        <v>43</v>
      </c>
      <c r="C137" s="21" t="s">
        <v>1632</v>
      </c>
      <c r="D137" s="22">
        <v>2008</v>
      </c>
      <c r="E137" s="21" t="s">
        <v>1633</v>
      </c>
      <c r="F137" s="21" t="s">
        <v>1634</v>
      </c>
      <c r="G137" s="21" t="s">
        <v>1618</v>
      </c>
      <c r="H137" s="23">
        <v>39967</v>
      </c>
      <c r="I137" s="23">
        <v>39967</v>
      </c>
      <c r="J137" s="21" t="s">
        <v>49</v>
      </c>
      <c r="K137" s="22">
        <v>61622</v>
      </c>
      <c r="L137" s="21" t="s">
        <v>54</v>
      </c>
      <c r="M137" s="24"/>
      <c r="N137" s="21" t="s">
        <v>49</v>
      </c>
      <c r="O137" s="22">
        <v>39287</v>
      </c>
      <c r="P137" s="21" t="s">
        <v>59</v>
      </c>
      <c r="Q137" s="22">
        <v>208</v>
      </c>
      <c r="R137" s="21" t="s">
        <v>54</v>
      </c>
      <c r="S137" s="21" t="s">
        <v>54</v>
      </c>
      <c r="T137" s="22" t="b">
        <v>0</v>
      </c>
      <c r="U137" s="21" t="s">
        <v>54</v>
      </c>
      <c r="V137" s="21" t="s">
        <v>54</v>
      </c>
    </row>
    <row r="138" spans="1:22" x14ac:dyDescent="0.25">
      <c r="A138" s="25">
        <v>54693</v>
      </c>
      <c r="B138" s="21" t="s">
        <v>43</v>
      </c>
      <c r="C138" s="21" t="s">
        <v>1632</v>
      </c>
      <c r="D138" s="22">
        <v>2008</v>
      </c>
      <c r="E138" s="21" t="s">
        <v>1633</v>
      </c>
      <c r="F138" s="21" t="s">
        <v>1634</v>
      </c>
      <c r="G138" s="21" t="s">
        <v>1618</v>
      </c>
      <c r="H138" s="23">
        <v>39967</v>
      </c>
      <c r="I138" s="23">
        <v>39967</v>
      </c>
      <c r="J138" s="21" t="s">
        <v>49</v>
      </c>
      <c r="K138" s="22">
        <v>60975</v>
      </c>
      <c r="L138" s="21" t="s">
        <v>54</v>
      </c>
      <c r="M138" s="24"/>
      <c r="N138" s="21" t="s">
        <v>49</v>
      </c>
      <c r="O138" s="22">
        <v>41753</v>
      </c>
      <c r="P138" s="21" t="s">
        <v>59</v>
      </c>
      <c r="Q138" s="22">
        <v>212</v>
      </c>
      <c r="R138" s="21" t="s">
        <v>54</v>
      </c>
      <c r="S138" s="21" t="s">
        <v>54</v>
      </c>
      <c r="T138" s="22" t="b">
        <v>0</v>
      </c>
      <c r="U138" s="21" t="s">
        <v>54</v>
      </c>
      <c r="V138" s="21" t="s">
        <v>54</v>
      </c>
    </row>
    <row r="139" spans="1:22" x14ac:dyDescent="0.25">
      <c r="A139" s="25">
        <v>54694</v>
      </c>
      <c r="B139" s="21" t="s">
        <v>43</v>
      </c>
      <c r="C139" s="21" t="s">
        <v>1632</v>
      </c>
      <c r="D139" s="22">
        <v>2008</v>
      </c>
      <c r="E139" s="21" t="s">
        <v>1633</v>
      </c>
      <c r="F139" s="21" t="s">
        <v>1634</v>
      </c>
      <c r="G139" s="21" t="s">
        <v>1618</v>
      </c>
      <c r="H139" s="23">
        <v>39967</v>
      </c>
      <c r="I139" s="23">
        <v>39967</v>
      </c>
      <c r="J139" s="21" t="s">
        <v>49</v>
      </c>
      <c r="K139" s="22">
        <v>57617</v>
      </c>
      <c r="L139" s="21" t="s">
        <v>54</v>
      </c>
      <c r="M139" s="24"/>
      <c r="N139" s="21" t="s">
        <v>49</v>
      </c>
      <c r="O139" s="22">
        <v>44909</v>
      </c>
      <c r="P139" s="21" t="s">
        <v>59</v>
      </c>
      <c r="Q139" s="22">
        <v>211</v>
      </c>
      <c r="R139" s="21" t="s">
        <v>54</v>
      </c>
      <c r="S139" s="21" t="s">
        <v>54</v>
      </c>
      <c r="T139" s="22" t="b">
        <v>0</v>
      </c>
      <c r="U139" s="21" t="s">
        <v>54</v>
      </c>
      <c r="V139" s="21" t="s">
        <v>54</v>
      </c>
    </row>
    <row r="140" spans="1:22" x14ac:dyDescent="0.25">
      <c r="A140" s="25">
        <v>54864</v>
      </c>
      <c r="B140" s="21" t="s">
        <v>43</v>
      </c>
      <c r="C140" s="21" t="s">
        <v>1627</v>
      </c>
      <c r="D140" s="22">
        <v>2008</v>
      </c>
      <c r="E140" s="21" t="s">
        <v>1628</v>
      </c>
      <c r="F140" s="21" t="s">
        <v>1629</v>
      </c>
      <c r="G140" s="21" t="s">
        <v>1618</v>
      </c>
      <c r="H140" s="23">
        <v>39916</v>
      </c>
      <c r="I140" s="23">
        <v>39916</v>
      </c>
      <c r="J140" s="21" t="s">
        <v>49</v>
      </c>
      <c r="K140" s="22">
        <v>179920</v>
      </c>
      <c r="L140" s="21" t="s">
        <v>54</v>
      </c>
      <c r="M140" s="24"/>
      <c r="N140" s="21" t="s">
        <v>49</v>
      </c>
      <c r="O140" s="22">
        <v>6099446</v>
      </c>
      <c r="P140" s="21" t="s">
        <v>54</v>
      </c>
      <c r="Q140" s="24"/>
      <c r="R140" s="21" t="s">
        <v>1630</v>
      </c>
      <c r="S140" s="21" t="s">
        <v>1642</v>
      </c>
      <c r="T140" s="22" t="b">
        <v>0</v>
      </c>
      <c r="U140" s="21" t="s">
        <v>54</v>
      </c>
      <c r="V140" s="21" t="s">
        <v>54</v>
      </c>
    </row>
    <row r="141" spans="1:22" x14ac:dyDescent="0.25">
      <c r="A141" s="25">
        <v>54866</v>
      </c>
      <c r="B141" s="21" t="s">
        <v>43</v>
      </c>
      <c r="C141" s="21" t="s">
        <v>1627</v>
      </c>
      <c r="D141" s="22">
        <v>2008</v>
      </c>
      <c r="E141" s="21" t="s">
        <v>1628</v>
      </c>
      <c r="F141" s="21" t="s">
        <v>1629</v>
      </c>
      <c r="G141" s="21" t="s">
        <v>1618</v>
      </c>
      <c r="H141" s="23">
        <v>39934</v>
      </c>
      <c r="I141" s="23">
        <v>39934</v>
      </c>
      <c r="J141" s="21" t="s">
        <v>49</v>
      </c>
      <c r="K141" s="22">
        <v>179973</v>
      </c>
      <c r="L141" s="21" t="s">
        <v>54</v>
      </c>
      <c r="M141" s="24"/>
      <c r="N141" s="21" t="s">
        <v>49</v>
      </c>
      <c r="O141" s="22">
        <v>4413723</v>
      </c>
      <c r="P141" s="21" t="s">
        <v>54</v>
      </c>
      <c r="Q141" s="24"/>
      <c r="R141" s="21" t="s">
        <v>1630</v>
      </c>
      <c r="S141" s="21" t="s">
        <v>1643</v>
      </c>
      <c r="T141" s="22" t="b">
        <v>0</v>
      </c>
      <c r="U141" s="21" t="s">
        <v>54</v>
      </c>
      <c r="V141" s="21" t="s">
        <v>54</v>
      </c>
    </row>
    <row r="142" spans="1:22" x14ac:dyDescent="0.25">
      <c r="A142" s="25">
        <v>54872</v>
      </c>
      <c r="B142" s="21" t="s">
        <v>43</v>
      </c>
      <c r="C142" s="21" t="s">
        <v>1623</v>
      </c>
      <c r="D142" s="22">
        <v>2008</v>
      </c>
      <c r="E142" s="21" t="s">
        <v>1624</v>
      </c>
      <c r="F142" s="21" t="s">
        <v>1624</v>
      </c>
      <c r="G142" s="21" t="s">
        <v>1618</v>
      </c>
      <c r="H142" s="23">
        <v>39919</v>
      </c>
      <c r="I142" s="23">
        <v>39919</v>
      </c>
      <c r="J142" s="21" t="s">
        <v>49</v>
      </c>
      <c r="K142" s="22">
        <v>119391</v>
      </c>
      <c r="L142" s="21" t="s">
        <v>54</v>
      </c>
      <c r="M142" s="24"/>
      <c r="N142" s="21" t="s">
        <v>59</v>
      </c>
      <c r="O142" s="22">
        <v>358513</v>
      </c>
      <c r="P142" s="21" t="s">
        <v>54</v>
      </c>
      <c r="Q142" s="24"/>
      <c r="R142" s="21" t="s">
        <v>54</v>
      </c>
      <c r="S142" s="21" t="s">
        <v>54</v>
      </c>
      <c r="T142" s="22" t="b">
        <v>0</v>
      </c>
      <c r="U142" s="21" t="s">
        <v>54</v>
      </c>
      <c r="V142" s="21" t="s">
        <v>54</v>
      </c>
    </row>
    <row r="143" spans="1:22" x14ac:dyDescent="0.25">
      <c r="A143" s="25">
        <v>54873</v>
      </c>
      <c r="B143" s="21" t="s">
        <v>43</v>
      </c>
      <c r="C143" s="21" t="s">
        <v>1623</v>
      </c>
      <c r="D143" s="22">
        <v>2008</v>
      </c>
      <c r="E143" s="21" t="s">
        <v>1624</v>
      </c>
      <c r="F143" s="21" t="s">
        <v>1624</v>
      </c>
      <c r="G143" s="21" t="s">
        <v>1618</v>
      </c>
      <c r="H143" s="23">
        <v>39926</v>
      </c>
      <c r="I143" s="23">
        <v>39926</v>
      </c>
      <c r="J143" s="21" t="s">
        <v>49</v>
      </c>
      <c r="K143" s="22">
        <v>129807</v>
      </c>
      <c r="L143" s="21" t="s">
        <v>54</v>
      </c>
      <c r="M143" s="24"/>
      <c r="N143" s="21" t="s">
        <v>59</v>
      </c>
      <c r="O143" s="22">
        <v>389689</v>
      </c>
      <c r="P143" s="21" t="s">
        <v>54</v>
      </c>
      <c r="Q143" s="24"/>
      <c r="R143" s="21" t="s">
        <v>54</v>
      </c>
      <c r="S143" s="21" t="s">
        <v>54</v>
      </c>
      <c r="T143" s="22" t="b">
        <v>0</v>
      </c>
      <c r="U143" s="21" t="s">
        <v>54</v>
      </c>
      <c r="V143" s="21" t="s">
        <v>54</v>
      </c>
    </row>
    <row r="144" spans="1:22" x14ac:dyDescent="0.25">
      <c r="A144" s="25">
        <v>54874</v>
      </c>
      <c r="B144" s="21" t="s">
        <v>43</v>
      </c>
      <c r="C144" s="21" t="s">
        <v>1623</v>
      </c>
      <c r="D144" s="22">
        <v>2008</v>
      </c>
      <c r="E144" s="21" t="s">
        <v>1624</v>
      </c>
      <c r="F144" s="21" t="s">
        <v>1624</v>
      </c>
      <c r="G144" s="21" t="s">
        <v>1618</v>
      </c>
      <c r="H144" s="23">
        <v>39912</v>
      </c>
      <c r="I144" s="23">
        <v>39912</v>
      </c>
      <c r="J144" s="21" t="s">
        <v>49</v>
      </c>
      <c r="K144" s="22">
        <v>118116</v>
      </c>
      <c r="L144" s="21" t="s">
        <v>54</v>
      </c>
      <c r="M144" s="24"/>
      <c r="N144" s="21" t="s">
        <v>59</v>
      </c>
      <c r="O144" s="22">
        <v>354644</v>
      </c>
      <c r="P144" s="21" t="s">
        <v>54</v>
      </c>
      <c r="Q144" s="24"/>
      <c r="R144" s="21" t="s">
        <v>54</v>
      </c>
      <c r="S144" s="21" t="s">
        <v>54</v>
      </c>
      <c r="T144" s="22" t="b">
        <v>0</v>
      </c>
      <c r="U144" s="21" t="s">
        <v>54</v>
      </c>
      <c r="V144" s="21" t="s">
        <v>54</v>
      </c>
    </row>
    <row r="145" spans="1:22" x14ac:dyDescent="0.25">
      <c r="A145" s="25">
        <v>54875</v>
      </c>
      <c r="B145" s="21" t="s">
        <v>43</v>
      </c>
      <c r="C145" s="21" t="s">
        <v>1623</v>
      </c>
      <c r="D145" s="22">
        <v>2008</v>
      </c>
      <c r="E145" s="21" t="s">
        <v>1624</v>
      </c>
      <c r="F145" s="21" t="s">
        <v>1624</v>
      </c>
      <c r="G145" s="21" t="s">
        <v>1618</v>
      </c>
      <c r="H145" s="23">
        <v>39912</v>
      </c>
      <c r="I145" s="23">
        <v>39912</v>
      </c>
      <c r="J145" s="21" t="s">
        <v>49</v>
      </c>
      <c r="K145" s="22">
        <v>112979</v>
      </c>
      <c r="L145" s="21" t="s">
        <v>54</v>
      </c>
      <c r="M145" s="24"/>
      <c r="N145" s="21" t="s">
        <v>59</v>
      </c>
      <c r="O145" s="22">
        <v>339299</v>
      </c>
      <c r="P145" s="21" t="s">
        <v>54</v>
      </c>
      <c r="Q145" s="24"/>
      <c r="R145" s="21" t="s">
        <v>54</v>
      </c>
      <c r="S145" s="21" t="s">
        <v>54</v>
      </c>
      <c r="T145" s="22" t="b">
        <v>0</v>
      </c>
      <c r="U145" s="21" t="s">
        <v>54</v>
      </c>
      <c r="V145" s="21" t="s">
        <v>54</v>
      </c>
    </row>
    <row r="146" spans="1:22" x14ac:dyDescent="0.25">
      <c r="A146" s="25">
        <v>54876</v>
      </c>
      <c r="B146" s="21" t="s">
        <v>43</v>
      </c>
      <c r="C146" s="21" t="s">
        <v>1623</v>
      </c>
      <c r="D146" s="22">
        <v>2008</v>
      </c>
      <c r="E146" s="21" t="s">
        <v>1624</v>
      </c>
      <c r="F146" s="21" t="s">
        <v>1624</v>
      </c>
      <c r="G146" s="21" t="s">
        <v>1618</v>
      </c>
      <c r="H146" s="23">
        <v>39912</v>
      </c>
      <c r="I146" s="23">
        <v>39912</v>
      </c>
      <c r="J146" s="21" t="s">
        <v>49</v>
      </c>
      <c r="K146" s="22">
        <v>105755</v>
      </c>
      <c r="L146" s="21" t="s">
        <v>54</v>
      </c>
      <c r="M146" s="24"/>
      <c r="N146" s="21" t="s">
        <v>59</v>
      </c>
      <c r="O146" s="22">
        <v>317638</v>
      </c>
      <c r="P146" s="21" t="s">
        <v>54</v>
      </c>
      <c r="Q146" s="24"/>
      <c r="R146" s="21" t="s">
        <v>54</v>
      </c>
      <c r="S146" s="21" t="s">
        <v>54</v>
      </c>
      <c r="T146" s="22" t="b">
        <v>0</v>
      </c>
      <c r="U146" s="21" t="s">
        <v>54</v>
      </c>
      <c r="V146" s="21" t="s">
        <v>54</v>
      </c>
    </row>
    <row r="147" spans="1:22" x14ac:dyDescent="0.25">
      <c r="A147" s="25">
        <v>54877</v>
      </c>
      <c r="B147" s="21" t="s">
        <v>43</v>
      </c>
      <c r="C147" s="21" t="s">
        <v>1623</v>
      </c>
      <c r="D147" s="22">
        <v>2008</v>
      </c>
      <c r="E147" s="21" t="s">
        <v>1624</v>
      </c>
      <c r="F147" s="21" t="s">
        <v>1624</v>
      </c>
      <c r="G147" s="21" t="s">
        <v>1618</v>
      </c>
      <c r="H147" s="23">
        <v>39912</v>
      </c>
      <c r="I147" s="23">
        <v>39912</v>
      </c>
      <c r="J147" s="21" t="s">
        <v>49</v>
      </c>
      <c r="K147" s="22">
        <v>108337</v>
      </c>
      <c r="L147" s="21" t="s">
        <v>54</v>
      </c>
      <c r="M147" s="24"/>
      <c r="N147" s="21" t="s">
        <v>59</v>
      </c>
      <c r="O147" s="22">
        <v>325459</v>
      </c>
      <c r="P147" s="21" t="s">
        <v>54</v>
      </c>
      <c r="Q147" s="24"/>
      <c r="R147" s="21" t="s">
        <v>54</v>
      </c>
      <c r="S147" s="21" t="s">
        <v>54</v>
      </c>
      <c r="T147" s="22" t="b">
        <v>0</v>
      </c>
      <c r="U147" s="21" t="s">
        <v>54</v>
      </c>
      <c r="V147" s="21" t="s">
        <v>54</v>
      </c>
    </row>
    <row r="148" spans="1:22" x14ac:dyDescent="0.25">
      <c r="A148" s="25">
        <v>54878</v>
      </c>
      <c r="B148" s="21" t="s">
        <v>43</v>
      </c>
      <c r="C148" s="21" t="s">
        <v>1623</v>
      </c>
      <c r="D148" s="22">
        <v>2008</v>
      </c>
      <c r="E148" s="21" t="s">
        <v>1624</v>
      </c>
      <c r="F148" s="21" t="s">
        <v>1624</v>
      </c>
      <c r="G148" s="21" t="s">
        <v>1618</v>
      </c>
      <c r="H148" s="23">
        <v>39912</v>
      </c>
      <c r="I148" s="23">
        <v>39912</v>
      </c>
      <c r="J148" s="21" t="s">
        <v>49</v>
      </c>
      <c r="K148" s="22">
        <v>118706</v>
      </c>
      <c r="L148" s="21" t="s">
        <v>54</v>
      </c>
      <c r="M148" s="24"/>
      <c r="N148" s="21" t="s">
        <v>59</v>
      </c>
      <c r="O148" s="22">
        <v>356319</v>
      </c>
      <c r="P148" s="21" t="s">
        <v>54</v>
      </c>
      <c r="Q148" s="24"/>
      <c r="R148" s="21" t="s">
        <v>54</v>
      </c>
      <c r="S148" s="21" t="s">
        <v>54</v>
      </c>
      <c r="T148" s="22" t="b">
        <v>0</v>
      </c>
      <c r="U148" s="21" t="s">
        <v>54</v>
      </c>
      <c r="V148" s="21" t="s">
        <v>54</v>
      </c>
    </row>
    <row r="149" spans="1:22" x14ac:dyDescent="0.25">
      <c r="A149" s="25">
        <v>54880</v>
      </c>
      <c r="B149" s="21" t="s">
        <v>43</v>
      </c>
      <c r="C149" s="21" t="s">
        <v>1623</v>
      </c>
      <c r="D149" s="22">
        <v>2008</v>
      </c>
      <c r="E149" s="21" t="s">
        <v>1624</v>
      </c>
      <c r="F149" s="21" t="s">
        <v>1624</v>
      </c>
      <c r="G149" s="21" t="s">
        <v>1618</v>
      </c>
      <c r="H149" s="23">
        <v>39912</v>
      </c>
      <c r="I149" s="23">
        <v>39912</v>
      </c>
      <c r="J149" s="21" t="s">
        <v>49</v>
      </c>
      <c r="K149" s="22">
        <v>119514</v>
      </c>
      <c r="L149" s="21" t="s">
        <v>54</v>
      </c>
      <c r="M149" s="24"/>
      <c r="N149" s="21" t="s">
        <v>59</v>
      </c>
      <c r="O149" s="22">
        <v>358696</v>
      </c>
      <c r="P149" s="21" t="s">
        <v>54</v>
      </c>
      <c r="Q149" s="24"/>
      <c r="R149" s="21" t="s">
        <v>54</v>
      </c>
      <c r="S149" s="21" t="s">
        <v>54</v>
      </c>
      <c r="T149" s="22" t="b">
        <v>0</v>
      </c>
      <c r="U149" s="21" t="s">
        <v>54</v>
      </c>
      <c r="V149" s="21" t="s">
        <v>54</v>
      </c>
    </row>
    <row r="150" spans="1:22" x14ac:dyDescent="0.25">
      <c r="A150" s="25">
        <v>54881</v>
      </c>
      <c r="B150" s="21" t="s">
        <v>43</v>
      </c>
      <c r="C150" s="21" t="s">
        <v>1623</v>
      </c>
      <c r="D150" s="22">
        <v>2008</v>
      </c>
      <c r="E150" s="21" t="s">
        <v>1624</v>
      </c>
      <c r="F150" s="21" t="s">
        <v>1624</v>
      </c>
      <c r="G150" s="21" t="s">
        <v>1618</v>
      </c>
      <c r="H150" s="23">
        <v>39912</v>
      </c>
      <c r="I150" s="23">
        <v>39912</v>
      </c>
      <c r="J150" s="21" t="s">
        <v>49</v>
      </c>
      <c r="K150" s="22">
        <v>106531</v>
      </c>
      <c r="L150" s="21" t="s">
        <v>54</v>
      </c>
      <c r="M150" s="24"/>
      <c r="N150" s="21" t="s">
        <v>59</v>
      </c>
      <c r="O150" s="22">
        <v>319908</v>
      </c>
      <c r="P150" s="21" t="s">
        <v>54</v>
      </c>
      <c r="Q150" s="24"/>
      <c r="R150" s="21" t="s">
        <v>54</v>
      </c>
      <c r="S150" s="21" t="s">
        <v>54</v>
      </c>
      <c r="T150" s="22" t="b">
        <v>0</v>
      </c>
      <c r="U150" s="21" t="s">
        <v>54</v>
      </c>
      <c r="V150" s="21" t="s">
        <v>54</v>
      </c>
    </row>
    <row r="151" spans="1:22" x14ac:dyDescent="0.25">
      <c r="A151" s="25">
        <v>54882</v>
      </c>
      <c r="B151" s="21" t="s">
        <v>43</v>
      </c>
      <c r="C151" s="21" t="s">
        <v>1623</v>
      </c>
      <c r="D151" s="22">
        <v>2008</v>
      </c>
      <c r="E151" s="21" t="s">
        <v>1624</v>
      </c>
      <c r="F151" s="21" t="s">
        <v>1624</v>
      </c>
      <c r="G151" s="21" t="s">
        <v>1618</v>
      </c>
      <c r="H151" s="23">
        <v>39912</v>
      </c>
      <c r="I151" s="23">
        <v>39912</v>
      </c>
      <c r="J151" s="21" t="s">
        <v>49</v>
      </c>
      <c r="K151" s="22">
        <v>118755</v>
      </c>
      <c r="L151" s="21" t="s">
        <v>54</v>
      </c>
      <c r="M151" s="24"/>
      <c r="N151" s="21" t="s">
        <v>49</v>
      </c>
      <c r="O151" s="22">
        <v>306</v>
      </c>
      <c r="P151" s="21" t="s">
        <v>59</v>
      </c>
      <c r="Q151" s="22">
        <v>357300</v>
      </c>
      <c r="R151" s="21" t="s">
        <v>54</v>
      </c>
      <c r="S151" s="21" t="s">
        <v>54</v>
      </c>
      <c r="T151" s="22" t="b">
        <v>0</v>
      </c>
      <c r="U151" s="21" t="s">
        <v>54</v>
      </c>
      <c r="V151" s="21" t="s">
        <v>54</v>
      </c>
    </row>
    <row r="152" spans="1:22" x14ac:dyDescent="0.25">
      <c r="A152" s="25">
        <v>54883</v>
      </c>
      <c r="B152" s="21" t="s">
        <v>43</v>
      </c>
      <c r="C152" s="21" t="s">
        <v>1623</v>
      </c>
      <c r="D152" s="22">
        <v>2008</v>
      </c>
      <c r="E152" s="21" t="s">
        <v>1624</v>
      </c>
      <c r="F152" s="21" t="s">
        <v>1624</v>
      </c>
      <c r="G152" s="21" t="s">
        <v>1618</v>
      </c>
      <c r="H152" s="23">
        <v>39912</v>
      </c>
      <c r="I152" s="23">
        <v>39912</v>
      </c>
      <c r="J152" s="21" t="s">
        <v>49</v>
      </c>
      <c r="K152" s="22">
        <v>108863</v>
      </c>
      <c r="L152" s="21" t="s">
        <v>54</v>
      </c>
      <c r="M152" s="24"/>
      <c r="N152" s="21" t="s">
        <v>59</v>
      </c>
      <c r="O152" s="22">
        <v>326820</v>
      </c>
      <c r="P152" s="21" t="s">
        <v>54</v>
      </c>
      <c r="Q152" s="24"/>
      <c r="R152" s="21" t="s">
        <v>54</v>
      </c>
      <c r="S152" s="21" t="s">
        <v>54</v>
      </c>
      <c r="T152" s="22" t="b">
        <v>0</v>
      </c>
      <c r="U152" s="21" t="s">
        <v>54</v>
      </c>
      <c r="V152" s="21" t="s">
        <v>54</v>
      </c>
    </row>
    <row r="153" spans="1:22" x14ac:dyDescent="0.25">
      <c r="A153" s="25">
        <v>54884</v>
      </c>
      <c r="B153" s="21" t="s">
        <v>43</v>
      </c>
      <c r="C153" s="21" t="s">
        <v>1623</v>
      </c>
      <c r="D153" s="22">
        <v>2008</v>
      </c>
      <c r="E153" s="21" t="s">
        <v>1624</v>
      </c>
      <c r="F153" s="21" t="s">
        <v>1624</v>
      </c>
      <c r="G153" s="21" t="s">
        <v>1618</v>
      </c>
      <c r="H153" s="23">
        <v>39912</v>
      </c>
      <c r="I153" s="23">
        <v>39912</v>
      </c>
      <c r="J153" s="21" t="s">
        <v>49</v>
      </c>
      <c r="K153" s="22">
        <v>115782</v>
      </c>
      <c r="L153" s="21" t="s">
        <v>54</v>
      </c>
      <c r="M153" s="24"/>
      <c r="N153" s="21" t="s">
        <v>49</v>
      </c>
      <c r="O153" s="22">
        <v>287</v>
      </c>
      <c r="P153" s="21" t="s">
        <v>59</v>
      </c>
      <c r="Q153" s="22">
        <v>348496</v>
      </c>
      <c r="R153" s="21" t="s">
        <v>54</v>
      </c>
      <c r="S153" s="21" t="s">
        <v>54</v>
      </c>
      <c r="T153" s="22" t="b">
        <v>0</v>
      </c>
      <c r="U153" s="21" t="s">
        <v>54</v>
      </c>
      <c r="V153" s="21" t="s">
        <v>54</v>
      </c>
    </row>
    <row r="154" spans="1:22" x14ac:dyDescent="0.25">
      <c r="A154" s="25">
        <v>54885</v>
      </c>
      <c r="B154" s="21" t="s">
        <v>43</v>
      </c>
      <c r="C154" s="21" t="s">
        <v>1623</v>
      </c>
      <c r="D154" s="22">
        <v>2008</v>
      </c>
      <c r="E154" s="21" t="s">
        <v>1624</v>
      </c>
      <c r="F154" s="21" t="s">
        <v>1624</v>
      </c>
      <c r="G154" s="21" t="s">
        <v>1618</v>
      </c>
      <c r="H154" s="23">
        <v>39919</v>
      </c>
      <c r="I154" s="23">
        <v>39919</v>
      </c>
      <c r="J154" s="21" t="s">
        <v>49</v>
      </c>
      <c r="K154" s="22">
        <v>114739</v>
      </c>
      <c r="L154" s="21" t="s">
        <v>54</v>
      </c>
      <c r="M154" s="24"/>
      <c r="N154" s="21" t="s">
        <v>59</v>
      </c>
      <c r="O154" s="22">
        <v>344500</v>
      </c>
      <c r="P154" s="21" t="s">
        <v>54</v>
      </c>
      <c r="Q154" s="24"/>
      <c r="R154" s="21" t="s">
        <v>54</v>
      </c>
      <c r="S154" s="21" t="s">
        <v>54</v>
      </c>
      <c r="T154" s="22" t="b">
        <v>0</v>
      </c>
      <c r="U154" s="21" t="s">
        <v>54</v>
      </c>
      <c r="V154" s="21" t="s">
        <v>54</v>
      </c>
    </row>
    <row r="155" spans="1:22" x14ac:dyDescent="0.25">
      <c r="A155" s="25">
        <v>54886</v>
      </c>
      <c r="B155" s="21" t="s">
        <v>43</v>
      </c>
      <c r="C155" s="21" t="s">
        <v>1623</v>
      </c>
      <c r="D155" s="22">
        <v>2008</v>
      </c>
      <c r="E155" s="21" t="s">
        <v>1624</v>
      </c>
      <c r="F155" s="21" t="s">
        <v>1624</v>
      </c>
      <c r="G155" s="21" t="s">
        <v>1618</v>
      </c>
      <c r="H155" s="23">
        <v>39919</v>
      </c>
      <c r="I155" s="23">
        <v>39919</v>
      </c>
      <c r="J155" s="21" t="s">
        <v>49</v>
      </c>
      <c r="K155" s="22">
        <v>109292</v>
      </c>
      <c r="L155" s="21" t="s">
        <v>54</v>
      </c>
      <c r="M155" s="24"/>
      <c r="N155" s="21" t="s">
        <v>49</v>
      </c>
      <c r="O155" s="22">
        <v>271</v>
      </c>
      <c r="P155" s="21" t="s">
        <v>59</v>
      </c>
      <c r="Q155" s="22">
        <v>328915</v>
      </c>
      <c r="R155" s="21" t="s">
        <v>54</v>
      </c>
      <c r="S155" s="21" t="s">
        <v>54</v>
      </c>
      <c r="T155" s="22" t="b">
        <v>0</v>
      </c>
      <c r="U155" s="21" t="s">
        <v>54</v>
      </c>
      <c r="V155" s="21" t="s">
        <v>54</v>
      </c>
    </row>
    <row r="156" spans="1:22" x14ac:dyDescent="0.25">
      <c r="A156" s="25">
        <v>54887</v>
      </c>
      <c r="B156" s="21" t="s">
        <v>43</v>
      </c>
      <c r="C156" s="21" t="s">
        <v>1623</v>
      </c>
      <c r="D156" s="22">
        <v>2008</v>
      </c>
      <c r="E156" s="21" t="s">
        <v>1624</v>
      </c>
      <c r="F156" s="21" t="s">
        <v>1624</v>
      </c>
      <c r="G156" s="21" t="s">
        <v>1618</v>
      </c>
      <c r="H156" s="23">
        <v>39919</v>
      </c>
      <c r="I156" s="23">
        <v>39919</v>
      </c>
      <c r="J156" s="21" t="s">
        <v>49</v>
      </c>
      <c r="K156" s="22">
        <v>115967</v>
      </c>
      <c r="L156" s="21" t="s">
        <v>54</v>
      </c>
      <c r="M156" s="24"/>
      <c r="N156" s="21" t="s">
        <v>59</v>
      </c>
      <c r="O156" s="22">
        <v>348232</v>
      </c>
      <c r="P156" s="21" t="s">
        <v>54</v>
      </c>
      <c r="Q156" s="24"/>
      <c r="R156" s="21" t="s">
        <v>54</v>
      </c>
      <c r="S156" s="21" t="s">
        <v>54</v>
      </c>
      <c r="T156" s="22" t="b">
        <v>0</v>
      </c>
      <c r="U156" s="21" t="s">
        <v>54</v>
      </c>
      <c r="V156" s="21" t="s">
        <v>54</v>
      </c>
    </row>
    <row r="157" spans="1:22" x14ac:dyDescent="0.25">
      <c r="A157" s="25">
        <v>54888</v>
      </c>
      <c r="B157" s="21" t="s">
        <v>43</v>
      </c>
      <c r="C157" s="21" t="s">
        <v>1623</v>
      </c>
      <c r="D157" s="22">
        <v>2008</v>
      </c>
      <c r="E157" s="21" t="s">
        <v>1624</v>
      </c>
      <c r="F157" s="21" t="s">
        <v>1624</v>
      </c>
      <c r="G157" s="21" t="s">
        <v>1618</v>
      </c>
      <c r="H157" s="23">
        <v>39919</v>
      </c>
      <c r="I157" s="23">
        <v>39919</v>
      </c>
      <c r="J157" s="21" t="s">
        <v>49</v>
      </c>
      <c r="K157" s="22">
        <v>124628</v>
      </c>
      <c r="L157" s="21" t="s">
        <v>59</v>
      </c>
      <c r="M157" s="22">
        <v>312</v>
      </c>
      <c r="N157" s="21" t="s">
        <v>59</v>
      </c>
      <c r="O157" s="22">
        <v>375046</v>
      </c>
      <c r="P157" s="21" t="s">
        <v>54</v>
      </c>
      <c r="Q157" s="24"/>
      <c r="R157" s="21" t="s">
        <v>54</v>
      </c>
      <c r="S157" s="21" t="s">
        <v>54</v>
      </c>
      <c r="T157" s="22" t="b">
        <v>0</v>
      </c>
      <c r="U157" s="21" t="s">
        <v>54</v>
      </c>
      <c r="V157" s="21" t="s">
        <v>54</v>
      </c>
    </row>
    <row r="158" spans="1:22" x14ac:dyDescent="0.25">
      <c r="A158" s="25">
        <v>54889</v>
      </c>
      <c r="B158" s="21" t="s">
        <v>43</v>
      </c>
      <c r="C158" s="21" t="s">
        <v>1623</v>
      </c>
      <c r="D158" s="22">
        <v>2008</v>
      </c>
      <c r="E158" s="21" t="s">
        <v>1624</v>
      </c>
      <c r="F158" s="21" t="s">
        <v>1624</v>
      </c>
      <c r="G158" s="21" t="s">
        <v>1618</v>
      </c>
      <c r="H158" s="23">
        <v>39919</v>
      </c>
      <c r="I158" s="23">
        <v>39919</v>
      </c>
      <c r="J158" s="21" t="s">
        <v>49</v>
      </c>
      <c r="K158" s="22">
        <v>113350</v>
      </c>
      <c r="L158" s="21" t="s">
        <v>54</v>
      </c>
      <c r="M158" s="24"/>
      <c r="N158" s="21" t="s">
        <v>59</v>
      </c>
      <c r="O158" s="22">
        <v>340285</v>
      </c>
      <c r="P158" s="21" t="s">
        <v>54</v>
      </c>
      <c r="Q158" s="24"/>
      <c r="R158" s="21" t="s">
        <v>54</v>
      </c>
      <c r="S158" s="21" t="s">
        <v>54</v>
      </c>
      <c r="T158" s="22" t="b">
        <v>0</v>
      </c>
      <c r="U158" s="21" t="s">
        <v>54</v>
      </c>
      <c r="V158" s="21" t="s">
        <v>54</v>
      </c>
    </row>
    <row r="159" spans="1:22" x14ac:dyDescent="0.25">
      <c r="A159" s="25">
        <v>54890</v>
      </c>
      <c r="B159" s="21" t="s">
        <v>43</v>
      </c>
      <c r="C159" s="21" t="s">
        <v>1623</v>
      </c>
      <c r="D159" s="22">
        <v>2008</v>
      </c>
      <c r="E159" s="21" t="s">
        <v>1624</v>
      </c>
      <c r="F159" s="21" t="s">
        <v>1624</v>
      </c>
      <c r="G159" s="21" t="s">
        <v>1618</v>
      </c>
      <c r="H159" s="23">
        <v>39926</v>
      </c>
      <c r="I159" s="23">
        <v>39926</v>
      </c>
      <c r="J159" s="21" t="s">
        <v>49</v>
      </c>
      <c r="K159" s="22">
        <v>109171</v>
      </c>
      <c r="L159" s="21" t="s">
        <v>54</v>
      </c>
      <c r="M159" s="24"/>
      <c r="N159" s="21" t="s">
        <v>59</v>
      </c>
      <c r="O159" s="22">
        <v>327691</v>
      </c>
      <c r="P159" s="21" t="s">
        <v>54</v>
      </c>
      <c r="Q159" s="24"/>
      <c r="R159" s="21" t="s">
        <v>54</v>
      </c>
      <c r="S159" s="21" t="s">
        <v>54</v>
      </c>
      <c r="T159" s="22" t="b">
        <v>0</v>
      </c>
      <c r="U159" s="21" t="s">
        <v>54</v>
      </c>
      <c r="V159" s="21" t="s">
        <v>54</v>
      </c>
    </row>
    <row r="160" spans="1:22" x14ac:dyDescent="0.25">
      <c r="A160" s="25">
        <v>54891</v>
      </c>
      <c r="B160" s="21" t="s">
        <v>43</v>
      </c>
      <c r="C160" s="21" t="s">
        <v>1623</v>
      </c>
      <c r="D160" s="22">
        <v>2008</v>
      </c>
      <c r="E160" s="21" t="s">
        <v>1624</v>
      </c>
      <c r="F160" s="21" t="s">
        <v>1624</v>
      </c>
      <c r="G160" s="21" t="s">
        <v>1618</v>
      </c>
      <c r="H160" s="23">
        <v>39919</v>
      </c>
      <c r="I160" s="23">
        <v>39919</v>
      </c>
      <c r="J160" s="21" t="s">
        <v>49</v>
      </c>
      <c r="K160" s="22">
        <v>117384</v>
      </c>
      <c r="L160" s="21" t="s">
        <v>54</v>
      </c>
      <c r="M160" s="24"/>
      <c r="N160" s="21" t="s">
        <v>59</v>
      </c>
      <c r="O160" s="22">
        <v>352405</v>
      </c>
      <c r="P160" s="21" t="s">
        <v>54</v>
      </c>
      <c r="Q160" s="24"/>
      <c r="R160" s="21" t="s">
        <v>54</v>
      </c>
      <c r="S160" s="21" t="s">
        <v>54</v>
      </c>
      <c r="T160" s="22" t="b">
        <v>0</v>
      </c>
      <c r="U160" s="21" t="s">
        <v>54</v>
      </c>
      <c r="V160" s="21" t="s">
        <v>54</v>
      </c>
    </row>
    <row r="161" spans="1:22" x14ac:dyDescent="0.25">
      <c r="A161" s="25">
        <v>54892</v>
      </c>
      <c r="B161" s="21" t="s">
        <v>43</v>
      </c>
      <c r="C161" s="21" t="s">
        <v>1623</v>
      </c>
      <c r="D161" s="22">
        <v>2008</v>
      </c>
      <c r="E161" s="21" t="s">
        <v>1624</v>
      </c>
      <c r="F161" s="21" t="s">
        <v>1624</v>
      </c>
      <c r="G161" s="21" t="s">
        <v>1618</v>
      </c>
      <c r="H161" s="23">
        <v>39926</v>
      </c>
      <c r="I161" s="23">
        <v>39926</v>
      </c>
      <c r="J161" s="21" t="s">
        <v>49</v>
      </c>
      <c r="K161" s="22">
        <v>120927</v>
      </c>
      <c r="L161" s="21" t="s">
        <v>54</v>
      </c>
      <c r="M161" s="24"/>
      <c r="N161" s="21" t="s">
        <v>49</v>
      </c>
      <c r="O161" s="22">
        <v>315</v>
      </c>
      <c r="P161" s="21" t="s">
        <v>59</v>
      </c>
      <c r="Q161" s="22">
        <v>363879</v>
      </c>
      <c r="R161" s="21" t="s">
        <v>54</v>
      </c>
      <c r="S161" s="21" t="s">
        <v>54</v>
      </c>
      <c r="T161" s="22" t="b">
        <v>0</v>
      </c>
      <c r="U161" s="21" t="s">
        <v>54</v>
      </c>
      <c r="V161" s="21" t="s">
        <v>54</v>
      </c>
    </row>
    <row r="162" spans="1:22" x14ac:dyDescent="0.25">
      <c r="A162" s="25">
        <v>54893</v>
      </c>
      <c r="B162" s="21" t="s">
        <v>43</v>
      </c>
      <c r="C162" s="21" t="s">
        <v>1623</v>
      </c>
      <c r="D162" s="22">
        <v>2008</v>
      </c>
      <c r="E162" s="21" t="s">
        <v>1624</v>
      </c>
      <c r="F162" s="21" t="s">
        <v>1624</v>
      </c>
      <c r="G162" s="21" t="s">
        <v>1618</v>
      </c>
      <c r="H162" s="23">
        <v>39926</v>
      </c>
      <c r="I162" s="23">
        <v>39926</v>
      </c>
      <c r="J162" s="21" t="s">
        <v>49</v>
      </c>
      <c r="K162" s="22">
        <v>118917</v>
      </c>
      <c r="L162" s="21" t="s">
        <v>54</v>
      </c>
      <c r="M162" s="24"/>
      <c r="N162" s="21" t="s">
        <v>59</v>
      </c>
      <c r="O162" s="22">
        <v>357073</v>
      </c>
      <c r="P162" s="21" t="s">
        <v>54</v>
      </c>
      <c r="Q162" s="24"/>
      <c r="R162" s="21" t="s">
        <v>54</v>
      </c>
      <c r="S162" s="21" t="s">
        <v>54</v>
      </c>
      <c r="T162" s="22" t="b">
        <v>0</v>
      </c>
      <c r="U162" s="21" t="s">
        <v>54</v>
      </c>
      <c r="V162" s="21" t="s">
        <v>54</v>
      </c>
    </row>
    <row r="163" spans="1:22" x14ac:dyDescent="0.25">
      <c r="A163" s="25">
        <v>54894</v>
      </c>
      <c r="B163" s="21" t="s">
        <v>43</v>
      </c>
      <c r="C163" s="21" t="s">
        <v>1623</v>
      </c>
      <c r="D163" s="22">
        <v>2008</v>
      </c>
      <c r="E163" s="21" t="s">
        <v>1624</v>
      </c>
      <c r="F163" s="21" t="s">
        <v>1624</v>
      </c>
      <c r="G163" s="21" t="s">
        <v>1618</v>
      </c>
      <c r="H163" s="23">
        <v>39926</v>
      </c>
      <c r="I163" s="23">
        <v>39926</v>
      </c>
      <c r="J163" s="21" t="s">
        <v>49</v>
      </c>
      <c r="K163" s="22">
        <v>114907</v>
      </c>
      <c r="L163" s="21" t="s">
        <v>54</v>
      </c>
      <c r="M163" s="24"/>
      <c r="N163" s="21" t="s">
        <v>59</v>
      </c>
      <c r="O163" s="22">
        <v>344836</v>
      </c>
      <c r="P163" s="21" t="s">
        <v>54</v>
      </c>
      <c r="Q163" s="24"/>
      <c r="R163" s="21" t="s">
        <v>54</v>
      </c>
      <c r="S163" s="21" t="s">
        <v>54</v>
      </c>
      <c r="T163" s="22" t="b">
        <v>0</v>
      </c>
      <c r="U163" s="21" t="s">
        <v>54</v>
      </c>
      <c r="V163" s="21" t="s">
        <v>54</v>
      </c>
    </row>
    <row r="164" spans="1:22" x14ac:dyDescent="0.25">
      <c r="A164" s="25">
        <v>54895</v>
      </c>
      <c r="B164" s="21" t="s">
        <v>43</v>
      </c>
      <c r="C164" s="21" t="s">
        <v>1623</v>
      </c>
      <c r="D164" s="22">
        <v>2008</v>
      </c>
      <c r="E164" s="21" t="s">
        <v>1624</v>
      </c>
      <c r="F164" s="21" t="s">
        <v>1624</v>
      </c>
      <c r="G164" s="21" t="s">
        <v>1618</v>
      </c>
      <c r="H164" s="23">
        <v>39926</v>
      </c>
      <c r="I164" s="23">
        <v>39926</v>
      </c>
      <c r="J164" s="21" t="s">
        <v>49</v>
      </c>
      <c r="K164" s="22">
        <v>124228</v>
      </c>
      <c r="L164" s="21" t="s">
        <v>54</v>
      </c>
      <c r="M164" s="24"/>
      <c r="N164" s="21" t="s">
        <v>59</v>
      </c>
      <c r="O164" s="22">
        <v>372882</v>
      </c>
      <c r="P164" s="21" t="s">
        <v>54</v>
      </c>
      <c r="Q164" s="24"/>
      <c r="R164" s="21" t="s">
        <v>54</v>
      </c>
      <c r="S164" s="21" t="s">
        <v>54</v>
      </c>
      <c r="T164" s="22" t="b">
        <v>0</v>
      </c>
      <c r="U164" s="21" t="s">
        <v>54</v>
      </c>
      <c r="V164" s="21" t="s">
        <v>54</v>
      </c>
    </row>
    <row r="165" spans="1:22" x14ac:dyDescent="0.25">
      <c r="A165" s="25">
        <v>54896</v>
      </c>
      <c r="B165" s="21" t="s">
        <v>43</v>
      </c>
      <c r="C165" s="21" t="s">
        <v>1623</v>
      </c>
      <c r="D165" s="22">
        <v>2008</v>
      </c>
      <c r="E165" s="21" t="s">
        <v>1624</v>
      </c>
      <c r="F165" s="21" t="s">
        <v>1624</v>
      </c>
      <c r="G165" s="21" t="s">
        <v>1618</v>
      </c>
      <c r="H165" s="23">
        <v>39926</v>
      </c>
      <c r="I165" s="23">
        <v>39926</v>
      </c>
      <c r="J165" s="21" t="s">
        <v>49</v>
      </c>
      <c r="K165" s="22">
        <v>112556</v>
      </c>
      <c r="L165" s="21" t="s">
        <v>54</v>
      </c>
      <c r="M165" s="24"/>
      <c r="N165" s="21" t="s">
        <v>59</v>
      </c>
      <c r="O165" s="22">
        <v>338978</v>
      </c>
      <c r="P165" s="21" t="s">
        <v>54</v>
      </c>
      <c r="Q165" s="24"/>
      <c r="R165" s="21" t="s">
        <v>54</v>
      </c>
      <c r="S165" s="21" t="s">
        <v>54</v>
      </c>
      <c r="T165" s="22" t="b">
        <v>0</v>
      </c>
      <c r="U165" s="21" t="s">
        <v>54</v>
      </c>
      <c r="V165" s="21" t="s">
        <v>54</v>
      </c>
    </row>
    <row r="166" spans="1:22" x14ac:dyDescent="0.25">
      <c r="A166" s="25">
        <v>54897</v>
      </c>
      <c r="B166" s="21" t="s">
        <v>43</v>
      </c>
      <c r="C166" s="21" t="s">
        <v>1623</v>
      </c>
      <c r="D166" s="22">
        <v>2008</v>
      </c>
      <c r="E166" s="21" t="s">
        <v>1624</v>
      </c>
      <c r="F166" s="21" t="s">
        <v>1624</v>
      </c>
      <c r="G166" s="21" t="s">
        <v>1618</v>
      </c>
      <c r="H166" s="23">
        <v>39926</v>
      </c>
      <c r="I166" s="23">
        <v>39926</v>
      </c>
      <c r="J166" s="21" t="s">
        <v>49</v>
      </c>
      <c r="K166" s="22">
        <v>125703</v>
      </c>
      <c r="L166" s="21" t="s">
        <v>54</v>
      </c>
      <c r="M166" s="24"/>
      <c r="N166" s="21" t="s">
        <v>59</v>
      </c>
      <c r="O166" s="22">
        <v>377299</v>
      </c>
      <c r="P166" s="21" t="s">
        <v>54</v>
      </c>
      <c r="Q166" s="24"/>
      <c r="R166" s="21" t="s">
        <v>54</v>
      </c>
      <c r="S166" s="21" t="s">
        <v>54</v>
      </c>
      <c r="T166" s="22" t="b">
        <v>0</v>
      </c>
      <c r="U166" s="21" t="s">
        <v>54</v>
      </c>
      <c r="V166" s="21" t="s">
        <v>54</v>
      </c>
    </row>
    <row r="167" spans="1:22" x14ac:dyDescent="0.25">
      <c r="A167" s="25">
        <v>54898</v>
      </c>
      <c r="B167" s="21" t="s">
        <v>43</v>
      </c>
      <c r="C167" s="21" t="s">
        <v>1623</v>
      </c>
      <c r="D167" s="22">
        <v>2008</v>
      </c>
      <c r="E167" s="21" t="s">
        <v>1624</v>
      </c>
      <c r="F167" s="21" t="s">
        <v>1624</v>
      </c>
      <c r="G167" s="21" t="s">
        <v>1618</v>
      </c>
      <c r="H167" s="23">
        <v>39926</v>
      </c>
      <c r="I167" s="23">
        <v>39926</v>
      </c>
      <c r="J167" s="21" t="s">
        <v>49</v>
      </c>
      <c r="K167" s="22">
        <v>112230</v>
      </c>
      <c r="L167" s="21" t="s">
        <v>54</v>
      </c>
      <c r="M167" s="24"/>
      <c r="N167" s="21" t="s">
        <v>59</v>
      </c>
      <c r="O167" s="22">
        <v>337961</v>
      </c>
      <c r="P167" s="21" t="s">
        <v>54</v>
      </c>
      <c r="Q167" s="24"/>
      <c r="R167" s="21" t="s">
        <v>54</v>
      </c>
      <c r="S167" s="21" t="s">
        <v>54</v>
      </c>
      <c r="T167" s="22" t="b">
        <v>0</v>
      </c>
      <c r="U167" s="21" t="s">
        <v>54</v>
      </c>
      <c r="V167" s="21" t="s">
        <v>54</v>
      </c>
    </row>
    <row r="168" spans="1:22" x14ac:dyDescent="0.25">
      <c r="A168" s="25">
        <v>54899</v>
      </c>
      <c r="B168" s="21" t="s">
        <v>43</v>
      </c>
      <c r="C168" s="21" t="s">
        <v>1623</v>
      </c>
      <c r="D168" s="22">
        <v>2008</v>
      </c>
      <c r="E168" s="21" t="s">
        <v>1624</v>
      </c>
      <c r="F168" s="21" t="s">
        <v>1624</v>
      </c>
      <c r="G168" s="21" t="s">
        <v>1618</v>
      </c>
      <c r="H168" s="23">
        <v>39926</v>
      </c>
      <c r="I168" s="23">
        <v>39926</v>
      </c>
      <c r="J168" s="21" t="s">
        <v>49</v>
      </c>
      <c r="K168" s="22">
        <v>111839</v>
      </c>
      <c r="L168" s="21" t="s">
        <v>54</v>
      </c>
      <c r="M168" s="24"/>
      <c r="N168" s="21" t="s">
        <v>59</v>
      </c>
      <c r="O168" s="22">
        <v>336830</v>
      </c>
      <c r="P168" s="21" t="s">
        <v>54</v>
      </c>
      <c r="Q168" s="24"/>
      <c r="R168" s="21" t="s">
        <v>54</v>
      </c>
      <c r="S168" s="21" t="s">
        <v>54</v>
      </c>
      <c r="T168" s="22" t="b">
        <v>0</v>
      </c>
      <c r="U168" s="21" t="s">
        <v>54</v>
      </c>
      <c r="V168" s="21" t="s">
        <v>54</v>
      </c>
    </row>
    <row r="169" spans="1:22" x14ac:dyDescent="0.25">
      <c r="A169" s="25">
        <v>601080800</v>
      </c>
      <c r="B169" s="21" t="s">
        <v>43</v>
      </c>
      <c r="C169" s="21" t="s">
        <v>1623</v>
      </c>
      <c r="D169" s="22">
        <v>2002</v>
      </c>
      <c r="E169" s="21" t="s">
        <v>1625</v>
      </c>
      <c r="F169" s="21" t="s">
        <v>1626</v>
      </c>
      <c r="G169" s="21" t="s">
        <v>1618</v>
      </c>
      <c r="H169" s="23">
        <v>37741</v>
      </c>
      <c r="I169" s="23">
        <v>37741</v>
      </c>
      <c r="J169" s="21" t="s">
        <v>49</v>
      </c>
      <c r="K169" s="22">
        <v>24362</v>
      </c>
      <c r="L169" s="21" t="s">
        <v>54</v>
      </c>
      <c r="M169" s="24"/>
      <c r="N169" s="21" t="s">
        <v>49</v>
      </c>
      <c r="O169" s="22">
        <v>1418</v>
      </c>
      <c r="P169" s="21" t="s">
        <v>54</v>
      </c>
      <c r="Q169" s="24"/>
      <c r="R169" s="21" t="s">
        <v>54</v>
      </c>
      <c r="S169" s="21" t="s">
        <v>54</v>
      </c>
      <c r="T169" s="22" t="b">
        <v>0</v>
      </c>
      <c r="U169" s="21" t="s">
        <v>54</v>
      </c>
      <c r="V169" s="21" t="s">
        <v>54</v>
      </c>
    </row>
    <row r="170" spans="1:22" x14ac:dyDescent="0.25">
      <c r="A170" s="25">
        <v>601080801</v>
      </c>
      <c r="B170" s="21" t="s">
        <v>43</v>
      </c>
      <c r="C170" s="21" t="s">
        <v>1623</v>
      </c>
      <c r="D170" s="22">
        <v>2002</v>
      </c>
      <c r="E170" s="21" t="s">
        <v>1625</v>
      </c>
      <c r="F170" s="21" t="s">
        <v>1626</v>
      </c>
      <c r="G170" s="21" t="s">
        <v>1618</v>
      </c>
      <c r="H170" s="23">
        <v>37741</v>
      </c>
      <c r="I170" s="23">
        <v>37741</v>
      </c>
      <c r="J170" s="21" t="s">
        <v>49</v>
      </c>
      <c r="K170" s="22">
        <v>25475</v>
      </c>
      <c r="L170" s="21" t="s">
        <v>54</v>
      </c>
      <c r="M170" s="24"/>
      <c r="N170" s="21" t="s">
        <v>49</v>
      </c>
      <c r="O170" s="22">
        <v>1483</v>
      </c>
      <c r="P170" s="21" t="s">
        <v>54</v>
      </c>
      <c r="Q170" s="24"/>
      <c r="R170" s="21" t="s">
        <v>54</v>
      </c>
      <c r="S170" s="21" t="s">
        <v>54</v>
      </c>
      <c r="T170" s="22" t="b">
        <v>0</v>
      </c>
      <c r="U170" s="21" t="s">
        <v>54</v>
      </c>
      <c r="V170" s="21" t="s">
        <v>54</v>
      </c>
    </row>
    <row r="171" spans="1:22" x14ac:dyDescent="0.25">
      <c r="A171" s="25">
        <v>601080802</v>
      </c>
      <c r="B171" s="21" t="s">
        <v>43</v>
      </c>
      <c r="C171" s="21" t="s">
        <v>1623</v>
      </c>
      <c r="D171" s="22">
        <v>2002</v>
      </c>
      <c r="E171" s="21" t="s">
        <v>1625</v>
      </c>
      <c r="F171" s="21" t="s">
        <v>1626</v>
      </c>
      <c r="G171" s="21" t="s">
        <v>1618</v>
      </c>
      <c r="H171" s="23">
        <v>37756</v>
      </c>
      <c r="I171" s="23">
        <v>37756</v>
      </c>
      <c r="J171" s="21" t="s">
        <v>49</v>
      </c>
      <c r="K171" s="22">
        <v>25292</v>
      </c>
      <c r="L171" s="21" t="s">
        <v>54</v>
      </c>
      <c r="M171" s="24"/>
      <c r="N171" s="21" t="s">
        <v>49</v>
      </c>
      <c r="O171" s="22">
        <v>385</v>
      </c>
      <c r="P171" s="21" t="s">
        <v>54</v>
      </c>
      <c r="Q171" s="24"/>
      <c r="R171" s="21" t="s">
        <v>54</v>
      </c>
      <c r="S171" s="21" t="s">
        <v>54</v>
      </c>
      <c r="T171" s="22" t="b">
        <v>0</v>
      </c>
      <c r="U171" s="21" t="s">
        <v>54</v>
      </c>
      <c r="V171" s="21" t="s">
        <v>54</v>
      </c>
    </row>
    <row r="172" spans="1:22" x14ac:dyDescent="0.25">
      <c r="A172" s="25">
        <v>601080803</v>
      </c>
      <c r="B172" s="21" t="s">
        <v>43</v>
      </c>
      <c r="C172" s="21" t="s">
        <v>1623</v>
      </c>
      <c r="D172" s="22">
        <v>2002</v>
      </c>
      <c r="E172" s="21" t="s">
        <v>1625</v>
      </c>
      <c r="F172" s="21" t="s">
        <v>1626</v>
      </c>
      <c r="G172" s="21" t="s">
        <v>1618</v>
      </c>
      <c r="H172" s="23">
        <v>37756</v>
      </c>
      <c r="I172" s="23">
        <v>37756</v>
      </c>
      <c r="J172" s="21" t="s">
        <v>49</v>
      </c>
      <c r="K172" s="22">
        <v>24992</v>
      </c>
      <c r="L172" s="21" t="s">
        <v>54</v>
      </c>
      <c r="M172" s="24"/>
      <c r="N172" s="21" t="s">
        <v>49</v>
      </c>
      <c r="O172" s="22">
        <v>381</v>
      </c>
      <c r="P172" s="21" t="s">
        <v>54</v>
      </c>
      <c r="Q172" s="24"/>
      <c r="R172" s="21" t="s">
        <v>54</v>
      </c>
      <c r="S172" s="21" t="s">
        <v>54</v>
      </c>
      <c r="T172" s="22" t="b">
        <v>0</v>
      </c>
      <c r="U172" s="21" t="s">
        <v>54</v>
      </c>
      <c r="V172" s="21" t="s">
        <v>54</v>
      </c>
    </row>
    <row r="173" spans="1:22" x14ac:dyDescent="0.25">
      <c r="A173" s="25">
        <v>601080804</v>
      </c>
      <c r="B173" s="21" t="s">
        <v>43</v>
      </c>
      <c r="C173" s="21" t="s">
        <v>1623</v>
      </c>
      <c r="D173" s="22">
        <v>2002</v>
      </c>
      <c r="E173" s="21" t="s">
        <v>1625</v>
      </c>
      <c r="F173" s="21" t="s">
        <v>1626</v>
      </c>
      <c r="G173" s="21" t="s">
        <v>1618</v>
      </c>
      <c r="H173" s="23">
        <v>37726</v>
      </c>
      <c r="I173" s="23">
        <v>37726</v>
      </c>
      <c r="J173" s="21" t="s">
        <v>49</v>
      </c>
      <c r="K173" s="22">
        <v>24505</v>
      </c>
      <c r="L173" s="21" t="s">
        <v>54</v>
      </c>
      <c r="M173" s="24"/>
      <c r="N173" s="21" t="s">
        <v>49</v>
      </c>
      <c r="O173" s="22">
        <v>1564</v>
      </c>
      <c r="P173" s="21" t="s">
        <v>54</v>
      </c>
      <c r="Q173" s="24"/>
      <c r="R173" s="21" t="s">
        <v>54</v>
      </c>
      <c r="S173" s="21" t="s">
        <v>54</v>
      </c>
      <c r="T173" s="22" t="b">
        <v>0</v>
      </c>
      <c r="U173" s="21" t="s">
        <v>54</v>
      </c>
      <c r="V173" s="21" t="s">
        <v>54</v>
      </c>
    </row>
    <row r="174" spans="1:22" x14ac:dyDescent="0.25">
      <c r="A174" s="25">
        <v>601080805</v>
      </c>
      <c r="B174" s="21" t="s">
        <v>43</v>
      </c>
      <c r="C174" s="21" t="s">
        <v>1623</v>
      </c>
      <c r="D174" s="22">
        <v>2002</v>
      </c>
      <c r="E174" s="21" t="s">
        <v>1625</v>
      </c>
      <c r="F174" s="21" t="s">
        <v>1626</v>
      </c>
      <c r="G174" s="21" t="s">
        <v>1618</v>
      </c>
      <c r="H174" s="23">
        <v>37726</v>
      </c>
      <c r="I174" s="23">
        <v>37726</v>
      </c>
      <c r="J174" s="21" t="s">
        <v>49</v>
      </c>
      <c r="K174" s="22">
        <v>24589</v>
      </c>
      <c r="L174" s="21" t="s">
        <v>54</v>
      </c>
      <c r="M174" s="24"/>
      <c r="N174" s="21" t="s">
        <v>49</v>
      </c>
      <c r="O174" s="22">
        <v>1509</v>
      </c>
      <c r="P174" s="21" t="s">
        <v>54</v>
      </c>
      <c r="Q174" s="24"/>
      <c r="R174" s="21" t="s">
        <v>54</v>
      </c>
      <c r="S174" s="21" t="s">
        <v>54</v>
      </c>
      <c r="T174" s="22" t="b">
        <v>0</v>
      </c>
      <c r="U174" s="21" t="s">
        <v>54</v>
      </c>
      <c r="V174" s="21" t="s">
        <v>54</v>
      </c>
    </row>
    <row r="175" spans="1:22" x14ac:dyDescent="0.25">
      <c r="A175" s="25">
        <v>62304</v>
      </c>
      <c r="B175" s="21" t="s">
        <v>43</v>
      </c>
      <c r="C175" s="21" t="s">
        <v>1623</v>
      </c>
      <c r="D175" s="22">
        <v>2005</v>
      </c>
      <c r="E175" s="21" t="s">
        <v>1625</v>
      </c>
      <c r="F175" s="21" t="s">
        <v>1626</v>
      </c>
      <c r="G175" s="21" t="s">
        <v>1618</v>
      </c>
      <c r="H175" s="23">
        <v>38854</v>
      </c>
      <c r="I175" s="23">
        <v>38854</v>
      </c>
      <c r="J175" s="21" t="s">
        <v>49</v>
      </c>
      <c r="K175" s="22">
        <v>26038</v>
      </c>
      <c r="L175" s="21" t="s">
        <v>54</v>
      </c>
      <c r="M175" s="24"/>
      <c r="N175" s="21" t="s">
        <v>49</v>
      </c>
      <c r="O175" s="22">
        <v>397</v>
      </c>
      <c r="P175" s="21" t="s">
        <v>54</v>
      </c>
      <c r="Q175" s="24"/>
      <c r="R175" s="21" t="s">
        <v>54</v>
      </c>
      <c r="S175" s="21" t="s">
        <v>54</v>
      </c>
      <c r="T175" s="22" t="b">
        <v>0</v>
      </c>
      <c r="U175" s="21" t="s">
        <v>54</v>
      </c>
      <c r="V175" s="21" t="s">
        <v>54</v>
      </c>
    </row>
    <row r="176" spans="1:22" x14ac:dyDescent="0.25">
      <c r="A176" s="25">
        <v>62305</v>
      </c>
      <c r="B176" s="21" t="s">
        <v>43</v>
      </c>
      <c r="C176" s="21" t="s">
        <v>1623</v>
      </c>
      <c r="D176" s="22">
        <v>2005</v>
      </c>
      <c r="E176" s="21" t="s">
        <v>1625</v>
      </c>
      <c r="F176" s="21" t="s">
        <v>1626</v>
      </c>
      <c r="G176" s="21" t="s">
        <v>1618</v>
      </c>
      <c r="H176" s="23">
        <v>38854</v>
      </c>
      <c r="I176" s="23">
        <v>38854</v>
      </c>
      <c r="J176" s="21" t="s">
        <v>49</v>
      </c>
      <c r="K176" s="22">
        <v>24701</v>
      </c>
      <c r="L176" s="21" t="s">
        <v>54</v>
      </c>
      <c r="M176" s="24"/>
      <c r="N176" s="21" t="s">
        <v>49</v>
      </c>
      <c r="O176" s="22">
        <v>377</v>
      </c>
      <c r="P176" s="21" t="s">
        <v>54</v>
      </c>
      <c r="Q176" s="24"/>
      <c r="R176" s="21" t="s">
        <v>54</v>
      </c>
      <c r="S176" s="21" t="s">
        <v>54</v>
      </c>
      <c r="T176" s="22" t="b">
        <v>0</v>
      </c>
      <c r="U176" s="21" t="s">
        <v>54</v>
      </c>
      <c r="V176" s="21" t="s">
        <v>54</v>
      </c>
    </row>
    <row r="177" spans="1:22" x14ac:dyDescent="0.25">
      <c r="A177" s="25">
        <v>62306</v>
      </c>
      <c r="B177" s="21" t="s">
        <v>43</v>
      </c>
      <c r="C177" s="21" t="s">
        <v>1623</v>
      </c>
      <c r="D177" s="22">
        <v>2005</v>
      </c>
      <c r="E177" s="21" t="s">
        <v>1625</v>
      </c>
      <c r="F177" s="21" t="s">
        <v>1626</v>
      </c>
      <c r="G177" s="21" t="s">
        <v>1618</v>
      </c>
      <c r="H177" s="23">
        <v>38825</v>
      </c>
      <c r="I177" s="23">
        <v>38825</v>
      </c>
      <c r="J177" s="21" t="s">
        <v>49</v>
      </c>
      <c r="K177" s="22">
        <v>25700</v>
      </c>
      <c r="L177" s="21" t="s">
        <v>54</v>
      </c>
      <c r="M177" s="24"/>
      <c r="N177" s="21" t="s">
        <v>54</v>
      </c>
      <c r="O177" s="24"/>
      <c r="P177" s="21" t="s">
        <v>54</v>
      </c>
      <c r="Q177" s="24"/>
      <c r="R177" s="21" t="s">
        <v>54</v>
      </c>
      <c r="S177" s="21" t="s">
        <v>54</v>
      </c>
      <c r="T177" s="22" t="b">
        <v>0</v>
      </c>
      <c r="U177" s="21" t="s">
        <v>54</v>
      </c>
      <c r="V177" s="21" t="s">
        <v>54</v>
      </c>
    </row>
    <row r="178" spans="1:22" x14ac:dyDescent="0.25">
      <c r="A178" s="25">
        <v>62307</v>
      </c>
      <c r="B178" s="21" t="s">
        <v>43</v>
      </c>
      <c r="C178" s="21" t="s">
        <v>1623</v>
      </c>
      <c r="D178" s="22">
        <v>2005</v>
      </c>
      <c r="E178" s="21" t="s">
        <v>1625</v>
      </c>
      <c r="F178" s="21" t="s">
        <v>1626</v>
      </c>
      <c r="G178" s="21" t="s">
        <v>1618</v>
      </c>
      <c r="H178" s="23">
        <v>38825</v>
      </c>
      <c r="I178" s="23">
        <v>38825</v>
      </c>
      <c r="J178" s="21" t="s">
        <v>49</v>
      </c>
      <c r="K178" s="22">
        <v>26200</v>
      </c>
      <c r="L178" s="21" t="s">
        <v>54</v>
      </c>
      <c r="M178" s="24"/>
      <c r="N178" s="21" t="s">
        <v>54</v>
      </c>
      <c r="O178" s="24"/>
      <c r="P178" s="21" t="s">
        <v>54</v>
      </c>
      <c r="Q178" s="24"/>
      <c r="R178" s="21" t="s">
        <v>54</v>
      </c>
      <c r="S178" s="21" t="s">
        <v>54</v>
      </c>
      <c r="T178" s="22" t="b">
        <v>0</v>
      </c>
      <c r="U178" s="21" t="s">
        <v>54</v>
      </c>
      <c r="V178" s="21" t="s">
        <v>54</v>
      </c>
    </row>
    <row r="179" spans="1:22" x14ac:dyDescent="0.25">
      <c r="A179" s="25">
        <v>62308</v>
      </c>
      <c r="B179" s="21" t="s">
        <v>43</v>
      </c>
      <c r="C179" s="21" t="s">
        <v>1623</v>
      </c>
      <c r="D179" s="22">
        <v>2005</v>
      </c>
      <c r="E179" s="21" t="s">
        <v>1625</v>
      </c>
      <c r="F179" s="21" t="s">
        <v>1626</v>
      </c>
      <c r="G179" s="21" t="s">
        <v>1618</v>
      </c>
      <c r="H179" s="23">
        <v>38838</v>
      </c>
      <c r="I179" s="23">
        <v>38838</v>
      </c>
      <c r="J179" s="21" t="s">
        <v>49</v>
      </c>
      <c r="K179" s="22">
        <v>25733</v>
      </c>
      <c r="L179" s="21" t="s">
        <v>54</v>
      </c>
      <c r="M179" s="24"/>
      <c r="N179" s="21" t="s">
        <v>49</v>
      </c>
      <c r="O179" s="22">
        <v>130</v>
      </c>
      <c r="P179" s="21" t="s">
        <v>54</v>
      </c>
      <c r="Q179" s="24"/>
      <c r="R179" s="21" t="s">
        <v>54</v>
      </c>
      <c r="S179" s="21" t="s">
        <v>54</v>
      </c>
      <c r="T179" s="22" t="b">
        <v>0</v>
      </c>
      <c r="U179" s="21" t="s">
        <v>54</v>
      </c>
      <c r="V179" s="21" t="s">
        <v>54</v>
      </c>
    </row>
    <row r="180" spans="1:22" x14ac:dyDescent="0.25">
      <c r="A180" s="25">
        <v>62309</v>
      </c>
      <c r="B180" s="21" t="s">
        <v>43</v>
      </c>
      <c r="C180" s="21" t="s">
        <v>1623</v>
      </c>
      <c r="D180" s="22">
        <v>2005</v>
      </c>
      <c r="E180" s="21" t="s">
        <v>1625</v>
      </c>
      <c r="F180" s="21" t="s">
        <v>1626</v>
      </c>
      <c r="G180" s="21" t="s">
        <v>1618</v>
      </c>
      <c r="H180" s="23">
        <v>38838</v>
      </c>
      <c r="I180" s="23">
        <v>38838</v>
      </c>
      <c r="J180" s="21" t="s">
        <v>49</v>
      </c>
      <c r="K180" s="22">
        <v>25919</v>
      </c>
      <c r="L180" s="21" t="s">
        <v>54</v>
      </c>
      <c r="M180" s="24"/>
      <c r="N180" s="21" t="s">
        <v>49</v>
      </c>
      <c r="O180" s="22">
        <v>877</v>
      </c>
      <c r="P180" s="21" t="s">
        <v>54</v>
      </c>
      <c r="Q180" s="24"/>
      <c r="R180" s="21" t="s">
        <v>54</v>
      </c>
      <c r="S180" s="21" t="s">
        <v>54</v>
      </c>
      <c r="T180" s="22" t="b">
        <v>0</v>
      </c>
      <c r="U180" s="21" t="s">
        <v>54</v>
      </c>
      <c r="V180" s="21" t="s">
        <v>54</v>
      </c>
    </row>
    <row r="181" spans="1:22" x14ac:dyDescent="0.25">
      <c r="A181" s="25">
        <v>62428</v>
      </c>
      <c r="B181" s="21" t="s">
        <v>43</v>
      </c>
      <c r="C181" s="21" t="s">
        <v>1623</v>
      </c>
      <c r="D181" s="22">
        <v>2004</v>
      </c>
      <c r="E181" s="21" t="s">
        <v>1625</v>
      </c>
      <c r="F181" s="21" t="s">
        <v>1626</v>
      </c>
      <c r="G181" s="21" t="s">
        <v>1618</v>
      </c>
      <c r="H181" s="23">
        <v>38471</v>
      </c>
      <c r="I181" s="23">
        <v>38471</v>
      </c>
      <c r="J181" s="21" t="s">
        <v>49</v>
      </c>
      <c r="K181" s="22">
        <v>25118</v>
      </c>
      <c r="L181" s="21" t="s">
        <v>54</v>
      </c>
      <c r="M181" s="24"/>
      <c r="N181" s="21" t="s">
        <v>49</v>
      </c>
      <c r="O181" s="22">
        <v>254</v>
      </c>
      <c r="P181" s="21" t="s">
        <v>54</v>
      </c>
      <c r="Q181" s="24"/>
      <c r="R181" s="21" t="s">
        <v>54</v>
      </c>
      <c r="S181" s="21" t="s">
        <v>54</v>
      </c>
      <c r="T181" s="22" t="b">
        <v>0</v>
      </c>
      <c r="U181" s="21" t="s">
        <v>54</v>
      </c>
      <c r="V181" s="21" t="s">
        <v>54</v>
      </c>
    </row>
    <row r="182" spans="1:22" x14ac:dyDescent="0.25">
      <c r="A182" s="25">
        <v>62429</v>
      </c>
      <c r="B182" s="21" t="s">
        <v>43</v>
      </c>
      <c r="C182" s="21" t="s">
        <v>1623</v>
      </c>
      <c r="D182" s="22">
        <v>2004</v>
      </c>
      <c r="E182" s="21" t="s">
        <v>1625</v>
      </c>
      <c r="F182" s="21" t="s">
        <v>1626</v>
      </c>
      <c r="G182" s="21" t="s">
        <v>1618</v>
      </c>
      <c r="H182" s="23">
        <v>38471</v>
      </c>
      <c r="I182" s="23">
        <v>38471</v>
      </c>
      <c r="J182" s="21" t="s">
        <v>49</v>
      </c>
      <c r="K182" s="22">
        <v>25757</v>
      </c>
      <c r="L182" s="21" t="s">
        <v>54</v>
      </c>
      <c r="M182" s="24"/>
      <c r="N182" s="21" t="s">
        <v>49</v>
      </c>
      <c r="O182" s="22">
        <v>261</v>
      </c>
      <c r="P182" s="21" t="s">
        <v>54</v>
      </c>
      <c r="Q182" s="24"/>
      <c r="R182" s="21" t="s">
        <v>54</v>
      </c>
      <c r="S182" s="21" t="s">
        <v>54</v>
      </c>
      <c r="T182" s="22" t="b">
        <v>0</v>
      </c>
      <c r="U182" s="21" t="s">
        <v>54</v>
      </c>
      <c r="V182" s="21" t="s">
        <v>54</v>
      </c>
    </row>
    <row r="183" spans="1:22" x14ac:dyDescent="0.25">
      <c r="A183" s="25">
        <v>62430</v>
      </c>
      <c r="B183" s="21" t="s">
        <v>43</v>
      </c>
      <c r="C183" s="21" t="s">
        <v>1623</v>
      </c>
      <c r="D183" s="22">
        <v>2004</v>
      </c>
      <c r="E183" s="21" t="s">
        <v>1625</v>
      </c>
      <c r="F183" s="21" t="s">
        <v>1626</v>
      </c>
      <c r="G183" s="21" t="s">
        <v>1618</v>
      </c>
      <c r="H183" s="23">
        <v>38457</v>
      </c>
      <c r="I183" s="23">
        <v>38457</v>
      </c>
      <c r="J183" s="21" t="s">
        <v>49</v>
      </c>
      <c r="K183" s="22">
        <v>25245</v>
      </c>
      <c r="L183" s="21" t="s">
        <v>54</v>
      </c>
      <c r="M183" s="24"/>
      <c r="N183" s="21" t="s">
        <v>49</v>
      </c>
      <c r="O183" s="22">
        <v>255</v>
      </c>
      <c r="P183" s="21" t="s">
        <v>54</v>
      </c>
      <c r="Q183" s="24"/>
      <c r="R183" s="21" t="s">
        <v>54</v>
      </c>
      <c r="S183" s="21" t="s">
        <v>54</v>
      </c>
      <c r="T183" s="22" t="b">
        <v>0</v>
      </c>
      <c r="U183" s="21" t="s">
        <v>54</v>
      </c>
      <c r="V183" s="21" t="s">
        <v>54</v>
      </c>
    </row>
    <row r="184" spans="1:22" x14ac:dyDescent="0.25">
      <c r="A184" s="25">
        <v>62431</v>
      </c>
      <c r="B184" s="21" t="s">
        <v>43</v>
      </c>
      <c r="C184" s="21" t="s">
        <v>1623</v>
      </c>
      <c r="D184" s="22">
        <v>2004</v>
      </c>
      <c r="E184" s="21" t="s">
        <v>1625</v>
      </c>
      <c r="F184" s="21" t="s">
        <v>1626</v>
      </c>
      <c r="G184" s="21" t="s">
        <v>1618</v>
      </c>
      <c r="H184" s="23">
        <v>38457</v>
      </c>
      <c r="I184" s="23">
        <v>38457</v>
      </c>
      <c r="J184" s="21" t="s">
        <v>49</v>
      </c>
      <c r="K184" s="22">
        <v>25443</v>
      </c>
      <c r="L184" s="21" t="s">
        <v>54</v>
      </c>
      <c r="M184" s="24"/>
      <c r="N184" s="21" t="s">
        <v>49</v>
      </c>
      <c r="O184" s="22">
        <v>258</v>
      </c>
      <c r="P184" s="21" t="s">
        <v>54</v>
      </c>
      <c r="Q184" s="24"/>
      <c r="R184" s="21" t="s">
        <v>54</v>
      </c>
      <c r="S184" s="21" t="s">
        <v>54</v>
      </c>
      <c r="T184" s="22" t="b">
        <v>0</v>
      </c>
      <c r="U184" s="21" t="s">
        <v>54</v>
      </c>
      <c r="V184" s="21" t="s">
        <v>54</v>
      </c>
    </row>
    <row r="185" spans="1:22" x14ac:dyDescent="0.25">
      <c r="A185" s="25">
        <v>62434</v>
      </c>
      <c r="B185" s="21" t="s">
        <v>43</v>
      </c>
      <c r="C185" s="21" t="s">
        <v>1623</v>
      </c>
      <c r="D185" s="22">
        <v>2004</v>
      </c>
      <c r="E185" s="21" t="s">
        <v>1625</v>
      </c>
      <c r="F185" s="21" t="s">
        <v>1626</v>
      </c>
      <c r="G185" s="21" t="s">
        <v>1618</v>
      </c>
      <c r="H185" s="23">
        <v>38488</v>
      </c>
      <c r="I185" s="23">
        <v>38488</v>
      </c>
      <c r="J185" s="21" t="s">
        <v>49</v>
      </c>
      <c r="K185" s="22">
        <v>25586</v>
      </c>
      <c r="L185" s="21" t="s">
        <v>54</v>
      </c>
      <c r="M185" s="24"/>
      <c r="N185" s="21" t="s">
        <v>49</v>
      </c>
      <c r="O185" s="22">
        <v>523</v>
      </c>
      <c r="P185" s="21" t="s">
        <v>54</v>
      </c>
      <c r="Q185" s="24"/>
      <c r="R185" s="21" t="s">
        <v>54</v>
      </c>
      <c r="S185" s="21" t="s">
        <v>54</v>
      </c>
      <c r="T185" s="22" t="b">
        <v>0</v>
      </c>
      <c r="U185" s="21" t="s">
        <v>54</v>
      </c>
      <c r="V185" s="21" t="s">
        <v>54</v>
      </c>
    </row>
    <row r="186" spans="1:22" x14ac:dyDescent="0.25">
      <c r="A186" s="25">
        <v>62435</v>
      </c>
      <c r="B186" s="21" t="s">
        <v>43</v>
      </c>
      <c r="C186" s="21" t="s">
        <v>1623</v>
      </c>
      <c r="D186" s="22">
        <v>2004</v>
      </c>
      <c r="E186" s="21" t="s">
        <v>1625</v>
      </c>
      <c r="F186" s="21" t="s">
        <v>1626</v>
      </c>
      <c r="G186" s="21" t="s">
        <v>1618</v>
      </c>
      <c r="H186" s="23">
        <v>38488</v>
      </c>
      <c r="I186" s="23">
        <v>38488</v>
      </c>
      <c r="J186" s="21" t="s">
        <v>49</v>
      </c>
      <c r="K186" s="22">
        <v>26799</v>
      </c>
      <c r="L186" s="21" t="s">
        <v>54</v>
      </c>
      <c r="M186" s="24"/>
      <c r="N186" s="21" t="s">
        <v>49</v>
      </c>
      <c r="O186" s="22">
        <v>547</v>
      </c>
      <c r="P186" s="21" t="s">
        <v>54</v>
      </c>
      <c r="Q186" s="24"/>
      <c r="R186" s="21" t="s">
        <v>54</v>
      </c>
      <c r="S186" s="21" t="s">
        <v>54</v>
      </c>
      <c r="T186" s="22" t="b">
        <v>0</v>
      </c>
      <c r="U186" s="21" t="s">
        <v>54</v>
      </c>
      <c r="V186" s="21" t="s">
        <v>54</v>
      </c>
    </row>
    <row r="187" spans="1:22" x14ac:dyDescent="0.25">
      <c r="A187" s="25">
        <v>62695</v>
      </c>
      <c r="B187" s="21" t="s">
        <v>43</v>
      </c>
      <c r="C187" s="21" t="s">
        <v>1623</v>
      </c>
      <c r="D187" s="22">
        <v>2001</v>
      </c>
      <c r="E187" s="21" t="s">
        <v>1625</v>
      </c>
      <c r="F187" s="21" t="s">
        <v>1626</v>
      </c>
      <c r="G187" s="21" t="s">
        <v>1618</v>
      </c>
      <c r="H187" s="23">
        <v>37348</v>
      </c>
      <c r="I187" s="23">
        <v>37348</v>
      </c>
      <c r="J187" s="21" t="s">
        <v>49</v>
      </c>
      <c r="K187" s="22">
        <v>44563</v>
      </c>
      <c r="L187" s="21" t="s">
        <v>54</v>
      </c>
      <c r="M187" s="24"/>
      <c r="N187" s="21" t="s">
        <v>49</v>
      </c>
      <c r="O187" s="22">
        <v>541</v>
      </c>
      <c r="P187" s="21" t="s">
        <v>54</v>
      </c>
      <c r="Q187" s="24"/>
      <c r="R187" s="21" t="s">
        <v>54</v>
      </c>
      <c r="S187" s="21" t="s">
        <v>54</v>
      </c>
      <c r="T187" s="22" t="b">
        <v>0</v>
      </c>
      <c r="U187" s="21" t="s">
        <v>54</v>
      </c>
      <c r="V187" s="21" t="s">
        <v>54</v>
      </c>
    </row>
    <row r="188" spans="1:22" x14ac:dyDescent="0.25">
      <c r="A188" s="25">
        <v>62697</v>
      </c>
      <c r="B188" s="21" t="s">
        <v>43</v>
      </c>
      <c r="C188" s="21" t="s">
        <v>1623</v>
      </c>
      <c r="D188" s="22">
        <v>2001</v>
      </c>
      <c r="E188" s="21" t="s">
        <v>1625</v>
      </c>
      <c r="F188" s="21" t="s">
        <v>1626</v>
      </c>
      <c r="G188" s="21" t="s">
        <v>1618</v>
      </c>
      <c r="H188" s="23">
        <v>37363</v>
      </c>
      <c r="I188" s="23">
        <v>37363</v>
      </c>
      <c r="J188" s="21" t="s">
        <v>49</v>
      </c>
      <c r="K188" s="22">
        <v>45972</v>
      </c>
      <c r="L188" s="21" t="s">
        <v>54</v>
      </c>
      <c r="M188" s="24"/>
      <c r="N188" s="21" t="s">
        <v>49</v>
      </c>
      <c r="O188" s="22">
        <v>1179</v>
      </c>
      <c r="P188" s="21" t="s">
        <v>54</v>
      </c>
      <c r="Q188" s="24"/>
      <c r="R188" s="21" t="s">
        <v>54</v>
      </c>
      <c r="S188" s="21" t="s">
        <v>54</v>
      </c>
      <c r="T188" s="22" t="b">
        <v>0</v>
      </c>
      <c r="U188" s="21" t="s">
        <v>54</v>
      </c>
      <c r="V188" s="21" t="s">
        <v>54</v>
      </c>
    </row>
    <row r="189" spans="1:22" x14ac:dyDescent="0.25">
      <c r="A189" s="25">
        <v>82339</v>
      </c>
      <c r="B189" s="21" t="s">
        <v>43</v>
      </c>
      <c r="C189" s="21" t="s">
        <v>1644</v>
      </c>
      <c r="D189" s="22">
        <v>2005</v>
      </c>
      <c r="E189" s="21" t="s">
        <v>1645</v>
      </c>
      <c r="F189" s="21" t="s">
        <v>1646</v>
      </c>
      <c r="G189" s="21" t="s">
        <v>1622</v>
      </c>
      <c r="H189" s="23">
        <v>38876</v>
      </c>
      <c r="I189" s="23">
        <v>38876</v>
      </c>
      <c r="J189" s="21" t="s">
        <v>49</v>
      </c>
      <c r="K189" s="22">
        <v>16454</v>
      </c>
      <c r="L189" s="21" t="s">
        <v>54</v>
      </c>
      <c r="M189" s="24"/>
      <c r="N189" s="21" t="s">
        <v>59</v>
      </c>
      <c r="O189" s="22">
        <v>35646</v>
      </c>
      <c r="P189" s="21" t="s">
        <v>54</v>
      </c>
      <c r="Q189" s="24"/>
      <c r="R189" s="21" t="s">
        <v>54</v>
      </c>
      <c r="S189" s="21" t="s">
        <v>54</v>
      </c>
      <c r="T189" s="22" t="b">
        <v>0</v>
      </c>
      <c r="U189" s="21" t="s">
        <v>54</v>
      </c>
      <c r="V189" s="21" t="s">
        <v>54</v>
      </c>
    </row>
    <row r="190" spans="1:22" x14ac:dyDescent="0.25">
      <c r="A190" s="25">
        <v>82343</v>
      </c>
      <c r="B190" s="21" t="s">
        <v>43</v>
      </c>
      <c r="C190" s="21" t="s">
        <v>1644</v>
      </c>
      <c r="D190" s="22">
        <v>2005</v>
      </c>
      <c r="E190" s="21" t="s">
        <v>1645</v>
      </c>
      <c r="F190" s="21" t="s">
        <v>1646</v>
      </c>
      <c r="G190" s="21" t="s">
        <v>1622</v>
      </c>
      <c r="H190" s="23">
        <v>38876</v>
      </c>
      <c r="I190" s="23">
        <v>38876</v>
      </c>
      <c r="J190" s="21" t="s">
        <v>49</v>
      </c>
      <c r="K190" s="22">
        <v>16515</v>
      </c>
      <c r="L190" s="21" t="s">
        <v>54</v>
      </c>
      <c r="M190" s="24"/>
      <c r="N190" s="21" t="s">
        <v>59</v>
      </c>
      <c r="O190" s="22">
        <v>35646</v>
      </c>
      <c r="P190" s="21" t="s">
        <v>54</v>
      </c>
      <c r="Q190" s="24"/>
      <c r="R190" s="21" t="s">
        <v>54</v>
      </c>
      <c r="S190" s="21" t="s">
        <v>54</v>
      </c>
      <c r="T190" s="22" t="b">
        <v>0</v>
      </c>
      <c r="U190" s="21" t="s">
        <v>54</v>
      </c>
      <c r="V190" s="21" t="s">
        <v>54</v>
      </c>
    </row>
    <row r="191" spans="1:22" x14ac:dyDescent="0.25">
      <c r="A191" s="25">
        <v>82344</v>
      </c>
      <c r="B191" s="21" t="s">
        <v>43</v>
      </c>
      <c r="C191" s="21" t="s">
        <v>1644</v>
      </c>
      <c r="D191" s="22">
        <v>2005</v>
      </c>
      <c r="E191" s="21" t="s">
        <v>1645</v>
      </c>
      <c r="F191" s="21" t="s">
        <v>1646</v>
      </c>
      <c r="G191" s="21" t="s">
        <v>1622</v>
      </c>
      <c r="H191" s="23">
        <v>38876</v>
      </c>
      <c r="I191" s="23">
        <v>38876</v>
      </c>
      <c r="J191" s="21" t="s">
        <v>49</v>
      </c>
      <c r="K191" s="22">
        <v>16285</v>
      </c>
      <c r="L191" s="21" t="s">
        <v>54</v>
      </c>
      <c r="M191" s="24"/>
      <c r="N191" s="21" t="s">
        <v>59</v>
      </c>
      <c r="O191" s="22">
        <v>32668</v>
      </c>
      <c r="P191" s="21" t="s">
        <v>54</v>
      </c>
      <c r="Q191" s="24"/>
      <c r="R191" s="21" t="s">
        <v>54</v>
      </c>
      <c r="S191" s="21" t="s">
        <v>54</v>
      </c>
      <c r="T191" s="22" t="b">
        <v>0</v>
      </c>
      <c r="U191" s="21" t="s">
        <v>54</v>
      </c>
      <c r="V191" s="21" t="s">
        <v>54</v>
      </c>
    </row>
    <row r="192" spans="1:22" x14ac:dyDescent="0.25">
      <c r="A192" s="25">
        <v>82345</v>
      </c>
      <c r="B192" s="21" t="s">
        <v>43</v>
      </c>
      <c r="C192" s="21" t="s">
        <v>1644</v>
      </c>
      <c r="D192" s="22">
        <v>2005</v>
      </c>
      <c r="E192" s="21" t="s">
        <v>1645</v>
      </c>
      <c r="F192" s="21" t="s">
        <v>1646</v>
      </c>
      <c r="G192" s="21" t="s">
        <v>1622</v>
      </c>
      <c r="H192" s="23">
        <v>38876</v>
      </c>
      <c r="I192" s="23">
        <v>38876</v>
      </c>
      <c r="J192" s="21" t="s">
        <v>49</v>
      </c>
      <c r="K192" s="22">
        <v>16770</v>
      </c>
      <c r="L192" s="21" t="s">
        <v>54</v>
      </c>
      <c r="M192" s="24"/>
      <c r="N192" s="21" t="s">
        <v>59</v>
      </c>
      <c r="O192" s="22">
        <v>33642</v>
      </c>
      <c r="P192" s="21" t="s">
        <v>54</v>
      </c>
      <c r="Q192" s="24"/>
      <c r="R192" s="21" t="s">
        <v>54</v>
      </c>
      <c r="S192" s="21" t="s">
        <v>54</v>
      </c>
      <c r="T192" s="22" t="b">
        <v>0</v>
      </c>
      <c r="U192" s="21" t="s">
        <v>54</v>
      </c>
      <c r="V192" s="21" t="s">
        <v>54</v>
      </c>
    </row>
    <row r="193" spans="1:22" x14ac:dyDescent="0.25">
      <c r="A193" s="25">
        <v>82350</v>
      </c>
      <c r="B193" s="21" t="s">
        <v>43</v>
      </c>
      <c r="C193" s="21" t="s">
        <v>1644</v>
      </c>
      <c r="D193" s="22">
        <v>2005</v>
      </c>
      <c r="E193" s="21" t="s">
        <v>1647</v>
      </c>
      <c r="F193" s="21" t="s">
        <v>1648</v>
      </c>
      <c r="G193" s="21" t="s">
        <v>1622</v>
      </c>
      <c r="H193" s="23">
        <v>38882</v>
      </c>
      <c r="I193" s="23">
        <v>38882</v>
      </c>
      <c r="J193" s="21" t="s">
        <v>49</v>
      </c>
      <c r="K193" s="22">
        <v>16240</v>
      </c>
      <c r="L193" s="21" t="s">
        <v>54</v>
      </c>
      <c r="M193" s="24"/>
      <c r="N193" s="21" t="s">
        <v>59</v>
      </c>
      <c r="O193" s="22">
        <v>91367</v>
      </c>
      <c r="P193" s="21" t="s">
        <v>49</v>
      </c>
      <c r="Q193" s="22">
        <v>113</v>
      </c>
      <c r="R193" s="21" t="s">
        <v>54</v>
      </c>
      <c r="S193" s="21" t="s">
        <v>54</v>
      </c>
      <c r="T193" s="22" t="b">
        <v>0</v>
      </c>
      <c r="U193" s="21" t="s">
        <v>54</v>
      </c>
      <c r="V193" s="21" t="s">
        <v>54</v>
      </c>
    </row>
    <row r="194" spans="1:22" x14ac:dyDescent="0.25">
      <c r="A194" s="25">
        <v>82414</v>
      </c>
      <c r="B194" s="21" t="s">
        <v>43</v>
      </c>
      <c r="C194" s="21" t="s">
        <v>1644</v>
      </c>
      <c r="D194" s="22">
        <v>2005</v>
      </c>
      <c r="E194" s="21" t="s">
        <v>1647</v>
      </c>
      <c r="F194" s="21" t="s">
        <v>1648</v>
      </c>
      <c r="G194" s="21" t="s">
        <v>1622</v>
      </c>
      <c r="H194" s="23">
        <v>38882</v>
      </c>
      <c r="I194" s="23">
        <v>38882</v>
      </c>
      <c r="J194" s="21" t="s">
        <v>49</v>
      </c>
      <c r="K194" s="22">
        <v>14648</v>
      </c>
      <c r="L194" s="21" t="s">
        <v>54</v>
      </c>
      <c r="M194" s="24"/>
      <c r="N194" s="21" t="s">
        <v>59</v>
      </c>
      <c r="O194" s="22">
        <v>84224</v>
      </c>
      <c r="P194" s="21" t="s">
        <v>49</v>
      </c>
      <c r="Q194" s="22">
        <v>426</v>
      </c>
      <c r="R194" s="21" t="s">
        <v>54</v>
      </c>
      <c r="S194" s="21" t="s">
        <v>54</v>
      </c>
      <c r="T194" s="22" t="b">
        <v>0</v>
      </c>
      <c r="U194" s="21" t="s">
        <v>54</v>
      </c>
      <c r="V194" s="21" t="s">
        <v>54</v>
      </c>
    </row>
    <row r="195" spans="1:22" x14ac:dyDescent="0.25">
      <c r="A195" s="25">
        <v>84327</v>
      </c>
      <c r="B195" s="21" t="s">
        <v>43</v>
      </c>
      <c r="C195" s="21" t="s">
        <v>1644</v>
      </c>
      <c r="D195" s="22">
        <v>2005</v>
      </c>
      <c r="E195" s="21" t="s">
        <v>1647</v>
      </c>
      <c r="F195" s="21" t="s">
        <v>1648</v>
      </c>
      <c r="G195" s="21" t="s">
        <v>1622</v>
      </c>
      <c r="H195" s="23">
        <v>38882</v>
      </c>
      <c r="I195" s="23">
        <v>38882</v>
      </c>
      <c r="J195" s="21" t="s">
        <v>49</v>
      </c>
      <c r="K195" s="22">
        <v>15033</v>
      </c>
      <c r="L195" s="21" t="s">
        <v>54</v>
      </c>
      <c r="M195" s="24"/>
      <c r="N195" s="21" t="s">
        <v>59</v>
      </c>
      <c r="O195" s="22">
        <v>84669</v>
      </c>
      <c r="P195" s="21" t="s">
        <v>49</v>
      </c>
      <c r="Q195" s="22">
        <v>121</v>
      </c>
      <c r="R195" s="21" t="s">
        <v>54</v>
      </c>
      <c r="S195" s="21" t="s">
        <v>54</v>
      </c>
      <c r="T195" s="22" t="b">
        <v>0</v>
      </c>
      <c r="U195" s="21" t="s">
        <v>54</v>
      </c>
      <c r="V195" s="21" t="s">
        <v>54</v>
      </c>
    </row>
    <row r="196" spans="1:22" x14ac:dyDescent="0.25">
      <c r="A196" s="25">
        <v>84328</v>
      </c>
      <c r="B196" s="21" t="s">
        <v>43</v>
      </c>
      <c r="C196" s="21" t="s">
        <v>1644</v>
      </c>
      <c r="D196" s="22">
        <v>2005</v>
      </c>
      <c r="E196" s="21" t="s">
        <v>1647</v>
      </c>
      <c r="F196" s="21" t="s">
        <v>1648</v>
      </c>
      <c r="G196" s="21" t="s">
        <v>1622</v>
      </c>
      <c r="H196" s="23">
        <v>38882</v>
      </c>
      <c r="I196" s="23">
        <v>38882</v>
      </c>
      <c r="J196" s="21" t="s">
        <v>49</v>
      </c>
      <c r="K196" s="22">
        <v>15123</v>
      </c>
      <c r="L196" s="21" t="s">
        <v>54</v>
      </c>
      <c r="M196" s="24"/>
      <c r="N196" s="21" t="s">
        <v>59</v>
      </c>
      <c r="O196" s="22">
        <v>84831</v>
      </c>
      <c r="P196" s="21" t="s">
        <v>49</v>
      </c>
      <c r="Q196" s="22">
        <v>60</v>
      </c>
      <c r="R196" s="21" t="s">
        <v>54</v>
      </c>
      <c r="S196" s="21" t="s">
        <v>54</v>
      </c>
      <c r="T196" s="22" t="b">
        <v>0</v>
      </c>
      <c r="U196" s="21" t="s">
        <v>54</v>
      </c>
      <c r="V196" s="21" t="s">
        <v>54</v>
      </c>
    </row>
    <row r="197" spans="1:22" x14ac:dyDescent="0.25">
      <c r="A197" s="25">
        <v>90157</v>
      </c>
      <c r="B197" s="21" t="s">
        <v>43</v>
      </c>
      <c r="C197" s="21" t="s">
        <v>1649</v>
      </c>
      <c r="D197" s="22">
        <v>2007</v>
      </c>
      <c r="E197" s="21" t="s">
        <v>1650</v>
      </c>
      <c r="F197" s="21" t="s">
        <v>1651</v>
      </c>
      <c r="G197" s="21" t="s">
        <v>1618</v>
      </c>
      <c r="H197" s="23">
        <v>39699</v>
      </c>
      <c r="I197" s="23">
        <v>39725</v>
      </c>
      <c r="J197" s="21" t="s">
        <v>49</v>
      </c>
      <c r="K197" s="22">
        <v>25928</v>
      </c>
      <c r="L197" s="21" t="s">
        <v>54</v>
      </c>
      <c r="M197" s="24"/>
      <c r="N197" s="21" t="s">
        <v>49</v>
      </c>
      <c r="O197" s="22">
        <v>133985</v>
      </c>
      <c r="P197" s="21" t="s">
        <v>54</v>
      </c>
      <c r="Q197" s="24"/>
      <c r="R197" s="21" t="s">
        <v>54</v>
      </c>
      <c r="S197" s="21" t="s">
        <v>54</v>
      </c>
      <c r="T197" s="22" t="b">
        <v>0</v>
      </c>
      <c r="U197" s="21" t="s">
        <v>54</v>
      </c>
      <c r="V197" s="21" t="s">
        <v>54</v>
      </c>
    </row>
    <row r="198" spans="1:22" x14ac:dyDescent="0.25">
      <c r="A198" s="25">
        <v>90165</v>
      </c>
      <c r="B198" s="21" t="s">
        <v>43</v>
      </c>
      <c r="C198" s="21" t="s">
        <v>1649</v>
      </c>
      <c r="D198" s="22">
        <v>2007</v>
      </c>
      <c r="E198" s="21" t="s">
        <v>1650</v>
      </c>
      <c r="F198" s="21" t="s">
        <v>1651</v>
      </c>
      <c r="G198" s="21" t="s">
        <v>1618</v>
      </c>
      <c r="H198" s="23">
        <v>39699</v>
      </c>
      <c r="I198" s="23">
        <v>39725</v>
      </c>
      <c r="J198" s="21" t="s">
        <v>49</v>
      </c>
      <c r="K198" s="22">
        <v>27094</v>
      </c>
      <c r="L198" s="21" t="s">
        <v>54</v>
      </c>
      <c r="M198" s="24"/>
      <c r="N198" s="21" t="s">
        <v>49</v>
      </c>
      <c r="O198" s="22">
        <v>133985</v>
      </c>
      <c r="P198" s="21" t="s">
        <v>54</v>
      </c>
      <c r="Q198" s="24"/>
      <c r="R198" s="21" t="s">
        <v>54</v>
      </c>
      <c r="S198" s="21" t="s">
        <v>54</v>
      </c>
      <c r="T198" s="22" t="b">
        <v>0</v>
      </c>
      <c r="U198" s="21" t="s">
        <v>54</v>
      </c>
      <c r="V198" s="21" t="s">
        <v>54</v>
      </c>
    </row>
    <row r="199" spans="1:22" x14ac:dyDescent="0.25">
      <c r="A199" s="25">
        <v>90169</v>
      </c>
      <c r="B199" s="21" t="s">
        <v>43</v>
      </c>
      <c r="C199" s="21" t="s">
        <v>1652</v>
      </c>
      <c r="D199" s="22">
        <v>2007</v>
      </c>
      <c r="E199" s="21" t="s">
        <v>1653</v>
      </c>
      <c r="F199" s="21" t="s">
        <v>1654</v>
      </c>
      <c r="G199" s="21" t="s">
        <v>43</v>
      </c>
      <c r="H199" s="23">
        <v>39875</v>
      </c>
      <c r="I199" s="23">
        <v>39876</v>
      </c>
      <c r="J199" s="21" t="s">
        <v>1655</v>
      </c>
      <c r="K199" s="22">
        <v>30721</v>
      </c>
      <c r="L199" s="21" t="s">
        <v>1656</v>
      </c>
      <c r="M199" s="22">
        <v>139</v>
      </c>
      <c r="N199" s="21" t="s">
        <v>1655</v>
      </c>
      <c r="O199" s="22">
        <v>81249</v>
      </c>
      <c r="P199" s="21" t="s">
        <v>1656</v>
      </c>
      <c r="Q199" s="22">
        <v>261</v>
      </c>
      <c r="R199" s="21" t="s">
        <v>54</v>
      </c>
      <c r="S199" s="21" t="s">
        <v>54</v>
      </c>
      <c r="T199" s="22" t="b">
        <v>0</v>
      </c>
      <c r="U199" s="21" t="s">
        <v>54</v>
      </c>
      <c r="V199" s="21" t="s">
        <v>54</v>
      </c>
    </row>
    <row r="200" spans="1:22" x14ac:dyDescent="0.25">
      <c r="A200" s="25">
        <v>90171</v>
      </c>
      <c r="B200" s="21" t="s">
        <v>43</v>
      </c>
      <c r="C200" s="21" t="s">
        <v>1652</v>
      </c>
      <c r="D200" s="22">
        <v>2007</v>
      </c>
      <c r="E200" s="21" t="s">
        <v>1657</v>
      </c>
      <c r="F200" s="21" t="s">
        <v>1658</v>
      </c>
      <c r="G200" s="21" t="s">
        <v>43</v>
      </c>
      <c r="H200" s="23">
        <v>39860</v>
      </c>
      <c r="I200" s="23">
        <v>39872</v>
      </c>
      <c r="J200" s="21" t="s">
        <v>1655</v>
      </c>
      <c r="K200" s="22">
        <v>30001</v>
      </c>
      <c r="L200" s="21" t="s">
        <v>1656</v>
      </c>
      <c r="M200" s="22">
        <v>437</v>
      </c>
      <c r="N200" s="21" t="s">
        <v>1655</v>
      </c>
      <c r="O200" s="22">
        <v>635810</v>
      </c>
      <c r="P200" s="21" t="s">
        <v>1656</v>
      </c>
      <c r="Q200" s="22">
        <v>11206</v>
      </c>
      <c r="R200" s="21" t="s">
        <v>54</v>
      </c>
      <c r="S200" s="21" t="s">
        <v>54</v>
      </c>
      <c r="T200" s="22" t="b">
        <v>0</v>
      </c>
      <c r="U200" s="21" t="s">
        <v>54</v>
      </c>
      <c r="V200" s="21" t="s">
        <v>54</v>
      </c>
    </row>
    <row r="201" spans="1:22" x14ac:dyDescent="0.25">
      <c r="A201" s="25">
        <v>90177</v>
      </c>
      <c r="B201" s="21" t="s">
        <v>43</v>
      </c>
      <c r="C201" s="21" t="s">
        <v>1652</v>
      </c>
      <c r="D201" s="22">
        <v>2007</v>
      </c>
      <c r="E201" s="21" t="s">
        <v>1659</v>
      </c>
      <c r="F201" s="21" t="s">
        <v>1660</v>
      </c>
      <c r="G201" s="21" t="s">
        <v>43</v>
      </c>
      <c r="H201" s="23">
        <v>39885</v>
      </c>
      <c r="I201" s="23">
        <v>39889</v>
      </c>
      <c r="J201" s="21" t="s">
        <v>49</v>
      </c>
      <c r="K201" s="22">
        <v>43408</v>
      </c>
      <c r="L201" s="21" t="s">
        <v>59</v>
      </c>
      <c r="M201" s="22">
        <v>345</v>
      </c>
      <c r="N201" s="21" t="s">
        <v>49</v>
      </c>
      <c r="O201" s="22">
        <v>222527</v>
      </c>
      <c r="P201" s="21" t="s">
        <v>59</v>
      </c>
      <c r="Q201" s="22">
        <v>5403</v>
      </c>
      <c r="R201" s="21" t="s">
        <v>54</v>
      </c>
      <c r="S201" s="21" t="s">
        <v>54</v>
      </c>
      <c r="T201" s="22" t="b">
        <v>0</v>
      </c>
      <c r="U201" s="21" t="s">
        <v>54</v>
      </c>
      <c r="V201" s="21" t="s">
        <v>54</v>
      </c>
    </row>
    <row r="202" spans="1:22" x14ac:dyDescent="0.25">
      <c r="A202" s="25">
        <v>90178</v>
      </c>
      <c r="B202" s="21" t="s">
        <v>43</v>
      </c>
      <c r="C202" s="21" t="s">
        <v>1652</v>
      </c>
      <c r="D202" s="22">
        <v>2007</v>
      </c>
      <c r="E202" s="21" t="s">
        <v>1659</v>
      </c>
      <c r="F202" s="21" t="s">
        <v>1661</v>
      </c>
      <c r="G202" s="21" t="s">
        <v>43</v>
      </c>
      <c r="H202" s="23">
        <v>39888</v>
      </c>
      <c r="I202" s="23">
        <v>39897</v>
      </c>
      <c r="J202" s="21" t="s">
        <v>1655</v>
      </c>
      <c r="K202" s="22">
        <v>41819</v>
      </c>
      <c r="L202" s="21" t="s">
        <v>1656</v>
      </c>
      <c r="M202" s="22">
        <v>698</v>
      </c>
      <c r="N202" s="21" t="s">
        <v>1655</v>
      </c>
      <c r="O202" s="22">
        <v>270581</v>
      </c>
      <c r="P202" s="21" t="s">
        <v>54</v>
      </c>
      <c r="Q202" s="24"/>
      <c r="R202" s="21" t="s">
        <v>54</v>
      </c>
      <c r="S202" s="21" t="s">
        <v>54</v>
      </c>
      <c r="T202" s="22" t="b">
        <v>0</v>
      </c>
      <c r="U202" s="21" t="s">
        <v>54</v>
      </c>
      <c r="V202" s="21" t="s">
        <v>54</v>
      </c>
    </row>
    <row r="203" spans="1:22" x14ac:dyDescent="0.25">
      <c r="A203" s="25">
        <v>90187</v>
      </c>
      <c r="B203" s="21" t="s">
        <v>43</v>
      </c>
      <c r="C203" s="21" t="s">
        <v>1652</v>
      </c>
      <c r="D203" s="22">
        <v>2007</v>
      </c>
      <c r="E203" s="21" t="s">
        <v>1662</v>
      </c>
      <c r="F203" s="21" t="s">
        <v>1663</v>
      </c>
      <c r="G203" s="21" t="s">
        <v>43</v>
      </c>
      <c r="H203" s="23">
        <v>39759</v>
      </c>
      <c r="I203" s="23">
        <v>39759</v>
      </c>
      <c r="J203" s="21" t="s">
        <v>1655</v>
      </c>
      <c r="K203" s="22">
        <v>82691</v>
      </c>
      <c r="L203" s="21" t="s">
        <v>54</v>
      </c>
      <c r="M203" s="24"/>
      <c r="N203" s="21" t="s">
        <v>1655</v>
      </c>
      <c r="O203" s="22">
        <v>1364</v>
      </c>
      <c r="P203" s="21" t="s">
        <v>54</v>
      </c>
      <c r="Q203" s="24"/>
      <c r="R203" s="21" t="s">
        <v>1664</v>
      </c>
      <c r="S203" s="21" t="s">
        <v>1665</v>
      </c>
      <c r="T203" s="22" t="b">
        <v>0</v>
      </c>
      <c r="U203" s="21" t="s">
        <v>54</v>
      </c>
      <c r="V203" s="21" t="s">
        <v>54</v>
      </c>
    </row>
    <row r="204" spans="1:22" x14ac:dyDescent="0.25">
      <c r="A204" s="25">
        <v>90188</v>
      </c>
      <c r="B204" s="21" t="s">
        <v>43</v>
      </c>
      <c r="C204" s="21" t="s">
        <v>1652</v>
      </c>
      <c r="D204" s="22">
        <v>2007</v>
      </c>
      <c r="E204" s="21" t="s">
        <v>1657</v>
      </c>
      <c r="F204" s="21" t="s">
        <v>1666</v>
      </c>
      <c r="G204" s="21" t="s">
        <v>43</v>
      </c>
      <c r="H204" s="23">
        <v>39658</v>
      </c>
      <c r="I204" s="23">
        <v>39669</v>
      </c>
      <c r="J204" s="21" t="s">
        <v>1655</v>
      </c>
      <c r="K204" s="22">
        <v>107788</v>
      </c>
      <c r="L204" s="21" t="s">
        <v>1656</v>
      </c>
      <c r="M204" s="22">
        <v>218</v>
      </c>
      <c r="N204" s="21" t="s">
        <v>1655</v>
      </c>
      <c r="O204" s="22">
        <v>38441</v>
      </c>
      <c r="P204" s="21" t="s">
        <v>1656</v>
      </c>
      <c r="Q204" s="22">
        <v>1548</v>
      </c>
      <c r="R204" s="21" t="s">
        <v>54</v>
      </c>
      <c r="S204" s="21" t="s">
        <v>54</v>
      </c>
      <c r="T204" s="22" t="b">
        <v>0</v>
      </c>
      <c r="U204" s="21" t="s">
        <v>54</v>
      </c>
      <c r="V204" s="21" t="s">
        <v>54</v>
      </c>
    </row>
    <row r="205" spans="1:22" x14ac:dyDescent="0.25">
      <c r="A205" s="25">
        <v>90189</v>
      </c>
      <c r="B205" s="21" t="s">
        <v>43</v>
      </c>
      <c r="C205" s="21" t="s">
        <v>1652</v>
      </c>
      <c r="D205" s="22">
        <v>2007</v>
      </c>
      <c r="E205" s="21" t="s">
        <v>1662</v>
      </c>
      <c r="F205" s="21" t="s">
        <v>1663</v>
      </c>
      <c r="G205" s="21" t="s">
        <v>43</v>
      </c>
      <c r="H205" s="23">
        <v>39858</v>
      </c>
      <c r="I205" s="23">
        <v>39874</v>
      </c>
      <c r="J205" s="21" t="s">
        <v>1655</v>
      </c>
      <c r="K205" s="22">
        <v>104073</v>
      </c>
      <c r="L205" s="21" t="s">
        <v>1656</v>
      </c>
      <c r="M205" s="22">
        <v>3529</v>
      </c>
      <c r="N205" s="21" t="s">
        <v>54</v>
      </c>
      <c r="O205" s="24"/>
      <c r="P205" s="21" t="s">
        <v>54</v>
      </c>
      <c r="Q205" s="24"/>
      <c r="R205" s="21" t="s">
        <v>1664</v>
      </c>
      <c r="S205" s="21" t="s">
        <v>1667</v>
      </c>
      <c r="T205" s="22" t="b">
        <v>0</v>
      </c>
      <c r="U205" s="21" t="s">
        <v>54</v>
      </c>
      <c r="V205" s="21" t="s">
        <v>54</v>
      </c>
    </row>
    <row r="206" spans="1:22" x14ac:dyDescent="0.25">
      <c r="A206" s="25">
        <v>90190</v>
      </c>
      <c r="B206" s="21" t="s">
        <v>43</v>
      </c>
      <c r="C206" s="21" t="s">
        <v>1652</v>
      </c>
      <c r="D206" s="22">
        <v>2007</v>
      </c>
      <c r="E206" s="21" t="s">
        <v>1662</v>
      </c>
      <c r="F206" s="21" t="s">
        <v>1663</v>
      </c>
      <c r="G206" s="21" t="s">
        <v>43</v>
      </c>
      <c r="H206" s="23">
        <v>39850</v>
      </c>
      <c r="I206" s="23">
        <v>39850</v>
      </c>
      <c r="J206" s="21" t="s">
        <v>1655</v>
      </c>
      <c r="K206" s="22">
        <v>92537</v>
      </c>
      <c r="L206" s="21" t="s">
        <v>1656</v>
      </c>
      <c r="M206" s="22">
        <v>2736</v>
      </c>
      <c r="N206" s="21" t="s">
        <v>1655</v>
      </c>
      <c r="O206" s="22">
        <v>6673</v>
      </c>
      <c r="P206" s="21" t="s">
        <v>1656</v>
      </c>
      <c r="Q206" s="22">
        <v>1374</v>
      </c>
      <c r="R206" s="21" t="s">
        <v>1664</v>
      </c>
      <c r="S206" s="21" t="s">
        <v>1668</v>
      </c>
      <c r="T206" s="22" t="b">
        <v>0</v>
      </c>
      <c r="U206" s="21" t="s">
        <v>54</v>
      </c>
      <c r="V206" s="21" t="s">
        <v>54</v>
      </c>
    </row>
    <row r="207" spans="1:22" x14ac:dyDescent="0.25">
      <c r="A207" s="25">
        <v>90193</v>
      </c>
      <c r="B207" s="21" t="s">
        <v>43</v>
      </c>
      <c r="C207" s="21" t="s">
        <v>1652</v>
      </c>
      <c r="D207" s="22">
        <v>2008</v>
      </c>
      <c r="E207" s="21" t="s">
        <v>1669</v>
      </c>
      <c r="F207" s="21" t="s">
        <v>1670</v>
      </c>
      <c r="G207" s="21" t="s">
        <v>43</v>
      </c>
      <c r="H207" s="23">
        <v>40116</v>
      </c>
      <c r="I207" s="23">
        <v>40118</v>
      </c>
      <c r="J207" s="21" t="s">
        <v>49</v>
      </c>
      <c r="K207" s="22">
        <v>49845</v>
      </c>
      <c r="L207" s="21" t="s">
        <v>54</v>
      </c>
      <c r="M207" s="24"/>
      <c r="N207" s="21" t="s">
        <v>49</v>
      </c>
      <c r="O207" s="22">
        <v>259204</v>
      </c>
      <c r="P207" s="21" t="s">
        <v>59</v>
      </c>
      <c r="Q207" s="22">
        <v>508</v>
      </c>
      <c r="R207" s="21" t="s">
        <v>54</v>
      </c>
      <c r="S207" s="21" t="s">
        <v>54</v>
      </c>
      <c r="T207" s="22" t="b">
        <v>0</v>
      </c>
      <c r="U207" s="21" t="s">
        <v>54</v>
      </c>
      <c r="V207" s="21" t="s">
        <v>54</v>
      </c>
    </row>
    <row r="208" spans="1:22" x14ac:dyDescent="0.25">
      <c r="A208" s="25">
        <v>90194</v>
      </c>
      <c r="B208" s="21" t="s">
        <v>43</v>
      </c>
      <c r="C208" s="21" t="s">
        <v>1652</v>
      </c>
      <c r="D208" s="22">
        <v>2008</v>
      </c>
      <c r="E208" s="21" t="s">
        <v>1671</v>
      </c>
      <c r="F208" s="21" t="s">
        <v>1672</v>
      </c>
      <c r="G208" s="21" t="s">
        <v>43</v>
      </c>
      <c r="H208" s="23">
        <v>40206</v>
      </c>
      <c r="I208" s="23">
        <v>40206</v>
      </c>
      <c r="J208" s="21" t="s">
        <v>1655</v>
      </c>
      <c r="K208" s="22">
        <v>34885</v>
      </c>
      <c r="L208" s="21" t="s">
        <v>54</v>
      </c>
      <c r="M208" s="24"/>
      <c r="N208" s="21" t="s">
        <v>1655</v>
      </c>
      <c r="O208" s="22">
        <v>649129</v>
      </c>
      <c r="P208" s="21" t="s">
        <v>54</v>
      </c>
      <c r="Q208" s="24"/>
      <c r="R208" s="21" t="s">
        <v>54</v>
      </c>
      <c r="S208" s="21" t="s">
        <v>54</v>
      </c>
      <c r="T208" s="22" t="b">
        <v>0</v>
      </c>
      <c r="U208" s="21" t="s">
        <v>54</v>
      </c>
      <c r="V208" s="21" t="s">
        <v>54</v>
      </c>
    </row>
    <row r="209" spans="1:22" x14ac:dyDescent="0.25">
      <c r="A209" s="25">
        <v>90196</v>
      </c>
      <c r="B209" s="21" t="s">
        <v>43</v>
      </c>
      <c r="C209" s="21" t="s">
        <v>1652</v>
      </c>
      <c r="D209" s="22">
        <v>2008</v>
      </c>
      <c r="E209" s="21" t="s">
        <v>1669</v>
      </c>
      <c r="F209" s="21" t="s">
        <v>1670</v>
      </c>
      <c r="G209" s="21" t="s">
        <v>43</v>
      </c>
      <c r="H209" s="23">
        <v>40268</v>
      </c>
      <c r="I209" s="23">
        <v>40276</v>
      </c>
      <c r="J209" s="21" t="s">
        <v>49</v>
      </c>
      <c r="K209" s="22">
        <v>43649</v>
      </c>
      <c r="L209" s="21" t="s">
        <v>54</v>
      </c>
      <c r="M209" s="24"/>
      <c r="N209" s="21" t="s">
        <v>49</v>
      </c>
      <c r="O209" s="22">
        <v>387385</v>
      </c>
      <c r="P209" s="21" t="s">
        <v>54</v>
      </c>
      <c r="Q209" s="24"/>
      <c r="R209" s="21" t="s">
        <v>54</v>
      </c>
      <c r="S209" s="21" t="s">
        <v>54</v>
      </c>
      <c r="T209" s="22" t="b">
        <v>0</v>
      </c>
      <c r="U209" s="21" t="s">
        <v>54</v>
      </c>
      <c r="V209" s="21" t="s">
        <v>54</v>
      </c>
    </row>
    <row r="210" spans="1:22" x14ac:dyDescent="0.25">
      <c r="A210" s="25">
        <v>90197</v>
      </c>
      <c r="B210" s="21" t="s">
        <v>43</v>
      </c>
      <c r="C210" s="21" t="s">
        <v>1652</v>
      </c>
      <c r="D210" s="22">
        <v>2008</v>
      </c>
      <c r="E210" s="21" t="s">
        <v>1669</v>
      </c>
      <c r="F210" s="21" t="s">
        <v>1670</v>
      </c>
      <c r="G210" s="21" t="s">
        <v>43</v>
      </c>
      <c r="H210" s="23">
        <v>40214</v>
      </c>
      <c r="I210" s="23">
        <v>40217</v>
      </c>
      <c r="J210" s="21" t="s">
        <v>49</v>
      </c>
      <c r="K210" s="22">
        <v>55897</v>
      </c>
      <c r="L210" s="21" t="s">
        <v>54</v>
      </c>
      <c r="M210" s="24"/>
      <c r="N210" s="21" t="s">
        <v>49</v>
      </c>
      <c r="O210" s="22">
        <v>249743</v>
      </c>
      <c r="P210" s="21" t="s">
        <v>54</v>
      </c>
      <c r="Q210" s="24"/>
      <c r="R210" s="21" t="s">
        <v>54</v>
      </c>
      <c r="S210" s="21" t="s">
        <v>54</v>
      </c>
      <c r="T210" s="22" t="b">
        <v>0</v>
      </c>
      <c r="U210" s="21" t="s">
        <v>54</v>
      </c>
      <c r="V210" s="21" t="s">
        <v>54</v>
      </c>
    </row>
    <row r="211" spans="1:22" x14ac:dyDescent="0.25">
      <c r="A211" s="25">
        <v>90199</v>
      </c>
      <c r="B211" s="21" t="s">
        <v>43</v>
      </c>
      <c r="C211" s="21" t="s">
        <v>1673</v>
      </c>
      <c r="D211" s="22">
        <v>2008</v>
      </c>
      <c r="E211" s="21" t="s">
        <v>1674</v>
      </c>
      <c r="F211" s="21" t="s">
        <v>1675</v>
      </c>
      <c r="G211" s="21" t="s">
        <v>1618</v>
      </c>
      <c r="H211" s="23">
        <v>39944</v>
      </c>
      <c r="I211" s="23">
        <v>39953</v>
      </c>
      <c r="J211" s="21" t="s">
        <v>49</v>
      </c>
      <c r="K211" s="22">
        <v>225164</v>
      </c>
      <c r="L211" s="21" t="s">
        <v>59</v>
      </c>
      <c r="M211" s="22">
        <v>388</v>
      </c>
      <c r="N211" s="21" t="s">
        <v>49</v>
      </c>
      <c r="O211" s="22">
        <v>5331899</v>
      </c>
      <c r="P211" s="21" t="s">
        <v>59</v>
      </c>
      <c r="Q211" s="22">
        <v>108767</v>
      </c>
      <c r="R211" s="21" t="s">
        <v>54</v>
      </c>
      <c r="S211" s="21" t="s">
        <v>54</v>
      </c>
      <c r="T211" s="22" t="b">
        <v>0</v>
      </c>
      <c r="U211" s="21" t="s">
        <v>54</v>
      </c>
      <c r="V211" s="21" t="s">
        <v>54</v>
      </c>
    </row>
    <row r="212" spans="1:22" x14ac:dyDescent="0.25">
      <c r="A212" s="25">
        <v>90237</v>
      </c>
      <c r="B212" s="21" t="s">
        <v>43</v>
      </c>
      <c r="C212" s="21" t="s">
        <v>1652</v>
      </c>
      <c r="D212" s="22">
        <v>2008</v>
      </c>
      <c r="E212" s="21" t="s">
        <v>1662</v>
      </c>
      <c r="F212" s="21" t="s">
        <v>1663</v>
      </c>
      <c r="G212" s="21" t="s">
        <v>43</v>
      </c>
      <c r="H212" s="23">
        <v>40200</v>
      </c>
      <c r="I212" s="23">
        <v>40214</v>
      </c>
      <c r="J212" s="21" t="s">
        <v>1655</v>
      </c>
      <c r="K212" s="22">
        <v>101401</v>
      </c>
      <c r="L212" s="21" t="s">
        <v>1656</v>
      </c>
      <c r="M212" s="22">
        <v>543</v>
      </c>
      <c r="N212" s="21" t="s">
        <v>1656</v>
      </c>
      <c r="O212" s="22">
        <v>1771</v>
      </c>
      <c r="P212" s="21" t="s">
        <v>54</v>
      </c>
      <c r="Q212" s="24"/>
      <c r="R212" s="21" t="s">
        <v>1664</v>
      </c>
      <c r="S212" s="21" t="s">
        <v>1676</v>
      </c>
      <c r="T212" s="22" t="b">
        <v>0</v>
      </c>
      <c r="U212" s="21" t="s">
        <v>54</v>
      </c>
      <c r="V212" s="21" t="s">
        <v>54</v>
      </c>
    </row>
    <row r="213" spans="1:22" x14ac:dyDescent="0.25">
      <c r="A213" s="25">
        <v>90238</v>
      </c>
      <c r="B213" s="21" t="s">
        <v>43</v>
      </c>
      <c r="C213" s="21" t="s">
        <v>1652</v>
      </c>
      <c r="D213" s="22">
        <v>2008</v>
      </c>
      <c r="E213" s="21" t="s">
        <v>1662</v>
      </c>
      <c r="F213" s="21" t="s">
        <v>1663</v>
      </c>
      <c r="G213" s="21" t="s">
        <v>43</v>
      </c>
      <c r="H213" s="23">
        <v>40240</v>
      </c>
      <c r="I213" s="23">
        <v>40246</v>
      </c>
      <c r="J213" s="21" t="s">
        <v>1655</v>
      </c>
      <c r="K213" s="22">
        <v>93527</v>
      </c>
      <c r="L213" s="21" t="s">
        <v>1656</v>
      </c>
      <c r="M213" s="22">
        <v>5558</v>
      </c>
      <c r="N213" s="21" t="s">
        <v>1656</v>
      </c>
      <c r="O213" s="22">
        <v>4109</v>
      </c>
      <c r="P213" s="21" t="s">
        <v>54</v>
      </c>
      <c r="Q213" s="24"/>
      <c r="R213" s="21" t="s">
        <v>1664</v>
      </c>
      <c r="S213" s="21" t="s">
        <v>1677</v>
      </c>
      <c r="T213" s="22" t="b">
        <v>0</v>
      </c>
      <c r="U213" s="21" t="s">
        <v>54</v>
      </c>
      <c r="V213" s="21" t="s">
        <v>54</v>
      </c>
    </row>
    <row r="214" spans="1:22" x14ac:dyDescent="0.25">
      <c r="A214" s="25">
        <v>90239</v>
      </c>
      <c r="B214" s="21" t="s">
        <v>43</v>
      </c>
      <c r="C214" s="21" t="s">
        <v>1652</v>
      </c>
      <c r="D214" s="22">
        <v>2008</v>
      </c>
      <c r="E214" s="21" t="s">
        <v>1662</v>
      </c>
      <c r="F214" s="21" t="s">
        <v>1663</v>
      </c>
      <c r="G214" s="21" t="s">
        <v>43</v>
      </c>
      <c r="H214" s="23">
        <v>40125</v>
      </c>
      <c r="I214" s="23">
        <v>40125</v>
      </c>
      <c r="J214" s="21" t="s">
        <v>1655</v>
      </c>
      <c r="K214" s="22">
        <v>105942</v>
      </c>
      <c r="L214" s="21" t="s">
        <v>1656</v>
      </c>
      <c r="M214" s="22">
        <v>62</v>
      </c>
      <c r="N214" s="21" t="s">
        <v>1655</v>
      </c>
      <c r="O214" s="22">
        <v>949</v>
      </c>
      <c r="P214" s="21" t="s">
        <v>1656</v>
      </c>
      <c r="Q214" s="22">
        <v>657</v>
      </c>
      <c r="R214" s="21" t="s">
        <v>1664</v>
      </c>
      <c r="S214" s="21" t="s">
        <v>1678</v>
      </c>
      <c r="T214" s="22" t="b">
        <v>0</v>
      </c>
      <c r="U214" s="21" t="s">
        <v>54</v>
      </c>
      <c r="V214" s="21" t="s">
        <v>54</v>
      </c>
    </row>
    <row r="215" spans="1:22" x14ac:dyDescent="0.25">
      <c r="A215" s="25">
        <v>90269</v>
      </c>
      <c r="B215" s="21" t="s">
        <v>43</v>
      </c>
      <c r="C215" s="21" t="s">
        <v>1652</v>
      </c>
      <c r="D215" s="22">
        <v>2008</v>
      </c>
      <c r="E215" s="21" t="s">
        <v>1659</v>
      </c>
      <c r="F215" s="21" t="s">
        <v>1661</v>
      </c>
      <c r="G215" s="21" t="s">
        <v>43</v>
      </c>
      <c r="H215" s="23">
        <v>40098</v>
      </c>
      <c r="I215" s="23">
        <v>40098</v>
      </c>
      <c r="J215" s="21" t="s">
        <v>49</v>
      </c>
      <c r="K215" s="22">
        <v>47308</v>
      </c>
      <c r="L215" s="21" t="s">
        <v>59</v>
      </c>
      <c r="M215" s="22">
        <v>776</v>
      </c>
      <c r="N215" s="21" t="s">
        <v>49</v>
      </c>
      <c r="O215" s="22">
        <v>151953</v>
      </c>
      <c r="P215" s="21" t="s">
        <v>54</v>
      </c>
      <c r="Q215" s="24"/>
      <c r="R215" s="21" t="s">
        <v>54</v>
      </c>
      <c r="S215" s="21" t="s">
        <v>54</v>
      </c>
      <c r="T215" s="22" t="b">
        <v>0</v>
      </c>
      <c r="U215" s="21" t="s">
        <v>54</v>
      </c>
      <c r="V215" s="21" t="s">
        <v>54</v>
      </c>
    </row>
    <row r="216" spans="1:22" x14ac:dyDescent="0.25">
      <c r="A216" s="25">
        <v>90271</v>
      </c>
      <c r="B216" s="21" t="s">
        <v>43</v>
      </c>
      <c r="C216" s="21" t="s">
        <v>1652</v>
      </c>
      <c r="D216" s="22">
        <v>2008</v>
      </c>
      <c r="E216" s="21" t="s">
        <v>1659</v>
      </c>
      <c r="F216" s="21" t="s">
        <v>1661</v>
      </c>
      <c r="G216" s="21" t="s">
        <v>43</v>
      </c>
      <c r="H216" s="23">
        <v>40219</v>
      </c>
      <c r="I216" s="23">
        <v>40219</v>
      </c>
      <c r="J216" s="21" t="s">
        <v>49</v>
      </c>
      <c r="K216" s="22">
        <v>47180</v>
      </c>
      <c r="L216" s="21" t="s">
        <v>59</v>
      </c>
      <c r="M216" s="22">
        <v>96</v>
      </c>
      <c r="N216" s="21" t="s">
        <v>49</v>
      </c>
      <c r="O216" s="22">
        <v>308893</v>
      </c>
      <c r="P216" s="21" t="s">
        <v>54</v>
      </c>
      <c r="Q216" s="24"/>
      <c r="R216" s="21" t="s">
        <v>54</v>
      </c>
      <c r="S216" s="21" t="s">
        <v>54</v>
      </c>
      <c r="T216" s="22" t="b">
        <v>0</v>
      </c>
      <c r="U216" s="21" t="s">
        <v>54</v>
      </c>
      <c r="V216" s="21" t="s">
        <v>54</v>
      </c>
    </row>
    <row r="217" spans="1:22" x14ac:dyDescent="0.25">
      <c r="A217" s="25">
        <v>90278</v>
      </c>
      <c r="B217" s="21" t="s">
        <v>43</v>
      </c>
      <c r="C217" s="21" t="s">
        <v>1652</v>
      </c>
      <c r="D217" s="22">
        <v>2008</v>
      </c>
      <c r="E217" s="21" t="s">
        <v>1653</v>
      </c>
      <c r="F217" s="21" t="s">
        <v>1672</v>
      </c>
      <c r="G217" s="21" t="s">
        <v>43</v>
      </c>
      <c r="H217" s="23">
        <v>40247</v>
      </c>
      <c r="I217" s="23">
        <v>40247</v>
      </c>
      <c r="J217" s="21" t="s">
        <v>1655</v>
      </c>
      <c r="K217" s="22">
        <v>112211</v>
      </c>
      <c r="L217" s="21" t="s">
        <v>1656</v>
      </c>
      <c r="M217" s="22">
        <v>428</v>
      </c>
      <c r="N217" s="21" t="s">
        <v>1655</v>
      </c>
      <c r="O217" s="22">
        <v>265750</v>
      </c>
      <c r="P217" s="21" t="s">
        <v>54</v>
      </c>
      <c r="Q217" s="24"/>
      <c r="R217" s="21" t="s">
        <v>54</v>
      </c>
      <c r="S217" s="21" t="s">
        <v>54</v>
      </c>
      <c r="T217" s="22" t="b">
        <v>0</v>
      </c>
      <c r="U217" s="21" t="s">
        <v>54</v>
      </c>
      <c r="V217" s="21" t="s">
        <v>54</v>
      </c>
    </row>
    <row r="218" spans="1:22" x14ac:dyDescent="0.25">
      <c r="A218" s="25">
        <v>90279</v>
      </c>
      <c r="B218" s="21" t="s">
        <v>43</v>
      </c>
      <c r="C218" s="21" t="s">
        <v>1652</v>
      </c>
      <c r="D218" s="22">
        <v>2008</v>
      </c>
      <c r="E218" s="21" t="s">
        <v>1671</v>
      </c>
      <c r="F218" s="21" t="s">
        <v>1672</v>
      </c>
      <c r="G218" s="21" t="s">
        <v>43</v>
      </c>
      <c r="H218" s="23">
        <v>40247</v>
      </c>
      <c r="I218" s="23">
        <v>40247</v>
      </c>
      <c r="J218" s="21" t="s">
        <v>1655</v>
      </c>
      <c r="K218" s="22">
        <v>112539</v>
      </c>
      <c r="L218" s="21" t="s">
        <v>54</v>
      </c>
      <c r="M218" s="24"/>
      <c r="N218" s="21" t="s">
        <v>1655</v>
      </c>
      <c r="O218" s="22">
        <v>508908</v>
      </c>
      <c r="P218" s="21" t="s">
        <v>54</v>
      </c>
      <c r="Q218" s="24"/>
      <c r="R218" s="21" t="s">
        <v>54</v>
      </c>
      <c r="S218" s="21" t="s">
        <v>54</v>
      </c>
      <c r="T218" s="22" t="b">
        <v>0</v>
      </c>
      <c r="U218" s="21" t="s">
        <v>54</v>
      </c>
      <c r="V218" s="21" t="s">
        <v>54</v>
      </c>
    </row>
    <row r="219" spans="1:22" x14ac:dyDescent="0.25">
      <c r="A219" s="25">
        <v>90280</v>
      </c>
      <c r="B219" s="21" t="s">
        <v>43</v>
      </c>
      <c r="C219" s="21" t="s">
        <v>1652</v>
      </c>
      <c r="D219" s="22">
        <v>2008</v>
      </c>
      <c r="E219" s="21" t="s">
        <v>1671</v>
      </c>
      <c r="F219" s="21" t="s">
        <v>1672</v>
      </c>
      <c r="G219" s="21" t="s">
        <v>43</v>
      </c>
      <c r="H219" s="23">
        <v>40270</v>
      </c>
      <c r="I219" s="23">
        <v>40270</v>
      </c>
      <c r="J219" s="21" t="s">
        <v>1655</v>
      </c>
      <c r="K219" s="22">
        <v>11453</v>
      </c>
      <c r="L219" s="21" t="s">
        <v>54</v>
      </c>
      <c r="M219" s="24"/>
      <c r="N219" s="21" t="s">
        <v>1655</v>
      </c>
      <c r="O219" s="22">
        <v>128747</v>
      </c>
      <c r="P219" s="21" t="s">
        <v>54</v>
      </c>
      <c r="Q219" s="24"/>
      <c r="R219" s="21" t="s">
        <v>54</v>
      </c>
      <c r="S219" s="21" t="s">
        <v>54</v>
      </c>
      <c r="T219" s="22" t="b">
        <v>0</v>
      </c>
      <c r="U219" s="21" t="s">
        <v>54</v>
      </c>
      <c r="V219" s="21" t="s">
        <v>54</v>
      </c>
    </row>
    <row r="220" spans="1:22" x14ac:dyDescent="0.25">
      <c r="A220" s="25">
        <v>92734</v>
      </c>
      <c r="B220" s="21" t="s">
        <v>43</v>
      </c>
      <c r="C220" s="21" t="s">
        <v>1652</v>
      </c>
      <c r="D220" s="22">
        <v>2005</v>
      </c>
      <c r="E220" s="21" t="s">
        <v>1657</v>
      </c>
      <c r="F220" s="21" t="s">
        <v>1666</v>
      </c>
      <c r="G220" s="21" t="s">
        <v>43</v>
      </c>
      <c r="H220" s="23">
        <v>38943</v>
      </c>
      <c r="I220" s="23">
        <v>38950</v>
      </c>
      <c r="J220" s="21" t="s">
        <v>1655</v>
      </c>
      <c r="K220" s="22">
        <v>15166</v>
      </c>
      <c r="L220" s="21" t="s">
        <v>1656</v>
      </c>
      <c r="M220" s="22">
        <v>497</v>
      </c>
      <c r="N220" s="21" t="s">
        <v>1655</v>
      </c>
      <c r="O220" s="22">
        <v>8440</v>
      </c>
      <c r="P220" s="21" t="s">
        <v>1656</v>
      </c>
      <c r="Q220" s="22">
        <v>271</v>
      </c>
      <c r="R220" s="21" t="s">
        <v>54</v>
      </c>
      <c r="S220" s="21" t="s">
        <v>54</v>
      </c>
      <c r="T220" s="22" t="b">
        <v>0</v>
      </c>
      <c r="U220" s="21" t="s">
        <v>54</v>
      </c>
      <c r="V220" s="21" t="s">
        <v>54</v>
      </c>
    </row>
    <row r="221" spans="1:22" x14ac:dyDescent="0.25">
      <c r="A221" s="25">
        <v>93938</v>
      </c>
      <c r="B221" s="21" t="s">
        <v>43</v>
      </c>
      <c r="C221" s="21" t="s">
        <v>1649</v>
      </c>
      <c r="D221" s="22">
        <v>2008</v>
      </c>
      <c r="E221" s="21" t="s">
        <v>1650</v>
      </c>
      <c r="F221" s="21" t="s">
        <v>1651</v>
      </c>
      <c r="G221" s="21" t="s">
        <v>1618</v>
      </c>
      <c r="H221" s="23">
        <v>40123</v>
      </c>
      <c r="I221" s="23">
        <v>40123</v>
      </c>
      <c r="J221" s="21" t="s">
        <v>49</v>
      </c>
      <c r="K221" s="22">
        <v>27182</v>
      </c>
      <c r="L221" s="21" t="s">
        <v>54</v>
      </c>
      <c r="M221" s="24"/>
      <c r="N221" s="21" t="s">
        <v>49</v>
      </c>
      <c r="O221" s="22">
        <v>244941</v>
      </c>
      <c r="P221" s="21" t="s">
        <v>59</v>
      </c>
      <c r="Q221" s="22">
        <v>26585</v>
      </c>
      <c r="R221" s="21" t="s">
        <v>54</v>
      </c>
      <c r="S221" s="21" t="s">
        <v>54</v>
      </c>
      <c r="T221" s="22" t="b">
        <v>0</v>
      </c>
      <c r="U221" s="21" t="s">
        <v>54</v>
      </c>
      <c r="V221" s="21" t="s">
        <v>54</v>
      </c>
    </row>
    <row r="222" spans="1:22" x14ac:dyDescent="0.25">
      <c r="A222" s="25">
        <v>94139</v>
      </c>
      <c r="B222" s="21" t="s">
        <v>43</v>
      </c>
      <c r="C222" s="21" t="s">
        <v>1652</v>
      </c>
      <c r="D222" s="22">
        <v>2005</v>
      </c>
      <c r="E222" s="21" t="s">
        <v>1671</v>
      </c>
      <c r="F222" s="21" t="s">
        <v>1672</v>
      </c>
      <c r="G222" s="21" t="s">
        <v>43</v>
      </c>
      <c r="H222" s="23">
        <v>39143</v>
      </c>
      <c r="I222" s="23">
        <v>39143</v>
      </c>
      <c r="J222" s="21" t="s">
        <v>1655</v>
      </c>
      <c r="K222" s="22">
        <v>31411</v>
      </c>
      <c r="L222" s="21" t="s">
        <v>54</v>
      </c>
      <c r="M222" s="24"/>
      <c r="N222" s="21" t="s">
        <v>1655</v>
      </c>
      <c r="O222" s="22">
        <v>510151</v>
      </c>
      <c r="P222" s="21" t="s">
        <v>54</v>
      </c>
      <c r="Q222" s="24"/>
      <c r="R222" s="21" t="s">
        <v>54</v>
      </c>
      <c r="S222" s="21" t="s">
        <v>54</v>
      </c>
      <c r="T222" s="22" t="b">
        <v>0</v>
      </c>
      <c r="U222" s="21" t="s">
        <v>54</v>
      </c>
      <c r="V222" s="21" t="s">
        <v>54</v>
      </c>
    </row>
    <row r="223" spans="1:22" x14ac:dyDescent="0.25">
      <c r="A223" s="25">
        <v>94140</v>
      </c>
      <c r="B223" s="21" t="s">
        <v>43</v>
      </c>
      <c r="C223" s="21" t="s">
        <v>1652</v>
      </c>
      <c r="D223" s="22">
        <v>2005</v>
      </c>
      <c r="E223" s="21" t="s">
        <v>1671</v>
      </c>
      <c r="F223" s="21" t="s">
        <v>1672</v>
      </c>
      <c r="G223" s="21" t="s">
        <v>43</v>
      </c>
      <c r="H223" s="23">
        <v>39142</v>
      </c>
      <c r="I223" s="23">
        <v>39142</v>
      </c>
      <c r="J223" s="21" t="s">
        <v>1655</v>
      </c>
      <c r="K223" s="22">
        <v>31920</v>
      </c>
      <c r="L223" s="21" t="s">
        <v>54</v>
      </c>
      <c r="M223" s="24"/>
      <c r="N223" s="21" t="s">
        <v>1655</v>
      </c>
      <c r="O223" s="22">
        <v>176226</v>
      </c>
      <c r="P223" s="21" t="s">
        <v>54</v>
      </c>
      <c r="Q223" s="24"/>
      <c r="R223" s="21" t="s">
        <v>1630</v>
      </c>
      <c r="S223" s="21" t="s">
        <v>1679</v>
      </c>
      <c r="T223" s="22" t="b">
        <v>0</v>
      </c>
      <c r="U223" s="21" t="s">
        <v>54</v>
      </c>
      <c r="V223" s="21" t="s">
        <v>54</v>
      </c>
    </row>
    <row r="224" spans="1:22" x14ac:dyDescent="0.25">
      <c r="A224" s="25">
        <v>94142</v>
      </c>
      <c r="B224" s="21" t="s">
        <v>43</v>
      </c>
      <c r="C224" s="21" t="s">
        <v>1652</v>
      </c>
      <c r="D224" s="22">
        <v>2005</v>
      </c>
      <c r="E224" s="21" t="s">
        <v>1669</v>
      </c>
      <c r="F224" s="21" t="s">
        <v>1670</v>
      </c>
      <c r="G224" s="21" t="s">
        <v>43</v>
      </c>
      <c r="H224" s="23">
        <v>39127</v>
      </c>
      <c r="I224" s="23">
        <v>39130</v>
      </c>
      <c r="J224" s="21" t="s">
        <v>1655</v>
      </c>
      <c r="K224" s="22">
        <v>30678</v>
      </c>
      <c r="L224" s="21" t="s">
        <v>1656</v>
      </c>
      <c r="M224" s="22">
        <v>61</v>
      </c>
      <c r="N224" s="21" t="s">
        <v>1655</v>
      </c>
      <c r="O224" s="22">
        <v>270520</v>
      </c>
      <c r="P224" s="21" t="s">
        <v>1656</v>
      </c>
      <c r="Q224" s="22">
        <v>123</v>
      </c>
      <c r="R224" s="21" t="s">
        <v>54</v>
      </c>
      <c r="S224" s="21" t="s">
        <v>54</v>
      </c>
      <c r="T224" s="22" t="b">
        <v>0</v>
      </c>
      <c r="U224" s="21" t="s">
        <v>54</v>
      </c>
      <c r="V224" s="21" t="s">
        <v>54</v>
      </c>
    </row>
    <row r="225" spans="1:22" x14ac:dyDescent="0.25">
      <c r="A225" s="25">
        <v>94143</v>
      </c>
      <c r="B225" s="21" t="s">
        <v>43</v>
      </c>
      <c r="C225" s="21" t="s">
        <v>1652</v>
      </c>
      <c r="D225" s="22">
        <v>2005</v>
      </c>
      <c r="E225" s="21" t="s">
        <v>1657</v>
      </c>
      <c r="F225" s="21" t="s">
        <v>1666</v>
      </c>
      <c r="G225" s="21" t="s">
        <v>43</v>
      </c>
      <c r="H225" s="23">
        <v>38936</v>
      </c>
      <c r="I225" s="23">
        <v>38943</v>
      </c>
      <c r="J225" s="21" t="s">
        <v>1655</v>
      </c>
      <c r="K225" s="22">
        <v>74900</v>
      </c>
      <c r="L225" s="21" t="s">
        <v>1656</v>
      </c>
      <c r="M225" s="22">
        <v>346</v>
      </c>
      <c r="N225" s="21" t="s">
        <v>1655</v>
      </c>
      <c r="O225" s="22">
        <v>8902</v>
      </c>
      <c r="P225" s="21" t="s">
        <v>1656</v>
      </c>
      <c r="Q225" s="22">
        <v>39</v>
      </c>
      <c r="R225" s="21" t="s">
        <v>54</v>
      </c>
      <c r="S225" s="21" t="s">
        <v>54</v>
      </c>
      <c r="T225" s="22" t="b">
        <v>0</v>
      </c>
      <c r="U225" s="21" t="s">
        <v>54</v>
      </c>
      <c r="V225" s="21" t="s">
        <v>54</v>
      </c>
    </row>
    <row r="226" spans="1:22" x14ac:dyDescent="0.25">
      <c r="A226" s="25">
        <v>94333</v>
      </c>
      <c r="B226" s="21" t="s">
        <v>43</v>
      </c>
      <c r="C226" s="21" t="s">
        <v>1652</v>
      </c>
      <c r="D226" s="22">
        <v>2005</v>
      </c>
      <c r="E226" s="21" t="s">
        <v>1662</v>
      </c>
      <c r="F226" s="21" t="s">
        <v>1663</v>
      </c>
      <c r="G226" s="21" t="s">
        <v>43</v>
      </c>
      <c r="H226" s="23">
        <v>39119</v>
      </c>
      <c r="I226" s="23">
        <v>39119</v>
      </c>
      <c r="J226" s="21" t="s">
        <v>1655</v>
      </c>
      <c r="K226" s="22">
        <v>19666</v>
      </c>
      <c r="L226" s="21" t="s">
        <v>1656</v>
      </c>
      <c r="M226" s="22">
        <v>398</v>
      </c>
      <c r="N226" s="21" t="s">
        <v>1655</v>
      </c>
      <c r="O226" s="22">
        <v>124956</v>
      </c>
      <c r="P226" s="21" t="s">
        <v>1656</v>
      </c>
      <c r="Q226" s="22">
        <v>742</v>
      </c>
      <c r="R226" s="21" t="s">
        <v>1630</v>
      </c>
      <c r="S226" s="21" t="s">
        <v>1680</v>
      </c>
      <c r="T226" s="22" t="b">
        <v>0</v>
      </c>
      <c r="U226" s="21" t="s">
        <v>54</v>
      </c>
      <c r="V226" s="21" t="s">
        <v>54</v>
      </c>
    </row>
    <row r="227" spans="1:22" x14ac:dyDescent="0.25">
      <c r="A227" s="25">
        <v>94335</v>
      </c>
      <c r="B227" s="21" t="s">
        <v>43</v>
      </c>
      <c r="C227" s="21" t="s">
        <v>1652</v>
      </c>
      <c r="D227" s="22">
        <v>2005</v>
      </c>
      <c r="E227" s="21" t="s">
        <v>1671</v>
      </c>
      <c r="F227" s="21" t="s">
        <v>1672</v>
      </c>
      <c r="G227" s="21" t="s">
        <v>43</v>
      </c>
      <c r="H227" s="23">
        <v>39142</v>
      </c>
      <c r="I227" s="23">
        <v>39142</v>
      </c>
      <c r="J227" s="21" t="s">
        <v>1655</v>
      </c>
      <c r="K227" s="22">
        <v>21355</v>
      </c>
      <c r="L227" s="21" t="s">
        <v>54</v>
      </c>
      <c r="M227" s="24"/>
      <c r="N227" s="21" t="s">
        <v>1656</v>
      </c>
      <c r="O227" s="22">
        <v>171512</v>
      </c>
      <c r="P227" s="21" t="s">
        <v>54</v>
      </c>
      <c r="Q227" s="24"/>
      <c r="R227" s="21" t="s">
        <v>1630</v>
      </c>
      <c r="S227" s="21" t="s">
        <v>1679</v>
      </c>
      <c r="T227" s="22" t="b">
        <v>0</v>
      </c>
      <c r="U227" s="21" t="s">
        <v>54</v>
      </c>
      <c r="V227" s="21" t="s">
        <v>54</v>
      </c>
    </row>
    <row r="228" spans="1:22" x14ac:dyDescent="0.25">
      <c r="A228" s="25">
        <v>94343</v>
      </c>
      <c r="B228" s="21" t="s">
        <v>43</v>
      </c>
      <c r="C228" s="21" t="s">
        <v>1649</v>
      </c>
      <c r="D228" s="22">
        <v>2005</v>
      </c>
      <c r="E228" s="21" t="s">
        <v>1650</v>
      </c>
      <c r="F228" s="21" t="s">
        <v>1651</v>
      </c>
      <c r="G228" s="21" t="s">
        <v>1618</v>
      </c>
      <c r="H228" s="23">
        <v>39024</v>
      </c>
      <c r="I228" s="23">
        <v>39024</v>
      </c>
      <c r="J228" s="21" t="s">
        <v>49</v>
      </c>
      <c r="K228" s="22">
        <v>189177</v>
      </c>
      <c r="L228" s="21" t="s">
        <v>59</v>
      </c>
      <c r="M228" s="22">
        <v>17951</v>
      </c>
      <c r="N228" s="21" t="s">
        <v>49</v>
      </c>
      <c r="O228" s="22">
        <v>3045</v>
      </c>
      <c r="P228" s="21" t="s">
        <v>1681</v>
      </c>
      <c r="Q228" s="22">
        <v>107781</v>
      </c>
      <c r="R228" s="21" t="s">
        <v>54</v>
      </c>
      <c r="S228" s="21" t="s">
        <v>54</v>
      </c>
      <c r="T228" s="22" t="b">
        <v>0</v>
      </c>
      <c r="U228" s="21" t="s">
        <v>54</v>
      </c>
      <c r="V228" s="21" t="s">
        <v>54</v>
      </c>
    </row>
    <row r="229" spans="1:22" x14ac:dyDescent="0.25">
      <c r="A229" s="25">
        <v>94344</v>
      </c>
      <c r="B229" s="21" t="s">
        <v>43</v>
      </c>
      <c r="C229" s="21" t="s">
        <v>1652</v>
      </c>
      <c r="D229" s="22">
        <v>2005</v>
      </c>
      <c r="E229" s="21" t="s">
        <v>1657</v>
      </c>
      <c r="F229" s="21" t="s">
        <v>1658</v>
      </c>
      <c r="G229" s="21" t="s">
        <v>43</v>
      </c>
      <c r="H229" s="23">
        <v>39139</v>
      </c>
      <c r="I229" s="23">
        <v>39140</v>
      </c>
      <c r="J229" s="21" t="s">
        <v>1655</v>
      </c>
      <c r="K229" s="22">
        <v>30771</v>
      </c>
      <c r="L229" s="21" t="s">
        <v>1656</v>
      </c>
      <c r="M229" s="22">
        <v>306</v>
      </c>
      <c r="N229" s="21" t="s">
        <v>1655</v>
      </c>
      <c r="O229" s="22">
        <v>296321</v>
      </c>
      <c r="P229" s="21" t="s">
        <v>1656</v>
      </c>
      <c r="Q229" s="22">
        <v>8902</v>
      </c>
      <c r="R229" s="21" t="s">
        <v>54</v>
      </c>
      <c r="S229" s="21" t="s">
        <v>54</v>
      </c>
      <c r="T229" s="22" t="b">
        <v>0</v>
      </c>
      <c r="U229" s="21" t="s">
        <v>54</v>
      </c>
      <c r="V229" s="21" t="s">
        <v>54</v>
      </c>
    </row>
    <row r="230" spans="1:22" x14ac:dyDescent="0.25">
      <c r="A230" s="25">
        <v>94345</v>
      </c>
      <c r="B230" s="21" t="s">
        <v>43</v>
      </c>
      <c r="C230" s="21" t="s">
        <v>1652</v>
      </c>
      <c r="D230" s="22">
        <v>2005</v>
      </c>
      <c r="E230" s="21" t="s">
        <v>1662</v>
      </c>
      <c r="F230" s="21" t="s">
        <v>1663</v>
      </c>
      <c r="G230" s="21" t="s">
        <v>43</v>
      </c>
      <c r="H230" s="23">
        <v>39119</v>
      </c>
      <c r="I230" s="23">
        <v>39119</v>
      </c>
      <c r="J230" s="21" t="s">
        <v>1655</v>
      </c>
      <c r="K230" s="22">
        <v>29453</v>
      </c>
      <c r="L230" s="21" t="s">
        <v>1656</v>
      </c>
      <c r="M230" s="22">
        <v>592</v>
      </c>
      <c r="N230" s="21" t="s">
        <v>1655</v>
      </c>
      <c r="O230" s="22">
        <v>187490</v>
      </c>
      <c r="P230" s="21" t="s">
        <v>1656</v>
      </c>
      <c r="Q230" s="22">
        <v>1111</v>
      </c>
      <c r="R230" s="21" t="s">
        <v>1630</v>
      </c>
      <c r="S230" s="21" t="s">
        <v>1680</v>
      </c>
      <c r="T230" s="22" t="b">
        <v>0</v>
      </c>
      <c r="U230" s="21" t="s">
        <v>54</v>
      </c>
      <c r="V230" s="21" t="s">
        <v>54</v>
      </c>
    </row>
    <row r="231" spans="1:22" x14ac:dyDescent="0.25">
      <c r="A231" s="25">
        <v>94346</v>
      </c>
      <c r="B231" s="21" t="s">
        <v>43</v>
      </c>
      <c r="C231" s="21" t="s">
        <v>1652</v>
      </c>
      <c r="D231" s="22">
        <v>2005</v>
      </c>
      <c r="E231" s="21" t="s">
        <v>1659</v>
      </c>
      <c r="F231" s="21" t="s">
        <v>1661</v>
      </c>
      <c r="G231" s="21" t="s">
        <v>43</v>
      </c>
      <c r="H231" s="23">
        <v>39161</v>
      </c>
      <c r="I231" s="23">
        <v>39161</v>
      </c>
      <c r="J231" s="21" t="s">
        <v>1655</v>
      </c>
      <c r="K231" s="22">
        <v>30740</v>
      </c>
      <c r="L231" s="21" t="s">
        <v>54</v>
      </c>
      <c r="M231" s="24"/>
      <c r="N231" s="21" t="s">
        <v>1655</v>
      </c>
      <c r="O231" s="22">
        <v>51016</v>
      </c>
      <c r="P231" s="21" t="s">
        <v>54</v>
      </c>
      <c r="Q231" s="24"/>
      <c r="R231" s="21" t="s">
        <v>54</v>
      </c>
      <c r="S231" s="21" t="s">
        <v>54</v>
      </c>
      <c r="T231" s="22" t="b">
        <v>0</v>
      </c>
      <c r="U231" s="21" t="s">
        <v>54</v>
      </c>
      <c r="V231" s="21" t="s">
        <v>54</v>
      </c>
    </row>
    <row r="232" spans="1:22" x14ac:dyDescent="0.25">
      <c r="A232" s="25">
        <v>94347</v>
      </c>
      <c r="B232" s="21" t="s">
        <v>43</v>
      </c>
      <c r="C232" s="21" t="s">
        <v>1652</v>
      </c>
      <c r="D232" s="22">
        <v>2005</v>
      </c>
      <c r="E232" s="21" t="s">
        <v>1653</v>
      </c>
      <c r="F232" s="21" t="s">
        <v>1682</v>
      </c>
      <c r="G232" s="21" t="s">
        <v>43</v>
      </c>
      <c r="H232" s="23">
        <v>39141</v>
      </c>
      <c r="I232" s="23">
        <v>39141</v>
      </c>
      <c r="J232" s="21" t="s">
        <v>1655</v>
      </c>
      <c r="K232" s="22">
        <v>31360</v>
      </c>
      <c r="L232" s="21" t="s">
        <v>54</v>
      </c>
      <c r="M232" s="24"/>
      <c r="N232" s="21" t="s">
        <v>1655</v>
      </c>
      <c r="O232" s="22">
        <v>63661</v>
      </c>
      <c r="P232" s="21" t="s">
        <v>54</v>
      </c>
      <c r="Q232" s="24"/>
      <c r="R232" s="21" t="s">
        <v>54</v>
      </c>
      <c r="S232" s="21" t="s">
        <v>54</v>
      </c>
      <c r="T232" s="22" t="b">
        <v>0</v>
      </c>
      <c r="U232" s="21" t="s">
        <v>54</v>
      </c>
      <c r="V232" s="21" t="s">
        <v>54</v>
      </c>
    </row>
    <row r="233" spans="1:22" x14ac:dyDescent="0.25">
      <c r="A233" s="25">
        <v>94348</v>
      </c>
      <c r="B233" s="21" t="s">
        <v>43</v>
      </c>
      <c r="C233" s="21" t="s">
        <v>1652</v>
      </c>
      <c r="D233" s="22">
        <v>2005</v>
      </c>
      <c r="E233" s="21" t="s">
        <v>1669</v>
      </c>
      <c r="F233" s="21" t="s">
        <v>1670</v>
      </c>
      <c r="G233" s="21" t="s">
        <v>43</v>
      </c>
      <c r="H233" s="23">
        <v>39203</v>
      </c>
      <c r="I233" s="23">
        <v>39234</v>
      </c>
      <c r="J233" s="21" t="s">
        <v>1655</v>
      </c>
      <c r="K233" s="22">
        <v>27568</v>
      </c>
      <c r="L233" s="21" t="s">
        <v>54</v>
      </c>
      <c r="M233" s="24"/>
      <c r="N233" s="21" t="s">
        <v>1655</v>
      </c>
      <c r="O233" s="22">
        <v>113335</v>
      </c>
      <c r="P233" s="21" t="s">
        <v>1656</v>
      </c>
      <c r="Q233" s="22">
        <v>12252</v>
      </c>
      <c r="R233" s="21" t="s">
        <v>54</v>
      </c>
      <c r="S233" s="21" t="s">
        <v>54</v>
      </c>
      <c r="T233" s="22" t="b">
        <v>0</v>
      </c>
      <c r="U233" s="21" t="s">
        <v>54</v>
      </c>
      <c r="V233" s="21" t="s">
        <v>54</v>
      </c>
    </row>
    <row r="234" spans="1:22" x14ac:dyDescent="0.25">
      <c r="A234" s="25">
        <v>94349</v>
      </c>
      <c r="B234" s="21" t="s">
        <v>43</v>
      </c>
      <c r="C234" s="21" t="s">
        <v>1652</v>
      </c>
      <c r="D234" s="22">
        <v>2005</v>
      </c>
      <c r="E234" s="21" t="s">
        <v>1653</v>
      </c>
      <c r="F234" s="21" t="s">
        <v>1654</v>
      </c>
      <c r="G234" s="21" t="s">
        <v>43</v>
      </c>
      <c r="H234" s="23">
        <v>39142</v>
      </c>
      <c r="I234" s="23">
        <v>39142</v>
      </c>
      <c r="J234" s="21" t="s">
        <v>1655</v>
      </c>
      <c r="K234" s="22">
        <v>28813</v>
      </c>
      <c r="L234" s="21" t="s">
        <v>54</v>
      </c>
      <c r="M234" s="24"/>
      <c r="N234" s="21" t="s">
        <v>1655</v>
      </c>
      <c r="O234" s="22">
        <v>82427</v>
      </c>
      <c r="P234" s="21" t="s">
        <v>54</v>
      </c>
      <c r="Q234" s="24"/>
      <c r="R234" s="21" t="s">
        <v>54</v>
      </c>
      <c r="S234" s="21" t="s">
        <v>54</v>
      </c>
      <c r="T234" s="22" t="b">
        <v>0</v>
      </c>
      <c r="U234" s="21" t="s">
        <v>54</v>
      </c>
      <c r="V234" s="21" t="s">
        <v>54</v>
      </c>
    </row>
    <row r="235" spans="1:22" x14ac:dyDescent="0.25">
      <c r="A235" s="25">
        <v>94422</v>
      </c>
      <c r="B235" s="21" t="s">
        <v>43</v>
      </c>
      <c r="C235" s="21" t="s">
        <v>1652</v>
      </c>
      <c r="D235" s="22">
        <v>2005</v>
      </c>
      <c r="E235" s="21" t="s">
        <v>1659</v>
      </c>
      <c r="F235" s="21" t="s">
        <v>1661</v>
      </c>
      <c r="G235" s="21" t="s">
        <v>43</v>
      </c>
      <c r="H235" s="23">
        <v>38910</v>
      </c>
      <c r="I235" s="23">
        <v>38910</v>
      </c>
      <c r="J235" s="21" t="s">
        <v>1655</v>
      </c>
      <c r="K235" s="22">
        <v>50552</v>
      </c>
      <c r="L235" s="21" t="s">
        <v>1656</v>
      </c>
      <c r="M235" s="22">
        <v>266</v>
      </c>
      <c r="N235" s="21" t="s">
        <v>1655</v>
      </c>
      <c r="O235" s="22">
        <v>268109</v>
      </c>
      <c r="P235" s="21" t="s">
        <v>1656</v>
      </c>
      <c r="Q235" s="22">
        <v>3510</v>
      </c>
      <c r="R235" s="21" t="s">
        <v>54</v>
      </c>
      <c r="S235" s="21" t="s">
        <v>54</v>
      </c>
      <c r="T235" s="22" t="b">
        <v>0</v>
      </c>
      <c r="U235" s="21" t="s">
        <v>54</v>
      </c>
      <c r="V235" s="21" t="s">
        <v>54</v>
      </c>
    </row>
    <row r="236" spans="1:22" x14ac:dyDescent="0.25">
      <c r="A236" s="25">
        <v>94423</v>
      </c>
      <c r="B236" s="21" t="s">
        <v>43</v>
      </c>
      <c r="C236" s="21" t="s">
        <v>1673</v>
      </c>
      <c r="D236" s="22">
        <v>2005</v>
      </c>
      <c r="E236" s="21" t="s">
        <v>1674</v>
      </c>
      <c r="F236" s="21" t="s">
        <v>1675</v>
      </c>
      <c r="G236" s="21" t="s">
        <v>1618</v>
      </c>
      <c r="H236" s="23">
        <v>38839</v>
      </c>
      <c r="I236" s="23">
        <v>38849</v>
      </c>
      <c r="J236" s="21" t="s">
        <v>49</v>
      </c>
      <c r="K236" s="22">
        <v>230174</v>
      </c>
      <c r="L236" s="21" t="s">
        <v>59</v>
      </c>
      <c r="M236" s="22">
        <v>426</v>
      </c>
      <c r="N236" s="21" t="s">
        <v>59</v>
      </c>
      <c r="O236" s="22">
        <v>5619619</v>
      </c>
      <c r="P236" s="21" t="s">
        <v>54</v>
      </c>
      <c r="Q236" s="24"/>
      <c r="R236" s="21" t="s">
        <v>54</v>
      </c>
      <c r="S236" s="21" t="s">
        <v>54</v>
      </c>
      <c r="T236" s="22" t="b">
        <v>0</v>
      </c>
      <c r="U236" s="21" t="s">
        <v>54</v>
      </c>
      <c r="V236" s="21" t="s">
        <v>54</v>
      </c>
    </row>
    <row r="237" spans="1:22" x14ac:dyDescent="0.25">
      <c r="A237" s="25">
        <v>94425</v>
      </c>
      <c r="B237" s="21" t="s">
        <v>43</v>
      </c>
      <c r="C237" s="21" t="s">
        <v>1652</v>
      </c>
      <c r="D237" s="22">
        <v>2005</v>
      </c>
      <c r="E237" s="21" t="s">
        <v>1671</v>
      </c>
      <c r="F237" s="21" t="s">
        <v>1672</v>
      </c>
      <c r="G237" s="21" t="s">
        <v>43</v>
      </c>
      <c r="H237" s="23">
        <v>39022</v>
      </c>
      <c r="I237" s="23">
        <v>39022</v>
      </c>
      <c r="J237" s="21" t="s">
        <v>1655</v>
      </c>
      <c r="K237" s="22">
        <v>51364</v>
      </c>
      <c r="L237" s="21" t="s">
        <v>54</v>
      </c>
      <c r="M237" s="24"/>
      <c r="N237" s="21" t="s">
        <v>1655</v>
      </c>
      <c r="O237" s="22">
        <v>272311</v>
      </c>
      <c r="P237" s="21" t="s">
        <v>54</v>
      </c>
      <c r="Q237" s="24"/>
      <c r="R237" s="21" t="s">
        <v>54</v>
      </c>
      <c r="S237" s="21" t="s">
        <v>54</v>
      </c>
      <c r="T237" s="22" t="b">
        <v>0</v>
      </c>
      <c r="U237" s="21" t="s">
        <v>54</v>
      </c>
      <c r="V237" s="21" t="s">
        <v>54</v>
      </c>
    </row>
    <row r="238" spans="1:22" x14ac:dyDescent="0.25">
      <c r="A238" s="25">
        <v>94428</v>
      </c>
      <c r="B238" s="21" t="s">
        <v>43</v>
      </c>
      <c r="C238" s="21" t="s">
        <v>1683</v>
      </c>
      <c r="D238" s="22">
        <v>2005</v>
      </c>
      <c r="E238" s="21" t="s">
        <v>1684</v>
      </c>
      <c r="F238" s="21" t="s">
        <v>1685</v>
      </c>
      <c r="G238" s="21" t="s">
        <v>1618</v>
      </c>
      <c r="H238" s="23">
        <v>38949</v>
      </c>
      <c r="I238" s="23">
        <v>38949</v>
      </c>
      <c r="J238" s="21" t="s">
        <v>49</v>
      </c>
      <c r="K238" s="22">
        <v>208080</v>
      </c>
      <c r="L238" s="21" t="s">
        <v>59</v>
      </c>
      <c r="M238" s="22">
        <v>2420</v>
      </c>
      <c r="N238" s="21" t="s">
        <v>59</v>
      </c>
      <c r="O238" s="22">
        <v>806</v>
      </c>
      <c r="P238" s="21" t="s">
        <v>54</v>
      </c>
      <c r="Q238" s="24"/>
      <c r="R238" s="21" t="s">
        <v>54</v>
      </c>
      <c r="S238" s="21" t="s">
        <v>54</v>
      </c>
      <c r="T238" s="22" t="b">
        <v>0</v>
      </c>
      <c r="U238" s="21" t="s">
        <v>54</v>
      </c>
      <c r="V238" s="21" t="s">
        <v>54</v>
      </c>
    </row>
    <row r="239" spans="1:22" x14ac:dyDescent="0.25">
      <c r="A239" s="25">
        <v>94436</v>
      </c>
      <c r="B239" s="21" t="s">
        <v>43</v>
      </c>
      <c r="C239" s="21" t="s">
        <v>1652</v>
      </c>
      <c r="D239" s="22">
        <v>2005</v>
      </c>
      <c r="E239" s="21" t="s">
        <v>1657</v>
      </c>
      <c r="F239" s="21" t="s">
        <v>1658</v>
      </c>
      <c r="G239" s="21" t="s">
        <v>43</v>
      </c>
      <c r="H239" s="23">
        <v>39119</v>
      </c>
      <c r="I239" s="23">
        <v>39140</v>
      </c>
      <c r="J239" s="21" t="s">
        <v>1655</v>
      </c>
      <c r="K239" s="22">
        <v>32880</v>
      </c>
      <c r="L239" s="21" t="s">
        <v>1656</v>
      </c>
      <c r="M239" s="22">
        <v>201</v>
      </c>
      <c r="N239" s="21" t="s">
        <v>1655</v>
      </c>
      <c r="O239" s="22">
        <v>296393</v>
      </c>
      <c r="P239" s="21" t="s">
        <v>1656</v>
      </c>
      <c r="Q239" s="22">
        <v>8901</v>
      </c>
      <c r="R239" s="21" t="s">
        <v>54</v>
      </c>
      <c r="S239" s="21" t="s">
        <v>54</v>
      </c>
      <c r="T239" s="22" t="b">
        <v>0</v>
      </c>
      <c r="U239" s="21" t="s">
        <v>54</v>
      </c>
      <c r="V239" s="21" t="s">
        <v>54</v>
      </c>
    </row>
    <row r="240" spans="1:22" x14ac:dyDescent="0.25">
      <c r="A240" s="25">
        <v>94437</v>
      </c>
      <c r="B240" s="21" t="s">
        <v>43</v>
      </c>
      <c r="C240" s="21" t="s">
        <v>1652</v>
      </c>
      <c r="D240" s="22">
        <v>2005</v>
      </c>
      <c r="E240" s="21" t="s">
        <v>1659</v>
      </c>
      <c r="F240" s="21" t="s">
        <v>1661</v>
      </c>
      <c r="G240" s="21" t="s">
        <v>43</v>
      </c>
      <c r="H240" s="23">
        <v>39164</v>
      </c>
      <c r="I240" s="23">
        <v>39164</v>
      </c>
      <c r="J240" s="21" t="s">
        <v>1655</v>
      </c>
      <c r="K240" s="22">
        <v>52708</v>
      </c>
      <c r="L240" s="21" t="s">
        <v>54</v>
      </c>
      <c r="M240" s="24"/>
      <c r="N240" s="21" t="s">
        <v>1655</v>
      </c>
      <c r="O240" s="22">
        <v>226170</v>
      </c>
      <c r="P240" s="21" t="s">
        <v>54</v>
      </c>
      <c r="Q240" s="24"/>
      <c r="R240" s="21" t="s">
        <v>54</v>
      </c>
      <c r="S240" s="21" t="s">
        <v>54</v>
      </c>
      <c r="T240" s="22" t="b">
        <v>0</v>
      </c>
      <c r="U240" s="21" t="s">
        <v>54</v>
      </c>
      <c r="V240" s="21" t="s">
        <v>54</v>
      </c>
    </row>
    <row r="241" spans="1:22" x14ac:dyDescent="0.25">
      <c r="A241" s="25">
        <v>94438</v>
      </c>
      <c r="B241" s="21" t="s">
        <v>43</v>
      </c>
      <c r="C241" s="21" t="s">
        <v>1652</v>
      </c>
      <c r="D241" s="22">
        <v>2005</v>
      </c>
      <c r="E241" s="21" t="s">
        <v>1662</v>
      </c>
      <c r="F241" s="21" t="s">
        <v>1663</v>
      </c>
      <c r="G241" s="21" t="s">
        <v>43</v>
      </c>
      <c r="H241" s="23">
        <v>39027</v>
      </c>
      <c r="I241" s="23">
        <v>39027</v>
      </c>
      <c r="J241" s="21" t="s">
        <v>1655</v>
      </c>
      <c r="K241" s="22">
        <v>30054</v>
      </c>
      <c r="L241" s="21" t="s">
        <v>1656</v>
      </c>
      <c r="M241" s="22">
        <v>115</v>
      </c>
      <c r="N241" s="21" t="s">
        <v>1655</v>
      </c>
      <c r="O241" s="22">
        <v>323907</v>
      </c>
      <c r="P241" s="21" t="s">
        <v>1656</v>
      </c>
      <c r="Q241" s="22">
        <v>1662</v>
      </c>
      <c r="R241" s="21" t="s">
        <v>54</v>
      </c>
      <c r="S241" s="21" t="s">
        <v>54</v>
      </c>
      <c r="T241" s="22" t="b">
        <v>0</v>
      </c>
      <c r="U241" s="21" t="s">
        <v>54</v>
      </c>
      <c r="V241" s="21" t="s">
        <v>54</v>
      </c>
    </row>
    <row r="242" spans="1:22" x14ac:dyDescent="0.25">
      <c r="A242" s="25">
        <v>94439</v>
      </c>
      <c r="B242" s="21" t="s">
        <v>43</v>
      </c>
      <c r="C242" s="21" t="s">
        <v>1652</v>
      </c>
      <c r="D242" s="22">
        <v>2005</v>
      </c>
      <c r="E242" s="21" t="s">
        <v>1662</v>
      </c>
      <c r="F242" s="21" t="s">
        <v>1663</v>
      </c>
      <c r="G242" s="21" t="s">
        <v>43</v>
      </c>
      <c r="H242" s="23">
        <v>39141</v>
      </c>
      <c r="I242" s="23">
        <v>39141</v>
      </c>
      <c r="J242" s="21" t="s">
        <v>49</v>
      </c>
      <c r="K242" s="22">
        <v>29286</v>
      </c>
      <c r="L242" s="21" t="s">
        <v>59</v>
      </c>
      <c r="M242" s="22">
        <v>713</v>
      </c>
      <c r="N242" s="21" t="s">
        <v>49</v>
      </c>
      <c r="O242" s="22">
        <v>428141</v>
      </c>
      <c r="P242" s="21" t="s">
        <v>59</v>
      </c>
      <c r="Q242" s="22">
        <v>2787</v>
      </c>
      <c r="R242" s="21" t="s">
        <v>54</v>
      </c>
      <c r="S242" s="21" t="s">
        <v>54</v>
      </c>
      <c r="T242" s="22" t="b">
        <v>0</v>
      </c>
      <c r="U242" s="21" t="s">
        <v>54</v>
      </c>
      <c r="V242" s="21" t="s">
        <v>54</v>
      </c>
    </row>
    <row r="243" spans="1:22" x14ac:dyDescent="0.25">
      <c r="A243" s="25">
        <v>94453</v>
      </c>
      <c r="B243" s="21" t="s">
        <v>43</v>
      </c>
      <c r="C243" s="21" t="s">
        <v>1652</v>
      </c>
      <c r="D243" s="22">
        <v>2005</v>
      </c>
      <c r="E243" s="21" t="s">
        <v>1669</v>
      </c>
      <c r="F243" s="21" t="s">
        <v>1670</v>
      </c>
      <c r="G243" s="21" t="s">
        <v>43</v>
      </c>
      <c r="H243" s="23">
        <v>39021</v>
      </c>
      <c r="I243" s="23">
        <v>39025</v>
      </c>
      <c r="J243" s="21" t="s">
        <v>1655</v>
      </c>
      <c r="K243" s="22">
        <v>55342</v>
      </c>
      <c r="L243" s="21" t="s">
        <v>54</v>
      </c>
      <c r="M243" s="24"/>
      <c r="N243" s="21" t="s">
        <v>1655</v>
      </c>
      <c r="O243" s="22">
        <v>233199</v>
      </c>
      <c r="P243" s="21" t="s">
        <v>54</v>
      </c>
      <c r="Q243" s="24"/>
      <c r="R243" s="21" t="s">
        <v>54</v>
      </c>
      <c r="S243" s="21" t="s">
        <v>54</v>
      </c>
      <c r="T243" s="22" t="b">
        <v>0</v>
      </c>
      <c r="U243" s="21" t="s">
        <v>54</v>
      </c>
      <c r="V243" s="21" t="s">
        <v>54</v>
      </c>
    </row>
    <row r="244" spans="1:22" x14ac:dyDescent="0.25">
      <c r="A244" s="25">
        <v>94504</v>
      </c>
      <c r="B244" s="21" t="s">
        <v>43</v>
      </c>
      <c r="C244" s="21" t="s">
        <v>1686</v>
      </c>
      <c r="D244" s="22">
        <v>2006</v>
      </c>
      <c r="E244" s="21" t="s">
        <v>1687</v>
      </c>
      <c r="F244" s="21" t="s">
        <v>1688</v>
      </c>
      <c r="G244" s="21" t="s">
        <v>1618</v>
      </c>
      <c r="H244" s="23">
        <v>39248</v>
      </c>
      <c r="I244" s="23">
        <v>39255</v>
      </c>
      <c r="J244" s="21" t="s">
        <v>49</v>
      </c>
      <c r="K244" s="22">
        <v>222706</v>
      </c>
      <c r="L244" s="21" t="s">
        <v>54</v>
      </c>
      <c r="M244" s="24"/>
      <c r="N244" s="21" t="s">
        <v>54</v>
      </c>
      <c r="O244" s="24"/>
      <c r="P244" s="21" t="s">
        <v>54</v>
      </c>
      <c r="Q244" s="24"/>
      <c r="R244" s="21" t="s">
        <v>54</v>
      </c>
      <c r="S244" s="21" t="s">
        <v>54</v>
      </c>
      <c r="T244" s="22" t="b">
        <v>0</v>
      </c>
      <c r="U244" s="21" t="s">
        <v>54</v>
      </c>
      <c r="V244" s="21" t="s">
        <v>54</v>
      </c>
    </row>
    <row r="245" spans="1:22" x14ac:dyDescent="0.25">
      <c r="A245" s="25">
        <v>94525</v>
      </c>
      <c r="B245" s="21" t="s">
        <v>43</v>
      </c>
      <c r="C245" s="21" t="s">
        <v>1683</v>
      </c>
      <c r="D245" s="22">
        <v>2006</v>
      </c>
      <c r="E245" s="21" t="s">
        <v>1684</v>
      </c>
      <c r="F245" s="21" t="s">
        <v>1685</v>
      </c>
      <c r="G245" s="21" t="s">
        <v>1618</v>
      </c>
      <c r="H245" s="23">
        <v>39328</v>
      </c>
      <c r="I245" s="23">
        <v>39328</v>
      </c>
      <c r="J245" s="21" t="s">
        <v>49</v>
      </c>
      <c r="K245" s="22">
        <v>207362</v>
      </c>
      <c r="L245" s="21" t="s">
        <v>59</v>
      </c>
      <c r="M245" s="22">
        <v>1642</v>
      </c>
      <c r="N245" s="21" t="s">
        <v>49</v>
      </c>
      <c r="O245" s="22">
        <v>582</v>
      </c>
      <c r="P245" s="21" t="s">
        <v>54</v>
      </c>
      <c r="Q245" s="24"/>
      <c r="R245" s="21" t="s">
        <v>54</v>
      </c>
      <c r="S245" s="21" t="s">
        <v>54</v>
      </c>
      <c r="T245" s="22" t="b">
        <v>0</v>
      </c>
      <c r="U245" s="21" t="s">
        <v>54</v>
      </c>
      <c r="V245" s="21" t="s">
        <v>54</v>
      </c>
    </row>
    <row r="246" spans="1:22" x14ac:dyDescent="0.25">
      <c r="A246" s="25">
        <v>94526</v>
      </c>
      <c r="B246" s="21" t="s">
        <v>43</v>
      </c>
      <c r="C246" s="21" t="s">
        <v>1673</v>
      </c>
      <c r="D246" s="22">
        <v>2006</v>
      </c>
      <c r="E246" s="21" t="s">
        <v>1674</v>
      </c>
      <c r="F246" s="21" t="s">
        <v>1675</v>
      </c>
      <c r="G246" s="21" t="s">
        <v>1618</v>
      </c>
      <c r="H246" s="23">
        <v>39203</v>
      </c>
      <c r="I246" s="23">
        <v>39203</v>
      </c>
      <c r="J246" s="21" t="s">
        <v>49</v>
      </c>
      <c r="K246" s="22">
        <v>222476</v>
      </c>
      <c r="L246" s="21" t="s">
        <v>59</v>
      </c>
      <c r="M246" s="22">
        <v>1190</v>
      </c>
      <c r="N246" s="21" t="s">
        <v>49</v>
      </c>
      <c r="O246" s="22">
        <v>3987789</v>
      </c>
      <c r="P246" s="21" t="s">
        <v>59</v>
      </c>
      <c r="Q246" s="22">
        <v>31679</v>
      </c>
      <c r="R246" s="21" t="s">
        <v>1630</v>
      </c>
      <c r="S246" s="21" t="s">
        <v>1689</v>
      </c>
      <c r="T246" s="22" t="b">
        <v>0</v>
      </c>
      <c r="U246" s="21" t="s">
        <v>54</v>
      </c>
      <c r="V246" s="21" t="s">
        <v>54</v>
      </c>
    </row>
    <row r="247" spans="1:22" x14ac:dyDescent="0.25">
      <c r="A247" s="25">
        <v>94529</v>
      </c>
      <c r="B247" s="21" t="s">
        <v>43</v>
      </c>
      <c r="C247" s="21" t="s">
        <v>1652</v>
      </c>
      <c r="D247" s="22">
        <v>2007</v>
      </c>
      <c r="E247" s="21" t="s">
        <v>1669</v>
      </c>
      <c r="F247" s="21" t="s">
        <v>1670</v>
      </c>
      <c r="G247" s="21" t="s">
        <v>43</v>
      </c>
      <c r="H247" s="23">
        <v>39888</v>
      </c>
      <c r="I247" s="23">
        <v>39889</v>
      </c>
      <c r="J247" s="21" t="s">
        <v>1655</v>
      </c>
      <c r="K247" s="22">
        <v>30709</v>
      </c>
      <c r="L247" s="21" t="s">
        <v>1656</v>
      </c>
      <c r="M247" s="22">
        <v>123</v>
      </c>
      <c r="N247" s="21" t="s">
        <v>1655</v>
      </c>
      <c r="O247" s="22">
        <v>399381</v>
      </c>
      <c r="P247" s="21" t="s">
        <v>1656</v>
      </c>
      <c r="Q247" s="22">
        <v>19013</v>
      </c>
      <c r="R247" s="21" t="s">
        <v>54</v>
      </c>
      <c r="S247" s="21" t="s">
        <v>54</v>
      </c>
      <c r="T247" s="22" t="b">
        <v>0</v>
      </c>
      <c r="U247" s="21" t="s">
        <v>54</v>
      </c>
      <c r="V247" s="21" t="s">
        <v>54</v>
      </c>
    </row>
    <row r="248" spans="1:22" x14ac:dyDescent="0.25">
      <c r="A248" s="25">
        <v>94549</v>
      </c>
      <c r="B248" s="21" t="s">
        <v>43</v>
      </c>
      <c r="C248" s="21" t="s">
        <v>1652</v>
      </c>
      <c r="D248" s="22">
        <v>2006</v>
      </c>
      <c r="E248" s="21" t="s">
        <v>1690</v>
      </c>
      <c r="F248" s="21" t="s">
        <v>1661</v>
      </c>
      <c r="G248" s="21" t="s">
        <v>43</v>
      </c>
      <c r="H248" s="23">
        <v>39363</v>
      </c>
      <c r="I248" s="23">
        <v>39363</v>
      </c>
      <c r="J248" s="21" t="s">
        <v>1655</v>
      </c>
      <c r="K248" s="22">
        <v>53021</v>
      </c>
      <c r="L248" s="21" t="s">
        <v>54</v>
      </c>
      <c r="M248" s="24"/>
      <c r="N248" s="21" t="s">
        <v>1655</v>
      </c>
      <c r="O248" s="22">
        <v>268316</v>
      </c>
      <c r="P248" s="21" t="s">
        <v>54</v>
      </c>
      <c r="Q248" s="24"/>
      <c r="R248" s="21" t="s">
        <v>54</v>
      </c>
      <c r="S248" s="21" t="s">
        <v>54</v>
      </c>
      <c r="T248" s="22" t="b">
        <v>0</v>
      </c>
      <c r="U248" s="21" t="s">
        <v>54</v>
      </c>
      <c r="V248" s="21" t="s">
        <v>54</v>
      </c>
    </row>
    <row r="249" spans="1:22" x14ac:dyDescent="0.25">
      <c r="A249" s="25">
        <v>94556</v>
      </c>
      <c r="B249" s="21" t="s">
        <v>43</v>
      </c>
      <c r="C249" s="21" t="s">
        <v>1652</v>
      </c>
      <c r="D249" s="22">
        <v>2006</v>
      </c>
      <c r="E249" s="21" t="s">
        <v>1671</v>
      </c>
      <c r="F249" s="21" t="s">
        <v>1672</v>
      </c>
      <c r="G249" s="21" t="s">
        <v>43</v>
      </c>
      <c r="H249" s="23">
        <v>39479</v>
      </c>
      <c r="I249" s="23">
        <v>39479</v>
      </c>
      <c r="J249" s="21" t="s">
        <v>1655</v>
      </c>
      <c r="K249" s="22">
        <v>32549</v>
      </c>
      <c r="L249" s="21" t="s">
        <v>54</v>
      </c>
      <c r="M249" s="24"/>
      <c r="N249" s="21" t="s">
        <v>1655</v>
      </c>
      <c r="O249" s="22">
        <v>509938</v>
      </c>
      <c r="P249" s="21" t="s">
        <v>54</v>
      </c>
      <c r="Q249" s="24"/>
      <c r="R249" s="21" t="s">
        <v>54</v>
      </c>
      <c r="S249" s="21" t="s">
        <v>54</v>
      </c>
      <c r="T249" s="22" t="b">
        <v>0</v>
      </c>
      <c r="U249" s="21" t="s">
        <v>54</v>
      </c>
      <c r="V249" s="21" t="s">
        <v>54</v>
      </c>
    </row>
    <row r="250" spans="1:22" x14ac:dyDescent="0.25">
      <c r="A250" s="25">
        <v>94557</v>
      </c>
      <c r="B250" s="21" t="s">
        <v>43</v>
      </c>
      <c r="C250" s="21" t="s">
        <v>1652</v>
      </c>
      <c r="D250" s="22">
        <v>2006</v>
      </c>
      <c r="E250" s="21" t="s">
        <v>1653</v>
      </c>
      <c r="F250" s="21" t="s">
        <v>1672</v>
      </c>
      <c r="G250" s="21" t="s">
        <v>43</v>
      </c>
      <c r="H250" s="23">
        <v>39512</v>
      </c>
      <c r="I250" s="23">
        <v>39512</v>
      </c>
      <c r="J250" s="21" t="s">
        <v>1655</v>
      </c>
      <c r="K250" s="22">
        <v>31726</v>
      </c>
      <c r="L250" s="21" t="s">
        <v>54</v>
      </c>
      <c r="M250" s="24"/>
      <c r="N250" s="21" t="s">
        <v>1655</v>
      </c>
      <c r="O250" s="22">
        <v>197851</v>
      </c>
      <c r="P250" s="21" t="s">
        <v>54</v>
      </c>
      <c r="Q250" s="24"/>
      <c r="R250" s="21" t="s">
        <v>54</v>
      </c>
      <c r="S250" s="21" t="s">
        <v>54</v>
      </c>
      <c r="T250" s="22" t="b">
        <v>0</v>
      </c>
      <c r="U250" s="21" t="s">
        <v>54</v>
      </c>
      <c r="V250" s="21" t="s">
        <v>54</v>
      </c>
    </row>
    <row r="251" spans="1:22" x14ac:dyDescent="0.25">
      <c r="A251" s="25">
        <v>94558</v>
      </c>
      <c r="B251" s="21" t="s">
        <v>43</v>
      </c>
      <c r="C251" s="21" t="s">
        <v>1652</v>
      </c>
      <c r="D251" s="22">
        <v>2006</v>
      </c>
      <c r="E251" s="21" t="s">
        <v>1669</v>
      </c>
      <c r="F251" s="21" t="s">
        <v>1670</v>
      </c>
      <c r="G251" s="21" t="s">
        <v>43</v>
      </c>
      <c r="H251" s="23">
        <v>39493</v>
      </c>
      <c r="I251" s="23">
        <v>39493</v>
      </c>
      <c r="J251" s="21" t="s">
        <v>1655</v>
      </c>
      <c r="K251" s="22">
        <v>30802</v>
      </c>
      <c r="L251" s="21" t="s">
        <v>1656</v>
      </c>
      <c r="M251" s="22">
        <v>293</v>
      </c>
      <c r="N251" s="21" t="s">
        <v>1655</v>
      </c>
      <c r="O251" s="22">
        <v>260147</v>
      </c>
      <c r="P251" s="21" t="s">
        <v>1656</v>
      </c>
      <c r="Q251" s="22">
        <v>22331</v>
      </c>
      <c r="R251" s="21" t="s">
        <v>54</v>
      </c>
      <c r="S251" s="21" t="s">
        <v>54</v>
      </c>
      <c r="T251" s="22" t="b">
        <v>0</v>
      </c>
      <c r="U251" s="21" t="s">
        <v>54</v>
      </c>
      <c r="V251" s="21" t="s">
        <v>54</v>
      </c>
    </row>
    <row r="252" spans="1:22" x14ac:dyDescent="0.25">
      <c r="A252" s="25">
        <v>94559</v>
      </c>
      <c r="B252" s="21" t="s">
        <v>43</v>
      </c>
      <c r="C252" s="21" t="s">
        <v>1652</v>
      </c>
      <c r="D252" s="22">
        <v>2006</v>
      </c>
      <c r="E252" s="21" t="s">
        <v>1653</v>
      </c>
      <c r="F252" s="21" t="s">
        <v>1670</v>
      </c>
      <c r="G252" s="21" t="s">
        <v>43</v>
      </c>
      <c r="H252" s="23">
        <v>39504</v>
      </c>
      <c r="I252" s="23">
        <v>39504</v>
      </c>
      <c r="J252" s="21" t="s">
        <v>1655</v>
      </c>
      <c r="K252" s="22">
        <v>31821</v>
      </c>
      <c r="L252" s="21" t="s">
        <v>54</v>
      </c>
      <c r="M252" s="24"/>
      <c r="N252" s="21" t="s">
        <v>1655</v>
      </c>
      <c r="O252" s="22">
        <v>264863</v>
      </c>
      <c r="P252" s="21" t="s">
        <v>54</v>
      </c>
      <c r="Q252" s="24"/>
      <c r="R252" s="21" t="s">
        <v>54</v>
      </c>
      <c r="S252" s="21" t="s">
        <v>54</v>
      </c>
      <c r="T252" s="22" t="b">
        <v>0</v>
      </c>
      <c r="U252" s="21" t="s">
        <v>54</v>
      </c>
      <c r="V252" s="21" t="s">
        <v>54</v>
      </c>
    </row>
    <row r="253" spans="1:22" x14ac:dyDescent="0.25">
      <c r="A253" s="25">
        <v>94560</v>
      </c>
      <c r="B253" s="21" t="s">
        <v>43</v>
      </c>
      <c r="C253" s="21" t="s">
        <v>1652</v>
      </c>
      <c r="D253" s="22">
        <v>2006</v>
      </c>
      <c r="E253" s="21" t="s">
        <v>1653</v>
      </c>
      <c r="F253" s="21" t="s">
        <v>1672</v>
      </c>
      <c r="G253" s="21" t="s">
        <v>43</v>
      </c>
      <c r="H253" s="23">
        <v>39512</v>
      </c>
      <c r="I253" s="23">
        <v>39512</v>
      </c>
      <c r="J253" s="21" t="s">
        <v>1655</v>
      </c>
      <c r="K253" s="22">
        <v>20235</v>
      </c>
      <c r="L253" s="21" t="s">
        <v>54</v>
      </c>
      <c r="M253" s="24"/>
      <c r="N253" s="21" t="s">
        <v>54</v>
      </c>
      <c r="O253" s="24"/>
      <c r="P253" s="21" t="s">
        <v>54</v>
      </c>
      <c r="Q253" s="24"/>
      <c r="R253" s="21" t="s">
        <v>54</v>
      </c>
      <c r="S253" s="21" t="s">
        <v>54</v>
      </c>
      <c r="T253" s="22" t="b">
        <v>0</v>
      </c>
      <c r="U253" s="21" t="s">
        <v>54</v>
      </c>
      <c r="V253" s="21" t="s">
        <v>54</v>
      </c>
    </row>
    <row r="254" spans="1:22" x14ac:dyDescent="0.25">
      <c r="A254" s="25">
        <v>94561</v>
      </c>
      <c r="B254" s="21" t="s">
        <v>43</v>
      </c>
      <c r="C254" s="21" t="s">
        <v>1652</v>
      </c>
      <c r="D254" s="22">
        <v>2006</v>
      </c>
      <c r="E254" s="21" t="s">
        <v>1690</v>
      </c>
      <c r="F254" s="21" t="s">
        <v>1661</v>
      </c>
      <c r="G254" s="21" t="s">
        <v>43</v>
      </c>
      <c r="H254" s="23">
        <v>39524</v>
      </c>
      <c r="I254" s="23">
        <v>39524</v>
      </c>
      <c r="J254" s="21" t="s">
        <v>1655</v>
      </c>
      <c r="K254" s="22">
        <v>31225</v>
      </c>
      <c r="L254" s="21" t="s">
        <v>54</v>
      </c>
      <c r="M254" s="24"/>
      <c r="N254" s="21" t="s">
        <v>1655</v>
      </c>
      <c r="O254" s="22">
        <v>51819</v>
      </c>
      <c r="P254" s="21" t="s">
        <v>54</v>
      </c>
      <c r="Q254" s="24"/>
      <c r="R254" s="21" t="s">
        <v>54</v>
      </c>
      <c r="S254" s="21" t="s">
        <v>54</v>
      </c>
      <c r="T254" s="22" t="b">
        <v>0</v>
      </c>
      <c r="U254" s="21" t="s">
        <v>54</v>
      </c>
      <c r="V254" s="21" t="s">
        <v>54</v>
      </c>
    </row>
    <row r="255" spans="1:22" x14ac:dyDescent="0.25">
      <c r="A255" s="25">
        <v>94562</v>
      </c>
      <c r="B255" s="21" t="s">
        <v>43</v>
      </c>
      <c r="C255" s="21" t="s">
        <v>1652</v>
      </c>
      <c r="D255" s="22">
        <v>2006</v>
      </c>
      <c r="E255" s="21" t="s">
        <v>1671</v>
      </c>
      <c r="F255" s="21" t="s">
        <v>1672</v>
      </c>
      <c r="G255" s="21" t="s">
        <v>43</v>
      </c>
      <c r="H255" s="23">
        <v>39387</v>
      </c>
      <c r="I255" s="23">
        <v>39387</v>
      </c>
      <c r="J255" s="21" t="s">
        <v>1655</v>
      </c>
      <c r="K255" s="22">
        <v>53309</v>
      </c>
      <c r="L255" s="21" t="s">
        <v>54</v>
      </c>
      <c r="M255" s="24"/>
      <c r="N255" s="21" t="s">
        <v>1655</v>
      </c>
      <c r="O255" s="22">
        <v>263740</v>
      </c>
      <c r="P255" s="21" t="s">
        <v>54</v>
      </c>
      <c r="Q255" s="24"/>
      <c r="R255" s="21" t="s">
        <v>54</v>
      </c>
      <c r="S255" s="21" t="s">
        <v>54</v>
      </c>
      <c r="T255" s="22" t="b">
        <v>0</v>
      </c>
      <c r="U255" s="21" t="s">
        <v>54</v>
      </c>
      <c r="V255" s="21" t="s">
        <v>54</v>
      </c>
    </row>
    <row r="256" spans="1:22" x14ac:dyDescent="0.25">
      <c r="A256" s="25">
        <v>94563</v>
      </c>
      <c r="B256" s="21" t="s">
        <v>43</v>
      </c>
      <c r="C256" s="21" t="s">
        <v>1652</v>
      </c>
      <c r="D256" s="22">
        <v>2006</v>
      </c>
      <c r="E256" s="21" t="s">
        <v>1653</v>
      </c>
      <c r="F256" s="21" t="s">
        <v>1672</v>
      </c>
      <c r="G256" s="21" t="s">
        <v>43</v>
      </c>
      <c r="H256" s="23">
        <v>39512</v>
      </c>
      <c r="I256" s="23">
        <v>39512</v>
      </c>
      <c r="J256" s="21" t="s">
        <v>1655</v>
      </c>
      <c r="K256" s="22">
        <v>32528</v>
      </c>
      <c r="L256" s="21" t="s">
        <v>54</v>
      </c>
      <c r="M256" s="24"/>
      <c r="N256" s="21" t="s">
        <v>1655</v>
      </c>
      <c r="O256" s="22">
        <v>225631</v>
      </c>
      <c r="P256" s="21" t="s">
        <v>54</v>
      </c>
      <c r="Q256" s="24"/>
      <c r="R256" s="21" t="s">
        <v>54</v>
      </c>
      <c r="S256" s="21" t="s">
        <v>54</v>
      </c>
      <c r="T256" s="22" t="b">
        <v>0</v>
      </c>
      <c r="U256" s="21" t="s">
        <v>54</v>
      </c>
      <c r="V256" s="21" t="s">
        <v>54</v>
      </c>
    </row>
    <row r="257" spans="1:22" x14ac:dyDescent="0.25">
      <c r="A257" s="25">
        <v>94601</v>
      </c>
      <c r="B257" s="21" t="s">
        <v>43</v>
      </c>
      <c r="C257" s="21" t="s">
        <v>1652</v>
      </c>
      <c r="D257" s="22">
        <v>2006</v>
      </c>
      <c r="E257" s="21" t="s">
        <v>1669</v>
      </c>
      <c r="F257" s="21" t="s">
        <v>1670</v>
      </c>
      <c r="G257" s="21" t="s">
        <v>43</v>
      </c>
      <c r="H257" s="23">
        <v>39519</v>
      </c>
      <c r="I257" s="23">
        <v>39519</v>
      </c>
      <c r="J257" s="21" t="s">
        <v>1655</v>
      </c>
      <c r="K257" s="22">
        <v>30440</v>
      </c>
      <c r="L257" s="21" t="s">
        <v>1656</v>
      </c>
      <c r="M257" s="22">
        <v>754</v>
      </c>
      <c r="N257" s="21" t="s">
        <v>1655</v>
      </c>
      <c r="O257" s="22">
        <v>127706</v>
      </c>
      <c r="P257" s="21" t="s">
        <v>1656</v>
      </c>
      <c r="Q257" s="22">
        <v>6632</v>
      </c>
      <c r="R257" s="21" t="s">
        <v>54</v>
      </c>
      <c r="S257" s="21" t="s">
        <v>54</v>
      </c>
      <c r="T257" s="22" t="b">
        <v>0</v>
      </c>
      <c r="U257" s="21" t="s">
        <v>54</v>
      </c>
      <c r="V257" s="21" t="s">
        <v>54</v>
      </c>
    </row>
    <row r="258" spans="1:22" x14ac:dyDescent="0.25">
      <c r="A258" s="25">
        <v>94602</v>
      </c>
      <c r="B258" s="21" t="s">
        <v>43</v>
      </c>
      <c r="C258" s="21" t="s">
        <v>1652</v>
      </c>
      <c r="D258" s="22">
        <v>2006</v>
      </c>
      <c r="E258" s="21" t="s">
        <v>1653</v>
      </c>
      <c r="F258" s="21" t="s">
        <v>1654</v>
      </c>
      <c r="G258" s="21" t="s">
        <v>43</v>
      </c>
      <c r="H258" s="23">
        <v>39512</v>
      </c>
      <c r="I258" s="23">
        <v>39514</v>
      </c>
      <c r="J258" s="21" t="s">
        <v>1655</v>
      </c>
      <c r="K258" s="22">
        <v>31755</v>
      </c>
      <c r="L258" s="21" t="s">
        <v>54</v>
      </c>
      <c r="M258" s="24"/>
      <c r="N258" s="21" t="s">
        <v>1655</v>
      </c>
      <c r="O258" s="22">
        <v>78929</v>
      </c>
      <c r="P258" s="21" t="s">
        <v>54</v>
      </c>
      <c r="Q258" s="24"/>
      <c r="R258" s="21" t="s">
        <v>54</v>
      </c>
      <c r="S258" s="21" t="s">
        <v>54</v>
      </c>
      <c r="T258" s="22" t="b">
        <v>0</v>
      </c>
      <c r="U258" s="21" t="s">
        <v>54</v>
      </c>
      <c r="V258" s="21" t="s">
        <v>54</v>
      </c>
    </row>
    <row r="259" spans="1:22" x14ac:dyDescent="0.25">
      <c r="A259" s="25">
        <v>94603</v>
      </c>
      <c r="B259" s="21" t="s">
        <v>43</v>
      </c>
      <c r="C259" s="21" t="s">
        <v>1652</v>
      </c>
      <c r="D259" s="22">
        <v>2006</v>
      </c>
      <c r="E259" s="21" t="s">
        <v>1653</v>
      </c>
      <c r="F259" s="21" t="s">
        <v>1672</v>
      </c>
      <c r="G259" s="21" t="s">
        <v>43</v>
      </c>
      <c r="H259" s="23">
        <v>39512</v>
      </c>
      <c r="I259" s="23">
        <v>39512</v>
      </c>
      <c r="J259" s="21" t="s">
        <v>1655</v>
      </c>
      <c r="K259" s="22">
        <v>51301</v>
      </c>
      <c r="L259" s="21" t="s">
        <v>54</v>
      </c>
      <c r="M259" s="24"/>
      <c r="N259" s="21" t="s">
        <v>1655</v>
      </c>
      <c r="O259" s="22">
        <v>205204</v>
      </c>
      <c r="P259" s="21" t="s">
        <v>54</v>
      </c>
      <c r="Q259" s="24"/>
      <c r="R259" s="21" t="s">
        <v>54</v>
      </c>
      <c r="S259" s="21" t="s">
        <v>54</v>
      </c>
      <c r="T259" s="22" t="b">
        <v>0</v>
      </c>
      <c r="U259" s="21" t="s">
        <v>54</v>
      </c>
      <c r="V259" s="21" t="s">
        <v>54</v>
      </c>
    </row>
    <row r="260" spans="1:22" x14ac:dyDescent="0.25">
      <c r="A260" s="25">
        <v>94609</v>
      </c>
      <c r="B260" s="21" t="s">
        <v>43</v>
      </c>
      <c r="C260" s="21" t="s">
        <v>1652</v>
      </c>
      <c r="D260" s="22">
        <v>2006</v>
      </c>
      <c r="E260" s="21" t="s">
        <v>1657</v>
      </c>
      <c r="F260" s="21" t="s">
        <v>1658</v>
      </c>
      <c r="G260" s="21" t="s">
        <v>43</v>
      </c>
      <c r="H260" s="23">
        <v>39506</v>
      </c>
      <c r="I260" s="23">
        <v>39506</v>
      </c>
      <c r="J260" s="21" t="s">
        <v>49</v>
      </c>
      <c r="K260" s="22">
        <v>30171</v>
      </c>
      <c r="L260" s="21" t="s">
        <v>54</v>
      </c>
      <c r="M260" s="24"/>
      <c r="N260" s="21" t="s">
        <v>49</v>
      </c>
      <c r="O260" s="22">
        <v>305058</v>
      </c>
      <c r="P260" s="21" t="s">
        <v>54</v>
      </c>
      <c r="Q260" s="24"/>
      <c r="R260" s="21" t="s">
        <v>54</v>
      </c>
      <c r="S260" s="21" t="s">
        <v>54</v>
      </c>
      <c r="T260" s="22" t="b">
        <v>0</v>
      </c>
      <c r="U260" s="21" t="s">
        <v>54</v>
      </c>
      <c r="V260" s="21" t="s">
        <v>54</v>
      </c>
    </row>
    <row r="261" spans="1:22" x14ac:dyDescent="0.25">
      <c r="A261" s="25">
        <v>94610</v>
      </c>
      <c r="B261" s="21" t="s">
        <v>43</v>
      </c>
      <c r="C261" s="21" t="s">
        <v>1652</v>
      </c>
      <c r="D261" s="22">
        <v>2006</v>
      </c>
      <c r="E261" s="21" t="s">
        <v>1657</v>
      </c>
      <c r="F261" s="21" t="s">
        <v>1658</v>
      </c>
      <c r="G261" s="21" t="s">
        <v>43</v>
      </c>
      <c r="H261" s="23">
        <v>39506</v>
      </c>
      <c r="I261" s="23">
        <v>39506</v>
      </c>
      <c r="J261" s="21" t="s">
        <v>49</v>
      </c>
      <c r="K261" s="22">
        <v>30841</v>
      </c>
      <c r="L261" s="21" t="s">
        <v>54</v>
      </c>
      <c r="M261" s="24"/>
      <c r="N261" s="21" t="s">
        <v>49</v>
      </c>
      <c r="O261" s="22">
        <v>304388</v>
      </c>
      <c r="P261" s="21" t="s">
        <v>54</v>
      </c>
      <c r="Q261" s="24"/>
      <c r="R261" s="21" t="s">
        <v>54</v>
      </c>
      <c r="S261" s="21" t="s">
        <v>54</v>
      </c>
      <c r="T261" s="22" t="b">
        <v>0</v>
      </c>
      <c r="U261" s="21" t="s">
        <v>54</v>
      </c>
      <c r="V261" s="21" t="s">
        <v>54</v>
      </c>
    </row>
    <row r="262" spans="1:22" x14ac:dyDescent="0.25">
      <c r="A262" s="25">
        <v>94612</v>
      </c>
      <c r="B262" s="21" t="s">
        <v>43</v>
      </c>
      <c r="C262" s="21" t="s">
        <v>1652</v>
      </c>
      <c r="D262" s="22">
        <v>2006</v>
      </c>
      <c r="E262" s="21" t="s">
        <v>1659</v>
      </c>
      <c r="F262" s="21" t="s">
        <v>1661</v>
      </c>
      <c r="G262" s="21" t="s">
        <v>43</v>
      </c>
      <c r="H262" s="23">
        <v>39743</v>
      </c>
      <c r="I262" s="23">
        <v>39747</v>
      </c>
      <c r="J262" s="21" t="s">
        <v>1655</v>
      </c>
      <c r="K262" s="22">
        <v>52357</v>
      </c>
      <c r="L262" s="21" t="s">
        <v>54</v>
      </c>
      <c r="M262" s="24"/>
      <c r="N262" s="21" t="s">
        <v>1655</v>
      </c>
      <c r="O262" s="22">
        <v>236907</v>
      </c>
      <c r="P262" s="21" t="s">
        <v>54</v>
      </c>
      <c r="Q262" s="24"/>
      <c r="R262" s="21" t="s">
        <v>54</v>
      </c>
      <c r="S262" s="21" t="s">
        <v>54</v>
      </c>
      <c r="T262" s="22" t="b">
        <v>0</v>
      </c>
      <c r="U262" s="21" t="s">
        <v>54</v>
      </c>
      <c r="V262" s="21" t="s">
        <v>54</v>
      </c>
    </row>
    <row r="263" spans="1:22" x14ac:dyDescent="0.25">
      <c r="A263" s="25">
        <v>94614</v>
      </c>
      <c r="B263" s="21" t="s">
        <v>43</v>
      </c>
      <c r="C263" s="21" t="s">
        <v>1652</v>
      </c>
      <c r="D263" s="22">
        <v>2006</v>
      </c>
      <c r="E263" s="21" t="s">
        <v>1662</v>
      </c>
      <c r="F263" s="21" t="s">
        <v>1663</v>
      </c>
      <c r="G263" s="21" t="s">
        <v>43</v>
      </c>
      <c r="H263" s="23">
        <v>39402</v>
      </c>
      <c r="I263" s="23">
        <v>39402</v>
      </c>
      <c r="J263" s="21" t="s">
        <v>1655</v>
      </c>
      <c r="K263" s="22">
        <v>30243</v>
      </c>
      <c r="L263" s="21" t="s">
        <v>54</v>
      </c>
      <c r="M263" s="24"/>
      <c r="N263" s="21" t="s">
        <v>1655</v>
      </c>
      <c r="O263" s="22">
        <v>307716</v>
      </c>
      <c r="P263" s="21" t="s">
        <v>1656</v>
      </c>
      <c r="Q263" s="22">
        <v>5254</v>
      </c>
      <c r="R263" s="21" t="s">
        <v>54</v>
      </c>
      <c r="S263" s="21" t="s">
        <v>54</v>
      </c>
      <c r="T263" s="22" t="b">
        <v>0</v>
      </c>
      <c r="U263" s="21" t="s">
        <v>54</v>
      </c>
      <c r="V263" s="21" t="s">
        <v>54</v>
      </c>
    </row>
    <row r="264" spans="1:22" x14ac:dyDescent="0.25">
      <c r="A264" s="25">
        <v>94615</v>
      </c>
      <c r="B264" s="21" t="s">
        <v>43</v>
      </c>
      <c r="C264" s="21" t="s">
        <v>1652</v>
      </c>
      <c r="D264" s="22">
        <v>2006</v>
      </c>
      <c r="E264" s="21" t="s">
        <v>1662</v>
      </c>
      <c r="F264" s="21" t="s">
        <v>1663</v>
      </c>
      <c r="G264" s="21" t="s">
        <v>43</v>
      </c>
      <c r="H264" s="23">
        <v>39517</v>
      </c>
      <c r="I264" s="23">
        <v>39518</v>
      </c>
      <c r="J264" s="21" t="s">
        <v>1655</v>
      </c>
      <c r="K264" s="22">
        <v>27321</v>
      </c>
      <c r="L264" s="21" t="s">
        <v>1656</v>
      </c>
      <c r="M264" s="22">
        <v>265</v>
      </c>
      <c r="N264" s="21" t="s">
        <v>1655</v>
      </c>
      <c r="O264" s="22">
        <v>392498</v>
      </c>
      <c r="P264" s="21" t="s">
        <v>1656</v>
      </c>
      <c r="Q264" s="22">
        <v>4272</v>
      </c>
      <c r="R264" s="21" t="s">
        <v>54</v>
      </c>
      <c r="S264" s="21" t="s">
        <v>54</v>
      </c>
      <c r="T264" s="22" t="b">
        <v>0</v>
      </c>
      <c r="U264" s="21" t="s">
        <v>54</v>
      </c>
      <c r="V264" s="21" t="s">
        <v>54</v>
      </c>
    </row>
    <row r="265" spans="1:22" x14ac:dyDescent="0.25">
      <c r="A265" s="25">
        <v>94616</v>
      </c>
      <c r="B265" s="21" t="s">
        <v>43</v>
      </c>
      <c r="C265" s="21" t="s">
        <v>1652</v>
      </c>
      <c r="D265" s="22">
        <v>2006</v>
      </c>
      <c r="E265" s="21" t="s">
        <v>1662</v>
      </c>
      <c r="F265" s="21" t="s">
        <v>1663</v>
      </c>
      <c r="G265" s="21" t="s">
        <v>43</v>
      </c>
      <c r="H265" s="23">
        <v>39488</v>
      </c>
      <c r="I265" s="23">
        <v>39488</v>
      </c>
      <c r="J265" s="21" t="s">
        <v>1655</v>
      </c>
      <c r="K265" s="22">
        <v>50426</v>
      </c>
      <c r="L265" s="21" t="s">
        <v>1656</v>
      </c>
      <c r="M265" s="22">
        <v>561</v>
      </c>
      <c r="N265" s="21" t="s">
        <v>1655</v>
      </c>
      <c r="O265" s="22">
        <v>298312</v>
      </c>
      <c r="P265" s="21" t="s">
        <v>1656</v>
      </c>
      <c r="Q265" s="22">
        <v>5460</v>
      </c>
      <c r="R265" s="21" t="s">
        <v>1630</v>
      </c>
      <c r="S265" s="21" t="s">
        <v>1691</v>
      </c>
      <c r="T265" s="22" t="b">
        <v>0</v>
      </c>
      <c r="U265" s="21" t="s">
        <v>54</v>
      </c>
      <c r="V265" s="21" t="s">
        <v>54</v>
      </c>
    </row>
    <row r="266" spans="1:22" x14ac:dyDescent="0.25">
      <c r="A266" s="25">
        <v>94627</v>
      </c>
      <c r="B266" s="21" t="s">
        <v>43</v>
      </c>
      <c r="C266" s="21" t="s">
        <v>1652</v>
      </c>
      <c r="D266" s="22">
        <v>2006</v>
      </c>
      <c r="E266" s="21" t="s">
        <v>1669</v>
      </c>
      <c r="F266" s="21" t="s">
        <v>1670</v>
      </c>
      <c r="G266" s="21" t="s">
        <v>43</v>
      </c>
      <c r="H266" s="23">
        <v>39386</v>
      </c>
      <c r="I266" s="23">
        <v>39386</v>
      </c>
      <c r="J266" s="21" t="s">
        <v>1655</v>
      </c>
      <c r="K266" s="22">
        <v>48744</v>
      </c>
      <c r="L266" s="21" t="s">
        <v>1656</v>
      </c>
      <c r="M266" s="22">
        <v>323</v>
      </c>
      <c r="N266" s="21" t="s">
        <v>1655</v>
      </c>
      <c r="O266" s="22">
        <v>266213</v>
      </c>
      <c r="P266" s="21" t="s">
        <v>1656</v>
      </c>
      <c r="Q266" s="22">
        <v>1510</v>
      </c>
      <c r="R266" s="21" t="s">
        <v>54</v>
      </c>
      <c r="S266" s="21" t="s">
        <v>54</v>
      </c>
      <c r="T266" s="22" t="b">
        <v>0</v>
      </c>
      <c r="U266" s="21" t="s">
        <v>54</v>
      </c>
      <c r="V266" s="21" t="s">
        <v>54</v>
      </c>
    </row>
    <row r="267" spans="1:22" x14ac:dyDescent="0.25">
      <c r="A267" s="25">
        <v>94643</v>
      </c>
      <c r="B267" s="21" t="s">
        <v>43</v>
      </c>
      <c r="C267" s="21" t="s">
        <v>1649</v>
      </c>
      <c r="D267" s="22">
        <v>2006</v>
      </c>
      <c r="E267" s="21" t="s">
        <v>1650</v>
      </c>
      <c r="F267" s="21" t="s">
        <v>1651</v>
      </c>
      <c r="G267" s="21" t="s">
        <v>1618</v>
      </c>
      <c r="H267" s="23">
        <v>39373</v>
      </c>
      <c r="I267" s="23">
        <v>39373</v>
      </c>
      <c r="J267" s="21" t="s">
        <v>49</v>
      </c>
      <c r="K267" s="22">
        <v>78068</v>
      </c>
      <c r="L267" s="21" t="s">
        <v>59</v>
      </c>
      <c r="M267" s="22">
        <v>2350</v>
      </c>
      <c r="N267" s="21" t="s">
        <v>49</v>
      </c>
      <c r="O267" s="22">
        <v>200203</v>
      </c>
      <c r="P267" s="21" t="s">
        <v>59</v>
      </c>
      <c r="Q267" s="22">
        <v>6788</v>
      </c>
      <c r="R267" s="21" t="s">
        <v>54</v>
      </c>
      <c r="S267" s="21" t="s">
        <v>54</v>
      </c>
      <c r="T267" s="22" t="b">
        <v>0</v>
      </c>
      <c r="U267" s="21" t="s">
        <v>54</v>
      </c>
      <c r="V267" s="21" t="s">
        <v>54</v>
      </c>
    </row>
    <row r="268" spans="1:22" x14ac:dyDescent="0.25">
      <c r="A268" s="25">
        <v>94645</v>
      </c>
      <c r="B268" s="21" t="s">
        <v>43</v>
      </c>
      <c r="C268" s="21" t="s">
        <v>1683</v>
      </c>
      <c r="D268" s="22">
        <v>2007</v>
      </c>
      <c r="E268" s="21" t="s">
        <v>1684</v>
      </c>
      <c r="F268" s="21" t="s">
        <v>1685</v>
      </c>
      <c r="G268" s="21" t="s">
        <v>1618</v>
      </c>
      <c r="H268" s="23">
        <v>39695</v>
      </c>
      <c r="I268" s="23">
        <v>39695</v>
      </c>
      <c r="J268" s="21" t="s">
        <v>49</v>
      </c>
      <c r="K268" s="22">
        <v>205216</v>
      </c>
      <c r="L268" s="21" t="s">
        <v>59</v>
      </c>
      <c r="M268" s="22">
        <v>2721</v>
      </c>
      <c r="N268" s="21" t="s">
        <v>54</v>
      </c>
      <c r="O268" s="24"/>
      <c r="P268" s="21" t="s">
        <v>54</v>
      </c>
      <c r="Q268" s="24"/>
      <c r="R268" s="21" t="s">
        <v>54</v>
      </c>
      <c r="S268" s="21" t="s">
        <v>54</v>
      </c>
      <c r="T268" s="22" t="b">
        <v>0</v>
      </c>
      <c r="U268" s="21" t="s">
        <v>54</v>
      </c>
      <c r="V268" s="21" t="s">
        <v>54</v>
      </c>
    </row>
    <row r="269" spans="1:22" x14ac:dyDescent="0.25">
      <c r="A269" s="25">
        <v>94646</v>
      </c>
      <c r="B269" s="21" t="s">
        <v>43</v>
      </c>
      <c r="C269" s="21" t="s">
        <v>1673</v>
      </c>
      <c r="D269" s="22">
        <v>2007</v>
      </c>
      <c r="E269" s="21" t="s">
        <v>1674</v>
      </c>
      <c r="F269" s="21" t="s">
        <v>1675</v>
      </c>
      <c r="G269" s="21" t="s">
        <v>1618</v>
      </c>
      <c r="H269" s="23">
        <v>39582</v>
      </c>
      <c r="I269" s="23">
        <v>39587</v>
      </c>
      <c r="J269" s="21" t="s">
        <v>49</v>
      </c>
      <c r="K269" s="22">
        <v>227193</v>
      </c>
      <c r="L269" s="21" t="s">
        <v>59</v>
      </c>
      <c r="M269" s="22">
        <v>1213</v>
      </c>
      <c r="N269" s="21" t="s">
        <v>49</v>
      </c>
      <c r="O269" s="22">
        <v>3791061</v>
      </c>
      <c r="P269" s="21" t="s">
        <v>59</v>
      </c>
      <c r="Q269" s="22">
        <v>38303</v>
      </c>
      <c r="R269" s="21" t="s">
        <v>1630</v>
      </c>
      <c r="S269" s="21" t="s">
        <v>1692</v>
      </c>
      <c r="T269" s="22" t="b">
        <v>0</v>
      </c>
      <c r="U269" s="21" t="s">
        <v>54</v>
      </c>
      <c r="V269" s="21" t="s">
        <v>54</v>
      </c>
    </row>
    <row r="270" spans="1:22" x14ac:dyDescent="0.25">
      <c r="A270" s="25">
        <v>94650</v>
      </c>
      <c r="B270" s="21" t="s">
        <v>43</v>
      </c>
      <c r="C270" s="21" t="s">
        <v>1652</v>
      </c>
      <c r="D270" s="22">
        <v>2007</v>
      </c>
      <c r="E270" s="21" t="s">
        <v>1653</v>
      </c>
      <c r="F270" s="21" t="s">
        <v>1672</v>
      </c>
      <c r="G270" s="21" t="s">
        <v>43</v>
      </c>
      <c r="H270" s="23">
        <v>39755</v>
      </c>
      <c r="I270" s="23">
        <v>39770</v>
      </c>
      <c r="J270" s="21" t="s">
        <v>1655</v>
      </c>
      <c r="K270" s="22">
        <v>48629</v>
      </c>
      <c r="L270" s="21" t="s">
        <v>1656</v>
      </c>
      <c r="M270" s="22">
        <v>1071</v>
      </c>
      <c r="N270" s="21" t="s">
        <v>1655</v>
      </c>
      <c r="O270" s="22">
        <v>229921</v>
      </c>
      <c r="P270" s="21" t="s">
        <v>1656</v>
      </c>
      <c r="Q270" s="22">
        <v>3454</v>
      </c>
      <c r="R270" s="21" t="s">
        <v>54</v>
      </c>
      <c r="S270" s="21" t="s">
        <v>54</v>
      </c>
      <c r="T270" s="22" t="b">
        <v>0</v>
      </c>
      <c r="U270" s="21" t="s">
        <v>54</v>
      </c>
      <c r="V270" s="21" t="s">
        <v>54</v>
      </c>
    </row>
    <row r="271" spans="1:22" x14ac:dyDescent="0.25">
      <c r="A271" s="25">
        <v>94651</v>
      </c>
      <c r="B271" s="21" t="s">
        <v>43</v>
      </c>
      <c r="C271" s="21" t="s">
        <v>1652</v>
      </c>
      <c r="D271" s="22">
        <v>2007</v>
      </c>
      <c r="E271" s="21" t="s">
        <v>1671</v>
      </c>
      <c r="F271" s="21" t="s">
        <v>1672</v>
      </c>
      <c r="G271" s="21" t="s">
        <v>43</v>
      </c>
      <c r="H271" s="23">
        <v>39853</v>
      </c>
      <c r="I271" s="23">
        <v>39875</v>
      </c>
      <c r="J271" s="21" t="s">
        <v>1655</v>
      </c>
      <c r="K271" s="22">
        <v>25269</v>
      </c>
      <c r="L271" s="21" t="s">
        <v>1656</v>
      </c>
      <c r="M271" s="22">
        <v>47</v>
      </c>
      <c r="N271" s="21" t="s">
        <v>1655</v>
      </c>
      <c r="O271" s="22">
        <v>1335847</v>
      </c>
      <c r="P271" s="21" t="s">
        <v>1656</v>
      </c>
      <c r="Q271" s="22">
        <v>4841</v>
      </c>
      <c r="R271" s="21" t="s">
        <v>54</v>
      </c>
      <c r="S271" s="21" t="s">
        <v>54</v>
      </c>
      <c r="T271" s="22" t="b">
        <v>0</v>
      </c>
      <c r="U271" s="21" t="s">
        <v>54</v>
      </c>
      <c r="V271" s="21" t="s">
        <v>54</v>
      </c>
    </row>
    <row r="272" spans="1:22" x14ac:dyDescent="0.25">
      <c r="A272" s="25">
        <v>94652</v>
      </c>
      <c r="B272" s="21" t="s">
        <v>43</v>
      </c>
      <c r="C272" s="21" t="s">
        <v>1652</v>
      </c>
      <c r="D272" s="22">
        <v>2007</v>
      </c>
      <c r="E272" s="21" t="s">
        <v>1662</v>
      </c>
      <c r="F272" s="21" t="s">
        <v>1663</v>
      </c>
      <c r="G272" s="21" t="s">
        <v>43</v>
      </c>
      <c r="H272" s="23">
        <v>39759</v>
      </c>
      <c r="I272" s="23">
        <v>39759</v>
      </c>
      <c r="J272" s="21" t="s">
        <v>1655</v>
      </c>
      <c r="K272" s="22">
        <v>30744</v>
      </c>
      <c r="L272" s="21" t="s">
        <v>1656</v>
      </c>
      <c r="M272" s="22">
        <v>577</v>
      </c>
      <c r="N272" s="21" t="s">
        <v>54</v>
      </c>
      <c r="O272" s="24"/>
      <c r="P272" s="21" t="s">
        <v>54</v>
      </c>
      <c r="Q272" s="24"/>
      <c r="R272" s="21" t="s">
        <v>1664</v>
      </c>
      <c r="S272" s="21" t="s">
        <v>1665</v>
      </c>
      <c r="T272" s="22" t="b">
        <v>0</v>
      </c>
      <c r="U272" s="21" t="s">
        <v>54</v>
      </c>
      <c r="V272" s="21" t="s">
        <v>54</v>
      </c>
    </row>
    <row r="273" spans="1:22" x14ac:dyDescent="0.25">
      <c r="A273" s="25">
        <v>94653</v>
      </c>
      <c r="B273" s="21" t="s">
        <v>43</v>
      </c>
      <c r="C273" s="21" t="s">
        <v>1652</v>
      </c>
      <c r="D273" s="22">
        <v>2008</v>
      </c>
      <c r="E273" s="21" t="s">
        <v>1657</v>
      </c>
      <c r="F273" s="21" t="s">
        <v>1658</v>
      </c>
      <c r="G273" s="21" t="s">
        <v>43</v>
      </c>
      <c r="H273" s="23">
        <v>40231</v>
      </c>
      <c r="I273" s="23">
        <v>40245</v>
      </c>
      <c r="J273" s="21" t="s">
        <v>1655</v>
      </c>
      <c r="K273" s="22">
        <v>30230</v>
      </c>
      <c r="L273" s="21" t="s">
        <v>1656</v>
      </c>
      <c r="M273" s="22">
        <v>373</v>
      </c>
      <c r="N273" s="21" t="s">
        <v>1655</v>
      </c>
      <c r="O273" s="22">
        <v>639533</v>
      </c>
      <c r="P273" s="21" t="s">
        <v>1656</v>
      </c>
      <c r="Q273" s="22">
        <v>1891</v>
      </c>
      <c r="R273" s="21" t="s">
        <v>54</v>
      </c>
      <c r="S273" s="21" t="s">
        <v>54</v>
      </c>
      <c r="T273" s="22" t="b">
        <v>0</v>
      </c>
      <c r="U273" s="21" t="s">
        <v>54</v>
      </c>
      <c r="V273" s="21" t="s">
        <v>54</v>
      </c>
    </row>
    <row r="274" spans="1:22" x14ac:dyDescent="0.25">
      <c r="A274" s="25">
        <v>94657</v>
      </c>
      <c r="B274" s="21" t="s">
        <v>43</v>
      </c>
      <c r="C274" s="21" t="s">
        <v>1652</v>
      </c>
      <c r="D274" s="22">
        <v>2007</v>
      </c>
      <c r="E274" s="21" t="s">
        <v>1669</v>
      </c>
      <c r="F274" s="21" t="s">
        <v>1670</v>
      </c>
      <c r="G274" s="21" t="s">
        <v>43</v>
      </c>
      <c r="H274" s="23">
        <v>39748</v>
      </c>
      <c r="I274" s="23">
        <v>39748</v>
      </c>
      <c r="J274" s="21" t="s">
        <v>49</v>
      </c>
      <c r="K274" s="22">
        <v>53618</v>
      </c>
      <c r="L274" s="21" t="s">
        <v>54</v>
      </c>
      <c r="M274" s="24"/>
      <c r="N274" s="21" t="s">
        <v>49</v>
      </c>
      <c r="O274" s="22">
        <v>249845</v>
      </c>
      <c r="P274" s="21" t="s">
        <v>59</v>
      </c>
      <c r="Q274" s="22">
        <v>284</v>
      </c>
      <c r="R274" s="21" t="s">
        <v>54</v>
      </c>
      <c r="S274" s="21" t="s">
        <v>54</v>
      </c>
      <c r="T274" s="22" t="b">
        <v>0</v>
      </c>
      <c r="U274" s="21" t="s">
        <v>54</v>
      </c>
      <c r="V274" s="21" t="s">
        <v>54</v>
      </c>
    </row>
    <row r="275" spans="1:22" x14ac:dyDescent="0.25">
      <c r="A275" s="25">
        <v>94663</v>
      </c>
      <c r="B275" s="21" t="s">
        <v>43</v>
      </c>
      <c r="C275" s="21" t="s">
        <v>1686</v>
      </c>
      <c r="D275" s="22">
        <v>2007</v>
      </c>
      <c r="E275" s="21" t="s">
        <v>1687</v>
      </c>
      <c r="F275" s="21" t="s">
        <v>1688</v>
      </c>
      <c r="G275" s="21" t="s">
        <v>1618</v>
      </c>
      <c r="H275" s="23">
        <v>39615</v>
      </c>
      <c r="I275" s="23">
        <v>39626</v>
      </c>
      <c r="J275" s="21" t="s">
        <v>49</v>
      </c>
      <c r="K275" s="22">
        <v>219754</v>
      </c>
      <c r="L275" s="21" t="s">
        <v>59</v>
      </c>
      <c r="M275" s="22">
        <v>2197</v>
      </c>
      <c r="N275" s="21" t="s">
        <v>54</v>
      </c>
      <c r="O275" s="24"/>
      <c r="P275" s="21" t="s">
        <v>54</v>
      </c>
      <c r="Q275" s="24"/>
      <c r="R275" s="21" t="s">
        <v>54</v>
      </c>
      <c r="S275" s="21" t="s">
        <v>54</v>
      </c>
      <c r="T275" s="22" t="b">
        <v>0</v>
      </c>
      <c r="U275" s="21" t="s">
        <v>54</v>
      </c>
      <c r="V275" s="21" t="s">
        <v>54</v>
      </c>
    </row>
    <row r="276" spans="1:22" x14ac:dyDescent="0.25">
      <c r="A276" s="25">
        <v>94701</v>
      </c>
      <c r="B276" s="21" t="s">
        <v>43</v>
      </c>
      <c r="C276" s="21" t="s">
        <v>1683</v>
      </c>
      <c r="D276" s="22">
        <v>2008</v>
      </c>
      <c r="E276" s="21" t="s">
        <v>1684</v>
      </c>
      <c r="F276" s="21" t="s">
        <v>1685</v>
      </c>
      <c r="G276" s="21" t="s">
        <v>1618</v>
      </c>
      <c r="H276" s="23">
        <v>40054</v>
      </c>
      <c r="I276" s="23">
        <v>40057</v>
      </c>
      <c r="J276" s="21" t="s">
        <v>49</v>
      </c>
      <c r="K276" s="22">
        <v>157478</v>
      </c>
      <c r="L276" s="21" t="s">
        <v>59</v>
      </c>
      <c r="M276" s="22">
        <v>1500</v>
      </c>
      <c r="N276" s="21" t="s">
        <v>54</v>
      </c>
      <c r="O276" s="24"/>
      <c r="P276" s="21" t="s">
        <v>54</v>
      </c>
      <c r="Q276" s="24"/>
      <c r="R276" s="21" t="s">
        <v>54</v>
      </c>
      <c r="S276" s="21" t="s">
        <v>54</v>
      </c>
      <c r="T276" s="22" t="b">
        <v>0</v>
      </c>
      <c r="U276" s="21" t="s">
        <v>54</v>
      </c>
      <c r="V276" s="21" t="s">
        <v>54</v>
      </c>
    </row>
    <row r="277" spans="1:22" x14ac:dyDescent="0.25">
      <c r="A277" s="25">
        <v>180170</v>
      </c>
      <c r="B277" s="21" t="s">
        <v>43</v>
      </c>
      <c r="C277" s="21" t="s">
        <v>1644</v>
      </c>
      <c r="D277" s="22">
        <v>2007</v>
      </c>
      <c r="E277" s="21" t="s">
        <v>1647</v>
      </c>
      <c r="F277" s="21" t="s">
        <v>1648</v>
      </c>
      <c r="G277" s="21" t="s">
        <v>1622</v>
      </c>
      <c r="H277" s="23">
        <v>39629</v>
      </c>
      <c r="I277" s="23">
        <v>39629</v>
      </c>
      <c r="J277" s="21" t="s">
        <v>49</v>
      </c>
      <c r="K277" s="22">
        <v>29035</v>
      </c>
      <c r="L277" s="21" t="s">
        <v>54</v>
      </c>
      <c r="M277" s="24"/>
      <c r="N277" s="21" t="s">
        <v>59</v>
      </c>
      <c r="O277" s="22">
        <v>84087</v>
      </c>
      <c r="P277" s="21" t="s">
        <v>49</v>
      </c>
      <c r="Q277" s="22">
        <v>1037</v>
      </c>
      <c r="R277" s="21" t="s">
        <v>54</v>
      </c>
      <c r="S277" s="21" t="s">
        <v>54</v>
      </c>
      <c r="T277" s="22" t="b">
        <v>0</v>
      </c>
      <c r="U277" s="21" t="s">
        <v>54</v>
      </c>
      <c r="V277" s="21" t="s">
        <v>54</v>
      </c>
    </row>
    <row r="278" spans="1:22" x14ac:dyDescent="0.25">
      <c r="A278" s="25">
        <v>180183</v>
      </c>
      <c r="B278" s="21" t="s">
        <v>43</v>
      </c>
      <c r="C278" s="21" t="s">
        <v>1693</v>
      </c>
      <c r="D278" s="22">
        <v>2007</v>
      </c>
      <c r="E278" s="21" t="s">
        <v>1694</v>
      </c>
      <c r="F278" s="21" t="s">
        <v>1695</v>
      </c>
      <c r="G278" s="21" t="s">
        <v>43</v>
      </c>
      <c r="H278" s="23">
        <v>39926</v>
      </c>
      <c r="I278" s="23">
        <v>39926</v>
      </c>
      <c r="J278" s="21" t="s">
        <v>49</v>
      </c>
      <c r="K278" s="22">
        <v>49226</v>
      </c>
      <c r="L278" s="21" t="s">
        <v>54</v>
      </c>
      <c r="M278" s="24"/>
      <c r="N278" s="21" t="s">
        <v>49</v>
      </c>
      <c r="O278" s="22">
        <v>2051</v>
      </c>
      <c r="P278" s="21" t="s">
        <v>59</v>
      </c>
      <c r="Q278" s="22">
        <v>222</v>
      </c>
      <c r="R278" s="21" t="s">
        <v>54</v>
      </c>
      <c r="S278" s="21" t="s">
        <v>54</v>
      </c>
      <c r="T278" s="22" t="b">
        <v>0</v>
      </c>
      <c r="U278" s="21" t="s">
        <v>54</v>
      </c>
      <c r="V278" s="21" t="s">
        <v>54</v>
      </c>
    </row>
    <row r="279" spans="1:22" x14ac:dyDescent="0.25">
      <c r="A279" s="25">
        <v>180184</v>
      </c>
      <c r="B279" s="21" t="s">
        <v>43</v>
      </c>
      <c r="C279" s="21" t="s">
        <v>1693</v>
      </c>
      <c r="D279" s="22">
        <v>2007</v>
      </c>
      <c r="E279" s="21" t="s">
        <v>1694</v>
      </c>
      <c r="F279" s="21" t="s">
        <v>1695</v>
      </c>
      <c r="G279" s="21" t="s">
        <v>43</v>
      </c>
      <c r="H279" s="23">
        <v>39927</v>
      </c>
      <c r="I279" s="23">
        <v>39930</v>
      </c>
      <c r="J279" s="21" t="s">
        <v>49</v>
      </c>
      <c r="K279" s="22">
        <v>53692</v>
      </c>
      <c r="L279" s="21" t="s">
        <v>54</v>
      </c>
      <c r="M279" s="24"/>
      <c r="N279" s="21" t="s">
        <v>49</v>
      </c>
      <c r="O279" s="22">
        <v>984</v>
      </c>
      <c r="P279" s="21" t="s">
        <v>59</v>
      </c>
      <c r="Q279" s="22">
        <v>242</v>
      </c>
      <c r="R279" s="21" t="s">
        <v>54</v>
      </c>
      <c r="S279" s="21" t="s">
        <v>54</v>
      </c>
      <c r="T279" s="22" t="b">
        <v>0</v>
      </c>
      <c r="U279" s="21" t="s">
        <v>54</v>
      </c>
      <c r="V279" s="21" t="s">
        <v>54</v>
      </c>
    </row>
    <row r="280" spans="1:22" x14ac:dyDescent="0.25">
      <c r="A280" s="25">
        <v>180189</v>
      </c>
      <c r="B280" s="21" t="s">
        <v>43</v>
      </c>
      <c r="C280" s="21" t="s">
        <v>1693</v>
      </c>
      <c r="D280" s="22">
        <v>2007</v>
      </c>
      <c r="E280" s="21" t="s">
        <v>1694</v>
      </c>
      <c r="F280" s="21" t="s">
        <v>1695</v>
      </c>
      <c r="G280" s="21" t="s">
        <v>43</v>
      </c>
      <c r="H280" s="23">
        <v>39926</v>
      </c>
      <c r="I280" s="23">
        <v>39930</v>
      </c>
      <c r="J280" s="21" t="s">
        <v>49</v>
      </c>
      <c r="K280" s="22">
        <v>40260</v>
      </c>
      <c r="L280" s="21" t="s">
        <v>54</v>
      </c>
      <c r="M280" s="24"/>
      <c r="N280" s="21" t="s">
        <v>49</v>
      </c>
      <c r="O280" s="22">
        <v>407</v>
      </c>
      <c r="P280" s="21" t="s">
        <v>59</v>
      </c>
      <c r="Q280" s="22">
        <v>182</v>
      </c>
      <c r="R280" s="21" t="s">
        <v>54</v>
      </c>
      <c r="S280" s="21" t="s">
        <v>54</v>
      </c>
      <c r="T280" s="22" t="b">
        <v>0</v>
      </c>
      <c r="U280" s="21" t="s">
        <v>54</v>
      </c>
      <c r="V280" s="21" t="s">
        <v>54</v>
      </c>
    </row>
    <row r="281" spans="1:22" x14ac:dyDescent="0.25">
      <c r="A281" s="25">
        <v>180273</v>
      </c>
      <c r="B281" s="21" t="s">
        <v>43</v>
      </c>
      <c r="C281" s="21" t="s">
        <v>1696</v>
      </c>
      <c r="D281" s="22">
        <v>2008</v>
      </c>
      <c r="E281" s="21" t="s">
        <v>1697</v>
      </c>
      <c r="F281" s="21" t="s">
        <v>1698</v>
      </c>
      <c r="G281" s="21" t="s">
        <v>1618</v>
      </c>
      <c r="H281" s="23">
        <v>39955</v>
      </c>
      <c r="I281" s="23">
        <v>39955</v>
      </c>
      <c r="J281" s="21" t="s">
        <v>49</v>
      </c>
      <c r="K281" s="22">
        <v>25830</v>
      </c>
      <c r="L281" s="21" t="s">
        <v>54</v>
      </c>
      <c r="M281" s="24"/>
      <c r="N281" s="21" t="s">
        <v>59</v>
      </c>
      <c r="O281" s="22">
        <v>406484</v>
      </c>
      <c r="P281" s="21" t="s">
        <v>49</v>
      </c>
      <c r="Q281" s="22">
        <v>349</v>
      </c>
      <c r="R281" s="21" t="s">
        <v>54</v>
      </c>
      <c r="S281" s="21" t="s">
        <v>54</v>
      </c>
      <c r="T281" s="22" t="b">
        <v>0</v>
      </c>
      <c r="U281" s="21" t="s">
        <v>54</v>
      </c>
      <c r="V281" s="21" t="s">
        <v>54</v>
      </c>
    </row>
    <row r="282" spans="1:22" x14ac:dyDescent="0.25">
      <c r="A282" s="25">
        <v>180276</v>
      </c>
      <c r="B282" s="21" t="s">
        <v>43</v>
      </c>
      <c r="C282" s="21" t="s">
        <v>1619</v>
      </c>
      <c r="D282" s="22">
        <v>2008</v>
      </c>
      <c r="E282" s="21" t="s">
        <v>1620</v>
      </c>
      <c r="F282" s="21" t="s">
        <v>1621</v>
      </c>
      <c r="G282" s="21" t="s">
        <v>1622</v>
      </c>
      <c r="H282" s="23">
        <v>39947</v>
      </c>
      <c r="I282" s="23">
        <v>39948</v>
      </c>
      <c r="J282" s="21" t="s">
        <v>49</v>
      </c>
      <c r="K282" s="22">
        <v>50588</v>
      </c>
      <c r="L282" s="21" t="s">
        <v>54</v>
      </c>
      <c r="M282" s="24"/>
      <c r="N282" s="21" t="s">
        <v>59</v>
      </c>
      <c r="O282" s="22">
        <v>50503</v>
      </c>
      <c r="P282" s="21" t="s">
        <v>49</v>
      </c>
      <c r="Q282" s="22">
        <v>1565</v>
      </c>
      <c r="R282" s="21" t="s">
        <v>54</v>
      </c>
      <c r="S282" s="21" t="s">
        <v>54</v>
      </c>
      <c r="T282" s="22" t="b">
        <v>0</v>
      </c>
      <c r="U282" s="21" t="s">
        <v>54</v>
      </c>
      <c r="V282" s="21" t="s">
        <v>54</v>
      </c>
    </row>
    <row r="283" spans="1:22" x14ac:dyDescent="0.25">
      <c r="A283" s="25">
        <v>180277</v>
      </c>
      <c r="B283" s="21" t="s">
        <v>43</v>
      </c>
      <c r="C283" s="21" t="s">
        <v>1619</v>
      </c>
      <c r="D283" s="22">
        <v>2008</v>
      </c>
      <c r="E283" s="21" t="s">
        <v>1620</v>
      </c>
      <c r="F283" s="21" t="s">
        <v>1621</v>
      </c>
      <c r="G283" s="21" t="s">
        <v>1622</v>
      </c>
      <c r="H283" s="23">
        <v>39947</v>
      </c>
      <c r="I283" s="23">
        <v>39948</v>
      </c>
      <c r="J283" s="21" t="s">
        <v>49</v>
      </c>
      <c r="K283" s="22">
        <v>49741</v>
      </c>
      <c r="L283" s="21" t="s">
        <v>54</v>
      </c>
      <c r="M283" s="24"/>
      <c r="N283" s="21" t="s">
        <v>59</v>
      </c>
      <c r="O283" s="22">
        <v>49567</v>
      </c>
      <c r="P283" s="21" t="s">
        <v>49</v>
      </c>
      <c r="Q283" s="22">
        <v>1538</v>
      </c>
      <c r="R283" s="21" t="s">
        <v>54</v>
      </c>
      <c r="S283" s="21" t="s">
        <v>54</v>
      </c>
      <c r="T283" s="22" t="b">
        <v>0</v>
      </c>
      <c r="U283" s="21" t="s">
        <v>54</v>
      </c>
      <c r="V283" s="21" t="s">
        <v>54</v>
      </c>
    </row>
    <row r="284" spans="1:22" x14ac:dyDescent="0.25">
      <c r="A284" s="25">
        <v>180377</v>
      </c>
      <c r="B284" s="21" t="s">
        <v>43</v>
      </c>
      <c r="C284" s="21" t="s">
        <v>1699</v>
      </c>
      <c r="D284" s="22">
        <v>2008</v>
      </c>
      <c r="E284" s="21" t="s">
        <v>1700</v>
      </c>
      <c r="F284" s="21" t="s">
        <v>1701</v>
      </c>
      <c r="G284" s="21" t="s">
        <v>1618</v>
      </c>
      <c r="H284" s="23">
        <v>39952</v>
      </c>
      <c r="I284" s="23">
        <v>39952</v>
      </c>
      <c r="J284" s="21" t="s">
        <v>49</v>
      </c>
      <c r="K284" s="22">
        <v>29448</v>
      </c>
      <c r="L284" s="21" t="s">
        <v>54</v>
      </c>
      <c r="M284" s="24"/>
      <c r="N284" s="21" t="s">
        <v>59</v>
      </c>
      <c r="O284" s="22">
        <v>56420</v>
      </c>
      <c r="P284" s="21" t="s">
        <v>54</v>
      </c>
      <c r="Q284" s="24"/>
      <c r="R284" s="21" t="s">
        <v>54</v>
      </c>
      <c r="S284" s="21" t="s">
        <v>54</v>
      </c>
      <c r="T284" s="22" t="b">
        <v>0</v>
      </c>
      <c r="U284" s="21" t="s">
        <v>54</v>
      </c>
      <c r="V284" s="21" t="s">
        <v>54</v>
      </c>
    </row>
    <row r="285" spans="1:22" x14ac:dyDescent="0.25">
      <c r="A285" s="25">
        <v>180380</v>
      </c>
      <c r="B285" s="21" t="s">
        <v>43</v>
      </c>
      <c r="C285" s="21" t="s">
        <v>1619</v>
      </c>
      <c r="D285" s="22">
        <v>2008</v>
      </c>
      <c r="E285" s="21" t="s">
        <v>1620</v>
      </c>
      <c r="F285" s="21" t="s">
        <v>1621</v>
      </c>
      <c r="G285" s="21" t="s">
        <v>1622</v>
      </c>
      <c r="H285" s="23">
        <v>39947</v>
      </c>
      <c r="I285" s="23">
        <v>39948</v>
      </c>
      <c r="J285" s="21" t="s">
        <v>49</v>
      </c>
      <c r="K285" s="22">
        <v>24233</v>
      </c>
      <c r="L285" s="21" t="s">
        <v>54</v>
      </c>
      <c r="M285" s="24"/>
      <c r="N285" s="21" t="s">
        <v>59</v>
      </c>
      <c r="O285" s="22">
        <v>24192</v>
      </c>
      <c r="P285" s="21" t="s">
        <v>49</v>
      </c>
      <c r="Q285" s="22">
        <v>749</v>
      </c>
      <c r="R285" s="21" t="s">
        <v>54</v>
      </c>
      <c r="S285" s="21" t="s">
        <v>54</v>
      </c>
      <c r="T285" s="22" t="b">
        <v>0</v>
      </c>
      <c r="U285" s="21" t="s">
        <v>54</v>
      </c>
      <c r="V285" s="21" t="s">
        <v>54</v>
      </c>
    </row>
    <row r="286" spans="1:22" x14ac:dyDescent="0.25">
      <c r="A286" s="25">
        <v>180381</v>
      </c>
      <c r="B286" s="21" t="s">
        <v>43</v>
      </c>
      <c r="C286" s="21" t="s">
        <v>1619</v>
      </c>
      <c r="D286" s="22">
        <v>2008</v>
      </c>
      <c r="E286" s="21" t="s">
        <v>1620</v>
      </c>
      <c r="F286" s="21" t="s">
        <v>1621</v>
      </c>
      <c r="G286" s="21" t="s">
        <v>1622</v>
      </c>
      <c r="H286" s="23">
        <v>39947</v>
      </c>
      <c r="I286" s="23">
        <v>39948</v>
      </c>
      <c r="J286" s="21" t="s">
        <v>49</v>
      </c>
      <c r="K286" s="22">
        <v>24735</v>
      </c>
      <c r="L286" s="21" t="s">
        <v>54</v>
      </c>
      <c r="M286" s="24"/>
      <c r="N286" s="21" t="s">
        <v>59</v>
      </c>
      <c r="O286" s="22">
        <v>24693</v>
      </c>
      <c r="P286" s="21" t="s">
        <v>49</v>
      </c>
      <c r="Q286" s="22">
        <v>765</v>
      </c>
      <c r="R286" s="21" t="s">
        <v>54</v>
      </c>
      <c r="S286" s="21" t="s">
        <v>54</v>
      </c>
      <c r="T286" s="22" t="b">
        <v>0</v>
      </c>
      <c r="U286" s="21" t="s">
        <v>54</v>
      </c>
      <c r="V286" s="21" t="s">
        <v>54</v>
      </c>
    </row>
    <row r="287" spans="1:22" x14ac:dyDescent="0.25">
      <c r="A287" s="25">
        <v>180382</v>
      </c>
      <c r="B287" s="21" t="s">
        <v>43</v>
      </c>
      <c r="C287" s="21" t="s">
        <v>1619</v>
      </c>
      <c r="D287" s="22">
        <v>2008</v>
      </c>
      <c r="E287" s="21" t="s">
        <v>1620</v>
      </c>
      <c r="F287" s="21" t="s">
        <v>1621</v>
      </c>
      <c r="G287" s="21" t="s">
        <v>1622</v>
      </c>
      <c r="H287" s="23">
        <v>39947</v>
      </c>
      <c r="I287" s="23">
        <v>39948</v>
      </c>
      <c r="J287" s="21" t="s">
        <v>49</v>
      </c>
      <c r="K287" s="22">
        <v>24744</v>
      </c>
      <c r="L287" s="21" t="s">
        <v>54</v>
      </c>
      <c r="M287" s="24"/>
      <c r="N287" s="21" t="s">
        <v>59</v>
      </c>
      <c r="O287" s="22">
        <v>24702</v>
      </c>
      <c r="P287" s="21" t="s">
        <v>49</v>
      </c>
      <c r="Q287" s="22">
        <v>765</v>
      </c>
      <c r="R287" s="21" t="s">
        <v>54</v>
      </c>
      <c r="S287" s="21" t="s">
        <v>54</v>
      </c>
      <c r="T287" s="22" t="b">
        <v>0</v>
      </c>
      <c r="U287" s="21" t="s">
        <v>54</v>
      </c>
      <c r="V287" s="21" t="s">
        <v>54</v>
      </c>
    </row>
    <row r="288" spans="1:22" x14ac:dyDescent="0.25">
      <c r="A288" s="25">
        <v>180383</v>
      </c>
      <c r="B288" s="21" t="s">
        <v>43</v>
      </c>
      <c r="C288" s="21" t="s">
        <v>1619</v>
      </c>
      <c r="D288" s="22">
        <v>2008</v>
      </c>
      <c r="E288" s="21" t="s">
        <v>1620</v>
      </c>
      <c r="F288" s="21" t="s">
        <v>1621</v>
      </c>
      <c r="G288" s="21" t="s">
        <v>1622</v>
      </c>
      <c r="H288" s="23">
        <v>39947</v>
      </c>
      <c r="I288" s="23">
        <v>39948</v>
      </c>
      <c r="J288" s="21" t="s">
        <v>49</v>
      </c>
      <c r="K288" s="22">
        <v>24929</v>
      </c>
      <c r="L288" s="21" t="s">
        <v>54</v>
      </c>
      <c r="M288" s="24"/>
      <c r="N288" s="21" t="s">
        <v>59</v>
      </c>
      <c r="O288" s="22">
        <v>24887</v>
      </c>
      <c r="P288" s="21" t="s">
        <v>49</v>
      </c>
      <c r="Q288" s="22">
        <v>771</v>
      </c>
      <c r="R288" s="21" t="s">
        <v>54</v>
      </c>
      <c r="S288" s="21" t="s">
        <v>54</v>
      </c>
      <c r="T288" s="22" t="b">
        <v>0</v>
      </c>
      <c r="U288" s="21" t="s">
        <v>54</v>
      </c>
      <c r="V288" s="21" t="s">
        <v>54</v>
      </c>
    </row>
    <row r="289" spans="1:22" x14ac:dyDescent="0.25">
      <c r="A289" s="25">
        <v>180384</v>
      </c>
      <c r="B289" s="21" t="s">
        <v>43</v>
      </c>
      <c r="C289" s="21" t="s">
        <v>1619</v>
      </c>
      <c r="D289" s="22">
        <v>2008</v>
      </c>
      <c r="E289" s="21" t="s">
        <v>1620</v>
      </c>
      <c r="F289" s="21" t="s">
        <v>1621</v>
      </c>
      <c r="G289" s="21" t="s">
        <v>1622</v>
      </c>
      <c r="H289" s="23">
        <v>39947</v>
      </c>
      <c r="I289" s="23">
        <v>39948</v>
      </c>
      <c r="J289" s="21" t="s">
        <v>49</v>
      </c>
      <c r="K289" s="22">
        <v>24854</v>
      </c>
      <c r="L289" s="21" t="s">
        <v>54</v>
      </c>
      <c r="M289" s="24"/>
      <c r="N289" s="21" t="s">
        <v>59</v>
      </c>
      <c r="O289" s="22">
        <v>24812</v>
      </c>
      <c r="P289" s="21" t="s">
        <v>49</v>
      </c>
      <c r="Q289" s="22">
        <v>769</v>
      </c>
      <c r="R289" s="21" t="s">
        <v>54</v>
      </c>
      <c r="S289" s="21" t="s">
        <v>54</v>
      </c>
      <c r="T289" s="22" t="b">
        <v>0</v>
      </c>
      <c r="U289" s="21" t="s">
        <v>54</v>
      </c>
      <c r="V289" s="21" t="s">
        <v>54</v>
      </c>
    </row>
    <row r="290" spans="1:22" x14ac:dyDescent="0.25">
      <c r="A290" s="25">
        <v>180385</v>
      </c>
      <c r="B290" s="21" t="s">
        <v>43</v>
      </c>
      <c r="C290" s="21" t="s">
        <v>1619</v>
      </c>
      <c r="D290" s="22">
        <v>2008</v>
      </c>
      <c r="E290" s="21" t="s">
        <v>1620</v>
      </c>
      <c r="F290" s="21" t="s">
        <v>1621</v>
      </c>
      <c r="G290" s="21" t="s">
        <v>1622</v>
      </c>
      <c r="H290" s="23">
        <v>39947</v>
      </c>
      <c r="I290" s="23">
        <v>39948</v>
      </c>
      <c r="J290" s="21" t="s">
        <v>49</v>
      </c>
      <c r="K290" s="22">
        <v>25382</v>
      </c>
      <c r="L290" s="21" t="s">
        <v>54</v>
      </c>
      <c r="M290" s="24"/>
      <c r="N290" s="21" t="s">
        <v>59</v>
      </c>
      <c r="O290" s="22">
        <v>25339</v>
      </c>
      <c r="P290" s="21" t="s">
        <v>49</v>
      </c>
      <c r="Q290" s="22">
        <v>785</v>
      </c>
      <c r="R290" s="21" t="s">
        <v>54</v>
      </c>
      <c r="S290" s="21" t="s">
        <v>54</v>
      </c>
      <c r="T290" s="22" t="b">
        <v>0</v>
      </c>
      <c r="U290" s="21" t="s">
        <v>54</v>
      </c>
      <c r="V290" s="21" t="s">
        <v>54</v>
      </c>
    </row>
    <row r="291" spans="1:22" x14ac:dyDescent="0.25">
      <c r="A291" s="25">
        <v>180386</v>
      </c>
      <c r="B291" s="21" t="s">
        <v>43</v>
      </c>
      <c r="C291" s="21" t="s">
        <v>1702</v>
      </c>
      <c r="D291" s="22">
        <v>2008</v>
      </c>
      <c r="E291" s="21" t="s">
        <v>1703</v>
      </c>
      <c r="F291" s="21" t="s">
        <v>1704</v>
      </c>
      <c r="G291" s="21" t="s">
        <v>1618</v>
      </c>
      <c r="H291" s="23">
        <v>39958</v>
      </c>
      <c r="I291" s="23">
        <v>39958</v>
      </c>
      <c r="J291" s="21" t="s">
        <v>49</v>
      </c>
      <c r="K291" s="22">
        <v>26221</v>
      </c>
      <c r="L291" s="21" t="s">
        <v>54</v>
      </c>
      <c r="M291" s="24"/>
      <c r="N291" s="21" t="s">
        <v>59</v>
      </c>
      <c r="O291" s="22">
        <v>369239</v>
      </c>
      <c r="P291" s="21" t="s">
        <v>49</v>
      </c>
      <c r="Q291" s="22">
        <v>165</v>
      </c>
      <c r="R291" s="21" t="s">
        <v>54</v>
      </c>
      <c r="S291" s="21" t="s">
        <v>54</v>
      </c>
      <c r="T291" s="22" t="b">
        <v>0</v>
      </c>
      <c r="U291" s="21" t="s">
        <v>54</v>
      </c>
      <c r="V291" s="21" t="s">
        <v>54</v>
      </c>
    </row>
    <row r="292" spans="1:22" x14ac:dyDescent="0.25">
      <c r="A292" s="25">
        <v>180387</v>
      </c>
      <c r="B292" s="21" t="s">
        <v>43</v>
      </c>
      <c r="C292" s="21" t="s">
        <v>1702</v>
      </c>
      <c r="D292" s="22">
        <v>2008</v>
      </c>
      <c r="E292" s="21" t="s">
        <v>1703</v>
      </c>
      <c r="F292" s="21" t="s">
        <v>1704</v>
      </c>
      <c r="G292" s="21" t="s">
        <v>1618</v>
      </c>
      <c r="H292" s="23">
        <v>39958</v>
      </c>
      <c r="I292" s="23">
        <v>39958</v>
      </c>
      <c r="J292" s="21" t="s">
        <v>49</v>
      </c>
      <c r="K292" s="22">
        <v>25287</v>
      </c>
      <c r="L292" s="21" t="s">
        <v>54</v>
      </c>
      <c r="M292" s="24"/>
      <c r="N292" s="21" t="s">
        <v>59</v>
      </c>
      <c r="O292" s="22">
        <v>356078</v>
      </c>
      <c r="P292" s="21" t="s">
        <v>49</v>
      </c>
      <c r="Q292" s="22">
        <v>159</v>
      </c>
      <c r="R292" s="21" t="s">
        <v>54</v>
      </c>
      <c r="S292" s="21" t="s">
        <v>54</v>
      </c>
      <c r="T292" s="22" t="b">
        <v>0</v>
      </c>
      <c r="U292" s="21" t="s">
        <v>54</v>
      </c>
      <c r="V292" s="21" t="s">
        <v>54</v>
      </c>
    </row>
    <row r="293" spans="1:22" x14ac:dyDescent="0.25">
      <c r="A293" s="25">
        <v>180388</v>
      </c>
      <c r="B293" s="21" t="s">
        <v>43</v>
      </c>
      <c r="C293" s="21" t="s">
        <v>1702</v>
      </c>
      <c r="D293" s="22">
        <v>2008</v>
      </c>
      <c r="E293" s="21" t="s">
        <v>1703</v>
      </c>
      <c r="F293" s="21" t="s">
        <v>1704</v>
      </c>
      <c r="G293" s="21" t="s">
        <v>1618</v>
      </c>
      <c r="H293" s="23">
        <v>39958</v>
      </c>
      <c r="I293" s="23">
        <v>39958</v>
      </c>
      <c r="J293" s="21" t="s">
        <v>49</v>
      </c>
      <c r="K293" s="22">
        <v>25004</v>
      </c>
      <c r="L293" s="21" t="s">
        <v>54</v>
      </c>
      <c r="M293" s="24"/>
      <c r="N293" s="21" t="s">
        <v>59</v>
      </c>
      <c r="O293" s="22">
        <v>352098</v>
      </c>
      <c r="P293" s="21" t="s">
        <v>49</v>
      </c>
      <c r="Q293" s="22">
        <v>157</v>
      </c>
      <c r="R293" s="21" t="s">
        <v>54</v>
      </c>
      <c r="S293" s="21" t="s">
        <v>54</v>
      </c>
      <c r="T293" s="22" t="b">
        <v>0</v>
      </c>
      <c r="U293" s="21" t="s">
        <v>54</v>
      </c>
      <c r="V293" s="21" t="s">
        <v>54</v>
      </c>
    </row>
    <row r="294" spans="1:22" x14ac:dyDescent="0.25">
      <c r="A294" s="25">
        <v>180389</v>
      </c>
      <c r="B294" s="21" t="s">
        <v>43</v>
      </c>
      <c r="C294" s="21" t="s">
        <v>1702</v>
      </c>
      <c r="D294" s="22">
        <v>2008</v>
      </c>
      <c r="E294" s="21" t="s">
        <v>1703</v>
      </c>
      <c r="F294" s="21" t="s">
        <v>1704</v>
      </c>
      <c r="G294" s="21" t="s">
        <v>1618</v>
      </c>
      <c r="H294" s="23">
        <v>39958</v>
      </c>
      <c r="I294" s="23">
        <v>39958</v>
      </c>
      <c r="J294" s="21" t="s">
        <v>49</v>
      </c>
      <c r="K294" s="22">
        <v>23286</v>
      </c>
      <c r="L294" s="21" t="s">
        <v>54</v>
      </c>
      <c r="M294" s="24"/>
      <c r="N294" s="21" t="s">
        <v>59</v>
      </c>
      <c r="O294" s="22">
        <v>327902</v>
      </c>
      <c r="P294" s="21" t="s">
        <v>49</v>
      </c>
      <c r="Q294" s="22">
        <v>146</v>
      </c>
      <c r="R294" s="21" t="s">
        <v>54</v>
      </c>
      <c r="S294" s="21" t="s">
        <v>54</v>
      </c>
      <c r="T294" s="22" t="b">
        <v>0</v>
      </c>
      <c r="U294" s="21" t="s">
        <v>54</v>
      </c>
      <c r="V294" s="21" t="s">
        <v>54</v>
      </c>
    </row>
    <row r="295" spans="1:22" x14ac:dyDescent="0.25">
      <c r="A295" s="25">
        <v>180390</v>
      </c>
      <c r="B295" s="21" t="s">
        <v>43</v>
      </c>
      <c r="C295" s="21" t="s">
        <v>1702</v>
      </c>
      <c r="D295" s="22">
        <v>2008</v>
      </c>
      <c r="E295" s="21" t="s">
        <v>1703</v>
      </c>
      <c r="F295" s="21" t="s">
        <v>1704</v>
      </c>
      <c r="G295" s="21" t="s">
        <v>1618</v>
      </c>
      <c r="H295" s="23">
        <v>39961</v>
      </c>
      <c r="I295" s="23">
        <v>39961</v>
      </c>
      <c r="J295" s="21" t="s">
        <v>49</v>
      </c>
      <c r="K295" s="22">
        <v>25272</v>
      </c>
      <c r="L295" s="21" t="s">
        <v>54</v>
      </c>
      <c r="M295" s="24"/>
      <c r="N295" s="21" t="s">
        <v>59</v>
      </c>
      <c r="O295" s="22">
        <v>283628</v>
      </c>
      <c r="P295" s="21" t="s">
        <v>49</v>
      </c>
      <c r="Q295" s="22">
        <v>127</v>
      </c>
      <c r="R295" s="21" t="s">
        <v>54</v>
      </c>
      <c r="S295" s="21" t="s">
        <v>54</v>
      </c>
      <c r="T295" s="22" t="b">
        <v>0</v>
      </c>
      <c r="U295" s="21" t="s">
        <v>54</v>
      </c>
      <c r="V295" s="21" t="s">
        <v>54</v>
      </c>
    </row>
    <row r="296" spans="1:22" x14ac:dyDescent="0.25">
      <c r="A296" s="25">
        <v>180391</v>
      </c>
      <c r="B296" s="21" t="s">
        <v>43</v>
      </c>
      <c r="C296" s="21" t="s">
        <v>1702</v>
      </c>
      <c r="D296" s="22">
        <v>2008</v>
      </c>
      <c r="E296" s="21" t="s">
        <v>1703</v>
      </c>
      <c r="F296" s="21" t="s">
        <v>1704</v>
      </c>
      <c r="G296" s="21" t="s">
        <v>1618</v>
      </c>
      <c r="H296" s="23">
        <v>39961</v>
      </c>
      <c r="I296" s="23">
        <v>39961</v>
      </c>
      <c r="J296" s="21" t="s">
        <v>49</v>
      </c>
      <c r="K296" s="22">
        <v>25005</v>
      </c>
      <c r="L296" s="21" t="s">
        <v>54</v>
      </c>
      <c r="M296" s="24"/>
      <c r="N296" s="21" t="s">
        <v>59</v>
      </c>
      <c r="O296" s="22">
        <v>280627</v>
      </c>
      <c r="P296" s="21" t="s">
        <v>49</v>
      </c>
      <c r="Q296" s="22">
        <v>126</v>
      </c>
      <c r="R296" s="21" t="s">
        <v>54</v>
      </c>
      <c r="S296" s="21" t="s">
        <v>54</v>
      </c>
      <c r="T296" s="22" t="b">
        <v>0</v>
      </c>
      <c r="U296" s="21" t="s">
        <v>54</v>
      </c>
      <c r="V296" s="21" t="s">
        <v>54</v>
      </c>
    </row>
    <row r="297" spans="1:22" x14ac:dyDescent="0.25">
      <c r="A297" s="25">
        <v>180392</v>
      </c>
      <c r="B297" s="21" t="s">
        <v>43</v>
      </c>
      <c r="C297" s="21" t="s">
        <v>1702</v>
      </c>
      <c r="D297" s="22">
        <v>2008</v>
      </c>
      <c r="E297" s="21" t="s">
        <v>1703</v>
      </c>
      <c r="F297" s="21" t="s">
        <v>1704</v>
      </c>
      <c r="G297" s="21" t="s">
        <v>1618</v>
      </c>
      <c r="H297" s="23">
        <v>39961</v>
      </c>
      <c r="I297" s="23">
        <v>39961</v>
      </c>
      <c r="J297" s="21" t="s">
        <v>49</v>
      </c>
      <c r="K297" s="22">
        <v>24620</v>
      </c>
      <c r="L297" s="21" t="s">
        <v>54</v>
      </c>
      <c r="M297" s="24"/>
      <c r="N297" s="21" t="s">
        <v>59</v>
      </c>
      <c r="O297" s="22">
        <v>276310</v>
      </c>
      <c r="P297" s="21" t="s">
        <v>49</v>
      </c>
      <c r="Q297" s="22">
        <v>124</v>
      </c>
      <c r="R297" s="21" t="s">
        <v>54</v>
      </c>
      <c r="S297" s="21" t="s">
        <v>54</v>
      </c>
      <c r="T297" s="22" t="b">
        <v>0</v>
      </c>
      <c r="U297" s="21" t="s">
        <v>54</v>
      </c>
      <c r="V297" s="21" t="s">
        <v>54</v>
      </c>
    </row>
    <row r="298" spans="1:22" x14ac:dyDescent="0.25">
      <c r="A298" s="25">
        <v>180393</v>
      </c>
      <c r="B298" s="21" t="s">
        <v>43</v>
      </c>
      <c r="C298" s="21" t="s">
        <v>1702</v>
      </c>
      <c r="D298" s="22">
        <v>2008</v>
      </c>
      <c r="E298" s="21" t="s">
        <v>1703</v>
      </c>
      <c r="F298" s="21" t="s">
        <v>1704</v>
      </c>
      <c r="G298" s="21" t="s">
        <v>1618</v>
      </c>
      <c r="H298" s="23">
        <v>39961</v>
      </c>
      <c r="I298" s="23">
        <v>39961</v>
      </c>
      <c r="J298" s="21" t="s">
        <v>49</v>
      </c>
      <c r="K298" s="22">
        <v>25148</v>
      </c>
      <c r="L298" s="21" t="s">
        <v>54</v>
      </c>
      <c r="M298" s="24"/>
      <c r="N298" s="21" t="s">
        <v>59</v>
      </c>
      <c r="O298" s="22">
        <v>282231</v>
      </c>
      <c r="P298" s="21" t="s">
        <v>49</v>
      </c>
      <c r="Q298" s="22">
        <v>126</v>
      </c>
      <c r="R298" s="21" t="s">
        <v>54</v>
      </c>
      <c r="S298" s="21" t="s">
        <v>54</v>
      </c>
      <c r="T298" s="22" t="b">
        <v>0</v>
      </c>
      <c r="U298" s="21" t="s">
        <v>54</v>
      </c>
      <c r="V298" s="21" t="s">
        <v>54</v>
      </c>
    </row>
    <row r="299" spans="1:22" x14ac:dyDescent="0.25">
      <c r="A299" s="25">
        <v>180394</v>
      </c>
      <c r="B299" s="21" t="s">
        <v>43</v>
      </c>
      <c r="C299" s="21" t="s">
        <v>1702</v>
      </c>
      <c r="D299" s="22">
        <v>2008</v>
      </c>
      <c r="E299" s="21" t="s">
        <v>1703</v>
      </c>
      <c r="F299" s="21" t="s">
        <v>1704</v>
      </c>
      <c r="G299" s="21" t="s">
        <v>1618</v>
      </c>
      <c r="H299" s="23">
        <v>39965</v>
      </c>
      <c r="I299" s="23">
        <v>39965</v>
      </c>
      <c r="J299" s="21" t="s">
        <v>49</v>
      </c>
      <c r="K299" s="22">
        <v>29703</v>
      </c>
      <c r="L299" s="21" t="s">
        <v>54</v>
      </c>
      <c r="M299" s="24"/>
      <c r="N299" s="21" t="s">
        <v>59</v>
      </c>
      <c r="O299" s="22">
        <v>273636</v>
      </c>
      <c r="P299" s="21" t="s">
        <v>49</v>
      </c>
      <c r="Q299" s="22">
        <v>51</v>
      </c>
      <c r="R299" s="21" t="s">
        <v>54</v>
      </c>
      <c r="S299" s="21" t="s">
        <v>54</v>
      </c>
      <c r="T299" s="22" t="b">
        <v>0</v>
      </c>
      <c r="U299" s="21" t="s">
        <v>54</v>
      </c>
      <c r="V299" s="21" t="s">
        <v>54</v>
      </c>
    </row>
    <row r="300" spans="1:22" x14ac:dyDescent="0.25">
      <c r="A300" s="25">
        <v>180395</v>
      </c>
      <c r="B300" s="21" t="s">
        <v>43</v>
      </c>
      <c r="C300" s="21" t="s">
        <v>1699</v>
      </c>
      <c r="D300" s="22">
        <v>2008</v>
      </c>
      <c r="E300" s="21" t="s">
        <v>1700</v>
      </c>
      <c r="F300" s="21" t="s">
        <v>1701</v>
      </c>
      <c r="G300" s="21" t="s">
        <v>1618</v>
      </c>
      <c r="H300" s="23">
        <v>39952</v>
      </c>
      <c r="I300" s="23">
        <v>39952</v>
      </c>
      <c r="J300" s="21" t="s">
        <v>49</v>
      </c>
      <c r="K300" s="22">
        <v>34963</v>
      </c>
      <c r="L300" s="21" t="s">
        <v>54</v>
      </c>
      <c r="M300" s="24"/>
      <c r="N300" s="21" t="s">
        <v>59</v>
      </c>
      <c r="O300" s="22">
        <v>66987</v>
      </c>
      <c r="P300" s="21" t="s">
        <v>54</v>
      </c>
      <c r="Q300" s="24"/>
      <c r="R300" s="21" t="s">
        <v>54</v>
      </c>
      <c r="S300" s="21" t="s">
        <v>54</v>
      </c>
      <c r="T300" s="22" t="b">
        <v>0</v>
      </c>
      <c r="U300" s="21" t="s">
        <v>54</v>
      </c>
      <c r="V300" s="21" t="s">
        <v>54</v>
      </c>
    </row>
    <row r="301" spans="1:22" x14ac:dyDescent="0.25">
      <c r="A301" s="25">
        <v>180396</v>
      </c>
      <c r="B301" s="21" t="s">
        <v>43</v>
      </c>
      <c r="C301" s="21" t="s">
        <v>1699</v>
      </c>
      <c r="D301" s="22">
        <v>2008</v>
      </c>
      <c r="E301" s="21" t="s">
        <v>1700</v>
      </c>
      <c r="F301" s="21" t="s">
        <v>1701</v>
      </c>
      <c r="G301" s="21" t="s">
        <v>1618</v>
      </c>
      <c r="H301" s="23">
        <v>39952</v>
      </c>
      <c r="I301" s="23">
        <v>39952</v>
      </c>
      <c r="J301" s="21" t="s">
        <v>49</v>
      </c>
      <c r="K301" s="22">
        <v>32490</v>
      </c>
      <c r="L301" s="21" t="s">
        <v>54</v>
      </c>
      <c r="M301" s="24"/>
      <c r="N301" s="21" t="s">
        <v>59</v>
      </c>
      <c r="O301" s="22">
        <v>62249</v>
      </c>
      <c r="P301" s="21" t="s">
        <v>54</v>
      </c>
      <c r="Q301" s="24"/>
      <c r="R301" s="21" t="s">
        <v>54</v>
      </c>
      <c r="S301" s="21" t="s">
        <v>54</v>
      </c>
      <c r="T301" s="22" t="b">
        <v>0</v>
      </c>
      <c r="U301" s="21" t="s">
        <v>54</v>
      </c>
      <c r="V301" s="21" t="s">
        <v>54</v>
      </c>
    </row>
    <row r="302" spans="1:22" x14ac:dyDescent="0.25">
      <c r="A302" s="25">
        <v>180469</v>
      </c>
      <c r="B302" s="21" t="s">
        <v>43</v>
      </c>
      <c r="C302" s="21" t="s">
        <v>1699</v>
      </c>
      <c r="D302" s="22">
        <v>2008</v>
      </c>
      <c r="E302" s="21" t="s">
        <v>1700</v>
      </c>
      <c r="F302" s="21" t="s">
        <v>1701</v>
      </c>
      <c r="G302" s="21" t="s">
        <v>1618</v>
      </c>
      <c r="H302" s="23">
        <v>39937</v>
      </c>
      <c r="I302" s="23">
        <v>39937</v>
      </c>
      <c r="J302" s="21" t="s">
        <v>49</v>
      </c>
      <c r="K302" s="22">
        <v>46703</v>
      </c>
      <c r="L302" s="21" t="s">
        <v>54</v>
      </c>
      <c r="M302" s="24"/>
      <c r="N302" s="21" t="s">
        <v>59</v>
      </c>
      <c r="O302" s="22">
        <v>18044</v>
      </c>
      <c r="P302" s="21" t="s">
        <v>49</v>
      </c>
      <c r="Q302" s="22">
        <v>118</v>
      </c>
      <c r="R302" s="21" t="s">
        <v>54</v>
      </c>
      <c r="S302" s="21" t="s">
        <v>54</v>
      </c>
      <c r="T302" s="22" t="b">
        <v>0</v>
      </c>
      <c r="U302" s="21" t="s">
        <v>54</v>
      </c>
      <c r="V302" s="21" t="s">
        <v>54</v>
      </c>
    </row>
    <row r="303" spans="1:22" x14ac:dyDescent="0.25">
      <c r="A303" s="25">
        <v>180470</v>
      </c>
      <c r="B303" s="21" t="s">
        <v>43</v>
      </c>
      <c r="C303" s="21" t="s">
        <v>1699</v>
      </c>
      <c r="D303" s="22">
        <v>2008</v>
      </c>
      <c r="E303" s="21" t="s">
        <v>1700</v>
      </c>
      <c r="F303" s="21" t="s">
        <v>1701</v>
      </c>
      <c r="G303" s="21" t="s">
        <v>1618</v>
      </c>
      <c r="H303" s="23">
        <v>39937</v>
      </c>
      <c r="I303" s="23">
        <v>39937</v>
      </c>
      <c r="J303" s="21" t="s">
        <v>49</v>
      </c>
      <c r="K303" s="22">
        <v>46321</v>
      </c>
      <c r="L303" s="21" t="s">
        <v>54</v>
      </c>
      <c r="M303" s="24"/>
      <c r="N303" s="21" t="s">
        <v>59</v>
      </c>
      <c r="O303" s="22">
        <v>17897</v>
      </c>
      <c r="P303" s="21" t="s">
        <v>54</v>
      </c>
      <c r="Q303" s="24"/>
      <c r="R303" s="21" t="s">
        <v>54</v>
      </c>
      <c r="S303" s="21" t="s">
        <v>54</v>
      </c>
      <c r="T303" s="22" t="b">
        <v>0</v>
      </c>
      <c r="U303" s="21" t="s">
        <v>54</v>
      </c>
      <c r="V303" s="21" t="s">
        <v>54</v>
      </c>
    </row>
    <row r="304" spans="1:22" x14ac:dyDescent="0.25">
      <c r="A304" s="25">
        <v>180471</v>
      </c>
      <c r="B304" s="21" t="s">
        <v>43</v>
      </c>
      <c r="C304" s="21" t="s">
        <v>1699</v>
      </c>
      <c r="D304" s="22">
        <v>2008</v>
      </c>
      <c r="E304" s="21" t="s">
        <v>1700</v>
      </c>
      <c r="F304" s="21" t="s">
        <v>1701</v>
      </c>
      <c r="G304" s="21" t="s">
        <v>1618</v>
      </c>
      <c r="H304" s="23">
        <v>39937</v>
      </c>
      <c r="I304" s="23">
        <v>39937</v>
      </c>
      <c r="J304" s="21" t="s">
        <v>49</v>
      </c>
      <c r="K304" s="22">
        <v>46306</v>
      </c>
      <c r="L304" s="21" t="s">
        <v>54</v>
      </c>
      <c r="M304" s="24"/>
      <c r="N304" s="21" t="s">
        <v>59</v>
      </c>
      <c r="O304" s="22">
        <v>17891</v>
      </c>
      <c r="P304" s="21" t="s">
        <v>54</v>
      </c>
      <c r="Q304" s="24"/>
      <c r="R304" s="21" t="s">
        <v>54</v>
      </c>
      <c r="S304" s="21" t="s">
        <v>54</v>
      </c>
      <c r="T304" s="22" t="b">
        <v>0</v>
      </c>
      <c r="U304" s="21" t="s">
        <v>54</v>
      </c>
      <c r="V304" s="21" t="s">
        <v>54</v>
      </c>
    </row>
    <row r="305" spans="1:22" x14ac:dyDescent="0.25">
      <c r="A305" s="25">
        <v>180472</v>
      </c>
      <c r="B305" s="21" t="s">
        <v>43</v>
      </c>
      <c r="C305" s="21" t="s">
        <v>1699</v>
      </c>
      <c r="D305" s="22">
        <v>2008</v>
      </c>
      <c r="E305" s="21" t="s">
        <v>1700</v>
      </c>
      <c r="F305" s="21" t="s">
        <v>1701</v>
      </c>
      <c r="G305" s="21" t="s">
        <v>1618</v>
      </c>
      <c r="H305" s="23">
        <v>39937</v>
      </c>
      <c r="I305" s="23">
        <v>39937</v>
      </c>
      <c r="J305" s="21" t="s">
        <v>49</v>
      </c>
      <c r="K305" s="22">
        <v>46868</v>
      </c>
      <c r="L305" s="21" t="s">
        <v>54</v>
      </c>
      <c r="M305" s="24"/>
      <c r="N305" s="21" t="s">
        <v>59</v>
      </c>
      <c r="O305" s="22">
        <v>18108</v>
      </c>
      <c r="P305" s="21" t="s">
        <v>54</v>
      </c>
      <c r="Q305" s="24"/>
      <c r="R305" s="21" t="s">
        <v>54</v>
      </c>
      <c r="S305" s="21" t="s">
        <v>54</v>
      </c>
      <c r="T305" s="22" t="b">
        <v>0</v>
      </c>
      <c r="U305" s="21" t="s">
        <v>54</v>
      </c>
      <c r="V305" s="21" t="s">
        <v>54</v>
      </c>
    </row>
    <row r="306" spans="1:22" x14ac:dyDescent="0.25">
      <c r="A306" s="25">
        <v>180473</v>
      </c>
      <c r="B306" s="21" t="s">
        <v>43</v>
      </c>
      <c r="C306" s="21" t="s">
        <v>1699</v>
      </c>
      <c r="D306" s="22">
        <v>2008</v>
      </c>
      <c r="E306" s="21" t="s">
        <v>1700</v>
      </c>
      <c r="F306" s="21" t="s">
        <v>1701</v>
      </c>
      <c r="G306" s="21" t="s">
        <v>1618</v>
      </c>
      <c r="H306" s="23">
        <v>39937</v>
      </c>
      <c r="I306" s="23">
        <v>39937</v>
      </c>
      <c r="J306" s="21" t="s">
        <v>49</v>
      </c>
      <c r="K306" s="22">
        <v>46362</v>
      </c>
      <c r="L306" s="21" t="s">
        <v>54</v>
      </c>
      <c r="M306" s="24"/>
      <c r="N306" s="21" t="s">
        <v>59</v>
      </c>
      <c r="O306" s="22">
        <v>17913</v>
      </c>
      <c r="P306" s="21" t="s">
        <v>49</v>
      </c>
      <c r="Q306" s="22">
        <v>351</v>
      </c>
      <c r="R306" s="21" t="s">
        <v>54</v>
      </c>
      <c r="S306" s="21" t="s">
        <v>54</v>
      </c>
      <c r="T306" s="22" t="b">
        <v>0</v>
      </c>
      <c r="U306" s="21" t="s">
        <v>54</v>
      </c>
      <c r="V306" s="21" t="s">
        <v>54</v>
      </c>
    </row>
    <row r="307" spans="1:22" x14ac:dyDescent="0.25">
      <c r="A307" s="25">
        <v>180474</v>
      </c>
      <c r="B307" s="21" t="s">
        <v>43</v>
      </c>
      <c r="C307" s="21" t="s">
        <v>1644</v>
      </c>
      <c r="D307" s="22">
        <v>2008</v>
      </c>
      <c r="E307" s="21" t="s">
        <v>1647</v>
      </c>
      <c r="F307" s="21" t="s">
        <v>1648</v>
      </c>
      <c r="G307" s="21" t="s">
        <v>1622</v>
      </c>
      <c r="H307" s="23">
        <v>39959</v>
      </c>
      <c r="I307" s="23">
        <v>39959</v>
      </c>
      <c r="J307" s="21" t="s">
        <v>49</v>
      </c>
      <c r="K307" s="22">
        <v>39304</v>
      </c>
      <c r="L307" s="21" t="s">
        <v>54</v>
      </c>
      <c r="M307" s="24"/>
      <c r="N307" s="21" t="s">
        <v>49</v>
      </c>
      <c r="O307" s="22">
        <v>721</v>
      </c>
      <c r="P307" s="21" t="s">
        <v>54</v>
      </c>
      <c r="Q307" s="24"/>
      <c r="R307" s="21" t="s">
        <v>54</v>
      </c>
      <c r="S307" s="21" t="s">
        <v>54</v>
      </c>
      <c r="T307" s="22" t="b">
        <v>0</v>
      </c>
      <c r="U307" s="21" t="s">
        <v>54</v>
      </c>
      <c r="V307" s="21" t="s">
        <v>54</v>
      </c>
    </row>
    <row r="308" spans="1:22" x14ac:dyDescent="0.25">
      <c r="A308" s="25">
        <v>180475</v>
      </c>
      <c r="B308" s="21" t="s">
        <v>43</v>
      </c>
      <c r="C308" s="21" t="s">
        <v>1644</v>
      </c>
      <c r="D308" s="22">
        <v>2008</v>
      </c>
      <c r="E308" s="21" t="s">
        <v>1647</v>
      </c>
      <c r="F308" s="21" t="s">
        <v>1648</v>
      </c>
      <c r="G308" s="21" t="s">
        <v>1622</v>
      </c>
      <c r="H308" s="23">
        <v>39959</v>
      </c>
      <c r="I308" s="23">
        <v>39959</v>
      </c>
      <c r="J308" s="21" t="s">
        <v>49</v>
      </c>
      <c r="K308" s="22">
        <v>39375</v>
      </c>
      <c r="L308" s="21" t="s">
        <v>54</v>
      </c>
      <c r="M308" s="24"/>
      <c r="N308" s="21" t="s">
        <v>59</v>
      </c>
      <c r="O308" s="22">
        <v>23131</v>
      </c>
      <c r="P308" s="21" t="s">
        <v>49</v>
      </c>
      <c r="Q308" s="22">
        <v>722</v>
      </c>
      <c r="R308" s="21" t="s">
        <v>54</v>
      </c>
      <c r="S308" s="21" t="s">
        <v>54</v>
      </c>
      <c r="T308" s="22" t="b">
        <v>0</v>
      </c>
      <c r="U308" s="21" t="s">
        <v>54</v>
      </c>
      <c r="V308" s="21" t="s">
        <v>54</v>
      </c>
    </row>
    <row r="309" spans="1:22" x14ac:dyDescent="0.25">
      <c r="A309" s="25">
        <v>180480</v>
      </c>
      <c r="B309" s="21" t="s">
        <v>43</v>
      </c>
      <c r="C309" s="21" t="s">
        <v>1705</v>
      </c>
      <c r="D309" s="22">
        <v>2008</v>
      </c>
      <c r="E309" s="21" t="s">
        <v>1706</v>
      </c>
      <c r="F309" s="21" t="s">
        <v>1707</v>
      </c>
      <c r="G309" s="21" t="s">
        <v>1618</v>
      </c>
      <c r="H309" s="23">
        <v>39952</v>
      </c>
      <c r="I309" s="23">
        <v>39959</v>
      </c>
      <c r="J309" s="21" t="s">
        <v>49</v>
      </c>
      <c r="K309" s="22">
        <v>49758</v>
      </c>
      <c r="L309" s="21" t="s">
        <v>54</v>
      </c>
      <c r="M309" s="24"/>
      <c r="N309" s="21" t="s">
        <v>59</v>
      </c>
      <c r="O309" s="22">
        <v>220676</v>
      </c>
      <c r="P309" s="21" t="s">
        <v>49</v>
      </c>
      <c r="Q309" s="22">
        <v>203</v>
      </c>
      <c r="R309" s="21" t="s">
        <v>1630</v>
      </c>
      <c r="S309" s="21" t="s">
        <v>1708</v>
      </c>
      <c r="T309" s="22" t="b">
        <v>0</v>
      </c>
      <c r="U309" s="21" t="s">
        <v>54</v>
      </c>
      <c r="V309" s="21" t="s">
        <v>54</v>
      </c>
    </row>
    <row r="310" spans="1:22" x14ac:dyDescent="0.25">
      <c r="A310" s="25">
        <v>180482</v>
      </c>
      <c r="B310" s="21" t="s">
        <v>43</v>
      </c>
      <c r="C310" s="21" t="s">
        <v>1705</v>
      </c>
      <c r="D310" s="22">
        <v>2008</v>
      </c>
      <c r="E310" s="21" t="s">
        <v>1706</v>
      </c>
      <c r="F310" s="21" t="s">
        <v>1707</v>
      </c>
      <c r="G310" s="21" t="s">
        <v>1618</v>
      </c>
      <c r="H310" s="23">
        <v>39952</v>
      </c>
      <c r="I310" s="23">
        <v>39972</v>
      </c>
      <c r="J310" s="21" t="s">
        <v>49</v>
      </c>
      <c r="K310" s="22">
        <v>49693</v>
      </c>
      <c r="L310" s="21" t="s">
        <v>54</v>
      </c>
      <c r="M310" s="24"/>
      <c r="N310" s="21" t="s">
        <v>59</v>
      </c>
      <c r="O310" s="22">
        <v>236475</v>
      </c>
      <c r="P310" s="21" t="s">
        <v>49</v>
      </c>
      <c r="Q310" s="22">
        <v>305</v>
      </c>
      <c r="R310" s="21" t="s">
        <v>1630</v>
      </c>
      <c r="S310" s="21" t="s">
        <v>1708</v>
      </c>
      <c r="T310" s="22" t="b">
        <v>0</v>
      </c>
      <c r="U310" s="21" t="s">
        <v>54</v>
      </c>
      <c r="V310" s="21" t="s">
        <v>54</v>
      </c>
    </row>
    <row r="311" spans="1:22" x14ac:dyDescent="0.25">
      <c r="A311" s="25">
        <v>180484</v>
      </c>
      <c r="B311" s="21" t="s">
        <v>43</v>
      </c>
      <c r="C311" s="21" t="s">
        <v>1615</v>
      </c>
      <c r="D311" s="22">
        <v>2008</v>
      </c>
      <c r="E311" s="21" t="s">
        <v>1616</v>
      </c>
      <c r="F311" s="21" t="s">
        <v>1617</v>
      </c>
      <c r="G311" s="21" t="s">
        <v>1618</v>
      </c>
      <c r="H311" s="23">
        <v>39972</v>
      </c>
      <c r="I311" s="23">
        <v>39972</v>
      </c>
      <c r="J311" s="21" t="s">
        <v>49</v>
      </c>
      <c r="K311" s="22">
        <v>55246</v>
      </c>
      <c r="L311" s="21" t="s">
        <v>54</v>
      </c>
      <c r="M311" s="24"/>
      <c r="N311" s="21" t="s">
        <v>59</v>
      </c>
      <c r="O311" s="22">
        <v>26279</v>
      </c>
      <c r="P311" s="21" t="s">
        <v>49</v>
      </c>
      <c r="Q311" s="22">
        <v>729</v>
      </c>
      <c r="R311" s="21" t="s">
        <v>54</v>
      </c>
      <c r="S311" s="21" t="s">
        <v>54</v>
      </c>
      <c r="T311" s="22" t="b">
        <v>0</v>
      </c>
      <c r="U311" s="21" t="s">
        <v>54</v>
      </c>
      <c r="V311" s="21" t="s">
        <v>54</v>
      </c>
    </row>
    <row r="312" spans="1:22" x14ac:dyDescent="0.25">
      <c r="A312" s="25">
        <v>180485</v>
      </c>
      <c r="B312" s="21" t="s">
        <v>43</v>
      </c>
      <c r="C312" s="21" t="s">
        <v>1615</v>
      </c>
      <c r="D312" s="22">
        <v>2008</v>
      </c>
      <c r="E312" s="21" t="s">
        <v>1616</v>
      </c>
      <c r="F312" s="21" t="s">
        <v>1617</v>
      </c>
      <c r="G312" s="21" t="s">
        <v>1618</v>
      </c>
      <c r="H312" s="23">
        <v>39972</v>
      </c>
      <c r="I312" s="23">
        <v>39972</v>
      </c>
      <c r="J312" s="21" t="s">
        <v>49</v>
      </c>
      <c r="K312" s="22">
        <v>54343</v>
      </c>
      <c r="L312" s="21" t="s">
        <v>54</v>
      </c>
      <c r="M312" s="24"/>
      <c r="N312" s="21" t="s">
        <v>59</v>
      </c>
      <c r="O312" s="22">
        <v>25849</v>
      </c>
      <c r="P312" s="21" t="s">
        <v>49</v>
      </c>
      <c r="Q312" s="22">
        <v>717</v>
      </c>
      <c r="R312" s="21" t="s">
        <v>54</v>
      </c>
      <c r="S312" s="21" t="s">
        <v>54</v>
      </c>
      <c r="T312" s="22" t="b">
        <v>0</v>
      </c>
      <c r="U312" s="21" t="s">
        <v>54</v>
      </c>
      <c r="V312" s="21" t="s">
        <v>54</v>
      </c>
    </row>
    <row r="313" spans="1:22" x14ac:dyDescent="0.25">
      <c r="A313" s="25">
        <v>180486</v>
      </c>
      <c r="B313" s="21" t="s">
        <v>43</v>
      </c>
      <c r="C313" s="21" t="s">
        <v>1615</v>
      </c>
      <c r="D313" s="22">
        <v>2008</v>
      </c>
      <c r="E313" s="21" t="s">
        <v>1616</v>
      </c>
      <c r="F313" s="21" t="s">
        <v>1617</v>
      </c>
      <c r="G313" s="21" t="s">
        <v>1618</v>
      </c>
      <c r="H313" s="23">
        <v>39972</v>
      </c>
      <c r="I313" s="23">
        <v>39972</v>
      </c>
      <c r="J313" s="21" t="s">
        <v>49</v>
      </c>
      <c r="K313" s="22">
        <v>53273</v>
      </c>
      <c r="L313" s="21" t="s">
        <v>54</v>
      </c>
      <c r="M313" s="24"/>
      <c r="N313" s="21" t="s">
        <v>59</v>
      </c>
      <c r="O313" s="22">
        <v>25341</v>
      </c>
      <c r="P313" s="21" t="s">
        <v>49</v>
      </c>
      <c r="Q313" s="22">
        <v>703</v>
      </c>
      <c r="R313" s="21" t="s">
        <v>54</v>
      </c>
      <c r="S313" s="21" t="s">
        <v>54</v>
      </c>
      <c r="T313" s="22" t="b">
        <v>0</v>
      </c>
      <c r="U313" s="21" t="s">
        <v>54</v>
      </c>
      <c r="V313" s="21" t="s">
        <v>54</v>
      </c>
    </row>
    <row r="314" spans="1:22" x14ac:dyDescent="0.25">
      <c r="A314" s="25">
        <v>180487</v>
      </c>
      <c r="B314" s="21" t="s">
        <v>43</v>
      </c>
      <c r="C314" s="21" t="s">
        <v>1615</v>
      </c>
      <c r="D314" s="22">
        <v>2008</v>
      </c>
      <c r="E314" s="21" t="s">
        <v>1616</v>
      </c>
      <c r="F314" s="21" t="s">
        <v>1617</v>
      </c>
      <c r="G314" s="21" t="s">
        <v>1618</v>
      </c>
      <c r="H314" s="23">
        <v>39972</v>
      </c>
      <c r="I314" s="23">
        <v>39972</v>
      </c>
      <c r="J314" s="21" t="s">
        <v>49</v>
      </c>
      <c r="K314" s="22">
        <v>32558</v>
      </c>
      <c r="L314" s="21" t="s">
        <v>54</v>
      </c>
      <c r="M314" s="24"/>
      <c r="N314" s="21" t="s">
        <v>59</v>
      </c>
      <c r="O314" s="22">
        <v>15550</v>
      </c>
      <c r="P314" s="21" t="s">
        <v>49</v>
      </c>
      <c r="Q314" s="22">
        <v>565</v>
      </c>
      <c r="R314" s="21" t="s">
        <v>54</v>
      </c>
      <c r="S314" s="21" t="s">
        <v>54</v>
      </c>
      <c r="T314" s="22" t="b">
        <v>0</v>
      </c>
      <c r="U314" s="21" t="s">
        <v>54</v>
      </c>
      <c r="V314" s="21" t="s">
        <v>54</v>
      </c>
    </row>
    <row r="315" spans="1:22" x14ac:dyDescent="0.25">
      <c r="A315" s="25">
        <v>180491</v>
      </c>
      <c r="B315" s="21" t="s">
        <v>43</v>
      </c>
      <c r="C315" s="21" t="s">
        <v>1644</v>
      </c>
      <c r="D315" s="22">
        <v>2008</v>
      </c>
      <c r="E315" s="21" t="s">
        <v>1647</v>
      </c>
      <c r="F315" s="21" t="s">
        <v>1648</v>
      </c>
      <c r="G315" s="21" t="s">
        <v>1622</v>
      </c>
      <c r="H315" s="23">
        <v>39962</v>
      </c>
      <c r="I315" s="23">
        <v>39962</v>
      </c>
      <c r="J315" s="21" t="s">
        <v>49</v>
      </c>
      <c r="K315" s="22">
        <v>48834</v>
      </c>
      <c r="L315" s="21" t="s">
        <v>54</v>
      </c>
      <c r="M315" s="24"/>
      <c r="N315" s="21" t="s">
        <v>59</v>
      </c>
      <c r="O315" s="22">
        <v>49869</v>
      </c>
      <c r="P315" s="21" t="s">
        <v>49</v>
      </c>
      <c r="Q315" s="22">
        <v>1293</v>
      </c>
      <c r="R315" s="21" t="s">
        <v>54</v>
      </c>
      <c r="S315" s="21" t="s">
        <v>54</v>
      </c>
      <c r="T315" s="22" t="b">
        <v>0</v>
      </c>
      <c r="U315" s="21" t="s">
        <v>54</v>
      </c>
      <c r="V315" s="21" t="s">
        <v>54</v>
      </c>
    </row>
    <row r="316" spans="1:22" x14ac:dyDescent="0.25">
      <c r="A316" s="25">
        <v>180685</v>
      </c>
      <c r="B316" s="21" t="s">
        <v>43</v>
      </c>
      <c r="C316" s="21" t="s">
        <v>1702</v>
      </c>
      <c r="D316" s="22">
        <v>2008</v>
      </c>
      <c r="E316" s="21" t="s">
        <v>1703</v>
      </c>
      <c r="F316" s="21" t="s">
        <v>1704</v>
      </c>
      <c r="G316" s="21" t="s">
        <v>1618</v>
      </c>
      <c r="H316" s="23">
        <v>39965</v>
      </c>
      <c r="I316" s="23">
        <v>39965</v>
      </c>
      <c r="J316" s="21" t="s">
        <v>49</v>
      </c>
      <c r="K316" s="22">
        <v>29723</v>
      </c>
      <c r="L316" s="21" t="s">
        <v>54</v>
      </c>
      <c r="M316" s="24"/>
      <c r="N316" s="21" t="s">
        <v>59</v>
      </c>
      <c r="O316" s="22">
        <v>273821</v>
      </c>
      <c r="P316" s="21" t="s">
        <v>49</v>
      </c>
      <c r="Q316" s="22">
        <v>51</v>
      </c>
      <c r="R316" s="21" t="s">
        <v>54</v>
      </c>
      <c r="S316" s="21" t="s">
        <v>54</v>
      </c>
      <c r="T316" s="22" t="b">
        <v>0</v>
      </c>
      <c r="U316" s="21" t="s">
        <v>54</v>
      </c>
      <c r="V316" s="21" t="s">
        <v>54</v>
      </c>
    </row>
    <row r="317" spans="1:22" x14ac:dyDescent="0.25">
      <c r="A317" s="25">
        <v>180881</v>
      </c>
      <c r="B317" s="21" t="s">
        <v>43</v>
      </c>
      <c r="C317" s="21" t="s">
        <v>1702</v>
      </c>
      <c r="D317" s="22">
        <v>2008</v>
      </c>
      <c r="E317" s="21" t="s">
        <v>1703</v>
      </c>
      <c r="F317" s="21" t="s">
        <v>1704</v>
      </c>
      <c r="G317" s="21" t="s">
        <v>1618</v>
      </c>
      <c r="H317" s="23">
        <v>39965</v>
      </c>
      <c r="I317" s="23">
        <v>39965</v>
      </c>
      <c r="J317" s="21" t="s">
        <v>49</v>
      </c>
      <c r="K317" s="22">
        <v>29929</v>
      </c>
      <c r="L317" s="21" t="s">
        <v>54</v>
      </c>
      <c r="M317" s="24"/>
      <c r="N317" s="21" t="s">
        <v>59</v>
      </c>
      <c r="O317" s="22">
        <v>275719</v>
      </c>
      <c r="P317" s="21" t="s">
        <v>49</v>
      </c>
      <c r="Q317" s="22">
        <v>52</v>
      </c>
      <c r="R317" s="21" t="s">
        <v>54</v>
      </c>
      <c r="S317" s="21" t="s">
        <v>54</v>
      </c>
      <c r="T317" s="22" t="b">
        <v>0</v>
      </c>
      <c r="U317" s="21" t="s">
        <v>54</v>
      </c>
      <c r="V317" s="21" t="s">
        <v>54</v>
      </c>
    </row>
    <row r="318" spans="1:22" x14ac:dyDescent="0.25">
      <c r="A318" s="25">
        <v>180882</v>
      </c>
      <c r="B318" s="21" t="s">
        <v>43</v>
      </c>
      <c r="C318" s="21" t="s">
        <v>1702</v>
      </c>
      <c r="D318" s="22">
        <v>2008</v>
      </c>
      <c r="E318" s="21" t="s">
        <v>1703</v>
      </c>
      <c r="F318" s="21" t="s">
        <v>1704</v>
      </c>
      <c r="G318" s="21" t="s">
        <v>1618</v>
      </c>
      <c r="H318" s="23">
        <v>39965</v>
      </c>
      <c r="I318" s="23">
        <v>39965</v>
      </c>
      <c r="J318" s="21" t="s">
        <v>49</v>
      </c>
      <c r="K318" s="22">
        <v>29937</v>
      </c>
      <c r="L318" s="21" t="s">
        <v>54</v>
      </c>
      <c r="M318" s="24"/>
      <c r="N318" s="21" t="s">
        <v>59</v>
      </c>
      <c r="O318" s="22">
        <v>345339</v>
      </c>
      <c r="P318" s="21" t="s">
        <v>49</v>
      </c>
      <c r="Q318" s="22">
        <v>60</v>
      </c>
      <c r="R318" s="21" t="s">
        <v>54</v>
      </c>
      <c r="S318" s="21" t="s">
        <v>54</v>
      </c>
      <c r="T318" s="22" t="b">
        <v>0</v>
      </c>
      <c r="U318" s="21" t="s">
        <v>54</v>
      </c>
      <c r="V318" s="21" t="s">
        <v>54</v>
      </c>
    </row>
    <row r="319" spans="1:22" x14ac:dyDescent="0.25">
      <c r="A319" s="25">
        <v>180883</v>
      </c>
      <c r="B319" s="21" t="s">
        <v>43</v>
      </c>
      <c r="C319" s="21" t="s">
        <v>1702</v>
      </c>
      <c r="D319" s="22">
        <v>2008</v>
      </c>
      <c r="E319" s="21" t="s">
        <v>1703</v>
      </c>
      <c r="F319" s="21" t="s">
        <v>1704</v>
      </c>
      <c r="G319" s="21" t="s">
        <v>1618</v>
      </c>
      <c r="H319" s="23">
        <v>39965</v>
      </c>
      <c r="I319" s="23">
        <v>39965</v>
      </c>
      <c r="J319" s="21" t="s">
        <v>49</v>
      </c>
      <c r="K319" s="22">
        <v>29337</v>
      </c>
      <c r="L319" s="21" t="s">
        <v>54</v>
      </c>
      <c r="M319" s="24"/>
      <c r="N319" s="21" t="s">
        <v>59</v>
      </c>
      <c r="O319" s="22">
        <v>338421</v>
      </c>
      <c r="P319" s="21" t="s">
        <v>49</v>
      </c>
      <c r="Q319" s="22">
        <v>59</v>
      </c>
      <c r="R319" s="21" t="s">
        <v>54</v>
      </c>
      <c r="S319" s="21" t="s">
        <v>54</v>
      </c>
      <c r="T319" s="22" t="b">
        <v>0</v>
      </c>
      <c r="U319" s="21" t="s">
        <v>54</v>
      </c>
      <c r="V319" s="21" t="s">
        <v>54</v>
      </c>
    </row>
    <row r="320" spans="1:22" x14ac:dyDescent="0.25">
      <c r="A320" s="25">
        <v>180884</v>
      </c>
      <c r="B320" s="21" t="s">
        <v>43</v>
      </c>
      <c r="C320" s="21" t="s">
        <v>1702</v>
      </c>
      <c r="D320" s="22">
        <v>2008</v>
      </c>
      <c r="E320" s="21" t="s">
        <v>1703</v>
      </c>
      <c r="F320" s="21" t="s">
        <v>1704</v>
      </c>
      <c r="G320" s="21" t="s">
        <v>1618</v>
      </c>
      <c r="H320" s="23">
        <v>39965</v>
      </c>
      <c r="I320" s="23">
        <v>39965</v>
      </c>
      <c r="J320" s="21" t="s">
        <v>49</v>
      </c>
      <c r="K320" s="22">
        <v>29936</v>
      </c>
      <c r="L320" s="21" t="s">
        <v>54</v>
      </c>
      <c r="M320" s="24"/>
      <c r="N320" s="21" t="s">
        <v>59</v>
      </c>
      <c r="O320" s="22">
        <v>342082</v>
      </c>
      <c r="P320" s="21" t="s">
        <v>49</v>
      </c>
      <c r="Q320" s="22">
        <v>60</v>
      </c>
      <c r="R320" s="21" t="s">
        <v>54</v>
      </c>
      <c r="S320" s="21" t="s">
        <v>54</v>
      </c>
      <c r="T320" s="22" t="b">
        <v>0</v>
      </c>
      <c r="U320" s="21" t="s">
        <v>54</v>
      </c>
      <c r="V320" s="21" t="s">
        <v>54</v>
      </c>
    </row>
    <row r="321" spans="1:22" x14ac:dyDescent="0.25">
      <c r="A321" s="25">
        <v>180885</v>
      </c>
      <c r="B321" s="21" t="s">
        <v>43</v>
      </c>
      <c r="C321" s="21" t="s">
        <v>1702</v>
      </c>
      <c r="D321" s="22">
        <v>2008</v>
      </c>
      <c r="E321" s="21" t="s">
        <v>1703</v>
      </c>
      <c r="F321" s="21" t="s">
        <v>1704</v>
      </c>
      <c r="G321" s="21" t="s">
        <v>1618</v>
      </c>
      <c r="H321" s="23">
        <v>39965</v>
      </c>
      <c r="I321" s="23">
        <v>39965</v>
      </c>
      <c r="J321" s="21" t="s">
        <v>49</v>
      </c>
      <c r="K321" s="22">
        <v>30052</v>
      </c>
      <c r="L321" s="21" t="s">
        <v>54</v>
      </c>
      <c r="M321" s="24"/>
      <c r="N321" s="21" t="s">
        <v>59</v>
      </c>
      <c r="O321" s="22">
        <v>343413</v>
      </c>
      <c r="P321" s="21" t="s">
        <v>49</v>
      </c>
      <c r="Q321" s="22">
        <v>60</v>
      </c>
      <c r="R321" s="21" t="s">
        <v>54</v>
      </c>
      <c r="S321" s="21" t="s">
        <v>54</v>
      </c>
      <c r="T321" s="22" t="b">
        <v>0</v>
      </c>
      <c r="U321" s="21" t="s">
        <v>54</v>
      </c>
      <c r="V321" s="21" t="s">
        <v>54</v>
      </c>
    </row>
    <row r="322" spans="1:22" x14ac:dyDescent="0.25">
      <c r="A322" s="25">
        <v>180965</v>
      </c>
      <c r="B322" s="21" t="s">
        <v>43</v>
      </c>
      <c r="C322" s="21" t="s">
        <v>1693</v>
      </c>
      <c r="D322" s="22">
        <v>2008</v>
      </c>
      <c r="E322" s="21" t="s">
        <v>1694</v>
      </c>
      <c r="F322" s="21" t="s">
        <v>1695</v>
      </c>
      <c r="G322" s="21" t="s">
        <v>43</v>
      </c>
      <c r="H322" s="23">
        <v>40282</v>
      </c>
      <c r="I322" s="23">
        <v>40282</v>
      </c>
      <c r="J322" s="21" t="s">
        <v>49</v>
      </c>
      <c r="K322" s="22">
        <v>53511</v>
      </c>
      <c r="L322" s="21" t="s">
        <v>54</v>
      </c>
      <c r="M322" s="24"/>
      <c r="N322" s="21" t="s">
        <v>49</v>
      </c>
      <c r="O322" s="22">
        <v>367</v>
      </c>
      <c r="P322" s="21" t="s">
        <v>54</v>
      </c>
      <c r="Q322" s="24"/>
      <c r="R322" s="21" t="s">
        <v>54</v>
      </c>
      <c r="S322" s="21" t="s">
        <v>54</v>
      </c>
      <c r="T322" s="22" t="b">
        <v>0</v>
      </c>
      <c r="U322" s="21" t="s">
        <v>54</v>
      </c>
      <c r="V322" s="21" t="s">
        <v>54</v>
      </c>
    </row>
    <row r="323" spans="1:22" x14ac:dyDescent="0.25">
      <c r="A323" s="25">
        <v>180966</v>
      </c>
      <c r="B323" s="21" t="s">
        <v>43</v>
      </c>
      <c r="C323" s="21" t="s">
        <v>1693</v>
      </c>
      <c r="D323" s="22">
        <v>2008</v>
      </c>
      <c r="E323" s="21" t="s">
        <v>1694</v>
      </c>
      <c r="F323" s="21" t="s">
        <v>1695</v>
      </c>
      <c r="G323" s="21" t="s">
        <v>43</v>
      </c>
      <c r="H323" s="23">
        <v>40282</v>
      </c>
      <c r="I323" s="23">
        <v>40282</v>
      </c>
      <c r="J323" s="21" t="s">
        <v>49</v>
      </c>
      <c r="K323" s="22">
        <v>49256</v>
      </c>
      <c r="L323" s="21" t="s">
        <v>54</v>
      </c>
      <c r="M323" s="24"/>
      <c r="N323" s="21" t="s">
        <v>49</v>
      </c>
      <c r="O323" s="22">
        <v>3468</v>
      </c>
      <c r="P323" s="21" t="s">
        <v>54</v>
      </c>
      <c r="Q323" s="24"/>
      <c r="R323" s="21" t="s">
        <v>54</v>
      </c>
      <c r="S323" s="21" t="s">
        <v>54</v>
      </c>
      <c r="T323" s="22" t="b">
        <v>0</v>
      </c>
      <c r="U323" s="21" t="s">
        <v>54</v>
      </c>
      <c r="V323" s="21" t="s">
        <v>54</v>
      </c>
    </row>
    <row r="324" spans="1:22" x14ac:dyDescent="0.25">
      <c r="A324" s="25">
        <v>180990</v>
      </c>
      <c r="B324" s="21" t="s">
        <v>43</v>
      </c>
      <c r="C324" s="21" t="s">
        <v>1693</v>
      </c>
      <c r="D324" s="22">
        <v>2008</v>
      </c>
      <c r="E324" s="21" t="s">
        <v>1694</v>
      </c>
      <c r="F324" s="21" t="s">
        <v>1695</v>
      </c>
      <c r="G324" s="21" t="s">
        <v>43</v>
      </c>
      <c r="H324" s="23">
        <v>40278</v>
      </c>
      <c r="I324" s="23">
        <v>40288</v>
      </c>
      <c r="J324" s="21" t="s">
        <v>49</v>
      </c>
      <c r="K324" s="22">
        <v>24448</v>
      </c>
      <c r="L324" s="21" t="s">
        <v>54</v>
      </c>
      <c r="M324" s="24"/>
      <c r="N324" s="21" t="s">
        <v>49</v>
      </c>
      <c r="O324" s="22">
        <v>862</v>
      </c>
      <c r="P324" s="21" t="s">
        <v>54</v>
      </c>
      <c r="Q324" s="24"/>
      <c r="R324" s="21" t="s">
        <v>54</v>
      </c>
      <c r="S324" s="21" t="s">
        <v>54</v>
      </c>
      <c r="T324" s="22" t="b">
        <v>0</v>
      </c>
      <c r="U324" s="21" t="s">
        <v>54</v>
      </c>
      <c r="V324" s="21" t="s">
        <v>54</v>
      </c>
    </row>
    <row r="325" spans="1:22" x14ac:dyDescent="0.25">
      <c r="A325" s="25">
        <v>183855</v>
      </c>
      <c r="B325" s="21" t="s">
        <v>43</v>
      </c>
      <c r="C325" s="21" t="s">
        <v>1696</v>
      </c>
      <c r="D325" s="22">
        <v>2008</v>
      </c>
      <c r="E325" s="21" t="s">
        <v>1697</v>
      </c>
      <c r="F325" s="21" t="s">
        <v>1698</v>
      </c>
      <c r="G325" s="21" t="s">
        <v>1618</v>
      </c>
      <c r="H325" s="23">
        <v>39955</v>
      </c>
      <c r="I325" s="23">
        <v>39955</v>
      </c>
      <c r="J325" s="21" t="s">
        <v>49</v>
      </c>
      <c r="K325" s="22">
        <v>36134</v>
      </c>
      <c r="L325" s="21" t="s">
        <v>54</v>
      </c>
      <c r="M325" s="24"/>
      <c r="N325" s="21" t="s">
        <v>59</v>
      </c>
      <c r="O325" s="22">
        <v>564822</v>
      </c>
      <c r="P325" s="21" t="s">
        <v>49</v>
      </c>
      <c r="Q325" s="22">
        <v>243</v>
      </c>
      <c r="R325" s="21" t="s">
        <v>54</v>
      </c>
      <c r="S325" s="21" t="s">
        <v>54</v>
      </c>
      <c r="T325" s="22" t="b">
        <v>0</v>
      </c>
      <c r="U325" s="21" t="s">
        <v>54</v>
      </c>
      <c r="V325" s="21" t="s">
        <v>54</v>
      </c>
    </row>
    <row r="326" spans="1:22" x14ac:dyDescent="0.25">
      <c r="A326" s="25">
        <v>184304</v>
      </c>
      <c r="B326" s="21" t="s">
        <v>43</v>
      </c>
      <c r="C326" s="21" t="s">
        <v>1696</v>
      </c>
      <c r="D326" s="22">
        <v>2005</v>
      </c>
      <c r="E326" s="21" t="s">
        <v>1697</v>
      </c>
      <c r="F326" s="21" t="s">
        <v>1698</v>
      </c>
      <c r="G326" s="21" t="s">
        <v>1618</v>
      </c>
      <c r="H326" s="23">
        <v>38861</v>
      </c>
      <c r="I326" s="23">
        <v>38884</v>
      </c>
      <c r="J326" s="21" t="s">
        <v>49</v>
      </c>
      <c r="K326" s="22">
        <v>21692</v>
      </c>
      <c r="L326" s="21" t="s">
        <v>54</v>
      </c>
      <c r="M326" s="24"/>
      <c r="N326" s="21" t="s">
        <v>59</v>
      </c>
      <c r="O326" s="22">
        <v>304276</v>
      </c>
      <c r="P326" s="21" t="s">
        <v>49</v>
      </c>
      <c r="Q326" s="22">
        <v>219</v>
      </c>
      <c r="R326" s="21" t="s">
        <v>54</v>
      </c>
      <c r="S326" s="21" t="s">
        <v>54</v>
      </c>
      <c r="T326" s="22" t="b">
        <v>0</v>
      </c>
      <c r="U326" s="21" t="s">
        <v>54</v>
      </c>
      <c r="V326" s="21" t="s">
        <v>54</v>
      </c>
    </row>
    <row r="327" spans="1:22" x14ac:dyDescent="0.25">
      <c r="A327" s="25">
        <v>184422</v>
      </c>
      <c r="B327" s="21" t="s">
        <v>43</v>
      </c>
      <c r="C327" s="21" t="s">
        <v>1699</v>
      </c>
      <c r="D327" s="22">
        <v>2005</v>
      </c>
      <c r="E327" s="21" t="s">
        <v>1700</v>
      </c>
      <c r="F327" s="21" t="s">
        <v>1709</v>
      </c>
      <c r="G327" s="21" t="s">
        <v>1618</v>
      </c>
      <c r="H327" s="23">
        <v>38832</v>
      </c>
      <c r="I327" s="23">
        <v>38832</v>
      </c>
      <c r="J327" s="21" t="s">
        <v>49</v>
      </c>
      <c r="K327" s="22">
        <v>14825</v>
      </c>
      <c r="L327" s="21" t="s">
        <v>54</v>
      </c>
      <c r="M327" s="24"/>
      <c r="N327" s="21" t="s">
        <v>59</v>
      </c>
      <c r="O327" s="22">
        <v>112610</v>
      </c>
      <c r="P327" s="21" t="s">
        <v>54</v>
      </c>
      <c r="Q327" s="24"/>
      <c r="R327" s="21" t="s">
        <v>54</v>
      </c>
      <c r="S327" s="21" t="s">
        <v>54</v>
      </c>
      <c r="T327" s="22" t="b">
        <v>0</v>
      </c>
      <c r="U327" s="21" t="s">
        <v>54</v>
      </c>
      <c r="V327" s="21" t="s">
        <v>54</v>
      </c>
    </row>
    <row r="328" spans="1:22" x14ac:dyDescent="0.25">
      <c r="A328" s="25">
        <v>184836</v>
      </c>
      <c r="B328" s="21" t="s">
        <v>43</v>
      </c>
      <c r="C328" s="21" t="s">
        <v>1699</v>
      </c>
      <c r="D328" s="22">
        <v>2005</v>
      </c>
      <c r="E328" s="21" t="s">
        <v>1700</v>
      </c>
      <c r="F328" s="21" t="s">
        <v>1709</v>
      </c>
      <c r="G328" s="21" t="s">
        <v>1618</v>
      </c>
      <c r="H328" s="23">
        <v>38852</v>
      </c>
      <c r="I328" s="23">
        <v>38852</v>
      </c>
      <c r="J328" s="21" t="s">
        <v>49</v>
      </c>
      <c r="K328" s="22">
        <v>14589</v>
      </c>
      <c r="L328" s="21" t="s">
        <v>54</v>
      </c>
      <c r="M328" s="24"/>
      <c r="N328" s="21" t="s">
        <v>59</v>
      </c>
      <c r="O328" s="22">
        <v>111009</v>
      </c>
      <c r="P328" s="21" t="s">
        <v>54</v>
      </c>
      <c r="Q328" s="24"/>
      <c r="R328" s="21" t="s">
        <v>54</v>
      </c>
      <c r="S328" s="21" t="s">
        <v>54</v>
      </c>
      <c r="T328" s="22" t="b">
        <v>0</v>
      </c>
      <c r="U328" s="21" t="s">
        <v>54</v>
      </c>
      <c r="V328" s="21" t="s">
        <v>54</v>
      </c>
    </row>
    <row r="329" spans="1:22" x14ac:dyDescent="0.25">
      <c r="A329" s="25">
        <v>184840</v>
      </c>
      <c r="B329" s="21" t="s">
        <v>43</v>
      </c>
      <c r="C329" s="21" t="s">
        <v>1696</v>
      </c>
      <c r="D329" s="22">
        <v>2005</v>
      </c>
      <c r="E329" s="21" t="s">
        <v>1697</v>
      </c>
      <c r="F329" s="21" t="s">
        <v>1698</v>
      </c>
      <c r="G329" s="21" t="s">
        <v>1618</v>
      </c>
      <c r="H329" s="23">
        <v>38861</v>
      </c>
      <c r="I329" s="23">
        <v>38884</v>
      </c>
      <c r="J329" s="21" t="s">
        <v>49</v>
      </c>
      <c r="K329" s="22">
        <v>22865</v>
      </c>
      <c r="L329" s="21" t="s">
        <v>54</v>
      </c>
      <c r="M329" s="24"/>
      <c r="N329" s="21" t="s">
        <v>59</v>
      </c>
      <c r="O329" s="22">
        <v>320739</v>
      </c>
      <c r="P329" s="21" t="s">
        <v>49</v>
      </c>
      <c r="Q329" s="22">
        <v>231</v>
      </c>
      <c r="R329" s="21" t="s">
        <v>54</v>
      </c>
      <c r="S329" s="21" t="s">
        <v>54</v>
      </c>
      <c r="T329" s="22" t="b">
        <v>0</v>
      </c>
      <c r="U329" s="21" t="s">
        <v>54</v>
      </c>
      <c r="V329" s="21" t="s">
        <v>54</v>
      </c>
    </row>
    <row r="330" spans="1:22" x14ac:dyDescent="0.25">
      <c r="A330" s="25">
        <v>184907</v>
      </c>
      <c r="B330" s="21" t="s">
        <v>43</v>
      </c>
      <c r="C330" s="21" t="s">
        <v>1619</v>
      </c>
      <c r="D330" s="22">
        <v>2005</v>
      </c>
      <c r="E330" s="21" t="s">
        <v>1620</v>
      </c>
      <c r="F330" s="21" t="s">
        <v>1621</v>
      </c>
      <c r="G330" s="21" t="s">
        <v>1622</v>
      </c>
      <c r="H330" s="23">
        <v>38847</v>
      </c>
      <c r="I330" s="23">
        <v>38848</v>
      </c>
      <c r="J330" s="21" t="s">
        <v>49</v>
      </c>
      <c r="K330" s="22">
        <v>48216</v>
      </c>
      <c r="L330" s="21" t="s">
        <v>54</v>
      </c>
      <c r="M330" s="24"/>
      <c r="N330" s="21" t="s">
        <v>59</v>
      </c>
      <c r="O330" s="22">
        <v>76829</v>
      </c>
      <c r="P330" s="21" t="s">
        <v>49</v>
      </c>
      <c r="Q330" s="22">
        <v>2009</v>
      </c>
      <c r="R330" s="21" t="s">
        <v>54</v>
      </c>
      <c r="S330" s="21" t="s">
        <v>54</v>
      </c>
      <c r="T330" s="22" t="b">
        <v>0</v>
      </c>
      <c r="U330" s="21" t="s">
        <v>54</v>
      </c>
      <c r="V330" s="21" t="s">
        <v>54</v>
      </c>
    </row>
    <row r="331" spans="1:22" x14ac:dyDescent="0.25">
      <c r="A331" s="25">
        <v>184922</v>
      </c>
      <c r="B331" s="21" t="s">
        <v>43</v>
      </c>
      <c r="C331" s="21" t="s">
        <v>1615</v>
      </c>
      <c r="D331" s="22">
        <v>2006</v>
      </c>
      <c r="E331" s="21" t="s">
        <v>1616</v>
      </c>
      <c r="F331" s="21" t="s">
        <v>1617</v>
      </c>
      <c r="G331" s="21" t="s">
        <v>1618</v>
      </c>
      <c r="H331" s="23">
        <v>39238</v>
      </c>
      <c r="I331" s="23">
        <v>39238</v>
      </c>
      <c r="J331" s="21" t="s">
        <v>49</v>
      </c>
      <c r="K331" s="22">
        <v>51746</v>
      </c>
      <c r="L331" s="21" t="s">
        <v>54</v>
      </c>
      <c r="M331" s="24"/>
      <c r="N331" s="21" t="s">
        <v>49</v>
      </c>
      <c r="O331" s="22">
        <v>154</v>
      </c>
      <c r="P331" s="21" t="s">
        <v>54</v>
      </c>
      <c r="Q331" s="24"/>
      <c r="R331" s="21" t="s">
        <v>54</v>
      </c>
      <c r="S331" s="21" t="s">
        <v>54</v>
      </c>
      <c r="T331" s="22" t="b">
        <v>0</v>
      </c>
      <c r="U331" s="21" t="s">
        <v>54</v>
      </c>
      <c r="V331" s="21" t="s">
        <v>54</v>
      </c>
    </row>
    <row r="332" spans="1:22" x14ac:dyDescent="0.25">
      <c r="A332" s="25">
        <v>185001</v>
      </c>
      <c r="B332" s="21" t="s">
        <v>43</v>
      </c>
      <c r="C332" s="21" t="s">
        <v>1615</v>
      </c>
      <c r="D332" s="22">
        <v>2007</v>
      </c>
      <c r="E332" s="21" t="s">
        <v>1616</v>
      </c>
      <c r="F332" s="21" t="s">
        <v>1617</v>
      </c>
      <c r="G332" s="21" t="s">
        <v>1618</v>
      </c>
      <c r="H332" s="23">
        <v>39609</v>
      </c>
      <c r="I332" s="23">
        <v>39609</v>
      </c>
      <c r="J332" s="21" t="s">
        <v>49</v>
      </c>
      <c r="K332" s="22">
        <v>25530</v>
      </c>
      <c r="L332" s="21" t="s">
        <v>54</v>
      </c>
      <c r="M332" s="24"/>
      <c r="N332" s="21" t="s">
        <v>49</v>
      </c>
      <c r="O332" s="22">
        <v>415</v>
      </c>
      <c r="P332" s="21" t="s">
        <v>54</v>
      </c>
      <c r="Q332" s="24"/>
      <c r="R332" s="21" t="s">
        <v>54</v>
      </c>
      <c r="S332" s="21" t="s">
        <v>54</v>
      </c>
      <c r="T332" s="22" t="b">
        <v>0</v>
      </c>
      <c r="U332" s="21" t="s">
        <v>54</v>
      </c>
      <c r="V332" s="21" t="s">
        <v>54</v>
      </c>
    </row>
    <row r="333" spans="1:22" x14ac:dyDescent="0.25">
      <c r="A333" s="25">
        <v>185002</v>
      </c>
      <c r="B333" s="21" t="s">
        <v>43</v>
      </c>
      <c r="C333" s="21" t="s">
        <v>1615</v>
      </c>
      <c r="D333" s="22">
        <v>2007</v>
      </c>
      <c r="E333" s="21" t="s">
        <v>1616</v>
      </c>
      <c r="F333" s="21" t="s">
        <v>1617</v>
      </c>
      <c r="G333" s="21" t="s">
        <v>1618</v>
      </c>
      <c r="H333" s="23">
        <v>39617</v>
      </c>
      <c r="I333" s="23">
        <v>39617</v>
      </c>
      <c r="J333" s="21" t="s">
        <v>49</v>
      </c>
      <c r="K333" s="22">
        <v>27829</v>
      </c>
      <c r="L333" s="21" t="s">
        <v>54</v>
      </c>
      <c r="M333" s="24"/>
      <c r="N333" s="21" t="s">
        <v>54</v>
      </c>
      <c r="O333" s="24"/>
      <c r="P333" s="21" t="s">
        <v>54</v>
      </c>
      <c r="Q333" s="24"/>
      <c r="R333" s="21" t="s">
        <v>54</v>
      </c>
      <c r="S333" s="21" t="s">
        <v>54</v>
      </c>
      <c r="T333" s="22" t="b">
        <v>0</v>
      </c>
      <c r="U333" s="21" t="s">
        <v>54</v>
      </c>
      <c r="V333" s="21" t="s">
        <v>54</v>
      </c>
    </row>
    <row r="334" spans="1:22" x14ac:dyDescent="0.25">
      <c r="A334" s="25">
        <v>185030</v>
      </c>
      <c r="B334" s="21" t="s">
        <v>43</v>
      </c>
      <c r="C334" s="21" t="s">
        <v>1705</v>
      </c>
      <c r="D334" s="22">
        <v>2005</v>
      </c>
      <c r="E334" s="21" t="s">
        <v>1706</v>
      </c>
      <c r="F334" s="21" t="s">
        <v>1707</v>
      </c>
      <c r="G334" s="21" t="s">
        <v>1618</v>
      </c>
      <c r="H334" s="23">
        <v>38839</v>
      </c>
      <c r="I334" s="23">
        <v>38852</v>
      </c>
      <c r="J334" s="21" t="s">
        <v>49</v>
      </c>
      <c r="K334" s="22">
        <v>23925</v>
      </c>
      <c r="L334" s="21" t="s">
        <v>54</v>
      </c>
      <c r="M334" s="24"/>
      <c r="N334" s="21" t="s">
        <v>59</v>
      </c>
      <c r="O334" s="22">
        <v>131078</v>
      </c>
      <c r="P334" s="21" t="s">
        <v>49</v>
      </c>
      <c r="Q334" s="22">
        <v>863</v>
      </c>
      <c r="R334" s="21" t="s">
        <v>1630</v>
      </c>
      <c r="S334" s="21" t="s">
        <v>1710</v>
      </c>
      <c r="T334" s="22" t="b">
        <v>0</v>
      </c>
      <c r="U334" s="21" t="s">
        <v>54</v>
      </c>
      <c r="V334" s="21" t="s">
        <v>54</v>
      </c>
    </row>
    <row r="335" spans="1:22" x14ac:dyDescent="0.25">
      <c r="A335" s="25">
        <v>185032</v>
      </c>
      <c r="B335" s="21" t="s">
        <v>43</v>
      </c>
      <c r="C335" s="21" t="s">
        <v>1705</v>
      </c>
      <c r="D335" s="22">
        <v>2005</v>
      </c>
      <c r="E335" s="21" t="s">
        <v>1706</v>
      </c>
      <c r="F335" s="21" t="s">
        <v>1707</v>
      </c>
      <c r="G335" s="21" t="s">
        <v>1618</v>
      </c>
      <c r="H335" s="23">
        <v>38839</v>
      </c>
      <c r="I335" s="23">
        <v>38849</v>
      </c>
      <c r="J335" s="21" t="s">
        <v>49</v>
      </c>
      <c r="K335" s="22">
        <v>14438</v>
      </c>
      <c r="L335" s="21" t="s">
        <v>54</v>
      </c>
      <c r="M335" s="24"/>
      <c r="N335" s="21" t="s">
        <v>59</v>
      </c>
      <c r="O335" s="22">
        <v>79119</v>
      </c>
      <c r="P335" s="21" t="s">
        <v>49</v>
      </c>
      <c r="Q335" s="22">
        <v>524</v>
      </c>
      <c r="R335" s="21" t="s">
        <v>1630</v>
      </c>
      <c r="S335" s="21" t="s">
        <v>1710</v>
      </c>
      <c r="T335" s="22" t="b">
        <v>0</v>
      </c>
      <c r="U335" s="21" t="s">
        <v>54</v>
      </c>
      <c r="V335" s="21" t="s">
        <v>54</v>
      </c>
    </row>
    <row r="336" spans="1:22" x14ac:dyDescent="0.25">
      <c r="A336" s="25">
        <v>185040</v>
      </c>
      <c r="B336" s="21" t="s">
        <v>43</v>
      </c>
      <c r="C336" s="21" t="s">
        <v>1615</v>
      </c>
      <c r="D336" s="22">
        <v>2007</v>
      </c>
      <c r="E336" s="21" t="s">
        <v>1616</v>
      </c>
      <c r="F336" s="21" t="s">
        <v>1617</v>
      </c>
      <c r="G336" s="21" t="s">
        <v>1618</v>
      </c>
      <c r="H336" s="23">
        <v>39615</v>
      </c>
      <c r="I336" s="23">
        <v>39615</v>
      </c>
      <c r="J336" s="21" t="s">
        <v>49</v>
      </c>
      <c r="K336" s="22">
        <v>26026</v>
      </c>
      <c r="L336" s="21" t="s">
        <v>54</v>
      </c>
      <c r="M336" s="24"/>
      <c r="N336" s="21" t="s">
        <v>49</v>
      </c>
      <c r="O336" s="22">
        <v>105</v>
      </c>
      <c r="P336" s="21" t="s">
        <v>54</v>
      </c>
      <c r="Q336" s="24"/>
      <c r="R336" s="21" t="s">
        <v>54</v>
      </c>
      <c r="S336" s="21" t="s">
        <v>54</v>
      </c>
      <c r="T336" s="22" t="b">
        <v>0</v>
      </c>
      <c r="U336" s="21" t="s">
        <v>54</v>
      </c>
      <c r="V336" s="21" t="s">
        <v>54</v>
      </c>
    </row>
    <row r="337" spans="1:22" x14ac:dyDescent="0.25">
      <c r="A337" s="25">
        <v>185054</v>
      </c>
      <c r="B337" s="21" t="s">
        <v>43</v>
      </c>
      <c r="C337" s="21" t="s">
        <v>1619</v>
      </c>
      <c r="D337" s="22">
        <v>2005</v>
      </c>
      <c r="E337" s="21" t="s">
        <v>1620</v>
      </c>
      <c r="F337" s="21" t="s">
        <v>1621</v>
      </c>
      <c r="G337" s="21" t="s">
        <v>1622</v>
      </c>
      <c r="H337" s="23">
        <v>38847</v>
      </c>
      <c r="I337" s="23">
        <v>38848</v>
      </c>
      <c r="J337" s="21" t="s">
        <v>49</v>
      </c>
      <c r="K337" s="22">
        <v>24211</v>
      </c>
      <c r="L337" s="21" t="s">
        <v>54</v>
      </c>
      <c r="M337" s="24"/>
      <c r="N337" s="21" t="s">
        <v>59</v>
      </c>
      <c r="O337" s="22">
        <v>38579</v>
      </c>
      <c r="P337" s="21" t="s">
        <v>49</v>
      </c>
      <c r="Q337" s="22">
        <v>1006</v>
      </c>
      <c r="R337" s="21" t="s">
        <v>54</v>
      </c>
      <c r="S337" s="21" t="s">
        <v>54</v>
      </c>
      <c r="T337" s="22" t="b">
        <v>0</v>
      </c>
      <c r="U337" s="21" t="s">
        <v>54</v>
      </c>
      <c r="V337" s="21" t="s">
        <v>54</v>
      </c>
    </row>
    <row r="338" spans="1:22" x14ac:dyDescent="0.25">
      <c r="A338" s="25">
        <v>185055</v>
      </c>
      <c r="B338" s="21" t="s">
        <v>43</v>
      </c>
      <c r="C338" s="21" t="s">
        <v>1619</v>
      </c>
      <c r="D338" s="22">
        <v>2005</v>
      </c>
      <c r="E338" s="21" t="s">
        <v>1620</v>
      </c>
      <c r="F338" s="21" t="s">
        <v>1621</v>
      </c>
      <c r="G338" s="21" t="s">
        <v>1622</v>
      </c>
      <c r="H338" s="23">
        <v>38847</v>
      </c>
      <c r="I338" s="23">
        <v>38848</v>
      </c>
      <c r="J338" s="21" t="s">
        <v>49</v>
      </c>
      <c r="K338" s="22">
        <v>24230</v>
      </c>
      <c r="L338" s="21" t="s">
        <v>54</v>
      </c>
      <c r="M338" s="24"/>
      <c r="N338" s="21" t="s">
        <v>59</v>
      </c>
      <c r="O338" s="22">
        <v>38610</v>
      </c>
      <c r="P338" s="21" t="s">
        <v>49</v>
      </c>
      <c r="Q338" s="22">
        <v>1010</v>
      </c>
      <c r="R338" s="21" t="s">
        <v>54</v>
      </c>
      <c r="S338" s="21" t="s">
        <v>54</v>
      </c>
      <c r="T338" s="22" t="b">
        <v>0</v>
      </c>
      <c r="U338" s="21" t="s">
        <v>54</v>
      </c>
      <c r="V338" s="21" t="s">
        <v>54</v>
      </c>
    </row>
    <row r="339" spans="1:22" x14ac:dyDescent="0.25">
      <c r="A339" s="25">
        <v>185221</v>
      </c>
      <c r="B339" s="21" t="s">
        <v>43</v>
      </c>
      <c r="C339" s="21" t="s">
        <v>1615</v>
      </c>
      <c r="D339" s="22">
        <v>2006</v>
      </c>
      <c r="E339" s="21" t="s">
        <v>1616</v>
      </c>
      <c r="F339" s="21" t="s">
        <v>1617</v>
      </c>
      <c r="G339" s="21" t="s">
        <v>1618</v>
      </c>
      <c r="H339" s="23">
        <v>39233</v>
      </c>
      <c r="I339" s="23">
        <v>39233</v>
      </c>
      <c r="J339" s="21" t="s">
        <v>49</v>
      </c>
      <c r="K339" s="22">
        <v>25812</v>
      </c>
      <c r="L339" s="21" t="s">
        <v>54</v>
      </c>
      <c r="M339" s="24"/>
      <c r="N339" s="21" t="s">
        <v>49</v>
      </c>
      <c r="O339" s="22">
        <v>140</v>
      </c>
      <c r="P339" s="21" t="s">
        <v>54</v>
      </c>
      <c r="Q339" s="24"/>
      <c r="R339" s="21" t="s">
        <v>54</v>
      </c>
      <c r="S339" s="21" t="s">
        <v>54</v>
      </c>
      <c r="T339" s="22" t="b">
        <v>0</v>
      </c>
      <c r="U339" s="21" t="s">
        <v>54</v>
      </c>
      <c r="V339" s="21" t="s">
        <v>54</v>
      </c>
    </row>
    <row r="340" spans="1:22" x14ac:dyDescent="0.25">
      <c r="A340" s="25">
        <v>185222</v>
      </c>
      <c r="B340" s="21" t="s">
        <v>43</v>
      </c>
      <c r="C340" s="21" t="s">
        <v>1619</v>
      </c>
      <c r="D340" s="22">
        <v>2006</v>
      </c>
      <c r="E340" s="21" t="s">
        <v>1620</v>
      </c>
      <c r="F340" s="21" t="s">
        <v>1621</v>
      </c>
      <c r="G340" s="21" t="s">
        <v>1622</v>
      </c>
      <c r="H340" s="23">
        <v>39212</v>
      </c>
      <c r="I340" s="23">
        <v>39213</v>
      </c>
      <c r="J340" s="21" t="s">
        <v>49</v>
      </c>
      <c r="K340" s="22">
        <v>24675</v>
      </c>
      <c r="L340" s="21" t="s">
        <v>54</v>
      </c>
      <c r="M340" s="24"/>
      <c r="N340" s="21" t="s">
        <v>59</v>
      </c>
      <c r="O340" s="22">
        <v>43677</v>
      </c>
      <c r="P340" s="21" t="s">
        <v>49</v>
      </c>
      <c r="Q340" s="22">
        <v>763</v>
      </c>
      <c r="R340" s="21" t="s">
        <v>54</v>
      </c>
      <c r="S340" s="21" t="s">
        <v>54</v>
      </c>
      <c r="T340" s="22" t="b">
        <v>0</v>
      </c>
      <c r="U340" s="21" t="s">
        <v>54</v>
      </c>
      <c r="V340" s="21" t="s">
        <v>54</v>
      </c>
    </row>
    <row r="341" spans="1:22" x14ac:dyDescent="0.25">
      <c r="A341" s="25">
        <v>185223</v>
      </c>
      <c r="B341" s="21" t="s">
        <v>43</v>
      </c>
      <c r="C341" s="21" t="s">
        <v>1619</v>
      </c>
      <c r="D341" s="22">
        <v>2006</v>
      </c>
      <c r="E341" s="21" t="s">
        <v>1620</v>
      </c>
      <c r="F341" s="21" t="s">
        <v>1621</v>
      </c>
      <c r="G341" s="21" t="s">
        <v>1622</v>
      </c>
      <c r="H341" s="23">
        <v>39212</v>
      </c>
      <c r="I341" s="23">
        <v>39212</v>
      </c>
      <c r="J341" s="21" t="s">
        <v>49</v>
      </c>
      <c r="K341" s="22">
        <v>24876</v>
      </c>
      <c r="L341" s="21" t="s">
        <v>54</v>
      </c>
      <c r="M341" s="24"/>
      <c r="N341" s="21" t="s">
        <v>59</v>
      </c>
      <c r="O341" s="22">
        <v>44032</v>
      </c>
      <c r="P341" s="21" t="s">
        <v>49</v>
      </c>
      <c r="Q341" s="22">
        <v>769</v>
      </c>
      <c r="R341" s="21" t="s">
        <v>54</v>
      </c>
      <c r="S341" s="21" t="s">
        <v>54</v>
      </c>
      <c r="T341" s="22" t="b">
        <v>0</v>
      </c>
      <c r="U341" s="21" t="s">
        <v>54</v>
      </c>
      <c r="V341" s="21" t="s">
        <v>54</v>
      </c>
    </row>
    <row r="342" spans="1:22" x14ac:dyDescent="0.25">
      <c r="A342" s="25">
        <v>185224</v>
      </c>
      <c r="B342" s="21" t="s">
        <v>43</v>
      </c>
      <c r="C342" s="21" t="s">
        <v>1619</v>
      </c>
      <c r="D342" s="22">
        <v>2006</v>
      </c>
      <c r="E342" s="21" t="s">
        <v>1620</v>
      </c>
      <c r="F342" s="21" t="s">
        <v>1621</v>
      </c>
      <c r="G342" s="21" t="s">
        <v>1622</v>
      </c>
      <c r="H342" s="23">
        <v>39212</v>
      </c>
      <c r="I342" s="23">
        <v>39212</v>
      </c>
      <c r="J342" s="21" t="s">
        <v>49</v>
      </c>
      <c r="K342" s="22">
        <v>24655</v>
      </c>
      <c r="L342" s="21" t="s">
        <v>54</v>
      </c>
      <c r="M342" s="24"/>
      <c r="N342" s="21" t="s">
        <v>59</v>
      </c>
      <c r="O342" s="22">
        <v>43641</v>
      </c>
      <c r="P342" s="21" t="s">
        <v>49</v>
      </c>
      <c r="Q342" s="22">
        <v>763</v>
      </c>
      <c r="R342" s="21" t="s">
        <v>54</v>
      </c>
      <c r="S342" s="21" t="s">
        <v>54</v>
      </c>
      <c r="T342" s="22" t="b">
        <v>0</v>
      </c>
      <c r="U342" s="21" t="s">
        <v>54</v>
      </c>
      <c r="V342" s="21" t="s">
        <v>54</v>
      </c>
    </row>
    <row r="343" spans="1:22" x14ac:dyDescent="0.25">
      <c r="A343" s="25">
        <v>185225</v>
      </c>
      <c r="B343" s="21" t="s">
        <v>43</v>
      </c>
      <c r="C343" s="21" t="s">
        <v>1619</v>
      </c>
      <c r="D343" s="22">
        <v>2006</v>
      </c>
      <c r="E343" s="21" t="s">
        <v>1620</v>
      </c>
      <c r="F343" s="21" t="s">
        <v>1621</v>
      </c>
      <c r="G343" s="21" t="s">
        <v>1622</v>
      </c>
      <c r="H343" s="23">
        <v>39212</v>
      </c>
      <c r="I343" s="23">
        <v>39213</v>
      </c>
      <c r="J343" s="21" t="s">
        <v>49</v>
      </c>
      <c r="K343" s="22">
        <v>24803</v>
      </c>
      <c r="L343" s="21" t="s">
        <v>54</v>
      </c>
      <c r="M343" s="24"/>
      <c r="N343" s="21" t="s">
        <v>59</v>
      </c>
      <c r="O343" s="22">
        <v>43903</v>
      </c>
      <c r="P343" s="21" t="s">
        <v>49</v>
      </c>
      <c r="Q343" s="22">
        <v>767</v>
      </c>
      <c r="R343" s="21" t="s">
        <v>54</v>
      </c>
      <c r="S343" s="21" t="s">
        <v>54</v>
      </c>
      <c r="T343" s="22" t="b">
        <v>0</v>
      </c>
      <c r="U343" s="21" t="s">
        <v>54</v>
      </c>
      <c r="V343" s="21" t="s">
        <v>54</v>
      </c>
    </row>
    <row r="344" spans="1:22" x14ac:dyDescent="0.25">
      <c r="A344" s="25">
        <v>185234</v>
      </c>
      <c r="B344" s="21" t="s">
        <v>43</v>
      </c>
      <c r="C344" s="21" t="s">
        <v>1693</v>
      </c>
      <c r="D344" s="22">
        <v>2005</v>
      </c>
      <c r="E344" s="21" t="s">
        <v>1694</v>
      </c>
      <c r="F344" s="21" t="s">
        <v>1695</v>
      </c>
      <c r="G344" s="21" t="s">
        <v>43</v>
      </c>
      <c r="H344" s="23">
        <v>39196</v>
      </c>
      <c r="I344" s="23">
        <v>39196</v>
      </c>
      <c r="J344" s="21" t="s">
        <v>49</v>
      </c>
      <c r="K344" s="22">
        <v>29584</v>
      </c>
      <c r="L344" s="21" t="s">
        <v>54</v>
      </c>
      <c r="M344" s="24"/>
      <c r="N344" s="21" t="s">
        <v>54</v>
      </c>
      <c r="O344" s="24"/>
      <c r="P344" s="21" t="s">
        <v>54</v>
      </c>
      <c r="Q344" s="24"/>
      <c r="R344" s="21" t="s">
        <v>54</v>
      </c>
      <c r="S344" s="21" t="s">
        <v>54</v>
      </c>
      <c r="T344" s="22" t="b">
        <v>0</v>
      </c>
      <c r="U344" s="21" t="s">
        <v>54</v>
      </c>
      <c r="V344" s="21" t="s">
        <v>54</v>
      </c>
    </row>
    <row r="345" spans="1:22" x14ac:dyDescent="0.25">
      <c r="A345" s="25">
        <v>185235</v>
      </c>
      <c r="B345" s="21" t="s">
        <v>43</v>
      </c>
      <c r="C345" s="21" t="s">
        <v>1693</v>
      </c>
      <c r="D345" s="22">
        <v>2005</v>
      </c>
      <c r="E345" s="21" t="s">
        <v>1694</v>
      </c>
      <c r="F345" s="21" t="s">
        <v>1695</v>
      </c>
      <c r="G345" s="21" t="s">
        <v>43</v>
      </c>
      <c r="H345" s="23">
        <v>39196</v>
      </c>
      <c r="I345" s="23">
        <v>39196</v>
      </c>
      <c r="J345" s="21" t="s">
        <v>49</v>
      </c>
      <c r="K345" s="22">
        <v>21830</v>
      </c>
      <c r="L345" s="21" t="s">
        <v>54</v>
      </c>
      <c r="M345" s="24"/>
      <c r="N345" s="21" t="s">
        <v>49</v>
      </c>
      <c r="O345" s="22">
        <v>66</v>
      </c>
      <c r="P345" s="21" t="s">
        <v>54</v>
      </c>
      <c r="Q345" s="24"/>
      <c r="R345" s="21" t="s">
        <v>54</v>
      </c>
      <c r="S345" s="21" t="s">
        <v>54</v>
      </c>
      <c r="T345" s="22" t="b">
        <v>0</v>
      </c>
      <c r="U345" s="21" t="s">
        <v>54</v>
      </c>
      <c r="V345" s="21" t="s">
        <v>54</v>
      </c>
    </row>
    <row r="346" spans="1:22" x14ac:dyDescent="0.25">
      <c r="A346" s="25">
        <v>185236</v>
      </c>
      <c r="B346" s="21" t="s">
        <v>43</v>
      </c>
      <c r="C346" s="21" t="s">
        <v>1693</v>
      </c>
      <c r="D346" s="22">
        <v>2005</v>
      </c>
      <c r="E346" s="21" t="s">
        <v>1694</v>
      </c>
      <c r="F346" s="21" t="s">
        <v>1695</v>
      </c>
      <c r="G346" s="21" t="s">
        <v>43</v>
      </c>
      <c r="H346" s="23">
        <v>39196</v>
      </c>
      <c r="I346" s="23">
        <v>39197</v>
      </c>
      <c r="J346" s="21" t="s">
        <v>49</v>
      </c>
      <c r="K346" s="22">
        <v>26102</v>
      </c>
      <c r="L346" s="21" t="s">
        <v>54</v>
      </c>
      <c r="M346" s="24"/>
      <c r="N346" s="21" t="s">
        <v>49</v>
      </c>
      <c r="O346" s="22">
        <v>1130</v>
      </c>
      <c r="P346" s="21" t="s">
        <v>54</v>
      </c>
      <c r="Q346" s="24"/>
      <c r="R346" s="21" t="s">
        <v>54</v>
      </c>
      <c r="S346" s="21" t="s">
        <v>54</v>
      </c>
      <c r="T346" s="22" t="b">
        <v>0</v>
      </c>
      <c r="U346" s="21" t="s">
        <v>54</v>
      </c>
      <c r="V346" s="21" t="s">
        <v>54</v>
      </c>
    </row>
    <row r="347" spans="1:22" x14ac:dyDescent="0.25">
      <c r="A347" s="25">
        <v>185237</v>
      </c>
      <c r="B347" s="21" t="s">
        <v>43</v>
      </c>
      <c r="C347" s="21" t="s">
        <v>1693</v>
      </c>
      <c r="D347" s="22">
        <v>2005</v>
      </c>
      <c r="E347" s="21" t="s">
        <v>1694</v>
      </c>
      <c r="F347" s="21" t="s">
        <v>1695</v>
      </c>
      <c r="G347" s="21" t="s">
        <v>43</v>
      </c>
      <c r="H347" s="23">
        <v>39197</v>
      </c>
      <c r="I347" s="23">
        <v>39197</v>
      </c>
      <c r="J347" s="21" t="s">
        <v>49</v>
      </c>
      <c r="K347" s="22">
        <v>27776</v>
      </c>
      <c r="L347" s="21" t="s">
        <v>54</v>
      </c>
      <c r="M347" s="24"/>
      <c r="N347" s="21" t="s">
        <v>49</v>
      </c>
      <c r="O347" s="22">
        <v>92</v>
      </c>
      <c r="P347" s="21" t="s">
        <v>54</v>
      </c>
      <c r="Q347" s="24"/>
      <c r="R347" s="21" t="s">
        <v>54</v>
      </c>
      <c r="S347" s="21" t="s">
        <v>54</v>
      </c>
      <c r="T347" s="22" t="b">
        <v>0</v>
      </c>
      <c r="U347" s="21" t="s">
        <v>54</v>
      </c>
      <c r="V347" s="21" t="s">
        <v>54</v>
      </c>
    </row>
    <row r="348" spans="1:22" x14ac:dyDescent="0.25">
      <c r="A348" s="25">
        <v>185238</v>
      </c>
      <c r="B348" s="21" t="s">
        <v>43</v>
      </c>
      <c r="C348" s="21" t="s">
        <v>1705</v>
      </c>
      <c r="D348" s="22">
        <v>2005</v>
      </c>
      <c r="E348" s="21" t="s">
        <v>1706</v>
      </c>
      <c r="F348" s="21" t="s">
        <v>1707</v>
      </c>
      <c r="G348" s="21" t="s">
        <v>1618</v>
      </c>
      <c r="H348" s="23">
        <v>38839</v>
      </c>
      <c r="I348" s="23">
        <v>38852</v>
      </c>
      <c r="J348" s="21" t="s">
        <v>49</v>
      </c>
      <c r="K348" s="22">
        <v>24719</v>
      </c>
      <c r="L348" s="21" t="s">
        <v>54</v>
      </c>
      <c r="M348" s="24"/>
      <c r="N348" s="21" t="s">
        <v>59</v>
      </c>
      <c r="O348" s="22">
        <v>132638</v>
      </c>
      <c r="P348" s="21" t="s">
        <v>49</v>
      </c>
      <c r="Q348" s="22">
        <v>364</v>
      </c>
      <c r="R348" s="21" t="s">
        <v>1630</v>
      </c>
      <c r="S348" s="21" t="s">
        <v>1710</v>
      </c>
      <c r="T348" s="22" t="b">
        <v>0</v>
      </c>
      <c r="U348" s="21" t="s">
        <v>54</v>
      </c>
      <c r="V348" s="21" t="s">
        <v>54</v>
      </c>
    </row>
    <row r="349" spans="1:22" x14ac:dyDescent="0.25">
      <c r="A349" s="25">
        <v>185240</v>
      </c>
      <c r="B349" s="21" t="s">
        <v>43</v>
      </c>
      <c r="C349" s="21" t="s">
        <v>1705</v>
      </c>
      <c r="D349" s="22">
        <v>2005</v>
      </c>
      <c r="E349" s="21" t="s">
        <v>1706</v>
      </c>
      <c r="F349" s="21" t="s">
        <v>1707</v>
      </c>
      <c r="G349" s="21" t="s">
        <v>1618</v>
      </c>
      <c r="H349" s="23">
        <v>38839</v>
      </c>
      <c r="I349" s="23">
        <v>38839</v>
      </c>
      <c r="J349" s="21" t="s">
        <v>49</v>
      </c>
      <c r="K349" s="22">
        <v>24719</v>
      </c>
      <c r="L349" s="21" t="s">
        <v>54</v>
      </c>
      <c r="M349" s="24"/>
      <c r="N349" s="21" t="s">
        <v>59</v>
      </c>
      <c r="O349" s="22">
        <v>132607</v>
      </c>
      <c r="P349" s="21" t="s">
        <v>49</v>
      </c>
      <c r="Q349" s="22">
        <v>358</v>
      </c>
      <c r="R349" s="21" t="s">
        <v>1630</v>
      </c>
      <c r="S349" s="21" t="s">
        <v>1710</v>
      </c>
      <c r="T349" s="22" t="b">
        <v>0</v>
      </c>
      <c r="U349" s="21" t="s">
        <v>54</v>
      </c>
      <c r="V349" s="21" t="s">
        <v>54</v>
      </c>
    </row>
    <row r="350" spans="1:22" x14ac:dyDescent="0.25">
      <c r="A350" s="25">
        <v>185242</v>
      </c>
      <c r="B350" s="21" t="s">
        <v>43</v>
      </c>
      <c r="C350" s="21" t="s">
        <v>1615</v>
      </c>
      <c r="D350" s="22">
        <v>2006</v>
      </c>
      <c r="E350" s="21" t="s">
        <v>1616</v>
      </c>
      <c r="F350" s="21" t="s">
        <v>1617</v>
      </c>
      <c r="G350" s="21" t="s">
        <v>1618</v>
      </c>
      <c r="H350" s="23">
        <v>39234</v>
      </c>
      <c r="I350" s="23">
        <v>39234</v>
      </c>
      <c r="J350" s="21" t="s">
        <v>49</v>
      </c>
      <c r="K350" s="22">
        <v>25899</v>
      </c>
      <c r="L350" s="21" t="s">
        <v>54</v>
      </c>
      <c r="M350" s="24"/>
      <c r="N350" s="21" t="s">
        <v>49</v>
      </c>
      <c r="O350" s="22">
        <v>59</v>
      </c>
      <c r="P350" s="21" t="s">
        <v>54</v>
      </c>
      <c r="Q350" s="24"/>
      <c r="R350" s="21" t="s">
        <v>54</v>
      </c>
      <c r="S350" s="21" t="s">
        <v>54</v>
      </c>
      <c r="T350" s="22" t="b">
        <v>0</v>
      </c>
      <c r="U350" s="21" t="s">
        <v>54</v>
      </c>
      <c r="V350" s="21" t="s">
        <v>54</v>
      </c>
    </row>
    <row r="351" spans="1:22" x14ac:dyDescent="0.25">
      <c r="A351" s="25">
        <v>185257</v>
      </c>
      <c r="B351" s="21" t="s">
        <v>43</v>
      </c>
      <c r="C351" s="21" t="s">
        <v>1702</v>
      </c>
      <c r="D351" s="22">
        <v>2005</v>
      </c>
      <c r="E351" s="21" t="s">
        <v>1703</v>
      </c>
      <c r="F351" s="21" t="s">
        <v>1704</v>
      </c>
      <c r="G351" s="21" t="s">
        <v>1618</v>
      </c>
      <c r="H351" s="23">
        <v>38855</v>
      </c>
      <c r="I351" s="23">
        <v>38865</v>
      </c>
      <c r="J351" s="21" t="s">
        <v>49</v>
      </c>
      <c r="K351" s="22">
        <v>25145</v>
      </c>
      <c r="L351" s="21" t="s">
        <v>54</v>
      </c>
      <c r="M351" s="24"/>
      <c r="N351" s="21" t="s">
        <v>59</v>
      </c>
      <c r="O351" s="22">
        <v>692768</v>
      </c>
      <c r="P351" s="21" t="s">
        <v>54</v>
      </c>
      <c r="Q351" s="24"/>
      <c r="R351" s="21" t="s">
        <v>54</v>
      </c>
      <c r="S351" s="21" t="s">
        <v>54</v>
      </c>
      <c r="T351" s="22" t="b">
        <v>0</v>
      </c>
      <c r="U351" s="21" t="s">
        <v>54</v>
      </c>
      <c r="V351" s="21" t="s">
        <v>54</v>
      </c>
    </row>
    <row r="352" spans="1:22" x14ac:dyDescent="0.25">
      <c r="A352" s="25">
        <v>185258</v>
      </c>
      <c r="B352" s="21" t="s">
        <v>43</v>
      </c>
      <c r="C352" s="21" t="s">
        <v>1702</v>
      </c>
      <c r="D352" s="22">
        <v>2005</v>
      </c>
      <c r="E352" s="21" t="s">
        <v>1703</v>
      </c>
      <c r="F352" s="21" t="s">
        <v>1704</v>
      </c>
      <c r="G352" s="21" t="s">
        <v>1618</v>
      </c>
      <c r="H352" s="23">
        <v>38860</v>
      </c>
      <c r="I352" s="23">
        <v>38864</v>
      </c>
      <c r="J352" s="21" t="s">
        <v>49</v>
      </c>
      <c r="K352" s="22">
        <v>25022</v>
      </c>
      <c r="L352" s="21" t="s">
        <v>54</v>
      </c>
      <c r="M352" s="24"/>
      <c r="N352" s="21" t="s">
        <v>59</v>
      </c>
      <c r="O352" s="22">
        <v>701743</v>
      </c>
      <c r="P352" s="21" t="s">
        <v>54</v>
      </c>
      <c r="Q352" s="24"/>
      <c r="R352" s="21" t="s">
        <v>54</v>
      </c>
      <c r="S352" s="21" t="s">
        <v>54</v>
      </c>
      <c r="T352" s="22" t="b">
        <v>0</v>
      </c>
      <c r="U352" s="21" t="s">
        <v>54</v>
      </c>
      <c r="V352" s="21" t="s">
        <v>54</v>
      </c>
    </row>
    <row r="353" spans="1:22" x14ac:dyDescent="0.25">
      <c r="A353" s="25">
        <v>185259</v>
      </c>
      <c r="B353" s="21" t="s">
        <v>43</v>
      </c>
      <c r="C353" s="21" t="s">
        <v>1702</v>
      </c>
      <c r="D353" s="22">
        <v>2005</v>
      </c>
      <c r="E353" s="21" t="s">
        <v>1703</v>
      </c>
      <c r="F353" s="21" t="s">
        <v>1704</v>
      </c>
      <c r="G353" s="21" t="s">
        <v>1618</v>
      </c>
      <c r="H353" s="23">
        <v>38856</v>
      </c>
      <c r="I353" s="23">
        <v>38865</v>
      </c>
      <c r="J353" s="21" t="s">
        <v>49</v>
      </c>
      <c r="K353" s="22">
        <v>25085</v>
      </c>
      <c r="L353" s="21" t="s">
        <v>54</v>
      </c>
      <c r="M353" s="24"/>
      <c r="N353" s="21" t="s">
        <v>59</v>
      </c>
      <c r="O353" s="22">
        <v>1212206</v>
      </c>
      <c r="P353" s="21" t="s">
        <v>54</v>
      </c>
      <c r="Q353" s="24"/>
      <c r="R353" s="21" t="s">
        <v>54</v>
      </c>
      <c r="S353" s="21" t="s">
        <v>54</v>
      </c>
      <c r="T353" s="22" t="b">
        <v>0</v>
      </c>
      <c r="U353" s="21" t="s">
        <v>54</v>
      </c>
      <c r="V353" s="21" t="s">
        <v>54</v>
      </c>
    </row>
    <row r="354" spans="1:22" x14ac:dyDescent="0.25">
      <c r="A354" s="25">
        <v>185260</v>
      </c>
      <c r="B354" s="21" t="s">
        <v>43</v>
      </c>
      <c r="C354" s="21" t="s">
        <v>1702</v>
      </c>
      <c r="D354" s="22">
        <v>2005</v>
      </c>
      <c r="E354" s="21" t="s">
        <v>1703</v>
      </c>
      <c r="F354" s="21" t="s">
        <v>1704</v>
      </c>
      <c r="G354" s="21" t="s">
        <v>1618</v>
      </c>
      <c r="H354" s="23">
        <v>38856</v>
      </c>
      <c r="I354" s="23">
        <v>38865</v>
      </c>
      <c r="J354" s="21" t="s">
        <v>49</v>
      </c>
      <c r="K354" s="22">
        <v>25027</v>
      </c>
      <c r="L354" s="21" t="s">
        <v>54</v>
      </c>
      <c r="M354" s="24"/>
      <c r="N354" s="21" t="s">
        <v>59</v>
      </c>
      <c r="O354" s="22">
        <v>1191448</v>
      </c>
      <c r="P354" s="21" t="s">
        <v>49</v>
      </c>
      <c r="Q354" s="22">
        <v>126</v>
      </c>
      <c r="R354" s="21" t="s">
        <v>54</v>
      </c>
      <c r="S354" s="21" t="s">
        <v>54</v>
      </c>
      <c r="T354" s="22" t="b">
        <v>0</v>
      </c>
      <c r="U354" s="21" t="s">
        <v>54</v>
      </c>
      <c r="V354" s="21" t="s">
        <v>54</v>
      </c>
    </row>
    <row r="355" spans="1:22" x14ac:dyDescent="0.25">
      <c r="A355" s="25">
        <v>185263</v>
      </c>
      <c r="B355" s="21" t="s">
        <v>43</v>
      </c>
      <c r="C355" s="21" t="s">
        <v>1615</v>
      </c>
      <c r="D355" s="22">
        <v>2006</v>
      </c>
      <c r="E355" s="21" t="s">
        <v>1616</v>
      </c>
      <c r="F355" s="21" t="s">
        <v>1617</v>
      </c>
      <c r="G355" s="21" t="s">
        <v>1618</v>
      </c>
      <c r="H355" s="23">
        <v>39237</v>
      </c>
      <c r="I355" s="23">
        <v>39237</v>
      </c>
      <c r="J355" s="21" t="s">
        <v>49</v>
      </c>
      <c r="K355" s="22">
        <v>25965</v>
      </c>
      <c r="L355" s="21" t="s">
        <v>54</v>
      </c>
      <c r="M355" s="24"/>
      <c r="N355" s="21" t="s">
        <v>49</v>
      </c>
      <c r="O355" s="22">
        <v>21</v>
      </c>
      <c r="P355" s="21" t="s">
        <v>54</v>
      </c>
      <c r="Q355" s="24"/>
      <c r="R355" s="21" t="s">
        <v>54</v>
      </c>
      <c r="S355" s="21" t="s">
        <v>54</v>
      </c>
      <c r="T355" s="22" t="b">
        <v>0</v>
      </c>
      <c r="U355" s="21" t="s">
        <v>54</v>
      </c>
      <c r="V355" s="21" t="s">
        <v>54</v>
      </c>
    </row>
    <row r="356" spans="1:22" x14ac:dyDescent="0.25">
      <c r="A356" s="25">
        <v>185301</v>
      </c>
      <c r="B356" s="21" t="s">
        <v>43</v>
      </c>
      <c r="C356" s="21" t="s">
        <v>1696</v>
      </c>
      <c r="D356" s="22">
        <v>2005</v>
      </c>
      <c r="E356" s="21" t="s">
        <v>1697</v>
      </c>
      <c r="F356" s="21" t="s">
        <v>1698</v>
      </c>
      <c r="G356" s="21" t="s">
        <v>1618</v>
      </c>
      <c r="H356" s="23">
        <v>38860</v>
      </c>
      <c r="I356" s="23">
        <v>38884</v>
      </c>
      <c r="J356" s="21" t="s">
        <v>49</v>
      </c>
      <c r="K356" s="22">
        <v>29199</v>
      </c>
      <c r="L356" s="21" t="s">
        <v>54</v>
      </c>
      <c r="M356" s="24"/>
      <c r="N356" s="21" t="s">
        <v>59</v>
      </c>
      <c r="O356" s="22">
        <v>548593</v>
      </c>
      <c r="P356" s="21" t="s">
        <v>54</v>
      </c>
      <c r="Q356" s="24"/>
      <c r="R356" s="21" t="s">
        <v>54</v>
      </c>
      <c r="S356" s="21" t="s">
        <v>54</v>
      </c>
      <c r="T356" s="22" t="b">
        <v>0</v>
      </c>
      <c r="U356" s="21" t="s">
        <v>54</v>
      </c>
      <c r="V356" s="21" t="s">
        <v>54</v>
      </c>
    </row>
    <row r="357" spans="1:22" x14ac:dyDescent="0.25">
      <c r="A357" s="25">
        <v>185302</v>
      </c>
      <c r="B357" s="21" t="s">
        <v>43</v>
      </c>
      <c r="C357" s="21" t="s">
        <v>1696</v>
      </c>
      <c r="D357" s="22">
        <v>2005</v>
      </c>
      <c r="E357" s="21" t="s">
        <v>1697</v>
      </c>
      <c r="F357" s="21" t="s">
        <v>1698</v>
      </c>
      <c r="G357" s="21" t="s">
        <v>1618</v>
      </c>
      <c r="H357" s="23">
        <v>38861</v>
      </c>
      <c r="I357" s="23">
        <v>38884</v>
      </c>
      <c r="J357" s="21" t="s">
        <v>49</v>
      </c>
      <c r="K357" s="22">
        <v>29010</v>
      </c>
      <c r="L357" s="21" t="s">
        <v>54</v>
      </c>
      <c r="M357" s="24"/>
      <c r="N357" s="21" t="s">
        <v>59</v>
      </c>
      <c r="O357" s="22">
        <v>543720</v>
      </c>
      <c r="P357" s="21" t="s">
        <v>49</v>
      </c>
      <c r="Q357" s="22">
        <v>293</v>
      </c>
      <c r="R357" s="21" t="s">
        <v>54</v>
      </c>
      <c r="S357" s="21" t="s">
        <v>54</v>
      </c>
      <c r="T357" s="22" t="b">
        <v>0</v>
      </c>
      <c r="U357" s="21" t="s">
        <v>54</v>
      </c>
      <c r="V357" s="21" t="s">
        <v>54</v>
      </c>
    </row>
    <row r="358" spans="1:22" x14ac:dyDescent="0.25">
      <c r="A358" s="25">
        <v>185303</v>
      </c>
      <c r="B358" s="21" t="s">
        <v>43</v>
      </c>
      <c r="C358" s="21" t="s">
        <v>1696</v>
      </c>
      <c r="D358" s="22">
        <v>2005</v>
      </c>
      <c r="E358" s="21" t="s">
        <v>1697</v>
      </c>
      <c r="F358" s="21" t="s">
        <v>1698</v>
      </c>
      <c r="G358" s="21" t="s">
        <v>1618</v>
      </c>
      <c r="H358" s="23">
        <v>38862</v>
      </c>
      <c r="I358" s="23">
        <v>38884</v>
      </c>
      <c r="J358" s="21" t="s">
        <v>49</v>
      </c>
      <c r="K358" s="22">
        <v>29512</v>
      </c>
      <c r="L358" s="21" t="s">
        <v>54</v>
      </c>
      <c r="M358" s="24"/>
      <c r="N358" s="21" t="s">
        <v>59</v>
      </c>
      <c r="O358" s="22">
        <v>510517</v>
      </c>
      <c r="P358" s="21" t="s">
        <v>54</v>
      </c>
      <c r="Q358" s="24"/>
      <c r="R358" s="21" t="s">
        <v>54</v>
      </c>
      <c r="S358" s="21" t="s">
        <v>54</v>
      </c>
      <c r="T358" s="22" t="b">
        <v>0</v>
      </c>
      <c r="U358" s="21" t="s">
        <v>54</v>
      </c>
      <c r="V358" s="21" t="s">
        <v>54</v>
      </c>
    </row>
    <row r="359" spans="1:22" x14ac:dyDescent="0.25">
      <c r="A359" s="25">
        <v>185339</v>
      </c>
      <c r="B359" s="21" t="s">
        <v>43</v>
      </c>
      <c r="C359" s="21" t="s">
        <v>1699</v>
      </c>
      <c r="D359" s="22">
        <v>2007</v>
      </c>
      <c r="E359" s="21" t="s">
        <v>1700</v>
      </c>
      <c r="F359" s="21" t="s">
        <v>1709</v>
      </c>
      <c r="G359" s="21" t="s">
        <v>1618</v>
      </c>
      <c r="H359" s="23">
        <v>39563</v>
      </c>
      <c r="I359" s="23">
        <v>39563</v>
      </c>
      <c r="J359" s="21" t="s">
        <v>49</v>
      </c>
      <c r="K359" s="22">
        <v>40783</v>
      </c>
      <c r="L359" s="21" t="s">
        <v>54</v>
      </c>
      <c r="M359" s="24"/>
      <c r="N359" s="21" t="s">
        <v>54</v>
      </c>
      <c r="O359" s="24"/>
      <c r="P359" s="21" t="s">
        <v>54</v>
      </c>
      <c r="Q359" s="24"/>
      <c r="R359" s="21" t="s">
        <v>54</v>
      </c>
      <c r="S359" s="21" t="s">
        <v>54</v>
      </c>
      <c r="T359" s="22" t="b">
        <v>0</v>
      </c>
      <c r="U359" s="21" t="s">
        <v>54</v>
      </c>
      <c r="V359" s="21" t="s">
        <v>54</v>
      </c>
    </row>
    <row r="360" spans="1:22" x14ac:dyDescent="0.25">
      <c r="A360" s="25">
        <v>185344</v>
      </c>
      <c r="B360" s="21" t="s">
        <v>43</v>
      </c>
      <c r="C360" s="21" t="s">
        <v>1699</v>
      </c>
      <c r="D360" s="22">
        <v>2008</v>
      </c>
      <c r="E360" s="21" t="s">
        <v>1700</v>
      </c>
      <c r="F360" s="21" t="s">
        <v>1701</v>
      </c>
      <c r="G360" s="21" t="s">
        <v>1618</v>
      </c>
      <c r="H360" s="23">
        <v>39952</v>
      </c>
      <c r="I360" s="23">
        <v>39952</v>
      </c>
      <c r="J360" s="21" t="s">
        <v>49</v>
      </c>
      <c r="K360" s="22">
        <v>29149</v>
      </c>
      <c r="L360" s="21" t="s">
        <v>54</v>
      </c>
      <c r="M360" s="24"/>
      <c r="N360" s="21" t="s">
        <v>59</v>
      </c>
      <c r="O360" s="22">
        <v>55847</v>
      </c>
      <c r="P360" s="21" t="s">
        <v>49</v>
      </c>
      <c r="Q360" s="22">
        <v>147</v>
      </c>
      <c r="R360" s="21" t="s">
        <v>54</v>
      </c>
      <c r="S360" s="21" t="s">
        <v>54</v>
      </c>
      <c r="T360" s="22" t="b">
        <v>0</v>
      </c>
      <c r="U360" s="21" t="s">
        <v>54</v>
      </c>
      <c r="V360" s="21" t="s">
        <v>54</v>
      </c>
    </row>
    <row r="361" spans="1:22" x14ac:dyDescent="0.25">
      <c r="A361" s="25">
        <v>185345</v>
      </c>
      <c r="B361" s="21" t="s">
        <v>43</v>
      </c>
      <c r="C361" s="21" t="s">
        <v>1699</v>
      </c>
      <c r="D361" s="22">
        <v>2008</v>
      </c>
      <c r="E361" s="21" t="s">
        <v>1700</v>
      </c>
      <c r="F361" s="21" t="s">
        <v>1701</v>
      </c>
      <c r="G361" s="21" t="s">
        <v>1618</v>
      </c>
      <c r="H361" s="23">
        <v>39952</v>
      </c>
      <c r="I361" s="23">
        <v>39952</v>
      </c>
      <c r="J361" s="21" t="s">
        <v>49</v>
      </c>
      <c r="K361" s="22">
        <v>28165</v>
      </c>
      <c r="L361" s="21" t="s">
        <v>54</v>
      </c>
      <c r="M361" s="24"/>
      <c r="N361" s="21" t="s">
        <v>59</v>
      </c>
      <c r="O361" s="22">
        <v>53962</v>
      </c>
      <c r="P361" s="21" t="s">
        <v>54</v>
      </c>
      <c r="Q361" s="24"/>
      <c r="R361" s="21" t="s">
        <v>54</v>
      </c>
      <c r="S361" s="21" t="s">
        <v>54</v>
      </c>
      <c r="T361" s="22" t="b">
        <v>0</v>
      </c>
      <c r="U361" s="21" t="s">
        <v>54</v>
      </c>
      <c r="V361" s="21" t="s">
        <v>54</v>
      </c>
    </row>
    <row r="362" spans="1:22" x14ac:dyDescent="0.25">
      <c r="A362" s="25">
        <v>185355</v>
      </c>
      <c r="B362" s="21" t="s">
        <v>43</v>
      </c>
      <c r="C362" s="21" t="s">
        <v>1699</v>
      </c>
      <c r="D362" s="22">
        <v>2007</v>
      </c>
      <c r="E362" s="21" t="s">
        <v>1700</v>
      </c>
      <c r="F362" s="21" t="s">
        <v>1701</v>
      </c>
      <c r="G362" s="21" t="s">
        <v>1618</v>
      </c>
      <c r="H362" s="23">
        <v>39563</v>
      </c>
      <c r="I362" s="23">
        <v>39563</v>
      </c>
      <c r="J362" s="21" t="s">
        <v>49</v>
      </c>
      <c r="K362" s="22">
        <v>41037</v>
      </c>
      <c r="L362" s="21" t="s">
        <v>54</v>
      </c>
      <c r="M362" s="24"/>
      <c r="N362" s="21" t="s">
        <v>54</v>
      </c>
      <c r="O362" s="24"/>
      <c r="P362" s="21" t="s">
        <v>54</v>
      </c>
      <c r="Q362" s="24"/>
      <c r="R362" s="21" t="s">
        <v>54</v>
      </c>
      <c r="S362" s="21" t="s">
        <v>54</v>
      </c>
      <c r="T362" s="22" t="b">
        <v>0</v>
      </c>
      <c r="U362" s="21" t="s">
        <v>54</v>
      </c>
      <c r="V362" s="21" t="s">
        <v>54</v>
      </c>
    </row>
    <row r="363" spans="1:22" x14ac:dyDescent="0.25">
      <c r="A363" s="25">
        <v>185356</v>
      </c>
      <c r="B363" s="21" t="s">
        <v>43</v>
      </c>
      <c r="C363" s="21" t="s">
        <v>1699</v>
      </c>
      <c r="D363" s="22">
        <v>2007</v>
      </c>
      <c r="E363" s="21" t="s">
        <v>1700</v>
      </c>
      <c r="F363" s="21" t="s">
        <v>1709</v>
      </c>
      <c r="G363" s="21" t="s">
        <v>1618</v>
      </c>
      <c r="H363" s="23">
        <v>39563</v>
      </c>
      <c r="I363" s="23">
        <v>39563</v>
      </c>
      <c r="J363" s="21" t="s">
        <v>49</v>
      </c>
      <c r="K363" s="22">
        <v>40850</v>
      </c>
      <c r="L363" s="21" t="s">
        <v>54</v>
      </c>
      <c r="M363" s="24"/>
      <c r="N363" s="21" t="s">
        <v>54</v>
      </c>
      <c r="O363" s="24"/>
      <c r="P363" s="21" t="s">
        <v>54</v>
      </c>
      <c r="Q363" s="24"/>
      <c r="R363" s="21" t="s">
        <v>54</v>
      </c>
      <c r="S363" s="21" t="s">
        <v>54</v>
      </c>
      <c r="T363" s="22" t="b">
        <v>0</v>
      </c>
      <c r="U363" s="21" t="s">
        <v>54</v>
      </c>
      <c r="V363" s="21" t="s">
        <v>54</v>
      </c>
    </row>
    <row r="364" spans="1:22" x14ac:dyDescent="0.25">
      <c r="A364" s="25">
        <v>185357</v>
      </c>
      <c r="B364" s="21" t="s">
        <v>43</v>
      </c>
      <c r="C364" s="21" t="s">
        <v>1699</v>
      </c>
      <c r="D364" s="22">
        <v>2007</v>
      </c>
      <c r="E364" s="21" t="s">
        <v>1700</v>
      </c>
      <c r="F364" s="21" t="s">
        <v>1709</v>
      </c>
      <c r="G364" s="21" t="s">
        <v>1618</v>
      </c>
      <c r="H364" s="23">
        <v>39597</v>
      </c>
      <c r="I364" s="23">
        <v>39597</v>
      </c>
      <c r="J364" s="21" t="s">
        <v>49</v>
      </c>
      <c r="K364" s="22">
        <v>35061</v>
      </c>
      <c r="L364" s="21" t="s">
        <v>54</v>
      </c>
      <c r="M364" s="24"/>
      <c r="N364" s="21" t="s">
        <v>54</v>
      </c>
      <c r="O364" s="24"/>
      <c r="P364" s="21" t="s">
        <v>54</v>
      </c>
      <c r="Q364" s="24"/>
      <c r="R364" s="21" t="s">
        <v>54</v>
      </c>
      <c r="S364" s="21" t="s">
        <v>54</v>
      </c>
      <c r="T364" s="22" t="b">
        <v>0</v>
      </c>
      <c r="U364" s="21" t="s">
        <v>54</v>
      </c>
      <c r="V364" s="21" t="s">
        <v>54</v>
      </c>
    </row>
    <row r="365" spans="1:22" x14ac:dyDescent="0.25">
      <c r="A365" s="25">
        <v>185358</v>
      </c>
      <c r="B365" s="21" t="s">
        <v>43</v>
      </c>
      <c r="C365" s="21" t="s">
        <v>1699</v>
      </c>
      <c r="D365" s="22">
        <v>2007</v>
      </c>
      <c r="E365" s="21" t="s">
        <v>1700</v>
      </c>
      <c r="F365" s="21" t="s">
        <v>1709</v>
      </c>
      <c r="G365" s="21" t="s">
        <v>1618</v>
      </c>
      <c r="H365" s="23">
        <v>39597</v>
      </c>
      <c r="I365" s="23">
        <v>39597</v>
      </c>
      <c r="J365" s="21" t="s">
        <v>49</v>
      </c>
      <c r="K365" s="22">
        <v>41095</v>
      </c>
      <c r="L365" s="21" t="s">
        <v>54</v>
      </c>
      <c r="M365" s="24"/>
      <c r="N365" s="21" t="s">
        <v>49</v>
      </c>
      <c r="O365" s="22">
        <v>103</v>
      </c>
      <c r="P365" s="21" t="s">
        <v>54</v>
      </c>
      <c r="Q365" s="24"/>
      <c r="R365" s="21" t="s">
        <v>54</v>
      </c>
      <c r="S365" s="21" t="s">
        <v>54</v>
      </c>
      <c r="T365" s="22" t="b">
        <v>0</v>
      </c>
      <c r="U365" s="21" t="s">
        <v>54</v>
      </c>
      <c r="V365" s="21" t="s">
        <v>54</v>
      </c>
    </row>
    <row r="366" spans="1:22" x14ac:dyDescent="0.25">
      <c r="A366" s="25">
        <v>185359</v>
      </c>
      <c r="B366" s="21" t="s">
        <v>43</v>
      </c>
      <c r="C366" s="21" t="s">
        <v>1699</v>
      </c>
      <c r="D366" s="22">
        <v>2007</v>
      </c>
      <c r="E366" s="21" t="s">
        <v>1700</v>
      </c>
      <c r="F366" s="21" t="s">
        <v>1709</v>
      </c>
      <c r="G366" s="21" t="s">
        <v>1618</v>
      </c>
      <c r="H366" s="23">
        <v>39597</v>
      </c>
      <c r="I366" s="23">
        <v>39597</v>
      </c>
      <c r="J366" s="21" t="s">
        <v>49</v>
      </c>
      <c r="K366" s="22">
        <v>41715</v>
      </c>
      <c r="L366" s="21" t="s">
        <v>54</v>
      </c>
      <c r="M366" s="24"/>
      <c r="N366" s="21" t="s">
        <v>54</v>
      </c>
      <c r="O366" s="24"/>
      <c r="P366" s="21" t="s">
        <v>54</v>
      </c>
      <c r="Q366" s="24"/>
      <c r="R366" s="21" t="s">
        <v>54</v>
      </c>
      <c r="S366" s="21" t="s">
        <v>54</v>
      </c>
      <c r="T366" s="22" t="b">
        <v>0</v>
      </c>
      <c r="U366" s="21" t="s">
        <v>54</v>
      </c>
      <c r="V366" s="21" t="s">
        <v>54</v>
      </c>
    </row>
    <row r="367" spans="1:22" x14ac:dyDescent="0.25">
      <c r="A367" s="25">
        <v>185360</v>
      </c>
      <c r="B367" s="21" t="s">
        <v>43</v>
      </c>
      <c r="C367" s="21" t="s">
        <v>1696</v>
      </c>
      <c r="D367" s="22">
        <v>2008</v>
      </c>
      <c r="E367" s="21" t="s">
        <v>1697</v>
      </c>
      <c r="F367" s="21" t="s">
        <v>1698</v>
      </c>
      <c r="G367" s="21" t="s">
        <v>1618</v>
      </c>
      <c r="H367" s="23">
        <v>39955</v>
      </c>
      <c r="I367" s="23">
        <v>39955</v>
      </c>
      <c r="J367" s="21" t="s">
        <v>49</v>
      </c>
      <c r="K367" s="22">
        <v>36702</v>
      </c>
      <c r="L367" s="21" t="s">
        <v>54</v>
      </c>
      <c r="M367" s="24"/>
      <c r="N367" s="21" t="s">
        <v>59</v>
      </c>
      <c r="O367" s="22">
        <v>575625</v>
      </c>
      <c r="P367" s="21" t="s">
        <v>49</v>
      </c>
      <c r="Q367" s="22">
        <v>371</v>
      </c>
      <c r="R367" s="21" t="s">
        <v>54</v>
      </c>
      <c r="S367" s="21" t="s">
        <v>54</v>
      </c>
      <c r="T367" s="22" t="b">
        <v>0</v>
      </c>
      <c r="U367" s="21" t="s">
        <v>54</v>
      </c>
      <c r="V367" s="21" t="s">
        <v>54</v>
      </c>
    </row>
    <row r="368" spans="1:22" x14ac:dyDescent="0.25">
      <c r="A368" s="25">
        <v>185556</v>
      </c>
      <c r="B368" s="21" t="s">
        <v>43</v>
      </c>
      <c r="C368" s="21" t="s">
        <v>1615</v>
      </c>
      <c r="D368" s="22">
        <v>2007</v>
      </c>
      <c r="E368" s="21" t="s">
        <v>1616</v>
      </c>
      <c r="F368" s="21" t="s">
        <v>1617</v>
      </c>
      <c r="G368" s="21" t="s">
        <v>1618</v>
      </c>
      <c r="H368" s="23">
        <v>39601</v>
      </c>
      <c r="I368" s="23">
        <v>39601</v>
      </c>
      <c r="J368" s="21" t="s">
        <v>49</v>
      </c>
      <c r="K368" s="22">
        <v>25857</v>
      </c>
      <c r="L368" s="21" t="s">
        <v>54</v>
      </c>
      <c r="M368" s="24"/>
      <c r="N368" s="21" t="s">
        <v>49</v>
      </c>
      <c r="O368" s="22">
        <v>104</v>
      </c>
      <c r="P368" s="21" t="s">
        <v>54</v>
      </c>
      <c r="Q368" s="24"/>
      <c r="R368" s="21" t="s">
        <v>54</v>
      </c>
      <c r="S368" s="21" t="s">
        <v>54</v>
      </c>
      <c r="T368" s="22" t="b">
        <v>0</v>
      </c>
      <c r="U368" s="21" t="s">
        <v>54</v>
      </c>
      <c r="V368" s="21" t="s">
        <v>54</v>
      </c>
    </row>
    <row r="369" spans="1:22" x14ac:dyDescent="0.25">
      <c r="A369" s="25">
        <v>185557</v>
      </c>
      <c r="B369" s="21" t="s">
        <v>43</v>
      </c>
      <c r="C369" s="21" t="s">
        <v>1615</v>
      </c>
      <c r="D369" s="22">
        <v>2007</v>
      </c>
      <c r="E369" s="21" t="s">
        <v>1616</v>
      </c>
      <c r="F369" s="21" t="s">
        <v>1617</v>
      </c>
      <c r="G369" s="21" t="s">
        <v>1618</v>
      </c>
      <c r="H369" s="23">
        <v>39602</v>
      </c>
      <c r="I369" s="23">
        <v>39602</v>
      </c>
      <c r="J369" s="21" t="s">
        <v>49</v>
      </c>
      <c r="K369" s="22">
        <v>25630</v>
      </c>
      <c r="L369" s="21" t="s">
        <v>54</v>
      </c>
      <c r="M369" s="24"/>
      <c r="N369" s="21" t="s">
        <v>49</v>
      </c>
      <c r="O369" s="22">
        <v>311</v>
      </c>
      <c r="P369" s="21" t="s">
        <v>54</v>
      </c>
      <c r="Q369" s="24"/>
      <c r="R369" s="21" t="s">
        <v>54</v>
      </c>
      <c r="S369" s="21" t="s">
        <v>54</v>
      </c>
      <c r="T369" s="22" t="b">
        <v>0</v>
      </c>
      <c r="U369" s="21" t="s">
        <v>54</v>
      </c>
      <c r="V369" s="21" t="s">
        <v>54</v>
      </c>
    </row>
    <row r="370" spans="1:22" x14ac:dyDescent="0.25">
      <c r="A370" s="25">
        <v>185558</v>
      </c>
      <c r="B370" s="21" t="s">
        <v>43</v>
      </c>
      <c r="C370" s="21" t="s">
        <v>1615</v>
      </c>
      <c r="D370" s="22">
        <v>2007</v>
      </c>
      <c r="E370" s="21" t="s">
        <v>1616</v>
      </c>
      <c r="F370" s="21" t="s">
        <v>1617</v>
      </c>
      <c r="G370" s="21" t="s">
        <v>1618</v>
      </c>
      <c r="H370" s="23">
        <v>39602</v>
      </c>
      <c r="I370" s="23">
        <v>39602</v>
      </c>
      <c r="J370" s="21" t="s">
        <v>49</v>
      </c>
      <c r="K370" s="22">
        <v>25635</v>
      </c>
      <c r="L370" s="21" t="s">
        <v>54</v>
      </c>
      <c r="M370" s="24"/>
      <c r="N370" s="21" t="s">
        <v>49</v>
      </c>
      <c r="O370" s="22">
        <v>259</v>
      </c>
      <c r="P370" s="21" t="s">
        <v>54</v>
      </c>
      <c r="Q370" s="24"/>
      <c r="R370" s="21" t="s">
        <v>54</v>
      </c>
      <c r="S370" s="21" t="s">
        <v>54</v>
      </c>
      <c r="T370" s="22" t="b">
        <v>0</v>
      </c>
      <c r="U370" s="21" t="s">
        <v>54</v>
      </c>
      <c r="V370" s="21" t="s">
        <v>54</v>
      </c>
    </row>
    <row r="371" spans="1:22" x14ac:dyDescent="0.25">
      <c r="A371" s="25">
        <v>185612</v>
      </c>
      <c r="B371" s="21" t="s">
        <v>43</v>
      </c>
      <c r="C371" s="21" t="s">
        <v>1615</v>
      </c>
      <c r="D371" s="22">
        <v>2007</v>
      </c>
      <c r="E371" s="21" t="s">
        <v>1616</v>
      </c>
      <c r="F371" s="21" t="s">
        <v>1617</v>
      </c>
      <c r="G371" s="21" t="s">
        <v>1618</v>
      </c>
      <c r="H371" s="23">
        <v>39603</v>
      </c>
      <c r="I371" s="23">
        <v>39603</v>
      </c>
      <c r="J371" s="21" t="s">
        <v>49</v>
      </c>
      <c r="K371" s="22">
        <v>25727</v>
      </c>
      <c r="L371" s="21" t="s">
        <v>54</v>
      </c>
      <c r="M371" s="24"/>
      <c r="N371" s="21" t="s">
        <v>49</v>
      </c>
      <c r="O371" s="22">
        <v>260</v>
      </c>
      <c r="P371" s="21" t="s">
        <v>54</v>
      </c>
      <c r="Q371" s="24"/>
      <c r="R371" s="21" t="s">
        <v>54</v>
      </c>
      <c r="S371" s="21" t="s">
        <v>54</v>
      </c>
      <c r="T371" s="22" t="b">
        <v>0</v>
      </c>
      <c r="U371" s="21" t="s">
        <v>54</v>
      </c>
      <c r="V371" s="21" t="s">
        <v>54</v>
      </c>
    </row>
    <row r="372" spans="1:22" x14ac:dyDescent="0.25">
      <c r="A372" s="25">
        <v>185644</v>
      </c>
      <c r="B372" s="21" t="s">
        <v>43</v>
      </c>
      <c r="C372" s="21" t="s">
        <v>1696</v>
      </c>
      <c r="D372" s="22">
        <v>2006</v>
      </c>
      <c r="E372" s="21" t="s">
        <v>1697</v>
      </c>
      <c r="F372" s="21" t="s">
        <v>1698</v>
      </c>
      <c r="G372" s="21" t="s">
        <v>1618</v>
      </c>
      <c r="H372" s="23">
        <v>39231</v>
      </c>
      <c r="I372" s="23">
        <v>39231</v>
      </c>
      <c r="J372" s="21" t="s">
        <v>49</v>
      </c>
      <c r="K372" s="22">
        <v>15082</v>
      </c>
      <c r="L372" s="21" t="s">
        <v>54</v>
      </c>
      <c r="M372" s="24"/>
      <c r="N372" s="21" t="s">
        <v>59</v>
      </c>
      <c r="O372" s="22">
        <v>259693</v>
      </c>
      <c r="P372" s="21" t="s">
        <v>54</v>
      </c>
      <c r="Q372" s="24"/>
      <c r="R372" s="21" t="s">
        <v>54</v>
      </c>
      <c r="S372" s="21" t="s">
        <v>54</v>
      </c>
      <c r="T372" s="22" t="b">
        <v>0</v>
      </c>
      <c r="U372" s="21" t="s">
        <v>54</v>
      </c>
      <c r="V372" s="21" t="s">
        <v>54</v>
      </c>
    </row>
    <row r="373" spans="1:22" x14ac:dyDescent="0.25">
      <c r="A373" s="25">
        <v>185649</v>
      </c>
      <c r="B373" s="21" t="s">
        <v>43</v>
      </c>
      <c r="C373" s="21" t="s">
        <v>1696</v>
      </c>
      <c r="D373" s="22">
        <v>2005</v>
      </c>
      <c r="E373" s="21" t="s">
        <v>1697</v>
      </c>
      <c r="F373" s="21" t="s">
        <v>1698</v>
      </c>
      <c r="G373" s="21" t="s">
        <v>1618</v>
      </c>
      <c r="H373" s="23">
        <v>38861</v>
      </c>
      <c r="I373" s="23">
        <v>38884</v>
      </c>
      <c r="J373" s="21" t="s">
        <v>49</v>
      </c>
      <c r="K373" s="22">
        <v>22309</v>
      </c>
      <c r="L373" s="21" t="s">
        <v>54</v>
      </c>
      <c r="M373" s="24"/>
      <c r="N373" s="21" t="s">
        <v>59</v>
      </c>
      <c r="O373" s="22">
        <v>316131</v>
      </c>
      <c r="P373" s="21" t="s">
        <v>49</v>
      </c>
      <c r="Q373" s="22">
        <v>455</v>
      </c>
      <c r="R373" s="21" t="s">
        <v>54</v>
      </c>
      <c r="S373" s="21" t="s">
        <v>54</v>
      </c>
      <c r="T373" s="22" t="b">
        <v>0</v>
      </c>
      <c r="U373" s="21" t="s">
        <v>54</v>
      </c>
      <c r="V373" s="21" t="s">
        <v>54</v>
      </c>
    </row>
    <row r="374" spans="1:22" x14ac:dyDescent="0.25">
      <c r="A374" s="25">
        <v>185650</v>
      </c>
      <c r="B374" s="21" t="s">
        <v>43</v>
      </c>
      <c r="C374" s="21" t="s">
        <v>1696</v>
      </c>
      <c r="D374" s="22">
        <v>2005</v>
      </c>
      <c r="E374" s="21" t="s">
        <v>1697</v>
      </c>
      <c r="F374" s="21" t="s">
        <v>1698</v>
      </c>
      <c r="G374" s="21" t="s">
        <v>1618</v>
      </c>
      <c r="H374" s="23">
        <v>38861</v>
      </c>
      <c r="I374" s="23">
        <v>38884</v>
      </c>
      <c r="J374" s="21" t="s">
        <v>49</v>
      </c>
      <c r="K374" s="22">
        <v>22831</v>
      </c>
      <c r="L374" s="21" t="s">
        <v>54</v>
      </c>
      <c r="M374" s="24"/>
      <c r="N374" s="21" t="s">
        <v>59</v>
      </c>
      <c r="O374" s="22">
        <v>244309</v>
      </c>
      <c r="P374" s="21" t="s">
        <v>49</v>
      </c>
      <c r="Q374" s="22">
        <v>466</v>
      </c>
      <c r="R374" s="21" t="s">
        <v>54</v>
      </c>
      <c r="S374" s="21" t="s">
        <v>54</v>
      </c>
      <c r="T374" s="22" t="b">
        <v>0</v>
      </c>
      <c r="U374" s="21" t="s">
        <v>54</v>
      </c>
      <c r="V374" s="21" t="s">
        <v>54</v>
      </c>
    </row>
    <row r="375" spans="1:22" x14ac:dyDescent="0.25">
      <c r="A375" s="25">
        <v>185651</v>
      </c>
      <c r="B375" s="21" t="s">
        <v>43</v>
      </c>
      <c r="C375" s="21" t="s">
        <v>1696</v>
      </c>
      <c r="D375" s="22">
        <v>2005</v>
      </c>
      <c r="E375" s="21" t="s">
        <v>1697</v>
      </c>
      <c r="F375" s="21" t="s">
        <v>1698</v>
      </c>
      <c r="G375" s="21" t="s">
        <v>1618</v>
      </c>
      <c r="H375" s="23">
        <v>38861</v>
      </c>
      <c r="I375" s="23">
        <v>38884</v>
      </c>
      <c r="J375" s="21" t="s">
        <v>49</v>
      </c>
      <c r="K375" s="22">
        <v>23136</v>
      </c>
      <c r="L375" s="21" t="s">
        <v>54</v>
      </c>
      <c r="M375" s="24"/>
      <c r="N375" s="21" t="s">
        <v>59</v>
      </c>
      <c r="O375" s="22">
        <v>242619</v>
      </c>
      <c r="P375" s="21" t="s">
        <v>54</v>
      </c>
      <c r="Q375" s="24"/>
      <c r="R375" s="21" t="s">
        <v>54</v>
      </c>
      <c r="S375" s="21" t="s">
        <v>54</v>
      </c>
      <c r="T375" s="22" t="b">
        <v>0</v>
      </c>
      <c r="U375" s="21" t="s">
        <v>54</v>
      </c>
      <c r="V375" s="21" t="s">
        <v>54</v>
      </c>
    </row>
    <row r="376" spans="1:22" x14ac:dyDescent="0.25">
      <c r="A376" s="25">
        <v>185658</v>
      </c>
      <c r="B376" s="21" t="s">
        <v>43</v>
      </c>
      <c r="C376" s="21" t="s">
        <v>1705</v>
      </c>
      <c r="D376" s="22">
        <v>2006</v>
      </c>
      <c r="E376" s="21" t="s">
        <v>1706</v>
      </c>
      <c r="F376" s="21" t="s">
        <v>1707</v>
      </c>
      <c r="G376" s="21" t="s">
        <v>1618</v>
      </c>
      <c r="H376" s="23">
        <v>39218</v>
      </c>
      <c r="I376" s="23">
        <v>39225</v>
      </c>
      <c r="J376" s="21" t="s">
        <v>49</v>
      </c>
      <c r="K376" s="22">
        <v>24174</v>
      </c>
      <c r="L376" s="21" t="s">
        <v>54</v>
      </c>
      <c r="M376" s="24"/>
      <c r="N376" s="21" t="s">
        <v>59</v>
      </c>
      <c r="O376" s="22">
        <v>134398</v>
      </c>
      <c r="P376" s="21" t="s">
        <v>49</v>
      </c>
      <c r="Q376" s="22">
        <v>831</v>
      </c>
      <c r="R376" s="21" t="s">
        <v>1630</v>
      </c>
      <c r="S376" s="21" t="s">
        <v>1711</v>
      </c>
      <c r="T376" s="22" t="b">
        <v>0</v>
      </c>
      <c r="U376" s="21" t="s">
        <v>54</v>
      </c>
      <c r="V376" s="21" t="s">
        <v>54</v>
      </c>
    </row>
    <row r="377" spans="1:22" x14ac:dyDescent="0.25">
      <c r="A377" s="25">
        <v>185705</v>
      </c>
      <c r="B377" s="21" t="s">
        <v>43</v>
      </c>
      <c r="C377" s="21" t="s">
        <v>1699</v>
      </c>
      <c r="D377" s="22">
        <v>2008</v>
      </c>
      <c r="E377" s="21" t="s">
        <v>1700</v>
      </c>
      <c r="F377" s="21" t="s">
        <v>1701</v>
      </c>
      <c r="G377" s="21" t="s">
        <v>1618</v>
      </c>
      <c r="H377" s="23">
        <v>39952</v>
      </c>
      <c r="I377" s="23">
        <v>39952</v>
      </c>
      <c r="J377" s="21" t="s">
        <v>49</v>
      </c>
      <c r="K377" s="22">
        <v>29340</v>
      </c>
      <c r="L377" s="21" t="s">
        <v>54</v>
      </c>
      <c r="M377" s="24"/>
      <c r="N377" s="21" t="s">
        <v>59</v>
      </c>
      <c r="O377" s="22">
        <v>56213</v>
      </c>
      <c r="P377" s="21" t="s">
        <v>49</v>
      </c>
      <c r="Q377" s="22">
        <v>148</v>
      </c>
      <c r="R377" s="21" t="s">
        <v>54</v>
      </c>
      <c r="S377" s="21" t="s">
        <v>54</v>
      </c>
      <c r="T377" s="22" t="b">
        <v>0</v>
      </c>
      <c r="U377" s="21" t="s">
        <v>54</v>
      </c>
      <c r="V377" s="21" t="s">
        <v>54</v>
      </c>
    </row>
    <row r="378" spans="1:22" x14ac:dyDescent="0.25">
      <c r="A378" s="25">
        <v>185706</v>
      </c>
      <c r="B378" s="21" t="s">
        <v>43</v>
      </c>
      <c r="C378" s="21" t="s">
        <v>1705</v>
      </c>
      <c r="D378" s="22">
        <v>2006</v>
      </c>
      <c r="E378" s="21" t="s">
        <v>1706</v>
      </c>
      <c r="F378" s="21" t="s">
        <v>1707</v>
      </c>
      <c r="G378" s="21" t="s">
        <v>1618</v>
      </c>
      <c r="H378" s="23">
        <v>39218</v>
      </c>
      <c r="I378" s="23">
        <v>39225</v>
      </c>
      <c r="J378" s="21" t="s">
        <v>49</v>
      </c>
      <c r="K378" s="22">
        <v>23993</v>
      </c>
      <c r="L378" s="21" t="s">
        <v>54</v>
      </c>
      <c r="M378" s="24"/>
      <c r="N378" s="21" t="s">
        <v>59</v>
      </c>
      <c r="O378" s="22">
        <v>133810</v>
      </c>
      <c r="P378" s="21" t="s">
        <v>49</v>
      </c>
      <c r="Q378" s="22">
        <v>902</v>
      </c>
      <c r="R378" s="21" t="s">
        <v>1630</v>
      </c>
      <c r="S378" s="21" t="s">
        <v>1711</v>
      </c>
      <c r="T378" s="22" t="b">
        <v>0</v>
      </c>
      <c r="U378" s="21" t="s">
        <v>54</v>
      </c>
      <c r="V378" s="21" t="s">
        <v>54</v>
      </c>
    </row>
    <row r="379" spans="1:22" x14ac:dyDescent="0.25">
      <c r="A379" s="25">
        <v>185707</v>
      </c>
      <c r="B379" s="21" t="s">
        <v>43</v>
      </c>
      <c r="C379" s="21" t="s">
        <v>1615</v>
      </c>
      <c r="D379" s="22">
        <v>2007</v>
      </c>
      <c r="E379" s="21" t="s">
        <v>1616</v>
      </c>
      <c r="F379" s="21" t="s">
        <v>1617</v>
      </c>
      <c r="G379" s="21" t="s">
        <v>1618</v>
      </c>
      <c r="H379" s="23">
        <v>39605</v>
      </c>
      <c r="I379" s="23">
        <v>39605</v>
      </c>
      <c r="J379" s="21" t="s">
        <v>49</v>
      </c>
      <c r="K379" s="22">
        <v>25945</v>
      </c>
      <c r="L379" s="21" t="s">
        <v>54</v>
      </c>
      <c r="M379" s="24"/>
      <c r="N379" s="21" t="s">
        <v>54</v>
      </c>
      <c r="O379" s="24"/>
      <c r="P379" s="21" t="s">
        <v>54</v>
      </c>
      <c r="Q379" s="24"/>
      <c r="R379" s="21" t="s">
        <v>54</v>
      </c>
      <c r="S379" s="21" t="s">
        <v>54</v>
      </c>
      <c r="T379" s="22" t="b">
        <v>0</v>
      </c>
      <c r="U379" s="21" t="s">
        <v>54</v>
      </c>
      <c r="V379" s="21" t="s">
        <v>54</v>
      </c>
    </row>
    <row r="380" spans="1:22" x14ac:dyDescent="0.25">
      <c r="A380" s="25">
        <v>185708</v>
      </c>
      <c r="B380" s="21" t="s">
        <v>43</v>
      </c>
      <c r="C380" s="21" t="s">
        <v>1705</v>
      </c>
      <c r="D380" s="22">
        <v>2006</v>
      </c>
      <c r="E380" s="21" t="s">
        <v>1706</v>
      </c>
      <c r="F380" s="21" t="s">
        <v>1707</v>
      </c>
      <c r="G380" s="21" t="s">
        <v>1618</v>
      </c>
      <c r="H380" s="23">
        <v>39218</v>
      </c>
      <c r="I380" s="23">
        <v>39237</v>
      </c>
      <c r="J380" s="21" t="s">
        <v>49</v>
      </c>
      <c r="K380" s="22">
        <v>23603</v>
      </c>
      <c r="L380" s="21" t="s">
        <v>54</v>
      </c>
      <c r="M380" s="24"/>
      <c r="N380" s="21" t="s">
        <v>59</v>
      </c>
      <c r="O380" s="22">
        <v>116483</v>
      </c>
      <c r="P380" s="21" t="s">
        <v>49</v>
      </c>
      <c r="Q380" s="22">
        <v>1311</v>
      </c>
      <c r="R380" s="21" t="s">
        <v>1630</v>
      </c>
      <c r="S380" s="21" t="s">
        <v>1711</v>
      </c>
      <c r="T380" s="22" t="b">
        <v>0</v>
      </c>
      <c r="U380" s="21" t="s">
        <v>54</v>
      </c>
      <c r="V380" s="21" t="s">
        <v>54</v>
      </c>
    </row>
    <row r="381" spans="1:22" x14ac:dyDescent="0.25">
      <c r="A381" s="25">
        <v>185710</v>
      </c>
      <c r="B381" s="21" t="s">
        <v>43</v>
      </c>
      <c r="C381" s="21" t="s">
        <v>1705</v>
      </c>
      <c r="D381" s="22">
        <v>2006</v>
      </c>
      <c r="E381" s="21" t="s">
        <v>1706</v>
      </c>
      <c r="F381" s="21" t="s">
        <v>1707</v>
      </c>
      <c r="G381" s="21" t="s">
        <v>1618</v>
      </c>
      <c r="H381" s="23">
        <v>39218</v>
      </c>
      <c r="I381" s="23">
        <v>39237</v>
      </c>
      <c r="J381" s="21" t="s">
        <v>49</v>
      </c>
      <c r="K381" s="22">
        <v>23612</v>
      </c>
      <c r="L381" s="21" t="s">
        <v>54</v>
      </c>
      <c r="M381" s="24"/>
      <c r="N381" s="21" t="s">
        <v>59</v>
      </c>
      <c r="O381" s="22">
        <v>116483</v>
      </c>
      <c r="P381" s="21" t="s">
        <v>49</v>
      </c>
      <c r="Q381" s="22">
        <v>1309</v>
      </c>
      <c r="R381" s="21" t="s">
        <v>1630</v>
      </c>
      <c r="S381" s="21" t="s">
        <v>1711</v>
      </c>
      <c r="T381" s="22" t="b">
        <v>0</v>
      </c>
      <c r="U381" s="21" t="s">
        <v>54</v>
      </c>
      <c r="V381" s="21" t="s">
        <v>54</v>
      </c>
    </row>
    <row r="382" spans="1:22" x14ac:dyDescent="0.25">
      <c r="A382" s="25">
        <v>185728</v>
      </c>
      <c r="B382" s="21" t="s">
        <v>43</v>
      </c>
      <c r="C382" s="21" t="s">
        <v>1693</v>
      </c>
      <c r="D382" s="22">
        <v>2005</v>
      </c>
      <c r="E382" s="21" t="s">
        <v>1694</v>
      </c>
      <c r="F382" s="21" t="s">
        <v>1695</v>
      </c>
      <c r="G382" s="21" t="s">
        <v>43</v>
      </c>
      <c r="H382" s="23">
        <v>39196</v>
      </c>
      <c r="I382" s="23">
        <v>39197</v>
      </c>
      <c r="J382" s="21" t="s">
        <v>49</v>
      </c>
      <c r="K382" s="22">
        <v>33436</v>
      </c>
      <c r="L382" s="21" t="s">
        <v>54</v>
      </c>
      <c r="M382" s="24"/>
      <c r="N382" s="21" t="s">
        <v>59</v>
      </c>
      <c r="O382" s="22">
        <v>285</v>
      </c>
      <c r="P382" s="21" t="s">
        <v>49</v>
      </c>
      <c r="Q382" s="22">
        <v>222</v>
      </c>
      <c r="R382" s="21" t="s">
        <v>54</v>
      </c>
      <c r="S382" s="21" t="s">
        <v>54</v>
      </c>
      <c r="T382" s="22" t="b">
        <v>0</v>
      </c>
      <c r="U382" s="21" t="s">
        <v>54</v>
      </c>
      <c r="V382" s="21" t="s">
        <v>54</v>
      </c>
    </row>
    <row r="383" spans="1:22" x14ac:dyDescent="0.25">
      <c r="A383" s="25">
        <v>185743</v>
      </c>
      <c r="B383" s="21" t="s">
        <v>43</v>
      </c>
      <c r="C383" s="21" t="s">
        <v>1696</v>
      </c>
      <c r="D383" s="22">
        <v>2006</v>
      </c>
      <c r="E383" s="21" t="s">
        <v>1697</v>
      </c>
      <c r="F383" s="21" t="s">
        <v>1698</v>
      </c>
      <c r="G383" s="21" t="s">
        <v>1618</v>
      </c>
      <c r="H383" s="23">
        <v>39231</v>
      </c>
      <c r="I383" s="23">
        <v>39231</v>
      </c>
      <c r="J383" s="21" t="s">
        <v>49</v>
      </c>
      <c r="K383" s="22">
        <v>28289</v>
      </c>
      <c r="L383" s="21" t="s">
        <v>54</v>
      </c>
      <c r="M383" s="24"/>
      <c r="N383" s="21" t="s">
        <v>59</v>
      </c>
      <c r="O383" s="22">
        <v>492032</v>
      </c>
      <c r="P383" s="21" t="s">
        <v>49</v>
      </c>
      <c r="Q383" s="22">
        <v>286</v>
      </c>
      <c r="R383" s="21" t="s">
        <v>54</v>
      </c>
      <c r="S383" s="21" t="s">
        <v>54</v>
      </c>
      <c r="T383" s="22" t="b">
        <v>0</v>
      </c>
      <c r="U383" s="21" t="s">
        <v>54</v>
      </c>
      <c r="V383" s="21" t="s">
        <v>54</v>
      </c>
    </row>
    <row r="384" spans="1:22" x14ac:dyDescent="0.25">
      <c r="A384" s="25">
        <v>185744</v>
      </c>
      <c r="B384" s="21" t="s">
        <v>43</v>
      </c>
      <c r="C384" s="21" t="s">
        <v>1696</v>
      </c>
      <c r="D384" s="22">
        <v>2006</v>
      </c>
      <c r="E384" s="21" t="s">
        <v>1697</v>
      </c>
      <c r="F384" s="21" t="s">
        <v>1698</v>
      </c>
      <c r="G384" s="21" t="s">
        <v>1618</v>
      </c>
      <c r="H384" s="23">
        <v>39231</v>
      </c>
      <c r="I384" s="23">
        <v>39231</v>
      </c>
      <c r="J384" s="21" t="s">
        <v>49</v>
      </c>
      <c r="K384" s="22">
        <v>28658</v>
      </c>
      <c r="L384" s="21" t="s">
        <v>54</v>
      </c>
      <c r="M384" s="24"/>
      <c r="N384" s="21" t="s">
        <v>59</v>
      </c>
      <c r="O384" s="22">
        <v>493459</v>
      </c>
      <c r="P384" s="21" t="s">
        <v>54</v>
      </c>
      <c r="Q384" s="24"/>
      <c r="R384" s="21" t="s">
        <v>54</v>
      </c>
      <c r="S384" s="21" t="s">
        <v>54</v>
      </c>
      <c r="T384" s="22" t="b">
        <v>0</v>
      </c>
      <c r="U384" s="21" t="s">
        <v>54</v>
      </c>
      <c r="V384" s="21" t="s">
        <v>54</v>
      </c>
    </row>
    <row r="385" spans="1:22" x14ac:dyDescent="0.25">
      <c r="A385" s="25">
        <v>185745</v>
      </c>
      <c r="B385" s="21" t="s">
        <v>43</v>
      </c>
      <c r="C385" s="21" t="s">
        <v>1696</v>
      </c>
      <c r="D385" s="22">
        <v>2006</v>
      </c>
      <c r="E385" s="21" t="s">
        <v>1697</v>
      </c>
      <c r="F385" s="21" t="s">
        <v>1698</v>
      </c>
      <c r="G385" s="21" t="s">
        <v>1618</v>
      </c>
      <c r="H385" s="23">
        <v>39231</v>
      </c>
      <c r="I385" s="23">
        <v>39231</v>
      </c>
      <c r="J385" s="21" t="s">
        <v>49</v>
      </c>
      <c r="K385" s="22">
        <v>25326</v>
      </c>
      <c r="L385" s="21" t="s">
        <v>54</v>
      </c>
      <c r="M385" s="24"/>
      <c r="N385" s="21" t="s">
        <v>59</v>
      </c>
      <c r="O385" s="22">
        <v>436092</v>
      </c>
      <c r="P385" s="21" t="s">
        <v>54</v>
      </c>
      <c r="Q385" s="24"/>
      <c r="R385" s="21" t="s">
        <v>54</v>
      </c>
      <c r="S385" s="21" t="s">
        <v>54</v>
      </c>
      <c r="T385" s="22" t="b">
        <v>0</v>
      </c>
      <c r="U385" s="21" t="s">
        <v>54</v>
      </c>
      <c r="V385" s="21" t="s">
        <v>54</v>
      </c>
    </row>
    <row r="386" spans="1:22" x14ac:dyDescent="0.25">
      <c r="A386" s="25">
        <v>185746</v>
      </c>
      <c r="B386" s="21" t="s">
        <v>43</v>
      </c>
      <c r="C386" s="21" t="s">
        <v>1696</v>
      </c>
      <c r="D386" s="22">
        <v>2006</v>
      </c>
      <c r="E386" s="21" t="s">
        <v>1697</v>
      </c>
      <c r="F386" s="21" t="s">
        <v>1698</v>
      </c>
      <c r="G386" s="21" t="s">
        <v>1618</v>
      </c>
      <c r="H386" s="23">
        <v>39231</v>
      </c>
      <c r="I386" s="23">
        <v>39231</v>
      </c>
      <c r="J386" s="21" t="s">
        <v>49</v>
      </c>
      <c r="K386" s="22">
        <v>28001</v>
      </c>
      <c r="L386" s="21" t="s">
        <v>54</v>
      </c>
      <c r="M386" s="24"/>
      <c r="N386" s="21" t="s">
        <v>59</v>
      </c>
      <c r="O386" s="22">
        <v>491998</v>
      </c>
      <c r="P386" s="21" t="s">
        <v>49</v>
      </c>
      <c r="Q386" s="22">
        <v>571</v>
      </c>
      <c r="R386" s="21" t="s">
        <v>54</v>
      </c>
      <c r="S386" s="21" t="s">
        <v>54</v>
      </c>
      <c r="T386" s="22" t="b">
        <v>0</v>
      </c>
      <c r="U386" s="21" t="s">
        <v>54</v>
      </c>
      <c r="V386" s="21" t="s">
        <v>54</v>
      </c>
    </row>
    <row r="387" spans="1:22" x14ac:dyDescent="0.25">
      <c r="A387" s="25">
        <v>185808</v>
      </c>
      <c r="B387" s="21" t="s">
        <v>43</v>
      </c>
      <c r="C387" s="21" t="s">
        <v>1644</v>
      </c>
      <c r="D387" s="22">
        <v>2005</v>
      </c>
      <c r="E387" s="21" t="s">
        <v>1647</v>
      </c>
      <c r="F387" s="21" t="s">
        <v>1648</v>
      </c>
      <c r="G387" s="21" t="s">
        <v>1622</v>
      </c>
      <c r="H387" s="23">
        <v>38881</v>
      </c>
      <c r="I387" s="23">
        <v>38881</v>
      </c>
      <c r="J387" s="21" t="s">
        <v>49</v>
      </c>
      <c r="K387" s="22">
        <v>29367</v>
      </c>
      <c r="L387" s="21" t="s">
        <v>54</v>
      </c>
      <c r="M387" s="24"/>
      <c r="N387" s="21" t="s">
        <v>59</v>
      </c>
      <c r="O387" s="22">
        <v>11911</v>
      </c>
      <c r="P387" s="21" t="s">
        <v>49</v>
      </c>
      <c r="Q387" s="22">
        <v>44</v>
      </c>
      <c r="R387" s="21" t="s">
        <v>54</v>
      </c>
      <c r="S387" s="21" t="s">
        <v>54</v>
      </c>
      <c r="T387" s="22" t="b">
        <v>0</v>
      </c>
      <c r="U387" s="21" t="s">
        <v>54</v>
      </c>
      <c r="V387" s="21" t="s">
        <v>54</v>
      </c>
    </row>
    <row r="388" spans="1:22" x14ac:dyDescent="0.25">
      <c r="A388" s="25">
        <v>185809</v>
      </c>
      <c r="B388" s="21" t="s">
        <v>43</v>
      </c>
      <c r="C388" s="21" t="s">
        <v>1644</v>
      </c>
      <c r="D388" s="22">
        <v>2005</v>
      </c>
      <c r="E388" s="21" t="s">
        <v>1647</v>
      </c>
      <c r="F388" s="21" t="s">
        <v>1648</v>
      </c>
      <c r="G388" s="21" t="s">
        <v>1622</v>
      </c>
      <c r="H388" s="23">
        <v>38881</v>
      </c>
      <c r="I388" s="23">
        <v>38881</v>
      </c>
      <c r="J388" s="21" t="s">
        <v>49</v>
      </c>
      <c r="K388" s="22">
        <v>28850</v>
      </c>
      <c r="L388" s="21" t="s">
        <v>54</v>
      </c>
      <c r="M388" s="24"/>
      <c r="N388" s="21" t="s">
        <v>59</v>
      </c>
      <c r="O388" s="22">
        <v>11722</v>
      </c>
      <c r="P388" s="21" t="s">
        <v>49</v>
      </c>
      <c r="Q388" s="22">
        <v>93</v>
      </c>
      <c r="R388" s="21" t="s">
        <v>54</v>
      </c>
      <c r="S388" s="21" t="s">
        <v>54</v>
      </c>
      <c r="T388" s="22" t="b">
        <v>0</v>
      </c>
      <c r="U388" s="21" t="s">
        <v>54</v>
      </c>
      <c r="V388" s="21" t="s">
        <v>54</v>
      </c>
    </row>
    <row r="389" spans="1:22" x14ac:dyDescent="0.25">
      <c r="A389" s="25">
        <v>185810</v>
      </c>
      <c r="B389" s="21" t="s">
        <v>43</v>
      </c>
      <c r="C389" s="21" t="s">
        <v>1699</v>
      </c>
      <c r="D389" s="22">
        <v>2005</v>
      </c>
      <c r="E389" s="21" t="s">
        <v>1700</v>
      </c>
      <c r="F389" s="21" t="s">
        <v>1709</v>
      </c>
      <c r="G389" s="21" t="s">
        <v>1618</v>
      </c>
      <c r="H389" s="23">
        <v>38852</v>
      </c>
      <c r="I389" s="23">
        <v>38852</v>
      </c>
      <c r="J389" s="21" t="s">
        <v>49</v>
      </c>
      <c r="K389" s="22">
        <v>29646</v>
      </c>
      <c r="L389" s="21" t="s">
        <v>54</v>
      </c>
      <c r="M389" s="24"/>
      <c r="N389" s="21" t="s">
        <v>59</v>
      </c>
      <c r="O389" s="22">
        <v>225579</v>
      </c>
      <c r="P389" s="21" t="s">
        <v>54</v>
      </c>
      <c r="Q389" s="24"/>
      <c r="R389" s="21" t="s">
        <v>54</v>
      </c>
      <c r="S389" s="21" t="s">
        <v>54</v>
      </c>
      <c r="T389" s="22" t="b">
        <v>0</v>
      </c>
      <c r="U389" s="21" t="s">
        <v>54</v>
      </c>
      <c r="V389" s="21" t="s">
        <v>54</v>
      </c>
    </row>
    <row r="390" spans="1:22" x14ac:dyDescent="0.25">
      <c r="A390" s="25">
        <v>185811</v>
      </c>
      <c r="B390" s="21" t="s">
        <v>43</v>
      </c>
      <c r="C390" s="21" t="s">
        <v>1699</v>
      </c>
      <c r="D390" s="22">
        <v>2005</v>
      </c>
      <c r="E390" s="21" t="s">
        <v>1700</v>
      </c>
      <c r="F390" s="21" t="s">
        <v>1709</v>
      </c>
      <c r="G390" s="21" t="s">
        <v>1618</v>
      </c>
      <c r="H390" s="23">
        <v>38852</v>
      </c>
      <c r="I390" s="23">
        <v>38852</v>
      </c>
      <c r="J390" s="21" t="s">
        <v>49</v>
      </c>
      <c r="K390" s="22">
        <v>29364</v>
      </c>
      <c r="L390" s="21" t="s">
        <v>54</v>
      </c>
      <c r="M390" s="24"/>
      <c r="N390" s="21" t="s">
        <v>59</v>
      </c>
      <c r="O390" s="22">
        <v>223434</v>
      </c>
      <c r="P390" s="21" t="s">
        <v>54</v>
      </c>
      <c r="Q390" s="24"/>
      <c r="R390" s="21" t="s">
        <v>54</v>
      </c>
      <c r="S390" s="21" t="s">
        <v>54</v>
      </c>
      <c r="T390" s="22" t="b">
        <v>0</v>
      </c>
      <c r="U390" s="21" t="s">
        <v>54</v>
      </c>
      <c r="V390" s="21" t="s">
        <v>54</v>
      </c>
    </row>
    <row r="391" spans="1:22" x14ac:dyDescent="0.25">
      <c r="A391" s="25">
        <v>185812</v>
      </c>
      <c r="B391" s="21" t="s">
        <v>43</v>
      </c>
      <c r="C391" s="21" t="s">
        <v>1699</v>
      </c>
      <c r="D391" s="22">
        <v>2005</v>
      </c>
      <c r="E391" s="21" t="s">
        <v>1700</v>
      </c>
      <c r="F391" s="21" t="s">
        <v>1709</v>
      </c>
      <c r="G391" s="21" t="s">
        <v>1618</v>
      </c>
      <c r="H391" s="23">
        <v>38852</v>
      </c>
      <c r="I391" s="23">
        <v>38852</v>
      </c>
      <c r="J391" s="21" t="s">
        <v>49</v>
      </c>
      <c r="K391" s="22">
        <v>26464</v>
      </c>
      <c r="L391" s="21" t="s">
        <v>54</v>
      </c>
      <c r="M391" s="24"/>
      <c r="N391" s="21" t="s">
        <v>59</v>
      </c>
      <c r="O391" s="22">
        <v>201367</v>
      </c>
      <c r="P391" s="21" t="s">
        <v>54</v>
      </c>
      <c r="Q391" s="24"/>
      <c r="R391" s="21" t="s">
        <v>54</v>
      </c>
      <c r="S391" s="21" t="s">
        <v>54</v>
      </c>
      <c r="T391" s="22" t="b">
        <v>0</v>
      </c>
      <c r="U391" s="21" t="s">
        <v>54</v>
      </c>
      <c r="V391" s="21" t="s">
        <v>54</v>
      </c>
    </row>
    <row r="392" spans="1:22" x14ac:dyDescent="0.25">
      <c r="A392" s="25">
        <v>185813</v>
      </c>
      <c r="B392" s="21" t="s">
        <v>43</v>
      </c>
      <c r="C392" s="21" t="s">
        <v>1696</v>
      </c>
      <c r="D392" s="22">
        <v>2006</v>
      </c>
      <c r="E392" s="21" t="s">
        <v>1697</v>
      </c>
      <c r="F392" s="21" t="s">
        <v>1698</v>
      </c>
      <c r="G392" s="21" t="s">
        <v>1618</v>
      </c>
      <c r="H392" s="23">
        <v>39231</v>
      </c>
      <c r="I392" s="23">
        <v>39231</v>
      </c>
      <c r="J392" s="21" t="s">
        <v>49</v>
      </c>
      <c r="K392" s="22">
        <v>25172</v>
      </c>
      <c r="L392" s="21" t="s">
        <v>54</v>
      </c>
      <c r="M392" s="24"/>
      <c r="N392" s="21" t="s">
        <v>59</v>
      </c>
      <c r="O392" s="22">
        <v>433441</v>
      </c>
      <c r="P392" s="21" t="s">
        <v>54</v>
      </c>
      <c r="Q392" s="24"/>
      <c r="R392" s="21" t="s">
        <v>54</v>
      </c>
      <c r="S392" s="21" t="s">
        <v>54</v>
      </c>
      <c r="T392" s="22" t="b">
        <v>0</v>
      </c>
      <c r="U392" s="21" t="s">
        <v>54</v>
      </c>
      <c r="V392" s="21" t="s">
        <v>54</v>
      </c>
    </row>
    <row r="393" spans="1:22" x14ac:dyDescent="0.25">
      <c r="A393" s="25">
        <v>185814</v>
      </c>
      <c r="B393" s="21" t="s">
        <v>43</v>
      </c>
      <c r="C393" s="21" t="s">
        <v>1696</v>
      </c>
      <c r="D393" s="22">
        <v>2006</v>
      </c>
      <c r="E393" s="21" t="s">
        <v>1697</v>
      </c>
      <c r="F393" s="21" t="s">
        <v>1698</v>
      </c>
      <c r="G393" s="21" t="s">
        <v>1618</v>
      </c>
      <c r="H393" s="23">
        <v>39231</v>
      </c>
      <c r="I393" s="23">
        <v>39231</v>
      </c>
      <c r="J393" s="21" t="s">
        <v>49</v>
      </c>
      <c r="K393" s="22">
        <v>25274</v>
      </c>
      <c r="L393" s="21" t="s">
        <v>54</v>
      </c>
      <c r="M393" s="24"/>
      <c r="N393" s="21" t="s">
        <v>59</v>
      </c>
      <c r="O393" s="22">
        <v>435188</v>
      </c>
      <c r="P393" s="21" t="s">
        <v>54</v>
      </c>
      <c r="Q393" s="24"/>
      <c r="R393" s="21" t="s">
        <v>54</v>
      </c>
      <c r="S393" s="21" t="s">
        <v>54</v>
      </c>
      <c r="T393" s="22" t="b">
        <v>0</v>
      </c>
      <c r="U393" s="21" t="s">
        <v>54</v>
      </c>
      <c r="V393" s="21" t="s">
        <v>54</v>
      </c>
    </row>
    <row r="394" spans="1:22" x14ac:dyDescent="0.25">
      <c r="A394" s="25">
        <v>185815</v>
      </c>
      <c r="B394" s="21" t="s">
        <v>43</v>
      </c>
      <c r="C394" s="21" t="s">
        <v>1696</v>
      </c>
      <c r="D394" s="22">
        <v>2006</v>
      </c>
      <c r="E394" s="21" t="s">
        <v>1697</v>
      </c>
      <c r="F394" s="21" t="s">
        <v>1698</v>
      </c>
      <c r="G394" s="21" t="s">
        <v>1618</v>
      </c>
      <c r="H394" s="23">
        <v>39231</v>
      </c>
      <c r="I394" s="23">
        <v>39231</v>
      </c>
      <c r="J394" s="21" t="s">
        <v>49</v>
      </c>
      <c r="K394" s="22">
        <v>23817</v>
      </c>
      <c r="L394" s="21" t="s">
        <v>54</v>
      </c>
      <c r="M394" s="24"/>
      <c r="N394" s="21" t="s">
        <v>59</v>
      </c>
      <c r="O394" s="22">
        <v>410103</v>
      </c>
      <c r="P394" s="21" t="s">
        <v>54</v>
      </c>
      <c r="Q394" s="24"/>
      <c r="R394" s="21" t="s">
        <v>54</v>
      </c>
      <c r="S394" s="21" t="s">
        <v>54</v>
      </c>
      <c r="T394" s="22" t="b">
        <v>0</v>
      </c>
      <c r="U394" s="21" t="s">
        <v>54</v>
      </c>
      <c r="V394" s="21" t="s">
        <v>54</v>
      </c>
    </row>
    <row r="395" spans="1:22" x14ac:dyDescent="0.25">
      <c r="A395" s="25">
        <v>185817</v>
      </c>
      <c r="B395" s="21" t="s">
        <v>43</v>
      </c>
      <c r="C395" s="21" t="s">
        <v>1696</v>
      </c>
      <c r="D395" s="22">
        <v>2005</v>
      </c>
      <c r="E395" s="21" t="s">
        <v>1697</v>
      </c>
      <c r="F395" s="21" t="s">
        <v>1698</v>
      </c>
      <c r="G395" s="21" t="s">
        <v>1618</v>
      </c>
      <c r="H395" s="23">
        <v>38861</v>
      </c>
      <c r="I395" s="23">
        <v>38884</v>
      </c>
      <c r="J395" s="21" t="s">
        <v>49</v>
      </c>
      <c r="K395" s="22">
        <v>22530</v>
      </c>
      <c r="L395" s="21" t="s">
        <v>54</v>
      </c>
      <c r="M395" s="24"/>
      <c r="N395" s="21" t="s">
        <v>59</v>
      </c>
      <c r="O395" s="22">
        <v>241088</v>
      </c>
      <c r="P395" s="21" t="s">
        <v>49</v>
      </c>
      <c r="Q395" s="22">
        <v>460</v>
      </c>
      <c r="R395" s="21" t="s">
        <v>54</v>
      </c>
      <c r="S395" s="21" t="s">
        <v>54</v>
      </c>
      <c r="T395" s="22" t="b">
        <v>0</v>
      </c>
      <c r="U395" s="21" t="s">
        <v>54</v>
      </c>
      <c r="V395" s="21" t="s">
        <v>54</v>
      </c>
    </row>
    <row r="396" spans="1:22" x14ac:dyDescent="0.25">
      <c r="A396" s="25">
        <v>185818</v>
      </c>
      <c r="B396" s="21" t="s">
        <v>43</v>
      </c>
      <c r="C396" s="21" t="s">
        <v>1699</v>
      </c>
      <c r="D396" s="22">
        <v>2005</v>
      </c>
      <c r="E396" s="21" t="s">
        <v>1700</v>
      </c>
      <c r="F396" s="21" t="s">
        <v>1709</v>
      </c>
      <c r="G396" s="21" t="s">
        <v>1618</v>
      </c>
      <c r="H396" s="23">
        <v>38832</v>
      </c>
      <c r="I396" s="23">
        <v>38832</v>
      </c>
      <c r="J396" s="21" t="s">
        <v>49</v>
      </c>
      <c r="K396" s="22">
        <v>29556</v>
      </c>
      <c r="L396" s="21" t="s">
        <v>54</v>
      </c>
      <c r="M396" s="24"/>
      <c r="N396" s="21" t="s">
        <v>59</v>
      </c>
      <c r="O396" s="22">
        <v>224505</v>
      </c>
      <c r="P396" s="21" t="s">
        <v>54</v>
      </c>
      <c r="Q396" s="24"/>
      <c r="R396" s="21" t="s">
        <v>54</v>
      </c>
      <c r="S396" s="21" t="s">
        <v>54</v>
      </c>
      <c r="T396" s="22" t="b">
        <v>0</v>
      </c>
      <c r="U396" s="21" t="s">
        <v>54</v>
      </c>
      <c r="V396" s="21" t="s">
        <v>54</v>
      </c>
    </row>
    <row r="397" spans="1:22" x14ac:dyDescent="0.25">
      <c r="A397" s="25">
        <v>185819</v>
      </c>
      <c r="B397" s="21" t="s">
        <v>43</v>
      </c>
      <c r="C397" s="21" t="s">
        <v>1699</v>
      </c>
      <c r="D397" s="22">
        <v>2005</v>
      </c>
      <c r="E397" s="21" t="s">
        <v>1700</v>
      </c>
      <c r="F397" s="21" t="s">
        <v>1709</v>
      </c>
      <c r="G397" s="21" t="s">
        <v>1618</v>
      </c>
      <c r="H397" s="23">
        <v>38832</v>
      </c>
      <c r="I397" s="23">
        <v>38832</v>
      </c>
      <c r="J397" s="21" t="s">
        <v>49</v>
      </c>
      <c r="K397" s="22">
        <v>29313</v>
      </c>
      <c r="L397" s="21" t="s">
        <v>54</v>
      </c>
      <c r="M397" s="24"/>
      <c r="N397" s="21" t="s">
        <v>59</v>
      </c>
      <c r="O397" s="22">
        <v>222660</v>
      </c>
      <c r="P397" s="21" t="s">
        <v>54</v>
      </c>
      <c r="Q397" s="24"/>
      <c r="R397" s="21" t="s">
        <v>54</v>
      </c>
      <c r="S397" s="21" t="s">
        <v>54</v>
      </c>
      <c r="T397" s="22" t="b">
        <v>0</v>
      </c>
      <c r="U397" s="21" t="s">
        <v>54</v>
      </c>
      <c r="V397" s="21" t="s">
        <v>54</v>
      </c>
    </row>
    <row r="398" spans="1:22" x14ac:dyDescent="0.25">
      <c r="A398" s="25">
        <v>185820</v>
      </c>
      <c r="B398" s="21" t="s">
        <v>43</v>
      </c>
      <c r="C398" s="21" t="s">
        <v>1699</v>
      </c>
      <c r="D398" s="22">
        <v>2005</v>
      </c>
      <c r="E398" s="21" t="s">
        <v>1700</v>
      </c>
      <c r="F398" s="21" t="s">
        <v>1709</v>
      </c>
      <c r="G398" s="21" t="s">
        <v>1618</v>
      </c>
      <c r="H398" s="23">
        <v>38832</v>
      </c>
      <c r="I398" s="23">
        <v>38832</v>
      </c>
      <c r="J398" s="21" t="s">
        <v>49</v>
      </c>
      <c r="K398" s="22">
        <v>26426</v>
      </c>
      <c r="L398" s="21" t="s">
        <v>54</v>
      </c>
      <c r="M398" s="24"/>
      <c r="N398" s="21" t="s">
        <v>59</v>
      </c>
      <c r="O398" s="22">
        <v>201740</v>
      </c>
      <c r="P398" s="21" t="s">
        <v>49</v>
      </c>
      <c r="Q398" s="22">
        <v>133</v>
      </c>
      <c r="R398" s="21" t="s">
        <v>54</v>
      </c>
      <c r="S398" s="21" t="s">
        <v>54</v>
      </c>
      <c r="T398" s="22" t="b">
        <v>0</v>
      </c>
      <c r="U398" s="21" t="s">
        <v>54</v>
      </c>
      <c r="V398" s="21" t="s">
        <v>54</v>
      </c>
    </row>
    <row r="399" spans="1:22" x14ac:dyDescent="0.25">
      <c r="A399" s="25">
        <v>185821</v>
      </c>
      <c r="B399" s="21" t="s">
        <v>43</v>
      </c>
      <c r="C399" s="21" t="s">
        <v>1702</v>
      </c>
      <c r="D399" s="22">
        <v>2006</v>
      </c>
      <c r="E399" s="21" t="s">
        <v>1703</v>
      </c>
      <c r="F399" s="21" t="s">
        <v>1704</v>
      </c>
      <c r="G399" s="21" t="s">
        <v>1618</v>
      </c>
      <c r="H399" s="23">
        <v>39230</v>
      </c>
      <c r="I399" s="23">
        <v>39235</v>
      </c>
      <c r="J399" s="21" t="s">
        <v>49</v>
      </c>
      <c r="K399" s="22">
        <v>25174</v>
      </c>
      <c r="L399" s="21" t="s">
        <v>54</v>
      </c>
      <c r="M399" s="24"/>
      <c r="N399" s="21" t="s">
        <v>59</v>
      </c>
      <c r="O399" s="22">
        <v>738544</v>
      </c>
      <c r="P399" s="21" t="s">
        <v>54</v>
      </c>
      <c r="Q399" s="24"/>
      <c r="R399" s="21" t="s">
        <v>54</v>
      </c>
      <c r="S399" s="21" t="s">
        <v>54</v>
      </c>
      <c r="T399" s="22" t="b">
        <v>0</v>
      </c>
      <c r="U399" s="21" t="s">
        <v>54</v>
      </c>
      <c r="V399" s="21" t="s">
        <v>54</v>
      </c>
    </row>
    <row r="400" spans="1:22" x14ac:dyDescent="0.25">
      <c r="A400" s="25">
        <v>185822</v>
      </c>
      <c r="B400" s="21" t="s">
        <v>43</v>
      </c>
      <c r="C400" s="21" t="s">
        <v>1702</v>
      </c>
      <c r="D400" s="22">
        <v>2006</v>
      </c>
      <c r="E400" s="21" t="s">
        <v>1703</v>
      </c>
      <c r="F400" s="21" t="s">
        <v>1704</v>
      </c>
      <c r="G400" s="21" t="s">
        <v>1618</v>
      </c>
      <c r="H400" s="23">
        <v>39230</v>
      </c>
      <c r="I400" s="23">
        <v>39235</v>
      </c>
      <c r="J400" s="21" t="s">
        <v>49</v>
      </c>
      <c r="K400" s="22">
        <v>25159</v>
      </c>
      <c r="L400" s="21" t="s">
        <v>54</v>
      </c>
      <c r="M400" s="24"/>
      <c r="N400" s="21" t="s">
        <v>59</v>
      </c>
      <c r="O400" s="22">
        <v>738104</v>
      </c>
      <c r="P400" s="21" t="s">
        <v>54</v>
      </c>
      <c r="Q400" s="24"/>
      <c r="R400" s="21" t="s">
        <v>54</v>
      </c>
      <c r="S400" s="21" t="s">
        <v>54</v>
      </c>
      <c r="T400" s="22" t="b">
        <v>0</v>
      </c>
      <c r="U400" s="21" t="s">
        <v>54</v>
      </c>
      <c r="V400" s="21" t="s">
        <v>54</v>
      </c>
    </row>
    <row r="401" spans="1:22" x14ac:dyDescent="0.25">
      <c r="A401" s="25">
        <v>185823</v>
      </c>
      <c r="B401" s="21" t="s">
        <v>43</v>
      </c>
      <c r="C401" s="21" t="s">
        <v>1702</v>
      </c>
      <c r="D401" s="22">
        <v>2006</v>
      </c>
      <c r="E401" s="21" t="s">
        <v>1703</v>
      </c>
      <c r="F401" s="21" t="s">
        <v>1704</v>
      </c>
      <c r="G401" s="21" t="s">
        <v>1618</v>
      </c>
      <c r="H401" s="23">
        <v>39230</v>
      </c>
      <c r="I401" s="23">
        <v>39235</v>
      </c>
      <c r="J401" s="21" t="s">
        <v>49</v>
      </c>
      <c r="K401" s="22">
        <v>25200</v>
      </c>
      <c r="L401" s="21" t="s">
        <v>54</v>
      </c>
      <c r="M401" s="24"/>
      <c r="N401" s="21" t="s">
        <v>59</v>
      </c>
      <c r="O401" s="22">
        <v>739307</v>
      </c>
      <c r="P401" s="21" t="s">
        <v>54</v>
      </c>
      <c r="Q401" s="24"/>
      <c r="R401" s="21" t="s">
        <v>54</v>
      </c>
      <c r="S401" s="21" t="s">
        <v>54</v>
      </c>
      <c r="T401" s="22" t="b">
        <v>0</v>
      </c>
      <c r="U401" s="21" t="s">
        <v>54</v>
      </c>
      <c r="V401" s="21" t="s">
        <v>54</v>
      </c>
    </row>
    <row r="402" spans="1:22" x14ac:dyDescent="0.25">
      <c r="A402" s="25">
        <v>185824</v>
      </c>
      <c r="B402" s="21" t="s">
        <v>43</v>
      </c>
      <c r="C402" s="21" t="s">
        <v>1702</v>
      </c>
      <c r="D402" s="22">
        <v>2006</v>
      </c>
      <c r="E402" s="21" t="s">
        <v>1703</v>
      </c>
      <c r="F402" s="21" t="s">
        <v>1704</v>
      </c>
      <c r="G402" s="21" t="s">
        <v>1618</v>
      </c>
      <c r="H402" s="23">
        <v>39230</v>
      </c>
      <c r="I402" s="23">
        <v>39235</v>
      </c>
      <c r="J402" s="21" t="s">
        <v>49</v>
      </c>
      <c r="K402" s="22">
        <v>25161</v>
      </c>
      <c r="L402" s="21" t="s">
        <v>54</v>
      </c>
      <c r="M402" s="24"/>
      <c r="N402" s="21" t="s">
        <v>59</v>
      </c>
      <c r="O402" s="22">
        <v>656649</v>
      </c>
      <c r="P402" s="21" t="s">
        <v>54</v>
      </c>
      <c r="Q402" s="24"/>
      <c r="R402" s="21" t="s">
        <v>54</v>
      </c>
      <c r="S402" s="21" t="s">
        <v>54</v>
      </c>
      <c r="T402" s="22" t="b">
        <v>0</v>
      </c>
      <c r="U402" s="21" t="s">
        <v>54</v>
      </c>
      <c r="V402" s="21" t="s">
        <v>54</v>
      </c>
    </row>
    <row r="403" spans="1:22" x14ac:dyDescent="0.25">
      <c r="A403" s="25">
        <v>185825</v>
      </c>
      <c r="B403" s="21" t="s">
        <v>43</v>
      </c>
      <c r="C403" s="21" t="s">
        <v>1702</v>
      </c>
      <c r="D403" s="22">
        <v>2006</v>
      </c>
      <c r="E403" s="21" t="s">
        <v>1703</v>
      </c>
      <c r="F403" s="21" t="s">
        <v>1704</v>
      </c>
      <c r="G403" s="21" t="s">
        <v>1618</v>
      </c>
      <c r="H403" s="23">
        <v>39230</v>
      </c>
      <c r="I403" s="23">
        <v>39235</v>
      </c>
      <c r="J403" s="21" t="s">
        <v>49</v>
      </c>
      <c r="K403" s="22">
        <v>25156</v>
      </c>
      <c r="L403" s="21" t="s">
        <v>54</v>
      </c>
      <c r="M403" s="24"/>
      <c r="N403" s="21" t="s">
        <v>59</v>
      </c>
      <c r="O403" s="22">
        <v>658788</v>
      </c>
      <c r="P403" s="21" t="s">
        <v>54</v>
      </c>
      <c r="Q403" s="24"/>
      <c r="R403" s="21" t="s">
        <v>54</v>
      </c>
      <c r="S403" s="21" t="s">
        <v>54</v>
      </c>
      <c r="T403" s="22" t="b">
        <v>0</v>
      </c>
      <c r="U403" s="21" t="s">
        <v>54</v>
      </c>
      <c r="V403" s="21" t="s">
        <v>54</v>
      </c>
    </row>
    <row r="404" spans="1:22" x14ac:dyDescent="0.25">
      <c r="A404" s="25">
        <v>185826</v>
      </c>
      <c r="B404" s="21" t="s">
        <v>43</v>
      </c>
      <c r="C404" s="21" t="s">
        <v>1702</v>
      </c>
      <c r="D404" s="22">
        <v>2006</v>
      </c>
      <c r="E404" s="21" t="s">
        <v>1703</v>
      </c>
      <c r="F404" s="21" t="s">
        <v>1704</v>
      </c>
      <c r="G404" s="21" t="s">
        <v>1618</v>
      </c>
      <c r="H404" s="23">
        <v>39230</v>
      </c>
      <c r="I404" s="23">
        <v>39235</v>
      </c>
      <c r="J404" s="21" t="s">
        <v>49</v>
      </c>
      <c r="K404" s="22">
        <v>25233</v>
      </c>
      <c r="L404" s="21" t="s">
        <v>54</v>
      </c>
      <c r="M404" s="24"/>
      <c r="N404" s="21" t="s">
        <v>59</v>
      </c>
      <c r="O404" s="22">
        <v>679367</v>
      </c>
      <c r="P404" s="21" t="s">
        <v>54</v>
      </c>
      <c r="Q404" s="24"/>
      <c r="R404" s="21" t="s">
        <v>54</v>
      </c>
      <c r="S404" s="21" t="s">
        <v>54</v>
      </c>
      <c r="T404" s="22" t="b">
        <v>0</v>
      </c>
      <c r="U404" s="21" t="s">
        <v>54</v>
      </c>
      <c r="V404" s="21" t="s">
        <v>54</v>
      </c>
    </row>
    <row r="405" spans="1:22" x14ac:dyDescent="0.25">
      <c r="A405" s="25">
        <v>185827</v>
      </c>
      <c r="B405" s="21" t="s">
        <v>43</v>
      </c>
      <c r="C405" s="21" t="s">
        <v>1702</v>
      </c>
      <c r="D405" s="22">
        <v>2006</v>
      </c>
      <c r="E405" s="21" t="s">
        <v>1703</v>
      </c>
      <c r="F405" s="21" t="s">
        <v>1704</v>
      </c>
      <c r="G405" s="21" t="s">
        <v>1618</v>
      </c>
      <c r="H405" s="23">
        <v>39230</v>
      </c>
      <c r="I405" s="23">
        <v>39235</v>
      </c>
      <c r="J405" s="21" t="s">
        <v>49</v>
      </c>
      <c r="K405" s="22">
        <v>25200</v>
      </c>
      <c r="L405" s="21" t="s">
        <v>54</v>
      </c>
      <c r="M405" s="24"/>
      <c r="N405" s="21" t="s">
        <v>59</v>
      </c>
      <c r="O405" s="22">
        <v>675989</v>
      </c>
      <c r="P405" s="21" t="s">
        <v>54</v>
      </c>
      <c r="Q405" s="24"/>
      <c r="R405" s="21" t="s">
        <v>54</v>
      </c>
      <c r="S405" s="21" t="s">
        <v>54</v>
      </c>
      <c r="T405" s="22" t="b">
        <v>0</v>
      </c>
      <c r="U405" s="21" t="s">
        <v>54</v>
      </c>
      <c r="V405" s="21" t="s">
        <v>54</v>
      </c>
    </row>
    <row r="406" spans="1:22" x14ac:dyDescent="0.25">
      <c r="A406" s="25">
        <v>185828</v>
      </c>
      <c r="B406" s="21" t="s">
        <v>43</v>
      </c>
      <c r="C406" s="21" t="s">
        <v>1702</v>
      </c>
      <c r="D406" s="22">
        <v>2006</v>
      </c>
      <c r="E406" s="21" t="s">
        <v>1703</v>
      </c>
      <c r="F406" s="21" t="s">
        <v>1704</v>
      </c>
      <c r="G406" s="21" t="s">
        <v>1618</v>
      </c>
      <c r="H406" s="23">
        <v>39230</v>
      </c>
      <c r="I406" s="23">
        <v>39235</v>
      </c>
      <c r="J406" s="21" t="s">
        <v>49</v>
      </c>
      <c r="K406" s="22">
        <v>25241</v>
      </c>
      <c r="L406" s="21" t="s">
        <v>54</v>
      </c>
      <c r="M406" s="24"/>
      <c r="N406" s="21" t="s">
        <v>59</v>
      </c>
      <c r="O406" s="22">
        <v>1161720</v>
      </c>
      <c r="P406" s="21" t="s">
        <v>54</v>
      </c>
      <c r="Q406" s="24"/>
      <c r="R406" s="21" t="s">
        <v>54</v>
      </c>
      <c r="S406" s="21" t="s">
        <v>54</v>
      </c>
      <c r="T406" s="22" t="b">
        <v>0</v>
      </c>
      <c r="U406" s="21" t="s">
        <v>54</v>
      </c>
      <c r="V406" s="21" t="s">
        <v>54</v>
      </c>
    </row>
    <row r="407" spans="1:22" x14ac:dyDescent="0.25">
      <c r="A407" s="25">
        <v>185832</v>
      </c>
      <c r="B407" s="21" t="s">
        <v>43</v>
      </c>
      <c r="C407" s="21" t="s">
        <v>1699</v>
      </c>
      <c r="D407" s="22">
        <v>2006</v>
      </c>
      <c r="E407" s="21" t="s">
        <v>1700</v>
      </c>
      <c r="F407" s="21" t="s">
        <v>1709</v>
      </c>
      <c r="G407" s="21" t="s">
        <v>1618</v>
      </c>
      <c r="H407" s="23">
        <v>39225</v>
      </c>
      <c r="I407" s="23">
        <v>39225</v>
      </c>
      <c r="J407" s="21" t="s">
        <v>49</v>
      </c>
      <c r="K407" s="22">
        <v>25040</v>
      </c>
      <c r="L407" s="21" t="s">
        <v>54</v>
      </c>
      <c r="M407" s="24"/>
      <c r="N407" s="21" t="s">
        <v>59</v>
      </c>
      <c r="O407" s="22">
        <v>46295</v>
      </c>
      <c r="P407" s="21" t="s">
        <v>54</v>
      </c>
      <c r="Q407" s="24"/>
      <c r="R407" s="21" t="s">
        <v>54</v>
      </c>
      <c r="S407" s="21" t="s">
        <v>54</v>
      </c>
      <c r="T407" s="22" t="b">
        <v>0</v>
      </c>
      <c r="U407" s="21" t="s">
        <v>54</v>
      </c>
      <c r="V407" s="21" t="s">
        <v>54</v>
      </c>
    </row>
    <row r="408" spans="1:22" x14ac:dyDescent="0.25">
      <c r="A408" s="25">
        <v>185833</v>
      </c>
      <c r="B408" s="21" t="s">
        <v>43</v>
      </c>
      <c r="C408" s="21" t="s">
        <v>1699</v>
      </c>
      <c r="D408" s="22">
        <v>2006</v>
      </c>
      <c r="E408" s="21" t="s">
        <v>1700</v>
      </c>
      <c r="F408" s="21" t="s">
        <v>1709</v>
      </c>
      <c r="G408" s="21" t="s">
        <v>1618</v>
      </c>
      <c r="H408" s="23">
        <v>39225</v>
      </c>
      <c r="I408" s="23">
        <v>39225</v>
      </c>
      <c r="J408" s="21" t="s">
        <v>49</v>
      </c>
      <c r="K408" s="22">
        <v>24989</v>
      </c>
      <c r="L408" s="21" t="s">
        <v>54</v>
      </c>
      <c r="M408" s="24"/>
      <c r="N408" s="21" t="s">
        <v>59</v>
      </c>
      <c r="O408" s="22">
        <v>46201</v>
      </c>
      <c r="P408" s="21" t="s">
        <v>54</v>
      </c>
      <c r="Q408" s="24"/>
      <c r="R408" s="21" t="s">
        <v>54</v>
      </c>
      <c r="S408" s="21" t="s">
        <v>54</v>
      </c>
      <c r="T408" s="22" t="b">
        <v>0</v>
      </c>
      <c r="U408" s="21" t="s">
        <v>54</v>
      </c>
      <c r="V408" s="21" t="s">
        <v>54</v>
      </c>
    </row>
    <row r="409" spans="1:22" x14ac:dyDescent="0.25">
      <c r="A409" s="25">
        <v>185834</v>
      </c>
      <c r="B409" s="21" t="s">
        <v>43</v>
      </c>
      <c r="C409" s="21" t="s">
        <v>1699</v>
      </c>
      <c r="D409" s="22">
        <v>2006</v>
      </c>
      <c r="E409" s="21" t="s">
        <v>1700</v>
      </c>
      <c r="F409" s="21" t="s">
        <v>1709</v>
      </c>
      <c r="G409" s="21" t="s">
        <v>1618</v>
      </c>
      <c r="H409" s="23">
        <v>39225</v>
      </c>
      <c r="I409" s="23">
        <v>39225</v>
      </c>
      <c r="J409" s="21" t="s">
        <v>49</v>
      </c>
      <c r="K409" s="22">
        <v>24923</v>
      </c>
      <c r="L409" s="21" t="s">
        <v>54</v>
      </c>
      <c r="M409" s="24"/>
      <c r="N409" s="21" t="s">
        <v>59</v>
      </c>
      <c r="O409" s="22">
        <v>46079</v>
      </c>
      <c r="P409" s="21" t="s">
        <v>54</v>
      </c>
      <c r="Q409" s="24"/>
      <c r="R409" s="21" t="s">
        <v>54</v>
      </c>
      <c r="S409" s="21" t="s">
        <v>54</v>
      </c>
      <c r="T409" s="22" t="b">
        <v>0</v>
      </c>
      <c r="U409" s="21" t="s">
        <v>54</v>
      </c>
      <c r="V409" s="21" t="s">
        <v>54</v>
      </c>
    </row>
    <row r="410" spans="1:22" x14ac:dyDescent="0.25">
      <c r="A410" s="25">
        <v>185910</v>
      </c>
      <c r="B410" s="21" t="s">
        <v>43</v>
      </c>
      <c r="C410" s="21" t="s">
        <v>1644</v>
      </c>
      <c r="D410" s="22">
        <v>2006</v>
      </c>
      <c r="E410" s="21" t="s">
        <v>1645</v>
      </c>
      <c r="F410" s="21" t="s">
        <v>1646</v>
      </c>
      <c r="G410" s="21" t="s">
        <v>1622</v>
      </c>
      <c r="H410" s="23">
        <v>39243</v>
      </c>
      <c r="I410" s="23">
        <v>39243</v>
      </c>
      <c r="J410" s="21" t="s">
        <v>49</v>
      </c>
      <c r="K410" s="22">
        <v>22293</v>
      </c>
      <c r="L410" s="21" t="s">
        <v>54</v>
      </c>
      <c r="M410" s="24"/>
      <c r="N410" s="21" t="s">
        <v>59</v>
      </c>
      <c r="O410" s="22">
        <v>28301</v>
      </c>
      <c r="P410" s="21" t="s">
        <v>49</v>
      </c>
      <c r="Q410" s="22">
        <v>90</v>
      </c>
      <c r="R410" s="21" t="s">
        <v>54</v>
      </c>
      <c r="S410" s="21" t="s">
        <v>54</v>
      </c>
      <c r="T410" s="22" t="b">
        <v>0</v>
      </c>
      <c r="U410" s="21" t="s">
        <v>54</v>
      </c>
      <c r="V410" s="21" t="s">
        <v>54</v>
      </c>
    </row>
    <row r="411" spans="1:22" x14ac:dyDescent="0.25">
      <c r="A411" s="25">
        <v>185911</v>
      </c>
      <c r="B411" s="21" t="s">
        <v>43</v>
      </c>
      <c r="C411" s="21" t="s">
        <v>1644</v>
      </c>
      <c r="D411" s="22">
        <v>2006</v>
      </c>
      <c r="E411" s="21" t="s">
        <v>1645</v>
      </c>
      <c r="F411" s="21" t="s">
        <v>1646</v>
      </c>
      <c r="G411" s="21" t="s">
        <v>1622</v>
      </c>
      <c r="H411" s="23">
        <v>39243</v>
      </c>
      <c r="I411" s="23">
        <v>39243</v>
      </c>
      <c r="J411" s="21" t="s">
        <v>49</v>
      </c>
      <c r="K411" s="22">
        <v>22399</v>
      </c>
      <c r="L411" s="21" t="s">
        <v>54</v>
      </c>
      <c r="M411" s="24"/>
      <c r="N411" s="21" t="s">
        <v>59</v>
      </c>
      <c r="O411" s="22">
        <v>28435</v>
      </c>
      <c r="P411" s="21" t="s">
        <v>49</v>
      </c>
      <c r="Q411" s="22">
        <v>90</v>
      </c>
      <c r="R411" s="21" t="s">
        <v>54</v>
      </c>
      <c r="S411" s="21" t="s">
        <v>54</v>
      </c>
      <c r="T411" s="22" t="b">
        <v>0</v>
      </c>
      <c r="U411" s="21" t="s">
        <v>54</v>
      </c>
      <c r="V411" s="21" t="s">
        <v>54</v>
      </c>
    </row>
    <row r="412" spans="1:22" x14ac:dyDescent="0.25">
      <c r="A412" s="25">
        <v>185912</v>
      </c>
      <c r="B412" s="21" t="s">
        <v>43</v>
      </c>
      <c r="C412" s="21" t="s">
        <v>1644</v>
      </c>
      <c r="D412" s="22">
        <v>2006</v>
      </c>
      <c r="E412" s="21" t="s">
        <v>1645</v>
      </c>
      <c r="F412" s="21" t="s">
        <v>1646</v>
      </c>
      <c r="G412" s="21" t="s">
        <v>1622</v>
      </c>
      <c r="H412" s="23">
        <v>39243</v>
      </c>
      <c r="I412" s="23">
        <v>39243</v>
      </c>
      <c r="J412" s="21" t="s">
        <v>49</v>
      </c>
      <c r="K412" s="22">
        <v>22329</v>
      </c>
      <c r="L412" s="21" t="s">
        <v>54</v>
      </c>
      <c r="M412" s="24"/>
      <c r="N412" s="21" t="s">
        <v>59</v>
      </c>
      <c r="O412" s="22">
        <v>28347</v>
      </c>
      <c r="P412" s="21" t="s">
        <v>49</v>
      </c>
      <c r="Q412" s="22">
        <v>90</v>
      </c>
      <c r="R412" s="21" t="s">
        <v>54</v>
      </c>
      <c r="S412" s="21" t="s">
        <v>54</v>
      </c>
      <c r="T412" s="22" t="b">
        <v>0</v>
      </c>
      <c r="U412" s="21" t="s">
        <v>54</v>
      </c>
      <c r="V412" s="21" t="s">
        <v>54</v>
      </c>
    </row>
    <row r="413" spans="1:22" x14ac:dyDescent="0.25">
      <c r="A413" s="25">
        <v>185913</v>
      </c>
      <c r="B413" s="21" t="s">
        <v>43</v>
      </c>
      <c r="C413" s="21" t="s">
        <v>1644</v>
      </c>
      <c r="D413" s="22">
        <v>2006</v>
      </c>
      <c r="E413" s="21" t="s">
        <v>1645</v>
      </c>
      <c r="F413" s="21" t="s">
        <v>1646</v>
      </c>
      <c r="G413" s="21" t="s">
        <v>1622</v>
      </c>
      <c r="H413" s="23">
        <v>39243</v>
      </c>
      <c r="I413" s="23">
        <v>39243</v>
      </c>
      <c r="J413" s="21" t="s">
        <v>49</v>
      </c>
      <c r="K413" s="22">
        <v>22376</v>
      </c>
      <c r="L413" s="21" t="s">
        <v>54</v>
      </c>
      <c r="M413" s="24"/>
      <c r="N413" s="21" t="s">
        <v>59</v>
      </c>
      <c r="O413" s="22">
        <v>28406</v>
      </c>
      <c r="P413" s="21" t="s">
        <v>49</v>
      </c>
      <c r="Q413" s="22">
        <v>90</v>
      </c>
      <c r="R413" s="21" t="s">
        <v>54</v>
      </c>
      <c r="S413" s="21" t="s">
        <v>54</v>
      </c>
      <c r="T413" s="22" t="b">
        <v>0</v>
      </c>
      <c r="U413" s="21" t="s">
        <v>54</v>
      </c>
      <c r="V413" s="21" t="s">
        <v>54</v>
      </c>
    </row>
    <row r="414" spans="1:22" x14ac:dyDescent="0.25">
      <c r="A414" s="25">
        <v>185914</v>
      </c>
      <c r="B414" s="21" t="s">
        <v>43</v>
      </c>
      <c r="C414" s="21" t="s">
        <v>1644</v>
      </c>
      <c r="D414" s="22">
        <v>2006</v>
      </c>
      <c r="E414" s="21" t="s">
        <v>1647</v>
      </c>
      <c r="F414" s="21" t="s">
        <v>1648</v>
      </c>
      <c r="G414" s="21" t="s">
        <v>1622</v>
      </c>
      <c r="H414" s="23">
        <v>39236</v>
      </c>
      <c r="I414" s="23">
        <v>39236</v>
      </c>
      <c r="J414" s="21" t="s">
        <v>49</v>
      </c>
      <c r="K414" s="22">
        <v>22444</v>
      </c>
      <c r="L414" s="21" t="s">
        <v>54</v>
      </c>
      <c r="M414" s="24"/>
      <c r="N414" s="21" t="s">
        <v>59</v>
      </c>
      <c r="O414" s="22">
        <v>165754</v>
      </c>
      <c r="P414" s="21" t="s">
        <v>49</v>
      </c>
      <c r="Q414" s="22">
        <v>90</v>
      </c>
      <c r="R414" s="21" t="s">
        <v>54</v>
      </c>
      <c r="S414" s="21" t="s">
        <v>54</v>
      </c>
      <c r="T414" s="22" t="b">
        <v>0</v>
      </c>
      <c r="U414" s="21" t="s">
        <v>54</v>
      </c>
      <c r="V414" s="21" t="s">
        <v>54</v>
      </c>
    </row>
    <row r="415" spans="1:22" x14ac:dyDescent="0.25">
      <c r="A415" s="25">
        <v>185915</v>
      </c>
      <c r="B415" s="21" t="s">
        <v>43</v>
      </c>
      <c r="C415" s="21" t="s">
        <v>1644</v>
      </c>
      <c r="D415" s="22">
        <v>2006</v>
      </c>
      <c r="E415" s="21" t="s">
        <v>1647</v>
      </c>
      <c r="F415" s="21" t="s">
        <v>1648</v>
      </c>
      <c r="G415" s="21" t="s">
        <v>1622</v>
      </c>
      <c r="H415" s="23">
        <v>39236</v>
      </c>
      <c r="I415" s="23">
        <v>39236</v>
      </c>
      <c r="J415" s="21" t="s">
        <v>49</v>
      </c>
      <c r="K415" s="22">
        <v>22366</v>
      </c>
      <c r="L415" s="21" t="s">
        <v>54</v>
      </c>
      <c r="M415" s="24"/>
      <c r="N415" s="21" t="s">
        <v>59</v>
      </c>
      <c r="O415" s="22">
        <v>165180</v>
      </c>
      <c r="P415" s="21" t="s">
        <v>49</v>
      </c>
      <c r="Q415" s="22">
        <v>90</v>
      </c>
      <c r="R415" s="21" t="s">
        <v>54</v>
      </c>
      <c r="S415" s="21" t="s">
        <v>54</v>
      </c>
      <c r="T415" s="22" t="b">
        <v>0</v>
      </c>
      <c r="U415" s="21" t="s">
        <v>54</v>
      </c>
      <c r="V415" s="21" t="s">
        <v>54</v>
      </c>
    </row>
    <row r="416" spans="1:22" x14ac:dyDescent="0.25">
      <c r="A416" s="25">
        <v>185916</v>
      </c>
      <c r="B416" s="21" t="s">
        <v>43</v>
      </c>
      <c r="C416" s="21" t="s">
        <v>1644</v>
      </c>
      <c r="D416" s="22">
        <v>2006</v>
      </c>
      <c r="E416" s="21" t="s">
        <v>1647</v>
      </c>
      <c r="F416" s="21" t="s">
        <v>1648</v>
      </c>
      <c r="G416" s="21" t="s">
        <v>1622</v>
      </c>
      <c r="H416" s="23">
        <v>39236</v>
      </c>
      <c r="I416" s="23">
        <v>39236</v>
      </c>
      <c r="J416" s="21" t="s">
        <v>49</v>
      </c>
      <c r="K416" s="22">
        <v>22440</v>
      </c>
      <c r="L416" s="21" t="s">
        <v>54</v>
      </c>
      <c r="M416" s="24"/>
      <c r="N416" s="21" t="s">
        <v>59</v>
      </c>
      <c r="O416" s="22">
        <v>165724</v>
      </c>
      <c r="P416" s="21" t="s">
        <v>49</v>
      </c>
      <c r="Q416" s="22">
        <v>90</v>
      </c>
      <c r="R416" s="21" t="s">
        <v>54</v>
      </c>
      <c r="S416" s="21" t="s">
        <v>54</v>
      </c>
      <c r="T416" s="22" t="b">
        <v>0</v>
      </c>
      <c r="U416" s="21" t="s">
        <v>54</v>
      </c>
      <c r="V416" s="21" t="s">
        <v>54</v>
      </c>
    </row>
    <row r="417" spans="1:22" x14ac:dyDescent="0.25">
      <c r="A417" s="25">
        <v>185917</v>
      </c>
      <c r="B417" s="21" t="s">
        <v>43</v>
      </c>
      <c r="C417" s="21" t="s">
        <v>1644</v>
      </c>
      <c r="D417" s="22">
        <v>2006</v>
      </c>
      <c r="E417" s="21" t="s">
        <v>1647</v>
      </c>
      <c r="F417" s="21" t="s">
        <v>1648</v>
      </c>
      <c r="G417" s="21" t="s">
        <v>1622</v>
      </c>
      <c r="H417" s="23">
        <v>39236</v>
      </c>
      <c r="I417" s="23">
        <v>39236</v>
      </c>
      <c r="J417" s="21" t="s">
        <v>49</v>
      </c>
      <c r="K417" s="22">
        <v>22580</v>
      </c>
      <c r="L417" s="21" t="s">
        <v>54</v>
      </c>
      <c r="M417" s="24"/>
      <c r="N417" s="21" t="s">
        <v>59</v>
      </c>
      <c r="O417" s="22">
        <v>166761</v>
      </c>
      <c r="P417" s="21" t="s">
        <v>49</v>
      </c>
      <c r="Q417" s="22">
        <v>91</v>
      </c>
      <c r="R417" s="21" t="s">
        <v>54</v>
      </c>
      <c r="S417" s="21" t="s">
        <v>54</v>
      </c>
      <c r="T417" s="22" t="b">
        <v>0</v>
      </c>
      <c r="U417" s="21" t="s">
        <v>54</v>
      </c>
      <c r="V417" s="21" t="s">
        <v>54</v>
      </c>
    </row>
    <row r="418" spans="1:22" x14ac:dyDescent="0.25">
      <c r="A418" s="25">
        <v>185926</v>
      </c>
      <c r="B418" s="21" t="s">
        <v>43</v>
      </c>
      <c r="C418" s="21" t="s">
        <v>1693</v>
      </c>
      <c r="D418" s="22">
        <v>2006</v>
      </c>
      <c r="E418" s="21" t="s">
        <v>1694</v>
      </c>
      <c r="F418" s="21" t="s">
        <v>1695</v>
      </c>
      <c r="G418" s="21" t="s">
        <v>43</v>
      </c>
      <c r="H418" s="23">
        <v>39561</v>
      </c>
      <c r="I418" s="23">
        <v>39563</v>
      </c>
      <c r="J418" s="21" t="s">
        <v>49</v>
      </c>
      <c r="K418" s="22">
        <v>44970</v>
      </c>
      <c r="L418" s="21" t="s">
        <v>54</v>
      </c>
      <c r="M418" s="24"/>
      <c r="N418" s="21" t="s">
        <v>59</v>
      </c>
      <c r="O418" s="22">
        <v>2230</v>
      </c>
      <c r="P418" s="21" t="s">
        <v>49</v>
      </c>
      <c r="Q418" s="22">
        <v>455</v>
      </c>
      <c r="R418" s="21" t="s">
        <v>54</v>
      </c>
      <c r="S418" s="21" t="s">
        <v>54</v>
      </c>
      <c r="T418" s="22" t="b">
        <v>0</v>
      </c>
      <c r="U418" s="21" t="s">
        <v>54</v>
      </c>
      <c r="V418" s="21" t="s">
        <v>54</v>
      </c>
    </row>
    <row r="419" spans="1:22" x14ac:dyDescent="0.25">
      <c r="A419" s="25">
        <v>185935</v>
      </c>
      <c r="B419" s="21" t="s">
        <v>43</v>
      </c>
      <c r="C419" s="21" t="s">
        <v>1693</v>
      </c>
      <c r="D419" s="22">
        <v>2006</v>
      </c>
      <c r="E419" s="21" t="s">
        <v>1694</v>
      </c>
      <c r="F419" s="21" t="s">
        <v>1695</v>
      </c>
      <c r="G419" s="21" t="s">
        <v>43</v>
      </c>
      <c r="H419" s="23">
        <v>39561</v>
      </c>
      <c r="I419" s="23">
        <v>39563</v>
      </c>
      <c r="J419" s="21" t="s">
        <v>49</v>
      </c>
      <c r="K419" s="22">
        <v>56661</v>
      </c>
      <c r="L419" s="21" t="s">
        <v>54</v>
      </c>
      <c r="M419" s="24"/>
      <c r="N419" s="21" t="s">
        <v>59</v>
      </c>
      <c r="O419" s="22">
        <v>2230</v>
      </c>
      <c r="P419" s="21" t="s">
        <v>54</v>
      </c>
      <c r="Q419" s="24"/>
      <c r="R419" s="21" t="s">
        <v>54</v>
      </c>
      <c r="S419" s="21" t="s">
        <v>54</v>
      </c>
      <c r="T419" s="22" t="b">
        <v>0</v>
      </c>
      <c r="U419" s="21" t="s">
        <v>54</v>
      </c>
      <c r="V419" s="21" t="s">
        <v>54</v>
      </c>
    </row>
    <row r="420" spans="1:22" x14ac:dyDescent="0.25">
      <c r="A420" s="25">
        <v>185936</v>
      </c>
      <c r="B420" s="21" t="s">
        <v>43</v>
      </c>
      <c r="C420" s="21" t="s">
        <v>1693</v>
      </c>
      <c r="D420" s="22">
        <v>2006</v>
      </c>
      <c r="E420" s="21" t="s">
        <v>1694</v>
      </c>
      <c r="F420" s="21" t="s">
        <v>1695</v>
      </c>
      <c r="G420" s="21" t="s">
        <v>43</v>
      </c>
      <c r="H420" s="23">
        <v>39561</v>
      </c>
      <c r="I420" s="23">
        <v>39563</v>
      </c>
      <c r="J420" s="21" t="s">
        <v>49</v>
      </c>
      <c r="K420" s="22">
        <v>44845</v>
      </c>
      <c r="L420" s="21" t="s">
        <v>54</v>
      </c>
      <c r="M420" s="24"/>
      <c r="N420" s="21" t="s">
        <v>59</v>
      </c>
      <c r="O420" s="22">
        <v>2230</v>
      </c>
      <c r="P420" s="21" t="s">
        <v>49</v>
      </c>
      <c r="Q420" s="22">
        <v>1245</v>
      </c>
      <c r="R420" s="21" t="s">
        <v>54</v>
      </c>
      <c r="S420" s="21" t="s">
        <v>54</v>
      </c>
      <c r="T420" s="22" t="b">
        <v>0</v>
      </c>
      <c r="U420" s="21" t="s">
        <v>54</v>
      </c>
      <c r="V420" s="21" t="s">
        <v>54</v>
      </c>
    </row>
    <row r="421" spans="1:22" x14ac:dyDescent="0.25">
      <c r="A421" s="25">
        <v>185948</v>
      </c>
      <c r="B421" s="21" t="s">
        <v>43</v>
      </c>
      <c r="C421" s="21" t="s">
        <v>1702</v>
      </c>
      <c r="D421" s="22">
        <v>2005</v>
      </c>
      <c r="E421" s="21" t="s">
        <v>1703</v>
      </c>
      <c r="F421" s="21" t="s">
        <v>1704</v>
      </c>
      <c r="G421" s="21" t="s">
        <v>1618</v>
      </c>
      <c r="H421" s="23">
        <v>38862</v>
      </c>
      <c r="I421" s="23">
        <v>38866</v>
      </c>
      <c r="J421" s="21" t="s">
        <v>49</v>
      </c>
      <c r="K421" s="22">
        <v>25323</v>
      </c>
      <c r="L421" s="21" t="s">
        <v>54</v>
      </c>
      <c r="M421" s="24"/>
      <c r="N421" s="21" t="s">
        <v>59</v>
      </c>
      <c r="O421" s="22">
        <v>979109</v>
      </c>
      <c r="P421" s="21" t="s">
        <v>54</v>
      </c>
      <c r="Q421" s="24"/>
      <c r="R421" s="21" t="s">
        <v>54</v>
      </c>
      <c r="S421" s="21" t="s">
        <v>54</v>
      </c>
      <c r="T421" s="22" t="b">
        <v>0</v>
      </c>
      <c r="U421" s="21" t="s">
        <v>54</v>
      </c>
      <c r="V421" s="21" t="s">
        <v>54</v>
      </c>
    </row>
    <row r="422" spans="1:22" x14ac:dyDescent="0.25">
      <c r="A422" s="25">
        <v>185949</v>
      </c>
      <c r="B422" s="21" t="s">
        <v>43</v>
      </c>
      <c r="C422" s="21" t="s">
        <v>1702</v>
      </c>
      <c r="D422" s="22">
        <v>2005</v>
      </c>
      <c r="E422" s="21" t="s">
        <v>1703</v>
      </c>
      <c r="F422" s="21" t="s">
        <v>1704</v>
      </c>
      <c r="G422" s="21" t="s">
        <v>1618</v>
      </c>
      <c r="H422" s="23">
        <v>38862</v>
      </c>
      <c r="I422" s="23">
        <v>38866</v>
      </c>
      <c r="J422" s="21" t="s">
        <v>49</v>
      </c>
      <c r="K422" s="22">
        <v>24991</v>
      </c>
      <c r="L422" s="21" t="s">
        <v>54</v>
      </c>
      <c r="M422" s="24"/>
      <c r="N422" s="21" t="s">
        <v>49</v>
      </c>
      <c r="O422" s="22">
        <v>126</v>
      </c>
      <c r="P422" s="21" t="s">
        <v>54</v>
      </c>
      <c r="Q422" s="24"/>
      <c r="R422" s="21" t="s">
        <v>54</v>
      </c>
      <c r="S422" s="21" t="s">
        <v>54</v>
      </c>
      <c r="T422" s="22" t="b">
        <v>0</v>
      </c>
      <c r="U422" s="21" t="s">
        <v>54</v>
      </c>
      <c r="V422" s="21" t="s">
        <v>54</v>
      </c>
    </row>
    <row r="423" spans="1:22" x14ac:dyDescent="0.25">
      <c r="A423" s="25">
        <v>185950</v>
      </c>
      <c r="B423" s="21" t="s">
        <v>43</v>
      </c>
      <c r="C423" s="21" t="s">
        <v>1702</v>
      </c>
      <c r="D423" s="22">
        <v>2005</v>
      </c>
      <c r="E423" s="21" t="s">
        <v>1703</v>
      </c>
      <c r="F423" s="21" t="s">
        <v>1704</v>
      </c>
      <c r="G423" s="21" t="s">
        <v>1618</v>
      </c>
      <c r="H423" s="23">
        <v>38862</v>
      </c>
      <c r="I423" s="23">
        <v>38866</v>
      </c>
      <c r="J423" s="21" t="s">
        <v>49</v>
      </c>
      <c r="K423" s="22">
        <v>25228</v>
      </c>
      <c r="L423" s="21" t="s">
        <v>54</v>
      </c>
      <c r="M423" s="24"/>
      <c r="N423" s="21" t="s">
        <v>59</v>
      </c>
      <c r="O423" s="22">
        <v>1164137</v>
      </c>
      <c r="P423" s="21" t="s">
        <v>54</v>
      </c>
      <c r="Q423" s="24"/>
      <c r="R423" s="21" t="s">
        <v>54</v>
      </c>
      <c r="S423" s="21" t="s">
        <v>54</v>
      </c>
      <c r="T423" s="22" t="b">
        <v>0</v>
      </c>
      <c r="U423" s="21" t="s">
        <v>54</v>
      </c>
      <c r="V423" s="21" t="s">
        <v>54</v>
      </c>
    </row>
    <row r="424" spans="1:22" x14ac:dyDescent="0.25">
      <c r="A424" s="25">
        <v>185951</v>
      </c>
      <c r="B424" s="21" t="s">
        <v>43</v>
      </c>
      <c r="C424" s="21" t="s">
        <v>1702</v>
      </c>
      <c r="D424" s="22">
        <v>2005</v>
      </c>
      <c r="E424" s="21" t="s">
        <v>1703</v>
      </c>
      <c r="F424" s="21" t="s">
        <v>1704</v>
      </c>
      <c r="G424" s="21" t="s">
        <v>1618</v>
      </c>
      <c r="H424" s="23">
        <v>38862</v>
      </c>
      <c r="I424" s="23">
        <v>38866</v>
      </c>
      <c r="J424" s="21" t="s">
        <v>49</v>
      </c>
      <c r="K424" s="22">
        <v>25192</v>
      </c>
      <c r="L424" s="21" t="s">
        <v>54</v>
      </c>
      <c r="M424" s="24"/>
      <c r="N424" s="21" t="s">
        <v>54</v>
      </c>
      <c r="O424" s="24"/>
      <c r="P424" s="21" t="s">
        <v>54</v>
      </c>
      <c r="Q424" s="24"/>
      <c r="R424" s="21" t="s">
        <v>54</v>
      </c>
      <c r="S424" s="21" t="s">
        <v>54</v>
      </c>
      <c r="T424" s="22" t="b">
        <v>0</v>
      </c>
      <c r="U424" s="21" t="s">
        <v>54</v>
      </c>
      <c r="V424" s="21" t="s">
        <v>54</v>
      </c>
    </row>
    <row r="425" spans="1:22" x14ac:dyDescent="0.25">
      <c r="A425" s="25">
        <v>185956</v>
      </c>
      <c r="B425" s="21" t="s">
        <v>43</v>
      </c>
      <c r="C425" s="21" t="s">
        <v>1696</v>
      </c>
      <c r="D425" s="22">
        <v>2008</v>
      </c>
      <c r="E425" s="21" t="s">
        <v>1697</v>
      </c>
      <c r="F425" s="21" t="s">
        <v>1698</v>
      </c>
      <c r="G425" s="21" t="s">
        <v>1618</v>
      </c>
      <c r="H425" s="23">
        <v>39955</v>
      </c>
      <c r="I425" s="23">
        <v>39955</v>
      </c>
      <c r="J425" s="21" t="s">
        <v>49</v>
      </c>
      <c r="K425" s="22">
        <v>25555</v>
      </c>
      <c r="L425" s="21" t="s">
        <v>54</v>
      </c>
      <c r="M425" s="24"/>
      <c r="N425" s="21" t="s">
        <v>59</v>
      </c>
      <c r="O425" s="22">
        <v>406970</v>
      </c>
      <c r="P425" s="21" t="s">
        <v>49</v>
      </c>
      <c r="Q425" s="22">
        <v>655</v>
      </c>
      <c r="R425" s="21" t="s">
        <v>54</v>
      </c>
      <c r="S425" s="21" t="s">
        <v>54</v>
      </c>
      <c r="T425" s="22" t="b">
        <v>0</v>
      </c>
      <c r="U425" s="21" t="s">
        <v>54</v>
      </c>
      <c r="V425" s="21" t="s">
        <v>54</v>
      </c>
    </row>
    <row r="426" spans="1:22" x14ac:dyDescent="0.25">
      <c r="A426" s="25">
        <v>185957</v>
      </c>
      <c r="B426" s="21" t="s">
        <v>43</v>
      </c>
      <c r="C426" s="21" t="s">
        <v>1696</v>
      </c>
      <c r="D426" s="22">
        <v>2008</v>
      </c>
      <c r="E426" s="21" t="s">
        <v>1697</v>
      </c>
      <c r="F426" s="21" t="s">
        <v>1698</v>
      </c>
      <c r="G426" s="21" t="s">
        <v>1618</v>
      </c>
      <c r="H426" s="23">
        <v>39955</v>
      </c>
      <c r="I426" s="23">
        <v>39955</v>
      </c>
      <c r="J426" s="21" t="s">
        <v>49</v>
      </c>
      <c r="K426" s="22">
        <v>26766</v>
      </c>
      <c r="L426" s="21" t="s">
        <v>54</v>
      </c>
      <c r="M426" s="24"/>
      <c r="N426" s="21" t="s">
        <v>59</v>
      </c>
      <c r="O426" s="22">
        <v>421212</v>
      </c>
      <c r="P426" s="21" t="s">
        <v>49</v>
      </c>
      <c r="Q426" s="22">
        <v>362</v>
      </c>
      <c r="R426" s="21" t="s">
        <v>54</v>
      </c>
      <c r="S426" s="21" t="s">
        <v>54</v>
      </c>
      <c r="T426" s="22" t="b">
        <v>0</v>
      </c>
      <c r="U426" s="21" t="s">
        <v>54</v>
      </c>
      <c r="V426" s="21" t="s">
        <v>54</v>
      </c>
    </row>
    <row r="427" spans="1:22" x14ac:dyDescent="0.25">
      <c r="A427" s="25">
        <v>185958</v>
      </c>
      <c r="B427" s="21" t="s">
        <v>43</v>
      </c>
      <c r="C427" s="21" t="s">
        <v>1696</v>
      </c>
      <c r="D427" s="22">
        <v>2008</v>
      </c>
      <c r="E427" s="21" t="s">
        <v>1697</v>
      </c>
      <c r="F427" s="21" t="s">
        <v>1698</v>
      </c>
      <c r="G427" s="21" t="s">
        <v>1618</v>
      </c>
      <c r="H427" s="23">
        <v>39955</v>
      </c>
      <c r="I427" s="23">
        <v>39955</v>
      </c>
      <c r="J427" s="21" t="s">
        <v>49</v>
      </c>
      <c r="K427" s="22">
        <v>26071</v>
      </c>
      <c r="L427" s="21" t="s">
        <v>54</v>
      </c>
      <c r="M427" s="24"/>
      <c r="N427" s="21" t="s">
        <v>59</v>
      </c>
      <c r="O427" s="22">
        <v>406150</v>
      </c>
      <c r="P427" s="21" t="s">
        <v>49</v>
      </c>
      <c r="Q427" s="22">
        <v>87</v>
      </c>
      <c r="R427" s="21" t="s">
        <v>54</v>
      </c>
      <c r="S427" s="21" t="s">
        <v>54</v>
      </c>
      <c r="T427" s="22" t="b">
        <v>0</v>
      </c>
      <c r="U427" s="21" t="s">
        <v>54</v>
      </c>
      <c r="V427" s="21" t="s">
        <v>54</v>
      </c>
    </row>
    <row r="428" spans="1:22" x14ac:dyDescent="0.25">
      <c r="A428" s="25">
        <v>185959</v>
      </c>
      <c r="B428" s="21" t="s">
        <v>43</v>
      </c>
      <c r="C428" s="21" t="s">
        <v>1696</v>
      </c>
      <c r="D428" s="22">
        <v>2008</v>
      </c>
      <c r="E428" s="21" t="s">
        <v>1697</v>
      </c>
      <c r="F428" s="21" t="s">
        <v>1698</v>
      </c>
      <c r="G428" s="21" t="s">
        <v>1618</v>
      </c>
      <c r="H428" s="23">
        <v>39955</v>
      </c>
      <c r="I428" s="23">
        <v>39955</v>
      </c>
      <c r="J428" s="21" t="s">
        <v>49</v>
      </c>
      <c r="K428" s="22">
        <v>26482</v>
      </c>
      <c r="L428" s="21" t="s">
        <v>54</v>
      </c>
      <c r="M428" s="24"/>
      <c r="N428" s="21" t="s">
        <v>59</v>
      </c>
      <c r="O428" s="22">
        <v>411184</v>
      </c>
      <c r="P428" s="21" t="s">
        <v>54</v>
      </c>
      <c r="Q428" s="24"/>
      <c r="R428" s="21" t="s">
        <v>54</v>
      </c>
      <c r="S428" s="21" t="s">
        <v>54</v>
      </c>
      <c r="T428" s="22" t="b">
        <v>0</v>
      </c>
      <c r="U428" s="21" t="s">
        <v>54</v>
      </c>
      <c r="V428" s="21" t="s">
        <v>54</v>
      </c>
    </row>
    <row r="429" spans="1:22" x14ac:dyDescent="0.25">
      <c r="A429" s="25">
        <v>185960</v>
      </c>
      <c r="B429" s="21" t="s">
        <v>43</v>
      </c>
      <c r="C429" s="21" t="s">
        <v>1702</v>
      </c>
      <c r="D429" s="22">
        <v>2008</v>
      </c>
      <c r="E429" s="21" t="s">
        <v>1703</v>
      </c>
      <c r="F429" s="21" t="s">
        <v>1704</v>
      </c>
      <c r="G429" s="21" t="s">
        <v>1618</v>
      </c>
      <c r="H429" s="23">
        <v>39965</v>
      </c>
      <c r="I429" s="23">
        <v>39965</v>
      </c>
      <c r="J429" s="21" t="s">
        <v>49</v>
      </c>
      <c r="K429" s="22">
        <v>29990</v>
      </c>
      <c r="L429" s="21" t="s">
        <v>54</v>
      </c>
      <c r="M429" s="24"/>
      <c r="N429" s="21" t="s">
        <v>59</v>
      </c>
      <c r="O429" s="22">
        <v>310315</v>
      </c>
      <c r="P429" s="21" t="s">
        <v>49</v>
      </c>
      <c r="Q429" s="22">
        <v>38</v>
      </c>
      <c r="R429" s="21" t="s">
        <v>54</v>
      </c>
      <c r="S429" s="21" t="s">
        <v>54</v>
      </c>
      <c r="T429" s="22" t="b">
        <v>0</v>
      </c>
      <c r="U429" s="21" t="s">
        <v>54</v>
      </c>
      <c r="V429" s="21" t="s">
        <v>54</v>
      </c>
    </row>
    <row r="430" spans="1:22" x14ac:dyDescent="0.25">
      <c r="A430" s="25">
        <v>185961</v>
      </c>
      <c r="B430" s="21" t="s">
        <v>43</v>
      </c>
      <c r="C430" s="21" t="s">
        <v>1702</v>
      </c>
      <c r="D430" s="22">
        <v>2008</v>
      </c>
      <c r="E430" s="21" t="s">
        <v>1703</v>
      </c>
      <c r="F430" s="21" t="s">
        <v>1704</v>
      </c>
      <c r="G430" s="21" t="s">
        <v>1618</v>
      </c>
      <c r="H430" s="23">
        <v>39965</v>
      </c>
      <c r="I430" s="23">
        <v>39965</v>
      </c>
      <c r="J430" s="21" t="s">
        <v>49</v>
      </c>
      <c r="K430" s="22">
        <v>30058</v>
      </c>
      <c r="L430" s="21" t="s">
        <v>54</v>
      </c>
      <c r="M430" s="24"/>
      <c r="N430" s="21" t="s">
        <v>59</v>
      </c>
      <c r="O430" s="22">
        <v>311017</v>
      </c>
      <c r="P430" s="21" t="s">
        <v>49</v>
      </c>
      <c r="Q430" s="22">
        <v>38</v>
      </c>
      <c r="R430" s="21" t="s">
        <v>54</v>
      </c>
      <c r="S430" s="21" t="s">
        <v>54</v>
      </c>
      <c r="T430" s="22" t="b">
        <v>0</v>
      </c>
      <c r="U430" s="21" t="s">
        <v>54</v>
      </c>
      <c r="V430" s="21" t="s">
        <v>54</v>
      </c>
    </row>
    <row r="431" spans="1:22" x14ac:dyDescent="0.25">
      <c r="A431" s="25">
        <v>185962</v>
      </c>
      <c r="B431" s="21" t="s">
        <v>43</v>
      </c>
      <c r="C431" s="21" t="s">
        <v>1702</v>
      </c>
      <c r="D431" s="22">
        <v>2008</v>
      </c>
      <c r="E431" s="21" t="s">
        <v>1703</v>
      </c>
      <c r="F431" s="21" t="s">
        <v>1704</v>
      </c>
      <c r="G431" s="21" t="s">
        <v>1618</v>
      </c>
      <c r="H431" s="23">
        <v>39965</v>
      </c>
      <c r="I431" s="23">
        <v>39965</v>
      </c>
      <c r="J431" s="21" t="s">
        <v>49</v>
      </c>
      <c r="K431" s="22">
        <v>29546</v>
      </c>
      <c r="L431" s="21" t="s">
        <v>54</v>
      </c>
      <c r="M431" s="24"/>
      <c r="N431" s="21" t="s">
        <v>59</v>
      </c>
      <c r="O431" s="22">
        <v>305723</v>
      </c>
      <c r="P431" s="21" t="s">
        <v>49</v>
      </c>
      <c r="Q431" s="22">
        <v>37</v>
      </c>
      <c r="R431" s="21" t="s">
        <v>54</v>
      </c>
      <c r="S431" s="21" t="s">
        <v>54</v>
      </c>
      <c r="T431" s="22" t="b">
        <v>0</v>
      </c>
      <c r="U431" s="21" t="s">
        <v>54</v>
      </c>
      <c r="V431" s="21" t="s">
        <v>54</v>
      </c>
    </row>
    <row r="432" spans="1:22" x14ac:dyDescent="0.25">
      <c r="A432" s="25">
        <v>186015</v>
      </c>
      <c r="B432" s="21" t="s">
        <v>43</v>
      </c>
      <c r="C432" s="21" t="s">
        <v>1699</v>
      </c>
      <c r="D432" s="22">
        <v>2007</v>
      </c>
      <c r="E432" s="21" t="s">
        <v>1700</v>
      </c>
      <c r="F432" s="21" t="s">
        <v>1709</v>
      </c>
      <c r="G432" s="21" t="s">
        <v>1618</v>
      </c>
      <c r="H432" s="23">
        <v>39563</v>
      </c>
      <c r="I432" s="23">
        <v>39563</v>
      </c>
      <c r="J432" s="21" t="s">
        <v>49</v>
      </c>
      <c r="K432" s="22">
        <v>10816</v>
      </c>
      <c r="L432" s="21" t="s">
        <v>54</v>
      </c>
      <c r="M432" s="24"/>
      <c r="N432" s="21" t="s">
        <v>54</v>
      </c>
      <c r="O432" s="24"/>
      <c r="P432" s="21" t="s">
        <v>54</v>
      </c>
      <c r="Q432" s="24"/>
      <c r="R432" s="21" t="s">
        <v>54</v>
      </c>
      <c r="S432" s="21" t="s">
        <v>54</v>
      </c>
      <c r="T432" s="22" t="b">
        <v>0</v>
      </c>
      <c r="U432" s="21" t="s">
        <v>54</v>
      </c>
      <c r="V432" s="21" t="s">
        <v>54</v>
      </c>
    </row>
    <row r="433" spans="1:22" x14ac:dyDescent="0.25">
      <c r="A433" s="25">
        <v>186016</v>
      </c>
      <c r="B433" s="21" t="s">
        <v>43</v>
      </c>
      <c r="C433" s="21" t="s">
        <v>1699</v>
      </c>
      <c r="D433" s="22">
        <v>2007</v>
      </c>
      <c r="E433" s="21" t="s">
        <v>1700</v>
      </c>
      <c r="F433" s="21" t="s">
        <v>1709</v>
      </c>
      <c r="G433" s="21" t="s">
        <v>1618</v>
      </c>
      <c r="H433" s="23">
        <v>39563</v>
      </c>
      <c r="I433" s="23">
        <v>39563</v>
      </c>
      <c r="J433" s="21" t="s">
        <v>49</v>
      </c>
      <c r="K433" s="22">
        <v>10822</v>
      </c>
      <c r="L433" s="21" t="s">
        <v>54</v>
      </c>
      <c r="M433" s="24"/>
      <c r="N433" s="21" t="s">
        <v>54</v>
      </c>
      <c r="O433" s="24"/>
      <c r="P433" s="21" t="s">
        <v>54</v>
      </c>
      <c r="Q433" s="24"/>
      <c r="R433" s="21" t="s">
        <v>54</v>
      </c>
      <c r="S433" s="21" t="s">
        <v>54</v>
      </c>
      <c r="T433" s="22" t="b">
        <v>0</v>
      </c>
      <c r="U433" s="21" t="s">
        <v>54</v>
      </c>
      <c r="V433" s="21" t="s">
        <v>54</v>
      </c>
    </row>
    <row r="434" spans="1:22" x14ac:dyDescent="0.25">
      <c r="A434" s="25">
        <v>186030</v>
      </c>
      <c r="B434" s="21" t="s">
        <v>43</v>
      </c>
      <c r="C434" s="21" t="s">
        <v>1615</v>
      </c>
      <c r="D434" s="22">
        <v>2006</v>
      </c>
      <c r="E434" s="21" t="s">
        <v>1616</v>
      </c>
      <c r="F434" s="21" t="s">
        <v>1617</v>
      </c>
      <c r="G434" s="21" t="s">
        <v>1618</v>
      </c>
      <c r="H434" s="23">
        <v>39225</v>
      </c>
      <c r="I434" s="23">
        <v>39225</v>
      </c>
      <c r="J434" s="21" t="s">
        <v>49</v>
      </c>
      <c r="K434" s="22">
        <v>24493</v>
      </c>
      <c r="L434" s="21" t="s">
        <v>54</v>
      </c>
      <c r="M434" s="24"/>
      <c r="N434" s="21" t="s">
        <v>49</v>
      </c>
      <c r="O434" s="22">
        <v>443</v>
      </c>
      <c r="P434" s="21" t="s">
        <v>54</v>
      </c>
      <c r="Q434" s="24"/>
      <c r="R434" s="21" t="s">
        <v>54</v>
      </c>
      <c r="S434" s="21" t="s">
        <v>54</v>
      </c>
      <c r="T434" s="22" t="b">
        <v>0</v>
      </c>
      <c r="U434" s="21" t="s">
        <v>54</v>
      </c>
      <c r="V434" s="21" t="s">
        <v>54</v>
      </c>
    </row>
    <row r="435" spans="1:22" x14ac:dyDescent="0.25">
      <c r="A435" s="25">
        <v>186031</v>
      </c>
      <c r="B435" s="21" t="s">
        <v>43</v>
      </c>
      <c r="C435" s="21" t="s">
        <v>1615</v>
      </c>
      <c r="D435" s="22">
        <v>2006</v>
      </c>
      <c r="E435" s="21" t="s">
        <v>1616</v>
      </c>
      <c r="F435" s="21" t="s">
        <v>1617</v>
      </c>
      <c r="G435" s="21" t="s">
        <v>1618</v>
      </c>
      <c r="H435" s="23">
        <v>39226</v>
      </c>
      <c r="I435" s="23">
        <v>39226</v>
      </c>
      <c r="J435" s="21" t="s">
        <v>49</v>
      </c>
      <c r="K435" s="22">
        <v>25699</v>
      </c>
      <c r="L435" s="21" t="s">
        <v>54</v>
      </c>
      <c r="M435" s="24"/>
      <c r="N435" s="21" t="s">
        <v>49</v>
      </c>
      <c r="O435" s="22">
        <v>347</v>
      </c>
      <c r="P435" s="21" t="s">
        <v>54</v>
      </c>
      <c r="Q435" s="24"/>
      <c r="R435" s="21" t="s">
        <v>54</v>
      </c>
      <c r="S435" s="21" t="s">
        <v>54</v>
      </c>
      <c r="T435" s="22" t="b">
        <v>0</v>
      </c>
      <c r="U435" s="21" t="s">
        <v>54</v>
      </c>
      <c r="V435" s="21" t="s">
        <v>54</v>
      </c>
    </row>
    <row r="436" spans="1:22" x14ac:dyDescent="0.25">
      <c r="A436" s="25">
        <v>186032</v>
      </c>
      <c r="B436" s="21" t="s">
        <v>43</v>
      </c>
      <c r="C436" s="21" t="s">
        <v>1615</v>
      </c>
      <c r="D436" s="22">
        <v>2006</v>
      </c>
      <c r="E436" s="21" t="s">
        <v>1616</v>
      </c>
      <c r="F436" s="21" t="s">
        <v>1617</v>
      </c>
      <c r="G436" s="21" t="s">
        <v>1618</v>
      </c>
      <c r="H436" s="23">
        <v>39232</v>
      </c>
      <c r="I436" s="23">
        <v>39232</v>
      </c>
      <c r="J436" s="21" t="s">
        <v>49</v>
      </c>
      <c r="K436" s="22">
        <v>25782</v>
      </c>
      <c r="L436" s="21" t="s">
        <v>54</v>
      </c>
      <c r="M436" s="24"/>
      <c r="N436" s="21" t="s">
        <v>49</v>
      </c>
      <c r="O436" s="22">
        <v>163</v>
      </c>
      <c r="P436" s="21" t="s">
        <v>54</v>
      </c>
      <c r="Q436" s="24"/>
      <c r="R436" s="21" t="s">
        <v>54</v>
      </c>
      <c r="S436" s="21" t="s">
        <v>54</v>
      </c>
      <c r="T436" s="22" t="b">
        <v>0</v>
      </c>
      <c r="U436" s="21" t="s">
        <v>54</v>
      </c>
      <c r="V436" s="21" t="s">
        <v>54</v>
      </c>
    </row>
    <row r="437" spans="1:22" x14ac:dyDescent="0.25">
      <c r="A437" s="25">
        <v>186035</v>
      </c>
      <c r="B437" s="21" t="s">
        <v>43</v>
      </c>
      <c r="C437" s="21" t="s">
        <v>1699</v>
      </c>
      <c r="D437" s="22">
        <v>2006</v>
      </c>
      <c r="E437" s="21" t="s">
        <v>1700</v>
      </c>
      <c r="F437" s="21" t="s">
        <v>1709</v>
      </c>
      <c r="G437" s="21" t="s">
        <v>1618</v>
      </c>
      <c r="H437" s="23">
        <v>39225</v>
      </c>
      <c r="I437" s="23">
        <v>39225</v>
      </c>
      <c r="J437" s="21" t="s">
        <v>49</v>
      </c>
      <c r="K437" s="22">
        <v>25078</v>
      </c>
      <c r="L437" s="21" t="s">
        <v>54</v>
      </c>
      <c r="M437" s="24"/>
      <c r="N437" s="21" t="s">
        <v>59</v>
      </c>
      <c r="O437" s="22">
        <v>46366</v>
      </c>
      <c r="P437" s="21" t="s">
        <v>54</v>
      </c>
      <c r="Q437" s="24"/>
      <c r="R437" s="21" t="s">
        <v>54</v>
      </c>
      <c r="S437" s="21" t="s">
        <v>54</v>
      </c>
      <c r="T437" s="22" t="b">
        <v>0</v>
      </c>
      <c r="U437" s="21" t="s">
        <v>54</v>
      </c>
      <c r="V437" s="21" t="s">
        <v>54</v>
      </c>
    </row>
    <row r="438" spans="1:22" x14ac:dyDescent="0.25">
      <c r="A438" s="25">
        <v>186036</v>
      </c>
      <c r="B438" s="21" t="s">
        <v>43</v>
      </c>
      <c r="C438" s="21" t="s">
        <v>1699</v>
      </c>
      <c r="D438" s="22">
        <v>2006</v>
      </c>
      <c r="E438" s="21" t="s">
        <v>1700</v>
      </c>
      <c r="F438" s="21" t="s">
        <v>1709</v>
      </c>
      <c r="G438" s="21" t="s">
        <v>1618</v>
      </c>
      <c r="H438" s="23">
        <v>39225</v>
      </c>
      <c r="I438" s="23">
        <v>39225</v>
      </c>
      <c r="J438" s="21" t="s">
        <v>49</v>
      </c>
      <c r="K438" s="22">
        <v>25222</v>
      </c>
      <c r="L438" s="21" t="s">
        <v>54</v>
      </c>
      <c r="M438" s="24"/>
      <c r="N438" s="21" t="s">
        <v>59</v>
      </c>
      <c r="O438" s="22">
        <v>46632</v>
      </c>
      <c r="P438" s="21" t="s">
        <v>54</v>
      </c>
      <c r="Q438" s="24"/>
      <c r="R438" s="21" t="s">
        <v>54</v>
      </c>
      <c r="S438" s="21" t="s">
        <v>54</v>
      </c>
      <c r="T438" s="22" t="b">
        <v>0</v>
      </c>
      <c r="U438" s="21" t="s">
        <v>54</v>
      </c>
      <c r="V438" s="21" t="s">
        <v>54</v>
      </c>
    </row>
    <row r="439" spans="1:22" x14ac:dyDescent="0.25">
      <c r="A439" s="25">
        <v>186037</v>
      </c>
      <c r="B439" s="21" t="s">
        <v>43</v>
      </c>
      <c r="C439" s="21" t="s">
        <v>1699</v>
      </c>
      <c r="D439" s="22">
        <v>2006</v>
      </c>
      <c r="E439" s="21" t="s">
        <v>1700</v>
      </c>
      <c r="F439" s="21" t="s">
        <v>1709</v>
      </c>
      <c r="G439" s="21" t="s">
        <v>1618</v>
      </c>
      <c r="H439" s="23">
        <v>39225</v>
      </c>
      <c r="I439" s="23">
        <v>39225</v>
      </c>
      <c r="J439" s="21" t="s">
        <v>49</v>
      </c>
      <c r="K439" s="22">
        <v>25005</v>
      </c>
      <c r="L439" s="21" t="s">
        <v>54</v>
      </c>
      <c r="M439" s="24"/>
      <c r="N439" s="21" t="s">
        <v>59</v>
      </c>
      <c r="O439" s="22">
        <v>46230</v>
      </c>
      <c r="P439" s="21" t="s">
        <v>54</v>
      </c>
      <c r="Q439" s="24"/>
      <c r="R439" s="21" t="s">
        <v>54</v>
      </c>
      <c r="S439" s="21" t="s">
        <v>54</v>
      </c>
      <c r="T439" s="22" t="b">
        <v>0</v>
      </c>
      <c r="U439" s="21" t="s">
        <v>54</v>
      </c>
      <c r="V439" s="21" t="s">
        <v>54</v>
      </c>
    </row>
    <row r="440" spans="1:22" x14ac:dyDescent="0.25">
      <c r="A440" s="25">
        <v>186039</v>
      </c>
      <c r="B440" s="21" t="s">
        <v>43</v>
      </c>
      <c r="C440" s="21" t="s">
        <v>1699</v>
      </c>
      <c r="D440" s="22">
        <v>2006</v>
      </c>
      <c r="E440" s="21" t="s">
        <v>1700</v>
      </c>
      <c r="F440" s="21" t="s">
        <v>1709</v>
      </c>
      <c r="G440" s="21" t="s">
        <v>1618</v>
      </c>
      <c r="H440" s="23">
        <v>39225</v>
      </c>
      <c r="I440" s="23">
        <v>39225</v>
      </c>
      <c r="J440" s="21" t="s">
        <v>49</v>
      </c>
      <c r="K440" s="22">
        <v>25015</v>
      </c>
      <c r="L440" s="21" t="s">
        <v>54</v>
      </c>
      <c r="M440" s="24"/>
      <c r="N440" s="21" t="s">
        <v>59</v>
      </c>
      <c r="O440" s="22">
        <v>46249</v>
      </c>
      <c r="P440" s="21" t="s">
        <v>54</v>
      </c>
      <c r="Q440" s="24"/>
      <c r="R440" s="21" t="s">
        <v>54</v>
      </c>
      <c r="S440" s="21" t="s">
        <v>54</v>
      </c>
      <c r="T440" s="22" t="b">
        <v>0</v>
      </c>
      <c r="U440" s="21" t="s">
        <v>54</v>
      </c>
      <c r="V440" s="21" t="s">
        <v>54</v>
      </c>
    </row>
    <row r="441" spans="1:22" x14ac:dyDescent="0.25">
      <c r="A441" s="25">
        <v>186042</v>
      </c>
      <c r="B441" s="21" t="s">
        <v>43</v>
      </c>
      <c r="C441" s="21" t="s">
        <v>1699</v>
      </c>
      <c r="D441" s="22">
        <v>2006</v>
      </c>
      <c r="E441" s="21" t="s">
        <v>1700</v>
      </c>
      <c r="F441" s="21" t="s">
        <v>1712</v>
      </c>
      <c r="G441" s="21" t="s">
        <v>1618</v>
      </c>
      <c r="H441" s="23">
        <v>39211</v>
      </c>
      <c r="I441" s="23">
        <v>39211</v>
      </c>
      <c r="J441" s="21" t="s">
        <v>49</v>
      </c>
      <c r="K441" s="22">
        <v>25018</v>
      </c>
      <c r="L441" s="21" t="s">
        <v>54</v>
      </c>
      <c r="M441" s="24"/>
      <c r="N441" s="21" t="s">
        <v>59</v>
      </c>
      <c r="O441" s="22">
        <v>124946</v>
      </c>
      <c r="P441" s="21" t="s">
        <v>54</v>
      </c>
      <c r="Q441" s="24"/>
      <c r="R441" s="21" t="s">
        <v>54</v>
      </c>
      <c r="S441" s="21" t="s">
        <v>54</v>
      </c>
      <c r="T441" s="22" t="b">
        <v>0</v>
      </c>
      <c r="U441" s="21" t="s">
        <v>54</v>
      </c>
      <c r="V441" s="21" t="s">
        <v>54</v>
      </c>
    </row>
    <row r="442" spans="1:22" x14ac:dyDescent="0.25">
      <c r="A442" s="25">
        <v>186061</v>
      </c>
      <c r="B442" s="21" t="s">
        <v>43</v>
      </c>
      <c r="C442" s="21" t="s">
        <v>1619</v>
      </c>
      <c r="D442" s="22">
        <v>2006</v>
      </c>
      <c r="E442" s="21" t="s">
        <v>1620</v>
      </c>
      <c r="F442" s="21" t="s">
        <v>1621</v>
      </c>
      <c r="G442" s="21" t="s">
        <v>1622</v>
      </c>
      <c r="H442" s="23">
        <v>39212</v>
      </c>
      <c r="I442" s="23">
        <v>39212</v>
      </c>
      <c r="J442" s="21" t="s">
        <v>49</v>
      </c>
      <c r="K442" s="22">
        <v>50145</v>
      </c>
      <c r="L442" s="21" t="s">
        <v>54</v>
      </c>
      <c r="M442" s="24"/>
      <c r="N442" s="21" t="s">
        <v>59</v>
      </c>
      <c r="O442" s="22">
        <v>88761</v>
      </c>
      <c r="P442" s="21" t="s">
        <v>49</v>
      </c>
      <c r="Q442" s="22">
        <v>1551</v>
      </c>
      <c r="R442" s="21" t="s">
        <v>54</v>
      </c>
      <c r="S442" s="21" t="s">
        <v>54</v>
      </c>
      <c r="T442" s="22" t="b">
        <v>0</v>
      </c>
      <c r="U442" s="21" t="s">
        <v>54</v>
      </c>
      <c r="V442" s="21" t="s">
        <v>54</v>
      </c>
    </row>
    <row r="443" spans="1:22" x14ac:dyDescent="0.25">
      <c r="A443" s="25">
        <v>186062</v>
      </c>
      <c r="B443" s="21" t="s">
        <v>43</v>
      </c>
      <c r="C443" s="21" t="s">
        <v>1619</v>
      </c>
      <c r="D443" s="22">
        <v>2006</v>
      </c>
      <c r="E443" s="21" t="s">
        <v>1620</v>
      </c>
      <c r="F443" s="21" t="s">
        <v>1621</v>
      </c>
      <c r="G443" s="21" t="s">
        <v>1622</v>
      </c>
      <c r="H443" s="23">
        <v>39212</v>
      </c>
      <c r="I443" s="23">
        <v>39213</v>
      </c>
      <c r="J443" s="21" t="s">
        <v>49</v>
      </c>
      <c r="K443" s="22">
        <v>50203</v>
      </c>
      <c r="L443" s="21" t="s">
        <v>54</v>
      </c>
      <c r="M443" s="24"/>
      <c r="N443" s="21" t="s">
        <v>59</v>
      </c>
      <c r="O443" s="22">
        <v>88863</v>
      </c>
      <c r="P443" s="21" t="s">
        <v>49</v>
      </c>
      <c r="Q443" s="22">
        <v>1553</v>
      </c>
      <c r="R443" s="21" t="s">
        <v>54</v>
      </c>
      <c r="S443" s="21" t="s">
        <v>54</v>
      </c>
      <c r="T443" s="22" t="b">
        <v>0</v>
      </c>
      <c r="U443" s="21" t="s">
        <v>54</v>
      </c>
      <c r="V443" s="21" t="s">
        <v>54</v>
      </c>
    </row>
    <row r="444" spans="1:22" x14ac:dyDescent="0.25">
      <c r="A444" s="25">
        <v>186134</v>
      </c>
      <c r="B444" s="21" t="s">
        <v>43</v>
      </c>
      <c r="C444" s="21" t="s">
        <v>1702</v>
      </c>
      <c r="D444" s="22">
        <v>2007</v>
      </c>
      <c r="E444" s="21" t="s">
        <v>1703</v>
      </c>
      <c r="F444" s="21" t="s">
        <v>1704</v>
      </c>
      <c r="G444" s="21" t="s">
        <v>1618</v>
      </c>
      <c r="H444" s="23">
        <v>39594</v>
      </c>
      <c r="I444" s="23">
        <v>39600</v>
      </c>
      <c r="J444" s="21" t="s">
        <v>49</v>
      </c>
      <c r="K444" s="22">
        <v>15105</v>
      </c>
      <c r="L444" s="21" t="s">
        <v>54</v>
      </c>
      <c r="M444" s="24"/>
      <c r="N444" s="21" t="s">
        <v>59</v>
      </c>
      <c r="O444" s="22">
        <v>373435</v>
      </c>
      <c r="P444" s="21" t="s">
        <v>54</v>
      </c>
      <c r="Q444" s="24"/>
      <c r="R444" s="21" t="s">
        <v>54</v>
      </c>
      <c r="S444" s="21" t="s">
        <v>54</v>
      </c>
      <c r="T444" s="22" t="b">
        <v>0</v>
      </c>
      <c r="U444" s="21" t="s">
        <v>54</v>
      </c>
      <c r="V444" s="21" t="s">
        <v>54</v>
      </c>
    </row>
    <row r="445" spans="1:22" x14ac:dyDescent="0.25">
      <c r="A445" s="25">
        <v>186137</v>
      </c>
      <c r="B445" s="21" t="s">
        <v>43</v>
      </c>
      <c r="C445" s="21" t="s">
        <v>1699</v>
      </c>
      <c r="D445" s="22">
        <v>2008</v>
      </c>
      <c r="E445" s="21" t="s">
        <v>1700</v>
      </c>
      <c r="F445" s="21" t="s">
        <v>1701</v>
      </c>
      <c r="G445" s="21" t="s">
        <v>1618</v>
      </c>
      <c r="H445" s="23">
        <v>39937</v>
      </c>
      <c r="I445" s="23">
        <v>39937</v>
      </c>
      <c r="J445" s="21" t="s">
        <v>49</v>
      </c>
      <c r="K445" s="22">
        <v>17180</v>
      </c>
      <c r="L445" s="21" t="s">
        <v>54</v>
      </c>
      <c r="M445" s="24"/>
      <c r="N445" s="21" t="s">
        <v>59</v>
      </c>
      <c r="O445" s="22">
        <v>6638</v>
      </c>
      <c r="P445" s="21" t="s">
        <v>54</v>
      </c>
      <c r="Q445" s="24"/>
      <c r="R445" s="21" t="s">
        <v>54</v>
      </c>
      <c r="S445" s="21" t="s">
        <v>54</v>
      </c>
      <c r="T445" s="22" t="b">
        <v>0</v>
      </c>
      <c r="U445" s="21" t="s">
        <v>54</v>
      </c>
      <c r="V445" s="21" t="s">
        <v>54</v>
      </c>
    </row>
    <row r="446" spans="1:22" x14ac:dyDescent="0.25">
      <c r="A446" s="25">
        <v>186161</v>
      </c>
      <c r="B446" s="21" t="s">
        <v>43</v>
      </c>
      <c r="C446" s="21" t="s">
        <v>1696</v>
      </c>
      <c r="D446" s="22">
        <v>2007</v>
      </c>
      <c r="E446" s="21" t="s">
        <v>1697</v>
      </c>
      <c r="F446" s="21" t="s">
        <v>1698</v>
      </c>
      <c r="G446" s="21" t="s">
        <v>1618</v>
      </c>
      <c r="H446" s="23">
        <v>39596</v>
      </c>
      <c r="I446" s="23">
        <v>39596</v>
      </c>
      <c r="J446" s="21" t="s">
        <v>49</v>
      </c>
      <c r="K446" s="22">
        <v>17531</v>
      </c>
      <c r="L446" s="21" t="s">
        <v>54</v>
      </c>
      <c r="M446" s="24"/>
      <c r="N446" s="21" t="s">
        <v>59</v>
      </c>
      <c r="O446" s="22">
        <v>275762</v>
      </c>
      <c r="P446" s="21" t="s">
        <v>54</v>
      </c>
      <c r="Q446" s="24"/>
      <c r="R446" s="21" t="s">
        <v>54</v>
      </c>
      <c r="S446" s="21" t="s">
        <v>54</v>
      </c>
      <c r="T446" s="22" t="b">
        <v>0</v>
      </c>
      <c r="U446" s="21" t="s">
        <v>54</v>
      </c>
      <c r="V446" s="21" t="s">
        <v>54</v>
      </c>
    </row>
    <row r="447" spans="1:22" x14ac:dyDescent="0.25">
      <c r="A447" s="25">
        <v>186162</v>
      </c>
      <c r="B447" s="21" t="s">
        <v>43</v>
      </c>
      <c r="C447" s="21" t="s">
        <v>1619</v>
      </c>
      <c r="D447" s="22">
        <v>2007</v>
      </c>
      <c r="E447" s="21" t="s">
        <v>1620</v>
      </c>
      <c r="F447" s="21" t="s">
        <v>1621</v>
      </c>
      <c r="G447" s="21" t="s">
        <v>1622</v>
      </c>
      <c r="H447" s="23">
        <v>39582</v>
      </c>
      <c r="I447" s="23">
        <v>39583</v>
      </c>
      <c r="J447" s="21" t="s">
        <v>49</v>
      </c>
      <c r="K447" s="22">
        <v>20016</v>
      </c>
      <c r="L447" s="21" t="s">
        <v>54</v>
      </c>
      <c r="M447" s="24"/>
      <c r="N447" s="21" t="s">
        <v>59</v>
      </c>
      <c r="O447" s="22">
        <v>17360</v>
      </c>
      <c r="P447" s="21" t="s">
        <v>49</v>
      </c>
      <c r="Q447" s="22">
        <v>619</v>
      </c>
      <c r="R447" s="21" t="s">
        <v>54</v>
      </c>
      <c r="S447" s="21" t="s">
        <v>54</v>
      </c>
      <c r="T447" s="22" t="b">
        <v>0</v>
      </c>
      <c r="U447" s="21" t="s">
        <v>54</v>
      </c>
      <c r="V447" s="21" t="s">
        <v>54</v>
      </c>
    </row>
    <row r="448" spans="1:22" x14ac:dyDescent="0.25">
      <c r="A448" s="25">
        <v>186219</v>
      </c>
      <c r="B448" s="21" t="s">
        <v>43</v>
      </c>
      <c r="C448" s="21" t="s">
        <v>1699</v>
      </c>
      <c r="D448" s="22">
        <v>2007</v>
      </c>
      <c r="E448" s="21" t="s">
        <v>1700</v>
      </c>
      <c r="F448" s="21" t="s">
        <v>1709</v>
      </c>
      <c r="G448" s="21" t="s">
        <v>1618</v>
      </c>
      <c r="H448" s="23">
        <v>39563</v>
      </c>
      <c r="I448" s="23">
        <v>39563</v>
      </c>
      <c r="J448" s="21" t="s">
        <v>49</v>
      </c>
      <c r="K448" s="22">
        <v>29848</v>
      </c>
      <c r="L448" s="21" t="s">
        <v>54</v>
      </c>
      <c r="M448" s="24"/>
      <c r="N448" s="21" t="s">
        <v>54</v>
      </c>
      <c r="O448" s="24"/>
      <c r="P448" s="21" t="s">
        <v>54</v>
      </c>
      <c r="Q448" s="24"/>
      <c r="R448" s="21" t="s">
        <v>54</v>
      </c>
      <c r="S448" s="21" t="s">
        <v>54</v>
      </c>
      <c r="T448" s="22" t="b">
        <v>0</v>
      </c>
      <c r="U448" s="21" t="s">
        <v>54</v>
      </c>
      <c r="V448" s="21" t="s">
        <v>54</v>
      </c>
    </row>
    <row r="449" spans="1:22" x14ac:dyDescent="0.25">
      <c r="A449" s="25">
        <v>186220</v>
      </c>
      <c r="B449" s="21" t="s">
        <v>43</v>
      </c>
      <c r="C449" s="21" t="s">
        <v>1699</v>
      </c>
      <c r="D449" s="22">
        <v>2007</v>
      </c>
      <c r="E449" s="21" t="s">
        <v>1700</v>
      </c>
      <c r="F449" s="21" t="s">
        <v>1709</v>
      </c>
      <c r="G449" s="21" t="s">
        <v>1618</v>
      </c>
      <c r="H449" s="23">
        <v>39563</v>
      </c>
      <c r="I449" s="23">
        <v>39563</v>
      </c>
      <c r="J449" s="21" t="s">
        <v>49</v>
      </c>
      <c r="K449" s="22">
        <v>29978</v>
      </c>
      <c r="L449" s="21" t="s">
        <v>54</v>
      </c>
      <c r="M449" s="24"/>
      <c r="N449" s="21" t="s">
        <v>54</v>
      </c>
      <c r="O449" s="24"/>
      <c r="P449" s="21" t="s">
        <v>54</v>
      </c>
      <c r="Q449" s="24"/>
      <c r="R449" s="21" t="s">
        <v>54</v>
      </c>
      <c r="S449" s="21" t="s">
        <v>54</v>
      </c>
      <c r="T449" s="22" t="b">
        <v>0</v>
      </c>
      <c r="U449" s="21" t="s">
        <v>54</v>
      </c>
      <c r="V449" s="21" t="s">
        <v>54</v>
      </c>
    </row>
    <row r="450" spans="1:22" x14ac:dyDescent="0.25">
      <c r="A450" s="25">
        <v>186225</v>
      </c>
      <c r="B450" s="21" t="s">
        <v>43</v>
      </c>
      <c r="C450" s="21" t="s">
        <v>1699</v>
      </c>
      <c r="D450" s="22">
        <v>2007</v>
      </c>
      <c r="E450" s="21" t="s">
        <v>1700</v>
      </c>
      <c r="F450" s="21" t="s">
        <v>1701</v>
      </c>
      <c r="G450" s="21" t="s">
        <v>1618</v>
      </c>
      <c r="H450" s="23">
        <v>39597</v>
      </c>
      <c r="I450" s="23">
        <v>39597</v>
      </c>
      <c r="J450" s="21" t="s">
        <v>49</v>
      </c>
      <c r="K450" s="22">
        <v>29833</v>
      </c>
      <c r="L450" s="21" t="s">
        <v>54</v>
      </c>
      <c r="M450" s="24"/>
      <c r="N450" s="21" t="s">
        <v>54</v>
      </c>
      <c r="O450" s="24"/>
      <c r="P450" s="21" t="s">
        <v>54</v>
      </c>
      <c r="Q450" s="24"/>
      <c r="R450" s="21" t="s">
        <v>54</v>
      </c>
      <c r="S450" s="21" t="s">
        <v>54</v>
      </c>
      <c r="T450" s="22" t="b">
        <v>0</v>
      </c>
      <c r="U450" s="21" t="s">
        <v>54</v>
      </c>
      <c r="V450" s="21" t="s">
        <v>54</v>
      </c>
    </row>
    <row r="451" spans="1:22" x14ac:dyDescent="0.25">
      <c r="A451" s="25">
        <v>186226</v>
      </c>
      <c r="B451" s="21" t="s">
        <v>43</v>
      </c>
      <c r="C451" s="21" t="s">
        <v>1699</v>
      </c>
      <c r="D451" s="22">
        <v>2007</v>
      </c>
      <c r="E451" s="21" t="s">
        <v>1700</v>
      </c>
      <c r="F451" s="21" t="s">
        <v>1701</v>
      </c>
      <c r="G451" s="21" t="s">
        <v>1618</v>
      </c>
      <c r="H451" s="23">
        <v>39597</v>
      </c>
      <c r="I451" s="23">
        <v>39597</v>
      </c>
      <c r="J451" s="21" t="s">
        <v>49</v>
      </c>
      <c r="K451" s="22">
        <v>29594</v>
      </c>
      <c r="L451" s="21" t="s">
        <v>54</v>
      </c>
      <c r="M451" s="24"/>
      <c r="N451" s="21" t="s">
        <v>49</v>
      </c>
      <c r="O451" s="22">
        <v>149</v>
      </c>
      <c r="P451" s="21" t="s">
        <v>54</v>
      </c>
      <c r="Q451" s="24"/>
      <c r="R451" s="21" t="s">
        <v>54</v>
      </c>
      <c r="S451" s="21" t="s">
        <v>54</v>
      </c>
      <c r="T451" s="22" t="b">
        <v>0</v>
      </c>
      <c r="U451" s="21" t="s">
        <v>54</v>
      </c>
      <c r="V451" s="21" t="s">
        <v>54</v>
      </c>
    </row>
    <row r="452" spans="1:22" x14ac:dyDescent="0.25">
      <c r="A452" s="25">
        <v>186227</v>
      </c>
      <c r="B452" s="21" t="s">
        <v>43</v>
      </c>
      <c r="C452" s="21" t="s">
        <v>1699</v>
      </c>
      <c r="D452" s="22">
        <v>2007</v>
      </c>
      <c r="E452" s="21" t="s">
        <v>1700</v>
      </c>
      <c r="F452" s="21" t="s">
        <v>1701</v>
      </c>
      <c r="G452" s="21" t="s">
        <v>1618</v>
      </c>
      <c r="H452" s="23">
        <v>39597</v>
      </c>
      <c r="I452" s="23">
        <v>39597</v>
      </c>
      <c r="J452" s="21" t="s">
        <v>49</v>
      </c>
      <c r="K452" s="22">
        <v>27417</v>
      </c>
      <c r="L452" s="21" t="s">
        <v>54</v>
      </c>
      <c r="M452" s="24"/>
      <c r="N452" s="21" t="s">
        <v>54</v>
      </c>
      <c r="O452" s="24"/>
      <c r="P452" s="21" t="s">
        <v>54</v>
      </c>
      <c r="Q452" s="24"/>
      <c r="R452" s="21" t="s">
        <v>54</v>
      </c>
      <c r="S452" s="21" t="s">
        <v>54</v>
      </c>
      <c r="T452" s="22" t="b">
        <v>0</v>
      </c>
      <c r="U452" s="21" t="s">
        <v>54</v>
      </c>
      <c r="V452" s="21" t="s">
        <v>54</v>
      </c>
    </row>
    <row r="453" spans="1:22" x14ac:dyDescent="0.25">
      <c r="A453" s="25">
        <v>186235</v>
      </c>
      <c r="B453" s="21" t="s">
        <v>43</v>
      </c>
      <c r="C453" s="21" t="s">
        <v>1644</v>
      </c>
      <c r="D453" s="22">
        <v>2007</v>
      </c>
      <c r="E453" s="21" t="s">
        <v>1645</v>
      </c>
      <c r="F453" s="21" t="s">
        <v>1646</v>
      </c>
      <c r="G453" s="21" t="s">
        <v>1622</v>
      </c>
      <c r="H453" s="23">
        <v>39601</v>
      </c>
      <c r="I453" s="23">
        <v>39601</v>
      </c>
      <c r="J453" s="21" t="s">
        <v>49</v>
      </c>
      <c r="K453" s="22">
        <v>29925</v>
      </c>
      <c r="L453" s="21" t="s">
        <v>54</v>
      </c>
      <c r="M453" s="24"/>
      <c r="N453" s="21" t="s">
        <v>59</v>
      </c>
      <c r="O453" s="22">
        <v>73500</v>
      </c>
      <c r="P453" s="21" t="s">
        <v>49</v>
      </c>
      <c r="Q453" s="22">
        <v>152</v>
      </c>
      <c r="R453" s="21" t="s">
        <v>54</v>
      </c>
      <c r="S453" s="21" t="s">
        <v>54</v>
      </c>
      <c r="T453" s="22" t="b">
        <v>0</v>
      </c>
      <c r="U453" s="21" t="s">
        <v>54</v>
      </c>
      <c r="V453" s="21" t="s">
        <v>54</v>
      </c>
    </row>
    <row r="454" spans="1:22" x14ac:dyDescent="0.25">
      <c r="A454" s="25">
        <v>186236</v>
      </c>
      <c r="B454" s="21" t="s">
        <v>43</v>
      </c>
      <c r="C454" s="21" t="s">
        <v>1644</v>
      </c>
      <c r="D454" s="22">
        <v>2007</v>
      </c>
      <c r="E454" s="21" t="s">
        <v>1645</v>
      </c>
      <c r="F454" s="21" t="s">
        <v>1646</v>
      </c>
      <c r="G454" s="21" t="s">
        <v>1622</v>
      </c>
      <c r="H454" s="23">
        <v>39601</v>
      </c>
      <c r="I454" s="23">
        <v>39601</v>
      </c>
      <c r="J454" s="21" t="s">
        <v>49</v>
      </c>
      <c r="K454" s="22">
        <v>30104</v>
      </c>
      <c r="L454" s="21" t="s">
        <v>54</v>
      </c>
      <c r="M454" s="24"/>
      <c r="N454" s="21" t="s">
        <v>59</v>
      </c>
      <c r="O454" s="22">
        <v>73754</v>
      </c>
      <c r="P454" s="21" t="s">
        <v>49</v>
      </c>
      <c r="Q454" s="22">
        <v>76</v>
      </c>
      <c r="R454" s="21" t="s">
        <v>54</v>
      </c>
      <c r="S454" s="21" t="s">
        <v>54</v>
      </c>
      <c r="T454" s="22" t="b">
        <v>0</v>
      </c>
      <c r="U454" s="21" t="s">
        <v>54</v>
      </c>
      <c r="V454" s="21" t="s">
        <v>54</v>
      </c>
    </row>
    <row r="455" spans="1:22" x14ac:dyDescent="0.25">
      <c r="A455" s="25">
        <v>186237</v>
      </c>
      <c r="B455" s="21" t="s">
        <v>43</v>
      </c>
      <c r="C455" s="21" t="s">
        <v>1644</v>
      </c>
      <c r="D455" s="22">
        <v>2007</v>
      </c>
      <c r="E455" s="21" t="s">
        <v>1647</v>
      </c>
      <c r="F455" s="21" t="s">
        <v>1648</v>
      </c>
      <c r="G455" s="21" t="s">
        <v>1622</v>
      </c>
      <c r="H455" s="23">
        <v>39629</v>
      </c>
      <c r="I455" s="23">
        <v>39629</v>
      </c>
      <c r="J455" s="21" t="s">
        <v>49</v>
      </c>
      <c r="K455" s="22">
        <v>29304</v>
      </c>
      <c r="L455" s="21" t="s">
        <v>54</v>
      </c>
      <c r="M455" s="24"/>
      <c r="N455" s="21" t="s">
        <v>59</v>
      </c>
      <c r="O455" s="22">
        <v>84078</v>
      </c>
      <c r="P455" s="21" t="s">
        <v>49</v>
      </c>
      <c r="Q455" s="22">
        <v>764</v>
      </c>
      <c r="R455" s="21" t="s">
        <v>54</v>
      </c>
      <c r="S455" s="21" t="s">
        <v>54</v>
      </c>
      <c r="T455" s="22" t="b">
        <v>0</v>
      </c>
      <c r="U455" s="21" t="s">
        <v>54</v>
      </c>
      <c r="V455" s="21" t="s">
        <v>54</v>
      </c>
    </row>
    <row r="456" spans="1:22" x14ac:dyDescent="0.25">
      <c r="A456" s="25">
        <v>186238</v>
      </c>
      <c r="B456" s="21" t="s">
        <v>43</v>
      </c>
      <c r="C456" s="21" t="s">
        <v>1644</v>
      </c>
      <c r="D456" s="22">
        <v>2007</v>
      </c>
      <c r="E456" s="21" t="s">
        <v>1647</v>
      </c>
      <c r="F456" s="21" t="s">
        <v>1648</v>
      </c>
      <c r="G456" s="21" t="s">
        <v>1622</v>
      </c>
      <c r="H456" s="23">
        <v>39629</v>
      </c>
      <c r="I456" s="23">
        <v>39629</v>
      </c>
      <c r="J456" s="21" t="s">
        <v>49</v>
      </c>
      <c r="K456" s="22">
        <v>30266</v>
      </c>
      <c r="L456" s="21" t="s">
        <v>54</v>
      </c>
      <c r="M456" s="24"/>
      <c r="N456" s="21" t="s">
        <v>59</v>
      </c>
      <c r="O456" s="22">
        <v>86839</v>
      </c>
      <c r="P456" s="21" t="s">
        <v>49</v>
      </c>
      <c r="Q456" s="22">
        <v>790</v>
      </c>
      <c r="R456" s="21" t="s">
        <v>54</v>
      </c>
      <c r="S456" s="21" t="s">
        <v>54</v>
      </c>
      <c r="T456" s="22" t="b">
        <v>0</v>
      </c>
      <c r="U456" s="21" t="s">
        <v>54</v>
      </c>
      <c r="V456" s="21" t="s">
        <v>54</v>
      </c>
    </row>
    <row r="457" spans="1:22" x14ac:dyDescent="0.25">
      <c r="A457" s="25">
        <v>186239</v>
      </c>
      <c r="B457" s="21" t="s">
        <v>43</v>
      </c>
      <c r="C457" s="21" t="s">
        <v>1644</v>
      </c>
      <c r="D457" s="22">
        <v>2007</v>
      </c>
      <c r="E457" s="21" t="s">
        <v>1647</v>
      </c>
      <c r="F457" s="21" t="s">
        <v>1648</v>
      </c>
      <c r="G457" s="21" t="s">
        <v>1622</v>
      </c>
      <c r="H457" s="23">
        <v>39629</v>
      </c>
      <c r="I457" s="23">
        <v>39629</v>
      </c>
      <c r="J457" s="21" t="s">
        <v>49</v>
      </c>
      <c r="K457" s="22">
        <v>28452</v>
      </c>
      <c r="L457" s="21" t="s">
        <v>54</v>
      </c>
      <c r="M457" s="24"/>
      <c r="N457" s="21" t="s">
        <v>59</v>
      </c>
      <c r="O457" s="22">
        <v>81287</v>
      </c>
      <c r="P457" s="21" t="s">
        <v>49</v>
      </c>
      <c r="Q457" s="22">
        <v>619</v>
      </c>
      <c r="R457" s="21" t="s">
        <v>54</v>
      </c>
      <c r="S457" s="21" t="s">
        <v>54</v>
      </c>
      <c r="T457" s="22" t="b">
        <v>0</v>
      </c>
      <c r="U457" s="21" t="s">
        <v>54</v>
      </c>
      <c r="V457" s="21" t="s">
        <v>54</v>
      </c>
    </row>
    <row r="458" spans="1:22" x14ac:dyDescent="0.25">
      <c r="A458" s="25">
        <v>186240</v>
      </c>
      <c r="B458" s="21" t="s">
        <v>43</v>
      </c>
      <c r="C458" s="21" t="s">
        <v>1705</v>
      </c>
      <c r="D458" s="22">
        <v>2007</v>
      </c>
      <c r="E458" s="21" t="s">
        <v>1706</v>
      </c>
      <c r="F458" s="21" t="s">
        <v>1707</v>
      </c>
      <c r="G458" s="21" t="s">
        <v>1618</v>
      </c>
      <c r="H458" s="23">
        <v>39588</v>
      </c>
      <c r="I458" s="23">
        <v>39598</v>
      </c>
      <c r="J458" s="21" t="s">
        <v>49</v>
      </c>
      <c r="K458" s="22">
        <v>49673</v>
      </c>
      <c r="L458" s="21" t="s">
        <v>54</v>
      </c>
      <c r="M458" s="24"/>
      <c r="N458" s="21" t="s">
        <v>59</v>
      </c>
      <c r="O458" s="22">
        <v>278696</v>
      </c>
      <c r="P458" s="21" t="s">
        <v>49</v>
      </c>
      <c r="Q458" s="22">
        <v>447</v>
      </c>
      <c r="R458" s="21" t="s">
        <v>1630</v>
      </c>
      <c r="S458" s="21" t="s">
        <v>1713</v>
      </c>
      <c r="T458" s="22" t="b">
        <v>0</v>
      </c>
      <c r="U458" s="21" t="s">
        <v>54</v>
      </c>
      <c r="V458" s="21" t="s">
        <v>54</v>
      </c>
    </row>
    <row r="459" spans="1:22" x14ac:dyDescent="0.25">
      <c r="A459" s="25">
        <v>186242</v>
      </c>
      <c r="B459" s="21" t="s">
        <v>43</v>
      </c>
      <c r="C459" s="21" t="s">
        <v>1705</v>
      </c>
      <c r="D459" s="22">
        <v>2007</v>
      </c>
      <c r="E459" s="21" t="s">
        <v>1706</v>
      </c>
      <c r="F459" s="21" t="s">
        <v>1707</v>
      </c>
      <c r="G459" s="21" t="s">
        <v>1618</v>
      </c>
      <c r="H459" s="23">
        <v>39588</v>
      </c>
      <c r="I459" s="23">
        <v>39588</v>
      </c>
      <c r="J459" s="21" t="s">
        <v>49</v>
      </c>
      <c r="K459" s="22">
        <v>49792</v>
      </c>
      <c r="L459" s="21" t="s">
        <v>54</v>
      </c>
      <c r="M459" s="24"/>
      <c r="N459" s="21" t="s">
        <v>59</v>
      </c>
      <c r="O459" s="22">
        <v>267974</v>
      </c>
      <c r="P459" s="21" t="s">
        <v>49</v>
      </c>
      <c r="Q459" s="22">
        <v>225</v>
      </c>
      <c r="R459" s="21" t="s">
        <v>1630</v>
      </c>
      <c r="S459" s="21" t="s">
        <v>1713</v>
      </c>
      <c r="T459" s="22" t="b">
        <v>0</v>
      </c>
      <c r="U459" s="21" t="s">
        <v>54</v>
      </c>
      <c r="V459" s="21" t="s">
        <v>54</v>
      </c>
    </row>
    <row r="460" spans="1:22" x14ac:dyDescent="0.25">
      <c r="A460" s="25">
        <v>186301</v>
      </c>
      <c r="B460" s="21" t="s">
        <v>43</v>
      </c>
      <c r="C460" s="21" t="s">
        <v>1702</v>
      </c>
      <c r="D460" s="22">
        <v>2007</v>
      </c>
      <c r="E460" s="21" t="s">
        <v>1703</v>
      </c>
      <c r="F460" s="21" t="s">
        <v>1704</v>
      </c>
      <c r="G460" s="21" t="s">
        <v>1618</v>
      </c>
      <c r="H460" s="23">
        <v>39594</v>
      </c>
      <c r="I460" s="23">
        <v>39600</v>
      </c>
      <c r="J460" s="21" t="s">
        <v>49</v>
      </c>
      <c r="K460" s="22">
        <v>25161</v>
      </c>
      <c r="L460" s="21" t="s">
        <v>54</v>
      </c>
      <c r="M460" s="24"/>
      <c r="N460" s="21" t="s">
        <v>59</v>
      </c>
      <c r="O460" s="22">
        <v>622046</v>
      </c>
      <c r="P460" s="21" t="s">
        <v>54</v>
      </c>
      <c r="Q460" s="24"/>
      <c r="R460" s="21" t="s">
        <v>54</v>
      </c>
      <c r="S460" s="21" t="s">
        <v>54</v>
      </c>
      <c r="T460" s="22" t="b">
        <v>0</v>
      </c>
      <c r="U460" s="21" t="s">
        <v>54</v>
      </c>
      <c r="V460" s="21" t="s">
        <v>54</v>
      </c>
    </row>
    <row r="461" spans="1:22" x14ac:dyDescent="0.25">
      <c r="A461" s="25">
        <v>186302</v>
      </c>
      <c r="B461" s="21" t="s">
        <v>43</v>
      </c>
      <c r="C461" s="21" t="s">
        <v>1702</v>
      </c>
      <c r="D461" s="22">
        <v>2007</v>
      </c>
      <c r="E461" s="21" t="s">
        <v>1703</v>
      </c>
      <c r="F461" s="21" t="s">
        <v>1704</v>
      </c>
      <c r="G461" s="21" t="s">
        <v>1618</v>
      </c>
      <c r="H461" s="23">
        <v>39594</v>
      </c>
      <c r="I461" s="23">
        <v>39600</v>
      </c>
      <c r="J461" s="21" t="s">
        <v>49</v>
      </c>
      <c r="K461" s="22">
        <v>25108</v>
      </c>
      <c r="L461" s="21" t="s">
        <v>54</v>
      </c>
      <c r="M461" s="24"/>
      <c r="N461" s="21" t="s">
        <v>59</v>
      </c>
      <c r="O461" s="22">
        <v>1075887</v>
      </c>
      <c r="P461" s="21" t="s">
        <v>49</v>
      </c>
      <c r="Q461" s="22">
        <v>126</v>
      </c>
      <c r="R461" s="21" t="s">
        <v>54</v>
      </c>
      <c r="S461" s="21" t="s">
        <v>54</v>
      </c>
      <c r="T461" s="22" t="b">
        <v>0</v>
      </c>
      <c r="U461" s="21" t="s">
        <v>54</v>
      </c>
      <c r="V461" s="21" t="s">
        <v>54</v>
      </c>
    </row>
    <row r="462" spans="1:22" x14ac:dyDescent="0.25">
      <c r="A462" s="25">
        <v>186303</v>
      </c>
      <c r="B462" s="21" t="s">
        <v>43</v>
      </c>
      <c r="C462" s="21" t="s">
        <v>1702</v>
      </c>
      <c r="D462" s="22">
        <v>2007</v>
      </c>
      <c r="E462" s="21" t="s">
        <v>1703</v>
      </c>
      <c r="F462" s="21" t="s">
        <v>1704</v>
      </c>
      <c r="G462" s="21" t="s">
        <v>1618</v>
      </c>
      <c r="H462" s="23">
        <v>39597</v>
      </c>
      <c r="I462" s="23">
        <v>39602</v>
      </c>
      <c r="J462" s="21" t="s">
        <v>49</v>
      </c>
      <c r="K462" s="22">
        <v>25190</v>
      </c>
      <c r="L462" s="21" t="s">
        <v>54</v>
      </c>
      <c r="M462" s="24"/>
      <c r="N462" s="21" t="s">
        <v>59</v>
      </c>
      <c r="O462" s="22">
        <v>643662</v>
      </c>
      <c r="P462" s="21" t="s">
        <v>54</v>
      </c>
      <c r="Q462" s="24"/>
      <c r="R462" s="21" t="s">
        <v>54</v>
      </c>
      <c r="S462" s="21" t="s">
        <v>54</v>
      </c>
      <c r="T462" s="22" t="b">
        <v>0</v>
      </c>
      <c r="U462" s="21" t="s">
        <v>54</v>
      </c>
      <c r="V462" s="21" t="s">
        <v>54</v>
      </c>
    </row>
    <row r="463" spans="1:22" x14ac:dyDescent="0.25">
      <c r="A463" s="25">
        <v>186304</v>
      </c>
      <c r="B463" s="21" t="s">
        <v>43</v>
      </c>
      <c r="C463" s="21" t="s">
        <v>1702</v>
      </c>
      <c r="D463" s="22">
        <v>2007</v>
      </c>
      <c r="E463" s="21" t="s">
        <v>1703</v>
      </c>
      <c r="F463" s="21" t="s">
        <v>1704</v>
      </c>
      <c r="G463" s="21" t="s">
        <v>1618</v>
      </c>
      <c r="H463" s="23">
        <v>39597</v>
      </c>
      <c r="I463" s="23">
        <v>39602</v>
      </c>
      <c r="J463" s="21" t="s">
        <v>49</v>
      </c>
      <c r="K463" s="22">
        <v>25083</v>
      </c>
      <c r="L463" s="21" t="s">
        <v>54</v>
      </c>
      <c r="M463" s="24"/>
      <c r="N463" s="21" t="s">
        <v>59</v>
      </c>
      <c r="O463" s="22">
        <v>640928</v>
      </c>
      <c r="P463" s="21" t="s">
        <v>54</v>
      </c>
      <c r="Q463" s="24"/>
      <c r="R463" s="21" t="s">
        <v>54</v>
      </c>
      <c r="S463" s="21" t="s">
        <v>54</v>
      </c>
      <c r="T463" s="22" t="b">
        <v>0</v>
      </c>
      <c r="U463" s="21" t="s">
        <v>54</v>
      </c>
      <c r="V463" s="21" t="s">
        <v>54</v>
      </c>
    </row>
    <row r="464" spans="1:22" x14ac:dyDescent="0.25">
      <c r="A464" s="25">
        <v>186305</v>
      </c>
      <c r="B464" s="21" t="s">
        <v>43</v>
      </c>
      <c r="C464" s="21" t="s">
        <v>1702</v>
      </c>
      <c r="D464" s="22">
        <v>2007</v>
      </c>
      <c r="E464" s="21" t="s">
        <v>1703</v>
      </c>
      <c r="F464" s="21" t="s">
        <v>1704</v>
      </c>
      <c r="G464" s="21" t="s">
        <v>1618</v>
      </c>
      <c r="H464" s="23">
        <v>39597</v>
      </c>
      <c r="I464" s="23">
        <v>39602</v>
      </c>
      <c r="J464" s="21" t="s">
        <v>49</v>
      </c>
      <c r="K464" s="22">
        <v>25153</v>
      </c>
      <c r="L464" s="21" t="s">
        <v>54</v>
      </c>
      <c r="M464" s="24"/>
      <c r="N464" s="21" t="s">
        <v>59</v>
      </c>
      <c r="O464" s="22">
        <v>710962</v>
      </c>
      <c r="P464" s="21" t="s">
        <v>54</v>
      </c>
      <c r="Q464" s="24"/>
      <c r="R464" s="21" t="s">
        <v>54</v>
      </c>
      <c r="S464" s="21" t="s">
        <v>54</v>
      </c>
      <c r="T464" s="22" t="b">
        <v>0</v>
      </c>
      <c r="U464" s="21" t="s">
        <v>54</v>
      </c>
      <c r="V464" s="21" t="s">
        <v>54</v>
      </c>
    </row>
    <row r="465" spans="1:22" x14ac:dyDescent="0.25">
      <c r="A465" s="25">
        <v>186306</v>
      </c>
      <c r="B465" s="21" t="s">
        <v>43</v>
      </c>
      <c r="C465" s="21" t="s">
        <v>1702</v>
      </c>
      <c r="D465" s="22">
        <v>2007</v>
      </c>
      <c r="E465" s="21" t="s">
        <v>1703</v>
      </c>
      <c r="F465" s="21" t="s">
        <v>1704</v>
      </c>
      <c r="G465" s="21" t="s">
        <v>1618</v>
      </c>
      <c r="H465" s="23">
        <v>39597</v>
      </c>
      <c r="I465" s="23">
        <v>39602</v>
      </c>
      <c r="J465" s="21" t="s">
        <v>49</v>
      </c>
      <c r="K465" s="22">
        <v>25168</v>
      </c>
      <c r="L465" s="21" t="s">
        <v>54</v>
      </c>
      <c r="M465" s="24"/>
      <c r="N465" s="21" t="s">
        <v>59</v>
      </c>
      <c r="O465" s="22">
        <v>685859</v>
      </c>
      <c r="P465" s="21" t="s">
        <v>54</v>
      </c>
      <c r="Q465" s="24"/>
      <c r="R465" s="21" t="s">
        <v>54</v>
      </c>
      <c r="S465" s="21" t="s">
        <v>54</v>
      </c>
      <c r="T465" s="22" t="b">
        <v>0</v>
      </c>
      <c r="U465" s="21" t="s">
        <v>54</v>
      </c>
      <c r="V465" s="21" t="s">
        <v>54</v>
      </c>
    </row>
    <row r="466" spans="1:22" x14ac:dyDescent="0.25">
      <c r="A466" s="25">
        <v>186311</v>
      </c>
      <c r="B466" s="21" t="s">
        <v>43</v>
      </c>
      <c r="C466" s="21" t="s">
        <v>1699</v>
      </c>
      <c r="D466" s="22">
        <v>2008</v>
      </c>
      <c r="E466" s="21" t="s">
        <v>1700</v>
      </c>
      <c r="F466" s="21" t="s">
        <v>1701</v>
      </c>
      <c r="G466" s="21" t="s">
        <v>1618</v>
      </c>
      <c r="H466" s="23">
        <v>39952</v>
      </c>
      <c r="I466" s="23">
        <v>39952</v>
      </c>
      <c r="J466" s="21" t="s">
        <v>49</v>
      </c>
      <c r="K466" s="22">
        <v>29006</v>
      </c>
      <c r="L466" s="21" t="s">
        <v>54</v>
      </c>
      <c r="M466" s="24"/>
      <c r="N466" s="21" t="s">
        <v>59</v>
      </c>
      <c r="O466" s="22">
        <v>55573</v>
      </c>
      <c r="P466" s="21" t="s">
        <v>54</v>
      </c>
      <c r="Q466" s="24"/>
      <c r="R466" s="21" t="s">
        <v>54</v>
      </c>
      <c r="S466" s="21" t="s">
        <v>54</v>
      </c>
      <c r="T466" s="22" t="b">
        <v>0</v>
      </c>
      <c r="U466" s="21" t="s">
        <v>54</v>
      </c>
      <c r="V466" s="21" t="s">
        <v>54</v>
      </c>
    </row>
    <row r="467" spans="1:22" x14ac:dyDescent="0.25">
      <c r="A467" s="25">
        <v>186312</v>
      </c>
      <c r="B467" s="21" t="s">
        <v>43</v>
      </c>
      <c r="C467" s="21" t="s">
        <v>1699</v>
      </c>
      <c r="D467" s="22">
        <v>2008</v>
      </c>
      <c r="E467" s="21" t="s">
        <v>1700</v>
      </c>
      <c r="F467" s="21" t="s">
        <v>1701</v>
      </c>
      <c r="G467" s="21" t="s">
        <v>1618</v>
      </c>
      <c r="H467" s="23">
        <v>39952</v>
      </c>
      <c r="I467" s="23">
        <v>39952</v>
      </c>
      <c r="J467" s="21" t="s">
        <v>49</v>
      </c>
      <c r="K467" s="22">
        <v>29190</v>
      </c>
      <c r="L467" s="21" t="s">
        <v>54</v>
      </c>
      <c r="M467" s="24"/>
      <c r="N467" s="21" t="s">
        <v>59</v>
      </c>
      <c r="O467" s="22">
        <v>55926</v>
      </c>
      <c r="P467" s="21" t="s">
        <v>49</v>
      </c>
      <c r="Q467" s="22">
        <v>147</v>
      </c>
      <c r="R467" s="21" t="s">
        <v>54</v>
      </c>
      <c r="S467" s="21" t="s">
        <v>54</v>
      </c>
      <c r="T467" s="22" t="b">
        <v>0</v>
      </c>
      <c r="U467" s="21" t="s">
        <v>54</v>
      </c>
      <c r="V467" s="21" t="s">
        <v>54</v>
      </c>
    </row>
    <row r="468" spans="1:22" x14ac:dyDescent="0.25">
      <c r="A468" s="25">
        <v>186313</v>
      </c>
      <c r="B468" s="21" t="s">
        <v>43</v>
      </c>
      <c r="C468" s="21" t="s">
        <v>1699</v>
      </c>
      <c r="D468" s="22">
        <v>2008</v>
      </c>
      <c r="E468" s="21" t="s">
        <v>1700</v>
      </c>
      <c r="F468" s="21" t="s">
        <v>1701</v>
      </c>
      <c r="G468" s="21" t="s">
        <v>1618</v>
      </c>
      <c r="H468" s="23">
        <v>39952</v>
      </c>
      <c r="I468" s="23">
        <v>39952</v>
      </c>
      <c r="J468" s="21" t="s">
        <v>49</v>
      </c>
      <c r="K468" s="22">
        <v>29788</v>
      </c>
      <c r="L468" s="21" t="s">
        <v>54</v>
      </c>
      <c r="M468" s="24"/>
      <c r="N468" s="21" t="s">
        <v>59</v>
      </c>
      <c r="O468" s="22">
        <v>57072</v>
      </c>
      <c r="P468" s="21" t="s">
        <v>54</v>
      </c>
      <c r="Q468" s="24"/>
      <c r="R468" s="21" t="s">
        <v>54</v>
      </c>
      <c r="S468" s="21" t="s">
        <v>54</v>
      </c>
      <c r="T468" s="22" t="b">
        <v>0</v>
      </c>
      <c r="U468" s="21" t="s">
        <v>54</v>
      </c>
      <c r="V468" s="21" t="s">
        <v>54</v>
      </c>
    </row>
    <row r="469" spans="1:22" x14ac:dyDescent="0.25">
      <c r="A469" s="25">
        <v>186314</v>
      </c>
      <c r="B469" s="21" t="s">
        <v>43</v>
      </c>
      <c r="C469" s="21" t="s">
        <v>1699</v>
      </c>
      <c r="D469" s="22">
        <v>2008</v>
      </c>
      <c r="E469" s="21" t="s">
        <v>1700</v>
      </c>
      <c r="F469" s="21" t="s">
        <v>1701</v>
      </c>
      <c r="G469" s="21" t="s">
        <v>1618</v>
      </c>
      <c r="H469" s="23">
        <v>39952</v>
      </c>
      <c r="I469" s="23">
        <v>39952</v>
      </c>
      <c r="J469" s="21" t="s">
        <v>49</v>
      </c>
      <c r="K469" s="22">
        <v>29012</v>
      </c>
      <c r="L469" s="21" t="s">
        <v>54</v>
      </c>
      <c r="M469" s="24"/>
      <c r="N469" s="21" t="s">
        <v>59</v>
      </c>
      <c r="O469" s="22">
        <v>55585</v>
      </c>
      <c r="P469" s="21" t="s">
        <v>49</v>
      </c>
      <c r="Q469" s="22">
        <v>146</v>
      </c>
      <c r="R469" s="21" t="s">
        <v>54</v>
      </c>
      <c r="S469" s="21" t="s">
        <v>54</v>
      </c>
      <c r="T469" s="22" t="b">
        <v>0</v>
      </c>
      <c r="U469" s="21" t="s">
        <v>54</v>
      </c>
      <c r="V469" s="21" t="s">
        <v>54</v>
      </c>
    </row>
    <row r="470" spans="1:22" x14ac:dyDescent="0.25">
      <c r="A470" s="25">
        <v>186315</v>
      </c>
      <c r="B470" s="21" t="s">
        <v>43</v>
      </c>
      <c r="C470" s="21" t="s">
        <v>1699</v>
      </c>
      <c r="D470" s="22">
        <v>2008</v>
      </c>
      <c r="E470" s="21" t="s">
        <v>1700</v>
      </c>
      <c r="F470" s="21" t="s">
        <v>1701</v>
      </c>
      <c r="G470" s="21" t="s">
        <v>1618</v>
      </c>
      <c r="H470" s="23">
        <v>39952</v>
      </c>
      <c r="I470" s="23">
        <v>39952</v>
      </c>
      <c r="J470" s="21" t="s">
        <v>49</v>
      </c>
      <c r="K470" s="22">
        <v>29830</v>
      </c>
      <c r="L470" s="21" t="s">
        <v>54</v>
      </c>
      <c r="M470" s="24"/>
      <c r="N470" s="21" t="s">
        <v>59</v>
      </c>
      <c r="O470" s="22">
        <v>57152</v>
      </c>
      <c r="P470" s="21" t="s">
        <v>54</v>
      </c>
      <c r="Q470" s="24"/>
      <c r="R470" s="21" t="s">
        <v>54</v>
      </c>
      <c r="S470" s="21" t="s">
        <v>54</v>
      </c>
      <c r="T470" s="22" t="b">
        <v>0</v>
      </c>
      <c r="U470" s="21" t="s">
        <v>54</v>
      </c>
      <c r="V470" s="21" t="s">
        <v>54</v>
      </c>
    </row>
    <row r="471" spans="1:22" x14ac:dyDescent="0.25">
      <c r="A471" s="25">
        <v>186316</v>
      </c>
      <c r="B471" s="21" t="s">
        <v>43</v>
      </c>
      <c r="C471" s="21" t="s">
        <v>1699</v>
      </c>
      <c r="D471" s="22">
        <v>2008</v>
      </c>
      <c r="E471" s="21" t="s">
        <v>1700</v>
      </c>
      <c r="F471" s="21" t="s">
        <v>1701</v>
      </c>
      <c r="G471" s="21" t="s">
        <v>1618</v>
      </c>
      <c r="H471" s="23">
        <v>39952</v>
      </c>
      <c r="I471" s="23">
        <v>39952</v>
      </c>
      <c r="J471" s="21" t="s">
        <v>49</v>
      </c>
      <c r="K471" s="22">
        <v>27894</v>
      </c>
      <c r="L471" s="21" t="s">
        <v>54</v>
      </c>
      <c r="M471" s="24"/>
      <c r="N471" s="21" t="s">
        <v>59</v>
      </c>
      <c r="O471" s="22">
        <v>53443</v>
      </c>
      <c r="P471" s="21" t="s">
        <v>49</v>
      </c>
      <c r="Q471" s="22">
        <v>141</v>
      </c>
      <c r="R471" s="21" t="s">
        <v>54</v>
      </c>
      <c r="S471" s="21" t="s">
        <v>54</v>
      </c>
      <c r="T471" s="22" t="b">
        <v>0</v>
      </c>
      <c r="U471" s="21" t="s">
        <v>54</v>
      </c>
      <c r="V471" s="21" t="s">
        <v>54</v>
      </c>
    </row>
    <row r="472" spans="1:22" x14ac:dyDescent="0.25">
      <c r="A472" s="25">
        <v>186317</v>
      </c>
      <c r="B472" s="21" t="s">
        <v>43</v>
      </c>
      <c r="C472" s="21" t="s">
        <v>1699</v>
      </c>
      <c r="D472" s="22">
        <v>2008</v>
      </c>
      <c r="E472" s="21" t="s">
        <v>1700</v>
      </c>
      <c r="F472" s="21" t="s">
        <v>1701</v>
      </c>
      <c r="G472" s="21" t="s">
        <v>1618</v>
      </c>
      <c r="H472" s="23">
        <v>39952</v>
      </c>
      <c r="I472" s="23">
        <v>39952</v>
      </c>
      <c r="J472" s="21" t="s">
        <v>49</v>
      </c>
      <c r="K472" s="22">
        <v>29354</v>
      </c>
      <c r="L472" s="21" t="s">
        <v>54</v>
      </c>
      <c r="M472" s="24"/>
      <c r="N472" s="21" t="s">
        <v>59</v>
      </c>
      <c r="O472" s="22">
        <v>56240</v>
      </c>
      <c r="P472" s="21" t="s">
        <v>54</v>
      </c>
      <c r="Q472" s="24"/>
      <c r="R472" s="21" t="s">
        <v>54</v>
      </c>
      <c r="S472" s="21" t="s">
        <v>54</v>
      </c>
      <c r="T472" s="22" t="b">
        <v>0</v>
      </c>
      <c r="U472" s="21" t="s">
        <v>54</v>
      </c>
      <c r="V472" s="21" t="s">
        <v>54</v>
      </c>
    </row>
    <row r="473" spans="1:22" x14ac:dyDescent="0.25">
      <c r="A473" s="25">
        <v>186318</v>
      </c>
      <c r="B473" s="21" t="s">
        <v>43</v>
      </c>
      <c r="C473" s="21" t="s">
        <v>1699</v>
      </c>
      <c r="D473" s="22">
        <v>2008</v>
      </c>
      <c r="E473" s="21" t="s">
        <v>1700</v>
      </c>
      <c r="F473" s="21" t="s">
        <v>1701</v>
      </c>
      <c r="G473" s="21" t="s">
        <v>1618</v>
      </c>
      <c r="H473" s="23">
        <v>39952</v>
      </c>
      <c r="I473" s="23">
        <v>39952</v>
      </c>
      <c r="J473" s="21" t="s">
        <v>49</v>
      </c>
      <c r="K473" s="22">
        <v>29211</v>
      </c>
      <c r="L473" s="21" t="s">
        <v>54</v>
      </c>
      <c r="M473" s="24"/>
      <c r="N473" s="21" t="s">
        <v>59</v>
      </c>
      <c r="O473" s="22">
        <v>55966</v>
      </c>
      <c r="P473" s="21" t="s">
        <v>49</v>
      </c>
      <c r="Q473" s="22">
        <v>147</v>
      </c>
      <c r="R473" s="21" t="s">
        <v>54</v>
      </c>
      <c r="S473" s="21" t="s">
        <v>54</v>
      </c>
      <c r="T473" s="22" t="b">
        <v>0</v>
      </c>
      <c r="U473" s="21" t="s">
        <v>54</v>
      </c>
      <c r="V473" s="21" t="s">
        <v>54</v>
      </c>
    </row>
    <row r="474" spans="1:22" x14ac:dyDescent="0.25">
      <c r="A474" s="25">
        <v>186343</v>
      </c>
      <c r="B474" s="21" t="s">
        <v>43</v>
      </c>
      <c r="C474" s="21" t="s">
        <v>1702</v>
      </c>
      <c r="D474" s="22">
        <v>2007</v>
      </c>
      <c r="E474" s="21" t="s">
        <v>1703</v>
      </c>
      <c r="F474" s="21" t="s">
        <v>1704</v>
      </c>
      <c r="G474" s="21" t="s">
        <v>1618</v>
      </c>
      <c r="H474" s="23">
        <v>39594</v>
      </c>
      <c r="I474" s="23">
        <v>39600</v>
      </c>
      <c r="J474" s="21" t="s">
        <v>49</v>
      </c>
      <c r="K474" s="22">
        <v>25258</v>
      </c>
      <c r="L474" s="21" t="s">
        <v>54</v>
      </c>
      <c r="M474" s="24"/>
      <c r="N474" s="21" t="s">
        <v>59</v>
      </c>
      <c r="O474" s="22">
        <v>637354</v>
      </c>
      <c r="P474" s="21" t="s">
        <v>54</v>
      </c>
      <c r="Q474" s="24"/>
      <c r="R474" s="21" t="s">
        <v>54</v>
      </c>
      <c r="S474" s="21" t="s">
        <v>54</v>
      </c>
      <c r="T474" s="22" t="b">
        <v>0</v>
      </c>
      <c r="U474" s="21" t="s">
        <v>54</v>
      </c>
      <c r="V474" s="21" t="s">
        <v>54</v>
      </c>
    </row>
    <row r="475" spans="1:22" x14ac:dyDescent="0.25">
      <c r="A475" s="25">
        <v>186344</v>
      </c>
      <c r="B475" s="21" t="s">
        <v>43</v>
      </c>
      <c r="C475" s="21" t="s">
        <v>1702</v>
      </c>
      <c r="D475" s="22">
        <v>2007</v>
      </c>
      <c r="E475" s="21" t="s">
        <v>1703</v>
      </c>
      <c r="F475" s="21" t="s">
        <v>1704</v>
      </c>
      <c r="G475" s="21" t="s">
        <v>1618</v>
      </c>
      <c r="H475" s="23">
        <v>39594</v>
      </c>
      <c r="I475" s="23">
        <v>39600</v>
      </c>
      <c r="J475" s="21" t="s">
        <v>49</v>
      </c>
      <c r="K475" s="22">
        <v>25216</v>
      </c>
      <c r="L475" s="21" t="s">
        <v>54</v>
      </c>
      <c r="M475" s="24"/>
      <c r="N475" s="21" t="s">
        <v>59</v>
      </c>
      <c r="O475" s="22">
        <v>636294</v>
      </c>
      <c r="P475" s="21" t="s">
        <v>54</v>
      </c>
      <c r="Q475" s="24"/>
      <c r="R475" s="21" t="s">
        <v>54</v>
      </c>
      <c r="S475" s="21" t="s">
        <v>54</v>
      </c>
      <c r="T475" s="22" t="b">
        <v>0</v>
      </c>
      <c r="U475" s="21" t="s">
        <v>54</v>
      </c>
      <c r="V475" s="21" t="s">
        <v>54</v>
      </c>
    </row>
    <row r="476" spans="1:22" x14ac:dyDescent="0.25">
      <c r="A476" s="25">
        <v>186345</v>
      </c>
      <c r="B476" s="21" t="s">
        <v>43</v>
      </c>
      <c r="C476" s="21" t="s">
        <v>1696</v>
      </c>
      <c r="D476" s="22">
        <v>2007</v>
      </c>
      <c r="E476" s="21" t="s">
        <v>1697</v>
      </c>
      <c r="F476" s="21" t="s">
        <v>1698</v>
      </c>
      <c r="G476" s="21" t="s">
        <v>1618</v>
      </c>
      <c r="H476" s="23">
        <v>39596</v>
      </c>
      <c r="I476" s="23">
        <v>39596</v>
      </c>
      <c r="J476" s="21" t="s">
        <v>49</v>
      </c>
      <c r="K476" s="22">
        <v>25753</v>
      </c>
      <c r="L476" s="21" t="s">
        <v>54</v>
      </c>
      <c r="M476" s="24"/>
      <c r="N476" s="21" t="s">
        <v>59</v>
      </c>
      <c r="O476" s="22">
        <v>405092</v>
      </c>
      <c r="P476" s="21" t="s">
        <v>54</v>
      </c>
      <c r="Q476" s="24"/>
      <c r="R476" s="21" t="s">
        <v>54</v>
      </c>
      <c r="S476" s="21" t="s">
        <v>54</v>
      </c>
      <c r="T476" s="22" t="b">
        <v>0</v>
      </c>
      <c r="U476" s="21" t="s">
        <v>54</v>
      </c>
      <c r="V476" s="21" t="s">
        <v>54</v>
      </c>
    </row>
    <row r="477" spans="1:22" x14ac:dyDescent="0.25">
      <c r="A477" s="25">
        <v>186346</v>
      </c>
      <c r="B477" s="21" t="s">
        <v>43</v>
      </c>
      <c r="C477" s="21" t="s">
        <v>1696</v>
      </c>
      <c r="D477" s="22">
        <v>2007</v>
      </c>
      <c r="E477" s="21" t="s">
        <v>1697</v>
      </c>
      <c r="F477" s="21" t="s">
        <v>1698</v>
      </c>
      <c r="G477" s="21" t="s">
        <v>1618</v>
      </c>
      <c r="H477" s="23">
        <v>39596</v>
      </c>
      <c r="I477" s="23">
        <v>39596</v>
      </c>
      <c r="J477" s="21" t="s">
        <v>49</v>
      </c>
      <c r="K477" s="22">
        <v>28120</v>
      </c>
      <c r="L477" s="21" t="s">
        <v>54</v>
      </c>
      <c r="M477" s="24"/>
      <c r="N477" s="21" t="s">
        <v>59</v>
      </c>
      <c r="O477" s="22">
        <v>442329</v>
      </c>
      <c r="P477" s="21" t="s">
        <v>54</v>
      </c>
      <c r="Q477" s="24"/>
      <c r="R477" s="21" t="s">
        <v>54</v>
      </c>
      <c r="S477" s="21" t="s">
        <v>54</v>
      </c>
      <c r="T477" s="22" t="b">
        <v>0</v>
      </c>
      <c r="U477" s="21" t="s">
        <v>54</v>
      </c>
      <c r="V477" s="21" t="s">
        <v>54</v>
      </c>
    </row>
    <row r="478" spans="1:22" x14ac:dyDescent="0.25">
      <c r="A478" s="25">
        <v>186347</v>
      </c>
      <c r="B478" s="21" t="s">
        <v>43</v>
      </c>
      <c r="C478" s="21" t="s">
        <v>1696</v>
      </c>
      <c r="D478" s="22">
        <v>2007</v>
      </c>
      <c r="E478" s="21" t="s">
        <v>1697</v>
      </c>
      <c r="F478" s="21" t="s">
        <v>1698</v>
      </c>
      <c r="G478" s="21" t="s">
        <v>1618</v>
      </c>
      <c r="H478" s="23">
        <v>39596</v>
      </c>
      <c r="I478" s="23">
        <v>39596</v>
      </c>
      <c r="J478" s="21" t="s">
        <v>49</v>
      </c>
      <c r="K478" s="22">
        <v>28656</v>
      </c>
      <c r="L478" s="21" t="s">
        <v>54</v>
      </c>
      <c r="M478" s="24"/>
      <c r="N478" s="21" t="s">
        <v>59</v>
      </c>
      <c r="O478" s="22">
        <v>457617</v>
      </c>
      <c r="P478" s="21" t="s">
        <v>49</v>
      </c>
      <c r="Q478" s="22">
        <v>436</v>
      </c>
      <c r="R478" s="21" t="s">
        <v>54</v>
      </c>
      <c r="S478" s="21" t="s">
        <v>54</v>
      </c>
      <c r="T478" s="22" t="b">
        <v>0</v>
      </c>
      <c r="U478" s="21" t="s">
        <v>54</v>
      </c>
      <c r="V478" s="21" t="s">
        <v>54</v>
      </c>
    </row>
    <row r="479" spans="1:22" x14ac:dyDescent="0.25">
      <c r="A479" s="25">
        <v>186348</v>
      </c>
      <c r="B479" s="21" t="s">
        <v>43</v>
      </c>
      <c r="C479" s="21" t="s">
        <v>1696</v>
      </c>
      <c r="D479" s="22">
        <v>2007</v>
      </c>
      <c r="E479" s="21" t="s">
        <v>1697</v>
      </c>
      <c r="F479" s="21" t="s">
        <v>1698</v>
      </c>
      <c r="G479" s="21" t="s">
        <v>1618</v>
      </c>
      <c r="H479" s="23">
        <v>39596</v>
      </c>
      <c r="I479" s="23">
        <v>39596</v>
      </c>
      <c r="J479" s="21" t="s">
        <v>49</v>
      </c>
      <c r="K479" s="22">
        <v>26393</v>
      </c>
      <c r="L479" s="21" t="s">
        <v>54</v>
      </c>
      <c r="M479" s="24"/>
      <c r="N479" s="21" t="s">
        <v>59</v>
      </c>
      <c r="O479" s="22">
        <v>415161</v>
      </c>
      <c r="P479" s="21" t="s">
        <v>54</v>
      </c>
      <c r="Q479" s="24"/>
      <c r="R479" s="21" t="s">
        <v>54</v>
      </c>
      <c r="S479" s="21" t="s">
        <v>54</v>
      </c>
      <c r="T479" s="22" t="b">
        <v>0</v>
      </c>
      <c r="U479" s="21" t="s">
        <v>54</v>
      </c>
      <c r="V479" s="21" t="s">
        <v>54</v>
      </c>
    </row>
    <row r="480" spans="1:22" x14ac:dyDescent="0.25">
      <c r="A480" s="25">
        <v>186349</v>
      </c>
      <c r="B480" s="21" t="s">
        <v>43</v>
      </c>
      <c r="C480" s="21" t="s">
        <v>1696</v>
      </c>
      <c r="D480" s="22">
        <v>2007</v>
      </c>
      <c r="E480" s="21" t="s">
        <v>1697</v>
      </c>
      <c r="F480" s="21" t="s">
        <v>1698</v>
      </c>
      <c r="G480" s="21" t="s">
        <v>1618</v>
      </c>
      <c r="H480" s="23">
        <v>39596</v>
      </c>
      <c r="I480" s="23">
        <v>39596</v>
      </c>
      <c r="J480" s="21" t="s">
        <v>49</v>
      </c>
      <c r="K480" s="22">
        <v>26370</v>
      </c>
      <c r="L480" s="21" t="s">
        <v>54</v>
      </c>
      <c r="M480" s="24"/>
      <c r="N480" s="21" t="s">
        <v>59</v>
      </c>
      <c r="O480" s="22">
        <v>414803</v>
      </c>
      <c r="P480" s="21" t="s">
        <v>54</v>
      </c>
      <c r="Q480" s="24"/>
      <c r="R480" s="21" t="s">
        <v>54</v>
      </c>
      <c r="S480" s="21" t="s">
        <v>54</v>
      </c>
      <c r="T480" s="22" t="b">
        <v>0</v>
      </c>
      <c r="U480" s="21" t="s">
        <v>54</v>
      </c>
      <c r="V480" s="21" t="s">
        <v>54</v>
      </c>
    </row>
    <row r="481" spans="1:22" x14ac:dyDescent="0.25">
      <c r="A481" s="25">
        <v>186350</v>
      </c>
      <c r="B481" s="21" t="s">
        <v>43</v>
      </c>
      <c r="C481" s="21" t="s">
        <v>1696</v>
      </c>
      <c r="D481" s="22">
        <v>2007</v>
      </c>
      <c r="E481" s="21" t="s">
        <v>1697</v>
      </c>
      <c r="F481" s="21" t="s">
        <v>1698</v>
      </c>
      <c r="G481" s="21" t="s">
        <v>1618</v>
      </c>
      <c r="H481" s="23">
        <v>39596</v>
      </c>
      <c r="I481" s="23">
        <v>39596</v>
      </c>
      <c r="J481" s="21" t="s">
        <v>49</v>
      </c>
      <c r="K481" s="22">
        <v>27849</v>
      </c>
      <c r="L481" s="21" t="s">
        <v>54</v>
      </c>
      <c r="M481" s="24"/>
      <c r="N481" s="21" t="s">
        <v>59</v>
      </c>
      <c r="O481" s="22">
        <v>438062</v>
      </c>
      <c r="P481" s="21" t="s">
        <v>54</v>
      </c>
      <c r="Q481" s="24"/>
      <c r="R481" s="21" t="s">
        <v>54</v>
      </c>
      <c r="S481" s="21" t="s">
        <v>54</v>
      </c>
      <c r="T481" s="22" t="b">
        <v>0</v>
      </c>
      <c r="U481" s="21" t="s">
        <v>54</v>
      </c>
      <c r="V481" s="21" t="s">
        <v>54</v>
      </c>
    </row>
    <row r="482" spans="1:22" x14ac:dyDescent="0.25">
      <c r="A482" s="25">
        <v>186351</v>
      </c>
      <c r="B482" s="21" t="s">
        <v>43</v>
      </c>
      <c r="C482" s="21" t="s">
        <v>1696</v>
      </c>
      <c r="D482" s="22">
        <v>2007</v>
      </c>
      <c r="E482" s="21" t="s">
        <v>1697</v>
      </c>
      <c r="F482" s="21" t="s">
        <v>1698</v>
      </c>
      <c r="G482" s="21" t="s">
        <v>1618</v>
      </c>
      <c r="H482" s="23">
        <v>39596</v>
      </c>
      <c r="I482" s="23">
        <v>39596</v>
      </c>
      <c r="J482" s="21" t="s">
        <v>49</v>
      </c>
      <c r="K482" s="22">
        <v>25185</v>
      </c>
      <c r="L482" s="21" t="s">
        <v>54</v>
      </c>
      <c r="M482" s="24"/>
      <c r="N482" s="21" t="s">
        <v>59</v>
      </c>
      <c r="O482" s="22">
        <v>396160</v>
      </c>
      <c r="P482" s="21" t="s">
        <v>54</v>
      </c>
      <c r="Q482" s="24"/>
      <c r="R482" s="21" t="s">
        <v>54</v>
      </c>
      <c r="S482" s="21" t="s">
        <v>54</v>
      </c>
      <c r="T482" s="22" t="b">
        <v>0</v>
      </c>
      <c r="U482" s="21" t="s">
        <v>54</v>
      </c>
      <c r="V482" s="21" t="s">
        <v>54</v>
      </c>
    </row>
    <row r="483" spans="1:22" x14ac:dyDescent="0.25">
      <c r="A483" s="25">
        <v>186352</v>
      </c>
      <c r="B483" s="21" t="s">
        <v>43</v>
      </c>
      <c r="C483" s="21" t="s">
        <v>1619</v>
      </c>
      <c r="D483" s="22">
        <v>2007</v>
      </c>
      <c r="E483" s="21" t="s">
        <v>1620</v>
      </c>
      <c r="F483" s="21" t="s">
        <v>1621</v>
      </c>
      <c r="G483" s="21" t="s">
        <v>1622</v>
      </c>
      <c r="H483" s="23">
        <v>39582</v>
      </c>
      <c r="I483" s="23">
        <v>39583</v>
      </c>
      <c r="J483" s="21" t="s">
        <v>49</v>
      </c>
      <c r="K483" s="22">
        <v>23944</v>
      </c>
      <c r="L483" s="21" t="s">
        <v>54</v>
      </c>
      <c r="M483" s="24"/>
      <c r="N483" s="21" t="s">
        <v>59</v>
      </c>
      <c r="O483" s="22">
        <v>20767</v>
      </c>
      <c r="P483" s="21" t="s">
        <v>49</v>
      </c>
      <c r="Q483" s="22">
        <v>741</v>
      </c>
      <c r="R483" s="21" t="s">
        <v>54</v>
      </c>
      <c r="S483" s="21" t="s">
        <v>54</v>
      </c>
      <c r="T483" s="22" t="b">
        <v>0</v>
      </c>
      <c r="U483" s="21" t="s">
        <v>54</v>
      </c>
      <c r="V483" s="21" t="s">
        <v>54</v>
      </c>
    </row>
    <row r="484" spans="1:22" x14ac:dyDescent="0.25">
      <c r="A484" s="25">
        <v>186353</v>
      </c>
      <c r="B484" s="21" t="s">
        <v>43</v>
      </c>
      <c r="C484" s="21" t="s">
        <v>1619</v>
      </c>
      <c r="D484" s="22">
        <v>2007</v>
      </c>
      <c r="E484" s="21" t="s">
        <v>1620</v>
      </c>
      <c r="F484" s="21" t="s">
        <v>1621</v>
      </c>
      <c r="G484" s="21" t="s">
        <v>1622</v>
      </c>
      <c r="H484" s="23">
        <v>39582</v>
      </c>
      <c r="I484" s="23">
        <v>39583</v>
      </c>
      <c r="J484" s="21" t="s">
        <v>49</v>
      </c>
      <c r="K484" s="22">
        <v>24964</v>
      </c>
      <c r="L484" s="21" t="s">
        <v>54</v>
      </c>
      <c r="M484" s="24"/>
      <c r="N484" s="21" t="s">
        <v>59</v>
      </c>
      <c r="O484" s="22">
        <v>21651</v>
      </c>
      <c r="P484" s="21" t="s">
        <v>49</v>
      </c>
      <c r="Q484" s="22">
        <v>772</v>
      </c>
      <c r="R484" s="21" t="s">
        <v>54</v>
      </c>
      <c r="S484" s="21" t="s">
        <v>54</v>
      </c>
      <c r="T484" s="22" t="b">
        <v>0</v>
      </c>
      <c r="U484" s="21" t="s">
        <v>54</v>
      </c>
      <c r="V484" s="21" t="s">
        <v>54</v>
      </c>
    </row>
    <row r="485" spans="1:22" x14ac:dyDescent="0.25">
      <c r="A485" s="25">
        <v>186354</v>
      </c>
      <c r="B485" s="21" t="s">
        <v>43</v>
      </c>
      <c r="C485" s="21" t="s">
        <v>1619</v>
      </c>
      <c r="D485" s="22">
        <v>2007</v>
      </c>
      <c r="E485" s="21" t="s">
        <v>1620</v>
      </c>
      <c r="F485" s="21" t="s">
        <v>1621</v>
      </c>
      <c r="G485" s="21" t="s">
        <v>1622</v>
      </c>
      <c r="H485" s="23">
        <v>39582</v>
      </c>
      <c r="I485" s="23">
        <v>39583</v>
      </c>
      <c r="J485" s="21" t="s">
        <v>49</v>
      </c>
      <c r="K485" s="22">
        <v>24738</v>
      </c>
      <c r="L485" s="21" t="s">
        <v>54</v>
      </c>
      <c r="M485" s="24"/>
      <c r="N485" s="21" t="s">
        <v>59</v>
      </c>
      <c r="O485" s="22">
        <v>21455</v>
      </c>
      <c r="P485" s="21" t="s">
        <v>49</v>
      </c>
      <c r="Q485" s="22">
        <v>765</v>
      </c>
      <c r="R485" s="21" t="s">
        <v>54</v>
      </c>
      <c r="S485" s="21" t="s">
        <v>54</v>
      </c>
      <c r="T485" s="22" t="b">
        <v>0</v>
      </c>
      <c r="U485" s="21" t="s">
        <v>54</v>
      </c>
      <c r="V485" s="21" t="s">
        <v>54</v>
      </c>
    </row>
    <row r="486" spans="1:22" x14ac:dyDescent="0.25">
      <c r="A486" s="25">
        <v>186355</v>
      </c>
      <c r="B486" s="21" t="s">
        <v>43</v>
      </c>
      <c r="C486" s="21" t="s">
        <v>1619</v>
      </c>
      <c r="D486" s="22">
        <v>2007</v>
      </c>
      <c r="E486" s="21" t="s">
        <v>1620</v>
      </c>
      <c r="F486" s="21" t="s">
        <v>1621</v>
      </c>
      <c r="G486" s="21" t="s">
        <v>1622</v>
      </c>
      <c r="H486" s="23">
        <v>39582</v>
      </c>
      <c r="I486" s="23">
        <v>39583</v>
      </c>
      <c r="J486" s="21" t="s">
        <v>49</v>
      </c>
      <c r="K486" s="22">
        <v>24667</v>
      </c>
      <c r="L486" s="21" t="s">
        <v>54</v>
      </c>
      <c r="M486" s="24"/>
      <c r="N486" s="21" t="s">
        <v>59</v>
      </c>
      <c r="O486" s="22">
        <v>21393</v>
      </c>
      <c r="P486" s="21" t="s">
        <v>49</v>
      </c>
      <c r="Q486" s="22">
        <v>763</v>
      </c>
      <c r="R486" s="21" t="s">
        <v>54</v>
      </c>
      <c r="S486" s="21" t="s">
        <v>54</v>
      </c>
      <c r="T486" s="22" t="b">
        <v>0</v>
      </c>
      <c r="U486" s="21" t="s">
        <v>54</v>
      </c>
      <c r="V486" s="21" t="s">
        <v>54</v>
      </c>
    </row>
    <row r="487" spans="1:22" x14ac:dyDescent="0.25">
      <c r="A487" s="25">
        <v>186356</v>
      </c>
      <c r="B487" s="21" t="s">
        <v>43</v>
      </c>
      <c r="C487" s="21" t="s">
        <v>1619</v>
      </c>
      <c r="D487" s="22">
        <v>2007</v>
      </c>
      <c r="E487" s="21" t="s">
        <v>1620</v>
      </c>
      <c r="F487" s="21" t="s">
        <v>1621</v>
      </c>
      <c r="G487" s="21" t="s">
        <v>1622</v>
      </c>
      <c r="H487" s="23">
        <v>39582</v>
      </c>
      <c r="I487" s="23">
        <v>39583</v>
      </c>
      <c r="J487" s="21" t="s">
        <v>49</v>
      </c>
      <c r="K487" s="22">
        <v>25399</v>
      </c>
      <c r="L487" s="21" t="s">
        <v>54</v>
      </c>
      <c r="M487" s="24"/>
      <c r="N487" s="21" t="s">
        <v>59</v>
      </c>
      <c r="O487" s="22">
        <v>22028</v>
      </c>
      <c r="P487" s="21" t="s">
        <v>49</v>
      </c>
      <c r="Q487" s="22">
        <v>677</v>
      </c>
      <c r="R487" s="21" t="s">
        <v>54</v>
      </c>
      <c r="S487" s="21" t="s">
        <v>54</v>
      </c>
      <c r="T487" s="22" t="b">
        <v>0</v>
      </c>
      <c r="U487" s="21" t="s">
        <v>54</v>
      </c>
      <c r="V487" s="21" t="s">
        <v>54</v>
      </c>
    </row>
    <row r="488" spans="1:22" x14ac:dyDescent="0.25">
      <c r="A488" s="25">
        <v>186357</v>
      </c>
      <c r="B488" s="21" t="s">
        <v>43</v>
      </c>
      <c r="C488" s="21" t="s">
        <v>1619</v>
      </c>
      <c r="D488" s="22">
        <v>2007</v>
      </c>
      <c r="E488" s="21" t="s">
        <v>1620</v>
      </c>
      <c r="F488" s="21" t="s">
        <v>1621</v>
      </c>
      <c r="G488" s="21" t="s">
        <v>1622</v>
      </c>
      <c r="H488" s="23">
        <v>39582</v>
      </c>
      <c r="I488" s="23">
        <v>39583</v>
      </c>
      <c r="J488" s="21" t="s">
        <v>49</v>
      </c>
      <c r="K488" s="22">
        <v>25057</v>
      </c>
      <c r="L488" s="21" t="s">
        <v>54</v>
      </c>
      <c r="M488" s="24"/>
      <c r="N488" s="21" t="s">
        <v>59</v>
      </c>
      <c r="O488" s="22">
        <v>21732</v>
      </c>
      <c r="P488" s="21" t="s">
        <v>49</v>
      </c>
      <c r="Q488" s="22">
        <v>511</v>
      </c>
      <c r="R488" s="21" t="s">
        <v>54</v>
      </c>
      <c r="S488" s="21" t="s">
        <v>54</v>
      </c>
      <c r="T488" s="22" t="b">
        <v>0</v>
      </c>
      <c r="U488" s="21" t="s">
        <v>54</v>
      </c>
      <c r="V488" s="21" t="s">
        <v>54</v>
      </c>
    </row>
    <row r="489" spans="1:22" x14ac:dyDescent="0.25">
      <c r="A489" s="25">
        <v>186358</v>
      </c>
      <c r="B489" s="21" t="s">
        <v>43</v>
      </c>
      <c r="C489" s="21" t="s">
        <v>1619</v>
      </c>
      <c r="D489" s="22">
        <v>2007</v>
      </c>
      <c r="E489" s="21" t="s">
        <v>1620</v>
      </c>
      <c r="F489" s="21" t="s">
        <v>1621</v>
      </c>
      <c r="G489" s="21" t="s">
        <v>1622</v>
      </c>
      <c r="H489" s="23">
        <v>39582</v>
      </c>
      <c r="I489" s="23">
        <v>39583</v>
      </c>
      <c r="J489" s="21" t="s">
        <v>49</v>
      </c>
      <c r="K489" s="22">
        <v>24997</v>
      </c>
      <c r="L489" s="21" t="s">
        <v>54</v>
      </c>
      <c r="M489" s="24"/>
      <c r="N489" s="21" t="s">
        <v>59</v>
      </c>
      <c r="O489" s="22">
        <v>21680</v>
      </c>
      <c r="P489" s="21" t="s">
        <v>49</v>
      </c>
      <c r="Q489" s="22">
        <v>510</v>
      </c>
      <c r="R489" s="21" t="s">
        <v>54</v>
      </c>
      <c r="S489" s="21" t="s">
        <v>54</v>
      </c>
      <c r="T489" s="22" t="b">
        <v>0</v>
      </c>
      <c r="U489" s="21" t="s">
        <v>54</v>
      </c>
      <c r="V489" s="21" t="s">
        <v>54</v>
      </c>
    </row>
    <row r="490" spans="1:22" x14ac:dyDescent="0.25">
      <c r="A490" s="25">
        <v>186359</v>
      </c>
      <c r="B490" s="21" t="s">
        <v>43</v>
      </c>
      <c r="C490" s="21" t="s">
        <v>1619</v>
      </c>
      <c r="D490" s="22">
        <v>2007</v>
      </c>
      <c r="E490" s="21" t="s">
        <v>1620</v>
      </c>
      <c r="F490" s="21" t="s">
        <v>1621</v>
      </c>
      <c r="G490" s="21" t="s">
        <v>1622</v>
      </c>
      <c r="H490" s="23">
        <v>39582</v>
      </c>
      <c r="I490" s="23">
        <v>39583</v>
      </c>
      <c r="J490" s="21" t="s">
        <v>49</v>
      </c>
      <c r="K490" s="22">
        <v>25015</v>
      </c>
      <c r="L490" s="21" t="s">
        <v>54</v>
      </c>
      <c r="M490" s="24"/>
      <c r="N490" s="21" t="s">
        <v>59</v>
      </c>
      <c r="O490" s="22">
        <v>21695</v>
      </c>
      <c r="P490" s="21" t="s">
        <v>49</v>
      </c>
      <c r="Q490" s="22">
        <v>511</v>
      </c>
      <c r="R490" s="21" t="s">
        <v>54</v>
      </c>
      <c r="S490" s="21" t="s">
        <v>54</v>
      </c>
      <c r="T490" s="22" t="b">
        <v>0</v>
      </c>
      <c r="U490" s="21" t="s">
        <v>54</v>
      </c>
      <c r="V490" s="21" t="s">
        <v>54</v>
      </c>
    </row>
    <row r="491" spans="1:22" x14ac:dyDescent="0.25">
      <c r="A491" s="25">
        <v>186360</v>
      </c>
      <c r="B491" s="21" t="s">
        <v>43</v>
      </c>
      <c r="C491" s="21" t="s">
        <v>1619</v>
      </c>
      <c r="D491" s="22">
        <v>2007</v>
      </c>
      <c r="E491" s="21" t="s">
        <v>1620</v>
      </c>
      <c r="F491" s="21" t="s">
        <v>1621</v>
      </c>
      <c r="G491" s="21" t="s">
        <v>1622</v>
      </c>
      <c r="H491" s="23">
        <v>39582</v>
      </c>
      <c r="I491" s="23">
        <v>39583</v>
      </c>
      <c r="J491" s="21" t="s">
        <v>49</v>
      </c>
      <c r="K491" s="22">
        <v>25053</v>
      </c>
      <c r="L491" s="21" t="s">
        <v>54</v>
      </c>
      <c r="M491" s="24"/>
      <c r="N491" s="21" t="s">
        <v>59</v>
      </c>
      <c r="O491" s="22">
        <v>21728</v>
      </c>
      <c r="P491" s="21" t="s">
        <v>49</v>
      </c>
      <c r="Q491" s="22">
        <v>511</v>
      </c>
      <c r="R491" s="21" t="s">
        <v>54</v>
      </c>
      <c r="S491" s="21" t="s">
        <v>54</v>
      </c>
      <c r="T491" s="22" t="b">
        <v>0</v>
      </c>
      <c r="U491" s="21" t="s">
        <v>54</v>
      </c>
      <c r="V491" s="21" t="s">
        <v>54</v>
      </c>
    </row>
    <row r="492" spans="1:22" x14ac:dyDescent="0.25">
      <c r="A492" s="25">
        <v>186361</v>
      </c>
      <c r="B492" s="21" t="s">
        <v>43</v>
      </c>
      <c r="C492" s="21" t="s">
        <v>1619</v>
      </c>
      <c r="D492" s="22">
        <v>2007</v>
      </c>
      <c r="E492" s="21" t="s">
        <v>1620</v>
      </c>
      <c r="F492" s="21" t="s">
        <v>1621</v>
      </c>
      <c r="G492" s="21" t="s">
        <v>1622</v>
      </c>
      <c r="H492" s="23">
        <v>39582</v>
      </c>
      <c r="I492" s="23">
        <v>39583</v>
      </c>
      <c r="J492" s="21" t="s">
        <v>49</v>
      </c>
      <c r="K492" s="22">
        <v>24994</v>
      </c>
      <c r="L492" s="21" t="s">
        <v>54</v>
      </c>
      <c r="M492" s="24"/>
      <c r="N492" s="21" t="s">
        <v>59</v>
      </c>
      <c r="O492" s="22">
        <v>21677</v>
      </c>
      <c r="P492" s="21" t="s">
        <v>49</v>
      </c>
      <c r="Q492" s="22">
        <v>510</v>
      </c>
      <c r="R492" s="21" t="s">
        <v>54</v>
      </c>
      <c r="S492" s="21" t="s">
        <v>54</v>
      </c>
      <c r="T492" s="22" t="b">
        <v>0</v>
      </c>
      <c r="U492" s="21" t="s">
        <v>54</v>
      </c>
      <c r="V492" s="21" t="s">
        <v>54</v>
      </c>
    </row>
    <row r="493" spans="1:22" x14ac:dyDescent="0.25">
      <c r="A493" s="25">
        <v>210002</v>
      </c>
      <c r="B493" s="21" t="s">
        <v>43</v>
      </c>
      <c r="C493" s="21" t="s">
        <v>1714</v>
      </c>
      <c r="D493" s="22">
        <v>2001</v>
      </c>
      <c r="E493" s="21" t="s">
        <v>1715</v>
      </c>
      <c r="F493" s="21" t="s">
        <v>1716</v>
      </c>
      <c r="G493" s="21" t="s">
        <v>1618</v>
      </c>
      <c r="H493" s="23">
        <v>37460</v>
      </c>
      <c r="I493" s="23">
        <v>37460</v>
      </c>
      <c r="J493" s="21" t="s">
        <v>49</v>
      </c>
      <c r="K493" s="22">
        <v>18294</v>
      </c>
      <c r="L493" s="21" t="s">
        <v>54</v>
      </c>
      <c r="M493" s="24"/>
      <c r="N493" s="21" t="s">
        <v>49</v>
      </c>
      <c r="O493" s="22">
        <v>1293</v>
      </c>
      <c r="P493" s="21" t="s">
        <v>54</v>
      </c>
      <c r="Q493" s="24"/>
      <c r="R493" s="21" t="s">
        <v>54</v>
      </c>
      <c r="S493" s="21" t="s">
        <v>54</v>
      </c>
      <c r="T493" s="22" t="b">
        <v>0</v>
      </c>
      <c r="U493" s="21" t="s">
        <v>54</v>
      </c>
      <c r="V493" s="21" t="s">
        <v>54</v>
      </c>
    </row>
    <row r="494" spans="1:22" x14ac:dyDescent="0.25">
      <c r="A494" s="25">
        <v>210278</v>
      </c>
      <c r="B494" s="21" t="s">
        <v>43</v>
      </c>
      <c r="C494" s="21" t="s">
        <v>1717</v>
      </c>
      <c r="D494" s="22">
        <v>2007</v>
      </c>
      <c r="E494" s="21" t="s">
        <v>1718</v>
      </c>
      <c r="F494" s="21" t="s">
        <v>1719</v>
      </c>
      <c r="G494" s="21" t="s">
        <v>1618</v>
      </c>
      <c r="H494" s="23">
        <v>39611</v>
      </c>
      <c r="I494" s="23">
        <v>39611</v>
      </c>
      <c r="J494" s="21" t="s">
        <v>49</v>
      </c>
      <c r="K494" s="22">
        <v>209402</v>
      </c>
      <c r="L494" s="21" t="s">
        <v>54</v>
      </c>
      <c r="M494" s="24"/>
      <c r="N494" s="21" t="s">
        <v>54</v>
      </c>
      <c r="O494" s="24"/>
      <c r="P494" s="21" t="s">
        <v>54</v>
      </c>
      <c r="Q494" s="24"/>
      <c r="R494" s="21" t="s">
        <v>54</v>
      </c>
      <c r="S494" s="21" t="s">
        <v>54</v>
      </c>
      <c r="T494" s="22" t="b">
        <v>0</v>
      </c>
      <c r="U494" s="21" t="s">
        <v>54</v>
      </c>
      <c r="V494" s="21" t="s">
        <v>54</v>
      </c>
    </row>
    <row r="495" spans="1:22" x14ac:dyDescent="0.25">
      <c r="A495" s="25">
        <v>210331</v>
      </c>
      <c r="B495" s="21" t="s">
        <v>43</v>
      </c>
      <c r="C495" s="21" t="s">
        <v>1720</v>
      </c>
      <c r="D495" s="22">
        <v>2001</v>
      </c>
      <c r="E495" s="21" t="s">
        <v>1721</v>
      </c>
      <c r="F495" s="21" t="s">
        <v>1722</v>
      </c>
      <c r="G495" s="21" t="s">
        <v>1618</v>
      </c>
      <c r="H495" s="23">
        <v>37498</v>
      </c>
      <c r="I495" s="23">
        <v>37498</v>
      </c>
      <c r="J495" s="21" t="s">
        <v>49</v>
      </c>
      <c r="K495" s="22">
        <v>39888</v>
      </c>
      <c r="L495" s="21" t="s">
        <v>54</v>
      </c>
      <c r="M495" s="24"/>
      <c r="N495" s="21" t="s">
        <v>49</v>
      </c>
      <c r="O495" s="22">
        <v>1447</v>
      </c>
      <c r="P495" s="21" t="s">
        <v>59</v>
      </c>
      <c r="Q495" s="22">
        <v>500086</v>
      </c>
      <c r="R495" s="21" t="s">
        <v>54</v>
      </c>
      <c r="S495" s="21" t="s">
        <v>54</v>
      </c>
      <c r="T495" s="22" t="b">
        <v>0</v>
      </c>
      <c r="U495" s="21" t="s">
        <v>54</v>
      </c>
      <c r="V495" s="21" t="s">
        <v>54</v>
      </c>
    </row>
    <row r="496" spans="1:22" x14ac:dyDescent="0.25">
      <c r="A496" s="25">
        <v>210389</v>
      </c>
      <c r="B496" s="21" t="s">
        <v>43</v>
      </c>
      <c r="C496" s="21" t="s">
        <v>1723</v>
      </c>
      <c r="D496" s="22">
        <v>2001</v>
      </c>
      <c r="E496" s="21" t="s">
        <v>1724</v>
      </c>
      <c r="F496" s="21" t="s">
        <v>1725</v>
      </c>
      <c r="G496" s="21" t="s">
        <v>1618</v>
      </c>
      <c r="H496" s="23">
        <v>37418</v>
      </c>
      <c r="I496" s="23">
        <v>37424</v>
      </c>
      <c r="J496" s="21" t="s">
        <v>49</v>
      </c>
      <c r="K496" s="22">
        <v>157639</v>
      </c>
      <c r="L496" s="21" t="s">
        <v>59</v>
      </c>
      <c r="M496" s="22">
        <v>6625</v>
      </c>
      <c r="N496" s="21" t="s">
        <v>49</v>
      </c>
      <c r="O496" s="22">
        <v>14869</v>
      </c>
      <c r="P496" s="21" t="s">
        <v>59</v>
      </c>
      <c r="Q496" s="22">
        <v>2656</v>
      </c>
      <c r="R496" s="21" t="s">
        <v>54</v>
      </c>
      <c r="S496" s="21" t="s">
        <v>54</v>
      </c>
      <c r="T496" s="22" t="b">
        <v>0</v>
      </c>
      <c r="U496" s="21" t="s">
        <v>54</v>
      </c>
      <c r="V496" s="21" t="s">
        <v>54</v>
      </c>
    </row>
    <row r="497" spans="1:22" x14ac:dyDescent="0.25">
      <c r="A497" s="25">
        <v>210393</v>
      </c>
      <c r="B497" s="21" t="s">
        <v>43</v>
      </c>
      <c r="C497" s="21" t="s">
        <v>1714</v>
      </c>
      <c r="D497" s="22">
        <v>2001</v>
      </c>
      <c r="E497" s="21" t="s">
        <v>1715</v>
      </c>
      <c r="F497" s="21" t="s">
        <v>1716</v>
      </c>
      <c r="G497" s="21" t="s">
        <v>1618</v>
      </c>
      <c r="H497" s="23">
        <v>37460</v>
      </c>
      <c r="I497" s="23">
        <v>37460</v>
      </c>
      <c r="J497" s="21" t="s">
        <v>49</v>
      </c>
      <c r="K497" s="22">
        <v>185957</v>
      </c>
      <c r="L497" s="21" t="s">
        <v>54</v>
      </c>
      <c r="M497" s="24"/>
      <c r="N497" s="21" t="s">
        <v>49</v>
      </c>
      <c r="O497" s="22">
        <v>13140</v>
      </c>
      <c r="P497" s="21" t="s">
        <v>59</v>
      </c>
      <c r="Q497" s="22">
        <v>16207</v>
      </c>
      <c r="R497" s="21" t="s">
        <v>54</v>
      </c>
      <c r="S497" s="21" t="s">
        <v>54</v>
      </c>
      <c r="T497" s="22" t="b">
        <v>0</v>
      </c>
      <c r="U497" s="21" t="s">
        <v>54</v>
      </c>
      <c r="V497" s="21" t="s">
        <v>54</v>
      </c>
    </row>
    <row r="498" spans="1:22" x14ac:dyDescent="0.25">
      <c r="A498" s="25">
        <v>210480</v>
      </c>
      <c r="B498" s="21" t="s">
        <v>43</v>
      </c>
      <c r="C498" s="21" t="s">
        <v>1723</v>
      </c>
      <c r="D498" s="22">
        <v>2002</v>
      </c>
      <c r="E498" s="21" t="s">
        <v>1724</v>
      </c>
      <c r="F498" s="21" t="s">
        <v>1725</v>
      </c>
      <c r="G498" s="21" t="s">
        <v>1618</v>
      </c>
      <c r="H498" s="23">
        <v>37777</v>
      </c>
      <c r="I498" s="23">
        <v>37781</v>
      </c>
      <c r="J498" s="21" t="s">
        <v>49</v>
      </c>
      <c r="K498" s="22">
        <v>203669</v>
      </c>
      <c r="L498" s="21" t="s">
        <v>59</v>
      </c>
      <c r="M498" s="22">
        <v>397</v>
      </c>
      <c r="N498" s="21" t="s">
        <v>49</v>
      </c>
      <c r="O498" s="22">
        <v>5125</v>
      </c>
      <c r="P498" s="21" t="s">
        <v>59</v>
      </c>
      <c r="Q498" s="22">
        <v>13146</v>
      </c>
      <c r="R498" s="21" t="s">
        <v>54</v>
      </c>
      <c r="S498" s="21" t="s">
        <v>54</v>
      </c>
      <c r="T498" s="22" t="b">
        <v>0</v>
      </c>
      <c r="U498" s="21" t="s">
        <v>54</v>
      </c>
      <c r="V498" s="21" t="s">
        <v>54</v>
      </c>
    </row>
    <row r="499" spans="1:22" x14ac:dyDescent="0.25">
      <c r="A499" s="25">
        <v>210481</v>
      </c>
      <c r="B499" s="21" t="s">
        <v>43</v>
      </c>
      <c r="C499" s="21" t="s">
        <v>1714</v>
      </c>
      <c r="D499" s="22">
        <v>2002</v>
      </c>
      <c r="E499" s="21" t="s">
        <v>1715</v>
      </c>
      <c r="F499" s="21" t="s">
        <v>1716</v>
      </c>
      <c r="G499" s="21" t="s">
        <v>1618</v>
      </c>
      <c r="H499" s="23">
        <v>37820</v>
      </c>
      <c r="I499" s="23">
        <v>37820</v>
      </c>
      <c r="J499" s="21" t="s">
        <v>49</v>
      </c>
      <c r="K499" s="22">
        <v>181046</v>
      </c>
      <c r="L499" s="21" t="s">
        <v>54</v>
      </c>
      <c r="M499" s="24"/>
      <c r="N499" s="21" t="s">
        <v>49</v>
      </c>
      <c r="O499" s="22">
        <v>18564</v>
      </c>
      <c r="P499" s="21" t="s">
        <v>59</v>
      </c>
      <c r="Q499" s="22">
        <v>78894</v>
      </c>
      <c r="R499" s="21" t="s">
        <v>54</v>
      </c>
      <c r="S499" s="21" t="s">
        <v>54</v>
      </c>
      <c r="T499" s="22" t="b">
        <v>0</v>
      </c>
      <c r="U499" s="21" t="s">
        <v>54</v>
      </c>
      <c r="V499" s="21" t="s">
        <v>54</v>
      </c>
    </row>
    <row r="500" spans="1:22" x14ac:dyDescent="0.25">
      <c r="A500" s="25">
        <v>210501</v>
      </c>
      <c r="B500" s="21" t="s">
        <v>43</v>
      </c>
      <c r="C500" s="21" t="s">
        <v>1720</v>
      </c>
      <c r="D500" s="22">
        <v>2003</v>
      </c>
      <c r="E500" s="21" t="s">
        <v>1721</v>
      </c>
      <c r="F500" s="21" t="s">
        <v>1722</v>
      </c>
      <c r="G500" s="21" t="s">
        <v>1618</v>
      </c>
      <c r="H500" s="23">
        <v>38210</v>
      </c>
      <c r="I500" s="23">
        <v>38210</v>
      </c>
      <c r="J500" s="21" t="s">
        <v>49</v>
      </c>
      <c r="K500" s="22">
        <v>31661</v>
      </c>
      <c r="L500" s="21" t="s">
        <v>59</v>
      </c>
      <c r="M500" s="22">
        <v>4303</v>
      </c>
      <c r="N500" s="21" t="s">
        <v>49</v>
      </c>
      <c r="O500" s="22">
        <v>4465</v>
      </c>
      <c r="P500" s="21" t="s">
        <v>59</v>
      </c>
      <c r="Q500" s="22">
        <v>494179</v>
      </c>
      <c r="R500" s="21" t="s">
        <v>54</v>
      </c>
      <c r="S500" s="21" t="s">
        <v>54</v>
      </c>
      <c r="T500" s="22" t="b">
        <v>0</v>
      </c>
      <c r="U500" s="21" t="s">
        <v>54</v>
      </c>
      <c r="V500" s="21" t="s">
        <v>54</v>
      </c>
    </row>
    <row r="501" spans="1:22" x14ac:dyDescent="0.25">
      <c r="A501" s="25">
        <v>210543</v>
      </c>
      <c r="B501" s="21" t="s">
        <v>43</v>
      </c>
      <c r="C501" s="21" t="s">
        <v>1723</v>
      </c>
      <c r="D501" s="22">
        <v>2003</v>
      </c>
      <c r="E501" s="21" t="s">
        <v>1724</v>
      </c>
      <c r="F501" s="21" t="s">
        <v>1725</v>
      </c>
      <c r="G501" s="21" t="s">
        <v>1618</v>
      </c>
      <c r="H501" s="23">
        <v>38145</v>
      </c>
      <c r="I501" s="23">
        <v>38161</v>
      </c>
      <c r="J501" s="21" t="s">
        <v>49</v>
      </c>
      <c r="K501" s="22">
        <v>182174</v>
      </c>
      <c r="L501" s="21" t="s">
        <v>59</v>
      </c>
      <c r="M501" s="22">
        <v>7757</v>
      </c>
      <c r="N501" s="21" t="s">
        <v>49</v>
      </c>
      <c r="O501" s="22">
        <v>11511</v>
      </c>
      <c r="P501" s="21" t="s">
        <v>59</v>
      </c>
      <c r="Q501" s="22">
        <v>2288</v>
      </c>
      <c r="R501" s="21" t="s">
        <v>54</v>
      </c>
      <c r="S501" s="21" t="s">
        <v>54</v>
      </c>
      <c r="T501" s="22" t="b">
        <v>0</v>
      </c>
      <c r="U501" s="21" t="s">
        <v>54</v>
      </c>
      <c r="V501" s="21" t="s">
        <v>54</v>
      </c>
    </row>
    <row r="502" spans="1:22" x14ac:dyDescent="0.25">
      <c r="A502" s="25">
        <v>210545</v>
      </c>
      <c r="B502" s="21" t="s">
        <v>43</v>
      </c>
      <c r="C502" s="21" t="s">
        <v>1714</v>
      </c>
      <c r="D502" s="22">
        <v>2003</v>
      </c>
      <c r="E502" s="21" t="s">
        <v>1715</v>
      </c>
      <c r="F502" s="21" t="s">
        <v>1716</v>
      </c>
      <c r="G502" s="21" t="s">
        <v>1618</v>
      </c>
      <c r="H502" s="23">
        <v>38188</v>
      </c>
      <c r="I502" s="23">
        <v>38188</v>
      </c>
      <c r="J502" s="21" t="s">
        <v>49</v>
      </c>
      <c r="K502" s="22">
        <v>206096</v>
      </c>
      <c r="L502" s="21" t="s">
        <v>59</v>
      </c>
      <c r="M502" s="22">
        <v>7003</v>
      </c>
      <c r="N502" s="21" t="s">
        <v>49</v>
      </c>
      <c r="O502" s="22">
        <v>4530</v>
      </c>
      <c r="P502" s="21" t="s">
        <v>59</v>
      </c>
      <c r="Q502" s="22">
        <v>1226</v>
      </c>
      <c r="R502" s="21" t="s">
        <v>54</v>
      </c>
      <c r="S502" s="21" t="s">
        <v>54</v>
      </c>
      <c r="T502" s="22" t="b">
        <v>0</v>
      </c>
      <c r="U502" s="21" t="s">
        <v>54</v>
      </c>
      <c r="V502" s="21" t="s">
        <v>54</v>
      </c>
    </row>
    <row r="503" spans="1:22" x14ac:dyDescent="0.25">
      <c r="A503" s="25">
        <v>210564</v>
      </c>
      <c r="B503" s="21" t="s">
        <v>43</v>
      </c>
      <c r="C503" s="21" t="s">
        <v>1723</v>
      </c>
      <c r="D503" s="22">
        <v>2003</v>
      </c>
      <c r="E503" s="21" t="s">
        <v>1724</v>
      </c>
      <c r="F503" s="21" t="s">
        <v>1725</v>
      </c>
      <c r="G503" s="21" t="s">
        <v>1618</v>
      </c>
      <c r="H503" s="23">
        <v>38209</v>
      </c>
      <c r="I503" s="23">
        <v>38209</v>
      </c>
      <c r="J503" s="21" t="s">
        <v>49</v>
      </c>
      <c r="K503" s="22">
        <v>34404</v>
      </c>
      <c r="L503" s="21" t="s">
        <v>59</v>
      </c>
      <c r="M503" s="22">
        <v>1133</v>
      </c>
      <c r="N503" s="21" t="s">
        <v>49</v>
      </c>
      <c r="O503" s="22">
        <v>4442</v>
      </c>
      <c r="P503" s="21" t="s">
        <v>54</v>
      </c>
      <c r="Q503" s="24"/>
      <c r="R503" s="21" t="s">
        <v>54</v>
      </c>
      <c r="S503" s="21" t="s">
        <v>54</v>
      </c>
      <c r="T503" s="22" t="b">
        <v>0</v>
      </c>
      <c r="U503" s="21" t="s">
        <v>54</v>
      </c>
      <c r="V503" s="21" t="s">
        <v>54</v>
      </c>
    </row>
    <row r="504" spans="1:22" x14ac:dyDescent="0.25">
      <c r="A504" s="25">
        <v>210565</v>
      </c>
      <c r="B504" s="21" t="s">
        <v>43</v>
      </c>
      <c r="C504" s="21" t="s">
        <v>1723</v>
      </c>
      <c r="D504" s="22">
        <v>2003</v>
      </c>
      <c r="E504" s="21" t="s">
        <v>1724</v>
      </c>
      <c r="F504" s="21" t="s">
        <v>1725</v>
      </c>
      <c r="G504" s="21" t="s">
        <v>1618</v>
      </c>
      <c r="H504" s="23">
        <v>38131</v>
      </c>
      <c r="I504" s="23">
        <v>38132</v>
      </c>
      <c r="J504" s="21" t="s">
        <v>49</v>
      </c>
      <c r="K504" s="22">
        <v>44012</v>
      </c>
      <c r="L504" s="21" t="s">
        <v>59</v>
      </c>
      <c r="M504" s="22">
        <v>1449</v>
      </c>
      <c r="N504" s="21" t="s">
        <v>49</v>
      </c>
      <c r="O504" s="22">
        <v>5682</v>
      </c>
      <c r="P504" s="21" t="s">
        <v>59</v>
      </c>
      <c r="Q504" s="22">
        <v>9160</v>
      </c>
      <c r="R504" s="21" t="s">
        <v>54</v>
      </c>
      <c r="S504" s="21" t="s">
        <v>54</v>
      </c>
      <c r="T504" s="22" t="b">
        <v>0</v>
      </c>
      <c r="U504" s="21" t="s">
        <v>54</v>
      </c>
      <c r="V504" s="21" t="s">
        <v>54</v>
      </c>
    </row>
    <row r="505" spans="1:22" x14ac:dyDescent="0.25">
      <c r="A505" s="25">
        <v>210571</v>
      </c>
      <c r="B505" s="21" t="s">
        <v>43</v>
      </c>
      <c r="C505" s="21" t="s">
        <v>1726</v>
      </c>
      <c r="D505" s="22">
        <v>2005</v>
      </c>
      <c r="E505" s="21" t="s">
        <v>1727</v>
      </c>
      <c r="F505" s="21" t="s">
        <v>1728</v>
      </c>
      <c r="G505" s="21" t="s">
        <v>1622</v>
      </c>
      <c r="H505" s="23">
        <v>38841</v>
      </c>
      <c r="I505" s="23">
        <v>38854</v>
      </c>
      <c r="J505" s="21" t="s">
        <v>1655</v>
      </c>
      <c r="K505" s="22">
        <v>107846</v>
      </c>
      <c r="L505" s="21" t="s">
        <v>54</v>
      </c>
      <c r="M505" s="24"/>
      <c r="N505" s="21" t="s">
        <v>1655</v>
      </c>
      <c r="O505" s="22">
        <v>524030</v>
      </c>
      <c r="P505" s="21" t="s">
        <v>59</v>
      </c>
      <c r="Q505" s="22">
        <v>307813</v>
      </c>
      <c r="R505" s="21" t="s">
        <v>54</v>
      </c>
      <c r="S505" s="21" t="s">
        <v>54</v>
      </c>
      <c r="T505" s="22" t="b">
        <v>0</v>
      </c>
      <c r="U505" s="21" t="s">
        <v>54</v>
      </c>
      <c r="V505" s="21" t="s">
        <v>54</v>
      </c>
    </row>
    <row r="506" spans="1:22" x14ac:dyDescent="0.25">
      <c r="A506" s="25">
        <v>210573</v>
      </c>
      <c r="B506" s="21" t="s">
        <v>43</v>
      </c>
      <c r="C506" s="21" t="s">
        <v>1723</v>
      </c>
      <c r="D506" s="22">
        <v>2004</v>
      </c>
      <c r="E506" s="21" t="s">
        <v>1724</v>
      </c>
      <c r="F506" s="21" t="s">
        <v>1725</v>
      </c>
      <c r="G506" s="21" t="s">
        <v>1618</v>
      </c>
      <c r="H506" s="23">
        <v>38519</v>
      </c>
      <c r="I506" s="23">
        <v>38519</v>
      </c>
      <c r="J506" s="21" t="s">
        <v>49</v>
      </c>
      <c r="K506" s="22">
        <v>5470</v>
      </c>
      <c r="L506" s="21" t="s">
        <v>59</v>
      </c>
      <c r="M506" s="22">
        <v>74</v>
      </c>
      <c r="N506" s="21" t="s">
        <v>49</v>
      </c>
      <c r="O506" s="22">
        <v>27</v>
      </c>
      <c r="P506" s="21" t="s">
        <v>59</v>
      </c>
      <c r="Q506" s="22">
        <v>60</v>
      </c>
      <c r="R506" s="21" t="s">
        <v>54</v>
      </c>
      <c r="S506" s="21" t="s">
        <v>54</v>
      </c>
      <c r="T506" s="22" t="b">
        <v>0</v>
      </c>
      <c r="U506" s="21" t="s">
        <v>54</v>
      </c>
      <c r="V506" s="21" t="s">
        <v>54</v>
      </c>
    </row>
    <row r="507" spans="1:22" x14ac:dyDescent="0.25">
      <c r="A507" s="25">
        <v>210590</v>
      </c>
      <c r="B507" s="21" t="s">
        <v>43</v>
      </c>
      <c r="C507" s="21" t="s">
        <v>1723</v>
      </c>
      <c r="D507" s="22">
        <v>2004</v>
      </c>
      <c r="E507" s="21" t="s">
        <v>1724</v>
      </c>
      <c r="F507" s="21" t="s">
        <v>1725</v>
      </c>
      <c r="G507" s="21" t="s">
        <v>1618</v>
      </c>
      <c r="H507" s="23">
        <v>38511</v>
      </c>
      <c r="I507" s="23">
        <v>38519</v>
      </c>
      <c r="J507" s="21" t="s">
        <v>49</v>
      </c>
      <c r="K507" s="22">
        <v>205826</v>
      </c>
      <c r="L507" s="21" t="s">
        <v>59</v>
      </c>
      <c r="M507" s="22">
        <v>2768</v>
      </c>
      <c r="N507" s="21" t="s">
        <v>49</v>
      </c>
      <c r="O507" s="22">
        <v>1007</v>
      </c>
      <c r="P507" s="21" t="s">
        <v>59</v>
      </c>
      <c r="Q507" s="22">
        <v>23598</v>
      </c>
      <c r="R507" s="21" t="s">
        <v>54</v>
      </c>
      <c r="S507" s="21" t="s">
        <v>54</v>
      </c>
      <c r="T507" s="22" t="b">
        <v>0</v>
      </c>
      <c r="U507" s="21" t="s">
        <v>54</v>
      </c>
      <c r="V507" s="21" t="s">
        <v>54</v>
      </c>
    </row>
    <row r="508" spans="1:22" x14ac:dyDescent="0.25">
      <c r="A508" s="25">
        <v>210593</v>
      </c>
      <c r="B508" s="21" t="s">
        <v>43</v>
      </c>
      <c r="C508" s="21" t="s">
        <v>1714</v>
      </c>
      <c r="D508" s="22">
        <v>2004</v>
      </c>
      <c r="E508" s="21" t="s">
        <v>1715</v>
      </c>
      <c r="F508" s="21" t="s">
        <v>1716</v>
      </c>
      <c r="G508" s="21" t="s">
        <v>1618</v>
      </c>
      <c r="H508" s="23">
        <v>38563</v>
      </c>
      <c r="I508" s="23">
        <v>38564</v>
      </c>
      <c r="J508" s="21" t="s">
        <v>49</v>
      </c>
      <c r="K508" s="22">
        <v>170652</v>
      </c>
      <c r="L508" s="21" t="s">
        <v>59</v>
      </c>
      <c r="M508" s="22">
        <v>1517</v>
      </c>
      <c r="N508" s="21" t="s">
        <v>49</v>
      </c>
      <c r="O508" s="22">
        <v>38302</v>
      </c>
      <c r="P508" s="21" t="s">
        <v>54</v>
      </c>
      <c r="Q508" s="24"/>
      <c r="R508" s="21" t="s">
        <v>54</v>
      </c>
      <c r="S508" s="21" t="s">
        <v>54</v>
      </c>
      <c r="T508" s="22" t="b">
        <v>0</v>
      </c>
      <c r="U508" s="21" t="s">
        <v>54</v>
      </c>
      <c r="V508" s="21" t="s">
        <v>54</v>
      </c>
    </row>
    <row r="509" spans="1:22" x14ac:dyDescent="0.25">
      <c r="A509" s="25">
        <v>210596</v>
      </c>
      <c r="B509" s="21" t="s">
        <v>43</v>
      </c>
      <c r="C509" s="21" t="s">
        <v>1720</v>
      </c>
      <c r="D509" s="22">
        <v>2004</v>
      </c>
      <c r="E509" s="21" t="s">
        <v>1721</v>
      </c>
      <c r="F509" s="21" t="s">
        <v>1722</v>
      </c>
      <c r="G509" s="21" t="s">
        <v>1618</v>
      </c>
      <c r="H509" s="23">
        <v>38572</v>
      </c>
      <c r="I509" s="23">
        <v>38572</v>
      </c>
      <c r="J509" s="21" t="s">
        <v>49</v>
      </c>
      <c r="K509" s="22">
        <v>173153</v>
      </c>
      <c r="L509" s="21" t="s">
        <v>54</v>
      </c>
      <c r="M509" s="24"/>
      <c r="N509" s="21" t="s">
        <v>49</v>
      </c>
      <c r="O509" s="22">
        <v>21644</v>
      </c>
      <c r="P509" s="21" t="s">
        <v>54</v>
      </c>
      <c r="Q509" s="24"/>
      <c r="R509" s="21" t="s">
        <v>1630</v>
      </c>
      <c r="S509" s="21" t="s">
        <v>1729</v>
      </c>
      <c r="T509" s="22" t="b">
        <v>0</v>
      </c>
      <c r="U509" s="21" t="s">
        <v>54</v>
      </c>
      <c r="V509" s="21" t="s">
        <v>54</v>
      </c>
    </row>
    <row r="510" spans="1:22" x14ac:dyDescent="0.25">
      <c r="A510" s="25">
        <v>210671</v>
      </c>
      <c r="B510" s="21" t="s">
        <v>43</v>
      </c>
      <c r="C510" s="21" t="s">
        <v>1730</v>
      </c>
      <c r="D510" s="22">
        <v>2005</v>
      </c>
      <c r="E510" s="21" t="s">
        <v>1731</v>
      </c>
      <c r="F510" s="21" t="s">
        <v>1732</v>
      </c>
      <c r="G510" s="21" t="s">
        <v>1618</v>
      </c>
      <c r="H510" s="23">
        <v>38855</v>
      </c>
      <c r="I510" s="23">
        <v>38873</v>
      </c>
      <c r="J510" s="21" t="s">
        <v>49</v>
      </c>
      <c r="K510" s="22">
        <v>42333</v>
      </c>
      <c r="L510" s="21" t="s">
        <v>59</v>
      </c>
      <c r="M510" s="22">
        <v>4360</v>
      </c>
      <c r="N510" s="21" t="s">
        <v>49</v>
      </c>
      <c r="O510" s="22">
        <v>215114</v>
      </c>
      <c r="P510" s="21" t="s">
        <v>59</v>
      </c>
      <c r="Q510" s="22">
        <v>8847</v>
      </c>
      <c r="R510" s="21" t="s">
        <v>54</v>
      </c>
      <c r="S510" s="21" t="s">
        <v>54</v>
      </c>
      <c r="T510" s="22" t="b">
        <v>0</v>
      </c>
      <c r="U510" s="21" t="s">
        <v>54</v>
      </c>
      <c r="V510" s="21" t="s">
        <v>54</v>
      </c>
    </row>
    <row r="511" spans="1:22" x14ac:dyDescent="0.25">
      <c r="A511" s="25">
        <v>210677</v>
      </c>
      <c r="B511" s="21" t="s">
        <v>43</v>
      </c>
      <c r="C511" s="21" t="s">
        <v>1717</v>
      </c>
      <c r="D511" s="22">
        <v>2005</v>
      </c>
      <c r="E511" s="21" t="s">
        <v>1733</v>
      </c>
      <c r="F511" s="21" t="s">
        <v>1734</v>
      </c>
      <c r="G511" s="21" t="s">
        <v>1622</v>
      </c>
      <c r="H511" s="23">
        <v>38860</v>
      </c>
      <c r="I511" s="23">
        <v>38860</v>
      </c>
      <c r="J511" s="21" t="s">
        <v>49</v>
      </c>
      <c r="K511" s="22">
        <v>200657</v>
      </c>
      <c r="L511" s="21" t="s">
        <v>59</v>
      </c>
      <c r="M511" s="22">
        <v>1641</v>
      </c>
      <c r="N511" s="21" t="s">
        <v>49</v>
      </c>
      <c r="O511" s="22">
        <v>2872</v>
      </c>
      <c r="P511" s="21" t="s">
        <v>54</v>
      </c>
      <c r="Q511" s="24"/>
      <c r="R511" s="21" t="s">
        <v>54</v>
      </c>
      <c r="S511" s="21" t="s">
        <v>54</v>
      </c>
      <c r="T511" s="22" t="b">
        <v>0</v>
      </c>
      <c r="U511" s="21" t="s">
        <v>54</v>
      </c>
      <c r="V511" s="21" t="s">
        <v>54</v>
      </c>
    </row>
    <row r="512" spans="1:22" x14ac:dyDescent="0.25">
      <c r="A512" s="25">
        <v>210678</v>
      </c>
      <c r="B512" s="21" t="s">
        <v>43</v>
      </c>
      <c r="C512" s="21" t="s">
        <v>1723</v>
      </c>
      <c r="D512" s="22">
        <v>2005</v>
      </c>
      <c r="E512" s="21" t="s">
        <v>1724</v>
      </c>
      <c r="F512" s="21" t="s">
        <v>1725</v>
      </c>
      <c r="G512" s="21" t="s">
        <v>1618</v>
      </c>
      <c r="H512" s="23">
        <v>38870</v>
      </c>
      <c r="I512" s="23">
        <v>38872</v>
      </c>
      <c r="J512" s="21" t="s">
        <v>49</v>
      </c>
      <c r="K512" s="22">
        <v>67347</v>
      </c>
      <c r="L512" s="21" t="s">
        <v>59</v>
      </c>
      <c r="M512" s="22">
        <v>5925</v>
      </c>
      <c r="N512" s="21" t="s">
        <v>49</v>
      </c>
      <c r="O512" s="22">
        <v>9184</v>
      </c>
      <c r="P512" s="21" t="s">
        <v>59</v>
      </c>
      <c r="Q512" s="22">
        <v>395</v>
      </c>
      <c r="R512" s="21" t="s">
        <v>54</v>
      </c>
      <c r="S512" s="21" t="s">
        <v>54</v>
      </c>
      <c r="T512" s="22" t="b">
        <v>0</v>
      </c>
      <c r="U512" s="21" t="s">
        <v>54</v>
      </c>
      <c r="V512" s="21" t="s">
        <v>54</v>
      </c>
    </row>
    <row r="513" spans="1:22" x14ac:dyDescent="0.25">
      <c r="A513" s="25">
        <v>210679</v>
      </c>
      <c r="B513" s="21" t="s">
        <v>43</v>
      </c>
      <c r="C513" s="21" t="s">
        <v>1714</v>
      </c>
      <c r="D513" s="22">
        <v>2005</v>
      </c>
      <c r="E513" s="21" t="s">
        <v>1715</v>
      </c>
      <c r="F513" s="21" t="s">
        <v>1735</v>
      </c>
      <c r="G513" s="21" t="s">
        <v>1618</v>
      </c>
      <c r="H513" s="23">
        <v>38924</v>
      </c>
      <c r="I513" s="23">
        <v>38929</v>
      </c>
      <c r="J513" s="21" t="s">
        <v>49</v>
      </c>
      <c r="K513" s="22">
        <v>194075</v>
      </c>
      <c r="L513" s="21" t="s">
        <v>59</v>
      </c>
      <c r="M513" s="22">
        <v>4421</v>
      </c>
      <c r="N513" s="21" t="s">
        <v>49</v>
      </c>
      <c r="O513" s="22">
        <v>10971</v>
      </c>
      <c r="P513" s="21" t="s">
        <v>59</v>
      </c>
      <c r="Q513" s="22">
        <v>1768</v>
      </c>
      <c r="R513" s="21" t="s">
        <v>54</v>
      </c>
      <c r="S513" s="21" t="s">
        <v>54</v>
      </c>
      <c r="T513" s="22" t="b">
        <v>0</v>
      </c>
      <c r="U513" s="21" t="s">
        <v>54</v>
      </c>
      <c r="V513" s="21" t="s">
        <v>54</v>
      </c>
    </row>
    <row r="514" spans="1:22" x14ac:dyDescent="0.25">
      <c r="A514" s="25">
        <v>210680</v>
      </c>
      <c r="B514" s="21" t="s">
        <v>43</v>
      </c>
      <c r="C514" s="21" t="s">
        <v>1720</v>
      </c>
      <c r="D514" s="22">
        <v>2005</v>
      </c>
      <c r="E514" s="21" t="s">
        <v>1721</v>
      </c>
      <c r="F514" s="21" t="s">
        <v>1722</v>
      </c>
      <c r="G514" s="21" t="s">
        <v>1618</v>
      </c>
      <c r="H514" s="23">
        <v>38940</v>
      </c>
      <c r="I514" s="23">
        <v>38946</v>
      </c>
      <c r="J514" s="21" t="s">
        <v>49</v>
      </c>
      <c r="K514" s="22">
        <v>184372</v>
      </c>
      <c r="L514" s="21" t="s">
        <v>59</v>
      </c>
      <c r="M514" s="22">
        <v>5802</v>
      </c>
      <c r="N514" s="21" t="s">
        <v>49</v>
      </c>
      <c r="O514" s="22">
        <v>3223</v>
      </c>
      <c r="P514" s="21" t="s">
        <v>59</v>
      </c>
      <c r="Q514" s="22">
        <v>1289</v>
      </c>
      <c r="R514" s="21" t="s">
        <v>1630</v>
      </c>
      <c r="S514" s="21" t="s">
        <v>1736</v>
      </c>
      <c r="T514" s="22" t="b">
        <v>0</v>
      </c>
      <c r="U514" s="21" t="s">
        <v>54</v>
      </c>
      <c r="V514" s="21" t="s">
        <v>54</v>
      </c>
    </row>
    <row r="515" spans="1:22" x14ac:dyDescent="0.25">
      <c r="A515" s="25">
        <v>210684</v>
      </c>
      <c r="B515" s="21" t="s">
        <v>43</v>
      </c>
      <c r="C515" s="21" t="s">
        <v>1737</v>
      </c>
      <c r="D515" s="22">
        <v>2005</v>
      </c>
      <c r="E515" s="21" t="s">
        <v>1738</v>
      </c>
      <c r="F515" s="21" t="s">
        <v>1739</v>
      </c>
      <c r="G515" s="21" t="s">
        <v>1622</v>
      </c>
      <c r="H515" s="23">
        <v>38841</v>
      </c>
      <c r="I515" s="23">
        <v>38882</v>
      </c>
      <c r="J515" s="21" t="s">
        <v>49</v>
      </c>
      <c r="K515" s="22">
        <v>202669</v>
      </c>
      <c r="L515" s="21" t="s">
        <v>59</v>
      </c>
      <c r="M515" s="22">
        <v>14228</v>
      </c>
      <c r="N515" s="21" t="s">
        <v>49</v>
      </c>
      <c r="O515" s="22">
        <v>3817</v>
      </c>
      <c r="P515" s="21" t="s">
        <v>59</v>
      </c>
      <c r="Q515" s="22">
        <v>348</v>
      </c>
      <c r="R515" s="21" t="s">
        <v>54</v>
      </c>
      <c r="S515" s="21" t="s">
        <v>54</v>
      </c>
      <c r="T515" s="22" t="b">
        <v>0</v>
      </c>
      <c r="U515" s="21" t="s">
        <v>54</v>
      </c>
      <c r="V515" s="21" t="s">
        <v>54</v>
      </c>
    </row>
    <row r="516" spans="1:22" x14ac:dyDescent="0.25">
      <c r="A516" s="25">
        <v>210685</v>
      </c>
      <c r="B516" s="21" t="s">
        <v>43</v>
      </c>
      <c r="C516" s="21" t="s">
        <v>1717</v>
      </c>
      <c r="D516" s="22">
        <v>2005</v>
      </c>
      <c r="E516" s="21" t="s">
        <v>1718</v>
      </c>
      <c r="F516" s="21" t="s">
        <v>1719</v>
      </c>
      <c r="G516" s="21" t="s">
        <v>1618</v>
      </c>
      <c r="H516" s="23">
        <v>38873</v>
      </c>
      <c r="I516" s="23">
        <v>38873</v>
      </c>
      <c r="J516" s="21" t="s">
        <v>49</v>
      </c>
      <c r="K516" s="22">
        <v>211745</v>
      </c>
      <c r="L516" s="21" t="s">
        <v>59</v>
      </c>
      <c r="M516" s="22">
        <v>2064</v>
      </c>
      <c r="N516" s="21" t="s">
        <v>49</v>
      </c>
      <c r="O516" s="22">
        <v>1235</v>
      </c>
      <c r="P516" s="21" t="s">
        <v>54</v>
      </c>
      <c r="Q516" s="24"/>
      <c r="R516" s="21" t="s">
        <v>54</v>
      </c>
      <c r="S516" s="21" t="s">
        <v>54</v>
      </c>
      <c r="T516" s="22" t="b">
        <v>0</v>
      </c>
      <c r="U516" s="21" t="s">
        <v>54</v>
      </c>
      <c r="V516" s="21" t="s">
        <v>54</v>
      </c>
    </row>
    <row r="517" spans="1:22" x14ac:dyDescent="0.25">
      <c r="A517" s="25">
        <v>210732</v>
      </c>
      <c r="B517" s="21" t="s">
        <v>43</v>
      </c>
      <c r="C517" s="21" t="s">
        <v>1720</v>
      </c>
      <c r="D517" s="22">
        <v>2006</v>
      </c>
      <c r="E517" s="21" t="s">
        <v>1721</v>
      </c>
      <c r="F517" s="21" t="s">
        <v>1722</v>
      </c>
      <c r="G517" s="21" t="s">
        <v>1618</v>
      </c>
      <c r="H517" s="23">
        <v>39318</v>
      </c>
      <c r="I517" s="23">
        <v>39318</v>
      </c>
      <c r="J517" s="21" t="s">
        <v>49</v>
      </c>
      <c r="K517" s="22">
        <v>215153</v>
      </c>
      <c r="L517" s="21" t="s">
        <v>59</v>
      </c>
      <c r="M517" s="22">
        <v>1921</v>
      </c>
      <c r="N517" s="21" t="s">
        <v>49</v>
      </c>
      <c r="O517" s="22">
        <v>33801</v>
      </c>
      <c r="P517" s="21" t="s">
        <v>54</v>
      </c>
      <c r="Q517" s="24"/>
      <c r="R517" s="21" t="s">
        <v>1630</v>
      </c>
      <c r="S517" s="21" t="s">
        <v>1740</v>
      </c>
      <c r="T517" s="22" t="b">
        <v>0</v>
      </c>
      <c r="U517" s="21" t="s">
        <v>54</v>
      </c>
      <c r="V517" s="21" t="s">
        <v>54</v>
      </c>
    </row>
    <row r="518" spans="1:22" x14ac:dyDescent="0.25">
      <c r="A518" s="25">
        <v>210733</v>
      </c>
      <c r="B518" s="21" t="s">
        <v>43</v>
      </c>
      <c r="C518" s="21" t="s">
        <v>1737</v>
      </c>
      <c r="D518" s="22">
        <v>2006</v>
      </c>
      <c r="E518" s="21" t="s">
        <v>1738</v>
      </c>
      <c r="F518" s="21" t="s">
        <v>1739</v>
      </c>
      <c r="G518" s="21" t="s">
        <v>1622</v>
      </c>
      <c r="H518" s="23">
        <v>39190</v>
      </c>
      <c r="I518" s="23">
        <v>39258</v>
      </c>
      <c r="J518" s="21" t="s">
        <v>49</v>
      </c>
      <c r="K518" s="22">
        <v>196351</v>
      </c>
      <c r="L518" s="21" t="s">
        <v>59</v>
      </c>
      <c r="M518" s="22">
        <v>10098</v>
      </c>
      <c r="N518" s="21" t="s">
        <v>49</v>
      </c>
      <c r="O518" s="22">
        <v>33668</v>
      </c>
      <c r="P518" s="21" t="s">
        <v>59</v>
      </c>
      <c r="Q518" s="22">
        <v>1064</v>
      </c>
      <c r="R518" s="21" t="s">
        <v>54</v>
      </c>
      <c r="S518" s="21" t="s">
        <v>54</v>
      </c>
      <c r="T518" s="22" t="b">
        <v>0</v>
      </c>
      <c r="U518" s="21" t="s">
        <v>54</v>
      </c>
      <c r="V518" s="21" t="s">
        <v>54</v>
      </c>
    </row>
    <row r="519" spans="1:22" x14ac:dyDescent="0.25">
      <c r="A519" s="25">
        <v>210735</v>
      </c>
      <c r="B519" s="21" t="s">
        <v>43</v>
      </c>
      <c r="C519" s="21" t="s">
        <v>1717</v>
      </c>
      <c r="D519" s="22">
        <v>2006</v>
      </c>
      <c r="E519" s="21" t="s">
        <v>1733</v>
      </c>
      <c r="F519" s="21" t="s">
        <v>1741</v>
      </c>
      <c r="G519" s="21" t="s">
        <v>1622</v>
      </c>
      <c r="H519" s="23">
        <v>39227</v>
      </c>
      <c r="I519" s="23">
        <v>39227</v>
      </c>
      <c r="J519" s="21" t="s">
        <v>49</v>
      </c>
      <c r="K519" s="22">
        <v>231662</v>
      </c>
      <c r="L519" s="21" t="s">
        <v>54</v>
      </c>
      <c r="M519" s="24"/>
      <c r="N519" s="21" t="s">
        <v>49</v>
      </c>
      <c r="O519" s="22">
        <v>488</v>
      </c>
      <c r="P519" s="21" t="s">
        <v>54</v>
      </c>
      <c r="Q519" s="24"/>
      <c r="R519" s="21" t="s">
        <v>54</v>
      </c>
      <c r="S519" s="21" t="s">
        <v>54</v>
      </c>
      <c r="T519" s="22" t="b">
        <v>0</v>
      </c>
      <c r="U519" s="21" t="s">
        <v>54</v>
      </c>
      <c r="V519" s="21" t="s">
        <v>54</v>
      </c>
    </row>
    <row r="520" spans="1:22" x14ac:dyDescent="0.25">
      <c r="A520" s="25">
        <v>210738</v>
      </c>
      <c r="B520" s="21" t="s">
        <v>43</v>
      </c>
      <c r="C520" s="21" t="s">
        <v>1714</v>
      </c>
      <c r="D520" s="22">
        <v>2006</v>
      </c>
      <c r="E520" s="21" t="s">
        <v>1715</v>
      </c>
      <c r="F520" s="21" t="s">
        <v>1716</v>
      </c>
      <c r="G520" s="21" t="s">
        <v>1618</v>
      </c>
      <c r="H520" s="23">
        <v>39293</v>
      </c>
      <c r="I520" s="23">
        <v>39300</v>
      </c>
      <c r="J520" s="21" t="s">
        <v>49</v>
      </c>
      <c r="K520" s="22">
        <v>201780</v>
      </c>
      <c r="L520" s="21" t="s">
        <v>59</v>
      </c>
      <c r="M520" s="22">
        <v>412</v>
      </c>
      <c r="N520" s="21" t="s">
        <v>49</v>
      </c>
      <c r="O520" s="22">
        <v>44866</v>
      </c>
      <c r="P520" s="21" t="s">
        <v>54</v>
      </c>
      <c r="Q520" s="24"/>
      <c r="R520" s="21" t="s">
        <v>54</v>
      </c>
      <c r="S520" s="21" t="s">
        <v>54</v>
      </c>
      <c r="T520" s="22" t="b">
        <v>0</v>
      </c>
      <c r="U520" s="21" t="s">
        <v>54</v>
      </c>
      <c r="V520" s="21" t="s">
        <v>54</v>
      </c>
    </row>
    <row r="521" spans="1:22" x14ac:dyDescent="0.25">
      <c r="A521" s="25">
        <v>210739</v>
      </c>
      <c r="B521" s="21" t="s">
        <v>43</v>
      </c>
      <c r="C521" s="21" t="s">
        <v>1723</v>
      </c>
      <c r="D521" s="22">
        <v>2006</v>
      </c>
      <c r="E521" s="21" t="s">
        <v>1724</v>
      </c>
      <c r="F521" s="21" t="s">
        <v>1725</v>
      </c>
      <c r="G521" s="21" t="s">
        <v>1618</v>
      </c>
      <c r="H521" s="23">
        <v>39241</v>
      </c>
      <c r="I521" s="23">
        <v>39250</v>
      </c>
      <c r="J521" s="21" t="s">
        <v>49</v>
      </c>
      <c r="K521" s="22">
        <v>78892</v>
      </c>
      <c r="L521" s="21" t="s">
        <v>59</v>
      </c>
      <c r="M521" s="22">
        <v>4683</v>
      </c>
      <c r="N521" s="21" t="s">
        <v>49</v>
      </c>
      <c r="O521" s="22">
        <v>7431</v>
      </c>
      <c r="P521" s="21" t="s">
        <v>59</v>
      </c>
      <c r="Q521" s="22">
        <v>443</v>
      </c>
      <c r="R521" s="21" t="s">
        <v>54</v>
      </c>
      <c r="S521" s="21" t="s">
        <v>54</v>
      </c>
      <c r="T521" s="22" t="b">
        <v>0</v>
      </c>
      <c r="U521" s="21" t="s">
        <v>54</v>
      </c>
      <c r="V521" s="21" t="s">
        <v>54</v>
      </c>
    </row>
    <row r="522" spans="1:22" x14ac:dyDescent="0.25">
      <c r="A522" s="25">
        <v>210741</v>
      </c>
      <c r="B522" s="21" t="s">
        <v>43</v>
      </c>
      <c r="C522" s="21" t="s">
        <v>1737</v>
      </c>
      <c r="D522" s="22">
        <v>2007</v>
      </c>
      <c r="E522" s="21" t="s">
        <v>1738</v>
      </c>
      <c r="F522" s="21" t="s">
        <v>1739</v>
      </c>
      <c r="G522" s="21" t="s">
        <v>1622</v>
      </c>
      <c r="H522" s="23">
        <v>39563</v>
      </c>
      <c r="I522" s="23">
        <v>39601</v>
      </c>
      <c r="J522" s="21" t="s">
        <v>49</v>
      </c>
      <c r="K522" s="22">
        <v>17375</v>
      </c>
      <c r="L522" s="21" t="s">
        <v>59</v>
      </c>
      <c r="M522" s="22">
        <v>290</v>
      </c>
      <c r="N522" s="21" t="s">
        <v>49</v>
      </c>
      <c r="O522" s="22">
        <v>1390</v>
      </c>
      <c r="P522" s="21" t="s">
        <v>54</v>
      </c>
      <c r="Q522" s="24"/>
      <c r="R522" s="21" t="s">
        <v>54</v>
      </c>
      <c r="S522" s="21" t="s">
        <v>54</v>
      </c>
      <c r="T522" s="22" t="b">
        <v>0</v>
      </c>
      <c r="U522" s="21" t="s">
        <v>54</v>
      </c>
      <c r="V522" s="21" t="s">
        <v>54</v>
      </c>
    </row>
    <row r="523" spans="1:22" x14ac:dyDescent="0.25">
      <c r="A523" s="25">
        <v>210743</v>
      </c>
      <c r="B523" s="21" t="s">
        <v>43</v>
      </c>
      <c r="C523" s="21" t="s">
        <v>1737</v>
      </c>
      <c r="D523" s="22">
        <v>2006</v>
      </c>
      <c r="E523" s="21" t="s">
        <v>1738</v>
      </c>
      <c r="F523" s="21" t="s">
        <v>1739</v>
      </c>
      <c r="G523" s="21" t="s">
        <v>1622</v>
      </c>
      <c r="H523" s="23">
        <v>39190</v>
      </c>
      <c r="I523" s="23">
        <v>39258</v>
      </c>
      <c r="J523" s="21" t="s">
        <v>49</v>
      </c>
      <c r="K523" s="22">
        <v>16285</v>
      </c>
      <c r="L523" s="21" t="s">
        <v>59</v>
      </c>
      <c r="M523" s="22">
        <v>838</v>
      </c>
      <c r="N523" s="21" t="s">
        <v>49</v>
      </c>
      <c r="O523" s="22">
        <v>1613</v>
      </c>
      <c r="P523" s="21" t="s">
        <v>59</v>
      </c>
      <c r="Q523" s="22">
        <v>31</v>
      </c>
      <c r="R523" s="21" t="s">
        <v>54</v>
      </c>
      <c r="S523" s="21" t="s">
        <v>54</v>
      </c>
      <c r="T523" s="22" t="b">
        <v>0</v>
      </c>
      <c r="U523" s="21" t="s">
        <v>54</v>
      </c>
      <c r="V523" s="21" t="s">
        <v>54</v>
      </c>
    </row>
    <row r="524" spans="1:22" x14ac:dyDescent="0.25">
      <c r="A524" s="25">
        <v>210744</v>
      </c>
      <c r="B524" s="21" t="s">
        <v>43</v>
      </c>
      <c r="C524" s="21" t="s">
        <v>1730</v>
      </c>
      <c r="D524" s="22">
        <v>2006</v>
      </c>
      <c r="E524" s="21" t="s">
        <v>1731</v>
      </c>
      <c r="F524" s="21" t="s">
        <v>1732</v>
      </c>
      <c r="G524" s="21" t="s">
        <v>1618</v>
      </c>
      <c r="H524" s="23">
        <v>39220</v>
      </c>
      <c r="I524" s="23">
        <v>39243</v>
      </c>
      <c r="J524" s="21" t="s">
        <v>49</v>
      </c>
      <c r="K524" s="22">
        <v>94725</v>
      </c>
      <c r="L524" s="21" t="s">
        <v>59</v>
      </c>
      <c r="M524" s="22">
        <v>1135</v>
      </c>
      <c r="N524" s="21" t="s">
        <v>49</v>
      </c>
      <c r="O524" s="22">
        <v>628420</v>
      </c>
      <c r="P524" s="21" t="s">
        <v>59</v>
      </c>
      <c r="Q524" s="22">
        <v>21650</v>
      </c>
      <c r="R524" s="21" t="s">
        <v>54</v>
      </c>
      <c r="S524" s="21" t="s">
        <v>54</v>
      </c>
      <c r="T524" s="22" t="b">
        <v>0</v>
      </c>
      <c r="U524" s="21" t="s">
        <v>54</v>
      </c>
      <c r="V524" s="21" t="s">
        <v>54</v>
      </c>
    </row>
    <row r="525" spans="1:22" x14ac:dyDescent="0.25">
      <c r="A525" s="25">
        <v>210745</v>
      </c>
      <c r="B525" s="21" t="s">
        <v>43</v>
      </c>
      <c r="C525" s="21" t="s">
        <v>1717</v>
      </c>
      <c r="D525" s="22">
        <v>2006</v>
      </c>
      <c r="E525" s="21" t="s">
        <v>1718</v>
      </c>
      <c r="F525" s="21" t="s">
        <v>1719</v>
      </c>
      <c r="G525" s="21" t="s">
        <v>1618</v>
      </c>
      <c r="H525" s="23">
        <v>39244</v>
      </c>
      <c r="I525" s="23">
        <v>39244</v>
      </c>
      <c r="J525" s="21" t="s">
        <v>49</v>
      </c>
      <c r="K525" s="22">
        <v>161018</v>
      </c>
      <c r="L525" s="21" t="s">
        <v>59</v>
      </c>
      <c r="M525" s="22">
        <v>798</v>
      </c>
      <c r="N525" s="21" t="s">
        <v>49</v>
      </c>
      <c r="O525" s="22">
        <v>956</v>
      </c>
      <c r="P525" s="21" t="s">
        <v>54</v>
      </c>
      <c r="Q525" s="24"/>
      <c r="R525" s="21" t="s">
        <v>54</v>
      </c>
      <c r="S525" s="21" t="s">
        <v>54</v>
      </c>
      <c r="T525" s="22" t="b">
        <v>0</v>
      </c>
      <c r="U525" s="21" t="s">
        <v>54</v>
      </c>
      <c r="V525" s="21" t="s">
        <v>54</v>
      </c>
    </row>
    <row r="526" spans="1:22" x14ac:dyDescent="0.25">
      <c r="A526" s="25">
        <v>210746</v>
      </c>
      <c r="B526" s="21" t="s">
        <v>43</v>
      </c>
      <c r="C526" s="21" t="s">
        <v>1720</v>
      </c>
      <c r="D526" s="22">
        <v>2007</v>
      </c>
      <c r="E526" s="21" t="s">
        <v>1721</v>
      </c>
      <c r="F526" s="21" t="s">
        <v>1722</v>
      </c>
      <c r="G526" s="21" t="s">
        <v>1618</v>
      </c>
      <c r="H526" s="23">
        <v>39675</v>
      </c>
      <c r="I526" s="23">
        <v>39675</v>
      </c>
      <c r="J526" s="21" t="s">
        <v>49</v>
      </c>
      <c r="K526" s="22">
        <v>205869</v>
      </c>
      <c r="L526" s="21" t="s">
        <v>54</v>
      </c>
      <c r="M526" s="24"/>
      <c r="N526" s="21" t="s">
        <v>49</v>
      </c>
      <c r="O526" s="22">
        <v>7539</v>
      </c>
      <c r="P526" s="21" t="s">
        <v>54</v>
      </c>
      <c r="Q526" s="24"/>
      <c r="R526" s="21" t="s">
        <v>1630</v>
      </c>
      <c r="S526" s="21" t="s">
        <v>1742</v>
      </c>
      <c r="T526" s="22" t="b">
        <v>0</v>
      </c>
      <c r="U526" s="21" t="s">
        <v>54</v>
      </c>
      <c r="V526" s="21" t="s">
        <v>54</v>
      </c>
    </row>
    <row r="527" spans="1:22" x14ac:dyDescent="0.25">
      <c r="A527" s="25">
        <v>210777</v>
      </c>
      <c r="B527" s="21" t="s">
        <v>43</v>
      </c>
      <c r="C527" s="21" t="s">
        <v>1726</v>
      </c>
      <c r="D527" s="22">
        <v>2007</v>
      </c>
      <c r="E527" s="21" t="s">
        <v>1727</v>
      </c>
      <c r="F527" s="21" t="s">
        <v>1728</v>
      </c>
      <c r="G527" s="21" t="s">
        <v>1622</v>
      </c>
      <c r="H527" s="23">
        <v>39587</v>
      </c>
      <c r="I527" s="23">
        <v>39587</v>
      </c>
      <c r="J527" s="21" t="s">
        <v>49</v>
      </c>
      <c r="K527" s="22">
        <v>107152</v>
      </c>
      <c r="L527" s="21" t="s">
        <v>59</v>
      </c>
      <c r="M527" s="22">
        <v>202</v>
      </c>
      <c r="N527" s="21" t="s">
        <v>49</v>
      </c>
      <c r="O527" s="22">
        <v>1347420</v>
      </c>
      <c r="P527" s="21" t="s">
        <v>59</v>
      </c>
      <c r="Q527" s="22">
        <v>330518</v>
      </c>
      <c r="R527" s="21" t="s">
        <v>54</v>
      </c>
      <c r="S527" s="21" t="s">
        <v>54</v>
      </c>
      <c r="T527" s="22" t="b">
        <v>0</v>
      </c>
      <c r="U527" s="21" t="s">
        <v>54</v>
      </c>
      <c r="V527" s="21" t="s">
        <v>54</v>
      </c>
    </row>
    <row r="528" spans="1:22" x14ac:dyDescent="0.25">
      <c r="A528" s="25">
        <v>210786</v>
      </c>
      <c r="B528" s="21" t="s">
        <v>43</v>
      </c>
      <c r="C528" s="21" t="s">
        <v>1723</v>
      </c>
      <c r="D528" s="22">
        <v>2007</v>
      </c>
      <c r="E528" s="21" t="s">
        <v>1724</v>
      </c>
      <c r="F528" s="21" t="s">
        <v>1743</v>
      </c>
      <c r="G528" s="21" t="s">
        <v>1618</v>
      </c>
      <c r="H528" s="23">
        <v>39609</v>
      </c>
      <c r="I528" s="23">
        <v>39609</v>
      </c>
      <c r="J528" s="21" t="s">
        <v>49</v>
      </c>
      <c r="K528" s="22">
        <v>210854</v>
      </c>
      <c r="L528" s="21" t="s">
        <v>54</v>
      </c>
      <c r="M528" s="24"/>
      <c r="N528" s="21" t="s">
        <v>54</v>
      </c>
      <c r="O528" s="24"/>
      <c r="P528" s="21" t="s">
        <v>54</v>
      </c>
      <c r="Q528" s="24"/>
      <c r="R528" s="21" t="s">
        <v>54</v>
      </c>
      <c r="S528" s="21" t="s">
        <v>54</v>
      </c>
      <c r="T528" s="22" t="b">
        <v>0</v>
      </c>
      <c r="U528" s="21" t="s">
        <v>54</v>
      </c>
      <c r="V528" s="21" t="s">
        <v>54</v>
      </c>
    </row>
    <row r="529" spans="1:22" x14ac:dyDescent="0.25">
      <c r="A529" s="25">
        <v>210787</v>
      </c>
      <c r="B529" s="21" t="s">
        <v>43</v>
      </c>
      <c r="C529" s="21" t="s">
        <v>1737</v>
      </c>
      <c r="D529" s="22">
        <v>2007</v>
      </c>
      <c r="E529" s="21" t="s">
        <v>1738</v>
      </c>
      <c r="F529" s="21" t="s">
        <v>1739</v>
      </c>
      <c r="G529" s="21" t="s">
        <v>1622</v>
      </c>
      <c r="H529" s="23">
        <v>39563</v>
      </c>
      <c r="I529" s="23">
        <v>39601</v>
      </c>
      <c r="J529" s="21" t="s">
        <v>49</v>
      </c>
      <c r="K529" s="22">
        <v>197192</v>
      </c>
      <c r="L529" s="21" t="s">
        <v>59</v>
      </c>
      <c r="M529" s="22">
        <v>3287</v>
      </c>
      <c r="N529" s="21" t="s">
        <v>49</v>
      </c>
      <c r="O529" s="22">
        <v>15775</v>
      </c>
      <c r="P529" s="21" t="s">
        <v>54</v>
      </c>
      <c r="Q529" s="24"/>
      <c r="R529" s="21" t="s">
        <v>54</v>
      </c>
      <c r="S529" s="21" t="s">
        <v>54</v>
      </c>
      <c r="T529" s="22" t="b">
        <v>0</v>
      </c>
      <c r="U529" s="21" t="s">
        <v>54</v>
      </c>
      <c r="V529" s="21" t="s">
        <v>54</v>
      </c>
    </row>
    <row r="530" spans="1:22" x14ac:dyDescent="0.25">
      <c r="A530" s="25">
        <v>210788</v>
      </c>
      <c r="B530" s="21" t="s">
        <v>43</v>
      </c>
      <c r="C530" s="21" t="s">
        <v>1730</v>
      </c>
      <c r="D530" s="22">
        <v>2007</v>
      </c>
      <c r="E530" s="21" t="s">
        <v>1744</v>
      </c>
      <c r="F530" s="21" t="s">
        <v>1745</v>
      </c>
      <c r="G530" s="21" t="s">
        <v>1618</v>
      </c>
      <c r="H530" s="23">
        <v>39569</v>
      </c>
      <c r="I530" s="23">
        <v>39604</v>
      </c>
      <c r="J530" s="21" t="s">
        <v>49</v>
      </c>
      <c r="K530" s="22">
        <v>180974</v>
      </c>
      <c r="L530" s="21" t="s">
        <v>54</v>
      </c>
      <c r="M530" s="24"/>
      <c r="N530" s="21" t="s">
        <v>49</v>
      </c>
      <c r="O530" s="22">
        <v>724</v>
      </c>
      <c r="P530" s="21" t="s">
        <v>54</v>
      </c>
      <c r="Q530" s="24"/>
      <c r="R530" s="21" t="s">
        <v>1630</v>
      </c>
      <c r="S530" s="21" t="s">
        <v>1746</v>
      </c>
      <c r="T530" s="22" t="b">
        <v>0</v>
      </c>
      <c r="U530" s="21" t="s">
        <v>54</v>
      </c>
      <c r="V530" s="21" t="s">
        <v>54</v>
      </c>
    </row>
    <row r="531" spans="1:22" x14ac:dyDescent="0.25">
      <c r="A531" s="25">
        <v>210789</v>
      </c>
      <c r="B531" s="21" t="s">
        <v>43</v>
      </c>
      <c r="C531" s="21" t="s">
        <v>1717</v>
      </c>
      <c r="D531" s="22">
        <v>2007</v>
      </c>
      <c r="E531" s="21" t="s">
        <v>1733</v>
      </c>
      <c r="F531" s="21" t="s">
        <v>1734</v>
      </c>
      <c r="G531" s="21" t="s">
        <v>1622</v>
      </c>
      <c r="H531" s="23">
        <v>39595</v>
      </c>
      <c r="I531" s="23">
        <v>39595</v>
      </c>
      <c r="J531" s="21" t="s">
        <v>49</v>
      </c>
      <c r="K531" s="22">
        <v>216200</v>
      </c>
      <c r="L531" s="21" t="s">
        <v>59</v>
      </c>
      <c r="M531" s="22">
        <v>872</v>
      </c>
      <c r="N531" s="21" t="s">
        <v>49</v>
      </c>
      <c r="O531" s="22">
        <v>868</v>
      </c>
      <c r="P531" s="21" t="s">
        <v>54</v>
      </c>
      <c r="Q531" s="24"/>
      <c r="R531" s="21" t="s">
        <v>54</v>
      </c>
      <c r="S531" s="21" t="s">
        <v>54</v>
      </c>
      <c r="T531" s="22" t="b">
        <v>0</v>
      </c>
      <c r="U531" s="21" t="s">
        <v>54</v>
      </c>
      <c r="V531" s="21" t="s">
        <v>54</v>
      </c>
    </row>
    <row r="532" spans="1:22" x14ac:dyDescent="0.25">
      <c r="A532" s="25">
        <v>210790</v>
      </c>
      <c r="B532" s="21" t="s">
        <v>43</v>
      </c>
      <c r="C532" s="21" t="s">
        <v>1747</v>
      </c>
      <c r="D532" s="22">
        <v>2007</v>
      </c>
      <c r="E532" s="21" t="s">
        <v>1748</v>
      </c>
      <c r="F532" s="21" t="s">
        <v>1748</v>
      </c>
      <c r="G532" s="21" t="s">
        <v>1618</v>
      </c>
      <c r="H532" s="23">
        <v>39583</v>
      </c>
      <c r="I532" s="23">
        <v>39583</v>
      </c>
      <c r="J532" s="21" t="s">
        <v>49</v>
      </c>
      <c r="K532" s="22">
        <v>199251</v>
      </c>
      <c r="L532" s="21" t="s">
        <v>54</v>
      </c>
      <c r="M532" s="24"/>
      <c r="N532" s="21" t="s">
        <v>49</v>
      </c>
      <c r="O532" s="22">
        <v>2491</v>
      </c>
      <c r="P532" s="21" t="s">
        <v>54</v>
      </c>
      <c r="Q532" s="24"/>
      <c r="R532" s="21" t="s">
        <v>1630</v>
      </c>
      <c r="S532" s="21" t="s">
        <v>1749</v>
      </c>
      <c r="T532" s="22" t="b">
        <v>0</v>
      </c>
      <c r="U532" s="21" t="s">
        <v>54</v>
      </c>
      <c r="V532" s="21" t="s">
        <v>54</v>
      </c>
    </row>
    <row r="533" spans="1:22" x14ac:dyDescent="0.25">
      <c r="A533" s="25">
        <v>210791</v>
      </c>
      <c r="B533" s="21" t="s">
        <v>43</v>
      </c>
      <c r="C533" s="21" t="s">
        <v>1714</v>
      </c>
      <c r="D533" s="22">
        <v>2007</v>
      </c>
      <c r="E533" s="21" t="s">
        <v>1715</v>
      </c>
      <c r="F533" s="21" t="s">
        <v>1716</v>
      </c>
      <c r="G533" s="21" t="s">
        <v>1618</v>
      </c>
      <c r="H533" s="23">
        <v>39660</v>
      </c>
      <c r="I533" s="23">
        <v>39666</v>
      </c>
      <c r="J533" s="21" t="s">
        <v>49</v>
      </c>
      <c r="K533" s="22">
        <v>186540</v>
      </c>
      <c r="L533" s="21" t="s">
        <v>59</v>
      </c>
      <c r="M533" s="22">
        <v>754</v>
      </c>
      <c r="N533" s="21" t="s">
        <v>49</v>
      </c>
      <c r="O533" s="22">
        <v>6030</v>
      </c>
      <c r="P533" s="21" t="s">
        <v>54</v>
      </c>
      <c r="Q533" s="24"/>
      <c r="R533" s="21" t="s">
        <v>54</v>
      </c>
      <c r="S533" s="21" t="s">
        <v>54</v>
      </c>
      <c r="T533" s="22" t="b">
        <v>0</v>
      </c>
      <c r="U533" s="21" t="s">
        <v>54</v>
      </c>
      <c r="V533" s="21" t="s">
        <v>54</v>
      </c>
    </row>
    <row r="534" spans="1:22" x14ac:dyDescent="0.25">
      <c r="A534" s="25">
        <v>210801</v>
      </c>
      <c r="B534" s="21" t="s">
        <v>43</v>
      </c>
      <c r="C534" s="21" t="s">
        <v>1730</v>
      </c>
      <c r="D534" s="22">
        <v>2007</v>
      </c>
      <c r="E534" s="21" t="s">
        <v>1731</v>
      </c>
      <c r="F534" s="21" t="s">
        <v>1732</v>
      </c>
      <c r="G534" s="21" t="s">
        <v>1618</v>
      </c>
      <c r="H534" s="23">
        <v>39585</v>
      </c>
      <c r="I534" s="23">
        <v>39591</v>
      </c>
      <c r="J534" s="21" t="s">
        <v>49</v>
      </c>
      <c r="K534" s="22">
        <v>61823</v>
      </c>
      <c r="L534" s="21" t="s">
        <v>59</v>
      </c>
      <c r="M534" s="22">
        <v>2721</v>
      </c>
      <c r="N534" s="21" t="s">
        <v>49</v>
      </c>
      <c r="O534" s="22">
        <v>615670</v>
      </c>
      <c r="P534" s="21" t="s">
        <v>59</v>
      </c>
      <c r="Q534" s="22">
        <v>24655</v>
      </c>
      <c r="R534" s="21" t="s">
        <v>54</v>
      </c>
      <c r="S534" s="21" t="s">
        <v>54</v>
      </c>
      <c r="T534" s="22" t="b">
        <v>0</v>
      </c>
      <c r="U534" s="21" t="s">
        <v>54</v>
      </c>
      <c r="V534" s="21" t="s">
        <v>54</v>
      </c>
    </row>
    <row r="535" spans="1:22" x14ac:dyDescent="0.25">
      <c r="A535" s="25">
        <v>210822</v>
      </c>
      <c r="B535" s="21" t="s">
        <v>43</v>
      </c>
      <c r="C535" s="21" t="s">
        <v>1747</v>
      </c>
      <c r="D535" s="22">
        <v>2008</v>
      </c>
      <c r="E535" s="21" t="s">
        <v>1748</v>
      </c>
      <c r="F535" s="21" t="s">
        <v>1748</v>
      </c>
      <c r="G535" s="21" t="s">
        <v>1618</v>
      </c>
      <c r="H535" s="23">
        <v>39934</v>
      </c>
      <c r="I535" s="23">
        <v>39948</v>
      </c>
      <c r="J535" s="21" t="s">
        <v>49</v>
      </c>
      <c r="K535" s="22">
        <v>186978</v>
      </c>
      <c r="L535" s="21" t="s">
        <v>59</v>
      </c>
      <c r="M535" s="22">
        <v>8249</v>
      </c>
      <c r="N535" s="21" t="s">
        <v>49</v>
      </c>
      <c r="O535" s="22">
        <v>6874</v>
      </c>
      <c r="P535" s="21" t="s">
        <v>59</v>
      </c>
      <c r="Q535" s="22">
        <v>3208</v>
      </c>
      <c r="R535" s="21" t="s">
        <v>1630</v>
      </c>
      <c r="S535" s="21" t="s">
        <v>1750</v>
      </c>
      <c r="T535" s="22" t="b">
        <v>0</v>
      </c>
      <c r="U535" s="21" t="s">
        <v>54</v>
      </c>
      <c r="V535" s="21" t="s">
        <v>54</v>
      </c>
    </row>
    <row r="536" spans="1:22" x14ac:dyDescent="0.25">
      <c r="A536" s="25">
        <v>210824</v>
      </c>
      <c r="B536" s="21" t="s">
        <v>43</v>
      </c>
      <c r="C536" s="21" t="s">
        <v>1730</v>
      </c>
      <c r="D536" s="22">
        <v>2008</v>
      </c>
      <c r="E536" s="21" t="s">
        <v>1744</v>
      </c>
      <c r="F536" s="21" t="s">
        <v>1745</v>
      </c>
      <c r="G536" s="21" t="s">
        <v>1618</v>
      </c>
      <c r="H536" s="23">
        <v>39965</v>
      </c>
      <c r="I536" s="23">
        <v>39965</v>
      </c>
      <c r="J536" s="21" t="s">
        <v>49</v>
      </c>
      <c r="K536" s="22">
        <v>206480</v>
      </c>
      <c r="L536" s="21" t="s">
        <v>59</v>
      </c>
      <c r="M536" s="22">
        <v>765</v>
      </c>
      <c r="N536" s="21" t="s">
        <v>49</v>
      </c>
      <c r="O536" s="22">
        <v>3059538</v>
      </c>
      <c r="P536" s="21" t="s">
        <v>59</v>
      </c>
      <c r="Q536" s="22">
        <v>1</v>
      </c>
      <c r="R536" s="21" t="s">
        <v>1630</v>
      </c>
      <c r="S536" s="21" t="s">
        <v>1751</v>
      </c>
      <c r="T536" s="22" t="b">
        <v>0</v>
      </c>
      <c r="U536" s="21" t="s">
        <v>54</v>
      </c>
      <c r="V536" s="21" t="s">
        <v>54</v>
      </c>
    </row>
    <row r="537" spans="1:22" x14ac:dyDescent="0.25">
      <c r="A537" s="25">
        <v>210831</v>
      </c>
      <c r="B537" s="21" t="s">
        <v>43</v>
      </c>
      <c r="C537" s="21" t="s">
        <v>1717</v>
      </c>
      <c r="D537" s="22">
        <v>2008</v>
      </c>
      <c r="E537" s="21" t="s">
        <v>1718</v>
      </c>
      <c r="F537" s="21" t="s">
        <v>1719</v>
      </c>
      <c r="G537" s="21" t="s">
        <v>1618</v>
      </c>
      <c r="H537" s="23">
        <v>39981</v>
      </c>
      <c r="I537" s="23">
        <v>39981</v>
      </c>
      <c r="J537" s="21" t="s">
        <v>49</v>
      </c>
      <c r="K537" s="22">
        <v>156592</v>
      </c>
      <c r="L537" s="21" t="s">
        <v>59</v>
      </c>
      <c r="M537" s="22">
        <v>640</v>
      </c>
      <c r="N537" s="21" t="s">
        <v>49</v>
      </c>
      <c r="O537" s="22">
        <v>2882</v>
      </c>
      <c r="P537" s="21" t="s">
        <v>54</v>
      </c>
      <c r="Q537" s="24"/>
      <c r="R537" s="21" t="s">
        <v>54</v>
      </c>
      <c r="S537" s="21" t="s">
        <v>54</v>
      </c>
      <c r="T537" s="22" t="b">
        <v>0</v>
      </c>
      <c r="U537" s="21" t="s">
        <v>54</v>
      </c>
      <c r="V537" s="21" t="s">
        <v>54</v>
      </c>
    </row>
    <row r="538" spans="1:22" x14ac:dyDescent="0.25">
      <c r="A538" s="25">
        <v>210840</v>
      </c>
      <c r="B538" s="21" t="s">
        <v>43</v>
      </c>
      <c r="C538" s="21" t="s">
        <v>1737</v>
      </c>
      <c r="D538" s="22">
        <v>2008</v>
      </c>
      <c r="E538" s="21" t="s">
        <v>1738</v>
      </c>
      <c r="F538" s="21" t="s">
        <v>1739</v>
      </c>
      <c r="G538" s="21" t="s">
        <v>1622</v>
      </c>
      <c r="H538" s="23">
        <v>39930</v>
      </c>
      <c r="I538" s="23">
        <v>39961</v>
      </c>
      <c r="J538" s="21" t="s">
        <v>49</v>
      </c>
      <c r="K538" s="22">
        <v>185967</v>
      </c>
      <c r="L538" s="21" t="s">
        <v>59</v>
      </c>
      <c r="M538" s="22">
        <v>1587</v>
      </c>
      <c r="N538" s="21" t="s">
        <v>49</v>
      </c>
      <c r="O538" s="22">
        <v>317</v>
      </c>
      <c r="P538" s="21" t="s">
        <v>59</v>
      </c>
      <c r="Q538" s="22">
        <v>317</v>
      </c>
      <c r="R538" s="21" t="s">
        <v>54</v>
      </c>
      <c r="S538" s="21" t="s">
        <v>54</v>
      </c>
      <c r="T538" s="22" t="b">
        <v>0</v>
      </c>
      <c r="U538" s="21" t="s">
        <v>54</v>
      </c>
      <c r="V538" s="21" t="s">
        <v>54</v>
      </c>
    </row>
    <row r="539" spans="1:22" x14ac:dyDescent="0.25">
      <c r="A539" s="25">
        <v>210841</v>
      </c>
      <c r="B539" s="21" t="s">
        <v>43</v>
      </c>
      <c r="C539" s="21" t="s">
        <v>1723</v>
      </c>
      <c r="D539" s="22">
        <v>2008</v>
      </c>
      <c r="E539" s="21" t="s">
        <v>1724</v>
      </c>
      <c r="F539" s="21" t="s">
        <v>1725</v>
      </c>
      <c r="G539" s="21" t="s">
        <v>1618</v>
      </c>
      <c r="H539" s="23">
        <v>39987</v>
      </c>
      <c r="I539" s="23">
        <v>39987</v>
      </c>
      <c r="J539" s="21" t="s">
        <v>49</v>
      </c>
      <c r="K539" s="22">
        <v>67479</v>
      </c>
      <c r="L539" s="21" t="s">
        <v>59</v>
      </c>
      <c r="M539" s="22">
        <v>431</v>
      </c>
      <c r="N539" s="21" t="s">
        <v>49</v>
      </c>
      <c r="O539" s="22">
        <v>287</v>
      </c>
      <c r="P539" s="21" t="s">
        <v>59</v>
      </c>
      <c r="Q539" s="22">
        <v>143</v>
      </c>
      <c r="R539" s="21" t="s">
        <v>54</v>
      </c>
      <c r="S539" s="21" t="s">
        <v>54</v>
      </c>
      <c r="T539" s="22" t="b">
        <v>0</v>
      </c>
      <c r="U539" s="21" t="s">
        <v>54</v>
      </c>
      <c r="V539" s="21" t="s">
        <v>54</v>
      </c>
    </row>
    <row r="540" spans="1:22" x14ac:dyDescent="0.25">
      <c r="A540" s="25">
        <v>210842</v>
      </c>
      <c r="B540" s="21" t="s">
        <v>43</v>
      </c>
      <c r="C540" s="21" t="s">
        <v>1717</v>
      </c>
      <c r="D540" s="22">
        <v>2008</v>
      </c>
      <c r="E540" s="21" t="s">
        <v>1718</v>
      </c>
      <c r="F540" s="21" t="s">
        <v>1752</v>
      </c>
      <c r="G540" s="21" t="s">
        <v>1622</v>
      </c>
      <c r="H540" s="23">
        <v>39961</v>
      </c>
      <c r="I540" s="23">
        <v>39964</v>
      </c>
      <c r="J540" s="21" t="s">
        <v>49</v>
      </c>
      <c r="K540" s="22">
        <v>108180</v>
      </c>
      <c r="L540" s="21" t="s">
        <v>59</v>
      </c>
      <c r="M540" s="22">
        <v>437</v>
      </c>
      <c r="N540" s="21" t="s">
        <v>49</v>
      </c>
      <c r="O540" s="22">
        <v>667</v>
      </c>
      <c r="P540" s="21" t="s">
        <v>54</v>
      </c>
      <c r="Q540" s="24"/>
      <c r="R540" s="21" t="s">
        <v>54</v>
      </c>
      <c r="S540" s="21" t="s">
        <v>54</v>
      </c>
      <c r="T540" s="22" t="b">
        <v>0</v>
      </c>
      <c r="U540" s="21" t="s">
        <v>54</v>
      </c>
      <c r="V540" s="21" t="s">
        <v>54</v>
      </c>
    </row>
    <row r="541" spans="1:22" x14ac:dyDescent="0.25">
      <c r="A541" s="25">
        <v>210843</v>
      </c>
      <c r="B541" s="21" t="s">
        <v>43</v>
      </c>
      <c r="C541" s="21" t="s">
        <v>1714</v>
      </c>
      <c r="D541" s="22">
        <v>2008</v>
      </c>
      <c r="E541" s="21" t="s">
        <v>1715</v>
      </c>
      <c r="F541" s="21" t="s">
        <v>1716</v>
      </c>
      <c r="G541" s="21" t="s">
        <v>1618</v>
      </c>
      <c r="H541" s="23">
        <v>40017</v>
      </c>
      <c r="I541" s="23">
        <v>40022</v>
      </c>
      <c r="J541" s="21" t="s">
        <v>49</v>
      </c>
      <c r="K541" s="22">
        <v>218187</v>
      </c>
      <c r="L541" s="21" t="s">
        <v>59</v>
      </c>
      <c r="M541" s="22">
        <v>873</v>
      </c>
      <c r="N541" s="21" t="s">
        <v>49</v>
      </c>
      <c r="O541" s="22">
        <v>2182</v>
      </c>
      <c r="P541" s="21" t="s">
        <v>59</v>
      </c>
      <c r="Q541" s="22">
        <v>436</v>
      </c>
      <c r="R541" s="21" t="s">
        <v>54</v>
      </c>
      <c r="S541" s="21" t="s">
        <v>54</v>
      </c>
      <c r="T541" s="22" t="b">
        <v>0</v>
      </c>
      <c r="U541" s="21" t="s">
        <v>54</v>
      </c>
      <c r="V541" s="21" t="s">
        <v>54</v>
      </c>
    </row>
    <row r="542" spans="1:22" x14ac:dyDescent="0.25">
      <c r="A542" s="25">
        <v>210844</v>
      </c>
      <c r="B542" s="21" t="s">
        <v>43</v>
      </c>
      <c r="C542" s="21" t="s">
        <v>1720</v>
      </c>
      <c r="D542" s="22">
        <v>2008</v>
      </c>
      <c r="E542" s="21" t="s">
        <v>1721</v>
      </c>
      <c r="F542" s="21" t="s">
        <v>1722</v>
      </c>
      <c r="G542" s="21" t="s">
        <v>1618</v>
      </c>
      <c r="H542" s="23">
        <v>40022</v>
      </c>
      <c r="I542" s="23">
        <v>40030</v>
      </c>
      <c r="J542" s="21" t="s">
        <v>49</v>
      </c>
      <c r="K542" s="22">
        <v>157773</v>
      </c>
      <c r="L542" s="21" t="s">
        <v>54</v>
      </c>
      <c r="M542" s="24"/>
      <c r="N542" s="21" t="s">
        <v>49</v>
      </c>
      <c r="O542" s="22">
        <v>984</v>
      </c>
      <c r="P542" s="21" t="s">
        <v>54</v>
      </c>
      <c r="Q542" s="24"/>
      <c r="R542" s="21" t="s">
        <v>1630</v>
      </c>
      <c r="S542" s="21" t="s">
        <v>1753</v>
      </c>
      <c r="T542" s="22" t="b">
        <v>0</v>
      </c>
      <c r="U542" s="21" t="s">
        <v>54</v>
      </c>
      <c r="V542" s="21" t="s">
        <v>54</v>
      </c>
    </row>
    <row r="543" spans="1:22" x14ac:dyDescent="0.25">
      <c r="A543" s="25">
        <v>210861</v>
      </c>
      <c r="B543" s="21" t="s">
        <v>43</v>
      </c>
      <c r="C543" s="21" t="s">
        <v>1726</v>
      </c>
      <c r="D543" s="22">
        <v>2008</v>
      </c>
      <c r="E543" s="21" t="s">
        <v>1727</v>
      </c>
      <c r="F543" s="21" t="s">
        <v>1728</v>
      </c>
      <c r="G543" s="21" t="s">
        <v>1622</v>
      </c>
      <c r="H543" s="23">
        <v>39948</v>
      </c>
      <c r="I543" s="23">
        <v>39948</v>
      </c>
      <c r="J543" s="21" t="s">
        <v>49</v>
      </c>
      <c r="K543" s="22">
        <v>110285</v>
      </c>
      <c r="L543" s="21" t="s">
        <v>59</v>
      </c>
      <c r="M543" s="22">
        <v>221</v>
      </c>
      <c r="N543" s="21" t="s">
        <v>49</v>
      </c>
      <c r="O543" s="22">
        <v>1159571</v>
      </c>
      <c r="P543" s="21" t="s">
        <v>59</v>
      </c>
      <c r="Q543" s="22">
        <v>347649</v>
      </c>
      <c r="R543" s="21" t="s">
        <v>54</v>
      </c>
      <c r="S543" s="21" t="s">
        <v>54</v>
      </c>
      <c r="T543" s="22" t="b">
        <v>0</v>
      </c>
      <c r="U543" s="21" t="s">
        <v>54</v>
      </c>
      <c r="V543" s="21" t="s">
        <v>54</v>
      </c>
    </row>
    <row r="544" spans="1:22" x14ac:dyDescent="0.25">
      <c r="A544" s="25">
        <v>212827</v>
      </c>
      <c r="B544" s="21" t="s">
        <v>43</v>
      </c>
      <c r="C544" s="21" t="s">
        <v>1717</v>
      </c>
      <c r="D544" s="22">
        <v>2005</v>
      </c>
      <c r="E544" s="21" t="s">
        <v>1733</v>
      </c>
      <c r="F544" s="21" t="s">
        <v>1734</v>
      </c>
      <c r="G544" s="21" t="s">
        <v>1622</v>
      </c>
      <c r="H544" s="23">
        <v>38860</v>
      </c>
      <c r="I544" s="23">
        <v>38860</v>
      </c>
      <c r="J544" s="21" t="s">
        <v>49</v>
      </c>
      <c r="K544" s="22">
        <v>5352</v>
      </c>
      <c r="L544" s="21" t="s">
        <v>59</v>
      </c>
      <c r="M544" s="22">
        <v>44</v>
      </c>
      <c r="N544" s="21" t="s">
        <v>49</v>
      </c>
      <c r="O544" s="22">
        <v>77</v>
      </c>
      <c r="P544" s="21" t="s">
        <v>54</v>
      </c>
      <c r="Q544" s="24"/>
      <c r="R544" s="21" t="s">
        <v>54</v>
      </c>
      <c r="S544" s="21" t="s">
        <v>54</v>
      </c>
      <c r="T544" s="22" t="b">
        <v>0</v>
      </c>
      <c r="U544" s="21" t="s">
        <v>54</v>
      </c>
      <c r="V544" s="21" t="s">
        <v>54</v>
      </c>
    </row>
    <row r="545" spans="1:22" x14ac:dyDescent="0.25">
      <c r="A545" s="25">
        <v>610422</v>
      </c>
      <c r="B545" s="21" t="s">
        <v>43</v>
      </c>
      <c r="C545" s="21" t="s">
        <v>1754</v>
      </c>
      <c r="D545" s="22">
        <v>2008</v>
      </c>
      <c r="E545" s="21" t="s">
        <v>54</v>
      </c>
      <c r="F545" s="21" t="s">
        <v>1755</v>
      </c>
      <c r="G545" s="21" t="s">
        <v>1756</v>
      </c>
      <c r="H545" s="23">
        <v>39972</v>
      </c>
      <c r="I545" s="23">
        <v>39972</v>
      </c>
      <c r="J545" s="21" t="s">
        <v>49</v>
      </c>
      <c r="K545" s="22">
        <v>15840</v>
      </c>
      <c r="L545" s="21" t="s">
        <v>54</v>
      </c>
      <c r="M545" s="24"/>
      <c r="N545" s="21" t="s">
        <v>49</v>
      </c>
      <c r="O545" s="22">
        <v>127</v>
      </c>
      <c r="P545" s="21" t="s">
        <v>59</v>
      </c>
      <c r="Q545" s="22">
        <v>18423</v>
      </c>
      <c r="R545" s="21" t="s">
        <v>1664</v>
      </c>
      <c r="S545" s="21" t="s">
        <v>1757</v>
      </c>
      <c r="T545" s="22" t="b">
        <v>0</v>
      </c>
      <c r="U545" s="21" t="s">
        <v>54</v>
      </c>
      <c r="V545" s="21" t="s">
        <v>54</v>
      </c>
    </row>
    <row r="546" spans="1:22" x14ac:dyDescent="0.25">
      <c r="A546" s="25">
        <v>610424</v>
      </c>
      <c r="B546" s="21" t="s">
        <v>43</v>
      </c>
      <c r="C546" s="21" t="s">
        <v>1754</v>
      </c>
      <c r="D546" s="22">
        <v>2008</v>
      </c>
      <c r="E546" s="21" t="s">
        <v>54</v>
      </c>
      <c r="F546" s="21" t="s">
        <v>1755</v>
      </c>
      <c r="G546" s="21" t="s">
        <v>1756</v>
      </c>
      <c r="H546" s="23">
        <v>39961</v>
      </c>
      <c r="I546" s="23">
        <v>39965</v>
      </c>
      <c r="J546" s="21" t="s">
        <v>49</v>
      </c>
      <c r="K546" s="22">
        <v>53804</v>
      </c>
      <c r="L546" s="21" t="s">
        <v>54</v>
      </c>
      <c r="M546" s="24"/>
      <c r="N546" s="21" t="s">
        <v>49</v>
      </c>
      <c r="O546" s="22">
        <v>433</v>
      </c>
      <c r="P546" s="21" t="s">
        <v>59</v>
      </c>
      <c r="Q546" s="22">
        <v>62577</v>
      </c>
      <c r="R546" s="21" t="s">
        <v>1664</v>
      </c>
      <c r="S546" s="21" t="s">
        <v>1757</v>
      </c>
      <c r="T546" s="22" t="b">
        <v>0</v>
      </c>
      <c r="U546" s="21" t="s">
        <v>54</v>
      </c>
      <c r="V546" s="21" t="s">
        <v>54</v>
      </c>
    </row>
    <row r="547" spans="1:22" x14ac:dyDescent="0.25">
      <c r="A547" s="25">
        <v>610428</v>
      </c>
      <c r="B547" s="21" t="s">
        <v>43</v>
      </c>
      <c r="C547" s="21" t="s">
        <v>1754</v>
      </c>
      <c r="D547" s="22">
        <v>2008</v>
      </c>
      <c r="E547" s="21" t="s">
        <v>54</v>
      </c>
      <c r="F547" s="21" t="s">
        <v>1755</v>
      </c>
      <c r="G547" s="21" t="s">
        <v>1756</v>
      </c>
      <c r="H547" s="23">
        <v>39961</v>
      </c>
      <c r="I547" s="23">
        <v>39969</v>
      </c>
      <c r="J547" s="21" t="s">
        <v>49</v>
      </c>
      <c r="K547" s="22">
        <v>20801</v>
      </c>
      <c r="L547" s="21" t="s">
        <v>54</v>
      </c>
      <c r="M547" s="24"/>
      <c r="N547" s="21" t="s">
        <v>49</v>
      </c>
      <c r="O547" s="22">
        <v>167</v>
      </c>
      <c r="P547" s="21" t="s">
        <v>59</v>
      </c>
      <c r="Q547" s="22">
        <v>24192</v>
      </c>
      <c r="R547" s="21" t="s">
        <v>1664</v>
      </c>
      <c r="S547" s="21" t="s">
        <v>1757</v>
      </c>
      <c r="T547" s="22" t="b">
        <v>0</v>
      </c>
      <c r="U547" s="21" t="s">
        <v>54</v>
      </c>
      <c r="V547" s="21" t="s">
        <v>54</v>
      </c>
    </row>
    <row r="548" spans="1:22" x14ac:dyDescent="0.25">
      <c r="A548" s="25">
        <v>610429</v>
      </c>
      <c r="B548" s="21" t="s">
        <v>43</v>
      </c>
      <c r="C548" s="21" t="s">
        <v>1754</v>
      </c>
      <c r="D548" s="22">
        <v>2008</v>
      </c>
      <c r="E548" s="21" t="s">
        <v>54</v>
      </c>
      <c r="F548" s="21" t="s">
        <v>1755</v>
      </c>
      <c r="G548" s="21" t="s">
        <v>1756</v>
      </c>
      <c r="H548" s="23">
        <v>39968</v>
      </c>
      <c r="I548" s="23">
        <v>39971</v>
      </c>
      <c r="J548" s="21" t="s">
        <v>49</v>
      </c>
      <c r="K548" s="22">
        <v>61383</v>
      </c>
      <c r="L548" s="21" t="s">
        <v>54</v>
      </c>
      <c r="M548" s="24"/>
      <c r="N548" s="21" t="s">
        <v>49</v>
      </c>
      <c r="O548" s="22">
        <v>494</v>
      </c>
      <c r="P548" s="21" t="s">
        <v>59</v>
      </c>
      <c r="Q548" s="22">
        <v>71392</v>
      </c>
      <c r="R548" s="21" t="s">
        <v>1664</v>
      </c>
      <c r="S548" s="21" t="s">
        <v>1757</v>
      </c>
      <c r="T548" s="22" t="b">
        <v>0</v>
      </c>
      <c r="U548" s="21" t="s">
        <v>54</v>
      </c>
      <c r="V548" s="21" t="s">
        <v>54</v>
      </c>
    </row>
    <row r="549" spans="1:22" x14ac:dyDescent="0.25">
      <c r="A549" s="25">
        <v>610430</v>
      </c>
      <c r="B549" s="21" t="s">
        <v>43</v>
      </c>
      <c r="C549" s="21" t="s">
        <v>1754</v>
      </c>
      <c r="D549" s="22">
        <v>2008</v>
      </c>
      <c r="E549" s="21" t="s">
        <v>54</v>
      </c>
      <c r="F549" s="21" t="s">
        <v>1755</v>
      </c>
      <c r="G549" s="21" t="s">
        <v>1756</v>
      </c>
      <c r="H549" s="23">
        <v>39966</v>
      </c>
      <c r="I549" s="23">
        <v>39968</v>
      </c>
      <c r="J549" s="21" t="s">
        <v>49</v>
      </c>
      <c r="K549" s="22">
        <v>32225</v>
      </c>
      <c r="L549" s="21" t="s">
        <v>54</v>
      </c>
      <c r="M549" s="24"/>
      <c r="N549" s="21" t="s">
        <v>49</v>
      </c>
      <c r="O549" s="22">
        <v>259</v>
      </c>
      <c r="P549" s="21" t="s">
        <v>59</v>
      </c>
      <c r="Q549" s="22">
        <v>37479</v>
      </c>
      <c r="R549" s="21" t="s">
        <v>1664</v>
      </c>
      <c r="S549" s="21" t="s">
        <v>1757</v>
      </c>
      <c r="T549" s="22" t="b">
        <v>0</v>
      </c>
      <c r="U549" s="21" t="s">
        <v>54</v>
      </c>
      <c r="V549" s="21" t="s">
        <v>54</v>
      </c>
    </row>
    <row r="550" spans="1:22" x14ac:dyDescent="0.25">
      <c r="A550" s="25">
        <v>610431</v>
      </c>
      <c r="B550" s="21" t="s">
        <v>43</v>
      </c>
      <c r="C550" s="21" t="s">
        <v>1754</v>
      </c>
      <c r="D550" s="22">
        <v>2008</v>
      </c>
      <c r="E550" s="21" t="s">
        <v>54</v>
      </c>
      <c r="F550" s="21" t="s">
        <v>1755</v>
      </c>
      <c r="G550" s="21" t="s">
        <v>1756</v>
      </c>
      <c r="H550" s="23">
        <v>39970</v>
      </c>
      <c r="I550" s="23">
        <v>39972</v>
      </c>
      <c r="J550" s="21" t="s">
        <v>49</v>
      </c>
      <c r="K550" s="22">
        <v>18267</v>
      </c>
      <c r="L550" s="21" t="s">
        <v>54</v>
      </c>
      <c r="M550" s="24"/>
      <c r="N550" s="21" t="s">
        <v>49</v>
      </c>
      <c r="O550" s="22">
        <v>147</v>
      </c>
      <c r="P550" s="21" t="s">
        <v>59</v>
      </c>
      <c r="Q550" s="22">
        <v>21529</v>
      </c>
      <c r="R550" s="21" t="s">
        <v>1664</v>
      </c>
      <c r="S550" s="21" t="s">
        <v>1757</v>
      </c>
      <c r="T550" s="22" t="b">
        <v>0</v>
      </c>
      <c r="U550" s="21" t="s">
        <v>54</v>
      </c>
      <c r="V550" s="21" t="s">
        <v>54</v>
      </c>
    </row>
    <row r="551" spans="1:22" x14ac:dyDescent="0.25">
      <c r="A551" s="25">
        <v>631427</v>
      </c>
      <c r="B551" s="21" t="s">
        <v>43</v>
      </c>
      <c r="C551" s="21" t="s">
        <v>1758</v>
      </c>
      <c r="D551" s="22">
        <v>2008</v>
      </c>
      <c r="E551" s="21" t="s">
        <v>1759</v>
      </c>
      <c r="F551" s="21" t="s">
        <v>1760</v>
      </c>
      <c r="G551" s="21" t="s">
        <v>1618</v>
      </c>
      <c r="H551" s="23">
        <v>40274</v>
      </c>
      <c r="I551" s="23">
        <v>40274</v>
      </c>
      <c r="J551" s="21" t="s">
        <v>49</v>
      </c>
      <c r="K551" s="22">
        <v>101067</v>
      </c>
      <c r="L551" s="21" t="s">
        <v>59</v>
      </c>
      <c r="M551" s="22">
        <v>539</v>
      </c>
      <c r="N551" s="21" t="s">
        <v>54</v>
      </c>
      <c r="O551" s="24"/>
      <c r="P551" s="21" t="s">
        <v>54</v>
      </c>
      <c r="Q551" s="24"/>
      <c r="R551" s="21" t="s">
        <v>54</v>
      </c>
      <c r="S551" s="21" t="s">
        <v>54</v>
      </c>
      <c r="T551" s="22" t="b">
        <v>0</v>
      </c>
      <c r="U551" s="21" t="s">
        <v>54</v>
      </c>
      <c r="V551" s="21" t="s">
        <v>54</v>
      </c>
    </row>
    <row r="552" spans="1:22" x14ac:dyDescent="0.25">
      <c r="A552" s="25">
        <v>632390</v>
      </c>
      <c r="B552" s="21" t="s">
        <v>43</v>
      </c>
      <c r="C552" s="21" t="s">
        <v>1761</v>
      </c>
      <c r="D552" s="22">
        <v>2003</v>
      </c>
      <c r="E552" s="21" t="s">
        <v>1762</v>
      </c>
      <c r="F552" s="21" t="s">
        <v>1763</v>
      </c>
      <c r="G552" s="21" t="s">
        <v>1618</v>
      </c>
      <c r="H552" s="23">
        <v>38135</v>
      </c>
      <c r="I552" s="23">
        <v>38135</v>
      </c>
      <c r="J552" s="21" t="s">
        <v>49</v>
      </c>
      <c r="K552" s="22">
        <v>196605</v>
      </c>
      <c r="L552" s="21" t="s">
        <v>59</v>
      </c>
      <c r="M552" s="22">
        <v>421</v>
      </c>
      <c r="N552" s="21" t="s">
        <v>49</v>
      </c>
      <c r="O552" s="22">
        <v>3359</v>
      </c>
      <c r="P552" s="21" t="s">
        <v>54</v>
      </c>
      <c r="Q552" s="24"/>
      <c r="R552" s="21" t="s">
        <v>54</v>
      </c>
      <c r="S552" s="21" t="s">
        <v>54</v>
      </c>
      <c r="T552" s="22" t="b">
        <v>0</v>
      </c>
      <c r="U552" s="21" t="s">
        <v>54</v>
      </c>
      <c r="V552" s="21" t="s">
        <v>54</v>
      </c>
    </row>
    <row r="553" spans="1:22" x14ac:dyDescent="0.25">
      <c r="A553" s="25">
        <v>632866</v>
      </c>
      <c r="B553" s="21" t="s">
        <v>43</v>
      </c>
      <c r="C553" s="21" t="s">
        <v>1764</v>
      </c>
      <c r="D553" s="22">
        <v>2005</v>
      </c>
      <c r="E553" s="21" t="s">
        <v>1765</v>
      </c>
      <c r="F553" s="21" t="s">
        <v>1766</v>
      </c>
      <c r="G553" s="21" t="s">
        <v>43</v>
      </c>
      <c r="H553" s="23">
        <v>39160</v>
      </c>
      <c r="I553" s="23">
        <v>39160</v>
      </c>
      <c r="J553" s="21" t="s">
        <v>49</v>
      </c>
      <c r="K553" s="22">
        <v>149923</v>
      </c>
      <c r="L553" s="21" t="s">
        <v>59</v>
      </c>
      <c r="M553" s="22">
        <v>1219</v>
      </c>
      <c r="N553" s="21" t="s">
        <v>49</v>
      </c>
      <c r="O553" s="22">
        <v>1209</v>
      </c>
      <c r="P553" s="21" t="s">
        <v>54</v>
      </c>
      <c r="Q553" s="24"/>
      <c r="R553" s="21" t="s">
        <v>54</v>
      </c>
      <c r="S553" s="21" t="s">
        <v>54</v>
      </c>
      <c r="T553" s="22" t="b">
        <v>0</v>
      </c>
      <c r="U553" s="21" t="s">
        <v>54</v>
      </c>
      <c r="V553" s="21" t="s">
        <v>54</v>
      </c>
    </row>
    <row r="554" spans="1:22" x14ac:dyDescent="0.25">
      <c r="A554" s="25">
        <v>632883</v>
      </c>
      <c r="B554" s="21" t="s">
        <v>43</v>
      </c>
      <c r="C554" s="21" t="s">
        <v>1767</v>
      </c>
      <c r="D554" s="22">
        <v>2005</v>
      </c>
      <c r="E554" s="21" t="s">
        <v>1768</v>
      </c>
      <c r="F554" s="21" t="s">
        <v>1769</v>
      </c>
      <c r="G554" s="21" t="s">
        <v>1618</v>
      </c>
      <c r="H554" s="23">
        <v>38884</v>
      </c>
      <c r="I554" s="23">
        <v>38910</v>
      </c>
      <c r="J554" s="21" t="s">
        <v>49</v>
      </c>
      <c r="K554" s="22">
        <v>84095</v>
      </c>
      <c r="L554" s="21" t="s">
        <v>59</v>
      </c>
      <c r="M554" s="22">
        <v>2004</v>
      </c>
      <c r="N554" s="21" t="s">
        <v>49</v>
      </c>
      <c r="O554" s="22">
        <v>5867</v>
      </c>
      <c r="P554" s="21" t="s">
        <v>54</v>
      </c>
      <c r="Q554" s="24"/>
      <c r="R554" s="21" t="s">
        <v>54</v>
      </c>
      <c r="S554" s="21" t="s">
        <v>54</v>
      </c>
      <c r="T554" s="22" t="b">
        <v>0</v>
      </c>
      <c r="U554" s="21" t="s">
        <v>54</v>
      </c>
      <c r="V554" s="21" t="s">
        <v>54</v>
      </c>
    </row>
    <row r="555" spans="1:22" x14ac:dyDescent="0.25">
      <c r="A555" s="25">
        <v>632886</v>
      </c>
      <c r="B555" s="21" t="s">
        <v>43</v>
      </c>
      <c r="C555" s="21" t="s">
        <v>1770</v>
      </c>
      <c r="D555" s="22">
        <v>2005</v>
      </c>
      <c r="E555" s="21" t="s">
        <v>1771</v>
      </c>
      <c r="F555" s="21" t="s">
        <v>1772</v>
      </c>
      <c r="G555" s="21" t="s">
        <v>1618</v>
      </c>
      <c r="H555" s="23">
        <v>38909</v>
      </c>
      <c r="I555" s="23">
        <v>38909</v>
      </c>
      <c r="J555" s="21" t="s">
        <v>49</v>
      </c>
      <c r="K555" s="22">
        <v>91240</v>
      </c>
      <c r="L555" s="21" t="s">
        <v>54</v>
      </c>
      <c r="M555" s="24"/>
      <c r="N555" s="21" t="s">
        <v>49</v>
      </c>
      <c r="O555" s="22">
        <v>546</v>
      </c>
      <c r="P555" s="21" t="s">
        <v>54</v>
      </c>
      <c r="Q555" s="24"/>
      <c r="R555" s="21" t="s">
        <v>54</v>
      </c>
      <c r="S555" s="21" t="s">
        <v>54</v>
      </c>
      <c r="T555" s="22" t="b">
        <v>0</v>
      </c>
      <c r="U555" s="21" t="s">
        <v>54</v>
      </c>
      <c r="V555" s="21" t="s">
        <v>54</v>
      </c>
    </row>
    <row r="556" spans="1:22" x14ac:dyDescent="0.25">
      <c r="A556" s="25">
        <v>632894</v>
      </c>
      <c r="B556" s="21" t="s">
        <v>43</v>
      </c>
      <c r="C556" s="21" t="s">
        <v>1555</v>
      </c>
      <c r="D556" s="22">
        <v>2005</v>
      </c>
      <c r="E556" s="21" t="s">
        <v>1773</v>
      </c>
      <c r="F556" s="21" t="s">
        <v>1760</v>
      </c>
      <c r="G556" s="21" t="s">
        <v>1618</v>
      </c>
      <c r="H556" s="23">
        <v>38961</v>
      </c>
      <c r="I556" s="23">
        <v>38990</v>
      </c>
      <c r="J556" s="21" t="s">
        <v>49</v>
      </c>
      <c r="K556" s="22">
        <v>31239</v>
      </c>
      <c r="L556" s="21" t="s">
        <v>54</v>
      </c>
      <c r="M556" s="24"/>
      <c r="N556" s="21" t="s">
        <v>49</v>
      </c>
      <c r="O556" s="22">
        <v>261</v>
      </c>
      <c r="P556" s="21" t="s">
        <v>54</v>
      </c>
      <c r="Q556" s="24"/>
      <c r="R556" s="21" t="s">
        <v>54</v>
      </c>
      <c r="S556" s="21" t="s">
        <v>54</v>
      </c>
      <c r="T556" s="22" t="b">
        <v>0</v>
      </c>
      <c r="U556" s="21" t="s">
        <v>54</v>
      </c>
      <c r="V556" s="21" t="s">
        <v>54</v>
      </c>
    </row>
    <row r="557" spans="1:22" x14ac:dyDescent="0.25">
      <c r="A557" s="25">
        <v>632979</v>
      </c>
      <c r="B557" s="21" t="s">
        <v>43</v>
      </c>
      <c r="C557" s="21" t="s">
        <v>1555</v>
      </c>
      <c r="D557" s="22">
        <v>2005</v>
      </c>
      <c r="E557" s="21" t="s">
        <v>1773</v>
      </c>
      <c r="F557" s="21" t="s">
        <v>1760</v>
      </c>
      <c r="G557" s="21" t="s">
        <v>1618</v>
      </c>
      <c r="H557" s="23">
        <v>38873</v>
      </c>
      <c r="I557" s="23">
        <v>38887</v>
      </c>
      <c r="J557" s="21" t="s">
        <v>49</v>
      </c>
      <c r="K557" s="22">
        <v>90548</v>
      </c>
      <c r="L557" s="21" t="s">
        <v>59</v>
      </c>
      <c r="M557" s="22">
        <v>5185</v>
      </c>
      <c r="N557" s="21" t="s">
        <v>49</v>
      </c>
      <c r="O557" s="22">
        <v>4967</v>
      </c>
      <c r="P557" s="21" t="s">
        <v>54</v>
      </c>
      <c r="Q557" s="24"/>
      <c r="R557" s="21" t="s">
        <v>54</v>
      </c>
      <c r="S557" s="21" t="s">
        <v>54</v>
      </c>
      <c r="T557" s="22" t="b">
        <v>0</v>
      </c>
      <c r="U557" s="21" t="s">
        <v>54</v>
      </c>
      <c r="V557" s="21" t="s">
        <v>54</v>
      </c>
    </row>
    <row r="558" spans="1:22" x14ac:dyDescent="0.25">
      <c r="A558" s="25">
        <v>632987</v>
      </c>
      <c r="B558" s="21" t="s">
        <v>43</v>
      </c>
      <c r="C558" s="21" t="s">
        <v>1774</v>
      </c>
      <c r="D558" s="22">
        <v>2005</v>
      </c>
      <c r="E558" s="21" t="s">
        <v>54</v>
      </c>
      <c r="F558" s="21" t="s">
        <v>1775</v>
      </c>
      <c r="G558" s="21" t="s">
        <v>1618</v>
      </c>
      <c r="H558" s="23">
        <v>38869</v>
      </c>
      <c r="I558" s="23">
        <v>38869</v>
      </c>
      <c r="J558" s="21" t="s">
        <v>49</v>
      </c>
      <c r="K558" s="22">
        <v>51864</v>
      </c>
      <c r="L558" s="21" t="s">
        <v>54</v>
      </c>
      <c r="M558" s="24"/>
      <c r="N558" s="21" t="s">
        <v>54</v>
      </c>
      <c r="O558" s="24"/>
      <c r="P558" s="21" t="s">
        <v>54</v>
      </c>
      <c r="Q558" s="24"/>
      <c r="R558" s="21" t="s">
        <v>54</v>
      </c>
      <c r="S558" s="21" t="s">
        <v>54</v>
      </c>
      <c r="T558" s="22" t="b">
        <v>0</v>
      </c>
      <c r="U558" s="21" t="s">
        <v>54</v>
      </c>
      <c r="V558" s="21" t="s">
        <v>54</v>
      </c>
    </row>
    <row r="559" spans="1:22" x14ac:dyDescent="0.25">
      <c r="A559" s="25">
        <v>633073</v>
      </c>
      <c r="B559" s="21" t="s">
        <v>43</v>
      </c>
      <c r="C559" s="21" t="s">
        <v>1761</v>
      </c>
      <c r="D559" s="22">
        <v>2004</v>
      </c>
      <c r="E559" s="21" t="s">
        <v>1762</v>
      </c>
      <c r="F559" s="21" t="s">
        <v>1763</v>
      </c>
      <c r="G559" s="21" t="s">
        <v>1618</v>
      </c>
      <c r="H559" s="23">
        <v>38504</v>
      </c>
      <c r="I559" s="23">
        <v>38505</v>
      </c>
      <c r="J559" s="21" t="s">
        <v>49</v>
      </c>
      <c r="K559" s="22">
        <v>180029</v>
      </c>
      <c r="L559" s="21" t="s">
        <v>59</v>
      </c>
      <c r="M559" s="22">
        <v>360</v>
      </c>
      <c r="N559" s="21" t="s">
        <v>49</v>
      </c>
      <c r="O559" s="22">
        <v>8953</v>
      </c>
      <c r="P559" s="21" t="s">
        <v>54</v>
      </c>
      <c r="Q559" s="24"/>
      <c r="R559" s="21" t="s">
        <v>54</v>
      </c>
      <c r="S559" s="21" t="s">
        <v>54</v>
      </c>
      <c r="T559" s="22" t="b">
        <v>0</v>
      </c>
      <c r="U559" s="21" t="s">
        <v>54</v>
      </c>
      <c r="V559" s="21" t="s">
        <v>54</v>
      </c>
    </row>
    <row r="560" spans="1:22" x14ac:dyDescent="0.25">
      <c r="A560" s="25">
        <v>633172</v>
      </c>
      <c r="B560" s="21" t="s">
        <v>43</v>
      </c>
      <c r="C560" s="21" t="s">
        <v>1776</v>
      </c>
      <c r="D560" s="22">
        <v>2005</v>
      </c>
      <c r="E560" s="21" t="s">
        <v>1777</v>
      </c>
      <c r="F560" s="21" t="s">
        <v>1778</v>
      </c>
      <c r="G560" s="21" t="s">
        <v>43</v>
      </c>
      <c r="H560" s="23">
        <v>38845</v>
      </c>
      <c r="I560" s="23">
        <v>38859</v>
      </c>
      <c r="J560" s="21" t="s">
        <v>1655</v>
      </c>
      <c r="K560" s="22">
        <v>203916</v>
      </c>
      <c r="L560" s="21" t="s">
        <v>59</v>
      </c>
      <c r="M560" s="22">
        <v>615</v>
      </c>
      <c r="N560" s="21" t="s">
        <v>1655</v>
      </c>
      <c r="O560" s="22">
        <v>369</v>
      </c>
      <c r="P560" s="21" t="s">
        <v>54</v>
      </c>
      <c r="Q560" s="24"/>
      <c r="R560" s="21" t="s">
        <v>1630</v>
      </c>
      <c r="S560" s="21" t="s">
        <v>1779</v>
      </c>
      <c r="T560" s="22" t="b">
        <v>0</v>
      </c>
      <c r="U560" s="21" t="s">
        <v>54</v>
      </c>
      <c r="V560" s="21" t="s">
        <v>54</v>
      </c>
    </row>
    <row r="561" spans="1:22" x14ac:dyDescent="0.25">
      <c r="A561" s="25">
        <v>633173</v>
      </c>
      <c r="B561" s="21" t="s">
        <v>43</v>
      </c>
      <c r="C561" s="21" t="s">
        <v>1686</v>
      </c>
      <c r="D561" s="22">
        <v>2005</v>
      </c>
      <c r="E561" s="21" t="s">
        <v>1780</v>
      </c>
      <c r="F561" s="21" t="s">
        <v>1688</v>
      </c>
      <c r="G561" s="21" t="s">
        <v>1618</v>
      </c>
      <c r="H561" s="23">
        <v>38882</v>
      </c>
      <c r="I561" s="23">
        <v>38889</v>
      </c>
      <c r="J561" s="21" t="s">
        <v>49</v>
      </c>
      <c r="K561" s="22">
        <v>199445</v>
      </c>
      <c r="L561" s="21" t="s">
        <v>54</v>
      </c>
      <c r="M561" s="24"/>
      <c r="N561" s="21" t="s">
        <v>49</v>
      </c>
      <c r="O561" s="22">
        <v>1406</v>
      </c>
      <c r="P561" s="21" t="s">
        <v>54</v>
      </c>
      <c r="Q561" s="24"/>
      <c r="R561" s="21" t="s">
        <v>54</v>
      </c>
      <c r="S561" s="21" t="s">
        <v>54</v>
      </c>
      <c r="T561" s="22" t="b">
        <v>0</v>
      </c>
      <c r="U561" s="21" t="s">
        <v>54</v>
      </c>
      <c r="V561" s="21" t="s">
        <v>54</v>
      </c>
    </row>
    <row r="562" spans="1:22" x14ac:dyDescent="0.25">
      <c r="A562" s="25">
        <v>633176</v>
      </c>
      <c r="B562" s="21" t="s">
        <v>43</v>
      </c>
      <c r="C562" s="21" t="s">
        <v>1781</v>
      </c>
      <c r="D562" s="22">
        <v>2005</v>
      </c>
      <c r="E562" s="21" t="s">
        <v>1718</v>
      </c>
      <c r="F562" s="21" t="s">
        <v>1782</v>
      </c>
      <c r="G562" s="21" t="s">
        <v>43</v>
      </c>
      <c r="H562" s="23">
        <v>39177</v>
      </c>
      <c r="I562" s="23">
        <v>39177</v>
      </c>
      <c r="J562" s="21" t="s">
        <v>49</v>
      </c>
      <c r="K562" s="22">
        <v>74633</v>
      </c>
      <c r="L562" s="21" t="s">
        <v>54</v>
      </c>
      <c r="M562" s="24"/>
      <c r="N562" s="21" t="s">
        <v>54</v>
      </c>
      <c r="O562" s="24"/>
      <c r="P562" s="21" t="s">
        <v>54</v>
      </c>
      <c r="Q562" s="24"/>
      <c r="R562" s="21" t="s">
        <v>1664</v>
      </c>
      <c r="S562" s="21" t="s">
        <v>1783</v>
      </c>
      <c r="T562" s="22" t="b">
        <v>0</v>
      </c>
      <c r="U562" s="21" t="s">
        <v>54</v>
      </c>
      <c r="V562" s="21" t="s">
        <v>54</v>
      </c>
    </row>
    <row r="563" spans="1:22" x14ac:dyDescent="0.25">
      <c r="A563" s="25">
        <v>633285</v>
      </c>
      <c r="B563" s="21" t="s">
        <v>43</v>
      </c>
      <c r="C563" s="21" t="s">
        <v>1747</v>
      </c>
      <c r="D563" s="22">
        <v>2005</v>
      </c>
      <c r="E563" s="21" t="s">
        <v>1748</v>
      </c>
      <c r="F563" s="21" t="s">
        <v>1784</v>
      </c>
      <c r="G563" s="21" t="s">
        <v>1618</v>
      </c>
      <c r="H563" s="23">
        <v>38870</v>
      </c>
      <c r="I563" s="23">
        <v>38873</v>
      </c>
      <c r="J563" s="21" t="s">
        <v>49</v>
      </c>
      <c r="K563" s="22">
        <v>136519</v>
      </c>
      <c r="L563" s="21" t="s">
        <v>59</v>
      </c>
      <c r="M563" s="22">
        <v>8143</v>
      </c>
      <c r="N563" s="21" t="s">
        <v>49</v>
      </c>
      <c r="O563" s="22">
        <v>45027</v>
      </c>
      <c r="P563" s="21" t="s">
        <v>59</v>
      </c>
      <c r="Q563" s="22">
        <v>1437</v>
      </c>
      <c r="R563" s="21" t="s">
        <v>1630</v>
      </c>
      <c r="S563" s="21" t="s">
        <v>1785</v>
      </c>
      <c r="T563" s="22" t="b">
        <v>0</v>
      </c>
      <c r="U563" s="21" t="s">
        <v>54</v>
      </c>
      <c r="V563" s="21" t="s">
        <v>54</v>
      </c>
    </row>
    <row r="564" spans="1:22" x14ac:dyDescent="0.25">
      <c r="A564" s="25">
        <v>633286</v>
      </c>
      <c r="B564" s="21" t="s">
        <v>43</v>
      </c>
      <c r="C564" s="21" t="s">
        <v>1730</v>
      </c>
      <c r="D564" s="22">
        <v>2005</v>
      </c>
      <c r="E564" s="21" t="s">
        <v>1744</v>
      </c>
      <c r="F564" s="21" t="s">
        <v>1745</v>
      </c>
      <c r="G564" s="21" t="s">
        <v>1618</v>
      </c>
      <c r="H564" s="23">
        <v>38852</v>
      </c>
      <c r="I564" s="23">
        <v>38862</v>
      </c>
      <c r="J564" s="21" t="s">
        <v>49</v>
      </c>
      <c r="K564" s="22">
        <v>120154</v>
      </c>
      <c r="L564" s="21" t="s">
        <v>59</v>
      </c>
      <c r="M564" s="22">
        <v>7920</v>
      </c>
      <c r="N564" s="21" t="s">
        <v>49</v>
      </c>
      <c r="O564" s="22">
        <v>2943809</v>
      </c>
      <c r="P564" s="21" t="s">
        <v>59</v>
      </c>
      <c r="Q564" s="22">
        <v>404407</v>
      </c>
      <c r="R564" s="21" t="s">
        <v>1630</v>
      </c>
      <c r="S564" s="21" t="s">
        <v>1786</v>
      </c>
      <c r="T564" s="22" t="b">
        <v>0</v>
      </c>
      <c r="U564" s="21" t="s">
        <v>54</v>
      </c>
      <c r="V564" s="21" t="s">
        <v>54</v>
      </c>
    </row>
    <row r="565" spans="1:22" x14ac:dyDescent="0.25">
      <c r="A565" s="25">
        <v>633287</v>
      </c>
      <c r="B565" s="21" t="s">
        <v>43</v>
      </c>
      <c r="C565" s="21" t="s">
        <v>1787</v>
      </c>
      <c r="D565" s="22">
        <v>2005</v>
      </c>
      <c r="E565" s="21" t="s">
        <v>1788</v>
      </c>
      <c r="F565" s="21" t="s">
        <v>1789</v>
      </c>
      <c r="G565" s="21" t="s">
        <v>1618</v>
      </c>
      <c r="H565" s="23">
        <v>38887</v>
      </c>
      <c r="I565" s="23">
        <v>38908</v>
      </c>
      <c r="J565" s="21" t="s">
        <v>49</v>
      </c>
      <c r="K565" s="22">
        <v>178376</v>
      </c>
      <c r="L565" s="21" t="s">
        <v>54</v>
      </c>
      <c r="M565" s="24"/>
      <c r="N565" s="21" t="s">
        <v>49</v>
      </c>
      <c r="O565" s="22">
        <v>26253</v>
      </c>
      <c r="P565" s="21" t="s">
        <v>59</v>
      </c>
      <c r="Q565" s="22">
        <v>4553523</v>
      </c>
      <c r="R565" s="21" t="s">
        <v>54</v>
      </c>
      <c r="S565" s="21" t="s">
        <v>54</v>
      </c>
      <c r="T565" s="22" t="b">
        <v>0</v>
      </c>
      <c r="U565" s="21" t="s">
        <v>54</v>
      </c>
      <c r="V565" s="21" t="s">
        <v>54</v>
      </c>
    </row>
    <row r="566" spans="1:22" x14ac:dyDescent="0.25">
      <c r="A566" s="25">
        <v>633289</v>
      </c>
      <c r="B566" s="21" t="s">
        <v>43</v>
      </c>
      <c r="C566" s="21" t="s">
        <v>1758</v>
      </c>
      <c r="D566" s="22">
        <v>2005</v>
      </c>
      <c r="E566" s="21" t="s">
        <v>1790</v>
      </c>
      <c r="F566" s="21" t="s">
        <v>1791</v>
      </c>
      <c r="G566" s="21" t="s">
        <v>1618</v>
      </c>
      <c r="H566" s="23">
        <v>39181</v>
      </c>
      <c r="I566" s="23">
        <v>39198</v>
      </c>
      <c r="J566" s="21" t="s">
        <v>49</v>
      </c>
      <c r="K566" s="22">
        <v>69491</v>
      </c>
      <c r="L566" s="21" t="s">
        <v>59</v>
      </c>
      <c r="M566" s="22">
        <v>1297</v>
      </c>
      <c r="N566" s="21" t="s">
        <v>49</v>
      </c>
      <c r="O566" s="22">
        <v>1237</v>
      </c>
      <c r="P566" s="21" t="s">
        <v>54</v>
      </c>
      <c r="Q566" s="24"/>
      <c r="R566" s="21" t="s">
        <v>54</v>
      </c>
      <c r="S566" s="21" t="s">
        <v>54</v>
      </c>
      <c r="T566" s="22" t="b">
        <v>0</v>
      </c>
      <c r="U566" s="21" t="s">
        <v>54</v>
      </c>
      <c r="V566" s="21" t="s">
        <v>54</v>
      </c>
    </row>
    <row r="567" spans="1:22" x14ac:dyDescent="0.25">
      <c r="A567" s="25">
        <v>633298</v>
      </c>
      <c r="B567" s="21" t="s">
        <v>43</v>
      </c>
      <c r="C567" s="21" t="s">
        <v>1792</v>
      </c>
      <c r="D567" s="22">
        <v>2005</v>
      </c>
      <c r="E567" s="21" t="s">
        <v>1793</v>
      </c>
      <c r="F567" s="21" t="s">
        <v>1688</v>
      </c>
      <c r="G567" s="21" t="s">
        <v>1622</v>
      </c>
      <c r="H567" s="23">
        <v>38849</v>
      </c>
      <c r="I567" s="23">
        <v>38849</v>
      </c>
      <c r="J567" s="21" t="s">
        <v>49</v>
      </c>
      <c r="K567" s="22">
        <v>202490</v>
      </c>
      <c r="L567" s="21" t="s">
        <v>59</v>
      </c>
      <c r="M567" s="22">
        <v>1906</v>
      </c>
      <c r="N567" s="21" t="s">
        <v>49</v>
      </c>
      <c r="O567" s="22">
        <v>574</v>
      </c>
      <c r="P567" s="21" t="s">
        <v>54</v>
      </c>
      <c r="Q567" s="24"/>
      <c r="R567" s="21" t="s">
        <v>54</v>
      </c>
      <c r="S567" s="21" t="s">
        <v>54</v>
      </c>
      <c r="T567" s="22" t="b">
        <v>0</v>
      </c>
      <c r="U567" s="21" t="s">
        <v>54</v>
      </c>
      <c r="V567" s="21" t="s">
        <v>54</v>
      </c>
    </row>
    <row r="568" spans="1:22" x14ac:dyDescent="0.25">
      <c r="A568" s="25">
        <v>633299</v>
      </c>
      <c r="B568" s="21" t="s">
        <v>43</v>
      </c>
      <c r="C568" s="21" t="s">
        <v>1792</v>
      </c>
      <c r="D568" s="22">
        <v>2005</v>
      </c>
      <c r="E568" s="21" t="s">
        <v>1793</v>
      </c>
      <c r="F568" s="21" t="s">
        <v>1688</v>
      </c>
      <c r="G568" s="21" t="s">
        <v>1622</v>
      </c>
      <c r="H568" s="23">
        <v>38882</v>
      </c>
      <c r="I568" s="23">
        <v>38882</v>
      </c>
      <c r="J568" s="21" t="s">
        <v>49</v>
      </c>
      <c r="K568" s="22">
        <v>223048</v>
      </c>
      <c r="L568" s="21" t="s">
        <v>59</v>
      </c>
      <c r="M568" s="22">
        <v>428</v>
      </c>
      <c r="N568" s="21" t="s">
        <v>49</v>
      </c>
      <c r="O568" s="22">
        <v>1757</v>
      </c>
      <c r="P568" s="21" t="s">
        <v>54</v>
      </c>
      <c r="Q568" s="24"/>
      <c r="R568" s="21" t="s">
        <v>54</v>
      </c>
      <c r="S568" s="21" t="s">
        <v>54</v>
      </c>
      <c r="T568" s="22" t="b">
        <v>0</v>
      </c>
      <c r="U568" s="21" t="s">
        <v>54</v>
      </c>
      <c r="V568" s="21" t="s">
        <v>54</v>
      </c>
    </row>
    <row r="569" spans="1:22" x14ac:dyDescent="0.25">
      <c r="A569" s="25">
        <v>633364</v>
      </c>
      <c r="B569" s="21" t="s">
        <v>43</v>
      </c>
      <c r="C569" s="21" t="s">
        <v>1794</v>
      </c>
      <c r="D569" s="22">
        <v>2005</v>
      </c>
      <c r="E569" s="21" t="s">
        <v>1718</v>
      </c>
      <c r="F569" s="21" t="s">
        <v>1782</v>
      </c>
      <c r="G569" s="21" t="s">
        <v>43</v>
      </c>
      <c r="H569" s="23">
        <v>38883</v>
      </c>
      <c r="I569" s="23">
        <v>38883</v>
      </c>
      <c r="J569" s="21" t="s">
        <v>49</v>
      </c>
      <c r="K569" s="22">
        <v>249673</v>
      </c>
      <c r="L569" s="21" t="s">
        <v>54</v>
      </c>
      <c r="M569" s="24"/>
      <c r="N569" s="21" t="s">
        <v>49</v>
      </c>
      <c r="O569" s="22">
        <v>2522</v>
      </c>
      <c r="P569" s="21" t="s">
        <v>54</v>
      </c>
      <c r="Q569" s="24"/>
      <c r="R569" s="21" t="s">
        <v>54</v>
      </c>
      <c r="S569" s="21" t="s">
        <v>54</v>
      </c>
      <c r="T569" s="22" t="b">
        <v>0</v>
      </c>
      <c r="U569" s="21" t="s">
        <v>54</v>
      </c>
      <c r="V569" s="21" t="s">
        <v>54</v>
      </c>
    </row>
    <row r="570" spans="1:22" x14ac:dyDescent="0.25">
      <c r="A570" s="25">
        <v>633366</v>
      </c>
      <c r="B570" s="21" t="s">
        <v>43</v>
      </c>
      <c r="C570" s="21" t="s">
        <v>1795</v>
      </c>
      <c r="D570" s="22">
        <v>2005</v>
      </c>
      <c r="E570" s="21" t="s">
        <v>1796</v>
      </c>
      <c r="F570" s="21" t="s">
        <v>1797</v>
      </c>
      <c r="G570" s="21" t="s">
        <v>1618</v>
      </c>
      <c r="H570" s="23">
        <v>38853</v>
      </c>
      <c r="I570" s="23">
        <v>38853</v>
      </c>
      <c r="J570" s="21" t="s">
        <v>49</v>
      </c>
      <c r="K570" s="22">
        <v>225216</v>
      </c>
      <c r="L570" s="21" t="s">
        <v>54</v>
      </c>
      <c r="M570" s="24"/>
      <c r="N570" s="21" t="s">
        <v>49</v>
      </c>
      <c r="O570" s="22">
        <v>519</v>
      </c>
      <c r="P570" s="21" t="s">
        <v>54</v>
      </c>
      <c r="Q570" s="24"/>
      <c r="R570" s="21" t="s">
        <v>1630</v>
      </c>
      <c r="S570" s="21" t="s">
        <v>1779</v>
      </c>
      <c r="T570" s="22" t="b">
        <v>0</v>
      </c>
      <c r="U570" s="21" t="s">
        <v>54</v>
      </c>
      <c r="V570" s="21" t="s">
        <v>54</v>
      </c>
    </row>
    <row r="571" spans="1:22" x14ac:dyDescent="0.25">
      <c r="A571" s="25">
        <v>633367</v>
      </c>
      <c r="B571" s="21" t="s">
        <v>43</v>
      </c>
      <c r="C571" s="21" t="s">
        <v>1798</v>
      </c>
      <c r="D571" s="22">
        <v>2005</v>
      </c>
      <c r="E571" s="21" t="s">
        <v>1799</v>
      </c>
      <c r="F571" s="21" t="s">
        <v>1800</v>
      </c>
      <c r="G571" s="21" t="s">
        <v>1618</v>
      </c>
      <c r="H571" s="23">
        <v>38855</v>
      </c>
      <c r="I571" s="23">
        <v>38855</v>
      </c>
      <c r="J571" s="21" t="s">
        <v>49</v>
      </c>
      <c r="K571" s="22">
        <v>198596</v>
      </c>
      <c r="L571" s="21" t="s">
        <v>59</v>
      </c>
      <c r="M571" s="22">
        <v>2089</v>
      </c>
      <c r="N571" s="21" t="s">
        <v>49</v>
      </c>
      <c r="O571" s="22">
        <v>201</v>
      </c>
      <c r="P571" s="21" t="s">
        <v>54</v>
      </c>
      <c r="Q571" s="24"/>
      <c r="R571" s="21" t="s">
        <v>54</v>
      </c>
      <c r="S571" s="21" t="s">
        <v>54</v>
      </c>
      <c r="T571" s="22" t="b">
        <v>0</v>
      </c>
      <c r="U571" s="21" t="s">
        <v>54</v>
      </c>
      <c r="V571" s="21" t="s">
        <v>54</v>
      </c>
    </row>
    <row r="572" spans="1:22" x14ac:dyDescent="0.25">
      <c r="A572" s="25">
        <v>633369</v>
      </c>
      <c r="B572" s="21" t="s">
        <v>43</v>
      </c>
      <c r="C572" s="21" t="s">
        <v>1801</v>
      </c>
      <c r="D572" s="22">
        <v>2005</v>
      </c>
      <c r="E572" s="21" t="s">
        <v>1802</v>
      </c>
      <c r="F572" s="21" t="s">
        <v>1803</v>
      </c>
      <c r="G572" s="21" t="s">
        <v>1618</v>
      </c>
      <c r="H572" s="23">
        <v>38848</v>
      </c>
      <c r="I572" s="23">
        <v>38848</v>
      </c>
      <c r="J572" s="21" t="s">
        <v>1655</v>
      </c>
      <c r="K572" s="22">
        <v>201655</v>
      </c>
      <c r="L572" s="21" t="s">
        <v>59</v>
      </c>
      <c r="M572" s="22">
        <v>364</v>
      </c>
      <c r="N572" s="21" t="s">
        <v>1655</v>
      </c>
      <c r="O572" s="22">
        <v>364</v>
      </c>
      <c r="P572" s="21" t="s">
        <v>54</v>
      </c>
      <c r="Q572" s="24"/>
      <c r="R572" s="21" t="s">
        <v>1630</v>
      </c>
      <c r="S572" s="21" t="s">
        <v>1779</v>
      </c>
      <c r="T572" s="22" t="b">
        <v>0</v>
      </c>
      <c r="U572" s="21" t="s">
        <v>54</v>
      </c>
      <c r="V572" s="21" t="s">
        <v>54</v>
      </c>
    </row>
    <row r="573" spans="1:22" x14ac:dyDescent="0.25">
      <c r="A573" s="25">
        <v>633372</v>
      </c>
      <c r="B573" s="21" t="s">
        <v>43</v>
      </c>
      <c r="C573" s="21" t="s">
        <v>1804</v>
      </c>
      <c r="D573" s="22">
        <v>2005</v>
      </c>
      <c r="E573" s="21" t="s">
        <v>1805</v>
      </c>
      <c r="F573" s="21" t="s">
        <v>1806</v>
      </c>
      <c r="G573" s="21" t="s">
        <v>1618</v>
      </c>
      <c r="H573" s="23">
        <v>38859</v>
      </c>
      <c r="I573" s="23">
        <v>38867</v>
      </c>
      <c r="J573" s="21" t="s">
        <v>49</v>
      </c>
      <c r="K573" s="22">
        <v>196353</v>
      </c>
      <c r="L573" s="21" t="s">
        <v>59</v>
      </c>
      <c r="M573" s="22">
        <v>2647</v>
      </c>
      <c r="N573" s="21" t="s">
        <v>54</v>
      </c>
      <c r="O573" s="24"/>
      <c r="P573" s="21" t="s">
        <v>54</v>
      </c>
      <c r="Q573" s="24"/>
      <c r="R573" s="21" t="s">
        <v>1630</v>
      </c>
      <c r="S573" s="21" t="s">
        <v>1779</v>
      </c>
      <c r="T573" s="22" t="b">
        <v>0</v>
      </c>
      <c r="U573" s="21" t="s">
        <v>54</v>
      </c>
      <c r="V573" s="21" t="s">
        <v>54</v>
      </c>
    </row>
    <row r="574" spans="1:22" x14ac:dyDescent="0.25">
      <c r="A574" s="25">
        <v>633375</v>
      </c>
      <c r="B574" s="21" t="s">
        <v>43</v>
      </c>
      <c r="C574" s="21" t="s">
        <v>1807</v>
      </c>
      <c r="D574" s="22">
        <v>2005</v>
      </c>
      <c r="E574" s="21" t="s">
        <v>1808</v>
      </c>
      <c r="F574" s="21" t="s">
        <v>1809</v>
      </c>
      <c r="G574" s="21" t="s">
        <v>1618</v>
      </c>
      <c r="H574" s="23">
        <v>38867</v>
      </c>
      <c r="I574" s="23">
        <v>38867</v>
      </c>
      <c r="J574" s="21" t="s">
        <v>49</v>
      </c>
      <c r="K574" s="22">
        <v>200181</v>
      </c>
      <c r="L574" s="21" t="s">
        <v>59</v>
      </c>
      <c r="M574" s="22">
        <v>1803</v>
      </c>
      <c r="N574" s="21" t="s">
        <v>49</v>
      </c>
      <c r="O574" s="22">
        <v>648</v>
      </c>
      <c r="P574" s="21" t="s">
        <v>54</v>
      </c>
      <c r="Q574" s="24"/>
      <c r="R574" s="21" t="s">
        <v>54</v>
      </c>
      <c r="S574" s="21" t="s">
        <v>54</v>
      </c>
      <c r="T574" s="22" t="b">
        <v>0</v>
      </c>
      <c r="U574" s="21" t="s">
        <v>54</v>
      </c>
      <c r="V574" s="21" t="s">
        <v>54</v>
      </c>
    </row>
    <row r="575" spans="1:22" x14ac:dyDescent="0.25">
      <c r="A575" s="25">
        <v>633376</v>
      </c>
      <c r="B575" s="21" t="s">
        <v>43</v>
      </c>
      <c r="C575" s="21" t="s">
        <v>1798</v>
      </c>
      <c r="D575" s="22">
        <v>2005</v>
      </c>
      <c r="E575" s="21" t="s">
        <v>1810</v>
      </c>
      <c r="F575" s="21" t="s">
        <v>1811</v>
      </c>
      <c r="G575" s="21" t="s">
        <v>1618</v>
      </c>
      <c r="H575" s="23">
        <v>38863</v>
      </c>
      <c r="I575" s="23">
        <v>38868</v>
      </c>
      <c r="J575" s="21" t="s">
        <v>49</v>
      </c>
      <c r="K575" s="22">
        <v>195273</v>
      </c>
      <c r="L575" s="21" t="s">
        <v>59</v>
      </c>
      <c r="M575" s="22">
        <v>3638</v>
      </c>
      <c r="N575" s="21" t="s">
        <v>49</v>
      </c>
      <c r="O575" s="22">
        <v>3175</v>
      </c>
      <c r="P575" s="21" t="s">
        <v>59</v>
      </c>
      <c r="Q575" s="22">
        <v>484114</v>
      </c>
      <c r="R575" s="21" t="s">
        <v>54</v>
      </c>
      <c r="S575" s="21" t="s">
        <v>54</v>
      </c>
      <c r="T575" s="22" t="b">
        <v>0</v>
      </c>
      <c r="U575" s="21" t="s">
        <v>54</v>
      </c>
      <c r="V575" s="21" t="s">
        <v>54</v>
      </c>
    </row>
    <row r="576" spans="1:22" x14ac:dyDescent="0.25">
      <c r="A576" s="25">
        <v>633379</v>
      </c>
      <c r="B576" s="21" t="s">
        <v>43</v>
      </c>
      <c r="C576" s="21" t="s">
        <v>1798</v>
      </c>
      <c r="D576" s="22">
        <v>2005</v>
      </c>
      <c r="E576" s="21" t="s">
        <v>1812</v>
      </c>
      <c r="F576" s="21" t="s">
        <v>1813</v>
      </c>
      <c r="G576" s="21" t="s">
        <v>1618</v>
      </c>
      <c r="H576" s="23">
        <v>38852</v>
      </c>
      <c r="I576" s="23">
        <v>38870</v>
      </c>
      <c r="J576" s="21" t="s">
        <v>49</v>
      </c>
      <c r="K576" s="22">
        <v>202922</v>
      </c>
      <c r="L576" s="21" t="s">
        <v>59</v>
      </c>
      <c r="M576" s="22">
        <v>244</v>
      </c>
      <c r="N576" s="21" t="s">
        <v>49</v>
      </c>
      <c r="O576" s="22">
        <v>468</v>
      </c>
      <c r="P576" s="21" t="s">
        <v>54</v>
      </c>
      <c r="Q576" s="24"/>
      <c r="R576" s="21" t="s">
        <v>54</v>
      </c>
      <c r="S576" s="21" t="s">
        <v>54</v>
      </c>
      <c r="T576" s="22" t="b">
        <v>0</v>
      </c>
      <c r="U576" s="21" t="s">
        <v>54</v>
      </c>
      <c r="V576" s="21" t="s">
        <v>54</v>
      </c>
    </row>
    <row r="577" spans="1:22" x14ac:dyDescent="0.25">
      <c r="A577" s="25">
        <v>633381</v>
      </c>
      <c r="B577" s="21" t="s">
        <v>43</v>
      </c>
      <c r="C577" s="21" t="s">
        <v>1814</v>
      </c>
      <c r="D577" s="22">
        <v>2005</v>
      </c>
      <c r="E577" s="21" t="s">
        <v>1815</v>
      </c>
      <c r="F577" s="21" t="s">
        <v>1816</v>
      </c>
      <c r="G577" s="21" t="s">
        <v>1622</v>
      </c>
      <c r="H577" s="23">
        <v>38869</v>
      </c>
      <c r="I577" s="23">
        <v>38885</v>
      </c>
      <c r="J577" s="21" t="s">
        <v>49</v>
      </c>
      <c r="K577" s="22">
        <v>204637</v>
      </c>
      <c r="L577" s="21" t="s">
        <v>59</v>
      </c>
      <c r="M577" s="22">
        <v>1198</v>
      </c>
      <c r="N577" s="21" t="s">
        <v>49</v>
      </c>
      <c r="O577" s="22">
        <v>801</v>
      </c>
      <c r="P577" s="21" t="s">
        <v>54</v>
      </c>
      <c r="Q577" s="24"/>
      <c r="R577" s="21" t="s">
        <v>1630</v>
      </c>
      <c r="S577" s="21" t="s">
        <v>1779</v>
      </c>
      <c r="T577" s="22" t="b">
        <v>0</v>
      </c>
      <c r="U577" s="21" t="s">
        <v>54</v>
      </c>
      <c r="V577" s="21" t="s">
        <v>54</v>
      </c>
    </row>
    <row r="578" spans="1:22" x14ac:dyDescent="0.25">
      <c r="A578" s="25">
        <v>633382</v>
      </c>
      <c r="B578" s="21" t="s">
        <v>43</v>
      </c>
      <c r="C578" s="21" t="s">
        <v>1817</v>
      </c>
      <c r="D578" s="22">
        <v>2005</v>
      </c>
      <c r="E578" s="21" t="s">
        <v>1818</v>
      </c>
      <c r="F578" s="21" t="s">
        <v>1819</v>
      </c>
      <c r="G578" s="21" t="s">
        <v>1618</v>
      </c>
      <c r="H578" s="23">
        <v>38869</v>
      </c>
      <c r="I578" s="23">
        <v>38869</v>
      </c>
      <c r="J578" s="21" t="s">
        <v>49</v>
      </c>
      <c r="K578" s="22">
        <v>202786</v>
      </c>
      <c r="L578" s="21" t="s">
        <v>54</v>
      </c>
      <c r="M578" s="24"/>
      <c r="N578" s="21" t="s">
        <v>49</v>
      </c>
      <c r="O578" s="22">
        <v>244</v>
      </c>
      <c r="P578" s="21" t="s">
        <v>54</v>
      </c>
      <c r="Q578" s="24"/>
      <c r="R578" s="21" t="s">
        <v>54</v>
      </c>
      <c r="S578" s="21" t="s">
        <v>54</v>
      </c>
      <c r="T578" s="22" t="b">
        <v>0</v>
      </c>
      <c r="U578" s="21" t="s">
        <v>54</v>
      </c>
      <c r="V578" s="21" t="s">
        <v>54</v>
      </c>
    </row>
    <row r="579" spans="1:22" x14ac:dyDescent="0.25">
      <c r="A579" s="25">
        <v>633383</v>
      </c>
      <c r="B579" s="21" t="s">
        <v>43</v>
      </c>
      <c r="C579" s="21" t="s">
        <v>1820</v>
      </c>
      <c r="D579" s="22">
        <v>2005</v>
      </c>
      <c r="E579" s="21" t="s">
        <v>1821</v>
      </c>
      <c r="F579" s="21" t="s">
        <v>1822</v>
      </c>
      <c r="G579" s="21" t="s">
        <v>1618</v>
      </c>
      <c r="H579" s="23">
        <v>38880</v>
      </c>
      <c r="I579" s="23">
        <v>38880</v>
      </c>
      <c r="J579" s="21" t="s">
        <v>49</v>
      </c>
      <c r="K579" s="22">
        <v>199341</v>
      </c>
      <c r="L579" s="21" t="s">
        <v>59</v>
      </c>
      <c r="M579" s="22">
        <v>6173</v>
      </c>
      <c r="N579" s="21" t="s">
        <v>49</v>
      </c>
      <c r="O579" s="22">
        <v>267</v>
      </c>
      <c r="P579" s="21" t="s">
        <v>54</v>
      </c>
      <c r="Q579" s="24"/>
      <c r="R579" s="21" t="s">
        <v>54</v>
      </c>
      <c r="S579" s="21" t="s">
        <v>54</v>
      </c>
      <c r="T579" s="22" t="b">
        <v>0</v>
      </c>
      <c r="U579" s="21" t="s">
        <v>54</v>
      </c>
      <c r="V579" s="21" t="s">
        <v>54</v>
      </c>
    </row>
    <row r="580" spans="1:22" x14ac:dyDescent="0.25">
      <c r="A580" s="25">
        <v>633384</v>
      </c>
      <c r="B580" s="21" t="s">
        <v>43</v>
      </c>
      <c r="C580" s="21" t="s">
        <v>1761</v>
      </c>
      <c r="D580" s="22">
        <v>2005</v>
      </c>
      <c r="E580" s="21" t="s">
        <v>1762</v>
      </c>
      <c r="F580" s="21" t="s">
        <v>1763</v>
      </c>
      <c r="G580" s="21" t="s">
        <v>1618</v>
      </c>
      <c r="H580" s="23">
        <v>38895</v>
      </c>
      <c r="I580" s="23">
        <v>38895</v>
      </c>
      <c r="J580" s="21" t="s">
        <v>49</v>
      </c>
      <c r="K580" s="22">
        <v>236285</v>
      </c>
      <c r="L580" s="21" t="s">
        <v>54</v>
      </c>
      <c r="M580" s="24"/>
      <c r="N580" s="21" t="s">
        <v>54</v>
      </c>
      <c r="O580" s="24"/>
      <c r="P580" s="21" t="s">
        <v>54</v>
      </c>
      <c r="Q580" s="24"/>
      <c r="R580" s="21" t="s">
        <v>54</v>
      </c>
      <c r="S580" s="21" t="s">
        <v>54</v>
      </c>
      <c r="T580" s="22" t="b">
        <v>0</v>
      </c>
      <c r="U580" s="21" t="s">
        <v>54</v>
      </c>
      <c r="V580" s="21" t="s">
        <v>54</v>
      </c>
    </row>
    <row r="581" spans="1:22" x14ac:dyDescent="0.25">
      <c r="A581" s="25">
        <v>633385</v>
      </c>
      <c r="B581" s="21" t="s">
        <v>43</v>
      </c>
      <c r="C581" s="21" t="s">
        <v>1792</v>
      </c>
      <c r="D581" s="22">
        <v>2006</v>
      </c>
      <c r="E581" s="21" t="s">
        <v>1793</v>
      </c>
      <c r="F581" s="21" t="s">
        <v>1688</v>
      </c>
      <c r="G581" s="21" t="s">
        <v>1622</v>
      </c>
      <c r="H581" s="23">
        <v>39218</v>
      </c>
      <c r="I581" s="23">
        <v>39219</v>
      </c>
      <c r="J581" s="21" t="s">
        <v>49</v>
      </c>
      <c r="K581" s="22">
        <v>201083</v>
      </c>
      <c r="L581" s="21" t="s">
        <v>59</v>
      </c>
      <c r="M581" s="22">
        <v>1575</v>
      </c>
      <c r="N581" s="21" t="s">
        <v>49</v>
      </c>
      <c r="O581" s="22">
        <v>1867</v>
      </c>
      <c r="P581" s="21" t="s">
        <v>54</v>
      </c>
      <c r="Q581" s="24"/>
      <c r="R581" s="21" t="s">
        <v>54</v>
      </c>
      <c r="S581" s="21" t="s">
        <v>54</v>
      </c>
      <c r="T581" s="22" t="b">
        <v>0</v>
      </c>
      <c r="U581" s="21" t="s">
        <v>54</v>
      </c>
      <c r="V581" s="21" t="s">
        <v>54</v>
      </c>
    </row>
    <row r="582" spans="1:22" x14ac:dyDescent="0.25">
      <c r="A582" s="25">
        <v>633386</v>
      </c>
      <c r="B582" s="21" t="s">
        <v>43</v>
      </c>
      <c r="C582" s="21" t="s">
        <v>1792</v>
      </c>
      <c r="D582" s="22">
        <v>2006</v>
      </c>
      <c r="E582" s="21" t="s">
        <v>1793</v>
      </c>
      <c r="F582" s="21" t="s">
        <v>1688</v>
      </c>
      <c r="G582" s="21" t="s">
        <v>1622</v>
      </c>
      <c r="H582" s="23">
        <v>39246</v>
      </c>
      <c r="I582" s="23">
        <v>39246</v>
      </c>
      <c r="J582" s="21" t="s">
        <v>49</v>
      </c>
      <c r="K582" s="22">
        <v>189163</v>
      </c>
      <c r="L582" s="21" t="s">
        <v>59</v>
      </c>
      <c r="M582" s="22">
        <v>1344</v>
      </c>
      <c r="N582" s="21" t="s">
        <v>49</v>
      </c>
      <c r="O582" s="22">
        <v>1506</v>
      </c>
      <c r="P582" s="21" t="s">
        <v>54</v>
      </c>
      <c r="Q582" s="24"/>
      <c r="R582" s="21" t="s">
        <v>54</v>
      </c>
      <c r="S582" s="21" t="s">
        <v>54</v>
      </c>
      <c r="T582" s="22" t="b">
        <v>0</v>
      </c>
      <c r="U582" s="21" t="s">
        <v>54</v>
      </c>
      <c r="V582" s="21" t="s">
        <v>54</v>
      </c>
    </row>
    <row r="583" spans="1:22" x14ac:dyDescent="0.25">
      <c r="A583" s="25">
        <v>633387</v>
      </c>
      <c r="B583" s="21" t="s">
        <v>43</v>
      </c>
      <c r="C583" s="21" t="s">
        <v>1776</v>
      </c>
      <c r="D583" s="22">
        <v>2006</v>
      </c>
      <c r="E583" s="21" t="s">
        <v>1777</v>
      </c>
      <c r="F583" s="21" t="s">
        <v>1778</v>
      </c>
      <c r="G583" s="21" t="s">
        <v>43</v>
      </c>
      <c r="H583" s="23">
        <v>39210</v>
      </c>
      <c r="I583" s="23">
        <v>39224</v>
      </c>
      <c r="J583" s="21" t="s">
        <v>1655</v>
      </c>
      <c r="K583" s="22">
        <v>143841</v>
      </c>
      <c r="L583" s="21" t="s">
        <v>54</v>
      </c>
      <c r="M583" s="24"/>
      <c r="N583" s="21" t="s">
        <v>1655</v>
      </c>
      <c r="O583" s="22">
        <v>259</v>
      </c>
      <c r="P583" s="21" t="s">
        <v>54</v>
      </c>
      <c r="Q583" s="24"/>
      <c r="R583" s="21" t="s">
        <v>54</v>
      </c>
      <c r="S583" s="21" t="s">
        <v>54</v>
      </c>
      <c r="T583" s="22" t="b">
        <v>0</v>
      </c>
      <c r="U583" s="21" t="s">
        <v>54</v>
      </c>
      <c r="V583" s="21" t="s">
        <v>54</v>
      </c>
    </row>
    <row r="584" spans="1:22" x14ac:dyDescent="0.25">
      <c r="A584" s="25">
        <v>633389</v>
      </c>
      <c r="B584" s="21" t="s">
        <v>43</v>
      </c>
      <c r="C584" s="21" t="s">
        <v>1801</v>
      </c>
      <c r="D584" s="22">
        <v>2006</v>
      </c>
      <c r="E584" s="21" t="s">
        <v>1802</v>
      </c>
      <c r="F584" s="21" t="s">
        <v>1803</v>
      </c>
      <c r="G584" s="21" t="s">
        <v>1618</v>
      </c>
      <c r="H584" s="23">
        <v>39209</v>
      </c>
      <c r="I584" s="23">
        <v>39209</v>
      </c>
      <c r="J584" s="21" t="s">
        <v>1655</v>
      </c>
      <c r="K584" s="22">
        <v>206496</v>
      </c>
      <c r="L584" s="21" t="s">
        <v>54</v>
      </c>
      <c r="M584" s="24"/>
      <c r="N584" s="21" t="s">
        <v>1655</v>
      </c>
      <c r="O584" s="22">
        <v>206496</v>
      </c>
      <c r="P584" s="21" t="s">
        <v>54</v>
      </c>
      <c r="Q584" s="24"/>
      <c r="R584" s="21" t="s">
        <v>1630</v>
      </c>
      <c r="S584" s="21" t="s">
        <v>1783</v>
      </c>
      <c r="T584" s="22" t="b">
        <v>0</v>
      </c>
      <c r="U584" s="21" t="s">
        <v>54</v>
      </c>
      <c r="V584" s="21" t="s">
        <v>54</v>
      </c>
    </row>
    <row r="585" spans="1:22" x14ac:dyDescent="0.25">
      <c r="A585" s="25">
        <v>633391</v>
      </c>
      <c r="B585" s="21" t="s">
        <v>43</v>
      </c>
      <c r="C585" s="21" t="s">
        <v>1730</v>
      </c>
      <c r="D585" s="22">
        <v>2006</v>
      </c>
      <c r="E585" s="21" t="s">
        <v>1744</v>
      </c>
      <c r="F585" s="21" t="s">
        <v>1745</v>
      </c>
      <c r="G585" s="21" t="s">
        <v>1618</v>
      </c>
      <c r="H585" s="23">
        <v>39206</v>
      </c>
      <c r="I585" s="23">
        <v>39232</v>
      </c>
      <c r="J585" s="21" t="s">
        <v>49</v>
      </c>
      <c r="K585" s="22">
        <v>204221</v>
      </c>
      <c r="L585" s="21" t="s">
        <v>59</v>
      </c>
      <c r="M585" s="22">
        <v>390</v>
      </c>
      <c r="N585" s="21" t="s">
        <v>49</v>
      </c>
      <c r="O585" s="22">
        <v>390</v>
      </c>
      <c r="P585" s="21" t="s">
        <v>54</v>
      </c>
      <c r="Q585" s="24"/>
      <c r="R585" s="21" t="s">
        <v>1630</v>
      </c>
      <c r="S585" s="21" t="s">
        <v>1740</v>
      </c>
      <c r="T585" s="22" t="b">
        <v>0</v>
      </c>
      <c r="U585" s="21" t="s">
        <v>54</v>
      </c>
      <c r="V585" s="21" t="s">
        <v>54</v>
      </c>
    </row>
    <row r="586" spans="1:22" x14ac:dyDescent="0.25">
      <c r="A586" s="25">
        <v>633397</v>
      </c>
      <c r="B586" s="21" t="s">
        <v>43</v>
      </c>
      <c r="C586" s="21" t="s">
        <v>1764</v>
      </c>
      <c r="D586" s="22">
        <v>2006</v>
      </c>
      <c r="E586" s="21" t="s">
        <v>1765</v>
      </c>
      <c r="F586" s="21" t="s">
        <v>1766</v>
      </c>
      <c r="G586" s="21" t="s">
        <v>43</v>
      </c>
      <c r="H586" s="23">
        <v>39524</v>
      </c>
      <c r="I586" s="23">
        <v>39524</v>
      </c>
      <c r="J586" s="21" t="s">
        <v>49</v>
      </c>
      <c r="K586" s="22">
        <v>138407</v>
      </c>
      <c r="L586" s="21" t="s">
        <v>59</v>
      </c>
      <c r="M586" s="22">
        <v>1378</v>
      </c>
      <c r="N586" s="21" t="s">
        <v>49</v>
      </c>
      <c r="O586" s="22">
        <v>8476</v>
      </c>
      <c r="P586" s="21" t="s">
        <v>54</v>
      </c>
      <c r="Q586" s="24"/>
      <c r="R586" s="21" t="s">
        <v>1630</v>
      </c>
      <c r="S586" s="21" t="s">
        <v>1823</v>
      </c>
      <c r="T586" s="22" t="b">
        <v>0</v>
      </c>
      <c r="U586" s="21" t="s">
        <v>54</v>
      </c>
      <c r="V586" s="21" t="s">
        <v>54</v>
      </c>
    </row>
    <row r="587" spans="1:22" x14ac:dyDescent="0.25">
      <c r="A587" s="25">
        <v>633399</v>
      </c>
      <c r="B587" s="21" t="s">
        <v>43</v>
      </c>
      <c r="C587" s="21" t="s">
        <v>1764</v>
      </c>
      <c r="D587" s="22">
        <v>2005</v>
      </c>
      <c r="E587" s="21" t="s">
        <v>1824</v>
      </c>
      <c r="F587" s="21" t="s">
        <v>1825</v>
      </c>
      <c r="G587" s="21" t="s">
        <v>43</v>
      </c>
      <c r="H587" s="23">
        <v>39142</v>
      </c>
      <c r="I587" s="23">
        <v>39151</v>
      </c>
      <c r="J587" s="21" t="s">
        <v>49</v>
      </c>
      <c r="K587" s="22">
        <v>122564</v>
      </c>
      <c r="L587" s="21" t="s">
        <v>59</v>
      </c>
      <c r="M587" s="22">
        <v>2363</v>
      </c>
      <c r="N587" s="21" t="s">
        <v>49</v>
      </c>
      <c r="O587" s="22">
        <v>123</v>
      </c>
      <c r="P587" s="21" t="s">
        <v>54</v>
      </c>
      <c r="Q587" s="24"/>
      <c r="R587" s="21" t="s">
        <v>54</v>
      </c>
      <c r="S587" s="21" t="s">
        <v>54</v>
      </c>
      <c r="T587" s="22" t="b">
        <v>0</v>
      </c>
      <c r="U587" s="21" t="s">
        <v>54</v>
      </c>
      <c r="V587" s="21" t="s">
        <v>54</v>
      </c>
    </row>
    <row r="588" spans="1:22" x14ac:dyDescent="0.25">
      <c r="A588" s="25">
        <v>633464</v>
      </c>
      <c r="B588" s="21" t="s">
        <v>43</v>
      </c>
      <c r="C588" s="21" t="s">
        <v>1764</v>
      </c>
      <c r="D588" s="22">
        <v>2006</v>
      </c>
      <c r="E588" s="21" t="s">
        <v>1824</v>
      </c>
      <c r="F588" s="21" t="s">
        <v>1825</v>
      </c>
      <c r="G588" s="21" t="s">
        <v>43</v>
      </c>
      <c r="H588" s="23">
        <v>39508</v>
      </c>
      <c r="I588" s="23">
        <v>39517</v>
      </c>
      <c r="J588" s="21" t="s">
        <v>49</v>
      </c>
      <c r="K588" s="22">
        <v>119987</v>
      </c>
      <c r="L588" s="21" t="s">
        <v>59</v>
      </c>
      <c r="M588" s="22">
        <v>494</v>
      </c>
      <c r="N588" s="21" t="s">
        <v>54</v>
      </c>
      <c r="O588" s="24"/>
      <c r="P588" s="21" t="s">
        <v>54</v>
      </c>
      <c r="Q588" s="24"/>
      <c r="R588" s="21" t="s">
        <v>54</v>
      </c>
      <c r="S588" s="21" t="s">
        <v>54</v>
      </c>
      <c r="T588" s="22" t="b">
        <v>0</v>
      </c>
      <c r="U588" s="21" t="s">
        <v>54</v>
      </c>
      <c r="V588" s="21" t="s">
        <v>54</v>
      </c>
    </row>
    <row r="589" spans="1:22" x14ac:dyDescent="0.25">
      <c r="A589" s="25">
        <v>633465</v>
      </c>
      <c r="B589" s="21" t="s">
        <v>43</v>
      </c>
      <c r="C589" s="21" t="s">
        <v>1764</v>
      </c>
      <c r="D589" s="22">
        <v>2005</v>
      </c>
      <c r="E589" s="21" t="s">
        <v>1788</v>
      </c>
      <c r="F589" s="21" t="s">
        <v>1789</v>
      </c>
      <c r="G589" s="21" t="s">
        <v>43</v>
      </c>
      <c r="H589" s="23">
        <v>39161</v>
      </c>
      <c r="I589" s="23">
        <v>39174</v>
      </c>
      <c r="J589" s="21" t="s">
        <v>49</v>
      </c>
      <c r="K589" s="22">
        <v>105537</v>
      </c>
      <c r="L589" s="21" t="s">
        <v>59</v>
      </c>
      <c r="M589" s="22">
        <v>217</v>
      </c>
      <c r="N589" s="21" t="s">
        <v>49</v>
      </c>
      <c r="O589" s="22">
        <v>745</v>
      </c>
      <c r="P589" s="21" t="s">
        <v>54</v>
      </c>
      <c r="Q589" s="24"/>
      <c r="R589" s="21" t="s">
        <v>54</v>
      </c>
      <c r="S589" s="21" t="s">
        <v>54</v>
      </c>
      <c r="T589" s="22" t="b">
        <v>0</v>
      </c>
      <c r="U589" s="21" t="s">
        <v>54</v>
      </c>
      <c r="V589" s="21" t="s">
        <v>54</v>
      </c>
    </row>
    <row r="590" spans="1:22" x14ac:dyDescent="0.25">
      <c r="A590" s="25">
        <v>633466</v>
      </c>
      <c r="B590" s="21" t="s">
        <v>43</v>
      </c>
      <c r="C590" s="21" t="s">
        <v>1555</v>
      </c>
      <c r="D590" s="22">
        <v>2007</v>
      </c>
      <c r="E590" s="21" t="s">
        <v>1773</v>
      </c>
      <c r="F590" s="21" t="s">
        <v>1760</v>
      </c>
      <c r="G590" s="21" t="s">
        <v>1618</v>
      </c>
      <c r="H590" s="23">
        <v>39616</v>
      </c>
      <c r="I590" s="23">
        <v>39616</v>
      </c>
      <c r="J590" s="21" t="s">
        <v>49</v>
      </c>
      <c r="K590" s="22">
        <v>97485</v>
      </c>
      <c r="L590" s="21" t="s">
        <v>59</v>
      </c>
      <c r="M590" s="22">
        <v>1528</v>
      </c>
      <c r="N590" s="21" t="s">
        <v>49</v>
      </c>
      <c r="O590" s="22">
        <v>254</v>
      </c>
      <c r="P590" s="21" t="s">
        <v>54</v>
      </c>
      <c r="Q590" s="24"/>
      <c r="R590" s="21" t="s">
        <v>54</v>
      </c>
      <c r="S590" s="21" t="s">
        <v>54</v>
      </c>
      <c r="T590" s="22" t="b">
        <v>0</v>
      </c>
      <c r="U590" s="21" t="s">
        <v>54</v>
      </c>
      <c r="V590" s="21" t="s">
        <v>54</v>
      </c>
    </row>
    <row r="591" spans="1:22" x14ac:dyDescent="0.25">
      <c r="A591" s="25">
        <v>633467</v>
      </c>
      <c r="B591" s="21" t="s">
        <v>43</v>
      </c>
      <c r="C591" s="21" t="s">
        <v>1758</v>
      </c>
      <c r="D591" s="22">
        <v>2005</v>
      </c>
      <c r="E591" s="21" t="s">
        <v>1826</v>
      </c>
      <c r="F591" s="21" t="s">
        <v>1827</v>
      </c>
      <c r="G591" s="21" t="s">
        <v>1618</v>
      </c>
      <c r="H591" s="23">
        <v>39203</v>
      </c>
      <c r="I591" s="23">
        <v>39203</v>
      </c>
      <c r="J591" s="21" t="s">
        <v>49</v>
      </c>
      <c r="K591" s="22">
        <v>95779</v>
      </c>
      <c r="L591" s="21" t="s">
        <v>59</v>
      </c>
      <c r="M591" s="22">
        <v>1330</v>
      </c>
      <c r="N591" s="21" t="s">
        <v>49</v>
      </c>
      <c r="O591" s="22">
        <v>2891</v>
      </c>
      <c r="P591" s="21" t="s">
        <v>54</v>
      </c>
      <c r="Q591" s="24"/>
      <c r="R591" s="21" t="s">
        <v>54</v>
      </c>
      <c r="S591" s="21" t="s">
        <v>54</v>
      </c>
      <c r="T591" s="22" t="b">
        <v>0</v>
      </c>
      <c r="U591" s="21" t="s">
        <v>54</v>
      </c>
      <c r="V591" s="21" t="s">
        <v>54</v>
      </c>
    </row>
    <row r="592" spans="1:22" x14ac:dyDescent="0.25">
      <c r="A592" s="25">
        <v>633468</v>
      </c>
      <c r="B592" s="21" t="s">
        <v>43</v>
      </c>
      <c r="C592" s="21" t="s">
        <v>1828</v>
      </c>
      <c r="D592" s="22">
        <v>2005</v>
      </c>
      <c r="E592" s="21" t="s">
        <v>1815</v>
      </c>
      <c r="F592" s="21" t="s">
        <v>1816</v>
      </c>
      <c r="G592" s="21" t="s">
        <v>1622</v>
      </c>
      <c r="H592" s="23">
        <v>39173</v>
      </c>
      <c r="I592" s="23">
        <v>39196</v>
      </c>
      <c r="J592" s="21" t="s">
        <v>49</v>
      </c>
      <c r="K592" s="22">
        <v>79419</v>
      </c>
      <c r="L592" s="21" t="s">
        <v>59</v>
      </c>
      <c r="M592" s="22">
        <v>1462</v>
      </c>
      <c r="N592" s="21" t="s">
        <v>49</v>
      </c>
      <c r="O592" s="22">
        <v>319</v>
      </c>
      <c r="P592" s="21" t="s">
        <v>54</v>
      </c>
      <c r="Q592" s="24"/>
      <c r="R592" s="21" t="s">
        <v>54</v>
      </c>
      <c r="S592" s="21" t="s">
        <v>54</v>
      </c>
      <c r="T592" s="22" t="b">
        <v>0</v>
      </c>
      <c r="U592" s="21" t="s">
        <v>54</v>
      </c>
      <c r="V592" s="21" t="s">
        <v>54</v>
      </c>
    </row>
    <row r="593" spans="1:22" x14ac:dyDescent="0.25">
      <c r="A593" s="25">
        <v>633469</v>
      </c>
      <c r="B593" s="21" t="s">
        <v>43</v>
      </c>
      <c r="C593" s="21" t="s">
        <v>1829</v>
      </c>
      <c r="D593" s="22">
        <v>2005</v>
      </c>
      <c r="E593" s="21" t="s">
        <v>1818</v>
      </c>
      <c r="F593" s="21" t="s">
        <v>1819</v>
      </c>
      <c r="G593" s="21" t="s">
        <v>1618</v>
      </c>
      <c r="H593" s="23">
        <v>39200</v>
      </c>
      <c r="I593" s="23">
        <v>39200</v>
      </c>
      <c r="J593" s="21" t="s">
        <v>49</v>
      </c>
      <c r="K593" s="22">
        <v>99699</v>
      </c>
      <c r="L593" s="21" t="s">
        <v>59</v>
      </c>
      <c r="M593" s="22">
        <v>180</v>
      </c>
      <c r="N593" s="21" t="s">
        <v>54</v>
      </c>
      <c r="O593" s="24"/>
      <c r="P593" s="21" t="s">
        <v>54</v>
      </c>
      <c r="Q593" s="24"/>
      <c r="R593" s="21" t="s">
        <v>54</v>
      </c>
      <c r="S593" s="21" t="s">
        <v>54</v>
      </c>
      <c r="T593" s="22" t="b">
        <v>0</v>
      </c>
      <c r="U593" s="21" t="s">
        <v>54</v>
      </c>
      <c r="V593" s="21" t="s">
        <v>54</v>
      </c>
    </row>
    <row r="594" spans="1:22" x14ac:dyDescent="0.25">
      <c r="A594" s="25">
        <v>633471</v>
      </c>
      <c r="B594" s="21" t="s">
        <v>43</v>
      </c>
      <c r="C594" s="21" t="s">
        <v>1795</v>
      </c>
      <c r="D594" s="22">
        <v>2005</v>
      </c>
      <c r="E594" s="21" t="s">
        <v>1830</v>
      </c>
      <c r="F594" s="21" t="s">
        <v>1831</v>
      </c>
      <c r="G594" s="21" t="s">
        <v>1618</v>
      </c>
      <c r="H594" s="23">
        <v>39222</v>
      </c>
      <c r="I594" s="23">
        <v>39250</v>
      </c>
      <c r="J594" s="21" t="s">
        <v>49</v>
      </c>
      <c r="K594" s="22">
        <v>95280</v>
      </c>
      <c r="L594" s="21" t="s">
        <v>54</v>
      </c>
      <c r="M594" s="24"/>
      <c r="N594" s="21" t="s">
        <v>49</v>
      </c>
      <c r="O594" s="22">
        <v>2463</v>
      </c>
      <c r="P594" s="21" t="s">
        <v>54</v>
      </c>
      <c r="Q594" s="24"/>
      <c r="R594" s="21" t="s">
        <v>54</v>
      </c>
      <c r="S594" s="21" t="s">
        <v>54</v>
      </c>
      <c r="T594" s="22" t="b">
        <v>0</v>
      </c>
      <c r="U594" s="21" t="s">
        <v>54</v>
      </c>
      <c r="V594" s="21" t="s">
        <v>54</v>
      </c>
    </row>
    <row r="595" spans="1:22" x14ac:dyDescent="0.25">
      <c r="A595" s="25">
        <v>633472</v>
      </c>
      <c r="B595" s="21" t="s">
        <v>43</v>
      </c>
      <c r="C595" s="21" t="s">
        <v>1758</v>
      </c>
      <c r="D595" s="22">
        <v>2005</v>
      </c>
      <c r="E595" s="21" t="s">
        <v>1759</v>
      </c>
      <c r="F595" s="21" t="s">
        <v>1760</v>
      </c>
      <c r="G595" s="21" t="s">
        <v>1618</v>
      </c>
      <c r="H595" s="23">
        <v>39171</v>
      </c>
      <c r="I595" s="23">
        <v>39171</v>
      </c>
      <c r="J595" s="21" t="s">
        <v>49</v>
      </c>
      <c r="K595" s="22">
        <v>94225</v>
      </c>
      <c r="L595" s="21" t="s">
        <v>59</v>
      </c>
      <c r="M595" s="22">
        <v>5168</v>
      </c>
      <c r="N595" s="21" t="s">
        <v>49</v>
      </c>
      <c r="O595" s="22">
        <v>952</v>
      </c>
      <c r="P595" s="21" t="s">
        <v>54</v>
      </c>
      <c r="Q595" s="24"/>
      <c r="R595" s="21" t="s">
        <v>54</v>
      </c>
      <c r="S595" s="21" t="s">
        <v>54</v>
      </c>
      <c r="T595" s="22" t="b">
        <v>0</v>
      </c>
      <c r="U595" s="21" t="s">
        <v>54</v>
      </c>
      <c r="V595" s="21" t="s">
        <v>54</v>
      </c>
    </row>
    <row r="596" spans="1:22" x14ac:dyDescent="0.25">
      <c r="A596" s="25">
        <v>633473</v>
      </c>
      <c r="B596" s="21" t="s">
        <v>43</v>
      </c>
      <c r="C596" s="21" t="s">
        <v>1764</v>
      </c>
      <c r="D596" s="22">
        <v>2006</v>
      </c>
      <c r="E596" s="21" t="s">
        <v>1788</v>
      </c>
      <c r="F596" s="21" t="s">
        <v>1789</v>
      </c>
      <c r="G596" s="21" t="s">
        <v>43</v>
      </c>
      <c r="H596" s="23">
        <v>39532</v>
      </c>
      <c r="I596" s="23">
        <v>39542</v>
      </c>
      <c r="J596" s="21" t="s">
        <v>49</v>
      </c>
      <c r="K596" s="22">
        <v>86283</v>
      </c>
      <c r="L596" s="21" t="s">
        <v>59</v>
      </c>
      <c r="M596" s="22">
        <v>158</v>
      </c>
      <c r="N596" s="21" t="s">
        <v>49</v>
      </c>
      <c r="O596" s="22">
        <v>1401</v>
      </c>
      <c r="P596" s="21" t="s">
        <v>54</v>
      </c>
      <c r="Q596" s="24"/>
      <c r="R596" s="21" t="s">
        <v>54</v>
      </c>
      <c r="S596" s="21" t="s">
        <v>54</v>
      </c>
      <c r="T596" s="22" t="b">
        <v>0</v>
      </c>
      <c r="U596" s="21" t="s">
        <v>54</v>
      </c>
      <c r="V596" s="21" t="s">
        <v>54</v>
      </c>
    </row>
    <row r="597" spans="1:22" x14ac:dyDescent="0.25">
      <c r="A597" s="25">
        <v>633486</v>
      </c>
      <c r="B597" s="21" t="s">
        <v>43</v>
      </c>
      <c r="C597" s="21" t="s">
        <v>1781</v>
      </c>
      <c r="D597" s="22">
        <v>2006</v>
      </c>
      <c r="E597" s="21" t="s">
        <v>1718</v>
      </c>
      <c r="F597" s="21" t="s">
        <v>1782</v>
      </c>
      <c r="G597" s="21" t="s">
        <v>43</v>
      </c>
      <c r="H597" s="23">
        <v>39549</v>
      </c>
      <c r="I597" s="23">
        <v>39551</v>
      </c>
      <c r="J597" s="21" t="s">
        <v>49</v>
      </c>
      <c r="K597" s="22">
        <v>25019</v>
      </c>
      <c r="L597" s="21" t="s">
        <v>59</v>
      </c>
      <c r="M597" s="22">
        <v>204</v>
      </c>
      <c r="N597" s="21" t="s">
        <v>49</v>
      </c>
      <c r="O597" s="22">
        <v>304</v>
      </c>
      <c r="P597" s="21" t="s">
        <v>54</v>
      </c>
      <c r="Q597" s="24"/>
      <c r="R597" s="21" t="s">
        <v>1630</v>
      </c>
      <c r="S597" s="21" t="s">
        <v>1823</v>
      </c>
      <c r="T597" s="22" t="b">
        <v>0</v>
      </c>
      <c r="U597" s="21" t="s">
        <v>54</v>
      </c>
      <c r="V597" s="21" t="s">
        <v>54</v>
      </c>
    </row>
    <row r="598" spans="1:22" x14ac:dyDescent="0.25">
      <c r="A598" s="25">
        <v>633487</v>
      </c>
      <c r="B598" s="21" t="s">
        <v>43</v>
      </c>
      <c r="C598" s="21" t="s">
        <v>1781</v>
      </c>
      <c r="D598" s="22">
        <v>2006</v>
      </c>
      <c r="E598" s="21" t="s">
        <v>1718</v>
      </c>
      <c r="F598" s="21" t="s">
        <v>1782</v>
      </c>
      <c r="G598" s="21" t="s">
        <v>43</v>
      </c>
      <c r="H598" s="23">
        <v>39549</v>
      </c>
      <c r="I598" s="23">
        <v>39551</v>
      </c>
      <c r="J598" s="21" t="s">
        <v>49</v>
      </c>
      <c r="K598" s="22">
        <v>23266</v>
      </c>
      <c r="L598" s="21" t="s">
        <v>59</v>
      </c>
      <c r="M598" s="22">
        <v>190</v>
      </c>
      <c r="N598" s="21" t="s">
        <v>49</v>
      </c>
      <c r="O598" s="22">
        <v>283</v>
      </c>
      <c r="P598" s="21" t="s">
        <v>54</v>
      </c>
      <c r="Q598" s="24"/>
      <c r="R598" s="21" t="s">
        <v>1630</v>
      </c>
      <c r="S598" s="21" t="s">
        <v>1823</v>
      </c>
      <c r="T598" s="22" t="b">
        <v>0</v>
      </c>
      <c r="U598" s="21" t="s">
        <v>54</v>
      </c>
      <c r="V598" s="21" t="s">
        <v>54</v>
      </c>
    </row>
    <row r="599" spans="1:22" x14ac:dyDescent="0.25">
      <c r="A599" s="25">
        <v>633488</v>
      </c>
      <c r="B599" s="21" t="s">
        <v>43</v>
      </c>
      <c r="C599" s="21" t="s">
        <v>1781</v>
      </c>
      <c r="D599" s="22">
        <v>2006</v>
      </c>
      <c r="E599" s="21" t="s">
        <v>1718</v>
      </c>
      <c r="F599" s="21" t="s">
        <v>1782</v>
      </c>
      <c r="G599" s="21" t="s">
        <v>43</v>
      </c>
      <c r="H599" s="23">
        <v>39549</v>
      </c>
      <c r="I599" s="23">
        <v>39551</v>
      </c>
      <c r="J599" s="21" t="s">
        <v>49</v>
      </c>
      <c r="K599" s="22">
        <v>21794</v>
      </c>
      <c r="L599" s="21" t="s">
        <v>59</v>
      </c>
      <c r="M599" s="22">
        <v>178</v>
      </c>
      <c r="N599" s="21" t="s">
        <v>49</v>
      </c>
      <c r="O599" s="22">
        <v>265</v>
      </c>
      <c r="P599" s="21" t="s">
        <v>54</v>
      </c>
      <c r="Q599" s="24"/>
      <c r="R599" s="21" t="s">
        <v>1630</v>
      </c>
      <c r="S599" s="21" t="s">
        <v>1823</v>
      </c>
      <c r="T599" s="22" t="b">
        <v>0</v>
      </c>
      <c r="U599" s="21" t="s">
        <v>54</v>
      </c>
      <c r="V599" s="21" t="s">
        <v>54</v>
      </c>
    </row>
    <row r="600" spans="1:22" x14ac:dyDescent="0.25">
      <c r="A600" s="25">
        <v>633492</v>
      </c>
      <c r="B600" s="21" t="s">
        <v>43</v>
      </c>
      <c r="C600" s="21" t="s">
        <v>1774</v>
      </c>
      <c r="D600" s="22">
        <v>2006</v>
      </c>
      <c r="E600" s="21" t="s">
        <v>54</v>
      </c>
      <c r="F600" s="21" t="s">
        <v>1766</v>
      </c>
      <c r="G600" s="21" t="s">
        <v>1618</v>
      </c>
      <c r="H600" s="23">
        <v>39261</v>
      </c>
      <c r="I600" s="23">
        <v>39265</v>
      </c>
      <c r="J600" s="21" t="s">
        <v>49</v>
      </c>
      <c r="K600" s="22">
        <v>26122</v>
      </c>
      <c r="L600" s="21" t="s">
        <v>54</v>
      </c>
      <c r="M600" s="24"/>
      <c r="N600" s="21" t="s">
        <v>54</v>
      </c>
      <c r="O600" s="24"/>
      <c r="P600" s="21" t="s">
        <v>54</v>
      </c>
      <c r="Q600" s="24"/>
      <c r="R600" s="21" t="s">
        <v>54</v>
      </c>
      <c r="S600" s="21" t="s">
        <v>54</v>
      </c>
      <c r="T600" s="22" t="b">
        <v>0</v>
      </c>
      <c r="U600" s="21" t="s">
        <v>54</v>
      </c>
      <c r="V600" s="21" t="s">
        <v>54</v>
      </c>
    </row>
    <row r="601" spans="1:22" x14ac:dyDescent="0.25">
      <c r="A601" s="25">
        <v>633494</v>
      </c>
      <c r="B601" s="21" t="s">
        <v>43</v>
      </c>
      <c r="C601" s="21" t="s">
        <v>1758</v>
      </c>
      <c r="D601" s="22">
        <v>2006</v>
      </c>
      <c r="E601" s="21" t="s">
        <v>1832</v>
      </c>
      <c r="F601" s="21" t="s">
        <v>1833</v>
      </c>
      <c r="G601" s="21" t="s">
        <v>1618</v>
      </c>
      <c r="H601" s="23">
        <v>39528</v>
      </c>
      <c r="I601" s="23">
        <v>39528</v>
      </c>
      <c r="J601" s="21" t="s">
        <v>49</v>
      </c>
      <c r="K601" s="22">
        <v>22002</v>
      </c>
      <c r="L601" s="21" t="s">
        <v>59</v>
      </c>
      <c r="M601" s="22">
        <v>267</v>
      </c>
      <c r="N601" s="21" t="s">
        <v>49</v>
      </c>
      <c r="O601" s="22">
        <v>13</v>
      </c>
      <c r="P601" s="21" t="s">
        <v>54</v>
      </c>
      <c r="Q601" s="24"/>
      <c r="R601" s="21" t="s">
        <v>54</v>
      </c>
      <c r="S601" s="21" t="s">
        <v>54</v>
      </c>
      <c r="T601" s="22" t="b">
        <v>0</v>
      </c>
      <c r="U601" s="21" t="s">
        <v>54</v>
      </c>
      <c r="V601" s="21" t="s">
        <v>54</v>
      </c>
    </row>
    <row r="602" spans="1:22" x14ac:dyDescent="0.25">
      <c r="A602" s="25">
        <v>633495</v>
      </c>
      <c r="B602" s="21" t="s">
        <v>43</v>
      </c>
      <c r="C602" s="21" t="s">
        <v>1758</v>
      </c>
      <c r="D602" s="22">
        <v>2006</v>
      </c>
      <c r="E602" s="21" t="s">
        <v>1832</v>
      </c>
      <c r="F602" s="21" t="s">
        <v>1833</v>
      </c>
      <c r="G602" s="21" t="s">
        <v>1618</v>
      </c>
      <c r="H602" s="23">
        <v>39528</v>
      </c>
      <c r="I602" s="23">
        <v>39528</v>
      </c>
      <c r="J602" s="21" t="s">
        <v>49</v>
      </c>
      <c r="K602" s="22">
        <v>21631</v>
      </c>
      <c r="L602" s="21" t="s">
        <v>59</v>
      </c>
      <c r="M602" s="22">
        <v>263</v>
      </c>
      <c r="N602" s="21" t="s">
        <v>49</v>
      </c>
      <c r="O602" s="22">
        <v>60</v>
      </c>
      <c r="P602" s="21" t="s">
        <v>54</v>
      </c>
      <c r="Q602" s="24"/>
      <c r="R602" s="21" t="s">
        <v>54</v>
      </c>
      <c r="S602" s="21" t="s">
        <v>54</v>
      </c>
      <c r="T602" s="22" t="b">
        <v>0</v>
      </c>
      <c r="U602" s="21" t="s">
        <v>54</v>
      </c>
      <c r="V602" s="21" t="s">
        <v>54</v>
      </c>
    </row>
    <row r="603" spans="1:22" x14ac:dyDescent="0.25">
      <c r="A603" s="25">
        <v>633496</v>
      </c>
      <c r="B603" s="21" t="s">
        <v>43</v>
      </c>
      <c r="C603" s="21" t="s">
        <v>1758</v>
      </c>
      <c r="D603" s="22">
        <v>2006</v>
      </c>
      <c r="E603" s="21" t="s">
        <v>1832</v>
      </c>
      <c r="F603" s="21" t="s">
        <v>1833</v>
      </c>
      <c r="G603" s="21" t="s">
        <v>1618</v>
      </c>
      <c r="H603" s="23">
        <v>39528</v>
      </c>
      <c r="I603" s="23">
        <v>39528</v>
      </c>
      <c r="J603" s="21" t="s">
        <v>49</v>
      </c>
      <c r="K603" s="22">
        <v>20612</v>
      </c>
      <c r="L603" s="21" t="s">
        <v>59</v>
      </c>
      <c r="M603" s="22">
        <v>250</v>
      </c>
      <c r="N603" s="21" t="s">
        <v>54</v>
      </c>
      <c r="O603" s="24"/>
      <c r="P603" s="21" t="s">
        <v>54</v>
      </c>
      <c r="Q603" s="24"/>
      <c r="R603" s="21" t="s">
        <v>54</v>
      </c>
      <c r="S603" s="21" t="s">
        <v>54</v>
      </c>
      <c r="T603" s="22" t="b">
        <v>0</v>
      </c>
      <c r="U603" s="21" t="s">
        <v>54</v>
      </c>
      <c r="V603" s="21" t="s">
        <v>54</v>
      </c>
    </row>
    <row r="604" spans="1:22" x14ac:dyDescent="0.25">
      <c r="A604" s="25">
        <v>633579</v>
      </c>
      <c r="B604" s="21" t="s">
        <v>43</v>
      </c>
      <c r="C604" s="21" t="s">
        <v>1747</v>
      </c>
      <c r="D604" s="22">
        <v>2006</v>
      </c>
      <c r="E604" s="21" t="s">
        <v>1748</v>
      </c>
      <c r="F604" s="21" t="s">
        <v>1784</v>
      </c>
      <c r="G604" s="21" t="s">
        <v>1618</v>
      </c>
      <c r="H604" s="23">
        <v>39199</v>
      </c>
      <c r="I604" s="23">
        <v>39206</v>
      </c>
      <c r="J604" s="21" t="s">
        <v>49</v>
      </c>
      <c r="K604" s="22">
        <v>185975</v>
      </c>
      <c r="L604" s="21" t="s">
        <v>54</v>
      </c>
      <c r="M604" s="24"/>
      <c r="N604" s="21" t="s">
        <v>49</v>
      </c>
      <c r="O604" s="22">
        <v>22415</v>
      </c>
      <c r="P604" s="21" t="s">
        <v>59</v>
      </c>
      <c r="Q604" s="22">
        <v>97</v>
      </c>
      <c r="R604" s="21" t="s">
        <v>1630</v>
      </c>
      <c r="S604" s="21" t="s">
        <v>1740</v>
      </c>
      <c r="T604" s="22" t="b">
        <v>0</v>
      </c>
      <c r="U604" s="21" t="s">
        <v>54</v>
      </c>
      <c r="V604" s="21" t="s">
        <v>54</v>
      </c>
    </row>
    <row r="605" spans="1:22" x14ac:dyDescent="0.25">
      <c r="A605" s="25">
        <v>633582</v>
      </c>
      <c r="B605" s="21" t="s">
        <v>43</v>
      </c>
      <c r="C605" s="21" t="s">
        <v>1834</v>
      </c>
      <c r="D605" s="22">
        <v>2005</v>
      </c>
      <c r="E605" s="21" t="s">
        <v>1835</v>
      </c>
      <c r="F605" s="21" t="s">
        <v>1836</v>
      </c>
      <c r="G605" s="21" t="s">
        <v>1618</v>
      </c>
      <c r="H605" s="23">
        <v>38869</v>
      </c>
      <c r="I605" s="23">
        <v>38869</v>
      </c>
      <c r="J605" s="21" t="s">
        <v>49</v>
      </c>
      <c r="K605" s="22">
        <v>200369</v>
      </c>
      <c r="L605" s="21" t="s">
        <v>59</v>
      </c>
      <c r="M605" s="22">
        <v>789</v>
      </c>
      <c r="N605" s="21" t="s">
        <v>49</v>
      </c>
      <c r="O605" s="22">
        <v>790</v>
      </c>
      <c r="P605" s="21" t="s">
        <v>59</v>
      </c>
      <c r="Q605" s="22">
        <v>263</v>
      </c>
      <c r="R605" s="21" t="s">
        <v>1664</v>
      </c>
      <c r="S605" s="21" t="s">
        <v>1779</v>
      </c>
      <c r="T605" s="22" t="b">
        <v>0</v>
      </c>
      <c r="U605" s="21" t="s">
        <v>54</v>
      </c>
      <c r="V605" s="21" t="s">
        <v>54</v>
      </c>
    </row>
    <row r="606" spans="1:22" x14ac:dyDescent="0.25">
      <c r="A606" s="25">
        <v>633591</v>
      </c>
      <c r="B606" s="21" t="s">
        <v>43</v>
      </c>
      <c r="C606" s="21" t="s">
        <v>1837</v>
      </c>
      <c r="D606" s="22">
        <v>2005</v>
      </c>
      <c r="E606" s="21" t="s">
        <v>1838</v>
      </c>
      <c r="F606" s="21" t="s">
        <v>1839</v>
      </c>
      <c r="G606" s="21" t="s">
        <v>1618</v>
      </c>
      <c r="H606" s="23">
        <v>39173</v>
      </c>
      <c r="I606" s="23">
        <v>39187</v>
      </c>
      <c r="J606" s="21" t="s">
        <v>49</v>
      </c>
      <c r="K606" s="22">
        <v>16934</v>
      </c>
      <c r="L606" s="21" t="s">
        <v>54</v>
      </c>
      <c r="M606" s="24"/>
      <c r="N606" s="21" t="s">
        <v>49</v>
      </c>
      <c r="O606" s="22">
        <v>34</v>
      </c>
      <c r="P606" s="21" t="s">
        <v>54</v>
      </c>
      <c r="Q606" s="24"/>
      <c r="R606" s="21" t="s">
        <v>54</v>
      </c>
      <c r="S606" s="21" t="s">
        <v>54</v>
      </c>
      <c r="T606" s="22" t="b">
        <v>0</v>
      </c>
      <c r="U606" s="21" t="s">
        <v>54</v>
      </c>
      <c r="V606" s="21" t="s">
        <v>54</v>
      </c>
    </row>
    <row r="607" spans="1:22" x14ac:dyDescent="0.25">
      <c r="A607" s="25">
        <v>633596</v>
      </c>
      <c r="B607" s="21" t="s">
        <v>43</v>
      </c>
      <c r="C607" s="21" t="s">
        <v>1792</v>
      </c>
      <c r="D607" s="22">
        <v>2005</v>
      </c>
      <c r="E607" s="21" t="s">
        <v>1793</v>
      </c>
      <c r="F607" s="21" t="s">
        <v>1688</v>
      </c>
      <c r="G607" s="21" t="s">
        <v>1622</v>
      </c>
      <c r="H607" s="23">
        <v>39225</v>
      </c>
      <c r="I607" s="23">
        <v>39232</v>
      </c>
      <c r="J607" s="21" t="s">
        <v>49</v>
      </c>
      <c r="K607" s="22">
        <v>322537</v>
      </c>
      <c r="L607" s="21" t="s">
        <v>59</v>
      </c>
      <c r="M607" s="22">
        <v>6205</v>
      </c>
      <c r="N607" s="21" t="s">
        <v>49</v>
      </c>
      <c r="O607" s="22">
        <v>4845</v>
      </c>
      <c r="P607" s="21" t="s">
        <v>54</v>
      </c>
      <c r="Q607" s="24"/>
      <c r="R607" s="21" t="s">
        <v>54</v>
      </c>
      <c r="S607" s="21" t="s">
        <v>54</v>
      </c>
      <c r="T607" s="22" t="b">
        <v>0</v>
      </c>
      <c r="U607" s="21" t="s">
        <v>54</v>
      </c>
      <c r="V607" s="21" t="s">
        <v>54</v>
      </c>
    </row>
    <row r="608" spans="1:22" x14ac:dyDescent="0.25">
      <c r="A608" s="25">
        <v>633598</v>
      </c>
      <c r="B608" s="21" t="s">
        <v>43</v>
      </c>
      <c r="C608" s="21" t="s">
        <v>1840</v>
      </c>
      <c r="D608" s="22">
        <v>2005</v>
      </c>
      <c r="E608" s="21" t="s">
        <v>1835</v>
      </c>
      <c r="F608" s="21" t="s">
        <v>1836</v>
      </c>
      <c r="G608" s="21" t="s">
        <v>1618</v>
      </c>
      <c r="H608" s="23">
        <v>39174</v>
      </c>
      <c r="I608" s="23">
        <v>39178</v>
      </c>
      <c r="J608" s="21" t="s">
        <v>1841</v>
      </c>
      <c r="K608" s="22">
        <v>250092</v>
      </c>
      <c r="L608" s="21" t="s">
        <v>59</v>
      </c>
      <c r="M608" s="22">
        <v>25</v>
      </c>
      <c r="N608" s="21" t="s">
        <v>1841</v>
      </c>
      <c r="O608" s="22">
        <v>2272</v>
      </c>
      <c r="P608" s="21" t="s">
        <v>54</v>
      </c>
      <c r="Q608" s="24"/>
      <c r="R608" s="21" t="s">
        <v>54</v>
      </c>
      <c r="S608" s="21" t="s">
        <v>54</v>
      </c>
      <c r="T608" s="22" t="b">
        <v>0</v>
      </c>
      <c r="U608" s="21" t="s">
        <v>54</v>
      </c>
      <c r="V608" s="21" t="s">
        <v>54</v>
      </c>
    </row>
    <row r="609" spans="1:22" x14ac:dyDescent="0.25">
      <c r="A609" s="25">
        <v>633799</v>
      </c>
      <c r="B609" s="21" t="s">
        <v>43</v>
      </c>
      <c r="C609" s="21" t="s">
        <v>1792</v>
      </c>
      <c r="D609" s="22">
        <v>2006</v>
      </c>
      <c r="E609" s="21" t="s">
        <v>1793</v>
      </c>
      <c r="F609" s="21" t="s">
        <v>1688</v>
      </c>
      <c r="G609" s="21" t="s">
        <v>1622</v>
      </c>
      <c r="H609" s="23">
        <v>39544</v>
      </c>
      <c r="I609" s="23">
        <v>39577</v>
      </c>
      <c r="J609" s="21" t="s">
        <v>49</v>
      </c>
      <c r="K609" s="22">
        <v>309513</v>
      </c>
      <c r="L609" s="21" t="s">
        <v>59</v>
      </c>
      <c r="M609" s="22">
        <v>593</v>
      </c>
      <c r="N609" s="21" t="s">
        <v>49</v>
      </c>
      <c r="O609" s="22">
        <v>1774</v>
      </c>
      <c r="P609" s="21" t="s">
        <v>54</v>
      </c>
      <c r="Q609" s="24"/>
      <c r="R609" s="21" t="s">
        <v>54</v>
      </c>
      <c r="S609" s="21" t="s">
        <v>54</v>
      </c>
      <c r="T609" s="22" t="b">
        <v>0</v>
      </c>
      <c r="U609" s="21" t="s">
        <v>54</v>
      </c>
      <c r="V609" s="21" t="s">
        <v>54</v>
      </c>
    </row>
    <row r="610" spans="1:22" x14ac:dyDescent="0.25">
      <c r="A610" s="25">
        <v>633867</v>
      </c>
      <c r="B610" s="21" t="s">
        <v>43</v>
      </c>
      <c r="C610" s="21" t="s">
        <v>1794</v>
      </c>
      <c r="D610" s="22">
        <v>2006</v>
      </c>
      <c r="E610" s="21" t="s">
        <v>1718</v>
      </c>
      <c r="F610" s="21" t="s">
        <v>1782</v>
      </c>
      <c r="G610" s="21" t="s">
        <v>43</v>
      </c>
      <c r="H610" s="23">
        <v>39248</v>
      </c>
      <c r="I610" s="23">
        <v>39248</v>
      </c>
      <c r="J610" s="21" t="s">
        <v>49</v>
      </c>
      <c r="K610" s="22">
        <v>254739</v>
      </c>
      <c r="L610" s="21" t="s">
        <v>59</v>
      </c>
      <c r="M610" s="22">
        <v>946</v>
      </c>
      <c r="N610" s="21" t="s">
        <v>54</v>
      </c>
      <c r="O610" s="24"/>
      <c r="P610" s="21" t="s">
        <v>54</v>
      </c>
      <c r="Q610" s="24"/>
      <c r="R610" s="21" t="s">
        <v>54</v>
      </c>
      <c r="S610" s="21" t="s">
        <v>54</v>
      </c>
      <c r="T610" s="22" t="b">
        <v>0</v>
      </c>
      <c r="U610" s="21" t="s">
        <v>54</v>
      </c>
      <c r="V610" s="21" t="s">
        <v>54</v>
      </c>
    </row>
    <row r="611" spans="1:22" x14ac:dyDescent="0.25">
      <c r="A611" s="25">
        <v>633869</v>
      </c>
      <c r="B611" s="21" t="s">
        <v>43</v>
      </c>
      <c r="C611" s="21" t="s">
        <v>1794</v>
      </c>
      <c r="D611" s="22">
        <v>2007</v>
      </c>
      <c r="E611" s="21" t="s">
        <v>1718</v>
      </c>
      <c r="F611" s="21" t="s">
        <v>1782</v>
      </c>
      <c r="G611" s="21" t="s">
        <v>43</v>
      </c>
      <c r="H611" s="23">
        <v>39604</v>
      </c>
      <c r="I611" s="23">
        <v>39604</v>
      </c>
      <c r="J611" s="21" t="s">
        <v>49</v>
      </c>
      <c r="K611" s="22">
        <v>220789</v>
      </c>
      <c r="L611" s="21" t="s">
        <v>54</v>
      </c>
      <c r="M611" s="24"/>
      <c r="N611" s="21" t="s">
        <v>49</v>
      </c>
      <c r="O611" s="22">
        <v>436</v>
      </c>
      <c r="P611" s="21" t="s">
        <v>54</v>
      </c>
      <c r="Q611" s="24"/>
      <c r="R611" s="21" t="s">
        <v>54</v>
      </c>
      <c r="S611" s="21" t="s">
        <v>54</v>
      </c>
      <c r="T611" s="22" t="b">
        <v>0</v>
      </c>
      <c r="U611" s="21" t="s">
        <v>54</v>
      </c>
      <c r="V611" s="21" t="s">
        <v>54</v>
      </c>
    </row>
    <row r="612" spans="1:22" x14ac:dyDescent="0.25">
      <c r="A612" s="25">
        <v>633871</v>
      </c>
      <c r="B612" s="21" t="s">
        <v>43</v>
      </c>
      <c r="C612" s="21" t="s">
        <v>1792</v>
      </c>
      <c r="D612" s="22">
        <v>2007</v>
      </c>
      <c r="E612" s="21" t="s">
        <v>1793</v>
      </c>
      <c r="F612" s="21" t="s">
        <v>1688</v>
      </c>
      <c r="G612" s="21" t="s">
        <v>1622</v>
      </c>
      <c r="H612" s="23">
        <v>39615</v>
      </c>
      <c r="I612" s="23">
        <v>39615</v>
      </c>
      <c r="J612" s="21" t="s">
        <v>49</v>
      </c>
      <c r="K612" s="22">
        <v>240925</v>
      </c>
      <c r="L612" s="21" t="s">
        <v>59</v>
      </c>
      <c r="M612" s="22">
        <v>1198</v>
      </c>
      <c r="N612" s="21" t="s">
        <v>49</v>
      </c>
      <c r="O612" s="22">
        <v>2360</v>
      </c>
      <c r="P612" s="21" t="s">
        <v>54</v>
      </c>
      <c r="Q612" s="24"/>
      <c r="R612" s="21" t="s">
        <v>54</v>
      </c>
      <c r="S612" s="21" t="s">
        <v>54</v>
      </c>
      <c r="T612" s="22" t="b">
        <v>0</v>
      </c>
      <c r="U612" s="21" t="s">
        <v>54</v>
      </c>
      <c r="V612" s="21" t="s">
        <v>54</v>
      </c>
    </row>
    <row r="613" spans="1:22" x14ac:dyDescent="0.25">
      <c r="A613" s="25">
        <v>633872</v>
      </c>
      <c r="B613" s="21" t="s">
        <v>43</v>
      </c>
      <c r="C613" s="21" t="s">
        <v>1792</v>
      </c>
      <c r="D613" s="22">
        <v>2007</v>
      </c>
      <c r="E613" s="21" t="s">
        <v>1793</v>
      </c>
      <c r="F613" s="21" t="s">
        <v>1688</v>
      </c>
      <c r="G613" s="21" t="s">
        <v>1622</v>
      </c>
      <c r="H613" s="23">
        <v>39581</v>
      </c>
      <c r="I613" s="23">
        <v>39581</v>
      </c>
      <c r="J613" s="21" t="s">
        <v>49</v>
      </c>
      <c r="K613" s="22">
        <v>154185</v>
      </c>
      <c r="L613" s="21" t="s">
        <v>59</v>
      </c>
      <c r="M613" s="22">
        <v>1191</v>
      </c>
      <c r="N613" s="21" t="s">
        <v>49</v>
      </c>
      <c r="O613" s="22">
        <v>3420</v>
      </c>
      <c r="P613" s="21" t="s">
        <v>54</v>
      </c>
      <c r="Q613" s="24"/>
      <c r="R613" s="21" t="s">
        <v>54</v>
      </c>
      <c r="S613" s="21" t="s">
        <v>54</v>
      </c>
      <c r="T613" s="22" t="b">
        <v>0</v>
      </c>
      <c r="U613" s="21" t="s">
        <v>54</v>
      </c>
      <c r="V613" s="21" t="s">
        <v>54</v>
      </c>
    </row>
    <row r="614" spans="1:22" x14ac:dyDescent="0.25">
      <c r="A614" s="25">
        <v>633875</v>
      </c>
      <c r="B614" s="21" t="s">
        <v>43</v>
      </c>
      <c r="C614" s="21" t="s">
        <v>1795</v>
      </c>
      <c r="D614" s="22">
        <v>2006</v>
      </c>
      <c r="E614" s="21" t="s">
        <v>1796</v>
      </c>
      <c r="F614" s="21" t="s">
        <v>1797</v>
      </c>
      <c r="G614" s="21" t="s">
        <v>1618</v>
      </c>
      <c r="H614" s="23">
        <v>39217</v>
      </c>
      <c r="I614" s="23">
        <v>39218</v>
      </c>
      <c r="J614" s="21" t="s">
        <v>49</v>
      </c>
      <c r="K614" s="22">
        <v>215124</v>
      </c>
      <c r="L614" s="21" t="s">
        <v>59</v>
      </c>
      <c r="M614" s="22">
        <v>11322</v>
      </c>
      <c r="N614" s="21" t="s">
        <v>54</v>
      </c>
      <c r="O614" s="24"/>
      <c r="P614" s="21" t="s">
        <v>54</v>
      </c>
      <c r="Q614" s="24"/>
      <c r="R614" s="21" t="s">
        <v>1630</v>
      </c>
      <c r="S614" s="21" t="s">
        <v>1783</v>
      </c>
      <c r="T614" s="22" t="b">
        <v>0</v>
      </c>
      <c r="U614" s="21" t="s">
        <v>54</v>
      </c>
      <c r="V614" s="21" t="s">
        <v>54</v>
      </c>
    </row>
    <row r="615" spans="1:22" x14ac:dyDescent="0.25">
      <c r="A615" s="25">
        <v>633877</v>
      </c>
      <c r="B615" s="21" t="s">
        <v>43</v>
      </c>
      <c r="C615" s="21" t="s">
        <v>1787</v>
      </c>
      <c r="D615" s="22">
        <v>2006</v>
      </c>
      <c r="E615" s="21" t="s">
        <v>1788</v>
      </c>
      <c r="F615" s="21" t="s">
        <v>1789</v>
      </c>
      <c r="G615" s="21" t="s">
        <v>1618</v>
      </c>
      <c r="H615" s="23">
        <v>39252</v>
      </c>
      <c r="I615" s="23">
        <v>39260</v>
      </c>
      <c r="J615" s="21" t="s">
        <v>49</v>
      </c>
      <c r="K615" s="22">
        <v>201746</v>
      </c>
      <c r="L615" s="21" t="s">
        <v>59</v>
      </c>
      <c r="M615" s="22">
        <v>368</v>
      </c>
      <c r="N615" s="21" t="s">
        <v>49</v>
      </c>
      <c r="O615" s="22">
        <v>1101</v>
      </c>
      <c r="P615" s="21" t="s">
        <v>54</v>
      </c>
      <c r="Q615" s="24"/>
      <c r="R615" s="21" t="s">
        <v>54</v>
      </c>
      <c r="S615" s="21" t="s">
        <v>54</v>
      </c>
      <c r="T615" s="22" t="b">
        <v>0</v>
      </c>
      <c r="U615" s="21" t="s">
        <v>54</v>
      </c>
      <c r="V615" s="21" t="s">
        <v>54</v>
      </c>
    </row>
    <row r="616" spans="1:22" x14ac:dyDescent="0.25">
      <c r="A616" s="25">
        <v>633878</v>
      </c>
      <c r="B616" s="21" t="s">
        <v>43</v>
      </c>
      <c r="C616" s="21" t="s">
        <v>1798</v>
      </c>
      <c r="D616" s="22">
        <v>2006</v>
      </c>
      <c r="E616" s="21" t="s">
        <v>1799</v>
      </c>
      <c r="F616" s="21" t="s">
        <v>1800</v>
      </c>
      <c r="G616" s="21" t="s">
        <v>1618</v>
      </c>
      <c r="H616" s="23">
        <v>39245</v>
      </c>
      <c r="I616" s="23">
        <v>39245</v>
      </c>
      <c r="J616" s="21" t="s">
        <v>49</v>
      </c>
      <c r="K616" s="22">
        <v>209561</v>
      </c>
      <c r="L616" s="21" t="s">
        <v>59</v>
      </c>
      <c r="M616" s="22">
        <v>323</v>
      </c>
      <c r="N616" s="21" t="s">
        <v>54</v>
      </c>
      <c r="O616" s="24"/>
      <c r="P616" s="21" t="s">
        <v>54</v>
      </c>
      <c r="Q616" s="24"/>
      <c r="R616" s="21" t="s">
        <v>54</v>
      </c>
      <c r="S616" s="21" t="s">
        <v>54</v>
      </c>
      <c r="T616" s="22" t="b">
        <v>0</v>
      </c>
      <c r="U616" s="21" t="s">
        <v>54</v>
      </c>
      <c r="V616" s="21" t="s">
        <v>54</v>
      </c>
    </row>
    <row r="617" spans="1:22" x14ac:dyDescent="0.25">
      <c r="A617" s="25">
        <v>633882</v>
      </c>
      <c r="B617" s="21" t="s">
        <v>43</v>
      </c>
      <c r="C617" s="21" t="s">
        <v>1804</v>
      </c>
      <c r="D617" s="22">
        <v>2006</v>
      </c>
      <c r="E617" s="21" t="s">
        <v>1805</v>
      </c>
      <c r="F617" s="21" t="s">
        <v>1806</v>
      </c>
      <c r="G617" s="21" t="s">
        <v>1618</v>
      </c>
      <c r="H617" s="23">
        <v>39224</v>
      </c>
      <c r="I617" s="23">
        <v>39234</v>
      </c>
      <c r="J617" s="21" t="s">
        <v>49</v>
      </c>
      <c r="K617" s="22">
        <v>204795</v>
      </c>
      <c r="L617" s="21" t="s">
        <v>54</v>
      </c>
      <c r="M617" s="24"/>
      <c r="N617" s="21" t="s">
        <v>49</v>
      </c>
      <c r="O617" s="22">
        <v>205</v>
      </c>
      <c r="P617" s="21" t="s">
        <v>54</v>
      </c>
      <c r="Q617" s="24"/>
      <c r="R617" s="21" t="s">
        <v>1630</v>
      </c>
      <c r="S617" s="21" t="s">
        <v>1783</v>
      </c>
      <c r="T617" s="22" t="b">
        <v>0</v>
      </c>
      <c r="U617" s="21" t="s">
        <v>54</v>
      </c>
      <c r="V617" s="21" t="s">
        <v>54</v>
      </c>
    </row>
    <row r="618" spans="1:22" x14ac:dyDescent="0.25">
      <c r="A618" s="25">
        <v>633885</v>
      </c>
      <c r="B618" s="21" t="s">
        <v>43</v>
      </c>
      <c r="C618" s="21" t="s">
        <v>1820</v>
      </c>
      <c r="D618" s="22">
        <v>2006</v>
      </c>
      <c r="E618" s="21" t="s">
        <v>1821</v>
      </c>
      <c r="F618" s="21" t="s">
        <v>1822</v>
      </c>
      <c r="G618" s="21" t="s">
        <v>1618</v>
      </c>
      <c r="H618" s="23">
        <v>39219</v>
      </c>
      <c r="I618" s="23">
        <v>39231</v>
      </c>
      <c r="J618" s="21" t="s">
        <v>49</v>
      </c>
      <c r="K618" s="22">
        <v>197300</v>
      </c>
      <c r="L618" s="21" t="s">
        <v>59</v>
      </c>
      <c r="M618" s="22">
        <v>5064</v>
      </c>
      <c r="N618" s="21" t="s">
        <v>49</v>
      </c>
      <c r="O618" s="22">
        <v>197</v>
      </c>
      <c r="P618" s="21" t="s">
        <v>54</v>
      </c>
      <c r="Q618" s="24"/>
      <c r="R618" s="21" t="s">
        <v>54</v>
      </c>
      <c r="S618" s="21" t="s">
        <v>54</v>
      </c>
      <c r="T618" s="22" t="b">
        <v>0</v>
      </c>
      <c r="U618" s="21" t="s">
        <v>54</v>
      </c>
      <c r="V618" s="21" t="s">
        <v>54</v>
      </c>
    </row>
    <row r="619" spans="1:22" x14ac:dyDescent="0.25">
      <c r="A619" s="25">
        <v>633886</v>
      </c>
      <c r="B619" s="21" t="s">
        <v>43</v>
      </c>
      <c r="C619" s="21" t="s">
        <v>1817</v>
      </c>
      <c r="D619" s="22">
        <v>2006</v>
      </c>
      <c r="E619" s="21" t="s">
        <v>1818</v>
      </c>
      <c r="F619" s="21" t="s">
        <v>1819</v>
      </c>
      <c r="G619" s="21" t="s">
        <v>1618</v>
      </c>
      <c r="H619" s="23">
        <v>39228</v>
      </c>
      <c r="I619" s="23">
        <v>39228</v>
      </c>
      <c r="J619" s="21" t="s">
        <v>49</v>
      </c>
      <c r="K619" s="22">
        <v>200790</v>
      </c>
      <c r="L619" s="21" t="s">
        <v>59</v>
      </c>
      <c r="M619" s="22">
        <v>404</v>
      </c>
      <c r="N619" s="21" t="s">
        <v>49</v>
      </c>
      <c r="O619" s="22">
        <v>806</v>
      </c>
      <c r="P619" s="21" t="s">
        <v>54</v>
      </c>
      <c r="Q619" s="24"/>
      <c r="R619" s="21" t="s">
        <v>54</v>
      </c>
      <c r="S619" s="21" t="s">
        <v>54</v>
      </c>
      <c r="T619" s="22" t="b">
        <v>0</v>
      </c>
      <c r="U619" s="21" t="s">
        <v>54</v>
      </c>
      <c r="V619" s="21" t="s">
        <v>54</v>
      </c>
    </row>
    <row r="620" spans="1:22" x14ac:dyDescent="0.25">
      <c r="A620" s="25">
        <v>633887</v>
      </c>
      <c r="B620" s="21" t="s">
        <v>43</v>
      </c>
      <c r="C620" s="21" t="s">
        <v>1814</v>
      </c>
      <c r="D620" s="22">
        <v>2006</v>
      </c>
      <c r="E620" s="21" t="s">
        <v>1815</v>
      </c>
      <c r="F620" s="21" t="s">
        <v>1816</v>
      </c>
      <c r="G620" s="21" t="s">
        <v>1622</v>
      </c>
      <c r="H620" s="23">
        <v>39244</v>
      </c>
      <c r="I620" s="23">
        <v>39247</v>
      </c>
      <c r="J620" s="21" t="s">
        <v>49</v>
      </c>
      <c r="K620" s="22">
        <v>205344</v>
      </c>
      <c r="L620" s="21" t="s">
        <v>54</v>
      </c>
      <c r="M620" s="24"/>
      <c r="N620" s="21" t="s">
        <v>49</v>
      </c>
      <c r="O620" s="22">
        <v>804</v>
      </c>
      <c r="P620" s="21" t="s">
        <v>54</v>
      </c>
      <c r="Q620" s="24"/>
      <c r="R620" s="21" t="s">
        <v>1630</v>
      </c>
      <c r="S620" s="21" t="s">
        <v>1783</v>
      </c>
      <c r="T620" s="22" t="b">
        <v>0</v>
      </c>
      <c r="U620" s="21" t="s">
        <v>54</v>
      </c>
      <c r="V620" s="21" t="s">
        <v>54</v>
      </c>
    </row>
    <row r="621" spans="1:22" x14ac:dyDescent="0.25">
      <c r="A621" s="25">
        <v>633889</v>
      </c>
      <c r="B621" s="21" t="s">
        <v>43</v>
      </c>
      <c r="C621" s="21" t="s">
        <v>1807</v>
      </c>
      <c r="D621" s="22">
        <v>2006</v>
      </c>
      <c r="E621" s="21" t="s">
        <v>1808</v>
      </c>
      <c r="F621" s="21" t="s">
        <v>1809</v>
      </c>
      <c r="G621" s="21" t="s">
        <v>1618</v>
      </c>
      <c r="H621" s="23">
        <v>39238</v>
      </c>
      <c r="I621" s="23">
        <v>39238</v>
      </c>
      <c r="J621" s="21" t="s">
        <v>49</v>
      </c>
      <c r="K621" s="22">
        <v>195828</v>
      </c>
      <c r="L621" s="21" t="s">
        <v>59</v>
      </c>
      <c r="M621" s="22">
        <v>1065</v>
      </c>
      <c r="N621" s="21" t="s">
        <v>49</v>
      </c>
      <c r="O621" s="22">
        <v>3996</v>
      </c>
      <c r="P621" s="21" t="s">
        <v>54</v>
      </c>
      <c r="Q621" s="24"/>
      <c r="R621" s="21" t="s">
        <v>54</v>
      </c>
      <c r="S621" s="21" t="s">
        <v>54</v>
      </c>
      <c r="T621" s="22" t="b">
        <v>0</v>
      </c>
      <c r="U621" s="21" t="s">
        <v>54</v>
      </c>
      <c r="V621" s="21" t="s">
        <v>54</v>
      </c>
    </row>
    <row r="622" spans="1:22" x14ac:dyDescent="0.25">
      <c r="A622" s="25">
        <v>633890</v>
      </c>
      <c r="B622" s="21" t="s">
        <v>43</v>
      </c>
      <c r="C622" s="21" t="s">
        <v>1798</v>
      </c>
      <c r="D622" s="22">
        <v>2006</v>
      </c>
      <c r="E622" s="21" t="s">
        <v>1810</v>
      </c>
      <c r="F622" s="21" t="s">
        <v>1811</v>
      </c>
      <c r="G622" s="21" t="s">
        <v>1618</v>
      </c>
      <c r="H622" s="23">
        <v>39231</v>
      </c>
      <c r="I622" s="23">
        <v>39231</v>
      </c>
      <c r="J622" s="21" t="s">
        <v>49</v>
      </c>
      <c r="K622" s="22">
        <v>289077</v>
      </c>
      <c r="L622" s="21" t="s">
        <v>54</v>
      </c>
      <c r="M622" s="24"/>
      <c r="N622" s="21" t="s">
        <v>49</v>
      </c>
      <c r="O622" s="22">
        <v>1278</v>
      </c>
      <c r="P622" s="21" t="s">
        <v>54</v>
      </c>
      <c r="Q622" s="24"/>
      <c r="R622" s="21" t="s">
        <v>54</v>
      </c>
      <c r="S622" s="21" t="s">
        <v>54</v>
      </c>
      <c r="T622" s="22" t="b">
        <v>0</v>
      </c>
      <c r="U622" s="21" t="s">
        <v>54</v>
      </c>
      <c r="V622" s="21" t="s">
        <v>54</v>
      </c>
    </row>
    <row r="623" spans="1:22" x14ac:dyDescent="0.25">
      <c r="A623" s="25">
        <v>633891</v>
      </c>
      <c r="B623" s="21" t="s">
        <v>43</v>
      </c>
      <c r="C623" s="21" t="s">
        <v>1798</v>
      </c>
      <c r="D623" s="22">
        <v>2006</v>
      </c>
      <c r="E623" s="21" t="s">
        <v>1812</v>
      </c>
      <c r="F623" s="21" t="s">
        <v>1813</v>
      </c>
      <c r="G623" s="21" t="s">
        <v>1618</v>
      </c>
      <c r="H623" s="23">
        <v>39232</v>
      </c>
      <c r="I623" s="23">
        <v>39232</v>
      </c>
      <c r="J623" s="21" t="s">
        <v>49</v>
      </c>
      <c r="K623" s="22">
        <v>199782</v>
      </c>
      <c r="L623" s="21" t="s">
        <v>59</v>
      </c>
      <c r="M623" s="22">
        <v>1818</v>
      </c>
      <c r="N623" s="21" t="s">
        <v>49</v>
      </c>
      <c r="O623" s="22">
        <v>400</v>
      </c>
      <c r="P623" s="21" t="s">
        <v>54</v>
      </c>
      <c r="Q623" s="24"/>
      <c r="R623" s="21" t="s">
        <v>54</v>
      </c>
      <c r="S623" s="21" t="s">
        <v>54</v>
      </c>
      <c r="T623" s="22" t="b">
        <v>0</v>
      </c>
      <c r="U623" s="21" t="s">
        <v>54</v>
      </c>
      <c r="V623" s="21" t="s">
        <v>54</v>
      </c>
    </row>
    <row r="624" spans="1:22" x14ac:dyDescent="0.25">
      <c r="A624" s="25">
        <v>633892</v>
      </c>
      <c r="B624" s="21" t="s">
        <v>43</v>
      </c>
      <c r="C624" s="21" t="s">
        <v>1761</v>
      </c>
      <c r="D624" s="22">
        <v>2006</v>
      </c>
      <c r="E624" s="21" t="s">
        <v>1762</v>
      </c>
      <c r="F624" s="21" t="s">
        <v>1763</v>
      </c>
      <c r="G624" s="21" t="s">
        <v>1618</v>
      </c>
      <c r="H624" s="23">
        <v>39242</v>
      </c>
      <c r="I624" s="23">
        <v>39256</v>
      </c>
      <c r="J624" s="21" t="s">
        <v>49</v>
      </c>
      <c r="K624" s="22">
        <v>198689</v>
      </c>
      <c r="L624" s="21" t="s">
        <v>54</v>
      </c>
      <c r="M624" s="24"/>
      <c r="N624" s="21" t="s">
        <v>49</v>
      </c>
      <c r="O624" s="22">
        <v>2291</v>
      </c>
      <c r="P624" s="21" t="s">
        <v>54</v>
      </c>
      <c r="Q624" s="24"/>
      <c r="R624" s="21" t="s">
        <v>54</v>
      </c>
      <c r="S624" s="21" t="s">
        <v>54</v>
      </c>
      <c r="T624" s="22" t="b">
        <v>0</v>
      </c>
      <c r="U624" s="21" t="s">
        <v>54</v>
      </c>
      <c r="V624" s="21" t="s">
        <v>54</v>
      </c>
    </row>
    <row r="625" spans="1:22" x14ac:dyDescent="0.25">
      <c r="A625" s="25">
        <v>633894</v>
      </c>
      <c r="B625" s="21" t="s">
        <v>43</v>
      </c>
      <c r="C625" s="21" t="s">
        <v>1686</v>
      </c>
      <c r="D625" s="22">
        <v>2006</v>
      </c>
      <c r="E625" s="21" t="s">
        <v>1780</v>
      </c>
      <c r="F625" s="21" t="s">
        <v>1688</v>
      </c>
      <c r="G625" s="21" t="s">
        <v>1618</v>
      </c>
      <c r="H625" s="23">
        <v>39248</v>
      </c>
      <c r="I625" s="23">
        <v>39255</v>
      </c>
      <c r="J625" s="21" t="s">
        <v>49</v>
      </c>
      <c r="K625" s="22">
        <v>202000</v>
      </c>
      <c r="L625" s="21" t="s">
        <v>54</v>
      </c>
      <c r="M625" s="24"/>
      <c r="N625" s="21" t="s">
        <v>54</v>
      </c>
      <c r="O625" s="24"/>
      <c r="P625" s="21" t="s">
        <v>54</v>
      </c>
      <c r="Q625" s="24"/>
      <c r="R625" s="21" t="s">
        <v>54</v>
      </c>
      <c r="S625" s="21" t="s">
        <v>54</v>
      </c>
      <c r="T625" s="22" t="b">
        <v>0</v>
      </c>
      <c r="U625" s="21" t="s">
        <v>54</v>
      </c>
      <c r="V625" s="21" t="s">
        <v>54</v>
      </c>
    </row>
    <row r="626" spans="1:22" x14ac:dyDescent="0.25">
      <c r="A626" s="25">
        <v>633964</v>
      </c>
      <c r="B626" s="21" t="s">
        <v>43</v>
      </c>
      <c r="C626" s="21" t="s">
        <v>1555</v>
      </c>
      <c r="D626" s="22">
        <v>2006</v>
      </c>
      <c r="E626" s="21" t="s">
        <v>1773</v>
      </c>
      <c r="F626" s="21" t="s">
        <v>1760</v>
      </c>
      <c r="G626" s="21" t="s">
        <v>1618</v>
      </c>
      <c r="H626" s="23">
        <v>39259</v>
      </c>
      <c r="I626" s="23">
        <v>39259</v>
      </c>
      <c r="J626" s="21" t="s">
        <v>49</v>
      </c>
      <c r="K626" s="22">
        <v>97589</v>
      </c>
      <c r="L626" s="21" t="s">
        <v>59</v>
      </c>
      <c r="M626" s="22">
        <v>1518</v>
      </c>
      <c r="N626" s="21" t="s">
        <v>49</v>
      </c>
      <c r="O626" s="22">
        <v>2093</v>
      </c>
      <c r="P626" s="21" t="s">
        <v>54</v>
      </c>
      <c r="Q626" s="24"/>
      <c r="R626" s="21" t="s">
        <v>54</v>
      </c>
      <c r="S626" s="21" t="s">
        <v>54</v>
      </c>
      <c r="T626" s="22" t="b">
        <v>0</v>
      </c>
      <c r="U626" s="21" t="s">
        <v>54</v>
      </c>
      <c r="V626" s="21" t="s">
        <v>54</v>
      </c>
    </row>
    <row r="627" spans="1:22" x14ac:dyDescent="0.25">
      <c r="A627" s="25">
        <v>633965</v>
      </c>
      <c r="B627" s="21" t="s">
        <v>43</v>
      </c>
      <c r="C627" s="21" t="s">
        <v>1795</v>
      </c>
      <c r="D627" s="22">
        <v>2006</v>
      </c>
      <c r="E627" s="21" t="s">
        <v>1830</v>
      </c>
      <c r="F627" s="21" t="s">
        <v>1831</v>
      </c>
      <c r="G627" s="21" t="s">
        <v>1618</v>
      </c>
      <c r="H627" s="23">
        <v>39609</v>
      </c>
      <c r="I627" s="23">
        <v>39629</v>
      </c>
      <c r="J627" s="21" t="s">
        <v>49</v>
      </c>
      <c r="K627" s="22">
        <v>77049</v>
      </c>
      <c r="L627" s="21" t="s">
        <v>59</v>
      </c>
      <c r="M627" s="22">
        <v>4062</v>
      </c>
      <c r="N627" s="21" t="s">
        <v>49</v>
      </c>
      <c r="O627" s="22">
        <v>139</v>
      </c>
      <c r="P627" s="21" t="s">
        <v>54</v>
      </c>
      <c r="Q627" s="24"/>
      <c r="R627" s="21" t="s">
        <v>54</v>
      </c>
      <c r="S627" s="21" t="s">
        <v>54</v>
      </c>
      <c r="T627" s="22" t="b">
        <v>0</v>
      </c>
      <c r="U627" s="21" t="s">
        <v>54</v>
      </c>
      <c r="V627" s="21" t="s">
        <v>54</v>
      </c>
    </row>
    <row r="628" spans="1:22" x14ac:dyDescent="0.25">
      <c r="A628" s="25">
        <v>633966</v>
      </c>
      <c r="B628" s="21" t="s">
        <v>43</v>
      </c>
      <c r="C628" s="21" t="s">
        <v>1828</v>
      </c>
      <c r="D628" s="22">
        <v>2006</v>
      </c>
      <c r="E628" s="21" t="s">
        <v>1815</v>
      </c>
      <c r="F628" s="21" t="s">
        <v>1816</v>
      </c>
      <c r="G628" s="21" t="s">
        <v>1622</v>
      </c>
      <c r="H628" s="23">
        <v>39539</v>
      </c>
      <c r="I628" s="23">
        <v>39552</v>
      </c>
      <c r="J628" s="21" t="s">
        <v>49</v>
      </c>
      <c r="K628" s="22">
        <v>83025</v>
      </c>
      <c r="L628" s="21" t="s">
        <v>59</v>
      </c>
      <c r="M628" s="22">
        <v>343</v>
      </c>
      <c r="N628" s="21" t="s">
        <v>49</v>
      </c>
      <c r="O628" s="22">
        <v>166</v>
      </c>
      <c r="P628" s="21" t="s">
        <v>54</v>
      </c>
      <c r="Q628" s="24"/>
      <c r="R628" s="21" t="s">
        <v>54</v>
      </c>
      <c r="S628" s="21" t="s">
        <v>54</v>
      </c>
      <c r="T628" s="22" t="b">
        <v>0</v>
      </c>
      <c r="U628" s="21" t="s">
        <v>54</v>
      </c>
      <c r="V628" s="21" t="s">
        <v>54</v>
      </c>
    </row>
    <row r="629" spans="1:22" x14ac:dyDescent="0.25">
      <c r="A629" s="25">
        <v>633967</v>
      </c>
      <c r="B629" s="21" t="s">
        <v>43</v>
      </c>
      <c r="C629" s="21" t="s">
        <v>1758</v>
      </c>
      <c r="D629" s="22">
        <v>2006</v>
      </c>
      <c r="E629" s="21" t="s">
        <v>1826</v>
      </c>
      <c r="F629" s="21" t="s">
        <v>1827</v>
      </c>
      <c r="G629" s="21" t="s">
        <v>1618</v>
      </c>
      <c r="H629" s="23">
        <v>39559</v>
      </c>
      <c r="I629" s="23">
        <v>39559</v>
      </c>
      <c r="J629" s="21" t="s">
        <v>49</v>
      </c>
      <c r="K629" s="22">
        <v>79176</v>
      </c>
      <c r="L629" s="21" t="s">
        <v>59</v>
      </c>
      <c r="M629" s="22">
        <v>1062</v>
      </c>
      <c r="N629" s="21" t="s">
        <v>49</v>
      </c>
      <c r="O629" s="22">
        <v>187</v>
      </c>
      <c r="P629" s="21" t="s">
        <v>54</v>
      </c>
      <c r="Q629" s="24"/>
      <c r="R629" s="21" t="s">
        <v>54</v>
      </c>
      <c r="S629" s="21" t="s">
        <v>54</v>
      </c>
      <c r="T629" s="22" t="b">
        <v>0</v>
      </c>
      <c r="U629" s="21" t="s">
        <v>54</v>
      </c>
      <c r="V629" s="21" t="s">
        <v>54</v>
      </c>
    </row>
    <row r="630" spans="1:22" x14ac:dyDescent="0.25">
      <c r="A630" s="25">
        <v>633968</v>
      </c>
      <c r="B630" s="21" t="s">
        <v>43</v>
      </c>
      <c r="C630" s="21" t="s">
        <v>1555</v>
      </c>
      <c r="D630" s="22">
        <v>2006</v>
      </c>
      <c r="E630" s="21" t="s">
        <v>1773</v>
      </c>
      <c r="F630" s="21" t="s">
        <v>1760</v>
      </c>
      <c r="G630" s="21" t="s">
        <v>1618</v>
      </c>
      <c r="H630" s="23">
        <v>39329</v>
      </c>
      <c r="I630" s="23">
        <v>39330</v>
      </c>
      <c r="J630" s="21" t="s">
        <v>49</v>
      </c>
      <c r="K630" s="22">
        <v>98167</v>
      </c>
      <c r="L630" s="21" t="s">
        <v>59</v>
      </c>
      <c r="M630" s="22">
        <v>1581</v>
      </c>
      <c r="N630" s="21" t="s">
        <v>49</v>
      </c>
      <c r="O630" s="22">
        <v>974</v>
      </c>
      <c r="P630" s="21" t="s">
        <v>54</v>
      </c>
      <c r="Q630" s="24"/>
      <c r="R630" s="21" t="s">
        <v>54</v>
      </c>
      <c r="S630" s="21" t="s">
        <v>54</v>
      </c>
      <c r="T630" s="22" t="b">
        <v>0</v>
      </c>
      <c r="U630" s="21" t="s">
        <v>54</v>
      </c>
      <c r="V630" s="21" t="s">
        <v>54</v>
      </c>
    </row>
    <row r="631" spans="1:22" x14ac:dyDescent="0.25">
      <c r="A631" s="25">
        <v>633969</v>
      </c>
      <c r="B631" s="21" t="s">
        <v>43</v>
      </c>
      <c r="C631" s="21" t="s">
        <v>1758</v>
      </c>
      <c r="D631" s="22">
        <v>2006</v>
      </c>
      <c r="E631" s="21" t="s">
        <v>1759</v>
      </c>
      <c r="F631" s="21" t="s">
        <v>1760</v>
      </c>
      <c r="G631" s="21" t="s">
        <v>1618</v>
      </c>
      <c r="H631" s="23">
        <v>39540</v>
      </c>
      <c r="I631" s="23">
        <v>39540</v>
      </c>
      <c r="J631" s="21" t="s">
        <v>49</v>
      </c>
      <c r="K631" s="22">
        <v>89978</v>
      </c>
      <c r="L631" s="21" t="s">
        <v>59</v>
      </c>
      <c r="M631" s="22">
        <v>4954</v>
      </c>
      <c r="N631" s="21" t="s">
        <v>49</v>
      </c>
      <c r="O631" s="22">
        <v>1262</v>
      </c>
      <c r="P631" s="21" t="s">
        <v>54</v>
      </c>
      <c r="Q631" s="24"/>
      <c r="R631" s="21" t="s">
        <v>54</v>
      </c>
      <c r="S631" s="21" t="s">
        <v>54</v>
      </c>
      <c r="T631" s="22" t="b">
        <v>0</v>
      </c>
      <c r="U631" s="21" t="s">
        <v>54</v>
      </c>
      <c r="V631" s="21" t="s">
        <v>54</v>
      </c>
    </row>
    <row r="632" spans="1:22" x14ac:dyDescent="0.25">
      <c r="A632" s="25">
        <v>633971</v>
      </c>
      <c r="B632" s="21" t="s">
        <v>43</v>
      </c>
      <c r="C632" s="21" t="s">
        <v>1817</v>
      </c>
      <c r="D632" s="22">
        <v>2006</v>
      </c>
      <c r="E632" s="21" t="s">
        <v>1818</v>
      </c>
      <c r="F632" s="21" t="s">
        <v>1819</v>
      </c>
      <c r="G632" s="21" t="s">
        <v>1618</v>
      </c>
      <c r="H632" s="23">
        <v>39418</v>
      </c>
      <c r="I632" s="23">
        <v>39575</v>
      </c>
      <c r="J632" s="21" t="s">
        <v>49</v>
      </c>
      <c r="K632" s="22">
        <v>103683</v>
      </c>
      <c r="L632" s="21" t="s">
        <v>59</v>
      </c>
      <c r="M632" s="22">
        <v>23</v>
      </c>
      <c r="N632" s="21" t="s">
        <v>49</v>
      </c>
      <c r="O632" s="22">
        <v>444</v>
      </c>
      <c r="P632" s="21" t="s">
        <v>54</v>
      </c>
      <c r="Q632" s="24"/>
      <c r="R632" s="21" t="s">
        <v>54</v>
      </c>
      <c r="S632" s="21" t="s">
        <v>54</v>
      </c>
      <c r="T632" s="22" t="b">
        <v>0</v>
      </c>
      <c r="U632" s="21" t="s">
        <v>54</v>
      </c>
      <c r="V632" s="21" t="s">
        <v>54</v>
      </c>
    </row>
    <row r="633" spans="1:22" x14ac:dyDescent="0.25">
      <c r="A633" s="25">
        <v>633974</v>
      </c>
      <c r="B633" s="21" t="s">
        <v>43</v>
      </c>
      <c r="C633" s="21" t="s">
        <v>1764</v>
      </c>
      <c r="D633" s="22">
        <v>2007</v>
      </c>
      <c r="E633" s="21" t="s">
        <v>1788</v>
      </c>
      <c r="F633" s="21" t="s">
        <v>1789</v>
      </c>
      <c r="G633" s="21" t="s">
        <v>43</v>
      </c>
      <c r="H633" s="23">
        <v>39902</v>
      </c>
      <c r="I633" s="23">
        <v>39903</v>
      </c>
      <c r="J633" s="21" t="s">
        <v>49</v>
      </c>
      <c r="K633" s="22">
        <v>88963</v>
      </c>
      <c r="L633" s="21" t="s">
        <v>59</v>
      </c>
      <c r="M633" s="22">
        <v>353</v>
      </c>
      <c r="N633" s="21" t="s">
        <v>49</v>
      </c>
      <c r="O633" s="22">
        <v>153</v>
      </c>
      <c r="P633" s="21" t="s">
        <v>54</v>
      </c>
      <c r="Q633" s="24"/>
      <c r="R633" s="21" t="s">
        <v>54</v>
      </c>
      <c r="S633" s="21" t="s">
        <v>54</v>
      </c>
      <c r="T633" s="22" t="b">
        <v>0</v>
      </c>
      <c r="U633" s="21" t="s">
        <v>54</v>
      </c>
      <c r="V633" s="21" t="s">
        <v>54</v>
      </c>
    </row>
    <row r="634" spans="1:22" x14ac:dyDescent="0.25">
      <c r="A634" s="25">
        <v>633976</v>
      </c>
      <c r="B634" s="21" t="s">
        <v>43</v>
      </c>
      <c r="C634" s="21" t="s">
        <v>1767</v>
      </c>
      <c r="D634" s="22">
        <v>2006</v>
      </c>
      <c r="E634" s="21" t="s">
        <v>1768</v>
      </c>
      <c r="F634" s="21" t="s">
        <v>1769</v>
      </c>
      <c r="G634" s="21" t="s">
        <v>1618</v>
      </c>
      <c r="H634" s="23">
        <v>39251</v>
      </c>
      <c r="I634" s="23">
        <v>39258</v>
      </c>
      <c r="J634" s="21" t="s">
        <v>49</v>
      </c>
      <c r="K634" s="22">
        <v>89092</v>
      </c>
      <c r="L634" s="21" t="s">
        <v>59</v>
      </c>
      <c r="M634" s="22">
        <v>2661</v>
      </c>
      <c r="N634" s="21" t="s">
        <v>54</v>
      </c>
      <c r="O634" s="24"/>
      <c r="P634" s="21" t="s">
        <v>54</v>
      </c>
      <c r="Q634" s="24"/>
      <c r="R634" s="21" t="s">
        <v>54</v>
      </c>
      <c r="S634" s="21" t="s">
        <v>54</v>
      </c>
      <c r="T634" s="22" t="b">
        <v>0</v>
      </c>
      <c r="U634" s="21" t="s">
        <v>54</v>
      </c>
      <c r="V634" s="21" t="s">
        <v>54</v>
      </c>
    </row>
    <row r="635" spans="1:22" x14ac:dyDescent="0.25">
      <c r="A635" s="25">
        <v>633977</v>
      </c>
      <c r="B635" s="21" t="s">
        <v>43</v>
      </c>
      <c r="C635" s="21" t="s">
        <v>1770</v>
      </c>
      <c r="D635" s="22">
        <v>2006</v>
      </c>
      <c r="E635" s="21" t="s">
        <v>1771</v>
      </c>
      <c r="F635" s="21" t="s">
        <v>1772</v>
      </c>
      <c r="G635" s="21" t="s">
        <v>1618</v>
      </c>
      <c r="H635" s="23">
        <v>39261</v>
      </c>
      <c r="I635" s="23">
        <v>39261</v>
      </c>
      <c r="J635" s="21" t="s">
        <v>49</v>
      </c>
      <c r="K635" s="22">
        <v>92009</v>
      </c>
      <c r="L635" s="21" t="s">
        <v>59</v>
      </c>
      <c r="M635" s="22">
        <v>466</v>
      </c>
      <c r="N635" s="21" t="s">
        <v>49</v>
      </c>
      <c r="O635" s="22">
        <v>295</v>
      </c>
      <c r="P635" s="21" t="s">
        <v>54</v>
      </c>
      <c r="Q635" s="24"/>
      <c r="R635" s="21" t="s">
        <v>54</v>
      </c>
      <c r="S635" s="21" t="s">
        <v>54</v>
      </c>
      <c r="T635" s="22" t="b">
        <v>0</v>
      </c>
      <c r="U635" s="21" t="s">
        <v>54</v>
      </c>
      <c r="V635" s="21" t="s">
        <v>54</v>
      </c>
    </row>
    <row r="636" spans="1:22" x14ac:dyDescent="0.25">
      <c r="A636" s="25">
        <v>633979</v>
      </c>
      <c r="B636" s="21" t="s">
        <v>43</v>
      </c>
      <c r="C636" s="21" t="s">
        <v>1774</v>
      </c>
      <c r="D636" s="22">
        <v>2006</v>
      </c>
      <c r="E636" s="21" t="s">
        <v>54</v>
      </c>
      <c r="F636" s="21" t="s">
        <v>1766</v>
      </c>
      <c r="G636" s="21" t="s">
        <v>1618</v>
      </c>
      <c r="H636" s="23">
        <v>39238</v>
      </c>
      <c r="I636" s="23">
        <v>39238</v>
      </c>
      <c r="J636" s="21" t="s">
        <v>49</v>
      </c>
      <c r="K636" s="22">
        <v>51507</v>
      </c>
      <c r="L636" s="21" t="s">
        <v>59</v>
      </c>
      <c r="M636" s="22">
        <v>1160</v>
      </c>
      <c r="N636" s="21" t="s">
        <v>54</v>
      </c>
      <c r="O636" s="24"/>
      <c r="P636" s="21" t="s">
        <v>54</v>
      </c>
      <c r="Q636" s="24"/>
      <c r="R636" s="21" t="s">
        <v>54</v>
      </c>
      <c r="S636" s="21" t="s">
        <v>54</v>
      </c>
      <c r="T636" s="22" t="b">
        <v>0</v>
      </c>
      <c r="U636" s="21" t="s">
        <v>54</v>
      </c>
      <c r="V636" s="21" t="s">
        <v>54</v>
      </c>
    </row>
    <row r="637" spans="1:22" x14ac:dyDescent="0.25">
      <c r="A637" s="25">
        <v>633986</v>
      </c>
      <c r="B637" s="21" t="s">
        <v>43</v>
      </c>
      <c r="C637" s="21" t="s">
        <v>1834</v>
      </c>
      <c r="D637" s="22">
        <v>2006</v>
      </c>
      <c r="E637" s="21" t="s">
        <v>1835</v>
      </c>
      <c r="F637" s="21" t="s">
        <v>1836</v>
      </c>
      <c r="G637" s="21" t="s">
        <v>1618</v>
      </c>
      <c r="H637" s="23">
        <v>39225</v>
      </c>
      <c r="I637" s="23">
        <v>39225</v>
      </c>
      <c r="J637" s="21" t="s">
        <v>49</v>
      </c>
      <c r="K637" s="22">
        <v>191436</v>
      </c>
      <c r="L637" s="21" t="s">
        <v>59</v>
      </c>
      <c r="M637" s="22">
        <v>6000</v>
      </c>
      <c r="N637" s="21" t="s">
        <v>49</v>
      </c>
      <c r="O637" s="22">
        <v>1810</v>
      </c>
      <c r="P637" s="21" t="s">
        <v>59</v>
      </c>
      <c r="Q637" s="22">
        <v>571</v>
      </c>
      <c r="R637" s="21" t="s">
        <v>54</v>
      </c>
      <c r="S637" s="21" t="s">
        <v>54</v>
      </c>
      <c r="T637" s="22" t="b">
        <v>0</v>
      </c>
      <c r="U637" s="21" t="s">
        <v>54</v>
      </c>
      <c r="V637" s="21" t="s">
        <v>54</v>
      </c>
    </row>
    <row r="638" spans="1:22" x14ac:dyDescent="0.25">
      <c r="A638" s="25">
        <v>633987</v>
      </c>
      <c r="B638" s="21" t="s">
        <v>43</v>
      </c>
      <c r="C638" s="21" t="s">
        <v>1840</v>
      </c>
      <c r="D638" s="22">
        <v>2006</v>
      </c>
      <c r="E638" s="21" t="s">
        <v>1835</v>
      </c>
      <c r="F638" s="21" t="s">
        <v>1836</v>
      </c>
      <c r="G638" s="21" t="s">
        <v>1618</v>
      </c>
      <c r="H638" s="23">
        <v>39545</v>
      </c>
      <c r="I638" s="23">
        <v>39548</v>
      </c>
      <c r="J638" s="21" t="s">
        <v>1841</v>
      </c>
      <c r="K638" s="22">
        <v>231534</v>
      </c>
      <c r="L638" s="21" t="s">
        <v>59</v>
      </c>
      <c r="M638" s="22">
        <v>456</v>
      </c>
      <c r="N638" s="21" t="s">
        <v>1841</v>
      </c>
      <c r="O638" s="22">
        <v>1673</v>
      </c>
      <c r="P638" s="21" t="s">
        <v>54</v>
      </c>
      <c r="Q638" s="24"/>
      <c r="R638" s="21" t="s">
        <v>54</v>
      </c>
      <c r="S638" s="21" t="s">
        <v>54</v>
      </c>
      <c r="T638" s="22" t="b">
        <v>0</v>
      </c>
      <c r="U638" s="21" t="s">
        <v>54</v>
      </c>
      <c r="V638" s="21" t="s">
        <v>54</v>
      </c>
    </row>
    <row r="639" spans="1:22" x14ac:dyDescent="0.25">
      <c r="A639" s="25">
        <v>634080</v>
      </c>
      <c r="B639" s="21" t="s">
        <v>43</v>
      </c>
      <c r="C639" s="21" t="s">
        <v>1837</v>
      </c>
      <c r="D639" s="22">
        <v>2006</v>
      </c>
      <c r="E639" s="21" t="s">
        <v>1838</v>
      </c>
      <c r="F639" s="21" t="s">
        <v>1839</v>
      </c>
      <c r="G639" s="21" t="s">
        <v>1618</v>
      </c>
      <c r="H639" s="23">
        <v>39244</v>
      </c>
      <c r="I639" s="23">
        <v>39263</v>
      </c>
      <c r="J639" s="21" t="s">
        <v>49</v>
      </c>
      <c r="K639" s="22">
        <v>91433</v>
      </c>
      <c r="L639" s="21" t="s">
        <v>54</v>
      </c>
      <c r="M639" s="24"/>
      <c r="N639" s="21" t="s">
        <v>49</v>
      </c>
      <c r="O639" s="22">
        <v>552</v>
      </c>
      <c r="P639" s="21" t="s">
        <v>54</v>
      </c>
      <c r="Q639" s="24"/>
      <c r="R639" s="21" t="s">
        <v>54</v>
      </c>
      <c r="S639" s="21" t="s">
        <v>54</v>
      </c>
      <c r="T639" s="22" t="b">
        <v>0</v>
      </c>
      <c r="U639" s="21" t="s">
        <v>54</v>
      </c>
      <c r="V639" s="21" t="s">
        <v>54</v>
      </c>
    </row>
    <row r="640" spans="1:22" x14ac:dyDescent="0.25">
      <c r="A640" s="25">
        <v>634185</v>
      </c>
      <c r="B640" s="21" t="s">
        <v>43</v>
      </c>
      <c r="C640" s="21" t="s">
        <v>1798</v>
      </c>
      <c r="D640" s="22">
        <v>2007</v>
      </c>
      <c r="E640" s="21" t="s">
        <v>1812</v>
      </c>
      <c r="F640" s="21" t="s">
        <v>1813</v>
      </c>
      <c r="G640" s="21" t="s">
        <v>1618</v>
      </c>
      <c r="H640" s="23">
        <v>39608</v>
      </c>
      <c r="I640" s="23">
        <v>39608</v>
      </c>
      <c r="J640" s="21" t="s">
        <v>49</v>
      </c>
      <c r="K640" s="22">
        <v>201838</v>
      </c>
      <c r="L640" s="21" t="s">
        <v>59</v>
      </c>
      <c r="M640" s="22">
        <v>404</v>
      </c>
      <c r="N640" s="21" t="s">
        <v>54</v>
      </c>
      <c r="O640" s="24"/>
      <c r="P640" s="21" t="s">
        <v>54</v>
      </c>
      <c r="Q640" s="24"/>
      <c r="R640" s="21" t="s">
        <v>1630</v>
      </c>
      <c r="S640" s="21" t="s">
        <v>1823</v>
      </c>
      <c r="T640" s="22" t="b">
        <v>0</v>
      </c>
      <c r="U640" s="21" t="s">
        <v>54</v>
      </c>
      <c r="V640" s="21" t="s">
        <v>54</v>
      </c>
    </row>
    <row r="641" spans="1:22" x14ac:dyDescent="0.25">
      <c r="A641" s="25">
        <v>634186</v>
      </c>
      <c r="B641" s="21" t="s">
        <v>43</v>
      </c>
      <c r="C641" s="21" t="s">
        <v>1774</v>
      </c>
      <c r="D641" s="22">
        <v>2007</v>
      </c>
      <c r="E641" s="21" t="s">
        <v>54</v>
      </c>
      <c r="F641" s="21" t="s">
        <v>1766</v>
      </c>
      <c r="G641" s="21" t="s">
        <v>1618</v>
      </c>
      <c r="H641" s="23">
        <v>39612</v>
      </c>
      <c r="I641" s="23">
        <v>39644</v>
      </c>
      <c r="J641" s="21" t="s">
        <v>49</v>
      </c>
      <c r="K641" s="22">
        <v>54717</v>
      </c>
      <c r="L641" s="21" t="s">
        <v>54</v>
      </c>
      <c r="M641" s="24"/>
      <c r="N641" s="21" t="s">
        <v>54</v>
      </c>
      <c r="O641" s="24"/>
      <c r="P641" s="21" t="s">
        <v>54</v>
      </c>
      <c r="Q641" s="24"/>
      <c r="R641" s="21" t="s">
        <v>54</v>
      </c>
      <c r="S641" s="21" t="s">
        <v>54</v>
      </c>
      <c r="T641" s="22" t="b">
        <v>0</v>
      </c>
      <c r="U641" s="21" t="s">
        <v>54</v>
      </c>
      <c r="V641" s="21" t="s">
        <v>54</v>
      </c>
    </row>
    <row r="642" spans="1:22" x14ac:dyDescent="0.25">
      <c r="A642" s="25">
        <v>634271</v>
      </c>
      <c r="B642" s="21" t="s">
        <v>43</v>
      </c>
      <c r="C642" s="21" t="s">
        <v>1795</v>
      </c>
      <c r="D642" s="22">
        <v>2007</v>
      </c>
      <c r="E642" s="21" t="s">
        <v>1796</v>
      </c>
      <c r="F642" s="21" t="s">
        <v>1797</v>
      </c>
      <c r="G642" s="21" t="s">
        <v>1618</v>
      </c>
      <c r="H642" s="23">
        <v>39583</v>
      </c>
      <c r="I642" s="23">
        <v>39584</v>
      </c>
      <c r="J642" s="21" t="s">
        <v>49</v>
      </c>
      <c r="K642" s="22">
        <v>219881</v>
      </c>
      <c r="L642" s="21" t="s">
        <v>59</v>
      </c>
      <c r="M642" s="22">
        <v>914</v>
      </c>
      <c r="N642" s="21" t="s">
        <v>49</v>
      </c>
      <c r="O642" s="22">
        <v>2289</v>
      </c>
      <c r="P642" s="21" t="s">
        <v>54</v>
      </c>
      <c r="Q642" s="24"/>
      <c r="R642" s="21" t="s">
        <v>54</v>
      </c>
      <c r="S642" s="21" t="s">
        <v>54</v>
      </c>
      <c r="T642" s="22" t="b">
        <v>0</v>
      </c>
      <c r="U642" s="21" t="s">
        <v>54</v>
      </c>
      <c r="V642" s="21" t="s">
        <v>54</v>
      </c>
    </row>
    <row r="643" spans="1:22" x14ac:dyDescent="0.25">
      <c r="A643" s="25">
        <v>634272</v>
      </c>
      <c r="B643" s="21" t="s">
        <v>43</v>
      </c>
      <c r="C643" s="21" t="s">
        <v>1801</v>
      </c>
      <c r="D643" s="22">
        <v>2007</v>
      </c>
      <c r="E643" s="21" t="s">
        <v>1802</v>
      </c>
      <c r="F643" s="21" t="s">
        <v>1803</v>
      </c>
      <c r="G643" s="21" t="s">
        <v>1618</v>
      </c>
      <c r="H643" s="23">
        <v>39582</v>
      </c>
      <c r="I643" s="23">
        <v>39582</v>
      </c>
      <c r="J643" s="21" t="s">
        <v>1655</v>
      </c>
      <c r="K643" s="22">
        <v>211571</v>
      </c>
      <c r="L643" s="21" t="s">
        <v>54</v>
      </c>
      <c r="M643" s="24"/>
      <c r="N643" s="21" t="s">
        <v>1655</v>
      </c>
      <c r="O643" s="22">
        <v>211571</v>
      </c>
      <c r="P643" s="21" t="s">
        <v>54</v>
      </c>
      <c r="Q643" s="24"/>
      <c r="R643" s="21" t="s">
        <v>1630</v>
      </c>
      <c r="S643" s="21" t="s">
        <v>1823</v>
      </c>
      <c r="T643" s="22" t="b">
        <v>0</v>
      </c>
      <c r="U643" s="21" t="s">
        <v>54</v>
      </c>
      <c r="V643" s="21" t="s">
        <v>54</v>
      </c>
    </row>
    <row r="644" spans="1:22" x14ac:dyDescent="0.25">
      <c r="A644" s="25">
        <v>634274</v>
      </c>
      <c r="B644" s="21" t="s">
        <v>43</v>
      </c>
      <c r="C644" s="21" t="s">
        <v>1776</v>
      </c>
      <c r="D644" s="22">
        <v>2007</v>
      </c>
      <c r="E644" s="21" t="s">
        <v>1777</v>
      </c>
      <c r="F644" s="21" t="s">
        <v>1778</v>
      </c>
      <c r="G644" s="21" t="s">
        <v>43</v>
      </c>
      <c r="H644" s="23">
        <v>39576</v>
      </c>
      <c r="I644" s="23">
        <v>39588</v>
      </c>
      <c r="J644" s="21" t="s">
        <v>1655</v>
      </c>
      <c r="K644" s="22">
        <v>206862</v>
      </c>
      <c r="L644" s="21" t="s">
        <v>59</v>
      </c>
      <c r="M644" s="22">
        <v>1837</v>
      </c>
      <c r="N644" s="21" t="s">
        <v>1655</v>
      </c>
      <c r="O644" s="22">
        <v>1101</v>
      </c>
      <c r="P644" s="21" t="s">
        <v>54</v>
      </c>
      <c r="Q644" s="24"/>
      <c r="R644" s="21" t="s">
        <v>1630</v>
      </c>
      <c r="S644" s="21" t="s">
        <v>1823</v>
      </c>
      <c r="T644" s="22" t="b">
        <v>0</v>
      </c>
      <c r="U644" s="21" t="s">
        <v>54</v>
      </c>
      <c r="V644" s="21" t="s">
        <v>54</v>
      </c>
    </row>
    <row r="645" spans="1:22" x14ac:dyDescent="0.25">
      <c r="A645" s="25">
        <v>634279</v>
      </c>
      <c r="B645" s="21" t="s">
        <v>43</v>
      </c>
      <c r="C645" s="21" t="s">
        <v>1787</v>
      </c>
      <c r="D645" s="22">
        <v>2008</v>
      </c>
      <c r="E645" s="21" t="s">
        <v>1788</v>
      </c>
      <c r="F645" s="21" t="s">
        <v>1789</v>
      </c>
      <c r="G645" s="21" t="s">
        <v>1618</v>
      </c>
      <c r="H645" s="23">
        <v>39968</v>
      </c>
      <c r="I645" s="23">
        <v>39989</v>
      </c>
      <c r="J645" s="21" t="s">
        <v>49</v>
      </c>
      <c r="K645" s="22">
        <v>199872</v>
      </c>
      <c r="L645" s="21" t="s">
        <v>59</v>
      </c>
      <c r="M645" s="22">
        <v>1455</v>
      </c>
      <c r="N645" s="21" t="s">
        <v>49</v>
      </c>
      <c r="O645" s="22">
        <v>683</v>
      </c>
      <c r="P645" s="21" t="s">
        <v>54</v>
      </c>
      <c r="Q645" s="24"/>
      <c r="R645" s="21" t="s">
        <v>1664</v>
      </c>
      <c r="S645" s="21" t="s">
        <v>1842</v>
      </c>
      <c r="T645" s="22" t="b">
        <v>0</v>
      </c>
      <c r="U645" s="21" t="s">
        <v>54</v>
      </c>
      <c r="V645" s="21" t="s">
        <v>54</v>
      </c>
    </row>
    <row r="646" spans="1:22" x14ac:dyDescent="0.25">
      <c r="A646" s="25">
        <v>634280</v>
      </c>
      <c r="B646" s="21" t="s">
        <v>43</v>
      </c>
      <c r="C646" s="21" t="s">
        <v>1787</v>
      </c>
      <c r="D646" s="22">
        <v>2007</v>
      </c>
      <c r="E646" s="21" t="s">
        <v>1788</v>
      </c>
      <c r="F646" s="21" t="s">
        <v>1789</v>
      </c>
      <c r="G646" s="21" t="s">
        <v>1618</v>
      </c>
      <c r="H646" s="23">
        <v>39617</v>
      </c>
      <c r="I646" s="23">
        <v>39637</v>
      </c>
      <c r="J646" s="21" t="s">
        <v>49</v>
      </c>
      <c r="K646" s="22">
        <v>202953</v>
      </c>
      <c r="L646" s="21" t="s">
        <v>54</v>
      </c>
      <c r="M646" s="24"/>
      <c r="N646" s="21" t="s">
        <v>49</v>
      </c>
      <c r="O646" s="22">
        <v>723</v>
      </c>
      <c r="P646" s="21" t="s">
        <v>54</v>
      </c>
      <c r="Q646" s="24"/>
      <c r="R646" s="21" t="s">
        <v>54</v>
      </c>
      <c r="S646" s="21" t="s">
        <v>54</v>
      </c>
      <c r="T646" s="22" t="b">
        <v>0</v>
      </c>
      <c r="U646" s="21" t="s">
        <v>54</v>
      </c>
      <c r="V646" s="21" t="s">
        <v>54</v>
      </c>
    </row>
    <row r="647" spans="1:22" x14ac:dyDescent="0.25">
      <c r="A647" s="25">
        <v>634281</v>
      </c>
      <c r="B647" s="21" t="s">
        <v>43</v>
      </c>
      <c r="C647" s="21" t="s">
        <v>1814</v>
      </c>
      <c r="D647" s="22">
        <v>2007</v>
      </c>
      <c r="E647" s="21" t="s">
        <v>1815</v>
      </c>
      <c r="F647" s="21" t="s">
        <v>1816</v>
      </c>
      <c r="G647" s="21" t="s">
        <v>1622</v>
      </c>
      <c r="H647" s="23">
        <v>39622</v>
      </c>
      <c r="I647" s="23">
        <v>39624</v>
      </c>
      <c r="J647" s="21" t="s">
        <v>49</v>
      </c>
      <c r="K647" s="22">
        <v>199858</v>
      </c>
      <c r="L647" s="21" t="s">
        <v>59</v>
      </c>
      <c r="M647" s="22">
        <v>421</v>
      </c>
      <c r="N647" s="21" t="s">
        <v>54</v>
      </c>
      <c r="O647" s="24"/>
      <c r="P647" s="21" t="s">
        <v>54</v>
      </c>
      <c r="Q647" s="24"/>
      <c r="R647" s="21" t="s">
        <v>1630</v>
      </c>
      <c r="S647" s="21" t="s">
        <v>1823</v>
      </c>
      <c r="T647" s="22" t="b">
        <v>0</v>
      </c>
      <c r="U647" s="21" t="s">
        <v>54</v>
      </c>
      <c r="V647" s="21" t="s">
        <v>54</v>
      </c>
    </row>
    <row r="648" spans="1:22" x14ac:dyDescent="0.25">
      <c r="A648" s="25">
        <v>634283</v>
      </c>
      <c r="B648" s="21" t="s">
        <v>43</v>
      </c>
      <c r="C648" s="21" t="s">
        <v>1817</v>
      </c>
      <c r="D648" s="22">
        <v>2007</v>
      </c>
      <c r="E648" s="21" t="s">
        <v>1818</v>
      </c>
      <c r="F648" s="21" t="s">
        <v>1819</v>
      </c>
      <c r="G648" s="21" t="s">
        <v>1618</v>
      </c>
      <c r="H648" s="23">
        <v>39601</v>
      </c>
      <c r="I648" s="23">
        <v>39601</v>
      </c>
      <c r="J648" s="21" t="s">
        <v>49</v>
      </c>
      <c r="K648" s="22">
        <v>201920</v>
      </c>
      <c r="L648" s="21" t="s">
        <v>54</v>
      </c>
      <c r="M648" s="24"/>
      <c r="N648" s="21" t="s">
        <v>54</v>
      </c>
      <c r="O648" s="24"/>
      <c r="P648" s="21" t="s">
        <v>54</v>
      </c>
      <c r="Q648" s="24"/>
      <c r="R648" s="21" t="s">
        <v>54</v>
      </c>
      <c r="S648" s="21" t="s">
        <v>54</v>
      </c>
      <c r="T648" s="22" t="b">
        <v>0</v>
      </c>
      <c r="U648" s="21" t="s">
        <v>54</v>
      </c>
      <c r="V648" s="21" t="s">
        <v>54</v>
      </c>
    </row>
    <row r="649" spans="1:22" x14ac:dyDescent="0.25">
      <c r="A649" s="25">
        <v>634284</v>
      </c>
      <c r="B649" s="21" t="s">
        <v>43</v>
      </c>
      <c r="C649" s="21" t="s">
        <v>1807</v>
      </c>
      <c r="D649" s="22">
        <v>2007</v>
      </c>
      <c r="E649" s="21" t="s">
        <v>1808</v>
      </c>
      <c r="F649" s="21" t="s">
        <v>1809</v>
      </c>
      <c r="G649" s="21" t="s">
        <v>1618</v>
      </c>
      <c r="H649" s="23">
        <v>39612</v>
      </c>
      <c r="I649" s="23">
        <v>39612</v>
      </c>
      <c r="J649" s="21" t="s">
        <v>49</v>
      </c>
      <c r="K649" s="22">
        <v>175783</v>
      </c>
      <c r="L649" s="21" t="s">
        <v>59</v>
      </c>
      <c r="M649" s="22">
        <v>15170</v>
      </c>
      <c r="N649" s="21" t="s">
        <v>49</v>
      </c>
      <c r="O649" s="22">
        <v>14047</v>
      </c>
      <c r="P649" s="21" t="s">
        <v>54</v>
      </c>
      <c r="Q649" s="24"/>
      <c r="R649" s="21" t="s">
        <v>54</v>
      </c>
      <c r="S649" s="21" t="s">
        <v>54</v>
      </c>
      <c r="T649" s="22" t="b">
        <v>0</v>
      </c>
      <c r="U649" s="21" t="s">
        <v>54</v>
      </c>
      <c r="V649" s="21" t="s">
        <v>54</v>
      </c>
    </row>
    <row r="650" spans="1:22" x14ac:dyDescent="0.25">
      <c r="A650" s="25">
        <v>634286</v>
      </c>
      <c r="B650" s="21" t="s">
        <v>43</v>
      </c>
      <c r="C650" s="21" t="s">
        <v>1804</v>
      </c>
      <c r="D650" s="22">
        <v>2007</v>
      </c>
      <c r="E650" s="21" t="s">
        <v>1805</v>
      </c>
      <c r="F650" s="21" t="s">
        <v>1806</v>
      </c>
      <c r="G650" s="21" t="s">
        <v>1618</v>
      </c>
      <c r="H650" s="23">
        <v>39592</v>
      </c>
      <c r="I650" s="23">
        <v>39602</v>
      </c>
      <c r="J650" s="21" t="s">
        <v>49</v>
      </c>
      <c r="K650" s="22">
        <v>202671</v>
      </c>
      <c r="L650" s="21" t="s">
        <v>54</v>
      </c>
      <c r="M650" s="24"/>
      <c r="N650" s="21" t="s">
        <v>54</v>
      </c>
      <c r="O650" s="24"/>
      <c r="P650" s="21" t="s">
        <v>54</v>
      </c>
      <c r="Q650" s="24"/>
      <c r="R650" s="21" t="s">
        <v>1630</v>
      </c>
      <c r="S650" s="21" t="s">
        <v>1823</v>
      </c>
      <c r="T650" s="22" t="b">
        <v>0</v>
      </c>
      <c r="U650" s="21" t="s">
        <v>54</v>
      </c>
      <c r="V650" s="21" t="s">
        <v>54</v>
      </c>
    </row>
    <row r="651" spans="1:22" x14ac:dyDescent="0.25">
      <c r="A651" s="25">
        <v>634287</v>
      </c>
      <c r="B651" s="21" t="s">
        <v>43</v>
      </c>
      <c r="C651" s="21" t="s">
        <v>1792</v>
      </c>
      <c r="D651" s="22">
        <v>2007</v>
      </c>
      <c r="E651" s="21" t="s">
        <v>1793</v>
      </c>
      <c r="F651" s="21" t="s">
        <v>1843</v>
      </c>
      <c r="G651" s="21" t="s">
        <v>1622</v>
      </c>
      <c r="H651" s="23">
        <v>39918</v>
      </c>
      <c r="I651" s="23">
        <v>39989</v>
      </c>
      <c r="J651" s="21" t="s">
        <v>49</v>
      </c>
      <c r="K651" s="22">
        <v>132885</v>
      </c>
      <c r="L651" s="21" t="s">
        <v>59</v>
      </c>
      <c r="M651" s="22">
        <v>484</v>
      </c>
      <c r="N651" s="21" t="s">
        <v>49</v>
      </c>
      <c r="O651" s="22">
        <v>1198</v>
      </c>
      <c r="P651" s="21" t="s">
        <v>54</v>
      </c>
      <c r="Q651" s="24"/>
      <c r="R651" s="21" t="s">
        <v>54</v>
      </c>
      <c r="S651" s="21" t="s">
        <v>54</v>
      </c>
      <c r="T651" s="22" t="b">
        <v>0</v>
      </c>
      <c r="U651" s="21" t="s">
        <v>54</v>
      </c>
      <c r="V651" s="21" t="s">
        <v>54</v>
      </c>
    </row>
    <row r="652" spans="1:22" x14ac:dyDescent="0.25">
      <c r="A652" s="25">
        <v>634288</v>
      </c>
      <c r="B652" s="21" t="s">
        <v>43</v>
      </c>
      <c r="C652" s="21" t="s">
        <v>1764</v>
      </c>
      <c r="D652" s="22">
        <v>2007</v>
      </c>
      <c r="E652" s="21" t="s">
        <v>1824</v>
      </c>
      <c r="F652" s="21" t="s">
        <v>1825</v>
      </c>
      <c r="G652" s="21" t="s">
        <v>43</v>
      </c>
      <c r="H652" s="23">
        <v>39873</v>
      </c>
      <c r="I652" s="23">
        <v>39884</v>
      </c>
      <c r="J652" s="21" t="s">
        <v>49</v>
      </c>
      <c r="K652" s="22">
        <v>121520</v>
      </c>
      <c r="L652" s="21" t="s">
        <v>59</v>
      </c>
      <c r="M652" s="22">
        <v>1163</v>
      </c>
      <c r="N652" s="21" t="s">
        <v>49</v>
      </c>
      <c r="O652" s="22">
        <v>989</v>
      </c>
      <c r="P652" s="21" t="s">
        <v>54</v>
      </c>
      <c r="Q652" s="24"/>
      <c r="R652" s="21" t="s">
        <v>54</v>
      </c>
      <c r="S652" s="21" t="s">
        <v>54</v>
      </c>
      <c r="T652" s="22" t="b">
        <v>0</v>
      </c>
      <c r="U652" s="21" t="s">
        <v>54</v>
      </c>
      <c r="V652" s="21" t="s">
        <v>54</v>
      </c>
    </row>
    <row r="653" spans="1:22" x14ac:dyDescent="0.25">
      <c r="A653" s="25">
        <v>634296</v>
      </c>
      <c r="B653" s="21" t="s">
        <v>43</v>
      </c>
      <c r="C653" s="21" t="s">
        <v>1828</v>
      </c>
      <c r="D653" s="22">
        <v>2007</v>
      </c>
      <c r="E653" s="21" t="s">
        <v>1815</v>
      </c>
      <c r="F653" s="21" t="s">
        <v>1816</v>
      </c>
      <c r="G653" s="21" t="s">
        <v>1622</v>
      </c>
      <c r="H653" s="23">
        <v>39904</v>
      </c>
      <c r="I653" s="23">
        <v>39911</v>
      </c>
      <c r="J653" s="21" t="s">
        <v>49</v>
      </c>
      <c r="K653" s="22">
        <v>85863</v>
      </c>
      <c r="L653" s="21" t="s">
        <v>59</v>
      </c>
      <c r="M653" s="22">
        <v>858</v>
      </c>
      <c r="N653" s="21" t="s">
        <v>49</v>
      </c>
      <c r="O653" s="22">
        <v>858</v>
      </c>
      <c r="P653" s="21" t="s">
        <v>54</v>
      </c>
      <c r="Q653" s="24"/>
      <c r="R653" s="21" t="s">
        <v>54</v>
      </c>
      <c r="S653" s="21" t="s">
        <v>54</v>
      </c>
      <c r="T653" s="22" t="b">
        <v>0</v>
      </c>
      <c r="U653" s="21" t="s">
        <v>54</v>
      </c>
      <c r="V653" s="21" t="s">
        <v>54</v>
      </c>
    </row>
    <row r="654" spans="1:22" x14ac:dyDescent="0.25">
      <c r="A654" s="25">
        <v>634297</v>
      </c>
      <c r="B654" s="21" t="s">
        <v>43</v>
      </c>
      <c r="C654" s="21" t="s">
        <v>1829</v>
      </c>
      <c r="D654" s="22">
        <v>2007</v>
      </c>
      <c r="E654" s="21" t="s">
        <v>1818</v>
      </c>
      <c r="F654" s="21" t="s">
        <v>1819</v>
      </c>
      <c r="G654" s="21" t="s">
        <v>1618</v>
      </c>
      <c r="H654" s="23">
        <v>39932</v>
      </c>
      <c r="I654" s="23">
        <v>39932</v>
      </c>
      <c r="J654" s="21" t="s">
        <v>49</v>
      </c>
      <c r="K654" s="22">
        <v>99737</v>
      </c>
      <c r="L654" s="21" t="s">
        <v>59</v>
      </c>
      <c r="M654" s="22">
        <v>190</v>
      </c>
      <c r="N654" s="21" t="s">
        <v>54</v>
      </c>
      <c r="O654" s="24"/>
      <c r="P654" s="21" t="s">
        <v>54</v>
      </c>
      <c r="Q654" s="24"/>
      <c r="R654" s="21" t="s">
        <v>54</v>
      </c>
      <c r="S654" s="21" t="s">
        <v>54</v>
      </c>
      <c r="T654" s="22" t="b">
        <v>0</v>
      </c>
      <c r="U654" s="21" t="s">
        <v>54</v>
      </c>
      <c r="V654" s="21" t="s">
        <v>54</v>
      </c>
    </row>
    <row r="655" spans="1:22" x14ac:dyDescent="0.25">
      <c r="A655" s="25">
        <v>634298</v>
      </c>
      <c r="B655" s="21" t="s">
        <v>43</v>
      </c>
      <c r="C655" s="21" t="s">
        <v>1758</v>
      </c>
      <c r="D655" s="22">
        <v>2007</v>
      </c>
      <c r="E655" s="21" t="s">
        <v>1826</v>
      </c>
      <c r="F655" s="21" t="s">
        <v>1827</v>
      </c>
      <c r="G655" s="21" t="s">
        <v>1618</v>
      </c>
      <c r="H655" s="23">
        <v>39918</v>
      </c>
      <c r="I655" s="23">
        <v>39934</v>
      </c>
      <c r="J655" s="21" t="s">
        <v>49</v>
      </c>
      <c r="K655" s="22">
        <v>101039</v>
      </c>
      <c r="L655" s="21" t="s">
        <v>54</v>
      </c>
      <c r="M655" s="24"/>
      <c r="N655" s="21" t="s">
        <v>49</v>
      </c>
      <c r="O655" s="22">
        <v>192</v>
      </c>
      <c r="P655" s="21" t="s">
        <v>54</v>
      </c>
      <c r="Q655" s="24"/>
      <c r="R655" s="21" t="s">
        <v>54</v>
      </c>
      <c r="S655" s="21" t="s">
        <v>54</v>
      </c>
      <c r="T655" s="22" t="b">
        <v>0</v>
      </c>
      <c r="U655" s="21" t="s">
        <v>54</v>
      </c>
      <c r="V655" s="21" t="s">
        <v>54</v>
      </c>
    </row>
    <row r="656" spans="1:22" x14ac:dyDescent="0.25">
      <c r="A656" s="25">
        <v>634299</v>
      </c>
      <c r="B656" s="21" t="s">
        <v>43</v>
      </c>
      <c r="C656" s="21" t="s">
        <v>1758</v>
      </c>
      <c r="D656" s="22">
        <v>2007</v>
      </c>
      <c r="E656" s="21" t="s">
        <v>1759</v>
      </c>
      <c r="F656" s="21" t="s">
        <v>1760</v>
      </c>
      <c r="G656" s="21" t="s">
        <v>1618</v>
      </c>
      <c r="H656" s="23">
        <v>39904</v>
      </c>
      <c r="I656" s="23">
        <v>39904</v>
      </c>
      <c r="J656" s="21" t="s">
        <v>49</v>
      </c>
      <c r="K656" s="22">
        <v>91823</v>
      </c>
      <c r="L656" s="21" t="s">
        <v>59</v>
      </c>
      <c r="M656" s="22">
        <v>1170</v>
      </c>
      <c r="N656" s="21" t="s">
        <v>49</v>
      </c>
      <c r="O656" s="22">
        <v>4484</v>
      </c>
      <c r="P656" s="21" t="s">
        <v>54</v>
      </c>
      <c r="Q656" s="24"/>
      <c r="R656" s="21" t="s">
        <v>54</v>
      </c>
      <c r="S656" s="21" t="s">
        <v>54</v>
      </c>
      <c r="T656" s="22" t="b">
        <v>0</v>
      </c>
      <c r="U656" s="21" t="s">
        <v>54</v>
      </c>
      <c r="V656" s="21" t="s">
        <v>54</v>
      </c>
    </row>
    <row r="657" spans="1:22" x14ac:dyDescent="0.25">
      <c r="A657" s="25">
        <v>634364</v>
      </c>
      <c r="B657" s="21" t="s">
        <v>43</v>
      </c>
      <c r="C657" s="21" t="s">
        <v>1555</v>
      </c>
      <c r="D657" s="22">
        <v>2007</v>
      </c>
      <c r="E657" s="21" t="s">
        <v>1773</v>
      </c>
      <c r="F657" s="21" t="s">
        <v>1760</v>
      </c>
      <c r="G657" s="21" t="s">
        <v>1618</v>
      </c>
      <c r="H657" s="23">
        <v>39706</v>
      </c>
      <c r="I657" s="23">
        <v>39713</v>
      </c>
      <c r="J657" s="21" t="s">
        <v>49</v>
      </c>
      <c r="K657" s="22">
        <v>97992</v>
      </c>
      <c r="L657" s="21" t="s">
        <v>59</v>
      </c>
      <c r="M657" s="22">
        <v>401</v>
      </c>
      <c r="N657" s="21" t="s">
        <v>49</v>
      </c>
      <c r="O657" s="22">
        <v>2000</v>
      </c>
      <c r="P657" s="21" t="s">
        <v>54</v>
      </c>
      <c r="Q657" s="24"/>
      <c r="R657" s="21" t="s">
        <v>54</v>
      </c>
      <c r="S657" s="21" t="s">
        <v>54</v>
      </c>
      <c r="T657" s="22" t="b">
        <v>0</v>
      </c>
      <c r="U657" s="21" t="s">
        <v>54</v>
      </c>
      <c r="V657" s="21" t="s">
        <v>54</v>
      </c>
    </row>
    <row r="658" spans="1:22" x14ac:dyDescent="0.25">
      <c r="A658" s="25">
        <v>634369</v>
      </c>
      <c r="B658" s="21" t="s">
        <v>43</v>
      </c>
      <c r="C658" s="21" t="s">
        <v>1767</v>
      </c>
      <c r="D658" s="22">
        <v>2007</v>
      </c>
      <c r="E658" s="21" t="s">
        <v>1768</v>
      </c>
      <c r="F658" s="21" t="s">
        <v>1769</v>
      </c>
      <c r="G658" s="21" t="s">
        <v>1618</v>
      </c>
      <c r="H658" s="23">
        <v>39630</v>
      </c>
      <c r="I658" s="23">
        <v>39634</v>
      </c>
      <c r="J658" s="21" t="s">
        <v>49</v>
      </c>
      <c r="K658" s="22">
        <v>96695</v>
      </c>
      <c r="L658" s="21" t="s">
        <v>59</v>
      </c>
      <c r="M658" s="22">
        <v>977</v>
      </c>
      <c r="N658" s="21" t="s">
        <v>54</v>
      </c>
      <c r="O658" s="24"/>
      <c r="P658" s="21" t="s">
        <v>54</v>
      </c>
      <c r="Q658" s="24"/>
      <c r="R658" s="21" t="s">
        <v>54</v>
      </c>
      <c r="S658" s="21" t="s">
        <v>54</v>
      </c>
      <c r="T658" s="22" t="b">
        <v>0</v>
      </c>
      <c r="U658" s="21" t="s">
        <v>54</v>
      </c>
      <c r="V658" s="21" t="s">
        <v>54</v>
      </c>
    </row>
    <row r="659" spans="1:22" x14ac:dyDescent="0.25">
      <c r="A659" s="25">
        <v>634372</v>
      </c>
      <c r="B659" s="21" t="s">
        <v>43</v>
      </c>
      <c r="C659" s="21" t="s">
        <v>1770</v>
      </c>
      <c r="D659" s="22">
        <v>2007</v>
      </c>
      <c r="E659" s="21" t="s">
        <v>1771</v>
      </c>
      <c r="F659" s="21" t="s">
        <v>1772</v>
      </c>
      <c r="G659" s="21" t="s">
        <v>1618</v>
      </c>
      <c r="H659" s="23">
        <v>39624</v>
      </c>
      <c r="I659" s="23">
        <v>39636</v>
      </c>
      <c r="J659" s="21" t="s">
        <v>49</v>
      </c>
      <c r="K659" s="22">
        <v>80785</v>
      </c>
      <c r="L659" s="21" t="s">
        <v>54</v>
      </c>
      <c r="M659" s="24"/>
      <c r="N659" s="21" t="s">
        <v>49</v>
      </c>
      <c r="O659" s="22">
        <v>7025</v>
      </c>
      <c r="P659" s="21" t="s">
        <v>54</v>
      </c>
      <c r="Q659" s="24"/>
      <c r="R659" s="21" t="s">
        <v>54</v>
      </c>
      <c r="S659" s="21" t="s">
        <v>54</v>
      </c>
      <c r="T659" s="22" t="b">
        <v>0</v>
      </c>
      <c r="U659" s="21" t="s">
        <v>54</v>
      </c>
      <c r="V659" s="21" t="s">
        <v>54</v>
      </c>
    </row>
    <row r="660" spans="1:22" x14ac:dyDescent="0.25">
      <c r="A660" s="25">
        <v>634373</v>
      </c>
      <c r="B660" s="21" t="s">
        <v>43</v>
      </c>
      <c r="C660" s="21" t="s">
        <v>1781</v>
      </c>
      <c r="D660" s="22">
        <v>2007</v>
      </c>
      <c r="E660" s="21" t="s">
        <v>1718</v>
      </c>
      <c r="F660" s="21" t="s">
        <v>1782</v>
      </c>
      <c r="G660" s="21" t="s">
        <v>43</v>
      </c>
      <c r="H660" s="23">
        <v>39904</v>
      </c>
      <c r="I660" s="23">
        <v>39905</v>
      </c>
      <c r="J660" s="21" t="s">
        <v>49</v>
      </c>
      <c r="K660" s="22">
        <v>58503</v>
      </c>
      <c r="L660" s="21" t="s">
        <v>54</v>
      </c>
      <c r="M660" s="24"/>
      <c r="N660" s="21" t="s">
        <v>49</v>
      </c>
      <c r="O660" s="22">
        <v>229</v>
      </c>
      <c r="P660" s="21" t="s">
        <v>54</v>
      </c>
      <c r="Q660" s="24"/>
      <c r="R660" s="21" t="s">
        <v>1630</v>
      </c>
      <c r="S660" s="21" t="s">
        <v>1842</v>
      </c>
      <c r="T660" s="22" t="b">
        <v>0</v>
      </c>
      <c r="U660" s="21" t="s">
        <v>54</v>
      </c>
      <c r="V660" s="21" t="s">
        <v>54</v>
      </c>
    </row>
    <row r="661" spans="1:22" x14ac:dyDescent="0.25">
      <c r="A661" s="25">
        <v>634382</v>
      </c>
      <c r="B661" s="21" t="s">
        <v>43</v>
      </c>
      <c r="C661" s="21" t="s">
        <v>1774</v>
      </c>
      <c r="D661" s="22">
        <v>2008</v>
      </c>
      <c r="E661" s="21" t="s">
        <v>54</v>
      </c>
      <c r="F661" s="21" t="s">
        <v>1766</v>
      </c>
      <c r="G661" s="21" t="s">
        <v>1618</v>
      </c>
      <c r="H661" s="23">
        <v>39976</v>
      </c>
      <c r="I661" s="23">
        <v>39996</v>
      </c>
      <c r="J661" s="21" t="s">
        <v>49</v>
      </c>
      <c r="K661" s="22">
        <v>46476</v>
      </c>
      <c r="L661" s="21" t="s">
        <v>54</v>
      </c>
      <c r="M661" s="24"/>
      <c r="N661" s="21" t="s">
        <v>54</v>
      </c>
      <c r="O661" s="24"/>
      <c r="P661" s="21" t="s">
        <v>54</v>
      </c>
      <c r="Q661" s="24"/>
      <c r="R661" s="21" t="s">
        <v>54</v>
      </c>
      <c r="S661" s="21" t="s">
        <v>54</v>
      </c>
      <c r="T661" s="22" t="b">
        <v>0</v>
      </c>
      <c r="U661" s="21" t="s">
        <v>54</v>
      </c>
      <c r="V661" s="21" t="s">
        <v>54</v>
      </c>
    </row>
    <row r="662" spans="1:22" x14ac:dyDescent="0.25">
      <c r="A662" s="25">
        <v>634383</v>
      </c>
      <c r="B662" s="21" t="s">
        <v>43</v>
      </c>
      <c r="C662" s="21" t="s">
        <v>1758</v>
      </c>
      <c r="D662" s="22">
        <v>2007</v>
      </c>
      <c r="E662" s="21" t="s">
        <v>1832</v>
      </c>
      <c r="F662" s="21" t="s">
        <v>1833</v>
      </c>
      <c r="G662" s="21" t="s">
        <v>1618</v>
      </c>
      <c r="H662" s="23">
        <v>39892</v>
      </c>
      <c r="I662" s="23">
        <v>39892</v>
      </c>
      <c r="J662" s="21" t="s">
        <v>49</v>
      </c>
      <c r="K662" s="22">
        <v>68373</v>
      </c>
      <c r="L662" s="21" t="s">
        <v>59</v>
      </c>
      <c r="M662" s="22">
        <v>1835</v>
      </c>
      <c r="N662" s="21" t="s">
        <v>49</v>
      </c>
      <c r="O662" s="22">
        <v>353</v>
      </c>
      <c r="P662" s="21" t="s">
        <v>54</v>
      </c>
      <c r="Q662" s="24"/>
      <c r="R662" s="21" t="s">
        <v>54</v>
      </c>
      <c r="S662" s="21" t="s">
        <v>54</v>
      </c>
      <c r="T662" s="22" t="b">
        <v>0</v>
      </c>
      <c r="U662" s="21" t="s">
        <v>54</v>
      </c>
      <c r="V662" s="21" t="s">
        <v>54</v>
      </c>
    </row>
    <row r="663" spans="1:22" x14ac:dyDescent="0.25">
      <c r="A663" s="25">
        <v>634385</v>
      </c>
      <c r="B663" s="21" t="s">
        <v>43</v>
      </c>
      <c r="C663" s="21" t="s">
        <v>1844</v>
      </c>
      <c r="D663" s="22">
        <v>2008</v>
      </c>
      <c r="E663" s="21" t="s">
        <v>1768</v>
      </c>
      <c r="F663" s="21" t="s">
        <v>1769</v>
      </c>
      <c r="G663" s="21" t="s">
        <v>1618</v>
      </c>
      <c r="H663" s="23">
        <v>39980</v>
      </c>
      <c r="I663" s="23">
        <v>39980</v>
      </c>
      <c r="J663" s="21" t="s">
        <v>49</v>
      </c>
      <c r="K663" s="22">
        <v>89017</v>
      </c>
      <c r="L663" s="21" t="s">
        <v>59</v>
      </c>
      <c r="M663" s="22">
        <v>541</v>
      </c>
      <c r="N663" s="21" t="s">
        <v>49</v>
      </c>
      <c r="O663" s="22">
        <v>541</v>
      </c>
      <c r="P663" s="21" t="s">
        <v>54</v>
      </c>
      <c r="Q663" s="24"/>
      <c r="R663" s="21" t="s">
        <v>54</v>
      </c>
      <c r="S663" s="21" t="s">
        <v>54</v>
      </c>
      <c r="T663" s="22" t="b">
        <v>0</v>
      </c>
      <c r="U663" s="21" t="s">
        <v>54</v>
      </c>
      <c r="V663" s="21" t="s">
        <v>54</v>
      </c>
    </row>
    <row r="664" spans="1:22" x14ac:dyDescent="0.25">
      <c r="A664" s="25">
        <v>634388</v>
      </c>
      <c r="B664" s="21" t="s">
        <v>43</v>
      </c>
      <c r="C664" s="21" t="s">
        <v>1764</v>
      </c>
      <c r="D664" s="22">
        <v>2007</v>
      </c>
      <c r="E664" s="21" t="s">
        <v>1765</v>
      </c>
      <c r="F664" s="21" t="s">
        <v>1766</v>
      </c>
      <c r="G664" s="21" t="s">
        <v>43</v>
      </c>
      <c r="H664" s="23">
        <v>39861</v>
      </c>
      <c r="I664" s="23">
        <v>39895</v>
      </c>
      <c r="J664" s="21" t="s">
        <v>49</v>
      </c>
      <c r="K664" s="22">
        <v>136444</v>
      </c>
      <c r="L664" s="21" t="s">
        <v>59</v>
      </c>
      <c r="M664" s="22">
        <v>8501</v>
      </c>
      <c r="N664" s="21" t="s">
        <v>49</v>
      </c>
      <c r="O664" s="22">
        <v>8501</v>
      </c>
      <c r="P664" s="21" t="s">
        <v>54</v>
      </c>
      <c r="Q664" s="24"/>
      <c r="R664" s="21" t="s">
        <v>54</v>
      </c>
      <c r="S664" s="21" t="s">
        <v>54</v>
      </c>
      <c r="T664" s="22" t="b">
        <v>0</v>
      </c>
      <c r="U664" s="21" t="s">
        <v>54</v>
      </c>
      <c r="V664" s="21" t="s">
        <v>54</v>
      </c>
    </row>
    <row r="665" spans="1:22" x14ac:dyDescent="0.25">
      <c r="A665" s="25">
        <v>634390</v>
      </c>
      <c r="B665" s="21" t="s">
        <v>43</v>
      </c>
      <c r="C665" s="21" t="s">
        <v>1792</v>
      </c>
      <c r="D665" s="22">
        <v>2007</v>
      </c>
      <c r="E665" s="21" t="s">
        <v>1793</v>
      </c>
      <c r="F665" s="21" t="s">
        <v>1843</v>
      </c>
      <c r="G665" s="21" t="s">
        <v>1622</v>
      </c>
      <c r="H665" s="23">
        <v>39918</v>
      </c>
      <c r="I665" s="23">
        <v>39989</v>
      </c>
      <c r="J665" s="21" t="s">
        <v>49</v>
      </c>
      <c r="K665" s="22">
        <v>173302</v>
      </c>
      <c r="L665" s="21" t="s">
        <v>59</v>
      </c>
      <c r="M665" s="22">
        <v>632</v>
      </c>
      <c r="N665" s="21" t="s">
        <v>49</v>
      </c>
      <c r="O665" s="22">
        <v>1562</v>
      </c>
      <c r="P665" s="21" t="s">
        <v>54</v>
      </c>
      <c r="Q665" s="24"/>
      <c r="R665" s="21" t="s">
        <v>54</v>
      </c>
      <c r="S665" s="21" t="s">
        <v>54</v>
      </c>
      <c r="T665" s="22" t="b">
        <v>0</v>
      </c>
      <c r="U665" s="21" t="s">
        <v>54</v>
      </c>
      <c r="V665" s="21" t="s">
        <v>54</v>
      </c>
    </row>
    <row r="666" spans="1:22" x14ac:dyDescent="0.25">
      <c r="A666" s="25">
        <v>634391</v>
      </c>
      <c r="B666" s="21" t="s">
        <v>43</v>
      </c>
      <c r="C666" s="21" t="s">
        <v>1686</v>
      </c>
      <c r="D666" s="22">
        <v>2007</v>
      </c>
      <c r="E666" s="21" t="s">
        <v>1780</v>
      </c>
      <c r="F666" s="21" t="s">
        <v>1845</v>
      </c>
      <c r="G666" s="21" t="s">
        <v>1618</v>
      </c>
      <c r="H666" s="23">
        <v>39611</v>
      </c>
      <c r="I666" s="23">
        <v>39620</v>
      </c>
      <c r="J666" s="21" t="s">
        <v>49</v>
      </c>
      <c r="K666" s="22">
        <v>202568</v>
      </c>
      <c r="L666" s="21" t="s">
        <v>54</v>
      </c>
      <c r="M666" s="24"/>
      <c r="N666" s="21" t="s">
        <v>49</v>
      </c>
      <c r="O666" s="22">
        <v>813</v>
      </c>
      <c r="P666" s="21" t="s">
        <v>54</v>
      </c>
      <c r="Q666" s="24"/>
      <c r="R666" s="21" t="s">
        <v>54</v>
      </c>
      <c r="S666" s="21" t="s">
        <v>54</v>
      </c>
      <c r="T666" s="22" t="b">
        <v>0</v>
      </c>
      <c r="U666" s="21" t="s">
        <v>54</v>
      </c>
      <c r="V666" s="21" t="s">
        <v>54</v>
      </c>
    </row>
    <row r="667" spans="1:22" x14ac:dyDescent="0.25">
      <c r="A667" s="25">
        <v>634395</v>
      </c>
      <c r="B667" s="21" t="s">
        <v>43</v>
      </c>
      <c r="C667" s="21" t="s">
        <v>1794</v>
      </c>
      <c r="D667" s="22">
        <v>2008</v>
      </c>
      <c r="E667" s="21" t="s">
        <v>1718</v>
      </c>
      <c r="F667" s="21" t="s">
        <v>1782</v>
      </c>
      <c r="G667" s="21" t="s">
        <v>43</v>
      </c>
      <c r="H667" s="23">
        <v>39975</v>
      </c>
      <c r="I667" s="23">
        <v>39975</v>
      </c>
      <c r="J667" s="21" t="s">
        <v>49</v>
      </c>
      <c r="K667" s="22">
        <v>253993</v>
      </c>
      <c r="L667" s="21" t="s">
        <v>59</v>
      </c>
      <c r="M667" s="22">
        <v>1024</v>
      </c>
      <c r="N667" s="21" t="s">
        <v>49</v>
      </c>
      <c r="O667" s="22">
        <v>1024</v>
      </c>
      <c r="P667" s="21" t="s">
        <v>54</v>
      </c>
      <c r="Q667" s="24"/>
      <c r="R667" s="21" t="s">
        <v>54</v>
      </c>
      <c r="S667" s="21" t="s">
        <v>54</v>
      </c>
      <c r="T667" s="22" t="b">
        <v>0</v>
      </c>
      <c r="U667" s="21" t="s">
        <v>54</v>
      </c>
      <c r="V667" s="21" t="s">
        <v>54</v>
      </c>
    </row>
    <row r="668" spans="1:22" x14ac:dyDescent="0.25">
      <c r="A668" s="25">
        <v>634583</v>
      </c>
      <c r="B668" s="21" t="s">
        <v>43</v>
      </c>
      <c r="C668" s="21" t="s">
        <v>1837</v>
      </c>
      <c r="D668" s="22">
        <v>2007</v>
      </c>
      <c r="E668" s="21" t="s">
        <v>1838</v>
      </c>
      <c r="F668" s="21" t="s">
        <v>1839</v>
      </c>
      <c r="G668" s="21" t="s">
        <v>1618</v>
      </c>
      <c r="H668" s="23">
        <v>39600</v>
      </c>
      <c r="I668" s="23">
        <v>39612</v>
      </c>
      <c r="J668" s="21" t="s">
        <v>49</v>
      </c>
      <c r="K668" s="22">
        <v>103264</v>
      </c>
      <c r="L668" s="21" t="s">
        <v>54</v>
      </c>
      <c r="M668" s="24"/>
      <c r="N668" s="21" t="s">
        <v>49</v>
      </c>
      <c r="O668" s="22">
        <v>1134</v>
      </c>
      <c r="P668" s="21" t="s">
        <v>54</v>
      </c>
      <c r="Q668" s="24"/>
      <c r="R668" s="21" t="s">
        <v>54</v>
      </c>
      <c r="S668" s="21" t="s">
        <v>54</v>
      </c>
      <c r="T668" s="22" t="b">
        <v>0</v>
      </c>
      <c r="U668" s="21" t="s">
        <v>54</v>
      </c>
      <c r="V668" s="21" t="s">
        <v>54</v>
      </c>
    </row>
    <row r="669" spans="1:22" x14ac:dyDescent="0.25">
      <c r="A669" s="25">
        <v>634671</v>
      </c>
      <c r="B669" s="21" t="s">
        <v>43</v>
      </c>
      <c r="C669" s="21" t="s">
        <v>1834</v>
      </c>
      <c r="D669" s="22">
        <v>2007</v>
      </c>
      <c r="E669" s="21" t="s">
        <v>1835</v>
      </c>
      <c r="F669" s="21" t="s">
        <v>1846</v>
      </c>
      <c r="G669" s="21" t="s">
        <v>1618</v>
      </c>
      <c r="H669" s="23">
        <v>39596</v>
      </c>
      <c r="I669" s="23">
        <v>39596</v>
      </c>
      <c r="J669" s="21" t="s">
        <v>49</v>
      </c>
      <c r="K669" s="22">
        <v>195095</v>
      </c>
      <c r="L669" s="21" t="s">
        <v>59</v>
      </c>
      <c r="M669" s="22">
        <v>2129</v>
      </c>
      <c r="N669" s="21" t="s">
        <v>49</v>
      </c>
      <c r="O669" s="22">
        <v>2757</v>
      </c>
      <c r="P669" s="21" t="s">
        <v>59</v>
      </c>
      <c r="Q669" s="22">
        <v>532</v>
      </c>
      <c r="R669" s="21" t="s">
        <v>54</v>
      </c>
      <c r="S669" s="21" t="s">
        <v>54</v>
      </c>
      <c r="T669" s="22" t="b">
        <v>0</v>
      </c>
      <c r="U669" s="21" t="s">
        <v>54</v>
      </c>
      <c r="V669" s="21" t="s">
        <v>54</v>
      </c>
    </row>
    <row r="670" spans="1:22" x14ac:dyDescent="0.25">
      <c r="A670" s="25">
        <v>634672</v>
      </c>
      <c r="B670" s="21" t="s">
        <v>43</v>
      </c>
      <c r="C670" s="21" t="s">
        <v>1834</v>
      </c>
      <c r="D670" s="22">
        <v>2007</v>
      </c>
      <c r="E670" s="21" t="s">
        <v>1835</v>
      </c>
      <c r="F670" s="21" t="s">
        <v>1836</v>
      </c>
      <c r="G670" s="21" t="s">
        <v>1618</v>
      </c>
      <c r="H670" s="23">
        <v>39601</v>
      </c>
      <c r="I670" s="23">
        <v>39601</v>
      </c>
      <c r="J670" s="21" t="s">
        <v>49</v>
      </c>
      <c r="K670" s="22">
        <v>194762</v>
      </c>
      <c r="L670" s="21" t="s">
        <v>59</v>
      </c>
      <c r="M670" s="22">
        <v>3606</v>
      </c>
      <c r="N670" s="21" t="s">
        <v>49</v>
      </c>
      <c r="O670" s="22">
        <v>2232</v>
      </c>
      <c r="P670" s="21" t="s">
        <v>59</v>
      </c>
      <c r="Q670" s="22">
        <v>133</v>
      </c>
      <c r="R670" s="21" t="s">
        <v>54</v>
      </c>
      <c r="S670" s="21" t="s">
        <v>54</v>
      </c>
      <c r="T670" s="22" t="b">
        <v>0</v>
      </c>
      <c r="U670" s="21" t="s">
        <v>54</v>
      </c>
      <c r="V670" s="21" t="s">
        <v>54</v>
      </c>
    </row>
    <row r="671" spans="1:22" x14ac:dyDescent="0.25">
      <c r="A671" s="25">
        <v>634680</v>
      </c>
      <c r="B671" s="21" t="s">
        <v>43</v>
      </c>
      <c r="C671" s="21" t="s">
        <v>1840</v>
      </c>
      <c r="D671" s="22">
        <v>2007</v>
      </c>
      <c r="E671" s="21" t="s">
        <v>1835</v>
      </c>
      <c r="F671" s="21" t="s">
        <v>1847</v>
      </c>
      <c r="G671" s="21" t="s">
        <v>1618</v>
      </c>
      <c r="H671" s="23">
        <v>39909</v>
      </c>
      <c r="I671" s="23">
        <v>39909</v>
      </c>
      <c r="J671" s="21" t="s">
        <v>1841</v>
      </c>
      <c r="K671" s="22">
        <v>220723</v>
      </c>
      <c r="L671" s="21" t="s">
        <v>59</v>
      </c>
      <c r="M671" s="22">
        <v>424</v>
      </c>
      <c r="N671" s="21" t="s">
        <v>1841</v>
      </c>
      <c r="O671" s="22">
        <v>204331</v>
      </c>
      <c r="P671" s="21" t="s">
        <v>54</v>
      </c>
      <c r="Q671" s="24"/>
      <c r="R671" s="21" t="s">
        <v>54</v>
      </c>
      <c r="S671" s="21" t="s">
        <v>54</v>
      </c>
      <c r="T671" s="22" t="b">
        <v>0</v>
      </c>
      <c r="U671" s="21" t="s">
        <v>54</v>
      </c>
      <c r="V671" s="21" t="s">
        <v>54</v>
      </c>
    </row>
    <row r="672" spans="1:22" x14ac:dyDescent="0.25">
      <c r="A672" s="25">
        <v>634769</v>
      </c>
      <c r="B672" s="21" t="s">
        <v>43</v>
      </c>
      <c r="C672" s="21" t="s">
        <v>1781</v>
      </c>
      <c r="D672" s="22">
        <v>2008</v>
      </c>
      <c r="E672" s="21" t="s">
        <v>1718</v>
      </c>
      <c r="F672" s="21" t="s">
        <v>1782</v>
      </c>
      <c r="G672" s="21" t="s">
        <v>43</v>
      </c>
      <c r="H672" s="23">
        <v>40282</v>
      </c>
      <c r="I672" s="23">
        <v>40284</v>
      </c>
      <c r="J672" s="21" t="s">
        <v>49</v>
      </c>
      <c r="K672" s="22">
        <v>76752</v>
      </c>
      <c r="L672" s="21" t="s">
        <v>59</v>
      </c>
      <c r="M672" s="22">
        <v>308</v>
      </c>
      <c r="N672" s="21" t="s">
        <v>54</v>
      </c>
      <c r="O672" s="24"/>
      <c r="P672" s="21" t="s">
        <v>54</v>
      </c>
      <c r="Q672" s="24"/>
      <c r="R672" s="21" t="s">
        <v>1630</v>
      </c>
      <c r="S672" s="21" t="s">
        <v>1848</v>
      </c>
      <c r="T672" s="22" t="b">
        <v>0</v>
      </c>
      <c r="U672" s="21" t="s">
        <v>54</v>
      </c>
      <c r="V672" s="21" t="s">
        <v>54</v>
      </c>
    </row>
    <row r="673" spans="1:22" x14ac:dyDescent="0.25">
      <c r="A673" s="25">
        <v>634774</v>
      </c>
      <c r="B673" s="21" t="s">
        <v>43</v>
      </c>
      <c r="C673" s="21" t="s">
        <v>1844</v>
      </c>
      <c r="D673" s="22">
        <v>2008</v>
      </c>
      <c r="E673" s="21" t="s">
        <v>1824</v>
      </c>
      <c r="F673" s="21" t="s">
        <v>1825</v>
      </c>
      <c r="G673" s="21" t="s">
        <v>1618</v>
      </c>
      <c r="H673" s="23">
        <v>39998</v>
      </c>
      <c r="I673" s="23">
        <v>39998</v>
      </c>
      <c r="J673" s="21" t="s">
        <v>49</v>
      </c>
      <c r="K673" s="22">
        <v>90052</v>
      </c>
      <c r="L673" s="21" t="s">
        <v>59</v>
      </c>
      <c r="M673" s="22">
        <v>473</v>
      </c>
      <c r="N673" s="21" t="s">
        <v>49</v>
      </c>
      <c r="O673" s="22">
        <v>473</v>
      </c>
      <c r="P673" s="21" t="s">
        <v>54</v>
      </c>
      <c r="Q673" s="24"/>
      <c r="R673" s="21" t="s">
        <v>54</v>
      </c>
      <c r="S673" s="21" t="s">
        <v>54</v>
      </c>
      <c r="T673" s="22" t="b">
        <v>0</v>
      </c>
      <c r="U673" s="21" t="s">
        <v>54</v>
      </c>
      <c r="V673" s="21" t="s">
        <v>54</v>
      </c>
    </row>
    <row r="674" spans="1:22" x14ac:dyDescent="0.25">
      <c r="A674" s="25">
        <v>634775</v>
      </c>
      <c r="B674" s="21" t="s">
        <v>43</v>
      </c>
      <c r="C674" s="21" t="s">
        <v>1844</v>
      </c>
      <c r="D674" s="22">
        <v>2008</v>
      </c>
      <c r="E674" s="21" t="s">
        <v>1771</v>
      </c>
      <c r="F674" s="21" t="s">
        <v>1772</v>
      </c>
      <c r="G674" s="21" t="s">
        <v>1618</v>
      </c>
      <c r="H674" s="23">
        <v>40002</v>
      </c>
      <c r="I674" s="23">
        <v>40002</v>
      </c>
      <c r="J674" s="21" t="s">
        <v>49</v>
      </c>
      <c r="K674" s="22">
        <v>90574</v>
      </c>
      <c r="L674" s="21" t="s">
        <v>59</v>
      </c>
      <c r="M674" s="22">
        <v>506</v>
      </c>
      <c r="N674" s="21" t="s">
        <v>49</v>
      </c>
      <c r="O674" s="22">
        <v>901</v>
      </c>
      <c r="P674" s="21" t="s">
        <v>54</v>
      </c>
      <c r="Q674" s="24"/>
      <c r="R674" s="21" t="s">
        <v>54</v>
      </c>
      <c r="S674" s="21" t="s">
        <v>54</v>
      </c>
      <c r="T674" s="22" t="b">
        <v>0</v>
      </c>
      <c r="U674" s="21" t="s">
        <v>54</v>
      </c>
      <c r="V674" s="21" t="s">
        <v>54</v>
      </c>
    </row>
    <row r="675" spans="1:22" x14ac:dyDescent="0.25">
      <c r="A675" s="25">
        <v>634776</v>
      </c>
      <c r="B675" s="21" t="s">
        <v>43</v>
      </c>
      <c r="C675" s="21" t="s">
        <v>1764</v>
      </c>
      <c r="D675" s="22">
        <v>2008</v>
      </c>
      <c r="E675" s="21" t="s">
        <v>1788</v>
      </c>
      <c r="F675" s="21" t="s">
        <v>1789</v>
      </c>
      <c r="G675" s="21" t="s">
        <v>43</v>
      </c>
      <c r="H675" s="23">
        <v>40266</v>
      </c>
      <c r="I675" s="23">
        <v>40273</v>
      </c>
      <c r="J675" s="21" t="s">
        <v>49</v>
      </c>
      <c r="K675" s="22">
        <v>94965</v>
      </c>
      <c r="L675" s="21" t="s">
        <v>54</v>
      </c>
      <c r="M675" s="24"/>
      <c r="N675" s="21" t="s">
        <v>54</v>
      </c>
      <c r="O675" s="24"/>
      <c r="P675" s="21" t="s">
        <v>54</v>
      </c>
      <c r="Q675" s="24"/>
      <c r="R675" s="21" t="s">
        <v>54</v>
      </c>
      <c r="S675" s="21" t="s">
        <v>54</v>
      </c>
      <c r="T675" s="22" t="b">
        <v>0</v>
      </c>
      <c r="U675" s="21" t="s">
        <v>54</v>
      </c>
      <c r="V675" s="21" t="s">
        <v>54</v>
      </c>
    </row>
    <row r="676" spans="1:22" x14ac:dyDescent="0.25">
      <c r="A676" s="25">
        <v>634780</v>
      </c>
      <c r="B676" s="21" t="s">
        <v>43</v>
      </c>
      <c r="C676" s="21" t="s">
        <v>1758</v>
      </c>
      <c r="D676" s="22">
        <v>2008</v>
      </c>
      <c r="E676" s="21" t="s">
        <v>1826</v>
      </c>
      <c r="F676" s="21" t="s">
        <v>1849</v>
      </c>
      <c r="G676" s="21" t="s">
        <v>1618</v>
      </c>
      <c r="H676" s="23">
        <v>40283</v>
      </c>
      <c r="I676" s="23">
        <v>40291</v>
      </c>
      <c r="J676" s="21" t="s">
        <v>49</v>
      </c>
      <c r="K676" s="22">
        <v>100169</v>
      </c>
      <c r="L676" s="21" t="s">
        <v>59</v>
      </c>
      <c r="M676" s="22">
        <v>538</v>
      </c>
      <c r="N676" s="21" t="s">
        <v>49</v>
      </c>
      <c r="O676" s="22">
        <v>710</v>
      </c>
      <c r="P676" s="21" t="s">
        <v>54</v>
      </c>
      <c r="Q676" s="24"/>
      <c r="R676" s="21" t="s">
        <v>54</v>
      </c>
      <c r="S676" s="21" t="s">
        <v>54</v>
      </c>
      <c r="T676" s="22" t="b">
        <v>0</v>
      </c>
      <c r="U676" s="21" t="s">
        <v>54</v>
      </c>
      <c r="V676" s="21" t="s">
        <v>54</v>
      </c>
    </row>
    <row r="677" spans="1:22" x14ac:dyDescent="0.25">
      <c r="A677" s="25">
        <v>634781</v>
      </c>
      <c r="B677" s="21" t="s">
        <v>43</v>
      </c>
      <c r="C677" s="21" t="s">
        <v>1829</v>
      </c>
      <c r="D677" s="22">
        <v>2008</v>
      </c>
      <c r="E677" s="21" t="s">
        <v>1818</v>
      </c>
      <c r="F677" s="21" t="s">
        <v>1819</v>
      </c>
      <c r="G677" s="21" t="s">
        <v>1618</v>
      </c>
      <c r="H677" s="23">
        <v>40282</v>
      </c>
      <c r="I677" s="23">
        <v>40282</v>
      </c>
      <c r="J677" s="21" t="s">
        <v>49</v>
      </c>
      <c r="K677" s="22">
        <v>94752</v>
      </c>
      <c r="L677" s="21" t="s">
        <v>54</v>
      </c>
      <c r="M677" s="24"/>
      <c r="N677" s="21" t="s">
        <v>49</v>
      </c>
      <c r="O677" s="22">
        <v>190</v>
      </c>
      <c r="P677" s="21" t="s">
        <v>54</v>
      </c>
      <c r="Q677" s="24"/>
      <c r="R677" s="21" t="s">
        <v>54</v>
      </c>
      <c r="S677" s="21" t="s">
        <v>54</v>
      </c>
      <c r="T677" s="22" t="b">
        <v>0</v>
      </c>
      <c r="U677" s="21" t="s">
        <v>54</v>
      </c>
      <c r="V677" s="21" t="s">
        <v>54</v>
      </c>
    </row>
    <row r="678" spans="1:22" x14ac:dyDescent="0.25">
      <c r="A678" s="25">
        <v>634782</v>
      </c>
      <c r="B678" s="21" t="s">
        <v>43</v>
      </c>
      <c r="C678" s="21" t="s">
        <v>1828</v>
      </c>
      <c r="D678" s="22">
        <v>2008</v>
      </c>
      <c r="E678" s="21" t="s">
        <v>1815</v>
      </c>
      <c r="F678" s="21" t="s">
        <v>1816</v>
      </c>
      <c r="G678" s="21" t="s">
        <v>1622</v>
      </c>
      <c r="H678" s="23">
        <v>40269</v>
      </c>
      <c r="I678" s="23">
        <v>40279</v>
      </c>
      <c r="J678" s="21" t="s">
        <v>49</v>
      </c>
      <c r="K678" s="22">
        <v>77925</v>
      </c>
      <c r="L678" s="21" t="s">
        <v>59</v>
      </c>
      <c r="M678" s="22">
        <v>779</v>
      </c>
      <c r="N678" s="21" t="s">
        <v>54</v>
      </c>
      <c r="O678" s="24"/>
      <c r="P678" s="21" t="s">
        <v>54</v>
      </c>
      <c r="Q678" s="24"/>
      <c r="R678" s="21" t="s">
        <v>54</v>
      </c>
      <c r="S678" s="21" t="s">
        <v>54</v>
      </c>
      <c r="T678" s="22" t="b">
        <v>0</v>
      </c>
      <c r="U678" s="21" t="s">
        <v>54</v>
      </c>
      <c r="V678" s="21" t="s">
        <v>54</v>
      </c>
    </row>
    <row r="679" spans="1:22" x14ac:dyDescent="0.25">
      <c r="A679" s="25">
        <v>634787</v>
      </c>
      <c r="B679" s="21" t="s">
        <v>43</v>
      </c>
      <c r="C679" s="21" t="s">
        <v>1764</v>
      </c>
      <c r="D679" s="22">
        <v>2008</v>
      </c>
      <c r="E679" s="21" t="s">
        <v>1824</v>
      </c>
      <c r="F679" s="21" t="s">
        <v>1825</v>
      </c>
      <c r="G679" s="21" t="s">
        <v>43</v>
      </c>
      <c r="H679" s="23">
        <v>40238</v>
      </c>
      <c r="I679" s="23">
        <v>40249</v>
      </c>
      <c r="J679" s="21" t="s">
        <v>49</v>
      </c>
      <c r="K679" s="22">
        <v>136957</v>
      </c>
      <c r="L679" s="21" t="s">
        <v>59</v>
      </c>
      <c r="M679" s="22">
        <v>1085</v>
      </c>
      <c r="N679" s="21" t="s">
        <v>49</v>
      </c>
      <c r="O679" s="22">
        <v>1085</v>
      </c>
      <c r="P679" s="21" t="s">
        <v>54</v>
      </c>
      <c r="Q679" s="24"/>
      <c r="R679" s="21" t="s">
        <v>54</v>
      </c>
      <c r="S679" s="21" t="s">
        <v>54</v>
      </c>
      <c r="T679" s="22" t="b">
        <v>0</v>
      </c>
      <c r="U679" s="21" t="s">
        <v>54</v>
      </c>
      <c r="V679" s="21" t="s">
        <v>54</v>
      </c>
    </row>
    <row r="680" spans="1:22" x14ac:dyDescent="0.25">
      <c r="A680" s="25">
        <v>634790</v>
      </c>
      <c r="B680" s="21" t="s">
        <v>43</v>
      </c>
      <c r="C680" s="21" t="s">
        <v>1764</v>
      </c>
      <c r="D680" s="22">
        <v>2008</v>
      </c>
      <c r="E680" s="21" t="s">
        <v>1765</v>
      </c>
      <c r="F680" s="21" t="s">
        <v>1766</v>
      </c>
      <c r="G680" s="21" t="s">
        <v>43</v>
      </c>
      <c r="H680" s="23">
        <v>40228</v>
      </c>
      <c r="I680" s="23">
        <v>40240</v>
      </c>
      <c r="J680" s="21" t="s">
        <v>49</v>
      </c>
      <c r="K680" s="22">
        <v>141686</v>
      </c>
      <c r="L680" s="21" t="s">
        <v>59</v>
      </c>
      <c r="M680" s="22">
        <v>1490</v>
      </c>
      <c r="N680" s="21" t="s">
        <v>49</v>
      </c>
      <c r="O680" s="22">
        <v>1490</v>
      </c>
      <c r="P680" s="21" t="s">
        <v>54</v>
      </c>
      <c r="Q680" s="24"/>
      <c r="R680" s="21" t="s">
        <v>1630</v>
      </c>
      <c r="S680" s="21" t="s">
        <v>1848</v>
      </c>
      <c r="T680" s="22" t="b">
        <v>0</v>
      </c>
      <c r="U680" s="21" t="s">
        <v>54</v>
      </c>
      <c r="V680" s="21" t="s">
        <v>54</v>
      </c>
    </row>
    <row r="681" spans="1:22" x14ac:dyDescent="0.25">
      <c r="A681" s="25">
        <v>634797</v>
      </c>
      <c r="B681" s="21" t="s">
        <v>43</v>
      </c>
      <c r="C681" s="21" t="s">
        <v>1776</v>
      </c>
      <c r="D681" s="22">
        <v>2008</v>
      </c>
      <c r="E681" s="21" t="s">
        <v>1777</v>
      </c>
      <c r="F681" s="21" t="s">
        <v>1778</v>
      </c>
      <c r="G681" s="21" t="s">
        <v>43</v>
      </c>
      <c r="H681" s="23">
        <v>39940</v>
      </c>
      <c r="I681" s="23">
        <v>39947</v>
      </c>
      <c r="J681" s="21" t="s">
        <v>1655</v>
      </c>
      <c r="K681" s="22">
        <v>171083</v>
      </c>
      <c r="L681" s="21" t="s">
        <v>59</v>
      </c>
      <c r="M681" s="22">
        <v>2817</v>
      </c>
      <c r="N681" s="21" t="s">
        <v>1655</v>
      </c>
      <c r="O681" s="22">
        <v>2113</v>
      </c>
      <c r="P681" s="21" t="s">
        <v>54</v>
      </c>
      <c r="Q681" s="24"/>
      <c r="R681" s="21" t="s">
        <v>54</v>
      </c>
      <c r="S681" s="21" t="s">
        <v>54</v>
      </c>
      <c r="T681" s="22" t="b">
        <v>0</v>
      </c>
      <c r="U681" s="21" t="s">
        <v>54</v>
      </c>
      <c r="V681" s="21" t="s">
        <v>54</v>
      </c>
    </row>
    <row r="682" spans="1:22" x14ac:dyDescent="0.25">
      <c r="A682" s="25">
        <v>634799</v>
      </c>
      <c r="B682" s="21" t="s">
        <v>43</v>
      </c>
      <c r="C682" s="21" t="s">
        <v>1686</v>
      </c>
      <c r="D682" s="22">
        <v>2008</v>
      </c>
      <c r="E682" s="21" t="s">
        <v>1780</v>
      </c>
      <c r="F682" s="21" t="s">
        <v>1845</v>
      </c>
      <c r="G682" s="21" t="s">
        <v>1618</v>
      </c>
      <c r="H682" s="23">
        <v>39977</v>
      </c>
      <c r="I682" s="23">
        <v>39981</v>
      </c>
      <c r="J682" s="21" t="s">
        <v>49</v>
      </c>
      <c r="K682" s="22">
        <v>216130</v>
      </c>
      <c r="L682" s="21" t="s">
        <v>59</v>
      </c>
      <c r="M682" s="22">
        <v>1881</v>
      </c>
      <c r="N682" s="21" t="s">
        <v>49</v>
      </c>
      <c r="O682" s="22">
        <v>71</v>
      </c>
      <c r="P682" s="21" t="s">
        <v>54</v>
      </c>
      <c r="Q682" s="24"/>
      <c r="R682" s="21" t="s">
        <v>54</v>
      </c>
      <c r="S682" s="21" t="s">
        <v>54</v>
      </c>
      <c r="T682" s="22" t="b">
        <v>0</v>
      </c>
      <c r="U682" s="21" t="s">
        <v>54</v>
      </c>
      <c r="V682" s="21" t="s">
        <v>54</v>
      </c>
    </row>
    <row r="683" spans="1:22" x14ac:dyDescent="0.25">
      <c r="A683" s="25">
        <v>634841</v>
      </c>
      <c r="B683" s="21" t="s">
        <v>43</v>
      </c>
      <c r="C683" s="21" t="s">
        <v>1801</v>
      </c>
      <c r="D683" s="22">
        <v>2008</v>
      </c>
      <c r="E683" s="21" t="s">
        <v>1802</v>
      </c>
      <c r="F683" s="21" t="s">
        <v>1803</v>
      </c>
      <c r="G683" s="21" t="s">
        <v>1618</v>
      </c>
      <c r="H683" s="23">
        <v>39937</v>
      </c>
      <c r="I683" s="23">
        <v>39937</v>
      </c>
      <c r="J683" s="21" t="s">
        <v>1655</v>
      </c>
      <c r="K683" s="22">
        <v>201775</v>
      </c>
      <c r="L683" s="21" t="s">
        <v>59</v>
      </c>
      <c r="M683" s="22">
        <v>834</v>
      </c>
      <c r="N683" s="21" t="s">
        <v>1655</v>
      </c>
      <c r="O683" s="22">
        <v>834</v>
      </c>
      <c r="P683" s="21" t="s">
        <v>54</v>
      </c>
      <c r="Q683" s="24"/>
      <c r="R683" s="21" t="s">
        <v>1630</v>
      </c>
      <c r="S683" s="21" t="s">
        <v>1842</v>
      </c>
      <c r="T683" s="22" t="b">
        <v>0</v>
      </c>
      <c r="U683" s="21" t="s">
        <v>54</v>
      </c>
      <c r="V683" s="21" t="s">
        <v>54</v>
      </c>
    </row>
    <row r="684" spans="1:22" x14ac:dyDescent="0.25">
      <c r="A684" s="25">
        <v>634844</v>
      </c>
      <c r="B684" s="21" t="s">
        <v>43</v>
      </c>
      <c r="C684" s="21" t="s">
        <v>1814</v>
      </c>
      <c r="D684" s="22">
        <v>2008</v>
      </c>
      <c r="E684" s="21" t="s">
        <v>1815</v>
      </c>
      <c r="F684" s="21" t="s">
        <v>1816</v>
      </c>
      <c r="G684" s="21" t="s">
        <v>1622</v>
      </c>
      <c r="H684" s="23">
        <v>39981</v>
      </c>
      <c r="I684" s="23">
        <v>39983</v>
      </c>
      <c r="J684" s="21" t="s">
        <v>49</v>
      </c>
      <c r="K684" s="22">
        <v>201194</v>
      </c>
      <c r="L684" s="21" t="s">
        <v>54</v>
      </c>
      <c r="M684" s="24"/>
      <c r="N684" s="21" t="s">
        <v>49</v>
      </c>
      <c r="O684" s="22">
        <v>808</v>
      </c>
      <c r="P684" s="21" t="s">
        <v>54</v>
      </c>
      <c r="Q684" s="24"/>
      <c r="R684" s="21" t="s">
        <v>1630</v>
      </c>
      <c r="S684" s="21" t="s">
        <v>1842</v>
      </c>
      <c r="T684" s="22" t="b">
        <v>0</v>
      </c>
      <c r="U684" s="21" t="s">
        <v>54</v>
      </c>
      <c r="V684" s="21" t="s">
        <v>54</v>
      </c>
    </row>
    <row r="685" spans="1:22" x14ac:dyDescent="0.25">
      <c r="A685" s="25">
        <v>634864</v>
      </c>
      <c r="B685" s="21" t="s">
        <v>43</v>
      </c>
      <c r="C685" s="21" t="s">
        <v>1804</v>
      </c>
      <c r="D685" s="22">
        <v>2008</v>
      </c>
      <c r="E685" s="21" t="s">
        <v>1805</v>
      </c>
      <c r="F685" s="21" t="s">
        <v>1806</v>
      </c>
      <c r="G685" s="21" t="s">
        <v>1618</v>
      </c>
      <c r="H685" s="23">
        <v>39957</v>
      </c>
      <c r="I685" s="23">
        <v>39965</v>
      </c>
      <c r="J685" s="21" t="s">
        <v>49</v>
      </c>
      <c r="K685" s="22">
        <v>191808</v>
      </c>
      <c r="L685" s="21" t="s">
        <v>59</v>
      </c>
      <c r="M685" s="22">
        <v>687</v>
      </c>
      <c r="N685" s="21" t="s">
        <v>49</v>
      </c>
      <c r="O685" s="22">
        <v>9599</v>
      </c>
      <c r="P685" s="21" t="s">
        <v>54</v>
      </c>
      <c r="Q685" s="24"/>
      <c r="R685" s="21" t="s">
        <v>1630</v>
      </c>
      <c r="S685" s="21" t="s">
        <v>1842</v>
      </c>
      <c r="T685" s="22" t="b">
        <v>0</v>
      </c>
      <c r="U685" s="21" t="s">
        <v>54</v>
      </c>
      <c r="V685" s="21" t="s">
        <v>54</v>
      </c>
    </row>
    <row r="686" spans="1:22" x14ac:dyDescent="0.25">
      <c r="A686" s="25">
        <v>634867</v>
      </c>
      <c r="B686" s="21" t="s">
        <v>43</v>
      </c>
      <c r="C686" s="21" t="s">
        <v>1817</v>
      </c>
      <c r="D686" s="22">
        <v>2008</v>
      </c>
      <c r="E686" s="21" t="s">
        <v>1818</v>
      </c>
      <c r="F686" s="21" t="s">
        <v>1819</v>
      </c>
      <c r="G686" s="21" t="s">
        <v>1618</v>
      </c>
      <c r="H686" s="23">
        <v>39963</v>
      </c>
      <c r="I686" s="23">
        <v>39963</v>
      </c>
      <c r="J686" s="21" t="s">
        <v>49</v>
      </c>
      <c r="K686" s="22">
        <v>199801</v>
      </c>
      <c r="L686" s="21" t="s">
        <v>54</v>
      </c>
      <c r="M686" s="24"/>
      <c r="N686" s="21" t="s">
        <v>49</v>
      </c>
      <c r="O686" s="22">
        <v>1530</v>
      </c>
      <c r="P686" s="21" t="s">
        <v>54</v>
      </c>
      <c r="Q686" s="24"/>
      <c r="R686" s="21" t="s">
        <v>54</v>
      </c>
      <c r="S686" s="21" t="s">
        <v>54</v>
      </c>
      <c r="T686" s="22" t="b">
        <v>0</v>
      </c>
      <c r="U686" s="21" t="s">
        <v>54</v>
      </c>
      <c r="V686" s="21" t="s">
        <v>54</v>
      </c>
    </row>
    <row r="687" spans="1:22" x14ac:dyDescent="0.25">
      <c r="A687" s="25">
        <v>634870</v>
      </c>
      <c r="B687" s="21" t="s">
        <v>43</v>
      </c>
      <c r="C687" s="21" t="s">
        <v>1798</v>
      </c>
      <c r="D687" s="22">
        <v>2008</v>
      </c>
      <c r="E687" s="21" t="s">
        <v>1812</v>
      </c>
      <c r="F687" s="21" t="s">
        <v>1813</v>
      </c>
      <c r="G687" s="21" t="s">
        <v>1618</v>
      </c>
      <c r="H687" s="23">
        <v>39972</v>
      </c>
      <c r="I687" s="23">
        <v>39973</v>
      </c>
      <c r="J687" s="21" t="s">
        <v>49</v>
      </c>
      <c r="K687" s="22">
        <v>197835</v>
      </c>
      <c r="L687" s="21" t="s">
        <v>59</v>
      </c>
      <c r="M687" s="22">
        <v>2509</v>
      </c>
      <c r="N687" s="21" t="s">
        <v>49</v>
      </c>
      <c r="O687" s="22">
        <v>361</v>
      </c>
      <c r="P687" s="21" t="s">
        <v>54</v>
      </c>
      <c r="Q687" s="24"/>
      <c r="R687" s="21" t="s">
        <v>1630</v>
      </c>
      <c r="S687" s="21" t="s">
        <v>1842</v>
      </c>
      <c r="T687" s="22" t="b">
        <v>0</v>
      </c>
      <c r="U687" s="21" t="s">
        <v>54</v>
      </c>
      <c r="V687" s="21" t="s">
        <v>54</v>
      </c>
    </row>
    <row r="688" spans="1:22" x14ac:dyDescent="0.25">
      <c r="A688" s="25">
        <v>634873</v>
      </c>
      <c r="B688" s="21" t="s">
        <v>43</v>
      </c>
      <c r="C688" s="21" t="s">
        <v>1795</v>
      </c>
      <c r="D688" s="22">
        <v>2008</v>
      </c>
      <c r="E688" s="21" t="s">
        <v>1796</v>
      </c>
      <c r="F688" s="21" t="s">
        <v>1797</v>
      </c>
      <c r="G688" s="21" t="s">
        <v>1618</v>
      </c>
      <c r="H688" s="23">
        <v>39948</v>
      </c>
      <c r="I688" s="23">
        <v>39952</v>
      </c>
      <c r="J688" s="21" t="s">
        <v>49</v>
      </c>
      <c r="K688" s="22">
        <v>226984</v>
      </c>
      <c r="L688" s="21" t="s">
        <v>54</v>
      </c>
      <c r="M688" s="24"/>
      <c r="N688" s="21" t="s">
        <v>49</v>
      </c>
      <c r="O688" s="22">
        <v>432</v>
      </c>
      <c r="P688" s="21" t="s">
        <v>54</v>
      </c>
      <c r="Q688" s="24"/>
      <c r="R688" s="21" t="s">
        <v>1630</v>
      </c>
      <c r="S688" s="21" t="s">
        <v>1842</v>
      </c>
      <c r="T688" s="22" t="b">
        <v>0</v>
      </c>
      <c r="U688" s="21" t="s">
        <v>54</v>
      </c>
      <c r="V688" s="21" t="s">
        <v>54</v>
      </c>
    </row>
    <row r="689" spans="1:22" x14ac:dyDescent="0.25">
      <c r="A689" s="25">
        <v>634876</v>
      </c>
      <c r="B689" s="21" t="s">
        <v>43</v>
      </c>
      <c r="C689" s="21" t="s">
        <v>1792</v>
      </c>
      <c r="D689" s="22">
        <v>2008</v>
      </c>
      <c r="E689" s="21" t="s">
        <v>1793</v>
      </c>
      <c r="F689" s="21" t="s">
        <v>1843</v>
      </c>
      <c r="G689" s="21" t="s">
        <v>1622</v>
      </c>
      <c r="H689" s="23">
        <v>39944</v>
      </c>
      <c r="I689" s="23">
        <v>39953</v>
      </c>
      <c r="J689" s="21" t="s">
        <v>49</v>
      </c>
      <c r="K689" s="22">
        <v>415129</v>
      </c>
      <c r="L689" s="21" t="s">
        <v>59</v>
      </c>
      <c r="M689" s="22">
        <v>1922</v>
      </c>
      <c r="N689" s="21" t="s">
        <v>49</v>
      </c>
      <c r="O689" s="22">
        <v>10080</v>
      </c>
      <c r="P689" s="21" t="s">
        <v>54</v>
      </c>
      <c r="Q689" s="24"/>
      <c r="R689" s="21" t="s">
        <v>54</v>
      </c>
      <c r="S689" s="21" t="s">
        <v>54</v>
      </c>
      <c r="T689" s="22" t="b">
        <v>0</v>
      </c>
      <c r="U689" s="21" t="s">
        <v>54</v>
      </c>
      <c r="V689" s="21" t="s">
        <v>54</v>
      </c>
    </row>
    <row r="690" spans="1:22" x14ac:dyDescent="0.25">
      <c r="A690" s="25">
        <v>634995</v>
      </c>
      <c r="B690" s="21" t="s">
        <v>43</v>
      </c>
      <c r="C690" s="21" t="s">
        <v>1834</v>
      </c>
      <c r="D690" s="22">
        <v>2008</v>
      </c>
      <c r="E690" s="21" t="s">
        <v>1835</v>
      </c>
      <c r="F690" s="21" t="s">
        <v>1847</v>
      </c>
      <c r="G690" s="21" t="s">
        <v>1618</v>
      </c>
      <c r="H690" s="23">
        <v>39966</v>
      </c>
      <c r="I690" s="23">
        <v>39966</v>
      </c>
      <c r="J690" s="21" t="s">
        <v>49</v>
      </c>
      <c r="K690" s="22">
        <v>191403</v>
      </c>
      <c r="L690" s="21" t="s">
        <v>59</v>
      </c>
      <c r="M690" s="22">
        <v>1064</v>
      </c>
      <c r="N690" s="21" t="s">
        <v>49</v>
      </c>
      <c r="O690" s="22">
        <v>8228</v>
      </c>
      <c r="P690" s="21" t="s">
        <v>54</v>
      </c>
      <c r="Q690" s="24"/>
      <c r="R690" s="21" t="s">
        <v>54</v>
      </c>
      <c r="S690" s="21" t="s">
        <v>54</v>
      </c>
      <c r="T690" s="22" t="b">
        <v>0</v>
      </c>
      <c r="U690" s="21" t="s">
        <v>54</v>
      </c>
      <c r="V690" s="21" t="s">
        <v>54</v>
      </c>
    </row>
    <row r="691" spans="1:22" x14ac:dyDescent="0.25">
      <c r="A691" s="25">
        <v>635081</v>
      </c>
      <c r="B691" s="21" t="s">
        <v>43</v>
      </c>
      <c r="C691" s="21" t="s">
        <v>1837</v>
      </c>
      <c r="D691" s="22">
        <v>2008</v>
      </c>
      <c r="E691" s="21" t="s">
        <v>1838</v>
      </c>
      <c r="F691" s="21" t="s">
        <v>1839</v>
      </c>
      <c r="G691" s="21" t="s">
        <v>1618</v>
      </c>
      <c r="H691" s="23">
        <v>39944</v>
      </c>
      <c r="I691" s="23">
        <v>39964</v>
      </c>
      <c r="J691" s="21" t="s">
        <v>49</v>
      </c>
      <c r="K691" s="22">
        <v>114348</v>
      </c>
      <c r="L691" s="21" t="s">
        <v>54</v>
      </c>
      <c r="M691" s="24"/>
      <c r="N691" s="21" t="s">
        <v>49</v>
      </c>
      <c r="O691" s="22">
        <v>1506</v>
      </c>
      <c r="P691" s="21" t="s">
        <v>54</v>
      </c>
      <c r="Q691" s="24"/>
      <c r="R691" s="21" t="s">
        <v>54</v>
      </c>
      <c r="S691" s="21" t="s">
        <v>54</v>
      </c>
      <c r="T691" s="22" t="b">
        <v>0</v>
      </c>
      <c r="U691" s="21" t="s">
        <v>54</v>
      </c>
      <c r="V691" s="21" t="s">
        <v>54</v>
      </c>
    </row>
    <row r="692" spans="1:22" x14ac:dyDescent="0.25">
      <c r="A692" s="25">
        <v>635092</v>
      </c>
      <c r="B692" s="21" t="s">
        <v>43</v>
      </c>
      <c r="C692" s="21" t="s">
        <v>1792</v>
      </c>
      <c r="D692" s="22">
        <v>2008</v>
      </c>
      <c r="E692" s="21" t="s">
        <v>1793</v>
      </c>
      <c r="F692" s="21" t="s">
        <v>1843</v>
      </c>
      <c r="G692" s="21" t="s">
        <v>1622</v>
      </c>
      <c r="H692" s="23">
        <v>40284</v>
      </c>
      <c r="I692" s="23">
        <v>40289</v>
      </c>
      <c r="J692" s="21" t="s">
        <v>49</v>
      </c>
      <c r="K692" s="22">
        <v>169077</v>
      </c>
      <c r="L692" s="21" t="s">
        <v>59</v>
      </c>
      <c r="M692" s="22">
        <v>309</v>
      </c>
      <c r="N692" s="21" t="s">
        <v>49</v>
      </c>
      <c r="O692" s="22">
        <v>2423</v>
      </c>
      <c r="P692" s="21" t="s">
        <v>54</v>
      </c>
      <c r="Q692" s="24"/>
      <c r="R692" s="21" t="s">
        <v>1664</v>
      </c>
      <c r="S692" s="21" t="s">
        <v>1848</v>
      </c>
      <c r="T692" s="22" t="b">
        <v>0</v>
      </c>
      <c r="U692" s="21" t="s">
        <v>54</v>
      </c>
      <c r="V692" s="21" t="s">
        <v>54</v>
      </c>
    </row>
    <row r="693" spans="1:22" x14ac:dyDescent="0.25">
      <c r="A693" s="25">
        <v>635093</v>
      </c>
      <c r="B693" s="21" t="s">
        <v>43</v>
      </c>
      <c r="C693" s="21" t="s">
        <v>1792</v>
      </c>
      <c r="D693" s="22">
        <v>2008</v>
      </c>
      <c r="E693" s="21" t="s">
        <v>1793</v>
      </c>
      <c r="F693" s="21" t="s">
        <v>1843</v>
      </c>
      <c r="G693" s="21" t="s">
        <v>1622</v>
      </c>
      <c r="H693" s="23">
        <v>40284</v>
      </c>
      <c r="I693" s="23">
        <v>40289</v>
      </c>
      <c r="J693" s="21" t="s">
        <v>49</v>
      </c>
      <c r="K693" s="22">
        <v>162447</v>
      </c>
      <c r="L693" s="21" t="s">
        <v>59</v>
      </c>
      <c r="M693" s="22">
        <v>297</v>
      </c>
      <c r="N693" s="21" t="s">
        <v>49</v>
      </c>
      <c r="O693" s="22">
        <v>2328</v>
      </c>
      <c r="P693" s="21" t="s">
        <v>54</v>
      </c>
      <c r="Q693" s="24"/>
      <c r="R693" s="21" t="s">
        <v>1664</v>
      </c>
      <c r="S693" s="21" t="s">
        <v>1848</v>
      </c>
      <c r="T693" s="22" t="b">
        <v>0</v>
      </c>
      <c r="U693" s="21" t="s">
        <v>54</v>
      </c>
      <c r="V693" s="21" t="s">
        <v>54</v>
      </c>
    </row>
    <row r="694" spans="1:22" x14ac:dyDescent="0.25">
      <c r="A694" s="25">
        <v>635166</v>
      </c>
      <c r="B694" s="21" t="s">
        <v>43</v>
      </c>
      <c r="C694" s="21" t="s">
        <v>1840</v>
      </c>
      <c r="D694" s="22">
        <v>2008</v>
      </c>
      <c r="E694" s="21" t="s">
        <v>1835</v>
      </c>
      <c r="F694" s="21" t="s">
        <v>1847</v>
      </c>
      <c r="G694" s="21" t="s">
        <v>1618</v>
      </c>
      <c r="H694" s="23">
        <v>40280</v>
      </c>
      <c r="I694" s="23">
        <v>40283</v>
      </c>
      <c r="J694" s="21" t="s">
        <v>49</v>
      </c>
      <c r="K694" s="22">
        <v>251050</v>
      </c>
      <c r="L694" s="21" t="s">
        <v>59</v>
      </c>
      <c r="M694" s="22">
        <v>636</v>
      </c>
      <c r="N694" s="21" t="s">
        <v>49</v>
      </c>
      <c r="O694" s="22">
        <v>2517</v>
      </c>
      <c r="P694" s="21" t="s">
        <v>54</v>
      </c>
      <c r="Q694" s="24"/>
      <c r="R694" s="21" t="s">
        <v>54</v>
      </c>
      <c r="S694" s="21" t="s">
        <v>54</v>
      </c>
      <c r="T694" s="22" t="b">
        <v>0</v>
      </c>
      <c r="U694" s="21" t="s">
        <v>54</v>
      </c>
      <c r="V694" s="21" t="s">
        <v>54</v>
      </c>
    </row>
    <row r="695" spans="1:22" x14ac:dyDescent="0.25">
      <c r="A695" s="25">
        <v>999981</v>
      </c>
      <c r="B695" s="21" t="s">
        <v>43</v>
      </c>
      <c r="C695" s="21" t="s">
        <v>1850</v>
      </c>
      <c r="D695" s="22">
        <v>2008</v>
      </c>
      <c r="E695" s="21" t="s">
        <v>1788</v>
      </c>
      <c r="F695" s="21" t="s">
        <v>1789</v>
      </c>
      <c r="G695" s="21" t="s">
        <v>1618</v>
      </c>
      <c r="H695" s="23">
        <v>39968</v>
      </c>
      <c r="I695" s="23">
        <v>39989</v>
      </c>
      <c r="J695" s="21" t="s">
        <v>49</v>
      </c>
      <c r="K695" s="22">
        <v>199872</v>
      </c>
      <c r="L695" s="21" t="s">
        <v>59</v>
      </c>
      <c r="M695" s="22">
        <v>1455</v>
      </c>
      <c r="N695" s="21" t="s">
        <v>49</v>
      </c>
      <c r="O695" s="22">
        <v>683</v>
      </c>
      <c r="P695" s="21" t="s">
        <v>54</v>
      </c>
      <c r="Q695" s="24"/>
      <c r="R695" s="21" t="s">
        <v>1664</v>
      </c>
      <c r="S695" s="21" t="s">
        <v>1842</v>
      </c>
      <c r="T695" s="22" t="b">
        <v>0</v>
      </c>
      <c r="U695" s="21" t="s">
        <v>54</v>
      </c>
      <c r="V695" s="21" t="s">
        <v>54</v>
      </c>
    </row>
    <row r="696" spans="1:22" x14ac:dyDescent="0.25">
      <c r="A696" s="25">
        <v>999982</v>
      </c>
      <c r="B696" s="21" t="s">
        <v>43</v>
      </c>
      <c r="C696" s="21" t="s">
        <v>1850</v>
      </c>
      <c r="D696" s="22">
        <v>2008</v>
      </c>
      <c r="E696" s="21" t="s">
        <v>1768</v>
      </c>
      <c r="F696" s="21" t="s">
        <v>1769</v>
      </c>
      <c r="G696" s="21" t="s">
        <v>1618</v>
      </c>
      <c r="H696" s="23">
        <v>39980</v>
      </c>
      <c r="I696" s="23">
        <v>39980</v>
      </c>
      <c r="J696" s="21" t="s">
        <v>49</v>
      </c>
      <c r="K696" s="22">
        <v>89017</v>
      </c>
      <c r="L696" s="21" t="s">
        <v>59</v>
      </c>
      <c r="M696" s="22">
        <v>541</v>
      </c>
      <c r="N696" s="21" t="s">
        <v>49</v>
      </c>
      <c r="O696" s="22">
        <v>541</v>
      </c>
      <c r="P696" s="21" t="s">
        <v>54</v>
      </c>
      <c r="Q696" s="24"/>
      <c r="R696" s="21" t="s">
        <v>54</v>
      </c>
      <c r="S696" s="21" t="s">
        <v>54</v>
      </c>
      <c r="T696" s="22" t="b">
        <v>0</v>
      </c>
      <c r="U696" s="21" t="s">
        <v>54</v>
      </c>
      <c r="V696" s="21" t="s">
        <v>54</v>
      </c>
    </row>
    <row r="697" spans="1:22" x14ac:dyDescent="0.25">
      <c r="A697" s="25">
        <v>999983</v>
      </c>
      <c r="B697" s="21" t="s">
        <v>43</v>
      </c>
      <c r="C697" s="21" t="s">
        <v>1850</v>
      </c>
      <c r="D697" s="22">
        <v>2008</v>
      </c>
      <c r="E697" s="21" t="s">
        <v>1824</v>
      </c>
      <c r="F697" s="21" t="s">
        <v>1825</v>
      </c>
      <c r="G697" s="21" t="s">
        <v>1618</v>
      </c>
      <c r="H697" s="23">
        <v>39998</v>
      </c>
      <c r="I697" s="23">
        <v>39998</v>
      </c>
      <c r="J697" s="21" t="s">
        <v>49</v>
      </c>
      <c r="K697" s="22">
        <v>90052</v>
      </c>
      <c r="L697" s="21" t="s">
        <v>59</v>
      </c>
      <c r="M697" s="22">
        <v>473</v>
      </c>
      <c r="N697" s="21" t="s">
        <v>49</v>
      </c>
      <c r="O697" s="22">
        <v>473</v>
      </c>
      <c r="P697" s="21" t="s">
        <v>54</v>
      </c>
      <c r="Q697" s="24"/>
      <c r="R697" s="21" t="s">
        <v>54</v>
      </c>
      <c r="S697" s="21" t="s">
        <v>54</v>
      </c>
      <c r="T697" s="22" t="b">
        <v>0</v>
      </c>
      <c r="U697" s="21" t="s">
        <v>54</v>
      </c>
      <c r="V697" s="21" t="s">
        <v>54</v>
      </c>
    </row>
    <row r="698" spans="1:22" x14ac:dyDescent="0.25">
      <c r="A698" s="25">
        <v>999984</v>
      </c>
      <c r="B698" s="21" t="s">
        <v>43</v>
      </c>
      <c r="C698" s="21" t="s">
        <v>1850</v>
      </c>
      <c r="D698" s="22">
        <v>2008</v>
      </c>
      <c r="E698" s="21" t="s">
        <v>1771</v>
      </c>
      <c r="F698" s="21" t="s">
        <v>1772</v>
      </c>
      <c r="G698" s="21" t="s">
        <v>1618</v>
      </c>
      <c r="H698" s="23">
        <v>40002</v>
      </c>
      <c r="I698" s="23">
        <v>40002</v>
      </c>
      <c r="J698" s="21" t="s">
        <v>49</v>
      </c>
      <c r="K698" s="22">
        <v>90574</v>
      </c>
      <c r="L698" s="21" t="s">
        <v>59</v>
      </c>
      <c r="M698" s="22">
        <v>506</v>
      </c>
      <c r="N698" s="21" t="s">
        <v>49</v>
      </c>
      <c r="O698" s="22">
        <v>901</v>
      </c>
      <c r="P698" s="21" t="s">
        <v>54</v>
      </c>
      <c r="Q698" s="24"/>
      <c r="R698" s="21" t="s">
        <v>54</v>
      </c>
      <c r="S698" s="21" t="s">
        <v>54</v>
      </c>
      <c r="T698" s="22" t="b">
        <v>0</v>
      </c>
      <c r="U698" s="21" t="s">
        <v>54</v>
      </c>
      <c r="V698" s="21" t="s">
        <v>54</v>
      </c>
    </row>
    <row r="699" spans="1:22" x14ac:dyDescent="0.25">
      <c r="A699" s="25">
        <v>999985</v>
      </c>
      <c r="B699" s="21" t="s">
        <v>43</v>
      </c>
      <c r="C699" s="21" t="s">
        <v>1850</v>
      </c>
      <c r="D699" s="22">
        <v>2008</v>
      </c>
      <c r="E699" s="21" t="s">
        <v>1674</v>
      </c>
      <c r="F699" s="21" t="s">
        <v>1675</v>
      </c>
      <c r="G699" s="21" t="s">
        <v>1618</v>
      </c>
      <c r="H699" s="23">
        <v>39944</v>
      </c>
      <c r="I699" s="23">
        <v>39953</v>
      </c>
      <c r="J699" s="21" t="s">
        <v>49</v>
      </c>
      <c r="K699" s="22">
        <v>225164</v>
      </c>
      <c r="L699" s="21" t="s">
        <v>59</v>
      </c>
      <c r="M699" s="22">
        <v>388</v>
      </c>
      <c r="N699" s="21" t="s">
        <v>49</v>
      </c>
      <c r="O699" s="22">
        <v>5331899</v>
      </c>
      <c r="P699" s="21" t="s">
        <v>59</v>
      </c>
      <c r="Q699" s="22">
        <v>108767</v>
      </c>
      <c r="R699" s="21" t="s">
        <v>54</v>
      </c>
      <c r="S699" s="21" t="s">
        <v>54</v>
      </c>
      <c r="T699" s="22" t="b">
        <v>0</v>
      </c>
      <c r="U699" s="21" t="s">
        <v>54</v>
      </c>
      <c r="V699" s="21" t="s">
        <v>54</v>
      </c>
    </row>
    <row r="700" spans="1:22" x14ac:dyDescent="0.25">
      <c r="A700" s="25">
        <v>999986</v>
      </c>
      <c r="B700" s="21" t="s">
        <v>43</v>
      </c>
      <c r="C700" s="21" t="s">
        <v>1850</v>
      </c>
      <c r="D700" s="22">
        <v>2005</v>
      </c>
      <c r="E700" s="21" t="s">
        <v>1674</v>
      </c>
      <c r="F700" s="21" t="s">
        <v>1675</v>
      </c>
      <c r="G700" s="21" t="s">
        <v>1618</v>
      </c>
      <c r="H700" s="23">
        <v>38839</v>
      </c>
      <c r="I700" s="23">
        <v>38849</v>
      </c>
      <c r="J700" s="21" t="s">
        <v>49</v>
      </c>
      <c r="K700" s="22">
        <v>230174</v>
      </c>
      <c r="L700" s="21" t="s">
        <v>59</v>
      </c>
      <c r="M700" s="22">
        <v>426</v>
      </c>
      <c r="N700" s="21" t="s">
        <v>59</v>
      </c>
      <c r="O700" s="22">
        <v>5619619</v>
      </c>
      <c r="P700" s="21" t="s">
        <v>54</v>
      </c>
      <c r="Q700" s="24"/>
      <c r="R700" s="21" t="s">
        <v>54</v>
      </c>
      <c r="S700" s="21" t="s">
        <v>54</v>
      </c>
      <c r="T700" s="22" t="b">
        <v>0</v>
      </c>
      <c r="U700" s="21" t="s">
        <v>54</v>
      </c>
      <c r="V700" s="21" t="s">
        <v>54</v>
      </c>
    </row>
    <row r="701" spans="1:22" x14ac:dyDescent="0.25">
      <c r="A701" s="25">
        <v>999987</v>
      </c>
      <c r="B701" s="21" t="s">
        <v>43</v>
      </c>
      <c r="C701" s="21" t="s">
        <v>1850</v>
      </c>
      <c r="D701" s="22">
        <v>2006</v>
      </c>
      <c r="E701" s="21" t="s">
        <v>1674</v>
      </c>
      <c r="F701" s="21" t="s">
        <v>1675</v>
      </c>
      <c r="G701" s="21" t="s">
        <v>1618</v>
      </c>
      <c r="H701" s="23">
        <v>39203</v>
      </c>
      <c r="I701" s="23">
        <v>39203</v>
      </c>
      <c r="J701" s="21" t="s">
        <v>49</v>
      </c>
      <c r="K701" s="22">
        <v>222476</v>
      </c>
      <c r="L701" s="21" t="s">
        <v>59</v>
      </c>
      <c r="M701" s="22">
        <v>1190</v>
      </c>
      <c r="N701" s="21" t="s">
        <v>49</v>
      </c>
      <c r="O701" s="22">
        <v>3987789</v>
      </c>
      <c r="P701" s="21" t="s">
        <v>59</v>
      </c>
      <c r="Q701" s="22">
        <v>31679</v>
      </c>
      <c r="R701" s="21" t="s">
        <v>1630</v>
      </c>
      <c r="S701" s="21" t="s">
        <v>1689</v>
      </c>
      <c r="T701" s="22" t="b">
        <v>0</v>
      </c>
      <c r="U701" s="21" t="s">
        <v>54</v>
      </c>
      <c r="V701" s="21" t="s">
        <v>54</v>
      </c>
    </row>
    <row r="702" spans="1:22" x14ac:dyDescent="0.25">
      <c r="A702" s="25">
        <v>999988</v>
      </c>
      <c r="B702" s="21" t="s">
        <v>43</v>
      </c>
      <c r="C702" s="21" t="s">
        <v>1850</v>
      </c>
      <c r="D702" s="22">
        <v>2007</v>
      </c>
      <c r="E702" s="21" t="s">
        <v>1674</v>
      </c>
      <c r="F702" s="21" t="s">
        <v>1675</v>
      </c>
      <c r="G702" s="21" t="s">
        <v>1618</v>
      </c>
      <c r="H702" s="23">
        <v>39582</v>
      </c>
      <c r="I702" s="23">
        <v>39587</v>
      </c>
      <c r="J702" s="21" t="s">
        <v>49</v>
      </c>
      <c r="K702" s="22">
        <v>227193</v>
      </c>
      <c r="L702" s="21" t="s">
        <v>59</v>
      </c>
      <c r="M702" s="22">
        <v>1213</v>
      </c>
      <c r="N702" s="21" t="s">
        <v>49</v>
      </c>
      <c r="O702" s="22">
        <v>3791061</v>
      </c>
      <c r="P702" s="21" t="s">
        <v>59</v>
      </c>
      <c r="Q702" s="22">
        <v>38303</v>
      </c>
      <c r="R702" s="21" t="s">
        <v>1630</v>
      </c>
      <c r="S702" s="21" t="s">
        <v>1692</v>
      </c>
      <c r="T702" s="22" t="b">
        <v>0</v>
      </c>
      <c r="U702" s="21" t="s">
        <v>54</v>
      </c>
      <c r="V702" s="21" t="s">
        <v>54</v>
      </c>
    </row>
    <row r="703" spans="1:22" x14ac:dyDescent="0.25">
      <c r="A703" s="25">
        <v>999989</v>
      </c>
      <c r="B703" s="21" t="s">
        <v>43</v>
      </c>
      <c r="C703" s="21" t="s">
        <v>1850</v>
      </c>
      <c r="D703" s="22">
        <v>2005</v>
      </c>
      <c r="E703" s="21" t="s">
        <v>1771</v>
      </c>
      <c r="F703" s="21" t="s">
        <v>1772</v>
      </c>
      <c r="G703" s="21" t="s">
        <v>1618</v>
      </c>
      <c r="H703" s="23">
        <v>38909</v>
      </c>
      <c r="I703" s="23">
        <v>38909</v>
      </c>
      <c r="J703" s="21" t="s">
        <v>49</v>
      </c>
      <c r="K703" s="22">
        <v>91240</v>
      </c>
      <c r="L703" s="21" t="s">
        <v>54</v>
      </c>
      <c r="M703" s="24"/>
      <c r="N703" s="21" t="s">
        <v>49</v>
      </c>
      <c r="O703" s="22">
        <v>546</v>
      </c>
      <c r="P703" s="21" t="s">
        <v>54</v>
      </c>
      <c r="Q703" s="24"/>
      <c r="R703" s="21" t="s">
        <v>54</v>
      </c>
      <c r="S703" s="21" t="s">
        <v>54</v>
      </c>
      <c r="T703" s="22" t="b">
        <v>0</v>
      </c>
      <c r="U703" s="21" t="s">
        <v>54</v>
      </c>
      <c r="V703" s="21" t="s">
        <v>54</v>
      </c>
    </row>
    <row r="704" spans="1:22" x14ac:dyDescent="0.25">
      <c r="A704" s="25">
        <v>999990</v>
      </c>
      <c r="B704" s="21" t="s">
        <v>43</v>
      </c>
      <c r="C704" s="21" t="s">
        <v>1850</v>
      </c>
      <c r="D704" s="22">
        <v>2005</v>
      </c>
      <c r="E704" s="21" t="s">
        <v>1788</v>
      </c>
      <c r="F704" s="21" t="s">
        <v>1789</v>
      </c>
      <c r="G704" s="21" t="s">
        <v>1618</v>
      </c>
      <c r="H704" s="23">
        <v>38887</v>
      </c>
      <c r="I704" s="23">
        <v>38908</v>
      </c>
      <c r="J704" s="21" t="s">
        <v>49</v>
      </c>
      <c r="K704" s="22">
        <v>178376</v>
      </c>
      <c r="L704" s="21" t="s">
        <v>54</v>
      </c>
      <c r="M704" s="24"/>
      <c r="N704" s="21" t="s">
        <v>49</v>
      </c>
      <c r="O704" s="22">
        <v>26253</v>
      </c>
      <c r="P704" s="21" t="s">
        <v>59</v>
      </c>
      <c r="Q704" s="22">
        <v>4553523</v>
      </c>
      <c r="R704" s="21" t="s">
        <v>54</v>
      </c>
      <c r="S704" s="21" t="s">
        <v>54</v>
      </c>
      <c r="T704" s="22" t="b">
        <v>0</v>
      </c>
      <c r="U704" s="21" t="s">
        <v>54</v>
      </c>
      <c r="V704" s="21" t="s">
        <v>54</v>
      </c>
    </row>
    <row r="705" spans="1:22" x14ac:dyDescent="0.25">
      <c r="A705" s="25">
        <v>999991</v>
      </c>
      <c r="B705" s="21" t="s">
        <v>43</v>
      </c>
      <c r="C705" s="21" t="s">
        <v>1850</v>
      </c>
      <c r="D705" s="22">
        <v>2006</v>
      </c>
      <c r="E705" s="21" t="s">
        <v>1788</v>
      </c>
      <c r="F705" s="21" t="s">
        <v>1789</v>
      </c>
      <c r="G705" s="21" t="s">
        <v>1618</v>
      </c>
      <c r="H705" s="23">
        <v>39252</v>
      </c>
      <c r="I705" s="23">
        <v>39260</v>
      </c>
      <c r="J705" s="21" t="s">
        <v>49</v>
      </c>
      <c r="K705" s="22">
        <v>201746</v>
      </c>
      <c r="L705" s="21" t="s">
        <v>59</v>
      </c>
      <c r="M705" s="22">
        <v>368</v>
      </c>
      <c r="N705" s="21" t="s">
        <v>49</v>
      </c>
      <c r="O705" s="22">
        <v>1101</v>
      </c>
      <c r="P705" s="21" t="s">
        <v>54</v>
      </c>
      <c r="Q705" s="24"/>
      <c r="R705" s="21" t="s">
        <v>54</v>
      </c>
      <c r="S705" s="21" t="s">
        <v>54</v>
      </c>
      <c r="T705" s="22" t="b">
        <v>0</v>
      </c>
      <c r="U705" s="21" t="s">
        <v>54</v>
      </c>
      <c r="V705" s="21" t="s">
        <v>54</v>
      </c>
    </row>
    <row r="706" spans="1:22" x14ac:dyDescent="0.25">
      <c r="A706" s="25">
        <v>999992</v>
      </c>
      <c r="B706" s="21" t="s">
        <v>43</v>
      </c>
      <c r="C706" s="21" t="s">
        <v>1850</v>
      </c>
      <c r="D706" s="22">
        <v>2006</v>
      </c>
      <c r="E706" s="21" t="s">
        <v>1771</v>
      </c>
      <c r="F706" s="21" t="s">
        <v>1772</v>
      </c>
      <c r="G706" s="21" t="s">
        <v>1618</v>
      </c>
      <c r="H706" s="23">
        <v>39261</v>
      </c>
      <c r="I706" s="23">
        <v>39261</v>
      </c>
      <c r="J706" s="21" t="s">
        <v>49</v>
      </c>
      <c r="K706" s="22">
        <v>92009</v>
      </c>
      <c r="L706" s="21" t="s">
        <v>59</v>
      </c>
      <c r="M706" s="22">
        <v>466</v>
      </c>
      <c r="N706" s="21" t="s">
        <v>49</v>
      </c>
      <c r="O706" s="22">
        <v>295</v>
      </c>
      <c r="P706" s="21" t="s">
        <v>54</v>
      </c>
      <c r="Q706" s="24"/>
      <c r="R706" s="21" t="s">
        <v>54</v>
      </c>
      <c r="S706" s="21" t="s">
        <v>54</v>
      </c>
      <c r="T706" s="22" t="b">
        <v>0</v>
      </c>
      <c r="U706" s="21" t="s">
        <v>54</v>
      </c>
      <c r="V706" s="21" t="s">
        <v>54</v>
      </c>
    </row>
    <row r="707" spans="1:22" x14ac:dyDescent="0.25">
      <c r="A707" s="25">
        <v>999993</v>
      </c>
      <c r="B707" s="21" t="s">
        <v>43</v>
      </c>
      <c r="C707" s="21" t="s">
        <v>1850</v>
      </c>
      <c r="D707" s="22">
        <v>2007</v>
      </c>
      <c r="E707" s="21" t="s">
        <v>1788</v>
      </c>
      <c r="F707" s="21" t="s">
        <v>1789</v>
      </c>
      <c r="G707" s="21" t="s">
        <v>1618</v>
      </c>
      <c r="H707" s="23">
        <v>39617</v>
      </c>
      <c r="I707" s="23">
        <v>39637</v>
      </c>
      <c r="J707" s="21" t="s">
        <v>49</v>
      </c>
      <c r="K707" s="22">
        <v>202953</v>
      </c>
      <c r="L707" s="21" t="s">
        <v>54</v>
      </c>
      <c r="M707" s="24"/>
      <c r="N707" s="21" t="s">
        <v>49</v>
      </c>
      <c r="O707" s="22">
        <v>723</v>
      </c>
      <c r="P707" s="21" t="s">
        <v>54</v>
      </c>
      <c r="Q707" s="24"/>
      <c r="R707" s="21" t="s">
        <v>54</v>
      </c>
      <c r="S707" s="21" t="s">
        <v>54</v>
      </c>
      <c r="T707" s="22" t="b">
        <v>0</v>
      </c>
      <c r="U707" s="21" t="s">
        <v>54</v>
      </c>
      <c r="V707" s="21" t="s">
        <v>54</v>
      </c>
    </row>
    <row r="708" spans="1:22" x14ac:dyDescent="0.25">
      <c r="A708" s="25">
        <v>999994</v>
      </c>
      <c r="B708" s="21" t="s">
        <v>43</v>
      </c>
      <c r="C708" s="21" t="s">
        <v>1850</v>
      </c>
      <c r="D708" s="22">
        <v>2007</v>
      </c>
      <c r="E708" s="21" t="s">
        <v>1771</v>
      </c>
      <c r="F708" s="21" t="s">
        <v>1772</v>
      </c>
      <c r="G708" s="21" t="s">
        <v>1618</v>
      </c>
      <c r="H708" s="23">
        <v>39624</v>
      </c>
      <c r="I708" s="23">
        <v>39636</v>
      </c>
      <c r="J708" s="21" t="s">
        <v>49</v>
      </c>
      <c r="K708" s="22">
        <v>80785</v>
      </c>
      <c r="L708" s="21" t="s">
        <v>54</v>
      </c>
      <c r="M708" s="24"/>
      <c r="N708" s="21" t="s">
        <v>49</v>
      </c>
      <c r="O708" s="22">
        <v>7025</v>
      </c>
      <c r="P708" s="21" t="s">
        <v>54</v>
      </c>
      <c r="Q708" s="24"/>
      <c r="R708" s="21" t="s">
        <v>54</v>
      </c>
      <c r="S708" s="21" t="s">
        <v>54</v>
      </c>
      <c r="T708" s="22" t="b">
        <v>0</v>
      </c>
      <c r="U708" s="21" t="s">
        <v>54</v>
      </c>
      <c r="V708" s="21" t="s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I1553"/>
  <sheetViews>
    <sheetView tabSelected="1" topLeftCell="G1" workbookViewId="0">
      <pane ySplit="1" topLeftCell="A2" activePane="bottomLeft" state="frozen"/>
      <selection pane="bottomLeft" activeCell="U8" sqref="U8"/>
    </sheetView>
  </sheetViews>
  <sheetFormatPr defaultRowHeight="15" x14ac:dyDescent="0.25"/>
  <cols>
    <col min="1" max="1" width="24.140625" bestFit="1" customWidth="1"/>
    <col min="3" max="3" width="10.42578125" customWidth="1"/>
    <col min="7" max="7" width="13.42578125" bestFit="1" customWidth="1"/>
  </cols>
  <sheetData>
    <row r="1" spans="1:30" x14ac:dyDescent="0.25">
      <c r="A1" s="44" t="s">
        <v>1988</v>
      </c>
      <c r="B1" s="44" t="s">
        <v>1881</v>
      </c>
      <c r="C1" s="46" t="s">
        <v>13</v>
      </c>
      <c r="D1" s="46" t="s">
        <v>14</v>
      </c>
      <c r="E1" s="46" t="s">
        <v>15</v>
      </c>
      <c r="F1" s="46" t="s">
        <v>16</v>
      </c>
      <c r="G1" s="46" t="s">
        <v>17</v>
      </c>
      <c r="H1" s="46" t="s">
        <v>18</v>
      </c>
      <c r="I1" s="46" t="s">
        <v>19</v>
      </c>
      <c r="J1" s="46" t="s">
        <v>20</v>
      </c>
      <c r="K1" s="46" t="s">
        <v>21</v>
      </c>
      <c r="L1" s="46" t="s">
        <v>22</v>
      </c>
      <c r="M1" s="46" t="s">
        <v>23</v>
      </c>
      <c r="N1" s="46" t="s">
        <v>24</v>
      </c>
      <c r="O1" s="46" t="s">
        <v>25</v>
      </c>
      <c r="P1" s="46" t="s">
        <v>26</v>
      </c>
      <c r="Q1" s="46" t="s">
        <v>27</v>
      </c>
      <c r="R1" s="46" t="s">
        <v>28</v>
      </c>
      <c r="S1" s="46" t="s">
        <v>29</v>
      </c>
      <c r="T1" s="46" t="s">
        <v>30</v>
      </c>
      <c r="U1" s="46" t="s">
        <v>31</v>
      </c>
      <c r="V1" s="46" t="s">
        <v>32</v>
      </c>
      <c r="W1" s="46" t="s">
        <v>33</v>
      </c>
      <c r="X1" s="46" t="s">
        <v>34</v>
      </c>
      <c r="Y1" s="46" t="s">
        <v>35</v>
      </c>
      <c r="Z1" s="46" t="s">
        <v>36</v>
      </c>
      <c r="AA1" s="46" t="s">
        <v>37</v>
      </c>
      <c r="AB1" s="46" t="s">
        <v>38</v>
      </c>
      <c r="AC1" s="46" t="s">
        <v>39</v>
      </c>
      <c r="AD1" s="46" t="s">
        <v>1882</v>
      </c>
    </row>
    <row r="2" spans="1:30" x14ac:dyDescent="0.25">
      <c r="A2" s="44" t="s">
        <v>1892</v>
      </c>
      <c r="B2">
        <f>VLOOKUP(C2*1,'RMPCrecs(Jan2016)'!F$2:N$1246,9,FALSE)</f>
        <v>14</v>
      </c>
      <c r="C2" s="47" t="s">
        <v>1914</v>
      </c>
      <c r="D2" s="47" t="s">
        <v>41</v>
      </c>
      <c r="E2" s="48">
        <v>2007</v>
      </c>
      <c r="F2" s="47" t="s">
        <v>42</v>
      </c>
      <c r="G2" s="49">
        <v>39337</v>
      </c>
      <c r="H2" s="47" t="s">
        <v>43</v>
      </c>
      <c r="I2" s="47" t="s">
        <v>44</v>
      </c>
      <c r="J2" s="48">
        <v>3008</v>
      </c>
      <c r="K2" s="47" t="s">
        <v>110</v>
      </c>
      <c r="L2" s="48">
        <v>970</v>
      </c>
      <c r="M2" s="47" t="s">
        <v>46</v>
      </c>
      <c r="N2" s="48">
        <v>4</v>
      </c>
      <c r="O2" s="47" t="s">
        <v>43</v>
      </c>
      <c r="P2" s="47" t="s">
        <v>1906</v>
      </c>
      <c r="Q2" s="47" t="s">
        <v>48</v>
      </c>
      <c r="R2" s="47" t="s">
        <v>49</v>
      </c>
      <c r="S2" s="47" t="s">
        <v>43</v>
      </c>
      <c r="T2" s="47" t="s">
        <v>50</v>
      </c>
      <c r="U2" s="47" t="s">
        <v>60</v>
      </c>
      <c r="V2" s="48">
        <v>2.79</v>
      </c>
      <c r="W2" s="48">
        <v>2.79</v>
      </c>
      <c r="X2" s="47" t="s">
        <v>52</v>
      </c>
      <c r="Y2" s="47" t="s">
        <v>61</v>
      </c>
      <c r="Z2" s="48" t="b">
        <v>0</v>
      </c>
      <c r="AA2" s="47" t="s">
        <v>54</v>
      </c>
      <c r="AB2" s="48" t="b">
        <v>0</v>
      </c>
      <c r="AC2" s="48">
        <v>39</v>
      </c>
      <c r="AD2" t="str">
        <f t="shared" ref="AD2:AD65" si="0">IF(OR(B2=14,B2=19),"NT",IF(B2&gt;=49,"mix","Tr"))</f>
        <v>NT</v>
      </c>
    </row>
    <row r="3" spans="1:30" x14ac:dyDescent="0.25">
      <c r="A3" t="s">
        <v>1891</v>
      </c>
      <c r="B3">
        <f>VLOOKUP(C3*1,'RMPCrecs(Jan2016)'!F$2:N$1246,9,FALSE)</f>
        <v>14</v>
      </c>
      <c r="C3" s="47" t="s">
        <v>66</v>
      </c>
      <c r="D3" s="47" t="s">
        <v>41</v>
      </c>
      <c r="E3" s="48">
        <v>2007</v>
      </c>
      <c r="F3" s="47" t="s">
        <v>67</v>
      </c>
      <c r="G3" s="49">
        <v>39321</v>
      </c>
      <c r="H3" s="47" t="s">
        <v>43</v>
      </c>
      <c r="I3" s="47" t="s">
        <v>44</v>
      </c>
      <c r="J3" s="48">
        <v>3008</v>
      </c>
      <c r="K3" s="47" t="s">
        <v>45</v>
      </c>
      <c r="L3" s="48">
        <v>500</v>
      </c>
      <c r="M3" s="47" t="s">
        <v>46</v>
      </c>
      <c r="N3" s="48">
        <v>2</v>
      </c>
      <c r="O3" s="47" t="s">
        <v>43</v>
      </c>
      <c r="P3" s="47" t="s">
        <v>68</v>
      </c>
      <c r="Q3" s="47" t="s">
        <v>48</v>
      </c>
      <c r="R3" s="47" t="s">
        <v>49</v>
      </c>
      <c r="S3" s="47" t="s">
        <v>43</v>
      </c>
      <c r="T3" s="47" t="s">
        <v>50</v>
      </c>
      <c r="U3" s="47" t="s">
        <v>69</v>
      </c>
      <c r="V3" s="48">
        <v>2.33</v>
      </c>
      <c r="W3" s="48">
        <v>2.33</v>
      </c>
      <c r="X3" s="47" t="s">
        <v>52</v>
      </c>
      <c r="Y3" s="47" t="s">
        <v>70</v>
      </c>
      <c r="Z3" s="48" t="b">
        <v>0</v>
      </c>
      <c r="AA3" s="47" t="s">
        <v>54</v>
      </c>
      <c r="AB3" s="48" t="b">
        <v>0</v>
      </c>
      <c r="AC3" s="48">
        <v>39</v>
      </c>
      <c r="AD3" t="str">
        <f t="shared" si="0"/>
        <v>NT</v>
      </c>
    </row>
    <row r="4" spans="1:30" x14ac:dyDescent="0.25">
      <c r="A4" t="s">
        <v>1891</v>
      </c>
      <c r="B4">
        <f>VLOOKUP(C4*1,'RMPCrecs(Jan2016)'!F$2:N$1246,9,FALSE)</f>
        <v>14</v>
      </c>
      <c r="C4" s="47" t="s">
        <v>1915</v>
      </c>
      <c r="D4" s="47" t="s">
        <v>41</v>
      </c>
      <c r="E4" s="48">
        <v>2007</v>
      </c>
      <c r="F4" s="47" t="s">
        <v>67</v>
      </c>
      <c r="G4" s="49">
        <v>39321</v>
      </c>
      <c r="H4" s="47" t="s">
        <v>43</v>
      </c>
      <c r="I4" s="47" t="s">
        <v>44</v>
      </c>
      <c r="J4" s="48">
        <v>3008</v>
      </c>
      <c r="K4" s="47" t="s">
        <v>45</v>
      </c>
      <c r="L4" s="48">
        <v>650</v>
      </c>
      <c r="M4" s="47" t="s">
        <v>46</v>
      </c>
      <c r="N4" s="48">
        <v>3</v>
      </c>
      <c r="O4" s="47" t="s">
        <v>43</v>
      </c>
      <c r="P4" s="47" t="s">
        <v>1916</v>
      </c>
      <c r="Q4" s="47" t="s">
        <v>48</v>
      </c>
      <c r="R4" s="47" t="s">
        <v>59</v>
      </c>
      <c r="S4" s="47" t="s">
        <v>43</v>
      </c>
      <c r="T4" s="47" t="s">
        <v>50</v>
      </c>
      <c r="U4" s="47" t="s">
        <v>69</v>
      </c>
      <c r="V4" s="48">
        <v>2.33</v>
      </c>
      <c r="W4" s="48">
        <v>2.33</v>
      </c>
      <c r="X4" s="47" t="s">
        <v>52</v>
      </c>
      <c r="Y4" s="47" t="s">
        <v>70</v>
      </c>
      <c r="Z4" s="48" t="b">
        <v>0</v>
      </c>
      <c r="AA4" s="47" t="s">
        <v>54</v>
      </c>
      <c r="AB4" s="48" t="b">
        <v>0</v>
      </c>
      <c r="AC4" s="48">
        <v>39</v>
      </c>
      <c r="AD4" t="str">
        <f t="shared" si="0"/>
        <v>NT</v>
      </c>
    </row>
    <row r="5" spans="1:30" x14ac:dyDescent="0.25">
      <c r="B5">
        <f>VLOOKUP(C5*1,'RMPCrecs(Jan2016)'!F$2:N$1246,9,FALSE)</f>
        <v>14</v>
      </c>
      <c r="C5" s="47" t="s">
        <v>71</v>
      </c>
      <c r="D5" s="47" t="s">
        <v>41</v>
      </c>
      <c r="E5" s="48">
        <v>2007</v>
      </c>
      <c r="F5" s="47" t="s">
        <v>67</v>
      </c>
      <c r="G5" s="49">
        <v>39330</v>
      </c>
      <c r="H5" s="47" t="s">
        <v>43</v>
      </c>
      <c r="I5" s="47" t="s">
        <v>44</v>
      </c>
      <c r="J5" s="48">
        <v>3008</v>
      </c>
      <c r="K5" s="47" t="s">
        <v>45</v>
      </c>
      <c r="L5" s="48">
        <v>620</v>
      </c>
      <c r="M5" s="47" t="s">
        <v>46</v>
      </c>
      <c r="N5" s="48">
        <v>2</v>
      </c>
      <c r="O5" s="47" t="s">
        <v>43</v>
      </c>
      <c r="P5" s="47" t="s">
        <v>68</v>
      </c>
      <c r="Q5" s="47" t="s">
        <v>48</v>
      </c>
      <c r="R5" s="47" t="s">
        <v>49</v>
      </c>
      <c r="S5" s="47" t="s">
        <v>43</v>
      </c>
      <c r="T5" s="47" t="s">
        <v>50</v>
      </c>
      <c r="U5" s="47" t="s">
        <v>72</v>
      </c>
      <c r="V5" s="48">
        <v>1.25</v>
      </c>
      <c r="W5" s="48">
        <v>1.25</v>
      </c>
      <c r="X5" s="47" t="s">
        <v>52</v>
      </c>
      <c r="Y5" s="47" t="s">
        <v>73</v>
      </c>
      <c r="Z5" s="48" t="b">
        <v>0</v>
      </c>
      <c r="AA5" s="47" t="s">
        <v>54</v>
      </c>
      <c r="AB5" s="48" t="b">
        <v>0</v>
      </c>
      <c r="AC5" s="48">
        <v>39</v>
      </c>
      <c r="AD5" t="str">
        <f t="shared" si="0"/>
        <v>NT</v>
      </c>
    </row>
    <row r="6" spans="1:30" x14ac:dyDescent="0.25">
      <c r="B6">
        <f>VLOOKUP(C6*1,'RMPCrecs(Jan2016)'!F$2:N$1246,9,FALSE)</f>
        <v>14</v>
      </c>
      <c r="C6" s="47" t="s">
        <v>74</v>
      </c>
      <c r="D6" s="47" t="s">
        <v>41</v>
      </c>
      <c r="E6" s="48">
        <v>2007</v>
      </c>
      <c r="F6" s="47" t="s">
        <v>67</v>
      </c>
      <c r="G6" s="49">
        <v>39330</v>
      </c>
      <c r="H6" s="47" t="s">
        <v>43</v>
      </c>
      <c r="I6" s="47" t="s">
        <v>44</v>
      </c>
      <c r="J6" s="48">
        <v>3008</v>
      </c>
      <c r="K6" s="47" t="s">
        <v>45</v>
      </c>
      <c r="L6" s="48">
        <v>600</v>
      </c>
      <c r="M6" s="47" t="s">
        <v>46</v>
      </c>
      <c r="N6" s="48">
        <v>2</v>
      </c>
      <c r="O6" s="47" t="s">
        <v>43</v>
      </c>
      <c r="P6" s="47" t="s">
        <v>68</v>
      </c>
      <c r="Q6" s="47" t="s">
        <v>48</v>
      </c>
      <c r="R6" s="47" t="s">
        <v>49</v>
      </c>
      <c r="S6" s="47" t="s">
        <v>43</v>
      </c>
      <c r="T6" s="47" t="s">
        <v>50</v>
      </c>
      <c r="U6" s="47" t="s">
        <v>72</v>
      </c>
      <c r="V6" s="48">
        <v>1.25</v>
      </c>
      <c r="W6" s="48">
        <v>1.25</v>
      </c>
      <c r="X6" s="47" t="s">
        <v>52</v>
      </c>
      <c r="Y6" s="47" t="s">
        <v>73</v>
      </c>
      <c r="Z6" s="48" t="b">
        <v>0</v>
      </c>
      <c r="AA6" s="47" t="s">
        <v>54</v>
      </c>
      <c r="AB6" s="48" t="b">
        <v>0</v>
      </c>
      <c r="AC6" s="48">
        <v>39</v>
      </c>
      <c r="AD6" t="str">
        <f t="shared" si="0"/>
        <v>NT</v>
      </c>
    </row>
    <row r="7" spans="1:30" x14ac:dyDescent="0.25">
      <c r="B7">
        <f>VLOOKUP(C7*1,'RMPCrecs(Jan2016)'!F$2:N$1246,9,FALSE)</f>
        <v>14</v>
      </c>
      <c r="C7" s="47" t="s">
        <v>87</v>
      </c>
      <c r="D7" s="47" t="s">
        <v>41</v>
      </c>
      <c r="E7" s="48">
        <v>2007</v>
      </c>
      <c r="F7" s="47" t="s">
        <v>42</v>
      </c>
      <c r="G7" s="49">
        <v>39349</v>
      </c>
      <c r="H7" s="47" t="s">
        <v>43</v>
      </c>
      <c r="I7" s="47" t="s">
        <v>44</v>
      </c>
      <c r="J7" s="48">
        <v>3008</v>
      </c>
      <c r="K7" s="47" t="s">
        <v>45</v>
      </c>
      <c r="L7" s="48">
        <v>530</v>
      </c>
      <c r="M7" s="47" t="s">
        <v>46</v>
      </c>
      <c r="N7" s="48">
        <v>2</v>
      </c>
      <c r="O7" s="47" t="s">
        <v>43</v>
      </c>
      <c r="P7" s="47" t="s">
        <v>68</v>
      </c>
      <c r="Q7" s="47" t="s">
        <v>48</v>
      </c>
      <c r="R7" s="47" t="s">
        <v>49</v>
      </c>
      <c r="S7" s="47" t="s">
        <v>43</v>
      </c>
      <c r="T7" s="47" t="s">
        <v>50</v>
      </c>
      <c r="U7" s="47" t="s">
        <v>82</v>
      </c>
      <c r="V7" s="48">
        <v>1.62</v>
      </c>
      <c r="W7" s="48">
        <v>1.62</v>
      </c>
      <c r="X7" s="47" t="s">
        <v>52</v>
      </c>
      <c r="Y7" s="47" t="s">
        <v>83</v>
      </c>
      <c r="Z7" s="48" t="b">
        <v>0</v>
      </c>
      <c r="AA7" s="47" t="s">
        <v>54</v>
      </c>
      <c r="AB7" s="48" t="b">
        <v>0</v>
      </c>
      <c r="AC7" s="48">
        <v>39</v>
      </c>
      <c r="AD7" t="str">
        <f t="shared" si="0"/>
        <v>NT</v>
      </c>
    </row>
    <row r="8" spans="1:30" x14ac:dyDescent="0.25">
      <c r="B8">
        <f>VLOOKUP(C8*1,'RMPCrecs(Jan2016)'!F$2:N$1246,9,FALSE)</f>
        <v>14</v>
      </c>
      <c r="C8" s="47" t="s">
        <v>1917</v>
      </c>
      <c r="D8" s="47" t="s">
        <v>41</v>
      </c>
      <c r="E8" s="48">
        <v>2007</v>
      </c>
      <c r="F8" s="47" t="s">
        <v>67</v>
      </c>
      <c r="G8" s="49">
        <v>39315</v>
      </c>
      <c r="H8" s="47" t="s">
        <v>43</v>
      </c>
      <c r="I8" s="47" t="s">
        <v>44</v>
      </c>
      <c r="J8" s="48">
        <v>3008</v>
      </c>
      <c r="K8" s="47" t="s">
        <v>110</v>
      </c>
      <c r="L8" s="48">
        <v>810</v>
      </c>
      <c r="M8" s="47" t="s">
        <v>46</v>
      </c>
      <c r="N8" s="48">
        <v>4</v>
      </c>
      <c r="O8" s="47" t="s">
        <v>43</v>
      </c>
      <c r="P8" s="47" t="s">
        <v>1918</v>
      </c>
      <c r="Q8" s="47" t="s">
        <v>48</v>
      </c>
      <c r="R8" s="47" t="s">
        <v>49</v>
      </c>
      <c r="S8" s="47" t="s">
        <v>43</v>
      </c>
      <c r="T8" s="47" t="s">
        <v>50</v>
      </c>
      <c r="U8" s="47" t="s">
        <v>98</v>
      </c>
      <c r="V8" s="48">
        <v>1.73</v>
      </c>
      <c r="W8" s="48">
        <v>1.73</v>
      </c>
      <c r="X8" s="47" t="s">
        <v>52</v>
      </c>
      <c r="Y8" s="47" t="s">
        <v>1919</v>
      </c>
      <c r="Z8" s="48" t="b">
        <v>0</v>
      </c>
      <c r="AA8" s="47" t="s">
        <v>54</v>
      </c>
      <c r="AB8" s="48" t="b">
        <v>0</v>
      </c>
      <c r="AC8" s="48">
        <v>39</v>
      </c>
      <c r="AD8" t="str">
        <f t="shared" si="0"/>
        <v>NT</v>
      </c>
    </row>
    <row r="9" spans="1:30" x14ac:dyDescent="0.25">
      <c r="B9">
        <f>VLOOKUP(C9*1,'RMPCrecs(Jan2016)'!F$2:N$1246,9,FALSE)</f>
        <v>14</v>
      </c>
      <c r="C9" s="47" t="s">
        <v>1920</v>
      </c>
      <c r="D9" s="47" t="s">
        <v>41</v>
      </c>
      <c r="E9" s="48">
        <v>2007</v>
      </c>
      <c r="F9" s="47" t="s">
        <v>67</v>
      </c>
      <c r="G9" s="49">
        <v>39332</v>
      </c>
      <c r="H9" s="47" t="s">
        <v>43</v>
      </c>
      <c r="I9" s="47" t="s">
        <v>44</v>
      </c>
      <c r="J9" s="48">
        <v>3008</v>
      </c>
      <c r="K9" s="47" t="s">
        <v>45</v>
      </c>
      <c r="L9" s="48">
        <v>730</v>
      </c>
      <c r="M9" s="47" t="s">
        <v>46</v>
      </c>
      <c r="N9" s="48">
        <v>4</v>
      </c>
      <c r="O9" s="47" t="s">
        <v>43</v>
      </c>
      <c r="P9" s="47" t="s">
        <v>1921</v>
      </c>
      <c r="Q9" s="47" t="s">
        <v>48</v>
      </c>
      <c r="R9" s="47" t="s">
        <v>59</v>
      </c>
      <c r="S9" s="47" t="s">
        <v>43</v>
      </c>
      <c r="T9" s="47" t="s">
        <v>50</v>
      </c>
      <c r="U9" s="47" t="s">
        <v>72</v>
      </c>
      <c r="V9" s="48">
        <v>1.25</v>
      </c>
      <c r="W9" s="48">
        <v>1.25</v>
      </c>
      <c r="X9" s="47" t="s">
        <v>52</v>
      </c>
      <c r="Y9" s="47" t="s">
        <v>73</v>
      </c>
      <c r="Z9" s="48" t="b">
        <v>0</v>
      </c>
      <c r="AA9" s="47" t="s">
        <v>54</v>
      </c>
      <c r="AB9" s="48" t="b">
        <v>0</v>
      </c>
      <c r="AC9" s="48">
        <v>39</v>
      </c>
      <c r="AD9" t="str">
        <f t="shared" si="0"/>
        <v>NT</v>
      </c>
    </row>
    <row r="10" spans="1:30" x14ac:dyDescent="0.25">
      <c r="B10">
        <f>VLOOKUP(C10*1,'RMPCrecs(Jan2016)'!F$2:N$1246,9,FALSE)</f>
        <v>14</v>
      </c>
      <c r="C10" s="47" t="s">
        <v>1922</v>
      </c>
      <c r="D10" s="47" t="s">
        <v>41</v>
      </c>
      <c r="E10" s="48">
        <v>2007</v>
      </c>
      <c r="F10" s="47" t="s">
        <v>67</v>
      </c>
      <c r="G10" s="49">
        <v>39332</v>
      </c>
      <c r="H10" s="47" t="s">
        <v>43</v>
      </c>
      <c r="I10" s="47" t="s">
        <v>44</v>
      </c>
      <c r="J10" s="48">
        <v>3008</v>
      </c>
      <c r="K10" s="47" t="s">
        <v>45</v>
      </c>
      <c r="L10" s="48">
        <v>770</v>
      </c>
      <c r="M10" s="47" t="s">
        <v>46</v>
      </c>
      <c r="N10" s="48">
        <v>3</v>
      </c>
      <c r="O10" s="47" t="s">
        <v>43</v>
      </c>
      <c r="P10" s="47" t="s">
        <v>1923</v>
      </c>
      <c r="Q10" s="47" t="s">
        <v>48</v>
      </c>
      <c r="R10" s="47" t="s">
        <v>49</v>
      </c>
      <c r="S10" s="47" t="s">
        <v>43</v>
      </c>
      <c r="T10" s="47" t="s">
        <v>50</v>
      </c>
      <c r="U10" s="47" t="s">
        <v>72</v>
      </c>
      <c r="V10" s="48">
        <v>1.25</v>
      </c>
      <c r="W10" s="48">
        <v>1.25</v>
      </c>
      <c r="X10" s="47" t="s">
        <v>52</v>
      </c>
      <c r="Y10" s="47" t="s">
        <v>73</v>
      </c>
      <c r="Z10" s="48" t="b">
        <v>0</v>
      </c>
      <c r="AA10" s="47" t="s">
        <v>54</v>
      </c>
      <c r="AB10" s="48" t="b">
        <v>0</v>
      </c>
      <c r="AC10" s="48">
        <v>39</v>
      </c>
      <c r="AD10" t="str">
        <f t="shared" si="0"/>
        <v>NT</v>
      </c>
    </row>
    <row r="11" spans="1:30" x14ac:dyDescent="0.25">
      <c r="B11">
        <f>VLOOKUP(C11*1,'RMPCrecs(Jan2016)'!F$2:N$1246,9,FALSE)</f>
        <v>14</v>
      </c>
      <c r="C11" s="47" t="s">
        <v>97</v>
      </c>
      <c r="D11" s="47" t="s">
        <v>41</v>
      </c>
      <c r="E11" s="48">
        <v>2007</v>
      </c>
      <c r="F11" s="47" t="s">
        <v>42</v>
      </c>
      <c r="G11" s="49">
        <v>39316</v>
      </c>
      <c r="H11" s="47" t="s">
        <v>43</v>
      </c>
      <c r="I11" s="47" t="s">
        <v>44</v>
      </c>
      <c r="J11" s="48">
        <v>3008</v>
      </c>
      <c r="K11" s="47" t="s">
        <v>45</v>
      </c>
      <c r="L11" s="48">
        <v>550</v>
      </c>
      <c r="M11" s="47" t="s">
        <v>46</v>
      </c>
      <c r="N11" s="48">
        <v>2</v>
      </c>
      <c r="O11" s="47" t="s">
        <v>43</v>
      </c>
      <c r="P11" s="47" t="s">
        <v>68</v>
      </c>
      <c r="Q11" s="47" t="s">
        <v>48</v>
      </c>
      <c r="R11" s="47" t="s">
        <v>49</v>
      </c>
      <c r="S11" s="47" t="s">
        <v>43</v>
      </c>
      <c r="T11" s="47" t="s">
        <v>50</v>
      </c>
      <c r="U11" s="47" t="s">
        <v>98</v>
      </c>
      <c r="V11" s="48">
        <v>7.08</v>
      </c>
      <c r="W11" s="48">
        <v>7.08</v>
      </c>
      <c r="X11" s="47" t="s">
        <v>52</v>
      </c>
      <c r="Y11" s="47" t="s">
        <v>99</v>
      </c>
      <c r="Z11" s="48" t="b">
        <v>0</v>
      </c>
      <c r="AA11" s="47" t="s">
        <v>54</v>
      </c>
      <c r="AB11" s="48" t="b">
        <v>0</v>
      </c>
      <c r="AC11" s="48">
        <v>39</v>
      </c>
      <c r="AD11" t="str">
        <f t="shared" si="0"/>
        <v>NT</v>
      </c>
    </row>
    <row r="12" spans="1:30" x14ac:dyDescent="0.25">
      <c r="B12">
        <f>VLOOKUP(C12*1,'RMPCrecs(Jan2016)'!F$2:N$1246,9,FALSE)</f>
        <v>14</v>
      </c>
      <c r="C12" s="47" t="s">
        <v>125</v>
      </c>
      <c r="D12" s="47" t="s">
        <v>41</v>
      </c>
      <c r="E12" s="48">
        <v>2008</v>
      </c>
      <c r="F12" s="47" t="s">
        <v>67</v>
      </c>
      <c r="G12" s="49">
        <v>39679</v>
      </c>
      <c r="H12" s="47" t="s">
        <v>43</v>
      </c>
      <c r="I12" s="47" t="s">
        <v>44</v>
      </c>
      <c r="J12" s="48">
        <v>3008</v>
      </c>
      <c r="K12" s="47" t="s">
        <v>45</v>
      </c>
      <c r="L12" s="48">
        <v>700</v>
      </c>
      <c r="M12" s="47" t="s">
        <v>46</v>
      </c>
      <c r="N12" s="48">
        <v>3</v>
      </c>
      <c r="O12" s="47" t="s">
        <v>43</v>
      </c>
      <c r="P12" s="47" t="s">
        <v>68</v>
      </c>
      <c r="Q12" s="47" t="s">
        <v>48</v>
      </c>
      <c r="R12" s="47" t="s">
        <v>49</v>
      </c>
      <c r="S12" s="47" t="s">
        <v>43</v>
      </c>
      <c r="T12" s="47" t="s">
        <v>50</v>
      </c>
      <c r="U12" s="47" t="s">
        <v>98</v>
      </c>
      <c r="V12" s="48">
        <v>2.41</v>
      </c>
      <c r="W12" s="48">
        <v>2.41</v>
      </c>
      <c r="X12" s="47" t="s">
        <v>52</v>
      </c>
      <c r="Y12" s="47" t="s">
        <v>115</v>
      </c>
      <c r="Z12" s="48" t="b">
        <v>0</v>
      </c>
      <c r="AA12" s="47" t="s">
        <v>54</v>
      </c>
      <c r="AB12" s="48" t="b">
        <v>0</v>
      </c>
      <c r="AC12" s="48">
        <v>39</v>
      </c>
      <c r="AD12" t="str">
        <f t="shared" si="0"/>
        <v>NT</v>
      </c>
    </row>
    <row r="13" spans="1:30" x14ac:dyDescent="0.25">
      <c r="B13">
        <f>VLOOKUP(C13*1,'RMPCrecs(Jan2016)'!F$2:N$1246,9,FALSE)</f>
        <v>14</v>
      </c>
      <c r="C13" s="47" t="s">
        <v>126</v>
      </c>
      <c r="D13" s="47" t="s">
        <v>41</v>
      </c>
      <c r="E13" s="48">
        <v>2008</v>
      </c>
      <c r="F13" s="47" t="s">
        <v>67</v>
      </c>
      <c r="G13" s="49">
        <v>39679</v>
      </c>
      <c r="H13" s="47" t="s">
        <v>43</v>
      </c>
      <c r="I13" s="47" t="s">
        <v>44</v>
      </c>
      <c r="J13" s="48">
        <v>3008</v>
      </c>
      <c r="K13" s="47" t="s">
        <v>45</v>
      </c>
      <c r="L13" s="48">
        <v>730</v>
      </c>
      <c r="M13" s="47" t="s">
        <v>46</v>
      </c>
      <c r="N13" s="48">
        <v>3</v>
      </c>
      <c r="O13" s="47" t="s">
        <v>43</v>
      </c>
      <c r="P13" s="47" t="s">
        <v>68</v>
      </c>
      <c r="Q13" s="47" t="s">
        <v>48</v>
      </c>
      <c r="R13" s="47" t="s">
        <v>49</v>
      </c>
      <c r="S13" s="47" t="s">
        <v>43</v>
      </c>
      <c r="T13" s="47" t="s">
        <v>50</v>
      </c>
      <c r="U13" s="47" t="s">
        <v>98</v>
      </c>
      <c r="V13" s="48">
        <v>2.41</v>
      </c>
      <c r="W13" s="48">
        <v>2.41</v>
      </c>
      <c r="X13" s="47" t="s">
        <v>52</v>
      </c>
      <c r="Y13" s="47" t="s">
        <v>115</v>
      </c>
      <c r="Z13" s="48" t="b">
        <v>0</v>
      </c>
      <c r="AA13" s="47" t="s">
        <v>54</v>
      </c>
      <c r="AB13" s="48" t="b">
        <v>0</v>
      </c>
      <c r="AC13" s="48">
        <v>39</v>
      </c>
      <c r="AD13" t="str">
        <f t="shared" si="0"/>
        <v>NT</v>
      </c>
    </row>
    <row r="14" spans="1:30" x14ac:dyDescent="0.25">
      <c r="B14">
        <f>VLOOKUP(C14*1,'RMPCrecs(Jan2016)'!F$2:N$1246,9,FALSE)</f>
        <v>14</v>
      </c>
      <c r="C14" s="47" t="s">
        <v>127</v>
      </c>
      <c r="D14" s="47" t="s">
        <v>41</v>
      </c>
      <c r="E14" s="48">
        <v>2008</v>
      </c>
      <c r="F14" s="47" t="s">
        <v>67</v>
      </c>
      <c r="G14" s="49">
        <v>39679</v>
      </c>
      <c r="H14" s="47" t="s">
        <v>43</v>
      </c>
      <c r="I14" s="47" t="s">
        <v>44</v>
      </c>
      <c r="J14" s="48">
        <v>3008</v>
      </c>
      <c r="K14" s="47" t="s">
        <v>45</v>
      </c>
      <c r="L14" s="48">
        <v>720</v>
      </c>
      <c r="M14" s="47" t="s">
        <v>46</v>
      </c>
      <c r="N14" s="48">
        <v>3</v>
      </c>
      <c r="O14" s="47" t="s">
        <v>43</v>
      </c>
      <c r="P14" s="47" t="s">
        <v>68</v>
      </c>
      <c r="Q14" s="47" t="s">
        <v>48</v>
      </c>
      <c r="R14" s="47" t="s">
        <v>49</v>
      </c>
      <c r="S14" s="47" t="s">
        <v>43</v>
      </c>
      <c r="T14" s="47" t="s">
        <v>50</v>
      </c>
      <c r="U14" s="47" t="s">
        <v>98</v>
      </c>
      <c r="V14" s="48">
        <v>2.41</v>
      </c>
      <c r="W14" s="48">
        <v>2.41</v>
      </c>
      <c r="X14" s="47" t="s">
        <v>52</v>
      </c>
      <c r="Y14" s="47" t="s">
        <v>115</v>
      </c>
      <c r="Z14" s="48" t="b">
        <v>0</v>
      </c>
      <c r="AA14" s="47" t="s">
        <v>54</v>
      </c>
      <c r="AB14" s="48" t="b">
        <v>0</v>
      </c>
      <c r="AC14" s="48">
        <v>39</v>
      </c>
      <c r="AD14" t="str">
        <f t="shared" si="0"/>
        <v>NT</v>
      </c>
    </row>
    <row r="15" spans="1:30" x14ac:dyDescent="0.25">
      <c r="B15">
        <f>VLOOKUP(C15*1,'RMPCrecs(Jan2016)'!F$2:N$1246,9,FALSE)</f>
        <v>14</v>
      </c>
      <c r="C15" s="47" t="s">
        <v>161</v>
      </c>
      <c r="D15" s="47" t="s">
        <v>41</v>
      </c>
      <c r="E15" s="48">
        <v>2008</v>
      </c>
      <c r="F15" s="47" t="s">
        <v>67</v>
      </c>
      <c r="G15" s="49">
        <v>39686</v>
      </c>
      <c r="H15" s="47" t="s">
        <v>43</v>
      </c>
      <c r="I15" s="47" t="s">
        <v>44</v>
      </c>
      <c r="J15" s="48">
        <v>3008</v>
      </c>
      <c r="K15" s="47" t="s">
        <v>110</v>
      </c>
      <c r="L15" s="48">
        <v>750</v>
      </c>
      <c r="M15" s="47" t="s">
        <v>46</v>
      </c>
      <c r="N15" s="48">
        <v>3</v>
      </c>
      <c r="O15" s="47" t="s">
        <v>43</v>
      </c>
      <c r="P15" s="47" t="s">
        <v>68</v>
      </c>
      <c r="Q15" s="47" t="s">
        <v>48</v>
      </c>
      <c r="R15" s="47" t="s">
        <v>49</v>
      </c>
      <c r="S15" s="47" t="s">
        <v>43</v>
      </c>
      <c r="T15" s="47" t="s">
        <v>50</v>
      </c>
      <c r="U15" s="47" t="s">
        <v>69</v>
      </c>
      <c r="V15" s="48">
        <v>2.89</v>
      </c>
      <c r="W15" s="48">
        <v>2.89</v>
      </c>
      <c r="X15" s="47" t="s">
        <v>52</v>
      </c>
      <c r="Y15" s="47" t="s">
        <v>107</v>
      </c>
      <c r="Z15" s="48" t="b">
        <v>0</v>
      </c>
      <c r="AA15" s="47" t="s">
        <v>54</v>
      </c>
      <c r="AB15" s="48" t="b">
        <v>0</v>
      </c>
      <c r="AC15" s="48">
        <v>39</v>
      </c>
      <c r="AD15" t="str">
        <f t="shared" si="0"/>
        <v>NT</v>
      </c>
    </row>
    <row r="16" spans="1:30" x14ac:dyDescent="0.25">
      <c r="B16">
        <f>VLOOKUP(C16*1,'RMPCrecs(Jan2016)'!F$2:N$1246,9,FALSE)</f>
        <v>14</v>
      </c>
      <c r="C16" s="47" t="s">
        <v>162</v>
      </c>
      <c r="D16" s="47" t="s">
        <v>41</v>
      </c>
      <c r="E16" s="48">
        <v>2008</v>
      </c>
      <c r="F16" s="47" t="s">
        <v>67</v>
      </c>
      <c r="G16" s="49">
        <v>39686</v>
      </c>
      <c r="H16" s="47" t="s">
        <v>43</v>
      </c>
      <c r="I16" s="47" t="s">
        <v>44</v>
      </c>
      <c r="J16" s="48">
        <v>3008</v>
      </c>
      <c r="K16" s="47" t="s">
        <v>45</v>
      </c>
      <c r="L16" s="48">
        <v>780</v>
      </c>
      <c r="M16" s="47" t="s">
        <v>46</v>
      </c>
      <c r="N16" s="48">
        <v>3</v>
      </c>
      <c r="O16" s="47" t="s">
        <v>43</v>
      </c>
      <c r="P16" s="47" t="s">
        <v>68</v>
      </c>
      <c r="Q16" s="47" t="s">
        <v>48</v>
      </c>
      <c r="R16" s="47" t="s">
        <v>49</v>
      </c>
      <c r="S16" s="47" t="s">
        <v>43</v>
      </c>
      <c r="T16" s="47" t="s">
        <v>50</v>
      </c>
      <c r="U16" s="47" t="s">
        <v>69</v>
      </c>
      <c r="V16" s="48">
        <v>2.89</v>
      </c>
      <c r="W16" s="48">
        <v>2.89</v>
      </c>
      <c r="X16" s="47" t="s">
        <v>52</v>
      </c>
      <c r="Y16" s="47" t="s">
        <v>107</v>
      </c>
      <c r="Z16" s="48" t="b">
        <v>0</v>
      </c>
      <c r="AA16" s="47" t="s">
        <v>54</v>
      </c>
      <c r="AB16" s="48" t="b">
        <v>0</v>
      </c>
      <c r="AC16" s="48">
        <v>39</v>
      </c>
      <c r="AD16" t="str">
        <f t="shared" si="0"/>
        <v>NT</v>
      </c>
    </row>
    <row r="17" spans="2:30" x14ac:dyDescent="0.25">
      <c r="B17">
        <f>VLOOKUP(C17*1,'RMPCrecs(Jan2016)'!F$2:N$1246,9,FALSE)</f>
        <v>14</v>
      </c>
      <c r="C17" s="47" t="s">
        <v>169</v>
      </c>
      <c r="D17" s="47" t="s">
        <v>41</v>
      </c>
      <c r="E17" s="48">
        <v>2008</v>
      </c>
      <c r="F17" s="47" t="s">
        <v>67</v>
      </c>
      <c r="G17" s="49">
        <v>39680</v>
      </c>
      <c r="H17" s="47" t="s">
        <v>43</v>
      </c>
      <c r="I17" s="47" t="s">
        <v>44</v>
      </c>
      <c r="J17" s="48">
        <v>3008</v>
      </c>
      <c r="K17" s="47" t="s">
        <v>45</v>
      </c>
      <c r="L17" s="48">
        <v>680</v>
      </c>
      <c r="M17" s="47" t="s">
        <v>46</v>
      </c>
      <c r="N17" s="48">
        <v>3</v>
      </c>
      <c r="O17" s="47" t="s">
        <v>43</v>
      </c>
      <c r="P17" s="47" t="s">
        <v>68</v>
      </c>
      <c r="Q17" s="47" t="s">
        <v>48</v>
      </c>
      <c r="R17" s="47" t="s">
        <v>49</v>
      </c>
      <c r="S17" s="47" t="s">
        <v>43</v>
      </c>
      <c r="T17" s="47" t="s">
        <v>50</v>
      </c>
      <c r="U17" s="47" t="s">
        <v>98</v>
      </c>
      <c r="V17" s="48">
        <v>2.41</v>
      </c>
      <c r="W17" s="48">
        <v>2.41</v>
      </c>
      <c r="X17" s="47" t="s">
        <v>52</v>
      </c>
      <c r="Y17" s="47" t="s">
        <v>115</v>
      </c>
      <c r="Z17" s="48" t="b">
        <v>0</v>
      </c>
      <c r="AA17" s="47" t="s">
        <v>54</v>
      </c>
      <c r="AB17" s="48" t="b">
        <v>0</v>
      </c>
      <c r="AC17" s="48">
        <v>39</v>
      </c>
      <c r="AD17" t="str">
        <f t="shared" si="0"/>
        <v>NT</v>
      </c>
    </row>
    <row r="18" spans="2:30" x14ac:dyDescent="0.25">
      <c r="B18">
        <f>VLOOKUP(C18*1,'RMPCrecs(Jan2016)'!F$2:N$1246,9,FALSE)</f>
        <v>14</v>
      </c>
      <c r="C18" s="47" t="s">
        <v>186</v>
      </c>
      <c r="D18" s="47" t="s">
        <v>41</v>
      </c>
      <c r="E18" s="48">
        <v>2008</v>
      </c>
      <c r="F18" s="47" t="s">
        <v>67</v>
      </c>
      <c r="G18" s="49">
        <v>39680</v>
      </c>
      <c r="H18" s="47" t="s">
        <v>43</v>
      </c>
      <c r="I18" s="47" t="s">
        <v>44</v>
      </c>
      <c r="J18" s="48">
        <v>3008</v>
      </c>
      <c r="K18" s="47" t="s">
        <v>110</v>
      </c>
      <c r="L18" s="48">
        <v>770</v>
      </c>
      <c r="M18" s="47" t="s">
        <v>46</v>
      </c>
      <c r="N18" s="48">
        <v>3</v>
      </c>
      <c r="O18" s="47" t="s">
        <v>43</v>
      </c>
      <c r="P18" s="47" t="s">
        <v>68</v>
      </c>
      <c r="Q18" s="47" t="s">
        <v>48</v>
      </c>
      <c r="R18" s="47" t="s">
        <v>49</v>
      </c>
      <c r="S18" s="47" t="s">
        <v>43</v>
      </c>
      <c r="T18" s="47" t="s">
        <v>50</v>
      </c>
      <c r="U18" s="47" t="s">
        <v>98</v>
      </c>
      <c r="V18" s="48">
        <v>2.41</v>
      </c>
      <c r="W18" s="48">
        <v>2.41</v>
      </c>
      <c r="X18" s="47" t="s">
        <v>52</v>
      </c>
      <c r="Y18" s="47" t="s">
        <v>115</v>
      </c>
      <c r="Z18" s="48" t="b">
        <v>0</v>
      </c>
      <c r="AA18" s="47" t="s">
        <v>54</v>
      </c>
      <c r="AB18" s="48" t="b">
        <v>0</v>
      </c>
      <c r="AC18" s="48">
        <v>39</v>
      </c>
      <c r="AD18" t="str">
        <f t="shared" si="0"/>
        <v>NT</v>
      </c>
    </row>
    <row r="19" spans="2:30" x14ac:dyDescent="0.25">
      <c r="B19">
        <f>VLOOKUP(C19*1,'RMPCrecs(Jan2016)'!F$2:N$1246,9,FALSE)</f>
        <v>14</v>
      </c>
      <c r="C19" s="47" t="s">
        <v>189</v>
      </c>
      <c r="D19" s="47" t="s">
        <v>41</v>
      </c>
      <c r="E19" s="48">
        <v>2008</v>
      </c>
      <c r="F19" s="47" t="s">
        <v>67</v>
      </c>
      <c r="G19" s="49">
        <v>39686</v>
      </c>
      <c r="H19" s="47" t="s">
        <v>43</v>
      </c>
      <c r="I19" s="47" t="s">
        <v>44</v>
      </c>
      <c r="J19" s="48">
        <v>3008</v>
      </c>
      <c r="K19" s="47" t="s">
        <v>110</v>
      </c>
      <c r="L19" s="48">
        <v>750</v>
      </c>
      <c r="M19" s="47" t="s">
        <v>46</v>
      </c>
      <c r="N19" s="48">
        <v>3</v>
      </c>
      <c r="O19" s="47" t="s">
        <v>43</v>
      </c>
      <c r="P19" s="47" t="s">
        <v>68</v>
      </c>
      <c r="Q19" s="47" t="s">
        <v>48</v>
      </c>
      <c r="R19" s="47" t="s">
        <v>49</v>
      </c>
      <c r="S19" s="47" t="s">
        <v>43</v>
      </c>
      <c r="T19" s="47" t="s">
        <v>50</v>
      </c>
      <c r="U19" s="47" t="s">
        <v>69</v>
      </c>
      <c r="V19" s="48">
        <v>2.89</v>
      </c>
      <c r="W19" s="48">
        <v>2.89</v>
      </c>
      <c r="X19" s="47" t="s">
        <v>52</v>
      </c>
      <c r="Y19" s="47" t="s">
        <v>107</v>
      </c>
      <c r="Z19" s="48" t="b">
        <v>0</v>
      </c>
      <c r="AA19" s="47" t="s">
        <v>54</v>
      </c>
      <c r="AB19" s="48" t="b">
        <v>0</v>
      </c>
      <c r="AC19" s="48">
        <v>39</v>
      </c>
      <c r="AD19" t="str">
        <f t="shared" si="0"/>
        <v>NT</v>
      </c>
    </row>
    <row r="20" spans="2:30" x14ac:dyDescent="0.25">
      <c r="B20">
        <f>VLOOKUP(C20*1,'RMPCrecs(Jan2016)'!F$2:N$1246,9,FALSE)</f>
        <v>14</v>
      </c>
      <c r="C20" s="47" t="s">
        <v>190</v>
      </c>
      <c r="D20" s="47" t="s">
        <v>41</v>
      </c>
      <c r="E20" s="48">
        <v>2008</v>
      </c>
      <c r="F20" s="47" t="s">
        <v>67</v>
      </c>
      <c r="G20" s="49">
        <v>39682</v>
      </c>
      <c r="H20" s="47" t="s">
        <v>43</v>
      </c>
      <c r="I20" s="47" t="s">
        <v>44</v>
      </c>
      <c r="J20" s="48">
        <v>3008</v>
      </c>
      <c r="K20" s="47" t="s">
        <v>110</v>
      </c>
      <c r="L20" s="48">
        <v>730</v>
      </c>
      <c r="M20" s="47" t="s">
        <v>46</v>
      </c>
      <c r="N20" s="48">
        <v>3</v>
      </c>
      <c r="O20" s="47" t="s">
        <v>43</v>
      </c>
      <c r="P20" s="47" t="s">
        <v>68</v>
      </c>
      <c r="Q20" s="47" t="s">
        <v>48</v>
      </c>
      <c r="R20" s="47" t="s">
        <v>49</v>
      </c>
      <c r="S20" s="47" t="s">
        <v>43</v>
      </c>
      <c r="T20" s="47" t="s">
        <v>50</v>
      </c>
      <c r="U20" s="47" t="s">
        <v>98</v>
      </c>
      <c r="V20" s="48">
        <v>2.41</v>
      </c>
      <c r="W20" s="48">
        <v>2.41</v>
      </c>
      <c r="X20" s="47" t="s">
        <v>52</v>
      </c>
      <c r="Y20" s="47" t="s">
        <v>115</v>
      </c>
      <c r="Z20" s="48" t="b">
        <v>0</v>
      </c>
      <c r="AA20" s="47" t="s">
        <v>54</v>
      </c>
      <c r="AB20" s="48" t="b">
        <v>0</v>
      </c>
      <c r="AC20" s="48">
        <v>39</v>
      </c>
      <c r="AD20" t="str">
        <f t="shared" si="0"/>
        <v>NT</v>
      </c>
    </row>
    <row r="21" spans="2:30" x14ac:dyDescent="0.25">
      <c r="B21">
        <f>VLOOKUP(C21*1,'RMPCrecs(Jan2016)'!F$2:N$1246,9,FALSE)</f>
        <v>14</v>
      </c>
      <c r="C21" s="47" t="s">
        <v>193</v>
      </c>
      <c r="D21" s="47" t="s">
        <v>41</v>
      </c>
      <c r="E21" s="48">
        <v>2008</v>
      </c>
      <c r="F21" s="47" t="s">
        <v>42</v>
      </c>
      <c r="G21" s="49">
        <v>39686</v>
      </c>
      <c r="H21" s="47" t="s">
        <v>43</v>
      </c>
      <c r="I21" s="47" t="s">
        <v>44</v>
      </c>
      <c r="J21" s="48">
        <v>3008</v>
      </c>
      <c r="K21" s="47" t="s">
        <v>110</v>
      </c>
      <c r="L21" s="48">
        <v>750</v>
      </c>
      <c r="M21" s="47" t="s">
        <v>46</v>
      </c>
      <c r="N21" s="48">
        <v>3</v>
      </c>
      <c r="O21" s="47" t="s">
        <v>43</v>
      </c>
      <c r="P21" s="47" t="s">
        <v>68</v>
      </c>
      <c r="Q21" s="47" t="s">
        <v>48</v>
      </c>
      <c r="R21" s="47" t="s">
        <v>49</v>
      </c>
      <c r="S21" s="47" t="s">
        <v>43</v>
      </c>
      <c r="T21" s="47" t="s">
        <v>50</v>
      </c>
      <c r="U21" s="47" t="s">
        <v>69</v>
      </c>
      <c r="V21" s="48">
        <v>1.91</v>
      </c>
      <c r="W21" s="48">
        <v>1.91</v>
      </c>
      <c r="X21" s="47" t="s">
        <v>52</v>
      </c>
      <c r="Y21" s="47" t="s">
        <v>148</v>
      </c>
      <c r="Z21" s="48" t="b">
        <v>0</v>
      </c>
      <c r="AA21" s="47" t="s">
        <v>54</v>
      </c>
      <c r="AB21" s="48" t="b">
        <v>0</v>
      </c>
      <c r="AC21" s="48">
        <v>39</v>
      </c>
      <c r="AD21" t="str">
        <f t="shared" si="0"/>
        <v>NT</v>
      </c>
    </row>
    <row r="22" spans="2:30" x14ac:dyDescent="0.25">
      <c r="B22">
        <f>VLOOKUP(C22*1,'RMPCrecs(Jan2016)'!F$2:N$1246,9,FALSE)</f>
        <v>14</v>
      </c>
      <c r="C22" s="47" t="s">
        <v>205</v>
      </c>
      <c r="D22" s="47" t="s">
        <v>41</v>
      </c>
      <c r="E22" s="48">
        <v>2008</v>
      </c>
      <c r="F22" s="47" t="s">
        <v>42</v>
      </c>
      <c r="G22" s="49">
        <v>39693</v>
      </c>
      <c r="H22" s="47" t="s">
        <v>43</v>
      </c>
      <c r="I22" s="47" t="s">
        <v>44</v>
      </c>
      <c r="J22" s="48">
        <v>3008</v>
      </c>
      <c r="K22" s="47" t="s">
        <v>45</v>
      </c>
      <c r="L22" s="48">
        <v>730</v>
      </c>
      <c r="M22" s="47" t="s">
        <v>46</v>
      </c>
      <c r="N22" s="48">
        <v>3</v>
      </c>
      <c r="O22" s="47" t="s">
        <v>43</v>
      </c>
      <c r="P22" s="47" t="s">
        <v>68</v>
      </c>
      <c r="Q22" s="47" t="s">
        <v>48</v>
      </c>
      <c r="R22" s="47" t="s">
        <v>49</v>
      </c>
      <c r="S22" s="47" t="s">
        <v>43</v>
      </c>
      <c r="T22" s="47" t="s">
        <v>50</v>
      </c>
      <c r="U22" s="47" t="s">
        <v>72</v>
      </c>
      <c r="V22" s="48">
        <v>1.56</v>
      </c>
      <c r="W22" s="48">
        <v>1.56</v>
      </c>
      <c r="X22" s="47" t="s">
        <v>52</v>
      </c>
      <c r="Y22" s="47" t="s">
        <v>168</v>
      </c>
      <c r="Z22" s="48" t="b">
        <v>0</v>
      </c>
      <c r="AA22" s="47" t="s">
        <v>54</v>
      </c>
      <c r="AB22" s="48" t="b">
        <v>0</v>
      </c>
      <c r="AC22" s="48">
        <v>39</v>
      </c>
      <c r="AD22" t="str">
        <f t="shared" si="0"/>
        <v>NT</v>
      </c>
    </row>
    <row r="23" spans="2:30" x14ac:dyDescent="0.25">
      <c r="B23">
        <f>VLOOKUP(C23*1,'RMPCrecs(Jan2016)'!F$2:N$1246,9,FALSE)</f>
        <v>14</v>
      </c>
      <c r="C23" s="47" t="s">
        <v>213</v>
      </c>
      <c r="D23" s="47" t="s">
        <v>41</v>
      </c>
      <c r="E23" s="48">
        <v>2008</v>
      </c>
      <c r="F23" s="47" t="s">
        <v>42</v>
      </c>
      <c r="G23" s="49">
        <v>39694</v>
      </c>
      <c r="H23" s="47" t="s">
        <v>43</v>
      </c>
      <c r="I23" s="47" t="s">
        <v>44</v>
      </c>
      <c r="J23" s="48">
        <v>3008</v>
      </c>
      <c r="K23" s="47" t="s">
        <v>110</v>
      </c>
      <c r="L23" s="48">
        <v>800</v>
      </c>
      <c r="M23" s="47" t="s">
        <v>46</v>
      </c>
      <c r="N23" s="48">
        <v>3</v>
      </c>
      <c r="O23" s="47" t="s">
        <v>43</v>
      </c>
      <c r="P23" s="47" t="s">
        <v>68</v>
      </c>
      <c r="Q23" s="47" t="s">
        <v>48</v>
      </c>
      <c r="R23" s="47" t="s">
        <v>49</v>
      </c>
      <c r="S23" s="47" t="s">
        <v>43</v>
      </c>
      <c r="T23" s="47" t="s">
        <v>50</v>
      </c>
      <c r="U23" s="47" t="s">
        <v>72</v>
      </c>
      <c r="V23" s="48">
        <v>1.56</v>
      </c>
      <c r="W23" s="48">
        <v>1.56</v>
      </c>
      <c r="X23" s="47" t="s">
        <v>52</v>
      </c>
      <c r="Y23" s="47" t="s">
        <v>168</v>
      </c>
      <c r="Z23" s="48" t="b">
        <v>0</v>
      </c>
      <c r="AA23" s="47" t="s">
        <v>54</v>
      </c>
      <c r="AB23" s="48" t="b">
        <v>0</v>
      </c>
      <c r="AC23" s="48">
        <v>39</v>
      </c>
      <c r="AD23" t="str">
        <f t="shared" si="0"/>
        <v>NT</v>
      </c>
    </row>
    <row r="24" spans="2:30" x14ac:dyDescent="0.25">
      <c r="B24">
        <f>VLOOKUP(C24*1,'RMPCrecs(Jan2016)'!F$2:N$1246,9,FALSE)</f>
        <v>14</v>
      </c>
      <c r="C24" s="47" t="s">
        <v>220</v>
      </c>
      <c r="D24" s="47" t="s">
        <v>41</v>
      </c>
      <c r="E24" s="48">
        <v>2008</v>
      </c>
      <c r="F24" s="47" t="s">
        <v>42</v>
      </c>
      <c r="G24" s="49">
        <v>39708</v>
      </c>
      <c r="H24" s="47" t="s">
        <v>43</v>
      </c>
      <c r="I24" s="47" t="s">
        <v>44</v>
      </c>
      <c r="J24" s="48">
        <v>3008</v>
      </c>
      <c r="K24" s="47" t="s">
        <v>45</v>
      </c>
      <c r="L24" s="48">
        <v>700</v>
      </c>
      <c r="M24" s="47" t="s">
        <v>46</v>
      </c>
      <c r="N24" s="48">
        <v>3</v>
      </c>
      <c r="O24" s="47" t="s">
        <v>43</v>
      </c>
      <c r="P24" s="47" t="s">
        <v>221</v>
      </c>
      <c r="Q24" s="47" t="s">
        <v>48</v>
      </c>
      <c r="R24" s="47" t="s">
        <v>59</v>
      </c>
      <c r="S24" s="47" t="s">
        <v>43</v>
      </c>
      <c r="T24" s="47" t="s">
        <v>50</v>
      </c>
      <c r="U24" s="47" t="s">
        <v>51</v>
      </c>
      <c r="V24" s="48">
        <v>2.4</v>
      </c>
      <c r="W24" s="48">
        <v>2.4</v>
      </c>
      <c r="X24" s="47" t="s">
        <v>52</v>
      </c>
      <c r="Y24" s="47" t="s">
        <v>195</v>
      </c>
      <c r="Z24" s="48" t="b">
        <v>0</v>
      </c>
      <c r="AA24" s="47" t="s">
        <v>54</v>
      </c>
      <c r="AB24" s="48" t="b">
        <v>0</v>
      </c>
      <c r="AC24" s="48">
        <v>39</v>
      </c>
      <c r="AD24" t="str">
        <f t="shared" si="0"/>
        <v>NT</v>
      </c>
    </row>
    <row r="25" spans="2:30" x14ac:dyDescent="0.25">
      <c r="B25">
        <f>VLOOKUP(C25*1,'RMPCrecs(Jan2016)'!F$2:N$1246,9,FALSE)</f>
        <v>14</v>
      </c>
      <c r="C25" s="47" t="s">
        <v>226</v>
      </c>
      <c r="D25" s="47" t="s">
        <v>41</v>
      </c>
      <c r="E25" s="48">
        <v>2008</v>
      </c>
      <c r="F25" s="47" t="s">
        <v>42</v>
      </c>
      <c r="G25" s="49">
        <v>39687</v>
      </c>
      <c r="H25" s="47" t="s">
        <v>43</v>
      </c>
      <c r="I25" s="47" t="s">
        <v>44</v>
      </c>
      <c r="J25" s="48">
        <v>3008</v>
      </c>
      <c r="K25" s="47" t="s">
        <v>110</v>
      </c>
      <c r="L25" s="48">
        <v>760</v>
      </c>
      <c r="M25" s="47" t="s">
        <v>46</v>
      </c>
      <c r="N25" s="48">
        <v>3</v>
      </c>
      <c r="O25" s="47" t="s">
        <v>43</v>
      </c>
      <c r="P25" s="47" t="s">
        <v>68</v>
      </c>
      <c r="Q25" s="47" t="s">
        <v>48</v>
      </c>
      <c r="R25" s="47" t="s">
        <v>49</v>
      </c>
      <c r="S25" s="47" t="s">
        <v>43</v>
      </c>
      <c r="T25" s="47" t="s">
        <v>50</v>
      </c>
      <c r="U25" s="47" t="s">
        <v>69</v>
      </c>
      <c r="V25" s="48">
        <v>1.91</v>
      </c>
      <c r="W25" s="48">
        <v>1.91</v>
      </c>
      <c r="X25" s="47" t="s">
        <v>52</v>
      </c>
      <c r="Y25" s="47" t="s">
        <v>148</v>
      </c>
      <c r="Z25" s="48" t="b">
        <v>0</v>
      </c>
      <c r="AA25" s="47" t="s">
        <v>54</v>
      </c>
      <c r="AB25" s="48" t="b">
        <v>0</v>
      </c>
      <c r="AC25" s="48">
        <v>39</v>
      </c>
      <c r="AD25" t="str">
        <f t="shared" si="0"/>
        <v>NT</v>
      </c>
    </row>
    <row r="26" spans="2:30" x14ac:dyDescent="0.25">
      <c r="B26">
        <f>VLOOKUP(C26*1,'RMPCrecs(Jan2016)'!F$2:N$1246,9,FALSE)</f>
        <v>14</v>
      </c>
      <c r="C26" s="47" t="s">
        <v>228</v>
      </c>
      <c r="D26" s="47" t="s">
        <v>41</v>
      </c>
      <c r="E26" s="48">
        <v>2008</v>
      </c>
      <c r="F26" s="47" t="s">
        <v>42</v>
      </c>
      <c r="G26" s="49">
        <v>39687</v>
      </c>
      <c r="H26" s="47" t="s">
        <v>43</v>
      </c>
      <c r="I26" s="47" t="s">
        <v>44</v>
      </c>
      <c r="J26" s="48">
        <v>3008</v>
      </c>
      <c r="K26" s="47" t="s">
        <v>45</v>
      </c>
      <c r="L26" s="48">
        <v>750</v>
      </c>
      <c r="M26" s="47" t="s">
        <v>46</v>
      </c>
      <c r="N26" s="48">
        <v>3</v>
      </c>
      <c r="O26" s="47" t="s">
        <v>43</v>
      </c>
      <c r="P26" s="47" t="s">
        <v>68</v>
      </c>
      <c r="Q26" s="47" t="s">
        <v>48</v>
      </c>
      <c r="R26" s="47" t="s">
        <v>49</v>
      </c>
      <c r="S26" s="47" t="s">
        <v>43</v>
      </c>
      <c r="T26" s="47" t="s">
        <v>50</v>
      </c>
      <c r="U26" s="47" t="s">
        <v>69</v>
      </c>
      <c r="V26" s="48">
        <v>1.91</v>
      </c>
      <c r="W26" s="48">
        <v>1.91</v>
      </c>
      <c r="X26" s="47" t="s">
        <v>52</v>
      </c>
      <c r="Y26" s="47" t="s">
        <v>148</v>
      </c>
      <c r="Z26" s="48" t="b">
        <v>0</v>
      </c>
      <c r="AA26" s="47" t="s">
        <v>54</v>
      </c>
      <c r="AB26" s="48" t="b">
        <v>0</v>
      </c>
      <c r="AC26" s="48">
        <v>39</v>
      </c>
      <c r="AD26" t="str">
        <f t="shared" si="0"/>
        <v>NT</v>
      </c>
    </row>
    <row r="27" spans="2:30" x14ac:dyDescent="0.25">
      <c r="B27">
        <f>VLOOKUP(C27*1,'RMPCrecs(Jan2016)'!F$2:N$1246,9,FALSE)</f>
        <v>14</v>
      </c>
      <c r="C27" s="47" t="s">
        <v>241</v>
      </c>
      <c r="D27" s="47" t="s">
        <v>41</v>
      </c>
      <c r="E27" s="48">
        <v>2008</v>
      </c>
      <c r="F27" s="47" t="s">
        <v>67</v>
      </c>
      <c r="G27" s="49">
        <v>39686</v>
      </c>
      <c r="H27" s="47" t="s">
        <v>43</v>
      </c>
      <c r="I27" s="47" t="s">
        <v>44</v>
      </c>
      <c r="J27" s="48">
        <v>3008</v>
      </c>
      <c r="K27" s="47" t="s">
        <v>45</v>
      </c>
      <c r="L27" s="48">
        <v>710</v>
      </c>
      <c r="M27" s="47" t="s">
        <v>46</v>
      </c>
      <c r="N27" s="48">
        <v>3</v>
      </c>
      <c r="O27" s="47" t="s">
        <v>43</v>
      </c>
      <c r="P27" s="47" t="s">
        <v>68</v>
      </c>
      <c r="Q27" s="47" t="s">
        <v>48</v>
      </c>
      <c r="R27" s="47" t="s">
        <v>49</v>
      </c>
      <c r="S27" s="47" t="s">
        <v>43</v>
      </c>
      <c r="T27" s="47" t="s">
        <v>50</v>
      </c>
      <c r="U27" s="47" t="s">
        <v>69</v>
      </c>
      <c r="V27" s="48">
        <v>2.89</v>
      </c>
      <c r="W27" s="48">
        <v>2.89</v>
      </c>
      <c r="X27" s="47" t="s">
        <v>52</v>
      </c>
      <c r="Y27" s="47" t="s">
        <v>107</v>
      </c>
      <c r="Z27" s="48" t="b">
        <v>0</v>
      </c>
      <c r="AA27" s="47" t="s">
        <v>54</v>
      </c>
      <c r="AB27" s="48" t="b">
        <v>0</v>
      </c>
      <c r="AC27" s="48">
        <v>39</v>
      </c>
      <c r="AD27" t="str">
        <f t="shared" si="0"/>
        <v>NT</v>
      </c>
    </row>
    <row r="28" spans="2:30" x14ac:dyDescent="0.25">
      <c r="B28">
        <f>VLOOKUP(C28*1,'RMPCrecs(Jan2016)'!F$2:N$1246,9,FALSE)</f>
        <v>14</v>
      </c>
      <c r="C28" s="47" t="s">
        <v>242</v>
      </c>
      <c r="D28" s="47" t="s">
        <v>41</v>
      </c>
      <c r="E28" s="48">
        <v>2008</v>
      </c>
      <c r="F28" s="47" t="s">
        <v>67</v>
      </c>
      <c r="G28" s="49">
        <v>39686</v>
      </c>
      <c r="H28" s="47" t="s">
        <v>43</v>
      </c>
      <c r="I28" s="47" t="s">
        <v>44</v>
      </c>
      <c r="J28" s="48">
        <v>3008</v>
      </c>
      <c r="K28" s="47" t="s">
        <v>110</v>
      </c>
      <c r="L28" s="48">
        <v>700</v>
      </c>
      <c r="M28" s="47" t="s">
        <v>46</v>
      </c>
      <c r="N28" s="48">
        <v>3</v>
      </c>
      <c r="O28" s="47" t="s">
        <v>43</v>
      </c>
      <c r="P28" s="47" t="s">
        <v>68</v>
      </c>
      <c r="Q28" s="47" t="s">
        <v>48</v>
      </c>
      <c r="R28" s="47" t="s">
        <v>49</v>
      </c>
      <c r="S28" s="47" t="s">
        <v>43</v>
      </c>
      <c r="T28" s="47" t="s">
        <v>50</v>
      </c>
      <c r="U28" s="47" t="s">
        <v>69</v>
      </c>
      <c r="V28" s="48">
        <v>2.89</v>
      </c>
      <c r="W28" s="48">
        <v>2.89</v>
      </c>
      <c r="X28" s="47" t="s">
        <v>52</v>
      </c>
      <c r="Y28" s="47" t="s">
        <v>107</v>
      </c>
      <c r="Z28" s="48" t="b">
        <v>0</v>
      </c>
      <c r="AA28" s="47" t="s">
        <v>54</v>
      </c>
      <c r="AB28" s="48" t="b">
        <v>0</v>
      </c>
      <c r="AC28" s="48">
        <v>39</v>
      </c>
      <c r="AD28" t="str">
        <f t="shared" si="0"/>
        <v>NT</v>
      </c>
    </row>
    <row r="29" spans="2:30" x14ac:dyDescent="0.25">
      <c r="B29">
        <f>VLOOKUP(C29*1,'RMPCrecs(Jan2016)'!F$2:N$1246,9,FALSE)</f>
        <v>14</v>
      </c>
      <c r="C29" s="47" t="s">
        <v>243</v>
      </c>
      <c r="D29" s="47" t="s">
        <v>41</v>
      </c>
      <c r="E29" s="48">
        <v>2008</v>
      </c>
      <c r="F29" s="47" t="s">
        <v>67</v>
      </c>
      <c r="G29" s="49">
        <v>39686</v>
      </c>
      <c r="H29" s="47" t="s">
        <v>43</v>
      </c>
      <c r="I29" s="47" t="s">
        <v>44</v>
      </c>
      <c r="J29" s="48">
        <v>3008</v>
      </c>
      <c r="K29" s="47" t="s">
        <v>45</v>
      </c>
      <c r="L29" s="48">
        <v>720</v>
      </c>
      <c r="M29" s="47" t="s">
        <v>46</v>
      </c>
      <c r="N29" s="48">
        <v>3</v>
      </c>
      <c r="O29" s="47" t="s">
        <v>43</v>
      </c>
      <c r="P29" s="47" t="s">
        <v>68</v>
      </c>
      <c r="Q29" s="47" t="s">
        <v>48</v>
      </c>
      <c r="R29" s="47" t="s">
        <v>49</v>
      </c>
      <c r="S29" s="47" t="s">
        <v>43</v>
      </c>
      <c r="T29" s="47" t="s">
        <v>50</v>
      </c>
      <c r="U29" s="47" t="s">
        <v>69</v>
      </c>
      <c r="V29" s="48">
        <v>2.89</v>
      </c>
      <c r="W29" s="48">
        <v>2.89</v>
      </c>
      <c r="X29" s="47" t="s">
        <v>52</v>
      </c>
      <c r="Y29" s="47" t="s">
        <v>107</v>
      </c>
      <c r="Z29" s="48" t="b">
        <v>0</v>
      </c>
      <c r="AA29" s="47" t="s">
        <v>54</v>
      </c>
      <c r="AB29" s="48" t="b">
        <v>0</v>
      </c>
      <c r="AC29" s="48">
        <v>39</v>
      </c>
      <c r="AD29" t="str">
        <f t="shared" si="0"/>
        <v>NT</v>
      </c>
    </row>
    <row r="30" spans="2:30" x14ac:dyDescent="0.25">
      <c r="B30">
        <f>VLOOKUP(C30*1,'RMPCrecs(Jan2016)'!F$2:N$1246,9,FALSE)</f>
        <v>14</v>
      </c>
      <c r="C30" s="47" t="s">
        <v>252</v>
      </c>
      <c r="D30" s="47" t="s">
        <v>41</v>
      </c>
      <c r="E30" s="48">
        <v>2008</v>
      </c>
      <c r="F30" s="47" t="s">
        <v>42</v>
      </c>
      <c r="G30" s="49">
        <v>39694</v>
      </c>
      <c r="H30" s="47" t="s">
        <v>43</v>
      </c>
      <c r="I30" s="47" t="s">
        <v>44</v>
      </c>
      <c r="J30" s="48">
        <v>3008</v>
      </c>
      <c r="K30" s="47" t="s">
        <v>110</v>
      </c>
      <c r="L30" s="48">
        <v>740</v>
      </c>
      <c r="M30" s="47" t="s">
        <v>46</v>
      </c>
      <c r="N30" s="48">
        <v>3</v>
      </c>
      <c r="O30" s="47" t="s">
        <v>43</v>
      </c>
      <c r="P30" s="47" t="s">
        <v>68</v>
      </c>
      <c r="Q30" s="47" t="s">
        <v>48</v>
      </c>
      <c r="R30" s="47" t="s">
        <v>49</v>
      </c>
      <c r="S30" s="47" t="s">
        <v>43</v>
      </c>
      <c r="T30" s="47" t="s">
        <v>50</v>
      </c>
      <c r="U30" s="47" t="s">
        <v>72</v>
      </c>
      <c r="V30" s="48">
        <v>1.56</v>
      </c>
      <c r="W30" s="48">
        <v>1.56</v>
      </c>
      <c r="X30" s="47" t="s">
        <v>52</v>
      </c>
      <c r="Y30" s="47" t="s">
        <v>168</v>
      </c>
      <c r="Z30" s="48" t="b">
        <v>0</v>
      </c>
      <c r="AA30" s="47" t="s">
        <v>54</v>
      </c>
      <c r="AB30" s="48" t="b">
        <v>0</v>
      </c>
      <c r="AC30" s="48">
        <v>39</v>
      </c>
      <c r="AD30" t="str">
        <f t="shared" si="0"/>
        <v>NT</v>
      </c>
    </row>
    <row r="31" spans="2:30" x14ac:dyDescent="0.25">
      <c r="B31">
        <f>VLOOKUP(C31*1,'RMPCrecs(Jan2016)'!F$2:N$1246,9,FALSE)</f>
        <v>14</v>
      </c>
      <c r="C31" s="47" t="s">
        <v>253</v>
      </c>
      <c r="D31" s="47" t="s">
        <v>41</v>
      </c>
      <c r="E31" s="48">
        <v>2008</v>
      </c>
      <c r="F31" s="47" t="s">
        <v>42</v>
      </c>
      <c r="G31" s="49">
        <v>39670</v>
      </c>
      <c r="H31" s="47" t="s">
        <v>43</v>
      </c>
      <c r="I31" s="47" t="s">
        <v>44</v>
      </c>
      <c r="J31" s="48">
        <v>3008</v>
      </c>
      <c r="K31" s="47" t="s">
        <v>45</v>
      </c>
      <c r="L31" s="48">
        <v>660</v>
      </c>
      <c r="M31" s="47" t="s">
        <v>46</v>
      </c>
      <c r="N31" s="48">
        <v>3</v>
      </c>
      <c r="O31" s="47" t="s">
        <v>43</v>
      </c>
      <c r="P31" s="47" t="s">
        <v>68</v>
      </c>
      <c r="Q31" s="47" t="s">
        <v>48</v>
      </c>
      <c r="R31" s="47" t="s">
        <v>49</v>
      </c>
      <c r="S31" s="47" t="s">
        <v>43</v>
      </c>
      <c r="T31" s="47" t="s">
        <v>50</v>
      </c>
      <c r="U31" s="47" t="s">
        <v>254</v>
      </c>
      <c r="V31" s="48">
        <v>3.12</v>
      </c>
      <c r="W31" s="48">
        <v>3.12</v>
      </c>
      <c r="X31" s="47" t="s">
        <v>52</v>
      </c>
      <c r="Y31" s="47" t="s">
        <v>255</v>
      </c>
      <c r="Z31" s="48" t="b">
        <v>0</v>
      </c>
      <c r="AA31" s="47" t="s">
        <v>54</v>
      </c>
      <c r="AB31" s="48" t="b">
        <v>0</v>
      </c>
      <c r="AC31" s="48">
        <v>39</v>
      </c>
      <c r="AD31" t="str">
        <f t="shared" si="0"/>
        <v>NT</v>
      </c>
    </row>
    <row r="32" spans="2:30" x14ac:dyDescent="0.25">
      <c r="B32">
        <f>VLOOKUP(C32*1,'RMPCrecs(Jan2016)'!F$2:N$1246,9,FALSE)</f>
        <v>14</v>
      </c>
      <c r="C32" s="47" t="s">
        <v>256</v>
      </c>
      <c r="D32" s="47" t="s">
        <v>41</v>
      </c>
      <c r="E32" s="48">
        <v>2008</v>
      </c>
      <c r="F32" s="47" t="s">
        <v>42</v>
      </c>
      <c r="G32" s="49">
        <v>39670</v>
      </c>
      <c r="H32" s="47" t="s">
        <v>43</v>
      </c>
      <c r="I32" s="47" t="s">
        <v>44</v>
      </c>
      <c r="J32" s="48">
        <v>3008</v>
      </c>
      <c r="K32" s="47" t="s">
        <v>45</v>
      </c>
      <c r="L32" s="48">
        <v>770</v>
      </c>
      <c r="M32" s="47" t="s">
        <v>46</v>
      </c>
      <c r="N32" s="48">
        <v>3</v>
      </c>
      <c r="O32" s="47" t="s">
        <v>43</v>
      </c>
      <c r="P32" s="47" t="s">
        <v>68</v>
      </c>
      <c r="Q32" s="47" t="s">
        <v>48</v>
      </c>
      <c r="R32" s="47" t="s">
        <v>49</v>
      </c>
      <c r="S32" s="47" t="s">
        <v>43</v>
      </c>
      <c r="T32" s="47" t="s">
        <v>50</v>
      </c>
      <c r="U32" s="47" t="s">
        <v>254</v>
      </c>
      <c r="V32" s="48">
        <v>3.12</v>
      </c>
      <c r="W32" s="48">
        <v>3.12</v>
      </c>
      <c r="X32" s="47" t="s">
        <v>52</v>
      </c>
      <c r="Y32" s="47" t="s">
        <v>255</v>
      </c>
      <c r="Z32" s="48" t="b">
        <v>0</v>
      </c>
      <c r="AA32" s="47" t="s">
        <v>54</v>
      </c>
      <c r="AB32" s="48" t="b">
        <v>0</v>
      </c>
      <c r="AC32" s="48">
        <v>39</v>
      </c>
      <c r="AD32" t="str">
        <f t="shared" si="0"/>
        <v>NT</v>
      </c>
    </row>
    <row r="33" spans="2:30" x14ac:dyDescent="0.25">
      <c r="B33">
        <f>VLOOKUP(C33*1,'RMPCrecs(Jan2016)'!F$2:N$1246,9,FALSE)</f>
        <v>14</v>
      </c>
      <c r="C33" s="47" t="s">
        <v>257</v>
      </c>
      <c r="D33" s="47" t="s">
        <v>41</v>
      </c>
      <c r="E33" s="48">
        <v>2008</v>
      </c>
      <c r="F33" s="47" t="s">
        <v>42</v>
      </c>
      <c r="G33" s="49">
        <v>39699</v>
      </c>
      <c r="H33" s="47" t="s">
        <v>43</v>
      </c>
      <c r="I33" s="47" t="s">
        <v>44</v>
      </c>
      <c r="J33" s="48">
        <v>3008</v>
      </c>
      <c r="K33" s="47" t="s">
        <v>45</v>
      </c>
      <c r="L33" s="48">
        <v>700</v>
      </c>
      <c r="M33" s="47" t="s">
        <v>46</v>
      </c>
      <c r="N33" s="48">
        <v>3</v>
      </c>
      <c r="O33" s="47" t="s">
        <v>43</v>
      </c>
      <c r="P33" s="47" t="s">
        <v>68</v>
      </c>
      <c r="Q33" s="47" t="s">
        <v>48</v>
      </c>
      <c r="R33" s="47" t="s">
        <v>49</v>
      </c>
      <c r="S33" s="47" t="s">
        <v>43</v>
      </c>
      <c r="T33" s="47" t="s">
        <v>50</v>
      </c>
      <c r="U33" s="47" t="s">
        <v>60</v>
      </c>
      <c r="V33" s="48">
        <v>3.01</v>
      </c>
      <c r="W33" s="48">
        <v>3.01</v>
      </c>
      <c r="X33" s="47" t="s">
        <v>52</v>
      </c>
      <c r="Y33" s="47" t="s">
        <v>112</v>
      </c>
      <c r="Z33" s="48" t="b">
        <v>0</v>
      </c>
      <c r="AA33" s="47" t="s">
        <v>54</v>
      </c>
      <c r="AB33" s="48" t="b">
        <v>0</v>
      </c>
      <c r="AC33" s="48">
        <v>39</v>
      </c>
      <c r="AD33" t="str">
        <f t="shared" si="0"/>
        <v>NT</v>
      </c>
    </row>
    <row r="34" spans="2:30" x14ac:dyDescent="0.25">
      <c r="B34">
        <f>VLOOKUP(C34*1,'RMPCrecs(Jan2016)'!F$2:N$1246,9,FALSE)</f>
        <v>14</v>
      </c>
      <c r="C34" s="47" t="s">
        <v>290</v>
      </c>
      <c r="D34" s="47" t="s">
        <v>41</v>
      </c>
      <c r="E34" s="48">
        <v>2008</v>
      </c>
      <c r="F34" s="47" t="s">
        <v>67</v>
      </c>
      <c r="G34" s="49">
        <v>39679</v>
      </c>
      <c r="H34" s="47" t="s">
        <v>43</v>
      </c>
      <c r="I34" s="47" t="s">
        <v>44</v>
      </c>
      <c r="J34" s="48">
        <v>3008</v>
      </c>
      <c r="K34" s="47" t="s">
        <v>45</v>
      </c>
      <c r="L34" s="48">
        <v>700</v>
      </c>
      <c r="M34" s="47" t="s">
        <v>46</v>
      </c>
      <c r="N34" s="48">
        <v>3</v>
      </c>
      <c r="O34" s="47" t="s">
        <v>43</v>
      </c>
      <c r="P34" s="47" t="s">
        <v>68</v>
      </c>
      <c r="Q34" s="47" t="s">
        <v>48</v>
      </c>
      <c r="R34" s="47" t="s">
        <v>49</v>
      </c>
      <c r="S34" s="47" t="s">
        <v>43</v>
      </c>
      <c r="T34" s="47" t="s">
        <v>50</v>
      </c>
      <c r="U34" s="47" t="s">
        <v>98</v>
      </c>
      <c r="V34" s="48">
        <v>2.41</v>
      </c>
      <c r="W34" s="48">
        <v>2.41</v>
      </c>
      <c r="X34" s="47" t="s">
        <v>52</v>
      </c>
      <c r="Y34" s="47" t="s">
        <v>115</v>
      </c>
      <c r="Z34" s="48" t="b">
        <v>0</v>
      </c>
      <c r="AA34" s="47" t="s">
        <v>54</v>
      </c>
      <c r="AB34" s="48" t="b">
        <v>0</v>
      </c>
      <c r="AC34" s="48">
        <v>39</v>
      </c>
      <c r="AD34" t="str">
        <f t="shared" si="0"/>
        <v>NT</v>
      </c>
    </row>
    <row r="35" spans="2:30" x14ac:dyDescent="0.25">
      <c r="B35">
        <f>VLOOKUP(C35*1,'RMPCrecs(Jan2016)'!F$2:N$1246,9,FALSE)</f>
        <v>14</v>
      </c>
      <c r="C35" s="47" t="s">
        <v>291</v>
      </c>
      <c r="D35" s="47" t="s">
        <v>41</v>
      </c>
      <c r="E35" s="48">
        <v>2008</v>
      </c>
      <c r="F35" s="47" t="s">
        <v>42</v>
      </c>
      <c r="G35" s="49">
        <v>39671</v>
      </c>
      <c r="H35" s="47" t="s">
        <v>43</v>
      </c>
      <c r="I35" s="47" t="s">
        <v>44</v>
      </c>
      <c r="J35" s="48">
        <v>3008</v>
      </c>
      <c r="K35" s="47" t="s">
        <v>45</v>
      </c>
      <c r="L35" s="48">
        <v>750</v>
      </c>
      <c r="M35" s="47" t="s">
        <v>46</v>
      </c>
      <c r="N35" s="48">
        <v>3</v>
      </c>
      <c r="O35" s="47" t="s">
        <v>43</v>
      </c>
      <c r="P35" s="47" t="s">
        <v>68</v>
      </c>
      <c r="Q35" s="47" t="s">
        <v>48</v>
      </c>
      <c r="R35" s="47" t="s">
        <v>49</v>
      </c>
      <c r="S35" s="47" t="s">
        <v>43</v>
      </c>
      <c r="T35" s="47" t="s">
        <v>50</v>
      </c>
      <c r="U35" s="47" t="s">
        <v>85</v>
      </c>
      <c r="V35" s="48">
        <v>3.12</v>
      </c>
      <c r="W35" s="48">
        <v>3.12</v>
      </c>
      <c r="X35" s="47" t="s">
        <v>52</v>
      </c>
      <c r="Y35" s="47" t="s">
        <v>117</v>
      </c>
      <c r="Z35" s="48" t="b">
        <v>0</v>
      </c>
      <c r="AA35" s="47" t="s">
        <v>54</v>
      </c>
      <c r="AB35" s="48" t="b">
        <v>0</v>
      </c>
      <c r="AC35" s="48">
        <v>39</v>
      </c>
      <c r="AD35" t="str">
        <f t="shared" si="0"/>
        <v>NT</v>
      </c>
    </row>
    <row r="36" spans="2:30" x14ac:dyDescent="0.25">
      <c r="B36">
        <f>VLOOKUP(C36*1,'RMPCrecs(Jan2016)'!F$2:N$1246,9,FALSE)</f>
        <v>14</v>
      </c>
      <c r="C36" s="47" t="s">
        <v>292</v>
      </c>
      <c r="D36" s="47" t="s">
        <v>41</v>
      </c>
      <c r="E36" s="48">
        <v>2008</v>
      </c>
      <c r="F36" s="47" t="s">
        <v>42</v>
      </c>
      <c r="G36" s="49">
        <v>39671</v>
      </c>
      <c r="H36" s="47" t="s">
        <v>43</v>
      </c>
      <c r="I36" s="47" t="s">
        <v>44</v>
      </c>
      <c r="J36" s="48">
        <v>3008</v>
      </c>
      <c r="K36" s="47" t="s">
        <v>45</v>
      </c>
      <c r="L36" s="48">
        <v>730</v>
      </c>
      <c r="M36" s="47" t="s">
        <v>46</v>
      </c>
      <c r="N36" s="48">
        <v>3</v>
      </c>
      <c r="O36" s="47" t="s">
        <v>43</v>
      </c>
      <c r="P36" s="47" t="s">
        <v>68</v>
      </c>
      <c r="Q36" s="47" t="s">
        <v>48</v>
      </c>
      <c r="R36" s="47" t="s">
        <v>49</v>
      </c>
      <c r="S36" s="47" t="s">
        <v>43</v>
      </c>
      <c r="T36" s="47" t="s">
        <v>50</v>
      </c>
      <c r="U36" s="47" t="s">
        <v>85</v>
      </c>
      <c r="V36" s="48">
        <v>3.12</v>
      </c>
      <c r="W36" s="48">
        <v>3.12</v>
      </c>
      <c r="X36" s="47" t="s">
        <v>52</v>
      </c>
      <c r="Y36" s="47" t="s">
        <v>117</v>
      </c>
      <c r="Z36" s="48" t="b">
        <v>0</v>
      </c>
      <c r="AA36" s="47" t="s">
        <v>54</v>
      </c>
      <c r="AB36" s="48" t="b">
        <v>0</v>
      </c>
      <c r="AC36" s="48">
        <v>39</v>
      </c>
      <c r="AD36" t="str">
        <f t="shared" si="0"/>
        <v>NT</v>
      </c>
    </row>
    <row r="37" spans="2:30" x14ac:dyDescent="0.25">
      <c r="B37">
        <f>VLOOKUP(C37*1,'RMPCrecs(Jan2016)'!F$2:N$1246,9,FALSE)</f>
        <v>14</v>
      </c>
      <c r="C37" s="47" t="s">
        <v>294</v>
      </c>
      <c r="D37" s="47" t="s">
        <v>41</v>
      </c>
      <c r="E37" s="48">
        <v>2008</v>
      </c>
      <c r="F37" s="47" t="s">
        <v>67</v>
      </c>
      <c r="G37" s="49">
        <v>39679</v>
      </c>
      <c r="H37" s="47" t="s">
        <v>43</v>
      </c>
      <c r="I37" s="47" t="s">
        <v>44</v>
      </c>
      <c r="J37" s="48">
        <v>3008</v>
      </c>
      <c r="K37" s="47" t="s">
        <v>110</v>
      </c>
      <c r="L37" s="48">
        <v>770</v>
      </c>
      <c r="M37" s="47" t="s">
        <v>46</v>
      </c>
      <c r="N37" s="48">
        <v>3</v>
      </c>
      <c r="O37" s="47" t="s">
        <v>43</v>
      </c>
      <c r="P37" s="47" t="s">
        <v>68</v>
      </c>
      <c r="Q37" s="47" t="s">
        <v>48</v>
      </c>
      <c r="R37" s="47" t="s">
        <v>49</v>
      </c>
      <c r="S37" s="47" t="s">
        <v>43</v>
      </c>
      <c r="T37" s="47" t="s">
        <v>50</v>
      </c>
      <c r="U37" s="47" t="s">
        <v>98</v>
      </c>
      <c r="V37" s="48">
        <v>2.41</v>
      </c>
      <c r="W37" s="48">
        <v>2.41</v>
      </c>
      <c r="X37" s="47" t="s">
        <v>52</v>
      </c>
      <c r="Y37" s="47" t="s">
        <v>115</v>
      </c>
      <c r="Z37" s="48" t="b">
        <v>0</v>
      </c>
      <c r="AA37" s="47" t="s">
        <v>54</v>
      </c>
      <c r="AB37" s="48" t="b">
        <v>0</v>
      </c>
      <c r="AC37" s="48">
        <v>39</v>
      </c>
      <c r="AD37" t="str">
        <f t="shared" si="0"/>
        <v>NT</v>
      </c>
    </row>
    <row r="38" spans="2:30" x14ac:dyDescent="0.25">
      <c r="B38">
        <f>VLOOKUP(C38*1,'RMPCrecs(Jan2016)'!F$2:N$1246,9,FALSE)</f>
        <v>14</v>
      </c>
      <c r="C38" s="47" t="s">
        <v>295</v>
      </c>
      <c r="D38" s="47" t="s">
        <v>41</v>
      </c>
      <c r="E38" s="48">
        <v>2008</v>
      </c>
      <c r="F38" s="47" t="s">
        <v>67</v>
      </c>
      <c r="G38" s="49">
        <v>39679</v>
      </c>
      <c r="H38" s="47" t="s">
        <v>43</v>
      </c>
      <c r="I38" s="47" t="s">
        <v>44</v>
      </c>
      <c r="J38" s="48">
        <v>3008</v>
      </c>
      <c r="K38" s="47" t="s">
        <v>110</v>
      </c>
      <c r="L38" s="48">
        <v>780</v>
      </c>
      <c r="M38" s="47" t="s">
        <v>46</v>
      </c>
      <c r="N38" s="48">
        <v>3</v>
      </c>
      <c r="O38" s="47" t="s">
        <v>43</v>
      </c>
      <c r="P38" s="47" t="s">
        <v>68</v>
      </c>
      <c r="Q38" s="47" t="s">
        <v>48</v>
      </c>
      <c r="R38" s="47" t="s">
        <v>49</v>
      </c>
      <c r="S38" s="47" t="s">
        <v>43</v>
      </c>
      <c r="T38" s="47" t="s">
        <v>50</v>
      </c>
      <c r="U38" s="47" t="s">
        <v>98</v>
      </c>
      <c r="V38" s="48">
        <v>2.41</v>
      </c>
      <c r="W38" s="48">
        <v>2.41</v>
      </c>
      <c r="X38" s="47" t="s">
        <v>52</v>
      </c>
      <c r="Y38" s="47" t="s">
        <v>115</v>
      </c>
      <c r="Z38" s="48" t="b">
        <v>0</v>
      </c>
      <c r="AA38" s="47" t="s">
        <v>54</v>
      </c>
      <c r="AB38" s="48" t="b">
        <v>0</v>
      </c>
      <c r="AC38" s="48">
        <v>39</v>
      </c>
      <c r="AD38" t="str">
        <f t="shared" si="0"/>
        <v>NT</v>
      </c>
    </row>
    <row r="39" spans="2:30" x14ac:dyDescent="0.25">
      <c r="B39">
        <f>VLOOKUP(C39*1,'RMPCrecs(Jan2016)'!F$2:N$1246,9,FALSE)</f>
        <v>14</v>
      </c>
      <c r="C39" s="47" t="s">
        <v>296</v>
      </c>
      <c r="D39" s="47" t="s">
        <v>41</v>
      </c>
      <c r="E39" s="48">
        <v>2008</v>
      </c>
      <c r="F39" s="47" t="s">
        <v>67</v>
      </c>
      <c r="G39" s="49">
        <v>39679</v>
      </c>
      <c r="H39" s="47" t="s">
        <v>43</v>
      </c>
      <c r="I39" s="47" t="s">
        <v>44</v>
      </c>
      <c r="J39" s="48">
        <v>3008</v>
      </c>
      <c r="K39" s="47" t="s">
        <v>45</v>
      </c>
      <c r="L39" s="48">
        <v>730</v>
      </c>
      <c r="M39" s="47" t="s">
        <v>46</v>
      </c>
      <c r="N39" s="48">
        <v>3</v>
      </c>
      <c r="O39" s="47" t="s">
        <v>43</v>
      </c>
      <c r="P39" s="47" t="s">
        <v>68</v>
      </c>
      <c r="Q39" s="47" t="s">
        <v>48</v>
      </c>
      <c r="R39" s="47" t="s">
        <v>49</v>
      </c>
      <c r="S39" s="47" t="s">
        <v>43</v>
      </c>
      <c r="T39" s="47" t="s">
        <v>50</v>
      </c>
      <c r="U39" s="47" t="s">
        <v>98</v>
      </c>
      <c r="V39" s="48">
        <v>2.41</v>
      </c>
      <c r="W39" s="48">
        <v>2.41</v>
      </c>
      <c r="X39" s="47" t="s">
        <v>52</v>
      </c>
      <c r="Y39" s="47" t="s">
        <v>115</v>
      </c>
      <c r="Z39" s="48" t="b">
        <v>0</v>
      </c>
      <c r="AA39" s="47" t="s">
        <v>54</v>
      </c>
      <c r="AB39" s="48" t="b">
        <v>0</v>
      </c>
      <c r="AC39" s="48">
        <v>39</v>
      </c>
      <c r="AD39" t="str">
        <f t="shared" si="0"/>
        <v>NT</v>
      </c>
    </row>
    <row r="40" spans="2:30" x14ac:dyDescent="0.25">
      <c r="B40">
        <f>VLOOKUP(C40*1,'RMPCrecs(Jan2016)'!F$2:N$1246,9,FALSE)</f>
        <v>14</v>
      </c>
      <c r="C40" s="47" t="s">
        <v>297</v>
      </c>
      <c r="D40" s="47" t="s">
        <v>41</v>
      </c>
      <c r="E40" s="48">
        <v>2008</v>
      </c>
      <c r="F40" s="47" t="s">
        <v>67</v>
      </c>
      <c r="G40" s="49">
        <v>39679</v>
      </c>
      <c r="H40" s="47" t="s">
        <v>43</v>
      </c>
      <c r="I40" s="47" t="s">
        <v>44</v>
      </c>
      <c r="J40" s="48">
        <v>3008</v>
      </c>
      <c r="K40" s="47" t="s">
        <v>45</v>
      </c>
      <c r="L40" s="48">
        <v>670</v>
      </c>
      <c r="M40" s="47" t="s">
        <v>46</v>
      </c>
      <c r="N40" s="48">
        <v>3</v>
      </c>
      <c r="O40" s="47" t="s">
        <v>43</v>
      </c>
      <c r="P40" s="47" t="s">
        <v>68</v>
      </c>
      <c r="Q40" s="47" t="s">
        <v>48</v>
      </c>
      <c r="R40" s="47" t="s">
        <v>49</v>
      </c>
      <c r="S40" s="47" t="s">
        <v>43</v>
      </c>
      <c r="T40" s="47" t="s">
        <v>50</v>
      </c>
      <c r="U40" s="47" t="s">
        <v>98</v>
      </c>
      <c r="V40" s="48">
        <v>2.41</v>
      </c>
      <c r="W40" s="48">
        <v>2.41</v>
      </c>
      <c r="X40" s="47" t="s">
        <v>52</v>
      </c>
      <c r="Y40" s="47" t="s">
        <v>115</v>
      </c>
      <c r="Z40" s="48" t="b">
        <v>0</v>
      </c>
      <c r="AA40" s="47" t="s">
        <v>54</v>
      </c>
      <c r="AB40" s="48" t="b">
        <v>0</v>
      </c>
      <c r="AC40" s="48">
        <v>39</v>
      </c>
      <c r="AD40" t="str">
        <f t="shared" si="0"/>
        <v>NT</v>
      </c>
    </row>
    <row r="41" spans="2:30" x14ac:dyDescent="0.25">
      <c r="B41">
        <f>VLOOKUP(C41*1,'RMPCrecs(Jan2016)'!F$2:N$1246,9,FALSE)</f>
        <v>14</v>
      </c>
      <c r="C41" s="47" t="s">
        <v>306</v>
      </c>
      <c r="D41" s="47" t="s">
        <v>41</v>
      </c>
      <c r="E41" s="48">
        <v>2008</v>
      </c>
      <c r="F41" s="47" t="s">
        <v>67</v>
      </c>
      <c r="G41" s="49">
        <v>39679</v>
      </c>
      <c r="H41" s="47" t="s">
        <v>43</v>
      </c>
      <c r="I41" s="47" t="s">
        <v>44</v>
      </c>
      <c r="J41" s="48">
        <v>3008</v>
      </c>
      <c r="K41" s="47" t="s">
        <v>110</v>
      </c>
      <c r="L41" s="48">
        <v>710</v>
      </c>
      <c r="M41" s="47" t="s">
        <v>46</v>
      </c>
      <c r="N41" s="48">
        <v>3</v>
      </c>
      <c r="O41" s="47" t="s">
        <v>43</v>
      </c>
      <c r="P41" s="47" t="s">
        <v>68</v>
      </c>
      <c r="Q41" s="47" t="s">
        <v>48</v>
      </c>
      <c r="R41" s="47" t="s">
        <v>49</v>
      </c>
      <c r="S41" s="47" t="s">
        <v>43</v>
      </c>
      <c r="T41" s="47" t="s">
        <v>50</v>
      </c>
      <c r="U41" s="47" t="s">
        <v>98</v>
      </c>
      <c r="V41" s="48">
        <v>2.41</v>
      </c>
      <c r="W41" s="48">
        <v>2.41</v>
      </c>
      <c r="X41" s="47" t="s">
        <v>52</v>
      </c>
      <c r="Y41" s="47" t="s">
        <v>115</v>
      </c>
      <c r="Z41" s="48" t="b">
        <v>0</v>
      </c>
      <c r="AA41" s="47" t="s">
        <v>54</v>
      </c>
      <c r="AB41" s="48" t="b">
        <v>0</v>
      </c>
      <c r="AC41" s="48">
        <v>39</v>
      </c>
      <c r="AD41" t="str">
        <f t="shared" si="0"/>
        <v>NT</v>
      </c>
    </row>
    <row r="42" spans="2:30" x14ac:dyDescent="0.25">
      <c r="B42">
        <f>VLOOKUP(C42*1,'RMPCrecs(Jan2016)'!F$2:N$1246,9,FALSE)</f>
        <v>14</v>
      </c>
      <c r="C42" s="47" t="s">
        <v>307</v>
      </c>
      <c r="D42" s="47" t="s">
        <v>41</v>
      </c>
      <c r="E42" s="48">
        <v>2008</v>
      </c>
      <c r="F42" s="47" t="s">
        <v>67</v>
      </c>
      <c r="G42" s="49">
        <v>39679</v>
      </c>
      <c r="H42" s="47" t="s">
        <v>43</v>
      </c>
      <c r="I42" s="47" t="s">
        <v>44</v>
      </c>
      <c r="J42" s="48">
        <v>3008</v>
      </c>
      <c r="K42" s="47" t="s">
        <v>110</v>
      </c>
      <c r="L42" s="48">
        <v>710</v>
      </c>
      <c r="M42" s="47" t="s">
        <v>46</v>
      </c>
      <c r="N42" s="48">
        <v>3</v>
      </c>
      <c r="O42" s="47" t="s">
        <v>43</v>
      </c>
      <c r="P42" s="47" t="s">
        <v>68</v>
      </c>
      <c r="Q42" s="47" t="s">
        <v>48</v>
      </c>
      <c r="R42" s="47" t="s">
        <v>49</v>
      </c>
      <c r="S42" s="47" t="s">
        <v>43</v>
      </c>
      <c r="T42" s="47" t="s">
        <v>50</v>
      </c>
      <c r="U42" s="47" t="s">
        <v>98</v>
      </c>
      <c r="V42" s="48">
        <v>2.41</v>
      </c>
      <c r="W42" s="48">
        <v>2.41</v>
      </c>
      <c r="X42" s="47" t="s">
        <v>52</v>
      </c>
      <c r="Y42" s="47" t="s">
        <v>115</v>
      </c>
      <c r="Z42" s="48" t="b">
        <v>0</v>
      </c>
      <c r="AA42" s="47" t="s">
        <v>54</v>
      </c>
      <c r="AB42" s="48" t="b">
        <v>0</v>
      </c>
      <c r="AC42" s="48">
        <v>39</v>
      </c>
      <c r="AD42" t="str">
        <f t="shared" si="0"/>
        <v>NT</v>
      </c>
    </row>
    <row r="43" spans="2:30" x14ac:dyDescent="0.25">
      <c r="B43">
        <f>VLOOKUP(C43*1,'RMPCrecs(Jan2016)'!F$2:N$1246,9,FALSE)</f>
        <v>14</v>
      </c>
      <c r="C43" s="47" t="s">
        <v>308</v>
      </c>
      <c r="D43" s="47" t="s">
        <v>41</v>
      </c>
      <c r="E43" s="48">
        <v>2008</v>
      </c>
      <c r="F43" s="47" t="s">
        <v>67</v>
      </c>
      <c r="G43" s="49">
        <v>39679</v>
      </c>
      <c r="H43" s="47" t="s">
        <v>43</v>
      </c>
      <c r="I43" s="47" t="s">
        <v>44</v>
      </c>
      <c r="J43" s="48">
        <v>3008</v>
      </c>
      <c r="K43" s="47" t="s">
        <v>110</v>
      </c>
      <c r="L43" s="48">
        <v>760</v>
      </c>
      <c r="M43" s="47" t="s">
        <v>46</v>
      </c>
      <c r="N43" s="48">
        <v>3</v>
      </c>
      <c r="O43" s="47" t="s">
        <v>43</v>
      </c>
      <c r="P43" s="47" t="s">
        <v>68</v>
      </c>
      <c r="Q43" s="47" t="s">
        <v>48</v>
      </c>
      <c r="R43" s="47" t="s">
        <v>49</v>
      </c>
      <c r="S43" s="47" t="s">
        <v>43</v>
      </c>
      <c r="T43" s="47" t="s">
        <v>50</v>
      </c>
      <c r="U43" s="47" t="s">
        <v>98</v>
      </c>
      <c r="V43" s="48">
        <v>2.41</v>
      </c>
      <c r="W43" s="48">
        <v>2.41</v>
      </c>
      <c r="X43" s="47" t="s">
        <v>52</v>
      </c>
      <c r="Y43" s="47" t="s">
        <v>115</v>
      </c>
      <c r="Z43" s="48" t="b">
        <v>0</v>
      </c>
      <c r="AA43" s="47" t="s">
        <v>54</v>
      </c>
      <c r="AB43" s="48" t="b">
        <v>0</v>
      </c>
      <c r="AC43" s="48">
        <v>39</v>
      </c>
      <c r="AD43" t="str">
        <f t="shared" si="0"/>
        <v>NT</v>
      </c>
    </row>
    <row r="44" spans="2:30" x14ac:dyDescent="0.25">
      <c r="B44">
        <f>VLOOKUP(C44*1,'RMPCrecs(Jan2016)'!F$2:N$1246,9,FALSE)</f>
        <v>14</v>
      </c>
      <c r="C44" s="47" t="s">
        <v>309</v>
      </c>
      <c r="D44" s="47" t="s">
        <v>41</v>
      </c>
      <c r="E44" s="48">
        <v>2008</v>
      </c>
      <c r="F44" s="47" t="s">
        <v>67</v>
      </c>
      <c r="G44" s="49">
        <v>39679</v>
      </c>
      <c r="H44" s="47" t="s">
        <v>43</v>
      </c>
      <c r="I44" s="47" t="s">
        <v>44</v>
      </c>
      <c r="J44" s="48">
        <v>3008</v>
      </c>
      <c r="K44" s="47" t="s">
        <v>110</v>
      </c>
      <c r="L44" s="48">
        <v>780</v>
      </c>
      <c r="M44" s="47" t="s">
        <v>46</v>
      </c>
      <c r="N44" s="48">
        <v>3</v>
      </c>
      <c r="O44" s="47" t="s">
        <v>43</v>
      </c>
      <c r="P44" s="47" t="s">
        <v>68</v>
      </c>
      <c r="Q44" s="47" t="s">
        <v>48</v>
      </c>
      <c r="R44" s="47" t="s">
        <v>49</v>
      </c>
      <c r="S44" s="47" t="s">
        <v>43</v>
      </c>
      <c r="T44" s="47" t="s">
        <v>50</v>
      </c>
      <c r="U44" s="47" t="s">
        <v>98</v>
      </c>
      <c r="V44" s="48">
        <v>2.41</v>
      </c>
      <c r="W44" s="48">
        <v>2.41</v>
      </c>
      <c r="X44" s="47" t="s">
        <v>52</v>
      </c>
      <c r="Y44" s="47" t="s">
        <v>115</v>
      </c>
      <c r="Z44" s="48" t="b">
        <v>0</v>
      </c>
      <c r="AA44" s="47" t="s">
        <v>54</v>
      </c>
      <c r="AB44" s="48" t="b">
        <v>0</v>
      </c>
      <c r="AC44" s="48">
        <v>39</v>
      </c>
      <c r="AD44" t="str">
        <f t="shared" si="0"/>
        <v>NT</v>
      </c>
    </row>
    <row r="45" spans="2:30" x14ac:dyDescent="0.25">
      <c r="B45">
        <f>VLOOKUP(C45*1,'RMPCrecs(Jan2016)'!F$2:N$1246,9,FALSE)</f>
        <v>14</v>
      </c>
      <c r="C45" s="47" t="s">
        <v>310</v>
      </c>
      <c r="D45" s="47" t="s">
        <v>41</v>
      </c>
      <c r="E45" s="48">
        <v>2008</v>
      </c>
      <c r="F45" s="47" t="s">
        <v>67</v>
      </c>
      <c r="G45" s="49">
        <v>39679</v>
      </c>
      <c r="H45" s="47" t="s">
        <v>43</v>
      </c>
      <c r="I45" s="47" t="s">
        <v>44</v>
      </c>
      <c r="J45" s="48">
        <v>3008</v>
      </c>
      <c r="K45" s="47" t="s">
        <v>110</v>
      </c>
      <c r="L45" s="48">
        <v>650</v>
      </c>
      <c r="M45" s="47" t="s">
        <v>46</v>
      </c>
      <c r="N45" s="48">
        <v>3</v>
      </c>
      <c r="O45" s="47" t="s">
        <v>43</v>
      </c>
      <c r="P45" s="47" t="s">
        <v>68</v>
      </c>
      <c r="Q45" s="47" t="s">
        <v>48</v>
      </c>
      <c r="R45" s="47" t="s">
        <v>49</v>
      </c>
      <c r="S45" s="47" t="s">
        <v>43</v>
      </c>
      <c r="T45" s="47" t="s">
        <v>50</v>
      </c>
      <c r="U45" s="47" t="s">
        <v>98</v>
      </c>
      <c r="V45" s="48">
        <v>2.41</v>
      </c>
      <c r="W45" s="48">
        <v>2.41</v>
      </c>
      <c r="X45" s="47" t="s">
        <v>52</v>
      </c>
      <c r="Y45" s="47" t="s">
        <v>115</v>
      </c>
      <c r="Z45" s="48" t="b">
        <v>0</v>
      </c>
      <c r="AA45" s="47" t="s">
        <v>54</v>
      </c>
      <c r="AB45" s="48" t="b">
        <v>0</v>
      </c>
      <c r="AC45" s="48">
        <v>39</v>
      </c>
      <c r="AD45" t="str">
        <f t="shared" si="0"/>
        <v>NT</v>
      </c>
    </row>
    <row r="46" spans="2:30" x14ac:dyDescent="0.25">
      <c r="B46">
        <f>VLOOKUP(C46*1,'RMPCrecs(Jan2016)'!F$2:N$1246,9,FALSE)</f>
        <v>14</v>
      </c>
      <c r="C46" s="47" t="s">
        <v>311</v>
      </c>
      <c r="D46" s="47" t="s">
        <v>41</v>
      </c>
      <c r="E46" s="48">
        <v>2008</v>
      </c>
      <c r="F46" s="47" t="s">
        <v>67</v>
      </c>
      <c r="G46" s="49">
        <v>39679</v>
      </c>
      <c r="H46" s="47" t="s">
        <v>43</v>
      </c>
      <c r="I46" s="47" t="s">
        <v>44</v>
      </c>
      <c r="J46" s="48">
        <v>3008</v>
      </c>
      <c r="K46" s="47" t="s">
        <v>45</v>
      </c>
      <c r="L46" s="48">
        <v>730</v>
      </c>
      <c r="M46" s="47" t="s">
        <v>46</v>
      </c>
      <c r="N46" s="48">
        <v>3</v>
      </c>
      <c r="O46" s="47" t="s">
        <v>43</v>
      </c>
      <c r="P46" s="47" t="s">
        <v>265</v>
      </c>
      <c r="Q46" s="47" t="s">
        <v>48</v>
      </c>
      <c r="R46" s="47" t="s">
        <v>49</v>
      </c>
      <c r="S46" s="47" t="s">
        <v>43</v>
      </c>
      <c r="T46" s="47" t="s">
        <v>50</v>
      </c>
      <c r="U46" s="47" t="s">
        <v>98</v>
      </c>
      <c r="V46" s="48">
        <v>2.41</v>
      </c>
      <c r="W46" s="48">
        <v>2.41</v>
      </c>
      <c r="X46" s="47" t="s">
        <v>52</v>
      </c>
      <c r="Y46" s="47" t="s">
        <v>115</v>
      </c>
      <c r="Z46" s="48" t="b">
        <v>0</v>
      </c>
      <c r="AA46" s="47" t="s">
        <v>54</v>
      </c>
      <c r="AB46" s="48" t="b">
        <v>0</v>
      </c>
      <c r="AC46" s="48">
        <v>39</v>
      </c>
      <c r="AD46" t="str">
        <f t="shared" si="0"/>
        <v>NT</v>
      </c>
    </row>
    <row r="47" spans="2:30" x14ac:dyDescent="0.25">
      <c r="B47">
        <f>VLOOKUP(C47*1,'RMPCrecs(Jan2016)'!F$2:N$1246,9,FALSE)</f>
        <v>14</v>
      </c>
      <c r="C47" s="47" t="s">
        <v>312</v>
      </c>
      <c r="D47" s="47" t="s">
        <v>41</v>
      </c>
      <c r="E47" s="48">
        <v>2008</v>
      </c>
      <c r="F47" s="47" t="s">
        <v>67</v>
      </c>
      <c r="G47" s="49">
        <v>39679</v>
      </c>
      <c r="H47" s="47" t="s">
        <v>43</v>
      </c>
      <c r="I47" s="47" t="s">
        <v>44</v>
      </c>
      <c r="J47" s="48">
        <v>3008</v>
      </c>
      <c r="K47" s="47" t="s">
        <v>45</v>
      </c>
      <c r="L47" s="48">
        <v>780</v>
      </c>
      <c r="M47" s="47" t="s">
        <v>46</v>
      </c>
      <c r="N47" s="48">
        <v>3</v>
      </c>
      <c r="O47" s="47" t="s">
        <v>43</v>
      </c>
      <c r="P47" s="47" t="s">
        <v>313</v>
      </c>
      <c r="Q47" s="47" t="s">
        <v>48</v>
      </c>
      <c r="R47" s="47" t="s">
        <v>49</v>
      </c>
      <c r="S47" s="47" t="s">
        <v>43</v>
      </c>
      <c r="T47" s="47" t="s">
        <v>50</v>
      </c>
      <c r="U47" s="47" t="s">
        <v>98</v>
      </c>
      <c r="V47" s="48">
        <v>2.41</v>
      </c>
      <c r="W47" s="48">
        <v>2.41</v>
      </c>
      <c r="X47" s="47" t="s">
        <v>52</v>
      </c>
      <c r="Y47" s="47" t="s">
        <v>115</v>
      </c>
      <c r="Z47" s="48" t="b">
        <v>0</v>
      </c>
      <c r="AA47" s="47" t="s">
        <v>54</v>
      </c>
      <c r="AB47" s="48" t="b">
        <v>0</v>
      </c>
      <c r="AC47" s="48">
        <v>39</v>
      </c>
      <c r="AD47" t="str">
        <f t="shared" si="0"/>
        <v>NT</v>
      </c>
    </row>
    <row r="48" spans="2:30" x14ac:dyDescent="0.25">
      <c r="B48">
        <f>VLOOKUP(C48*1,'RMPCrecs(Jan2016)'!F$2:N$1246,9,FALSE)</f>
        <v>14</v>
      </c>
      <c r="C48" s="47" t="s">
        <v>314</v>
      </c>
      <c r="D48" s="47" t="s">
        <v>41</v>
      </c>
      <c r="E48" s="48">
        <v>2008</v>
      </c>
      <c r="F48" s="47" t="s">
        <v>67</v>
      </c>
      <c r="G48" s="49">
        <v>39679</v>
      </c>
      <c r="H48" s="47" t="s">
        <v>43</v>
      </c>
      <c r="I48" s="47" t="s">
        <v>44</v>
      </c>
      <c r="J48" s="48">
        <v>3008</v>
      </c>
      <c r="K48" s="47" t="s">
        <v>45</v>
      </c>
      <c r="L48" s="48">
        <v>750</v>
      </c>
      <c r="M48" s="47" t="s">
        <v>46</v>
      </c>
      <c r="N48" s="48">
        <v>3</v>
      </c>
      <c r="O48" s="47" t="s">
        <v>43</v>
      </c>
      <c r="P48" s="47" t="s">
        <v>68</v>
      </c>
      <c r="Q48" s="47" t="s">
        <v>48</v>
      </c>
      <c r="R48" s="47" t="s">
        <v>49</v>
      </c>
      <c r="S48" s="47" t="s">
        <v>43</v>
      </c>
      <c r="T48" s="47" t="s">
        <v>50</v>
      </c>
      <c r="U48" s="47" t="s">
        <v>98</v>
      </c>
      <c r="V48" s="48">
        <v>2.41</v>
      </c>
      <c r="W48" s="48">
        <v>2.41</v>
      </c>
      <c r="X48" s="47" t="s">
        <v>52</v>
      </c>
      <c r="Y48" s="47" t="s">
        <v>115</v>
      </c>
      <c r="Z48" s="48" t="b">
        <v>0</v>
      </c>
      <c r="AA48" s="47" t="s">
        <v>54</v>
      </c>
      <c r="AB48" s="48" t="b">
        <v>0</v>
      </c>
      <c r="AC48" s="48">
        <v>39</v>
      </c>
      <c r="AD48" t="str">
        <f t="shared" si="0"/>
        <v>NT</v>
      </c>
    </row>
    <row r="49" spans="2:30" x14ac:dyDescent="0.25">
      <c r="B49">
        <f>VLOOKUP(C49*1,'RMPCrecs(Jan2016)'!F$2:N$1246,9,FALSE)</f>
        <v>14</v>
      </c>
      <c r="C49" s="47" t="s">
        <v>315</v>
      </c>
      <c r="D49" s="47" t="s">
        <v>41</v>
      </c>
      <c r="E49" s="48">
        <v>2008</v>
      </c>
      <c r="F49" s="47" t="s">
        <v>67</v>
      </c>
      <c r="G49" s="49">
        <v>39679</v>
      </c>
      <c r="H49" s="47" t="s">
        <v>43</v>
      </c>
      <c r="I49" s="47" t="s">
        <v>44</v>
      </c>
      <c r="J49" s="48">
        <v>3008</v>
      </c>
      <c r="K49" s="47" t="s">
        <v>45</v>
      </c>
      <c r="L49" s="48">
        <v>690</v>
      </c>
      <c r="M49" s="47" t="s">
        <v>46</v>
      </c>
      <c r="N49" s="48">
        <v>3</v>
      </c>
      <c r="O49" s="47" t="s">
        <v>43</v>
      </c>
      <c r="P49" s="47" t="s">
        <v>68</v>
      </c>
      <c r="Q49" s="47" t="s">
        <v>48</v>
      </c>
      <c r="R49" s="47" t="s">
        <v>49</v>
      </c>
      <c r="S49" s="47" t="s">
        <v>43</v>
      </c>
      <c r="T49" s="47" t="s">
        <v>50</v>
      </c>
      <c r="U49" s="47" t="s">
        <v>98</v>
      </c>
      <c r="V49" s="48">
        <v>2.41</v>
      </c>
      <c r="W49" s="48">
        <v>2.41</v>
      </c>
      <c r="X49" s="47" t="s">
        <v>52</v>
      </c>
      <c r="Y49" s="47" t="s">
        <v>115</v>
      </c>
      <c r="Z49" s="48" t="b">
        <v>0</v>
      </c>
      <c r="AA49" s="47" t="s">
        <v>54</v>
      </c>
      <c r="AB49" s="48" t="b">
        <v>0</v>
      </c>
      <c r="AC49" s="48">
        <v>39</v>
      </c>
      <c r="AD49" t="str">
        <f t="shared" si="0"/>
        <v>NT</v>
      </c>
    </row>
    <row r="50" spans="2:30" x14ac:dyDescent="0.25">
      <c r="B50">
        <f>VLOOKUP(C50*1,'RMPCrecs(Jan2016)'!F$2:N$1246,9,FALSE)</f>
        <v>14</v>
      </c>
      <c r="C50" s="47" t="s">
        <v>316</v>
      </c>
      <c r="D50" s="47" t="s">
        <v>41</v>
      </c>
      <c r="E50" s="48">
        <v>2008</v>
      </c>
      <c r="F50" s="47" t="s">
        <v>67</v>
      </c>
      <c r="G50" s="49">
        <v>39686</v>
      </c>
      <c r="H50" s="47" t="s">
        <v>43</v>
      </c>
      <c r="I50" s="47" t="s">
        <v>44</v>
      </c>
      <c r="J50" s="48">
        <v>3008</v>
      </c>
      <c r="K50" s="47" t="s">
        <v>45</v>
      </c>
      <c r="L50" s="48">
        <v>760</v>
      </c>
      <c r="M50" s="47" t="s">
        <v>46</v>
      </c>
      <c r="N50" s="48">
        <v>3</v>
      </c>
      <c r="O50" s="47" t="s">
        <v>43</v>
      </c>
      <c r="P50" s="47" t="s">
        <v>68</v>
      </c>
      <c r="Q50" s="47" t="s">
        <v>48</v>
      </c>
      <c r="R50" s="47" t="s">
        <v>49</v>
      </c>
      <c r="S50" s="47" t="s">
        <v>43</v>
      </c>
      <c r="T50" s="47" t="s">
        <v>50</v>
      </c>
      <c r="U50" s="47" t="s">
        <v>69</v>
      </c>
      <c r="V50" s="48">
        <v>2.89</v>
      </c>
      <c r="W50" s="48">
        <v>2.89</v>
      </c>
      <c r="X50" s="47" t="s">
        <v>52</v>
      </c>
      <c r="Y50" s="47" t="s">
        <v>107</v>
      </c>
      <c r="Z50" s="48" t="b">
        <v>0</v>
      </c>
      <c r="AA50" s="47" t="s">
        <v>54</v>
      </c>
      <c r="AB50" s="48" t="b">
        <v>0</v>
      </c>
      <c r="AC50" s="48">
        <v>39</v>
      </c>
      <c r="AD50" t="str">
        <f t="shared" si="0"/>
        <v>NT</v>
      </c>
    </row>
    <row r="51" spans="2:30" x14ac:dyDescent="0.25">
      <c r="B51">
        <f>VLOOKUP(C51*1,'RMPCrecs(Jan2016)'!F$2:N$1246,9,FALSE)</f>
        <v>14</v>
      </c>
      <c r="C51" s="47" t="s">
        <v>317</v>
      </c>
      <c r="D51" s="47" t="s">
        <v>41</v>
      </c>
      <c r="E51" s="48">
        <v>2008</v>
      </c>
      <c r="F51" s="47" t="s">
        <v>67</v>
      </c>
      <c r="G51" s="49">
        <v>39686</v>
      </c>
      <c r="H51" s="47" t="s">
        <v>43</v>
      </c>
      <c r="I51" s="47" t="s">
        <v>44</v>
      </c>
      <c r="J51" s="48">
        <v>3008</v>
      </c>
      <c r="K51" s="47" t="s">
        <v>45</v>
      </c>
      <c r="L51" s="48">
        <v>760</v>
      </c>
      <c r="M51" s="47" t="s">
        <v>46</v>
      </c>
      <c r="N51" s="48">
        <v>3</v>
      </c>
      <c r="O51" s="47" t="s">
        <v>43</v>
      </c>
      <c r="P51" s="47" t="s">
        <v>68</v>
      </c>
      <c r="Q51" s="47" t="s">
        <v>48</v>
      </c>
      <c r="R51" s="47" t="s">
        <v>49</v>
      </c>
      <c r="S51" s="47" t="s">
        <v>43</v>
      </c>
      <c r="T51" s="47" t="s">
        <v>50</v>
      </c>
      <c r="U51" s="47" t="s">
        <v>69</v>
      </c>
      <c r="V51" s="48">
        <v>2.89</v>
      </c>
      <c r="W51" s="48">
        <v>2.89</v>
      </c>
      <c r="X51" s="47" t="s">
        <v>52</v>
      </c>
      <c r="Y51" s="47" t="s">
        <v>107</v>
      </c>
      <c r="Z51" s="48" t="b">
        <v>0</v>
      </c>
      <c r="AA51" s="47" t="s">
        <v>54</v>
      </c>
      <c r="AB51" s="48" t="b">
        <v>0</v>
      </c>
      <c r="AC51" s="48">
        <v>39</v>
      </c>
      <c r="AD51" t="str">
        <f t="shared" si="0"/>
        <v>NT</v>
      </c>
    </row>
    <row r="52" spans="2:30" x14ac:dyDescent="0.25">
      <c r="B52">
        <f>VLOOKUP(C52*1,'RMPCrecs(Jan2016)'!F$2:N$1246,9,FALSE)</f>
        <v>14</v>
      </c>
      <c r="C52" s="47" t="s">
        <v>318</v>
      </c>
      <c r="D52" s="47" t="s">
        <v>41</v>
      </c>
      <c r="E52" s="48">
        <v>2008</v>
      </c>
      <c r="F52" s="47" t="s">
        <v>67</v>
      </c>
      <c r="G52" s="49">
        <v>39686</v>
      </c>
      <c r="H52" s="47" t="s">
        <v>43</v>
      </c>
      <c r="I52" s="47" t="s">
        <v>44</v>
      </c>
      <c r="J52" s="48">
        <v>3008</v>
      </c>
      <c r="K52" s="47" t="s">
        <v>45</v>
      </c>
      <c r="L52" s="48">
        <v>750</v>
      </c>
      <c r="M52" s="47" t="s">
        <v>46</v>
      </c>
      <c r="N52" s="48">
        <v>3</v>
      </c>
      <c r="O52" s="47" t="s">
        <v>43</v>
      </c>
      <c r="P52" s="47" t="s">
        <v>68</v>
      </c>
      <c r="Q52" s="47" t="s">
        <v>48</v>
      </c>
      <c r="R52" s="47" t="s">
        <v>59</v>
      </c>
      <c r="S52" s="47" t="s">
        <v>43</v>
      </c>
      <c r="T52" s="47" t="s">
        <v>50</v>
      </c>
      <c r="U52" s="47" t="s">
        <v>69</v>
      </c>
      <c r="V52" s="48">
        <v>2.89</v>
      </c>
      <c r="W52" s="48">
        <v>2.89</v>
      </c>
      <c r="X52" s="47" t="s">
        <v>52</v>
      </c>
      <c r="Y52" s="47" t="s">
        <v>107</v>
      </c>
      <c r="Z52" s="48" t="b">
        <v>0</v>
      </c>
      <c r="AA52" s="47" t="s">
        <v>54</v>
      </c>
      <c r="AB52" s="48" t="b">
        <v>0</v>
      </c>
      <c r="AC52" s="48">
        <v>39</v>
      </c>
      <c r="AD52" t="str">
        <f t="shared" si="0"/>
        <v>NT</v>
      </c>
    </row>
    <row r="53" spans="2:30" x14ac:dyDescent="0.25">
      <c r="B53">
        <f>VLOOKUP(C53*1,'RMPCrecs(Jan2016)'!F$2:N$1246,9,FALSE)</f>
        <v>14</v>
      </c>
      <c r="C53" s="47" t="s">
        <v>334</v>
      </c>
      <c r="D53" s="47" t="s">
        <v>41</v>
      </c>
      <c r="E53" s="48">
        <v>2008</v>
      </c>
      <c r="F53" s="47" t="s">
        <v>42</v>
      </c>
      <c r="G53" s="49">
        <v>39696</v>
      </c>
      <c r="H53" s="47" t="s">
        <v>43</v>
      </c>
      <c r="I53" s="47" t="s">
        <v>44</v>
      </c>
      <c r="J53" s="48">
        <v>3008</v>
      </c>
      <c r="K53" s="47" t="s">
        <v>110</v>
      </c>
      <c r="L53" s="48">
        <v>830</v>
      </c>
      <c r="M53" s="47" t="s">
        <v>46</v>
      </c>
      <c r="N53" s="48">
        <v>3</v>
      </c>
      <c r="O53" s="47" t="s">
        <v>43</v>
      </c>
      <c r="P53" s="47" t="s">
        <v>68</v>
      </c>
      <c r="Q53" s="47" t="s">
        <v>48</v>
      </c>
      <c r="R53" s="47" t="s">
        <v>49</v>
      </c>
      <c r="S53" s="47" t="s">
        <v>43</v>
      </c>
      <c r="T53" s="47" t="s">
        <v>50</v>
      </c>
      <c r="U53" s="47" t="s">
        <v>72</v>
      </c>
      <c r="V53" s="48">
        <v>1.56</v>
      </c>
      <c r="W53" s="48">
        <v>1.56</v>
      </c>
      <c r="X53" s="47" t="s">
        <v>52</v>
      </c>
      <c r="Y53" s="47" t="s">
        <v>168</v>
      </c>
      <c r="Z53" s="48" t="b">
        <v>0</v>
      </c>
      <c r="AA53" s="47" t="s">
        <v>54</v>
      </c>
      <c r="AB53" s="48" t="b">
        <v>0</v>
      </c>
      <c r="AC53" s="48">
        <v>39</v>
      </c>
      <c r="AD53" t="str">
        <f t="shared" si="0"/>
        <v>NT</v>
      </c>
    </row>
    <row r="54" spans="2:30" x14ac:dyDescent="0.25">
      <c r="B54">
        <f>VLOOKUP(C54*1,'RMPCrecs(Jan2016)'!F$2:N$1246,9,FALSE)</f>
        <v>14</v>
      </c>
      <c r="C54" s="47" t="s">
        <v>335</v>
      </c>
      <c r="D54" s="47" t="s">
        <v>41</v>
      </c>
      <c r="E54" s="48">
        <v>2008</v>
      </c>
      <c r="F54" s="47" t="s">
        <v>42</v>
      </c>
      <c r="G54" s="49">
        <v>39696</v>
      </c>
      <c r="H54" s="47" t="s">
        <v>43</v>
      </c>
      <c r="I54" s="47" t="s">
        <v>44</v>
      </c>
      <c r="J54" s="48">
        <v>3008</v>
      </c>
      <c r="K54" s="47" t="s">
        <v>110</v>
      </c>
      <c r="L54" s="48">
        <v>830</v>
      </c>
      <c r="M54" s="47" t="s">
        <v>46</v>
      </c>
      <c r="N54" s="48">
        <v>3</v>
      </c>
      <c r="O54" s="47" t="s">
        <v>43</v>
      </c>
      <c r="P54" s="47" t="s">
        <v>68</v>
      </c>
      <c r="Q54" s="47" t="s">
        <v>48</v>
      </c>
      <c r="R54" s="47" t="s">
        <v>49</v>
      </c>
      <c r="S54" s="47" t="s">
        <v>43</v>
      </c>
      <c r="T54" s="47" t="s">
        <v>50</v>
      </c>
      <c r="U54" s="47" t="s">
        <v>72</v>
      </c>
      <c r="V54" s="48">
        <v>1.56</v>
      </c>
      <c r="W54" s="48">
        <v>1.56</v>
      </c>
      <c r="X54" s="47" t="s">
        <v>52</v>
      </c>
      <c r="Y54" s="47" t="s">
        <v>168</v>
      </c>
      <c r="Z54" s="48" t="b">
        <v>0</v>
      </c>
      <c r="AA54" s="47" t="s">
        <v>54</v>
      </c>
      <c r="AB54" s="48" t="b">
        <v>0</v>
      </c>
      <c r="AC54" s="48">
        <v>39</v>
      </c>
      <c r="AD54" t="str">
        <f t="shared" si="0"/>
        <v>NT</v>
      </c>
    </row>
    <row r="55" spans="2:30" x14ac:dyDescent="0.25">
      <c r="B55">
        <f>VLOOKUP(C55*1,'RMPCrecs(Jan2016)'!F$2:N$1246,9,FALSE)</f>
        <v>14</v>
      </c>
      <c r="C55" s="47" t="s">
        <v>341</v>
      </c>
      <c r="D55" s="47" t="s">
        <v>41</v>
      </c>
      <c r="E55" s="48">
        <v>2008</v>
      </c>
      <c r="F55" s="47" t="s">
        <v>42</v>
      </c>
      <c r="G55" s="49">
        <v>39696</v>
      </c>
      <c r="H55" s="47" t="s">
        <v>43</v>
      </c>
      <c r="I55" s="47" t="s">
        <v>44</v>
      </c>
      <c r="J55" s="48">
        <v>3008</v>
      </c>
      <c r="K55" s="47" t="s">
        <v>45</v>
      </c>
      <c r="L55" s="48">
        <v>730</v>
      </c>
      <c r="M55" s="47" t="s">
        <v>46</v>
      </c>
      <c r="N55" s="48">
        <v>3</v>
      </c>
      <c r="O55" s="47" t="s">
        <v>43</v>
      </c>
      <c r="P55" s="47" t="s">
        <v>58</v>
      </c>
      <c r="Q55" s="47" t="s">
        <v>48</v>
      </c>
      <c r="R55" s="47" t="s">
        <v>49</v>
      </c>
      <c r="S55" s="47" t="s">
        <v>43</v>
      </c>
      <c r="T55" s="47" t="s">
        <v>50</v>
      </c>
      <c r="U55" s="47" t="s">
        <v>72</v>
      </c>
      <c r="V55" s="48">
        <v>1.56</v>
      </c>
      <c r="W55" s="48">
        <v>1.56</v>
      </c>
      <c r="X55" s="47" t="s">
        <v>52</v>
      </c>
      <c r="Y55" s="47" t="s">
        <v>168</v>
      </c>
      <c r="Z55" s="48" t="b">
        <v>0</v>
      </c>
      <c r="AA55" s="47" t="s">
        <v>54</v>
      </c>
      <c r="AB55" s="48" t="b">
        <v>0</v>
      </c>
      <c r="AC55" s="48">
        <v>39</v>
      </c>
      <c r="AD55" t="str">
        <f t="shared" si="0"/>
        <v>NT</v>
      </c>
    </row>
    <row r="56" spans="2:30" x14ac:dyDescent="0.25">
      <c r="B56">
        <f>VLOOKUP(C56*1,'RMPCrecs(Jan2016)'!F$2:N$1246,9,FALSE)</f>
        <v>14</v>
      </c>
      <c r="C56" s="47" t="s">
        <v>357</v>
      </c>
      <c r="D56" s="47" t="s">
        <v>41</v>
      </c>
      <c r="E56" s="48">
        <v>2008</v>
      </c>
      <c r="F56" s="47" t="s">
        <v>42</v>
      </c>
      <c r="G56" s="49">
        <v>39699</v>
      </c>
      <c r="H56" s="47" t="s">
        <v>43</v>
      </c>
      <c r="I56" s="47" t="s">
        <v>44</v>
      </c>
      <c r="J56" s="48">
        <v>3008</v>
      </c>
      <c r="K56" s="47" t="s">
        <v>110</v>
      </c>
      <c r="L56" s="48">
        <v>740</v>
      </c>
      <c r="M56" s="47" t="s">
        <v>46</v>
      </c>
      <c r="N56" s="48">
        <v>3</v>
      </c>
      <c r="O56" s="47" t="s">
        <v>43</v>
      </c>
      <c r="P56" s="47" t="s">
        <v>47</v>
      </c>
      <c r="Q56" s="47" t="s">
        <v>48</v>
      </c>
      <c r="R56" s="47" t="s">
        <v>49</v>
      </c>
      <c r="S56" s="47" t="s">
        <v>43</v>
      </c>
      <c r="T56" s="47" t="s">
        <v>50</v>
      </c>
      <c r="U56" s="47" t="s">
        <v>60</v>
      </c>
      <c r="V56" s="48">
        <v>3.01</v>
      </c>
      <c r="W56" s="48">
        <v>3.01</v>
      </c>
      <c r="X56" s="47" t="s">
        <v>52</v>
      </c>
      <c r="Y56" s="47" t="s">
        <v>112</v>
      </c>
      <c r="Z56" s="48" t="b">
        <v>0</v>
      </c>
      <c r="AA56" s="47" t="s">
        <v>54</v>
      </c>
      <c r="AB56" s="48" t="b">
        <v>0</v>
      </c>
      <c r="AC56" s="48">
        <v>39</v>
      </c>
      <c r="AD56" t="str">
        <f t="shared" si="0"/>
        <v>NT</v>
      </c>
    </row>
    <row r="57" spans="2:30" x14ac:dyDescent="0.25">
      <c r="B57">
        <f>VLOOKUP(C57*1,'RMPCrecs(Jan2016)'!F$2:N$1246,9,FALSE)</f>
        <v>14</v>
      </c>
      <c r="C57" s="47" t="s">
        <v>358</v>
      </c>
      <c r="D57" s="47" t="s">
        <v>41</v>
      </c>
      <c r="E57" s="48">
        <v>2008</v>
      </c>
      <c r="F57" s="47" t="s">
        <v>42</v>
      </c>
      <c r="G57" s="49">
        <v>39699</v>
      </c>
      <c r="H57" s="47" t="s">
        <v>43</v>
      </c>
      <c r="I57" s="47" t="s">
        <v>44</v>
      </c>
      <c r="J57" s="48">
        <v>3008</v>
      </c>
      <c r="K57" s="47" t="s">
        <v>45</v>
      </c>
      <c r="L57" s="48">
        <v>480</v>
      </c>
      <c r="M57" s="47" t="s">
        <v>46</v>
      </c>
      <c r="N57" s="48">
        <v>2</v>
      </c>
      <c r="O57" s="47" t="s">
        <v>43</v>
      </c>
      <c r="P57" s="47" t="s">
        <v>359</v>
      </c>
      <c r="Q57" s="47" t="s">
        <v>48</v>
      </c>
      <c r="R57" s="47" t="s">
        <v>49</v>
      </c>
      <c r="S57" s="47" t="s">
        <v>43</v>
      </c>
      <c r="T57" s="47" t="s">
        <v>50</v>
      </c>
      <c r="U57" s="47" t="s">
        <v>60</v>
      </c>
      <c r="V57" s="48">
        <v>3.01</v>
      </c>
      <c r="W57" s="48">
        <v>3.01</v>
      </c>
      <c r="X57" s="47" t="s">
        <v>52</v>
      </c>
      <c r="Y57" s="47" t="s">
        <v>112</v>
      </c>
      <c r="Z57" s="48" t="b">
        <v>0</v>
      </c>
      <c r="AA57" s="47" t="s">
        <v>54</v>
      </c>
      <c r="AB57" s="48" t="b">
        <v>0</v>
      </c>
      <c r="AC57" s="48">
        <v>39</v>
      </c>
      <c r="AD57" t="str">
        <f t="shared" si="0"/>
        <v>NT</v>
      </c>
    </row>
    <row r="58" spans="2:30" x14ac:dyDescent="0.25">
      <c r="B58">
        <f>VLOOKUP(C58*1,'RMPCrecs(Jan2016)'!F$2:N$1246,9,FALSE)</f>
        <v>14</v>
      </c>
      <c r="C58" s="47" t="s">
        <v>360</v>
      </c>
      <c r="D58" s="47" t="s">
        <v>41</v>
      </c>
      <c r="E58" s="48">
        <v>2008</v>
      </c>
      <c r="F58" s="47" t="s">
        <v>42</v>
      </c>
      <c r="G58" s="49">
        <v>39701</v>
      </c>
      <c r="H58" s="47" t="s">
        <v>43</v>
      </c>
      <c r="I58" s="47" t="s">
        <v>44</v>
      </c>
      <c r="J58" s="48">
        <v>3008</v>
      </c>
      <c r="K58" s="47" t="s">
        <v>110</v>
      </c>
      <c r="L58" s="48">
        <v>700</v>
      </c>
      <c r="M58" s="47" t="s">
        <v>46</v>
      </c>
      <c r="N58" s="48">
        <v>3</v>
      </c>
      <c r="O58" s="47" t="s">
        <v>43</v>
      </c>
      <c r="P58" s="47" t="s">
        <v>68</v>
      </c>
      <c r="Q58" s="47" t="s">
        <v>48</v>
      </c>
      <c r="R58" s="47" t="s">
        <v>49</v>
      </c>
      <c r="S58" s="47" t="s">
        <v>43</v>
      </c>
      <c r="T58" s="47" t="s">
        <v>50</v>
      </c>
      <c r="U58" s="47" t="s">
        <v>60</v>
      </c>
      <c r="V58" s="48">
        <v>3.01</v>
      </c>
      <c r="W58" s="48">
        <v>3.01</v>
      </c>
      <c r="X58" s="47" t="s">
        <v>52</v>
      </c>
      <c r="Y58" s="47" t="s">
        <v>112</v>
      </c>
      <c r="Z58" s="48" t="b">
        <v>0</v>
      </c>
      <c r="AA58" s="47" t="s">
        <v>54</v>
      </c>
      <c r="AB58" s="48" t="b">
        <v>0</v>
      </c>
      <c r="AC58" s="48">
        <v>39</v>
      </c>
      <c r="AD58" t="str">
        <f t="shared" si="0"/>
        <v>NT</v>
      </c>
    </row>
    <row r="59" spans="2:30" x14ac:dyDescent="0.25">
      <c r="B59">
        <f>VLOOKUP(C59*1,'RMPCrecs(Jan2016)'!F$2:N$1246,9,FALSE)</f>
        <v>14</v>
      </c>
      <c r="C59" s="47" t="s">
        <v>361</v>
      </c>
      <c r="D59" s="47" t="s">
        <v>41</v>
      </c>
      <c r="E59" s="48">
        <v>2008</v>
      </c>
      <c r="F59" s="47" t="s">
        <v>42</v>
      </c>
      <c r="G59" s="49">
        <v>39701</v>
      </c>
      <c r="H59" s="47" t="s">
        <v>43</v>
      </c>
      <c r="I59" s="47" t="s">
        <v>44</v>
      </c>
      <c r="J59" s="48">
        <v>3008</v>
      </c>
      <c r="K59" s="47" t="s">
        <v>45</v>
      </c>
      <c r="L59" s="48">
        <v>740</v>
      </c>
      <c r="M59" s="47" t="s">
        <v>46</v>
      </c>
      <c r="N59" s="48">
        <v>3</v>
      </c>
      <c r="O59" s="47" t="s">
        <v>43</v>
      </c>
      <c r="P59" s="47" t="s">
        <v>68</v>
      </c>
      <c r="Q59" s="47" t="s">
        <v>48</v>
      </c>
      <c r="R59" s="47" t="s">
        <v>49</v>
      </c>
      <c r="S59" s="47" t="s">
        <v>43</v>
      </c>
      <c r="T59" s="47" t="s">
        <v>50</v>
      </c>
      <c r="U59" s="47" t="s">
        <v>60</v>
      </c>
      <c r="V59" s="48">
        <v>3.01</v>
      </c>
      <c r="W59" s="48">
        <v>3.01</v>
      </c>
      <c r="X59" s="47" t="s">
        <v>52</v>
      </c>
      <c r="Y59" s="47" t="s">
        <v>112</v>
      </c>
      <c r="Z59" s="48" t="b">
        <v>0</v>
      </c>
      <c r="AA59" s="47" t="s">
        <v>54</v>
      </c>
      <c r="AB59" s="48" t="b">
        <v>0</v>
      </c>
      <c r="AC59" s="48">
        <v>39</v>
      </c>
      <c r="AD59" t="str">
        <f t="shared" si="0"/>
        <v>NT</v>
      </c>
    </row>
    <row r="60" spans="2:30" x14ac:dyDescent="0.25">
      <c r="B60">
        <f>VLOOKUP(C60*1,'RMPCrecs(Jan2016)'!F$2:N$1246,9,FALSE)</f>
        <v>14</v>
      </c>
      <c r="C60" s="47" t="s">
        <v>362</v>
      </c>
      <c r="D60" s="47" t="s">
        <v>41</v>
      </c>
      <c r="E60" s="48">
        <v>2008</v>
      </c>
      <c r="F60" s="47" t="s">
        <v>42</v>
      </c>
      <c r="G60" s="49">
        <v>39701</v>
      </c>
      <c r="H60" s="47" t="s">
        <v>43</v>
      </c>
      <c r="I60" s="47" t="s">
        <v>44</v>
      </c>
      <c r="J60" s="48">
        <v>3008</v>
      </c>
      <c r="K60" s="47" t="s">
        <v>110</v>
      </c>
      <c r="L60" s="48">
        <v>690</v>
      </c>
      <c r="M60" s="47" t="s">
        <v>46</v>
      </c>
      <c r="N60" s="48">
        <v>3</v>
      </c>
      <c r="O60" s="47" t="s">
        <v>43</v>
      </c>
      <c r="P60" s="47" t="s">
        <v>68</v>
      </c>
      <c r="Q60" s="47" t="s">
        <v>48</v>
      </c>
      <c r="R60" s="47" t="s">
        <v>49</v>
      </c>
      <c r="S60" s="47" t="s">
        <v>43</v>
      </c>
      <c r="T60" s="47" t="s">
        <v>50</v>
      </c>
      <c r="U60" s="47" t="s">
        <v>60</v>
      </c>
      <c r="V60" s="48">
        <v>3.01</v>
      </c>
      <c r="W60" s="48">
        <v>3.01</v>
      </c>
      <c r="X60" s="47" t="s">
        <v>52</v>
      </c>
      <c r="Y60" s="47" t="s">
        <v>112</v>
      </c>
      <c r="Z60" s="48" t="b">
        <v>0</v>
      </c>
      <c r="AA60" s="47" t="s">
        <v>54</v>
      </c>
      <c r="AB60" s="48" t="b">
        <v>0</v>
      </c>
      <c r="AC60" s="48">
        <v>39</v>
      </c>
      <c r="AD60" t="str">
        <f t="shared" si="0"/>
        <v>NT</v>
      </c>
    </row>
    <row r="61" spans="2:30" x14ac:dyDescent="0.25">
      <c r="B61">
        <f>VLOOKUP(C61*1,'RMPCrecs(Jan2016)'!F$2:N$1246,9,FALSE)</f>
        <v>14</v>
      </c>
      <c r="C61" s="47" t="s">
        <v>1924</v>
      </c>
      <c r="D61" s="47" t="s">
        <v>41</v>
      </c>
      <c r="E61" s="48">
        <v>2008</v>
      </c>
      <c r="F61" s="47" t="s">
        <v>42</v>
      </c>
      <c r="G61" s="49">
        <v>39701</v>
      </c>
      <c r="H61" s="47" t="s">
        <v>43</v>
      </c>
      <c r="I61" s="47" t="s">
        <v>44</v>
      </c>
      <c r="J61" s="48">
        <v>3008</v>
      </c>
      <c r="K61" s="47" t="s">
        <v>110</v>
      </c>
      <c r="L61" s="48">
        <v>780</v>
      </c>
      <c r="M61" s="47" t="s">
        <v>46</v>
      </c>
      <c r="N61" s="48">
        <v>4</v>
      </c>
      <c r="O61" s="47" t="s">
        <v>43</v>
      </c>
      <c r="P61" s="47" t="s">
        <v>1925</v>
      </c>
      <c r="Q61" s="47" t="s">
        <v>48</v>
      </c>
      <c r="R61" s="47" t="s">
        <v>49</v>
      </c>
      <c r="S61" s="47" t="s">
        <v>43</v>
      </c>
      <c r="T61" s="47" t="s">
        <v>50</v>
      </c>
      <c r="U61" s="47" t="s">
        <v>60</v>
      </c>
      <c r="V61" s="48">
        <v>3.01</v>
      </c>
      <c r="W61" s="48">
        <v>3.01</v>
      </c>
      <c r="X61" s="47" t="s">
        <v>52</v>
      </c>
      <c r="Y61" s="47" t="s">
        <v>112</v>
      </c>
      <c r="Z61" s="48" t="b">
        <v>0</v>
      </c>
      <c r="AA61" s="47" t="s">
        <v>54</v>
      </c>
      <c r="AB61" s="48" t="b">
        <v>0</v>
      </c>
      <c r="AC61" s="48">
        <v>39</v>
      </c>
      <c r="AD61" t="str">
        <f t="shared" si="0"/>
        <v>NT</v>
      </c>
    </row>
    <row r="62" spans="2:30" x14ac:dyDescent="0.25">
      <c r="B62">
        <f>VLOOKUP(C62*1,'RMPCrecs(Jan2016)'!F$2:N$1246,9,FALSE)</f>
        <v>14</v>
      </c>
      <c r="C62" s="47" t="s">
        <v>363</v>
      </c>
      <c r="D62" s="47" t="s">
        <v>41</v>
      </c>
      <c r="E62" s="48">
        <v>2008</v>
      </c>
      <c r="F62" s="47" t="s">
        <v>42</v>
      </c>
      <c r="G62" s="49">
        <v>39701</v>
      </c>
      <c r="H62" s="47" t="s">
        <v>43</v>
      </c>
      <c r="I62" s="47" t="s">
        <v>44</v>
      </c>
      <c r="J62" s="48">
        <v>3008</v>
      </c>
      <c r="K62" s="47" t="s">
        <v>110</v>
      </c>
      <c r="L62" s="48">
        <v>750</v>
      </c>
      <c r="M62" s="47" t="s">
        <v>46</v>
      </c>
      <c r="N62" s="48">
        <v>3</v>
      </c>
      <c r="O62" s="47" t="s">
        <v>43</v>
      </c>
      <c r="P62" s="47" t="s">
        <v>68</v>
      </c>
      <c r="Q62" s="47" t="s">
        <v>48</v>
      </c>
      <c r="R62" s="47" t="s">
        <v>49</v>
      </c>
      <c r="S62" s="47" t="s">
        <v>43</v>
      </c>
      <c r="T62" s="47" t="s">
        <v>50</v>
      </c>
      <c r="U62" s="47" t="s">
        <v>60</v>
      </c>
      <c r="V62" s="48">
        <v>3.01</v>
      </c>
      <c r="W62" s="48">
        <v>3.01</v>
      </c>
      <c r="X62" s="47" t="s">
        <v>52</v>
      </c>
      <c r="Y62" s="47" t="s">
        <v>112</v>
      </c>
      <c r="Z62" s="48" t="b">
        <v>0</v>
      </c>
      <c r="AA62" s="47" t="s">
        <v>54</v>
      </c>
      <c r="AB62" s="48" t="b">
        <v>0</v>
      </c>
      <c r="AC62" s="48">
        <v>39</v>
      </c>
      <c r="AD62" t="str">
        <f t="shared" si="0"/>
        <v>NT</v>
      </c>
    </row>
    <row r="63" spans="2:30" x14ac:dyDescent="0.25">
      <c r="B63">
        <f>VLOOKUP(C63*1,'RMPCrecs(Jan2016)'!F$2:N$1246,9,FALSE)</f>
        <v>14</v>
      </c>
      <c r="C63" s="47" t="s">
        <v>374</v>
      </c>
      <c r="D63" s="47" t="s">
        <v>41</v>
      </c>
      <c r="E63" s="48">
        <v>2008</v>
      </c>
      <c r="F63" s="47" t="s">
        <v>67</v>
      </c>
      <c r="G63" s="49">
        <v>39679</v>
      </c>
      <c r="H63" s="47" t="s">
        <v>43</v>
      </c>
      <c r="I63" s="47" t="s">
        <v>44</v>
      </c>
      <c r="J63" s="48">
        <v>3008</v>
      </c>
      <c r="K63" s="47" t="s">
        <v>45</v>
      </c>
      <c r="L63" s="48">
        <v>660</v>
      </c>
      <c r="M63" s="47" t="s">
        <v>46</v>
      </c>
      <c r="N63" s="48">
        <v>3</v>
      </c>
      <c r="O63" s="47" t="s">
        <v>43</v>
      </c>
      <c r="P63" s="47" t="s">
        <v>68</v>
      </c>
      <c r="Q63" s="47" t="s">
        <v>48</v>
      </c>
      <c r="R63" s="47" t="s">
        <v>49</v>
      </c>
      <c r="S63" s="47" t="s">
        <v>43</v>
      </c>
      <c r="T63" s="47" t="s">
        <v>50</v>
      </c>
      <c r="U63" s="47" t="s">
        <v>98</v>
      </c>
      <c r="V63" s="48">
        <v>2.41</v>
      </c>
      <c r="W63" s="48">
        <v>2.41</v>
      </c>
      <c r="X63" s="47" t="s">
        <v>52</v>
      </c>
      <c r="Y63" s="47" t="s">
        <v>115</v>
      </c>
      <c r="Z63" s="48" t="b">
        <v>0</v>
      </c>
      <c r="AA63" s="47" t="s">
        <v>54</v>
      </c>
      <c r="AB63" s="48" t="b">
        <v>0</v>
      </c>
      <c r="AC63" s="48">
        <v>39</v>
      </c>
      <c r="AD63" t="str">
        <f t="shared" si="0"/>
        <v>NT</v>
      </c>
    </row>
    <row r="64" spans="2:30" x14ac:dyDescent="0.25">
      <c r="B64">
        <f>VLOOKUP(C64*1,'RMPCrecs(Jan2016)'!F$2:N$1246,9,FALSE)</f>
        <v>14</v>
      </c>
      <c r="C64" s="47" t="s">
        <v>375</v>
      </c>
      <c r="D64" s="47" t="s">
        <v>41</v>
      </c>
      <c r="E64" s="48">
        <v>2008</v>
      </c>
      <c r="F64" s="47" t="s">
        <v>67</v>
      </c>
      <c r="G64" s="49">
        <v>39679</v>
      </c>
      <c r="H64" s="47" t="s">
        <v>43</v>
      </c>
      <c r="I64" s="47" t="s">
        <v>44</v>
      </c>
      <c r="J64" s="48">
        <v>3008</v>
      </c>
      <c r="K64" s="47" t="s">
        <v>110</v>
      </c>
      <c r="L64" s="48">
        <v>740</v>
      </c>
      <c r="M64" s="47" t="s">
        <v>46</v>
      </c>
      <c r="N64" s="48">
        <v>3</v>
      </c>
      <c r="O64" s="47" t="s">
        <v>43</v>
      </c>
      <c r="P64" s="47" t="s">
        <v>68</v>
      </c>
      <c r="Q64" s="47" t="s">
        <v>48</v>
      </c>
      <c r="R64" s="47" t="s">
        <v>49</v>
      </c>
      <c r="S64" s="47" t="s">
        <v>43</v>
      </c>
      <c r="T64" s="47" t="s">
        <v>50</v>
      </c>
      <c r="U64" s="47" t="s">
        <v>98</v>
      </c>
      <c r="V64" s="48">
        <v>2.41</v>
      </c>
      <c r="W64" s="48">
        <v>2.41</v>
      </c>
      <c r="X64" s="47" t="s">
        <v>52</v>
      </c>
      <c r="Y64" s="47" t="s">
        <v>115</v>
      </c>
      <c r="Z64" s="48" t="b">
        <v>0</v>
      </c>
      <c r="AA64" s="47" t="s">
        <v>54</v>
      </c>
      <c r="AB64" s="48" t="b">
        <v>0</v>
      </c>
      <c r="AC64" s="48">
        <v>39</v>
      </c>
      <c r="AD64" t="str">
        <f t="shared" si="0"/>
        <v>NT</v>
      </c>
    </row>
    <row r="65" spans="2:30" x14ac:dyDescent="0.25">
      <c r="B65">
        <f>VLOOKUP(C65*1,'RMPCrecs(Jan2016)'!F$2:N$1246,9,FALSE)</f>
        <v>14</v>
      </c>
      <c r="C65" s="47" t="s">
        <v>376</v>
      </c>
      <c r="D65" s="47" t="s">
        <v>41</v>
      </c>
      <c r="E65" s="48">
        <v>2008</v>
      </c>
      <c r="F65" s="47" t="s">
        <v>67</v>
      </c>
      <c r="G65" s="49">
        <v>39679</v>
      </c>
      <c r="H65" s="47" t="s">
        <v>43</v>
      </c>
      <c r="I65" s="47" t="s">
        <v>44</v>
      </c>
      <c r="J65" s="48">
        <v>3008</v>
      </c>
      <c r="K65" s="47" t="s">
        <v>110</v>
      </c>
      <c r="L65" s="48">
        <v>720</v>
      </c>
      <c r="M65" s="47" t="s">
        <v>46</v>
      </c>
      <c r="N65" s="48">
        <v>3</v>
      </c>
      <c r="O65" s="47" t="s">
        <v>43</v>
      </c>
      <c r="P65" s="47" t="s">
        <v>68</v>
      </c>
      <c r="Q65" s="47" t="s">
        <v>48</v>
      </c>
      <c r="R65" s="47" t="s">
        <v>49</v>
      </c>
      <c r="S65" s="47" t="s">
        <v>43</v>
      </c>
      <c r="T65" s="47" t="s">
        <v>50</v>
      </c>
      <c r="U65" s="47" t="s">
        <v>98</v>
      </c>
      <c r="V65" s="48">
        <v>2.41</v>
      </c>
      <c r="W65" s="48">
        <v>2.41</v>
      </c>
      <c r="X65" s="47" t="s">
        <v>52</v>
      </c>
      <c r="Y65" s="47" t="s">
        <v>115</v>
      </c>
      <c r="Z65" s="48" t="b">
        <v>0</v>
      </c>
      <c r="AA65" s="47" t="s">
        <v>54</v>
      </c>
      <c r="AB65" s="48" t="b">
        <v>0</v>
      </c>
      <c r="AC65" s="48">
        <v>39</v>
      </c>
      <c r="AD65" t="str">
        <f t="shared" si="0"/>
        <v>NT</v>
      </c>
    </row>
    <row r="66" spans="2:30" x14ac:dyDescent="0.25">
      <c r="B66">
        <f>VLOOKUP(C66*1,'RMPCrecs(Jan2016)'!F$2:N$1246,9,FALSE)</f>
        <v>14</v>
      </c>
      <c r="C66" s="47" t="s">
        <v>377</v>
      </c>
      <c r="D66" s="47" t="s">
        <v>41</v>
      </c>
      <c r="E66" s="48">
        <v>2008</v>
      </c>
      <c r="F66" s="47" t="s">
        <v>67</v>
      </c>
      <c r="G66" s="49">
        <v>39680</v>
      </c>
      <c r="H66" s="47" t="s">
        <v>43</v>
      </c>
      <c r="I66" s="47" t="s">
        <v>44</v>
      </c>
      <c r="J66" s="48">
        <v>3008</v>
      </c>
      <c r="K66" s="47" t="s">
        <v>110</v>
      </c>
      <c r="L66" s="48">
        <v>740</v>
      </c>
      <c r="M66" s="47" t="s">
        <v>46</v>
      </c>
      <c r="N66" s="48">
        <v>3</v>
      </c>
      <c r="O66" s="47" t="s">
        <v>43</v>
      </c>
      <c r="P66" s="47" t="s">
        <v>68</v>
      </c>
      <c r="Q66" s="47" t="s">
        <v>48</v>
      </c>
      <c r="R66" s="47" t="s">
        <v>49</v>
      </c>
      <c r="S66" s="47" t="s">
        <v>43</v>
      </c>
      <c r="T66" s="47" t="s">
        <v>50</v>
      </c>
      <c r="U66" s="47" t="s">
        <v>98</v>
      </c>
      <c r="V66" s="48">
        <v>2.41</v>
      </c>
      <c r="W66" s="48">
        <v>2.41</v>
      </c>
      <c r="X66" s="47" t="s">
        <v>52</v>
      </c>
      <c r="Y66" s="47" t="s">
        <v>115</v>
      </c>
      <c r="Z66" s="48" t="b">
        <v>0</v>
      </c>
      <c r="AA66" s="47" t="s">
        <v>54</v>
      </c>
      <c r="AB66" s="48" t="b">
        <v>0</v>
      </c>
      <c r="AC66" s="48">
        <v>39</v>
      </c>
      <c r="AD66" t="str">
        <f t="shared" ref="AD66:AD129" si="1">IF(OR(B66=14,B66=19),"NT",IF(B66&gt;=49,"mix","Tr"))</f>
        <v>NT</v>
      </c>
    </row>
    <row r="67" spans="2:30" x14ac:dyDescent="0.25">
      <c r="B67">
        <f>VLOOKUP(C67*1,'RMPCrecs(Jan2016)'!F$2:N$1246,9,FALSE)</f>
        <v>14</v>
      </c>
      <c r="C67" s="47" t="s">
        <v>378</v>
      </c>
      <c r="D67" s="47" t="s">
        <v>41</v>
      </c>
      <c r="E67" s="48">
        <v>2008</v>
      </c>
      <c r="F67" s="47" t="s">
        <v>67</v>
      </c>
      <c r="G67" s="49">
        <v>39680</v>
      </c>
      <c r="H67" s="47" t="s">
        <v>43</v>
      </c>
      <c r="I67" s="47" t="s">
        <v>44</v>
      </c>
      <c r="J67" s="48">
        <v>3008</v>
      </c>
      <c r="K67" s="47" t="s">
        <v>45</v>
      </c>
      <c r="L67" s="48">
        <v>750</v>
      </c>
      <c r="M67" s="47" t="s">
        <v>46</v>
      </c>
      <c r="N67" s="48">
        <v>3</v>
      </c>
      <c r="O67" s="47" t="s">
        <v>43</v>
      </c>
      <c r="P67" s="47" t="s">
        <v>68</v>
      </c>
      <c r="Q67" s="47" t="s">
        <v>48</v>
      </c>
      <c r="R67" s="47" t="s">
        <v>49</v>
      </c>
      <c r="S67" s="47" t="s">
        <v>43</v>
      </c>
      <c r="T67" s="47" t="s">
        <v>50</v>
      </c>
      <c r="U67" s="47" t="s">
        <v>98</v>
      </c>
      <c r="V67" s="48">
        <v>2.41</v>
      </c>
      <c r="W67" s="48">
        <v>2.41</v>
      </c>
      <c r="X67" s="47" t="s">
        <v>52</v>
      </c>
      <c r="Y67" s="47" t="s">
        <v>115</v>
      </c>
      <c r="Z67" s="48" t="b">
        <v>0</v>
      </c>
      <c r="AA67" s="47" t="s">
        <v>54</v>
      </c>
      <c r="AB67" s="48" t="b">
        <v>0</v>
      </c>
      <c r="AC67" s="48">
        <v>39</v>
      </c>
      <c r="AD67" t="str">
        <f t="shared" si="1"/>
        <v>NT</v>
      </c>
    </row>
    <row r="68" spans="2:30" x14ac:dyDescent="0.25">
      <c r="B68">
        <f>VLOOKUP(C68*1,'RMPCrecs(Jan2016)'!F$2:N$1246,9,FALSE)</f>
        <v>14</v>
      </c>
      <c r="C68" s="47" t="s">
        <v>379</v>
      </c>
      <c r="D68" s="47" t="s">
        <v>41</v>
      </c>
      <c r="E68" s="48">
        <v>2008</v>
      </c>
      <c r="F68" s="47" t="s">
        <v>67</v>
      </c>
      <c r="G68" s="49">
        <v>39680</v>
      </c>
      <c r="H68" s="47" t="s">
        <v>43</v>
      </c>
      <c r="I68" s="47" t="s">
        <v>44</v>
      </c>
      <c r="J68" s="48">
        <v>3008</v>
      </c>
      <c r="K68" s="47" t="s">
        <v>45</v>
      </c>
      <c r="L68" s="48">
        <v>740</v>
      </c>
      <c r="M68" s="47" t="s">
        <v>46</v>
      </c>
      <c r="N68" s="48">
        <v>3</v>
      </c>
      <c r="O68" s="47" t="s">
        <v>43</v>
      </c>
      <c r="P68" s="47" t="s">
        <v>68</v>
      </c>
      <c r="Q68" s="47" t="s">
        <v>48</v>
      </c>
      <c r="R68" s="47" t="s">
        <v>49</v>
      </c>
      <c r="S68" s="47" t="s">
        <v>43</v>
      </c>
      <c r="T68" s="47" t="s">
        <v>50</v>
      </c>
      <c r="U68" s="47" t="s">
        <v>98</v>
      </c>
      <c r="V68" s="48">
        <v>2.41</v>
      </c>
      <c r="W68" s="48">
        <v>2.41</v>
      </c>
      <c r="X68" s="47" t="s">
        <v>52</v>
      </c>
      <c r="Y68" s="47" t="s">
        <v>115</v>
      </c>
      <c r="Z68" s="48" t="b">
        <v>0</v>
      </c>
      <c r="AA68" s="47" t="s">
        <v>54</v>
      </c>
      <c r="AB68" s="48" t="b">
        <v>0</v>
      </c>
      <c r="AC68" s="48">
        <v>39</v>
      </c>
      <c r="AD68" t="str">
        <f t="shared" si="1"/>
        <v>NT</v>
      </c>
    </row>
    <row r="69" spans="2:30" x14ac:dyDescent="0.25">
      <c r="B69">
        <f>VLOOKUP(C69*1,'RMPCrecs(Jan2016)'!F$2:N$1246,9,FALSE)</f>
        <v>14</v>
      </c>
      <c r="C69" s="47" t="s">
        <v>380</v>
      </c>
      <c r="D69" s="47" t="s">
        <v>41</v>
      </c>
      <c r="E69" s="48">
        <v>2008</v>
      </c>
      <c r="F69" s="47" t="s">
        <v>67</v>
      </c>
      <c r="G69" s="49">
        <v>39680</v>
      </c>
      <c r="H69" s="47" t="s">
        <v>43</v>
      </c>
      <c r="I69" s="47" t="s">
        <v>44</v>
      </c>
      <c r="J69" s="48">
        <v>3008</v>
      </c>
      <c r="K69" s="47" t="s">
        <v>45</v>
      </c>
      <c r="L69" s="48">
        <v>620</v>
      </c>
      <c r="M69" s="47" t="s">
        <v>46</v>
      </c>
      <c r="N69" s="48">
        <v>3</v>
      </c>
      <c r="O69" s="47" t="s">
        <v>43</v>
      </c>
      <c r="P69" s="47" t="s">
        <v>68</v>
      </c>
      <c r="Q69" s="47" t="s">
        <v>48</v>
      </c>
      <c r="R69" s="47" t="s">
        <v>49</v>
      </c>
      <c r="S69" s="47" t="s">
        <v>43</v>
      </c>
      <c r="T69" s="47" t="s">
        <v>50</v>
      </c>
      <c r="U69" s="47" t="s">
        <v>98</v>
      </c>
      <c r="V69" s="48">
        <v>2.41</v>
      </c>
      <c r="W69" s="48">
        <v>2.41</v>
      </c>
      <c r="X69" s="47" t="s">
        <v>52</v>
      </c>
      <c r="Y69" s="47" t="s">
        <v>115</v>
      </c>
      <c r="Z69" s="48" t="b">
        <v>0</v>
      </c>
      <c r="AA69" s="47" t="s">
        <v>54</v>
      </c>
      <c r="AB69" s="48" t="b">
        <v>0</v>
      </c>
      <c r="AC69" s="48">
        <v>39</v>
      </c>
      <c r="AD69" t="str">
        <f t="shared" si="1"/>
        <v>NT</v>
      </c>
    </row>
    <row r="70" spans="2:30" x14ac:dyDescent="0.25">
      <c r="B70">
        <f>VLOOKUP(C70*1,'RMPCrecs(Jan2016)'!F$2:N$1246,9,FALSE)</f>
        <v>14</v>
      </c>
      <c r="C70" s="47" t="s">
        <v>381</v>
      </c>
      <c r="D70" s="47" t="s">
        <v>41</v>
      </c>
      <c r="E70" s="48">
        <v>2008</v>
      </c>
      <c r="F70" s="47" t="s">
        <v>67</v>
      </c>
      <c r="G70" s="49">
        <v>39680</v>
      </c>
      <c r="H70" s="47" t="s">
        <v>43</v>
      </c>
      <c r="I70" s="47" t="s">
        <v>44</v>
      </c>
      <c r="J70" s="48">
        <v>3008</v>
      </c>
      <c r="K70" s="47" t="s">
        <v>45</v>
      </c>
      <c r="L70" s="48">
        <v>730</v>
      </c>
      <c r="M70" s="47" t="s">
        <v>46</v>
      </c>
      <c r="N70" s="48">
        <v>3</v>
      </c>
      <c r="O70" s="47" t="s">
        <v>43</v>
      </c>
      <c r="P70" s="47" t="s">
        <v>68</v>
      </c>
      <c r="Q70" s="47" t="s">
        <v>48</v>
      </c>
      <c r="R70" s="47" t="s">
        <v>49</v>
      </c>
      <c r="S70" s="47" t="s">
        <v>43</v>
      </c>
      <c r="T70" s="47" t="s">
        <v>50</v>
      </c>
      <c r="U70" s="47" t="s">
        <v>98</v>
      </c>
      <c r="V70" s="48">
        <v>2.41</v>
      </c>
      <c r="W70" s="48">
        <v>2.41</v>
      </c>
      <c r="X70" s="47" t="s">
        <v>52</v>
      </c>
      <c r="Y70" s="47" t="s">
        <v>115</v>
      </c>
      <c r="Z70" s="48" t="b">
        <v>0</v>
      </c>
      <c r="AA70" s="47" t="s">
        <v>54</v>
      </c>
      <c r="AB70" s="48" t="b">
        <v>0</v>
      </c>
      <c r="AC70" s="48">
        <v>39</v>
      </c>
      <c r="AD70" t="str">
        <f t="shared" si="1"/>
        <v>NT</v>
      </c>
    </row>
    <row r="71" spans="2:30" x14ac:dyDescent="0.25">
      <c r="B71">
        <f>VLOOKUP(C71*1,'RMPCrecs(Jan2016)'!F$2:N$1246,9,FALSE)</f>
        <v>14</v>
      </c>
      <c r="C71" s="47" t="s">
        <v>382</v>
      </c>
      <c r="D71" s="47" t="s">
        <v>41</v>
      </c>
      <c r="E71" s="48">
        <v>2008</v>
      </c>
      <c r="F71" s="47" t="s">
        <v>67</v>
      </c>
      <c r="G71" s="49">
        <v>39680</v>
      </c>
      <c r="H71" s="47" t="s">
        <v>43</v>
      </c>
      <c r="I71" s="47" t="s">
        <v>44</v>
      </c>
      <c r="J71" s="48">
        <v>3008</v>
      </c>
      <c r="K71" s="47" t="s">
        <v>45</v>
      </c>
      <c r="L71" s="48">
        <v>760</v>
      </c>
      <c r="M71" s="47" t="s">
        <v>46</v>
      </c>
      <c r="N71" s="48">
        <v>3</v>
      </c>
      <c r="O71" s="47" t="s">
        <v>43</v>
      </c>
      <c r="P71" s="47" t="s">
        <v>68</v>
      </c>
      <c r="Q71" s="47" t="s">
        <v>48</v>
      </c>
      <c r="R71" s="47" t="s">
        <v>49</v>
      </c>
      <c r="S71" s="47" t="s">
        <v>43</v>
      </c>
      <c r="T71" s="47" t="s">
        <v>50</v>
      </c>
      <c r="U71" s="47" t="s">
        <v>98</v>
      </c>
      <c r="V71" s="48">
        <v>2.41</v>
      </c>
      <c r="W71" s="48">
        <v>2.41</v>
      </c>
      <c r="X71" s="47" t="s">
        <v>52</v>
      </c>
      <c r="Y71" s="47" t="s">
        <v>115</v>
      </c>
      <c r="Z71" s="48" t="b">
        <v>0</v>
      </c>
      <c r="AA71" s="47" t="s">
        <v>54</v>
      </c>
      <c r="AB71" s="48" t="b">
        <v>0</v>
      </c>
      <c r="AC71" s="48">
        <v>39</v>
      </c>
      <c r="AD71" t="str">
        <f t="shared" si="1"/>
        <v>NT</v>
      </c>
    </row>
    <row r="72" spans="2:30" x14ac:dyDescent="0.25">
      <c r="B72">
        <f>VLOOKUP(C72*1,'RMPCrecs(Jan2016)'!F$2:N$1246,9,FALSE)</f>
        <v>14</v>
      </c>
      <c r="C72" s="47" t="s">
        <v>383</v>
      </c>
      <c r="D72" s="47" t="s">
        <v>41</v>
      </c>
      <c r="E72" s="48">
        <v>2008</v>
      </c>
      <c r="F72" s="47" t="s">
        <v>67</v>
      </c>
      <c r="G72" s="49">
        <v>39680</v>
      </c>
      <c r="H72" s="47" t="s">
        <v>43</v>
      </c>
      <c r="I72" s="47" t="s">
        <v>44</v>
      </c>
      <c r="J72" s="48">
        <v>3008</v>
      </c>
      <c r="K72" s="47" t="s">
        <v>45</v>
      </c>
      <c r="L72" s="48">
        <v>790</v>
      </c>
      <c r="M72" s="47" t="s">
        <v>46</v>
      </c>
      <c r="N72" s="48">
        <v>3</v>
      </c>
      <c r="O72" s="47" t="s">
        <v>43</v>
      </c>
      <c r="P72" s="47" t="s">
        <v>68</v>
      </c>
      <c r="Q72" s="47" t="s">
        <v>48</v>
      </c>
      <c r="R72" s="47" t="s">
        <v>49</v>
      </c>
      <c r="S72" s="47" t="s">
        <v>43</v>
      </c>
      <c r="T72" s="47" t="s">
        <v>50</v>
      </c>
      <c r="U72" s="47" t="s">
        <v>98</v>
      </c>
      <c r="V72" s="48">
        <v>2.41</v>
      </c>
      <c r="W72" s="48">
        <v>2.41</v>
      </c>
      <c r="X72" s="47" t="s">
        <v>52</v>
      </c>
      <c r="Y72" s="47" t="s">
        <v>115</v>
      </c>
      <c r="Z72" s="48" t="b">
        <v>0</v>
      </c>
      <c r="AA72" s="47" t="s">
        <v>54</v>
      </c>
      <c r="AB72" s="48" t="b">
        <v>0</v>
      </c>
      <c r="AC72" s="48">
        <v>39</v>
      </c>
      <c r="AD72" t="str">
        <f t="shared" si="1"/>
        <v>NT</v>
      </c>
    </row>
    <row r="73" spans="2:30" x14ac:dyDescent="0.25">
      <c r="B73">
        <f>VLOOKUP(C73*1,'RMPCrecs(Jan2016)'!F$2:N$1246,9,FALSE)</f>
        <v>14</v>
      </c>
      <c r="C73" s="47" t="s">
        <v>384</v>
      </c>
      <c r="D73" s="47" t="s">
        <v>41</v>
      </c>
      <c r="E73" s="48">
        <v>2008</v>
      </c>
      <c r="F73" s="47" t="s">
        <v>67</v>
      </c>
      <c r="G73" s="49">
        <v>39680</v>
      </c>
      <c r="H73" s="47" t="s">
        <v>43</v>
      </c>
      <c r="I73" s="47" t="s">
        <v>44</v>
      </c>
      <c r="J73" s="48">
        <v>3008</v>
      </c>
      <c r="K73" s="47" t="s">
        <v>45</v>
      </c>
      <c r="L73" s="48">
        <v>720</v>
      </c>
      <c r="M73" s="47" t="s">
        <v>46</v>
      </c>
      <c r="N73" s="48">
        <v>3</v>
      </c>
      <c r="O73" s="47" t="s">
        <v>43</v>
      </c>
      <c r="P73" s="47" t="s">
        <v>68</v>
      </c>
      <c r="Q73" s="47" t="s">
        <v>48</v>
      </c>
      <c r="R73" s="47" t="s">
        <v>49</v>
      </c>
      <c r="S73" s="47" t="s">
        <v>43</v>
      </c>
      <c r="T73" s="47" t="s">
        <v>50</v>
      </c>
      <c r="U73" s="47" t="s">
        <v>98</v>
      </c>
      <c r="V73" s="48">
        <v>2.41</v>
      </c>
      <c r="W73" s="48">
        <v>2.41</v>
      </c>
      <c r="X73" s="47" t="s">
        <v>52</v>
      </c>
      <c r="Y73" s="47" t="s">
        <v>115</v>
      </c>
      <c r="Z73" s="48" t="b">
        <v>0</v>
      </c>
      <c r="AA73" s="47" t="s">
        <v>54</v>
      </c>
      <c r="AB73" s="48" t="b">
        <v>0</v>
      </c>
      <c r="AC73" s="48">
        <v>39</v>
      </c>
      <c r="AD73" t="str">
        <f t="shared" si="1"/>
        <v>NT</v>
      </c>
    </row>
    <row r="74" spans="2:30" x14ac:dyDescent="0.25">
      <c r="B74">
        <f>VLOOKUP(C74*1,'RMPCrecs(Jan2016)'!F$2:N$1246,9,FALSE)</f>
        <v>14</v>
      </c>
      <c r="C74" s="47" t="s">
        <v>385</v>
      </c>
      <c r="D74" s="47" t="s">
        <v>41</v>
      </c>
      <c r="E74" s="48">
        <v>2008</v>
      </c>
      <c r="F74" s="47" t="s">
        <v>67</v>
      </c>
      <c r="G74" s="49">
        <v>39680</v>
      </c>
      <c r="H74" s="47" t="s">
        <v>43</v>
      </c>
      <c r="I74" s="47" t="s">
        <v>44</v>
      </c>
      <c r="J74" s="48">
        <v>3008</v>
      </c>
      <c r="K74" s="47" t="s">
        <v>45</v>
      </c>
      <c r="L74" s="48">
        <v>700</v>
      </c>
      <c r="M74" s="47" t="s">
        <v>46</v>
      </c>
      <c r="N74" s="48">
        <v>3</v>
      </c>
      <c r="O74" s="47" t="s">
        <v>43</v>
      </c>
      <c r="P74" s="47" t="s">
        <v>68</v>
      </c>
      <c r="Q74" s="47" t="s">
        <v>48</v>
      </c>
      <c r="R74" s="47" t="s">
        <v>49</v>
      </c>
      <c r="S74" s="47" t="s">
        <v>43</v>
      </c>
      <c r="T74" s="47" t="s">
        <v>50</v>
      </c>
      <c r="U74" s="47" t="s">
        <v>98</v>
      </c>
      <c r="V74" s="48">
        <v>2.41</v>
      </c>
      <c r="W74" s="48">
        <v>2.41</v>
      </c>
      <c r="X74" s="47" t="s">
        <v>52</v>
      </c>
      <c r="Y74" s="47" t="s">
        <v>115</v>
      </c>
      <c r="Z74" s="48" t="b">
        <v>0</v>
      </c>
      <c r="AA74" s="47" t="s">
        <v>54</v>
      </c>
      <c r="AB74" s="48" t="b">
        <v>0</v>
      </c>
      <c r="AC74" s="48">
        <v>39</v>
      </c>
      <c r="AD74" t="str">
        <f t="shared" si="1"/>
        <v>NT</v>
      </c>
    </row>
    <row r="75" spans="2:30" x14ac:dyDescent="0.25">
      <c r="B75">
        <f>VLOOKUP(C75*1,'RMPCrecs(Jan2016)'!F$2:N$1246,9,FALSE)</f>
        <v>14</v>
      </c>
      <c r="C75" s="47" t="s">
        <v>386</v>
      </c>
      <c r="D75" s="47" t="s">
        <v>41</v>
      </c>
      <c r="E75" s="48">
        <v>2008</v>
      </c>
      <c r="F75" s="47" t="s">
        <v>67</v>
      </c>
      <c r="G75" s="49">
        <v>39689</v>
      </c>
      <c r="H75" s="47" t="s">
        <v>43</v>
      </c>
      <c r="I75" s="47" t="s">
        <v>44</v>
      </c>
      <c r="J75" s="48">
        <v>3008</v>
      </c>
      <c r="K75" s="47" t="s">
        <v>45</v>
      </c>
      <c r="L75" s="48">
        <v>720</v>
      </c>
      <c r="M75" s="47" t="s">
        <v>46</v>
      </c>
      <c r="N75" s="48">
        <v>3</v>
      </c>
      <c r="O75" s="47" t="s">
        <v>43</v>
      </c>
      <c r="P75" s="47" t="s">
        <v>68</v>
      </c>
      <c r="Q75" s="47" t="s">
        <v>48</v>
      </c>
      <c r="R75" s="47" t="s">
        <v>49</v>
      </c>
      <c r="S75" s="47" t="s">
        <v>43</v>
      </c>
      <c r="T75" s="47" t="s">
        <v>50</v>
      </c>
      <c r="U75" s="47" t="s">
        <v>69</v>
      </c>
      <c r="V75" s="48">
        <v>2.89</v>
      </c>
      <c r="W75" s="48">
        <v>2.89</v>
      </c>
      <c r="X75" s="47" t="s">
        <v>52</v>
      </c>
      <c r="Y75" s="47" t="s">
        <v>107</v>
      </c>
      <c r="Z75" s="48" t="b">
        <v>0</v>
      </c>
      <c r="AA75" s="47" t="s">
        <v>54</v>
      </c>
      <c r="AB75" s="48" t="b">
        <v>0</v>
      </c>
      <c r="AC75" s="48">
        <v>39</v>
      </c>
      <c r="AD75" t="str">
        <f t="shared" si="1"/>
        <v>NT</v>
      </c>
    </row>
    <row r="76" spans="2:30" x14ac:dyDescent="0.25">
      <c r="B76">
        <f>VLOOKUP(C76*1,'RMPCrecs(Jan2016)'!F$2:N$1246,9,FALSE)</f>
        <v>14</v>
      </c>
      <c r="C76" s="47" t="s">
        <v>387</v>
      </c>
      <c r="D76" s="47" t="s">
        <v>41</v>
      </c>
      <c r="E76" s="48">
        <v>2008</v>
      </c>
      <c r="F76" s="47" t="s">
        <v>67</v>
      </c>
      <c r="G76" s="49">
        <v>39689</v>
      </c>
      <c r="H76" s="47" t="s">
        <v>43</v>
      </c>
      <c r="I76" s="47" t="s">
        <v>44</v>
      </c>
      <c r="J76" s="48">
        <v>3008</v>
      </c>
      <c r="K76" s="47" t="s">
        <v>110</v>
      </c>
      <c r="L76" s="48">
        <v>750</v>
      </c>
      <c r="M76" s="47" t="s">
        <v>46</v>
      </c>
      <c r="N76" s="48">
        <v>3</v>
      </c>
      <c r="O76" s="47" t="s">
        <v>43</v>
      </c>
      <c r="P76" s="47" t="s">
        <v>68</v>
      </c>
      <c r="Q76" s="47" t="s">
        <v>48</v>
      </c>
      <c r="R76" s="47" t="s">
        <v>49</v>
      </c>
      <c r="S76" s="47" t="s">
        <v>43</v>
      </c>
      <c r="T76" s="47" t="s">
        <v>50</v>
      </c>
      <c r="U76" s="47" t="s">
        <v>69</v>
      </c>
      <c r="V76" s="48">
        <v>2.89</v>
      </c>
      <c r="W76" s="48">
        <v>2.89</v>
      </c>
      <c r="X76" s="47" t="s">
        <v>52</v>
      </c>
      <c r="Y76" s="47" t="s">
        <v>107</v>
      </c>
      <c r="Z76" s="48" t="b">
        <v>0</v>
      </c>
      <c r="AA76" s="47" t="s">
        <v>54</v>
      </c>
      <c r="AB76" s="48" t="b">
        <v>0</v>
      </c>
      <c r="AC76" s="48">
        <v>39</v>
      </c>
      <c r="AD76" t="str">
        <f t="shared" si="1"/>
        <v>NT</v>
      </c>
    </row>
    <row r="77" spans="2:30" x14ac:dyDescent="0.25">
      <c r="B77">
        <f>VLOOKUP(C77*1,'RMPCrecs(Jan2016)'!F$2:N$1246,9,FALSE)</f>
        <v>14</v>
      </c>
      <c r="C77" s="47" t="s">
        <v>388</v>
      </c>
      <c r="D77" s="47" t="s">
        <v>41</v>
      </c>
      <c r="E77" s="48">
        <v>2008</v>
      </c>
      <c r="F77" s="47" t="s">
        <v>67</v>
      </c>
      <c r="G77" s="49">
        <v>39689</v>
      </c>
      <c r="H77" s="47" t="s">
        <v>43</v>
      </c>
      <c r="I77" s="47" t="s">
        <v>44</v>
      </c>
      <c r="J77" s="48">
        <v>3008</v>
      </c>
      <c r="K77" s="47" t="s">
        <v>45</v>
      </c>
      <c r="L77" s="48">
        <v>700</v>
      </c>
      <c r="M77" s="47" t="s">
        <v>46</v>
      </c>
      <c r="N77" s="48">
        <v>3</v>
      </c>
      <c r="O77" s="47" t="s">
        <v>43</v>
      </c>
      <c r="P77" s="47" t="s">
        <v>68</v>
      </c>
      <c r="Q77" s="47" t="s">
        <v>48</v>
      </c>
      <c r="R77" s="47" t="s">
        <v>49</v>
      </c>
      <c r="S77" s="47" t="s">
        <v>43</v>
      </c>
      <c r="T77" s="47" t="s">
        <v>50</v>
      </c>
      <c r="U77" s="47" t="s">
        <v>69</v>
      </c>
      <c r="V77" s="48">
        <v>2.89</v>
      </c>
      <c r="W77" s="48">
        <v>2.89</v>
      </c>
      <c r="X77" s="47" t="s">
        <v>52</v>
      </c>
      <c r="Y77" s="47" t="s">
        <v>107</v>
      </c>
      <c r="Z77" s="48" t="b">
        <v>0</v>
      </c>
      <c r="AA77" s="47" t="s">
        <v>54</v>
      </c>
      <c r="AB77" s="48" t="b">
        <v>0</v>
      </c>
      <c r="AC77" s="48">
        <v>39</v>
      </c>
      <c r="AD77" t="str">
        <f t="shared" si="1"/>
        <v>NT</v>
      </c>
    </row>
    <row r="78" spans="2:30" x14ac:dyDescent="0.25">
      <c r="B78">
        <f>VLOOKUP(C78*1,'RMPCrecs(Jan2016)'!F$2:N$1246,9,FALSE)</f>
        <v>14</v>
      </c>
      <c r="C78" s="47" t="s">
        <v>389</v>
      </c>
      <c r="D78" s="47" t="s">
        <v>41</v>
      </c>
      <c r="E78" s="48">
        <v>2008</v>
      </c>
      <c r="F78" s="47" t="s">
        <v>67</v>
      </c>
      <c r="G78" s="49">
        <v>39689</v>
      </c>
      <c r="H78" s="47" t="s">
        <v>43</v>
      </c>
      <c r="I78" s="47" t="s">
        <v>44</v>
      </c>
      <c r="J78" s="48">
        <v>3008</v>
      </c>
      <c r="K78" s="47" t="s">
        <v>45</v>
      </c>
      <c r="L78" s="48">
        <v>840</v>
      </c>
      <c r="M78" s="47" t="s">
        <v>46</v>
      </c>
      <c r="N78" s="48">
        <v>3</v>
      </c>
      <c r="O78" s="47" t="s">
        <v>43</v>
      </c>
      <c r="P78" s="47" t="s">
        <v>150</v>
      </c>
      <c r="Q78" s="47" t="s">
        <v>48</v>
      </c>
      <c r="R78" s="47" t="s">
        <v>49</v>
      </c>
      <c r="S78" s="47" t="s">
        <v>43</v>
      </c>
      <c r="T78" s="47" t="s">
        <v>50</v>
      </c>
      <c r="U78" s="47" t="s">
        <v>69</v>
      </c>
      <c r="V78" s="48">
        <v>2.89</v>
      </c>
      <c r="W78" s="48">
        <v>2.89</v>
      </c>
      <c r="X78" s="47" t="s">
        <v>52</v>
      </c>
      <c r="Y78" s="47" t="s">
        <v>107</v>
      </c>
      <c r="Z78" s="48" t="b">
        <v>0</v>
      </c>
      <c r="AA78" s="47" t="s">
        <v>54</v>
      </c>
      <c r="AB78" s="48" t="b">
        <v>0</v>
      </c>
      <c r="AC78" s="48">
        <v>39</v>
      </c>
      <c r="AD78" t="str">
        <f t="shared" si="1"/>
        <v>NT</v>
      </c>
    </row>
    <row r="79" spans="2:30" x14ac:dyDescent="0.25">
      <c r="B79">
        <f>VLOOKUP(C79*1,'RMPCrecs(Jan2016)'!F$2:N$1246,9,FALSE)</f>
        <v>14</v>
      </c>
      <c r="C79" s="47" t="s">
        <v>390</v>
      </c>
      <c r="D79" s="47" t="s">
        <v>41</v>
      </c>
      <c r="E79" s="48">
        <v>2008</v>
      </c>
      <c r="F79" s="47" t="s">
        <v>67</v>
      </c>
      <c r="G79" s="49">
        <v>39696</v>
      </c>
      <c r="H79" s="47" t="s">
        <v>43</v>
      </c>
      <c r="I79" s="47" t="s">
        <v>44</v>
      </c>
      <c r="J79" s="48">
        <v>3008</v>
      </c>
      <c r="K79" s="47" t="s">
        <v>110</v>
      </c>
      <c r="L79" s="48">
        <v>760</v>
      </c>
      <c r="M79" s="47" t="s">
        <v>46</v>
      </c>
      <c r="N79" s="48">
        <v>3</v>
      </c>
      <c r="O79" s="47" t="s">
        <v>43</v>
      </c>
      <c r="P79" s="47" t="s">
        <v>68</v>
      </c>
      <c r="Q79" s="47" t="s">
        <v>48</v>
      </c>
      <c r="R79" s="47" t="s">
        <v>49</v>
      </c>
      <c r="S79" s="47" t="s">
        <v>43</v>
      </c>
      <c r="T79" s="47" t="s">
        <v>50</v>
      </c>
      <c r="U79" s="47" t="s">
        <v>72</v>
      </c>
      <c r="V79" s="48">
        <v>12.93</v>
      </c>
      <c r="W79" s="48">
        <v>12.93</v>
      </c>
      <c r="X79" s="47" t="s">
        <v>52</v>
      </c>
      <c r="Y79" s="47" t="s">
        <v>166</v>
      </c>
      <c r="Z79" s="48" t="b">
        <v>0</v>
      </c>
      <c r="AA79" s="47" t="s">
        <v>54</v>
      </c>
      <c r="AB79" s="48" t="b">
        <v>0</v>
      </c>
      <c r="AC79" s="48">
        <v>39</v>
      </c>
      <c r="AD79" t="str">
        <f t="shared" si="1"/>
        <v>NT</v>
      </c>
    </row>
    <row r="80" spans="2:30" x14ac:dyDescent="0.25">
      <c r="B80">
        <f>VLOOKUP(C80*1,'RMPCrecs(Jan2016)'!F$2:N$1246,9,FALSE)</f>
        <v>14</v>
      </c>
      <c r="C80" s="47" t="s">
        <v>393</v>
      </c>
      <c r="D80" s="47" t="s">
        <v>41</v>
      </c>
      <c r="E80" s="48">
        <v>2008</v>
      </c>
      <c r="F80" s="47" t="s">
        <v>42</v>
      </c>
      <c r="G80" s="49">
        <v>39710</v>
      </c>
      <c r="H80" s="47" t="s">
        <v>43</v>
      </c>
      <c r="I80" s="47" t="s">
        <v>44</v>
      </c>
      <c r="J80" s="48">
        <v>3008</v>
      </c>
      <c r="K80" s="47" t="s">
        <v>45</v>
      </c>
      <c r="L80" s="48">
        <v>770</v>
      </c>
      <c r="M80" s="47" t="s">
        <v>46</v>
      </c>
      <c r="N80" s="48">
        <v>3</v>
      </c>
      <c r="O80" s="47" t="s">
        <v>43</v>
      </c>
      <c r="P80" s="47" t="s">
        <v>76</v>
      </c>
      <c r="Q80" s="47" t="s">
        <v>48</v>
      </c>
      <c r="R80" s="47" t="s">
        <v>49</v>
      </c>
      <c r="S80" s="47" t="s">
        <v>43</v>
      </c>
      <c r="T80" s="47" t="s">
        <v>50</v>
      </c>
      <c r="U80" s="47" t="s">
        <v>51</v>
      </c>
      <c r="V80" s="48">
        <v>2.4</v>
      </c>
      <c r="W80" s="48">
        <v>2.4</v>
      </c>
      <c r="X80" s="47" t="s">
        <v>52</v>
      </c>
      <c r="Y80" s="47" t="s">
        <v>195</v>
      </c>
      <c r="Z80" s="48" t="b">
        <v>0</v>
      </c>
      <c r="AA80" s="47" t="s">
        <v>54</v>
      </c>
      <c r="AB80" s="48" t="b">
        <v>0</v>
      </c>
      <c r="AC80" s="48">
        <v>39</v>
      </c>
      <c r="AD80" t="str">
        <f t="shared" si="1"/>
        <v>NT</v>
      </c>
    </row>
    <row r="81" spans="2:30" x14ac:dyDescent="0.25">
      <c r="B81">
        <f>VLOOKUP(C81*1,'RMPCrecs(Jan2016)'!F$2:N$1246,9,FALSE)</f>
        <v>14</v>
      </c>
      <c r="C81" s="47" t="s">
        <v>394</v>
      </c>
      <c r="D81" s="47" t="s">
        <v>41</v>
      </c>
      <c r="E81" s="48">
        <v>2008</v>
      </c>
      <c r="F81" s="47" t="s">
        <v>42</v>
      </c>
      <c r="G81" s="49">
        <v>39679</v>
      </c>
      <c r="H81" s="47" t="s">
        <v>43</v>
      </c>
      <c r="I81" s="47" t="s">
        <v>44</v>
      </c>
      <c r="J81" s="48">
        <v>3008</v>
      </c>
      <c r="K81" s="47" t="s">
        <v>45</v>
      </c>
      <c r="L81" s="48">
        <v>820</v>
      </c>
      <c r="M81" s="47" t="s">
        <v>46</v>
      </c>
      <c r="N81" s="48">
        <v>3</v>
      </c>
      <c r="O81" s="47" t="s">
        <v>43</v>
      </c>
      <c r="P81" s="47" t="s">
        <v>68</v>
      </c>
      <c r="Q81" s="47" t="s">
        <v>48</v>
      </c>
      <c r="R81" s="47" t="s">
        <v>49</v>
      </c>
      <c r="S81" s="47" t="s">
        <v>43</v>
      </c>
      <c r="T81" s="47" t="s">
        <v>50</v>
      </c>
      <c r="U81" s="47" t="s">
        <v>98</v>
      </c>
      <c r="V81" s="48">
        <v>2.75</v>
      </c>
      <c r="W81" s="48">
        <v>2.75</v>
      </c>
      <c r="X81" s="47" t="s">
        <v>52</v>
      </c>
      <c r="Y81" s="47" t="s">
        <v>156</v>
      </c>
      <c r="Z81" s="48" t="b">
        <v>0</v>
      </c>
      <c r="AA81" s="47" t="s">
        <v>54</v>
      </c>
      <c r="AB81" s="48" t="b">
        <v>0</v>
      </c>
      <c r="AC81" s="48">
        <v>39</v>
      </c>
      <c r="AD81" t="str">
        <f t="shared" si="1"/>
        <v>NT</v>
      </c>
    </row>
    <row r="82" spans="2:30" x14ac:dyDescent="0.25">
      <c r="B82">
        <f>VLOOKUP(C82*1,'RMPCrecs(Jan2016)'!F$2:N$1246,9,FALSE)</f>
        <v>14</v>
      </c>
      <c r="C82" s="47" t="s">
        <v>395</v>
      </c>
      <c r="D82" s="47" t="s">
        <v>41</v>
      </c>
      <c r="E82" s="48">
        <v>2008</v>
      </c>
      <c r="F82" s="47" t="s">
        <v>42</v>
      </c>
      <c r="G82" s="49">
        <v>39679</v>
      </c>
      <c r="H82" s="47" t="s">
        <v>43</v>
      </c>
      <c r="I82" s="47" t="s">
        <v>44</v>
      </c>
      <c r="J82" s="48">
        <v>3008</v>
      </c>
      <c r="K82" s="47" t="s">
        <v>110</v>
      </c>
      <c r="L82" s="48">
        <v>710</v>
      </c>
      <c r="M82" s="47" t="s">
        <v>46</v>
      </c>
      <c r="N82" s="48">
        <v>3</v>
      </c>
      <c r="O82" s="47" t="s">
        <v>43</v>
      </c>
      <c r="P82" s="47" t="s">
        <v>68</v>
      </c>
      <c r="Q82" s="47" t="s">
        <v>48</v>
      </c>
      <c r="R82" s="47" t="s">
        <v>49</v>
      </c>
      <c r="S82" s="47" t="s">
        <v>43</v>
      </c>
      <c r="T82" s="47" t="s">
        <v>50</v>
      </c>
      <c r="U82" s="47" t="s">
        <v>98</v>
      </c>
      <c r="V82" s="48">
        <v>2.75</v>
      </c>
      <c r="W82" s="48">
        <v>2.75</v>
      </c>
      <c r="X82" s="47" t="s">
        <v>52</v>
      </c>
      <c r="Y82" s="47" t="s">
        <v>156</v>
      </c>
      <c r="Z82" s="48" t="b">
        <v>0</v>
      </c>
      <c r="AA82" s="47" t="s">
        <v>54</v>
      </c>
      <c r="AB82" s="48" t="b">
        <v>0</v>
      </c>
      <c r="AC82" s="48">
        <v>39</v>
      </c>
      <c r="AD82" t="str">
        <f t="shared" si="1"/>
        <v>NT</v>
      </c>
    </row>
    <row r="83" spans="2:30" x14ac:dyDescent="0.25">
      <c r="B83">
        <f>VLOOKUP(C83*1,'RMPCrecs(Jan2016)'!F$2:N$1246,9,FALSE)</f>
        <v>14</v>
      </c>
      <c r="C83" s="47" t="s">
        <v>396</v>
      </c>
      <c r="D83" s="47" t="s">
        <v>41</v>
      </c>
      <c r="E83" s="48">
        <v>2008</v>
      </c>
      <c r="F83" s="47" t="s">
        <v>42</v>
      </c>
      <c r="G83" s="49">
        <v>39679</v>
      </c>
      <c r="H83" s="47" t="s">
        <v>43</v>
      </c>
      <c r="I83" s="47" t="s">
        <v>44</v>
      </c>
      <c r="J83" s="48">
        <v>3008</v>
      </c>
      <c r="K83" s="47" t="s">
        <v>45</v>
      </c>
      <c r="L83" s="48">
        <v>690</v>
      </c>
      <c r="M83" s="47" t="s">
        <v>46</v>
      </c>
      <c r="N83" s="48">
        <v>3</v>
      </c>
      <c r="O83" s="47" t="s">
        <v>43</v>
      </c>
      <c r="P83" s="47" t="s">
        <v>165</v>
      </c>
      <c r="Q83" s="47" t="s">
        <v>48</v>
      </c>
      <c r="R83" s="47" t="s">
        <v>49</v>
      </c>
      <c r="S83" s="47" t="s">
        <v>43</v>
      </c>
      <c r="T83" s="47" t="s">
        <v>50</v>
      </c>
      <c r="U83" s="47" t="s">
        <v>98</v>
      </c>
      <c r="V83" s="48">
        <v>2.75</v>
      </c>
      <c r="W83" s="48">
        <v>2.75</v>
      </c>
      <c r="X83" s="47" t="s">
        <v>52</v>
      </c>
      <c r="Y83" s="47" t="s">
        <v>156</v>
      </c>
      <c r="Z83" s="48" t="b">
        <v>0</v>
      </c>
      <c r="AA83" s="47" t="s">
        <v>54</v>
      </c>
      <c r="AB83" s="48" t="b">
        <v>0</v>
      </c>
      <c r="AC83" s="48">
        <v>39</v>
      </c>
      <c r="AD83" t="str">
        <f t="shared" si="1"/>
        <v>NT</v>
      </c>
    </row>
    <row r="84" spans="2:30" x14ac:dyDescent="0.25">
      <c r="B84">
        <f>VLOOKUP(C84*1,'RMPCrecs(Jan2016)'!F$2:N$1246,9,FALSE)</f>
        <v>14</v>
      </c>
      <c r="C84" s="47" t="s">
        <v>425</v>
      </c>
      <c r="D84" s="47" t="s">
        <v>41</v>
      </c>
      <c r="E84" s="48">
        <v>2009</v>
      </c>
      <c r="F84" s="47" t="s">
        <v>67</v>
      </c>
      <c r="G84" s="49">
        <v>40059</v>
      </c>
      <c r="H84" s="47" t="s">
        <v>43</v>
      </c>
      <c r="I84" s="47" t="s">
        <v>44</v>
      </c>
      <c r="J84" s="48">
        <v>3008</v>
      </c>
      <c r="K84" s="47" t="s">
        <v>45</v>
      </c>
      <c r="L84" s="48">
        <v>710</v>
      </c>
      <c r="M84" s="47" t="s">
        <v>46</v>
      </c>
      <c r="N84" s="48">
        <v>3</v>
      </c>
      <c r="O84" s="47" t="s">
        <v>43</v>
      </c>
      <c r="P84" s="47" t="s">
        <v>359</v>
      </c>
      <c r="Q84" s="47" t="s">
        <v>48</v>
      </c>
      <c r="R84" s="47" t="s">
        <v>49</v>
      </c>
      <c r="S84" s="47" t="s">
        <v>43</v>
      </c>
      <c r="T84" s="47" t="s">
        <v>50</v>
      </c>
      <c r="U84" s="47" t="s">
        <v>72</v>
      </c>
      <c r="V84" s="48">
        <v>2.2599999999999998</v>
      </c>
      <c r="W84" s="48">
        <v>2.2599999999999998</v>
      </c>
      <c r="X84" s="47" t="s">
        <v>52</v>
      </c>
      <c r="Y84" s="47" t="s">
        <v>414</v>
      </c>
      <c r="Z84" s="48" t="b">
        <v>0</v>
      </c>
      <c r="AA84" s="47" t="s">
        <v>54</v>
      </c>
      <c r="AB84" s="48" t="b">
        <v>0</v>
      </c>
      <c r="AC84" s="48">
        <v>39</v>
      </c>
      <c r="AD84" t="str">
        <f t="shared" si="1"/>
        <v>NT</v>
      </c>
    </row>
    <row r="85" spans="2:30" x14ac:dyDescent="0.25">
      <c r="B85">
        <f>VLOOKUP(C85*1,'RMPCrecs(Jan2016)'!F$2:N$1246,9,FALSE)</f>
        <v>14</v>
      </c>
      <c r="C85" s="47" t="s">
        <v>460</v>
      </c>
      <c r="D85" s="47" t="s">
        <v>41</v>
      </c>
      <c r="E85" s="48">
        <v>2009</v>
      </c>
      <c r="F85" s="47" t="s">
        <v>67</v>
      </c>
      <c r="G85" s="49">
        <v>40050</v>
      </c>
      <c r="H85" s="47" t="s">
        <v>43</v>
      </c>
      <c r="I85" s="47" t="s">
        <v>44</v>
      </c>
      <c r="J85" s="48">
        <v>3008</v>
      </c>
      <c r="K85" s="47" t="s">
        <v>110</v>
      </c>
      <c r="L85" s="48">
        <v>820</v>
      </c>
      <c r="M85" s="47" t="s">
        <v>46</v>
      </c>
      <c r="N85" s="48">
        <v>4</v>
      </c>
      <c r="O85" s="47" t="s">
        <v>43</v>
      </c>
      <c r="P85" s="47" t="s">
        <v>68</v>
      </c>
      <c r="Q85" s="47" t="s">
        <v>48</v>
      </c>
      <c r="R85" s="47" t="s">
        <v>49</v>
      </c>
      <c r="S85" s="47" t="s">
        <v>43</v>
      </c>
      <c r="T85" s="47" t="s">
        <v>50</v>
      </c>
      <c r="U85" s="47" t="s">
        <v>69</v>
      </c>
      <c r="V85" s="48">
        <v>1.67</v>
      </c>
      <c r="W85" s="48">
        <v>1.67</v>
      </c>
      <c r="X85" s="47" t="s">
        <v>52</v>
      </c>
      <c r="Y85" s="47" t="s">
        <v>461</v>
      </c>
      <c r="Z85" s="48" t="b">
        <v>0</v>
      </c>
      <c r="AA85" s="47" t="s">
        <v>54</v>
      </c>
      <c r="AB85" s="48" t="b">
        <v>0</v>
      </c>
      <c r="AC85" s="48">
        <v>39</v>
      </c>
      <c r="AD85" t="str">
        <f t="shared" si="1"/>
        <v>NT</v>
      </c>
    </row>
    <row r="86" spans="2:30" x14ac:dyDescent="0.25">
      <c r="B86">
        <f>VLOOKUP(C86*1,'RMPCrecs(Jan2016)'!F$2:N$1246,9,FALSE)</f>
        <v>14</v>
      </c>
      <c r="C86" s="47" t="s">
        <v>462</v>
      </c>
      <c r="D86" s="47" t="s">
        <v>41</v>
      </c>
      <c r="E86" s="48">
        <v>2009</v>
      </c>
      <c r="F86" s="47" t="s">
        <v>67</v>
      </c>
      <c r="G86" s="49">
        <v>40050</v>
      </c>
      <c r="H86" s="47" t="s">
        <v>43</v>
      </c>
      <c r="I86" s="47" t="s">
        <v>44</v>
      </c>
      <c r="J86" s="48">
        <v>3008</v>
      </c>
      <c r="K86" s="47" t="s">
        <v>45</v>
      </c>
      <c r="L86" s="48">
        <v>730</v>
      </c>
      <c r="M86" s="47" t="s">
        <v>46</v>
      </c>
      <c r="N86" s="48">
        <v>4</v>
      </c>
      <c r="O86" s="47" t="s">
        <v>43</v>
      </c>
      <c r="P86" s="47" t="s">
        <v>68</v>
      </c>
      <c r="Q86" s="47" t="s">
        <v>48</v>
      </c>
      <c r="R86" s="47" t="s">
        <v>49</v>
      </c>
      <c r="S86" s="47" t="s">
        <v>43</v>
      </c>
      <c r="T86" s="47" t="s">
        <v>50</v>
      </c>
      <c r="U86" s="47" t="s">
        <v>69</v>
      </c>
      <c r="V86" s="48">
        <v>1.67</v>
      </c>
      <c r="W86" s="48">
        <v>1.67</v>
      </c>
      <c r="X86" s="47" t="s">
        <v>52</v>
      </c>
      <c r="Y86" s="47" t="s">
        <v>461</v>
      </c>
      <c r="Z86" s="48" t="b">
        <v>0</v>
      </c>
      <c r="AA86" s="47" t="s">
        <v>54</v>
      </c>
      <c r="AB86" s="48" t="b">
        <v>0</v>
      </c>
      <c r="AC86" s="48">
        <v>39</v>
      </c>
      <c r="AD86" t="str">
        <f t="shared" si="1"/>
        <v>NT</v>
      </c>
    </row>
    <row r="87" spans="2:30" x14ac:dyDescent="0.25">
      <c r="B87">
        <f>VLOOKUP(C87*1,'RMPCrecs(Jan2016)'!F$2:N$1246,9,FALSE)</f>
        <v>14</v>
      </c>
      <c r="C87" s="47" t="s">
        <v>463</v>
      </c>
      <c r="D87" s="47" t="s">
        <v>41</v>
      </c>
      <c r="E87" s="48">
        <v>2009</v>
      </c>
      <c r="F87" s="47" t="s">
        <v>67</v>
      </c>
      <c r="G87" s="49">
        <v>40050</v>
      </c>
      <c r="H87" s="47" t="s">
        <v>43</v>
      </c>
      <c r="I87" s="47" t="s">
        <v>44</v>
      </c>
      <c r="J87" s="48">
        <v>3008</v>
      </c>
      <c r="K87" s="47" t="s">
        <v>45</v>
      </c>
      <c r="L87" s="48">
        <v>740</v>
      </c>
      <c r="M87" s="47" t="s">
        <v>46</v>
      </c>
      <c r="N87" s="48">
        <v>3</v>
      </c>
      <c r="O87" s="47" t="s">
        <v>43</v>
      </c>
      <c r="P87" s="47" t="s">
        <v>405</v>
      </c>
      <c r="Q87" s="47" t="s">
        <v>48</v>
      </c>
      <c r="R87" s="47" t="s">
        <v>49</v>
      </c>
      <c r="S87" s="47" t="s">
        <v>43</v>
      </c>
      <c r="T87" s="47" t="s">
        <v>50</v>
      </c>
      <c r="U87" s="47" t="s">
        <v>69</v>
      </c>
      <c r="V87" s="48">
        <v>1.67</v>
      </c>
      <c r="W87" s="48">
        <v>1.67</v>
      </c>
      <c r="X87" s="47" t="s">
        <v>52</v>
      </c>
      <c r="Y87" s="47" t="s">
        <v>461</v>
      </c>
      <c r="Z87" s="48" t="b">
        <v>0</v>
      </c>
      <c r="AA87" s="47" t="s">
        <v>54</v>
      </c>
      <c r="AB87" s="48" t="b">
        <v>0</v>
      </c>
      <c r="AC87" s="48">
        <v>39</v>
      </c>
      <c r="AD87" t="str">
        <f t="shared" si="1"/>
        <v>NT</v>
      </c>
    </row>
    <row r="88" spans="2:30" x14ac:dyDescent="0.25">
      <c r="B88">
        <f>VLOOKUP(C88*1,'RMPCrecs(Jan2016)'!F$2:N$1246,9,FALSE)</f>
        <v>14</v>
      </c>
      <c r="C88" s="47" t="s">
        <v>464</v>
      </c>
      <c r="D88" s="47" t="s">
        <v>41</v>
      </c>
      <c r="E88" s="48">
        <v>2009</v>
      </c>
      <c r="F88" s="47" t="s">
        <v>67</v>
      </c>
      <c r="G88" s="49">
        <v>40050</v>
      </c>
      <c r="H88" s="47" t="s">
        <v>43</v>
      </c>
      <c r="I88" s="47" t="s">
        <v>44</v>
      </c>
      <c r="J88" s="48">
        <v>3008</v>
      </c>
      <c r="K88" s="47" t="s">
        <v>45</v>
      </c>
      <c r="L88" s="48">
        <v>740</v>
      </c>
      <c r="M88" s="47" t="s">
        <v>46</v>
      </c>
      <c r="N88" s="48">
        <v>4</v>
      </c>
      <c r="O88" s="47" t="s">
        <v>43</v>
      </c>
      <c r="P88" s="47" t="s">
        <v>68</v>
      </c>
      <c r="Q88" s="47" t="s">
        <v>48</v>
      </c>
      <c r="R88" s="47" t="s">
        <v>49</v>
      </c>
      <c r="S88" s="47" t="s">
        <v>43</v>
      </c>
      <c r="T88" s="47" t="s">
        <v>50</v>
      </c>
      <c r="U88" s="47" t="s">
        <v>69</v>
      </c>
      <c r="V88" s="48">
        <v>1.67</v>
      </c>
      <c r="W88" s="48">
        <v>1.67</v>
      </c>
      <c r="X88" s="47" t="s">
        <v>52</v>
      </c>
      <c r="Y88" s="47" t="s">
        <v>461</v>
      </c>
      <c r="Z88" s="48" t="b">
        <v>0</v>
      </c>
      <c r="AA88" s="47" t="s">
        <v>54</v>
      </c>
      <c r="AB88" s="48" t="b">
        <v>0</v>
      </c>
      <c r="AC88" s="48">
        <v>39</v>
      </c>
      <c r="AD88" t="str">
        <f t="shared" si="1"/>
        <v>NT</v>
      </c>
    </row>
    <row r="89" spans="2:30" x14ac:dyDescent="0.25">
      <c r="B89">
        <f>VLOOKUP(C89*1,'RMPCrecs(Jan2016)'!F$2:N$1246,9,FALSE)</f>
        <v>14</v>
      </c>
      <c r="C89" s="47" t="s">
        <v>465</v>
      </c>
      <c r="D89" s="47" t="s">
        <v>41</v>
      </c>
      <c r="E89" s="48">
        <v>2009</v>
      </c>
      <c r="F89" s="47" t="s">
        <v>67</v>
      </c>
      <c r="G89" s="49">
        <v>40050</v>
      </c>
      <c r="H89" s="47" t="s">
        <v>43</v>
      </c>
      <c r="I89" s="47" t="s">
        <v>44</v>
      </c>
      <c r="J89" s="48">
        <v>3008</v>
      </c>
      <c r="K89" s="47" t="s">
        <v>45</v>
      </c>
      <c r="L89" s="48">
        <v>840</v>
      </c>
      <c r="M89" s="47" t="s">
        <v>46</v>
      </c>
      <c r="N89" s="48">
        <v>4</v>
      </c>
      <c r="O89" s="47" t="s">
        <v>43</v>
      </c>
      <c r="P89" s="47" t="s">
        <v>68</v>
      </c>
      <c r="Q89" s="47" t="s">
        <v>48</v>
      </c>
      <c r="R89" s="47" t="s">
        <v>49</v>
      </c>
      <c r="S89" s="47" t="s">
        <v>43</v>
      </c>
      <c r="T89" s="47" t="s">
        <v>50</v>
      </c>
      <c r="U89" s="47" t="s">
        <v>69</v>
      </c>
      <c r="V89" s="48">
        <v>1.67</v>
      </c>
      <c r="W89" s="48">
        <v>1.67</v>
      </c>
      <c r="X89" s="47" t="s">
        <v>52</v>
      </c>
      <c r="Y89" s="47" t="s">
        <v>461</v>
      </c>
      <c r="Z89" s="48" t="b">
        <v>0</v>
      </c>
      <c r="AA89" s="47" t="s">
        <v>54</v>
      </c>
      <c r="AB89" s="48" t="b">
        <v>0</v>
      </c>
      <c r="AC89" s="48">
        <v>39</v>
      </c>
      <c r="AD89" t="str">
        <f t="shared" si="1"/>
        <v>NT</v>
      </c>
    </row>
    <row r="90" spans="2:30" x14ac:dyDescent="0.25">
      <c r="B90">
        <f>VLOOKUP(C90*1,'RMPCrecs(Jan2016)'!F$2:N$1246,9,FALSE)</f>
        <v>14</v>
      </c>
      <c r="C90" s="47" t="s">
        <v>466</v>
      </c>
      <c r="D90" s="47" t="s">
        <v>41</v>
      </c>
      <c r="E90" s="48">
        <v>2009</v>
      </c>
      <c r="F90" s="47" t="s">
        <v>67</v>
      </c>
      <c r="G90" s="49">
        <v>40050</v>
      </c>
      <c r="H90" s="47" t="s">
        <v>43</v>
      </c>
      <c r="I90" s="47" t="s">
        <v>44</v>
      </c>
      <c r="J90" s="48">
        <v>3008</v>
      </c>
      <c r="K90" s="47" t="s">
        <v>45</v>
      </c>
      <c r="L90" s="48">
        <v>730</v>
      </c>
      <c r="M90" s="47" t="s">
        <v>46</v>
      </c>
      <c r="N90" s="48">
        <v>3</v>
      </c>
      <c r="O90" s="47" t="s">
        <v>43</v>
      </c>
      <c r="P90" s="47" t="s">
        <v>405</v>
      </c>
      <c r="Q90" s="47" t="s">
        <v>48</v>
      </c>
      <c r="R90" s="47" t="s">
        <v>49</v>
      </c>
      <c r="S90" s="47" t="s">
        <v>43</v>
      </c>
      <c r="T90" s="47" t="s">
        <v>50</v>
      </c>
      <c r="U90" s="47" t="s">
        <v>69</v>
      </c>
      <c r="V90" s="48">
        <v>1.67</v>
      </c>
      <c r="W90" s="48">
        <v>1.67</v>
      </c>
      <c r="X90" s="47" t="s">
        <v>52</v>
      </c>
      <c r="Y90" s="47" t="s">
        <v>461</v>
      </c>
      <c r="Z90" s="48" t="b">
        <v>0</v>
      </c>
      <c r="AA90" s="47" t="s">
        <v>54</v>
      </c>
      <c r="AB90" s="48" t="b">
        <v>0</v>
      </c>
      <c r="AC90" s="48">
        <v>39</v>
      </c>
      <c r="AD90" t="str">
        <f t="shared" si="1"/>
        <v>NT</v>
      </c>
    </row>
    <row r="91" spans="2:30" x14ac:dyDescent="0.25">
      <c r="B91">
        <f>VLOOKUP(C91*1,'RMPCrecs(Jan2016)'!F$2:N$1246,9,FALSE)</f>
        <v>14</v>
      </c>
      <c r="C91" s="47" t="s">
        <v>467</v>
      </c>
      <c r="D91" s="47" t="s">
        <v>41</v>
      </c>
      <c r="E91" s="48">
        <v>2009</v>
      </c>
      <c r="F91" s="47" t="s">
        <v>67</v>
      </c>
      <c r="G91" s="49">
        <v>40050</v>
      </c>
      <c r="H91" s="47" t="s">
        <v>43</v>
      </c>
      <c r="I91" s="47" t="s">
        <v>44</v>
      </c>
      <c r="J91" s="48">
        <v>3008</v>
      </c>
      <c r="K91" s="47" t="s">
        <v>110</v>
      </c>
      <c r="L91" s="48">
        <v>750</v>
      </c>
      <c r="M91" s="47" t="s">
        <v>46</v>
      </c>
      <c r="N91" s="48">
        <v>4</v>
      </c>
      <c r="O91" s="47" t="s">
        <v>43</v>
      </c>
      <c r="P91" s="47" t="s">
        <v>68</v>
      </c>
      <c r="Q91" s="47" t="s">
        <v>48</v>
      </c>
      <c r="R91" s="47" t="s">
        <v>49</v>
      </c>
      <c r="S91" s="47" t="s">
        <v>43</v>
      </c>
      <c r="T91" s="47" t="s">
        <v>50</v>
      </c>
      <c r="U91" s="47" t="s">
        <v>69</v>
      </c>
      <c r="V91" s="48">
        <v>1.67</v>
      </c>
      <c r="W91" s="48">
        <v>1.67</v>
      </c>
      <c r="X91" s="47" t="s">
        <v>52</v>
      </c>
      <c r="Y91" s="47" t="s">
        <v>461</v>
      </c>
      <c r="Z91" s="48" t="b">
        <v>0</v>
      </c>
      <c r="AA91" s="47" t="s">
        <v>54</v>
      </c>
      <c r="AB91" s="48" t="b">
        <v>0</v>
      </c>
      <c r="AC91" s="48">
        <v>39</v>
      </c>
      <c r="AD91" t="str">
        <f t="shared" si="1"/>
        <v>NT</v>
      </c>
    </row>
    <row r="92" spans="2:30" x14ac:dyDescent="0.25">
      <c r="B92">
        <f>VLOOKUP(C92*1,'RMPCrecs(Jan2016)'!F$2:N$1246,9,FALSE)</f>
        <v>14</v>
      </c>
      <c r="C92" s="47" t="s">
        <v>468</v>
      </c>
      <c r="D92" s="47" t="s">
        <v>41</v>
      </c>
      <c r="E92" s="48">
        <v>2009</v>
      </c>
      <c r="F92" s="47" t="s">
        <v>67</v>
      </c>
      <c r="G92" s="49">
        <v>40050</v>
      </c>
      <c r="H92" s="47" t="s">
        <v>43</v>
      </c>
      <c r="I92" s="47" t="s">
        <v>44</v>
      </c>
      <c r="J92" s="48">
        <v>3008</v>
      </c>
      <c r="K92" s="47" t="s">
        <v>110</v>
      </c>
      <c r="L92" s="48">
        <v>840</v>
      </c>
      <c r="M92" s="47" t="s">
        <v>46</v>
      </c>
      <c r="N92" s="48">
        <v>4</v>
      </c>
      <c r="O92" s="47" t="s">
        <v>43</v>
      </c>
      <c r="P92" s="47" t="s">
        <v>68</v>
      </c>
      <c r="Q92" s="47" t="s">
        <v>48</v>
      </c>
      <c r="R92" s="47" t="s">
        <v>49</v>
      </c>
      <c r="S92" s="47" t="s">
        <v>43</v>
      </c>
      <c r="T92" s="47" t="s">
        <v>50</v>
      </c>
      <c r="U92" s="47" t="s">
        <v>69</v>
      </c>
      <c r="V92" s="48">
        <v>1.67</v>
      </c>
      <c r="W92" s="48">
        <v>1.67</v>
      </c>
      <c r="X92" s="47" t="s">
        <v>52</v>
      </c>
      <c r="Y92" s="47" t="s">
        <v>461</v>
      </c>
      <c r="Z92" s="48" t="b">
        <v>0</v>
      </c>
      <c r="AA92" s="47" t="s">
        <v>54</v>
      </c>
      <c r="AB92" s="48" t="b">
        <v>0</v>
      </c>
      <c r="AC92" s="48">
        <v>39</v>
      </c>
      <c r="AD92" t="str">
        <f t="shared" si="1"/>
        <v>NT</v>
      </c>
    </row>
    <row r="93" spans="2:30" x14ac:dyDescent="0.25">
      <c r="B93">
        <f>VLOOKUP(C93*1,'RMPCrecs(Jan2016)'!F$2:N$1246,9,FALSE)</f>
        <v>14</v>
      </c>
      <c r="C93" s="47" t="s">
        <v>469</v>
      </c>
      <c r="D93" s="47" t="s">
        <v>41</v>
      </c>
      <c r="E93" s="48">
        <v>2009</v>
      </c>
      <c r="F93" s="47" t="s">
        <v>67</v>
      </c>
      <c r="G93" s="49">
        <v>40050</v>
      </c>
      <c r="H93" s="47" t="s">
        <v>43</v>
      </c>
      <c r="I93" s="47" t="s">
        <v>44</v>
      </c>
      <c r="J93" s="48">
        <v>3008</v>
      </c>
      <c r="K93" s="47" t="s">
        <v>45</v>
      </c>
      <c r="L93" s="48">
        <v>760</v>
      </c>
      <c r="M93" s="47" t="s">
        <v>46</v>
      </c>
      <c r="N93" s="48">
        <v>3</v>
      </c>
      <c r="O93" s="47" t="s">
        <v>43</v>
      </c>
      <c r="P93" s="47" t="s">
        <v>359</v>
      </c>
      <c r="Q93" s="47" t="s">
        <v>48</v>
      </c>
      <c r="R93" s="47" t="s">
        <v>49</v>
      </c>
      <c r="S93" s="47" t="s">
        <v>43</v>
      </c>
      <c r="T93" s="47" t="s">
        <v>50</v>
      </c>
      <c r="U93" s="47" t="s">
        <v>69</v>
      </c>
      <c r="V93" s="48">
        <v>1.67</v>
      </c>
      <c r="W93" s="48">
        <v>1.67</v>
      </c>
      <c r="X93" s="47" t="s">
        <v>52</v>
      </c>
      <c r="Y93" s="47" t="s">
        <v>461</v>
      </c>
      <c r="Z93" s="48" t="b">
        <v>0</v>
      </c>
      <c r="AA93" s="47" t="s">
        <v>54</v>
      </c>
      <c r="AB93" s="48" t="b">
        <v>0</v>
      </c>
      <c r="AC93" s="48">
        <v>39</v>
      </c>
      <c r="AD93" t="str">
        <f t="shared" si="1"/>
        <v>NT</v>
      </c>
    </row>
    <row r="94" spans="2:30" x14ac:dyDescent="0.25">
      <c r="B94">
        <f>VLOOKUP(C94*1,'RMPCrecs(Jan2016)'!F$2:N$1246,9,FALSE)</f>
        <v>14</v>
      </c>
      <c r="C94" s="47" t="s">
        <v>470</v>
      </c>
      <c r="D94" s="47" t="s">
        <v>41</v>
      </c>
      <c r="E94" s="48">
        <v>2009</v>
      </c>
      <c r="F94" s="47" t="s">
        <v>67</v>
      </c>
      <c r="G94" s="49">
        <v>40050</v>
      </c>
      <c r="H94" s="47" t="s">
        <v>43</v>
      </c>
      <c r="I94" s="47" t="s">
        <v>44</v>
      </c>
      <c r="J94" s="48">
        <v>3008</v>
      </c>
      <c r="K94" s="47" t="s">
        <v>110</v>
      </c>
      <c r="L94" s="48">
        <v>800</v>
      </c>
      <c r="M94" s="47" t="s">
        <v>46</v>
      </c>
      <c r="N94" s="48">
        <v>4</v>
      </c>
      <c r="O94" s="47" t="s">
        <v>43</v>
      </c>
      <c r="P94" s="47" t="s">
        <v>68</v>
      </c>
      <c r="Q94" s="47" t="s">
        <v>48</v>
      </c>
      <c r="R94" s="47" t="s">
        <v>49</v>
      </c>
      <c r="S94" s="47" t="s">
        <v>43</v>
      </c>
      <c r="T94" s="47" t="s">
        <v>50</v>
      </c>
      <c r="U94" s="47" t="s">
        <v>69</v>
      </c>
      <c r="V94" s="48">
        <v>1.67</v>
      </c>
      <c r="W94" s="48">
        <v>1.67</v>
      </c>
      <c r="X94" s="47" t="s">
        <v>52</v>
      </c>
      <c r="Y94" s="47" t="s">
        <v>461</v>
      </c>
      <c r="Z94" s="48" t="b">
        <v>0</v>
      </c>
      <c r="AA94" s="47" t="s">
        <v>54</v>
      </c>
      <c r="AB94" s="48" t="b">
        <v>0</v>
      </c>
      <c r="AC94" s="48">
        <v>39</v>
      </c>
      <c r="AD94" t="str">
        <f t="shared" si="1"/>
        <v>NT</v>
      </c>
    </row>
    <row r="95" spans="2:30" x14ac:dyDescent="0.25">
      <c r="B95">
        <f>VLOOKUP(C95*1,'RMPCrecs(Jan2016)'!F$2:N$1246,9,FALSE)</f>
        <v>14</v>
      </c>
      <c r="C95" s="47" t="s">
        <v>471</v>
      </c>
      <c r="D95" s="47" t="s">
        <v>41</v>
      </c>
      <c r="E95" s="48">
        <v>2009</v>
      </c>
      <c r="F95" s="47" t="s">
        <v>67</v>
      </c>
      <c r="G95" s="49">
        <v>40050</v>
      </c>
      <c r="H95" s="47" t="s">
        <v>43</v>
      </c>
      <c r="I95" s="47" t="s">
        <v>44</v>
      </c>
      <c r="J95" s="48">
        <v>3008</v>
      </c>
      <c r="K95" s="47" t="s">
        <v>45</v>
      </c>
      <c r="L95" s="48">
        <v>930</v>
      </c>
      <c r="M95" s="47" t="s">
        <v>46</v>
      </c>
      <c r="N95" s="48">
        <v>4</v>
      </c>
      <c r="O95" s="47" t="s">
        <v>43</v>
      </c>
      <c r="P95" s="47" t="s">
        <v>68</v>
      </c>
      <c r="Q95" s="47" t="s">
        <v>48</v>
      </c>
      <c r="R95" s="47" t="s">
        <v>49</v>
      </c>
      <c r="S95" s="47" t="s">
        <v>43</v>
      </c>
      <c r="T95" s="47" t="s">
        <v>50</v>
      </c>
      <c r="U95" s="47" t="s">
        <v>69</v>
      </c>
      <c r="V95" s="48">
        <v>1.67</v>
      </c>
      <c r="W95" s="48">
        <v>1.67</v>
      </c>
      <c r="X95" s="47" t="s">
        <v>52</v>
      </c>
      <c r="Y95" s="47" t="s">
        <v>461</v>
      </c>
      <c r="Z95" s="48" t="b">
        <v>0</v>
      </c>
      <c r="AA95" s="47" t="s">
        <v>54</v>
      </c>
      <c r="AB95" s="48" t="b">
        <v>0</v>
      </c>
      <c r="AC95" s="48">
        <v>39</v>
      </c>
      <c r="AD95" t="str">
        <f t="shared" si="1"/>
        <v>NT</v>
      </c>
    </row>
    <row r="96" spans="2:30" x14ac:dyDescent="0.25">
      <c r="B96">
        <f>VLOOKUP(C96*1,'RMPCrecs(Jan2016)'!F$2:N$1246,9,FALSE)</f>
        <v>14</v>
      </c>
      <c r="C96" s="47" t="s">
        <v>472</v>
      </c>
      <c r="D96" s="47" t="s">
        <v>41</v>
      </c>
      <c r="E96" s="48">
        <v>2009</v>
      </c>
      <c r="F96" s="47" t="s">
        <v>67</v>
      </c>
      <c r="G96" s="49">
        <v>40050</v>
      </c>
      <c r="H96" s="47" t="s">
        <v>43</v>
      </c>
      <c r="I96" s="47" t="s">
        <v>44</v>
      </c>
      <c r="J96" s="48">
        <v>3008</v>
      </c>
      <c r="K96" s="47" t="s">
        <v>110</v>
      </c>
      <c r="L96" s="48">
        <v>860</v>
      </c>
      <c r="M96" s="47" t="s">
        <v>46</v>
      </c>
      <c r="N96" s="48">
        <v>4</v>
      </c>
      <c r="O96" s="47" t="s">
        <v>43</v>
      </c>
      <c r="P96" s="47" t="s">
        <v>68</v>
      </c>
      <c r="Q96" s="47" t="s">
        <v>48</v>
      </c>
      <c r="R96" s="47" t="s">
        <v>49</v>
      </c>
      <c r="S96" s="47" t="s">
        <v>43</v>
      </c>
      <c r="T96" s="47" t="s">
        <v>50</v>
      </c>
      <c r="U96" s="47" t="s">
        <v>69</v>
      </c>
      <c r="V96" s="48">
        <v>1.67</v>
      </c>
      <c r="W96" s="48">
        <v>1.67</v>
      </c>
      <c r="X96" s="47" t="s">
        <v>52</v>
      </c>
      <c r="Y96" s="47" t="s">
        <v>461</v>
      </c>
      <c r="Z96" s="48" t="b">
        <v>0</v>
      </c>
      <c r="AA96" s="47" t="s">
        <v>54</v>
      </c>
      <c r="AB96" s="48" t="b">
        <v>0</v>
      </c>
      <c r="AC96" s="48">
        <v>39</v>
      </c>
      <c r="AD96" t="str">
        <f t="shared" si="1"/>
        <v>NT</v>
      </c>
    </row>
    <row r="97" spans="2:30" x14ac:dyDescent="0.25">
      <c r="B97">
        <f>VLOOKUP(C97*1,'RMPCrecs(Jan2016)'!F$2:N$1246,9,FALSE)</f>
        <v>14</v>
      </c>
      <c r="C97" s="47" t="s">
        <v>473</v>
      </c>
      <c r="D97" s="47" t="s">
        <v>41</v>
      </c>
      <c r="E97" s="48">
        <v>2009</v>
      </c>
      <c r="F97" s="47" t="s">
        <v>67</v>
      </c>
      <c r="G97" s="49">
        <v>40050</v>
      </c>
      <c r="H97" s="47" t="s">
        <v>43</v>
      </c>
      <c r="I97" s="47" t="s">
        <v>44</v>
      </c>
      <c r="J97" s="48">
        <v>3008</v>
      </c>
      <c r="K97" s="47" t="s">
        <v>110</v>
      </c>
      <c r="L97" s="48">
        <v>860</v>
      </c>
      <c r="M97" s="47" t="s">
        <v>46</v>
      </c>
      <c r="N97" s="48">
        <v>4</v>
      </c>
      <c r="O97" s="47" t="s">
        <v>43</v>
      </c>
      <c r="P97" s="47" t="s">
        <v>68</v>
      </c>
      <c r="Q97" s="47" t="s">
        <v>48</v>
      </c>
      <c r="R97" s="47" t="s">
        <v>49</v>
      </c>
      <c r="S97" s="47" t="s">
        <v>43</v>
      </c>
      <c r="T97" s="47" t="s">
        <v>50</v>
      </c>
      <c r="U97" s="47" t="s">
        <v>69</v>
      </c>
      <c r="V97" s="48">
        <v>1.67</v>
      </c>
      <c r="W97" s="48">
        <v>1.67</v>
      </c>
      <c r="X97" s="47" t="s">
        <v>52</v>
      </c>
      <c r="Y97" s="47" t="s">
        <v>461</v>
      </c>
      <c r="Z97" s="48" t="b">
        <v>0</v>
      </c>
      <c r="AA97" s="47" t="s">
        <v>54</v>
      </c>
      <c r="AB97" s="48" t="b">
        <v>0</v>
      </c>
      <c r="AC97" s="48">
        <v>39</v>
      </c>
      <c r="AD97" t="str">
        <f t="shared" si="1"/>
        <v>NT</v>
      </c>
    </row>
    <row r="98" spans="2:30" x14ac:dyDescent="0.25">
      <c r="B98">
        <f>VLOOKUP(C98*1,'RMPCrecs(Jan2016)'!F$2:N$1246,9,FALSE)</f>
        <v>14</v>
      </c>
      <c r="C98" s="47" t="s">
        <v>474</v>
      </c>
      <c r="D98" s="47" t="s">
        <v>41</v>
      </c>
      <c r="E98" s="48">
        <v>2009</v>
      </c>
      <c r="F98" s="47" t="s">
        <v>67</v>
      </c>
      <c r="G98" s="49">
        <v>40050</v>
      </c>
      <c r="H98" s="47" t="s">
        <v>43</v>
      </c>
      <c r="I98" s="47" t="s">
        <v>44</v>
      </c>
      <c r="J98" s="48">
        <v>3008</v>
      </c>
      <c r="K98" s="47" t="s">
        <v>45</v>
      </c>
      <c r="L98" s="48">
        <v>790</v>
      </c>
      <c r="M98" s="47" t="s">
        <v>46</v>
      </c>
      <c r="N98" s="48">
        <v>4</v>
      </c>
      <c r="O98" s="47" t="s">
        <v>43</v>
      </c>
      <c r="P98" s="47" t="s">
        <v>68</v>
      </c>
      <c r="Q98" s="47" t="s">
        <v>48</v>
      </c>
      <c r="R98" s="47" t="s">
        <v>49</v>
      </c>
      <c r="S98" s="47" t="s">
        <v>43</v>
      </c>
      <c r="T98" s="47" t="s">
        <v>50</v>
      </c>
      <c r="U98" s="47" t="s">
        <v>69</v>
      </c>
      <c r="V98" s="48">
        <v>1.67</v>
      </c>
      <c r="W98" s="48">
        <v>1.67</v>
      </c>
      <c r="X98" s="47" t="s">
        <v>52</v>
      </c>
      <c r="Y98" s="47" t="s">
        <v>461</v>
      </c>
      <c r="Z98" s="48" t="b">
        <v>0</v>
      </c>
      <c r="AA98" s="47" t="s">
        <v>54</v>
      </c>
      <c r="AB98" s="48" t="b">
        <v>0</v>
      </c>
      <c r="AC98" s="48">
        <v>39</v>
      </c>
      <c r="AD98" t="str">
        <f t="shared" si="1"/>
        <v>NT</v>
      </c>
    </row>
    <row r="99" spans="2:30" x14ac:dyDescent="0.25">
      <c r="B99">
        <f>VLOOKUP(C99*1,'RMPCrecs(Jan2016)'!F$2:N$1246,9,FALSE)</f>
        <v>14</v>
      </c>
      <c r="C99" s="47" t="s">
        <v>475</v>
      </c>
      <c r="D99" s="47" t="s">
        <v>41</v>
      </c>
      <c r="E99" s="48">
        <v>2009</v>
      </c>
      <c r="F99" s="47" t="s">
        <v>67</v>
      </c>
      <c r="G99" s="49">
        <v>40050</v>
      </c>
      <c r="H99" s="47" t="s">
        <v>43</v>
      </c>
      <c r="I99" s="47" t="s">
        <v>44</v>
      </c>
      <c r="J99" s="48">
        <v>3008</v>
      </c>
      <c r="K99" s="47" t="s">
        <v>110</v>
      </c>
      <c r="L99" s="48">
        <v>800</v>
      </c>
      <c r="M99" s="47" t="s">
        <v>46</v>
      </c>
      <c r="N99" s="48">
        <v>4</v>
      </c>
      <c r="O99" s="47" t="s">
        <v>43</v>
      </c>
      <c r="P99" s="47" t="s">
        <v>68</v>
      </c>
      <c r="Q99" s="47" t="s">
        <v>48</v>
      </c>
      <c r="R99" s="47" t="s">
        <v>49</v>
      </c>
      <c r="S99" s="47" t="s">
        <v>43</v>
      </c>
      <c r="T99" s="47" t="s">
        <v>50</v>
      </c>
      <c r="U99" s="47" t="s">
        <v>69</v>
      </c>
      <c r="V99" s="48">
        <v>1.67</v>
      </c>
      <c r="W99" s="48">
        <v>1.67</v>
      </c>
      <c r="X99" s="47" t="s">
        <v>52</v>
      </c>
      <c r="Y99" s="47" t="s">
        <v>461</v>
      </c>
      <c r="Z99" s="48" t="b">
        <v>0</v>
      </c>
      <c r="AA99" s="47" t="s">
        <v>54</v>
      </c>
      <c r="AB99" s="48" t="b">
        <v>0</v>
      </c>
      <c r="AC99" s="48">
        <v>39</v>
      </c>
      <c r="AD99" t="str">
        <f t="shared" si="1"/>
        <v>NT</v>
      </c>
    </row>
    <row r="100" spans="2:30" x14ac:dyDescent="0.25">
      <c r="B100">
        <f>VLOOKUP(C100*1,'RMPCrecs(Jan2016)'!F$2:N$1246,9,FALSE)</f>
        <v>14</v>
      </c>
      <c r="C100" s="47" t="s">
        <v>476</v>
      </c>
      <c r="D100" s="47" t="s">
        <v>41</v>
      </c>
      <c r="E100" s="48">
        <v>2009</v>
      </c>
      <c r="F100" s="47" t="s">
        <v>67</v>
      </c>
      <c r="G100" s="49">
        <v>40050</v>
      </c>
      <c r="H100" s="47" t="s">
        <v>43</v>
      </c>
      <c r="I100" s="47" t="s">
        <v>44</v>
      </c>
      <c r="J100" s="48">
        <v>3008</v>
      </c>
      <c r="K100" s="47" t="s">
        <v>110</v>
      </c>
      <c r="L100" s="48">
        <v>850</v>
      </c>
      <c r="M100" s="47" t="s">
        <v>46</v>
      </c>
      <c r="N100" s="48">
        <v>4</v>
      </c>
      <c r="O100" s="47" t="s">
        <v>43</v>
      </c>
      <c r="P100" s="47" t="s">
        <v>68</v>
      </c>
      <c r="Q100" s="47" t="s">
        <v>48</v>
      </c>
      <c r="R100" s="47" t="s">
        <v>49</v>
      </c>
      <c r="S100" s="47" t="s">
        <v>43</v>
      </c>
      <c r="T100" s="47" t="s">
        <v>50</v>
      </c>
      <c r="U100" s="47" t="s">
        <v>69</v>
      </c>
      <c r="V100" s="48">
        <v>1.67</v>
      </c>
      <c r="W100" s="48">
        <v>1.67</v>
      </c>
      <c r="X100" s="47" t="s">
        <v>52</v>
      </c>
      <c r="Y100" s="47" t="s">
        <v>461</v>
      </c>
      <c r="Z100" s="48" t="b">
        <v>0</v>
      </c>
      <c r="AA100" s="47" t="s">
        <v>54</v>
      </c>
      <c r="AB100" s="48" t="b">
        <v>0</v>
      </c>
      <c r="AC100" s="48">
        <v>39</v>
      </c>
      <c r="AD100" t="str">
        <f t="shared" si="1"/>
        <v>NT</v>
      </c>
    </row>
    <row r="101" spans="2:30" x14ac:dyDescent="0.25">
      <c r="B101">
        <f>VLOOKUP(C101*1,'RMPCrecs(Jan2016)'!F$2:N$1246,9,FALSE)</f>
        <v>14</v>
      </c>
      <c r="C101" s="47" t="s">
        <v>487</v>
      </c>
      <c r="D101" s="47" t="s">
        <v>41</v>
      </c>
      <c r="E101" s="48">
        <v>2009</v>
      </c>
      <c r="F101" s="47" t="s">
        <v>67</v>
      </c>
      <c r="G101" s="49">
        <v>40053</v>
      </c>
      <c r="H101" s="47" t="s">
        <v>43</v>
      </c>
      <c r="I101" s="47" t="s">
        <v>44</v>
      </c>
      <c r="J101" s="48">
        <v>3008</v>
      </c>
      <c r="K101" s="47" t="s">
        <v>45</v>
      </c>
      <c r="L101" s="48">
        <v>810</v>
      </c>
      <c r="M101" s="47" t="s">
        <v>46</v>
      </c>
      <c r="N101" s="48">
        <v>4</v>
      </c>
      <c r="O101" s="47" t="s">
        <v>43</v>
      </c>
      <c r="P101" s="47" t="s">
        <v>68</v>
      </c>
      <c r="Q101" s="47" t="s">
        <v>48</v>
      </c>
      <c r="R101" s="47" t="s">
        <v>59</v>
      </c>
      <c r="S101" s="47" t="s">
        <v>43</v>
      </c>
      <c r="T101" s="47" t="s">
        <v>50</v>
      </c>
      <c r="U101" s="47" t="s">
        <v>69</v>
      </c>
      <c r="V101" s="48">
        <v>1.67</v>
      </c>
      <c r="W101" s="48">
        <v>1.67</v>
      </c>
      <c r="X101" s="47" t="s">
        <v>52</v>
      </c>
      <c r="Y101" s="47" t="s">
        <v>461</v>
      </c>
      <c r="Z101" s="48" t="b">
        <v>0</v>
      </c>
      <c r="AA101" s="47" t="s">
        <v>54</v>
      </c>
      <c r="AB101" s="48" t="b">
        <v>0</v>
      </c>
      <c r="AC101" s="48">
        <v>39</v>
      </c>
      <c r="AD101" t="str">
        <f t="shared" si="1"/>
        <v>NT</v>
      </c>
    </row>
    <row r="102" spans="2:30" x14ac:dyDescent="0.25">
      <c r="B102">
        <f>VLOOKUP(C102*1,'RMPCrecs(Jan2016)'!F$2:N$1246,9,FALSE)</f>
        <v>14</v>
      </c>
      <c r="C102" s="47" t="s">
        <v>488</v>
      </c>
      <c r="D102" s="47" t="s">
        <v>41</v>
      </c>
      <c r="E102" s="48">
        <v>2009</v>
      </c>
      <c r="F102" s="47" t="s">
        <v>67</v>
      </c>
      <c r="G102" s="49">
        <v>40053</v>
      </c>
      <c r="H102" s="47" t="s">
        <v>43</v>
      </c>
      <c r="I102" s="47" t="s">
        <v>44</v>
      </c>
      <c r="J102" s="48">
        <v>3008</v>
      </c>
      <c r="K102" s="47" t="s">
        <v>110</v>
      </c>
      <c r="L102" s="48">
        <v>850</v>
      </c>
      <c r="M102" s="47" t="s">
        <v>46</v>
      </c>
      <c r="N102" s="48">
        <v>4</v>
      </c>
      <c r="O102" s="47" t="s">
        <v>43</v>
      </c>
      <c r="P102" s="47" t="s">
        <v>68</v>
      </c>
      <c r="Q102" s="47" t="s">
        <v>48</v>
      </c>
      <c r="R102" s="47" t="s">
        <v>49</v>
      </c>
      <c r="S102" s="47" t="s">
        <v>43</v>
      </c>
      <c r="T102" s="47" t="s">
        <v>50</v>
      </c>
      <c r="U102" s="47" t="s">
        <v>69</v>
      </c>
      <c r="V102" s="48">
        <v>1.67</v>
      </c>
      <c r="W102" s="48">
        <v>1.67</v>
      </c>
      <c r="X102" s="47" t="s">
        <v>52</v>
      </c>
      <c r="Y102" s="47" t="s">
        <v>461</v>
      </c>
      <c r="Z102" s="48" t="b">
        <v>0</v>
      </c>
      <c r="AA102" s="47" t="s">
        <v>54</v>
      </c>
      <c r="AB102" s="48" t="b">
        <v>0</v>
      </c>
      <c r="AC102" s="48">
        <v>39</v>
      </c>
      <c r="AD102" t="str">
        <f t="shared" si="1"/>
        <v>NT</v>
      </c>
    </row>
    <row r="103" spans="2:30" x14ac:dyDescent="0.25">
      <c r="B103">
        <f>VLOOKUP(C103*1,'RMPCrecs(Jan2016)'!F$2:N$1246,9,FALSE)</f>
        <v>14</v>
      </c>
      <c r="C103" s="47" t="s">
        <v>489</v>
      </c>
      <c r="D103" s="47" t="s">
        <v>41</v>
      </c>
      <c r="E103" s="48">
        <v>2009</v>
      </c>
      <c r="F103" s="47" t="s">
        <v>67</v>
      </c>
      <c r="G103" s="49">
        <v>40053</v>
      </c>
      <c r="H103" s="47" t="s">
        <v>43</v>
      </c>
      <c r="I103" s="47" t="s">
        <v>44</v>
      </c>
      <c r="J103" s="48">
        <v>3008</v>
      </c>
      <c r="K103" s="47" t="s">
        <v>110</v>
      </c>
      <c r="L103" s="48">
        <v>800</v>
      </c>
      <c r="M103" s="47" t="s">
        <v>46</v>
      </c>
      <c r="N103" s="48">
        <v>4</v>
      </c>
      <c r="O103" s="47" t="s">
        <v>43</v>
      </c>
      <c r="P103" s="47" t="s">
        <v>68</v>
      </c>
      <c r="Q103" s="47" t="s">
        <v>48</v>
      </c>
      <c r="R103" s="47" t="s">
        <v>49</v>
      </c>
      <c r="S103" s="47" t="s">
        <v>43</v>
      </c>
      <c r="T103" s="47" t="s">
        <v>50</v>
      </c>
      <c r="U103" s="47" t="s">
        <v>69</v>
      </c>
      <c r="V103" s="48">
        <v>1.67</v>
      </c>
      <c r="W103" s="48">
        <v>1.67</v>
      </c>
      <c r="X103" s="47" t="s">
        <v>52</v>
      </c>
      <c r="Y103" s="47" t="s">
        <v>461</v>
      </c>
      <c r="Z103" s="48" t="b">
        <v>0</v>
      </c>
      <c r="AA103" s="47" t="s">
        <v>54</v>
      </c>
      <c r="AB103" s="48" t="b">
        <v>0</v>
      </c>
      <c r="AC103" s="48">
        <v>39</v>
      </c>
      <c r="AD103" t="str">
        <f t="shared" si="1"/>
        <v>NT</v>
      </c>
    </row>
    <row r="104" spans="2:30" x14ac:dyDescent="0.25">
      <c r="B104">
        <f>VLOOKUP(C104*1,'RMPCrecs(Jan2016)'!F$2:N$1246,9,FALSE)</f>
        <v>14</v>
      </c>
      <c r="C104" s="47" t="s">
        <v>490</v>
      </c>
      <c r="D104" s="47" t="s">
        <v>41</v>
      </c>
      <c r="E104" s="48">
        <v>2009</v>
      </c>
      <c r="F104" s="47" t="s">
        <v>67</v>
      </c>
      <c r="G104" s="49">
        <v>40053</v>
      </c>
      <c r="H104" s="47" t="s">
        <v>43</v>
      </c>
      <c r="I104" s="47" t="s">
        <v>44</v>
      </c>
      <c r="J104" s="48">
        <v>3008</v>
      </c>
      <c r="K104" s="47" t="s">
        <v>110</v>
      </c>
      <c r="L104" s="48">
        <v>820</v>
      </c>
      <c r="M104" s="47" t="s">
        <v>46</v>
      </c>
      <c r="N104" s="48">
        <v>4</v>
      </c>
      <c r="O104" s="47" t="s">
        <v>43</v>
      </c>
      <c r="P104" s="47" t="s">
        <v>68</v>
      </c>
      <c r="Q104" s="47" t="s">
        <v>48</v>
      </c>
      <c r="R104" s="47" t="s">
        <v>49</v>
      </c>
      <c r="S104" s="47" t="s">
        <v>43</v>
      </c>
      <c r="T104" s="47" t="s">
        <v>50</v>
      </c>
      <c r="U104" s="47" t="s">
        <v>69</v>
      </c>
      <c r="V104" s="48">
        <v>1.67</v>
      </c>
      <c r="W104" s="48">
        <v>1.67</v>
      </c>
      <c r="X104" s="47" t="s">
        <v>52</v>
      </c>
      <c r="Y104" s="47" t="s">
        <v>461</v>
      </c>
      <c r="Z104" s="48" t="b">
        <v>0</v>
      </c>
      <c r="AA104" s="47" t="s">
        <v>54</v>
      </c>
      <c r="AB104" s="48" t="b">
        <v>0</v>
      </c>
      <c r="AC104" s="48">
        <v>39</v>
      </c>
      <c r="AD104" t="str">
        <f t="shared" si="1"/>
        <v>NT</v>
      </c>
    </row>
    <row r="105" spans="2:30" x14ac:dyDescent="0.25">
      <c r="B105">
        <f>VLOOKUP(C105*1,'RMPCrecs(Jan2016)'!F$2:N$1246,9,FALSE)</f>
        <v>14</v>
      </c>
      <c r="C105" s="47" t="s">
        <v>513</v>
      </c>
      <c r="D105" s="47" t="s">
        <v>41</v>
      </c>
      <c r="E105" s="48">
        <v>2009</v>
      </c>
      <c r="F105" s="47" t="s">
        <v>67</v>
      </c>
      <c r="G105" s="49">
        <v>40057</v>
      </c>
      <c r="H105" s="47" t="s">
        <v>43</v>
      </c>
      <c r="I105" s="47" t="s">
        <v>44</v>
      </c>
      <c r="J105" s="48">
        <v>3008</v>
      </c>
      <c r="K105" s="47" t="s">
        <v>110</v>
      </c>
      <c r="L105" s="48">
        <v>860</v>
      </c>
      <c r="M105" s="47" t="s">
        <v>46</v>
      </c>
      <c r="N105" s="48">
        <v>4</v>
      </c>
      <c r="O105" s="47" t="s">
        <v>43</v>
      </c>
      <c r="P105" s="47" t="s">
        <v>68</v>
      </c>
      <c r="Q105" s="47" t="s">
        <v>48</v>
      </c>
      <c r="R105" s="47" t="s">
        <v>49</v>
      </c>
      <c r="S105" s="47" t="s">
        <v>43</v>
      </c>
      <c r="T105" s="47" t="s">
        <v>50</v>
      </c>
      <c r="U105" s="47" t="s">
        <v>72</v>
      </c>
      <c r="V105" s="48">
        <v>2.2599999999999998</v>
      </c>
      <c r="W105" s="48">
        <v>2.2599999999999998</v>
      </c>
      <c r="X105" s="47" t="s">
        <v>52</v>
      </c>
      <c r="Y105" s="47" t="s">
        <v>414</v>
      </c>
      <c r="Z105" s="48" t="b">
        <v>0</v>
      </c>
      <c r="AA105" s="47" t="s">
        <v>54</v>
      </c>
      <c r="AB105" s="48" t="b">
        <v>0</v>
      </c>
      <c r="AC105" s="48">
        <v>39</v>
      </c>
      <c r="AD105" t="str">
        <f t="shared" si="1"/>
        <v>NT</v>
      </c>
    </row>
    <row r="106" spans="2:30" x14ac:dyDescent="0.25">
      <c r="B106">
        <f>VLOOKUP(C106*1,'RMPCrecs(Jan2016)'!F$2:N$1246,9,FALSE)</f>
        <v>14</v>
      </c>
      <c r="C106" s="47" t="s">
        <v>514</v>
      </c>
      <c r="D106" s="47" t="s">
        <v>41</v>
      </c>
      <c r="E106" s="48">
        <v>2009</v>
      </c>
      <c r="F106" s="47" t="s">
        <v>67</v>
      </c>
      <c r="G106" s="49">
        <v>40057</v>
      </c>
      <c r="H106" s="47" t="s">
        <v>43</v>
      </c>
      <c r="I106" s="47" t="s">
        <v>44</v>
      </c>
      <c r="J106" s="48">
        <v>3008</v>
      </c>
      <c r="K106" s="47" t="s">
        <v>45</v>
      </c>
      <c r="L106" s="48">
        <v>800</v>
      </c>
      <c r="M106" s="47" t="s">
        <v>46</v>
      </c>
      <c r="N106" s="48">
        <v>3</v>
      </c>
      <c r="O106" s="47" t="s">
        <v>43</v>
      </c>
      <c r="P106" s="47" t="s">
        <v>405</v>
      </c>
      <c r="Q106" s="47" t="s">
        <v>48</v>
      </c>
      <c r="R106" s="47" t="s">
        <v>49</v>
      </c>
      <c r="S106" s="47" t="s">
        <v>43</v>
      </c>
      <c r="T106" s="47" t="s">
        <v>50</v>
      </c>
      <c r="U106" s="47" t="s">
        <v>72</v>
      </c>
      <c r="V106" s="48">
        <v>2.2599999999999998</v>
      </c>
      <c r="W106" s="48">
        <v>2.2599999999999998</v>
      </c>
      <c r="X106" s="47" t="s">
        <v>52</v>
      </c>
      <c r="Y106" s="47" t="s">
        <v>414</v>
      </c>
      <c r="Z106" s="48" t="b">
        <v>0</v>
      </c>
      <c r="AA106" s="47" t="s">
        <v>54</v>
      </c>
      <c r="AB106" s="48" t="b">
        <v>0</v>
      </c>
      <c r="AC106" s="48">
        <v>39</v>
      </c>
      <c r="AD106" t="str">
        <f t="shared" si="1"/>
        <v>NT</v>
      </c>
    </row>
    <row r="107" spans="2:30" x14ac:dyDescent="0.25">
      <c r="B107">
        <f>VLOOKUP(C107*1,'RMPCrecs(Jan2016)'!F$2:N$1246,9,FALSE)</f>
        <v>14</v>
      </c>
      <c r="C107" s="47" t="s">
        <v>515</v>
      </c>
      <c r="D107" s="47" t="s">
        <v>41</v>
      </c>
      <c r="E107" s="48">
        <v>2009</v>
      </c>
      <c r="F107" s="47" t="s">
        <v>67</v>
      </c>
      <c r="G107" s="49">
        <v>40057</v>
      </c>
      <c r="H107" s="47" t="s">
        <v>43</v>
      </c>
      <c r="I107" s="47" t="s">
        <v>44</v>
      </c>
      <c r="J107" s="48">
        <v>3008</v>
      </c>
      <c r="K107" s="47" t="s">
        <v>110</v>
      </c>
      <c r="L107" s="48">
        <v>850</v>
      </c>
      <c r="M107" s="47" t="s">
        <v>46</v>
      </c>
      <c r="N107" s="48">
        <v>4</v>
      </c>
      <c r="O107" s="47" t="s">
        <v>43</v>
      </c>
      <c r="P107" s="47" t="s">
        <v>68</v>
      </c>
      <c r="Q107" s="47" t="s">
        <v>48</v>
      </c>
      <c r="R107" s="47" t="s">
        <v>49</v>
      </c>
      <c r="S107" s="47" t="s">
        <v>43</v>
      </c>
      <c r="T107" s="47" t="s">
        <v>50</v>
      </c>
      <c r="U107" s="47" t="s">
        <v>72</v>
      </c>
      <c r="V107" s="48">
        <v>2.2599999999999998</v>
      </c>
      <c r="W107" s="48">
        <v>2.2599999999999998</v>
      </c>
      <c r="X107" s="47" t="s">
        <v>52</v>
      </c>
      <c r="Y107" s="47" t="s">
        <v>414</v>
      </c>
      <c r="Z107" s="48" t="b">
        <v>0</v>
      </c>
      <c r="AA107" s="47" t="s">
        <v>54</v>
      </c>
      <c r="AB107" s="48" t="b">
        <v>0</v>
      </c>
      <c r="AC107" s="48">
        <v>39</v>
      </c>
      <c r="AD107" t="str">
        <f t="shared" si="1"/>
        <v>NT</v>
      </c>
    </row>
    <row r="108" spans="2:30" x14ac:dyDescent="0.25">
      <c r="B108">
        <f>VLOOKUP(C108*1,'RMPCrecs(Jan2016)'!F$2:N$1246,9,FALSE)</f>
        <v>14</v>
      </c>
      <c r="C108" s="47" t="s">
        <v>516</v>
      </c>
      <c r="D108" s="47" t="s">
        <v>41</v>
      </c>
      <c r="E108" s="48">
        <v>2009</v>
      </c>
      <c r="F108" s="47" t="s">
        <v>67</v>
      </c>
      <c r="G108" s="49">
        <v>40057</v>
      </c>
      <c r="H108" s="47" t="s">
        <v>43</v>
      </c>
      <c r="I108" s="47" t="s">
        <v>44</v>
      </c>
      <c r="J108" s="48">
        <v>3008</v>
      </c>
      <c r="K108" s="47" t="s">
        <v>45</v>
      </c>
      <c r="L108" s="48">
        <v>780</v>
      </c>
      <c r="M108" s="47" t="s">
        <v>46</v>
      </c>
      <c r="N108" s="48">
        <v>3</v>
      </c>
      <c r="O108" s="47" t="s">
        <v>43</v>
      </c>
      <c r="P108" s="47" t="s">
        <v>359</v>
      </c>
      <c r="Q108" s="47" t="s">
        <v>48</v>
      </c>
      <c r="R108" s="47" t="s">
        <v>49</v>
      </c>
      <c r="S108" s="47" t="s">
        <v>43</v>
      </c>
      <c r="T108" s="47" t="s">
        <v>50</v>
      </c>
      <c r="U108" s="47" t="s">
        <v>72</v>
      </c>
      <c r="V108" s="48">
        <v>2.2599999999999998</v>
      </c>
      <c r="W108" s="48">
        <v>2.2599999999999998</v>
      </c>
      <c r="X108" s="47" t="s">
        <v>52</v>
      </c>
      <c r="Y108" s="47" t="s">
        <v>414</v>
      </c>
      <c r="Z108" s="48" t="b">
        <v>0</v>
      </c>
      <c r="AA108" s="47" t="s">
        <v>54</v>
      </c>
      <c r="AB108" s="48" t="b">
        <v>0</v>
      </c>
      <c r="AC108" s="48">
        <v>39</v>
      </c>
      <c r="AD108" t="str">
        <f t="shared" si="1"/>
        <v>NT</v>
      </c>
    </row>
    <row r="109" spans="2:30" x14ac:dyDescent="0.25">
      <c r="B109">
        <f>VLOOKUP(C109*1,'RMPCrecs(Jan2016)'!F$2:N$1246,9,FALSE)</f>
        <v>14</v>
      </c>
      <c r="C109" s="47" t="s">
        <v>517</v>
      </c>
      <c r="D109" s="47" t="s">
        <v>41</v>
      </c>
      <c r="E109" s="48">
        <v>2009</v>
      </c>
      <c r="F109" s="47" t="s">
        <v>67</v>
      </c>
      <c r="G109" s="49">
        <v>40057</v>
      </c>
      <c r="H109" s="47" t="s">
        <v>43</v>
      </c>
      <c r="I109" s="47" t="s">
        <v>44</v>
      </c>
      <c r="J109" s="48">
        <v>3008</v>
      </c>
      <c r="K109" s="47" t="s">
        <v>110</v>
      </c>
      <c r="L109" s="48">
        <v>830</v>
      </c>
      <c r="M109" s="47" t="s">
        <v>46</v>
      </c>
      <c r="N109" s="48">
        <v>4</v>
      </c>
      <c r="O109" s="47" t="s">
        <v>43</v>
      </c>
      <c r="P109" s="47" t="s">
        <v>68</v>
      </c>
      <c r="Q109" s="47" t="s">
        <v>48</v>
      </c>
      <c r="R109" s="47" t="s">
        <v>49</v>
      </c>
      <c r="S109" s="47" t="s">
        <v>43</v>
      </c>
      <c r="T109" s="47" t="s">
        <v>50</v>
      </c>
      <c r="U109" s="47" t="s">
        <v>72</v>
      </c>
      <c r="V109" s="48">
        <v>2.2599999999999998</v>
      </c>
      <c r="W109" s="48">
        <v>2.2599999999999998</v>
      </c>
      <c r="X109" s="47" t="s">
        <v>52</v>
      </c>
      <c r="Y109" s="47" t="s">
        <v>414</v>
      </c>
      <c r="Z109" s="48" t="b">
        <v>0</v>
      </c>
      <c r="AA109" s="47" t="s">
        <v>54</v>
      </c>
      <c r="AB109" s="48" t="b">
        <v>0</v>
      </c>
      <c r="AC109" s="48">
        <v>39</v>
      </c>
      <c r="AD109" t="str">
        <f t="shared" si="1"/>
        <v>NT</v>
      </c>
    </row>
    <row r="110" spans="2:30" x14ac:dyDescent="0.25">
      <c r="B110">
        <f>VLOOKUP(C110*1,'RMPCrecs(Jan2016)'!F$2:N$1246,9,FALSE)</f>
        <v>14</v>
      </c>
      <c r="C110" s="47" t="s">
        <v>534</v>
      </c>
      <c r="D110" s="47" t="s">
        <v>41</v>
      </c>
      <c r="E110" s="48">
        <v>2009</v>
      </c>
      <c r="F110" s="47" t="s">
        <v>67</v>
      </c>
      <c r="G110" s="49">
        <v>40043</v>
      </c>
      <c r="H110" s="47" t="s">
        <v>43</v>
      </c>
      <c r="I110" s="47" t="s">
        <v>44</v>
      </c>
      <c r="J110" s="48">
        <v>3008</v>
      </c>
      <c r="K110" s="47" t="s">
        <v>110</v>
      </c>
      <c r="L110" s="48">
        <v>730</v>
      </c>
      <c r="M110" s="47" t="s">
        <v>46</v>
      </c>
      <c r="N110" s="48">
        <v>4</v>
      </c>
      <c r="O110" s="47" t="s">
        <v>43</v>
      </c>
      <c r="P110" s="47" t="s">
        <v>68</v>
      </c>
      <c r="Q110" s="47" t="s">
        <v>48</v>
      </c>
      <c r="R110" s="47" t="s">
        <v>49</v>
      </c>
      <c r="S110" s="47" t="s">
        <v>43</v>
      </c>
      <c r="T110" s="47" t="s">
        <v>50</v>
      </c>
      <c r="U110" s="47" t="s">
        <v>98</v>
      </c>
      <c r="V110" s="48">
        <v>2.06</v>
      </c>
      <c r="W110" s="48">
        <v>2.06</v>
      </c>
      <c r="X110" s="47" t="s">
        <v>52</v>
      </c>
      <c r="Y110" s="47" t="s">
        <v>526</v>
      </c>
      <c r="Z110" s="48" t="b">
        <v>0</v>
      </c>
      <c r="AA110" s="47" t="s">
        <v>54</v>
      </c>
      <c r="AB110" s="48" t="b">
        <v>0</v>
      </c>
      <c r="AC110" s="48">
        <v>39</v>
      </c>
      <c r="AD110" t="str">
        <f t="shared" si="1"/>
        <v>NT</v>
      </c>
    </row>
    <row r="111" spans="2:30" x14ac:dyDescent="0.25">
      <c r="B111">
        <f>VLOOKUP(C111*1,'RMPCrecs(Jan2016)'!F$2:N$1246,9,FALSE)</f>
        <v>14</v>
      </c>
      <c r="C111" s="47" t="s">
        <v>535</v>
      </c>
      <c r="D111" s="47" t="s">
        <v>41</v>
      </c>
      <c r="E111" s="48">
        <v>2009</v>
      </c>
      <c r="F111" s="47" t="s">
        <v>67</v>
      </c>
      <c r="G111" s="49">
        <v>40043</v>
      </c>
      <c r="H111" s="47" t="s">
        <v>43</v>
      </c>
      <c r="I111" s="47" t="s">
        <v>44</v>
      </c>
      <c r="J111" s="48">
        <v>3008</v>
      </c>
      <c r="K111" s="47" t="s">
        <v>45</v>
      </c>
      <c r="L111" s="48">
        <v>800</v>
      </c>
      <c r="M111" s="47" t="s">
        <v>46</v>
      </c>
      <c r="N111" s="48">
        <v>4</v>
      </c>
      <c r="O111" s="47" t="s">
        <v>43</v>
      </c>
      <c r="P111" s="47" t="s">
        <v>68</v>
      </c>
      <c r="Q111" s="47" t="s">
        <v>48</v>
      </c>
      <c r="R111" s="47" t="s">
        <v>49</v>
      </c>
      <c r="S111" s="47" t="s">
        <v>43</v>
      </c>
      <c r="T111" s="47" t="s">
        <v>50</v>
      </c>
      <c r="U111" s="47" t="s">
        <v>98</v>
      </c>
      <c r="V111" s="48">
        <v>2.06</v>
      </c>
      <c r="W111" s="48">
        <v>2.06</v>
      </c>
      <c r="X111" s="47" t="s">
        <v>52</v>
      </c>
      <c r="Y111" s="47" t="s">
        <v>526</v>
      </c>
      <c r="Z111" s="48" t="b">
        <v>0</v>
      </c>
      <c r="AA111" s="47" t="s">
        <v>54</v>
      </c>
      <c r="AB111" s="48" t="b">
        <v>0</v>
      </c>
      <c r="AC111" s="48">
        <v>39</v>
      </c>
      <c r="AD111" t="str">
        <f t="shared" si="1"/>
        <v>NT</v>
      </c>
    </row>
    <row r="112" spans="2:30" x14ac:dyDescent="0.25">
      <c r="B112">
        <f>VLOOKUP(C112*1,'RMPCrecs(Jan2016)'!F$2:N$1246,9,FALSE)</f>
        <v>14</v>
      </c>
      <c r="C112" s="47" t="s">
        <v>536</v>
      </c>
      <c r="D112" s="47" t="s">
        <v>41</v>
      </c>
      <c r="E112" s="48">
        <v>2009</v>
      </c>
      <c r="F112" s="47" t="s">
        <v>67</v>
      </c>
      <c r="G112" s="49">
        <v>40043</v>
      </c>
      <c r="H112" s="47" t="s">
        <v>43</v>
      </c>
      <c r="I112" s="47" t="s">
        <v>44</v>
      </c>
      <c r="J112" s="48">
        <v>3008</v>
      </c>
      <c r="K112" s="47" t="s">
        <v>45</v>
      </c>
      <c r="L112" s="48">
        <v>820</v>
      </c>
      <c r="M112" s="47" t="s">
        <v>46</v>
      </c>
      <c r="N112" s="48">
        <v>4</v>
      </c>
      <c r="O112" s="47" t="s">
        <v>43</v>
      </c>
      <c r="P112" s="47" t="s">
        <v>68</v>
      </c>
      <c r="Q112" s="47" t="s">
        <v>48</v>
      </c>
      <c r="R112" s="47" t="s">
        <v>49</v>
      </c>
      <c r="S112" s="47" t="s">
        <v>43</v>
      </c>
      <c r="T112" s="47" t="s">
        <v>50</v>
      </c>
      <c r="U112" s="47" t="s">
        <v>98</v>
      </c>
      <c r="V112" s="48">
        <v>2.06</v>
      </c>
      <c r="W112" s="48">
        <v>2.06</v>
      </c>
      <c r="X112" s="47" t="s">
        <v>52</v>
      </c>
      <c r="Y112" s="47" t="s">
        <v>526</v>
      </c>
      <c r="Z112" s="48" t="b">
        <v>0</v>
      </c>
      <c r="AA112" s="47" t="s">
        <v>54</v>
      </c>
      <c r="AB112" s="48" t="b">
        <v>0</v>
      </c>
      <c r="AC112" s="48">
        <v>39</v>
      </c>
      <c r="AD112" t="str">
        <f t="shared" si="1"/>
        <v>NT</v>
      </c>
    </row>
    <row r="113" spans="2:30" x14ac:dyDescent="0.25">
      <c r="B113">
        <f>VLOOKUP(C113*1,'RMPCrecs(Jan2016)'!F$2:N$1246,9,FALSE)</f>
        <v>14</v>
      </c>
      <c r="C113" s="47" t="s">
        <v>537</v>
      </c>
      <c r="D113" s="47" t="s">
        <v>41</v>
      </c>
      <c r="E113" s="48">
        <v>2009</v>
      </c>
      <c r="F113" s="47" t="s">
        <v>67</v>
      </c>
      <c r="G113" s="49">
        <v>40043</v>
      </c>
      <c r="H113" s="47" t="s">
        <v>43</v>
      </c>
      <c r="I113" s="47" t="s">
        <v>44</v>
      </c>
      <c r="J113" s="48">
        <v>3008</v>
      </c>
      <c r="K113" s="47" t="s">
        <v>110</v>
      </c>
      <c r="L113" s="48">
        <v>770</v>
      </c>
      <c r="M113" s="47" t="s">
        <v>46</v>
      </c>
      <c r="N113" s="48">
        <v>4</v>
      </c>
      <c r="O113" s="47" t="s">
        <v>43</v>
      </c>
      <c r="P113" s="47" t="s">
        <v>68</v>
      </c>
      <c r="Q113" s="47" t="s">
        <v>48</v>
      </c>
      <c r="R113" s="47" t="s">
        <v>49</v>
      </c>
      <c r="S113" s="47" t="s">
        <v>43</v>
      </c>
      <c r="T113" s="47" t="s">
        <v>50</v>
      </c>
      <c r="U113" s="47" t="s">
        <v>98</v>
      </c>
      <c r="V113" s="48">
        <v>2.06</v>
      </c>
      <c r="W113" s="48">
        <v>2.06</v>
      </c>
      <c r="X113" s="47" t="s">
        <v>52</v>
      </c>
      <c r="Y113" s="47" t="s">
        <v>526</v>
      </c>
      <c r="Z113" s="48" t="b">
        <v>0</v>
      </c>
      <c r="AA113" s="47" t="s">
        <v>54</v>
      </c>
      <c r="AB113" s="48" t="b">
        <v>0</v>
      </c>
      <c r="AC113" s="48">
        <v>39</v>
      </c>
      <c r="AD113" t="str">
        <f t="shared" si="1"/>
        <v>NT</v>
      </c>
    </row>
    <row r="114" spans="2:30" x14ac:dyDescent="0.25">
      <c r="B114">
        <f>VLOOKUP(C114*1,'RMPCrecs(Jan2016)'!F$2:N$1246,9,FALSE)</f>
        <v>14</v>
      </c>
      <c r="C114" s="47" t="s">
        <v>538</v>
      </c>
      <c r="D114" s="47" t="s">
        <v>41</v>
      </c>
      <c r="E114" s="48">
        <v>2009</v>
      </c>
      <c r="F114" s="47" t="s">
        <v>67</v>
      </c>
      <c r="G114" s="49">
        <v>40043</v>
      </c>
      <c r="H114" s="47" t="s">
        <v>43</v>
      </c>
      <c r="I114" s="47" t="s">
        <v>44</v>
      </c>
      <c r="J114" s="48">
        <v>3008</v>
      </c>
      <c r="K114" s="47" t="s">
        <v>54</v>
      </c>
      <c r="L114" s="48">
        <v>850</v>
      </c>
      <c r="M114" s="47" t="s">
        <v>46</v>
      </c>
      <c r="N114" s="48">
        <v>4</v>
      </c>
      <c r="O114" s="47" t="s">
        <v>43</v>
      </c>
      <c r="P114" s="47" t="s">
        <v>68</v>
      </c>
      <c r="Q114" s="47" t="s">
        <v>48</v>
      </c>
      <c r="R114" s="47" t="s">
        <v>49</v>
      </c>
      <c r="S114" s="47" t="s">
        <v>43</v>
      </c>
      <c r="T114" s="47" t="s">
        <v>50</v>
      </c>
      <c r="U114" s="47" t="s">
        <v>98</v>
      </c>
      <c r="V114" s="48">
        <v>2.06</v>
      </c>
      <c r="W114" s="48">
        <v>2.06</v>
      </c>
      <c r="X114" s="47" t="s">
        <v>52</v>
      </c>
      <c r="Y114" s="47" t="s">
        <v>526</v>
      </c>
      <c r="Z114" s="48" t="b">
        <v>0</v>
      </c>
      <c r="AA114" s="47" t="s">
        <v>54</v>
      </c>
      <c r="AB114" s="48" t="b">
        <v>0</v>
      </c>
      <c r="AC114" s="48">
        <v>39</v>
      </c>
      <c r="AD114" t="str">
        <f t="shared" si="1"/>
        <v>NT</v>
      </c>
    </row>
    <row r="115" spans="2:30" x14ac:dyDescent="0.25">
      <c r="B115">
        <f>VLOOKUP(C115*1,'RMPCrecs(Jan2016)'!F$2:N$1246,9,FALSE)</f>
        <v>14</v>
      </c>
      <c r="C115" s="47" t="s">
        <v>539</v>
      </c>
      <c r="D115" s="47" t="s">
        <v>41</v>
      </c>
      <c r="E115" s="48">
        <v>2009</v>
      </c>
      <c r="F115" s="47" t="s">
        <v>67</v>
      </c>
      <c r="G115" s="49">
        <v>40043</v>
      </c>
      <c r="H115" s="47" t="s">
        <v>43</v>
      </c>
      <c r="I115" s="47" t="s">
        <v>44</v>
      </c>
      <c r="J115" s="48">
        <v>3008</v>
      </c>
      <c r="K115" s="47" t="s">
        <v>45</v>
      </c>
      <c r="L115" s="48">
        <v>830</v>
      </c>
      <c r="M115" s="47" t="s">
        <v>46</v>
      </c>
      <c r="N115" s="48">
        <v>4</v>
      </c>
      <c r="O115" s="47" t="s">
        <v>43</v>
      </c>
      <c r="P115" s="47" t="s">
        <v>68</v>
      </c>
      <c r="Q115" s="47" t="s">
        <v>48</v>
      </c>
      <c r="R115" s="47" t="s">
        <v>49</v>
      </c>
      <c r="S115" s="47" t="s">
        <v>43</v>
      </c>
      <c r="T115" s="47" t="s">
        <v>50</v>
      </c>
      <c r="U115" s="47" t="s">
        <v>98</v>
      </c>
      <c r="V115" s="48">
        <v>2.06</v>
      </c>
      <c r="W115" s="48">
        <v>2.06</v>
      </c>
      <c r="X115" s="47" t="s">
        <v>52</v>
      </c>
      <c r="Y115" s="47" t="s">
        <v>526</v>
      </c>
      <c r="Z115" s="48" t="b">
        <v>0</v>
      </c>
      <c r="AA115" s="47" t="s">
        <v>54</v>
      </c>
      <c r="AB115" s="48" t="b">
        <v>0</v>
      </c>
      <c r="AC115" s="48">
        <v>39</v>
      </c>
      <c r="AD115" t="str">
        <f t="shared" si="1"/>
        <v>NT</v>
      </c>
    </row>
    <row r="116" spans="2:30" x14ac:dyDescent="0.25">
      <c r="B116">
        <f>VLOOKUP(C116*1,'RMPCrecs(Jan2016)'!F$2:N$1246,9,FALSE)</f>
        <v>14</v>
      </c>
      <c r="C116" s="47" t="s">
        <v>540</v>
      </c>
      <c r="D116" s="47" t="s">
        <v>41</v>
      </c>
      <c r="E116" s="48">
        <v>2009</v>
      </c>
      <c r="F116" s="47" t="s">
        <v>67</v>
      </c>
      <c r="G116" s="49">
        <v>40043</v>
      </c>
      <c r="H116" s="47" t="s">
        <v>43</v>
      </c>
      <c r="I116" s="47" t="s">
        <v>44</v>
      </c>
      <c r="J116" s="48">
        <v>3008</v>
      </c>
      <c r="K116" s="47" t="s">
        <v>45</v>
      </c>
      <c r="L116" s="48">
        <v>760</v>
      </c>
      <c r="M116" s="47" t="s">
        <v>46</v>
      </c>
      <c r="N116" s="48">
        <v>4</v>
      </c>
      <c r="O116" s="47" t="s">
        <v>43</v>
      </c>
      <c r="P116" s="47" t="s">
        <v>68</v>
      </c>
      <c r="Q116" s="47" t="s">
        <v>48</v>
      </c>
      <c r="R116" s="47" t="s">
        <v>49</v>
      </c>
      <c r="S116" s="47" t="s">
        <v>43</v>
      </c>
      <c r="T116" s="47" t="s">
        <v>50</v>
      </c>
      <c r="U116" s="47" t="s">
        <v>98</v>
      </c>
      <c r="V116" s="48">
        <v>2.06</v>
      </c>
      <c r="W116" s="48">
        <v>2.06</v>
      </c>
      <c r="X116" s="47" t="s">
        <v>52</v>
      </c>
      <c r="Y116" s="47" t="s">
        <v>526</v>
      </c>
      <c r="Z116" s="48" t="b">
        <v>0</v>
      </c>
      <c r="AA116" s="47" t="s">
        <v>54</v>
      </c>
      <c r="AB116" s="48" t="b">
        <v>0</v>
      </c>
      <c r="AC116" s="48">
        <v>39</v>
      </c>
      <c r="AD116" t="str">
        <f t="shared" si="1"/>
        <v>NT</v>
      </c>
    </row>
    <row r="117" spans="2:30" x14ac:dyDescent="0.25">
      <c r="B117">
        <f>VLOOKUP(C117*1,'RMPCrecs(Jan2016)'!F$2:N$1246,9,FALSE)</f>
        <v>14</v>
      </c>
      <c r="C117" s="47" t="s">
        <v>565</v>
      </c>
      <c r="D117" s="47" t="s">
        <v>41</v>
      </c>
      <c r="E117" s="48">
        <v>2009</v>
      </c>
      <c r="F117" s="47" t="s">
        <v>67</v>
      </c>
      <c r="G117" s="49">
        <v>40046</v>
      </c>
      <c r="H117" s="47" t="s">
        <v>43</v>
      </c>
      <c r="I117" s="47" t="s">
        <v>44</v>
      </c>
      <c r="J117" s="48">
        <v>3008</v>
      </c>
      <c r="K117" s="47" t="s">
        <v>45</v>
      </c>
      <c r="L117" s="48">
        <v>780</v>
      </c>
      <c r="M117" s="47" t="s">
        <v>46</v>
      </c>
      <c r="N117" s="48">
        <v>4</v>
      </c>
      <c r="O117" s="47" t="s">
        <v>43</v>
      </c>
      <c r="P117" s="47" t="s">
        <v>68</v>
      </c>
      <c r="Q117" s="47" t="s">
        <v>48</v>
      </c>
      <c r="R117" s="47" t="s">
        <v>49</v>
      </c>
      <c r="S117" s="47" t="s">
        <v>43</v>
      </c>
      <c r="T117" s="47" t="s">
        <v>50</v>
      </c>
      <c r="U117" s="47" t="s">
        <v>98</v>
      </c>
      <c r="V117" s="48">
        <v>2.06</v>
      </c>
      <c r="W117" s="48">
        <v>2.06</v>
      </c>
      <c r="X117" s="47" t="s">
        <v>52</v>
      </c>
      <c r="Y117" s="47" t="s">
        <v>526</v>
      </c>
      <c r="Z117" s="48" t="b">
        <v>0</v>
      </c>
      <c r="AA117" s="47" t="s">
        <v>54</v>
      </c>
      <c r="AB117" s="48" t="b">
        <v>0</v>
      </c>
      <c r="AC117" s="48">
        <v>39</v>
      </c>
      <c r="AD117" t="str">
        <f t="shared" si="1"/>
        <v>NT</v>
      </c>
    </row>
    <row r="118" spans="2:30" x14ac:dyDescent="0.25">
      <c r="B118">
        <f>VLOOKUP(C118*1,'RMPCrecs(Jan2016)'!F$2:N$1246,9,FALSE)</f>
        <v>14</v>
      </c>
      <c r="C118" s="47" t="s">
        <v>566</v>
      </c>
      <c r="D118" s="47" t="s">
        <v>41</v>
      </c>
      <c r="E118" s="48">
        <v>2009</v>
      </c>
      <c r="F118" s="47" t="s">
        <v>67</v>
      </c>
      <c r="G118" s="49">
        <v>40046</v>
      </c>
      <c r="H118" s="47" t="s">
        <v>43</v>
      </c>
      <c r="I118" s="47" t="s">
        <v>44</v>
      </c>
      <c r="J118" s="48">
        <v>3008</v>
      </c>
      <c r="K118" s="47" t="s">
        <v>45</v>
      </c>
      <c r="L118" s="48">
        <v>830</v>
      </c>
      <c r="M118" s="47" t="s">
        <v>46</v>
      </c>
      <c r="N118" s="48">
        <v>4</v>
      </c>
      <c r="O118" s="47" t="s">
        <v>43</v>
      </c>
      <c r="P118" s="47" t="s">
        <v>68</v>
      </c>
      <c r="Q118" s="47" t="s">
        <v>48</v>
      </c>
      <c r="R118" s="47" t="s">
        <v>49</v>
      </c>
      <c r="S118" s="47" t="s">
        <v>43</v>
      </c>
      <c r="T118" s="47" t="s">
        <v>50</v>
      </c>
      <c r="U118" s="47" t="s">
        <v>98</v>
      </c>
      <c r="V118" s="48">
        <v>2.06</v>
      </c>
      <c r="W118" s="48">
        <v>2.06</v>
      </c>
      <c r="X118" s="47" t="s">
        <v>52</v>
      </c>
      <c r="Y118" s="47" t="s">
        <v>526</v>
      </c>
      <c r="Z118" s="48" t="b">
        <v>0</v>
      </c>
      <c r="AA118" s="47" t="s">
        <v>54</v>
      </c>
      <c r="AB118" s="48" t="b">
        <v>0</v>
      </c>
      <c r="AC118" s="48">
        <v>39</v>
      </c>
      <c r="AD118" t="str">
        <f t="shared" si="1"/>
        <v>NT</v>
      </c>
    </row>
    <row r="119" spans="2:30" x14ac:dyDescent="0.25">
      <c r="B119">
        <f>VLOOKUP(C119*1,'RMPCrecs(Jan2016)'!F$2:N$1246,9,FALSE)</f>
        <v>14</v>
      </c>
      <c r="C119" s="47" t="s">
        <v>567</v>
      </c>
      <c r="D119" s="47" t="s">
        <v>41</v>
      </c>
      <c r="E119" s="48">
        <v>2009</v>
      </c>
      <c r="F119" s="47" t="s">
        <v>67</v>
      </c>
      <c r="G119" s="49">
        <v>40043</v>
      </c>
      <c r="H119" s="47" t="s">
        <v>43</v>
      </c>
      <c r="I119" s="47" t="s">
        <v>44</v>
      </c>
      <c r="J119" s="48">
        <v>3008</v>
      </c>
      <c r="K119" s="47" t="s">
        <v>110</v>
      </c>
      <c r="L119" s="48">
        <v>930</v>
      </c>
      <c r="M119" s="47" t="s">
        <v>46</v>
      </c>
      <c r="N119" s="48">
        <v>4</v>
      </c>
      <c r="O119" s="47" t="s">
        <v>43</v>
      </c>
      <c r="P119" s="47" t="s">
        <v>68</v>
      </c>
      <c r="Q119" s="47" t="s">
        <v>48</v>
      </c>
      <c r="R119" s="47" t="s">
        <v>49</v>
      </c>
      <c r="S119" s="47" t="s">
        <v>43</v>
      </c>
      <c r="T119" s="47" t="s">
        <v>50</v>
      </c>
      <c r="U119" s="47" t="s">
        <v>98</v>
      </c>
      <c r="V119" s="48">
        <v>2.06</v>
      </c>
      <c r="W119" s="48">
        <v>2.06</v>
      </c>
      <c r="X119" s="47" t="s">
        <v>52</v>
      </c>
      <c r="Y119" s="47" t="s">
        <v>526</v>
      </c>
      <c r="Z119" s="48" t="b">
        <v>0</v>
      </c>
      <c r="AA119" s="47" t="s">
        <v>54</v>
      </c>
      <c r="AB119" s="48" t="b">
        <v>0</v>
      </c>
      <c r="AC119" s="48">
        <v>39</v>
      </c>
      <c r="AD119" t="str">
        <f t="shared" si="1"/>
        <v>NT</v>
      </c>
    </row>
    <row r="120" spans="2:30" x14ac:dyDescent="0.25">
      <c r="B120">
        <f>VLOOKUP(C120*1,'RMPCrecs(Jan2016)'!F$2:N$1246,9,FALSE)</f>
        <v>14</v>
      </c>
      <c r="C120" s="47" t="s">
        <v>568</v>
      </c>
      <c r="D120" s="47" t="s">
        <v>41</v>
      </c>
      <c r="E120" s="48">
        <v>2009</v>
      </c>
      <c r="F120" s="47" t="s">
        <v>67</v>
      </c>
      <c r="G120" s="49">
        <v>40043</v>
      </c>
      <c r="H120" s="47" t="s">
        <v>43</v>
      </c>
      <c r="I120" s="47" t="s">
        <v>44</v>
      </c>
      <c r="J120" s="48">
        <v>3008</v>
      </c>
      <c r="K120" s="47" t="s">
        <v>45</v>
      </c>
      <c r="L120" s="48">
        <v>740</v>
      </c>
      <c r="M120" s="47" t="s">
        <v>46</v>
      </c>
      <c r="N120" s="48">
        <v>3</v>
      </c>
      <c r="O120" s="47" t="s">
        <v>43</v>
      </c>
      <c r="P120" s="47" t="s">
        <v>405</v>
      </c>
      <c r="Q120" s="47" t="s">
        <v>48</v>
      </c>
      <c r="R120" s="47" t="s">
        <v>49</v>
      </c>
      <c r="S120" s="47" t="s">
        <v>43</v>
      </c>
      <c r="T120" s="47" t="s">
        <v>50</v>
      </c>
      <c r="U120" s="47" t="s">
        <v>98</v>
      </c>
      <c r="V120" s="48">
        <v>2.06</v>
      </c>
      <c r="W120" s="48">
        <v>2.06</v>
      </c>
      <c r="X120" s="47" t="s">
        <v>52</v>
      </c>
      <c r="Y120" s="47" t="s">
        <v>526</v>
      </c>
      <c r="Z120" s="48" t="b">
        <v>0</v>
      </c>
      <c r="AA120" s="47" t="s">
        <v>54</v>
      </c>
      <c r="AB120" s="48" t="b">
        <v>0</v>
      </c>
      <c r="AC120" s="48">
        <v>39</v>
      </c>
      <c r="AD120" t="str">
        <f t="shared" si="1"/>
        <v>NT</v>
      </c>
    </row>
    <row r="121" spans="2:30" x14ac:dyDescent="0.25">
      <c r="B121">
        <f>VLOOKUP(C121*1,'RMPCrecs(Jan2016)'!F$2:N$1246,9,FALSE)</f>
        <v>14</v>
      </c>
      <c r="C121" s="47" t="s">
        <v>569</v>
      </c>
      <c r="D121" s="47" t="s">
        <v>41</v>
      </c>
      <c r="E121" s="48">
        <v>2009</v>
      </c>
      <c r="F121" s="47" t="s">
        <v>67</v>
      </c>
      <c r="G121" s="49">
        <v>40044</v>
      </c>
      <c r="H121" s="47" t="s">
        <v>43</v>
      </c>
      <c r="I121" s="47" t="s">
        <v>44</v>
      </c>
      <c r="J121" s="48">
        <v>3008</v>
      </c>
      <c r="K121" s="47" t="s">
        <v>110</v>
      </c>
      <c r="L121" s="48">
        <v>790</v>
      </c>
      <c r="M121" s="47" t="s">
        <v>46</v>
      </c>
      <c r="N121" s="48">
        <v>4</v>
      </c>
      <c r="O121" s="47" t="s">
        <v>43</v>
      </c>
      <c r="P121" s="47" t="s">
        <v>68</v>
      </c>
      <c r="Q121" s="47" t="s">
        <v>48</v>
      </c>
      <c r="R121" s="47" t="s">
        <v>49</v>
      </c>
      <c r="S121" s="47" t="s">
        <v>43</v>
      </c>
      <c r="T121" s="47" t="s">
        <v>50</v>
      </c>
      <c r="U121" s="47" t="s">
        <v>98</v>
      </c>
      <c r="V121" s="48">
        <v>2.06</v>
      </c>
      <c r="W121" s="48">
        <v>2.06</v>
      </c>
      <c r="X121" s="47" t="s">
        <v>52</v>
      </c>
      <c r="Y121" s="47" t="s">
        <v>526</v>
      </c>
      <c r="Z121" s="48" t="b">
        <v>0</v>
      </c>
      <c r="AA121" s="47" t="s">
        <v>54</v>
      </c>
      <c r="AB121" s="48" t="b">
        <v>0</v>
      </c>
      <c r="AC121" s="48">
        <v>39</v>
      </c>
      <c r="AD121" t="str">
        <f t="shared" si="1"/>
        <v>NT</v>
      </c>
    </row>
    <row r="122" spans="2:30" x14ac:dyDescent="0.25">
      <c r="B122">
        <f>VLOOKUP(C122*1,'RMPCrecs(Jan2016)'!F$2:N$1246,9,FALSE)</f>
        <v>14</v>
      </c>
      <c r="C122" s="47" t="s">
        <v>570</v>
      </c>
      <c r="D122" s="47" t="s">
        <v>41</v>
      </c>
      <c r="E122" s="48">
        <v>2009</v>
      </c>
      <c r="F122" s="47" t="s">
        <v>67</v>
      </c>
      <c r="G122" s="49">
        <v>40044</v>
      </c>
      <c r="H122" s="47" t="s">
        <v>43</v>
      </c>
      <c r="I122" s="47" t="s">
        <v>44</v>
      </c>
      <c r="J122" s="48">
        <v>3008</v>
      </c>
      <c r="K122" s="47" t="s">
        <v>110</v>
      </c>
      <c r="L122" s="48">
        <v>830</v>
      </c>
      <c r="M122" s="47" t="s">
        <v>46</v>
      </c>
      <c r="N122" s="48">
        <v>4</v>
      </c>
      <c r="O122" s="47" t="s">
        <v>43</v>
      </c>
      <c r="P122" s="47" t="s">
        <v>68</v>
      </c>
      <c r="Q122" s="47" t="s">
        <v>48</v>
      </c>
      <c r="R122" s="47" t="s">
        <v>49</v>
      </c>
      <c r="S122" s="47" t="s">
        <v>43</v>
      </c>
      <c r="T122" s="47" t="s">
        <v>50</v>
      </c>
      <c r="U122" s="47" t="s">
        <v>98</v>
      </c>
      <c r="V122" s="48">
        <v>2.06</v>
      </c>
      <c r="W122" s="48">
        <v>2.06</v>
      </c>
      <c r="X122" s="47" t="s">
        <v>52</v>
      </c>
      <c r="Y122" s="47" t="s">
        <v>526</v>
      </c>
      <c r="Z122" s="48" t="b">
        <v>0</v>
      </c>
      <c r="AA122" s="47" t="s">
        <v>54</v>
      </c>
      <c r="AB122" s="48" t="b">
        <v>0</v>
      </c>
      <c r="AC122" s="48">
        <v>39</v>
      </c>
      <c r="AD122" t="str">
        <f t="shared" si="1"/>
        <v>NT</v>
      </c>
    </row>
    <row r="123" spans="2:30" x14ac:dyDescent="0.25">
      <c r="B123">
        <f>VLOOKUP(C123*1,'RMPCrecs(Jan2016)'!F$2:N$1246,9,FALSE)</f>
        <v>14</v>
      </c>
      <c r="C123" s="47" t="s">
        <v>571</v>
      </c>
      <c r="D123" s="47" t="s">
        <v>41</v>
      </c>
      <c r="E123" s="48">
        <v>2009</v>
      </c>
      <c r="F123" s="47" t="s">
        <v>67</v>
      </c>
      <c r="G123" s="49">
        <v>40044</v>
      </c>
      <c r="H123" s="47" t="s">
        <v>43</v>
      </c>
      <c r="I123" s="47" t="s">
        <v>44</v>
      </c>
      <c r="J123" s="48">
        <v>3008</v>
      </c>
      <c r="K123" s="47" t="s">
        <v>110</v>
      </c>
      <c r="L123" s="48">
        <v>790</v>
      </c>
      <c r="M123" s="47" t="s">
        <v>46</v>
      </c>
      <c r="N123" s="48">
        <v>4</v>
      </c>
      <c r="O123" s="47" t="s">
        <v>43</v>
      </c>
      <c r="P123" s="47" t="s">
        <v>68</v>
      </c>
      <c r="Q123" s="47" t="s">
        <v>48</v>
      </c>
      <c r="R123" s="47" t="s">
        <v>49</v>
      </c>
      <c r="S123" s="47" t="s">
        <v>43</v>
      </c>
      <c r="T123" s="47" t="s">
        <v>50</v>
      </c>
      <c r="U123" s="47" t="s">
        <v>98</v>
      </c>
      <c r="V123" s="48">
        <v>2.06</v>
      </c>
      <c r="W123" s="48">
        <v>2.06</v>
      </c>
      <c r="X123" s="47" t="s">
        <v>52</v>
      </c>
      <c r="Y123" s="47" t="s">
        <v>526</v>
      </c>
      <c r="Z123" s="48" t="b">
        <v>0</v>
      </c>
      <c r="AA123" s="47" t="s">
        <v>54</v>
      </c>
      <c r="AB123" s="48" t="b">
        <v>0</v>
      </c>
      <c r="AC123" s="48">
        <v>39</v>
      </c>
      <c r="AD123" t="str">
        <f t="shared" si="1"/>
        <v>NT</v>
      </c>
    </row>
    <row r="124" spans="2:30" x14ac:dyDescent="0.25">
      <c r="B124">
        <f>VLOOKUP(C124*1,'RMPCrecs(Jan2016)'!F$2:N$1246,9,FALSE)</f>
        <v>14</v>
      </c>
      <c r="C124" s="47" t="s">
        <v>596</v>
      </c>
      <c r="D124" s="47" t="s">
        <v>41</v>
      </c>
      <c r="E124" s="48">
        <v>2009</v>
      </c>
      <c r="F124" s="47" t="s">
        <v>67</v>
      </c>
      <c r="G124" s="49">
        <v>40046</v>
      </c>
      <c r="H124" s="47" t="s">
        <v>43</v>
      </c>
      <c r="I124" s="47" t="s">
        <v>44</v>
      </c>
      <c r="J124" s="48">
        <v>3008</v>
      </c>
      <c r="K124" s="47" t="s">
        <v>45</v>
      </c>
      <c r="L124" s="48">
        <v>750</v>
      </c>
      <c r="M124" s="47" t="s">
        <v>46</v>
      </c>
      <c r="N124" s="48">
        <v>4</v>
      </c>
      <c r="O124" s="47" t="s">
        <v>43</v>
      </c>
      <c r="P124" s="47" t="s">
        <v>68</v>
      </c>
      <c r="Q124" s="47" t="s">
        <v>48</v>
      </c>
      <c r="R124" s="47" t="s">
        <v>49</v>
      </c>
      <c r="S124" s="47" t="s">
        <v>43</v>
      </c>
      <c r="T124" s="47" t="s">
        <v>50</v>
      </c>
      <c r="U124" s="47" t="s">
        <v>98</v>
      </c>
      <c r="V124" s="48">
        <v>2.06</v>
      </c>
      <c r="W124" s="48">
        <v>2.06</v>
      </c>
      <c r="X124" s="47" t="s">
        <v>52</v>
      </c>
      <c r="Y124" s="47" t="s">
        <v>526</v>
      </c>
      <c r="Z124" s="48" t="b">
        <v>0</v>
      </c>
      <c r="AA124" s="47" t="s">
        <v>54</v>
      </c>
      <c r="AB124" s="48" t="b">
        <v>0</v>
      </c>
      <c r="AC124" s="48">
        <v>39</v>
      </c>
      <c r="AD124" t="str">
        <f t="shared" si="1"/>
        <v>NT</v>
      </c>
    </row>
    <row r="125" spans="2:30" x14ac:dyDescent="0.25">
      <c r="B125">
        <f>VLOOKUP(C125*1,'RMPCrecs(Jan2016)'!F$2:N$1246,9,FALSE)</f>
        <v>14</v>
      </c>
      <c r="C125" s="47" t="s">
        <v>597</v>
      </c>
      <c r="D125" s="47" t="s">
        <v>41</v>
      </c>
      <c r="E125" s="48">
        <v>2009</v>
      </c>
      <c r="F125" s="47" t="s">
        <v>67</v>
      </c>
      <c r="G125" s="49">
        <v>40046</v>
      </c>
      <c r="H125" s="47" t="s">
        <v>43</v>
      </c>
      <c r="I125" s="47" t="s">
        <v>44</v>
      </c>
      <c r="J125" s="48">
        <v>3008</v>
      </c>
      <c r="K125" s="47" t="s">
        <v>110</v>
      </c>
      <c r="L125" s="48">
        <v>730</v>
      </c>
      <c r="M125" s="47" t="s">
        <v>46</v>
      </c>
      <c r="N125" s="48">
        <v>4</v>
      </c>
      <c r="O125" s="47" t="s">
        <v>43</v>
      </c>
      <c r="P125" s="47" t="s">
        <v>68</v>
      </c>
      <c r="Q125" s="47" t="s">
        <v>48</v>
      </c>
      <c r="R125" s="47" t="s">
        <v>49</v>
      </c>
      <c r="S125" s="47" t="s">
        <v>43</v>
      </c>
      <c r="T125" s="47" t="s">
        <v>50</v>
      </c>
      <c r="U125" s="47" t="s">
        <v>98</v>
      </c>
      <c r="V125" s="48">
        <v>2.06</v>
      </c>
      <c r="W125" s="48">
        <v>2.06</v>
      </c>
      <c r="X125" s="47" t="s">
        <v>52</v>
      </c>
      <c r="Y125" s="47" t="s">
        <v>526</v>
      </c>
      <c r="Z125" s="48" t="b">
        <v>0</v>
      </c>
      <c r="AA125" s="47" t="s">
        <v>54</v>
      </c>
      <c r="AB125" s="48" t="b">
        <v>0</v>
      </c>
      <c r="AC125" s="48">
        <v>39</v>
      </c>
      <c r="AD125" t="str">
        <f t="shared" si="1"/>
        <v>NT</v>
      </c>
    </row>
    <row r="126" spans="2:30" x14ac:dyDescent="0.25">
      <c r="B126">
        <f>VLOOKUP(C126*1,'RMPCrecs(Jan2016)'!F$2:N$1246,9,FALSE)</f>
        <v>14</v>
      </c>
      <c r="C126" s="47" t="s">
        <v>598</v>
      </c>
      <c r="D126" s="47" t="s">
        <v>41</v>
      </c>
      <c r="E126" s="48">
        <v>2009</v>
      </c>
      <c r="F126" s="47" t="s">
        <v>67</v>
      </c>
      <c r="G126" s="49">
        <v>40046</v>
      </c>
      <c r="H126" s="47" t="s">
        <v>43</v>
      </c>
      <c r="I126" s="47" t="s">
        <v>44</v>
      </c>
      <c r="J126" s="48">
        <v>3008</v>
      </c>
      <c r="K126" s="47" t="s">
        <v>45</v>
      </c>
      <c r="L126" s="48">
        <v>920</v>
      </c>
      <c r="M126" s="47" t="s">
        <v>46</v>
      </c>
      <c r="N126" s="48">
        <v>4</v>
      </c>
      <c r="O126" s="47" t="s">
        <v>43</v>
      </c>
      <c r="P126" s="47" t="s">
        <v>68</v>
      </c>
      <c r="Q126" s="47" t="s">
        <v>48</v>
      </c>
      <c r="R126" s="47" t="s">
        <v>49</v>
      </c>
      <c r="S126" s="47" t="s">
        <v>43</v>
      </c>
      <c r="T126" s="47" t="s">
        <v>50</v>
      </c>
      <c r="U126" s="47" t="s">
        <v>98</v>
      </c>
      <c r="V126" s="48">
        <v>2.06</v>
      </c>
      <c r="W126" s="48">
        <v>2.06</v>
      </c>
      <c r="X126" s="47" t="s">
        <v>52</v>
      </c>
      <c r="Y126" s="47" t="s">
        <v>526</v>
      </c>
      <c r="Z126" s="48" t="b">
        <v>0</v>
      </c>
      <c r="AA126" s="47" t="s">
        <v>54</v>
      </c>
      <c r="AB126" s="48" t="b">
        <v>0</v>
      </c>
      <c r="AC126" s="48">
        <v>39</v>
      </c>
      <c r="AD126" t="str">
        <f t="shared" si="1"/>
        <v>NT</v>
      </c>
    </row>
    <row r="127" spans="2:30" x14ac:dyDescent="0.25">
      <c r="B127">
        <f>VLOOKUP(C127*1,'RMPCrecs(Jan2016)'!F$2:N$1246,9,FALSE)</f>
        <v>14</v>
      </c>
      <c r="C127" s="47" t="s">
        <v>599</v>
      </c>
      <c r="D127" s="47" t="s">
        <v>41</v>
      </c>
      <c r="E127" s="48">
        <v>2009</v>
      </c>
      <c r="F127" s="47" t="s">
        <v>67</v>
      </c>
      <c r="G127" s="49">
        <v>40046</v>
      </c>
      <c r="H127" s="47" t="s">
        <v>43</v>
      </c>
      <c r="I127" s="47" t="s">
        <v>44</v>
      </c>
      <c r="J127" s="48">
        <v>3008</v>
      </c>
      <c r="K127" s="47" t="s">
        <v>110</v>
      </c>
      <c r="L127" s="48">
        <v>890</v>
      </c>
      <c r="M127" s="47" t="s">
        <v>46</v>
      </c>
      <c r="N127" s="48">
        <v>4</v>
      </c>
      <c r="O127" s="47" t="s">
        <v>43</v>
      </c>
      <c r="P127" s="47" t="s">
        <v>68</v>
      </c>
      <c r="Q127" s="47" t="s">
        <v>48</v>
      </c>
      <c r="R127" s="47" t="s">
        <v>49</v>
      </c>
      <c r="S127" s="47" t="s">
        <v>43</v>
      </c>
      <c r="T127" s="47" t="s">
        <v>50</v>
      </c>
      <c r="U127" s="47" t="s">
        <v>98</v>
      </c>
      <c r="V127" s="48">
        <v>2.06</v>
      </c>
      <c r="W127" s="48">
        <v>2.06</v>
      </c>
      <c r="X127" s="47" t="s">
        <v>52</v>
      </c>
      <c r="Y127" s="47" t="s">
        <v>526</v>
      </c>
      <c r="Z127" s="48" t="b">
        <v>0</v>
      </c>
      <c r="AA127" s="47" t="s">
        <v>54</v>
      </c>
      <c r="AB127" s="48" t="b">
        <v>0</v>
      </c>
      <c r="AC127" s="48">
        <v>39</v>
      </c>
      <c r="AD127" t="str">
        <f t="shared" si="1"/>
        <v>NT</v>
      </c>
    </row>
    <row r="128" spans="2:30" x14ac:dyDescent="0.25">
      <c r="B128">
        <f>VLOOKUP(C128*1,'RMPCrecs(Jan2016)'!F$2:N$1246,9,FALSE)</f>
        <v>14</v>
      </c>
      <c r="C128" s="47" t="s">
        <v>600</v>
      </c>
      <c r="D128" s="47" t="s">
        <v>41</v>
      </c>
      <c r="E128" s="48">
        <v>2009</v>
      </c>
      <c r="F128" s="47" t="s">
        <v>67</v>
      </c>
      <c r="G128" s="49">
        <v>40046</v>
      </c>
      <c r="H128" s="47" t="s">
        <v>43</v>
      </c>
      <c r="I128" s="47" t="s">
        <v>44</v>
      </c>
      <c r="J128" s="48">
        <v>3008</v>
      </c>
      <c r="K128" s="47" t="s">
        <v>45</v>
      </c>
      <c r="L128" s="48">
        <v>910</v>
      </c>
      <c r="M128" s="47" t="s">
        <v>46</v>
      </c>
      <c r="N128" s="48">
        <v>4</v>
      </c>
      <c r="O128" s="47" t="s">
        <v>43</v>
      </c>
      <c r="P128" s="47" t="s">
        <v>68</v>
      </c>
      <c r="Q128" s="47" t="s">
        <v>48</v>
      </c>
      <c r="R128" s="47" t="s">
        <v>49</v>
      </c>
      <c r="S128" s="47" t="s">
        <v>43</v>
      </c>
      <c r="T128" s="47" t="s">
        <v>50</v>
      </c>
      <c r="U128" s="47" t="s">
        <v>98</v>
      </c>
      <c r="V128" s="48">
        <v>2.06</v>
      </c>
      <c r="W128" s="48">
        <v>2.06</v>
      </c>
      <c r="X128" s="47" t="s">
        <v>52</v>
      </c>
      <c r="Y128" s="47" t="s">
        <v>526</v>
      </c>
      <c r="Z128" s="48" t="b">
        <v>0</v>
      </c>
      <c r="AA128" s="47" t="s">
        <v>54</v>
      </c>
      <c r="AB128" s="48" t="b">
        <v>0</v>
      </c>
      <c r="AC128" s="48">
        <v>39</v>
      </c>
      <c r="AD128" t="str">
        <f t="shared" si="1"/>
        <v>NT</v>
      </c>
    </row>
    <row r="129" spans="2:30" x14ac:dyDescent="0.25">
      <c r="B129">
        <f>VLOOKUP(C129*1,'RMPCrecs(Jan2016)'!F$2:N$1246,9,FALSE)</f>
        <v>14</v>
      </c>
      <c r="C129" s="47" t="s">
        <v>601</v>
      </c>
      <c r="D129" s="47" t="s">
        <v>41</v>
      </c>
      <c r="E129" s="48">
        <v>2009</v>
      </c>
      <c r="F129" s="47" t="s">
        <v>67</v>
      </c>
      <c r="G129" s="49">
        <v>40046</v>
      </c>
      <c r="H129" s="47" t="s">
        <v>43</v>
      </c>
      <c r="I129" s="47" t="s">
        <v>44</v>
      </c>
      <c r="J129" s="48">
        <v>3008</v>
      </c>
      <c r="K129" s="47" t="s">
        <v>110</v>
      </c>
      <c r="L129" s="48">
        <v>800</v>
      </c>
      <c r="M129" s="47" t="s">
        <v>46</v>
      </c>
      <c r="N129" s="48">
        <v>4</v>
      </c>
      <c r="O129" s="47" t="s">
        <v>43</v>
      </c>
      <c r="P129" s="47" t="s">
        <v>68</v>
      </c>
      <c r="Q129" s="47" t="s">
        <v>48</v>
      </c>
      <c r="R129" s="47" t="s">
        <v>49</v>
      </c>
      <c r="S129" s="47" t="s">
        <v>43</v>
      </c>
      <c r="T129" s="47" t="s">
        <v>50</v>
      </c>
      <c r="U129" s="47" t="s">
        <v>98</v>
      </c>
      <c r="V129" s="48">
        <v>2.06</v>
      </c>
      <c r="W129" s="48">
        <v>2.06</v>
      </c>
      <c r="X129" s="47" t="s">
        <v>52</v>
      </c>
      <c r="Y129" s="47" t="s">
        <v>526</v>
      </c>
      <c r="Z129" s="48" t="b">
        <v>0</v>
      </c>
      <c r="AA129" s="47" t="s">
        <v>54</v>
      </c>
      <c r="AB129" s="48" t="b">
        <v>0</v>
      </c>
      <c r="AC129" s="48">
        <v>39</v>
      </c>
      <c r="AD129" t="str">
        <f t="shared" si="1"/>
        <v>NT</v>
      </c>
    </row>
    <row r="130" spans="2:30" x14ac:dyDescent="0.25">
      <c r="B130">
        <f>VLOOKUP(C130*1,'RMPCrecs(Jan2016)'!F$2:N$1246,9,FALSE)</f>
        <v>14</v>
      </c>
      <c r="C130" s="47" t="s">
        <v>602</v>
      </c>
      <c r="D130" s="47" t="s">
        <v>41</v>
      </c>
      <c r="E130" s="48">
        <v>2009</v>
      </c>
      <c r="F130" s="47" t="s">
        <v>67</v>
      </c>
      <c r="G130" s="49">
        <v>40046</v>
      </c>
      <c r="H130" s="47" t="s">
        <v>43</v>
      </c>
      <c r="I130" s="47" t="s">
        <v>44</v>
      </c>
      <c r="J130" s="48">
        <v>3008</v>
      </c>
      <c r="K130" s="47" t="s">
        <v>110</v>
      </c>
      <c r="L130" s="48">
        <v>770</v>
      </c>
      <c r="M130" s="47" t="s">
        <v>46</v>
      </c>
      <c r="N130" s="48">
        <v>4</v>
      </c>
      <c r="O130" s="47" t="s">
        <v>43</v>
      </c>
      <c r="P130" s="47" t="s">
        <v>68</v>
      </c>
      <c r="Q130" s="47" t="s">
        <v>48</v>
      </c>
      <c r="R130" s="47" t="s">
        <v>49</v>
      </c>
      <c r="S130" s="47" t="s">
        <v>43</v>
      </c>
      <c r="T130" s="47" t="s">
        <v>50</v>
      </c>
      <c r="U130" s="47" t="s">
        <v>98</v>
      </c>
      <c r="V130" s="48">
        <v>2.06</v>
      </c>
      <c r="W130" s="48">
        <v>2.06</v>
      </c>
      <c r="X130" s="47" t="s">
        <v>52</v>
      </c>
      <c r="Y130" s="47" t="s">
        <v>526</v>
      </c>
      <c r="Z130" s="48" t="b">
        <v>0</v>
      </c>
      <c r="AA130" s="47" t="s">
        <v>54</v>
      </c>
      <c r="AB130" s="48" t="b">
        <v>0</v>
      </c>
      <c r="AC130" s="48">
        <v>39</v>
      </c>
      <c r="AD130" t="str">
        <f t="shared" ref="AD130:AD193" si="2">IF(OR(B130=14,B130=19),"NT",IF(B130&gt;=49,"mix","Tr"))</f>
        <v>NT</v>
      </c>
    </row>
    <row r="131" spans="2:30" x14ac:dyDescent="0.25">
      <c r="B131">
        <f>VLOOKUP(C131*1,'RMPCrecs(Jan2016)'!F$2:N$1246,9,FALSE)</f>
        <v>14</v>
      </c>
      <c r="C131" s="47" t="s">
        <v>603</v>
      </c>
      <c r="D131" s="47" t="s">
        <v>41</v>
      </c>
      <c r="E131" s="48">
        <v>2009</v>
      </c>
      <c r="F131" s="47" t="s">
        <v>67</v>
      </c>
      <c r="G131" s="49">
        <v>40046</v>
      </c>
      <c r="H131" s="47" t="s">
        <v>43</v>
      </c>
      <c r="I131" s="47" t="s">
        <v>44</v>
      </c>
      <c r="J131" s="48">
        <v>3008</v>
      </c>
      <c r="K131" s="47" t="s">
        <v>45</v>
      </c>
      <c r="L131" s="48">
        <v>770</v>
      </c>
      <c r="M131" s="47" t="s">
        <v>46</v>
      </c>
      <c r="N131" s="48">
        <v>4</v>
      </c>
      <c r="O131" s="47" t="s">
        <v>43</v>
      </c>
      <c r="P131" s="47" t="s">
        <v>68</v>
      </c>
      <c r="Q131" s="47" t="s">
        <v>48</v>
      </c>
      <c r="R131" s="47" t="s">
        <v>49</v>
      </c>
      <c r="S131" s="47" t="s">
        <v>43</v>
      </c>
      <c r="T131" s="47" t="s">
        <v>50</v>
      </c>
      <c r="U131" s="47" t="s">
        <v>98</v>
      </c>
      <c r="V131" s="48">
        <v>2.06</v>
      </c>
      <c r="W131" s="48">
        <v>2.06</v>
      </c>
      <c r="X131" s="47" t="s">
        <v>52</v>
      </c>
      <c r="Y131" s="47" t="s">
        <v>526</v>
      </c>
      <c r="Z131" s="48" t="b">
        <v>0</v>
      </c>
      <c r="AA131" s="47" t="s">
        <v>54</v>
      </c>
      <c r="AB131" s="48" t="b">
        <v>0</v>
      </c>
      <c r="AC131" s="48">
        <v>39</v>
      </c>
      <c r="AD131" t="str">
        <f t="shared" si="2"/>
        <v>NT</v>
      </c>
    </row>
    <row r="132" spans="2:30" x14ac:dyDescent="0.25">
      <c r="B132">
        <f>VLOOKUP(C132*1,'RMPCrecs(Jan2016)'!F$2:N$1246,9,FALSE)</f>
        <v>14</v>
      </c>
      <c r="C132" s="47" t="s">
        <v>604</v>
      </c>
      <c r="D132" s="47" t="s">
        <v>41</v>
      </c>
      <c r="E132" s="48">
        <v>2009</v>
      </c>
      <c r="F132" s="47" t="s">
        <v>67</v>
      </c>
      <c r="G132" s="49">
        <v>40046</v>
      </c>
      <c r="H132" s="47" t="s">
        <v>43</v>
      </c>
      <c r="I132" s="47" t="s">
        <v>44</v>
      </c>
      <c r="J132" s="48">
        <v>3008</v>
      </c>
      <c r="K132" s="47" t="s">
        <v>110</v>
      </c>
      <c r="L132" s="48">
        <v>850</v>
      </c>
      <c r="M132" s="47" t="s">
        <v>46</v>
      </c>
      <c r="N132" s="48">
        <v>4</v>
      </c>
      <c r="O132" s="47" t="s">
        <v>43</v>
      </c>
      <c r="P132" s="47" t="s">
        <v>68</v>
      </c>
      <c r="Q132" s="47" t="s">
        <v>48</v>
      </c>
      <c r="R132" s="47" t="s">
        <v>49</v>
      </c>
      <c r="S132" s="47" t="s">
        <v>43</v>
      </c>
      <c r="T132" s="47" t="s">
        <v>50</v>
      </c>
      <c r="U132" s="47" t="s">
        <v>98</v>
      </c>
      <c r="V132" s="48">
        <v>2.06</v>
      </c>
      <c r="W132" s="48">
        <v>2.06</v>
      </c>
      <c r="X132" s="47" t="s">
        <v>52</v>
      </c>
      <c r="Y132" s="47" t="s">
        <v>526</v>
      </c>
      <c r="Z132" s="48" t="b">
        <v>0</v>
      </c>
      <c r="AA132" s="47" t="s">
        <v>54</v>
      </c>
      <c r="AB132" s="48" t="b">
        <v>0</v>
      </c>
      <c r="AC132" s="48">
        <v>39</v>
      </c>
      <c r="AD132" t="str">
        <f t="shared" si="2"/>
        <v>NT</v>
      </c>
    </row>
    <row r="133" spans="2:30" x14ac:dyDescent="0.25">
      <c r="B133">
        <f>VLOOKUP(C133*1,'RMPCrecs(Jan2016)'!F$2:N$1246,9,FALSE)</f>
        <v>14</v>
      </c>
      <c r="C133" s="47" t="s">
        <v>605</v>
      </c>
      <c r="D133" s="47" t="s">
        <v>41</v>
      </c>
      <c r="E133" s="48">
        <v>2009</v>
      </c>
      <c r="F133" s="47" t="s">
        <v>67</v>
      </c>
      <c r="G133" s="49">
        <v>40046</v>
      </c>
      <c r="H133" s="47" t="s">
        <v>43</v>
      </c>
      <c r="I133" s="47" t="s">
        <v>44</v>
      </c>
      <c r="J133" s="48">
        <v>3008</v>
      </c>
      <c r="K133" s="47" t="s">
        <v>45</v>
      </c>
      <c r="L133" s="48">
        <v>840</v>
      </c>
      <c r="M133" s="47" t="s">
        <v>46</v>
      </c>
      <c r="N133" s="48">
        <v>4</v>
      </c>
      <c r="O133" s="47" t="s">
        <v>43</v>
      </c>
      <c r="P133" s="47" t="s">
        <v>68</v>
      </c>
      <c r="Q133" s="47" t="s">
        <v>48</v>
      </c>
      <c r="R133" s="47" t="s">
        <v>49</v>
      </c>
      <c r="S133" s="47" t="s">
        <v>43</v>
      </c>
      <c r="T133" s="47" t="s">
        <v>50</v>
      </c>
      <c r="U133" s="47" t="s">
        <v>98</v>
      </c>
      <c r="V133" s="48">
        <v>2.06</v>
      </c>
      <c r="W133" s="48">
        <v>2.06</v>
      </c>
      <c r="X133" s="47" t="s">
        <v>52</v>
      </c>
      <c r="Y133" s="47" t="s">
        <v>526</v>
      </c>
      <c r="Z133" s="48" t="b">
        <v>0</v>
      </c>
      <c r="AA133" s="47" t="s">
        <v>54</v>
      </c>
      <c r="AB133" s="48" t="b">
        <v>0</v>
      </c>
      <c r="AC133" s="48">
        <v>39</v>
      </c>
      <c r="AD133" t="str">
        <f t="shared" si="2"/>
        <v>NT</v>
      </c>
    </row>
    <row r="134" spans="2:30" x14ac:dyDescent="0.25">
      <c r="B134">
        <f>VLOOKUP(C134*1,'RMPCrecs(Jan2016)'!F$2:N$1246,9,FALSE)</f>
        <v>14</v>
      </c>
      <c r="C134" s="47" t="s">
        <v>626</v>
      </c>
      <c r="D134" s="47" t="s">
        <v>41</v>
      </c>
      <c r="E134" s="48">
        <v>2009</v>
      </c>
      <c r="F134" s="47" t="s">
        <v>67</v>
      </c>
      <c r="G134" s="49">
        <v>40044</v>
      </c>
      <c r="H134" s="47" t="s">
        <v>43</v>
      </c>
      <c r="I134" s="47" t="s">
        <v>44</v>
      </c>
      <c r="J134" s="48">
        <v>3008</v>
      </c>
      <c r="K134" s="47" t="s">
        <v>45</v>
      </c>
      <c r="L134" s="48">
        <v>930</v>
      </c>
      <c r="M134" s="47" t="s">
        <v>46</v>
      </c>
      <c r="N134" s="48">
        <v>4</v>
      </c>
      <c r="O134" s="47" t="s">
        <v>43</v>
      </c>
      <c r="P134" s="47" t="s">
        <v>68</v>
      </c>
      <c r="Q134" s="47" t="s">
        <v>48</v>
      </c>
      <c r="R134" s="47" t="s">
        <v>49</v>
      </c>
      <c r="S134" s="47" t="s">
        <v>43</v>
      </c>
      <c r="T134" s="47" t="s">
        <v>50</v>
      </c>
      <c r="U134" s="47" t="s">
        <v>98</v>
      </c>
      <c r="V134" s="48">
        <v>2.06</v>
      </c>
      <c r="W134" s="48">
        <v>2.06</v>
      </c>
      <c r="X134" s="47" t="s">
        <v>52</v>
      </c>
      <c r="Y134" s="47" t="s">
        <v>526</v>
      </c>
      <c r="Z134" s="48" t="b">
        <v>0</v>
      </c>
      <c r="AA134" s="47" t="s">
        <v>54</v>
      </c>
      <c r="AB134" s="48" t="b">
        <v>0</v>
      </c>
      <c r="AC134" s="48">
        <v>39</v>
      </c>
      <c r="AD134" t="str">
        <f t="shared" si="2"/>
        <v>NT</v>
      </c>
    </row>
    <row r="135" spans="2:30" x14ac:dyDescent="0.25">
      <c r="B135">
        <f>VLOOKUP(C135*1,'RMPCrecs(Jan2016)'!F$2:N$1246,9,FALSE)</f>
        <v>14</v>
      </c>
      <c r="C135" s="47" t="s">
        <v>627</v>
      </c>
      <c r="D135" s="47" t="s">
        <v>41</v>
      </c>
      <c r="E135" s="48">
        <v>2009</v>
      </c>
      <c r="F135" s="47" t="s">
        <v>67</v>
      </c>
      <c r="G135" s="49">
        <v>40044</v>
      </c>
      <c r="H135" s="47" t="s">
        <v>43</v>
      </c>
      <c r="I135" s="47" t="s">
        <v>44</v>
      </c>
      <c r="J135" s="48">
        <v>3008</v>
      </c>
      <c r="K135" s="47" t="s">
        <v>45</v>
      </c>
      <c r="L135" s="48">
        <v>750</v>
      </c>
      <c r="M135" s="47" t="s">
        <v>46</v>
      </c>
      <c r="N135" s="48">
        <v>4</v>
      </c>
      <c r="O135" s="47" t="s">
        <v>43</v>
      </c>
      <c r="P135" s="47" t="s">
        <v>68</v>
      </c>
      <c r="Q135" s="47" t="s">
        <v>48</v>
      </c>
      <c r="R135" s="47" t="s">
        <v>49</v>
      </c>
      <c r="S135" s="47" t="s">
        <v>43</v>
      </c>
      <c r="T135" s="47" t="s">
        <v>50</v>
      </c>
      <c r="U135" s="47" t="s">
        <v>98</v>
      </c>
      <c r="V135" s="48">
        <v>2.06</v>
      </c>
      <c r="W135" s="48">
        <v>2.06</v>
      </c>
      <c r="X135" s="47" t="s">
        <v>52</v>
      </c>
      <c r="Y135" s="47" t="s">
        <v>526</v>
      </c>
      <c r="Z135" s="48" t="b">
        <v>0</v>
      </c>
      <c r="AA135" s="47" t="s">
        <v>54</v>
      </c>
      <c r="AB135" s="48" t="b">
        <v>0</v>
      </c>
      <c r="AC135" s="48">
        <v>39</v>
      </c>
      <c r="AD135" t="str">
        <f t="shared" si="2"/>
        <v>NT</v>
      </c>
    </row>
    <row r="136" spans="2:30" x14ac:dyDescent="0.25">
      <c r="B136">
        <f>VLOOKUP(C136*1,'RMPCrecs(Jan2016)'!F$2:N$1246,9,FALSE)</f>
        <v>14</v>
      </c>
      <c r="C136" s="47" t="s">
        <v>628</v>
      </c>
      <c r="D136" s="47" t="s">
        <v>41</v>
      </c>
      <c r="E136" s="48">
        <v>2009</v>
      </c>
      <c r="F136" s="47" t="s">
        <v>67</v>
      </c>
      <c r="G136" s="49">
        <v>40044</v>
      </c>
      <c r="H136" s="47" t="s">
        <v>43</v>
      </c>
      <c r="I136" s="47" t="s">
        <v>44</v>
      </c>
      <c r="J136" s="48">
        <v>3008</v>
      </c>
      <c r="K136" s="47" t="s">
        <v>45</v>
      </c>
      <c r="L136" s="48">
        <v>800</v>
      </c>
      <c r="M136" s="47" t="s">
        <v>46</v>
      </c>
      <c r="N136" s="48">
        <v>4</v>
      </c>
      <c r="O136" s="47" t="s">
        <v>43</v>
      </c>
      <c r="P136" s="47" t="s">
        <v>68</v>
      </c>
      <c r="Q136" s="47" t="s">
        <v>48</v>
      </c>
      <c r="R136" s="47" t="s">
        <v>49</v>
      </c>
      <c r="S136" s="47" t="s">
        <v>43</v>
      </c>
      <c r="T136" s="47" t="s">
        <v>50</v>
      </c>
      <c r="U136" s="47" t="s">
        <v>98</v>
      </c>
      <c r="V136" s="48">
        <v>2.06</v>
      </c>
      <c r="W136" s="48">
        <v>2.06</v>
      </c>
      <c r="X136" s="47" t="s">
        <v>52</v>
      </c>
      <c r="Y136" s="47" t="s">
        <v>526</v>
      </c>
      <c r="Z136" s="48" t="b">
        <v>0</v>
      </c>
      <c r="AA136" s="47" t="s">
        <v>54</v>
      </c>
      <c r="AB136" s="48" t="b">
        <v>0</v>
      </c>
      <c r="AC136" s="48">
        <v>39</v>
      </c>
      <c r="AD136" t="str">
        <f t="shared" si="2"/>
        <v>NT</v>
      </c>
    </row>
    <row r="137" spans="2:30" x14ac:dyDescent="0.25">
      <c r="B137">
        <f>VLOOKUP(C137*1,'RMPCrecs(Jan2016)'!F$2:N$1246,9,FALSE)</f>
        <v>14</v>
      </c>
      <c r="C137" s="47" t="s">
        <v>629</v>
      </c>
      <c r="D137" s="47" t="s">
        <v>41</v>
      </c>
      <c r="E137" s="48">
        <v>2009</v>
      </c>
      <c r="F137" s="47" t="s">
        <v>67</v>
      </c>
      <c r="G137" s="49">
        <v>40044</v>
      </c>
      <c r="H137" s="47" t="s">
        <v>43</v>
      </c>
      <c r="I137" s="47" t="s">
        <v>44</v>
      </c>
      <c r="J137" s="48">
        <v>3008</v>
      </c>
      <c r="K137" s="47" t="s">
        <v>110</v>
      </c>
      <c r="L137" s="48">
        <v>800</v>
      </c>
      <c r="M137" s="47" t="s">
        <v>46</v>
      </c>
      <c r="N137" s="48">
        <v>4</v>
      </c>
      <c r="O137" s="47" t="s">
        <v>43</v>
      </c>
      <c r="P137" s="47" t="s">
        <v>68</v>
      </c>
      <c r="Q137" s="47" t="s">
        <v>48</v>
      </c>
      <c r="R137" s="47" t="s">
        <v>49</v>
      </c>
      <c r="S137" s="47" t="s">
        <v>43</v>
      </c>
      <c r="T137" s="47" t="s">
        <v>50</v>
      </c>
      <c r="U137" s="47" t="s">
        <v>98</v>
      </c>
      <c r="V137" s="48">
        <v>2.06</v>
      </c>
      <c r="W137" s="48">
        <v>2.06</v>
      </c>
      <c r="X137" s="47" t="s">
        <v>52</v>
      </c>
      <c r="Y137" s="47" t="s">
        <v>526</v>
      </c>
      <c r="Z137" s="48" t="b">
        <v>0</v>
      </c>
      <c r="AA137" s="47" t="s">
        <v>54</v>
      </c>
      <c r="AB137" s="48" t="b">
        <v>0</v>
      </c>
      <c r="AC137" s="48">
        <v>39</v>
      </c>
      <c r="AD137" t="str">
        <f t="shared" si="2"/>
        <v>NT</v>
      </c>
    </row>
    <row r="138" spans="2:30" x14ac:dyDescent="0.25">
      <c r="B138">
        <f>VLOOKUP(C138*1,'RMPCrecs(Jan2016)'!F$2:N$1246,9,FALSE)</f>
        <v>14</v>
      </c>
      <c r="C138" s="47" t="s">
        <v>630</v>
      </c>
      <c r="D138" s="47" t="s">
        <v>41</v>
      </c>
      <c r="E138" s="48">
        <v>2009</v>
      </c>
      <c r="F138" s="47" t="s">
        <v>67</v>
      </c>
      <c r="G138" s="49">
        <v>40044</v>
      </c>
      <c r="H138" s="47" t="s">
        <v>43</v>
      </c>
      <c r="I138" s="47" t="s">
        <v>44</v>
      </c>
      <c r="J138" s="48">
        <v>3008</v>
      </c>
      <c r="K138" s="47" t="s">
        <v>110</v>
      </c>
      <c r="L138" s="48">
        <v>800</v>
      </c>
      <c r="M138" s="47" t="s">
        <v>46</v>
      </c>
      <c r="N138" s="48">
        <v>4</v>
      </c>
      <c r="O138" s="47" t="s">
        <v>43</v>
      </c>
      <c r="P138" s="47" t="s">
        <v>68</v>
      </c>
      <c r="Q138" s="47" t="s">
        <v>48</v>
      </c>
      <c r="R138" s="47" t="s">
        <v>49</v>
      </c>
      <c r="S138" s="47" t="s">
        <v>43</v>
      </c>
      <c r="T138" s="47" t="s">
        <v>50</v>
      </c>
      <c r="U138" s="47" t="s">
        <v>98</v>
      </c>
      <c r="V138" s="48">
        <v>2.06</v>
      </c>
      <c r="W138" s="48">
        <v>2.06</v>
      </c>
      <c r="X138" s="47" t="s">
        <v>52</v>
      </c>
      <c r="Y138" s="47" t="s">
        <v>526</v>
      </c>
      <c r="Z138" s="48" t="b">
        <v>0</v>
      </c>
      <c r="AA138" s="47" t="s">
        <v>54</v>
      </c>
      <c r="AB138" s="48" t="b">
        <v>0</v>
      </c>
      <c r="AC138" s="48">
        <v>39</v>
      </c>
      <c r="AD138" t="str">
        <f t="shared" si="2"/>
        <v>NT</v>
      </c>
    </row>
    <row r="139" spans="2:30" x14ac:dyDescent="0.25">
      <c r="B139">
        <f>VLOOKUP(C139*1,'RMPCrecs(Jan2016)'!F$2:N$1246,9,FALSE)</f>
        <v>14</v>
      </c>
      <c r="C139" s="47" t="s">
        <v>631</v>
      </c>
      <c r="D139" s="47" t="s">
        <v>41</v>
      </c>
      <c r="E139" s="48">
        <v>2009</v>
      </c>
      <c r="F139" s="47" t="s">
        <v>67</v>
      </c>
      <c r="G139" s="49">
        <v>40044</v>
      </c>
      <c r="H139" s="47" t="s">
        <v>43</v>
      </c>
      <c r="I139" s="47" t="s">
        <v>44</v>
      </c>
      <c r="J139" s="48">
        <v>3008</v>
      </c>
      <c r="K139" s="47" t="s">
        <v>110</v>
      </c>
      <c r="L139" s="48">
        <v>860</v>
      </c>
      <c r="M139" s="47" t="s">
        <v>46</v>
      </c>
      <c r="N139" s="48">
        <v>4</v>
      </c>
      <c r="O139" s="47" t="s">
        <v>43</v>
      </c>
      <c r="P139" s="47" t="s">
        <v>68</v>
      </c>
      <c r="Q139" s="47" t="s">
        <v>48</v>
      </c>
      <c r="R139" s="47" t="s">
        <v>49</v>
      </c>
      <c r="S139" s="47" t="s">
        <v>43</v>
      </c>
      <c r="T139" s="47" t="s">
        <v>50</v>
      </c>
      <c r="U139" s="47" t="s">
        <v>98</v>
      </c>
      <c r="V139" s="48">
        <v>2.06</v>
      </c>
      <c r="W139" s="48">
        <v>2.06</v>
      </c>
      <c r="X139" s="47" t="s">
        <v>52</v>
      </c>
      <c r="Y139" s="47" t="s">
        <v>526</v>
      </c>
      <c r="Z139" s="48" t="b">
        <v>0</v>
      </c>
      <c r="AA139" s="47" t="s">
        <v>54</v>
      </c>
      <c r="AB139" s="48" t="b">
        <v>0</v>
      </c>
      <c r="AC139" s="48">
        <v>39</v>
      </c>
      <c r="AD139" t="str">
        <f t="shared" si="2"/>
        <v>NT</v>
      </c>
    </row>
    <row r="140" spans="2:30" x14ac:dyDescent="0.25">
      <c r="B140">
        <f>VLOOKUP(C140*1,'RMPCrecs(Jan2016)'!F$2:N$1246,9,FALSE)</f>
        <v>14</v>
      </c>
      <c r="C140" s="47" t="s">
        <v>632</v>
      </c>
      <c r="D140" s="47" t="s">
        <v>41</v>
      </c>
      <c r="E140" s="48">
        <v>2009</v>
      </c>
      <c r="F140" s="47" t="s">
        <v>67</v>
      </c>
      <c r="G140" s="49">
        <v>40044</v>
      </c>
      <c r="H140" s="47" t="s">
        <v>43</v>
      </c>
      <c r="I140" s="47" t="s">
        <v>44</v>
      </c>
      <c r="J140" s="48">
        <v>3008</v>
      </c>
      <c r="K140" s="47" t="s">
        <v>110</v>
      </c>
      <c r="L140" s="48">
        <v>770</v>
      </c>
      <c r="M140" s="47" t="s">
        <v>46</v>
      </c>
      <c r="N140" s="48">
        <v>4</v>
      </c>
      <c r="O140" s="47" t="s">
        <v>43</v>
      </c>
      <c r="P140" s="47" t="s">
        <v>68</v>
      </c>
      <c r="Q140" s="47" t="s">
        <v>48</v>
      </c>
      <c r="R140" s="47" t="s">
        <v>49</v>
      </c>
      <c r="S140" s="47" t="s">
        <v>43</v>
      </c>
      <c r="T140" s="47" t="s">
        <v>50</v>
      </c>
      <c r="U140" s="47" t="s">
        <v>98</v>
      </c>
      <c r="V140" s="48">
        <v>2.06</v>
      </c>
      <c r="W140" s="48">
        <v>2.06</v>
      </c>
      <c r="X140" s="47" t="s">
        <v>52</v>
      </c>
      <c r="Y140" s="47" t="s">
        <v>526</v>
      </c>
      <c r="Z140" s="48" t="b">
        <v>0</v>
      </c>
      <c r="AA140" s="47" t="s">
        <v>54</v>
      </c>
      <c r="AB140" s="48" t="b">
        <v>0</v>
      </c>
      <c r="AC140" s="48">
        <v>39</v>
      </c>
      <c r="AD140" t="str">
        <f t="shared" si="2"/>
        <v>NT</v>
      </c>
    </row>
    <row r="141" spans="2:30" x14ac:dyDescent="0.25">
      <c r="B141">
        <f>VLOOKUP(C141*1,'RMPCrecs(Jan2016)'!F$2:N$1246,9,FALSE)</f>
        <v>14</v>
      </c>
      <c r="C141" s="47" t="s">
        <v>633</v>
      </c>
      <c r="D141" s="47" t="s">
        <v>41</v>
      </c>
      <c r="E141" s="48">
        <v>2009</v>
      </c>
      <c r="F141" s="47" t="s">
        <v>67</v>
      </c>
      <c r="G141" s="49">
        <v>40044</v>
      </c>
      <c r="H141" s="47" t="s">
        <v>43</v>
      </c>
      <c r="I141" s="47" t="s">
        <v>44</v>
      </c>
      <c r="J141" s="48">
        <v>3008</v>
      </c>
      <c r="K141" s="47" t="s">
        <v>110</v>
      </c>
      <c r="L141" s="48">
        <v>790</v>
      </c>
      <c r="M141" s="47" t="s">
        <v>46</v>
      </c>
      <c r="N141" s="48">
        <v>4</v>
      </c>
      <c r="O141" s="47" t="s">
        <v>43</v>
      </c>
      <c r="P141" s="47" t="s">
        <v>68</v>
      </c>
      <c r="Q141" s="47" t="s">
        <v>48</v>
      </c>
      <c r="R141" s="47" t="s">
        <v>49</v>
      </c>
      <c r="S141" s="47" t="s">
        <v>43</v>
      </c>
      <c r="T141" s="47" t="s">
        <v>50</v>
      </c>
      <c r="U141" s="47" t="s">
        <v>98</v>
      </c>
      <c r="V141" s="48">
        <v>2.06</v>
      </c>
      <c r="W141" s="48">
        <v>2.06</v>
      </c>
      <c r="X141" s="47" t="s">
        <v>52</v>
      </c>
      <c r="Y141" s="47" t="s">
        <v>526</v>
      </c>
      <c r="Z141" s="48" t="b">
        <v>0</v>
      </c>
      <c r="AA141" s="47" t="s">
        <v>54</v>
      </c>
      <c r="AB141" s="48" t="b">
        <v>0</v>
      </c>
      <c r="AC141" s="48">
        <v>39</v>
      </c>
      <c r="AD141" t="str">
        <f t="shared" si="2"/>
        <v>NT</v>
      </c>
    </row>
    <row r="142" spans="2:30" x14ac:dyDescent="0.25">
      <c r="B142">
        <f>VLOOKUP(C142*1,'RMPCrecs(Jan2016)'!F$2:N$1246,9,FALSE)</f>
        <v>14</v>
      </c>
      <c r="C142" s="47" t="s">
        <v>636</v>
      </c>
      <c r="D142" s="47" t="s">
        <v>41</v>
      </c>
      <c r="E142" s="48">
        <v>2009</v>
      </c>
      <c r="F142" s="47" t="s">
        <v>67</v>
      </c>
      <c r="G142" s="49">
        <v>40044</v>
      </c>
      <c r="H142" s="47" t="s">
        <v>43</v>
      </c>
      <c r="I142" s="47" t="s">
        <v>44</v>
      </c>
      <c r="J142" s="48">
        <v>3008</v>
      </c>
      <c r="K142" s="47" t="s">
        <v>110</v>
      </c>
      <c r="L142" s="48">
        <v>740</v>
      </c>
      <c r="M142" s="47" t="s">
        <v>46</v>
      </c>
      <c r="N142" s="48">
        <v>4</v>
      </c>
      <c r="O142" s="47" t="s">
        <v>43</v>
      </c>
      <c r="P142" s="47" t="s">
        <v>68</v>
      </c>
      <c r="Q142" s="47" t="s">
        <v>48</v>
      </c>
      <c r="R142" s="47" t="s">
        <v>49</v>
      </c>
      <c r="S142" s="47" t="s">
        <v>43</v>
      </c>
      <c r="T142" s="47" t="s">
        <v>50</v>
      </c>
      <c r="U142" s="47" t="s">
        <v>98</v>
      </c>
      <c r="V142" s="48">
        <v>2.06</v>
      </c>
      <c r="W142" s="48">
        <v>2.06</v>
      </c>
      <c r="X142" s="47" t="s">
        <v>52</v>
      </c>
      <c r="Y142" s="47" t="s">
        <v>526</v>
      </c>
      <c r="Z142" s="48" t="b">
        <v>0</v>
      </c>
      <c r="AA142" s="47" t="s">
        <v>54</v>
      </c>
      <c r="AB142" s="48" t="b">
        <v>0</v>
      </c>
      <c r="AC142" s="48">
        <v>39</v>
      </c>
      <c r="AD142" t="str">
        <f t="shared" si="2"/>
        <v>NT</v>
      </c>
    </row>
    <row r="143" spans="2:30" x14ac:dyDescent="0.25">
      <c r="B143">
        <f>VLOOKUP(C143*1,'RMPCrecs(Jan2016)'!F$2:N$1246,9,FALSE)</f>
        <v>14</v>
      </c>
      <c r="C143" s="47" t="s">
        <v>639</v>
      </c>
      <c r="D143" s="47" t="s">
        <v>41</v>
      </c>
      <c r="E143" s="48">
        <v>2009</v>
      </c>
      <c r="F143" s="47" t="s">
        <v>67</v>
      </c>
      <c r="G143" s="49">
        <v>40044</v>
      </c>
      <c r="H143" s="47" t="s">
        <v>43</v>
      </c>
      <c r="I143" s="47" t="s">
        <v>44</v>
      </c>
      <c r="J143" s="48">
        <v>3008</v>
      </c>
      <c r="K143" s="47" t="s">
        <v>45</v>
      </c>
      <c r="L143" s="48">
        <v>860</v>
      </c>
      <c r="M143" s="47" t="s">
        <v>46</v>
      </c>
      <c r="N143" s="48">
        <v>4</v>
      </c>
      <c r="O143" s="47" t="s">
        <v>43</v>
      </c>
      <c r="P143" s="47" t="s">
        <v>68</v>
      </c>
      <c r="Q143" s="47" t="s">
        <v>48</v>
      </c>
      <c r="R143" s="47" t="s">
        <v>49</v>
      </c>
      <c r="S143" s="47" t="s">
        <v>43</v>
      </c>
      <c r="T143" s="47" t="s">
        <v>50</v>
      </c>
      <c r="U143" s="47" t="s">
        <v>98</v>
      </c>
      <c r="V143" s="48">
        <v>2.06</v>
      </c>
      <c r="W143" s="48">
        <v>2.06</v>
      </c>
      <c r="X143" s="47" t="s">
        <v>52</v>
      </c>
      <c r="Y143" s="47" t="s">
        <v>526</v>
      </c>
      <c r="Z143" s="48" t="b">
        <v>0</v>
      </c>
      <c r="AA143" s="47" t="s">
        <v>54</v>
      </c>
      <c r="AB143" s="48" t="b">
        <v>0</v>
      </c>
      <c r="AC143" s="48">
        <v>39</v>
      </c>
      <c r="AD143" t="str">
        <f t="shared" si="2"/>
        <v>NT</v>
      </c>
    </row>
    <row r="144" spans="2:30" x14ac:dyDescent="0.25">
      <c r="B144">
        <f>VLOOKUP(C144*1,'RMPCrecs(Jan2016)'!F$2:N$1246,9,FALSE)</f>
        <v>14</v>
      </c>
      <c r="C144" s="47" t="s">
        <v>641</v>
      </c>
      <c r="D144" s="47" t="s">
        <v>41</v>
      </c>
      <c r="E144" s="48">
        <v>2009</v>
      </c>
      <c r="F144" s="47" t="s">
        <v>67</v>
      </c>
      <c r="G144" s="49">
        <v>40044</v>
      </c>
      <c r="H144" s="47" t="s">
        <v>43</v>
      </c>
      <c r="I144" s="47" t="s">
        <v>44</v>
      </c>
      <c r="J144" s="48">
        <v>3008</v>
      </c>
      <c r="K144" s="47" t="s">
        <v>110</v>
      </c>
      <c r="L144" s="48">
        <v>870</v>
      </c>
      <c r="M144" s="47" t="s">
        <v>46</v>
      </c>
      <c r="N144" s="48">
        <v>4</v>
      </c>
      <c r="O144" s="47" t="s">
        <v>43</v>
      </c>
      <c r="P144" s="47" t="s">
        <v>68</v>
      </c>
      <c r="Q144" s="47" t="s">
        <v>48</v>
      </c>
      <c r="R144" s="47" t="s">
        <v>49</v>
      </c>
      <c r="S144" s="47" t="s">
        <v>43</v>
      </c>
      <c r="T144" s="47" t="s">
        <v>50</v>
      </c>
      <c r="U144" s="47" t="s">
        <v>98</v>
      </c>
      <c r="V144" s="48">
        <v>2.06</v>
      </c>
      <c r="W144" s="48">
        <v>2.06</v>
      </c>
      <c r="X144" s="47" t="s">
        <v>52</v>
      </c>
      <c r="Y144" s="47" t="s">
        <v>526</v>
      </c>
      <c r="Z144" s="48" t="b">
        <v>0</v>
      </c>
      <c r="AA144" s="47" t="s">
        <v>54</v>
      </c>
      <c r="AB144" s="48" t="b">
        <v>0</v>
      </c>
      <c r="AC144" s="48">
        <v>39</v>
      </c>
      <c r="AD144" t="str">
        <f t="shared" si="2"/>
        <v>NT</v>
      </c>
    </row>
    <row r="145" spans="2:30" x14ac:dyDescent="0.25">
      <c r="B145">
        <f>VLOOKUP(C145*1,'RMPCrecs(Jan2016)'!F$2:N$1246,9,FALSE)</f>
        <v>14</v>
      </c>
      <c r="C145" s="47" t="s">
        <v>643</v>
      </c>
      <c r="D145" s="47" t="s">
        <v>41</v>
      </c>
      <c r="E145" s="48">
        <v>2009</v>
      </c>
      <c r="F145" s="47" t="s">
        <v>67</v>
      </c>
      <c r="G145" s="49">
        <v>40044</v>
      </c>
      <c r="H145" s="47" t="s">
        <v>43</v>
      </c>
      <c r="I145" s="47" t="s">
        <v>44</v>
      </c>
      <c r="J145" s="48">
        <v>3008</v>
      </c>
      <c r="K145" s="47" t="s">
        <v>110</v>
      </c>
      <c r="L145" s="48">
        <v>810</v>
      </c>
      <c r="M145" s="47" t="s">
        <v>46</v>
      </c>
      <c r="N145" s="48">
        <v>4</v>
      </c>
      <c r="O145" s="47" t="s">
        <v>43</v>
      </c>
      <c r="P145" s="47" t="s">
        <v>68</v>
      </c>
      <c r="Q145" s="47" t="s">
        <v>48</v>
      </c>
      <c r="R145" s="47" t="s">
        <v>49</v>
      </c>
      <c r="S145" s="47" t="s">
        <v>43</v>
      </c>
      <c r="T145" s="47" t="s">
        <v>50</v>
      </c>
      <c r="U145" s="47" t="s">
        <v>98</v>
      </c>
      <c r="V145" s="48">
        <v>2.06</v>
      </c>
      <c r="W145" s="48">
        <v>2.06</v>
      </c>
      <c r="X145" s="47" t="s">
        <v>52</v>
      </c>
      <c r="Y145" s="47" t="s">
        <v>526</v>
      </c>
      <c r="Z145" s="48" t="b">
        <v>0</v>
      </c>
      <c r="AA145" s="47" t="s">
        <v>54</v>
      </c>
      <c r="AB145" s="48" t="b">
        <v>0</v>
      </c>
      <c r="AC145" s="48">
        <v>39</v>
      </c>
      <c r="AD145" t="str">
        <f t="shared" si="2"/>
        <v>NT</v>
      </c>
    </row>
    <row r="146" spans="2:30" x14ac:dyDescent="0.25">
      <c r="B146">
        <f>VLOOKUP(C146*1,'RMPCrecs(Jan2016)'!F$2:N$1246,9,FALSE)</f>
        <v>14</v>
      </c>
      <c r="C146" s="47" t="s">
        <v>644</v>
      </c>
      <c r="D146" s="47" t="s">
        <v>41</v>
      </c>
      <c r="E146" s="48">
        <v>2009</v>
      </c>
      <c r="F146" s="47" t="s">
        <v>67</v>
      </c>
      <c r="G146" s="49">
        <v>40044</v>
      </c>
      <c r="H146" s="47" t="s">
        <v>43</v>
      </c>
      <c r="I146" s="47" t="s">
        <v>44</v>
      </c>
      <c r="J146" s="48">
        <v>3008</v>
      </c>
      <c r="K146" s="47" t="s">
        <v>45</v>
      </c>
      <c r="L146" s="48">
        <v>860</v>
      </c>
      <c r="M146" s="47" t="s">
        <v>46</v>
      </c>
      <c r="N146" s="48">
        <v>4</v>
      </c>
      <c r="O146" s="47" t="s">
        <v>43</v>
      </c>
      <c r="P146" s="47" t="s">
        <v>68</v>
      </c>
      <c r="Q146" s="47" t="s">
        <v>48</v>
      </c>
      <c r="R146" s="47" t="s">
        <v>49</v>
      </c>
      <c r="S146" s="47" t="s">
        <v>43</v>
      </c>
      <c r="T146" s="47" t="s">
        <v>50</v>
      </c>
      <c r="U146" s="47" t="s">
        <v>98</v>
      </c>
      <c r="V146" s="48">
        <v>2.06</v>
      </c>
      <c r="W146" s="48">
        <v>2.06</v>
      </c>
      <c r="X146" s="47" t="s">
        <v>52</v>
      </c>
      <c r="Y146" s="47" t="s">
        <v>526</v>
      </c>
      <c r="Z146" s="48" t="b">
        <v>0</v>
      </c>
      <c r="AA146" s="47" t="s">
        <v>54</v>
      </c>
      <c r="AB146" s="48" t="b">
        <v>0</v>
      </c>
      <c r="AC146" s="48">
        <v>39</v>
      </c>
      <c r="AD146" t="str">
        <f t="shared" si="2"/>
        <v>NT</v>
      </c>
    </row>
    <row r="147" spans="2:30" x14ac:dyDescent="0.25">
      <c r="B147">
        <f>VLOOKUP(C147*1,'RMPCrecs(Jan2016)'!F$2:N$1246,9,FALSE)</f>
        <v>14</v>
      </c>
      <c r="C147" s="47" t="s">
        <v>645</v>
      </c>
      <c r="D147" s="47" t="s">
        <v>41</v>
      </c>
      <c r="E147" s="48">
        <v>2009</v>
      </c>
      <c r="F147" s="47" t="s">
        <v>67</v>
      </c>
      <c r="G147" s="49">
        <v>40044</v>
      </c>
      <c r="H147" s="47" t="s">
        <v>43</v>
      </c>
      <c r="I147" s="47" t="s">
        <v>44</v>
      </c>
      <c r="J147" s="48">
        <v>3008</v>
      </c>
      <c r="K147" s="47" t="s">
        <v>45</v>
      </c>
      <c r="L147" s="48">
        <v>920</v>
      </c>
      <c r="M147" s="47" t="s">
        <v>46</v>
      </c>
      <c r="N147" s="48">
        <v>4</v>
      </c>
      <c r="O147" s="47" t="s">
        <v>43</v>
      </c>
      <c r="P147" s="47" t="s">
        <v>68</v>
      </c>
      <c r="Q147" s="47" t="s">
        <v>48</v>
      </c>
      <c r="R147" s="47" t="s">
        <v>49</v>
      </c>
      <c r="S147" s="47" t="s">
        <v>43</v>
      </c>
      <c r="T147" s="47" t="s">
        <v>50</v>
      </c>
      <c r="U147" s="47" t="s">
        <v>98</v>
      </c>
      <c r="V147" s="48">
        <v>2.06</v>
      </c>
      <c r="W147" s="48">
        <v>2.06</v>
      </c>
      <c r="X147" s="47" t="s">
        <v>52</v>
      </c>
      <c r="Y147" s="47" t="s">
        <v>526</v>
      </c>
      <c r="Z147" s="48" t="b">
        <v>0</v>
      </c>
      <c r="AA147" s="47" t="s">
        <v>54</v>
      </c>
      <c r="AB147" s="48" t="b">
        <v>0</v>
      </c>
      <c r="AC147" s="48">
        <v>39</v>
      </c>
      <c r="AD147" t="str">
        <f t="shared" si="2"/>
        <v>NT</v>
      </c>
    </row>
    <row r="148" spans="2:30" x14ac:dyDescent="0.25">
      <c r="B148">
        <f>VLOOKUP(C148*1,'RMPCrecs(Jan2016)'!F$2:N$1246,9,FALSE)</f>
        <v>14</v>
      </c>
      <c r="C148" s="47" t="s">
        <v>647</v>
      </c>
      <c r="D148" s="47" t="s">
        <v>41</v>
      </c>
      <c r="E148" s="48">
        <v>2009</v>
      </c>
      <c r="F148" s="47" t="s">
        <v>67</v>
      </c>
      <c r="G148" s="49">
        <v>40044</v>
      </c>
      <c r="H148" s="47" t="s">
        <v>43</v>
      </c>
      <c r="I148" s="47" t="s">
        <v>44</v>
      </c>
      <c r="J148" s="48">
        <v>3008</v>
      </c>
      <c r="K148" s="47" t="s">
        <v>45</v>
      </c>
      <c r="L148" s="48">
        <v>880</v>
      </c>
      <c r="M148" s="47" t="s">
        <v>46</v>
      </c>
      <c r="N148" s="48">
        <v>4</v>
      </c>
      <c r="O148" s="47" t="s">
        <v>43</v>
      </c>
      <c r="P148" s="47" t="s">
        <v>68</v>
      </c>
      <c r="Q148" s="47" t="s">
        <v>48</v>
      </c>
      <c r="R148" s="47" t="s">
        <v>49</v>
      </c>
      <c r="S148" s="47" t="s">
        <v>43</v>
      </c>
      <c r="T148" s="47" t="s">
        <v>50</v>
      </c>
      <c r="U148" s="47" t="s">
        <v>98</v>
      </c>
      <c r="V148" s="48">
        <v>2.06</v>
      </c>
      <c r="W148" s="48">
        <v>2.06</v>
      </c>
      <c r="X148" s="47" t="s">
        <v>52</v>
      </c>
      <c r="Y148" s="47" t="s">
        <v>526</v>
      </c>
      <c r="Z148" s="48" t="b">
        <v>0</v>
      </c>
      <c r="AA148" s="47" t="s">
        <v>54</v>
      </c>
      <c r="AB148" s="48" t="b">
        <v>0</v>
      </c>
      <c r="AC148" s="48">
        <v>39</v>
      </c>
      <c r="AD148" t="str">
        <f t="shared" si="2"/>
        <v>NT</v>
      </c>
    </row>
    <row r="149" spans="2:30" x14ac:dyDescent="0.25">
      <c r="B149">
        <f>VLOOKUP(C149*1,'RMPCrecs(Jan2016)'!F$2:N$1246,9,FALSE)</f>
        <v>14</v>
      </c>
      <c r="C149" s="47" t="s">
        <v>649</v>
      </c>
      <c r="D149" s="47" t="s">
        <v>41</v>
      </c>
      <c r="E149" s="48">
        <v>2009</v>
      </c>
      <c r="F149" s="47" t="s">
        <v>67</v>
      </c>
      <c r="G149" s="49">
        <v>40044</v>
      </c>
      <c r="H149" s="47" t="s">
        <v>43</v>
      </c>
      <c r="I149" s="47" t="s">
        <v>44</v>
      </c>
      <c r="J149" s="48">
        <v>3008</v>
      </c>
      <c r="K149" s="47" t="s">
        <v>110</v>
      </c>
      <c r="L149" s="48">
        <v>860</v>
      </c>
      <c r="M149" s="47" t="s">
        <v>46</v>
      </c>
      <c r="N149" s="48">
        <v>4</v>
      </c>
      <c r="O149" s="47" t="s">
        <v>43</v>
      </c>
      <c r="P149" s="47" t="s">
        <v>68</v>
      </c>
      <c r="Q149" s="47" t="s">
        <v>48</v>
      </c>
      <c r="R149" s="47" t="s">
        <v>49</v>
      </c>
      <c r="S149" s="47" t="s">
        <v>43</v>
      </c>
      <c r="T149" s="47" t="s">
        <v>50</v>
      </c>
      <c r="U149" s="47" t="s">
        <v>98</v>
      </c>
      <c r="V149" s="48">
        <v>2.06</v>
      </c>
      <c r="W149" s="48">
        <v>2.06</v>
      </c>
      <c r="X149" s="47" t="s">
        <v>52</v>
      </c>
      <c r="Y149" s="47" t="s">
        <v>526</v>
      </c>
      <c r="Z149" s="48" t="b">
        <v>0</v>
      </c>
      <c r="AA149" s="47" t="s">
        <v>54</v>
      </c>
      <c r="AB149" s="48" t="b">
        <v>0</v>
      </c>
      <c r="AC149" s="48">
        <v>39</v>
      </c>
      <c r="AD149" t="str">
        <f t="shared" si="2"/>
        <v>NT</v>
      </c>
    </row>
    <row r="150" spans="2:30" x14ac:dyDescent="0.25">
      <c r="B150">
        <f>VLOOKUP(C150*1,'RMPCrecs(Jan2016)'!F$2:N$1246,9,FALSE)</f>
        <v>14</v>
      </c>
      <c r="C150" s="47" t="s">
        <v>650</v>
      </c>
      <c r="D150" s="47" t="s">
        <v>41</v>
      </c>
      <c r="E150" s="48">
        <v>2009</v>
      </c>
      <c r="F150" s="47" t="s">
        <v>67</v>
      </c>
      <c r="G150" s="49">
        <v>40044</v>
      </c>
      <c r="H150" s="47" t="s">
        <v>43</v>
      </c>
      <c r="I150" s="47" t="s">
        <v>44</v>
      </c>
      <c r="J150" s="48">
        <v>3008</v>
      </c>
      <c r="K150" s="47" t="s">
        <v>45</v>
      </c>
      <c r="L150" s="48">
        <v>810</v>
      </c>
      <c r="M150" s="47" t="s">
        <v>46</v>
      </c>
      <c r="N150" s="48">
        <v>4</v>
      </c>
      <c r="O150" s="47" t="s">
        <v>43</v>
      </c>
      <c r="P150" s="47" t="s">
        <v>68</v>
      </c>
      <c r="Q150" s="47" t="s">
        <v>48</v>
      </c>
      <c r="R150" s="47" t="s">
        <v>49</v>
      </c>
      <c r="S150" s="47" t="s">
        <v>43</v>
      </c>
      <c r="T150" s="47" t="s">
        <v>50</v>
      </c>
      <c r="U150" s="47" t="s">
        <v>98</v>
      </c>
      <c r="V150" s="48">
        <v>2.06</v>
      </c>
      <c r="W150" s="48">
        <v>2.06</v>
      </c>
      <c r="X150" s="47" t="s">
        <v>52</v>
      </c>
      <c r="Y150" s="47" t="s">
        <v>526</v>
      </c>
      <c r="Z150" s="48" t="b">
        <v>0</v>
      </c>
      <c r="AA150" s="47" t="s">
        <v>54</v>
      </c>
      <c r="AB150" s="48" t="b">
        <v>0</v>
      </c>
      <c r="AC150" s="48">
        <v>39</v>
      </c>
      <c r="AD150" t="str">
        <f t="shared" si="2"/>
        <v>NT</v>
      </c>
    </row>
    <row r="151" spans="2:30" x14ac:dyDescent="0.25">
      <c r="B151">
        <f>VLOOKUP(C151*1,'RMPCrecs(Jan2016)'!F$2:N$1246,9,FALSE)</f>
        <v>14</v>
      </c>
      <c r="C151" s="47" t="s">
        <v>652</v>
      </c>
      <c r="D151" s="47" t="s">
        <v>41</v>
      </c>
      <c r="E151" s="48">
        <v>2009</v>
      </c>
      <c r="F151" s="47" t="s">
        <v>67</v>
      </c>
      <c r="G151" s="49">
        <v>40044</v>
      </c>
      <c r="H151" s="47" t="s">
        <v>43</v>
      </c>
      <c r="I151" s="47" t="s">
        <v>44</v>
      </c>
      <c r="J151" s="48">
        <v>3008</v>
      </c>
      <c r="K151" s="47" t="s">
        <v>110</v>
      </c>
      <c r="L151" s="48">
        <v>690</v>
      </c>
      <c r="M151" s="47" t="s">
        <v>46</v>
      </c>
      <c r="N151" s="48">
        <v>3</v>
      </c>
      <c r="O151" s="47" t="s">
        <v>43</v>
      </c>
      <c r="P151" s="47" t="s">
        <v>405</v>
      </c>
      <c r="Q151" s="47" t="s">
        <v>48</v>
      </c>
      <c r="R151" s="47" t="s">
        <v>49</v>
      </c>
      <c r="S151" s="47" t="s">
        <v>43</v>
      </c>
      <c r="T151" s="47" t="s">
        <v>50</v>
      </c>
      <c r="U151" s="47" t="s">
        <v>98</v>
      </c>
      <c r="V151" s="48">
        <v>2.06</v>
      </c>
      <c r="W151" s="48">
        <v>2.06</v>
      </c>
      <c r="X151" s="47" t="s">
        <v>52</v>
      </c>
      <c r="Y151" s="47" t="s">
        <v>526</v>
      </c>
      <c r="Z151" s="48" t="b">
        <v>0</v>
      </c>
      <c r="AA151" s="47" t="s">
        <v>54</v>
      </c>
      <c r="AB151" s="48" t="b">
        <v>0</v>
      </c>
      <c r="AC151" s="48">
        <v>39</v>
      </c>
      <c r="AD151" t="str">
        <f t="shared" si="2"/>
        <v>NT</v>
      </c>
    </row>
    <row r="152" spans="2:30" x14ac:dyDescent="0.25">
      <c r="B152">
        <f>VLOOKUP(C152*1,'RMPCrecs(Jan2016)'!F$2:N$1246,9,FALSE)</f>
        <v>14</v>
      </c>
      <c r="C152" s="47" t="s">
        <v>654</v>
      </c>
      <c r="D152" s="47" t="s">
        <v>41</v>
      </c>
      <c r="E152" s="48">
        <v>2009</v>
      </c>
      <c r="F152" s="47" t="s">
        <v>67</v>
      </c>
      <c r="G152" s="49">
        <v>40044</v>
      </c>
      <c r="H152" s="47" t="s">
        <v>43</v>
      </c>
      <c r="I152" s="47" t="s">
        <v>44</v>
      </c>
      <c r="J152" s="48">
        <v>3008</v>
      </c>
      <c r="K152" s="47" t="s">
        <v>110</v>
      </c>
      <c r="L152" s="48">
        <v>850</v>
      </c>
      <c r="M152" s="47" t="s">
        <v>46</v>
      </c>
      <c r="N152" s="48">
        <v>4</v>
      </c>
      <c r="O152" s="47" t="s">
        <v>43</v>
      </c>
      <c r="P152" s="47" t="s">
        <v>68</v>
      </c>
      <c r="Q152" s="47" t="s">
        <v>48</v>
      </c>
      <c r="R152" s="47" t="s">
        <v>49</v>
      </c>
      <c r="S152" s="47" t="s">
        <v>43</v>
      </c>
      <c r="T152" s="47" t="s">
        <v>50</v>
      </c>
      <c r="U152" s="47" t="s">
        <v>98</v>
      </c>
      <c r="V152" s="48">
        <v>2.06</v>
      </c>
      <c r="W152" s="48">
        <v>2.06</v>
      </c>
      <c r="X152" s="47" t="s">
        <v>52</v>
      </c>
      <c r="Y152" s="47" t="s">
        <v>526</v>
      </c>
      <c r="Z152" s="48" t="b">
        <v>0</v>
      </c>
      <c r="AA152" s="47" t="s">
        <v>54</v>
      </c>
      <c r="AB152" s="48" t="b">
        <v>0</v>
      </c>
      <c r="AC152" s="48">
        <v>39</v>
      </c>
      <c r="AD152" t="str">
        <f t="shared" si="2"/>
        <v>NT</v>
      </c>
    </row>
    <row r="153" spans="2:30" x14ac:dyDescent="0.25">
      <c r="B153">
        <f>VLOOKUP(C153*1,'RMPCrecs(Jan2016)'!F$2:N$1246,9,FALSE)</f>
        <v>14</v>
      </c>
      <c r="C153" s="47" t="s">
        <v>655</v>
      </c>
      <c r="D153" s="47" t="s">
        <v>41</v>
      </c>
      <c r="E153" s="48">
        <v>2009</v>
      </c>
      <c r="F153" s="47" t="s">
        <v>67</v>
      </c>
      <c r="G153" s="49">
        <v>40044</v>
      </c>
      <c r="H153" s="47" t="s">
        <v>43</v>
      </c>
      <c r="I153" s="47" t="s">
        <v>44</v>
      </c>
      <c r="J153" s="48">
        <v>3008</v>
      </c>
      <c r="K153" s="47" t="s">
        <v>45</v>
      </c>
      <c r="L153" s="48">
        <v>800</v>
      </c>
      <c r="M153" s="47" t="s">
        <v>46</v>
      </c>
      <c r="N153" s="48">
        <v>4</v>
      </c>
      <c r="O153" s="47" t="s">
        <v>43</v>
      </c>
      <c r="P153" s="47" t="s">
        <v>68</v>
      </c>
      <c r="Q153" s="47" t="s">
        <v>48</v>
      </c>
      <c r="R153" s="47" t="s">
        <v>59</v>
      </c>
      <c r="S153" s="47" t="s">
        <v>43</v>
      </c>
      <c r="T153" s="47" t="s">
        <v>50</v>
      </c>
      <c r="U153" s="47" t="s">
        <v>98</v>
      </c>
      <c r="V153" s="48">
        <v>2.06</v>
      </c>
      <c r="W153" s="48">
        <v>2.06</v>
      </c>
      <c r="X153" s="47" t="s">
        <v>52</v>
      </c>
      <c r="Y153" s="47" t="s">
        <v>526</v>
      </c>
      <c r="Z153" s="48" t="b">
        <v>0</v>
      </c>
      <c r="AA153" s="47" t="s">
        <v>54</v>
      </c>
      <c r="AB153" s="48" t="b">
        <v>0</v>
      </c>
      <c r="AC153" s="48">
        <v>39</v>
      </c>
      <c r="AD153" t="str">
        <f t="shared" si="2"/>
        <v>NT</v>
      </c>
    </row>
    <row r="154" spans="2:30" x14ac:dyDescent="0.25">
      <c r="B154">
        <f>VLOOKUP(C154*1,'RMPCrecs(Jan2016)'!F$2:N$1246,9,FALSE)</f>
        <v>14</v>
      </c>
      <c r="C154" s="47" t="s">
        <v>656</v>
      </c>
      <c r="D154" s="47" t="s">
        <v>41</v>
      </c>
      <c r="E154" s="48">
        <v>2009</v>
      </c>
      <c r="F154" s="47" t="s">
        <v>67</v>
      </c>
      <c r="G154" s="49">
        <v>40044</v>
      </c>
      <c r="H154" s="47" t="s">
        <v>43</v>
      </c>
      <c r="I154" s="47" t="s">
        <v>44</v>
      </c>
      <c r="J154" s="48">
        <v>3008</v>
      </c>
      <c r="K154" s="47" t="s">
        <v>45</v>
      </c>
      <c r="L154" s="48">
        <v>940</v>
      </c>
      <c r="M154" s="47" t="s">
        <v>46</v>
      </c>
      <c r="N154" s="48">
        <v>4</v>
      </c>
      <c r="O154" s="47" t="s">
        <v>43</v>
      </c>
      <c r="P154" s="47" t="s">
        <v>68</v>
      </c>
      <c r="Q154" s="47" t="s">
        <v>48</v>
      </c>
      <c r="R154" s="47" t="s">
        <v>49</v>
      </c>
      <c r="S154" s="47" t="s">
        <v>43</v>
      </c>
      <c r="T154" s="47" t="s">
        <v>50</v>
      </c>
      <c r="U154" s="47" t="s">
        <v>98</v>
      </c>
      <c r="V154" s="48">
        <v>2.06</v>
      </c>
      <c r="W154" s="48">
        <v>2.06</v>
      </c>
      <c r="X154" s="47" t="s">
        <v>52</v>
      </c>
      <c r="Y154" s="47" t="s">
        <v>526</v>
      </c>
      <c r="Z154" s="48" t="b">
        <v>0</v>
      </c>
      <c r="AA154" s="47" t="s">
        <v>54</v>
      </c>
      <c r="AB154" s="48" t="b">
        <v>0</v>
      </c>
      <c r="AC154" s="48">
        <v>39</v>
      </c>
      <c r="AD154" t="str">
        <f t="shared" si="2"/>
        <v>NT</v>
      </c>
    </row>
    <row r="155" spans="2:30" x14ac:dyDescent="0.25">
      <c r="B155">
        <f>VLOOKUP(C155*1,'RMPCrecs(Jan2016)'!F$2:N$1246,9,FALSE)</f>
        <v>14</v>
      </c>
      <c r="C155" s="47" t="s">
        <v>674</v>
      </c>
      <c r="D155" s="47" t="s">
        <v>41</v>
      </c>
      <c r="E155" s="48">
        <v>2009</v>
      </c>
      <c r="F155" s="47" t="s">
        <v>67</v>
      </c>
      <c r="G155" s="49">
        <v>40051</v>
      </c>
      <c r="H155" s="47" t="s">
        <v>43</v>
      </c>
      <c r="I155" s="47" t="s">
        <v>44</v>
      </c>
      <c r="J155" s="48">
        <v>3008</v>
      </c>
      <c r="K155" s="47" t="s">
        <v>110</v>
      </c>
      <c r="L155" s="48">
        <v>850</v>
      </c>
      <c r="M155" s="47" t="s">
        <v>46</v>
      </c>
      <c r="N155" s="48">
        <v>4</v>
      </c>
      <c r="O155" s="47" t="s">
        <v>43</v>
      </c>
      <c r="P155" s="47" t="s">
        <v>675</v>
      </c>
      <c r="Q155" s="47" t="s">
        <v>48</v>
      </c>
      <c r="R155" s="47" t="s">
        <v>49</v>
      </c>
      <c r="S155" s="47" t="s">
        <v>43</v>
      </c>
      <c r="T155" s="47" t="s">
        <v>50</v>
      </c>
      <c r="U155" s="47" t="s">
        <v>69</v>
      </c>
      <c r="V155" s="48">
        <v>1.67</v>
      </c>
      <c r="W155" s="48">
        <v>1.67</v>
      </c>
      <c r="X155" s="47" t="s">
        <v>52</v>
      </c>
      <c r="Y155" s="47" t="s">
        <v>461</v>
      </c>
      <c r="Z155" s="48" t="b">
        <v>0</v>
      </c>
      <c r="AA155" s="47" t="s">
        <v>54</v>
      </c>
      <c r="AB155" s="48" t="b">
        <v>0</v>
      </c>
      <c r="AC155" s="48">
        <v>39</v>
      </c>
      <c r="AD155" t="str">
        <f t="shared" si="2"/>
        <v>NT</v>
      </c>
    </row>
    <row r="156" spans="2:30" x14ac:dyDescent="0.25">
      <c r="B156">
        <f>VLOOKUP(C156*1,'RMPCrecs(Jan2016)'!F$2:N$1246,9,FALSE)</f>
        <v>14</v>
      </c>
      <c r="C156" s="47" t="s">
        <v>676</v>
      </c>
      <c r="D156" s="47" t="s">
        <v>41</v>
      </c>
      <c r="E156" s="48">
        <v>2009</v>
      </c>
      <c r="F156" s="47" t="s">
        <v>67</v>
      </c>
      <c r="G156" s="49">
        <v>40051</v>
      </c>
      <c r="H156" s="47" t="s">
        <v>43</v>
      </c>
      <c r="I156" s="47" t="s">
        <v>44</v>
      </c>
      <c r="J156" s="48">
        <v>3008</v>
      </c>
      <c r="K156" s="47" t="s">
        <v>45</v>
      </c>
      <c r="L156" s="48">
        <v>660</v>
      </c>
      <c r="M156" s="47" t="s">
        <v>46</v>
      </c>
      <c r="N156" s="48">
        <v>3</v>
      </c>
      <c r="O156" s="47" t="s">
        <v>43</v>
      </c>
      <c r="P156" s="47" t="s">
        <v>405</v>
      </c>
      <c r="Q156" s="47" t="s">
        <v>48</v>
      </c>
      <c r="R156" s="47" t="s">
        <v>49</v>
      </c>
      <c r="S156" s="47" t="s">
        <v>43</v>
      </c>
      <c r="T156" s="47" t="s">
        <v>50</v>
      </c>
      <c r="U156" s="47" t="s">
        <v>69</v>
      </c>
      <c r="V156" s="48">
        <v>1.67</v>
      </c>
      <c r="W156" s="48">
        <v>1.67</v>
      </c>
      <c r="X156" s="47" t="s">
        <v>52</v>
      </c>
      <c r="Y156" s="47" t="s">
        <v>461</v>
      </c>
      <c r="Z156" s="48" t="b">
        <v>0</v>
      </c>
      <c r="AA156" s="47" t="s">
        <v>54</v>
      </c>
      <c r="AB156" s="48" t="b">
        <v>0</v>
      </c>
      <c r="AC156" s="48">
        <v>39</v>
      </c>
      <c r="AD156" t="str">
        <f t="shared" si="2"/>
        <v>NT</v>
      </c>
    </row>
    <row r="157" spans="2:30" x14ac:dyDescent="0.25">
      <c r="B157">
        <f>VLOOKUP(C157*1,'RMPCrecs(Jan2016)'!F$2:N$1246,9,FALSE)</f>
        <v>14</v>
      </c>
      <c r="C157" s="47" t="s">
        <v>677</v>
      </c>
      <c r="D157" s="47" t="s">
        <v>41</v>
      </c>
      <c r="E157" s="48">
        <v>2009</v>
      </c>
      <c r="F157" s="47" t="s">
        <v>67</v>
      </c>
      <c r="G157" s="49">
        <v>40051</v>
      </c>
      <c r="H157" s="47" t="s">
        <v>43</v>
      </c>
      <c r="I157" s="47" t="s">
        <v>44</v>
      </c>
      <c r="J157" s="48">
        <v>3008</v>
      </c>
      <c r="K157" s="47" t="s">
        <v>110</v>
      </c>
      <c r="L157" s="48">
        <v>940</v>
      </c>
      <c r="M157" s="47" t="s">
        <v>46</v>
      </c>
      <c r="N157" s="48">
        <v>4</v>
      </c>
      <c r="O157" s="47" t="s">
        <v>43</v>
      </c>
      <c r="P157" s="47" t="s">
        <v>675</v>
      </c>
      <c r="Q157" s="47" t="s">
        <v>48</v>
      </c>
      <c r="R157" s="47" t="s">
        <v>49</v>
      </c>
      <c r="S157" s="47" t="s">
        <v>43</v>
      </c>
      <c r="T157" s="47" t="s">
        <v>50</v>
      </c>
      <c r="U157" s="47" t="s">
        <v>69</v>
      </c>
      <c r="V157" s="48">
        <v>1.67</v>
      </c>
      <c r="W157" s="48">
        <v>1.67</v>
      </c>
      <c r="X157" s="47" t="s">
        <v>52</v>
      </c>
      <c r="Y157" s="47" t="s">
        <v>461</v>
      </c>
      <c r="Z157" s="48" t="b">
        <v>0</v>
      </c>
      <c r="AA157" s="47" t="s">
        <v>54</v>
      </c>
      <c r="AB157" s="48" t="b">
        <v>0</v>
      </c>
      <c r="AC157" s="48">
        <v>39</v>
      </c>
      <c r="AD157" t="str">
        <f t="shared" si="2"/>
        <v>NT</v>
      </c>
    </row>
    <row r="158" spans="2:30" x14ac:dyDescent="0.25">
      <c r="B158">
        <f>VLOOKUP(C158*1,'RMPCrecs(Jan2016)'!F$2:N$1246,9,FALSE)</f>
        <v>14</v>
      </c>
      <c r="C158" s="47" t="s">
        <v>678</v>
      </c>
      <c r="D158" s="47" t="s">
        <v>41</v>
      </c>
      <c r="E158" s="48">
        <v>2009</v>
      </c>
      <c r="F158" s="47" t="s">
        <v>67</v>
      </c>
      <c r="G158" s="49">
        <v>40051</v>
      </c>
      <c r="H158" s="47" t="s">
        <v>43</v>
      </c>
      <c r="I158" s="47" t="s">
        <v>44</v>
      </c>
      <c r="J158" s="48">
        <v>3008</v>
      </c>
      <c r="K158" s="47" t="s">
        <v>45</v>
      </c>
      <c r="L158" s="48">
        <v>890</v>
      </c>
      <c r="M158" s="47" t="s">
        <v>46</v>
      </c>
      <c r="N158" s="48">
        <v>4</v>
      </c>
      <c r="O158" s="47" t="s">
        <v>43</v>
      </c>
      <c r="P158" s="47" t="s">
        <v>68</v>
      </c>
      <c r="Q158" s="47" t="s">
        <v>48</v>
      </c>
      <c r="R158" s="47" t="s">
        <v>49</v>
      </c>
      <c r="S158" s="47" t="s">
        <v>43</v>
      </c>
      <c r="T158" s="47" t="s">
        <v>50</v>
      </c>
      <c r="U158" s="47" t="s">
        <v>69</v>
      </c>
      <c r="V158" s="48">
        <v>1.67</v>
      </c>
      <c r="W158" s="48">
        <v>1.67</v>
      </c>
      <c r="X158" s="47" t="s">
        <v>52</v>
      </c>
      <c r="Y158" s="47" t="s">
        <v>461</v>
      </c>
      <c r="Z158" s="48" t="b">
        <v>0</v>
      </c>
      <c r="AA158" s="47" t="s">
        <v>54</v>
      </c>
      <c r="AB158" s="48" t="b">
        <v>0</v>
      </c>
      <c r="AC158" s="48">
        <v>39</v>
      </c>
      <c r="AD158" t="str">
        <f t="shared" si="2"/>
        <v>NT</v>
      </c>
    </row>
    <row r="159" spans="2:30" x14ac:dyDescent="0.25">
      <c r="B159">
        <f>VLOOKUP(C159*1,'RMPCrecs(Jan2016)'!F$2:N$1246,9,FALSE)</f>
        <v>14</v>
      </c>
      <c r="C159" s="47" t="s">
        <v>679</v>
      </c>
      <c r="D159" s="47" t="s">
        <v>41</v>
      </c>
      <c r="E159" s="48">
        <v>2009</v>
      </c>
      <c r="F159" s="47" t="s">
        <v>67</v>
      </c>
      <c r="G159" s="49">
        <v>40051</v>
      </c>
      <c r="H159" s="47" t="s">
        <v>43</v>
      </c>
      <c r="I159" s="47" t="s">
        <v>44</v>
      </c>
      <c r="J159" s="48">
        <v>3008</v>
      </c>
      <c r="K159" s="47" t="s">
        <v>45</v>
      </c>
      <c r="L159" s="48">
        <v>720</v>
      </c>
      <c r="M159" s="47" t="s">
        <v>46</v>
      </c>
      <c r="N159" s="48">
        <v>3</v>
      </c>
      <c r="O159" s="47" t="s">
        <v>43</v>
      </c>
      <c r="P159" s="47" t="s">
        <v>405</v>
      </c>
      <c r="Q159" s="47" t="s">
        <v>48</v>
      </c>
      <c r="R159" s="47" t="s">
        <v>49</v>
      </c>
      <c r="S159" s="47" t="s">
        <v>43</v>
      </c>
      <c r="T159" s="47" t="s">
        <v>50</v>
      </c>
      <c r="U159" s="47" t="s">
        <v>69</v>
      </c>
      <c r="V159" s="48">
        <v>1.67</v>
      </c>
      <c r="W159" s="48">
        <v>1.67</v>
      </c>
      <c r="X159" s="47" t="s">
        <v>52</v>
      </c>
      <c r="Y159" s="47" t="s">
        <v>461</v>
      </c>
      <c r="Z159" s="48" t="b">
        <v>0</v>
      </c>
      <c r="AA159" s="47" t="s">
        <v>54</v>
      </c>
      <c r="AB159" s="48" t="b">
        <v>0</v>
      </c>
      <c r="AC159" s="48">
        <v>39</v>
      </c>
      <c r="AD159" t="str">
        <f t="shared" si="2"/>
        <v>NT</v>
      </c>
    </row>
    <row r="160" spans="2:30" x14ac:dyDescent="0.25">
      <c r="B160">
        <f>VLOOKUP(C160*1,'RMPCrecs(Jan2016)'!F$2:N$1246,9,FALSE)</f>
        <v>14</v>
      </c>
      <c r="C160" s="47" t="s">
        <v>680</v>
      </c>
      <c r="D160" s="47" t="s">
        <v>41</v>
      </c>
      <c r="E160" s="48">
        <v>2009</v>
      </c>
      <c r="F160" s="47" t="s">
        <v>67</v>
      </c>
      <c r="G160" s="49">
        <v>40051</v>
      </c>
      <c r="H160" s="47" t="s">
        <v>43</v>
      </c>
      <c r="I160" s="47" t="s">
        <v>44</v>
      </c>
      <c r="J160" s="48">
        <v>3008</v>
      </c>
      <c r="K160" s="47" t="s">
        <v>45</v>
      </c>
      <c r="L160" s="48">
        <v>880</v>
      </c>
      <c r="M160" s="47" t="s">
        <v>46</v>
      </c>
      <c r="N160" s="48">
        <v>4</v>
      </c>
      <c r="O160" s="47" t="s">
        <v>43</v>
      </c>
      <c r="P160" s="47" t="s">
        <v>68</v>
      </c>
      <c r="Q160" s="47" t="s">
        <v>48</v>
      </c>
      <c r="R160" s="47" t="s">
        <v>49</v>
      </c>
      <c r="S160" s="47" t="s">
        <v>43</v>
      </c>
      <c r="T160" s="47" t="s">
        <v>50</v>
      </c>
      <c r="U160" s="47" t="s">
        <v>69</v>
      </c>
      <c r="V160" s="48">
        <v>1.67</v>
      </c>
      <c r="W160" s="48">
        <v>1.67</v>
      </c>
      <c r="X160" s="47" t="s">
        <v>52</v>
      </c>
      <c r="Y160" s="47" t="s">
        <v>461</v>
      </c>
      <c r="Z160" s="48" t="b">
        <v>0</v>
      </c>
      <c r="AA160" s="47" t="s">
        <v>54</v>
      </c>
      <c r="AB160" s="48" t="b">
        <v>0</v>
      </c>
      <c r="AC160" s="48">
        <v>39</v>
      </c>
      <c r="AD160" t="str">
        <f t="shared" si="2"/>
        <v>NT</v>
      </c>
    </row>
    <row r="161" spans="2:30" x14ac:dyDescent="0.25">
      <c r="B161">
        <f>VLOOKUP(C161*1,'RMPCrecs(Jan2016)'!F$2:N$1246,9,FALSE)</f>
        <v>14</v>
      </c>
      <c r="C161" s="47" t="s">
        <v>681</v>
      </c>
      <c r="D161" s="47" t="s">
        <v>41</v>
      </c>
      <c r="E161" s="48">
        <v>2009</v>
      </c>
      <c r="F161" s="47" t="s">
        <v>67</v>
      </c>
      <c r="G161" s="49">
        <v>40051</v>
      </c>
      <c r="H161" s="47" t="s">
        <v>43</v>
      </c>
      <c r="I161" s="47" t="s">
        <v>44</v>
      </c>
      <c r="J161" s="48">
        <v>3008</v>
      </c>
      <c r="K161" s="47" t="s">
        <v>45</v>
      </c>
      <c r="L161" s="48">
        <v>840</v>
      </c>
      <c r="M161" s="47" t="s">
        <v>46</v>
      </c>
      <c r="N161" s="48">
        <v>4</v>
      </c>
      <c r="O161" s="47" t="s">
        <v>43</v>
      </c>
      <c r="P161" s="47" t="s">
        <v>68</v>
      </c>
      <c r="Q161" s="47" t="s">
        <v>48</v>
      </c>
      <c r="R161" s="47" t="s">
        <v>59</v>
      </c>
      <c r="S161" s="47" t="s">
        <v>43</v>
      </c>
      <c r="T161" s="47" t="s">
        <v>50</v>
      </c>
      <c r="U161" s="47" t="s">
        <v>69</v>
      </c>
      <c r="V161" s="48">
        <v>1.67</v>
      </c>
      <c r="W161" s="48">
        <v>1.67</v>
      </c>
      <c r="X161" s="47" t="s">
        <v>52</v>
      </c>
      <c r="Y161" s="47" t="s">
        <v>461</v>
      </c>
      <c r="Z161" s="48" t="b">
        <v>0</v>
      </c>
      <c r="AA161" s="47" t="s">
        <v>54</v>
      </c>
      <c r="AB161" s="48" t="b">
        <v>0</v>
      </c>
      <c r="AC161" s="48">
        <v>39</v>
      </c>
      <c r="AD161" t="str">
        <f t="shared" si="2"/>
        <v>NT</v>
      </c>
    </row>
    <row r="162" spans="2:30" x14ac:dyDescent="0.25">
      <c r="B162">
        <f>VLOOKUP(C162*1,'RMPCrecs(Jan2016)'!F$2:N$1246,9,FALSE)</f>
        <v>14</v>
      </c>
      <c r="C162" s="47" t="s">
        <v>682</v>
      </c>
      <c r="D162" s="47" t="s">
        <v>41</v>
      </c>
      <c r="E162" s="48">
        <v>2009</v>
      </c>
      <c r="F162" s="47" t="s">
        <v>67</v>
      </c>
      <c r="G162" s="49">
        <v>40051</v>
      </c>
      <c r="H162" s="47" t="s">
        <v>43</v>
      </c>
      <c r="I162" s="47" t="s">
        <v>44</v>
      </c>
      <c r="J162" s="48">
        <v>3008</v>
      </c>
      <c r="K162" s="47" t="s">
        <v>45</v>
      </c>
      <c r="L162" s="48">
        <v>770</v>
      </c>
      <c r="M162" s="47" t="s">
        <v>46</v>
      </c>
      <c r="N162" s="48">
        <v>4</v>
      </c>
      <c r="O162" s="47" t="s">
        <v>43</v>
      </c>
      <c r="P162" s="47" t="s">
        <v>68</v>
      </c>
      <c r="Q162" s="47" t="s">
        <v>48</v>
      </c>
      <c r="R162" s="47" t="s">
        <v>49</v>
      </c>
      <c r="S162" s="47" t="s">
        <v>43</v>
      </c>
      <c r="T162" s="47" t="s">
        <v>50</v>
      </c>
      <c r="U162" s="47" t="s">
        <v>69</v>
      </c>
      <c r="V162" s="48">
        <v>1.67</v>
      </c>
      <c r="W162" s="48">
        <v>1.67</v>
      </c>
      <c r="X162" s="47" t="s">
        <v>52</v>
      </c>
      <c r="Y162" s="47" t="s">
        <v>461</v>
      </c>
      <c r="Z162" s="48" t="b">
        <v>0</v>
      </c>
      <c r="AA162" s="47" t="s">
        <v>54</v>
      </c>
      <c r="AB162" s="48" t="b">
        <v>0</v>
      </c>
      <c r="AC162" s="48">
        <v>39</v>
      </c>
      <c r="AD162" t="str">
        <f t="shared" si="2"/>
        <v>NT</v>
      </c>
    </row>
    <row r="163" spans="2:30" x14ac:dyDescent="0.25">
      <c r="B163">
        <f>VLOOKUP(C163*1,'RMPCrecs(Jan2016)'!F$2:N$1246,9,FALSE)</f>
        <v>14</v>
      </c>
      <c r="C163" s="47" t="s">
        <v>683</v>
      </c>
      <c r="D163" s="47" t="s">
        <v>41</v>
      </c>
      <c r="E163" s="48">
        <v>2009</v>
      </c>
      <c r="F163" s="47" t="s">
        <v>67</v>
      </c>
      <c r="G163" s="49">
        <v>40051</v>
      </c>
      <c r="H163" s="47" t="s">
        <v>43</v>
      </c>
      <c r="I163" s="47" t="s">
        <v>44</v>
      </c>
      <c r="J163" s="48">
        <v>3008</v>
      </c>
      <c r="K163" s="47" t="s">
        <v>110</v>
      </c>
      <c r="L163" s="48">
        <v>850</v>
      </c>
      <c r="M163" s="47" t="s">
        <v>46</v>
      </c>
      <c r="N163" s="48">
        <v>4</v>
      </c>
      <c r="O163" s="47" t="s">
        <v>43</v>
      </c>
      <c r="P163" s="47" t="s">
        <v>68</v>
      </c>
      <c r="Q163" s="47" t="s">
        <v>48</v>
      </c>
      <c r="R163" s="47" t="s">
        <v>49</v>
      </c>
      <c r="S163" s="47" t="s">
        <v>43</v>
      </c>
      <c r="T163" s="47" t="s">
        <v>50</v>
      </c>
      <c r="U163" s="47" t="s">
        <v>69</v>
      </c>
      <c r="V163" s="48">
        <v>1.67</v>
      </c>
      <c r="W163" s="48">
        <v>1.67</v>
      </c>
      <c r="X163" s="47" t="s">
        <v>52</v>
      </c>
      <c r="Y163" s="47" t="s">
        <v>461</v>
      </c>
      <c r="Z163" s="48" t="b">
        <v>0</v>
      </c>
      <c r="AA163" s="47" t="s">
        <v>54</v>
      </c>
      <c r="AB163" s="48" t="b">
        <v>0</v>
      </c>
      <c r="AC163" s="48">
        <v>39</v>
      </c>
      <c r="AD163" t="str">
        <f t="shared" si="2"/>
        <v>NT</v>
      </c>
    </row>
    <row r="164" spans="2:30" x14ac:dyDescent="0.25">
      <c r="B164">
        <f>VLOOKUP(C164*1,'RMPCrecs(Jan2016)'!F$2:N$1246,9,FALSE)</f>
        <v>14</v>
      </c>
      <c r="C164" s="47" t="s">
        <v>684</v>
      </c>
      <c r="D164" s="47" t="s">
        <v>41</v>
      </c>
      <c r="E164" s="48">
        <v>2009</v>
      </c>
      <c r="F164" s="47" t="s">
        <v>67</v>
      </c>
      <c r="G164" s="49">
        <v>40051</v>
      </c>
      <c r="H164" s="47" t="s">
        <v>43</v>
      </c>
      <c r="I164" s="47" t="s">
        <v>44</v>
      </c>
      <c r="J164" s="48">
        <v>3008</v>
      </c>
      <c r="K164" s="47" t="s">
        <v>45</v>
      </c>
      <c r="L164" s="48">
        <v>950</v>
      </c>
      <c r="M164" s="47" t="s">
        <v>46</v>
      </c>
      <c r="N164" s="48">
        <v>4</v>
      </c>
      <c r="O164" s="47" t="s">
        <v>43</v>
      </c>
      <c r="P164" s="47" t="s">
        <v>68</v>
      </c>
      <c r="Q164" s="47" t="s">
        <v>48</v>
      </c>
      <c r="R164" s="47" t="s">
        <v>247</v>
      </c>
      <c r="S164" s="47" t="s">
        <v>43</v>
      </c>
      <c r="T164" s="47" t="s">
        <v>50</v>
      </c>
      <c r="U164" s="47" t="s">
        <v>69</v>
      </c>
      <c r="V164" s="48">
        <v>1.67</v>
      </c>
      <c r="W164" s="48">
        <v>1.67</v>
      </c>
      <c r="X164" s="47" t="s">
        <v>52</v>
      </c>
      <c r="Y164" s="47" t="s">
        <v>461</v>
      </c>
      <c r="Z164" s="48" t="b">
        <v>0</v>
      </c>
      <c r="AA164" s="47" t="s">
        <v>54</v>
      </c>
      <c r="AB164" s="48" t="b">
        <v>0</v>
      </c>
      <c r="AC164" s="48">
        <v>39</v>
      </c>
      <c r="AD164" t="str">
        <f t="shared" si="2"/>
        <v>NT</v>
      </c>
    </row>
    <row r="165" spans="2:30" x14ac:dyDescent="0.25">
      <c r="B165">
        <f>VLOOKUP(C165*1,'RMPCrecs(Jan2016)'!F$2:N$1246,9,FALSE)</f>
        <v>14</v>
      </c>
      <c r="C165" s="47" t="s">
        <v>685</v>
      </c>
      <c r="D165" s="47" t="s">
        <v>41</v>
      </c>
      <c r="E165" s="48">
        <v>2009</v>
      </c>
      <c r="F165" s="47" t="s">
        <v>67</v>
      </c>
      <c r="G165" s="49">
        <v>40051</v>
      </c>
      <c r="H165" s="47" t="s">
        <v>43</v>
      </c>
      <c r="I165" s="47" t="s">
        <v>44</v>
      </c>
      <c r="J165" s="48">
        <v>3008</v>
      </c>
      <c r="K165" s="47" t="s">
        <v>110</v>
      </c>
      <c r="L165" s="48">
        <v>880</v>
      </c>
      <c r="M165" s="47" t="s">
        <v>46</v>
      </c>
      <c r="N165" s="48">
        <v>4</v>
      </c>
      <c r="O165" s="47" t="s">
        <v>43</v>
      </c>
      <c r="P165" s="47" t="s">
        <v>68</v>
      </c>
      <c r="Q165" s="47" t="s">
        <v>48</v>
      </c>
      <c r="R165" s="47" t="s">
        <v>49</v>
      </c>
      <c r="S165" s="47" t="s">
        <v>43</v>
      </c>
      <c r="T165" s="47" t="s">
        <v>50</v>
      </c>
      <c r="U165" s="47" t="s">
        <v>69</v>
      </c>
      <c r="V165" s="48">
        <v>1.67</v>
      </c>
      <c r="W165" s="48">
        <v>1.67</v>
      </c>
      <c r="X165" s="47" t="s">
        <v>52</v>
      </c>
      <c r="Y165" s="47" t="s">
        <v>461</v>
      </c>
      <c r="Z165" s="48" t="b">
        <v>0</v>
      </c>
      <c r="AA165" s="47" t="s">
        <v>54</v>
      </c>
      <c r="AB165" s="48" t="b">
        <v>0</v>
      </c>
      <c r="AC165" s="48">
        <v>39</v>
      </c>
      <c r="AD165" t="str">
        <f t="shared" si="2"/>
        <v>NT</v>
      </c>
    </row>
    <row r="166" spans="2:30" x14ac:dyDescent="0.25">
      <c r="B166">
        <f>VLOOKUP(C166*1,'RMPCrecs(Jan2016)'!F$2:N$1246,9,FALSE)</f>
        <v>14</v>
      </c>
      <c r="C166" s="47" t="s">
        <v>686</v>
      </c>
      <c r="D166" s="47" t="s">
        <v>41</v>
      </c>
      <c r="E166" s="48">
        <v>2009</v>
      </c>
      <c r="F166" s="47" t="s">
        <v>67</v>
      </c>
      <c r="G166" s="49">
        <v>40051</v>
      </c>
      <c r="H166" s="47" t="s">
        <v>43</v>
      </c>
      <c r="I166" s="47" t="s">
        <v>44</v>
      </c>
      <c r="J166" s="48">
        <v>3008</v>
      </c>
      <c r="K166" s="47" t="s">
        <v>110</v>
      </c>
      <c r="L166" s="48">
        <v>850</v>
      </c>
      <c r="M166" s="47" t="s">
        <v>46</v>
      </c>
      <c r="N166" s="48">
        <v>4</v>
      </c>
      <c r="O166" s="47" t="s">
        <v>43</v>
      </c>
      <c r="P166" s="47" t="s">
        <v>68</v>
      </c>
      <c r="Q166" s="47" t="s">
        <v>48</v>
      </c>
      <c r="R166" s="47" t="s">
        <v>49</v>
      </c>
      <c r="S166" s="47" t="s">
        <v>43</v>
      </c>
      <c r="T166" s="47" t="s">
        <v>50</v>
      </c>
      <c r="U166" s="47" t="s">
        <v>69</v>
      </c>
      <c r="V166" s="48">
        <v>1.67</v>
      </c>
      <c r="W166" s="48">
        <v>1.67</v>
      </c>
      <c r="X166" s="47" t="s">
        <v>52</v>
      </c>
      <c r="Y166" s="47" t="s">
        <v>461</v>
      </c>
      <c r="Z166" s="48" t="b">
        <v>0</v>
      </c>
      <c r="AA166" s="47" t="s">
        <v>54</v>
      </c>
      <c r="AB166" s="48" t="b">
        <v>0</v>
      </c>
      <c r="AC166" s="48">
        <v>39</v>
      </c>
      <c r="AD166" t="str">
        <f t="shared" si="2"/>
        <v>NT</v>
      </c>
    </row>
    <row r="167" spans="2:30" x14ac:dyDescent="0.25">
      <c r="B167">
        <f>VLOOKUP(C167*1,'RMPCrecs(Jan2016)'!F$2:N$1246,9,FALSE)</f>
        <v>14</v>
      </c>
      <c r="C167" s="47" t="s">
        <v>687</v>
      </c>
      <c r="D167" s="47" t="s">
        <v>41</v>
      </c>
      <c r="E167" s="48">
        <v>2009</v>
      </c>
      <c r="F167" s="47" t="s">
        <v>67</v>
      </c>
      <c r="G167" s="49">
        <v>40051</v>
      </c>
      <c r="H167" s="47" t="s">
        <v>43</v>
      </c>
      <c r="I167" s="47" t="s">
        <v>44</v>
      </c>
      <c r="J167" s="48">
        <v>3008</v>
      </c>
      <c r="K167" s="47" t="s">
        <v>45</v>
      </c>
      <c r="L167" s="48">
        <v>800</v>
      </c>
      <c r="M167" s="47" t="s">
        <v>46</v>
      </c>
      <c r="N167" s="48">
        <v>4</v>
      </c>
      <c r="O167" s="47" t="s">
        <v>43</v>
      </c>
      <c r="P167" s="47" t="s">
        <v>68</v>
      </c>
      <c r="Q167" s="47" t="s">
        <v>48</v>
      </c>
      <c r="R167" s="47" t="s">
        <v>49</v>
      </c>
      <c r="S167" s="47" t="s">
        <v>43</v>
      </c>
      <c r="T167" s="47" t="s">
        <v>50</v>
      </c>
      <c r="U167" s="47" t="s">
        <v>69</v>
      </c>
      <c r="V167" s="48">
        <v>1.67</v>
      </c>
      <c r="W167" s="48">
        <v>1.67</v>
      </c>
      <c r="X167" s="47" t="s">
        <v>52</v>
      </c>
      <c r="Y167" s="47" t="s">
        <v>461</v>
      </c>
      <c r="Z167" s="48" t="b">
        <v>0</v>
      </c>
      <c r="AA167" s="47" t="s">
        <v>54</v>
      </c>
      <c r="AB167" s="48" t="b">
        <v>0</v>
      </c>
      <c r="AC167" s="48">
        <v>39</v>
      </c>
      <c r="AD167" t="str">
        <f t="shared" si="2"/>
        <v>NT</v>
      </c>
    </row>
    <row r="168" spans="2:30" x14ac:dyDescent="0.25">
      <c r="B168">
        <f>VLOOKUP(C168*1,'RMPCrecs(Jan2016)'!F$2:N$1246,9,FALSE)</f>
        <v>14</v>
      </c>
      <c r="C168" s="47" t="s">
        <v>704</v>
      </c>
      <c r="D168" s="47" t="s">
        <v>41</v>
      </c>
      <c r="E168" s="48">
        <v>2009</v>
      </c>
      <c r="F168" s="47" t="s">
        <v>42</v>
      </c>
      <c r="G168" s="49">
        <v>40077</v>
      </c>
      <c r="H168" s="47" t="s">
        <v>43</v>
      </c>
      <c r="I168" s="47" t="s">
        <v>44</v>
      </c>
      <c r="J168" s="48">
        <v>3008</v>
      </c>
      <c r="K168" s="47" t="s">
        <v>45</v>
      </c>
      <c r="L168" s="48">
        <v>650</v>
      </c>
      <c r="M168" s="47" t="s">
        <v>46</v>
      </c>
      <c r="N168" s="48">
        <v>3</v>
      </c>
      <c r="O168" s="47" t="s">
        <v>43</v>
      </c>
      <c r="P168" s="47" t="s">
        <v>359</v>
      </c>
      <c r="Q168" s="47" t="s">
        <v>48</v>
      </c>
      <c r="R168" s="47" t="s">
        <v>49</v>
      </c>
      <c r="S168" s="47" t="s">
        <v>43</v>
      </c>
      <c r="T168" s="47" t="s">
        <v>50</v>
      </c>
      <c r="U168" s="47" t="s">
        <v>82</v>
      </c>
      <c r="V168" s="48">
        <v>1.28</v>
      </c>
      <c r="W168" s="48">
        <v>1.28</v>
      </c>
      <c r="X168" s="47" t="s">
        <v>52</v>
      </c>
      <c r="Y168" s="47" t="s">
        <v>579</v>
      </c>
      <c r="Z168" s="48" t="b">
        <v>0</v>
      </c>
      <c r="AA168" s="47" t="s">
        <v>54</v>
      </c>
      <c r="AB168" s="48" t="b">
        <v>0</v>
      </c>
      <c r="AC168" s="48">
        <v>39</v>
      </c>
      <c r="AD168" t="str">
        <f t="shared" si="2"/>
        <v>NT</v>
      </c>
    </row>
    <row r="169" spans="2:30" x14ac:dyDescent="0.25">
      <c r="B169">
        <f>VLOOKUP(C169*1,'RMPCrecs(Jan2016)'!F$2:N$1246,9,FALSE)</f>
        <v>14</v>
      </c>
      <c r="C169" s="47" t="s">
        <v>705</v>
      </c>
      <c r="D169" s="47" t="s">
        <v>41</v>
      </c>
      <c r="E169" s="48">
        <v>2009</v>
      </c>
      <c r="F169" s="47" t="s">
        <v>42</v>
      </c>
      <c r="G169" s="49">
        <v>40077</v>
      </c>
      <c r="H169" s="47" t="s">
        <v>43</v>
      </c>
      <c r="I169" s="47" t="s">
        <v>44</v>
      </c>
      <c r="J169" s="48">
        <v>3008</v>
      </c>
      <c r="K169" s="47" t="s">
        <v>45</v>
      </c>
      <c r="L169" s="48">
        <v>650</v>
      </c>
      <c r="M169" s="47" t="s">
        <v>46</v>
      </c>
      <c r="N169" s="48">
        <v>2</v>
      </c>
      <c r="O169" s="47" t="s">
        <v>43</v>
      </c>
      <c r="P169" s="47" t="s">
        <v>607</v>
      </c>
      <c r="Q169" s="47" t="s">
        <v>48</v>
      </c>
      <c r="R169" s="47" t="s">
        <v>49</v>
      </c>
      <c r="S169" s="47" t="s">
        <v>43</v>
      </c>
      <c r="T169" s="47" t="s">
        <v>50</v>
      </c>
      <c r="U169" s="47" t="s">
        <v>82</v>
      </c>
      <c r="V169" s="48">
        <v>1.28</v>
      </c>
      <c r="W169" s="48">
        <v>1.28</v>
      </c>
      <c r="X169" s="47" t="s">
        <v>52</v>
      </c>
      <c r="Y169" s="47" t="s">
        <v>579</v>
      </c>
      <c r="Z169" s="48" t="b">
        <v>0</v>
      </c>
      <c r="AA169" s="47" t="s">
        <v>54</v>
      </c>
      <c r="AB169" s="48" t="b">
        <v>0</v>
      </c>
      <c r="AC169" s="48">
        <v>39</v>
      </c>
      <c r="AD169" t="str">
        <f t="shared" si="2"/>
        <v>NT</v>
      </c>
    </row>
    <row r="170" spans="2:30" x14ac:dyDescent="0.25">
      <c r="B170">
        <f>VLOOKUP(C170*1,'RMPCrecs(Jan2016)'!F$2:N$1246,9,FALSE)</f>
        <v>14</v>
      </c>
      <c r="C170" s="47" t="s">
        <v>713</v>
      </c>
      <c r="D170" s="47" t="s">
        <v>41</v>
      </c>
      <c r="E170" s="48">
        <v>2010</v>
      </c>
      <c r="F170" s="47" t="s">
        <v>67</v>
      </c>
      <c r="G170" s="49">
        <v>40417</v>
      </c>
      <c r="H170" s="47" t="s">
        <v>43</v>
      </c>
      <c r="I170" s="47" t="s">
        <v>44</v>
      </c>
      <c r="J170" s="48">
        <v>3008</v>
      </c>
      <c r="K170" s="47" t="s">
        <v>110</v>
      </c>
      <c r="L170" s="48">
        <v>760</v>
      </c>
      <c r="M170" s="47" t="s">
        <v>46</v>
      </c>
      <c r="N170" s="48">
        <v>3</v>
      </c>
      <c r="O170" s="47" t="s">
        <v>43</v>
      </c>
      <c r="P170" s="47" t="s">
        <v>433</v>
      </c>
      <c r="Q170" s="47" t="s">
        <v>48</v>
      </c>
      <c r="R170" s="47" t="s">
        <v>49</v>
      </c>
      <c r="S170" s="47" t="s">
        <v>43</v>
      </c>
      <c r="T170" s="47" t="s">
        <v>50</v>
      </c>
      <c r="U170" s="47" t="s">
        <v>69</v>
      </c>
      <c r="V170" s="48">
        <v>3.81</v>
      </c>
      <c r="W170" s="48">
        <v>3.81</v>
      </c>
      <c r="X170" s="47" t="s">
        <v>52</v>
      </c>
      <c r="Y170" s="47" t="s">
        <v>714</v>
      </c>
      <c r="Z170" s="48" t="b">
        <v>0</v>
      </c>
      <c r="AA170" s="47" t="s">
        <v>54</v>
      </c>
      <c r="AB170" s="48" t="b">
        <v>0</v>
      </c>
      <c r="AC170" s="48">
        <v>39</v>
      </c>
      <c r="AD170" t="str">
        <f t="shared" si="2"/>
        <v>NT</v>
      </c>
    </row>
    <row r="171" spans="2:30" x14ac:dyDescent="0.25">
      <c r="B171">
        <f>VLOOKUP(C171*1,'RMPCrecs(Jan2016)'!F$2:N$1246,9,FALSE)</f>
        <v>14</v>
      </c>
      <c r="C171" s="47" t="s">
        <v>725</v>
      </c>
      <c r="D171" s="47" t="s">
        <v>41</v>
      </c>
      <c r="E171" s="48">
        <v>2010</v>
      </c>
      <c r="F171" s="47" t="s">
        <v>42</v>
      </c>
      <c r="G171" s="49">
        <v>40414</v>
      </c>
      <c r="H171" s="47" t="s">
        <v>43</v>
      </c>
      <c r="I171" s="47" t="s">
        <v>44</v>
      </c>
      <c r="J171" s="48">
        <v>3008</v>
      </c>
      <c r="K171" s="47" t="s">
        <v>110</v>
      </c>
      <c r="L171" s="48">
        <v>800</v>
      </c>
      <c r="M171" s="47" t="s">
        <v>46</v>
      </c>
      <c r="N171" s="48">
        <v>3</v>
      </c>
      <c r="O171" s="47" t="s">
        <v>43</v>
      </c>
      <c r="P171" s="47" t="s">
        <v>433</v>
      </c>
      <c r="Q171" s="47" t="s">
        <v>48</v>
      </c>
      <c r="R171" s="47" t="s">
        <v>49</v>
      </c>
      <c r="S171" s="47" t="s">
        <v>43</v>
      </c>
      <c r="T171" s="47" t="s">
        <v>50</v>
      </c>
      <c r="U171" s="47" t="s">
        <v>69</v>
      </c>
      <c r="V171" s="48">
        <v>3.32</v>
      </c>
      <c r="W171" s="48">
        <v>3.32</v>
      </c>
      <c r="X171" s="47" t="s">
        <v>52</v>
      </c>
      <c r="Y171" s="47" t="s">
        <v>726</v>
      </c>
      <c r="Z171" s="48" t="b">
        <v>0</v>
      </c>
      <c r="AA171" s="47" t="s">
        <v>54</v>
      </c>
      <c r="AB171" s="48" t="b">
        <v>0</v>
      </c>
      <c r="AC171" s="48">
        <v>39</v>
      </c>
      <c r="AD171" t="str">
        <f t="shared" si="2"/>
        <v>NT</v>
      </c>
    </row>
    <row r="172" spans="2:30" x14ac:dyDescent="0.25">
      <c r="B172">
        <f>VLOOKUP(C172*1,'RMPCrecs(Jan2016)'!F$2:N$1246,9,FALSE)</f>
        <v>14</v>
      </c>
      <c r="C172" s="47" t="s">
        <v>727</v>
      </c>
      <c r="D172" s="47" t="s">
        <v>41</v>
      </c>
      <c r="E172" s="48">
        <v>2010</v>
      </c>
      <c r="F172" s="47" t="s">
        <v>42</v>
      </c>
      <c r="G172" s="49">
        <v>40414</v>
      </c>
      <c r="H172" s="47" t="s">
        <v>43</v>
      </c>
      <c r="I172" s="47" t="s">
        <v>44</v>
      </c>
      <c r="J172" s="48">
        <v>3008</v>
      </c>
      <c r="K172" s="47" t="s">
        <v>45</v>
      </c>
      <c r="L172" s="48">
        <v>790</v>
      </c>
      <c r="M172" s="47" t="s">
        <v>46</v>
      </c>
      <c r="N172" s="48">
        <v>3</v>
      </c>
      <c r="O172" s="47" t="s">
        <v>43</v>
      </c>
      <c r="P172" s="47" t="s">
        <v>433</v>
      </c>
      <c r="Q172" s="47" t="s">
        <v>48</v>
      </c>
      <c r="R172" s="47" t="s">
        <v>49</v>
      </c>
      <c r="S172" s="47" t="s">
        <v>43</v>
      </c>
      <c r="T172" s="47" t="s">
        <v>50</v>
      </c>
      <c r="U172" s="47" t="s">
        <v>69</v>
      </c>
      <c r="V172" s="48">
        <v>3.32</v>
      </c>
      <c r="W172" s="48">
        <v>3.32</v>
      </c>
      <c r="X172" s="47" t="s">
        <v>52</v>
      </c>
      <c r="Y172" s="47" t="s">
        <v>726</v>
      </c>
      <c r="Z172" s="48" t="b">
        <v>0</v>
      </c>
      <c r="AA172" s="47" t="s">
        <v>54</v>
      </c>
      <c r="AB172" s="48" t="b">
        <v>0</v>
      </c>
      <c r="AC172" s="48">
        <v>39</v>
      </c>
      <c r="AD172" t="str">
        <f t="shared" si="2"/>
        <v>NT</v>
      </c>
    </row>
    <row r="173" spans="2:30" x14ac:dyDescent="0.25">
      <c r="B173">
        <f>VLOOKUP(C173*1,'RMPCrecs(Jan2016)'!F$2:N$1246,9,FALSE)</f>
        <v>14</v>
      </c>
      <c r="C173" s="47" t="s">
        <v>728</v>
      </c>
      <c r="D173" s="47" t="s">
        <v>41</v>
      </c>
      <c r="E173" s="48">
        <v>2010</v>
      </c>
      <c r="F173" s="47" t="s">
        <v>42</v>
      </c>
      <c r="G173" s="49">
        <v>40414</v>
      </c>
      <c r="H173" s="47" t="s">
        <v>43</v>
      </c>
      <c r="I173" s="47" t="s">
        <v>44</v>
      </c>
      <c r="J173" s="48">
        <v>3008</v>
      </c>
      <c r="K173" s="47" t="s">
        <v>45</v>
      </c>
      <c r="L173" s="48">
        <v>840</v>
      </c>
      <c r="M173" s="47" t="s">
        <v>46</v>
      </c>
      <c r="N173" s="48">
        <v>3</v>
      </c>
      <c r="O173" s="47" t="s">
        <v>43</v>
      </c>
      <c r="P173" s="47" t="s">
        <v>455</v>
      </c>
      <c r="Q173" s="47" t="s">
        <v>48</v>
      </c>
      <c r="R173" s="47" t="s">
        <v>49</v>
      </c>
      <c r="S173" s="47" t="s">
        <v>43</v>
      </c>
      <c r="T173" s="47" t="s">
        <v>50</v>
      </c>
      <c r="U173" s="47" t="s">
        <v>69</v>
      </c>
      <c r="V173" s="48">
        <v>3.32</v>
      </c>
      <c r="W173" s="48">
        <v>3.32</v>
      </c>
      <c r="X173" s="47" t="s">
        <v>52</v>
      </c>
      <c r="Y173" s="47" t="s">
        <v>726</v>
      </c>
      <c r="Z173" s="48" t="b">
        <v>0</v>
      </c>
      <c r="AA173" s="47" t="s">
        <v>54</v>
      </c>
      <c r="AB173" s="48" t="b">
        <v>0</v>
      </c>
      <c r="AC173" s="48">
        <v>39</v>
      </c>
      <c r="AD173" t="str">
        <f t="shared" si="2"/>
        <v>NT</v>
      </c>
    </row>
    <row r="174" spans="2:30" x14ac:dyDescent="0.25">
      <c r="B174">
        <f>VLOOKUP(C174*1,'RMPCrecs(Jan2016)'!F$2:N$1246,9,FALSE)</f>
        <v>14</v>
      </c>
      <c r="C174" s="47" t="s">
        <v>733</v>
      </c>
      <c r="D174" s="47" t="s">
        <v>41</v>
      </c>
      <c r="E174" s="48">
        <v>2010</v>
      </c>
      <c r="F174" s="47" t="s">
        <v>67</v>
      </c>
      <c r="G174" s="49">
        <v>40413</v>
      </c>
      <c r="H174" s="47" t="s">
        <v>43</v>
      </c>
      <c r="I174" s="47" t="s">
        <v>44</v>
      </c>
      <c r="J174" s="48">
        <v>3008</v>
      </c>
      <c r="K174" s="47" t="s">
        <v>110</v>
      </c>
      <c r="L174" s="48">
        <v>730</v>
      </c>
      <c r="M174" s="47" t="s">
        <v>46</v>
      </c>
      <c r="N174" s="48">
        <v>3</v>
      </c>
      <c r="O174" s="47" t="s">
        <v>43</v>
      </c>
      <c r="P174" s="47" t="s">
        <v>734</v>
      </c>
      <c r="Q174" s="47" t="s">
        <v>48</v>
      </c>
      <c r="R174" s="47" t="s">
        <v>49</v>
      </c>
      <c r="S174" s="47" t="s">
        <v>43</v>
      </c>
      <c r="T174" s="47" t="s">
        <v>50</v>
      </c>
      <c r="U174" s="47" t="s">
        <v>69</v>
      </c>
      <c r="V174" s="48">
        <v>3.81</v>
      </c>
      <c r="W174" s="48">
        <v>3.81</v>
      </c>
      <c r="X174" s="47" t="s">
        <v>52</v>
      </c>
      <c r="Y174" s="47" t="s">
        <v>714</v>
      </c>
      <c r="Z174" s="48" t="b">
        <v>0</v>
      </c>
      <c r="AA174" s="47" t="s">
        <v>54</v>
      </c>
      <c r="AB174" s="48" t="b">
        <v>0</v>
      </c>
      <c r="AC174" s="48">
        <v>39</v>
      </c>
      <c r="AD174" t="str">
        <f t="shared" si="2"/>
        <v>NT</v>
      </c>
    </row>
    <row r="175" spans="2:30" x14ac:dyDescent="0.25">
      <c r="B175">
        <f>VLOOKUP(C175*1,'RMPCrecs(Jan2016)'!F$2:N$1246,9,FALSE)</f>
        <v>14</v>
      </c>
      <c r="C175" s="47" t="s">
        <v>735</v>
      </c>
      <c r="D175" s="47" t="s">
        <v>41</v>
      </c>
      <c r="E175" s="48">
        <v>2010</v>
      </c>
      <c r="F175" s="47" t="s">
        <v>67</v>
      </c>
      <c r="G175" s="49">
        <v>40413</v>
      </c>
      <c r="H175" s="47" t="s">
        <v>43</v>
      </c>
      <c r="I175" s="47" t="s">
        <v>44</v>
      </c>
      <c r="J175" s="48">
        <v>3008</v>
      </c>
      <c r="K175" s="47" t="s">
        <v>45</v>
      </c>
      <c r="L175" s="48">
        <v>830</v>
      </c>
      <c r="M175" s="47" t="s">
        <v>46</v>
      </c>
      <c r="N175" s="48">
        <v>3</v>
      </c>
      <c r="O175" s="47" t="s">
        <v>43</v>
      </c>
      <c r="P175" s="47" t="s">
        <v>455</v>
      </c>
      <c r="Q175" s="47" t="s">
        <v>48</v>
      </c>
      <c r="R175" s="47" t="s">
        <v>49</v>
      </c>
      <c r="S175" s="47" t="s">
        <v>43</v>
      </c>
      <c r="T175" s="47" t="s">
        <v>50</v>
      </c>
      <c r="U175" s="47" t="s">
        <v>69</v>
      </c>
      <c r="V175" s="48">
        <v>3.81</v>
      </c>
      <c r="W175" s="48">
        <v>3.81</v>
      </c>
      <c r="X175" s="47" t="s">
        <v>52</v>
      </c>
      <c r="Y175" s="47" t="s">
        <v>714</v>
      </c>
      <c r="Z175" s="48" t="b">
        <v>0</v>
      </c>
      <c r="AA175" s="47" t="s">
        <v>54</v>
      </c>
      <c r="AB175" s="48" t="b">
        <v>0</v>
      </c>
      <c r="AC175" s="48">
        <v>39</v>
      </c>
      <c r="AD175" t="str">
        <f t="shared" si="2"/>
        <v>NT</v>
      </c>
    </row>
    <row r="176" spans="2:30" x14ac:dyDescent="0.25">
      <c r="B176">
        <f>VLOOKUP(C176*1,'RMPCrecs(Jan2016)'!F$2:N$1246,9,FALSE)</f>
        <v>14</v>
      </c>
      <c r="C176" s="47" t="s">
        <v>736</v>
      </c>
      <c r="D176" s="47" t="s">
        <v>41</v>
      </c>
      <c r="E176" s="48">
        <v>2010</v>
      </c>
      <c r="F176" s="47" t="s">
        <v>67</v>
      </c>
      <c r="G176" s="49">
        <v>40413</v>
      </c>
      <c r="H176" s="47" t="s">
        <v>43</v>
      </c>
      <c r="I176" s="47" t="s">
        <v>44</v>
      </c>
      <c r="J176" s="48">
        <v>3008</v>
      </c>
      <c r="K176" s="47" t="s">
        <v>45</v>
      </c>
      <c r="L176" s="48">
        <v>840</v>
      </c>
      <c r="M176" s="47" t="s">
        <v>46</v>
      </c>
      <c r="N176" s="48">
        <v>3</v>
      </c>
      <c r="O176" s="47" t="s">
        <v>43</v>
      </c>
      <c r="P176" s="47" t="s">
        <v>433</v>
      </c>
      <c r="Q176" s="47" t="s">
        <v>48</v>
      </c>
      <c r="R176" s="47" t="s">
        <v>49</v>
      </c>
      <c r="S176" s="47" t="s">
        <v>43</v>
      </c>
      <c r="T176" s="47" t="s">
        <v>50</v>
      </c>
      <c r="U176" s="47" t="s">
        <v>69</v>
      </c>
      <c r="V176" s="48">
        <v>3.81</v>
      </c>
      <c r="W176" s="48">
        <v>3.81</v>
      </c>
      <c r="X176" s="47" t="s">
        <v>52</v>
      </c>
      <c r="Y176" s="47" t="s">
        <v>714</v>
      </c>
      <c r="Z176" s="48" t="b">
        <v>0</v>
      </c>
      <c r="AA176" s="47" t="s">
        <v>54</v>
      </c>
      <c r="AB176" s="48" t="b">
        <v>0</v>
      </c>
      <c r="AC176" s="48">
        <v>39</v>
      </c>
      <c r="AD176" t="str">
        <f t="shared" si="2"/>
        <v>NT</v>
      </c>
    </row>
    <row r="177" spans="2:30" x14ac:dyDescent="0.25">
      <c r="B177">
        <f>VLOOKUP(C177*1,'RMPCrecs(Jan2016)'!F$2:N$1246,9,FALSE)</f>
        <v>14</v>
      </c>
      <c r="C177" s="47" t="s">
        <v>737</v>
      </c>
      <c r="D177" s="47" t="s">
        <v>41</v>
      </c>
      <c r="E177" s="48">
        <v>2010</v>
      </c>
      <c r="F177" s="47" t="s">
        <v>67</v>
      </c>
      <c r="G177" s="49">
        <v>40413</v>
      </c>
      <c r="H177" s="47" t="s">
        <v>43</v>
      </c>
      <c r="I177" s="47" t="s">
        <v>44</v>
      </c>
      <c r="J177" s="48">
        <v>3008</v>
      </c>
      <c r="K177" s="47" t="s">
        <v>45</v>
      </c>
      <c r="L177" s="48">
        <v>650</v>
      </c>
      <c r="M177" s="47" t="s">
        <v>46</v>
      </c>
      <c r="N177" s="48">
        <v>3</v>
      </c>
      <c r="O177" s="47" t="s">
        <v>43</v>
      </c>
      <c r="P177" s="47" t="s">
        <v>433</v>
      </c>
      <c r="Q177" s="47" t="s">
        <v>48</v>
      </c>
      <c r="R177" s="47" t="s">
        <v>49</v>
      </c>
      <c r="S177" s="47" t="s">
        <v>43</v>
      </c>
      <c r="T177" s="47" t="s">
        <v>50</v>
      </c>
      <c r="U177" s="47" t="s">
        <v>69</v>
      </c>
      <c r="V177" s="48">
        <v>3.81</v>
      </c>
      <c r="W177" s="48">
        <v>3.81</v>
      </c>
      <c r="X177" s="47" t="s">
        <v>52</v>
      </c>
      <c r="Y177" s="47" t="s">
        <v>714</v>
      </c>
      <c r="Z177" s="48" t="b">
        <v>0</v>
      </c>
      <c r="AA177" s="47" t="s">
        <v>54</v>
      </c>
      <c r="AB177" s="48" t="b">
        <v>0</v>
      </c>
      <c r="AC177" s="48">
        <v>39</v>
      </c>
      <c r="AD177" t="str">
        <f t="shared" si="2"/>
        <v>NT</v>
      </c>
    </row>
    <row r="178" spans="2:30" x14ac:dyDescent="0.25">
      <c r="B178">
        <f>VLOOKUP(C178*1,'RMPCrecs(Jan2016)'!F$2:N$1246,9,FALSE)</f>
        <v>14</v>
      </c>
      <c r="C178" s="47" t="s">
        <v>758</v>
      </c>
      <c r="D178" s="47" t="s">
        <v>41</v>
      </c>
      <c r="E178" s="48">
        <v>2010</v>
      </c>
      <c r="F178" s="47" t="s">
        <v>67</v>
      </c>
      <c r="G178" s="49">
        <v>40420</v>
      </c>
      <c r="H178" s="47" t="s">
        <v>43</v>
      </c>
      <c r="I178" s="47" t="s">
        <v>44</v>
      </c>
      <c r="J178" s="48">
        <v>3008</v>
      </c>
      <c r="K178" s="47" t="s">
        <v>45</v>
      </c>
      <c r="L178" s="48">
        <v>750</v>
      </c>
      <c r="M178" s="47" t="s">
        <v>46</v>
      </c>
      <c r="N178" s="48">
        <v>3</v>
      </c>
      <c r="O178" s="47" t="s">
        <v>43</v>
      </c>
      <c r="P178" s="47" t="s">
        <v>433</v>
      </c>
      <c r="Q178" s="47" t="s">
        <v>48</v>
      </c>
      <c r="R178" s="47" t="s">
        <v>49</v>
      </c>
      <c r="S178" s="47" t="s">
        <v>43</v>
      </c>
      <c r="T178" s="47" t="s">
        <v>50</v>
      </c>
      <c r="U178" s="47" t="s">
        <v>72</v>
      </c>
      <c r="V178" s="48">
        <v>2.2400000000000002</v>
      </c>
      <c r="W178" s="48">
        <v>2.2400000000000002</v>
      </c>
      <c r="X178" s="47" t="s">
        <v>52</v>
      </c>
      <c r="Y178" s="47" t="s">
        <v>739</v>
      </c>
      <c r="Z178" s="48" t="b">
        <v>0</v>
      </c>
      <c r="AA178" s="47" t="s">
        <v>54</v>
      </c>
      <c r="AB178" s="48" t="b">
        <v>0</v>
      </c>
      <c r="AC178" s="48">
        <v>39</v>
      </c>
      <c r="AD178" t="str">
        <f t="shared" si="2"/>
        <v>NT</v>
      </c>
    </row>
    <row r="179" spans="2:30" x14ac:dyDescent="0.25">
      <c r="B179">
        <f>VLOOKUP(C179*1,'RMPCrecs(Jan2016)'!F$2:N$1246,9,FALSE)</f>
        <v>14</v>
      </c>
      <c r="C179" s="47" t="s">
        <v>783</v>
      </c>
      <c r="D179" s="47" t="s">
        <v>41</v>
      </c>
      <c r="E179" s="48">
        <v>2010</v>
      </c>
      <c r="F179" s="47" t="s">
        <v>67</v>
      </c>
      <c r="G179" s="49">
        <v>40422</v>
      </c>
      <c r="H179" s="47" t="s">
        <v>43</v>
      </c>
      <c r="I179" s="47" t="s">
        <v>44</v>
      </c>
      <c r="J179" s="48">
        <v>3008</v>
      </c>
      <c r="K179" s="47" t="s">
        <v>110</v>
      </c>
      <c r="L179" s="48">
        <v>730</v>
      </c>
      <c r="M179" s="47" t="s">
        <v>46</v>
      </c>
      <c r="N179" s="48">
        <v>4</v>
      </c>
      <c r="O179" s="47" t="s">
        <v>43</v>
      </c>
      <c r="P179" s="47" t="s">
        <v>405</v>
      </c>
      <c r="Q179" s="47" t="s">
        <v>48</v>
      </c>
      <c r="R179" s="47" t="s">
        <v>49</v>
      </c>
      <c r="S179" s="47" t="s">
        <v>43</v>
      </c>
      <c r="T179" s="47" t="s">
        <v>50</v>
      </c>
      <c r="U179" s="47" t="s">
        <v>72</v>
      </c>
      <c r="V179" s="48">
        <v>2.2400000000000002</v>
      </c>
      <c r="W179" s="48">
        <v>2.2400000000000002</v>
      </c>
      <c r="X179" s="47" t="s">
        <v>52</v>
      </c>
      <c r="Y179" s="47" t="s">
        <v>739</v>
      </c>
      <c r="Z179" s="48" t="b">
        <v>0</v>
      </c>
      <c r="AA179" s="47" t="s">
        <v>54</v>
      </c>
      <c r="AB179" s="48" t="b">
        <v>0</v>
      </c>
      <c r="AC179" s="48">
        <v>39</v>
      </c>
      <c r="AD179" t="str">
        <f t="shared" si="2"/>
        <v>NT</v>
      </c>
    </row>
    <row r="180" spans="2:30" x14ac:dyDescent="0.25">
      <c r="B180">
        <f>VLOOKUP(C180*1,'RMPCrecs(Jan2016)'!F$2:N$1246,9,FALSE)</f>
        <v>14</v>
      </c>
      <c r="C180" s="47" t="s">
        <v>784</v>
      </c>
      <c r="D180" s="47" t="s">
        <v>41</v>
      </c>
      <c r="E180" s="48">
        <v>2010</v>
      </c>
      <c r="F180" s="47" t="s">
        <v>67</v>
      </c>
      <c r="G180" s="49">
        <v>40422</v>
      </c>
      <c r="H180" s="47" t="s">
        <v>43</v>
      </c>
      <c r="I180" s="47" t="s">
        <v>44</v>
      </c>
      <c r="J180" s="48">
        <v>3008</v>
      </c>
      <c r="K180" s="47" t="s">
        <v>45</v>
      </c>
      <c r="L180" s="48">
        <v>810</v>
      </c>
      <c r="M180" s="47" t="s">
        <v>46</v>
      </c>
      <c r="N180" s="48">
        <v>3</v>
      </c>
      <c r="O180" s="47" t="s">
        <v>43</v>
      </c>
      <c r="P180" s="47" t="s">
        <v>433</v>
      </c>
      <c r="Q180" s="47" t="s">
        <v>48</v>
      </c>
      <c r="R180" s="47" t="s">
        <v>49</v>
      </c>
      <c r="S180" s="47" t="s">
        <v>43</v>
      </c>
      <c r="T180" s="47" t="s">
        <v>50</v>
      </c>
      <c r="U180" s="47" t="s">
        <v>72</v>
      </c>
      <c r="V180" s="48">
        <v>2.2400000000000002</v>
      </c>
      <c r="W180" s="48">
        <v>2.2400000000000002</v>
      </c>
      <c r="X180" s="47" t="s">
        <v>52</v>
      </c>
      <c r="Y180" s="47" t="s">
        <v>739</v>
      </c>
      <c r="Z180" s="48" t="b">
        <v>0</v>
      </c>
      <c r="AA180" s="47" t="s">
        <v>54</v>
      </c>
      <c r="AB180" s="48" t="b">
        <v>0</v>
      </c>
      <c r="AC180" s="48">
        <v>39</v>
      </c>
      <c r="AD180" t="str">
        <f t="shared" si="2"/>
        <v>NT</v>
      </c>
    </row>
    <row r="181" spans="2:30" x14ac:dyDescent="0.25">
      <c r="B181">
        <f>VLOOKUP(C181*1,'RMPCrecs(Jan2016)'!F$2:N$1246,9,FALSE)</f>
        <v>14</v>
      </c>
      <c r="C181" s="47" t="s">
        <v>785</v>
      </c>
      <c r="D181" s="47" t="s">
        <v>41</v>
      </c>
      <c r="E181" s="48">
        <v>2010</v>
      </c>
      <c r="F181" s="47" t="s">
        <v>67</v>
      </c>
      <c r="G181" s="49">
        <v>40422</v>
      </c>
      <c r="H181" s="47" t="s">
        <v>43</v>
      </c>
      <c r="I181" s="47" t="s">
        <v>44</v>
      </c>
      <c r="J181" s="48">
        <v>3008</v>
      </c>
      <c r="K181" s="47" t="s">
        <v>45</v>
      </c>
      <c r="L181" s="48">
        <v>830</v>
      </c>
      <c r="M181" s="47" t="s">
        <v>46</v>
      </c>
      <c r="N181" s="48">
        <v>3</v>
      </c>
      <c r="O181" s="47" t="s">
        <v>43</v>
      </c>
      <c r="P181" s="47" t="s">
        <v>433</v>
      </c>
      <c r="Q181" s="47" t="s">
        <v>48</v>
      </c>
      <c r="R181" s="47" t="s">
        <v>49</v>
      </c>
      <c r="S181" s="47" t="s">
        <v>43</v>
      </c>
      <c r="T181" s="47" t="s">
        <v>50</v>
      </c>
      <c r="U181" s="47" t="s">
        <v>72</v>
      </c>
      <c r="V181" s="48">
        <v>2.2400000000000002</v>
      </c>
      <c r="W181" s="48">
        <v>2.2400000000000002</v>
      </c>
      <c r="X181" s="47" t="s">
        <v>52</v>
      </c>
      <c r="Y181" s="47" t="s">
        <v>739</v>
      </c>
      <c r="Z181" s="48" t="b">
        <v>0</v>
      </c>
      <c r="AA181" s="47" t="s">
        <v>54</v>
      </c>
      <c r="AB181" s="48" t="b">
        <v>0</v>
      </c>
      <c r="AC181" s="48">
        <v>39</v>
      </c>
      <c r="AD181" t="str">
        <f t="shared" si="2"/>
        <v>NT</v>
      </c>
    </row>
    <row r="182" spans="2:30" x14ac:dyDescent="0.25">
      <c r="B182">
        <f>VLOOKUP(C182*1,'RMPCrecs(Jan2016)'!F$2:N$1246,9,FALSE)</f>
        <v>14</v>
      </c>
      <c r="C182" s="47" t="s">
        <v>786</v>
      </c>
      <c r="D182" s="47" t="s">
        <v>41</v>
      </c>
      <c r="E182" s="48">
        <v>2010</v>
      </c>
      <c r="F182" s="47" t="s">
        <v>67</v>
      </c>
      <c r="G182" s="49">
        <v>40422</v>
      </c>
      <c r="H182" s="47" t="s">
        <v>43</v>
      </c>
      <c r="I182" s="47" t="s">
        <v>44</v>
      </c>
      <c r="J182" s="48">
        <v>3008</v>
      </c>
      <c r="K182" s="47" t="s">
        <v>45</v>
      </c>
      <c r="L182" s="48">
        <v>820</v>
      </c>
      <c r="M182" s="47" t="s">
        <v>46</v>
      </c>
      <c r="N182" s="48">
        <v>3</v>
      </c>
      <c r="O182" s="47" t="s">
        <v>43</v>
      </c>
      <c r="P182" s="47" t="s">
        <v>433</v>
      </c>
      <c r="Q182" s="47" t="s">
        <v>48</v>
      </c>
      <c r="R182" s="47" t="s">
        <v>49</v>
      </c>
      <c r="S182" s="47" t="s">
        <v>43</v>
      </c>
      <c r="T182" s="47" t="s">
        <v>50</v>
      </c>
      <c r="U182" s="47" t="s">
        <v>72</v>
      </c>
      <c r="V182" s="48">
        <v>2.2400000000000002</v>
      </c>
      <c r="W182" s="48">
        <v>2.2400000000000002</v>
      </c>
      <c r="X182" s="47" t="s">
        <v>52</v>
      </c>
      <c r="Y182" s="47" t="s">
        <v>739</v>
      </c>
      <c r="Z182" s="48" t="b">
        <v>0</v>
      </c>
      <c r="AA182" s="47" t="s">
        <v>54</v>
      </c>
      <c r="AB182" s="48" t="b">
        <v>0</v>
      </c>
      <c r="AC182" s="48">
        <v>39</v>
      </c>
      <c r="AD182" t="str">
        <f t="shared" si="2"/>
        <v>NT</v>
      </c>
    </row>
    <row r="183" spans="2:30" x14ac:dyDescent="0.25">
      <c r="B183">
        <f>VLOOKUP(C183*1,'RMPCrecs(Jan2016)'!F$2:N$1246,9,FALSE)</f>
        <v>14</v>
      </c>
      <c r="C183" s="47" t="s">
        <v>793</v>
      </c>
      <c r="D183" s="47" t="s">
        <v>41</v>
      </c>
      <c r="E183" s="48">
        <v>2010</v>
      </c>
      <c r="F183" s="47" t="s">
        <v>42</v>
      </c>
      <c r="G183" s="49">
        <v>40422</v>
      </c>
      <c r="H183" s="47" t="s">
        <v>43</v>
      </c>
      <c r="I183" s="47" t="s">
        <v>44</v>
      </c>
      <c r="J183" s="48">
        <v>3008</v>
      </c>
      <c r="K183" s="47" t="s">
        <v>45</v>
      </c>
      <c r="L183" s="48">
        <v>840</v>
      </c>
      <c r="M183" s="47" t="s">
        <v>46</v>
      </c>
      <c r="N183" s="48">
        <v>3</v>
      </c>
      <c r="O183" s="47" t="s">
        <v>43</v>
      </c>
      <c r="P183" s="47" t="s">
        <v>433</v>
      </c>
      <c r="Q183" s="47" t="s">
        <v>48</v>
      </c>
      <c r="R183" s="47" t="s">
        <v>49</v>
      </c>
      <c r="S183" s="47" t="s">
        <v>43</v>
      </c>
      <c r="T183" s="47" t="s">
        <v>50</v>
      </c>
      <c r="U183" s="47" t="s">
        <v>72</v>
      </c>
      <c r="V183" s="48">
        <v>3</v>
      </c>
      <c r="W183" s="48">
        <v>3</v>
      </c>
      <c r="X183" s="47" t="s">
        <v>52</v>
      </c>
      <c r="Y183" s="47" t="s">
        <v>732</v>
      </c>
      <c r="Z183" s="48" t="b">
        <v>0</v>
      </c>
      <c r="AA183" s="47" t="s">
        <v>54</v>
      </c>
      <c r="AB183" s="48" t="b">
        <v>0</v>
      </c>
      <c r="AC183" s="48">
        <v>39</v>
      </c>
      <c r="AD183" t="str">
        <f t="shared" si="2"/>
        <v>NT</v>
      </c>
    </row>
    <row r="184" spans="2:30" x14ac:dyDescent="0.25">
      <c r="B184">
        <f>VLOOKUP(C184*1,'RMPCrecs(Jan2016)'!F$2:N$1246,9,FALSE)</f>
        <v>14</v>
      </c>
      <c r="C184" s="47" t="s">
        <v>807</v>
      </c>
      <c r="D184" s="47" t="s">
        <v>41</v>
      </c>
      <c r="E184" s="48">
        <v>2010</v>
      </c>
      <c r="F184" s="47" t="s">
        <v>67</v>
      </c>
      <c r="G184" s="49">
        <v>40422</v>
      </c>
      <c r="H184" s="47" t="s">
        <v>43</v>
      </c>
      <c r="I184" s="47" t="s">
        <v>44</v>
      </c>
      <c r="J184" s="48">
        <v>3008</v>
      </c>
      <c r="K184" s="47" t="s">
        <v>45</v>
      </c>
      <c r="L184" s="48">
        <v>780</v>
      </c>
      <c r="M184" s="47" t="s">
        <v>46</v>
      </c>
      <c r="N184" s="48">
        <v>3</v>
      </c>
      <c r="O184" s="47" t="s">
        <v>43</v>
      </c>
      <c r="P184" s="47" t="s">
        <v>433</v>
      </c>
      <c r="Q184" s="47" t="s">
        <v>48</v>
      </c>
      <c r="R184" s="47" t="s">
        <v>49</v>
      </c>
      <c r="S184" s="47" t="s">
        <v>43</v>
      </c>
      <c r="T184" s="47" t="s">
        <v>50</v>
      </c>
      <c r="U184" s="47" t="s">
        <v>72</v>
      </c>
      <c r="V184" s="48">
        <v>2.2400000000000002</v>
      </c>
      <c r="W184" s="48">
        <v>2.2400000000000002</v>
      </c>
      <c r="X184" s="47" t="s">
        <v>52</v>
      </c>
      <c r="Y184" s="47" t="s">
        <v>739</v>
      </c>
      <c r="Z184" s="48" t="b">
        <v>0</v>
      </c>
      <c r="AA184" s="47" t="s">
        <v>54</v>
      </c>
      <c r="AB184" s="48" t="b">
        <v>0</v>
      </c>
      <c r="AC184" s="48">
        <v>39</v>
      </c>
      <c r="AD184" t="str">
        <f t="shared" si="2"/>
        <v>NT</v>
      </c>
    </row>
    <row r="185" spans="2:30" x14ac:dyDescent="0.25">
      <c r="B185">
        <f>VLOOKUP(C185*1,'RMPCrecs(Jan2016)'!F$2:N$1246,9,FALSE)</f>
        <v>14</v>
      </c>
      <c r="C185" s="47" t="s">
        <v>875</v>
      </c>
      <c r="D185" s="47" t="s">
        <v>41</v>
      </c>
      <c r="E185" s="48">
        <v>2010</v>
      </c>
      <c r="F185" s="47" t="s">
        <v>42</v>
      </c>
      <c r="G185" s="49">
        <v>40441</v>
      </c>
      <c r="H185" s="47" t="s">
        <v>43</v>
      </c>
      <c r="I185" s="47" t="s">
        <v>44</v>
      </c>
      <c r="J185" s="48">
        <v>3008</v>
      </c>
      <c r="K185" s="47" t="s">
        <v>45</v>
      </c>
      <c r="L185" s="48">
        <v>510</v>
      </c>
      <c r="M185" s="47" t="s">
        <v>46</v>
      </c>
      <c r="N185" s="48">
        <v>2</v>
      </c>
      <c r="O185" s="47" t="s">
        <v>43</v>
      </c>
      <c r="P185" s="47" t="s">
        <v>770</v>
      </c>
      <c r="Q185" s="47" t="s">
        <v>48</v>
      </c>
      <c r="R185" s="47" t="s">
        <v>49</v>
      </c>
      <c r="S185" s="47" t="s">
        <v>43</v>
      </c>
      <c r="T185" s="47" t="s">
        <v>50</v>
      </c>
      <c r="U185" s="47" t="s">
        <v>82</v>
      </c>
      <c r="V185" s="48">
        <v>3.2</v>
      </c>
      <c r="W185" s="48">
        <v>3.2</v>
      </c>
      <c r="X185" s="47" t="s">
        <v>52</v>
      </c>
      <c r="Y185" s="47" t="s">
        <v>858</v>
      </c>
      <c r="Z185" s="48" t="b">
        <v>0</v>
      </c>
      <c r="AA185" s="47" t="s">
        <v>54</v>
      </c>
      <c r="AB185" s="48" t="b">
        <v>0</v>
      </c>
      <c r="AC185" s="48">
        <v>39</v>
      </c>
      <c r="AD185" t="str">
        <f t="shared" si="2"/>
        <v>NT</v>
      </c>
    </row>
    <row r="186" spans="2:30" x14ac:dyDescent="0.25">
      <c r="B186">
        <f>VLOOKUP(C186*1,'RMPCrecs(Jan2016)'!F$2:N$1246,9,FALSE)</f>
        <v>14</v>
      </c>
      <c r="C186" s="47" t="s">
        <v>891</v>
      </c>
      <c r="D186" s="47" t="s">
        <v>41</v>
      </c>
      <c r="E186" s="48">
        <v>2010</v>
      </c>
      <c r="F186" s="47" t="s">
        <v>67</v>
      </c>
      <c r="G186" s="49">
        <v>40422</v>
      </c>
      <c r="H186" s="47" t="s">
        <v>43</v>
      </c>
      <c r="I186" s="47" t="s">
        <v>44</v>
      </c>
      <c r="J186" s="48">
        <v>3008</v>
      </c>
      <c r="K186" s="47" t="s">
        <v>110</v>
      </c>
      <c r="L186" s="48">
        <v>840</v>
      </c>
      <c r="M186" s="47" t="s">
        <v>46</v>
      </c>
      <c r="N186" s="48">
        <v>3</v>
      </c>
      <c r="O186" s="47" t="s">
        <v>43</v>
      </c>
      <c r="P186" s="47" t="s">
        <v>433</v>
      </c>
      <c r="Q186" s="47" t="s">
        <v>48</v>
      </c>
      <c r="R186" s="47" t="s">
        <v>49</v>
      </c>
      <c r="S186" s="47" t="s">
        <v>43</v>
      </c>
      <c r="T186" s="47" t="s">
        <v>50</v>
      </c>
      <c r="U186" s="47" t="s">
        <v>72</v>
      </c>
      <c r="V186" s="48">
        <v>2.2400000000000002</v>
      </c>
      <c r="W186" s="48">
        <v>2.2400000000000002</v>
      </c>
      <c r="X186" s="47" t="s">
        <v>52</v>
      </c>
      <c r="Y186" s="47" t="s">
        <v>739</v>
      </c>
      <c r="Z186" s="48" t="b">
        <v>0</v>
      </c>
      <c r="AA186" s="47" t="s">
        <v>54</v>
      </c>
      <c r="AB186" s="48" t="b">
        <v>0</v>
      </c>
      <c r="AC186" s="48">
        <v>39</v>
      </c>
      <c r="AD186" t="str">
        <f t="shared" si="2"/>
        <v>NT</v>
      </c>
    </row>
    <row r="187" spans="2:30" x14ac:dyDescent="0.25">
      <c r="B187">
        <f>VLOOKUP(C187*1,'RMPCrecs(Jan2016)'!F$2:N$1246,9,FALSE)</f>
        <v>14</v>
      </c>
      <c r="C187" s="47" t="s">
        <v>914</v>
      </c>
      <c r="D187" s="47" t="s">
        <v>41</v>
      </c>
      <c r="E187" s="48">
        <v>2010</v>
      </c>
      <c r="F187" s="47" t="s">
        <v>42</v>
      </c>
      <c r="G187" s="49">
        <v>40455</v>
      </c>
      <c r="H187" s="47" t="s">
        <v>43</v>
      </c>
      <c r="I187" s="47" t="s">
        <v>44</v>
      </c>
      <c r="J187" s="48">
        <v>3008</v>
      </c>
      <c r="K187" s="47" t="s">
        <v>110</v>
      </c>
      <c r="L187" s="48">
        <v>750</v>
      </c>
      <c r="M187" s="47" t="s">
        <v>46</v>
      </c>
      <c r="N187" s="48">
        <v>3</v>
      </c>
      <c r="O187" s="47" t="s">
        <v>43</v>
      </c>
      <c r="P187" s="47" t="s">
        <v>574</v>
      </c>
      <c r="Q187" s="47" t="s">
        <v>48</v>
      </c>
      <c r="R187" s="47" t="s">
        <v>49</v>
      </c>
      <c r="S187" s="47" t="s">
        <v>43</v>
      </c>
      <c r="T187" s="47" t="s">
        <v>50</v>
      </c>
      <c r="U187" s="47" t="s">
        <v>79</v>
      </c>
      <c r="V187" s="48">
        <v>2.4700000000000002</v>
      </c>
      <c r="W187" s="48">
        <v>2.4700000000000002</v>
      </c>
      <c r="X187" s="47" t="s">
        <v>52</v>
      </c>
      <c r="Y187" s="47" t="s">
        <v>915</v>
      </c>
      <c r="Z187" s="48" t="b">
        <v>0</v>
      </c>
      <c r="AA187" s="47" t="s">
        <v>54</v>
      </c>
      <c r="AB187" s="48" t="b">
        <v>0</v>
      </c>
      <c r="AC187" s="48">
        <v>39</v>
      </c>
      <c r="AD187" t="str">
        <f t="shared" si="2"/>
        <v>NT</v>
      </c>
    </row>
    <row r="188" spans="2:30" x14ac:dyDescent="0.25">
      <c r="B188">
        <f>VLOOKUP(C188*1,'RMPCrecs(Jan2016)'!F$2:N$1246,9,FALSE)</f>
        <v>14</v>
      </c>
      <c r="C188" s="47" t="s">
        <v>916</v>
      </c>
      <c r="D188" s="47" t="s">
        <v>41</v>
      </c>
      <c r="E188" s="48">
        <v>2010</v>
      </c>
      <c r="F188" s="47" t="s">
        <v>42</v>
      </c>
      <c r="G188" s="49">
        <v>40423</v>
      </c>
      <c r="H188" s="47" t="s">
        <v>43</v>
      </c>
      <c r="I188" s="47" t="s">
        <v>44</v>
      </c>
      <c r="J188" s="48">
        <v>3008</v>
      </c>
      <c r="K188" s="47" t="s">
        <v>110</v>
      </c>
      <c r="L188" s="48">
        <v>830</v>
      </c>
      <c r="M188" s="47" t="s">
        <v>46</v>
      </c>
      <c r="N188" s="48">
        <v>3</v>
      </c>
      <c r="O188" s="47" t="s">
        <v>43</v>
      </c>
      <c r="P188" s="47" t="s">
        <v>455</v>
      </c>
      <c r="Q188" s="47" t="s">
        <v>48</v>
      </c>
      <c r="R188" s="47" t="s">
        <v>49</v>
      </c>
      <c r="S188" s="47" t="s">
        <v>43</v>
      </c>
      <c r="T188" s="47" t="s">
        <v>50</v>
      </c>
      <c r="U188" s="47" t="s">
        <v>72</v>
      </c>
      <c r="V188" s="48">
        <v>3</v>
      </c>
      <c r="W188" s="48">
        <v>3</v>
      </c>
      <c r="X188" s="47" t="s">
        <v>52</v>
      </c>
      <c r="Y188" s="47" t="s">
        <v>732</v>
      </c>
      <c r="Z188" s="48" t="b">
        <v>0</v>
      </c>
      <c r="AA188" s="47" t="s">
        <v>54</v>
      </c>
      <c r="AB188" s="48" t="b">
        <v>0</v>
      </c>
      <c r="AC188" s="48">
        <v>39</v>
      </c>
      <c r="AD188" t="str">
        <f t="shared" si="2"/>
        <v>NT</v>
      </c>
    </row>
    <row r="189" spans="2:30" x14ac:dyDescent="0.25">
      <c r="B189">
        <f>VLOOKUP(C189*1,'RMPCrecs(Jan2016)'!F$2:N$1246,9,FALSE)</f>
        <v>14</v>
      </c>
      <c r="C189" s="47" t="s">
        <v>917</v>
      </c>
      <c r="D189" s="47" t="s">
        <v>41</v>
      </c>
      <c r="E189" s="48">
        <v>2010</v>
      </c>
      <c r="F189" s="47" t="s">
        <v>42</v>
      </c>
      <c r="G189" s="49">
        <v>40451</v>
      </c>
      <c r="H189" s="47" t="s">
        <v>43</v>
      </c>
      <c r="I189" s="47" t="s">
        <v>44</v>
      </c>
      <c r="J189" s="48">
        <v>3008</v>
      </c>
      <c r="K189" s="47" t="s">
        <v>110</v>
      </c>
      <c r="L189" s="48">
        <v>780</v>
      </c>
      <c r="M189" s="47" t="s">
        <v>46</v>
      </c>
      <c r="N189" s="48">
        <v>3</v>
      </c>
      <c r="O189" s="47" t="s">
        <v>43</v>
      </c>
      <c r="P189" s="47" t="s">
        <v>455</v>
      </c>
      <c r="Q189" s="47" t="s">
        <v>48</v>
      </c>
      <c r="R189" s="47" t="s">
        <v>59</v>
      </c>
      <c r="S189" s="47" t="s">
        <v>43</v>
      </c>
      <c r="T189" s="47" t="s">
        <v>50</v>
      </c>
      <c r="U189" s="47" t="s">
        <v>64</v>
      </c>
      <c r="V189" s="48">
        <v>10.92</v>
      </c>
      <c r="W189" s="48">
        <v>10.92</v>
      </c>
      <c r="X189" s="47" t="s">
        <v>52</v>
      </c>
      <c r="Y189" s="47" t="s">
        <v>918</v>
      </c>
      <c r="Z189" s="48" t="b">
        <v>0</v>
      </c>
      <c r="AA189" s="47" t="s">
        <v>54</v>
      </c>
      <c r="AB189" s="48" t="b">
        <v>0</v>
      </c>
      <c r="AC189" s="48">
        <v>39</v>
      </c>
      <c r="AD189" t="str">
        <f t="shared" si="2"/>
        <v>NT</v>
      </c>
    </row>
    <row r="190" spans="2:30" x14ac:dyDescent="0.25">
      <c r="B190">
        <f>VLOOKUP(C190*1,'RMPCrecs(Jan2016)'!F$2:N$1246,9,FALSE)</f>
        <v>14</v>
      </c>
      <c r="C190" s="47" t="s">
        <v>966</v>
      </c>
      <c r="D190" s="47" t="s">
        <v>41</v>
      </c>
      <c r="E190" s="48">
        <v>2010</v>
      </c>
      <c r="F190" s="47" t="s">
        <v>42</v>
      </c>
      <c r="G190" s="49">
        <v>40413</v>
      </c>
      <c r="H190" s="47" t="s">
        <v>43</v>
      </c>
      <c r="I190" s="47" t="s">
        <v>44</v>
      </c>
      <c r="J190" s="48">
        <v>3008</v>
      </c>
      <c r="K190" s="47" t="s">
        <v>45</v>
      </c>
      <c r="L190" s="48">
        <v>760</v>
      </c>
      <c r="M190" s="47" t="s">
        <v>46</v>
      </c>
      <c r="N190" s="48">
        <v>3</v>
      </c>
      <c r="O190" s="47" t="s">
        <v>43</v>
      </c>
      <c r="P190" s="47" t="s">
        <v>433</v>
      </c>
      <c r="Q190" s="47" t="s">
        <v>48</v>
      </c>
      <c r="R190" s="47" t="s">
        <v>49</v>
      </c>
      <c r="S190" s="47" t="s">
        <v>43</v>
      </c>
      <c r="T190" s="47" t="s">
        <v>50</v>
      </c>
      <c r="U190" s="47" t="s">
        <v>69</v>
      </c>
      <c r="V190" s="48">
        <v>3.32</v>
      </c>
      <c r="W190" s="48">
        <v>3.32</v>
      </c>
      <c r="X190" s="47" t="s">
        <v>52</v>
      </c>
      <c r="Y190" s="47" t="s">
        <v>726</v>
      </c>
      <c r="Z190" s="48" t="b">
        <v>0</v>
      </c>
      <c r="AA190" s="47" t="s">
        <v>54</v>
      </c>
      <c r="AB190" s="48" t="b">
        <v>0</v>
      </c>
      <c r="AC190" s="48">
        <v>39</v>
      </c>
      <c r="AD190" t="str">
        <f t="shared" si="2"/>
        <v>NT</v>
      </c>
    </row>
    <row r="191" spans="2:30" x14ac:dyDescent="0.25">
      <c r="B191">
        <f>VLOOKUP(C191*1,'RMPCrecs(Jan2016)'!F$2:N$1246,9,FALSE)</f>
        <v>14</v>
      </c>
      <c r="C191" s="47" t="s">
        <v>967</v>
      </c>
      <c r="D191" s="47" t="s">
        <v>41</v>
      </c>
      <c r="E191" s="48">
        <v>2010</v>
      </c>
      <c r="F191" s="47" t="s">
        <v>42</v>
      </c>
      <c r="G191" s="49">
        <v>40413</v>
      </c>
      <c r="H191" s="47" t="s">
        <v>43</v>
      </c>
      <c r="I191" s="47" t="s">
        <v>44</v>
      </c>
      <c r="J191" s="48">
        <v>3008</v>
      </c>
      <c r="K191" s="47" t="s">
        <v>45</v>
      </c>
      <c r="L191" s="48">
        <v>720</v>
      </c>
      <c r="M191" s="47" t="s">
        <v>46</v>
      </c>
      <c r="N191" s="48">
        <v>3</v>
      </c>
      <c r="O191" s="47" t="s">
        <v>43</v>
      </c>
      <c r="P191" s="47" t="s">
        <v>433</v>
      </c>
      <c r="Q191" s="47" t="s">
        <v>48</v>
      </c>
      <c r="R191" s="47" t="s">
        <v>49</v>
      </c>
      <c r="S191" s="47" t="s">
        <v>43</v>
      </c>
      <c r="T191" s="47" t="s">
        <v>50</v>
      </c>
      <c r="U191" s="47" t="s">
        <v>69</v>
      </c>
      <c r="V191" s="48">
        <v>3.32</v>
      </c>
      <c r="W191" s="48">
        <v>3.32</v>
      </c>
      <c r="X191" s="47" t="s">
        <v>52</v>
      </c>
      <c r="Y191" s="47" t="s">
        <v>726</v>
      </c>
      <c r="Z191" s="48" t="b">
        <v>0</v>
      </c>
      <c r="AA191" s="47" t="s">
        <v>54</v>
      </c>
      <c r="AB191" s="48" t="b">
        <v>0</v>
      </c>
      <c r="AC191" s="48">
        <v>39</v>
      </c>
      <c r="AD191" t="str">
        <f t="shared" si="2"/>
        <v>NT</v>
      </c>
    </row>
    <row r="192" spans="2:30" x14ac:dyDescent="0.25">
      <c r="B192">
        <f>VLOOKUP(C192*1,'RMPCrecs(Jan2016)'!F$2:N$1246,9,FALSE)</f>
        <v>14</v>
      </c>
      <c r="C192" s="47" t="s">
        <v>968</v>
      </c>
      <c r="D192" s="47" t="s">
        <v>41</v>
      </c>
      <c r="E192" s="48">
        <v>2010</v>
      </c>
      <c r="F192" s="47" t="s">
        <v>42</v>
      </c>
      <c r="G192" s="49">
        <v>40413</v>
      </c>
      <c r="H192" s="47" t="s">
        <v>43</v>
      </c>
      <c r="I192" s="47" t="s">
        <v>44</v>
      </c>
      <c r="J192" s="48">
        <v>3008</v>
      </c>
      <c r="K192" s="47" t="s">
        <v>45</v>
      </c>
      <c r="L192" s="48">
        <v>700</v>
      </c>
      <c r="M192" s="47" t="s">
        <v>46</v>
      </c>
      <c r="N192" s="48">
        <v>3</v>
      </c>
      <c r="O192" s="47" t="s">
        <v>43</v>
      </c>
      <c r="P192" s="47" t="s">
        <v>433</v>
      </c>
      <c r="Q192" s="47" t="s">
        <v>48</v>
      </c>
      <c r="R192" s="47" t="s">
        <v>49</v>
      </c>
      <c r="S192" s="47" t="s">
        <v>43</v>
      </c>
      <c r="T192" s="47" t="s">
        <v>50</v>
      </c>
      <c r="U192" s="47" t="s">
        <v>69</v>
      </c>
      <c r="V192" s="48">
        <v>3.32</v>
      </c>
      <c r="W192" s="48">
        <v>3.32</v>
      </c>
      <c r="X192" s="47" t="s">
        <v>52</v>
      </c>
      <c r="Y192" s="47" t="s">
        <v>726</v>
      </c>
      <c r="Z192" s="48" t="b">
        <v>0</v>
      </c>
      <c r="AA192" s="47" t="s">
        <v>54</v>
      </c>
      <c r="AB192" s="48" t="b">
        <v>0</v>
      </c>
      <c r="AC192" s="48">
        <v>39</v>
      </c>
      <c r="AD192" t="str">
        <f t="shared" si="2"/>
        <v>NT</v>
      </c>
    </row>
    <row r="193" spans="2:30" x14ac:dyDescent="0.25">
      <c r="B193">
        <f>VLOOKUP(C193*1,'RMPCrecs(Jan2016)'!F$2:N$1246,9,FALSE)</f>
        <v>14</v>
      </c>
      <c r="C193" s="47" t="s">
        <v>969</v>
      </c>
      <c r="D193" s="47" t="s">
        <v>41</v>
      </c>
      <c r="E193" s="48">
        <v>2010</v>
      </c>
      <c r="F193" s="47" t="s">
        <v>42</v>
      </c>
      <c r="G193" s="49">
        <v>40413</v>
      </c>
      <c r="H193" s="47" t="s">
        <v>43</v>
      </c>
      <c r="I193" s="47" t="s">
        <v>44</v>
      </c>
      <c r="J193" s="48">
        <v>3008</v>
      </c>
      <c r="K193" s="47" t="s">
        <v>45</v>
      </c>
      <c r="L193" s="48">
        <v>710</v>
      </c>
      <c r="M193" s="47" t="s">
        <v>46</v>
      </c>
      <c r="N193" s="48">
        <v>3</v>
      </c>
      <c r="O193" s="47" t="s">
        <v>43</v>
      </c>
      <c r="P193" s="47" t="s">
        <v>433</v>
      </c>
      <c r="Q193" s="47" t="s">
        <v>48</v>
      </c>
      <c r="R193" s="47" t="s">
        <v>49</v>
      </c>
      <c r="S193" s="47" t="s">
        <v>43</v>
      </c>
      <c r="T193" s="47" t="s">
        <v>50</v>
      </c>
      <c r="U193" s="47" t="s">
        <v>69</v>
      </c>
      <c r="V193" s="48">
        <v>3.32</v>
      </c>
      <c r="W193" s="48">
        <v>3.32</v>
      </c>
      <c r="X193" s="47" t="s">
        <v>52</v>
      </c>
      <c r="Y193" s="47" t="s">
        <v>726</v>
      </c>
      <c r="Z193" s="48" t="b">
        <v>0</v>
      </c>
      <c r="AA193" s="47" t="s">
        <v>54</v>
      </c>
      <c r="AB193" s="48" t="b">
        <v>0</v>
      </c>
      <c r="AC193" s="48">
        <v>39</v>
      </c>
      <c r="AD193" t="str">
        <f t="shared" si="2"/>
        <v>NT</v>
      </c>
    </row>
    <row r="194" spans="2:30" x14ac:dyDescent="0.25">
      <c r="B194">
        <f>VLOOKUP(C194*1,'RMPCrecs(Jan2016)'!F$2:N$1246,9,FALSE)</f>
        <v>14</v>
      </c>
      <c r="C194" s="47" t="s">
        <v>970</v>
      </c>
      <c r="D194" s="47" t="s">
        <v>41</v>
      </c>
      <c r="E194" s="48">
        <v>2010</v>
      </c>
      <c r="F194" s="47" t="s">
        <v>42</v>
      </c>
      <c r="G194" s="49">
        <v>40413</v>
      </c>
      <c r="H194" s="47" t="s">
        <v>43</v>
      </c>
      <c r="I194" s="47" t="s">
        <v>44</v>
      </c>
      <c r="J194" s="48">
        <v>3008</v>
      </c>
      <c r="K194" s="47" t="s">
        <v>45</v>
      </c>
      <c r="L194" s="48">
        <v>640</v>
      </c>
      <c r="M194" s="47" t="s">
        <v>46</v>
      </c>
      <c r="N194" s="48">
        <v>3</v>
      </c>
      <c r="O194" s="47" t="s">
        <v>43</v>
      </c>
      <c r="P194" s="47" t="s">
        <v>433</v>
      </c>
      <c r="Q194" s="47" t="s">
        <v>48</v>
      </c>
      <c r="R194" s="47" t="s">
        <v>49</v>
      </c>
      <c r="S194" s="47" t="s">
        <v>43</v>
      </c>
      <c r="T194" s="47" t="s">
        <v>50</v>
      </c>
      <c r="U194" s="47" t="s">
        <v>69</v>
      </c>
      <c r="V194" s="48">
        <v>3.32</v>
      </c>
      <c r="W194" s="48">
        <v>3.32</v>
      </c>
      <c r="X194" s="47" t="s">
        <v>52</v>
      </c>
      <c r="Y194" s="47" t="s">
        <v>726</v>
      </c>
      <c r="Z194" s="48" t="b">
        <v>0</v>
      </c>
      <c r="AA194" s="47" t="s">
        <v>54</v>
      </c>
      <c r="AB194" s="48" t="b">
        <v>0</v>
      </c>
      <c r="AC194" s="48">
        <v>39</v>
      </c>
      <c r="AD194" t="str">
        <f t="shared" ref="AD194:AD257" si="3">IF(OR(B194=14,B194=19),"NT",IF(B194&gt;=49,"mix","Tr"))</f>
        <v>NT</v>
      </c>
    </row>
    <row r="195" spans="2:30" x14ac:dyDescent="0.25">
      <c r="B195">
        <f>VLOOKUP(C195*1,'RMPCrecs(Jan2016)'!F$2:N$1246,9,FALSE)</f>
        <v>14</v>
      </c>
      <c r="C195" s="47" t="s">
        <v>971</v>
      </c>
      <c r="D195" s="47" t="s">
        <v>41</v>
      </c>
      <c r="E195" s="48">
        <v>2010</v>
      </c>
      <c r="F195" s="47" t="s">
        <v>42</v>
      </c>
      <c r="G195" s="49">
        <v>40413</v>
      </c>
      <c r="H195" s="47" t="s">
        <v>43</v>
      </c>
      <c r="I195" s="47" t="s">
        <v>44</v>
      </c>
      <c r="J195" s="48">
        <v>3008</v>
      </c>
      <c r="K195" s="47" t="s">
        <v>45</v>
      </c>
      <c r="L195" s="48">
        <v>650</v>
      </c>
      <c r="M195" s="47" t="s">
        <v>46</v>
      </c>
      <c r="N195" s="48">
        <v>3</v>
      </c>
      <c r="O195" s="47" t="s">
        <v>43</v>
      </c>
      <c r="P195" s="47" t="s">
        <v>433</v>
      </c>
      <c r="Q195" s="47" t="s">
        <v>48</v>
      </c>
      <c r="R195" s="47" t="s">
        <v>49</v>
      </c>
      <c r="S195" s="47" t="s">
        <v>43</v>
      </c>
      <c r="T195" s="47" t="s">
        <v>50</v>
      </c>
      <c r="U195" s="47" t="s">
        <v>69</v>
      </c>
      <c r="V195" s="48">
        <v>3.32</v>
      </c>
      <c r="W195" s="48">
        <v>3.32</v>
      </c>
      <c r="X195" s="47" t="s">
        <v>52</v>
      </c>
      <c r="Y195" s="47" t="s">
        <v>726</v>
      </c>
      <c r="Z195" s="48" t="b">
        <v>0</v>
      </c>
      <c r="AA195" s="47" t="s">
        <v>54</v>
      </c>
      <c r="AB195" s="48" t="b">
        <v>0</v>
      </c>
      <c r="AC195" s="48">
        <v>39</v>
      </c>
      <c r="AD195" t="str">
        <f t="shared" si="3"/>
        <v>NT</v>
      </c>
    </row>
    <row r="196" spans="2:30" x14ac:dyDescent="0.25">
      <c r="B196">
        <f>VLOOKUP(C196*1,'RMPCrecs(Jan2016)'!F$2:N$1246,9,FALSE)</f>
        <v>14</v>
      </c>
      <c r="C196" s="47" t="s">
        <v>972</v>
      </c>
      <c r="D196" s="47" t="s">
        <v>41</v>
      </c>
      <c r="E196" s="48">
        <v>2010</v>
      </c>
      <c r="F196" s="47" t="s">
        <v>42</v>
      </c>
      <c r="G196" s="49">
        <v>40413</v>
      </c>
      <c r="H196" s="47" t="s">
        <v>43</v>
      </c>
      <c r="I196" s="47" t="s">
        <v>44</v>
      </c>
      <c r="J196" s="48">
        <v>3008</v>
      </c>
      <c r="K196" s="47" t="s">
        <v>45</v>
      </c>
      <c r="L196" s="48">
        <v>790</v>
      </c>
      <c r="M196" s="47" t="s">
        <v>46</v>
      </c>
      <c r="N196" s="48">
        <v>3</v>
      </c>
      <c r="O196" s="47" t="s">
        <v>43</v>
      </c>
      <c r="P196" s="47" t="s">
        <v>433</v>
      </c>
      <c r="Q196" s="47" t="s">
        <v>48</v>
      </c>
      <c r="R196" s="47" t="s">
        <v>49</v>
      </c>
      <c r="S196" s="47" t="s">
        <v>43</v>
      </c>
      <c r="T196" s="47" t="s">
        <v>50</v>
      </c>
      <c r="U196" s="47" t="s">
        <v>69</v>
      </c>
      <c r="V196" s="48">
        <v>3.32</v>
      </c>
      <c r="W196" s="48">
        <v>3.32</v>
      </c>
      <c r="X196" s="47" t="s">
        <v>52</v>
      </c>
      <c r="Y196" s="47" t="s">
        <v>726</v>
      </c>
      <c r="Z196" s="48" t="b">
        <v>0</v>
      </c>
      <c r="AA196" s="47" t="s">
        <v>54</v>
      </c>
      <c r="AB196" s="48" t="b">
        <v>0</v>
      </c>
      <c r="AC196" s="48">
        <v>39</v>
      </c>
      <c r="AD196" t="str">
        <f t="shared" si="3"/>
        <v>NT</v>
      </c>
    </row>
    <row r="197" spans="2:30" x14ac:dyDescent="0.25">
      <c r="B197">
        <f>VLOOKUP(C197*1,'RMPCrecs(Jan2016)'!F$2:N$1246,9,FALSE)</f>
        <v>14</v>
      </c>
      <c r="C197" s="47" t="s">
        <v>973</v>
      </c>
      <c r="D197" s="47" t="s">
        <v>41</v>
      </c>
      <c r="E197" s="48">
        <v>2010</v>
      </c>
      <c r="F197" s="47" t="s">
        <v>42</v>
      </c>
      <c r="G197" s="49">
        <v>40413</v>
      </c>
      <c r="H197" s="47" t="s">
        <v>43</v>
      </c>
      <c r="I197" s="47" t="s">
        <v>44</v>
      </c>
      <c r="J197" s="48">
        <v>3008</v>
      </c>
      <c r="K197" s="47" t="s">
        <v>45</v>
      </c>
      <c r="L197" s="48">
        <v>700</v>
      </c>
      <c r="M197" s="47" t="s">
        <v>46</v>
      </c>
      <c r="N197" s="48">
        <v>3</v>
      </c>
      <c r="O197" s="47" t="s">
        <v>43</v>
      </c>
      <c r="P197" s="47" t="s">
        <v>433</v>
      </c>
      <c r="Q197" s="47" t="s">
        <v>48</v>
      </c>
      <c r="R197" s="47" t="s">
        <v>49</v>
      </c>
      <c r="S197" s="47" t="s">
        <v>43</v>
      </c>
      <c r="T197" s="47" t="s">
        <v>50</v>
      </c>
      <c r="U197" s="47" t="s">
        <v>69</v>
      </c>
      <c r="V197" s="48">
        <v>3.32</v>
      </c>
      <c r="W197" s="48">
        <v>3.32</v>
      </c>
      <c r="X197" s="47" t="s">
        <v>52</v>
      </c>
      <c r="Y197" s="47" t="s">
        <v>726</v>
      </c>
      <c r="Z197" s="48" t="b">
        <v>0</v>
      </c>
      <c r="AA197" s="47" t="s">
        <v>54</v>
      </c>
      <c r="AB197" s="48" t="b">
        <v>0</v>
      </c>
      <c r="AC197" s="48">
        <v>39</v>
      </c>
      <c r="AD197" t="str">
        <f t="shared" si="3"/>
        <v>NT</v>
      </c>
    </row>
    <row r="198" spans="2:30" x14ac:dyDescent="0.25">
      <c r="B198">
        <f>VLOOKUP(C198*1,'RMPCrecs(Jan2016)'!F$2:N$1246,9,FALSE)</f>
        <v>14</v>
      </c>
      <c r="C198" s="47" t="s">
        <v>974</v>
      </c>
      <c r="D198" s="47" t="s">
        <v>41</v>
      </c>
      <c r="E198" s="48">
        <v>2010</v>
      </c>
      <c r="F198" s="47" t="s">
        <v>42</v>
      </c>
      <c r="G198" s="49">
        <v>40413</v>
      </c>
      <c r="H198" s="47" t="s">
        <v>43</v>
      </c>
      <c r="I198" s="47" t="s">
        <v>44</v>
      </c>
      <c r="J198" s="48">
        <v>3008</v>
      </c>
      <c r="K198" s="47" t="s">
        <v>45</v>
      </c>
      <c r="L198" s="48">
        <v>660</v>
      </c>
      <c r="M198" s="47" t="s">
        <v>46</v>
      </c>
      <c r="N198" s="48">
        <v>3</v>
      </c>
      <c r="O198" s="47" t="s">
        <v>43</v>
      </c>
      <c r="P198" s="47" t="s">
        <v>433</v>
      </c>
      <c r="Q198" s="47" t="s">
        <v>48</v>
      </c>
      <c r="R198" s="47" t="s">
        <v>49</v>
      </c>
      <c r="S198" s="47" t="s">
        <v>43</v>
      </c>
      <c r="T198" s="47" t="s">
        <v>50</v>
      </c>
      <c r="U198" s="47" t="s">
        <v>69</v>
      </c>
      <c r="V198" s="48">
        <v>3.32</v>
      </c>
      <c r="W198" s="48">
        <v>3.32</v>
      </c>
      <c r="X198" s="47" t="s">
        <v>52</v>
      </c>
      <c r="Y198" s="47" t="s">
        <v>726</v>
      </c>
      <c r="Z198" s="48" t="b">
        <v>0</v>
      </c>
      <c r="AA198" s="47" t="s">
        <v>54</v>
      </c>
      <c r="AB198" s="48" t="b">
        <v>0</v>
      </c>
      <c r="AC198" s="48">
        <v>39</v>
      </c>
      <c r="AD198" t="str">
        <f t="shared" si="3"/>
        <v>NT</v>
      </c>
    </row>
    <row r="199" spans="2:30" x14ac:dyDescent="0.25">
      <c r="B199">
        <f>VLOOKUP(C199*1,'RMPCrecs(Jan2016)'!F$2:N$1246,9,FALSE)</f>
        <v>14</v>
      </c>
      <c r="C199" s="47" t="s">
        <v>975</v>
      </c>
      <c r="D199" s="47" t="s">
        <v>41</v>
      </c>
      <c r="E199" s="48">
        <v>2010</v>
      </c>
      <c r="F199" s="47" t="s">
        <v>67</v>
      </c>
      <c r="G199" s="49">
        <v>40416</v>
      </c>
      <c r="H199" s="47" t="s">
        <v>43</v>
      </c>
      <c r="I199" s="47" t="s">
        <v>44</v>
      </c>
      <c r="J199" s="48">
        <v>3008</v>
      </c>
      <c r="K199" s="47" t="s">
        <v>110</v>
      </c>
      <c r="L199" s="48">
        <v>800</v>
      </c>
      <c r="M199" s="47" t="s">
        <v>46</v>
      </c>
      <c r="N199" s="48">
        <v>3</v>
      </c>
      <c r="O199" s="47" t="s">
        <v>43</v>
      </c>
      <c r="P199" s="47" t="s">
        <v>433</v>
      </c>
      <c r="Q199" s="47" t="s">
        <v>48</v>
      </c>
      <c r="R199" s="47" t="s">
        <v>49</v>
      </c>
      <c r="S199" s="47" t="s">
        <v>43</v>
      </c>
      <c r="T199" s="47" t="s">
        <v>50</v>
      </c>
      <c r="U199" s="47" t="s">
        <v>69</v>
      </c>
      <c r="V199" s="48">
        <v>3.81</v>
      </c>
      <c r="W199" s="48">
        <v>3.81</v>
      </c>
      <c r="X199" s="47" t="s">
        <v>52</v>
      </c>
      <c r="Y199" s="47" t="s">
        <v>714</v>
      </c>
      <c r="Z199" s="48" t="b">
        <v>0</v>
      </c>
      <c r="AA199" s="47" t="s">
        <v>54</v>
      </c>
      <c r="AB199" s="48" t="b">
        <v>0</v>
      </c>
      <c r="AC199" s="48">
        <v>39</v>
      </c>
      <c r="AD199" t="str">
        <f t="shared" si="3"/>
        <v>NT</v>
      </c>
    </row>
    <row r="200" spans="2:30" x14ac:dyDescent="0.25">
      <c r="B200">
        <f>VLOOKUP(C200*1,'RMPCrecs(Jan2016)'!F$2:N$1246,9,FALSE)</f>
        <v>14</v>
      </c>
      <c r="C200" s="47" t="s">
        <v>991</v>
      </c>
      <c r="D200" s="47" t="s">
        <v>41</v>
      </c>
      <c r="E200" s="48">
        <v>2010</v>
      </c>
      <c r="F200" s="47" t="s">
        <v>42</v>
      </c>
      <c r="G200" s="49">
        <v>40406</v>
      </c>
      <c r="H200" s="47" t="s">
        <v>43</v>
      </c>
      <c r="I200" s="47" t="s">
        <v>44</v>
      </c>
      <c r="J200" s="48">
        <v>3008</v>
      </c>
      <c r="K200" s="47" t="s">
        <v>45</v>
      </c>
      <c r="L200" s="48">
        <v>700</v>
      </c>
      <c r="M200" s="47" t="s">
        <v>46</v>
      </c>
      <c r="N200" s="48">
        <v>3</v>
      </c>
      <c r="O200" s="47" t="s">
        <v>43</v>
      </c>
      <c r="P200" s="47" t="s">
        <v>433</v>
      </c>
      <c r="Q200" s="47" t="s">
        <v>48</v>
      </c>
      <c r="R200" s="47" t="s">
        <v>49</v>
      </c>
      <c r="S200" s="47" t="s">
        <v>43</v>
      </c>
      <c r="T200" s="47" t="s">
        <v>50</v>
      </c>
      <c r="U200" s="47" t="s">
        <v>98</v>
      </c>
      <c r="V200" s="48">
        <v>1.77</v>
      </c>
      <c r="W200" s="48">
        <v>1.77</v>
      </c>
      <c r="X200" s="47" t="s">
        <v>52</v>
      </c>
      <c r="Y200" s="47" t="s">
        <v>722</v>
      </c>
      <c r="Z200" s="48" t="b">
        <v>0</v>
      </c>
      <c r="AA200" s="47" t="s">
        <v>54</v>
      </c>
      <c r="AB200" s="48" t="b">
        <v>0</v>
      </c>
      <c r="AC200" s="48">
        <v>39</v>
      </c>
      <c r="AD200" t="str">
        <f t="shared" si="3"/>
        <v>NT</v>
      </c>
    </row>
    <row r="201" spans="2:30" x14ac:dyDescent="0.25">
      <c r="B201">
        <f>VLOOKUP(C201*1,'RMPCrecs(Jan2016)'!F$2:N$1246,9,FALSE)</f>
        <v>14</v>
      </c>
      <c r="C201" s="47" t="s">
        <v>992</v>
      </c>
      <c r="D201" s="47" t="s">
        <v>41</v>
      </c>
      <c r="E201" s="48">
        <v>2010</v>
      </c>
      <c r="F201" s="47" t="s">
        <v>42</v>
      </c>
      <c r="G201" s="49">
        <v>40406</v>
      </c>
      <c r="H201" s="47" t="s">
        <v>43</v>
      </c>
      <c r="I201" s="47" t="s">
        <v>44</v>
      </c>
      <c r="J201" s="48">
        <v>3008</v>
      </c>
      <c r="K201" s="47" t="s">
        <v>45</v>
      </c>
      <c r="L201" s="48">
        <v>720</v>
      </c>
      <c r="M201" s="47" t="s">
        <v>46</v>
      </c>
      <c r="N201" s="48">
        <v>3</v>
      </c>
      <c r="O201" s="47" t="s">
        <v>43</v>
      </c>
      <c r="P201" s="47" t="s">
        <v>433</v>
      </c>
      <c r="Q201" s="47" t="s">
        <v>48</v>
      </c>
      <c r="R201" s="47" t="s">
        <v>49</v>
      </c>
      <c r="S201" s="47" t="s">
        <v>43</v>
      </c>
      <c r="T201" s="47" t="s">
        <v>50</v>
      </c>
      <c r="U201" s="47" t="s">
        <v>98</v>
      </c>
      <c r="V201" s="48">
        <v>1.77</v>
      </c>
      <c r="W201" s="48">
        <v>1.77</v>
      </c>
      <c r="X201" s="47" t="s">
        <v>52</v>
      </c>
      <c r="Y201" s="47" t="s">
        <v>722</v>
      </c>
      <c r="Z201" s="48" t="b">
        <v>0</v>
      </c>
      <c r="AA201" s="47" t="s">
        <v>54</v>
      </c>
      <c r="AB201" s="48" t="b">
        <v>0</v>
      </c>
      <c r="AC201" s="48">
        <v>39</v>
      </c>
      <c r="AD201" t="str">
        <f t="shared" si="3"/>
        <v>NT</v>
      </c>
    </row>
    <row r="202" spans="2:30" x14ac:dyDescent="0.25">
      <c r="B202">
        <f>VLOOKUP(C202*1,'RMPCrecs(Jan2016)'!F$2:N$1246,9,FALSE)</f>
        <v>14</v>
      </c>
      <c r="C202" s="47" t="s">
        <v>993</v>
      </c>
      <c r="D202" s="47" t="s">
        <v>41</v>
      </c>
      <c r="E202" s="48">
        <v>2010</v>
      </c>
      <c r="F202" s="47" t="s">
        <v>42</v>
      </c>
      <c r="G202" s="49">
        <v>40406</v>
      </c>
      <c r="H202" s="47" t="s">
        <v>43</v>
      </c>
      <c r="I202" s="47" t="s">
        <v>44</v>
      </c>
      <c r="J202" s="48">
        <v>3008</v>
      </c>
      <c r="K202" s="47" t="s">
        <v>110</v>
      </c>
      <c r="L202" s="48">
        <v>780</v>
      </c>
      <c r="M202" s="47" t="s">
        <v>46</v>
      </c>
      <c r="N202" s="48">
        <v>3</v>
      </c>
      <c r="O202" s="47" t="s">
        <v>43</v>
      </c>
      <c r="P202" s="47" t="s">
        <v>433</v>
      </c>
      <c r="Q202" s="47" t="s">
        <v>48</v>
      </c>
      <c r="R202" s="47" t="s">
        <v>49</v>
      </c>
      <c r="S202" s="47" t="s">
        <v>43</v>
      </c>
      <c r="T202" s="47" t="s">
        <v>50</v>
      </c>
      <c r="U202" s="47" t="s">
        <v>98</v>
      </c>
      <c r="V202" s="48">
        <v>1.77</v>
      </c>
      <c r="W202" s="48">
        <v>1.77</v>
      </c>
      <c r="X202" s="47" t="s">
        <v>52</v>
      </c>
      <c r="Y202" s="47" t="s">
        <v>722</v>
      </c>
      <c r="Z202" s="48" t="b">
        <v>0</v>
      </c>
      <c r="AA202" s="47" t="s">
        <v>54</v>
      </c>
      <c r="AB202" s="48" t="b">
        <v>0</v>
      </c>
      <c r="AC202" s="48">
        <v>39</v>
      </c>
      <c r="AD202" t="str">
        <f t="shared" si="3"/>
        <v>NT</v>
      </c>
    </row>
    <row r="203" spans="2:30" x14ac:dyDescent="0.25">
      <c r="B203">
        <f>VLOOKUP(C203*1,'RMPCrecs(Jan2016)'!F$2:N$1246,9,FALSE)</f>
        <v>14</v>
      </c>
      <c r="C203" s="47" t="s">
        <v>994</v>
      </c>
      <c r="D203" s="47" t="s">
        <v>41</v>
      </c>
      <c r="E203" s="48">
        <v>2010</v>
      </c>
      <c r="F203" s="47" t="s">
        <v>42</v>
      </c>
      <c r="G203" s="49">
        <v>40406</v>
      </c>
      <c r="H203" s="47" t="s">
        <v>43</v>
      </c>
      <c r="I203" s="47" t="s">
        <v>44</v>
      </c>
      <c r="J203" s="48">
        <v>3008</v>
      </c>
      <c r="K203" s="47" t="s">
        <v>45</v>
      </c>
      <c r="L203" s="48">
        <v>760</v>
      </c>
      <c r="M203" s="47" t="s">
        <v>46</v>
      </c>
      <c r="N203" s="48">
        <v>3</v>
      </c>
      <c r="O203" s="47" t="s">
        <v>43</v>
      </c>
      <c r="P203" s="47" t="s">
        <v>433</v>
      </c>
      <c r="Q203" s="47" t="s">
        <v>48</v>
      </c>
      <c r="R203" s="47" t="s">
        <v>49</v>
      </c>
      <c r="S203" s="47" t="s">
        <v>43</v>
      </c>
      <c r="T203" s="47" t="s">
        <v>50</v>
      </c>
      <c r="U203" s="47" t="s">
        <v>98</v>
      </c>
      <c r="V203" s="48">
        <v>1.77</v>
      </c>
      <c r="W203" s="48">
        <v>1.77</v>
      </c>
      <c r="X203" s="47" t="s">
        <v>52</v>
      </c>
      <c r="Y203" s="47" t="s">
        <v>722</v>
      </c>
      <c r="Z203" s="48" t="b">
        <v>0</v>
      </c>
      <c r="AA203" s="47" t="s">
        <v>54</v>
      </c>
      <c r="AB203" s="48" t="b">
        <v>0</v>
      </c>
      <c r="AC203" s="48">
        <v>39</v>
      </c>
      <c r="AD203" t="str">
        <f t="shared" si="3"/>
        <v>NT</v>
      </c>
    </row>
    <row r="204" spans="2:30" x14ac:dyDescent="0.25">
      <c r="B204">
        <f>VLOOKUP(C204*1,'RMPCrecs(Jan2016)'!F$2:N$1246,9,FALSE)</f>
        <v>14</v>
      </c>
      <c r="C204" s="47" t="s">
        <v>996</v>
      </c>
      <c r="D204" s="47" t="s">
        <v>41</v>
      </c>
      <c r="E204" s="48">
        <v>2010</v>
      </c>
      <c r="F204" s="47" t="s">
        <v>67</v>
      </c>
      <c r="G204" s="49">
        <v>40409</v>
      </c>
      <c r="H204" s="47" t="s">
        <v>43</v>
      </c>
      <c r="I204" s="47" t="s">
        <v>44</v>
      </c>
      <c r="J204" s="48">
        <v>3008</v>
      </c>
      <c r="K204" s="47" t="s">
        <v>110</v>
      </c>
      <c r="L204" s="48">
        <v>740</v>
      </c>
      <c r="M204" s="47" t="s">
        <v>46</v>
      </c>
      <c r="N204" s="48">
        <v>3</v>
      </c>
      <c r="O204" s="47" t="s">
        <v>43</v>
      </c>
      <c r="P204" s="47" t="s">
        <v>455</v>
      </c>
      <c r="Q204" s="47" t="s">
        <v>48</v>
      </c>
      <c r="R204" s="47" t="s">
        <v>49</v>
      </c>
      <c r="S204" s="47" t="s">
        <v>43</v>
      </c>
      <c r="T204" s="47" t="s">
        <v>50</v>
      </c>
      <c r="U204" s="47" t="s">
        <v>98</v>
      </c>
      <c r="V204" s="48">
        <v>3.8</v>
      </c>
      <c r="W204" s="48">
        <v>3.8</v>
      </c>
      <c r="X204" s="47" t="s">
        <v>52</v>
      </c>
      <c r="Y204" s="47" t="s">
        <v>989</v>
      </c>
      <c r="Z204" s="48" t="b">
        <v>0</v>
      </c>
      <c r="AA204" s="47" t="s">
        <v>54</v>
      </c>
      <c r="AB204" s="48" t="b">
        <v>0</v>
      </c>
      <c r="AC204" s="48">
        <v>39</v>
      </c>
      <c r="AD204" t="str">
        <f t="shared" si="3"/>
        <v>NT</v>
      </c>
    </row>
    <row r="205" spans="2:30" x14ac:dyDescent="0.25">
      <c r="B205">
        <f>VLOOKUP(C205*1,'RMPCrecs(Jan2016)'!F$2:N$1246,9,FALSE)</f>
        <v>14</v>
      </c>
      <c r="C205" s="47" t="s">
        <v>997</v>
      </c>
      <c r="D205" s="47" t="s">
        <v>41</v>
      </c>
      <c r="E205" s="48">
        <v>2010</v>
      </c>
      <c r="F205" s="47" t="s">
        <v>67</v>
      </c>
      <c r="G205" s="49">
        <v>40409</v>
      </c>
      <c r="H205" s="47" t="s">
        <v>43</v>
      </c>
      <c r="I205" s="47" t="s">
        <v>44</v>
      </c>
      <c r="J205" s="48">
        <v>3008</v>
      </c>
      <c r="K205" s="47" t="s">
        <v>110</v>
      </c>
      <c r="L205" s="48">
        <v>900</v>
      </c>
      <c r="M205" s="47" t="s">
        <v>46</v>
      </c>
      <c r="N205" s="48">
        <v>4</v>
      </c>
      <c r="O205" s="47" t="s">
        <v>43</v>
      </c>
      <c r="P205" s="47" t="s">
        <v>359</v>
      </c>
      <c r="Q205" s="47" t="s">
        <v>48</v>
      </c>
      <c r="R205" s="47" t="s">
        <v>49</v>
      </c>
      <c r="S205" s="47" t="s">
        <v>43</v>
      </c>
      <c r="T205" s="47" t="s">
        <v>50</v>
      </c>
      <c r="U205" s="47" t="s">
        <v>98</v>
      </c>
      <c r="V205" s="48">
        <v>3.8</v>
      </c>
      <c r="W205" s="48">
        <v>3.8</v>
      </c>
      <c r="X205" s="47" t="s">
        <v>52</v>
      </c>
      <c r="Y205" s="47" t="s">
        <v>989</v>
      </c>
      <c r="Z205" s="48" t="b">
        <v>0</v>
      </c>
      <c r="AA205" s="47" t="s">
        <v>54</v>
      </c>
      <c r="AB205" s="48" t="b">
        <v>0</v>
      </c>
      <c r="AC205" s="48">
        <v>39</v>
      </c>
      <c r="AD205" t="str">
        <f t="shared" si="3"/>
        <v>NT</v>
      </c>
    </row>
    <row r="206" spans="2:30" x14ac:dyDescent="0.25">
      <c r="B206">
        <f>VLOOKUP(C206*1,'RMPCrecs(Jan2016)'!F$2:N$1246,9,FALSE)</f>
        <v>14</v>
      </c>
      <c r="C206" s="47" t="s">
        <v>1006</v>
      </c>
      <c r="D206" s="47" t="s">
        <v>41</v>
      </c>
      <c r="E206" s="48">
        <v>2010</v>
      </c>
      <c r="F206" s="47" t="s">
        <v>42</v>
      </c>
      <c r="G206" s="49">
        <v>40431</v>
      </c>
      <c r="H206" s="47" t="s">
        <v>43</v>
      </c>
      <c r="I206" s="47" t="s">
        <v>44</v>
      </c>
      <c r="J206" s="48">
        <v>3008</v>
      </c>
      <c r="K206" s="47" t="s">
        <v>110</v>
      </c>
      <c r="L206" s="48">
        <v>830</v>
      </c>
      <c r="M206" s="47" t="s">
        <v>46</v>
      </c>
      <c r="N206" s="48">
        <v>4</v>
      </c>
      <c r="O206" s="47" t="s">
        <v>43</v>
      </c>
      <c r="P206" s="47" t="s">
        <v>359</v>
      </c>
      <c r="Q206" s="47" t="s">
        <v>48</v>
      </c>
      <c r="R206" s="47" t="s">
        <v>49</v>
      </c>
      <c r="S206" s="47" t="s">
        <v>43</v>
      </c>
      <c r="T206" s="47" t="s">
        <v>50</v>
      </c>
      <c r="U206" s="47" t="s">
        <v>60</v>
      </c>
      <c r="V206" s="48">
        <v>6.04</v>
      </c>
      <c r="W206" s="48">
        <v>6.04</v>
      </c>
      <c r="X206" s="47" t="s">
        <v>52</v>
      </c>
      <c r="Y206" s="47" t="s">
        <v>716</v>
      </c>
      <c r="Z206" s="48" t="b">
        <v>0</v>
      </c>
      <c r="AA206" s="47" t="s">
        <v>54</v>
      </c>
      <c r="AB206" s="48" t="b">
        <v>0</v>
      </c>
      <c r="AC206" s="48">
        <v>39</v>
      </c>
      <c r="AD206" t="str">
        <f t="shared" si="3"/>
        <v>NT</v>
      </c>
    </row>
    <row r="207" spans="2:30" x14ac:dyDescent="0.25">
      <c r="B207">
        <f>VLOOKUP(C207*1,'RMPCrecs(Jan2016)'!F$2:N$1246,9,FALSE)</f>
        <v>14</v>
      </c>
      <c r="C207" s="47" t="s">
        <v>1024</v>
      </c>
      <c r="D207" s="47" t="s">
        <v>41</v>
      </c>
      <c r="E207" s="48">
        <v>2011</v>
      </c>
      <c r="F207" s="47" t="s">
        <v>42</v>
      </c>
      <c r="G207" s="49">
        <v>40780</v>
      </c>
      <c r="H207" s="47" t="s">
        <v>43</v>
      </c>
      <c r="I207" s="47" t="s">
        <v>44</v>
      </c>
      <c r="J207" s="48">
        <v>3008</v>
      </c>
      <c r="K207" s="47" t="s">
        <v>110</v>
      </c>
      <c r="L207" s="48">
        <v>850</v>
      </c>
      <c r="M207" s="47" t="s">
        <v>46</v>
      </c>
      <c r="N207" s="48">
        <v>4</v>
      </c>
      <c r="O207" s="47" t="s">
        <v>43</v>
      </c>
      <c r="P207" s="47" t="s">
        <v>433</v>
      </c>
      <c r="Q207" s="47" t="s">
        <v>48</v>
      </c>
      <c r="R207" s="47" t="s">
        <v>49</v>
      </c>
      <c r="S207" s="47" t="s">
        <v>43</v>
      </c>
      <c r="T207" s="47" t="s">
        <v>50</v>
      </c>
      <c r="U207" s="47" t="s">
        <v>69</v>
      </c>
      <c r="V207" s="48">
        <v>2.38</v>
      </c>
      <c r="W207" s="48">
        <v>2.38</v>
      </c>
      <c r="X207" s="47" t="s">
        <v>1015</v>
      </c>
      <c r="Y207" s="47" t="s">
        <v>1016</v>
      </c>
      <c r="Z207" s="48" t="b">
        <v>0</v>
      </c>
      <c r="AA207" s="47" t="s">
        <v>54</v>
      </c>
      <c r="AB207" s="48" t="b">
        <v>0</v>
      </c>
      <c r="AC207" s="48">
        <v>39</v>
      </c>
      <c r="AD207" t="str">
        <f t="shared" si="3"/>
        <v>NT</v>
      </c>
    </row>
    <row r="208" spans="2:30" x14ac:dyDescent="0.25">
      <c r="B208">
        <f>VLOOKUP(C208*1,'RMPCrecs(Jan2016)'!F$2:N$1246,9,FALSE)</f>
        <v>14</v>
      </c>
      <c r="C208" s="47" t="s">
        <v>1025</v>
      </c>
      <c r="D208" s="47" t="s">
        <v>41</v>
      </c>
      <c r="E208" s="48">
        <v>2011</v>
      </c>
      <c r="F208" s="47" t="s">
        <v>67</v>
      </c>
      <c r="G208" s="49">
        <v>40784</v>
      </c>
      <c r="H208" s="47" t="s">
        <v>43</v>
      </c>
      <c r="I208" s="47" t="s">
        <v>44</v>
      </c>
      <c r="J208" s="48">
        <v>3008</v>
      </c>
      <c r="K208" s="47" t="s">
        <v>110</v>
      </c>
      <c r="L208" s="48">
        <v>720</v>
      </c>
      <c r="M208" s="47" t="s">
        <v>46</v>
      </c>
      <c r="N208" s="48">
        <v>3</v>
      </c>
      <c r="O208" s="47" t="s">
        <v>43</v>
      </c>
      <c r="P208" s="47" t="s">
        <v>770</v>
      </c>
      <c r="Q208" s="47" t="s">
        <v>48</v>
      </c>
      <c r="R208" s="47" t="s">
        <v>49</v>
      </c>
      <c r="S208" s="47" t="s">
        <v>43</v>
      </c>
      <c r="T208" s="47" t="s">
        <v>50</v>
      </c>
      <c r="U208" s="47" t="s">
        <v>72</v>
      </c>
      <c r="V208" s="48">
        <v>2.8</v>
      </c>
      <c r="W208" s="48">
        <v>2.8</v>
      </c>
      <c r="X208" s="47" t="s">
        <v>1015</v>
      </c>
      <c r="Y208" s="47" t="s">
        <v>1026</v>
      </c>
      <c r="Z208" s="48" t="b">
        <v>0</v>
      </c>
      <c r="AA208" s="47" t="s">
        <v>54</v>
      </c>
      <c r="AB208" s="48" t="b">
        <v>0</v>
      </c>
      <c r="AC208" s="48">
        <v>39</v>
      </c>
      <c r="AD208" t="str">
        <f t="shared" si="3"/>
        <v>NT</v>
      </c>
    </row>
    <row r="209" spans="2:30" x14ac:dyDescent="0.25">
      <c r="B209">
        <f>VLOOKUP(C209*1,'RMPCrecs(Jan2016)'!F$2:N$1246,9,FALSE)</f>
        <v>14</v>
      </c>
      <c r="C209" s="47" t="s">
        <v>1027</v>
      </c>
      <c r="D209" s="47" t="s">
        <v>41</v>
      </c>
      <c r="E209" s="48">
        <v>2011</v>
      </c>
      <c r="F209" s="47" t="s">
        <v>67</v>
      </c>
      <c r="G209" s="49">
        <v>40784</v>
      </c>
      <c r="H209" s="47" t="s">
        <v>43</v>
      </c>
      <c r="I209" s="47" t="s">
        <v>44</v>
      </c>
      <c r="J209" s="48">
        <v>3008</v>
      </c>
      <c r="K209" s="47" t="s">
        <v>45</v>
      </c>
      <c r="L209" s="48">
        <v>840</v>
      </c>
      <c r="M209" s="47" t="s">
        <v>46</v>
      </c>
      <c r="N209" s="48">
        <v>4</v>
      </c>
      <c r="O209" s="47" t="s">
        <v>43</v>
      </c>
      <c r="P209" s="47" t="s">
        <v>433</v>
      </c>
      <c r="Q209" s="47" t="s">
        <v>48</v>
      </c>
      <c r="R209" s="47" t="s">
        <v>49</v>
      </c>
      <c r="S209" s="47" t="s">
        <v>43</v>
      </c>
      <c r="T209" s="47" t="s">
        <v>50</v>
      </c>
      <c r="U209" s="47" t="s">
        <v>72</v>
      </c>
      <c r="V209" s="48">
        <v>2.8</v>
      </c>
      <c r="W209" s="48">
        <v>2.8</v>
      </c>
      <c r="X209" s="47" t="s">
        <v>1015</v>
      </c>
      <c r="Y209" s="47" t="s">
        <v>1026</v>
      </c>
      <c r="Z209" s="48" t="b">
        <v>0</v>
      </c>
      <c r="AA209" s="47" t="s">
        <v>54</v>
      </c>
      <c r="AB209" s="48" t="b">
        <v>0</v>
      </c>
      <c r="AC209" s="48">
        <v>39</v>
      </c>
      <c r="AD209" t="str">
        <f t="shared" si="3"/>
        <v>NT</v>
      </c>
    </row>
    <row r="210" spans="2:30" x14ac:dyDescent="0.25">
      <c r="B210">
        <f>VLOOKUP(C210*1,'RMPCrecs(Jan2016)'!F$2:N$1246,9,FALSE)</f>
        <v>14</v>
      </c>
      <c r="C210" s="47" t="s">
        <v>1028</v>
      </c>
      <c r="D210" s="47" t="s">
        <v>41</v>
      </c>
      <c r="E210" s="48">
        <v>2011</v>
      </c>
      <c r="F210" s="47" t="s">
        <v>67</v>
      </c>
      <c r="G210" s="49">
        <v>40784</v>
      </c>
      <c r="H210" s="47" t="s">
        <v>43</v>
      </c>
      <c r="I210" s="47" t="s">
        <v>44</v>
      </c>
      <c r="J210" s="48">
        <v>3008</v>
      </c>
      <c r="K210" s="47" t="s">
        <v>45</v>
      </c>
      <c r="L210" s="48">
        <v>730</v>
      </c>
      <c r="M210" s="47" t="s">
        <v>46</v>
      </c>
      <c r="N210" s="48">
        <v>3</v>
      </c>
      <c r="O210" s="47" t="s">
        <v>43</v>
      </c>
      <c r="P210" s="47" t="s">
        <v>770</v>
      </c>
      <c r="Q210" s="47" t="s">
        <v>48</v>
      </c>
      <c r="R210" s="47" t="s">
        <v>49</v>
      </c>
      <c r="S210" s="47" t="s">
        <v>43</v>
      </c>
      <c r="T210" s="47" t="s">
        <v>50</v>
      </c>
      <c r="U210" s="47" t="s">
        <v>72</v>
      </c>
      <c r="V210" s="48">
        <v>2.8</v>
      </c>
      <c r="W210" s="48">
        <v>2.8</v>
      </c>
      <c r="X210" s="47" t="s">
        <v>1015</v>
      </c>
      <c r="Y210" s="47" t="s">
        <v>1026</v>
      </c>
      <c r="Z210" s="48" t="b">
        <v>0</v>
      </c>
      <c r="AA210" s="47" t="s">
        <v>54</v>
      </c>
      <c r="AB210" s="48" t="b">
        <v>0</v>
      </c>
      <c r="AC210" s="48">
        <v>39</v>
      </c>
      <c r="AD210" t="str">
        <f t="shared" si="3"/>
        <v>NT</v>
      </c>
    </row>
    <row r="211" spans="2:30" x14ac:dyDescent="0.25">
      <c r="B211">
        <f>VLOOKUP(C211*1,'RMPCrecs(Jan2016)'!F$2:N$1246,9,FALSE)</f>
        <v>14</v>
      </c>
      <c r="C211" s="47" t="s">
        <v>1029</v>
      </c>
      <c r="D211" s="47" t="s">
        <v>41</v>
      </c>
      <c r="E211" s="48">
        <v>2011</v>
      </c>
      <c r="F211" s="47" t="s">
        <v>67</v>
      </c>
      <c r="G211" s="49">
        <v>40784</v>
      </c>
      <c r="H211" s="47" t="s">
        <v>43</v>
      </c>
      <c r="I211" s="47" t="s">
        <v>44</v>
      </c>
      <c r="J211" s="48">
        <v>3008</v>
      </c>
      <c r="K211" s="47" t="s">
        <v>45</v>
      </c>
      <c r="L211" s="48">
        <v>690</v>
      </c>
      <c r="M211" s="47" t="s">
        <v>46</v>
      </c>
      <c r="N211" s="48">
        <v>3</v>
      </c>
      <c r="O211" s="47" t="s">
        <v>43</v>
      </c>
      <c r="P211" s="47" t="s">
        <v>770</v>
      </c>
      <c r="Q211" s="47" t="s">
        <v>48</v>
      </c>
      <c r="R211" s="47" t="s">
        <v>49</v>
      </c>
      <c r="S211" s="47" t="s">
        <v>43</v>
      </c>
      <c r="T211" s="47" t="s">
        <v>50</v>
      </c>
      <c r="U211" s="47" t="s">
        <v>72</v>
      </c>
      <c r="V211" s="48">
        <v>2.8</v>
      </c>
      <c r="W211" s="48">
        <v>2.8</v>
      </c>
      <c r="X211" s="47" t="s">
        <v>1015</v>
      </c>
      <c r="Y211" s="47" t="s">
        <v>1026</v>
      </c>
      <c r="Z211" s="48" t="b">
        <v>0</v>
      </c>
      <c r="AA211" s="47" t="s">
        <v>54</v>
      </c>
      <c r="AB211" s="48" t="b">
        <v>0</v>
      </c>
      <c r="AC211" s="48">
        <v>39</v>
      </c>
      <c r="AD211" t="str">
        <f t="shared" si="3"/>
        <v>NT</v>
      </c>
    </row>
    <row r="212" spans="2:30" x14ac:dyDescent="0.25">
      <c r="B212">
        <f>VLOOKUP(C212*1,'RMPCrecs(Jan2016)'!F$2:N$1246,9,FALSE)</f>
        <v>14</v>
      </c>
      <c r="C212" s="47" t="s">
        <v>1030</v>
      </c>
      <c r="D212" s="47" t="s">
        <v>41</v>
      </c>
      <c r="E212" s="48">
        <v>2011</v>
      </c>
      <c r="F212" s="47" t="s">
        <v>67</v>
      </c>
      <c r="G212" s="49">
        <v>40784</v>
      </c>
      <c r="H212" s="47" t="s">
        <v>43</v>
      </c>
      <c r="I212" s="47" t="s">
        <v>44</v>
      </c>
      <c r="J212" s="48">
        <v>3008</v>
      </c>
      <c r="K212" s="47" t="s">
        <v>110</v>
      </c>
      <c r="L212" s="48">
        <v>800</v>
      </c>
      <c r="M212" s="47" t="s">
        <v>46</v>
      </c>
      <c r="N212" s="48">
        <v>4</v>
      </c>
      <c r="O212" s="47" t="s">
        <v>43</v>
      </c>
      <c r="P212" s="47" t="s">
        <v>433</v>
      </c>
      <c r="Q212" s="47" t="s">
        <v>48</v>
      </c>
      <c r="R212" s="47" t="s">
        <v>49</v>
      </c>
      <c r="S212" s="47" t="s">
        <v>43</v>
      </c>
      <c r="T212" s="47" t="s">
        <v>50</v>
      </c>
      <c r="U212" s="47" t="s">
        <v>72</v>
      </c>
      <c r="V212" s="48">
        <v>2.8</v>
      </c>
      <c r="W212" s="48">
        <v>2.8</v>
      </c>
      <c r="X212" s="47" t="s">
        <v>1015</v>
      </c>
      <c r="Y212" s="47" t="s">
        <v>1026</v>
      </c>
      <c r="Z212" s="48" t="b">
        <v>0</v>
      </c>
      <c r="AA212" s="47" t="s">
        <v>54</v>
      </c>
      <c r="AB212" s="48" t="b">
        <v>0</v>
      </c>
      <c r="AC212" s="48">
        <v>39</v>
      </c>
      <c r="AD212" t="str">
        <f t="shared" si="3"/>
        <v>NT</v>
      </c>
    </row>
    <row r="213" spans="2:30" x14ac:dyDescent="0.25">
      <c r="B213">
        <f>VLOOKUP(C213*1,'RMPCrecs(Jan2016)'!F$2:N$1246,9,FALSE)</f>
        <v>14</v>
      </c>
      <c r="C213" s="47" t="s">
        <v>1031</v>
      </c>
      <c r="D213" s="47" t="s">
        <v>41</v>
      </c>
      <c r="E213" s="48">
        <v>2011</v>
      </c>
      <c r="F213" s="47" t="s">
        <v>67</v>
      </c>
      <c r="G213" s="49">
        <v>40786</v>
      </c>
      <c r="H213" s="47" t="s">
        <v>43</v>
      </c>
      <c r="I213" s="47" t="s">
        <v>44</v>
      </c>
      <c r="J213" s="48">
        <v>3008</v>
      </c>
      <c r="K213" s="47" t="s">
        <v>45</v>
      </c>
      <c r="L213" s="48">
        <v>680</v>
      </c>
      <c r="M213" s="47" t="s">
        <v>46</v>
      </c>
      <c r="N213" s="48">
        <v>3</v>
      </c>
      <c r="O213" s="47" t="s">
        <v>43</v>
      </c>
      <c r="P213" s="47" t="s">
        <v>770</v>
      </c>
      <c r="Q213" s="47" t="s">
        <v>48</v>
      </c>
      <c r="R213" s="47" t="s">
        <v>49</v>
      </c>
      <c r="S213" s="47" t="s">
        <v>43</v>
      </c>
      <c r="T213" s="47" t="s">
        <v>50</v>
      </c>
      <c r="U213" s="47" t="s">
        <v>72</v>
      </c>
      <c r="V213" s="48">
        <v>2.8</v>
      </c>
      <c r="W213" s="48">
        <v>2.8</v>
      </c>
      <c r="X213" s="47" t="s">
        <v>1015</v>
      </c>
      <c r="Y213" s="47" t="s">
        <v>1026</v>
      </c>
      <c r="Z213" s="48" t="b">
        <v>0</v>
      </c>
      <c r="AA213" s="47" t="s">
        <v>54</v>
      </c>
      <c r="AB213" s="48" t="b">
        <v>0</v>
      </c>
      <c r="AC213" s="48">
        <v>39</v>
      </c>
      <c r="AD213" t="str">
        <f t="shared" si="3"/>
        <v>NT</v>
      </c>
    </row>
    <row r="214" spans="2:30" x14ac:dyDescent="0.25">
      <c r="B214">
        <f>VLOOKUP(C214*1,'RMPCrecs(Jan2016)'!F$2:N$1246,9,FALSE)</f>
        <v>14</v>
      </c>
      <c r="C214" s="47" t="s">
        <v>1034</v>
      </c>
      <c r="D214" s="47" t="s">
        <v>41</v>
      </c>
      <c r="E214" s="48">
        <v>2011</v>
      </c>
      <c r="F214" s="47" t="s">
        <v>42</v>
      </c>
      <c r="G214" s="49">
        <v>40784</v>
      </c>
      <c r="H214" s="47" t="s">
        <v>43</v>
      </c>
      <c r="I214" s="47" t="s">
        <v>44</v>
      </c>
      <c r="J214" s="48">
        <v>3008</v>
      </c>
      <c r="K214" s="47" t="s">
        <v>110</v>
      </c>
      <c r="L214" s="48">
        <v>830</v>
      </c>
      <c r="M214" s="47" t="s">
        <v>46</v>
      </c>
      <c r="N214" s="48">
        <v>4</v>
      </c>
      <c r="O214" s="47" t="s">
        <v>43</v>
      </c>
      <c r="P214" s="47" t="s">
        <v>455</v>
      </c>
      <c r="Q214" s="47" t="s">
        <v>48</v>
      </c>
      <c r="R214" s="47" t="s">
        <v>49</v>
      </c>
      <c r="S214" s="47" t="s">
        <v>43</v>
      </c>
      <c r="T214" s="47" t="s">
        <v>50</v>
      </c>
      <c r="U214" s="47" t="s">
        <v>72</v>
      </c>
      <c r="V214" s="48">
        <v>2.8</v>
      </c>
      <c r="W214" s="48">
        <v>2.8</v>
      </c>
      <c r="X214" s="47" t="s">
        <v>1015</v>
      </c>
      <c r="Y214" s="47" t="s">
        <v>1026</v>
      </c>
      <c r="Z214" s="48" t="b">
        <v>0</v>
      </c>
      <c r="AA214" s="47" t="s">
        <v>54</v>
      </c>
      <c r="AB214" s="48" t="b">
        <v>0</v>
      </c>
      <c r="AC214" s="48">
        <v>39</v>
      </c>
      <c r="AD214" t="str">
        <f t="shared" si="3"/>
        <v>NT</v>
      </c>
    </row>
    <row r="215" spans="2:30" x14ac:dyDescent="0.25">
      <c r="B215">
        <f>VLOOKUP(C215*1,'RMPCrecs(Jan2016)'!F$2:N$1246,9,FALSE)</f>
        <v>14</v>
      </c>
      <c r="C215" s="47" t="s">
        <v>1035</v>
      </c>
      <c r="D215" s="47" t="s">
        <v>41</v>
      </c>
      <c r="E215" s="48">
        <v>2011</v>
      </c>
      <c r="F215" s="47" t="s">
        <v>42</v>
      </c>
      <c r="G215" s="49">
        <v>40784</v>
      </c>
      <c r="H215" s="47" t="s">
        <v>43</v>
      </c>
      <c r="I215" s="47" t="s">
        <v>44</v>
      </c>
      <c r="J215" s="48">
        <v>3008</v>
      </c>
      <c r="K215" s="47" t="s">
        <v>45</v>
      </c>
      <c r="L215" s="48">
        <v>780</v>
      </c>
      <c r="M215" s="47" t="s">
        <v>46</v>
      </c>
      <c r="N215" s="48">
        <v>4</v>
      </c>
      <c r="O215" s="47" t="s">
        <v>43</v>
      </c>
      <c r="P215" s="47" t="s">
        <v>455</v>
      </c>
      <c r="Q215" s="47" t="s">
        <v>48</v>
      </c>
      <c r="R215" s="47" t="s">
        <v>49</v>
      </c>
      <c r="S215" s="47" t="s">
        <v>43</v>
      </c>
      <c r="T215" s="47" t="s">
        <v>50</v>
      </c>
      <c r="U215" s="47" t="s">
        <v>72</v>
      </c>
      <c r="V215" s="48">
        <v>2.8</v>
      </c>
      <c r="W215" s="48">
        <v>2.8</v>
      </c>
      <c r="X215" s="47" t="s">
        <v>1015</v>
      </c>
      <c r="Y215" s="47" t="s">
        <v>1026</v>
      </c>
      <c r="Z215" s="48" t="b">
        <v>0</v>
      </c>
      <c r="AA215" s="47" t="s">
        <v>54</v>
      </c>
      <c r="AB215" s="48" t="b">
        <v>0</v>
      </c>
      <c r="AC215" s="48">
        <v>39</v>
      </c>
      <c r="AD215" t="str">
        <f t="shared" si="3"/>
        <v>NT</v>
      </c>
    </row>
    <row r="216" spans="2:30" x14ac:dyDescent="0.25">
      <c r="B216">
        <f>VLOOKUP(C216*1,'RMPCrecs(Jan2016)'!F$2:N$1246,9,FALSE)</f>
        <v>14</v>
      </c>
      <c r="C216" s="47" t="s">
        <v>1037</v>
      </c>
      <c r="D216" s="47" t="s">
        <v>41</v>
      </c>
      <c r="E216" s="48">
        <v>2011</v>
      </c>
      <c r="F216" s="47" t="s">
        <v>42</v>
      </c>
      <c r="G216" s="49">
        <v>40795</v>
      </c>
      <c r="H216" s="47" t="s">
        <v>43</v>
      </c>
      <c r="I216" s="47" t="s">
        <v>44</v>
      </c>
      <c r="J216" s="48">
        <v>3008</v>
      </c>
      <c r="K216" s="47" t="s">
        <v>45</v>
      </c>
      <c r="L216" s="48">
        <v>740</v>
      </c>
      <c r="M216" s="47" t="s">
        <v>46</v>
      </c>
      <c r="N216" s="48">
        <v>3</v>
      </c>
      <c r="O216" s="47" t="s">
        <v>43</v>
      </c>
      <c r="P216" s="47" t="s">
        <v>770</v>
      </c>
      <c r="Q216" s="47" t="s">
        <v>48</v>
      </c>
      <c r="R216" s="47" t="s">
        <v>49</v>
      </c>
      <c r="S216" s="47" t="s">
        <v>43</v>
      </c>
      <c r="T216" s="47" t="s">
        <v>50</v>
      </c>
      <c r="U216" s="47" t="s">
        <v>60</v>
      </c>
      <c r="V216" s="48">
        <v>5.66</v>
      </c>
      <c r="W216" s="48">
        <v>5.66</v>
      </c>
      <c r="X216" s="47" t="s">
        <v>1015</v>
      </c>
      <c r="Y216" s="47" t="s">
        <v>1023</v>
      </c>
      <c r="Z216" s="48" t="b">
        <v>0</v>
      </c>
      <c r="AA216" s="47" t="s">
        <v>54</v>
      </c>
      <c r="AB216" s="48" t="b">
        <v>0</v>
      </c>
      <c r="AC216" s="48">
        <v>39</v>
      </c>
      <c r="AD216" t="str">
        <f t="shared" si="3"/>
        <v>NT</v>
      </c>
    </row>
    <row r="217" spans="2:30" x14ac:dyDescent="0.25">
      <c r="B217">
        <f>VLOOKUP(C217*1,'RMPCrecs(Jan2016)'!F$2:N$1246,9,FALSE)</f>
        <v>14</v>
      </c>
      <c r="C217" s="47" t="s">
        <v>1038</v>
      </c>
      <c r="D217" s="47" t="s">
        <v>41</v>
      </c>
      <c r="E217" s="48">
        <v>2011</v>
      </c>
      <c r="F217" s="47" t="s">
        <v>42</v>
      </c>
      <c r="G217" s="49">
        <v>40795</v>
      </c>
      <c r="H217" s="47" t="s">
        <v>43</v>
      </c>
      <c r="I217" s="47" t="s">
        <v>44</v>
      </c>
      <c r="J217" s="48">
        <v>3008</v>
      </c>
      <c r="K217" s="47" t="s">
        <v>110</v>
      </c>
      <c r="L217" s="48">
        <v>710</v>
      </c>
      <c r="M217" s="47" t="s">
        <v>46</v>
      </c>
      <c r="N217" s="48">
        <v>3</v>
      </c>
      <c r="O217" s="47" t="s">
        <v>43</v>
      </c>
      <c r="P217" s="47" t="s">
        <v>770</v>
      </c>
      <c r="Q217" s="47" t="s">
        <v>48</v>
      </c>
      <c r="R217" s="47" t="s">
        <v>49</v>
      </c>
      <c r="S217" s="47" t="s">
        <v>43</v>
      </c>
      <c r="T217" s="47" t="s">
        <v>50</v>
      </c>
      <c r="U217" s="47" t="s">
        <v>60</v>
      </c>
      <c r="V217" s="48">
        <v>5.66</v>
      </c>
      <c r="W217" s="48">
        <v>5.66</v>
      </c>
      <c r="X217" s="47" t="s">
        <v>1015</v>
      </c>
      <c r="Y217" s="47" t="s">
        <v>1023</v>
      </c>
      <c r="Z217" s="48" t="b">
        <v>0</v>
      </c>
      <c r="AA217" s="47" t="s">
        <v>54</v>
      </c>
      <c r="AB217" s="48" t="b">
        <v>0</v>
      </c>
      <c r="AC217" s="48">
        <v>39</v>
      </c>
      <c r="AD217" t="str">
        <f t="shared" si="3"/>
        <v>NT</v>
      </c>
    </row>
    <row r="218" spans="2:30" x14ac:dyDescent="0.25">
      <c r="B218">
        <f>VLOOKUP(C218*1,'RMPCrecs(Jan2016)'!F$2:N$1246,9,FALSE)</f>
        <v>14</v>
      </c>
      <c r="C218" s="47" t="s">
        <v>1039</v>
      </c>
      <c r="D218" s="47" t="s">
        <v>41</v>
      </c>
      <c r="E218" s="48">
        <v>2011</v>
      </c>
      <c r="F218" s="47" t="s">
        <v>42</v>
      </c>
      <c r="G218" s="49">
        <v>40795</v>
      </c>
      <c r="H218" s="47" t="s">
        <v>43</v>
      </c>
      <c r="I218" s="47" t="s">
        <v>44</v>
      </c>
      <c r="J218" s="48">
        <v>3008</v>
      </c>
      <c r="K218" s="47" t="s">
        <v>110</v>
      </c>
      <c r="L218" s="48">
        <v>680</v>
      </c>
      <c r="M218" s="47" t="s">
        <v>46</v>
      </c>
      <c r="N218" s="48">
        <v>3</v>
      </c>
      <c r="O218" s="47" t="s">
        <v>43</v>
      </c>
      <c r="P218" s="47" t="s">
        <v>1040</v>
      </c>
      <c r="Q218" s="47" t="s">
        <v>48</v>
      </c>
      <c r="R218" s="47" t="s">
        <v>49</v>
      </c>
      <c r="S218" s="47" t="s">
        <v>43</v>
      </c>
      <c r="T218" s="47" t="s">
        <v>50</v>
      </c>
      <c r="U218" s="47" t="s">
        <v>60</v>
      </c>
      <c r="V218" s="48">
        <v>5.66</v>
      </c>
      <c r="W218" s="48">
        <v>5.66</v>
      </c>
      <c r="X218" s="47" t="s">
        <v>1015</v>
      </c>
      <c r="Y218" s="47" t="s">
        <v>1023</v>
      </c>
      <c r="Z218" s="48" t="b">
        <v>0</v>
      </c>
      <c r="AA218" s="47" t="s">
        <v>54</v>
      </c>
      <c r="AB218" s="48" t="b">
        <v>0</v>
      </c>
      <c r="AC218" s="48">
        <v>39</v>
      </c>
      <c r="AD218" t="str">
        <f t="shared" si="3"/>
        <v>NT</v>
      </c>
    </row>
    <row r="219" spans="2:30" x14ac:dyDescent="0.25">
      <c r="B219">
        <f>VLOOKUP(C219*1,'RMPCrecs(Jan2016)'!F$2:N$1246,9,FALSE)</f>
        <v>14</v>
      </c>
      <c r="C219" s="47" t="s">
        <v>1043</v>
      </c>
      <c r="D219" s="47" t="s">
        <v>41</v>
      </c>
      <c r="E219" s="48">
        <v>2011</v>
      </c>
      <c r="F219" s="47" t="s">
        <v>42</v>
      </c>
      <c r="G219" s="49">
        <v>40787</v>
      </c>
      <c r="H219" s="47" t="s">
        <v>43</v>
      </c>
      <c r="I219" s="47" t="s">
        <v>44</v>
      </c>
      <c r="J219" s="48">
        <v>3008</v>
      </c>
      <c r="K219" s="47" t="s">
        <v>45</v>
      </c>
      <c r="L219" s="48">
        <v>780</v>
      </c>
      <c r="M219" s="47" t="s">
        <v>46</v>
      </c>
      <c r="N219" s="48">
        <v>4</v>
      </c>
      <c r="O219" s="47" t="s">
        <v>43</v>
      </c>
      <c r="P219" s="47" t="s">
        <v>455</v>
      </c>
      <c r="Q219" s="47" t="s">
        <v>48</v>
      </c>
      <c r="R219" s="47" t="s">
        <v>49</v>
      </c>
      <c r="S219" s="47" t="s">
        <v>43</v>
      </c>
      <c r="T219" s="47" t="s">
        <v>50</v>
      </c>
      <c r="U219" s="47" t="s">
        <v>72</v>
      </c>
      <c r="V219" s="48">
        <v>2.8</v>
      </c>
      <c r="W219" s="48">
        <v>2.8</v>
      </c>
      <c r="X219" s="47" t="s">
        <v>1015</v>
      </c>
      <c r="Y219" s="47" t="s">
        <v>1026</v>
      </c>
      <c r="Z219" s="48" t="b">
        <v>0</v>
      </c>
      <c r="AA219" s="47" t="s">
        <v>54</v>
      </c>
      <c r="AB219" s="48" t="b">
        <v>0</v>
      </c>
      <c r="AC219" s="48">
        <v>39</v>
      </c>
      <c r="AD219" t="str">
        <f t="shared" si="3"/>
        <v>NT</v>
      </c>
    </row>
    <row r="220" spans="2:30" x14ac:dyDescent="0.25">
      <c r="B220">
        <f>VLOOKUP(C220*1,'RMPCrecs(Jan2016)'!F$2:N$1246,9,FALSE)</f>
        <v>14</v>
      </c>
      <c r="C220" s="47" t="s">
        <v>1044</v>
      </c>
      <c r="D220" s="47" t="s">
        <v>41</v>
      </c>
      <c r="E220" s="48">
        <v>2011</v>
      </c>
      <c r="F220" s="47" t="s">
        <v>42</v>
      </c>
      <c r="G220" s="49">
        <v>40787</v>
      </c>
      <c r="H220" s="47" t="s">
        <v>43</v>
      </c>
      <c r="I220" s="47" t="s">
        <v>44</v>
      </c>
      <c r="J220" s="48">
        <v>3008</v>
      </c>
      <c r="K220" s="47" t="s">
        <v>45</v>
      </c>
      <c r="L220" s="48">
        <v>700</v>
      </c>
      <c r="M220" s="47" t="s">
        <v>46</v>
      </c>
      <c r="N220" s="48">
        <v>3</v>
      </c>
      <c r="O220" s="47" t="s">
        <v>43</v>
      </c>
      <c r="P220" s="47" t="s">
        <v>956</v>
      </c>
      <c r="Q220" s="47" t="s">
        <v>48</v>
      </c>
      <c r="R220" s="47" t="s">
        <v>49</v>
      </c>
      <c r="S220" s="47" t="s">
        <v>43</v>
      </c>
      <c r="T220" s="47" t="s">
        <v>50</v>
      </c>
      <c r="U220" s="47" t="s">
        <v>72</v>
      </c>
      <c r="V220" s="48">
        <v>2.8</v>
      </c>
      <c r="W220" s="48">
        <v>2.8</v>
      </c>
      <c r="X220" s="47" t="s">
        <v>1015</v>
      </c>
      <c r="Y220" s="47" t="s">
        <v>1026</v>
      </c>
      <c r="Z220" s="48" t="b">
        <v>0</v>
      </c>
      <c r="AA220" s="47" t="s">
        <v>54</v>
      </c>
      <c r="AB220" s="48" t="b">
        <v>0</v>
      </c>
      <c r="AC220" s="48">
        <v>39</v>
      </c>
      <c r="AD220" t="str">
        <f t="shared" si="3"/>
        <v>NT</v>
      </c>
    </row>
    <row r="221" spans="2:30" x14ac:dyDescent="0.25">
      <c r="B221">
        <f>VLOOKUP(C221*1,'RMPCrecs(Jan2016)'!F$2:N$1246,9,FALSE)</f>
        <v>14</v>
      </c>
      <c r="C221" s="47" t="s">
        <v>1045</v>
      </c>
      <c r="D221" s="47" t="s">
        <v>41</v>
      </c>
      <c r="E221" s="48">
        <v>2011</v>
      </c>
      <c r="F221" s="47" t="s">
        <v>42</v>
      </c>
      <c r="G221" s="49">
        <v>40787</v>
      </c>
      <c r="H221" s="47" t="s">
        <v>43</v>
      </c>
      <c r="I221" s="47" t="s">
        <v>44</v>
      </c>
      <c r="J221" s="48">
        <v>3008</v>
      </c>
      <c r="K221" s="47" t="s">
        <v>45</v>
      </c>
      <c r="L221" s="48">
        <v>940</v>
      </c>
      <c r="M221" s="47" t="s">
        <v>46</v>
      </c>
      <c r="N221" s="48">
        <v>3</v>
      </c>
      <c r="O221" s="47" t="s">
        <v>43</v>
      </c>
      <c r="P221" s="47" t="s">
        <v>770</v>
      </c>
      <c r="Q221" s="47" t="s">
        <v>48</v>
      </c>
      <c r="R221" s="47" t="s">
        <v>49</v>
      </c>
      <c r="S221" s="47" t="s">
        <v>43</v>
      </c>
      <c r="T221" s="47" t="s">
        <v>50</v>
      </c>
      <c r="U221" s="47" t="s">
        <v>72</v>
      </c>
      <c r="V221" s="48">
        <v>2.8</v>
      </c>
      <c r="W221" s="48">
        <v>2.8</v>
      </c>
      <c r="X221" s="47" t="s">
        <v>1015</v>
      </c>
      <c r="Y221" s="47" t="s">
        <v>1026</v>
      </c>
      <c r="Z221" s="48" t="b">
        <v>0</v>
      </c>
      <c r="AA221" s="47" t="s">
        <v>54</v>
      </c>
      <c r="AB221" s="48" t="b">
        <v>0</v>
      </c>
      <c r="AC221" s="48">
        <v>39</v>
      </c>
      <c r="AD221" t="str">
        <f t="shared" si="3"/>
        <v>NT</v>
      </c>
    </row>
    <row r="222" spans="2:30" x14ac:dyDescent="0.25">
      <c r="B222">
        <f>VLOOKUP(C222*1,'RMPCrecs(Jan2016)'!F$2:N$1246,9,FALSE)</f>
        <v>14</v>
      </c>
      <c r="C222" s="47" t="s">
        <v>1046</v>
      </c>
      <c r="D222" s="47" t="s">
        <v>41</v>
      </c>
      <c r="E222" s="48">
        <v>2011</v>
      </c>
      <c r="F222" s="47" t="s">
        <v>42</v>
      </c>
      <c r="G222" s="49">
        <v>40794</v>
      </c>
      <c r="H222" s="47" t="s">
        <v>43</v>
      </c>
      <c r="I222" s="47" t="s">
        <v>44</v>
      </c>
      <c r="J222" s="48">
        <v>3008</v>
      </c>
      <c r="K222" s="47" t="s">
        <v>110</v>
      </c>
      <c r="L222" s="48">
        <v>850</v>
      </c>
      <c r="M222" s="47" t="s">
        <v>46</v>
      </c>
      <c r="N222" s="48">
        <v>4</v>
      </c>
      <c r="O222" s="47" t="s">
        <v>43</v>
      </c>
      <c r="P222" s="47" t="s">
        <v>778</v>
      </c>
      <c r="Q222" s="47" t="s">
        <v>48</v>
      </c>
      <c r="R222" s="47" t="s">
        <v>49</v>
      </c>
      <c r="S222" s="47" t="s">
        <v>43</v>
      </c>
      <c r="T222" s="47" t="s">
        <v>50</v>
      </c>
      <c r="U222" s="47" t="s">
        <v>60</v>
      </c>
      <c r="V222" s="48">
        <v>5.66</v>
      </c>
      <c r="W222" s="48">
        <v>5.66</v>
      </c>
      <c r="X222" s="47" t="s">
        <v>1015</v>
      </c>
      <c r="Y222" s="47" t="s">
        <v>1023</v>
      </c>
      <c r="Z222" s="48" t="b">
        <v>0</v>
      </c>
      <c r="AA222" s="47" t="s">
        <v>54</v>
      </c>
      <c r="AB222" s="48" t="b">
        <v>0</v>
      </c>
      <c r="AC222" s="48">
        <v>39</v>
      </c>
      <c r="AD222" t="str">
        <f t="shared" si="3"/>
        <v>NT</v>
      </c>
    </row>
    <row r="223" spans="2:30" x14ac:dyDescent="0.25">
      <c r="B223">
        <f>VLOOKUP(C223*1,'RMPCrecs(Jan2016)'!F$2:N$1246,9,FALSE)</f>
        <v>14</v>
      </c>
      <c r="C223" s="47" t="s">
        <v>1047</v>
      </c>
      <c r="D223" s="47" t="s">
        <v>41</v>
      </c>
      <c r="E223" s="48">
        <v>2011</v>
      </c>
      <c r="F223" s="47" t="s">
        <v>42</v>
      </c>
      <c r="G223" s="49">
        <v>40795</v>
      </c>
      <c r="H223" s="47" t="s">
        <v>43</v>
      </c>
      <c r="I223" s="47" t="s">
        <v>44</v>
      </c>
      <c r="J223" s="48">
        <v>3008</v>
      </c>
      <c r="K223" s="47" t="s">
        <v>110</v>
      </c>
      <c r="L223" s="48">
        <v>750</v>
      </c>
      <c r="M223" s="47" t="s">
        <v>46</v>
      </c>
      <c r="N223" s="48">
        <v>3</v>
      </c>
      <c r="O223" s="47" t="s">
        <v>43</v>
      </c>
      <c r="P223" s="47" t="s">
        <v>956</v>
      </c>
      <c r="Q223" s="47" t="s">
        <v>48</v>
      </c>
      <c r="R223" s="47" t="s">
        <v>49</v>
      </c>
      <c r="S223" s="47" t="s">
        <v>43</v>
      </c>
      <c r="T223" s="47" t="s">
        <v>50</v>
      </c>
      <c r="U223" s="47" t="s">
        <v>60</v>
      </c>
      <c r="V223" s="48">
        <v>5.66</v>
      </c>
      <c r="W223" s="48">
        <v>5.66</v>
      </c>
      <c r="X223" s="47" t="s">
        <v>1015</v>
      </c>
      <c r="Y223" s="47" t="s">
        <v>1023</v>
      </c>
      <c r="Z223" s="48" t="b">
        <v>0</v>
      </c>
      <c r="AA223" s="47" t="s">
        <v>54</v>
      </c>
      <c r="AB223" s="48" t="b">
        <v>0</v>
      </c>
      <c r="AC223" s="48">
        <v>39</v>
      </c>
      <c r="AD223" t="str">
        <f t="shared" si="3"/>
        <v>NT</v>
      </c>
    </row>
    <row r="224" spans="2:30" x14ac:dyDescent="0.25">
      <c r="B224">
        <f>VLOOKUP(C224*1,'RMPCrecs(Jan2016)'!F$2:N$1246,9,FALSE)</f>
        <v>14</v>
      </c>
      <c r="C224" s="47" t="s">
        <v>1048</v>
      </c>
      <c r="D224" s="47" t="s">
        <v>41</v>
      </c>
      <c r="E224" s="48">
        <v>2011</v>
      </c>
      <c r="F224" s="47" t="s">
        <v>42</v>
      </c>
      <c r="G224" s="49">
        <v>40795</v>
      </c>
      <c r="H224" s="47" t="s">
        <v>43</v>
      </c>
      <c r="I224" s="47" t="s">
        <v>44</v>
      </c>
      <c r="J224" s="48">
        <v>3008</v>
      </c>
      <c r="K224" s="47" t="s">
        <v>110</v>
      </c>
      <c r="L224" s="48">
        <v>850</v>
      </c>
      <c r="M224" s="47" t="s">
        <v>46</v>
      </c>
      <c r="N224" s="48">
        <v>4</v>
      </c>
      <c r="O224" s="47" t="s">
        <v>43</v>
      </c>
      <c r="P224" s="47" t="s">
        <v>778</v>
      </c>
      <c r="Q224" s="47" t="s">
        <v>48</v>
      </c>
      <c r="R224" s="47" t="s">
        <v>49</v>
      </c>
      <c r="S224" s="47" t="s">
        <v>43</v>
      </c>
      <c r="T224" s="47" t="s">
        <v>50</v>
      </c>
      <c r="U224" s="47" t="s">
        <v>60</v>
      </c>
      <c r="V224" s="48">
        <v>5.66</v>
      </c>
      <c r="W224" s="48">
        <v>5.66</v>
      </c>
      <c r="X224" s="47" t="s">
        <v>1015</v>
      </c>
      <c r="Y224" s="47" t="s">
        <v>1023</v>
      </c>
      <c r="Z224" s="48" t="b">
        <v>0</v>
      </c>
      <c r="AA224" s="47" t="s">
        <v>54</v>
      </c>
      <c r="AB224" s="48" t="b">
        <v>0</v>
      </c>
      <c r="AC224" s="48">
        <v>39</v>
      </c>
      <c r="AD224" t="str">
        <f t="shared" si="3"/>
        <v>NT</v>
      </c>
    </row>
    <row r="225" spans="2:30" x14ac:dyDescent="0.25">
      <c r="B225">
        <f>VLOOKUP(C225*1,'RMPCrecs(Jan2016)'!F$2:N$1246,9,FALSE)</f>
        <v>14</v>
      </c>
      <c r="C225" s="47" t="s">
        <v>1052</v>
      </c>
      <c r="D225" s="47" t="s">
        <v>41</v>
      </c>
      <c r="E225" s="48">
        <v>2011</v>
      </c>
      <c r="F225" s="47" t="s">
        <v>42</v>
      </c>
      <c r="G225" s="49">
        <v>40778</v>
      </c>
      <c r="H225" s="47" t="s">
        <v>43</v>
      </c>
      <c r="I225" s="47" t="s">
        <v>44</v>
      </c>
      <c r="J225" s="48">
        <v>3008</v>
      </c>
      <c r="K225" s="47" t="s">
        <v>110</v>
      </c>
      <c r="L225" s="48">
        <v>720</v>
      </c>
      <c r="M225" s="47" t="s">
        <v>46</v>
      </c>
      <c r="N225" s="48">
        <v>3</v>
      </c>
      <c r="O225" s="47" t="s">
        <v>43</v>
      </c>
      <c r="P225" s="47" t="s">
        <v>770</v>
      </c>
      <c r="Q225" s="47" t="s">
        <v>48</v>
      </c>
      <c r="R225" s="47" t="s">
        <v>49</v>
      </c>
      <c r="S225" s="47" t="s">
        <v>43</v>
      </c>
      <c r="T225" s="47" t="s">
        <v>50</v>
      </c>
      <c r="U225" s="47" t="s">
        <v>69</v>
      </c>
      <c r="V225" s="48">
        <v>2.38</v>
      </c>
      <c r="W225" s="48">
        <v>2.38</v>
      </c>
      <c r="X225" s="47" t="s">
        <v>1015</v>
      </c>
      <c r="Y225" s="47" t="s">
        <v>1016</v>
      </c>
      <c r="Z225" s="48" t="b">
        <v>0</v>
      </c>
      <c r="AA225" s="47" t="s">
        <v>54</v>
      </c>
      <c r="AB225" s="48" t="b">
        <v>0</v>
      </c>
      <c r="AC225" s="48">
        <v>39</v>
      </c>
      <c r="AD225" t="str">
        <f t="shared" si="3"/>
        <v>NT</v>
      </c>
    </row>
    <row r="226" spans="2:30" x14ac:dyDescent="0.25">
      <c r="B226">
        <f>VLOOKUP(C226*1,'RMPCrecs(Jan2016)'!F$2:N$1246,9,FALSE)</f>
        <v>14</v>
      </c>
      <c r="C226" s="47" t="s">
        <v>1056</v>
      </c>
      <c r="D226" s="47" t="s">
        <v>41</v>
      </c>
      <c r="E226" s="48">
        <v>2011</v>
      </c>
      <c r="F226" s="47" t="s">
        <v>42</v>
      </c>
      <c r="G226" s="49">
        <v>40773</v>
      </c>
      <c r="H226" s="47" t="s">
        <v>43</v>
      </c>
      <c r="I226" s="47" t="s">
        <v>44</v>
      </c>
      <c r="J226" s="48">
        <v>3008</v>
      </c>
      <c r="K226" s="47" t="s">
        <v>110</v>
      </c>
      <c r="L226" s="48">
        <v>730</v>
      </c>
      <c r="M226" s="47" t="s">
        <v>46</v>
      </c>
      <c r="N226" s="48">
        <v>4</v>
      </c>
      <c r="O226" s="47" t="s">
        <v>43</v>
      </c>
      <c r="P226" s="47" t="s">
        <v>433</v>
      </c>
      <c r="Q226" s="47" t="s">
        <v>48</v>
      </c>
      <c r="R226" s="47" t="s">
        <v>49</v>
      </c>
      <c r="S226" s="47" t="s">
        <v>43</v>
      </c>
      <c r="T226" s="47" t="s">
        <v>50</v>
      </c>
      <c r="U226" s="47" t="s">
        <v>98</v>
      </c>
      <c r="V226" s="48">
        <v>3.54</v>
      </c>
      <c r="W226" s="48">
        <v>3.54</v>
      </c>
      <c r="X226" s="47" t="s">
        <v>1015</v>
      </c>
      <c r="Y226" s="47" t="s">
        <v>1057</v>
      </c>
      <c r="Z226" s="48" t="b">
        <v>0</v>
      </c>
      <c r="AA226" s="47" t="s">
        <v>54</v>
      </c>
      <c r="AB226" s="48" t="b">
        <v>0</v>
      </c>
      <c r="AC226" s="48">
        <v>39</v>
      </c>
      <c r="AD226" t="str">
        <f t="shared" si="3"/>
        <v>NT</v>
      </c>
    </row>
    <row r="227" spans="2:30" x14ac:dyDescent="0.25">
      <c r="B227">
        <f>VLOOKUP(C227*1,'RMPCrecs(Jan2016)'!F$2:N$1246,9,FALSE)</f>
        <v>14</v>
      </c>
      <c r="C227" s="47" t="s">
        <v>1059</v>
      </c>
      <c r="D227" s="47" t="s">
        <v>41</v>
      </c>
      <c r="E227" s="48">
        <v>2011</v>
      </c>
      <c r="F227" s="47" t="s">
        <v>42</v>
      </c>
      <c r="G227" s="49">
        <v>40777</v>
      </c>
      <c r="H227" s="47" t="s">
        <v>43</v>
      </c>
      <c r="I227" s="47" t="s">
        <v>44</v>
      </c>
      <c r="J227" s="48">
        <v>3008</v>
      </c>
      <c r="K227" s="47" t="s">
        <v>110</v>
      </c>
      <c r="L227" s="48">
        <v>750</v>
      </c>
      <c r="M227" s="47" t="s">
        <v>46</v>
      </c>
      <c r="N227" s="48">
        <v>4</v>
      </c>
      <c r="O227" s="47" t="s">
        <v>43</v>
      </c>
      <c r="P227" s="47" t="s">
        <v>433</v>
      </c>
      <c r="Q227" s="47" t="s">
        <v>48</v>
      </c>
      <c r="R227" s="47" t="s">
        <v>49</v>
      </c>
      <c r="S227" s="47" t="s">
        <v>43</v>
      </c>
      <c r="T227" s="47" t="s">
        <v>50</v>
      </c>
      <c r="U227" s="47" t="s">
        <v>69</v>
      </c>
      <c r="V227" s="48">
        <v>2.38</v>
      </c>
      <c r="W227" s="48">
        <v>2.38</v>
      </c>
      <c r="X227" s="47" t="s">
        <v>1015</v>
      </c>
      <c r="Y227" s="47" t="s">
        <v>1016</v>
      </c>
      <c r="Z227" s="48" t="b">
        <v>0</v>
      </c>
      <c r="AA227" s="47" t="s">
        <v>54</v>
      </c>
      <c r="AB227" s="48" t="b">
        <v>0</v>
      </c>
      <c r="AC227" s="48">
        <v>39</v>
      </c>
      <c r="AD227" t="str">
        <f t="shared" si="3"/>
        <v>NT</v>
      </c>
    </row>
    <row r="228" spans="2:30" x14ac:dyDescent="0.25">
      <c r="B228">
        <f>VLOOKUP(C228*1,'RMPCrecs(Jan2016)'!F$2:N$1246,9,FALSE)</f>
        <v>14</v>
      </c>
      <c r="C228" s="47" t="s">
        <v>1060</v>
      </c>
      <c r="D228" s="47" t="s">
        <v>41</v>
      </c>
      <c r="E228" s="48">
        <v>2011</v>
      </c>
      <c r="F228" s="47" t="s">
        <v>42</v>
      </c>
      <c r="G228" s="49">
        <v>40777</v>
      </c>
      <c r="H228" s="47" t="s">
        <v>43</v>
      </c>
      <c r="I228" s="47" t="s">
        <v>44</v>
      </c>
      <c r="J228" s="48">
        <v>3008</v>
      </c>
      <c r="K228" s="47" t="s">
        <v>45</v>
      </c>
      <c r="L228" s="48">
        <v>840</v>
      </c>
      <c r="M228" s="47" t="s">
        <v>46</v>
      </c>
      <c r="N228" s="48">
        <v>4</v>
      </c>
      <c r="O228" s="47" t="s">
        <v>43</v>
      </c>
      <c r="P228" s="47" t="s">
        <v>433</v>
      </c>
      <c r="Q228" s="47" t="s">
        <v>48</v>
      </c>
      <c r="R228" s="47" t="s">
        <v>49</v>
      </c>
      <c r="S228" s="47" t="s">
        <v>43</v>
      </c>
      <c r="T228" s="47" t="s">
        <v>50</v>
      </c>
      <c r="U228" s="47" t="s">
        <v>69</v>
      </c>
      <c r="V228" s="48">
        <v>2.38</v>
      </c>
      <c r="W228" s="48">
        <v>2.38</v>
      </c>
      <c r="X228" s="47" t="s">
        <v>1015</v>
      </c>
      <c r="Y228" s="47" t="s">
        <v>1016</v>
      </c>
      <c r="Z228" s="48" t="b">
        <v>0</v>
      </c>
      <c r="AA228" s="47" t="s">
        <v>54</v>
      </c>
      <c r="AB228" s="48" t="b">
        <v>0</v>
      </c>
      <c r="AC228" s="48">
        <v>39</v>
      </c>
      <c r="AD228" t="str">
        <f t="shared" si="3"/>
        <v>NT</v>
      </c>
    </row>
    <row r="229" spans="2:30" x14ac:dyDescent="0.25">
      <c r="B229">
        <f>VLOOKUP(C229*1,'RMPCrecs(Jan2016)'!F$2:N$1246,9,FALSE)</f>
        <v>14</v>
      </c>
      <c r="C229" s="47" t="s">
        <v>1061</v>
      </c>
      <c r="D229" s="47" t="s">
        <v>41</v>
      </c>
      <c r="E229" s="48">
        <v>2011</v>
      </c>
      <c r="F229" s="47" t="s">
        <v>42</v>
      </c>
      <c r="G229" s="49">
        <v>40777</v>
      </c>
      <c r="H229" s="47" t="s">
        <v>43</v>
      </c>
      <c r="I229" s="47" t="s">
        <v>44</v>
      </c>
      <c r="J229" s="48">
        <v>3008</v>
      </c>
      <c r="K229" s="47" t="s">
        <v>45</v>
      </c>
      <c r="L229" s="48">
        <v>640</v>
      </c>
      <c r="M229" s="47" t="s">
        <v>46</v>
      </c>
      <c r="N229" s="48">
        <v>3</v>
      </c>
      <c r="O229" s="47" t="s">
        <v>43</v>
      </c>
      <c r="P229" s="47" t="s">
        <v>956</v>
      </c>
      <c r="Q229" s="47" t="s">
        <v>48</v>
      </c>
      <c r="R229" s="47" t="s">
        <v>49</v>
      </c>
      <c r="S229" s="47" t="s">
        <v>43</v>
      </c>
      <c r="T229" s="47" t="s">
        <v>50</v>
      </c>
      <c r="U229" s="47" t="s">
        <v>69</v>
      </c>
      <c r="V229" s="48">
        <v>2.38</v>
      </c>
      <c r="W229" s="48">
        <v>2.38</v>
      </c>
      <c r="X229" s="47" t="s">
        <v>1015</v>
      </c>
      <c r="Y229" s="47" t="s">
        <v>1016</v>
      </c>
      <c r="Z229" s="48" t="b">
        <v>0</v>
      </c>
      <c r="AA229" s="47" t="s">
        <v>54</v>
      </c>
      <c r="AB229" s="48" t="b">
        <v>0</v>
      </c>
      <c r="AC229" s="48">
        <v>39</v>
      </c>
      <c r="AD229" t="str">
        <f t="shared" si="3"/>
        <v>NT</v>
      </c>
    </row>
    <row r="230" spans="2:30" x14ac:dyDescent="0.25">
      <c r="B230">
        <f>VLOOKUP(C230*1,'RMPCrecs(Jan2016)'!F$2:N$1246,9,FALSE)</f>
        <v>14</v>
      </c>
      <c r="C230" s="47" t="s">
        <v>1062</v>
      </c>
      <c r="D230" s="47" t="s">
        <v>41</v>
      </c>
      <c r="E230" s="48">
        <v>2011</v>
      </c>
      <c r="F230" s="47" t="s">
        <v>42</v>
      </c>
      <c r="G230" s="49">
        <v>40777</v>
      </c>
      <c r="H230" s="47" t="s">
        <v>43</v>
      </c>
      <c r="I230" s="47" t="s">
        <v>44</v>
      </c>
      <c r="J230" s="48">
        <v>3008</v>
      </c>
      <c r="K230" s="47" t="s">
        <v>45</v>
      </c>
      <c r="L230" s="48">
        <v>770</v>
      </c>
      <c r="M230" s="47" t="s">
        <v>46</v>
      </c>
      <c r="N230" s="48">
        <v>3</v>
      </c>
      <c r="O230" s="47" t="s">
        <v>43</v>
      </c>
      <c r="P230" s="47" t="s">
        <v>770</v>
      </c>
      <c r="Q230" s="47" t="s">
        <v>48</v>
      </c>
      <c r="R230" s="47" t="s">
        <v>49</v>
      </c>
      <c r="S230" s="47" t="s">
        <v>43</v>
      </c>
      <c r="T230" s="47" t="s">
        <v>50</v>
      </c>
      <c r="U230" s="47" t="s">
        <v>69</v>
      </c>
      <c r="V230" s="48">
        <v>2.38</v>
      </c>
      <c r="W230" s="48">
        <v>2.38</v>
      </c>
      <c r="X230" s="47" t="s">
        <v>1015</v>
      </c>
      <c r="Y230" s="47" t="s">
        <v>1016</v>
      </c>
      <c r="Z230" s="48" t="b">
        <v>0</v>
      </c>
      <c r="AA230" s="47" t="s">
        <v>54</v>
      </c>
      <c r="AB230" s="48" t="b">
        <v>0</v>
      </c>
      <c r="AC230" s="48">
        <v>39</v>
      </c>
      <c r="AD230" t="str">
        <f t="shared" si="3"/>
        <v>NT</v>
      </c>
    </row>
    <row r="231" spans="2:30" x14ac:dyDescent="0.25">
      <c r="B231">
        <f>VLOOKUP(C231*1,'RMPCrecs(Jan2016)'!F$2:N$1246,9,FALSE)</f>
        <v>14</v>
      </c>
      <c r="C231" s="47" t="s">
        <v>1063</v>
      </c>
      <c r="D231" s="47" t="s">
        <v>41</v>
      </c>
      <c r="E231" s="48">
        <v>2011</v>
      </c>
      <c r="F231" s="47" t="s">
        <v>42</v>
      </c>
      <c r="G231" s="49">
        <v>40777</v>
      </c>
      <c r="H231" s="47" t="s">
        <v>43</v>
      </c>
      <c r="I231" s="47" t="s">
        <v>44</v>
      </c>
      <c r="J231" s="48">
        <v>3008</v>
      </c>
      <c r="K231" s="47" t="s">
        <v>45</v>
      </c>
      <c r="L231" s="48">
        <v>780</v>
      </c>
      <c r="M231" s="47" t="s">
        <v>46</v>
      </c>
      <c r="N231" s="48">
        <v>4</v>
      </c>
      <c r="O231" s="47" t="s">
        <v>43</v>
      </c>
      <c r="P231" s="47" t="s">
        <v>433</v>
      </c>
      <c r="Q231" s="47" t="s">
        <v>48</v>
      </c>
      <c r="R231" s="47" t="s">
        <v>49</v>
      </c>
      <c r="S231" s="47" t="s">
        <v>43</v>
      </c>
      <c r="T231" s="47" t="s">
        <v>50</v>
      </c>
      <c r="U231" s="47" t="s">
        <v>69</v>
      </c>
      <c r="V231" s="48">
        <v>2.38</v>
      </c>
      <c r="W231" s="48">
        <v>2.38</v>
      </c>
      <c r="X231" s="47" t="s">
        <v>1015</v>
      </c>
      <c r="Y231" s="47" t="s">
        <v>1016</v>
      </c>
      <c r="Z231" s="48" t="b">
        <v>0</v>
      </c>
      <c r="AA231" s="47" t="s">
        <v>54</v>
      </c>
      <c r="AB231" s="48" t="b">
        <v>0</v>
      </c>
      <c r="AC231" s="48">
        <v>39</v>
      </c>
      <c r="AD231" t="str">
        <f t="shared" si="3"/>
        <v>NT</v>
      </c>
    </row>
    <row r="232" spans="2:30" x14ac:dyDescent="0.25">
      <c r="B232">
        <f>VLOOKUP(C232*1,'RMPCrecs(Jan2016)'!F$2:N$1246,9,FALSE)</f>
        <v>14</v>
      </c>
      <c r="C232" s="47" t="s">
        <v>1069</v>
      </c>
      <c r="D232" s="47" t="s">
        <v>41</v>
      </c>
      <c r="E232" s="48">
        <v>2011</v>
      </c>
      <c r="F232" s="47" t="s">
        <v>67</v>
      </c>
      <c r="G232" s="49">
        <v>40784</v>
      </c>
      <c r="H232" s="47" t="s">
        <v>43</v>
      </c>
      <c r="I232" s="47" t="s">
        <v>44</v>
      </c>
      <c r="J232" s="48">
        <v>3008</v>
      </c>
      <c r="K232" s="47" t="s">
        <v>110</v>
      </c>
      <c r="L232" s="48">
        <v>830</v>
      </c>
      <c r="M232" s="47" t="s">
        <v>46</v>
      </c>
      <c r="N232" s="48">
        <v>4</v>
      </c>
      <c r="O232" s="47" t="s">
        <v>43</v>
      </c>
      <c r="P232" s="47" t="s">
        <v>433</v>
      </c>
      <c r="Q232" s="47" t="s">
        <v>48</v>
      </c>
      <c r="R232" s="47" t="s">
        <v>49</v>
      </c>
      <c r="S232" s="47" t="s">
        <v>43</v>
      </c>
      <c r="T232" s="47" t="s">
        <v>50</v>
      </c>
      <c r="U232" s="47" t="s">
        <v>72</v>
      </c>
      <c r="V232" s="48">
        <v>2.8</v>
      </c>
      <c r="W232" s="48">
        <v>2.8</v>
      </c>
      <c r="X232" s="47" t="s">
        <v>1015</v>
      </c>
      <c r="Y232" s="47" t="s">
        <v>1026</v>
      </c>
      <c r="Z232" s="48" t="b">
        <v>0</v>
      </c>
      <c r="AA232" s="47" t="s">
        <v>54</v>
      </c>
      <c r="AB232" s="48" t="b">
        <v>0</v>
      </c>
      <c r="AC232" s="48">
        <v>39</v>
      </c>
      <c r="AD232" t="str">
        <f t="shared" si="3"/>
        <v>NT</v>
      </c>
    </row>
    <row r="233" spans="2:30" x14ac:dyDescent="0.25">
      <c r="B233">
        <f>VLOOKUP(C233*1,'RMPCrecs(Jan2016)'!F$2:N$1246,9,FALSE)</f>
        <v>14</v>
      </c>
      <c r="C233" s="47" t="s">
        <v>1070</v>
      </c>
      <c r="D233" s="47" t="s">
        <v>41</v>
      </c>
      <c r="E233" s="48">
        <v>2011</v>
      </c>
      <c r="F233" s="47" t="s">
        <v>67</v>
      </c>
      <c r="G233" s="49">
        <v>40784</v>
      </c>
      <c r="H233" s="47" t="s">
        <v>43</v>
      </c>
      <c r="I233" s="47" t="s">
        <v>44</v>
      </c>
      <c r="J233" s="48">
        <v>3008</v>
      </c>
      <c r="K233" s="47" t="s">
        <v>45</v>
      </c>
      <c r="L233" s="48">
        <v>700</v>
      </c>
      <c r="M233" s="47" t="s">
        <v>46</v>
      </c>
      <c r="N233" s="48">
        <v>3</v>
      </c>
      <c r="O233" s="47" t="s">
        <v>43</v>
      </c>
      <c r="P233" s="47" t="s">
        <v>956</v>
      </c>
      <c r="Q233" s="47" t="s">
        <v>48</v>
      </c>
      <c r="R233" s="47" t="s">
        <v>49</v>
      </c>
      <c r="S233" s="47" t="s">
        <v>43</v>
      </c>
      <c r="T233" s="47" t="s">
        <v>50</v>
      </c>
      <c r="U233" s="47" t="s">
        <v>72</v>
      </c>
      <c r="V233" s="48">
        <v>2.8</v>
      </c>
      <c r="W233" s="48">
        <v>2.8</v>
      </c>
      <c r="X233" s="47" t="s">
        <v>1015</v>
      </c>
      <c r="Y233" s="47" t="s">
        <v>1026</v>
      </c>
      <c r="Z233" s="48" t="b">
        <v>0</v>
      </c>
      <c r="AA233" s="47" t="s">
        <v>54</v>
      </c>
      <c r="AB233" s="48" t="b">
        <v>0</v>
      </c>
      <c r="AC233" s="48">
        <v>39</v>
      </c>
      <c r="AD233" t="str">
        <f t="shared" si="3"/>
        <v>NT</v>
      </c>
    </row>
    <row r="234" spans="2:30" x14ac:dyDescent="0.25">
      <c r="B234">
        <f>VLOOKUP(C234*1,'RMPCrecs(Jan2016)'!F$2:N$1246,9,FALSE)</f>
        <v>14</v>
      </c>
      <c r="C234" s="47" t="s">
        <v>1071</v>
      </c>
      <c r="D234" s="47" t="s">
        <v>41</v>
      </c>
      <c r="E234" s="48">
        <v>2011</v>
      </c>
      <c r="F234" s="47" t="s">
        <v>67</v>
      </c>
      <c r="G234" s="49">
        <v>40784</v>
      </c>
      <c r="H234" s="47" t="s">
        <v>43</v>
      </c>
      <c r="I234" s="47" t="s">
        <v>44</v>
      </c>
      <c r="J234" s="48">
        <v>3008</v>
      </c>
      <c r="K234" s="47" t="s">
        <v>45</v>
      </c>
      <c r="L234" s="48">
        <v>670</v>
      </c>
      <c r="M234" s="47" t="s">
        <v>46</v>
      </c>
      <c r="N234" s="48">
        <v>3</v>
      </c>
      <c r="O234" s="47" t="s">
        <v>43</v>
      </c>
      <c r="P234" s="47" t="s">
        <v>956</v>
      </c>
      <c r="Q234" s="47" t="s">
        <v>48</v>
      </c>
      <c r="R234" s="47" t="s">
        <v>49</v>
      </c>
      <c r="S234" s="47" t="s">
        <v>43</v>
      </c>
      <c r="T234" s="47" t="s">
        <v>50</v>
      </c>
      <c r="U234" s="47" t="s">
        <v>72</v>
      </c>
      <c r="V234" s="48">
        <v>2.8</v>
      </c>
      <c r="W234" s="48">
        <v>2.8</v>
      </c>
      <c r="X234" s="47" t="s">
        <v>1015</v>
      </c>
      <c r="Y234" s="47" t="s">
        <v>1026</v>
      </c>
      <c r="Z234" s="48" t="b">
        <v>0</v>
      </c>
      <c r="AA234" s="47" t="s">
        <v>54</v>
      </c>
      <c r="AB234" s="48" t="b">
        <v>0</v>
      </c>
      <c r="AC234" s="48">
        <v>39</v>
      </c>
      <c r="AD234" t="str">
        <f t="shared" si="3"/>
        <v>NT</v>
      </c>
    </row>
    <row r="235" spans="2:30" x14ac:dyDescent="0.25">
      <c r="B235">
        <f>VLOOKUP(C235*1,'RMPCrecs(Jan2016)'!F$2:N$1246,9,FALSE)</f>
        <v>14</v>
      </c>
      <c r="C235" s="47" t="s">
        <v>1072</v>
      </c>
      <c r="D235" s="47" t="s">
        <v>41</v>
      </c>
      <c r="E235" s="48">
        <v>2011</v>
      </c>
      <c r="F235" s="47" t="s">
        <v>67</v>
      </c>
      <c r="G235" s="49">
        <v>40784</v>
      </c>
      <c r="H235" s="47" t="s">
        <v>43</v>
      </c>
      <c r="I235" s="47" t="s">
        <v>44</v>
      </c>
      <c r="J235" s="48">
        <v>3008</v>
      </c>
      <c r="K235" s="47" t="s">
        <v>45</v>
      </c>
      <c r="L235" s="48">
        <v>640</v>
      </c>
      <c r="M235" s="47" t="s">
        <v>46</v>
      </c>
      <c r="N235" s="48">
        <v>3</v>
      </c>
      <c r="O235" s="47" t="s">
        <v>43</v>
      </c>
      <c r="P235" s="47" t="s">
        <v>956</v>
      </c>
      <c r="Q235" s="47" t="s">
        <v>48</v>
      </c>
      <c r="R235" s="47" t="s">
        <v>49</v>
      </c>
      <c r="S235" s="47" t="s">
        <v>43</v>
      </c>
      <c r="T235" s="47" t="s">
        <v>50</v>
      </c>
      <c r="U235" s="47" t="s">
        <v>72</v>
      </c>
      <c r="V235" s="48">
        <v>2.8</v>
      </c>
      <c r="W235" s="48">
        <v>2.8</v>
      </c>
      <c r="X235" s="47" t="s">
        <v>1015</v>
      </c>
      <c r="Y235" s="47" t="s">
        <v>1026</v>
      </c>
      <c r="Z235" s="48" t="b">
        <v>0</v>
      </c>
      <c r="AA235" s="47" t="s">
        <v>54</v>
      </c>
      <c r="AB235" s="48" t="b">
        <v>0</v>
      </c>
      <c r="AC235" s="48">
        <v>39</v>
      </c>
      <c r="AD235" t="str">
        <f t="shared" si="3"/>
        <v>NT</v>
      </c>
    </row>
    <row r="236" spans="2:30" x14ac:dyDescent="0.25">
      <c r="B236">
        <f>VLOOKUP(C236*1,'RMPCrecs(Jan2016)'!F$2:N$1246,9,FALSE)</f>
        <v>14</v>
      </c>
      <c r="C236" s="47" t="s">
        <v>1073</v>
      </c>
      <c r="D236" s="47" t="s">
        <v>41</v>
      </c>
      <c r="E236" s="48">
        <v>2011</v>
      </c>
      <c r="F236" s="47" t="s">
        <v>67</v>
      </c>
      <c r="G236" s="49">
        <v>40784</v>
      </c>
      <c r="H236" s="47" t="s">
        <v>43</v>
      </c>
      <c r="I236" s="47" t="s">
        <v>44</v>
      </c>
      <c r="J236" s="48">
        <v>3008</v>
      </c>
      <c r="K236" s="47" t="s">
        <v>110</v>
      </c>
      <c r="L236" s="48">
        <v>840</v>
      </c>
      <c r="M236" s="47" t="s">
        <v>46</v>
      </c>
      <c r="N236" s="48">
        <v>4</v>
      </c>
      <c r="O236" s="47" t="s">
        <v>43</v>
      </c>
      <c r="P236" s="47" t="s">
        <v>455</v>
      </c>
      <c r="Q236" s="47" t="s">
        <v>48</v>
      </c>
      <c r="R236" s="47" t="s">
        <v>59</v>
      </c>
      <c r="S236" s="47" t="s">
        <v>43</v>
      </c>
      <c r="T236" s="47" t="s">
        <v>50</v>
      </c>
      <c r="U236" s="47" t="s">
        <v>72</v>
      </c>
      <c r="V236" s="48">
        <v>2.8</v>
      </c>
      <c r="W236" s="48">
        <v>2.8</v>
      </c>
      <c r="X236" s="47" t="s">
        <v>1015</v>
      </c>
      <c r="Y236" s="47" t="s">
        <v>1026</v>
      </c>
      <c r="Z236" s="48" t="b">
        <v>0</v>
      </c>
      <c r="AA236" s="47" t="s">
        <v>54</v>
      </c>
      <c r="AB236" s="48" t="b">
        <v>0</v>
      </c>
      <c r="AC236" s="48">
        <v>39</v>
      </c>
      <c r="AD236" t="str">
        <f t="shared" si="3"/>
        <v>NT</v>
      </c>
    </row>
    <row r="237" spans="2:30" x14ac:dyDescent="0.25">
      <c r="B237">
        <f>VLOOKUP(C237*1,'RMPCrecs(Jan2016)'!F$2:N$1246,9,FALSE)</f>
        <v>14</v>
      </c>
      <c r="C237" s="47" t="s">
        <v>1074</v>
      </c>
      <c r="D237" s="47" t="s">
        <v>41</v>
      </c>
      <c r="E237" s="48">
        <v>2011</v>
      </c>
      <c r="F237" s="47" t="s">
        <v>67</v>
      </c>
      <c r="G237" s="49">
        <v>40784</v>
      </c>
      <c r="H237" s="47" t="s">
        <v>43</v>
      </c>
      <c r="I237" s="47" t="s">
        <v>44</v>
      </c>
      <c r="J237" s="48">
        <v>3008</v>
      </c>
      <c r="K237" s="47" t="s">
        <v>110</v>
      </c>
      <c r="L237" s="48">
        <v>740</v>
      </c>
      <c r="M237" s="47" t="s">
        <v>46</v>
      </c>
      <c r="N237" s="48">
        <v>4</v>
      </c>
      <c r="O237" s="47" t="s">
        <v>43</v>
      </c>
      <c r="P237" s="47" t="s">
        <v>433</v>
      </c>
      <c r="Q237" s="47" t="s">
        <v>48</v>
      </c>
      <c r="R237" s="47" t="s">
        <v>49</v>
      </c>
      <c r="S237" s="47" t="s">
        <v>43</v>
      </c>
      <c r="T237" s="47" t="s">
        <v>50</v>
      </c>
      <c r="U237" s="47" t="s">
        <v>72</v>
      </c>
      <c r="V237" s="48">
        <v>2.8</v>
      </c>
      <c r="W237" s="48">
        <v>2.8</v>
      </c>
      <c r="X237" s="47" t="s">
        <v>1015</v>
      </c>
      <c r="Y237" s="47" t="s">
        <v>1026</v>
      </c>
      <c r="Z237" s="48" t="b">
        <v>0</v>
      </c>
      <c r="AA237" s="47" t="s">
        <v>54</v>
      </c>
      <c r="AB237" s="48" t="b">
        <v>0</v>
      </c>
      <c r="AC237" s="48">
        <v>39</v>
      </c>
      <c r="AD237" t="str">
        <f t="shared" si="3"/>
        <v>NT</v>
      </c>
    </row>
    <row r="238" spans="2:30" x14ac:dyDescent="0.25">
      <c r="B238">
        <f>VLOOKUP(C238*1,'RMPCrecs(Jan2016)'!F$2:N$1246,9,FALSE)</f>
        <v>14</v>
      </c>
      <c r="C238" s="47" t="s">
        <v>1075</v>
      </c>
      <c r="D238" s="47" t="s">
        <v>41</v>
      </c>
      <c r="E238" s="48">
        <v>2011</v>
      </c>
      <c r="F238" s="47" t="s">
        <v>67</v>
      </c>
      <c r="G238" s="49">
        <v>40784</v>
      </c>
      <c r="H238" s="47" t="s">
        <v>43</v>
      </c>
      <c r="I238" s="47" t="s">
        <v>44</v>
      </c>
      <c r="J238" s="48">
        <v>3008</v>
      </c>
      <c r="K238" s="47" t="s">
        <v>110</v>
      </c>
      <c r="L238" s="48">
        <v>810</v>
      </c>
      <c r="M238" s="47" t="s">
        <v>46</v>
      </c>
      <c r="N238" s="48">
        <v>4</v>
      </c>
      <c r="O238" s="47" t="s">
        <v>43</v>
      </c>
      <c r="P238" s="47" t="s">
        <v>433</v>
      </c>
      <c r="Q238" s="47" t="s">
        <v>48</v>
      </c>
      <c r="R238" s="47" t="s">
        <v>59</v>
      </c>
      <c r="S238" s="47" t="s">
        <v>43</v>
      </c>
      <c r="T238" s="47" t="s">
        <v>50</v>
      </c>
      <c r="U238" s="47" t="s">
        <v>72</v>
      </c>
      <c r="V238" s="48">
        <v>2.8</v>
      </c>
      <c r="W238" s="48">
        <v>2.8</v>
      </c>
      <c r="X238" s="47" t="s">
        <v>1015</v>
      </c>
      <c r="Y238" s="47" t="s">
        <v>1026</v>
      </c>
      <c r="Z238" s="48" t="b">
        <v>0</v>
      </c>
      <c r="AA238" s="47" t="s">
        <v>54</v>
      </c>
      <c r="AB238" s="48" t="b">
        <v>0</v>
      </c>
      <c r="AC238" s="48">
        <v>39</v>
      </c>
      <c r="AD238" t="str">
        <f t="shared" si="3"/>
        <v>NT</v>
      </c>
    </row>
    <row r="239" spans="2:30" x14ac:dyDescent="0.25">
      <c r="B239">
        <f>VLOOKUP(C239*1,'RMPCrecs(Jan2016)'!F$2:N$1246,9,FALSE)</f>
        <v>14</v>
      </c>
      <c r="C239" s="47" t="s">
        <v>1076</v>
      </c>
      <c r="D239" s="47" t="s">
        <v>41</v>
      </c>
      <c r="E239" s="48">
        <v>2011</v>
      </c>
      <c r="F239" s="47" t="s">
        <v>67</v>
      </c>
      <c r="G239" s="49">
        <v>40784</v>
      </c>
      <c r="H239" s="47" t="s">
        <v>43</v>
      </c>
      <c r="I239" s="47" t="s">
        <v>44</v>
      </c>
      <c r="J239" s="48">
        <v>3008</v>
      </c>
      <c r="K239" s="47" t="s">
        <v>45</v>
      </c>
      <c r="L239" s="48">
        <v>860</v>
      </c>
      <c r="M239" s="47" t="s">
        <v>46</v>
      </c>
      <c r="N239" s="48">
        <v>3</v>
      </c>
      <c r="O239" s="47" t="s">
        <v>43</v>
      </c>
      <c r="P239" s="47" t="s">
        <v>770</v>
      </c>
      <c r="Q239" s="47" t="s">
        <v>48</v>
      </c>
      <c r="R239" s="47" t="s">
        <v>49</v>
      </c>
      <c r="S239" s="47" t="s">
        <v>43</v>
      </c>
      <c r="T239" s="47" t="s">
        <v>50</v>
      </c>
      <c r="U239" s="47" t="s">
        <v>72</v>
      </c>
      <c r="V239" s="48">
        <v>2.8</v>
      </c>
      <c r="W239" s="48">
        <v>2.8</v>
      </c>
      <c r="X239" s="47" t="s">
        <v>1015</v>
      </c>
      <c r="Y239" s="47" t="s">
        <v>1026</v>
      </c>
      <c r="Z239" s="48" t="b">
        <v>0</v>
      </c>
      <c r="AA239" s="47" t="s">
        <v>54</v>
      </c>
      <c r="AB239" s="48" t="b">
        <v>0</v>
      </c>
      <c r="AC239" s="48">
        <v>39</v>
      </c>
      <c r="AD239" t="str">
        <f t="shared" si="3"/>
        <v>NT</v>
      </c>
    </row>
    <row r="240" spans="2:30" x14ac:dyDescent="0.25">
      <c r="B240">
        <f>VLOOKUP(C240*1,'RMPCrecs(Jan2016)'!F$2:N$1246,9,FALSE)</f>
        <v>14</v>
      </c>
      <c r="C240" s="47" t="s">
        <v>1077</v>
      </c>
      <c r="D240" s="47" t="s">
        <v>41</v>
      </c>
      <c r="E240" s="48">
        <v>2011</v>
      </c>
      <c r="F240" s="47" t="s">
        <v>67</v>
      </c>
      <c r="G240" s="49">
        <v>40784</v>
      </c>
      <c r="H240" s="47" t="s">
        <v>43</v>
      </c>
      <c r="I240" s="47" t="s">
        <v>44</v>
      </c>
      <c r="J240" s="48">
        <v>3008</v>
      </c>
      <c r="K240" s="47" t="s">
        <v>45</v>
      </c>
      <c r="L240" s="48">
        <v>780</v>
      </c>
      <c r="M240" s="47" t="s">
        <v>46</v>
      </c>
      <c r="N240" s="48">
        <v>3</v>
      </c>
      <c r="O240" s="47" t="s">
        <v>43</v>
      </c>
      <c r="P240" s="47" t="s">
        <v>956</v>
      </c>
      <c r="Q240" s="47" t="s">
        <v>48</v>
      </c>
      <c r="R240" s="47" t="s">
        <v>49</v>
      </c>
      <c r="S240" s="47" t="s">
        <v>43</v>
      </c>
      <c r="T240" s="47" t="s">
        <v>50</v>
      </c>
      <c r="U240" s="47" t="s">
        <v>72</v>
      </c>
      <c r="V240" s="48">
        <v>2.8</v>
      </c>
      <c r="W240" s="48">
        <v>2.8</v>
      </c>
      <c r="X240" s="47" t="s">
        <v>1015</v>
      </c>
      <c r="Y240" s="47" t="s">
        <v>1026</v>
      </c>
      <c r="Z240" s="48" t="b">
        <v>0</v>
      </c>
      <c r="AA240" s="47" t="s">
        <v>54</v>
      </c>
      <c r="AB240" s="48" t="b">
        <v>0</v>
      </c>
      <c r="AC240" s="48">
        <v>39</v>
      </c>
      <c r="AD240" t="str">
        <f t="shared" si="3"/>
        <v>NT</v>
      </c>
    </row>
    <row r="241" spans="2:30" x14ac:dyDescent="0.25">
      <c r="B241">
        <f>VLOOKUP(C241*1,'RMPCrecs(Jan2016)'!F$2:N$1246,9,FALSE)</f>
        <v>14</v>
      </c>
      <c r="C241" s="47" t="s">
        <v>1078</v>
      </c>
      <c r="D241" s="47" t="s">
        <v>41</v>
      </c>
      <c r="E241" s="48">
        <v>2011</v>
      </c>
      <c r="F241" s="47" t="s">
        <v>67</v>
      </c>
      <c r="G241" s="49">
        <v>40784</v>
      </c>
      <c r="H241" s="47" t="s">
        <v>43</v>
      </c>
      <c r="I241" s="47" t="s">
        <v>44</v>
      </c>
      <c r="J241" s="48">
        <v>3008</v>
      </c>
      <c r="K241" s="47" t="s">
        <v>45</v>
      </c>
      <c r="L241" s="48">
        <v>860</v>
      </c>
      <c r="M241" s="47" t="s">
        <v>46</v>
      </c>
      <c r="N241" s="48">
        <v>3</v>
      </c>
      <c r="O241" s="47" t="s">
        <v>43</v>
      </c>
      <c r="P241" s="47" t="s">
        <v>770</v>
      </c>
      <c r="Q241" s="47" t="s">
        <v>48</v>
      </c>
      <c r="R241" s="47" t="s">
        <v>49</v>
      </c>
      <c r="S241" s="47" t="s">
        <v>43</v>
      </c>
      <c r="T241" s="47" t="s">
        <v>50</v>
      </c>
      <c r="U241" s="47" t="s">
        <v>72</v>
      </c>
      <c r="V241" s="48">
        <v>2.8</v>
      </c>
      <c r="W241" s="48">
        <v>2.8</v>
      </c>
      <c r="X241" s="47" t="s">
        <v>1015</v>
      </c>
      <c r="Y241" s="47" t="s">
        <v>1026</v>
      </c>
      <c r="Z241" s="48" t="b">
        <v>0</v>
      </c>
      <c r="AA241" s="47" t="s">
        <v>54</v>
      </c>
      <c r="AB241" s="48" t="b">
        <v>0</v>
      </c>
      <c r="AC241" s="48">
        <v>39</v>
      </c>
      <c r="AD241" t="str">
        <f t="shared" si="3"/>
        <v>NT</v>
      </c>
    </row>
    <row r="242" spans="2:30" x14ac:dyDescent="0.25">
      <c r="B242">
        <f>VLOOKUP(C242*1,'RMPCrecs(Jan2016)'!F$2:N$1246,9,FALSE)</f>
        <v>14</v>
      </c>
      <c r="C242" s="47" t="s">
        <v>1079</v>
      </c>
      <c r="D242" s="47" t="s">
        <v>41</v>
      </c>
      <c r="E242" s="48">
        <v>2011</v>
      </c>
      <c r="F242" s="47" t="s">
        <v>67</v>
      </c>
      <c r="G242" s="49">
        <v>40784</v>
      </c>
      <c r="H242" s="47" t="s">
        <v>43</v>
      </c>
      <c r="I242" s="47" t="s">
        <v>44</v>
      </c>
      <c r="J242" s="48">
        <v>3008</v>
      </c>
      <c r="K242" s="47" t="s">
        <v>110</v>
      </c>
      <c r="L242" s="48">
        <v>770</v>
      </c>
      <c r="M242" s="47" t="s">
        <v>46</v>
      </c>
      <c r="N242" s="48">
        <v>4</v>
      </c>
      <c r="O242" s="47" t="s">
        <v>43</v>
      </c>
      <c r="P242" s="47" t="s">
        <v>433</v>
      </c>
      <c r="Q242" s="47" t="s">
        <v>48</v>
      </c>
      <c r="R242" s="47" t="s">
        <v>49</v>
      </c>
      <c r="S242" s="47" t="s">
        <v>43</v>
      </c>
      <c r="T242" s="47" t="s">
        <v>50</v>
      </c>
      <c r="U242" s="47" t="s">
        <v>72</v>
      </c>
      <c r="V242" s="48">
        <v>2.8</v>
      </c>
      <c r="W242" s="48">
        <v>2.8</v>
      </c>
      <c r="X242" s="47" t="s">
        <v>1015</v>
      </c>
      <c r="Y242" s="47" t="s">
        <v>1026</v>
      </c>
      <c r="Z242" s="48" t="b">
        <v>0</v>
      </c>
      <c r="AA242" s="47" t="s">
        <v>54</v>
      </c>
      <c r="AB242" s="48" t="b">
        <v>0</v>
      </c>
      <c r="AC242" s="48">
        <v>39</v>
      </c>
      <c r="AD242" t="str">
        <f t="shared" si="3"/>
        <v>NT</v>
      </c>
    </row>
    <row r="243" spans="2:30" x14ac:dyDescent="0.25">
      <c r="B243">
        <f>VLOOKUP(C243*1,'RMPCrecs(Jan2016)'!F$2:N$1246,9,FALSE)</f>
        <v>14</v>
      </c>
      <c r="C243" s="47" t="s">
        <v>1080</v>
      </c>
      <c r="D243" s="47" t="s">
        <v>41</v>
      </c>
      <c r="E243" s="48">
        <v>2011</v>
      </c>
      <c r="F243" s="47" t="s">
        <v>67</v>
      </c>
      <c r="G243" s="49">
        <v>40779</v>
      </c>
      <c r="H243" s="47" t="s">
        <v>43</v>
      </c>
      <c r="I243" s="47" t="s">
        <v>44</v>
      </c>
      <c r="J243" s="48">
        <v>3008</v>
      </c>
      <c r="K243" s="47" t="s">
        <v>110</v>
      </c>
      <c r="L243" s="48">
        <v>850</v>
      </c>
      <c r="M243" s="47" t="s">
        <v>46</v>
      </c>
      <c r="N243" s="48">
        <v>4</v>
      </c>
      <c r="O243" s="47" t="s">
        <v>43</v>
      </c>
      <c r="P243" s="47" t="s">
        <v>433</v>
      </c>
      <c r="Q243" s="47" t="s">
        <v>48</v>
      </c>
      <c r="R243" s="47" t="s">
        <v>49</v>
      </c>
      <c r="S243" s="47" t="s">
        <v>43</v>
      </c>
      <c r="T243" s="47" t="s">
        <v>50</v>
      </c>
      <c r="U243" s="47" t="s">
        <v>69</v>
      </c>
      <c r="V243" s="48">
        <v>2.38</v>
      </c>
      <c r="W243" s="48">
        <v>2.38</v>
      </c>
      <c r="X243" s="47" t="s">
        <v>1015</v>
      </c>
      <c r="Y243" s="47" t="s">
        <v>1016</v>
      </c>
      <c r="Z243" s="48" t="b">
        <v>0</v>
      </c>
      <c r="AA243" s="47" t="s">
        <v>54</v>
      </c>
      <c r="AB243" s="48" t="b">
        <v>0</v>
      </c>
      <c r="AC243" s="48">
        <v>39</v>
      </c>
      <c r="AD243" t="str">
        <f t="shared" si="3"/>
        <v>NT</v>
      </c>
    </row>
    <row r="244" spans="2:30" x14ac:dyDescent="0.25">
      <c r="B244">
        <f>VLOOKUP(C244*1,'RMPCrecs(Jan2016)'!F$2:N$1246,9,FALSE)</f>
        <v>14</v>
      </c>
      <c r="C244" s="47" t="s">
        <v>1081</v>
      </c>
      <c r="D244" s="47" t="s">
        <v>41</v>
      </c>
      <c r="E244" s="48">
        <v>2011</v>
      </c>
      <c r="F244" s="47" t="s">
        <v>67</v>
      </c>
      <c r="G244" s="49">
        <v>40779</v>
      </c>
      <c r="H244" s="47" t="s">
        <v>43</v>
      </c>
      <c r="I244" s="47" t="s">
        <v>44</v>
      </c>
      <c r="J244" s="48">
        <v>3008</v>
      </c>
      <c r="K244" s="47" t="s">
        <v>45</v>
      </c>
      <c r="L244" s="48">
        <v>860</v>
      </c>
      <c r="M244" s="47" t="s">
        <v>46</v>
      </c>
      <c r="N244" s="48">
        <v>3</v>
      </c>
      <c r="O244" s="47" t="s">
        <v>43</v>
      </c>
      <c r="P244" s="47" t="s">
        <v>956</v>
      </c>
      <c r="Q244" s="47" t="s">
        <v>48</v>
      </c>
      <c r="R244" s="47" t="s">
        <v>49</v>
      </c>
      <c r="S244" s="47" t="s">
        <v>43</v>
      </c>
      <c r="T244" s="47" t="s">
        <v>50</v>
      </c>
      <c r="U244" s="47" t="s">
        <v>69</v>
      </c>
      <c r="V244" s="48">
        <v>2.38</v>
      </c>
      <c r="W244" s="48">
        <v>2.38</v>
      </c>
      <c r="X244" s="47" t="s">
        <v>1015</v>
      </c>
      <c r="Y244" s="47" t="s">
        <v>1016</v>
      </c>
      <c r="Z244" s="48" t="b">
        <v>0</v>
      </c>
      <c r="AA244" s="47" t="s">
        <v>54</v>
      </c>
      <c r="AB244" s="48" t="b">
        <v>0</v>
      </c>
      <c r="AC244" s="48">
        <v>39</v>
      </c>
      <c r="AD244" t="str">
        <f t="shared" si="3"/>
        <v>NT</v>
      </c>
    </row>
    <row r="245" spans="2:30" x14ac:dyDescent="0.25">
      <c r="B245">
        <f>VLOOKUP(C245*1,'RMPCrecs(Jan2016)'!F$2:N$1246,9,FALSE)</f>
        <v>14</v>
      </c>
      <c r="C245" s="47" t="s">
        <v>1085</v>
      </c>
      <c r="D245" s="47" t="s">
        <v>41</v>
      </c>
      <c r="E245" s="48">
        <v>2011</v>
      </c>
      <c r="F245" s="47" t="s">
        <v>67</v>
      </c>
      <c r="G245" s="49">
        <v>40780</v>
      </c>
      <c r="H245" s="47" t="s">
        <v>43</v>
      </c>
      <c r="I245" s="47" t="s">
        <v>44</v>
      </c>
      <c r="J245" s="48">
        <v>3008</v>
      </c>
      <c r="K245" s="47" t="s">
        <v>45</v>
      </c>
      <c r="L245" s="48">
        <v>800</v>
      </c>
      <c r="M245" s="47" t="s">
        <v>46</v>
      </c>
      <c r="N245" s="48">
        <v>3</v>
      </c>
      <c r="O245" s="47" t="s">
        <v>43</v>
      </c>
      <c r="P245" s="47" t="s">
        <v>770</v>
      </c>
      <c r="Q245" s="47" t="s">
        <v>48</v>
      </c>
      <c r="R245" s="47" t="s">
        <v>49</v>
      </c>
      <c r="S245" s="47" t="s">
        <v>43</v>
      </c>
      <c r="T245" s="47" t="s">
        <v>50</v>
      </c>
      <c r="U245" s="47" t="s">
        <v>69</v>
      </c>
      <c r="V245" s="48">
        <v>2.38</v>
      </c>
      <c r="W245" s="48">
        <v>2.38</v>
      </c>
      <c r="X245" s="47" t="s">
        <v>1015</v>
      </c>
      <c r="Y245" s="47" t="s">
        <v>1016</v>
      </c>
      <c r="Z245" s="48" t="b">
        <v>0</v>
      </c>
      <c r="AA245" s="47" t="s">
        <v>54</v>
      </c>
      <c r="AB245" s="48" t="b">
        <v>0</v>
      </c>
      <c r="AC245" s="48">
        <v>39</v>
      </c>
      <c r="AD245" t="str">
        <f t="shared" si="3"/>
        <v>NT</v>
      </c>
    </row>
    <row r="246" spans="2:30" x14ac:dyDescent="0.25">
      <c r="B246">
        <f>VLOOKUP(C246*1,'RMPCrecs(Jan2016)'!F$2:N$1246,9,FALSE)</f>
        <v>14</v>
      </c>
      <c r="C246" s="47" t="s">
        <v>1086</v>
      </c>
      <c r="D246" s="47" t="s">
        <v>41</v>
      </c>
      <c r="E246" s="48">
        <v>2011</v>
      </c>
      <c r="F246" s="47" t="s">
        <v>67</v>
      </c>
      <c r="G246" s="49">
        <v>40770</v>
      </c>
      <c r="H246" s="47" t="s">
        <v>43</v>
      </c>
      <c r="I246" s="47" t="s">
        <v>44</v>
      </c>
      <c r="J246" s="48">
        <v>3008</v>
      </c>
      <c r="K246" s="47" t="s">
        <v>45</v>
      </c>
      <c r="L246" s="48">
        <v>710</v>
      </c>
      <c r="M246" s="47" t="s">
        <v>46</v>
      </c>
      <c r="N246" s="48">
        <v>3</v>
      </c>
      <c r="O246" s="47" t="s">
        <v>43</v>
      </c>
      <c r="P246" s="47" t="s">
        <v>956</v>
      </c>
      <c r="Q246" s="47" t="s">
        <v>48</v>
      </c>
      <c r="R246" s="47" t="s">
        <v>49</v>
      </c>
      <c r="S246" s="47" t="s">
        <v>43</v>
      </c>
      <c r="T246" s="47" t="s">
        <v>50</v>
      </c>
      <c r="U246" s="47" t="s">
        <v>98</v>
      </c>
      <c r="V246" s="48">
        <v>3.54</v>
      </c>
      <c r="W246" s="48">
        <v>3.54</v>
      </c>
      <c r="X246" s="47" t="s">
        <v>1015</v>
      </c>
      <c r="Y246" s="47" t="s">
        <v>1057</v>
      </c>
      <c r="Z246" s="48" t="b">
        <v>0</v>
      </c>
      <c r="AA246" s="47" t="s">
        <v>54</v>
      </c>
      <c r="AB246" s="48" t="b">
        <v>0</v>
      </c>
      <c r="AC246" s="48">
        <v>39</v>
      </c>
      <c r="AD246" t="str">
        <f t="shared" si="3"/>
        <v>NT</v>
      </c>
    </row>
    <row r="247" spans="2:30" x14ac:dyDescent="0.25">
      <c r="B247">
        <f>VLOOKUP(C247*1,'RMPCrecs(Jan2016)'!F$2:N$1246,9,FALSE)</f>
        <v>14</v>
      </c>
      <c r="C247" s="47" t="s">
        <v>1087</v>
      </c>
      <c r="D247" s="47" t="s">
        <v>41</v>
      </c>
      <c r="E247" s="48">
        <v>2011</v>
      </c>
      <c r="F247" s="47" t="s">
        <v>67</v>
      </c>
      <c r="G247" s="49">
        <v>40772</v>
      </c>
      <c r="H247" s="47" t="s">
        <v>43</v>
      </c>
      <c r="I247" s="47" t="s">
        <v>44</v>
      </c>
      <c r="J247" s="48">
        <v>3008</v>
      </c>
      <c r="K247" s="47" t="s">
        <v>110</v>
      </c>
      <c r="L247" s="48">
        <v>840</v>
      </c>
      <c r="M247" s="47" t="s">
        <v>46</v>
      </c>
      <c r="N247" s="48">
        <v>4</v>
      </c>
      <c r="O247" s="47" t="s">
        <v>43</v>
      </c>
      <c r="P247" s="47" t="s">
        <v>433</v>
      </c>
      <c r="Q247" s="47" t="s">
        <v>48</v>
      </c>
      <c r="R247" s="47" t="s">
        <v>49</v>
      </c>
      <c r="S247" s="47" t="s">
        <v>43</v>
      </c>
      <c r="T247" s="47" t="s">
        <v>50</v>
      </c>
      <c r="U247" s="47" t="s">
        <v>98</v>
      </c>
      <c r="V247" s="48">
        <v>3.54</v>
      </c>
      <c r="W247" s="48">
        <v>3.54</v>
      </c>
      <c r="X247" s="47" t="s">
        <v>1015</v>
      </c>
      <c r="Y247" s="47" t="s">
        <v>1057</v>
      </c>
      <c r="Z247" s="48" t="b">
        <v>0</v>
      </c>
      <c r="AA247" s="47" t="s">
        <v>54</v>
      </c>
      <c r="AB247" s="48" t="b">
        <v>0</v>
      </c>
      <c r="AC247" s="48">
        <v>39</v>
      </c>
      <c r="AD247" t="str">
        <f t="shared" si="3"/>
        <v>NT</v>
      </c>
    </row>
    <row r="248" spans="2:30" x14ac:dyDescent="0.25">
      <c r="B248">
        <f>VLOOKUP(C248*1,'RMPCrecs(Jan2016)'!F$2:N$1246,9,FALSE)</f>
        <v>14</v>
      </c>
      <c r="C248" s="47" t="s">
        <v>1088</v>
      </c>
      <c r="D248" s="47" t="s">
        <v>41</v>
      </c>
      <c r="E248" s="48">
        <v>2011</v>
      </c>
      <c r="F248" s="47" t="s">
        <v>67</v>
      </c>
      <c r="G248" s="49">
        <v>40772</v>
      </c>
      <c r="H248" s="47" t="s">
        <v>43</v>
      </c>
      <c r="I248" s="47" t="s">
        <v>44</v>
      </c>
      <c r="J248" s="48">
        <v>3008</v>
      </c>
      <c r="K248" s="47" t="s">
        <v>45</v>
      </c>
      <c r="L248" s="48">
        <v>670</v>
      </c>
      <c r="M248" s="47" t="s">
        <v>46</v>
      </c>
      <c r="N248" s="48">
        <v>3</v>
      </c>
      <c r="O248" s="47" t="s">
        <v>43</v>
      </c>
      <c r="P248" s="47" t="s">
        <v>770</v>
      </c>
      <c r="Q248" s="47" t="s">
        <v>48</v>
      </c>
      <c r="R248" s="47" t="s">
        <v>49</v>
      </c>
      <c r="S248" s="47" t="s">
        <v>43</v>
      </c>
      <c r="T248" s="47" t="s">
        <v>50</v>
      </c>
      <c r="U248" s="47" t="s">
        <v>98</v>
      </c>
      <c r="V248" s="48">
        <v>3.54</v>
      </c>
      <c r="W248" s="48">
        <v>3.54</v>
      </c>
      <c r="X248" s="47" t="s">
        <v>1015</v>
      </c>
      <c r="Y248" s="47" t="s">
        <v>1057</v>
      </c>
      <c r="Z248" s="48" t="b">
        <v>0</v>
      </c>
      <c r="AA248" s="47" t="s">
        <v>54</v>
      </c>
      <c r="AB248" s="48" t="b">
        <v>0</v>
      </c>
      <c r="AC248" s="48">
        <v>39</v>
      </c>
      <c r="AD248" t="str">
        <f t="shared" si="3"/>
        <v>NT</v>
      </c>
    </row>
    <row r="249" spans="2:30" x14ac:dyDescent="0.25">
      <c r="B249">
        <f>VLOOKUP(C249*1,'RMPCrecs(Jan2016)'!F$2:N$1246,9,FALSE)</f>
        <v>14</v>
      </c>
      <c r="C249" s="47" t="s">
        <v>1089</v>
      </c>
      <c r="D249" s="47" t="s">
        <v>41</v>
      </c>
      <c r="E249" s="48">
        <v>2011</v>
      </c>
      <c r="F249" s="47" t="s">
        <v>67</v>
      </c>
      <c r="G249" s="49">
        <v>40772</v>
      </c>
      <c r="H249" s="47" t="s">
        <v>43</v>
      </c>
      <c r="I249" s="47" t="s">
        <v>44</v>
      </c>
      <c r="J249" s="48">
        <v>3008</v>
      </c>
      <c r="K249" s="47" t="s">
        <v>110</v>
      </c>
      <c r="L249" s="48">
        <v>730</v>
      </c>
      <c r="M249" s="47" t="s">
        <v>46</v>
      </c>
      <c r="N249" s="48">
        <v>3</v>
      </c>
      <c r="O249" s="47" t="s">
        <v>43</v>
      </c>
      <c r="P249" s="47" t="s">
        <v>770</v>
      </c>
      <c r="Q249" s="47" t="s">
        <v>48</v>
      </c>
      <c r="R249" s="47" t="s">
        <v>49</v>
      </c>
      <c r="S249" s="47" t="s">
        <v>43</v>
      </c>
      <c r="T249" s="47" t="s">
        <v>50</v>
      </c>
      <c r="U249" s="47" t="s">
        <v>98</v>
      </c>
      <c r="V249" s="48">
        <v>3.54</v>
      </c>
      <c r="W249" s="48">
        <v>3.54</v>
      </c>
      <c r="X249" s="47" t="s">
        <v>1015</v>
      </c>
      <c r="Y249" s="47" t="s">
        <v>1057</v>
      </c>
      <c r="Z249" s="48" t="b">
        <v>0</v>
      </c>
      <c r="AA249" s="47" t="s">
        <v>54</v>
      </c>
      <c r="AB249" s="48" t="b">
        <v>0</v>
      </c>
      <c r="AC249" s="48">
        <v>39</v>
      </c>
      <c r="AD249" t="str">
        <f t="shared" si="3"/>
        <v>NT</v>
      </c>
    </row>
    <row r="250" spans="2:30" x14ac:dyDescent="0.25">
      <c r="B250">
        <f>VLOOKUP(C250*1,'RMPCrecs(Jan2016)'!F$2:N$1246,9,FALSE)</f>
        <v>14</v>
      </c>
      <c r="C250" s="47" t="s">
        <v>1096</v>
      </c>
      <c r="D250" s="47" t="s">
        <v>41</v>
      </c>
      <c r="E250" s="48">
        <v>2011</v>
      </c>
      <c r="F250" s="47" t="s">
        <v>67</v>
      </c>
      <c r="G250" s="49">
        <v>40779</v>
      </c>
      <c r="H250" s="47" t="s">
        <v>43</v>
      </c>
      <c r="I250" s="47" t="s">
        <v>44</v>
      </c>
      <c r="J250" s="48">
        <v>3008</v>
      </c>
      <c r="K250" s="47" t="s">
        <v>110</v>
      </c>
      <c r="L250" s="48">
        <v>820</v>
      </c>
      <c r="M250" s="47" t="s">
        <v>46</v>
      </c>
      <c r="N250" s="48">
        <v>4</v>
      </c>
      <c r="O250" s="47" t="s">
        <v>43</v>
      </c>
      <c r="P250" s="47" t="s">
        <v>455</v>
      </c>
      <c r="Q250" s="47" t="s">
        <v>48</v>
      </c>
      <c r="R250" s="47" t="s">
        <v>49</v>
      </c>
      <c r="S250" s="47" t="s">
        <v>43</v>
      </c>
      <c r="T250" s="47" t="s">
        <v>50</v>
      </c>
      <c r="U250" s="47" t="s">
        <v>69</v>
      </c>
      <c r="V250" s="48">
        <v>2.38</v>
      </c>
      <c r="W250" s="48">
        <v>2.38</v>
      </c>
      <c r="X250" s="47" t="s">
        <v>1015</v>
      </c>
      <c r="Y250" s="47" t="s">
        <v>1016</v>
      </c>
      <c r="Z250" s="48" t="b">
        <v>0</v>
      </c>
      <c r="AA250" s="47" t="s">
        <v>54</v>
      </c>
      <c r="AB250" s="48" t="b">
        <v>0</v>
      </c>
      <c r="AC250" s="48">
        <v>39</v>
      </c>
      <c r="AD250" t="str">
        <f t="shared" si="3"/>
        <v>NT</v>
      </c>
    </row>
    <row r="251" spans="2:30" x14ac:dyDescent="0.25">
      <c r="B251">
        <f>VLOOKUP(C251*1,'RMPCrecs(Jan2016)'!F$2:N$1246,9,FALSE)</f>
        <v>14</v>
      </c>
      <c r="C251" s="47" t="s">
        <v>1097</v>
      </c>
      <c r="D251" s="47" t="s">
        <v>41</v>
      </c>
      <c r="E251" s="48">
        <v>2011</v>
      </c>
      <c r="F251" s="47" t="s">
        <v>67</v>
      </c>
      <c r="G251" s="49">
        <v>40779</v>
      </c>
      <c r="H251" s="47" t="s">
        <v>43</v>
      </c>
      <c r="I251" s="47" t="s">
        <v>44</v>
      </c>
      <c r="J251" s="48">
        <v>3008</v>
      </c>
      <c r="K251" s="47" t="s">
        <v>110</v>
      </c>
      <c r="L251" s="48">
        <v>870</v>
      </c>
      <c r="M251" s="47" t="s">
        <v>46</v>
      </c>
      <c r="N251" s="48">
        <v>4</v>
      </c>
      <c r="O251" s="47" t="s">
        <v>43</v>
      </c>
      <c r="P251" s="47" t="s">
        <v>433</v>
      </c>
      <c r="Q251" s="47" t="s">
        <v>48</v>
      </c>
      <c r="R251" s="47" t="s">
        <v>49</v>
      </c>
      <c r="S251" s="47" t="s">
        <v>43</v>
      </c>
      <c r="T251" s="47" t="s">
        <v>50</v>
      </c>
      <c r="U251" s="47" t="s">
        <v>69</v>
      </c>
      <c r="V251" s="48">
        <v>2.38</v>
      </c>
      <c r="W251" s="48">
        <v>2.38</v>
      </c>
      <c r="X251" s="47" t="s">
        <v>1015</v>
      </c>
      <c r="Y251" s="47" t="s">
        <v>1016</v>
      </c>
      <c r="Z251" s="48" t="b">
        <v>0</v>
      </c>
      <c r="AA251" s="47" t="s">
        <v>54</v>
      </c>
      <c r="AB251" s="48" t="b">
        <v>0</v>
      </c>
      <c r="AC251" s="48">
        <v>39</v>
      </c>
      <c r="AD251" t="str">
        <f t="shared" si="3"/>
        <v>NT</v>
      </c>
    </row>
    <row r="252" spans="2:30" x14ac:dyDescent="0.25">
      <c r="B252">
        <f>VLOOKUP(C252*1,'RMPCrecs(Jan2016)'!F$2:N$1246,9,FALSE)</f>
        <v>14</v>
      </c>
      <c r="C252" s="47" t="s">
        <v>1098</v>
      </c>
      <c r="D252" s="47" t="s">
        <v>41</v>
      </c>
      <c r="E252" s="48">
        <v>2011</v>
      </c>
      <c r="F252" s="47" t="s">
        <v>67</v>
      </c>
      <c r="G252" s="49">
        <v>40773</v>
      </c>
      <c r="H252" s="47" t="s">
        <v>43</v>
      </c>
      <c r="I252" s="47" t="s">
        <v>44</v>
      </c>
      <c r="J252" s="48">
        <v>3008</v>
      </c>
      <c r="K252" s="47" t="s">
        <v>45</v>
      </c>
      <c r="L252" s="48">
        <v>920</v>
      </c>
      <c r="M252" s="47" t="s">
        <v>46</v>
      </c>
      <c r="N252" s="48">
        <v>4</v>
      </c>
      <c r="O252" s="47" t="s">
        <v>43</v>
      </c>
      <c r="P252" s="47" t="s">
        <v>433</v>
      </c>
      <c r="Q252" s="47" t="s">
        <v>48</v>
      </c>
      <c r="R252" s="47" t="s">
        <v>49</v>
      </c>
      <c r="S252" s="47" t="s">
        <v>43</v>
      </c>
      <c r="T252" s="47" t="s">
        <v>50</v>
      </c>
      <c r="U252" s="47" t="s">
        <v>98</v>
      </c>
      <c r="V252" s="48">
        <v>3.54</v>
      </c>
      <c r="W252" s="48">
        <v>3.54</v>
      </c>
      <c r="X252" s="47" t="s">
        <v>1015</v>
      </c>
      <c r="Y252" s="47" t="s">
        <v>1057</v>
      </c>
      <c r="Z252" s="48" t="b">
        <v>0</v>
      </c>
      <c r="AA252" s="47" t="s">
        <v>54</v>
      </c>
      <c r="AB252" s="48" t="b">
        <v>0</v>
      </c>
      <c r="AC252" s="48">
        <v>39</v>
      </c>
      <c r="AD252" t="str">
        <f t="shared" si="3"/>
        <v>NT</v>
      </c>
    </row>
    <row r="253" spans="2:30" x14ac:dyDescent="0.25">
      <c r="B253">
        <f>VLOOKUP(C253*1,'RMPCrecs(Jan2016)'!F$2:N$1246,9,FALSE)</f>
        <v>14</v>
      </c>
      <c r="C253" s="47" t="s">
        <v>1099</v>
      </c>
      <c r="D253" s="47" t="s">
        <v>41</v>
      </c>
      <c r="E253" s="48">
        <v>2011</v>
      </c>
      <c r="F253" s="47" t="s">
        <v>67</v>
      </c>
      <c r="G253" s="49">
        <v>40778</v>
      </c>
      <c r="H253" s="47" t="s">
        <v>43</v>
      </c>
      <c r="I253" s="47" t="s">
        <v>44</v>
      </c>
      <c r="J253" s="48">
        <v>3008</v>
      </c>
      <c r="K253" s="47" t="s">
        <v>110</v>
      </c>
      <c r="L253" s="48">
        <v>730</v>
      </c>
      <c r="M253" s="47" t="s">
        <v>46</v>
      </c>
      <c r="N253" s="48">
        <v>3</v>
      </c>
      <c r="O253" s="47" t="s">
        <v>43</v>
      </c>
      <c r="P253" s="47" t="s">
        <v>770</v>
      </c>
      <c r="Q253" s="47" t="s">
        <v>48</v>
      </c>
      <c r="R253" s="47" t="s">
        <v>49</v>
      </c>
      <c r="S253" s="47" t="s">
        <v>43</v>
      </c>
      <c r="T253" s="47" t="s">
        <v>50</v>
      </c>
      <c r="U253" s="47" t="s">
        <v>69</v>
      </c>
      <c r="V253" s="48">
        <v>2.38</v>
      </c>
      <c r="W253" s="48">
        <v>2.38</v>
      </c>
      <c r="X253" s="47" t="s">
        <v>1015</v>
      </c>
      <c r="Y253" s="47" t="s">
        <v>1016</v>
      </c>
      <c r="Z253" s="48" t="b">
        <v>0</v>
      </c>
      <c r="AA253" s="47" t="s">
        <v>54</v>
      </c>
      <c r="AB253" s="48" t="b">
        <v>0</v>
      </c>
      <c r="AC253" s="48">
        <v>39</v>
      </c>
      <c r="AD253" t="str">
        <f t="shared" si="3"/>
        <v>NT</v>
      </c>
    </row>
    <row r="254" spans="2:30" x14ac:dyDescent="0.25">
      <c r="B254">
        <f>VLOOKUP(C254*1,'RMPCrecs(Jan2016)'!F$2:N$1246,9,FALSE)</f>
        <v>14</v>
      </c>
      <c r="C254" s="47" t="s">
        <v>1100</v>
      </c>
      <c r="D254" s="47" t="s">
        <v>41</v>
      </c>
      <c r="E254" s="48">
        <v>2011</v>
      </c>
      <c r="F254" s="47" t="s">
        <v>67</v>
      </c>
      <c r="G254" s="49">
        <v>40778</v>
      </c>
      <c r="H254" s="47" t="s">
        <v>43</v>
      </c>
      <c r="I254" s="47" t="s">
        <v>44</v>
      </c>
      <c r="J254" s="48">
        <v>3008</v>
      </c>
      <c r="K254" s="47" t="s">
        <v>110</v>
      </c>
      <c r="L254" s="48">
        <v>830</v>
      </c>
      <c r="M254" s="47" t="s">
        <v>46</v>
      </c>
      <c r="N254" s="48">
        <v>4</v>
      </c>
      <c r="O254" s="47" t="s">
        <v>43</v>
      </c>
      <c r="P254" s="47" t="s">
        <v>433</v>
      </c>
      <c r="Q254" s="47" t="s">
        <v>48</v>
      </c>
      <c r="R254" s="47" t="s">
        <v>49</v>
      </c>
      <c r="S254" s="47" t="s">
        <v>43</v>
      </c>
      <c r="T254" s="47" t="s">
        <v>50</v>
      </c>
      <c r="U254" s="47" t="s">
        <v>69</v>
      </c>
      <c r="V254" s="48">
        <v>2.38</v>
      </c>
      <c r="W254" s="48">
        <v>2.38</v>
      </c>
      <c r="X254" s="47" t="s">
        <v>1015</v>
      </c>
      <c r="Y254" s="47" t="s">
        <v>1016</v>
      </c>
      <c r="Z254" s="48" t="b">
        <v>0</v>
      </c>
      <c r="AA254" s="47" t="s">
        <v>54</v>
      </c>
      <c r="AB254" s="48" t="b">
        <v>0</v>
      </c>
      <c r="AC254" s="48">
        <v>39</v>
      </c>
      <c r="AD254" t="str">
        <f t="shared" si="3"/>
        <v>NT</v>
      </c>
    </row>
    <row r="255" spans="2:30" x14ac:dyDescent="0.25">
      <c r="B255">
        <f>VLOOKUP(C255*1,'RMPCrecs(Jan2016)'!F$2:N$1246,9,FALSE)</f>
        <v>14</v>
      </c>
      <c r="C255" s="47" t="s">
        <v>1101</v>
      </c>
      <c r="D255" s="47" t="s">
        <v>41</v>
      </c>
      <c r="E255" s="48">
        <v>2011</v>
      </c>
      <c r="F255" s="47" t="s">
        <v>67</v>
      </c>
      <c r="G255" s="49">
        <v>40778</v>
      </c>
      <c r="H255" s="47" t="s">
        <v>43</v>
      </c>
      <c r="I255" s="47" t="s">
        <v>44</v>
      </c>
      <c r="J255" s="48">
        <v>3008</v>
      </c>
      <c r="K255" s="47" t="s">
        <v>110</v>
      </c>
      <c r="L255" s="48">
        <v>810</v>
      </c>
      <c r="M255" s="47" t="s">
        <v>46</v>
      </c>
      <c r="N255" s="48">
        <v>3</v>
      </c>
      <c r="O255" s="47" t="s">
        <v>43</v>
      </c>
      <c r="P255" s="47" t="s">
        <v>770</v>
      </c>
      <c r="Q255" s="47" t="s">
        <v>48</v>
      </c>
      <c r="R255" s="47" t="s">
        <v>59</v>
      </c>
      <c r="S255" s="47" t="s">
        <v>43</v>
      </c>
      <c r="T255" s="47" t="s">
        <v>50</v>
      </c>
      <c r="U255" s="47" t="s">
        <v>69</v>
      </c>
      <c r="V255" s="48">
        <v>2.38</v>
      </c>
      <c r="W255" s="48">
        <v>2.38</v>
      </c>
      <c r="X255" s="47" t="s">
        <v>1015</v>
      </c>
      <c r="Y255" s="47" t="s">
        <v>1016</v>
      </c>
      <c r="Z255" s="48" t="b">
        <v>0</v>
      </c>
      <c r="AA255" s="47" t="s">
        <v>54</v>
      </c>
      <c r="AB255" s="48" t="b">
        <v>0</v>
      </c>
      <c r="AC255" s="48">
        <v>39</v>
      </c>
      <c r="AD255" t="str">
        <f t="shared" si="3"/>
        <v>NT</v>
      </c>
    </row>
    <row r="256" spans="2:30" x14ac:dyDescent="0.25">
      <c r="B256">
        <f>VLOOKUP(C256*1,'RMPCrecs(Jan2016)'!F$2:N$1246,9,FALSE)</f>
        <v>14</v>
      </c>
      <c r="C256" s="47" t="s">
        <v>1102</v>
      </c>
      <c r="D256" s="47" t="s">
        <v>41</v>
      </c>
      <c r="E256" s="48">
        <v>2011</v>
      </c>
      <c r="F256" s="47" t="s">
        <v>67</v>
      </c>
      <c r="G256" s="49">
        <v>40778</v>
      </c>
      <c r="H256" s="47" t="s">
        <v>43</v>
      </c>
      <c r="I256" s="47" t="s">
        <v>44</v>
      </c>
      <c r="J256" s="48">
        <v>3008</v>
      </c>
      <c r="K256" s="47" t="s">
        <v>45</v>
      </c>
      <c r="L256" s="48">
        <v>680</v>
      </c>
      <c r="M256" s="47" t="s">
        <v>46</v>
      </c>
      <c r="N256" s="48">
        <v>3</v>
      </c>
      <c r="O256" s="47" t="s">
        <v>43</v>
      </c>
      <c r="P256" s="47" t="s">
        <v>770</v>
      </c>
      <c r="Q256" s="47" t="s">
        <v>48</v>
      </c>
      <c r="R256" s="47" t="s">
        <v>49</v>
      </c>
      <c r="S256" s="47" t="s">
        <v>43</v>
      </c>
      <c r="T256" s="47" t="s">
        <v>50</v>
      </c>
      <c r="U256" s="47" t="s">
        <v>69</v>
      </c>
      <c r="V256" s="48">
        <v>2.38</v>
      </c>
      <c r="W256" s="48">
        <v>2.38</v>
      </c>
      <c r="X256" s="47" t="s">
        <v>1015</v>
      </c>
      <c r="Y256" s="47" t="s">
        <v>1016</v>
      </c>
      <c r="Z256" s="48" t="b">
        <v>0</v>
      </c>
      <c r="AA256" s="47" t="s">
        <v>54</v>
      </c>
      <c r="AB256" s="48" t="b">
        <v>0</v>
      </c>
      <c r="AC256" s="48">
        <v>39</v>
      </c>
      <c r="AD256" t="str">
        <f t="shared" si="3"/>
        <v>NT</v>
      </c>
    </row>
    <row r="257" spans="2:30" x14ac:dyDescent="0.25">
      <c r="B257">
        <f>VLOOKUP(C257*1,'RMPCrecs(Jan2016)'!F$2:N$1246,9,FALSE)</f>
        <v>14</v>
      </c>
      <c r="C257" s="47" t="s">
        <v>1103</v>
      </c>
      <c r="D257" s="47" t="s">
        <v>41</v>
      </c>
      <c r="E257" s="48">
        <v>2011</v>
      </c>
      <c r="F257" s="47" t="s">
        <v>67</v>
      </c>
      <c r="G257" s="49">
        <v>40778</v>
      </c>
      <c r="H257" s="47" t="s">
        <v>43</v>
      </c>
      <c r="I257" s="47" t="s">
        <v>44</v>
      </c>
      <c r="J257" s="48">
        <v>3008</v>
      </c>
      <c r="K257" s="47" t="s">
        <v>45</v>
      </c>
      <c r="L257" s="48">
        <v>740</v>
      </c>
      <c r="M257" s="47" t="s">
        <v>46</v>
      </c>
      <c r="N257" s="48">
        <v>3</v>
      </c>
      <c r="O257" s="47" t="s">
        <v>43</v>
      </c>
      <c r="P257" s="47" t="s">
        <v>956</v>
      </c>
      <c r="Q257" s="47" t="s">
        <v>48</v>
      </c>
      <c r="R257" s="47" t="s">
        <v>49</v>
      </c>
      <c r="S257" s="47" t="s">
        <v>43</v>
      </c>
      <c r="T257" s="47" t="s">
        <v>50</v>
      </c>
      <c r="U257" s="47" t="s">
        <v>69</v>
      </c>
      <c r="V257" s="48">
        <v>2.38</v>
      </c>
      <c r="W257" s="48">
        <v>2.38</v>
      </c>
      <c r="X257" s="47" t="s">
        <v>1015</v>
      </c>
      <c r="Y257" s="47" t="s">
        <v>1016</v>
      </c>
      <c r="Z257" s="48" t="b">
        <v>0</v>
      </c>
      <c r="AA257" s="47" t="s">
        <v>54</v>
      </c>
      <c r="AB257" s="48" t="b">
        <v>0</v>
      </c>
      <c r="AC257" s="48">
        <v>39</v>
      </c>
      <c r="AD257" t="str">
        <f t="shared" si="3"/>
        <v>NT</v>
      </c>
    </row>
    <row r="258" spans="2:30" x14ac:dyDescent="0.25">
      <c r="B258">
        <f>VLOOKUP(C258*1,'RMPCrecs(Jan2016)'!F$2:N$1246,9,FALSE)</f>
        <v>14</v>
      </c>
      <c r="C258" s="47" t="s">
        <v>1104</v>
      </c>
      <c r="D258" s="47" t="s">
        <v>41</v>
      </c>
      <c r="E258" s="48">
        <v>2011</v>
      </c>
      <c r="F258" s="47" t="s">
        <v>67</v>
      </c>
      <c r="G258" s="49">
        <v>40778</v>
      </c>
      <c r="H258" s="47" t="s">
        <v>43</v>
      </c>
      <c r="I258" s="47" t="s">
        <v>44</v>
      </c>
      <c r="J258" s="48">
        <v>3008</v>
      </c>
      <c r="K258" s="47" t="s">
        <v>110</v>
      </c>
      <c r="L258" s="48">
        <v>700</v>
      </c>
      <c r="M258" s="47" t="s">
        <v>46</v>
      </c>
      <c r="N258" s="48">
        <v>3</v>
      </c>
      <c r="O258" s="47" t="s">
        <v>43</v>
      </c>
      <c r="P258" s="47" t="s">
        <v>956</v>
      </c>
      <c r="Q258" s="47" t="s">
        <v>48</v>
      </c>
      <c r="R258" s="47" t="s">
        <v>49</v>
      </c>
      <c r="S258" s="47" t="s">
        <v>43</v>
      </c>
      <c r="T258" s="47" t="s">
        <v>50</v>
      </c>
      <c r="U258" s="47" t="s">
        <v>69</v>
      </c>
      <c r="V258" s="48">
        <v>2.38</v>
      </c>
      <c r="W258" s="48">
        <v>2.38</v>
      </c>
      <c r="X258" s="47" t="s">
        <v>1015</v>
      </c>
      <c r="Y258" s="47" t="s">
        <v>1016</v>
      </c>
      <c r="Z258" s="48" t="b">
        <v>0</v>
      </c>
      <c r="AA258" s="47" t="s">
        <v>54</v>
      </c>
      <c r="AB258" s="48" t="b">
        <v>0</v>
      </c>
      <c r="AC258" s="48">
        <v>39</v>
      </c>
      <c r="AD258" t="str">
        <f t="shared" ref="AD258:AD321" si="4">IF(OR(B258=14,B258=19),"NT",IF(B258&gt;=49,"mix","Tr"))</f>
        <v>NT</v>
      </c>
    </row>
    <row r="259" spans="2:30" x14ac:dyDescent="0.25">
      <c r="B259">
        <f>VLOOKUP(C259*1,'RMPCrecs(Jan2016)'!F$2:N$1246,9,FALSE)</f>
        <v>14</v>
      </c>
      <c r="C259" s="47" t="s">
        <v>1105</v>
      </c>
      <c r="D259" s="47" t="s">
        <v>41</v>
      </c>
      <c r="E259" s="48">
        <v>2011</v>
      </c>
      <c r="F259" s="47" t="s">
        <v>67</v>
      </c>
      <c r="G259" s="49">
        <v>40778</v>
      </c>
      <c r="H259" s="47" t="s">
        <v>43</v>
      </c>
      <c r="I259" s="47" t="s">
        <v>44</v>
      </c>
      <c r="J259" s="48">
        <v>3008</v>
      </c>
      <c r="K259" s="47" t="s">
        <v>45</v>
      </c>
      <c r="L259" s="48">
        <v>870</v>
      </c>
      <c r="M259" s="47" t="s">
        <v>46</v>
      </c>
      <c r="N259" s="48">
        <v>4</v>
      </c>
      <c r="O259" s="47" t="s">
        <v>43</v>
      </c>
      <c r="P259" s="47" t="s">
        <v>455</v>
      </c>
      <c r="Q259" s="47" t="s">
        <v>48</v>
      </c>
      <c r="R259" s="47" t="s">
        <v>49</v>
      </c>
      <c r="S259" s="47" t="s">
        <v>43</v>
      </c>
      <c r="T259" s="47" t="s">
        <v>50</v>
      </c>
      <c r="U259" s="47" t="s">
        <v>69</v>
      </c>
      <c r="V259" s="48">
        <v>2.38</v>
      </c>
      <c r="W259" s="48">
        <v>2.38</v>
      </c>
      <c r="X259" s="47" t="s">
        <v>1015</v>
      </c>
      <c r="Y259" s="47" t="s">
        <v>1016</v>
      </c>
      <c r="Z259" s="48" t="b">
        <v>0</v>
      </c>
      <c r="AA259" s="47" t="s">
        <v>54</v>
      </c>
      <c r="AB259" s="48" t="b">
        <v>0</v>
      </c>
      <c r="AC259" s="48">
        <v>39</v>
      </c>
      <c r="AD259" t="str">
        <f t="shared" si="4"/>
        <v>NT</v>
      </c>
    </row>
    <row r="260" spans="2:30" x14ac:dyDescent="0.25">
      <c r="B260">
        <f>VLOOKUP(C260*1,'RMPCrecs(Jan2016)'!F$2:N$1246,9,FALSE)</f>
        <v>14</v>
      </c>
      <c r="C260" s="47" t="s">
        <v>1106</v>
      </c>
      <c r="D260" s="47" t="s">
        <v>41</v>
      </c>
      <c r="E260" s="48">
        <v>2011</v>
      </c>
      <c r="F260" s="47" t="s">
        <v>67</v>
      </c>
      <c r="G260" s="49">
        <v>40778</v>
      </c>
      <c r="H260" s="47" t="s">
        <v>43</v>
      </c>
      <c r="I260" s="47" t="s">
        <v>44</v>
      </c>
      <c r="J260" s="48">
        <v>3008</v>
      </c>
      <c r="K260" s="47" t="s">
        <v>45</v>
      </c>
      <c r="L260" s="48">
        <v>690</v>
      </c>
      <c r="M260" s="47" t="s">
        <v>46</v>
      </c>
      <c r="N260" s="48">
        <v>3</v>
      </c>
      <c r="O260" s="47" t="s">
        <v>43</v>
      </c>
      <c r="P260" s="47" t="s">
        <v>956</v>
      </c>
      <c r="Q260" s="47" t="s">
        <v>48</v>
      </c>
      <c r="R260" s="47" t="s">
        <v>49</v>
      </c>
      <c r="S260" s="47" t="s">
        <v>43</v>
      </c>
      <c r="T260" s="47" t="s">
        <v>50</v>
      </c>
      <c r="U260" s="47" t="s">
        <v>69</v>
      </c>
      <c r="V260" s="48">
        <v>2.38</v>
      </c>
      <c r="W260" s="48">
        <v>2.38</v>
      </c>
      <c r="X260" s="47" t="s">
        <v>1015</v>
      </c>
      <c r="Y260" s="47" t="s">
        <v>1016</v>
      </c>
      <c r="Z260" s="48" t="b">
        <v>0</v>
      </c>
      <c r="AA260" s="47" t="s">
        <v>54</v>
      </c>
      <c r="AB260" s="48" t="b">
        <v>0</v>
      </c>
      <c r="AC260" s="48">
        <v>39</v>
      </c>
      <c r="AD260" t="str">
        <f t="shared" si="4"/>
        <v>NT</v>
      </c>
    </row>
    <row r="261" spans="2:30" x14ac:dyDescent="0.25">
      <c r="B261">
        <f>VLOOKUP(C261*1,'RMPCrecs(Jan2016)'!F$2:N$1246,9,FALSE)</f>
        <v>14</v>
      </c>
      <c r="C261" s="47" t="s">
        <v>1107</v>
      </c>
      <c r="D261" s="47" t="s">
        <v>41</v>
      </c>
      <c r="E261" s="48">
        <v>2011</v>
      </c>
      <c r="F261" s="47" t="s">
        <v>67</v>
      </c>
      <c r="G261" s="49">
        <v>40778</v>
      </c>
      <c r="H261" s="47" t="s">
        <v>43</v>
      </c>
      <c r="I261" s="47" t="s">
        <v>44</v>
      </c>
      <c r="J261" s="48">
        <v>3008</v>
      </c>
      <c r="K261" s="47" t="s">
        <v>45</v>
      </c>
      <c r="L261" s="48">
        <v>760</v>
      </c>
      <c r="M261" s="47" t="s">
        <v>46</v>
      </c>
      <c r="N261" s="48">
        <v>3</v>
      </c>
      <c r="O261" s="47" t="s">
        <v>43</v>
      </c>
      <c r="P261" s="47" t="s">
        <v>770</v>
      </c>
      <c r="Q261" s="47" t="s">
        <v>48</v>
      </c>
      <c r="R261" s="47" t="s">
        <v>49</v>
      </c>
      <c r="S261" s="47" t="s">
        <v>43</v>
      </c>
      <c r="T261" s="47" t="s">
        <v>50</v>
      </c>
      <c r="U261" s="47" t="s">
        <v>69</v>
      </c>
      <c r="V261" s="48">
        <v>2.38</v>
      </c>
      <c r="W261" s="48">
        <v>2.38</v>
      </c>
      <c r="X261" s="47" t="s">
        <v>1015</v>
      </c>
      <c r="Y261" s="47" t="s">
        <v>1016</v>
      </c>
      <c r="Z261" s="48" t="b">
        <v>0</v>
      </c>
      <c r="AA261" s="47" t="s">
        <v>54</v>
      </c>
      <c r="AB261" s="48" t="b">
        <v>0</v>
      </c>
      <c r="AC261" s="48">
        <v>39</v>
      </c>
      <c r="AD261" t="str">
        <f t="shared" si="4"/>
        <v>NT</v>
      </c>
    </row>
    <row r="262" spans="2:30" x14ac:dyDescent="0.25">
      <c r="B262">
        <f>VLOOKUP(C262*1,'RMPCrecs(Jan2016)'!F$2:N$1246,9,FALSE)</f>
        <v>14</v>
      </c>
      <c r="C262" s="47" t="s">
        <v>1108</v>
      </c>
      <c r="D262" s="47" t="s">
        <v>41</v>
      </c>
      <c r="E262" s="48">
        <v>2011</v>
      </c>
      <c r="F262" s="47" t="s">
        <v>67</v>
      </c>
      <c r="G262" s="49">
        <v>40778</v>
      </c>
      <c r="H262" s="47" t="s">
        <v>43</v>
      </c>
      <c r="I262" s="47" t="s">
        <v>44</v>
      </c>
      <c r="J262" s="48">
        <v>3008</v>
      </c>
      <c r="K262" s="47" t="s">
        <v>45</v>
      </c>
      <c r="L262" s="48">
        <v>660</v>
      </c>
      <c r="M262" s="47" t="s">
        <v>46</v>
      </c>
      <c r="N262" s="48">
        <v>3</v>
      </c>
      <c r="O262" s="47" t="s">
        <v>43</v>
      </c>
      <c r="P262" s="47" t="s">
        <v>956</v>
      </c>
      <c r="Q262" s="47" t="s">
        <v>48</v>
      </c>
      <c r="R262" s="47" t="s">
        <v>49</v>
      </c>
      <c r="S262" s="47" t="s">
        <v>43</v>
      </c>
      <c r="T262" s="47" t="s">
        <v>50</v>
      </c>
      <c r="U262" s="47" t="s">
        <v>69</v>
      </c>
      <c r="V262" s="48">
        <v>2.38</v>
      </c>
      <c r="W262" s="48">
        <v>2.38</v>
      </c>
      <c r="X262" s="47" t="s">
        <v>1015</v>
      </c>
      <c r="Y262" s="47" t="s">
        <v>1016</v>
      </c>
      <c r="Z262" s="48" t="b">
        <v>0</v>
      </c>
      <c r="AA262" s="47" t="s">
        <v>54</v>
      </c>
      <c r="AB262" s="48" t="b">
        <v>0</v>
      </c>
      <c r="AC262" s="48">
        <v>39</v>
      </c>
      <c r="AD262" t="str">
        <f t="shared" si="4"/>
        <v>NT</v>
      </c>
    </row>
    <row r="263" spans="2:30" x14ac:dyDescent="0.25">
      <c r="B263">
        <f>VLOOKUP(C263*1,'RMPCrecs(Jan2016)'!F$2:N$1246,9,FALSE)</f>
        <v>14</v>
      </c>
      <c r="C263" s="47" t="s">
        <v>1109</v>
      </c>
      <c r="D263" s="47" t="s">
        <v>41</v>
      </c>
      <c r="E263" s="48">
        <v>2011</v>
      </c>
      <c r="F263" s="47" t="s">
        <v>67</v>
      </c>
      <c r="G263" s="49">
        <v>40778</v>
      </c>
      <c r="H263" s="47" t="s">
        <v>43</v>
      </c>
      <c r="I263" s="47" t="s">
        <v>44</v>
      </c>
      <c r="J263" s="48">
        <v>3008</v>
      </c>
      <c r="K263" s="47" t="s">
        <v>110</v>
      </c>
      <c r="L263" s="48">
        <v>770</v>
      </c>
      <c r="M263" s="47" t="s">
        <v>46</v>
      </c>
      <c r="N263" s="48">
        <v>3</v>
      </c>
      <c r="O263" s="47" t="s">
        <v>43</v>
      </c>
      <c r="P263" s="47" t="s">
        <v>952</v>
      </c>
      <c r="Q263" s="47" t="s">
        <v>48</v>
      </c>
      <c r="R263" s="47" t="s">
        <v>49</v>
      </c>
      <c r="S263" s="47" t="s">
        <v>43</v>
      </c>
      <c r="T263" s="47" t="s">
        <v>50</v>
      </c>
      <c r="U263" s="47" t="s">
        <v>69</v>
      </c>
      <c r="V263" s="48">
        <v>2.38</v>
      </c>
      <c r="W263" s="48">
        <v>2.38</v>
      </c>
      <c r="X263" s="47" t="s">
        <v>1015</v>
      </c>
      <c r="Y263" s="47" t="s">
        <v>1016</v>
      </c>
      <c r="Z263" s="48" t="b">
        <v>0</v>
      </c>
      <c r="AA263" s="47" t="s">
        <v>54</v>
      </c>
      <c r="AB263" s="48" t="b">
        <v>0</v>
      </c>
      <c r="AC263" s="48">
        <v>39</v>
      </c>
      <c r="AD263" t="str">
        <f t="shared" si="4"/>
        <v>NT</v>
      </c>
    </row>
    <row r="264" spans="2:30" x14ac:dyDescent="0.25">
      <c r="B264">
        <f>VLOOKUP(C264*1,'RMPCrecs(Jan2016)'!F$2:N$1246,9,FALSE)</f>
        <v>14</v>
      </c>
      <c r="C264" s="47" t="s">
        <v>1112</v>
      </c>
      <c r="D264" s="47" t="s">
        <v>41</v>
      </c>
      <c r="E264" s="48">
        <v>2011</v>
      </c>
      <c r="F264" s="47" t="s">
        <v>67</v>
      </c>
      <c r="G264" s="49">
        <v>40777</v>
      </c>
      <c r="H264" s="47" t="s">
        <v>43</v>
      </c>
      <c r="I264" s="47" t="s">
        <v>44</v>
      </c>
      <c r="J264" s="48">
        <v>3008</v>
      </c>
      <c r="K264" s="47" t="s">
        <v>110</v>
      </c>
      <c r="L264" s="48">
        <v>880</v>
      </c>
      <c r="M264" s="47" t="s">
        <v>46</v>
      </c>
      <c r="N264" s="48">
        <v>4</v>
      </c>
      <c r="O264" s="47" t="s">
        <v>43</v>
      </c>
      <c r="P264" s="47" t="s">
        <v>433</v>
      </c>
      <c r="Q264" s="47" t="s">
        <v>48</v>
      </c>
      <c r="R264" s="47" t="s">
        <v>49</v>
      </c>
      <c r="S264" s="47" t="s">
        <v>43</v>
      </c>
      <c r="T264" s="47" t="s">
        <v>50</v>
      </c>
      <c r="U264" s="47" t="s">
        <v>69</v>
      </c>
      <c r="V264" s="48">
        <v>2.38</v>
      </c>
      <c r="W264" s="48">
        <v>2.38</v>
      </c>
      <c r="X264" s="47" t="s">
        <v>1015</v>
      </c>
      <c r="Y264" s="47" t="s">
        <v>1016</v>
      </c>
      <c r="Z264" s="48" t="b">
        <v>0</v>
      </c>
      <c r="AA264" s="47" t="s">
        <v>54</v>
      </c>
      <c r="AB264" s="48" t="b">
        <v>0</v>
      </c>
      <c r="AC264" s="48">
        <v>39</v>
      </c>
      <c r="AD264" t="str">
        <f t="shared" si="4"/>
        <v>NT</v>
      </c>
    </row>
    <row r="265" spans="2:30" x14ac:dyDescent="0.25">
      <c r="B265">
        <f>VLOOKUP(C265*1,'RMPCrecs(Jan2016)'!F$2:N$1246,9,FALSE)</f>
        <v>14</v>
      </c>
      <c r="C265" s="47" t="s">
        <v>1113</v>
      </c>
      <c r="D265" s="47" t="s">
        <v>41</v>
      </c>
      <c r="E265" s="48">
        <v>2011</v>
      </c>
      <c r="F265" s="47" t="s">
        <v>67</v>
      </c>
      <c r="G265" s="49">
        <v>40777</v>
      </c>
      <c r="H265" s="47" t="s">
        <v>43</v>
      </c>
      <c r="I265" s="47" t="s">
        <v>44</v>
      </c>
      <c r="J265" s="48">
        <v>3008</v>
      </c>
      <c r="K265" s="47" t="s">
        <v>110</v>
      </c>
      <c r="L265" s="48">
        <v>800</v>
      </c>
      <c r="M265" s="47" t="s">
        <v>46</v>
      </c>
      <c r="N265" s="48">
        <v>4</v>
      </c>
      <c r="O265" s="47" t="s">
        <v>43</v>
      </c>
      <c r="P265" s="47" t="s">
        <v>433</v>
      </c>
      <c r="Q265" s="47" t="s">
        <v>48</v>
      </c>
      <c r="R265" s="47" t="s">
        <v>49</v>
      </c>
      <c r="S265" s="47" t="s">
        <v>43</v>
      </c>
      <c r="T265" s="47" t="s">
        <v>50</v>
      </c>
      <c r="U265" s="47" t="s">
        <v>69</v>
      </c>
      <c r="V265" s="48">
        <v>2.38</v>
      </c>
      <c r="W265" s="48">
        <v>2.38</v>
      </c>
      <c r="X265" s="47" t="s">
        <v>1015</v>
      </c>
      <c r="Y265" s="47" t="s">
        <v>1016</v>
      </c>
      <c r="Z265" s="48" t="b">
        <v>0</v>
      </c>
      <c r="AA265" s="47" t="s">
        <v>54</v>
      </c>
      <c r="AB265" s="48" t="b">
        <v>0</v>
      </c>
      <c r="AC265" s="48">
        <v>39</v>
      </c>
      <c r="AD265" t="str">
        <f t="shared" si="4"/>
        <v>NT</v>
      </c>
    </row>
    <row r="266" spans="2:30" x14ac:dyDescent="0.25">
      <c r="B266">
        <f>VLOOKUP(C266*1,'RMPCrecs(Jan2016)'!F$2:N$1246,9,FALSE)</f>
        <v>14</v>
      </c>
      <c r="C266" s="47" t="s">
        <v>1114</v>
      </c>
      <c r="D266" s="47" t="s">
        <v>41</v>
      </c>
      <c r="E266" s="48">
        <v>2011</v>
      </c>
      <c r="F266" s="47" t="s">
        <v>67</v>
      </c>
      <c r="G266" s="49">
        <v>40777</v>
      </c>
      <c r="H266" s="47" t="s">
        <v>43</v>
      </c>
      <c r="I266" s="47" t="s">
        <v>44</v>
      </c>
      <c r="J266" s="48">
        <v>3008</v>
      </c>
      <c r="K266" s="47" t="s">
        <v>45</v>
      </c>
      <c r="L266" s="48">
        <v>780</v>
      </c>
      <c r="M266" s="47" t="s">
        <v>46</v>
      </c>
      <c r="N266" s="48">
        <v>4</v>
      </c>
      <c r="O266" s="47" t="s">
        <v>43</v>
      </c>
      <c r="P266" s="47" t="s">
        <v>433</v>
      </c>
      <c r="Q266" s="47" t="s">
        <v>48</v>
      </c>
      <c r="R266" s="47" t="s">
        <v>49</v>
      </c>
      <c r="S266" s="47" t="s">
        <v>43</v>
      </c>
      <c r="T266" s="47" t="s">
        <v>50</v>
      </c>
      <c r="U266" s="47" t="s">
        <v>69</v>
      </c>
      <c r="V266" s="48">
        <v>2.38</v>
      </c>
      <c r="W266" s="48">
        <v>2.38</v>
      </c>
      <c r="X266" s="47" t="s">
        <v>1015</v>
      </c>
      <c r="Y266" s="47" t="s">
        <v>1016</v>
      </c>
      <c r="Z266" s="48" t="b">
        <v>0</v>
      </c>
      <c r="AA266" s="47" t="s">
        <v>54</v>
      </c>
      <c r="AB266" s="48" t="b">
        <v>0</v>
      </c>
      <c r="AC266" s="48">
        <v>39</v>
      </c>
      <c r="AD266" t="str">
        <f t="shared" si="4"/>
        <v>NT</v>
      </c>
    </row>
    <row r="267" spans="2:30" x14ac:dyDescent="0.25">
      <c r="B267">
        <f>VLOOKUP(C267*1,'RMPCrecs(Jan2016)'!F$2:N$1246,9,FALSE)</f>
        <v>14</v>
      </c>
      <c r="C267" s="47" t="s">
        <v>1115</v>
      </c>
      <c r="D267" s="47" t="s">
        <v>41</v>
      </c>
      <c r="E267" s="48">
        <v>2011</v>
      </c>
      <c r="F267" s="47" t="s">
        <v>67</v>
      </c>
      <c r="G267" s="49">
        <v>40777</v>
      </c>
      <c r="H267" s="47" t="s">
        <v>43</v>
      </c>
      <c r="I267" s="47" t="s">
        <v>44</v>
      </c>
      <c r="J267" s="48">
        <v>3008</v>
      </c>
      <c r="K267" s="47" t="s">
        <v>110</v>
      </c>
      <c r="L267" s="48">
        <v>660</v>
      </c>
      <c r="M267" s="47" t="s">
        <v>46</v>
      </c>
      <c r="N267" s="48">
        <v>3</v>
      </c>
      <c r="O267" s="47" t="s">
        <v>43</v>
      </c>
      <c r="P267" s="47" t="s">
        <v>956</v>
      </c>
      <c r="Q267" s="47" t="s">
        <v>48</v>
      </c>
      <c r="R267" s="47" t="s">
        <v>49</v>
      </c>
      <c r="S267" s="47" t="s">
        <v>43</v>
      </c>
      <c r="T267" s="47" t="s">
        <v>50</v>
      </c>
      <c r="U267" s="47" t="s">
        <v>69</v>
      </c>
      <c r="V267" s="48">
        <v>2.38</v>
      </c>
      <c r="W267" s="48">
        <v>2.38</v>
      </c>
      <c r="X267" s="47" t="s">
        <v>1015</v>
      </c>
      <c r="Y267" s="47" t="s">
        <v>1016</v>
      </c>
      <c r="Z267" s="48" t="b">
        <v>0</v>
      </c>
      <c r="AA267" s="47" t="s">
        <v>54</v>
      </c>
      <c r="AB267" s="48" t="b">
        <v>0</v>
      </c>
      <c r="AC267" s="48">
        <v>39</v>
      </c>
      <c r="AD267" t="str">
        <f t="shared" si="4"/>
        <v>NT</v>
      </c>
    </row>
    <row r="268" spans="2:30" x14ac:dyDescent="0.25">
      <c r="B268">
        <f>VLOOKUP(C268*1,'RMPCrecs(Jan2016)'!F$2:N$1246,9,FALSE)</f>
        <v>14</v>
      </c>
      <c r="C268" s="47" t="s">
        <v>1133</v>
      </c>
      <c r="D268" s="47" t="s">
        <v>41</v>
      </c>
      <c r="E268" s="48">
        <v>2011</v>
      </c>
      <c r="F268" s="47" t="s">
        <v>42</v>
      </c>
      <c r="G268" s="49">
        <v>40786</v>
      </c>
      <c r="H268" s="47" t="s">
        <v>43</v>
      </c>
      <c r="I268" s="47" t="s">
        <v>44</v>
      </c>
      <c r="J268" s="48">
        <v>3008</v>
      </c>
      <c r="K268" s="47" t="s">
        <v>45</v>
      </c>
      <c r="L268" s="48">
        <v>750</v>
      </c>
      <c r="M268" s="47" t="s">
        <v>46</v>
      </c>
      <c r="N268" s="48">
        <v>4</v>
      </c>
      <c r="O268" s="47" t="s">
        <v>43</v>
      </c>
      <c r="P268" s="47" t="s">
        <v>433</v>
      </c>
      <c r="Q268" s="47" t="s">
        <v>48</v>
      </c>
      <c r="R268" s="47" t="s">
        <v>49</v>
      </c>
      <c r="S268" s="47" t="s">
        <v>43</v>
      </c>
      <c r="T268" s="47" t="s">
        <v>50</v>
      </c>
      <c r="U268" s="47" t="s">
        <v>72</v>
      </c>
      <c r="V268" s="48">
        <v>2.8</v>
      </c>
      <c r="W268" s="48">
        <v>2.8</v>
      </c>
      <c r="X268" s="47" t="s">
        <v>1015</v>
      </c>
      <c r="Y268" s="47" t="s">
        <v>1026</v>
      </c>
      <c r="Z268" s="48" t="b">
        <v>0</v>
      </c>
      <c r="AA268" s="47" t="s">
        <v>54</v>
      </c>
      <c r="AB268" s="48" t="b">
        <v>0</v>
      </c>
      <c r="AC268" s="48">
        <v>39</v>
      </c>
      <c r="AD268" t="str">
        <f t="shared" si="4"/>
        <v>NT</v>
      </c>
    </row>
    <row r="269" spans="2:30" x14ac:dyDescent="0.25">
      <c r="B269">
        <f>VLOOKUP(C269*1,'RMPCrecs(Jan2016)'!F$2:N$1246,9,FALSE)</f>
        <v>14</v>
      </c>
      <c r="C269" s="47" t="s">
        <v>1134</v>
      </c>
      <c r="D269" s="47" t="s">
        <v>41</v>
      </c>
      <c r="E269" s="48">
        <v>2011</v>
      </c>
      <c r="F269" s="47" t="s">
        <v>42</v>
      </c>
      <c r="G269" s="49">
        <v>40786</v>
      </c>
      <c r="H269" s="47" t="s">
        <v>43</v>
      </c>
      <c r="I269" s="47" t="s">
        <v>44</v>
      </c>
      <c r="J269" s="48">
        <v>3008</v>
      </c>
      <c r="K269" s="47" t="s">
        <v>110</v>
      </c>
      <c r="L269" s="48">
        <v>730</v>
      </c>
      <c r="M269" s="47" t="s">
        <v>46</v>
      </c>
      <c r="N269" s="48">
        <v>3</v>
      </c>
      <c r="O269" s="47" t="s">
        <v>43</v>
      </c>
      <c r="P269" s="47" t="s">
        <v>770</v>
      </c>
      <c r="Q269" s="47" t="s">
        <v>48</v>
      </c>
      <c r="R269" s="47" t="s">
        <v>49</v>
      </c>
      <c r="S269" s="47" t="s">
        <v>43</v>
      </c>
      <c r="T269" s="47" t="s">
        <v>50</v>
      </c>
      <c r="U269" s="47" t="s">
        <v>72</v>
      </c>
      <c r="V269" s="48">
        <v>2.8</v>
      </c>
      <c r="W269" s="48">
        <v>2.8</v>
      </c>
      <c r="X269" s="47" t="s">
        <v>1015</v>
      </c>
      <c r="Y269" s="47" t="s">
        <v>1026</v>
      </c>
      <c r="Z269" s="48" t="b">
        <v>0</v>
      </c>
      <c r="AA269" s="47" t="s">
        <v>54</v>
      </c>
      <c r="AB269" s="48" t="b">
        <v>0</v>
      </c>
      <c r="AC269" s="48">
        <v>39</v>
      </c>
      <c r="AD269" t="str">
        <f t="shared" si="4"/>
        <v>NT</v>
      </c>
    </row>
    <row r="270" spans="2:30" x14ac:dyDescent="0.25">
      <c r="B270">
        <f>VLOOKUP(C270*1,'RMPCrecs(Jan2016)'!F$2:N$1246,9,FALSE)</f>
        <v>14</v>
      </c>
      <c r="C270" s="47" t="s">
        <v>1135</v>
      </c>
      <c r="D270" s="47" t="s">
        <v>41</v>
      </c>
      <c r="E270" s="48">
        <v>2011</v>
      </c>
      <c r="F270" s="47" t="s">
        <v>42</v>
      </c>
      <c r="G270" s="49">
        <v>40786</v>
      </c>
      <c r="H270" s="47" t="s">
        <v>43</v>
      </c>
      <c r="I270" s="47" t="s">
        <v>44</v>
      </c>
      <c r="J270" s="48">
        <v>3008</v>
      </c>
      <c r="K270" s="47" t="s">
        <v>45</v>
      </c>
      <c r="L270" s="48">
        <v>660</v>
      </c>
      <c r="M270" s="47" t="s">
        <v>46</v>
      </c>
      <c r="N270" s="48">
        <v>3</v>
      </c>
      <c r="O270" s="47" t="s">
        <v>43</v>
      </c>
      <c r="P270" s="47" t="s">
        <v>770</v>
      </c>
      <c r="Q270" s="47" t="s">
        <v>48</v>
      </c>
      <c r="R270" s="47" t="s">
        <v>49</v>
      </c>
      <c r="S270" s="47" t="s">
        <v>43</v>
      </c>
      <c r="T270" s="47" t="s">
        <v>50</v>
      </c>
      <c r="U270" s="47" t="s">
        <v>72</v>
      </c>
      <c r="V270" s="48">
        <v>2.8</v>
      </c>
      <c r="W270" s="48">
        <v>2.8</v>
      </c>
      <c r="X270" s="47" t="s">
        <v>1015</v>
      </c>
      <c r="Y270" s="47" t="s">
        <v>1026</v>
      </c>
      <c r="Z270" s="48" t="b">
        <v>0</v>
      </c>
      <c r="AA270" s="47" t="s">
        <v>54</v>
      </c>
      <c r="AB270" s="48" t="b">
        <v>0</v>
      </c>
      <c r="AC270" s="48">
        <v>39</v>
      </c>
      <c r="AD270" t="str">
        <f t="shared" si="4"/>
        <v>NT</v>
      </c>
    </row>
    <row r="271" spans="2:30" x14ac:dyDescent="0.25">
      <c r="B271">
        <f>VLOOKUP(C271*1,'RMPCrecs(Jan2016)'!F$2:N$1246,9,FALSE)</f>
        <v>14</v>
      </c>
      <c r="C271" s="47" t="s">
        <v>1136</v>
      </c>
      <c r="D271" s="47" t="s">
        <v>41</v>
      </c>
      <c r="E271" s="48">
        <v>2011</v>
      </c>
      <c r="F271" s="47" t="s">
        <v>42</v>
      </c>
      <c r="G271" s="49">
        <v>40801</v>
      </c>
      <c r="H271" s="47" t="s">
        <v>43</v>
      </c>
      <c r="I271" s="47" t="s">
        <v>44</v>
      </c>
      <c r="J271" s="48">
        <v>3008</v>
      </c>
      <c r="K271" s="47" t="s">
        <v>110</v>
      </c>
      <c r="L271" s="48">
        <v>540</v>
      </c>
      <c r="M271" s="47" t="s">
        <v>46</v>
      </c>
      <c r="N271" s="48">
        <v>4</v>
      </c>
      <c r="O271" s="47" t="s">
        <v>43</v>
      </c>
      <c r="P271" s="47" t="s">
        <v>455</v>
      </c>
      <c r="Q271" s="47" t="s">
        <v>48</v>
      </c>
      <c r="R271" s="47" t="s">
        <v>49</v>
      </c>
      <c r="S271" s="47" t="s">
        <v>43</v>
      </c>
      <c r="T271" s="47" t="s">
        <v>50</v>
      </c>
      <c r="U271" s="47" t="s">
        <v>51</v>
      </c>
      <c r="V271" s="48">
        <v>2.98</v>
      </c>
      <c r="W271" s="48">
        <v>2.98</v>
      </c>
      <c r="X271" s="47" t="s">
        <v>1015</v>
      </c>
      <c r="Y271" s="47" t="s">
        <v>1033</v>
      </c>
      <c r="Z271" s="48" t="b">
        <v>0</v>
      </c>
      <c r="AA271" s="47" t="s">
        <v>54</v>
      </c>
      <c r="AB271" s="48" t="b">
        <v>0</v>
      </c>
      <c r="AC271" s="48">
        <v>39</v>
      </c>
      <c r="AD271" t="str">
        <f t="shared" si="4"/>
        <v>NT</v>
      </c>
    </row>
    <row r="272" spans="2:30" x14ac:dyDescent="0.25">
      <c r="B272">
        <f>VLOOKUP(C272*1,'RMPCrecs(Jan2016)'!F$2:N$1246,9,FALSE)</f>
        <v>14</v>
      </c>
      <c r="C272" s="47" t="s">
        <v>1137</v>
      </c>
      <c r="D272" s="47" t="s">
        <v>41</v>
      </c>
      <c r="E272" s="48">
        <v>2011</v>
      </c>
      <c r="F272" s="47" t="s">
        <v>42</v>
      </c>
      <c r="G272" s="49">
        <v>40801</v>
      </c>
      <c r="H272" s="47" t="s">
        <v>43</v>
      </c>
      <c r="I272" s="47" t="s">
        <v>44</v>
      </c>
      <c r="J272" s="48">
        <v>3008</v>
      </c>
      <c r="K272" s="47" t="s">
        <v>110</v>
      </c>
      <c r="L272" s="48">
        <v>870</v>
      </c>
      <c r="M272" s="47" t="s">
        <v>46</v>
      </c>
      <c r="N272" s="48">
        <v>4</v>
      </c>
      <c r="O272" s="47" t="s">
        <v>43</v>
      </c>
      <c r="P272" s="47" t="s">
        <v>455</v>
      </c>
      <c r="Q272" s="47" t="s">
        <v>48</v>
      </c>
      <c r="R272" s="47" t="s">
        <v>49</v>
      </c>
      <c r="S272" s="47" t="s">
        <v>43</v>
      </c>
      <c r="T272" s="47" t="s">
        <v>50</v>
      </c>
      <c r="U272" s="47" t="s">
        <v>51</v>
      </c>
      <c r="V272" s="48">
        <v>2.98</v>
      </c>
      <c r="W272" s="48">
        <v>2.98</v>
      </c>
      <c r="X272" s="47" t="s">
        <v>1015</v>
      </c>
      <c r="Y272" s="47" t="s">
        <v>1033</v>
      </c>
      <c r="Z272" s="48" t="b">
        <v>0</v>
      </c>
      <c r="AA272" s="47" t="s">
        <v>54</v>
      </c>
      <c r="AB272" s="48" t="b">
        <v>0</v>
      </c>
      <c r="AC272" s="48">
        <v>39</v>
      </c>
      <c r="AD272" t="str">
        <f t="shared" si="4"/>
        <v>NT</v>
      </c>
    </row>
    <row r="273" spans="2:30" x14ac:dyDescent="0.25">
      <c r="B273">
        <f>VLOOKUP(C273*1,'RMPCrecs(Jan2016)'!F$2:N$1246,9,FALSE)</f>
        <v>14</v>
      </c>
      <c r="C273" s="47" t="s">
        <v>1138</v>
      </c>
      <c r="D273" s="47" t="s">
        <v>41</v>
      </c>
      <c r="E273" s="48">
        <v>2011</v>
      </c>
      <c r="F273" s="47" t="s">
        <v>42</v>
      </c>
      <c r="G273" s="49">
        <v>40806</v>
      </c>
      <c r="H273" s="47" t="s">
        <v>43</v>
      </c>
      <c r="I273" s="47" t="s">
        <v>44</v>
      </c>
      <c r="J273" s="48">
        <v>3008</v>
      </c>
      <c r="K273" s="47" t="s">
        <v>45</v>
      </c>
      <c r="L273" s="48">
        <v>770</v>
      </c>
      <c r="M273" s="47" t="s">
        <v>46</v>
      </c>
      <c r="N273" s="48">
        <v>3</v>
      </c>
      <c r="O273" s="47" t="s">
        <v>43</v>
      </c>
      <c r="P273" s="47" t="s">
        <v>770</v>
      </c>
      <c r="Q273" s="47" t="s">
        <v>48</v>
      </c>
      <c r="R273" s="47" t="s">
        <v>49</v>
      </c>
      <c r="S273" s="47" t="s">
        <v>43</v>
      </c>
      <c r="T273" s="47" t="s">
        <v>50</v>
      </c>
      <c r="U273" s="47" t="s">
        <v>82</v>
      </c>
      <c r="V273" s="48">
        <v>3.79</v>
      </c>
      <c r="W273" s="48">
        <v>3.79</v>
      </c>
      <c r="X273" s="47" t="s">
        <v>1015</v>
      </c>
      <c r="Y273" s="47" t="s">
        <v>1139</v>
      </c>
      <c r="Z273" s="48" t="b">
        <v>0</v>
      </c>
      <c r="AA273" s="47" t="s">
        <v>54</v>
      </c>
      <c r="AB273" s="48" t="b">
        <v>0</v>
      </c>
      <c r="AC273" s="48">
        <v>39</v>
      </c>
      <c r="AD273" t="str">
        <f t="shared" si="4"/>
        <v>NT</v>
      </c>
    </row>
    <row r="274" spans="2:30" x14ac:dyDescent="0.25">
      <c r="B274">
        <f>VLOOKUP(C274*1,'RMPCrecs(Jan2016)'!F$2:N$1246,9,FALSE)</f>
        <v>14</v>
      </c>
      <c r="C274" s="47" t="s">
        <v>1140</v>
      </c>
      <c r="D274" s="47" t="s">
        <v>41</v>
      </c>
      <c r="E274" s="48">
        <v>2011</v>
      </c>
      <c r="F274" s="47" t="s">
        <v>42</v>
      </c>
      <c r="G274" s="49">
        <v>40806</v>
      </c>
      <c r="H274" s="47" t="s">
        <v>43</v>
      </c>
      <c r="I274" s="47" t="s">
        <v>44</v>
      </c>
      <c r="J274" s="48">
        <v>3008</v>
      </c>
      <c r="K274" s="47" t="s">
        <v>45</v>
      </c>
      <c r="L274" s="48">
        <v>670</v>
      </c>
      <c r="M274" s="47" t="s">
        <v>46</v>
      </c>
      <c r="N274" s="48">
        <v>3</v>
      </c>
      <c r="O274" s="47" t="s">
        <v>43</v>
      </c>
      <c r="P274" s="47" t="s">
        <v>1141</v>
      </c>
      <c r="Q274" s="47" t="s">
        <v>48</v>
      </c>
      <c r="R274" s="47" t="s">
        <v>49</v>
      </c>
      <c r="S274" s="47" t="s">
        <v>43</v>
      </c>
      <c r="T274" s="47" t="s">
        <v>50</v>
      </c>
      <c r="U274" s="47" t="s">
        <v>82</v>
      </c>
      <c r="V274" s="48">
        <v>3.79</v>
      </c>
      <c r="W274" s="48">
        <v>3.79</v>
      </c>
      <c r="X274" s="47" t="s">
        <v>1015</v>
      </c>
      <c r="Y274" s="47" t="s">
        <v>1139</v>
      </c>
      <c r="Z274" s="48" t="b">
        <v>0</v>
      </c>
      <c r="AA274" s="47" t="s">
        <v>54</v>
      </c>
      <c r="AB274" s="48" t="b">
        <v>0</v>
      </c>
      <c r="AC274" s="48">
        <v>39</v>
      </c>
      <c r="AD274" t="str">
        <f t="shared" si="4"/>
        <v>NT</v>
      </c>
    </row>
    <row r="275" spans="2:30" x14ac:dyDescent="0.25">
      <c r="B275">
        <f>VLOOKUP(C275*1,'RMPCrecs(Jan2016)'!F$2:N$1246,9,FALSE)</f>
        <v>14</v>
      </c>
      <c r="C275" s="47" t="s">
        <v>1142</v>
      </c>
      <c r="D275" s="47" t="s">
        <v>41</v>
      </c>
      <c r="E275" s="48">
        <v>2011</v>
      </c>
      <c r="F275" s="47" t="s">
        <v>42</v>
      </c>
      <c r="G275" s="49">
        <v>40786</v>
      </c>
      <c r="H275" s="47" t="s">
        <v>43</v>
      </c>
      <c r="I275" s="47" t="s">
        <v>44</v>
      </c>
      <c r="J275" s="48">
        <v>3008</v>
      </c>
      <c r="K275" s="47" t="s">
        <v>45</v>
      </c>
      <c r="L275" s="48">
        <v>720</v>
      </c>
      <c r="M275" s="47" t="s">
        <v>46</v>
      </c>
      <c r="N275" s="48">
        <v>3</v>
      </c>
      <c r="O275" s="47" t="s">
        <v>43</v>
      </c>
      <c r="P275" s="47" t="s">
        <v>956</v>
      </c>
      <c r="Q275" s="47" t="s">
        <v>48</v>
      </c>
      <c r="R275" s="47" t="s">
        <v>49</v>
      </c>
      <c r="S275" s="47" t="s">
        <v>43</v>
      </c>
      <c r="T275" s="47" t="s">
        <v>50</v>
      </c>
      <c r="U275" s="47" t="s">
        <v>72</v>
      </c>
      <c r="V275" s="48">
        <v>2.8</v>
      </c>
      <c r="W275" s="48">
        <v>2.8</v>
      </c>
      <c r="X275" s="47" t="s">
        <v>1015</v>
      </c>
      <c r="Y275" s="47" t="s">
        <v>1026</v>
      </c>
      <c r="Z275" s="48" t="b">
        <v>0</v>
      </c>
      <c r="AA275" s="47" t="s">
        <v>54</v>
      </c>
      <c r="AB275" s="48" t="b">
        <v>0</v>
      </c>
      <c r="AC275" s="48">
        <v>39</v>
      </c>
      <c r="AD275" t="str">
        <f t="shared" si="4"/>
        <v>NT</v>
      </c>
    </row>
    <row r="276" spans="2:30" x14ac:dyDescent="0.25">
      <c r="B276">
        <f>VLOOKUP(C276*1,'RMPCrecs(Jan2016)'!F$2:N$1246,9,FALSE)</f>
        <v>14</v>
      </c>
      <c r="C276" s="47" t="s">
        <v>1143</v>
      </c>
      <c r="D276" s="47" t="s">
        <v>41</v>
      </c>
      <c r="E276" s="48">
        <v>2011</v>
      </c>
      <c r="F276" s="47" t="s">
        <v>42</v>
      </c>
      <c r="G276" s="49">
        <v>40786</v>
      </c>
      <c r="H276" s="47" t="s">
        <v>43</v>
      </c>
      <c r="I276" s="47" t="s">
        <v>44</v>
      </c>
      <c r="J276" s="48">
        <v>3008</v>
      </c>
      <c r="K276" s="47" t="s">
        <v>110</v>
      </c>
      <c r="L276" s="48">
        <v>890</v>
      </c>
      <c r="M276" s="47" t="s">
        <v>46</v>
      </c>
      <c r="N276" s="48">
        <v>4</v>
      </c>
      <c r="O276" s="47" t="s">
        <v>43</v>
      </c>
      <c r="P276" s="47" t="s">
        <v>433</v>
      </c>
      <c r="Q276" s="47" t="s">
        <v>48</v>
      </c>
      <c r="R276" s="47" t="s">
        <v>49</v>
      </c>
      <c r="S276" s="47" t="s">
        <v>43</v>
      </c>
      <c r="T276" s="47" t="s">
        <v>50</v>
      </c>
      <c r="U276" s="47" t="s">
        <v>72</v>
      </c>
      <c r="V276" s="48">
        <v>2.8</v>
      </c>
      <c r="W276" s="48">
        <v>2.8</v>
      </c>
      <c r="X276" s="47" t="s">
        <v>1015</v>
      </c>
      <c r="Y276" s="47" t="s">
        <v>1026</v>
      </c>
      <c r="Z276" s="48" t="b">
        <v>0</v>
      </c>
      <c r="AA276" s="47" t="s">
        <v>54</v>
      </c>
      <c r="AB276" s="48" t="b">
        <v>0</v>
      </c>
      <c r="AC276" s="48">
        <v>39</v>
      </c>
      <c r="AD276" t="str">
        <f t="shared" si="4"/>
        <v>NT</v>
      </c>
    </row>
    <row r="277" spans="2:30" x14ac:dyDescent="0.25">
      <c r="B277">
        <f>VLOOKUP(C277*1,'RMPCrecs(Jan2016)'!F$2:N$1246,9,FALSE)</f>
        <v>14</v>
      </c>
      <c r="C277" s="47" t="s">
        <v>1144</v>
      </c>
      <c r="D277" s="47" t="s">
        <v>41</v>
      </c>
      <c r="E277" s="48">
        <v>2011</v>
      </c>
      <c r="F277" s="47" t="s">
        <v>42</v>
      </c>
      <c r="G277" s="49">
        <v>40786</v>
      </c>
      <c r="H277" s="47" t="s">
        <v>43</v>
      </c>
      <c r="I277" s="47" t="s">
        <v>44</v>
      </c>
      <c r="J277" s="48">
        <v>3008</v>
      </c>
      <c r="K277" s="47" t="s">
        <v>45</v>
      </c>
      <c r="L277" s="48">
        <v>700</v>
      </c>
      <c r="M277" s="47" t="s">
        <v>46</v>
      </c>
      <c r="N277" s="48">
        <v>3</v>
      </c>
      <c r="O277" s="47" t="s">
        <v>43</v>
      </c>
      <c r="P277" s="47" t="s">
        <v>1145</v>
      </c>
      <c r="Q277" s="47" t="s">
        <v>48</v>
      </c>
      <c r="R277" s="47" t="s">
        <v>49</v>
      </c>
      <c r="S277" s="47" t="s">
        <v>43</v>
      </c>
      <c r="T277" s="47" t="s">
        <v>50</v>
      </c>
      <c r="U277" s="47" t="s">
        <v>72</v>
      </c>
      <c r="V277" s="48">
        <v>2.8</v>
      </c>
      <c r="W277" s="48">
        <v>2.8</v>
      </c>
      <c r="X277" s="47" t="s">
        <v>1015</v>
      </c>
      <c r="Y277" s="47" t="s">
        <v>1026</v>
      </c>
      <c r="Z277" s="48" t="b">
        <v>0</v>
      </c>
      <c r="AA277" s="47" t="s">
        <v>54</v>
      </c>
      <c r="AB277" s="48" t="b">
        <v>0</v>
      </c>
      <c r="AC277" s="48">
        <v>39</v>
      </c>
      <c r="AD277" t="str">
        <f t="shared" si="4"/>
        <v>NT</v>
      </c>
    </row>
    <row r="278" spans="2:30" x14ac:dyDescent="0.25">
      <c r="B278">
        <f>VLOOKUP(C278*1,'RMPCrecs(Jan2016)'!F$2:N$1246,9,FALSE)</f>
        <v>14</v>
      </c>
      <c r="C278" s="47" t="s">
        <v>1146</v>
      </c>
      <c r="D278" s="47" t="s">
        <v>41</v>
      </c>
      <c r="E278" s="48">
        <v>2011</v>
      </c>
      <c r="F278" s="47" t="s">
        <v>42</v>
      </c>
      <c r="G278" s="49">
        <v>40786</v>
      </c>
      <c r="H278" s="47" t="s">
        <v>43</v>
      </c>
      <c r="I278" s="47" t="s">
        <v>44</v>
      </c>
      <c r="J278" s="48">
        <v>3008</v>
      </c>
      <c r="K278" s="47" t="s">
        <v>110</v>
      </c>
      <c r="L278" s="48">
        <v>800</v>
      </c>
      <c r="M278" s="47" t="s">
        <v>46</v>
      </c>
      <c r="N278" s="48">
        <v>4</v>
      </c>
      <c r="O278" s="47" t="s">
        <v>43</v>
      </c>
      <c r="P278" s="47" t="s">
        <v>433</v>
      </c>
      <c r="Q278" s="47" t="s">
        <v>48</v>
      </c>
      <c r="R278" s="47" t="s">
        <v>49</v>
      </c>
      <c r="S278" s="47" t="s">
        <v>43</v>
      </c>
      <c r="T278" s="47" t="s">
        <v>50</v>
      </c>
      <c r="U278" s="47" t="s">
        <v>72</v>
      </c>
      <c r="V278" s="48">
        <v>2.8</v>
      </c>
      <c r="W278" s="48">
        <v>2.8</v>
      </c>
      <c r="X278" s="47" t="s">
        <v>1015</v>
      </c>
      <c r="Y278" s="47" t="s">
        <v>1026</v>
      </c>
      <c r="Z278" s="48" t="b">
        <v>0</v>
      </c>
      <c r="AA278" s="47" t="s">
        <v>54</v>
      </c>
      <c r="AB278" s="48" t="b">
        <v>0</v>
      </c>
      <c r="AC278" s="48">
        <v>39</v>
      </c>
      <c r="AD278" t="str">
        <f t="shared" si="4"/>
        <v>NT</v>
      </c>
    </row>
    <row r="279" spans="2:30" x14ac:dyDescent="0.25">
      <c r="B279">
        <f>VLOOKUP(C279*1,'RMPCrecs(Jan2016)'!F$2:N$1246,9,FALSE)</f>
        <v>14</v>
      </c>
      <c r="C279" s="47" t="s">
        <v>1147</v>
      </c>
      <c r="D279" s="47" t="s">
        <v>41</v>
      </c>
      <c r="E279" s="48">
        <v>2011</v>
      </c>
      <c r="F279" s="47" t="s">
        <v>42</v>
      </c>
      <c r="G279" s="49">
        <v>40786</v>
      </c>
      <c r="H279" s="47" t="s">
        <v>43</v>
      </c>
      <c r="I279" s="47" t="s">
        <v>44</v>
      </c>
      <c r="J279" s="48">
        <v>3008</v>
      </c>
      <c r="K279" s="47" t="s">
        <v>110</v>
      </c>
      <c r="L279" s="48">
        <v>740</v>
      </c>
      <c r="M279" s="47" t="s">
        <v>46</v>
      </c>
      <c r="N279" s="48">
        <v>3</v>
      </c>
      <c r="O279" s="47" t="s">
        <v>43</v>
      </c>
      <c r="P279" s="47" t="s">
        <v>956</v>
      </c>
      <c r="Q279" s="47" t="s">
        <v>48</v>
      </c>
      <c r="R279" s="47" t="s">
        <v>49</v>
      </c>
      <c r="S279" s="47" t="s">
        <v>43</v>
      </c>
      <c r="T279" s="47" t="s">
        <v>50</v>
      </c>
      <c r="U279" s="47" t="s">
        <v>72</v>
      </c>
      <c r="V279" s="48">
        <v>2.8</v>
      </c>
      <c r="W279" s="48">
        <v>2.8</v>
      </c>
      <c r="X279" s="47" t="s">
        <v>1015</v>
      </c>
      <c r="Y279" s="47" t="s">
        <v>1026</v>
      </c>
      <c r="Z279" s="48" t="b">
        <v>0</v>
      </c>
      <c r="AA279" s="47" t="s">
        <v>54</v>
      </c>
      <c r="AB279" s="48" t="b">
        <v>0</v>
      </c>
      <c r="AC279" s="48">
        <v>39</v>
      </c>
      <c r="AD279" t="str">
        <f t="shared" si="4"/>
        <v>NT</v>
      </c>
    </row>
    <row r="280" spans="2:30" x14ac:dyDescent="0.25">
      <c r="B280">
        <f>VLOOKUP(C280*1,'RMPCrecs(Jan2016)'!F$2:N$1246,9,FALSE)</f>
        <v>14</v>
      </c>
      <c r="C280" s="47" t="s">
        <v>1148</v>
      </c>
      <c r="D280" s="47" t="s">
        <v>41</v>
      </c>
      <c r="E280" s="48">
        <v>2011</v>
      </c>
      <c r="F280" s="47" t="s">
        <v>42</v>
      </c>
      <c r="G280" s="49">
        <v>40786</v>
      </c>
      <c r="H280" s="47" t="s">
        <v>43</v>
      </c>
      <c r="I280" s="47" t="s">
        <v>44</v>
      </c>
      <c r="J280" s="48">
        <v>3008</v>
      </c>
      <c r="K280" s="47" t="s">
        <v>45</v>
      </c>
      <c r="L280" s="48">
        <v>690</v>
      </c>
      <c r="M280" s="47" t="s">
        <v>46</v>
      </c>
      <c r="N280" s="48">
        <v>3</v>
      </c>
      <c r="O280" s="47" t="s">
        <v>43</v>
      </c>
      <c r="P280" s="47" t="s">
        <v>956</v>
      </c>
      <c r="Q280" s="47" t="s">
        <v>48</v>
      </c>
      <c r="R280" s="47" t="s">
        <v>49</v>
      </c>
      <c r="S280" s="47" t="s">
        <v>43</v>
      </c>
      <c r="T280" s="47" t="s">
        <v>50</v>
      </c>
      <c r="U280" s="47" t="s">
        <v>72</v>
      </c>
      <c r="V280" s="48">
        <v>2.8</v>
      </c>
      <c r="W280" s="48">
        <v>2.8</v>
      </c>
      <c r="X280" s="47" t="s">
        <v>1015</v>
      </c>
      <c r="Y280" s="47" t="s">
        <v>1026</v>
      </c>
      <c r="Z280" s="48" t="b">
        <v>0</v>
      </c>
      <c r="AA280" s="47" t="s">
        <v>54</v>
      </c>
      <c r="AB280" s="48" t="b">
        <v>0</v>
      </c>
      <c r="AC280" s="48">
        <v>39</v>
      </c>
      <c r="AD280" t="str">
        <f t="shared" si="4"/>
        <v>NT</v>
      </c>
    </row>
    <row r="281" spans="2:30" x14ac:dyDescent="0.25">
      <c r="B281">
        <f>VLOOKUP(C281*1,'RMPCrecs(Jan2016)'!F$2:N$1246,9,FALSE)</f>
        <v>14</v>
      </c>
      <c r="C281" s="47" t="s">
        <v>1149</v>
      </c>
      <c r="D281" s="47" t="s">
        <v>41</v>
      </c>
      <c r="E281" s="48">
        <v>2011</v>
      </c>
      <c r="F281" s="47" t="s">
        <v>42</v>
      </c>
      <c r="G281" s="49">
        <v>40786</v>
      </c>
      <c r="H281" s="47" t="s">
        <v>43</v>
      </c>
      <c r="I281" s="47" t="s">
        <v>44</v>
      </c>
      <c r="J281" s="48">
        <v>3008</v>
      </c>
      <c r="K281" s="47" t="s">
        <v>110</v>
      </c>
      <c r="L281" s="48">
        <v>640</v>
      </c>
      <c r="M281" s="47" t="s">
        <v>46</v>
      </c>
      <c r="N281" s="48">
        <v>3</v>
      </c>
      <c r="O281" s="47" t="s">
        <v>43</v>
      </c>
      <c r="P281" s="47" t="s">
        <v>956</v>
      </c>
      <c r="Q281" s="47" t="s">
        <v>48</v>
      </c>
      <c r="R281" s="47" t="s">
        <v>49</v>
      </c>
      <c r="S281" s="47" t="s">
        <v>43</v>
      </c>
      <c r="T281" s="47" t="s">
        <v>50</v>
      </c>
      <c r="U281" s="47" t="s">
        <v>72</v>
      </c>
      <c r="V281" s="48">
        <v>2.8</v>
      </c>
      <c r="W281" s="48">
        <v>2.8</v>
      </c>
      <c r="X281" s="47" t="s">
        <v>1015</v>
      </c>
      <c r="Y281" s="47" t="s">
        <v>1026</v>
      </c>
      <c r="Z281" s="48" t="b">
        <v>0</v>
      </c>
      <c r="AA281" s="47" t="s">
        <v>54</v>
      </c>
      <c r="AB281" s="48" t="b">
        <v>0</v>
      </c>
      <c r="AC281" s="48">
        <v>39</v>
      </c>
      <c r="AD281" t="str">
        <f t="shared" si="4"/>
        <v>NT</v>
      </c>
    </row>
    <row r="282" spans="2:30" x14ac:dyDescent="0.25">
      <c r="B282">
        <f>VLOOKUP(C282*1,'RMPCrecs(Jan2016)'!F$2:N$1246,9,FALSE)</f>
        <v>14</v>
      </c>
      <c r="C282" s="47" t="s">
        <v>1150</v>
      </c>
      <c r="D282" s="47" t="s">
        <v>41</v>
      </c>
      <c r="E282" s="48">
        <v>2011</v>
      </c>
      <c r="F282" s="47" t="s">
        <v>67</v>
      </c>
      <c r="G282" s="49">
        <v>40786</v>
      </c>
      <c r="H282" s="47" t="s">
        <v>43</v>
      </c>
      <c r="I282" s="47" t="s">
        <v>44</v>
      </c>
      <c r="J282" s="48">
        <v>3008</v>
      </c>
      <c r="K282" s="47" t="s">
        <v>110</v>
      </c>
      <c r="L282" s="48">
        <v>730</v>
      </c>
      <c r="M282" s="47" t="s">
        <v>46</v>
      </c>
      <c r="N282" s="48">
        <v>4</v>
      </c>
      <c r="O282" s="47" t="s">
        <v>43</v>
      </c>
      <c r="P282" s="47" t="s">
        <v>455</v>
      </c>
      <c r="Q282" s="47" t="s">
        <v>48</v>
      </c>
      <c r="R282" s="47" t="s">
        <v>49</v>
      </c>
      <c r="S282" s="47" t="s">
        <v>43</v>
      </c>
      <c r="T282" s="47" t="s">
        <v>50</v>
      </c>
      <c r="U282" s="47" t="s">
        <v>72</v>
      </c>
      <c r="V282" s="48">
        <v>2.8</v>
      </c>
      <c r="W282" s="48">
        <v>2.8</v>
      </c>
      <c r="X282" s="47" t="s">
        <v>1015</v>
      </c>
      <c r="Y282" s="47" t="s">
        <v>1026</v>
      </c>
      <c r="Z282" s="48" t="b">
        <v>0</v>
      </c>
      <c r="AA282" s="47" t="s">
        <v>54</v>
      </c>
      <c r="AB282" s="48" t="b">
        <v>0</v>
      </c>
      <c r="AC282" s="48">
        <v>39</v>
      </c>
      <c r="AD282" t="str">
        <f t="shared" si="4"/>
        <v>NT</v>
      </c>
    </row>
    <row r="283" spans="2:30" x14ac:dyDescent="0.25">
      <c r="B283">
        <f>VLOOKUP(C283*1,'RMPCrecs(Jan2016)'!F$2:N$1246,9,FALSE)</f>
        <v>14</v>
      </c>
      <c r="C283" s="47" t="s">
        <v>1151</v>
      </c>
      <c r="D283" s="47" t="s">
        <v>41</v>
      </c>
      <c r="E283" s="48">
        <v>2011</v>
      </c>
      <c r="F283" s="47" t="s">
        <v>67</v>
      </c>
      <c r="G283" s="49">
        <v>40786</v>
      </c>
      <c r="H283" s="47" t="s">
        <v>43</v>
      </c>
      <c r="I283" s="47" t="s">
        <v>44</v>
      </c>
      <c r="J283" s="48">
        <v>3008</v>
      </c>
      <c r="K283" s="47" t="s">
        <v>45</v>
      </c>
      <c r="L283" s="48">
        <v>690</v>
      </c>
      <c r="M283" s="47" t="s">
        <v>46</v>
      </c>
      <c r="N283" s="48">
        <v>3</v>
      </c>
      <c r="O283" s="47" t="s">
        <v>43</v>
      </c>
      <c r="P283" s="47" t="s">
        <v>956</v>
      </c>
      <c r="Q283" s="47" t="s">
        <v>48</v>
      </c>
      <c r="R283" s="47" t="s">
        <v>49</v>
      </c>
      <c r="S283" s="47" t="s">
        <v>43</v>
      </c>
      <c r="T283" s="47" t="s">
        <v>50</v>
      </c>
      <c r="U283" s="47" t="s">
        <v>72</v>
      </c>
      <c r="V283" s="48">
        <v>2.8</v>
      </c>
      <c r="W283" s="48">
        <v>2.8</v>
      </c>
      <c r="X283" s="47" t="s">
        <v>1015</v>
      </c>
      <c r="Y283" s="47" t="s">
        <v>1026</v>
      </c>
      <c r="Z283" s="48" t="b">
        <v>0</v>
      </c>
      <c r="AA283" s="47" t="s">
        <v>54</v>
      </c>
      <c r="AB283" s="48" t="b">
        <v>0</v>
      </c>
      <c r="AC283" s="48">
        <v>39</v>
      </c>
      <c r="AD283" t="str">
        <f t="shared" si="4"/>
        <v>NT</v>
      </c>
    </row>
    <row r="284" spans="2:30" x14ac:dyDescent="0.25">
      <c r="B284">
        <f>VLOOKUP(C284*1,'RMPCrecs(Jan2016)'!F$2:N$1246,9,FALSE)</f>
        <v>14</v>
      </c>
      <c r="C284" s="47" t="s">
        <v>1152</v>
      </c>
      <c r="D284" s="47" t="s">
        <v>41</v>
      </c>
      <c r="E284" s="48">
        <v>2011</v>
      </c>
      <c r="F284" s="47" t="s">
        <v>67</v>
      </c>
      <c r="G284" s="49">
        <v>40786</v>
      </c>
      <c r="H284" s="47" t="s">
        <v>43</v>
      </c>
      <c r="I284" s="47" t="s">
        <v>44</v>
      </c>
      <c r="J284" s="48">
        <v>3008</v>
      </c>
      <c r="K284" s="47" t="s">
        <v>110</v>
      </c>
      <c r="L284" s="48">
        <v>830</v>
      </c>
      <c r="M284" s="47" t="s">
        <v>46</v>
      </c>
      <c r="N284" s="48">
        <v>4</v>
      </c>
      <c r="O284" s="47" t="s">
        <v>43</v>
      </c>
      <c r="P284" s="47" t="s">
        <v>1153</v>
      </c>
      <c r="Q284" s="47" t="s">
        <v>48</v>
      </c>
      <c r="R284" s="47" t="s">
        <v>49</v>
      </c>
      <c r="S284" s="47" t="s">
        <v>43</v>
      </c>
      <c r="T284" s="47" t="s">
        <v>50</v>
      </c>
      <c r="U284" s="47" t="s">
        <v>72</v>
      </c>
      <c r="V284" s="48">
        <v>2.8</v>
      </c>
      <c r="W284" s="48">
        <v>2.8</v>
      </c>
      <c r="X284" s="47" t="s">
        <v>1015</v>
      </c>
      <c r="Y284" s="47" t="s">
        <v>1026</v>
      </c>
      <c r="Z284" s="48" t="b">
        <v>0</v>
      </c>
      <c r="AA284" s="47" t="s">
        <v>54</v>
      </c>
      <c r="AB284" s="48" t="b">
        <v>0</v>
      </c>
      <c r="AC284" s="48">
        <v>39</v>
      </c>
      <c r="AD284" t="str">
        <f t="shared" si="4"/>
        <v>NT</v>
      </c>
    </row>
    <row r="285" spans="2:30" x14ac:dyDescent="0.25">
      <c r="B285">
        <f>VLOOKUP(C285*1,'RMPCrecs(Jan2016)'!F$2:N$1246,9,FALSE)</f>
        <v>14</v>
      </c>
      <c r="C285" s="47" t="s">
        <v>1154</v>
      </c>
      <c r="D285" s="47" t="s">
        <v>41</v>
      </c>
      <c r="E285" s="48">
        <v>2011</v>
      </c>
      <c r="F285" s="47" t="s">
        <v>42</v>
      </c>
      <c r="G285" s="49">
        <v>40792</v>
      </c>
      <c r="H285" s="47" t="s">
        <v>43</v>
      </c>
      <c r="I285" s="47" t="s">
        <v>44</v>
      </c>
      <c r="J285" s="48">
        <v>3008</v>
      </c>
      <c r="K285" s="47" t="s">
        <v>110</v>
      </c>
      <c r="L285" s="48">
        <v>780</v>
      </c>
      <c r="M285" s="47" t="s">
        <v>46</v>
      </c>
      <c r="N285" s="48">
        <v>4</v>
      </c>
      <c r="O285" s="47" t="s">
        <v>43</v>
      </c>
      <c r="P285" s="47" t="s">
        <v>455</v>
      </c>
      <c r="Q285" s="47" t="s">
        <v>48</v>
      </c>
      <c r="R285" s="47" t="s">
        <v>49</v>
      </c>
      <c r="S285" s="47" t="s">
        <v>43</v>
      </c>
      <c r="T285" s="47" t="s">
        <v>50</v>
      </c>
      <c r="U285" s="47" t="s">
        <v>60</v>
      </c>
      <c r="V285" s="48">
        <v>5.66</v>
      </c>
      <c r="W285" s="48">
        <v>5.66</v>
      </c>
      <c r="X285" s="47" t="s">
        <v>1015</v>
      </c>
      <c r="Y285" s="47" t="s">
        <v>1023</v>
      </c>
      <c r="Z285" s="48" t="b">
        <v>0</v>
      </c>
      <c r="AA285" s="47" t="s">
        <v>54</v>
      </c>
      <c r="AB285" s="48" t="b">
        <v>0</v>
      </c>
      <c r="AC285" s="48">
        <v>39</v>
      </c>
      <c r="AD285" t="str">
        <f t="shared" si="4"/>
        <v>NT</v>
      </c>
    </row>
    <row r="286" spans="2:30" x14ac:dyDescent="0.25">
      <c r="B286">
        <f>VLOOKUP(C286*1,'RMPCrecs(Jan2016)'!F$2:N$1246,9,FALSE)</f>
        <v>14</v>
      </c>
      <c r="C286" s="47" t="s">
        <v>1155</v>
      </c>
      <c r="D286" s="47" t="s">
        <v>41</v>
      </c>
      <c r="E286" s="48">
        <v>2011</v>
      </c>
      <c r="F286" s="47" t="s">
        <v>42</v>
      </c>
      <c r="G286" s="49">
        <v>40800</v>
      </c>
      <c r="H286" s="47" t="s">
        <v>43</v>
      </c>
      <c r="I286" s="47" t="s">
        <v>44</v>
      </c>
      <c r="J286" s="48">
        <v>3008</v>
      </c>
      <c r="K286" s="47" t="s">
        <v>45</v>
      </c>
      <c r="L286" s="48">
        <v>810</v>
      </c>
      <c r="M286" s="47" t="s">
        <v>46</v>
      </c>
      <c r="N286" s="48">
        <v>3</v>
      </c>
      <c r="O286" s="47" t="s">
        <v>43</v>
      </c>
      <c r="P286" s="47" t="s">
        <v>956</v>
      </c>
      <c r="Q286" s="47" t="s">
        <v>48</v>
      </c>
      <c r="R286" s="47" t="s">
        <v>49</v>
      </c>
      <c r="S286" s="47" t="s">
        <v>43</v>
      </c>
      <c r="T286" s="47" t="s">
        <v>50</v>
      </c>
      <c r="U286" s="47" t="s">
        <v>51</v>
      </c>
      <c r="V286" s="48">
        <v>2.98</v>
      </c>
      <c r="W286" s="48">
        <v>2.98</v>
      </c>
      <c r="X286" s="47" t="s">
        <v>1015</v>
      </c>
      <c r="Y286" s="47" t="s">
        <v>1033</v>
      </c>
      <c r="Z286" s="48" t="b">
        <v>0</v>
      </c>
      <c r="AA286" s="47" t="s">
        <v>54</v>
      </c>
      <c r="AB286" s="48" t="b">
        <v>0</v>
      </c>
      <c r="AC286" s="48">
        <v>39</v>
      </c>
      <c r="AD286" t="str">
        <f t="shared" si="4"/>
        <v>NT</v>
      </c>
    </row>
    <row r="287" spans="2:30" x14ac:dyDescent="0.25">
      <c r="B287">
        <f>VLOOKUP(C287*1,'RMPCrecs(Jan2016)'!F$2:N$1246,9,FALSE)</f>
        <v>14</v>
      </c>
      <c r="C287" s="47" t="s">
        <v>1192</v>
      </c>
      <c r="D287" s="47" t="s">
        <v>41</v>
      </c>
      <c r="E287" s="48">
        <v>2011</v>
      </c>
      <c r="F287" s="47" t="s">
        <v>42</v>
      </c>
      <c r="G287" s="49">
        <v>40806</v>
      </c>
      <c r="H287" s="47" t="s">
        <v>43</v>
      </c>
      <c r="I287" s="47" t="s">
        <v>44</v>
      </c>
      <c r="J287" s="48">
        <v>3008</v>
      </c>
      <c r="K287" s="47" t="s">
        <v>110</v>
      </c>
      <c r="L287" s="48">
        <v>710</v>
      </c>
      <c r="M287" s="47" t="s">
        <v>46</v>
      </c>
      <c r="N287" s="48">
        <v>4</v>
      </c>
      <c r="O287" s="47" t="s">
        <v>43</v>
      </c>
      <c r="P287" s="47" t="s">
        <v>455</v>
      </c>
      <c r="Q287" s="47" t="s">
        <v>48</v>
      </c>
      <c r="R287" s="47" t="s">
        <v>49</v>
      </c>
      <c r="S287" s="47" t="s">
        <v>43</v>
      </c>
      <c r="T287" s="47" t="s">
        <v>50</v>
      </c>
      <c r="U287" s="47" t="s">
        <v>82</v>
      </c>
      <c r="V287" s="48">
        <v>3.79</v>
      </c>
      <c r="W287" s="48">
        <v>3.79</v>
      </c>
      <c r="X287" s="47" t="s">
        <v>1015</v>
      </c>
      <c r="Y287" s="47" t="s">
        <v>1139</v>
      </c>
      <c r="Z287" s="48" t="b">
        <v>0</v>
      </c>
      <c r="AA287" s="47" t="s">
        <v>54</v>
      </c>
      <c r="AB287" s="48" t="b">
        <v>0</v>
      </c>
      <c r="AC287" s="48">
        <v>39</v>
      </c>
      <c r="AD287" t="str">
        <f t="shared" si="4"/>
        <v>NT</v>
      </c>
    </row>
    <row r="288" spans="2:30" x14ac:dyDescent="0.25">
      <c r="B288">
        <f>VLOOKUP(C288*1,'RMPCrecs(Jan2016)'!F$2:N$1246,9,FALSE)</f>
        <v>14</v>
      </c>
      <c r="C288" s="47" t="s">
        <v>1193</v>
      </c>
      <c r="D288" s="47" t="s">
        <v>41</v>
      </c>
      <c r="E288" s="48">
        <v>2011</v>
      </c>
      <c r="F288" s="47" t="s">
        <v>42</v>
      </c>
      <c r="G288" s="49">
        <v>40806</v>
      </c>
      <c r="H288" s="47" t="s">
        <v>43</v>
      </c>
      <c r="I288" s="47" t="s">
        <v>44</v>
      </c>
      <c r="J288" s="48">
        <v>3008</v>
      </c>
      <c r="K288" s="47" t="s">
        <v>110</v>
      </c>
      <c r="L288" s="48">
        <v>700</v>
      </c>
      <c r="M288" s="47" t="s">
        <v>46</v>
      </c>
      <c r="N288" s="48">
        <v>3</v>
      </c>
      <c r="O288" s="47" t="s">
        <v>43</v>
      </c>
      <c r="P288" s="47" t="s">
        <v>770</v>
      </c>
      <c r="Q288" s="47" t="s">
        <v>48</v>
      </c>
      <c r="R288" s="47" t="s">
        <v>49</v>
      </c>
      <c r="S288" s="47" t="s">
        <v>43</v>
      </c>
      <c r="T288" s="47" t="s">
        <v>50</v>
      </c>
      <c r="U288" s="47" t="s">
        <v>82</v>
      </c>
      <c r="V288" s="48">
        <v>3.79</v>
      </c>
      <c r="W288" s="48">
        <v>3.79</v>
      </c>
      <c r="X288" s="47" t="s">
        <v>1015</v>
      </c>
      <c r="Y288" s="47" t="s">
        <v>1139</v>
      </c>
      <c r="Z288" s="48" t="b">
        <v>0</v>
      </c>
      <c r="AA288" s="47" t="s">
        <v>54</v>
      </c>
      <c r="AB288" s="48" t="b">
        <v>0</v>
      </c>
      <c r="AC288" s="48">
        <v>39</v>
      </c>
      <c r="AD288" t="str">
        <f t="shared" si="4"/>
        <v>NT</v>
      </c>
    </row>
    <row r="289" spans="2:30" x14ac:dyDescent="0.25">
      <c r="B289">
        <f>VLOOKUP(C289*1,'RMPCrecs(Jan2016)'!F$2:N$1246,9,FALSE)</f>
        <v>14</v>
      </c>
      <c r="C289" s="47" t="s">
        <v>1201</v>
      </c>
      <c r="D289" s="47" t="s">
        <v>41</v>
      </c>
      <c r="E289" s="48">
        <v>2011</v>
      </c>
      <c r="F289" s="47" t="s">
        <v>42</v>
      </c>
      <c r="G289" s="49">
        <v>40805</v>
      </c>
      <c r="H289" s="47" t="s">
        <v>43</v>
      </c>
      <c r="I289" s="47" t="s">
        <v>44</v>
      </c>
      <c r="J289" s="48">
        <v>3008</v>
      </c>
      <c r="K289" s="47" t="s">
        <v>110</v>
      </c>
      <c r="L289" s="48">
        <v>730</v>
      </c>
      <c r="M289" s="47" t="s">
        <v>46</v>
      </c>
      <c r="N289" s="48">
        <v>3</v>
      </c>
      <c r="O289" s="47" t="s">
        <v>43</v>
      </c>
      <c r="P289" s="47" t="s">
        <v>770</v>
      </c>
      <c r="Q289" s="47" t="s">
        <v>48</v>
      </c>
      <c r="R289" s="47" t="s">
        <v>49</v>
      </c>
      <c r="S289" s="47" t="s">
        <v>43</v>
      </c>
      <c r="T289" s="47" t="s">
        <v>50</v>
      </c>
      <c r="U289" s="47" t="s">
        <v>82</v>
      </c>
      <c r="V289" s="48">
        <v>3.79</v>
      </c>
      <c r="W289" s="48">
        <v>3.79</v>
      </c>
      <c r="X289" s="47" t="s">
        <v>1015</v>
      </c>
      <c r="Y289" s="47" t="s">
        <v>1139</v>
      </c>
      <c r="Z289" s="48" t="b">
        <v>0</v>
      </c>
      <c r="AA289" s="47" t="s">
        <v>54</v>
      </c>
      <c r="AB289" s="48" t="b">
        <v>0</v>
      </c>
      <c r="AC289" s="48">
        <v>39</v>
      </c>
      <c r="AD289" t="str">
        <f t="shared" si="4"/>
        <v>NT</v>
      </c>
    </row>
    <row r="290" spans="2:30" x14ac:dyDescent="0.25">
      <c r="B290">
        <f>VLOOKUP(C290*1,'RMPCrecs(Jan2016)'!F$2:N$1246,9,FALSE)</f>
        <v>14</v>
      </c>
      <c r="C290" s="47" t="s">
        <v>1202</v>
      </c>
      <c r="D290" s="47" t="s">
        <v>41</v>
      </c>
      <c r="E290" s="48">
        <v>2011</v>
      </c>
      <c r="F290" s="47" t="s">
        <v>42</v>
      </c>
      <c r="G290" s="49">
        <v>40805</v>
      </c>
      <c r="H290" s="47" t="s">
        <v>43</v>
      </c>
      <c r="I290" s="47" t="s">
        <v>44</v>
      </c>
      <c r="J290" s="48">
        <v>3008</v>
      </c>
      <c r="K290" s="47" t="s">
        <v>110</v>
      </c>
      <c r="L290" s="48">
        <v>850</v>
      </c>
      <c r="M290" s="47" t="s">
        <v>46</v>
      </c>
      <c r="N290" s="48">
        <v>4</v>
      </c>
      <c r="O290" s="47" t="s">
        <v>43</v>
      </c>
      <c r="P290" s="47" t="s">
        <v>433</v>
      </c>
      <c r="Q290" s="47" t="s">
        <v>48</v>
      </c>
      <c r="R290" s="47" t="s">
        <v>49</v>
      </c>
      <c r="S290" s="47" t="s">
        <v>43</v>
      </c>
      <c r="T290" s="47" t="s">
        <v>50</v>
      </c>
      <c r="U290" s="47" t="s">
        <v>82</v>
      </c>
      <c r="V290" s="48">
        <v>3.79</v>
      </c>
      <c r="W290" s="48">
        <v>3.79</v>
      </c>
      <c r="X290" s="47" t="s">
        <v>1015</v>
      </c>
      <c r="Y290" s="47" t="s">
        <v>1139</v>
      </c>
      <c r="Z290" s="48" t="b">
        <v>0</v>
      </c>
      <c r="AA290" s="47" t="s">
        <v>54</v>
      </c>
      <c r="AB290" s="48" t="b">
        <v>0</v>
      </c>
      <c r="AC290" s="48">
        <v>39</v>
      </c>
      <c r="AD290" t="str">
        <f t="shared" si="4"/>
        <v>NT</v>
      </c>
    </row>
    <row r="291" spans="2:30" x14ac:dyDescent="0.25">
      <c r="B291">
        <f>VLOOKUP(C291*1,'RMPCrecs(Jan2016)'!F$2:N$1246,9,FALSE)</f>
        <v>14</v>
      </c>
      <c r="C291" s="47" t="s">
        <v>1203</v>
      </c>
      <c r="D291" s="47" t="s">
        <v>41</v>
      </c>
      <c r="E291" s="48">
        <v>2011</v>
      </c>
      <c r="F291" s="47" t="s">
        <v>42</v>
      </c>
      <c r="G291" s="49">
        <v>40805</v>
      </c>
      <c r="H291" s="47" t="s">
        <v>43</v>
      </c>
      <c r="I291" s="47" t="s">
        <v>44</v>
      </c>
      <c r="J291" s="48">
        <v>3008</v>
      </c>
      <c r="K291" s="47" t="s">
        <v>110</v>
      </c>
      <c r="L291" s="48">
        <v>700</v>
      </c>
      <c r="M291" s="47" t="s">
        <v>46</v>
      </c>
      <c r="N291" s="48">
        <v>3</v>
      </c>
      <c r="O291" s="47" t="s">
        <v>43</v>
      </c>
      <c r="P291" s="47" t="s">
        <v>770</v>
      </c>
      <c r="Q291" s="47" t="s">
        <v>48</v>
      </c>
      <c r="R291" s="47" t="s">
        <v>59</v>
      </c>
      <c r="S291" s="47" t="s">
        <v>43</v>
      </c>
      <c r="T291" s="47" t="s">
        <v>50</v>
      </c>
      <c r="U291" s="47" t="s">
        <v>82</v>
      </c>
      <c r="V291" s="48">
        <v>3.79</v>
      </c>
      <c r="W291" s="48">
        <v>3.79</v>
      </c>
      <c r="X291" s="47" t="s">
        <v>1015</v>
      </c>
      <c r="Y291" s="47" t="s">
        <v>1139</v>
      </c>
      <c r="Z291" s="48" t="b">
        <v>0</v>
      </c>
      <c r="AA291" s="47" t="s">
        <v>54</v>
      </c>
      <c r="AB291" s="48" t="b">
        <v>0</v>
      </c>
      <c r="AC291" s="48">
        <v>39</v>
      </c>
      <c r="AD291" t="str">
        <f t="shared" si="4"/>
        <v>NT</v>
      </c>
    </row>
    <row r="292" spans="2:30" x14ac:dyDescent="0.25">
      <c r="B292">
        <f>VLOOKUP(C292*1,'RMPCrecs(Jan2016)'!F$2:N$1246,9,FALSE)</f>
        <v>14</v>
      </c>
      <c r="C292" s="47" t="s">
        <v>1204</v>
      </c>
      <c r="D292" s="47" t="s">
        <v>41</v>
      </c>
      <c r="E292" s="48">
        <v>2011</v>
      </c>
      <c r="F292" s="47" t="s">
        <v>67</v>
      </c>
      <c r="G292" s="49">
        <v>40779</v>
      </c>
      <c r="H292" s="47" t="s">
        <v>43</v>
      </c>
      <c r="I292" s="47" t="s">
        <v>44</v>
      </c>
      <c r="J292" s="48">
        <v>3008</v>
      </c>
      <c r="K292" s="47" t="s">
        <v>110</v>
      </c>
      <c r="L292" s="48">
        <v>770</v>
      </c>
      <c r="M292" s="47" t="s">
        <v>46</v>
      </c>
      <c r="N292" s="48">
        <v>3</v>
      </c>
      <c r="O292" s="47" t="s">
        <v>43</v>
      </c>
      <c r="P292" s="47" t="s">
        <v>956</v>
      </c>
      <c r="Q292" s="47" t="s">
        <v>48</v>
      </c>
      <c r="R292" s="47" t="s">
        <v>49</v>
      </c>
      <c r="S292" s="47" t="s">
        <v>43</v>
      </c>
      <c r="T292" s="47" t="s">
        <v>50</v>
      </c>
      <c r="U292" s="47" t="s">
        <v>69</v>
      </c>
      <c r="V292" s="48">
        <v>2.38</v>
      </c>
      <c r="W292" s="48">
        <v>2.38</v>
      </c>
      <c r="X292" s="47" t="s">
        <v>1015</v>
      </c>
      <c r="Y292" s="47" t="s">
        <v>1016</v>
      </c>
      <c r="Z292" s="48" t="b">
        <v>0</v>
      </c>
      <c r="AA292" s="47" t="s">
        <v>54</v>
      </c>
      <c r="AB292" s="48" t="b">
        <v>0</v>
      </c>
      <c r="AC292" s="48">
        <v>39</v>
      </c>
      <c r="AD292" t="str">
        <f t="shared" si="4"/>
        <v>NT</v>
      </c>
    </row>
    <row r="293" spans="2:30" x14ac:dyDescent="0.25">
      <c r="B293">
        <f>VLOOKUP(C293*1,'RMPCrecs(Jan2016)'!F$2:N$1246,9,FALSE)</f>
        <v>14</v>
      </c>
      <c r="C293" s="47" t="s">
        <v>1205</v>
      </c>
      <c r="D293" s="47" t="s">
        <v>41</v>
      </c>
      <c r="E293" s="48">
        <v>2011</v>
      </c>
      <c r="F293" s="47" t="s">
        <v>67</v>
      </c>
      <c r="G293" s="49">
        <v>40779</v>
      </c>
      <c r="H293" s="47" t="s">
        <v>43</v>
      </c>
      <c r="I293" s="47" t="s">
        <v>44</v>
      </c>
      <c r="J293" s="48">
        <v>3008</v>
      </c>
      <c r="K293" s="47" t="s">
        <v>45</v>
      </c>
      <c r="L293" s="48">
        <v>710</v>
      </c>
      <c r="M293" s="47" t="s">
        <v>46</v>
      </c>
      <c r="N293" s="48">
        <v>3</v>
      </c>
      <c r="O293" s="47" t="s">
        <v>43</v>
      </c>
      <c r="P293" s="47" t="s">
        <v>770</v>
      </c>
      <c r="Q293" s="47" t="s">
        <v>48</v>
      </c>
      <c r="R293" s="47" t="s">
        <v>49</v>
      </c>
      <c r="S293" s="47" t="s">
        <v>43</v>
      </c>
      <c r="T293" s="47" t="s">
        <v>50</v>
      </c>
      <c r="U293" s="47" t="s">
        <v>69</v>
      </c>
      <c r="V293" s="48">
        <v>2.38</v>
      </c>
      <c r="W293" s="48">
        <v>2.38</v>
      </c>
      <c r="X293" s="47" t="s">
        <v>1015</v>
      </c>
      <c r="Y293" s="47" t="s">
        <v>1016</v>
      </c>
      <c r="Z293" s="48" t="b">
        <v>0</v>
      </c>
      <c r="AA293" s="47" t="s">
        <v>54</v>
      </c>
      <c r="AB293" s="48" t="b">
        <v>0</v>
      </c>
      <c r="AC293" s="48">
        <v>39</v>
      </c>
      <c r="AD293" t="str">
        <f t="shared" si="4"/>
        <v>NT</v>
      </c>
    </row>
    <row r="294" spans="2:30" x14ac:dyDescent="0.25">
      <c r="B294">
        <f>VLOOKUP(C294*1,'RMPCrecs(Jan2016)'!F$2:N$1246,9,FALSE)</f>
        <v>14</v>
      </c>
      <c r="C294" s="47" t="s">
        <v>1206</v>
      </c>
      <c r="D294" s="47" t="s">
        <v>41</v>
      </c>
      <c r="E294" s="48">
        <v>2011</v>
      </c>
      <c r="F294" s="47" t="s">
        <v>67</v>
      </c>
      <c r="G294" s="49">
        <v>40779</v>
      </c>
      <c r="H294" s="47" t="s">
        <v>43</v>
      </c>
      <c r="I294" s="47" t="s">
        <v>44</v>
      </c>
      <c r="J294" s="48">
        <v>3008</v>
      </c>
      <c r="K294" s="47" t="s">
        <v>110</v>
      </c>
      <c r="L294" s="48">
        <v>930</v>
      </c>
      <c r="M294" s="47" t="s">
        <v>46</v>
      </c>
      <c r="N294" s="48">
        <v>4</v>
      </c>
      <c r="O294" s="47" t="s">
        <v>43</v>
      </c>
      <c r="P294" s="47" t="s">
        <v>433</v>
      </c>
      <c r="Q294" s="47" t="s">
        <v>48</v>
      </c>
      <c r="R294" s="47" t="s">
        <v>49</v>
      </c>
      <c r="S294" s="47" t="s">
        <v>43</v>
      </c>
      <c r="T294" s="47" t="s">
        <v>50</v>
      </c>
      <c r="U294" s="47" t="s">
        <v>69</v>
      </c>
      <c r="V294" s="48">
        <v>2.38</v>
      </c>
      <c r="W294" s="48">
        <v>2.38</v>
      </c>
      <c r="X294" s="47" t="s">
        <v>1015</v>
      </c>
      <c r="Y294" s="47" t="s">
        <v>1016</v>
      </c>
      <c r="Z294" s="48" t="b">
        <v>0</v>
      </c>
      <c r="AA294" s="47" t="s">
        <v>54</v>
      </c>
      <c r="AB294" s="48" t="b">
        <v>0</v>
      </c>
      <c r="AC294" s="48">
        <v>39</v>
      </c>
      <c r="AD294" t="str">
        <f t="shared" si="4"/>
        <v>NT</v>
      </c>
    </row>
    <row r="295" spans="2:30" x14ac:dyDescent="0.25">
      <c r="B295">
        <f>VLOOKUP(C295*1,'RMPCrecs(Jan2016)'!F$2:N$1246,9,FALSE)</f>
        <v>14</v>
      </c>
      <c r="C295" s="47" t="s">
        <v>1207</v>
      </c>
      <c r="D295" s="47" t="s">
        <v>41</v>
      </c>
      <c r="E295" s="48">
        <v>2011</v>
      </c>
      <c r="F295" s="47" t="s">
        <v>67</v>
      </c>
      <c r="G295" s="49">
        <v>40779</v>
      </c>
      <c r="H295" s="47" t="s">
        <v>43</v>
      </c>
      <c r="I295" s="47" t="s">
        <v>44</v>
      </c>
      <c r="J295" s="48">
        <v>3008</v>
      </c>
      <c r="K295" s="47" t="s">
        <v>45</v>
      </c>
      <c r="L295" s="48">
        <v>830</v>
      </c>
      <c r="M295" s="47" t="s">
        <v>46</v>
      </c>
      <c r="N295" s="48">
        <v>3</v>
      </c>
      <c r="O295" s="47" t="s">
        <v>43</v>
      </c>
      <c r="P295" s="47" t="s">
        <v>956</v>
      </c>
      <c r="Q295" s="47" t="s">
        <v>48</v>
      </c>
      <c r="R295" s="47" t="s">
        <v>49</v>
      </c>
      <c r="S295" s="47" t="s">
        <v>43</v>
      </c>
      <c r="T295" s="47" t="s">
        <v>50</v>
      </c>
      <c r="U295" s="47" t="s">
        <v>69</v>
      </c>
      <c r="V295" s="48">
        <v>2.38</v>
      </c>
      <c r="W295" s="48">
        <v>2.38</v>
      </c>
      <c r="X295" s="47" t="s">
        <v>1015</v>
      </c>
      <c r="Y295" s="47" t="s">
        <v>1016</v>
      </c>
      <c r="Z295" s="48" t="b">
        <v>0</v>
      </c>
      <c r="AA295" s="47" t="s">
        <v>54</v>
      </c>
      <c r="AB295" s="48" t="b">
        <v>0</v>
      </c>
      <c r="AC295" s="48">
        <v>39</v>
      </c>
      <c r="AD295" t="str">
        <f t="shared" si="4"/>
        <v>NT</v>
      </c>
    </row>
    <row r="296" spans="2:30" x14ac:dyDescent="0.25">
      <c r="B296">
        <f>VLOOKUP(C296*1,'RMPCrecs(Jan2016)'!F$2:N$1246,9,FALSE)</f>
        <v>14</v>
      </c>
      <c r="C296" s="47" t="s">
        <v>1208</v>
      </c>
      <c r="D296" s="47" t="s">
        <v>41</v>
      </c>
      <c r="E296" s="48">
        <v>2011</v>
      </c>
      <c r="F296" s="47" t="s">
        <v>67</v>
      </c>
      <c r="G296" s="49">
        <v>40779</v>
      </c>
      <c r="H296" s="47" t="s">
        <v>43</v>
      </c>
      <c r="I296" s="47" t="s">
        <v>44</v>
      </c>
      <c r="J296" s="48">
        <v>3008</v>
      </c>
      <c r="K296" s="47" t="s">
        <v>45</v>
      </c>
      <c r="L296" s="48">
        <v>850</v>
      </c>
      <c r="M296" s="47" t="s">
        <v>46</v>
      </c>
      <c r="N296" s="48">
        <v>4</v>
      </c>
      <c r="O296" s="47" t="s">
        <v>43</v>
      </c>
      <c r="P296" s="47" t="s">
        <v>455</v>
      </c>
      <c r="Q296" s="47" t="s">
        <v>48</v>
      </c>
      <c r="R296" s="47" t="s">
        <v>49</v>
      </c>
      <c r="S296" s="47" t="s">
        <v>43</v>
      </c>
      <c r="T296" s="47" t="s">
        <v>50</v>
      </c>
      <c r="U296" s="47" t="s">
        <v>69</v>
      </c>
      <c r="V296" s="48">
        <v>2.38</v>
      </c>
      <c r="W296" s="48">
        <v>2.38</v>
      </c>
      <c r="X296" s="47" t="s">
        <v>1015</v>
      </c>
      <c r="Y296" s="47" t="s">
        <v>1016</v>
      </c>
      <c r="Z296" s="48" t="b">
        <v>0</v>
      </c>
      <c r="AA296" s="47" t="s">
        <v>54</v>
      </c>
      <c r="AB296" s="48" t="b">
        <v>0</v>
      </c>
      <c r="AC296" s="48">
        <v>39</v>
      </c>
      <c r="AD296" t="str">
        <f t="shared" si="4"/>
        <v>NT</v>
      </c>
    </row>
    <row r="297" spans="2:30" x14ac:dyDescent="0.25">
      <c r="B297">
        <f>VLOOKUP(C297*1,'RMPCrecs(Jan2016)'!F$2:N$1246,9,FALSE)</f>
        <v>14</v>
      </c>
      <c r="C297" s="47" t="s">
        <v>1209</v>
      </c>
      <c r="D297" s="47" t="s">
        <v>41</v>
      </c>
      <c r="E297" s="48">
        <v>2011</v>
      </c>
      <c r="F297" s="47" t="s">
        <v>67</v>
      </c>
      <c r="G297" s="49">
        <v>40779</v>
      </c>
      <c r="H297" s="47" t="s">
        <v>43</v>
      </c>
      <c r="I297" s="47" t="s">
        <v>44</v>
      </c>
      <c r="J297" s="48">
        <v>3008</v>
      </c>
      <c r="K297" s="47" t="s">
        <v>45</v>
      </c>
      <c r="L297" s="48">
        <v>700</v>
      </c>
      <c r="M297" s="47" t="s">
        <v>46</v>
      </c>
      <c r="N297" s="48">
        <v>3</v>
      </c>
      <c r="O297" s="47" t="s">
        <v>43</v>
      </c>
      <c r="P297" s="47" t="s">
        <v>956</v>
      </c>
      <c r="Q297" s="47" t="s">
        <v>48</v>
      </c>
      <c r="R297" s="47" t="s">
        <v>49</v>
      </c>
      <c r="S297" s="47" t="s">
        <v>43</v>
      </c>
      <c r="T297" s="47" t="s">
        <v>50</v>
      </c>
      <c r="U297" s="47" t="s">
        <v>69</v>
      </c>
      <c r="V297" s="48">
        <v>2.38</v>
      </c>
      <c r="W297" s="48">
        <v>2.38</v>
      </c>
      <c r="X297" s="47" t="s">
        <v>1015</v>
      </c>
      <c r="Y297" s="47" t="s">
        <v>1016</v>
      </c>
      <c r="Z297" s="48" t="b">
        <v>0</v>
      </c>
      <c r="AA297" s="47" t="s">
        <v>54</v>
      </c>
      <c r="AB297" s="48" t="b">
        <v>0</v>
      </c>
      <c r="AC297" s="48">
        <v>39</v>
      </c>
      <c r="AD297" t="str">
        <f t="shared" si="4"/>
        <v>NT</v>
      </c>
    </row>
    <row r="298" spans="2:30" x14ac:dyDescent="0.25">
      <c r="B298">
        <f>VLOOKUP(C298*1,'RMPCrecs(Jan2016)'!F$2:N$1246,9,FALSE)</f>
        <v>14</v>
      </c>
      <c r="C298" s="47" t="s">
        <v>1210</v>
      </c>
      <c r="D298" s="47" t="s">
        <v>41</v>
      </c>
      <c r="E298" s="48">
        <v>2011</v>
      </c>
      <c r="F298" s="47" t="s">
        <v>67</v>
      </c>
      <c r="G298" s="49">
        <v>40779</v>
      </c>
      <c r="H298" s="47" t="s">
        <v>43</v>
      </c>
      <c r="I298" s="47" t="s">
        <v>44</v>
      </c>
      <c r="J298" s="48">
        <v>3008</v>
      </c>
      <c r="K298" s="47" t="s">
        <v>45</v>
      </c>
      <c r="L298" s="48">
        <v>780</v>
      </c>
      <c r="M298" s="47" t="s">
        <v>46</v>
      </c>
      <c r="N298" s="48">
        <v>4</v>
      </c>
      <c r="O298" s="47" t="s">
        <v>43</v>
      </c>
      <c r="P298" s="47" t="s">
        <v>433</v>
      </c>
      <c r="Q298" s="47" t="s">
        <v>48</v>
      </c>
      <c r="R298" s="47" t="s">
        <v>49</v>
      </c>
      <c r="S298" s="47" t="s">
        <v>43</v>
      </c>
      <c r="T298" s="47" t="s">
        <v>50</v>
      </c>
      <c r="U298" s="47" t="s">
        <v>69</v>
      </c>
      <c r="V298" s="48">
        <v>2.38</v>
      </c>
      <c r="W298" s="48">
        <v>2.38</v>
      </c>
      <c r="X298" s="47" t="s">
        <v>1015</v>
      </c>
      <c r="Y298" s="47" t="s">
        <v>1016</v>
      </c>
      <c r="Z298" s="48" t="b">
        <v>0</v>
      </c>
      <c r="AA298" s="47" t="s">
        <v>54</v>
      </c>
      <c r="AB298" s="48" t="b">
        <v>0</v>
      </c>
      <c r="AC298" s="48">
        <v>39</v>
      </c>
      <c r="AD298" t="str">
        <f t="shared" si="4"/>
        <v>NT</v>
      </c>
    </row>
    <row r="299" spans="2:30" x14ac:dyDescent="0.25">
      <c r="B299">
        <f>VLOOKUP(C299*1,'RMPCrecs(Jan2016)'!F$2:N$1246,9,FALSE)</f>
        <v>14</v>
      </c>
      <c r="C299" s="47" t="s">
        <v>1211</v>
      </c>
      <c r="D299" s="47" t="s">
        <v>41</v>
      </c>
      <c r="E299" s="48">
        <v>2011</v>
      </c>
      <c r="F299" s="47" t="s">
        <v>67</v>
      </c>
      <c r="G299" s="49">
        <v>40779</v>
      </c>
      <c r="H299" s="47" t="s">
        <v>43</v>
      </c>
      <c r="I299" s="47" t="s">
        <v>44</v>
      </c>
      <c r="J299" s="48">
        <v>3008</v>
      </c>
      <c r="K299" s="47" t="s">
        <v>110</v>
      </c>
      <c r="L299" s="48">
        <v>770</v>
      </c>
      <c r="M299" s="47" t="s">
        <v>46</v>
      </c>
      <c r="N299" s="48">
        <v>4</v>
      </c>
      <c r="O299" s="47" t="s">
        <v>43</v>
      </c>
      <c r="P299" s="47" t="s">
        <v>455</v>
      </c>
      <c r="Q299" s="47" t="s">
        <v>48</v>
      </c>
      <c r="R299" s="47" t="s">
        <v>59</v>
      </c>
      <c r="S299" s="47" t="s">
        <v>43</v>
      </c>
      <c r="T299" s="47" t="s">
        <v>50</v>
      </c>
      <c r="U299" s="47" t="s">
        <v>69</v>
      </c>
      <c r="V299" s="48">
        <v>2.38</v>
      </c>
      <c r="W299" s="48">
        <v>2.38</v>
      </c>
      <c r="X299" s="47" t="s">
        <v>1015</v>
      </c>
      <c r="Y299" s="47" t="s">
        <v>1016</v>
      </c>
      <c r="Z299" s="48" t="b">
        <v>0</v>
      </c>
      <c r="AA299" s="47" t="s">
        <v>54</v>
      </c>
      <c r="AB299" s="48" t="b">
        <v>0</v>
      </c>
      <c r="AC299" s="48">
        <v>39</v>
      </c>
      <c r="AD299" t="str">
        <f t="shared" si="4"/>
        <v>NT</v>
      </c>
    </row>
    <row r="300" spans="2:30" x14ac:dyDescent="0.25">
      <c r="B300">
        <f>VLOOKUP(C300*1,'RMPCrecs(Jan2016)'!F$2:N$1246,9,FALSE)</f>
        <v>14</v>
      </c>
      <c r="C300" s="47" t="s">
        <v>1212</v>
      </c>
      <c r="D300" s="47" t="s">
        <v>41</v>
      </c>
      <c r="E300" s="48">
        <v>2011</v>
      </c>
      <c r="F300" s="47" t="s">
        <v>67</v>
      </c>
      <c r="G300" s="49">
        <v>40779</v>
      </c>
      <c r="H300" s="47" t="s">
        <v>43</v>
      </c>
      <c r="I300" s="47" t="s">
        <v>44</v>
      </c>
      <c r="J300" s="48">
        <v>3008</v>
      </c>
      <c r="K300" s="47" t="s">
        <v>45</v>
      </c>
      <c r="L300" s="48">
        <v>740</v>
      </c>
      <c r="M300" s="47" t="s">
        <v>46</v>
      </c>
      <c r="N300" s="48">
        <v>3</v>
      </c>
      <c r="O300" s="47" t="s">
        <v>43</v>
      </c>
      <c r="P300" s="47" t="s">
        <v>770</v>
      </c>
      <c r="Q300" s="47" t="s">
        <v>48</v>
      </c>
      <c r="R300" s="47" t="s">
        <v>49</v>
      </c>
      <c r="S300" s="47" t="s">
        <v>43</v>
      </c>
      <c r="T300" s="47" t="s">
        <v>50</v>
      </c>
      <c r="U300" s="47" t="s">
        <v>69</v>
      </c>
      <c r="V300" s="48">
        <v>2.38</v>
      </c>
      <c r="W300" s="48">
        <v>2.38</v>
      </c>
      <c r="X300" s="47" t="s">
        <v>1015</v>
      </c>
      <c r="Y300" s="47" t="s">
        <v>1016</v>
      </c>
      <c r="Z300" s="48" t="b">
        <v>0</v>
      </c>
      <c r="AA300" s="47" t="s">
        <v>54</v>
      </c>
      <c r="AB300" s="48" t="b">
        <v>0</v>
      </c>
      <c r="AC300" s="48">
        <v>39</v>
      </c>
      <c r="AD300" t="str">
        <f t="shared" si="4"/>
        <v>NT</v>
      </c>
    </row>
    <row r="301" spans="2:30" x14ac:dyDescent="0.25">
      <c r="B301">
        <f>VLOOKUP(C301*1,'RMPCrecs(Jan2016)'!F$2:N$1246,9,FALSE)</f>
        <v>14</v>
      </c>
      <c r="C301" s="47" t="s">
        <v>1213</v>
      </c>
      <c r="D301" s="47" t="s">
        <v>41</v>
      </c>
      <c r="E301" s="48">
        <v>2011</v>
      </c>
      <c r="F301" s="47" t="s">
        <v>67</v>
      </c>
      <c r="G301" s="49">
        <v>40779</v>
      </c>
      <c r="H301" s="47" t="s">
        <v>43</v>
      </c>
      <c r="I301" s="47" t="s">
        <v>44</v>
      </c>
      <c r="J301" s="48">
        <v>3008</v>
      </c>
      <c r="K301" s="47" t="s">
        <v>110</v>
      </c>
      <c r="L301" s="48">
        <v>680</v>
      </c>
      <c r="M301" s="47" t="s">
        <v>46</v>
      </c>
      <c r="N301" s="48">
        <v>3</v>
      </c>
      <c r="O301" s="47" t="s">
        <v>43</v>
      </c>
      <c r="P301" s="47" t="s">
        <v>1214</v>
      </c>
      <c r="Q301" s="47" t="s">
        <v>48</v>
      </c>
      <c r="R301" s="47" t="s">
        <v>49</v>
      </c>
      <c r="S301" s="47" t="s">
        <v>43</v>
      </c>
      <c r="T301" s="47" t="s">
        <v>50</v>
      </c>
      <c r="U301" s="47" t="s">
        <v>69</v>
      </c>
      <c r="V301" s="48">
        <v>2.38</v>
      </c>
      <c r="W301" s="48">
        <v>2.38</v>
      </c>
      <c r="X301" s="47" t="s">
        <v>1015</v>
      </c>
      <c r="Y301" s="47" t="s">
        <v>1016</v>
      </c>
      <c r="Z301" s="48" t="b">
        <v>0</v>
      </c>
      <c r="AA301" s="47" t="s">
        <v>54</v>
      </c>
      <c r="AB301" s="48" t="b">
        <v>0</v>
      </c>
      <c r="AC301" s="48">
        <v>39</v>
      </c>
      <c r="AD301" t="str">
        <f t="shared" si="4"/>
        <v>NT</v>
      </c>
    </row>
    <row r="302" spans="2:30" x14ac:dyDescent="0.25">
      <c r="B302">
        <f>VLOOKUP(C302*1,'RMPCrecs(Jan2016)'!F$2:N$1246,9,FALSE)</f>
        <v>14</v>
      </c>
      <c r="C302" s="47" t="s">
        <v>1215</v>
      </c>
      <c r="D302" s="47" t="s">
        <v>41</v>
      </c>
      <c r="E302" s="48">
        <v>2011</v>
      </c>
      <c r="F302" s="47" t="s">
        <v>67</v>
      </c>
      <c r="G302" s="49">
        <v>40779</v>
      </c>
      <c r="H302" s="47" t="s">
        <v>43</v>
      </c>
      <c r="I302" s="47" t="s">
        <v>44</v>
      </c>
      <c r="J302" s="48">
        <v>3008</v>
      </c>
      <c r="K302" s="47" t="s">
        <v>45</v>
      </c>
      <c r="L302" s="48">
        <v>750</v>
      </c>
      <c r="M302" s="47" t="s">
        <v>46</v>
      </c>
      <c r="N302" s="48">
        <v>4</v>
      </c>
      <c r="O302" s="47" t="s">
        <v>43</v>
      </c>
      <c r="P302" s="47" t="s">
        <v>455</v>
      </c>
      <c r="Q302" s="47" t="s">
        <v>48</v>
      </c>
      <c r="R302" s="47" t="s">
        <v>49</v>
      </c>
      <c r="S302" s="47" t="s">
        <v>43</v>
      </c>
      <c r="T302" s="47" t="s">
        <v>50</v>
      </c>
      <c r="U302" s="47" t="s">
        <v>69</v>
      </c>
      <c r="V302" s="48">
        <v>2.38</v>
      </c>
      <c r="W302" s="48">
        <v>2.38</v>
      </c>
      <c r="X302" s="47" t="s">
        <v>1015</v>
      </c>
      <c r="Y302" s="47" t="s">
        <v>1016</v>
      </c>
      <c r="Z302" s="48" t="b">
        <v>0</v>
      </c>
      <c r="AA302" s="47" t="s">
        <v>54</v>
      </c>
      <c r="AB302" s="48" t="b">
        <v>0</v>
      </c>
      <c r="AC302" s="48">
        <v>39</v>
      </c>
      <c r="AD302" t="str">
        <f t="shared" si="4"/>
        <v>NT</v>
      </c>
    </row>
    <row r="303" spans="2:30" x14ac:dyDescent="0.25">
      <c r="B303">
        <f>VLOOKUP(C303*1,'RMPCrecs(Jan2016)'!F$2:N$1246,9,FALSE)</f>
        <v>14</v>
      </c>
      <c r="C303" s="47" t="s">
        <v>1216</v>
      </c>
      <c r="D303" s="47" t="s">
        <v>41</v>
      </c>
      <c r="E303" s="48">
        <v>2011</v>
      </c>
      <c r="F303" s="47" t="s">
        <v>67</v>
      </c>
      <c r="G303" s="49">
        <v>40779</v>
      </c>
      <c r="H303" s="47" t="s">
        <v>43</v>
      </c>
      <c r="I303" s="47" t="s">
        <v>44</v>
      </c>
      <c r="J303" s="48">
        <v>3008</v>
      </c>
      <c r="K303" s="47" t="s">
        <v>45</v>
      </c>
      <c r="L303" s="48">
        <v>660</v>
      </c>
      <c r="M303" s="47" t="s">
        <v>46</v>
      </c>
      <c r="N303" s="48">
        <v>4</v>
      </c>
      <c r="O303" s="47" t="s">
        <v>43</v>
      </c>
      <c r="P303" s="47" t="s">
        <v>433</v>
      </c>
      <c r="Q303" s="47" t="s">
        <v>48</v>
      </c>
      <c r="R303" s="47" t="s">
        <v>49</v>
      </c>
      <c r="S303" s="47" t="s">
        <v>43</v>
      </c>
      <c r="T303" s="47" t="s">
        <v>50</v>
      </c>
      <c r="U303" s="47" t="s">
        <v>69</v>
      </c>
      <c r="V303" s="48">
        <v>2.38</v>
      </c>
      <c r="W303" s="48">
        <v>2.38</v>
      </c>
      <c r="X303" s="47" t="s">
        <v>1015</v>
      </c>
      <c r="Y303" s="47" t="s">
        <v>1016</v>
      </c>
      <c r="Z303" s="48" t="b">
        <v>0</v>
      </c>
      <c r="AA303" s="47" t="s">
        <v>54</v>
      </c>
      <c r="AB303" s="48" t="b">
        <v>0</v>
      </c>
      <c r="AC303" s="48">
        <v>39</v>
      </c>
      <c r="AD303" t="str">
        <f t="shared" si="4"/>
        <v>NT</v>
      </c>
    </row>
    <row r="304" spans="2:30" x14ac:dyDescent="0.25">
      <c r="B304">
        <f>VLOOKUP(C304*1,'RMPCrecs(Jan2016)'!F$2:N$1246,9,FALSE)</f>
        <v>14</v>
      </c>
      <c r="C304" s="47" t="s">
        <v>1221</v>
      </c>
      <c r="D304" s="47" t="s">
        <v>41</v>
      </c>
      <c r="E304" s="48">
        <v>2011</v>
      </c>
      <c r="F304" s="47" t="s">
        <v>42</v>
      </c>
      <c r="G304" s="49">
        <v>40808</v>
      </c>
      <c r="H304" s="47" t="s">
        <v>43</v>
      </c>
      <c r="I304" s="47" t="s">
        <v>44</v>
      </c>
      <c r="J304" s="48">
        <v>3008</v>
      </c>
      <c r="K304" s="47" t="s">
        <v>45</v>
      </c>
      <c r="L304" s="48">
        <v>550</v>
      </c>
      <c r="M304" s="47" t="s">
        <v>46</v>
      </c>
      <c r="N304" s="48">
        <v>3</v>
      </c>
      <c r="O304" s="47" t="s">
        <v>43</v>
      </c>
      <c r="P304" s="47" t="s">
        <v>1222</v>
      </c>
      <c r="Q304" s="47" t="s">
        <v>48</v>
      </c>
      <c r="R304" s="47" t="s">
        <v>49</v>
      </c>
      <c r="S304" s="47" t="s">
        <v>43</v>
      </c>
      <c r="T304" s="47" t="s">
        <v>50</v>
      </c>
      <c r="U304" s="47" t="s">
        <v>82</v>
      </c>
      <c r="V304" s="48">
        <v>3.79</v>
      </c>
      <c r="W304" s="48">
        <v>3.79</v>
      </c>
      <c r="X304" s="47" t="s">
        <v>1015</v>
      </c>
      <c r="Y304" s="47" t="s">
        <v>1139</v>
      </c>
      <c r="Z304" s="48" t="b">
        <v>0</v>
      </c>
      <c r="AA304" s="47" t="s">
        <v>54</v>
      </c>
      <c r="AB304" s="48" t="b">
        <v>0</v>
      </c>
      <c r="AC304" s="48">
        <v>39</v>
      </c>
      <c r="AD304" t="str">
        <f t="shared" si="4"/>
        <v>NT</v>
      </c>
    </row>
    <row r="305" spans="2:30" x14ac:dyDescent="0.25">
      <c r="B305">
        <f>VLOOKUP(C305*1,'RMPCrecs(Jan2016)'!F$2:N$1246,9,FALSE)</f>
        <v>14</v>
      </c>
      <c r="C305" s="47" t="s">
        <v>1223</v>
      </c>
      <c r="D305" s="47" t="s">
        <v>41</v>
      </c>
      <c r="E305" s="48">
        <v>2011</v>
      </c>
      <c r="F305" s="47" t="s">
        <v>42</v>
      </c>
      <c r="G305" s="49">
        <v>40808</v>
      </c>
      <c r="H305" s="47" t="s">
        <v>43</v>
      </c>
      <c r="I305" s="47" t="s">
        <v>44</v>
      </c>
      <c r="J305" s="48">
        <v>3008</v>
      </c>
      <c r="K305" s="47" t="s">
        <v>45</v>
      </c>
      <c r="L305" s="48">
        <v>720</v>
      </c>
      <c r="M305" s="47" t="s">
        <v>46</v>
      </c>
      <c r="N305" s="48">
        <v>3</v>
      </c>
      <c r="O305" s="47" t="s">
        <v>43</v>
      </c>
      <c r="P305" s="47" t="s">
        <v>770</v>
      </c>
      <c r="Q305" s="47" t="s">
        <v>48</v>
      </c>
      <c r="R305" s="47" t="s">
        <v>49</v>
      </c>
      <c r="S305" s="47" t="s">
        <v>43</v>
      </c>
      <c r="T305" s="47" t="s">
        <v>50</v>
      </c>
      <c r="U305" s="47" t="s">
        <v>82</v>
      </c>
      <c r="V305" s="48">
        <v>3.79</v>
      </c>
      <c r="W305" s="48">
        <v>3.79</v>
      </c>
      <c r="X305" s="47" t="s">
        <v>1015</v>
      </c>
      <c r="Y305" s="47" t="s">
        <v>1139</v>
      </c>
      <c r="Z305" s="48" t="b">
        <v>0</v>
      </c>
      <c r="AA305" s="47" t="s">
        <v>54</v>
      </c>
      <c r="AB305" s="48" t="b">
        <v>0</v>
      </c>
      <c r="AC305" s="48">
        <v>39</v>
      </c>
      <c r="AD305" t="str">
        <f t="shared" si="4"/>
        <v>NT</v>
      </c>
    </row>
    <row r="306" spans="2:30" x14ac:dyDescent="0.25">
      <c r="B306">
        <f>VLOOKUP(C306*1,'RMPCrecs(Jan2016)'!F$2:N$1246,9,FALSE)</f>
        <v>14</v>
      </c>
      <c r="C306" s="47" t="s">
        <v>1224</v>
      </c>
      <c r="D306" s="47" t="s">
        <v>41</v>
      </c>
      <c r="E306" s="48">
        <v>2011</v>
      </c>
      <c r="F306" s="47" t="s">
        <v>42</v>
      </c>
      <c r="G306" s="49">
        <v>40814</v>
      </c>
      <c r="H306" s="47" t="s">
        <v>43</v>
      </c>
      <c r="I306" s="47" t="s">
        <v>44</v>
      </c>
      <c r="J306" s="48">
        <v>3008</v>
      </c>
      <c r="K306" s="47" t="s">
        <v>110</v>
      </c>
      <c r="L306" s="48">
        <v>840</v>
      </c>
      <c r="M306" s="47" t="s">
        <v>46</v>
      </c>
      <c r="N306" s="48">
        <v>4</v>
      </c>
      <c r="O306" s="47" t="s">
        <v>43</v>
      </c>
      <c r="P306" s="47" t="s">
        <v>455</v>
      </c>
      <c r="Q306" s="47" t="s">
        <v>48</v>
      </c>
      <c r="R306" s="47" t="s">
        <v>49</v>
      </c>
      <c r="S306" s="47" t="s">
        <v>43</v>
      </c>
      <c r="T306" s="47" t="s">
        <v>50</v>
      </c>
      <c r="U306" s="47" t="s">
        <v>64</v>
      </c>
      <c r="V306" s="48">
        <v>1.75</v>
      </c>
      <c r="W306" s="48">
        <v>1.75</v>
      </c>
      <c r="X306" s="47" t="s">
        <v>1015</v>
      </c>
      <c r="Y306" s="47" t="s">
        <v>1225</v>
      </c>
      <c r="Z306" s="48" t="b">
        <v>0</v>
      </c>
      <c r="AA306" s="47" t="s">
        <v>54</v>
      </c>
      <c r="AB306" s="48" t="b">
        <v>0</v>
      </c>
      <c r="AC306" s="48">
        <v>39</v>
      </c>
      <c r="AD306" t="str">
        <f t="shared" si="4"/>
        <v>NT</v>
      </c>
    </row>
    <row r="307" spans="2:30" x14ac:dyDescent="0.25">
      <c r="B307">
        <f>VLOOKUP(C307*1,'RMPCrecs(Jan2016)'!F$2:N$1246,9,FALSE)</f>
        <v>14</v>
      </c>
      <c r="C307" s="47" t="s">
        <v>1253</v>
      </c>
      <c r="D307" s="47" t="s">
        <v>41</v>
      </c>
      <c r="E307" s="48">
        <v>2011</v>
      </c>
      <c r="F307" s="47" t="s">
        <v>42</v>
      </c>
      <c r="G307" s="49">
        <v>40794</v>
      </c>
      <c r="H307" s="47" t="s">
        <v>43</v>
      </c>
      <c r="I307" s="47" t="s">
        <v>44</v>
      </c>
      <c r="J307" s="48">
        <v>3008</v>
      </c>
      <c r="K307" s="47" t="s">
        <v>110</v>
      </c>
      <c r="L307" s="48">
        <v>740</v>
      </c>
      <c r="M307" s="47" t="s">
        <v>46</v>
      </c>
      <c r="N307" s="48">
        <v>3</v>
      </c>
      <c r="O307" s="47" t="s">
        <v>43</v>
      </c>
      <c r="P307" s="47" t="s">
        <v>770</v>
      </c>
      <c r="Q307" s="47" t="s">
        <v>48</v>
      </c>
      <c r="R307" s="47" t="s">
        <v>49</v>
      </c>
      <c r="S307" s="47" t="s">
        <v>43</v>
      </c>
      <c r="T307" s="47" t="s">
        <v>50</v>
      </c>
      <c r="U307" s="47" t="s">
        <v>60</v>
      </c>
      <c r="V307" s="48">
        <v>5.66</v>
      </c>
      <c r="W307" s="48">
        <v>5.66</v>
      </c>
      <c r="X307" s="47" t="s">
        <v>1015</v>
      </c>
      <c r="Y307" s="47" t="s">
        <v>1023</v>
      </c>
      <c r="Z307" s="48" t="b">
        <v>0</v>
      </c>
      <c r="AA307" s="47" t="s">
        <v>54</v>
      </c>
      <c r="AB307" s="48" t="b">
        <v>0</v>
      </c>
      <c r="AC307" s="48">
        <v>39</v>
      </c>
      <c r="AD307" t="str">
        <f t="shared" si="4"/>
        <v>NT</v>
      </c>
    </row>
    <row r="308" spans="2:30" x14ac:dyDescent="0.25">
      <c r="B308">
        <f>VLOOKUP(C308*1,'RMPCrecs(Jan2016)'!F$2:N$1246,9,FALSE)</f>
        <v>14</v>
      </c>
      <c r="C308" s="47" t="s">
        <v>1254</v>
      </c>
      <c r="D308" s="47" t="s">
        <v>41</v>
      </c>
      <c r="E308" s="48">
        <v>2011</v>
      </c>
      <c r="F308" s="47" t="s">
        <v>42</v>
      </c>
      <c r="G308" s="49">
        <v>40798</v>
      </c>
      <c r="H308" s="47" t="s">
        <v>43</v>
      </c>
      <c r="I308" s="47" t="s">
        <v>44</v>
      </c>
      <c r="J308" s="48">
        <v>3008</v>
      </c>
      <c r="K308" s="47" t="s">
        <v>45</v>
      </c>
      <c r="L308" s="48">
        <v>780</v>
      </c>
      <c r="M308" s="47" t="s">
        <v>46</v>
      </c>
      <c r="N308" s="48">
        <v>3</v>
      </c>
      <c r="O308" s="47" t="s">
        <v>43</v>
      </c>
      <c r="P308" s="47" t="s">
        <v>770</v>
      </c>
      <c r="Q308" s="47" t="s">
        <v>48</v>
      </c>
      <c r="R308" s="47" t="s">
        <v>49</v>
      </c>
      <c r="S308" s="47" t="s">
        <v>43</v>
      </c>
      <c r="T308" s="47" t="s">
        <v>50</v>
      </c>
      <c r="U308" s="47" t="s">
        <v>51</v>
      </c>
      <c r="V308" s="48">
        <v>2.98</v>
      </c>
      <c r="W308" s="48">
        <v>2.98</v>
      </c>
      <c r="X308" s="47" t="s">
        <v>1015</v>
      </c>
      <c r="Y308" s="47" t="s">
        <v>1033</v>
      </c>
      <c r="Z308" s="48" t="b">
        <v>0</v>
      </c>
      <c r="AA308" s="47" t="s">
        <v>54</v>
      </c>
      <c r="AB308" s="48" t="b">
        <v>0</v>
      </c>
      <c r="AC308" s="48">
        <v>39</v>
      </c>
      <c r="AD308" t="str">
        <f t="shared" si="4"/>
        <v>NT</v>
      </c>
    </row>
    <row r="309" spans="2:30" x14ac:dyDescent="0.25">
      <c r="B309">
        <f>VLOOKUP(C309*1,'RMPCrecs(Jan2016)'!F$2:N$1246,9,FALSE)</f>
        <v>14</v>
      </c>
      <c r="C309" s="47" t="s">
        <v>1255</v>
      </c>
      <c r="D309" s="47" t="s">
        <v>41</v>
      </c>
      <c r="E309" s="48">
        <v>2011</v>
      </c>
      <c r="F309" s="47" t="s">
        <v>42</v>
      </c>
      <c r="G309" s="49">
        <v>40798</v>
      </c>
      <c r="H309" s="47" t="s">
        <v>43</v>
      </c>
      <c r="I309" s="47" t="s">
        <v>44</v>
      </c>
      <c r="J309" s="48">
        <v>3008</v>
      </c>
      <c r="K309" s="47" t="s">
        <v>110</v>
      </c>
      <c r="L309" s="48">
        <v>840</v>
      </c>
      <c r="M309" s="47" t="s">
        <v>46</v>
      </c>
      <c r="N309" s="48">
        <v>3</v>
      </c>
      <c r="O309" s="47" t="s">
        <v>43</v>
      </c>
      <c r="P309" s="47" t="s">
        <v>956</v>
      </c>
      <c r="Q309" s="47" t="s">
        <v>48</v>
      </c>
      <c r="R309" s="47" t="s">
        <v>49</v>
      </c>
      <c r="S309" s="47" t="s">
        <v>43</v>
      </c>
      <c r="T309" s="47" t="s">
        <v>50</v>
      </c>
      <c r="U309" s="47" t="s">
        <v>51</v>
      </c>
      <c r="V309" s="48">
        <v>2.98</v>
      </c>
      <c r="W309" s="48">
        <v>2.98</v>
      </c>
      <c r="X309" s="47" t="s">
        <v>1015</v>
      </c>
      <c r="Y309" s="47" t="s">
        <v>1033</v>
      </c>
      <c r="Z309" s="48" t="b">
        <v>0</v>
      </c>
      <c r="AA309" s="47" t="s">
        <v>54</v>
      </c>
      <c r="AB309" s="48" t="b">
        <v>0</v>
      </c>
      <c r="AC309" s="48">
        <v>39</v>
      </c>
      <c r="AD309" t="str">
        <f t="shared" si="4"/>
        <v>NT</v>
      </c>
    </row>
    <row r="310" spans="2:30" x14ac:dyDescent="0.25">
      <c r="B310">
        <f>VLOOKUP(C310*1,'RMPCrecs(Jan2016)'!F$2:N$1246,9,FALSE)</f>
        <v>14</v>
      </c>
      <c r="C310" s="47" t="s">
        <v>1256</v>
      </c>
      <c r="D310" s="47" t="s">
        <v>41</v>
      </c>
      <c r="E310" s="48">
        <v>2011</v>
      </c>
      <c r="F310" s="47" t="s">
        <v>42</v>
      </c>
      <c r="G310" s="49">
        <v>40798</v>
      </c>
      <c r="H310" s="47" t="s">
        <v>43</v>
      </c>
      <c r="I310" s="47" t="s">
        <v>44</v>
      </c>
      <c r="J310" s="48">
        <v>3008</v>
      </c>
      <c r="K310" s="47" t="s">
        <v>110</v>
      </c>
      <c r="L310" s="48">
        <v>870</v>
      </c>
      <c r="M310" s="47" t="s">
        <v>46</v>
      </c>
      <c r="N310" s="48">
        <v>4</v>
      </c>
      <c r="O310" s="47" t="s">
        <v>43</v>
      </c>
      <c r="P310" s="47" t="s">
        <v>1257</v>
      </c>
      <c r="Q310" s="47" t="s">
        <v>48</v>
      </c>
      <c r="R310" s="47" t="s">
        <v>49</v>
      </c>
      <c r="S310" s="47" t="s">
        <v>43</v>
      </c>
      <c r="T310" s="47" t="s">
        <v>50</v>
      </c>
      <c r="U310" s="47" t="s">
        <v>51</v>
      </c>
      <c r="V310" s="48">
        <v>2.98</v>
      </c>
      <c r="W310" s="48">
        <v>2.98</v>
      </c>
      <c r="X310" s="47" t="s">
        <v>1015</v>
      </c>
      <c r="Y310" s="47" t="s">
        <v>1033</v>
      </c>
      <c r="Z310" s="48" t="b">
        <v>0</v>
      </c>
      <c r="AA310" s="47" t="s">
        <v>54</v>
      </c>
      <c r="AB310" s="48" t="b">
        <v>0</v>
      </c>
      <c r="AC310" s="48">
        <v>39</v>
      </c>
      <c r="AD310" t="str">
        <f t="shared" si="4"/>
        <v>NT</v>
      </c>
    </row>
    <row r="311" spans="2:30" x14ac:dyDescent="0.25">
      <c r="B311">
        <f>VLOOKUP(C311*1,'RMPCrecs(Jan2016)'!F$2:N$1246,9,FALSE)</f>
        <v>14</v>
      </c>
      <c r="C311" s="47" t="s">
        <v>1258</v>
      </c>
      <c r="D311" s="47" t="s">
        <v>41</v>
      </c>
      <c r="E311" s="48">
        <v>2011</v>
      </c>
      <c r="F311" s="47" t="s">
        <v>42</v>
      </c>
      <c r="G311" s="49">
        <v>40798</v>
      </c>
      <c r="H311" s="47" t="s">
        <v>43</v>
      </c>
      <c r="I311" s="47" t="s">
        <v>44</v>
      </c>
      <c r="J311" s="48">
        <v>3008</v>
      </c>
      <c r="K311" s="47" t="s">
        <v>110</v>
      </c>
      <c r="L311" s="48">
        <v>830</v>
      </c>
      <c r="M311" s="47" t="s">
        <v>46</v>
      </c>
      <c r="N311" s="48">
        <v>4</v>
      </c>
      <c r="O311" s="47" t="s">
        <v>43</v>
      </c>
      <c r="P311" s="47" t="s">
        <v>455</v>
      </c>
      <c r="Q311" s="47" t="s">
        <v>48</v>
      </c>
      <c r="R311" s="47" t="s">
        <v>49</v>
      </c>
      <c r="S311" s="47" t="s">
        <v>43</v>
      </c>
      <c r="T311" s="47" t="s">
        <v>50</v>
      </c>
      <c r="U311" s="47" t="s">
        <v>51</v>
      </c>
      <c r="V311" s="48">
        <v>2.98</v>
      </c>
      <c r="W311" s="48">
        <v>2.98</v>
      </c>
      <c r="X311" s="47" t="s">
        <v>1015</v>
      </c>
      <c r="Y311" s="47" t="s">
        <v>1033</v>
      </c>
      <c r="Z311" s="48" t="b">
        <v>0</v>
      </c>
      <c r="AA311" s="47" t="s">
        <v>54</v>
      </c>
      <c r="AB311" s="48" t="b">
        <v>0</v>
      </c>
      <c r="AC311" s="48">
        <v>39</v>
      </c>
      <c r="AD311" t="str">
        <f t="shared" si="4"/>
        <v>NT</v>
      </c>
    </row>
    <row r="312" spans="2:30" x14ac:dyDescent="0.25">
      <c r="B312">
        <f>VLOOKUP(C312*1,'RMPCrecs(Jan2016)'!F$2:N$1246,9,FALSE)</f>
        <v>14</v>
      </c>
      <c r="C312" s="47" t="s">
        <v>1259</v>
      </c>
      <c r="D312" s="47" t="s">
        <v>41</v>
      </c>
      <c r="E312" s="48">
        <v>2011</v>
      </c>
      <c r="F312" s="47" t="s">
        <v>42</v>
      </c>
      <c r="G312" s="49">
        <v>40798</v>
      </c>
      <c r="H312" s="47" t="s">
        <v>43</v>
      </c>
      <c r="I312" s="47" t="s">
        <v>44</v>
      </c>
      <c r="J312" s="48">
        <v>3008</v>
      </c>
      <c r="K312" s="47" t="s">
        <v>45</v>
      </c>
      <c r="L312" s="48">
        <v>640</v>
      </c>
      <c r="M312" s="47" t="s">
        <v>46</v>
      </c>
      <c r="N312" s="48">
        <v>3</v>
      </c>
      <c r="O312" s="47" t="s">
        <v>43</v>
      </c>
      <c r="P312" s="47" t="s">
        <v>1260</v>
      </c>
      <c r="Q312" s="47" t="s">
        <v>48</v>
      </c>
      <c r="R312" s="47" t="s">
        <v>49</v>
      </c>
      <c r="S312" s="47" t="s">
        <v>43</v>
      </c>
      <c r="T312" s="47" t="s">
        <v>50</v>
      </c>
      <c r="U312" s="47" t="s">
        <v>51</v>
      </c>
      <c r="V312" s="48">
        <v>2.98</v>
      </c>
      <c r="W312" s="48">
        <v>2.98</v>
      </c>
      <c r="X312" s="47" t="s">
        <v>1015</v>
      </c>
      <c r="Y312" s="47" t="s">
        <v>1033</v>
      </c>
      <c r="Z312" s="48" t="b">
        <v>0</v>
      </c>
      <c r="AA312" s="47" t="s">
        <v>54</v>
      </c>
      <c r="AB312" s="48" t="b">
        <v>0</v>
      </c>
      <c r="AC312" s="48">
        <v>39</v>
      </c>
      <c r="AD312" t="str">
        <f t="shared" si="4"/>
        <v>NT</v>
      </c>
    </row>
    <row r="313" spans="2:30" x14ac:dyDescent="0.25">
      <c r="B313">
        <f>VLOOKUP(C313*1,'RMPCrecs(Jan2016)'!F$2:N$1246,9,FALSE)</f>
        <v>14</v>
      </c>
      <c r="C313" s="47" t="s">
        <v>1261</v>
      </c>
      <c r="D313" s="47" t="s">
        <v>41</v>
      </c>
      <c r="E313" s="48">
        <v>2011</v>
      </c>
      <c r="F313" s="47" t="s">
        <v>42</v>
      </c>
      <c r="G313" s="49">
        <v>40798</v>
      </c>
      <c r="H313" s="47" t="s">
        <v>43</v>
      </c>
      <c r="I313" s="47" t="s">
        <v>44</v>
      </c>
      <c r="J313" s="48">
        <v>3008</v>
      </c>
      <c r="K313" s="47" t="s">
        <v>110</v>
      </c>
      <c r="L313" s="48">
        <v>790</v>
      </c>
      <c r="M313" s="47" t="s">
        <v>46</v>
      </c>
      <c r="N313" s="48">
        <v>4</v>
      </c>
      <c r="O313" s="47" t="s">
        <v>43</v>
      </c>
      <c r="P313" s="47" t="s">
        <v>433</v>
      </c>
      <c r="Q313" s="47" t="s">
        <v>48</v>
      </c>
      <c r="R313" s="47" t="s">
        <v>49</v>
      </c>
      <c r="S313" s="47" t="s">
        <v>43</v>
      </c>
      <c r="T313" s="47" t="s">
        <v>50</v>
      </c>
      <c r="U313" s="47" t="s">
        <v>51</v>
      </c>
      <c r="V313" s="48">
        <v>2.98</v>
      </c>
      <c r="W313" s="48">
        <v>2.98</v>
      </c>
      <c r="X313" s="47" t="s">
        <v>1015</v>
      </c>
      <c r="Y313" s="47" t="s">
        <v>1033</v>
      </c>
      <c r="Z313" s="48" t="b">
        <v>0</v>
      </c>
      <c r="AA313" s="47" t="s">
        <v>54</v>
      </c>
      <c r="AB313" s="48" t="b">
        <v>0</v>
      </c>
      <c r="AC313" s="48">
        <v>39</v>
      </c>
      <c r="AD313" t="str">
        <f t="shared" si="4"/>
        <v>NT</v>
      </c>
    </row>
    <row r="314" spans="2:30" x14ac:dyDescent="0.25">
      <c r="B314">
        <f>VLOOKUP(C314*1,'RMPCrecs(Jan2016)'!F$2:N$1246,9,FALSE)</f>
        <v>14</v>
      </c>
      <c r="C314" s="47" t="s">
        <v>1282</v>
      </c>
      <c r="D314" s="47" t="s">
        <v>41</v>
      </c>
      <c r="E314" s="48">
        <v>2011</v>
      </c>
      <c r="F314" s="47" t="s">
        <v>42</v>
      </c>
      <c r="G314" s="49">
        <v>40771</v>
      </c>
      <c r="H314" s="47" t="s">
        <v>43</v>
      </c>
      <c r="I314" s="47" t="s">
        <v>44</v>
      </c>
      <c r="J314" s="48">
        <v>3008</v>
      </c>
      <c r="K314" s="47" t="s">
        <v>45</v>
      </c>
      <c r="L314" s="48">
        <v>740</v>
      </c>
      <c r="M314" s="47" t="s">
        <v>46</v>
      </c>
      <c r="N314" s="48">
        <v>3</v>
      </c>
      <c r="O314" s="47" t="s">
        <v>43</v>
      </c>
      <c r="P314" s="47" t="s">
        <v>956</v>
      </c>
      <c r="Q314" s="47" t="s">
        <v>48</v>
      </c>
      <c r="R314" s="47" t="s">
        <v>49</v>
      </c>
      <c r="S314" s="47" t="s">
        <v>43</v>
      </c>
      <c r="T314" s="47" t="s">
        <v>50</v>
      </c>
      <c r="U314" s="47" t="s">
        <v>98</v>
      </c>
      <c r="V314" s="48">
        <v>3.54</v>
      </c>
      <c r="W314" s="48">
        <v>3.54</v>
      </c>
      <c r="X314" s="47" t="s">
        <v>1015</v>
      </c>
      <c r="Y314" s="47" t="s">
        <v>1057</v>
      </c>
      <c r="Z314" s="48" t="b">
        <v>0</v>
      </c>
      <c r="AA314" s="47" t="s">
        <v>54</v>
      </c>
      <c r="AB314" s="48" t="b">
        <v>0</v>
      </c>
      <c r="AC314" s="48">
        <v>39</v>
      </c>
      <c r="AD314" t="str">
        <f t="shared" si="4"/>
        <v>NT</v>
      </c>
    </row>
    <row r="315" spans="2:30" x14ac:dyDescent="0.25">
      <c r="B315">
        <f>VLOOKUP(C315*1,'RMPCrecs(Jan2016)'!F$2:N$1246,9,FALSE)</f>
        <v>14</v>
      </c>
      <c r="C315" s="47" t="s">
        <v>1283</v>
      </c>
      <c r="D315" s="47" t="s">
        <v>41</v>
      </c>
      <c r="E315" s="48">
        <v>2011</v>
      </c>
      <c r="F315" s="47" t="s">
        <v>67</v>
      </c>
      <c r="G315" s="49">
        <v>40773</v>
      </c>
      <c r="H315" s="47" t="s">
        <v>43</v>
      </c>
      <c r="I315" s="47" t="s">
        <v>44</v>
      </c>
      <c r="J315" s="48">
        <v>3008</v>
      </c>
      <c r="K315" s="47" t="s">
        <v>45</v>
      </c>
      <c r="L315" s="48">
        <v>760</v>
      </c>
      <c r="M315" s="47" t="s">
        <v>46</v>
      </c>
      <c r="N315" s="48">
        <v>4</v>
      </c>
      <c r="O315" s="47" t="s">
        <v>43</v>
      </c>
      <c r="P315" s="47" t="s">
        <v>1153</v>
      </c>
      <c r="Q315" s="47" t="s">
        <v>48</v>
      </c>
      <c r="R315" s="47" t="s">
        <v>49</v>
      </c>
      <c r="S315" s="47" t="s">
        <v>43</v>
      </c>
      <c r="T315" s="47" t="s">
        <v>50</v>
      </c>
      <c r="U315" s="47" t="s">
        <v>98</v>
      </c>
      <c r="V315" s="48">
        <v>3.54</v>
      </c>
      <c r="W315" s="48">
        <v>3.54</v>
      </c>
      <c r="X315" s="47" t="s">
        <v>1015</v>
      </c>
      <c r="Y315" s="47" t="s">
        <v>1057</v>
      </c>
      <c r="Z315" s="48" t="b">
        <v>0</v>
      </c>
      <c r="AA315" s="47" t="s">
        <v>54</v>
      </c>
      <c r="AB315" s="48" t="b">
        <v>0</v>
      </c>
      <c r="AC315" s="48">
        <v>39</v>
      </c>
      <c r="AD315" t="str">
        <f t="shared" si="4"/>
        <v>NT</v>
      </c>
    </row>
    <row r="316" spans="2:30" x14ac:dyDescent="0.25">
      <c r="B316">
        <f>VLOOKUP(C316*1,'RMPCrecs(Jan2016)'!F$2:N$1246,9,FALSE)</f>
        <v>14</v>
      </c>
      <c r="C316" s="47" t="s">
        <v>1284</v>
      </c>
      <c r="D316" s="47" t="s">
        <v>41</v>
      </c>
      <c r="E316" s="48">
        <v>2011</v>
      </c>
      <c r="F316" s="47" t="s">
        <v>42</v>
      </c>
      <c r="G316" s="49">
        <v>40774</v>
      </c>
      <c r="H316" s="47" t="s">
        <v>43</v>
      </c>
      <c r="I316" s="47" t="s">
        <v>44</v>
      </c>
      <c r="J316" s="48">
        <v>3008</v>
      </c>
      <c r="K316" s="47" t="s">
        <v>45</v>
      </c>
      <c r="L316" s="48">
        <v>830</v>
      </c>
      <c r="M316" s="47" t="s">
        <v>46</v>
      </c>
      <c r="N316" s="48">
        <v>3</v>
      </c>
      <c r="O316" s="47" t="s">
        <v>43</v>
      </c>
      <c r="P316" s="47" t="s">
        <v>770</v>
      </c>
      <c r="Q316" s="47" t="s">
        <v>48</v>
      </c>
      <c r="R316" s="47" t="s">
        <v>49</v>
      </c>
      <c r="S316" s="47" t="s">
        <v>43</v>
      </c>
      <c r="T316" s="47" t="s">
        <v>50</v>
      </c>
      <c r="U316" s="47" t="s">
        <v>98</v>
      </c>
      <c r="V316" s="48">
        <v>3.54</v>
      </c>
      <c r="W316" s="48">
        <v>3.54</v>
      </c>
      <c r="X316" s="47" t="s">
        <v>1015</v>
      </c>
      <c r="Y316" s="47" t="s">
        <v>1057</v>
      </c>
      <c r="Z316" s="48" t="b">
        <v>0</v>
      </c>
      <c r="AA316" s="47" t="s">
        <v>54</v>
      </c>
      <c r="AB316" s="48" t="b">
        <v>0</v>
      </c>
      <c r="AC316" s="48">
        <v>39</v>
      </c>
      <c r="AD316" t="str">
        <f t="shared" si="4"/>
        <v>NT</v>
      </c>
    </row>
    <row r="317" spans="2:30" x14ac:dyDescent="0.25">
      <c r="B317">
        <f>VLOOKUP(C317*1,'RMPCrecs(Jan2016)'!F$2:N$1246,9,FALSE)</f>
        <v>14</v>
      </c>
      <c r="C317" s="47" t="s">
        <v>1285</v>
      </c>
      <c r="D317" s="47" t="s">
        <v>41</v>
      </c>
      <c r="E317" s="48">
        <v>2011</v>
      </c>
      <c r="F317" s="47" t="s">
        <v>67</v>
      </c>
      <c r="G317" s="49">
        <v>40777</v>
      </c>
      <c r="H317" s="47" t="s">
        <v>43</v>
      </c>
      <c r="I317" s="47" t="s">
        <v>44</v>
      </c>
      <c r="J317" s="48">
        <v>3008</v>
      </c>
      <c r="K317" s="47" t="s">
        <v>110</v>
      </c>
      <c r="L317" s="48">
        <v>830</v>
      </c>
      <c r="M317" s="47" t="s">
        <v>46</v>
      </c>
      <c r="N317" s="48">
        <v>4</v>
      </c>
      <c r="O317" s="47" t="s">
        <v>43</v>
      </c>
      <c r="P317" s="47" t="s">
        <v>455</v>
      </c>
      <c r="Q317" s="47" t="s">
        <v>48</v>
      </c>
      <c r="R317" s="47" t="s">
        <v>49</v>
      </c>
      <c r="S317" s="47" t="s">
        <v>43</v>
      </c>
      <c r="T317" s="47" t="s">
        <v>50</v>
      </c>
      <c r="U317" s="47" t="s">
        <v>69</v>
      </c>
      <c r="V317" s="48">
        <v>2.38</v>
      </c>
      <c r="W317" s="48">
        <v>2.38</v>
      </c>
      <c r="X317" s="47" t="s">
        <v>1015</v>
      </c>
      <c r="Y317" s="47" t="s">
        <v>1016</v>
      </c>
      <c r="Z317" s="48" t="b">
        <v>0</v>
      </c>
      <c r="AA317" s="47" t="s">
        <v>54</v>
      </c>
      <c r="AB317" s="48" t="b">
        <v>0</v>
      </c>
      <c r="AC317" s="48">
        <v>39</v>
      </c>
      <c r="AD317" t="str">
        <f t="shared" si="4"/>
        <v>NT</v>
      </c>
    </row>
    <row r="318" spans="2:30" x14ac:dyDescent="0.25">
      <c r="B318">
        <f>VLOOKUP(C318*1,'RMPCrecs(Jan2016)'!F$2:N$1246,9,FALSE)</f>
        <v>14</v>
      </c>
      <c r="C318" s="47" t="s">
        <v>1286</v>
      </c>
      <c r="D318" s="47" t="s">
        <v>41</v>
      </c>
      <c r="E318" s="48">
        <v>2011</v>
      </c>
      <c r="F318" s="47" t="s">
        <v>42</v>
      </c>
      <c r="G318" s="49">
        <v>40780</v>
      </c>
      <c r="H318" s="47" t="s">
        <v>43</v>
      </c>
      <c r="I318" s="47" t="s">
        <v>44</v>
      </c>
      <c r="J318" s="48">
        <v>3008</v>
      </c>
      <c r="K318" s="47" t="s">
        <v>110</v>
      </c>
      <c r="L318" s="48">
        <v>810</v>
      </c>
      <c r="M318" s="47" t="s">
        <v>46</v>
      </c>
      <c r="N318" s="48">
        <v>4</v>
      </c>
      <c r="O318" s="47" t="s">
        <v>43</v>
      </c>
      <c r="P318" s="47" t="s">
        <v>455</v>
      </c>
      <c r="Q318" s="47" t="s">
        <v>48</v>
      </c>
      <c r="R318" s="47" t="s">
        <v>49</v>
      </c>
      <c r="S318" s="47" t="s">
        <v>43</v>
      </c>
      <c r="T318" s="47" t="s">
        <v>50</v>
      </c>
      <c r="U318" s="47" t="s">
        <v>69</v>
      </c>
      <c r="V318" s="48">
        <v>2.38</v>
      </c>
      <c r="W318" s="48">
        <v>2.38</v>
      </c>
      <c r="X318" s="47" t="s">
        <v>1015</v>
      </c>
      <c r="Y318" s="47" t="s">
        <v>1016</v>
      </c>
      <c r="Z318" s="48" t="b">
        <v>0</v>
      </c>
      <c r="AA318" s="47" t="s">
        <v>54</v>
      </c>
      <c r="AB318" s="48" t="b">
        <v>0</v>
      </c>
      <c r="AC318" s="48">
        <v>39</v>
      </c>
      <c r="AD318" t="str">
        <f t="shared" si="4"/>
        <v>NT</v>
      </c>
    </row>
    <row r="319" spans="2:30" x14ac:dyDescent="0.25">
      <c r="B319">
        <f>VLOOKUP(C319*1,'RMPCrecs(Jan2016)'!F$2:N$1246,9,FALSE)</f>
        <v>14</v>
      </c>
      <c r="C319" s="47" t="s">
        <v>1287</v>
      </c>
      <c r="D319" s="47" t="s">
        <v>41</v>
      </c>
      <c r="E319" s="48">
        <v>2011</v>
      </c>
      <c r="F319" s="47" t="s">
        <v>42</v>
      </c>
      <c r="G319" s="49">
        <v>40795</v>
      </c>
      <c r="H319" s="47" t="s">
        <v>43</v>
      </c>
      <c r="I319" s="47" t="s">
        <v>44</v>
      </c>
      <c r="J319" s="48">
        <v>3008</v>
      </c>
      <c r="K319" s="47" t="s">
        <v>110</v>
      </c>
      <c r="L319" s="48">
        <v>730</v>
      </c>
      <c r="M319" s="47" t="s">
        <v>46</v>
      </c>
      <c r="N319" s="48">
        <v>3</v>
      </c>
      <c r="O319" s="47" t="s">
        <v>43</v>
      </c>
      <c r="P319" s="47" t="s">
        <v>770</v>
      </c>
      <c r="Q319" s="47" t="s">
        <v>48</v>
      </c>
      <c r="R319" s="47" t="s">
        <v>49</v>
      </c>
      <c r="S319" s="47" t="s">
        <v>43</v>
      </c>
      <c r="T319" s="47" t="s">
        <v>50</v>
      </c>
      <c r="U319" s="47" t="s">
        <v>60</v>
      </c>
      <c r="V319" s="48">
        <v>5.66</v>
      </c>
      <c r="W319" s="48">
        <v>5.66</v>
      </c>
      <c r="X319" s="47" t="s">
        <v>1015</v>
      </c>
      <c r="Y319" s="47" t="s">
        <v>1023</v>
      </c>
      <c r="Z319" s="48" t="b">
        <v>0</v>
      </c>
      <c r="AA319" s="47" t="s">
        <v>54</v>
      </c>
      <c r="AB319" s="48" t="b">
        <v>0</v>
      </c>
      <c r="AC319" s="48">
        <v>39</v>
      </c>
      <c r="AD319" t="str">
        <f t="shared" si="4"/>
        <v>NT</v>
      </c>
    </row>
    <row r="320" spans="2:30" x14ac:dyDescent="0.25">
      <c r="B320">
        <f>VLOOKUP(C320*1,'RMPCrecs(Jan2016)'!F$2:N$1246,9,FALSE)</f>
        <v>14</v>
      </c>
      <c r="C320" s="47" t="s">
        <v>1288</v>
      </c>
      <c r="D320" s="47" t="s">
        <v>41</v>
      </c>
      <c r="E320" s="48">
        <v>2011</v>
      </c>
      <c r="F320" s="47" t="s">
        <v>42</v>
      </c>
      <c r="G320" s="49">
        <v>40795</v>
      </c>
      <c r="H320" s="47" t="s">
        <v>43</v>
      </c>
      <c r="I320" s="47" t="s">
        <v>44</v>
      </c>
      <c r="J320" s="48">
        <v>3008</v>
      </c>
      <c r="K320" s="47" t="s">
        <v>45</v>
      </c>
      <c r="L320" s="48">
        <v>860</v>
      </c>
      <c r="M320" s="47" t="s">
        <v>46</v>
      </c>
      <c r="N320" s="48">
        <v>3</v>
      </c>
      <c r="O320" s="47" t="s">
        <v>43</v>
      </c>
      <c r="P320" s="47" t="s">
        <v>770</v>
      </c>
      <c r="Q320" s="47" t="s">
        <v>48</v>
      </c>
      <c r="R320" s="47" t="s">
        <v>59</v>
      </c>
      <c r="S320" s="47" t="s">
        <v>43</v>
      </c>
      <c r="T320" s="47" t="s">
        <v>50</v>
      </c>
      <c r="U320" s="47" t="s">
        <v>60</v>
      </c>
      <c r="V320" s="48">
        <v>5.66</v>
      </c>
      <c r="W320" s="48">
        <v>5.66</v>
      </c>
      <c r="X320" s="47" t="s">
        <v>1015</v>
      </c>
      <c r="Y320" s="47" t="s">
        <v>1023</v>
      </c>
      <c r="Z320" s="48" t="b">
        <v>0</v>
      </c>
      <c r="AA320" s="47" t="s">
        <v>54</v>
      </c>
      <c r="AB320" s="48" t="b">
        <v>0</v>
      </c>
      <c r="AC320" s="48">
        <v>39</v>
      </c>
      <c r="AD320" t="str">
        <f t="shared" si="4"/>
        <v>NT</v>
      </c>
    </row>
    <row r="321" spans="2:30" x14ac:dyDescent="0.25">
      <c r="B321">
        <f>VLOOKUP(C321*1,'RMPCrecs(Jan2016)'!F$2:N$1246,9,FALSE)</f>
        <v>14</v>
      </c>
      <c r="C321" s="47" t="s">
        <v>1289</v>
      </c>
      <c r="D321" s="47" t="s">
        <v>41</v>
      </c>
      <c r="E321" s="48">
        <v>2011</v>
      </c>
      <c r="F321" s="47" t="s">
        <v>42</v>
      </c>
      <c r="G321" s="49">
        <v>40795</v>
      </c>
      <c r="H321" s="47" t="s">
        <v>43</v>
      </c>
      <c r="I321" s="47" t="s">
        <v>44</v>
      </c>
      <c r="J321" s="48">
        <v>3008</v>
      </c>
      <c r="K321" s="47" t="s">
        <v>110</v>
      </c>
      <c r="L321" s="48">
        <v>700</v>
      </c>
      <c r="M321" s="47" t="s">
        <v>46</v>
      </c>
      <c r="N321" s="48">
        <v>3</v>
      </c>
      <c r="O321" s="47" t="s">
        <v>43</v>
      </c>
      <c r="P321" s="47" t="s">
        <v>770</v>
      </c>
      <c r="Q321" s="47" t="s">
        <v>48</v>
      </c>
      <c r="R321" s="47" t="s">
        <v>49</v>
      </c>
      <c r="S321" s="47" t="s">
        <v>43</v>
      </c>
      <c r="T321" s="47" t="s">
        <v>50</v>
      </c>
      <c r="U321" s="47" t="s">
        <v>60</v>
      </c>
      <c r="V321" s="48">
        <v>5.66</v>
      </c>
      <c r="W321" s="48">
        <v>5.66</v>
      </c>
      <c r="X321" s="47" t="s">
        <v>1015</v>
      </c>
      <c r="Y321" s="47" t="s">
        <v>1023</v>
      </c>
      <c r="Z321" s="48" t="b">
        <v>0</v>
      </c>
      <c r="AA321" s="47" t="s">
        <v>54</v>
      </c>
      <c r="AB321" s="48" t="b">
        <v>0</v>
      </c>
      <c r="AC321" s="48">
        <v>39</v>
      </c>
      <c r="AD321" t="str">
        <f t="shared" si="4"/>
        <v>NT</v>
      </c>
    </row>
    <row r="322" spans="2:30" x14ac:dyDescent="0.25">
      <c r="B322">
        <f>VLOOKUP(C322*1,'RMPCrecs(Jan2016)'!F$2:N$1246,9,FALSE)</f>
        <v>14</v>
      </c>
      <c r="C322" s="47" t="s">
        <v>1290</v>
      </c>
      <c r="D322" s="47" t="s">
        <v>41</v>
      </c>
      <c r="E322" s="48">
        <v>2011</v>
      </c>
      <c r="F322" s="47" t="s">
        <v>42</v>
      </c>
      <c r="G322" s="49">
        <v>40795</v>
      </c>
      <c r="H322" s="47" t="s">
        <v>43</v>
      </c>
      <c r="I322" s="47" t="s">
        <v>44</v>
      </c>
      <c r="J322" s="48">
        <v>3008</v>
      </c>
      <c r="K322" s="47" t="s">
        <v>45</v>
      </c>
      <c r="L322" s="48">
        <v>720</v>
      </c>
      <c r="M322" s="47" t="s">
        <v>46</v>
      </c>
      <c r="N322" s="48">
        <v>3</v>
      </c>
      <c r="O322" s="47" t="s">
        <v>43</v>
      </c>
      <c r="P322" s="47" t="s">
        <v>770</v>
      </c>
      <c r="Q322" s="47" t="s">
        <v>48</v>
      </c>
      <c r="R322" s="47" t="s">
        <v>49</v>
      </c>
      <c r="S322" s="47" t="s">
        <v>43</v>
      </c>
      <c r="T322" s="47" t="s">
        <v>50</v>
      </c>
      <c r="U322" s="47" t="s">
        <v>60</v>
      </c>
      <c r="V322" s="48">
        <v>5.66</v>
      </c>
      <c r="W322" s="48">
        <v>5.66</v>
      </c>
      <c r="X322" s="47" t="s">
        <v>1015</v>
      </c>
      <c r="Y322" s="47" t="s">
        <v>1023</v>
      </c>
      <c r="Z322" s="48" t="b">
        <v>0</v>
      </c>
      <c r="AA322" s="47" t="s">
        <v>54</v>
      </c>
      <c r="AB322" s="48" t="b">
        <v>0</v>
      </c>
      <c r="AC322" s="48">
        <v>39</v>
      </c>
      <c r="AD322" t="str">
        <f t="shared" ref="AD322:AD385" si="5">IF(OR(B322=14,B322=19),"NT",IF(B322&gt;=49,"mix","Tr"))</f>
        <v>NT</v>
      </c>
    </row>
    <row r="323" spans="2:30" x14ac:dyDescent="0.25">
      <c r="B323">
        <f>VLOOKUP(C323*1,'RMPCrecs(Jan2016)'!F$2:N$1246,9,FALSE)</f>
        <v>14</v>
      </c>
      <c r="C323" s="47" t="s">
        <v>1329</v>
      </c>
      <c r="D323" s="47" t="s">
        <v>41</v>
      </c>
      <c r="E323" s="48">
        <v>2012</v>
      </c>
      <c r="F323" s="47" t="s">
        <v>67</v>
      </c>
      <c r="G323" s="49">
        <v>41151</v>
      </c>
      <c r="H323" s="47" t="s">
        <v>43</v>
      </c>
      <c r="I323" s="47" t="s">
        <v>44</v>
      </c>
      <c r="J323" s="48">
        <v>3008</v>
      </c>
      <c r="K323" s="47" t="s">
        <v>110</v>
      </c>
      <c r="L323" s="48">
        <v>880</v>
      </c>
      <c r="M323" s="47" t="s">
        <v>46</v>
      </c>
      <c r="N323" s="48">
        <v>4</v>
      </c>
      <c r="O323" s="47" t="s">
        <v>43</v>
      </c>
      <c r="P323" s="47" t="s">
        <v>770</v>
      </c>
      <c r="Q323" s="47" t="s">
        <v>48</v>
      </c>
      <c r="R323" s="47" t="s">
        <v>49</v>
      </c>
      <c r="S323" s="47" t="s">
        <v>43</v>
      </c>
      <c r="T323" s="47" t="s">
        <v>50</v>
      </c>
      <c r="U323" s="47" t="s">
        <v>72</v>
      </c>
      <c r="V323" s="48">
        <v>2.2999999999999998</v>
      </c>
      <c r="W323" s="48">
        <v>2.2999999999999998</v>
      </c>
      <c r="X323" s="47" t="s">
        <v>1015</v>
      </c>
      <c r="Y323" s="47" t="s">
        <v>1298</v>
      </c>
      <c r="Z323" s="48" t="b">
        <v>0</v>
      </c>
      <c r="AA323" s="47" t="s">
        <v>54</v>
      </c>
      <c r="AB323" s="48" t="b">
        <v>0</v>
      </c>
      <c r="AC323" s="48">
        <v>39</v>
      </c>
      <c r="AD323" t="str">
        <f t="shared" si="5"/>
        <v>NT</v>
      </c>
    </row>
    <row r="324" spans="2:30" x14ac:dyDescent="0.25">
      <c r="B324">
        <f>VLOOKUP(C324*1,'RMPCrecs(Jan2016)'!F$2:N$1246,9,FALSE)</f>
        <v>14</v>
      </c>
      <c r="C324" s="47" t="s">
        <v>1345</v>
      </c>
      <c r="D324" s="47" t="s">
        <v>41</v>
      </c>
      <c r="E324" s="48">
        <v>2012</v>
      </c>
      <c r="F324" s="47" t="s">
        <v>67</v>
      </c>
      <c r="G324" s="49">
        <v>41156</v>
      </c>
      <c r="H324" s="47" t="s">
        <v>43</v>
      </c>
      <c r="I324" s="47" t="s">
        <v>44</v>
      </c>
      <c r="J324" s="48">
        <v>3008</v>
      </c>
      <c r="K324" s="47" t="s">
        <v>110</v>
      </c>
      <c r="L324" s="48">
        <v>800</v>
      </c>
      <c r="M324" s="47" t="s">
        <v>46</v>
      </c>
      <c r="N324" s="48">
        <v>4</v>
      </c>
      <c r="O324" s="47" t="s">
        <v>43</v>
      </c>
      <c r="P324" s="47" t="s">
        <v>956</v>
      </c>
      <c r="Q324" s="47" t="s">
        <v>48</v>
      </c>
      <c r="R324" s="47" t="s">
        <v>49</v>
      </c>
      <c r="S324" s="47" t="s">
        <v>43</v>
      </c>
      <c r="T324" s="47" t="s">
        <v>50</v>
      </c>
      <c r="U324" s="47" t="s">
        <v>60</v>
      </c>
      <c r="V324" s="48">
        <v>2.92</v>
      </c>
      <c r="W324" s="48">
        <v>2.92</v>
      </c>
      <c r="X324" s="47" t="s">
        <v>1015</v>
      </c>
      <c r="Y324" s="47" t="s">
        <v>1292</v>
      </c>
      <c r="Z324" s="48" t="b">
        <v>0</v>
      </c>
      <c r="AA324" s="47" t="s">
        <v>54</v>
      </c>
      <c r="AB324" s="48" t="b">
        <v>0</v>
      </c>
      <c r="AC324" s="48">
        <v>39</v>
      </c>
      <c r="AD324" t="str">
        <f t="shared" si="5"/>
        <v>NT</v>
      </c>
    </row>
    <row r="325" spans="2:30" x14ac:dyDescent="0.25">
      <c r="B325">
        <f>VLOOKUP(C325*1,'RMPCrecs(Jan2016)'!F$2:N$1246,9,FALSE)</f>
        <v>14</v>
      </c>
      <c r="C325" s="47" t="s">
        <v>1346</v>
      </c>
      <c r="D325" s="47" t="s">
        <v>41</v>
      </c>
      <c r="E325" s="48">
        <v>2012</v>
      </c>
      <c r="F325" s="47" t="s">
        <v>67</v>
      </c>
      <c r="G325" s="49">
        <v>41156</v>
      </c>
      <c r="H325" s="47" t="s">
        <v>43</v>
      </c>
      <c r="I325" s="47" t="s">
        <v>44</v>
      </c>
      <c r="J325" s="48">
        <v>3008</v>
      </c>
      <c r="K325" s="47" t="s">
        <v>110</v>
      </c>
      <c r="L325" s="48">
        <v>810</v>
      </c>
      <c r="M325" s="47" t="s">
        <v>46</v>
      </c>
      <c r="N325" s="48">
        <v>4</v>
      </c>
      <c r="O325" s="47" t="s">
        <v>43</v>
      </c>
      <c r="P325" s="47" t="s">
        <v>770</v>
      </c>
      <c r="Q325" s="47" t="s">
        <v>48</v>
      </c>
      <c r="R325" s="47" t="s">
        <v>49</v>
      </c>
      <c r="S325" s="47" t="s">
        <v>43</v>
      </c>
      <c r="T325" s="47" t="s">
        <v>50</v>
      </c>
      <c r="U325" s="47" t="s">
        <v>60</v>
      </c>
      <c r="V325" s="48">
        <v>2.92</v>
      </c>
      <c r="W325" s="48">
        <v>2.92</v>
      </c>
      <c r="X325" s="47" t="s">
        <v>1015</v>
      </c>
      <c r="Y325" s="47" t="s">
        <v>1292</v>
      </c>
      <c r="Z325" s="48" t="b">
        <v>0</v>
      </c>
      <c r="AA325" s="47" t="s">
        <v>54</v>
      </c>
      <c r="AB325" s="48" t="b">
        <v>0</v>
      </c>
      <c r="AC325" s="48">
        <v>39</v>
      </c>
      <c r="AD325" t="str">
        <f t="shared" si="5"/>
        <v>NT</v>
      </c>
    </row>
    <row r="326" spans="2:30" x14ac:dyDescent="0.25">
      <c r="B326">
        <f>VLOOKUP(C326*1,'RMPCrecs(Jan2016)'!F$2:N$1246,9,FALSE)</f>
        <v>14</v>
      </c>
      <c r="C326" s="47" t="s">
        <v>1347</v>
      </c>
      <c r="D326" s="47" t="s">
        <v>41</v>
      </c>
      <c r="E326" s="48">
        <v>2012</v>
      </c>
      <c r="F326" s="47" t="s">
        <v>67</v>
      </c>
      <c r="G326" s="49">
        <v>41156</v>
      </c>
      <c r="H326" s="47" t="s">
        <v>43</v>
      </c>
      <c r="I326" s="47" t="s">
        <v>44</v>
      </c>
      <c r="J326" s="48">
        <v>3008</v>
      </c>
      <c r="K326" s="47" t="s">
        <v>110</v>
      </c>
      <c r="L326" s="48">
        <v>710</v>
      </c>
      <c r="M326" s="47" t="s">
        <v>46</v>
      </c>
      <c r="N326" s="48">
        <v>4</v>
      </c>
      <c r="O326" s="47" t="s">
        <v>43</v>
      </c>
      <c r="P326" s="47" t="s">
        <v>1348</v>
      </c>
      <c r="Q326" s="47" t="s">
        <v>48</v>
      </c>
      <c r="R326" s="47" t="s">
        <v>49</v>
      </c>
      <c r="S326" s="47" t="s">
        <v>43</v>
      </c>
      <c r="T326" s="47" t="s">
        <v>50</v>
      </c>
      <c r="U326" s="47" t="s">
        <v>60</v>
      </c>
      <c r="V326" s="48">
        <v>2.92</v>
      </c>
      <c r="W326" s="48">
        <v>2.92</v>
      </c>
      <c r="X326" s="47" t="s">
        <v>1015</v>
      </c>
      <c r="Y326" s="47" t="s">
        <v>1292</v>
      </c>
      <c r="Z326" s="48" t="b">
        <v>0</v>
      </c>
      <c r="AA326" s="47" t="s">
        <v>54</v>
      </c>
      <c r="AB326" s="48" t="b">
        <v>0</v>
      </c>
      <c r="AC326" s="48">
        <v>39</v>
      </c>
      <c r="AD326" t="str">
        <f t="shared" si="5"/>
        <v>NT</v>
      </c>
    </row>
    <row r="327" spans="2:30" x14ac:dyDescent="0.25">
      <c r="B327">
        <f>VLOOKUP(C327*1,'RMPCrecs(Jan2016)'!F$2:N$1246,9,FALSE)</f>
        <v>14</v>
      </c>
      <c r="C327" s="47" t="s">
        <v>1349</v>
      </c>
      <c r="D327" s="47" t="s">
        <v>41</v>
      </c>
      <c r="E327" s="48">
        <v>2012</v>
      </c>
      <c r="F327" s="47" t="s">
        <v>67</v>
      </c>
      <c r="G327" s="49">
        <v>41156</v>
      </c>
      <c r="H327" s="47" t="s">
        <v>43</v>
      </c>
      <c r="I327" s="47" t="s">
        <v>44</v>
      </c>
      <c r="J327" s="48">
        <v>3008</v>
      </c>
      <c r="K327" s="47" t="s">
        <v>110</v>
      </c>
      <c r="L327" s="48">
        <v>850</v>
      </c>
      <c r="M327" s="47" t="s">
        <v>46</v>
      </c>
      <c r="N327" s="48">
        <v>4</v>
      </c>
      <c r="O327" s="47" t="s">
        <v>43</v>
      </c>
      <c r="P327" s="47" t="s">
        <v>1242</v>
      </c>
      <c r="Q327" s="47" t="s">
        <v>48</v>
      </c>
      <c r="R327" s="47" t="s">
        <v>49</v>
      </c>
      <c r="S327" s="47" t="s">
        <v>43</v>
      </c>
      <c r="T327" s="47" t="s">
        <v>50</v>
      </c>
      <c r="U327" s="47" t="s">
        <v>60</v>
      </c>
      <c r="V327" s="48">
        <v>2.92</v>
      </c>
      <c r="W327" s="48">
        <v>2.92</v>
      </c>
      <c r="X327" s="47" t="s">
        <v>1015</v>
      </c>
      <c r="Y327" s="47" t="s">
        <v>1292</v>
      </c>
      <c r="Z327" s="48" t="b">
        <v>0</v>
      </c>
      <c r="AA327" s="47" t="s">
        <v>54</v>
      </c>
      <c r="AB327" s="48" t="b">
        <v>0</v>
      </c>
      <c r="AC327" s="48">
        <v>39</v>
      </c>
      <c r="AD327" t="str">
        <f t="shared" si="5"/>
        <v>NT</v>
      </c>
    </row>
    <row r="328" spans="2:30" x14ac:dyDescent="0.25">
      <c r="B328">
        <f>VLOOKUP(C328*1,'RMPCrecs(Jan2016)'!F$2:N$1246,9,FALSE)</f>
        <v>14</v>
      </c>
      <c r="C328" s="47" t="s">
        <v>1350</v>
      </c>
      <c r="D328" s="47" t="s">
        <v>41</v>
      </c>
      <c r="E328" s="48">
        <v>2012</v>
      </c>
      <c r="F328" s="47" t="s">
        <v>67</v>
      </c>
      <c r="G328" s="49">
        <v>41156</v>
      </c>
      <c r="H328" s="47" t="s">
        <v>43</v>
      </c>
      <c r="I328" s="47" t="s">
        <v>44</v>
      </c>
      <c r="J328" s="48">
        <v>3008</v>
      </c>
      <c r="K328" s="47" t="s">
        <v>110</v>
      </c>
      <c r="L328" s="48">
        <v>750</v>
      </c>
      <c r="M328" s="47" t="s">
        <v>46</v>
      </c>
      <c r="N328" s="48">
        <v>4</v>
      </c>
      <c r="O328" s="47" t="s">
        <v>43</v>
      </c>
      <c r="P328" s="47" t="s">
        <v>956</v>
      </c>
      <c r="Q328" s="47" t="s">
        <v>48</v>
      </c>
      <c r="R328" s="47" t="s">
        <v>49</v>
      </c>
      <c r="S328" s="47" t="s">
        <v>43</v>
      </c>
      <c r="T328" s="47" t="s">
        <v>50</v>
      </c>
      <c r="U328" s="47" t="s">
        <v>60</v>
      </c>
      <c r="V328" s="48">
        <v>2.92</v>
      </c>
      <c r="W328" s="48">
        <v>2.92</v>
      </c>
      <c r="X328" s="47" t="s">
        <v>1015</v>
      </c>
      <c r="Y328" s="47" t="s">
        <v>1292</v>
      </c>
      <c r="Z328" s="48" t="b">
        <v>0</v>
      </c>
      <c r="AA328" s="47" t="s">
        <v>54</v>
      </c>
      <c r="AB328" s="48" t="b">
        <v>0</v>
      </c>
      <c r="AC328" s="48">
        <v>39</v>
      </c>
      <c r="AD328" t="str">
        <f t="shared" si="5"/>
        <v>NT</v>
      </c>
    </row>
    <row r="329" spans="2:30" x14ac:dyDescent="0.25">
      <c r="B329">
        <f>VLOOKUP(C329*1,'RMPCrecs(Jan2016)'!F$2:N$1246,9,FALSE)</f>
        <v>14</v>
      </c>
      <c r="C329" s="47" t="s">
        <v>1351</v>
      </c>
      <c r="D329" s="47" t="s">
        <v>41</v>
      </c>
      <c r="E329" s="48">
        <v>2012</v>
      </c>
      <c r="F329" s="47" t="s">
        <v>67</v>
      </c>
      <c r="G329" s="49">
        <v>41156</v>
      </c>
      <c r="H329" s="47" t="s">
        <v>43</v>
      </c>
      <c r="I329" s="47" t="s">
        <v>44</v>
      </c>
      <c r="J329" s="48">
        <v>3008</v>
      </c>
      <c r="K329" s="47" t="s">
        <v>110</v>
      </c>
      <c r="L329" s="48">
        <v>920</v>
      </c>
      <c r="M329" s="47" t="s">
        <v>46</v>
      </c>
      <c r="N329" s="48">
        <v>4</v>
      </c>
      <c r="O329" s="47" t="s">
        <v>43</v>
      </c>
      <c r="P329" s="47" t="s">
        <v>956</v>
      </c>
      <c r="Q329" s="47" t="s">
        <v>48</v>
      </c>
      <c r="R329" s="47" t="s">
        <v>49</v>
      </c>
      <c r="S329" s="47" t="s">
        <v>43</v>
      </c>
      <c r="T329" s="47" t="s">
        <v>50</v>
      </c>
      <c r="U329" s="47" t="s">
        <v>60</v>
      </c>
      <c r="V329" s="48">
        <v>2.92</v>
      </c>
      <c r="W329" s="48">
        <v>2.92</v>
      </c>
      <c r="X329" s="47" t="s">
        <v>1015</v>
      </c>
      <c r="Y329" s="47" t="s">
        <v>1292</v>
      </c>
      <c r="Z329" s="48" t="b">
        <v>0</v>
      </c>
      <c r="AA329" s="47" t="s">
        <v>54</v>
      </c>
      <c r="AB329" s="48" t="b">
        <v>0</v>
      </c>
      <c r="AC329" s="48">
        <v>39</v>
      </c>
      <c r="AD329" t="str">
        <f t="shared" si="5"/>
        <v>NT</v>
      </c>
    </row>
    <row r="330" spans="2:30" x14ac:dyDescent="0.25">
      <c r="B330">
        <f>VLOOKUP(C330*1,'RMPCrecs(Jan2016)'!F$2:N$1246,9,FALSE)</f>
        <v>14</v>
      </c>
      <c r="C330" s="47" t="s">
        <v>1352</v>
      </c>
      <c r="D330" s="47" t="s">
        <v>41</v>
      </c>
      <c r="E330" s="48">
        <v>2012</v>
      </c>
      <c r="F330" s="47" t="s">
        <v>67</v>
      </c>
      <c r="G330" s="49">
        <v>41156</v>
      </c>
      <c r="H330" s="47" t="s">
        <v>43</v>
      </c>
      <c r="I330" s="47" t="s">
        <v>44</v>
      </c>
      <c r="J330" s="48">
        <v>3008</v>
      </c>
      <c r="K330" s="47" t="s">
        <v>45</v>
      </c>
      <c r="L330" s="48">
        <v>770</v>
      </c>
      <c r="M330" s="47" t="s">
        <v>46</v>
      </c>
      <c r="N330" s="48">
        <v>4</v>
      </c>
      <c r="O330" s="47" t="s">
        <v>43</v>
      </c>
      <c r="P330" s="47" t="s">
        <v>956</v>
      </c>
      <c r="Q330" s="47" t="s">
        <v>48</v>
      </c>
      <c r="R330" s="47" t="s">
        <v>49</v>
      </c>
      <c r="S330" s="47" t="s">
        <v>43</v>
      </c>
      <c r="T330" s="47" t="s">
        <v>50</v>
      </c>
      <c r="U330" s="47" t="s">
        <v>60</v>
      </c>
      <c r="V330" s="48">
        <v>2.92</v>
      </c>
      <c r="W330" s="48">
        <v>2.92</v>
      </c>
      <c r="X330" s="47" t="s">
        <v>1015</v>
      </c>
      <c r="Y330" s="47" t="s">
        <v>1292</v>
      </c>
      <c r="Z330" s="48" t="b">
        <v>0</v>
      </c>
      <c r="AA330" s="47" t="s">
        <v>54</v>
      </c>
      <c r="AB330" s="48" t="b">
        <v>0</v>
      </c>
      <c r="AC330" s="48">
        <v>39</v>
      </c>
      <c r="AD330" t="str">
        <f t="shared" si="5"/>
        <v>NT</v>
      </c>
    </row>
    <row r="331" spans="2:30" x14ac:dyDescent="0.25">
      <c r="B331">
        <f>VLOOKUP(C331*1,'RMPCrecs(Jan2016)'!F$2:N$1246,9,FALSE)</f>
        <v>14</v>
      </c>
      <c r="C331" s="47" t="s">
        <v>1353</v>
      </c>
      <c r="D331" s="47" t="s">
        <v>41</v>
      </c>
      <c r="E331" s="48">
        <v>2012</v>
      </c>
      <c r="F331" s="47" t="s">
        <v>67</v>
      </c>
      <c r="G331" s="49">
        <v>41156</v>
      </c>
      <c r="H331" s="47" t="s">
        <v>43</v>
      </c>
      <c r="I331" s="47" t="s">
        <v>44</v>
      </c>
      <c r="J331" s="48">
        <v>3008</v>
      </c>
      <c r="K331" s="47" t="s">
        <v>110</v>
      </c>
      <c r="L331" s="48">
        <v>800</v>
      </c>
      <c r="M331" s="47" t="s">
        <v>46</v>
      </c>
      <c r="N331" s="48">
        <v>4</v>
      </c>
      <c r="O331" s="47" t="s">
        <v>43</v>
      </c>
      <c r="P331" s="47" t="s">
        <v>770</v>
      </c>
      <c r="Q331" s="47" t="s">
        <v>48</v>
      </c>
      <c r="R331" s="47" t="s">
        <v>49</v>
      </c>
      <c r="S331" s="47" t="s">
        <v>43</v>
      </c>
      <c r="T331" s="47" t="s">
        <v>50</v>
      </c>
      <c r="U331" s="47" t="s">
        <v>60</v>
      </c>
      <c r="V331" s="48">
        <v>2.92</v>
      </c>
      <c r="W331" s="48">
        <v>2.92</v>
      </c>
      <c r="X331" s="47" t="s">
        <v>1015</v>
      </c>
      <c r="Y331" s="47" t="s">
        <v>1292</v>
      </c>
      <c r="Z331" s="48" t="b">
        <v>0</v>
      </c>
      <c r="AA331" s="47" t="s">
        <v>54</v>
      </c>
      <c r="AB331" s="48" t="b">
        <v>0</v>
      </c>
      <c r="AC331" s="48">
        <v>39</v>
      </c>
      <c r="AD331" t="str">
        <f t="shared" si="5"/>
        <v>NT</v>
      </c>
    </row>
    <row r="332" spans="2:30" x14ac:dyDescent="0.25">
      <c r="B332">
        <f>VLOOKUP(C332*1,'RMPCrecs(Jan2016)'!F$2:N$1246,9,FALSE)</f>
        <v>14</v>
      </c>
      <c r="C332" s="47" t="s">
        <v>1354</v>
      </c>
      <c r="D332" s="47" t="s">
        <v>41</v>
      </c>
      <c r="E332" s="48">
        <v>2012</v>
      </c>
      <c r="F332" s="47" t="s">
        <v>67</v>
      </c>
      <c r="G332" s="49">
        <v>41156</v>
      </c>
      <c r="H332" s="47" t="s">
        <v>43</v>
      </c>
      <c r="I332" s="47" t="s">
        <v>44</v>
      </c>
      <c r="J332" s="48">
        <v>3008</v>
      </c>
      <c r="K332" s="47" t="s">
        <v>110</v>
      </c>
      <c r="L332" s="48">
        <v>780</v>
      </c>
      <c r="M332" s="47" t="s">
        <v>46</v>
      </c>
      <c r="N332" s="48">
        <v>4</v>
      </c>
      <c r="O332" s="47" t="s">
        <v>43</v>
      </c>
      <c r="P332" s="47" t="s">
        <v>956</v>
      </c>
      <c r="Q332" s="47" t="s">
        <v>48</v>
      </c>
      <c r="R332" s="47" t="s">
        <v>49</v>
      </c>
      <c r="S332" s="47" t="s">
        <v>43</v>
      </c>
      <c r="T332" s="47" t="s">
        <v>50</v>
      </c>
      <c r="U332" s="47" t="s">
        <v>60</v>
      </c>
      <c r="V332" s="48">
        <v>2.92</v>
      </c>
      <c r="W332" s="48">
        <v>2.92</v>
      </c>
      <c r="X332" s="47" t="s">
        <v>1015</v>
      </c>
      <c r="Y332" s="47" t="s">
        <v>1292</v>
      </c>
      <c r="Z332" s="48" t="b">
        <v>0</v>
      </c>
      <c r="AA332" s="47" t="s">
        <v>54</v>
      </c>
      <c r="AB332" s="48" t="b">
        <v>0</v>
      </c>
      <c r="AC332" s="48">
        <v>39</v>
      </c>
      <c r="AD332" t="str">
        <f t="shared" si="5"/>
        <v>NT</v>
      </c>
    </row>
    <row r="333" spans="2:30" x14ac:dyDescent="0.25">
      <c r="B333">
        <f>VLOOKUP(C333*1,'RMPCrecs(Jan2016)'!F$2:N$1246,9,FALSE)</f>
        <v>14</v>
      </c>
      <c r="C333" s="47" t="s">
        <v>1355</v>
      </c>
      <c r="D333" s="47" t="s">
        <v>41</v>
      </c>
      <c r="E333" s="48">
        <v>2012</v>
      </c>
      <c r="F333" s="47" t="s">
        <v>67</v>
      </c>
      <c r="G333" s="49">
        <v>41156</v>
      </c>
      <c r="H333" s="47" t="s">
        <v>43</v>
      </c>
      <c r="I333" s="47" t="s">
        <v>44</v>
      </c>
      <c r="J333" s="48">
        <v>3008</v>
      </c>
      <c r="K333" s="47" t="s">
        <v>110</v>
      </c>
      <c r="L333" s="48">
        <v>800</v>
      </c>
      <c r="M333" s="47" t="s">
        <v>46</v>
      </c>
      <c r="N333" s="48">
        <v>4</v>
      </c>
      <c r="O333" s="47" t="s">
        <v>43</v>
      </c>
      <c r="P333" s="47" t="s">
        <v>956</v>
      </c>
      <c r="Q333" s="47" t="s">
        <v>48</v>
      </c>
      <c r="R333" s="47" t="s">
        <v>49</v>
      </c>
      <c r="S333" s="47" t="s">
        <v>43</v>
      </c>
      <c r="T333" s="47" t="s">
        <v>50</v>
      </c>
      <c r="U333" s="47" t="s">
        <v>60</v>
      </c>
      <c r="V333" s="48">
        <v>2.92</v>
      </c>
      <c r="W333" s="48">
        <v>2.92</v>
      </c>
      <c r="X333" s="47" t="s">
        <v>1015</v>
      </c>
      <c r="Y333" s="47" t="s">
        <v>1292</v>
      </c>
      <c r="Z333" s="48" t="b">
        <v>0</v>
      </c>
      <c r="AA333" s="47" t="s">
        <v>54</v>
      </c>
      <c r="AB333" s="48" t="b">
        <v>0</v>
      </c>
      <c r="AC333" s="48">
        <v>39</v>
      </c>
      <c r="AD333" t="str">
        <f t="shared" si="5"/>
        <v>NT</v>
      </c>
    </row>
    <row r="334" spans="2:30" x14ac:dyDescent="0.25">
      <c r="B334">
        <f>VLOOKUP(C334*1,'RMPCrecs(Jan2016)'!F$2:N$1246,9,FALSE)</f>
        <v>14</v>
      </c>
      <c r="C334" s="47" t="s">
        <v>1356</v>
      </c>
      <c r="D334" s="47" t="s">
        <v>41</v>
      </c>
      <c r="E334" s="48">
        <v>2012</v>
      </c>
      <c r="F334" s="47" t="s">
        <v>67</v>
      </c>
      <c r="G334" s="49">
        <v>41148</v>
      </c>
      <c r="H334" s="47" t="s">
        <v>43</v>
      </c>
      <c r="I334" s="47" t="s">
        <v>44</v>
      </c>
      <c r="J334" s="48">
        <v>3008</v>
      </c>
      <c r="K334" s="47" t="s">
        <v>45</v>
      </c>
      <c r="L334" s="48">
        <v>690</v>
      </c>
      <c r="M334" s="47" t="s">
        <v>46</v>
      </c>
      <c r="N334" s="48">
        <v>4</v>
      </c>
      <c r="O334" s="47" t="s">
        <v>43</v>
      </c>
      <c r="P334" s="47" t="s">
        <v>956</v>
      </c>
      <c r="Q334" s="47" t="s">
        <v>48</v>
      </c>
      <c r="R334" s="47" t="s">
        <v>49</v>
      </c>
      <c r="S334" s="47" t="s">
        <v>43</v>
      </c>
      <c r="T334" s="47" t="s">
        <v>50</v>
      </c>
      <c r="U334" s="47" t="s">
        <v>72</v>
      </c>
      <c r="V334" s="48">
        <v>2.2999999999999998</v>
      </c>
      <c r="W334" s="48">
        <v>2.2999999999999998</v>
      </c>
      <c r="X334" s="47" t="s">
        <v>1015</v>
      </c>
      <c r="Y334" s="47" t="s">
        <v>1298</v>
      </c>
      <c r="Z334" s="48" t="b">
        <v>0</v>
      </c>
      <c r="AA334" s="47" t="s">
        <v>54</v>
      </c>
      <c r="AB334" s="48" t="b">
        <v>0</v>
      </c>
      <c r="AC334" s="48">
        <v>39</v>
      </c>
      <c r="AD334" t="str">
        <f t="shared" si="5"/>
        <v>NT</v>
      </c>
    </row>
    <row r="335" spans="2:30" x14ac:dyDescent="0.25">
      <c r="B335">
        <f>VLOOKUP(C335*1,'RMPCrecs(Jan2016)'!F$2:N$1246,9,FALSE)</f>
        <v>14</v>
      </c>
      <c r="C335" s="47" t="s">
        <v>1357</v>
      </c>
      <c r="D335" s="47" t="s">
        <v>41</v>
      </c>
      <c r="E335" s="48">
        <v>2012</v>
      </c>
      <c r="F335" s="47" t="s">
        <v>67</v>
      </c>
      <c r="G335" s="49">
        <v>41148</v>
      </c>
      <c r="H335" s="47" t="s">
        <v>43</v>
      </c>
      <c r="I335" s="47" t="s">
        <v>44</v>
      </c>
      <c r="J335" s="48">
        <v>3008</v>
      </c>
      <c r="K335" s="47" t="s">
        <v>45</v>
      </c>
      <c r="L335" s="48">
        <v>860</v>
      </c>
      <c r="M335" s="47" t="s">
        <v>46</v>
      </c>
      <c r="N335" s="48">
        <v>4</v>
      </c>
      <c r="O335" s="47" t="s">
        <v>43</v>
      </c>
      <c r="P335" s="47" t="s">
        <v>770</v>
      </c>
      <c r="Q335" s="47" t="s">
        <v>48</v>
      </c>
      <c r="R335" s="47" t="s">
        <v>49</v>
      </c>
      <c r="S335" s="47" t="s">
        <v>43</v>
      </c>
      <c r="T335" s="47" t="s">
        <v>50</v>
      </c>
      <c r="U335" s="47" t="s">
        <v>72</v>
      </c>
      <c r="V335" s="48">
        <v>2.2999999999999998</v>
      </c>
      <c r="W335" s="48">
        <v>2.2999999999999998</v>
      </c>
      <c r="X335" s="47" t="s">
        <v>1015</v>
      </c>
      <c r="Y335" s="47" t="s">
        <v>1298</v>
      </c>
      <c r="Z335" s="48" t="b">
        <v>0</v>
      </c>
      <c r="AA335" s="47" t="s">
        <v>54</v>
      </c>
      <c r="AB335" s="48" t="b">
        <v>0</v>
      </c>
      <c r="AC335" s="48">
        <v>39</v>
      </c>
      <c r="AD335" t="str">
        <f t="shared" si="5"/>
        <v>NT</v>
      </c>
    </row>
    <row r="336" spans="2:30" x14ac:dyDescent="0.25">
      <c r="B336">
        <f>VLOOKUP(C336*1,'RMPCrecs(Jan2016)'!F$2:N$1246,9,FALSE)</f>
        <v>14</v>
      </c>
      <c r="C336" s="47" t="s">
        <v>1371</v>
      </c>
      <c r="D336" s="47" t="s">
        <v>41</v>
      </c>
      <c r="E336" s="48">
        <v>2012</v>
      </c>
      <c r="F336" s="47" t="s">
        <v>67</v>
      </c>
      <c r="G336" s="49">
        <v>41150</v>
      </c>
      <c r="H336" s="47" t="s">
        <v>43</v>
      </c>
      <c r="I336" s="47" t="s">
        <v>44</v>
      </c>
      <c r="J336" s="48">
        <v>3008</v>
      </c>
      <c r="K336" s="47" t="s">
        <v>45</v>
      </c>
      <c r="L336" s="48">
        <v>750</v>
      </c>
      <c r="M336" s="47" t="s">
        <v>46</v>
      </c>
      <c r="N336" s="48">
        <v>4</v>
      </c>
      <c r="O336" s="47" t="s">
        <v>43</v>
      </c>
      <c r="P336" s="47" t="s">
        <v>956</v>
      </c>
      <c r="Q336" s="47" t="s">
        <v>48</v>
      </c>
      <c r="R336" s="47" t="s">
        <v>49</v>
      </c>
      <c r="S336" s="47" t="s">
        <v>43</v>
      </c>
      <c r="T336" s="47" t="s">
        <v>50</v>
      </c>
      <c r="U336" s="47" t="s">
        <v>72</v>
      </c>
      <c r="V336" s="48">
        <v>2.2999999999999998</v>
      </c>
      <c r="W336" s="48">
        <v>2.2999999999999998</v>
      </c>
      <c r="X336" s="47" t="s">
        <v>1015</v>
      </c>
      <c r="Y336" s="47" t="s">
        <v>1298</v>
      </c>
      <c r="Z336" s="48" t="b">
        <v>0</v>
      </c>
      <c r="AA336" s="47" t="s">
        <v>54</v>
      </c>
      <c r="AB336" s="48" t="b">
        <v>0</v>
      </c>
      <c r="AC336" s="48">
        <v>39</v>
      </c>
      <c r="AD336" t="str">
        <f t="shared" si="5"/>
        <v>NT</v>
      </c>
    </row>
    <row r="337" spans="2:30" x14ac:dyDescent="0.25">
      <c r="B337">
        <f>VLOOKUP(C337*1,'RMPCrecs(Jan2016)'!F$2:N$1246,9,FALSE)</f>
        <v>14</v>
      </c>
      <c r="C337" s="47" t="s">
        <v>1372</v>
      </c>
      <c r="D337" s="47" t="s">
        <v>41</v>
      </c>
      <c r="E337" s="48">
        <v>2012</v>
      </c>
      <c r="F337" s="47" t="s">
        <v>67</v>
      </c>
      <c r="G337" s="49">
        <v>41150</v>
      </c>
      <c r="H337" s="47" t="s">
        <v>43</v>
      </c>
      <c r="I337" s="47" t="s">
        <v>44</v>
      </c>
      <c r="J337" s="48">
        <v>3008</v>
      </c>
      <c r="K337" s="47" t="s">
        <v>110</v>
      </c>
      <c r="L337" s="48">
        <v>850</v>
      </c>
      <c r="M337" s="47" t="s">
        <v>46</v>
      </c>
      <c r="N337" s="48">
        <v>4</v>
      </c>
      <c r="O337" s="47" t="s">
        <v>43</v>
      </c>
      <c r="P337" s="47" t="s">
        <v>770</v>
      </c>
      <c r="Q337" s="47" t="s">
        <v>48</v>
      </c>
      <c r="R337" s="47" t="s">
        <v>49</v>
      </c>
      <c r="S337" s="47" t="s">
        <v>43</v>
      </c>
      <c r="T337" s="47" t="s">
        <v>50</v>
      </c>
      <c r="U337" s="47" t="s">
        <v>72</v>
      </c>
      <c r="V337" s="48">
        <v>2.2999999999999998</v>
      </c>
      <c r="W337" s="48">
        <v>2.2999999999999998</v>
      </c>
      <c r="X337" s="47" t="s">
        <v>1015</v>
      </c>
      <c r="Y337" s="47" t="s">
        <v>1298</v>
      </c>
      <c r="Z337" s="48" t="b">
        <v>0</v>
      </c>
      <c r="AA337" s="47" t="s">
        <v>54</v>
      </c>
      <c r="AB337" s="48" t="b">
        <v>0</v>
      </c>
      <c r="AC337" s="48">
        <v>39</v>
      </c>
      <c r="AD337" t="str">
        <f t="shared" si="5"/>
        <v>NT</v>
      </c>
    </row>
    <row r="338" spans="2:30" x14ac:dyDescent="0.25">
      <c r="B338">
        <f>VLOOKUP(C338*1,'RMPCrecs(Jan2016)'!F$2:N$1246,9,FALSE)</f>
        <v>14</v>
      </c>
      <c r="C338" s="47" t="s">
        <v>1373</v>
      </c>
      <c r="D338" s="47" t="s">
        <v>41</v>
      </c>
      <c r="E338" s="48">
        <v>2012</v>
      </c>
      <c r="F338" s="47" t="s">
        <v>67</v>
      </c>
      <c r="G338" s="49">
        <v>41150</v>
      </c>
      <c r="H338" s="47" t="s">
        <v>43</v>
      </c>
      <c r="I338" s="47" t="s">
        <v>44</v>
      </c>
      <c r="J338" s="48">
        <v>3008</v>
      </c>
      <c r="K338" s="47" t="s">
        <v>45</v>
      </c>
      <c r="L338" s="48">
        <v>800</v>
      </c>
      <c r="M338" s="47" t="s">
        <v>46</v>
      </c>
      <c r="N338" s="48">
        <v>4</v>
      </c>
      <c r="O338" s="47" t="s">
        <v>43</v>
      </c>
      <c r="P338" s="47" t="s">
        <v>956</v>
      </c>
      <c r="Q338" s="47" t="s">
        <v>48</v>
      </c>
      <c r="R338" s="47" t="s">
        <v>49</v>
      </c>
      <c r="S338" s="47" t="s">
        <v>43</v>
      </c>
      <c r="T338" s="47" t="s">
        <v>50</v>
      </c>
      <c r="U338" s="47" t="s">
        <v>72</v>
      </c>
      <c r="V338" s="48">
        <v>2.2999999999999998</v>
      </c>
      <c r="W338" s="48">
        <v>2.2999999999999998</v>
      </c>
      <c r="X338" s="47" t="s">
        <v>1015</v>
      </c>
      <c r="Y338" s="47" t="s">
        <v>1298</v>
      </c>
      <c r="Z338" s="48" t="b">
        <v>0</v>
      </c>
      <c r="AA338" s="47" t="s">
        <v>54</v>
      </c>
      <c r="AB338" s="48" t="b">
        <v>0</v>
      </c>
      <c r="AC338" s="48">
        <v>39</v>
      </c>
      <c r="AD338" t="str">
        <f t="shared" si="5"/>
        <v>NT</v>
      </c>
    </row>
    <row r="339" spans="2:30" x14ac:dyDescent="0.25">
      <c r="B339">
        <f>VLOOKUP(C339*1,'RMPCrecs(Jan2016)'!F$2:N$1246,9,FALSE)</f>
        <v>14</v>
      </c>
      <c r="C339" s="47" t="s">
        <v>1374</v>
      </c>
      <c r="D339" s="47" t="s">
        <v>41</v>
      </c>
      <c r="E339" s="48">
        <v>2012</v>
      </c>
      <c r="F339" s="47" t="s">
        <v>67</v>
      </c>
      <c r="G339" s="49">
        <v>41150</v>
      </c>
      <c r="H339" s="47" t="s">
        <v>43</v>
      </c>
      <c r="I339" s="47" t="s">
        <v>44</v>
      </c>
      <c r="J339" s="48">
        <v>3008</v>
      </c>
      <c r="K339" s="47" t="s">
        <v>45</v>
      </c>
      <c r="L339" s="48">
        <v>800</v>
      </c>
      <c r="M339" s="47" t="s">
        <v>46</v>
      </c>
      <c r="N339" s="48">
        <v>4</v>
      </c>
      <c r="O339" s="47" t="s">
        <v>43</v>
      </c>
      <c r="P339" s="47" t="s">
        <v>956</v>
      </c>
      <c r="Q339" s="47" t="s">
        <v>48</v>
      </c>
      <c r="R339" s="47" t="s">
        <v>49</v>
      </c>
      <c r="S339" s="47" t="s">
        <v>43</v>
      </c>
      <c r="T339" s="47" t="s">
        <v>50</v>
      </c>
      <c r="U339" s="47" t="s">
        <v>72</v>
      </c>
      <c r="V339" s="48">
        <v>2.2999999999999998</v>
      </c>
      <c r="W339" s="48">
        <v>2.2999999999999998</v>
      </c>
      <c r="X339" s="47" t="s">
        <v>1015</v>
      </c>
      <c r="Y339" s="47" t="s">
        <v>1298</v>
      </c>
      <c r="Z339" s="48" t="b">
        <v>0</v>
      </c>
      <c r="AA339" s="47" t="s">
        <v>54</v>
      </c>
      <c r="AB339" s="48" t="b">
        <v>0</v>
      </c>
      <c r="AC339" s="48">
        <v>39</v>
      </c>
      <c r="AD339" t="str">
        <f t="shared" si="5"/>
        <v>NT</v>
      </c>
    </row>
    <row r="340" spans="2:30" x14ac:dyDescent="0.25">
      <c r="B340">
        <f>VLOOKUP(C340*1,'RMPCrecs(Jan2016)'!F$2:N$1246,9,FALSE)</f>
        <v>14</v>
      </c>
      <c r="C340" s="47" t="s">
        <v>1381</v>
      </c>
      <c r="D340" s="47" t="s">
        <v>41</v>
      </c>
      <c r="E340" s="48">
        <v>2012</v>
      </c>
      <c r="F340" s="47" t="s">
        <v>67</v>
      </c>
      <c r="G340" s="49">
        <v>41144</v>
      </c>
      <c r="H340" s="47" t="s">
        <v>43</v>
      </c>
      <c r="I340" s="47" t="s">
        <v>44</v>
      </c>
      <c r="J340" s="48">
        <v>3008</v>
      </c>
      <c r="K340" s="47" t="s">
        <v>110</v>
      </c>
      <c r="L340" s="48">
        <v>830</v>
      </c>
      <c r="M340" s="47" t="s">
        <v>46</v>
      </c>
      <c r="N340" s="48">
        <v>4</v>
      </c>
      <c r="O340" s="47" t="s">
        <v>43</v>
      </c>
      <c r="P340" s="47" t="s">
        <v>956</v>
      </c>
      <c r="Q340" s="47" t="s">
        <v>48</v>
      </c>
      <c r="R340" s="47" t="s">
        <v>49</v>
      </c>
      <c r="S340" s="47" t="s">
        <v>43</v>
      </c>
      <c r="T340" s="47" t="s">
        <v>50</v>
      </c>
      <c r="U340" s="47" t="s">
        <v>69</v>
      </c>
      <c r="V340" s="48">
        <v>2.15</v>
      </c>
      <c r="W340" s="48">
        <v>2.15</v>
      </c>
      <c r="X340" s="47" t="s">
        <v>1015</v>
      </c>
      <c r="Y340" s="47" t="s">
        <v>1324</v>
      </c>
      <c r="Z340" s="48" t="b">
        <v>0</v>
      </c>
      <c r="AA340" s="47" t="s">
        <v>54</v>
      </c>
      <c r="AB340" s="48" t="b">
        <v>0</v>
      </c>
      <c r="AC340" s="48">
        <v>39</v>
      </c>
      <c r="AD340" t="str">
        <f t="shared" si="5"/>
        <v>NT</v>
      </c>
    </row>
    <row r="341" spans="2:30" x14ac:dyDescent="0.25">
      <c r="B341">
        <f>VLOOKUP(C341*1,'RMPCrecs(Jan2016)'!F$2:N$1246,9,FALSE)</f>
        <v>14</v>
      </c>
      <c r="C341" s="47" t="s">
        <v>1382</v>
      </c>
      <c r="D341" s="47" t="s">
        <v>41</v>
      </c>
      <c r="E341" s="48">
        <v>2012</v>
      </c>
      <c r="F341" s="47" t="s">
        <v>67</v>
      </c>
      <c r="G341" s="49">
        <v>41144</v>
      </c>
      <c r="H341" s="47" t="s">
        <v>43</v>
      </c>
      <c r="I341" s="47" t="s">
        <v>44</v>
      </c>
      <c r="J341" s="48">
        <v>3008</v>
      </c>
      <c r="K341" s="47" t="s">
        <v>110</v>
      </c>
      <c r="L341" s="48">
        <v>800</v>
      </c>
      <c r="M341" s="47" t="s">
        <v>46</v>
      </c>
      <c r="N341" s="48">
        <v>4</v>
      </c>
      <c r="O341" s="47" t="s">
        <v>43</v>
      </c>
      <c r="P341" s="47" t="s">
        <v>770</v>
      </c>
      <c r="Q341" s="47" t="s">
        <v>48</v>
      </c>
      <c r="R341" s="47" t="s">
        <v>59</v>
      </c>
      <c r="S341" s="47" t="s">
        <v>43</v>
      </c>
      <c r="T341" s="47" t="s">
        <v>50</v>
      </c>
      <c r="U341" s="47" t="s">
        <v>69</v>
      </c>
      <c r="V341" s="48">
        <v>2.15</v>
      </c>
      <c r="W341" s="48">
        <v>2.15</v>
      </c>
      <c r="X341" s="47" t="s">
        <v>1015</v>
      </c>
      <c r="Y341" s="47" t="s">
        <v>1324</v>
      </c>
      <c r="Z341" s="48" t="b">
        <v>0</v>
      </c>
      <c r="AA341" s="47" t="s">
        <v>54</v>
      </c>
      <c r="AB341" s="48" t="b">
        <v>0</v>
      </c>
      <c r="AC341" s="48">
        <v>39</v>
      </c>
      <c r="AD341" t="str">
        <f t="shared" si="5"/>
        <v>NT</v>
      </c>
    </row>
    <row r="342" spans="2:30" x14ac:dyDescent="0.25">
      <c r="B342">
        <f>VLOOKUP(C342*1,'RMPCrecs(Jan2016)'!F$2:N$1246,9,FALSE)</f>
        <v>14</v>
      </c>
      <c r="C342" s="47" t="s">
        <v>1383</v>
      </c>
      <c r="D342" s="47" t="s">
        <v>41</v>
      </c>
      <c r="E342" s="48">
        <v>2012</v>
      </c>
      <c r="F342" s="47" t="s">
        <v>67</v>
      </c>
      <c r="G342" s="49">
        <v>41144</v>
      </c>
      <c r="H342" s="47" t="s">
        <v>43</v>
      </c>
      <c r="I342" s="47" t="s">
        <v>44</v>
      </c>
      <c r="J342" s="48">
        <v>3008</v>
      </c>
      <c r="K342" s="47" t="s">
        <v>45</v>
      </c>
      <c r="L342" s="48">
        <v>850</v>
      </c>
      <c r="M342" s="47" t="s">
        <v>46</v>
      </c>
      <c r="N342" s="48">
        <v>4</v>
      </c>
      <c r="O342" s="47" t="s">
        <v>43</v>
      </c>
      <c r="P342" s="47" t="s">
        <v>770</v>
      </c>
      <c r="Q342" s="47" t="s">
        <v>48</v>
      </c>
      <c r="R342" s="47" t="s">
        <v>49</v>
      </c>
      <c r="S342" s="47" t="s">
        <v>43</v>
      </c>
      <c r="T342" s="47" t="s">
        <v>50</v>
      </c>
      <c r="U342" s="47" t="s">
        <v>69</v>
      </c>
      <c r="V342" s="48">
        <v>2.15</v>
      </c>
      <c r="W342" s="48">
        <v>2.15</v>
      </c>
      <c r="X342" s="47" t="s">
        <v>1015</v>
      </c>
      <c r="Y342" s="47" t="s">
        <v>1324</v>
      </c>
      <c r="Z342" s="48" t="b">
        <v>0</v>
      </c>
      <c r="AA342" s="47" t="s">
        <v>54</v>
      </c>
      <c r="AB342" s="48" t="b">
        <v>0</v>
      </c>
      <c r="AC342" s="48">
        <v>39</v>
      </c>
      <c r="AD342" t="str">
        <f t="shared" si="5"/>
        <v>NT</v>
      </c>
    </row>
    <row r="343" spans="2:30" x14ac:dyDescent="0.25">
      <c r="B343">
        <f>VLOOKUP(C343*1,'RMPCrecs(Jan2016)'!F$2:N$1246,9,FALSE)</f>
        <v>14</v>
      </c>
      <c r="C343" s="47" t="s">
        <v>1387</v>
      </c>
      <c r="D343" s="47" t="s">
        <v>41</v>
      </c>
      <c r="E343" s="48">
        <v>2012</v>
      </c>
      <c r="F343" s="47" t="s">
        <v>67</v>
      </c>
      <c r="G343" s="49">
        <v>41134</v>
      </c>
      <c r="H343" s="47" t="s">
        <v>43</v>
      </c>
      <c r="I343" s="47" t="s">
        <v>44</v>
      </c>
      <c r="J343" s="48">
        <v>3008</v>
      </c>
      <c r="K343" s="47" t="s">
        <v>110</v>
      </c>
      <c r="L343" s="48">
        <v>780</v>
      </c>
      <c r="M343" s="47" t="s">
        <v>46</v>
      </c>
      <c r="N343" s="48">
        <v>4</v>
      </c>
      <c r="O343" s="47" t="s">
        <v>43</v>
      </c>
      <c r="P343" s="47" t="s">
        <v>956</v>
      </c>
      <c r="Q343" s="47" t="s">
        <v>48</v>
      </c>
      <c r="R343" s="47" t="s">
        <v>49</v>
      </c>
      <c r="S343" s="47" t="s">
        <v>43</v>
      </c>
      <c r="T343" s="47" t="s">
        <v>50</v>
      </c>
      <c r="U343" s="47" t="s">
        <v>98</v>
      </c>
      <c r="V343" s="48">
        <v>2.08</v>
      </c>
      <c r="W343" s="48">
        <v>2.08</v>
      </c>
      <c r="X343" s="47" t="s">
        <v>1015</v>
      </c>
      <c r="Y343" s="47" t="s">
        <v>1376</v>
      </c>
      <c r="Z343" s="48" t="b">
        <v>0</v>
      </c>
      <c r="AA343" s="47" t="s">
        <v>54</v>
      </c>
      <c r="AB343" s="48" t="b">
        <v>0</v>
      </c>
      <c r="AC343" s="48">
        <v>39</v>
      </c>
      <c r="AD343" t="str">
        <f t="shared" si="5"/>
        <v>NT</v>
      </c>
    </row>
    <row r="344" spans="2:30" x14ac:dyDescent="0.25">
      <c r="B344">
        <f>VLOOKUP(C344*1,'RMPCrecs(Jan2016)'!F$2:N$1246,9,FALSE)</f>
        <v>14</v>
      </c>
      <c r="C344" s="47" t="s">
        <v>1398</v>
      </c>
      <c r="D344" s="47" t="s">
        <v>41</v>
      </c>
      <c r="E344" s="48">
        <v>2012</v>
      </c>
      <c r="F344" s="47" t="s">
        <v>67</v>
      </c>
      <c r="G344" s="49">
        <v>41142</v>
      </c>
      <c r="H344" s="47" t="s">
        <v>43</v>
      </c>
      <c r="I344" s="47" t="s">
        <v>44</v>
      </c>
      <c r="J344" s="48">
        <v>3008</v>
      </c>
      <c r="K344" s="47" t="s">
        <v>110</v>
      </c>
      <c r="L344" s="48">
        <v>770</v>
      </c>
      <c r="M344" s="47" t="s">
        <v>46</v>
      </c>
      <c r="N344" s="48">
        <v>4</v>
      </c>
      <c r="O344" s="47" t="s">
        <v>43</v>
      </c>
      <c r="P344" s="47" t="s">
        <v>770</v>
      </c>
      <c r="Q344" s="47" t="s">
        <v>48</v>
      </c>
      <c r="R344" s="47" t="s">
        <v>49</v>
      </c>
      <c r="S344" s="47" t="s">
        <v>43</v>
      </c>
      <c r="T344" s="47" t="s">
        <v>50</v>
      </c>
      <c r="U344" s="47" t="s">
        <v>69</v>
      </c>
      <c r="V344" s="48">
        <v>2.15</v>
      </c>
      <c r="W344" s="48">
        <v>2.15</v>
      </c>
      <c r="X344" s="47" t="s">
        <v>1015</v>
      </c>
      <c r="Y344" s="47" t="s">
        <v>1324</v>
      </c>
      <c r="Z344" s="48" t="b">
        <v>0</v>
      </c>
      <c r="AA344" s="47" t="s">
        <v>54</v>
      </c>
      <c r="AB344" s="48" t="b">
        <v>0</v>
      </c>
      <c r="AC344" s="48">
        <v>39</v>
      </c>
      <c r="AD344" t="str">
        <f t="shared" si="5"/>
        <v>NT</v>
      </c>
    </row>
    <row r="345" spans="2:30" x14ac:dyDescent="0.25">
      <c r="B345">
        <f>VLOOKUP(C345*1,'RMPCrecs(Jan2016)'!F$2:N$1246,9,FALSE)</f>
        <v>14</v>
      </c>
      <c r="C345" s="47" t="s">
        <v>1399</v>
      </c>
      <c r="D345" s="47" t="s">
        <v>41</v>
      </c>
      <c r="E345" s="48">
        <v>2012</v>
      </c>
      <c r="F345" s="47" t="s">
        <v>67</v>
      </c>
      <c r="G345" s="49">
        <v>41142</v>
      </c>
      <c r="H345" s="47" t="s">
        <v>43</v>
      </c>
      <c r="I345" s="47" t="s">
        <v>44</v>
      </c>
      <c r="J345" s="48">
        <v>3008</v>
      </c>
      <c r="K345" s="47" t="s">
        <v>45</v>
      </c>
      <c r="L345" s="48">
        <v>800</v>
      </c>
      <c r="M345" s="47" t="s">
        <v>46</v>
      </c>
      <c r="N345" s="48">
        <v>4</v>
      </c>
      <c r="O345" s="47" t="s">
        <v>43</v>
      </c>
      <c r="P345" s="47" t="s">
        <v>956</v>
      </c>
      <c r="Q345" s="47" t="s">
        <v>48</v>
      </c>
      <c r="R345" s="47" t="s">
        <v>49</v>
      </c>
      <c r="S345" s="47" t="s">
        <v>43</v>
      </c>
      <c r="T345" s="47" t="s">
        <v>50</v>
      </c>
      <c r="U345" s="47" t="s">
        <v>69</v>
      </c>
      <c r="V345" s="48">
        <v>2.15</v>
      </c>
      <c r="W345" s="48">
        <v>2.15</v>
      </c>
      <c r="X345" s="47" t="s">
        <v>1015</v>
      </c>
      <c r="Y345" s="47" t="s">
        <v>1324</v>
      </c>
      <c r="Z345" s="48" t="b">
        <v>0</v>
      </c>
      <c r="AA345" s="47" t="s">
        <v>54</v>
      </c>
      <c r="AB345" s="48" t="b">
        <v>0</v>
      </c>
      <c r="AC345" s="48">
        <v>39</v>
      </c>
      <c r="AD345" t="str">
        <f t="shared" si="5"/>
        <v>NT</v>
      </c>
    </row>
    <row r="346" spans="2:30" x14ac:dyDescent="0.25">
      <c r="B346">
        <f>VLOOKUP(C346*1,'RMPCrecs(Jan2016)'!F$2:N$1246,9,FALSE)</f>
        <v>14</v>
      </c>
      <c r="C346" s="47" t="s">
        <v>1400</v>
      </c>
      <c r="D346" s="47" t="s">
        <v>41</v>
      </c>
      <c r="E346" s="48">
        <v>2012</v>
      </c>
      <c r="F346" s="47" t="s">
        <v>67</v>
      </c>
      <c r="G346" s="49">
        <v>41142</v>
      </c>
      <c r="H346" s="47" t="s">
        <v>43</v>
      </c>
      <c r="I346" s="47" t="s">
        <v>44</v>
      </c>
      <c r="J346" s="48">
        <v>3008</v>
      </c>
      <c r="K346" s="47" t="s">
        <v>110</v>
      </c>
      <c r="L346" s="48">
        <v>700</v>
      </c>
      <c r="M346" s="47" t="s">
        <v>46</v>
      </c>
      <c r="N346" s="48">
        <v>4</v>
      </c>
      <c r="O346" s="47" t="s">
        <v>43</v>
      </c>
      <c r="P346" s="47" t="s">
        <v>956</v>
      </c>
      <c r="Q346" s="47" t="s">
        <v>48</v>
      </c>
      <c r="R346" s="47" t="s">
        <v>49</v>
      </c>
      <c r="S346" s="47" t="s">
        <v>43</v>
      </c>
      <c r="T346" s="47" t="s">
        <v>50</v>
      </c>
      <c r="U346" s="47" t="s">
        <v>69</v>
      </c>
      <c r="V346" s="48">
        <v>2.15</v>
      </c>
      <c r="W346" s="48">
        <v>2.15</v>
      </c>
      <c r="X346" s="47" t="s">
        <v>1015</v>
      </c>
      <c r="Y346" s="47" t="s">
        <v>1324</v>
      </c>
      <c r="Z346" s="48" t="b">
        <v>0</v>
      </c>
      <c r="AA346" s="47" t="s">
        <v>54</v>
      </c>
      <c r="AB346" s="48" t="b">
        <v>0</v>
      </c>
      <c r="AC346" s="48">
        <v>39</v>
      </c>
      <c r="AD346" t="str">
        <f t="shared" si="5"/>
        <v>NT</v>
      </c>
    </row>
    <row r="347" spans="2:30" x14ac:dyDescent="0.25">
      <c r="B347">
        <f>VLOOKUP(C347*1,'RMPCrecs(Jan2016)'!F$2:N$1246,9,FALSE)</f>
        <v>14</v>
      </c>
      <c r="C347" s="47" t="s">
        <v>1401</v>
      </c>
      <c r="D347" s="47" t="s">
        <v>41</v>
      </c>
      <c r="E347" s="48">
        <v>2012</v>
      </c>
      <c r="F347" s="47" t="s">
        <v>67</v>
      </c>
      <c r="G347" s="49">
        <v>41141</v>
      </c>
      <c r="H347" s="47" t="s">
        <v>43</v>
      </c>
      <c r="I347" s="47" t="s">
        <v>44</v>
      </c>
      <c r="J347" s="48">
        <v>3008</v>
      </c>
      <c r="K347" s="47" t="s">
        <v>110</v>
      </c>
      <c r="L347" s="48">
        <v>790</v>
      </c>
      <c r="M347" s="47" t="s">
        <v>46</v>
      </c>
      <c r="N347" s="48">
        <v>4</v>
      </c>
      <c r="O347" s="47" t="s">
        <v>43</v>
      </c>
      <c r="P347" s="47" t="s">
        <v>820</v>
      </c>
      <c r="Q347" s="47" t="s">
        <v>48</v>
      </c>
      <c r="R347" s="47" t="s">
        <v>49</v>
      </c>
      <c r="S347" s="47" t="s">
        <v>43</v>
      </c>
      <c r="T347" s="47" t="s">
        <v>50</v>
      </c>
      <c r="U347" s="47" t="s">
        <v>69</v>
      </c>
      <c r="V347" s="48">
        <v>2.15</v>
      </c>
      <c r="W347" s="48">
        <v>2.15</v>
      </c>
      <c r="X347" s="47" t="s">
        <v>1015</v>
      </c>
      <c r="Y347" s="47" t="s">
        <v>1324</v>
      </c>
      <c r="Z347" s="48" t="b">
        <v>0</v>
      </c>
      <c r="AA347" s="47" t="s">
        <v>54</v>
      </c>
      <c r="AB347" s="48" t="b">
        <v>0</v>
      </c>
      <c r="AC347" s="48">
        <v>39</v>
      </c>
      <c r="AD347" t="str">
        <f t="shared" si="5"/>
        <v>NT</v>
      </c>
    </row>
    <row r="348" spans="2:30" x14ac:dyDescent="0.25">
      <c r="B348">
        <f>VLOOKUP(C348*1,'RMPCrecs(Jan2016)'!F$2:N$1246,9,FALSE)</f>
        <v>14</v>
      </c>
      <c r="C348" s="47" t="s">
        <v>1402</v>
      </c>
      <c r="D348" s="47" t="s">
        <v>41</v>
      </c>
      <c r="E348" s="48">
        <v>2012</v>
      </c>
      <c r="F348" s="47" t="s">
        <v>67</v>
      </c>
      <c r="G348" s="49">
        <v>41141</v>
      </c>
      <c r="H348" s="47" t="s">
        <v>43</v>
      </c>
      <c r="I348" s="47" t="s">
        <v>44</v>
      </c>
      <c r="J348" s="48">
        <v>3008</v>
      </c>
      <c r="K348" s="47" t="s">
        <v>110</v>
      </c>
      <c r="L348" s="48">
        <v>840</v>
      </c>
      <c r="M348" s="47" t="s">
        <v>46</v>
      </c>
      <c r="N348" s="48">
        <v>4</v>
      </c>
      <c r="O348" s="47" t="s">
        <v>43</v>
      </c>
      <c r="P348" s="47" t="s">
        <v>956</v>
      </c>
      <c r="Q348" s="47" t="s">
        <v>48</v>
      </c>
      <c r="R348" s="47" t="s">
        <v>49</v>
      </c>
      <c r="S348" s="47" t="s">
        <v>43</v>
      </c>
      <c r="T348" s="47" t="s">
        <v>50</v>
      </c>
      <c r="U348" s="47" t="s">
        <v>69</v>
      </c>
      <c r="V348" s="48">
        <v>2.15</v>
      </c>
      <c r="W348" s="48">
        <v>2.15</v>
      </c>
      <c r="X348" s="47" t="s">
        <v>1015</v>
      </c>
      <c r="Y348" s="47" t="s">
        <v>1324</v>
      </c>
      <c r="Z348" s="48" t="b">
        <v>0</v>
      </c>
      <c r="AA348" s="47" t="s">
        <v>54</v>
      </c>
      <c r="AB348" s="48" t="b">
        <v>0</v>
      </c>
      <c r="AC348" s="48">
        <v>39</v>
      </c>
      <c r="AD348" t="str">
        <f t="shared" si="5"/>
        <v>NT</v>
      </c>
    </row>
    <row r="349" spans="2:30" x14ac:dyDescent="0.25">
      <c r="B349">
        <f>VLOOKUP(C349*1,'RMPCrecs(Jan2016)'!F$2:N$1246,9,FALSE)</f>
        <v>14</v>
      </c>
      <c r="C349" s="47" t="s">
        <v>1403</v>
      </c>
      <c r="D349" s="47" t="s">
        <v>41</v>
      </c>
      <c r="E349" s="48">
        <v>2012</v>
      </c>
      <c r="F349" s="47" t="s">
        <v>67</v>
      </c>
      <c r="G349" s="49">
        <v>41143</v>
      </c>
      <c r="H349" s="47" t="s">
        <v>43</v>
      </c>
      <c r="I349" s="47" t="s">
        <v>44</v>
      </c>
      <c r="J349" s="48">
        <v>3008</v>
      </c>
      <c r="K349" s="47" t="s">
        <v>110</v>
      </c>
      <c r="L349" s="48">
        <v>760</v>
      </c>
      <c r="M349" s="47" t="s">
        <v>46</v>
      </c>
      <c r="N349" s="48">
        <v>5</v>
      </c>
      <c r="O349" s="47" t="s">
        <v>43</v>
      </c>
      <c r="P349" s="47" t="s">
        <v>455</v>
      </c>
      <c r="Q349" s="47" t="s">
        <v>48</v>
      </c>
      <c r="R349" s="47" t="s">
        <v>49</v>
      </c>
      <c r="S349" s="47" t="s">
        <v>43</v>
      </c>
      <c r="T349" s="47" t="s">
        <v>50</v>
      </c>
      <c r="U349" s="47" t="s">
        <v>69</v>
      </c>
      <c r="V349" s="48">
        <v>2.15</v>
      </c>
      <c r="W349" s="48">
        <v>2.15</v>
      </c>
      <c r="X349" s="47" t="s">
        <v>1015</v>
      </c>
      <c r="Y349" s="47" t="s">
        <v>1324</v>
      </c>
      <c r="Z349" s="48" t="b">
        <v>0</v>
      </c>
      <c r="AA349" s="47" t="s">
        <v>54</v>
      </c>
      <c r="AB349" s="48" t="b">
        <v>0</v>
      </c>
      <c r="AC349" s="48">
        <v>39</v>
      </c>
      <c r="AD349" t="str">
        <f t="shared" si="5"/>
        <v>NT</v>
      </c>
    </row>
    <row r="350" spans="2:30" x14ac:dyDescent="0.25">
      <c r="B350">
        <f>VLOOKUP(C350*1,'RMPCrecs(Jan2016)'!F$2:N$1246,9,FALSE)</f>
        <v>14</v>
      </c>
      <c r="C350" s="47" t="s">
        <v>1404</v>
      </c>
      <c r="D350" s="47" t="s">
        <v>41</v>
      </c>
      <c r="E350" s="48">
        <v>2012</v>
      </c>
      <c r="F350" s="47" t="s">
        <v>67</v>
      </c>
      <c r="G350" s="49">
        <v>41143</v>
      </c>
      <c r="H350" s="47" t="s">
        <v>43</v>
      </c>
      <c r="I350" s="47" t="s">
        <v>44</v>
      </c>
      <c r="J350" s="48">
        <v>3008</v>
      </c>
      <c r="K350" s="47" t="s">
        <v>110</v>
      </c>
      <c r="L350" s="48">
        <v>800</v>
      </c>
      <c r="M350" s="47" t="s">
        <v>46</v>
      </c>
      <c r="N350" s="48">
        <v>4</v>
      </c>
      <c r="O350" s="47" t="s">
        <v>43</v>
      </c>
      <c r="P350" s="47" t="s">
        <v>956</v>
      </c>
      <c r="Q350" s="47" t="s">
        <v>48</v>
      </c>
      <c r="R350" s="47" t="s">
        <v>49</v>
      </c>
      <c r="S350" s="47" t="s">
        <v>43</v>
      </c>
      <c r="T350" s="47" t="s">
        <v>50</v>
      </c>
      <c r="U350" s="47" t="s">
        <v>69</v>
      </c>
      <c r="V350" s="48">
        <v>2.15</v>
      </c>
      <c r="W350" s="48">
        <v>2.15</v>
      </c>
      <c r="X350" s="47" t="s">
        <v>1015</v>
      </c>
      <c r="Y350" s="47" t="s">
        <v>1324</v>
      </c>
      <c r="Z350" s="48" t="b">
        <v>0</v>
      </c>
      <c r="AA350" s="47" t="s">
        <v>54</v>
      </c>
      <c r="AB350" s="48" t="b">
        <v>0</v>
      </c>
      <c r="AC350" s="48">
        <v>39</v>
      </c>
      <c r="AD350" t="str">
        <f t="shared" si="5"/>
        <v>NT</v>
      </c>
    </row>
    <row r="351" spans="2:30" x14ac:dyDescent="0.25">
      <c r="B351">
        <f>VLOOKUP(C351*1,'RMPCrecs(Jan2016)'!F$2:N$1246,9,FALSE)</f>
        <v>14</v>
      </c>
      <c r="C351" s="47" t="s">
        <v>1407</v>
      </c>
      <c r="D351" s="47" t="s">
        <v>41</v>
      </c>
      <c r="E351" s="48">
        <v>2012</v>
      </c>
      <c r="F351" s="47" t="s">
        <v>67</v>
      </c>
      <c r="G351" s="49">
        <v>41163</v>
      </c>
      <c r="H351" s="47" t="s">
        <v>43</v>
      </c>
      <c r="I351" s="47" t="s">
        <v>44</v>
      </c>
      <c r="J351" s="48">
        <v>3008</v>
      </c>
      <c r="K351" s="47" t="s">
        <v>45</v>
      </c>
      <c r="L351" s="48">
        <v>850</v>
      </c>
      <c r="M351" s="47" t="s">
        <v>46</v>
      </c>
      <c r="N351" s="48">
        <v>4</v>
      </c>
      <c r="O351" s="47" t="s">
        <v>43</v>
      </c>
      <c r="P351" s="47" t="s">
        <v>770</v>
      </c>
      <c r="Q351" s="47" t="s">
        <v>48</v>
      </c>
      <c r="R351" s="47" t="s">
        <v>59</v>
      </c>
      <c r="S351" s="47" t="s">
        <v>43</v>
      </c>
      <c r="T351" s="47" t="s">
        <v>50</v>
      </c>
      <c r="U351" s="47" t="s">
        <v>51</v>
      </c>
      <c r="V351" s="48">
        <v>1.79</v>
      </c>
      <c r="W351" s="48">
        <v>1.79</v>
      </c>
      <c r="X351" s="47" t="s">
        <v>1015</v>
      </c>
      <c r="Y351" s="47" t="s">
        <v>1296</v>
      </c>
      <c r="Z351" s="48" t="b">
        <v>0</v>
      </c>
      <c r="AA351" s="47" t="s">
        <v>54</v>
      </c>
      <c r="AB351" s="48" t="b">
        <v>0</v>
      </c>
      <c r="AC351" s="48">
        <v>39</v>
      </c>
      <c r="AD351" t="str">
        <f t="shared" si="5"/>
        <v>NT</v>
      </c>
    </row>
    <row r="352" spans="2:30" x14ac:dyDescent="0.25">
      <c r="B352">
        <f>VLOOKUP(C352*1,'RMPCrecs(Jan2016)'!F$2:N$1246,9,FALSE)</f>
        <v>14</v>
      </c>
      <c r="C352" s="47" t="s">
        <v>1433</v>
      </c>
      <c r="D352" s="47" t="s">
        <v>41</v>
      </c>
      <c r="E352" s="48">
        <v>2012</v>
      </c>
      <c r="F352" s="47" t="s">
        <v>67</v>
      </c>
      <c r="G352" s="49">
        <v>41157</v>
      </c>
      <c r="H352" s="47" t="s">
        <v>43</v>
      </c>
      <c r="I352" s="47" t="s">
        <v>44</v>
      </c>
      <c r="J352" s="48">
        <v>3008</v>
      </c>
      <c r="K352" s="47" t="s">
        <v>110</v>
      </c>
      <c r="L352" s="48">
        <v>830</v>
      </c>
      <c r="M352" s="47" t="s">
        <v>46</v>
      </c>
      <c r="N352" s="48">
        <v>4</v>
      </c>
      <c r="O352" s="47" t="s">
        <v>43</v>
      </c>
      <c r="P352" s="47" t="s">
        <v>1014</v>
      </c>
      <c r="Q352" s="47" t="s">
        <v>48</v>
      </c>
      <c r="R352" s="47" t="s">
        <v>49</v>
      </c>
      <c r="S352" s="47" t="s">
        <v>43</v>
      </c>
      <c r="T352" s="47" t="s">
        <v>50</v>
      </c>
      <c r="U352" s="47" t="s">
        <v>60</v>
      </c>
      <c r="V352" s="48">
        <v>2.92</v>
      </c>
      <c r="W352" s="48">
        <v>2.92</v>
      </c>
      <c r="X352" s="47" t="s">
        <v>1015</v>
      </c>
      <c r="Y352" s="47" t="s">
        <v>1292</v>
      </c>
      <c r="Z352" s="48" t="b">
        <v>0</v>
      </c>
      <c r="AA352" s="47" t="s">
        <v>54</v>
      </c>
      <c r="AB352" s="48" t="b">
        <v>0</v>
      </c>
      <c r="AC352" s="48">
        <v>39</v>
      </c>
      <c r="AD352" t="str">
        <f t="shared" si="5"/>
        <v>NT</v>
      </c>
    </row>
    <row r="353" spans="1:30" x14ac:dyDescent="0.25">
      <c r="B353">
        <f>VLOOKUP(C353*1,'RMPCrecs(Jan2016)'!F$2:N$1246,9,FALSE)</f>
        <v>14</v>
      </c>
      <c r="C353" s="47" t="s">
        <v>1434</v>
      </c>
      <c r="D353" s="47" t="s">
        <v>41</v>
      </c>
      <c r="E353" s="48">
        <v>2012</v>
      </c>
      <c r="F353" s="47" t="s">
        <v>67</v>
      </c>
      <c r="G353" s="49">
        <v>41157</v>
      </c>
      <c r="H353" s="47" t="s">
        <v>43</v>
      </c>
      <c r="I353" s="47" t="s">
        <v>44</v>
      </c>
      <c r="J353" s="48">
        <v>3008</v>
      </c>
      <c r="K353" s="47" t="s">
        <v>45</v>
      </c>
      <c r="L353" s="48">
        <v>790</v>
      </c>
      <c r="M353" s="47" t="s">
        <v>46</v>
      </c>
      <c r="N353" s="48">
        <v>4</v>
      </c>
      <c r="O353" s="47" t="s">
        <v>43</v>
      </c>
      <c r="P353" s="47" t="s">
        <v>956</v>
      </c>
      <c r="Q353" s="47" t="s">
        <v>48</v>
      </c>
      <c r="R353" s="47" t="s">
        <v>49</v>
      </c>
      <c r="S353" s="47" t="s">
        <v>43</v>
      </c>
      <c r="T353" s="47" t="s">
        <v>50</v>
      </c>
      <c r="U353" s="47" t="s">
        <v>60</v>
      </c>
      <c r="V353" s="48">
        <v>2.92</v>
      </c>
      <c r="W353" s="48">
        <v>2.92</v>
      </c>
      <c r="X353" s="47" t="s">
        <v>1015</v>
      </c>
      <c r="Y353" s="47" t="s">
        <v>1292</v>
      </c>
      <c r="Z353" s="48" t="b">
        <v>0</v>
      </c>
      <c r="AA353" s="47" t="s">
        <v>54</v>
      </c>
      <c r="AB353" s="48" t="b">
        <v>0</v>
      </c>
      <c r="AC353" s="48">
        <v>39</v>
      </c>
      <c r="AD353" t="str">
        <f t="shared" si="5"/>
        <v>NT</v>
      </c>
    </row>
    <row r="354" spans="1:30" x14ac:dyDescent="0.25">
      <c r="B354">
        <f>VLOOKUP(C354*1,'RMPCrecs(Jan2016)'!F$2:N$1246,9,FALSE)</f>
        <v>14</v>
      </c>
      <c r="C354" s="47" t="s">
        <v>1438</v>
      </c>
      <c r="D354" s="47" t="s">
        <v>41</v>
      </c>
      <c r="E354" s="48">
        <v>2012</v>
      </c>
      <c r="F354" s="47" t="s">
        <v>42</v>
      </c>
      <c r="G354" s="49">
        <v>41152</v>
      </c>
      <c r="H354" s="47" t="s">
        <v>43</v>
      </c>
      <c r="I354" s="47" t="s">
        <v>44</v>
      </c>
      <c r="J354" s="48">
        <v>3008</v>
      </c>
      <c r="K354" s="47" t="s">
        <v>110</v>
      </c>
      <c r="L354" s="48">
        <v>770</v>
      </c>
      <c r="M354" s="47" t="s">
        <v>46</v>
      </c>
      <c r="N354" s="48">
        <v>4</v>
      </c>
      <c r="O354" s="47" t="s">
        <v>43</v>
      </c>
      <c r="P354" s="47" t="s">
        <v>956</v>
      </c>
      <c r="Q354" s="47" t="s">
        <v>48</v>
      </c>
      <c r="R354" s="47" t="s">
        <v>49</v>
      </c>
      <c r="S354" s="47" t="s">
        <v>43</v>
      </c>
      <c r="T354" s="47" t="s">
        <v>50</v>
      </c>
      <c r="U354" s="47" t="s">
        <v>72</v>
      </c>
      <c r="V354" s="48">
        <v>2.2999999999999998</v>
      </c>
      <c r="W354" s="48">
        <v>2.2999999999999998</v>
      </c>
      <c r="X354" s="47" t="s">
        <v>1015</v>
      </c>
      <c r="Y354" s="47" t="s">
        <v>1298</v>
      </c>
      <c r="Z354" s="48" t="b">
        <v>0</v>
      </c>
      <c r="AA354" s="47" t="s">
        <v>54</v>
      </c>
      <c r="AB354" s="48" t="b">
        <v>0</v>
      </c>
      <c r="AC354" s="48">
        <v>39</v>
      </c>
      <c r="AD354" t="str">
        <f t="shared" si="5"/>
        <v>NT</v>
      </c>
    </row>
    <row r="355" spans="1:30" x14ac:dyDescent="0.25">
      <c r="B355">
        <f>VLOOKUP(C355*1,'RMPCrecs(Jan2016)'!F$2:N$1246,9,FALSE)</f>
        <v>14</v>
      </c>
      <c r="C355" s="47" t="s">
        <v>1439</v>
      </c>
      <c r="D355" s="47" t="s">
        <v>41</v>
      </c>
      <c r="E355" s="48">
        <v>2012</v>
      </c>
      <c r="F355" s="47" t="s">
        <v>42</v>
      </c>
      <c r="G355" s="49">
        <v>41152</v>
      </c>
      <c r="H355" s="47" t="s">
        <v>43</v>
      </c>
      <c r="I355" s="47" t="s">
        <v>44</v>
      </c>
      <c r="J355" s="48">
        <v>3008</v>
      </c>
      <c r="K355" s="47" t="s">
        <v>110</v>
      </c>
      <c r="L355" s="48">
        <v>750</v>
      </c>
      <c r="M355" s="47" t="s">
        <v>46</v>
      </c>
      <c r="N355" s="48">
        <v>4</v>
      </c>
      <c r="O355" s="47" t="s">
        <v>43</v>
      </c>
      <c r="P355" s="47" t="s">
        <v>770</v>
      </c>
      <c r="Q355" s="47" t="s">
        <v>48</v>
      </c>
      <c r="R355" s="47" t="s">
        <v>49</v>
      </c>
      <c r="S355" s="47" t="s">
        <v>43</v>
      </c>
      <c r="T355" s="47" t="s">
        <v>50</v>
      </c>
      <c r="U355" s="47" t="s">
        <v>72</v>
      </c>
      <c r="V355" s="48">
        <v>2.2999999999999998</v>
      </c>
      <c r="W355" s="48">
        <v>2.2999999999999998</v>
      </c>
      <c r="X355" s="47" t="s">
        <v>1015</v>
      </c>
      <c r="Y355" s="47" t="s">
        <v>1298</v>
      </c>
      <c r="Z355" s="48" t="b">
        <v>0</v>
      </c>
      <c r="AA355" s="47" t="s">
        <v>54</v>
      </c>
      <c r="AB355" s="48" t="b">
        <v>0</v>
      </c>
      <c r="AC355" s="48">
        <v>39</v>
      </c>
      <c r="AD355" t="str">
        <f t="shared" si="5"/>
        <v>NT</v>
      </c>
    </row>
    <row r="356" spans="1:30" x14ac:dyDescent="0.25">
      <c r="B356">
        <f>VLOOKUP(C356*1,'RMPCrecs(Jan2016)'!F$2:N$1246,9,FALSE)</f>
        <v>14</v>
      </c>
      <c r="C356" s="47" t="s">
        <v>1440</v>
      </c>
      <c r="D356" s="47" t="s">
        <v>41</v>
      </c>
      <c r="E356" s="48">
        <v>2012</v>
      </c>
      <c r="F356" s="47" t="s">
        <v>42</v>
      </c>
      <c r="G356" s="49">
        <v>41152</v>
      </c>
      <c r="H356" s="47" t="s">
        <v>43</v>
      </c>
      <c r="I356" s="47" t="s">
        <v>44</v>
      </c>
      <c r="J356" s="48">
        <v>3008</v>
      </c>
      <c r="K356" s="47" t="s">
        <v>110</v>
      </c>
      <c r="L356" s="48">
        <v>820</v>
      </c>
      <c r="M356" s="47" t="s">
        <v>46</v>
      </c>
      <c r="N356" s="48">
        <v>4</v>
      </c>
      <c r="O356" s="47" t="s">
        <v>43</v>
      </c>
      <c r="P356" s="47" t="s">
        <v>1014</v>
      </c>
      <c r="Q356" s="47" t="s">
        <v>48</v>
      </c>
      <c r="R356" s="47" t="s">
        <v>49</v>
      </c>
      <c r="S356" s="47" t="s">
        <v>43</v>
      </c>
      <c r="T356" s="47" t="s">
        <v>50</v>
      </c>
      <c r="U356" s="47" t="s">
        <v>72</v>
      </c>
      <c r="V356" s="48">
        <v>2.2999999999999998</v>
      </c>
      <c r="W356" s="48">
        <v>2.2999999999999998</v>
      </c>
      <c r="X356" s="47" t="s">
        <v>1015</v>
      </c>
      <c r="Y356" s="47" t="s">
        <v>1298</v>
      </c>
      <c r="Z356" s="48" t="b">
        <v>0</v>
      </c>
      <c r="AA356" s="47" t="s">
        <v>54</v>
      </c>
      <c r="AB356" s="48" t="b">
        <v>0</v>
      </c>
      <c r="AC356" s="48">
        <v>39</v>
      </c>
      <c r="AD356" t="str">
        <f t="shared" si="5"/>
        <v>NT</v>
      </c>
    </row>
    <row r="357" spans="1:30" x14ac:dyDescent="0.25">
      <c r="A357" t="str">
        <f>P357*1&amp;F357&amp;E357&amp;L357</f>
        <v>6348413M10107  C2012800</v>
      </c>
      <c r="B357" s="50">
        <f>INDEX('RMPCrecs(Jan2016)'!N:N,MATCH(A357,'RMPCrecs(Jan2016)'!BE$2:BE$1260,0))</f>
        <v>14</v>
      </c>
      <c r="C357" s="47" t="s">
        <v>1391</v>
      </c>
      <c r="D357" s="47" t="s">
        <v>41</v>
      </c>
      <c r="E357" s="48">
        <v>2012</v>
      </c>
      <c r="F357" s="47" t="s">
        <v>67</v>
      </c>
      <c r="G357" s="49">
        <v>41142</v>
      </c>
      <c r="H357" s="47" t="s">
        <v>43</v>
      </c>
      <c r="I357" s="47" t="s">
        <v>44</v>
      </c>
      <c r="J357" s="48">
        <v>3008</v>
      </c>
      <c r="K357" s="47" t="s">
        <v>45</v>
      </c>
      <c r="L357" s="48">
        <v>800</v>
      </c>
      <c r="M357" s="47" t="s">
        <v>46</v>
      </c>
      <c r="N357" s="48">
        <v>4</v>
      </c>
      <c r="O357" s="47" t="s">
        <v>43</v>
      </c>
      <c r="P357" s="47" t="s">
        <v>956</v>
      </c>
      <c r="Q357" s="47" t="s">
        <v>48</v>
      </c>
      <c r="R357" s="47" t="s">
        <v>49</v>
      </c>
      <c r="S357" s="47" t="s">
        <v>43</v>
      </c>
      <c r="T357" s="47" t="s">
        <v>50</v>
      </c>
      <c r="U357" s="47" t="s">
        <v>69</v>
      </c>
      <c r="V357" s="48">
        <v>2.15</v>
      </c>
      <c r="W357" s="48">
        <v>2.15</v>
      </c>
      <c r="X357" s="47" t="s">
        <v>1015</v>
      </c>
      <c r="Y357" s="47" t="s">
        <v>1324</v>
      </c>
      <c r="Z357" s="48" t="b">
        <v>0</v>
      </c>
      <c r="AA357" s="47" t="s">
        <v>54</v>
      </c>
      <c r="AB357" s="48" t="b">
        <v>0</v>
      </c>
      <c r="AC357" s="48">
        <v>39</v>
      </c>
      <c r="AD357" t="str">
        <f t="shared" si="5"/>
        <v>NT</v>
      </c>
    </row>
    <row r="358" spans="1:30" x14ac:dyDescent="0.25">
      <c r="A358" t="str">
        <f>P358*1&amp;F358&amp;E358&amp;L358</f>
        <v>6343953M10107  C2012790</v>
      </c>
      <c r="B358" s="50">
        <f>INDEX('RMPCrecs(Jan2016)'!N:N,MATCH(A358,'RMPCrecs(Jan2016)'!BE$2:BE$1260,0))</f>
        <v>14</v>
      </c>
      <c r="C358" s="47" t="s">
        <v>1396</v>
      </c>
      <c r="D358" s="47" t="s">
        <v>41</v>
      </c>
      <c r="E358" s="48">
        <v>2012</v>
      </c>
      <c r="F358" s="47" t="s">
        <v>67</v>
      </c>
      <c r="G358" s="49">
        <v>41142</v>
      </c>
      <c r="H358" s="47" t="s">
        <v>43</v>
      </c>
      <c r="I358" s="47" t="s">
        <v>44</v>
      </c>
      <c r="J358" s="48">
        <v>3008</v>
      </c>
      <c r="K358" s="47" t="s">
        <v>45</v>
      </c>
      <c r="L358" s="48">
        <v>790</v>
      </c>
      <c r="M358" s="47" t="s">
        <v>46</v>
      </c>
      <c r="N358" s="48">
        <v>4</v>
      </c>
      <c r="O358" s="47" t="s">
        <v>43</v>
      </c>
      <c r="P358" s="47" t="s">
        <v>1397</v>
      </c>
      <c r="Q358" s="47" t="s">
        <v>48</v>
      </c>
      <c r="R358" s="47" t="s">
        <v>49</v>
      </c>
      <c r="S358" s="47" t="s">
        <v>43</v>
      </c>
      <c r="T358" s="47" t="s">
        <v>50</v>
      </c>
      <c r="U358" s="47" t="s">
        <v>69</v>
      </c>
      <c r="V358" s="48">
        <v>2.15</v>
      </c>
      <c r="W358" s="48">
        <v>2.15</v>
      </c>
      <c r="X358" s="47" t="s">
        <v>1015</v>
      </c>
      <c r="Y358" s="47" t="s">
        <v>1324</v>
      </c>
      <c r="Z358" s="48" t="b">
        <v>0</v>
      </c>
      <c r="AA358" s="47" t="s">
        <v>54</v>
      </c>
      <c r="AB358" s="48" t="b">
        <v>0</v>
      </c>
      <c r="AC358" s="48">
        <v>39</v>
      </c>
      <c r="AD358" t="str">
        <f t="shared" si="5"/>
        <v>NT</v>
      </c>
    </row>
    <row r="359" spans="1:30" x14ac:dyDescent="0.25">
      <c r="A359" t="str">
        <f>P359*1&amp;F359&amp;E359&amp;L359</f>
        <v>1804703M10107  C2012840</v>
      </c>
      <c r="B359" s="50">
        <f>INDEX('RMPCrecs(Jan2016)'!N:N,MATCH(A359,'RMPCrecs(Jan2016)'!BE$2:BE$1260,0))</f>
        <v>14</v>
      </c>
      <c r="C359" s="47" t="s">
        <v>1409</v>
      </c>
      <c r="D359" s="47" t="s">
        <v>41</v>
      </c>
      <c r="E359" s="48">
        <v>2012</v>
      </c>
      <c r="F359" s="47" t="s">
        <v>67</v>
      </c>
      <c r="G359" s="49">
        <v>41163</v>
      </c>
      <c r="H359" s="47" t="s">
        <v>43</v>
      </c>
      <c r="I359" s="47" t="s">
        <v>44</v>
      </c>
      <c r="J359" s="48">
        <v>3008</v>
      </c>
      <c r="K359" s="47" t="s">
        <v>110</v>
      </c>
      <c r="L359" s="48">
        <v>840</v>
      </c>
      <c r="M359" s="47" t="s">
        <v>46</v>
      </c>
      <c r="N359" s="48">
        <v>4</v>
      </c>
      <c r="O359" s="47" t="s">
        <v>43</v>
      </c>
      <c r="P359" s="47" t="s">
        <v>823</v>
      </c>
      <c r="Q359" s="47" t="s">
        <v>48</v>
      </c>
      <c r="R359" s="47" t="s">
        <v>49</v>
      </c>
      <c r="S359" s="47" t="s">
        <v>43</v>
      </c>
      <c r="T359" s="47" t="s">
        <v>50</v>
      </c>
      <c r="U359" s="47" t="s">
        <v>51</v>
      </c>
      <c r="V359" s="48">
        <v>1.79</v>
      </c>
      <c r="W359" s="48">
        <v>1.79</v>
      </c>
      <c r="X359" s="47" t="s">
        <v>1015</v>
      </c>
      <c r="Y359" s="47" t="s">
        <v>1296</v>
      </c>
      <c r="Z359" s="48" t="b">
        <v>0</v>
      </c>
      <c r="AA359" s="47" t="s">
        <v>54</v>
      </c>
      <c r="AB359" s="48" t="b">
        <v>0</v>
      </c>
      <c r="AC359" s="48">
        <v>39</v>
      </c>
      <c r="AD359" t="str">
        <f t="shared" si="5"/>
        <v>NT</v>
      </c>
    </row>
    <row r="360" spans="1:30" x14ac:dyDescent="0.25">
      <c r="B360">
        <f>VLOOKUP(C360*1,'RMPCrecs(Jan2016)'!F$2:N$1246,9,FALSE)</f>
        <v>17</v>
      </c>
      <c r="C360" s="47" t="s">
        <v>1900</v>
      </c>
      <c r="D360" s="47" t="s">
        <v>41</v>
      </c>
      <c r="E360" s="48">
        <v>2005</v>
      </c>
      <c r="F360" s="47" t="s">
        <v>42</v>
      </c>
      <c r="G360" s="49">
        <v>38604</v>
      </c>
      <c r="H360" s="47" t="s">
        <v>43</v>
      </c>
      <c r="I360" s="47" t="s">
        <v>44</v>
      </c>
      <c r="J360" s="48">
        <v>3008</v>
      </c>
      <c r="K360" s="47" t="s">
        <v>45</v>
      </c>
      <c r="L360" s="48">
        <v>800</v>
      </c>
      <c r="M360" s="47" t="s">
        <v>46</v>
      </c>
      <c r="N360" s="48">
        <v>3</v>
      </c>
      <c r="O360" s="47" t="s">
        <v>43</v>
      </c>
      <c r="P360" s="47" t="s">
        <v>1901</v>
      </c>
      <c r="Q360" s="47" t="s">
        <v>48</v>
      </c>
      <c r="R360" s="47" t="s">
        <v>49</v>
      </c>
      <c r="S360" s="47" t="s">
        <v>43</v>
      </c>
      <c r="T360" s="47" t="s">
        <v>50</v>
      </c>
      <c r="U360" s="47" t="s">
        <v>60</v>
      </c>
      <c r="V360" s="48">
        <v>2.82</v>
      </c>
      <c r="W360" s="48">
        <v>2.82</v>
      </c>
      <c r="X360" s="47" t="s">
        <v>52</v>
      </c>
      <c r="Y360" s="47" t="s">
        <v>1902</v>
      </c>
      <c r="Z360" s="48" t="b">
        <v>0</v>
      </c>
      <c r="AA360" s="47" t="s">
        <v>54</v>
      </c>
      <c r="AB360" s="48" t="b">
        <v>0</v>
      </c>
      <c r="AC360" s="48">
        <v>39</v>
      </c>
      <c r="AD360" t="str">
        <f t="shared" si="5"/>
        <v>Tr</v>
      </c>
    </row>
    <row r="361" spans="1:30" x14ac:dyDescent="0.25">
      <c r="B361">
        <f>VLOOKUP(C361*1,'RMPCrecs(Jan2016)'!F$2:N$1246,9,FALSE)</f>
        <v>17</v>
      </c>
      <c r="C361" s="47" t="s">
        <v>1905</v>
      </c>
      <c r="D361" s="47" t="s">
        <v>41</v>
      </c>
      <c r="E361" s="48">
        <v>2006</v>
      </c>
      <c r="F361" s="47" t="s">
        <v>42</v>
      </c>
      <c r="G361" s="49">
        <v>38966</v>
      </c>
      <c r="H361" s="47" t="s">
        <v>43</v>
      </c>
      <c r="I361" s="47" t="s">
        <v>44</v>
      </c>
      <c r="J361" s="48">
        <v>3008</v>
      </c>
      <c r="K361" s="47" t="s">
        <v>110</v>
      </c>
      <c r="L361" s="48">
        <v>820</v>
      </c>
      <c r="M361" s="47" t="s">
        <v>46</v>
      </c>
      <c r="N361" s="48">
        <v>3</v>
      </c>
      <c r="O361" s="47" t="s">
        <v>43</v>
      </c>
      <c r="P361" s="47" t="s">
        <v>1906</v>
      </c>
      <c r="Q361" s="47" t="s">
        <v>48</v>
      </c>
      <c r="R361" s="47" t="s">
        <v>49</v>
      </c>
      <c r="S361" s="47" t="s">
        <v>43</v>
      </c>
      <c r="T361" s="47" t="s">
        <v>50</v>
      </c>
      <c r="U361" s="47" t="s">
        <v>60</v>
      </c>
      <c r="V361" s="48">
        <v>1.97</v>
      </c>
      <c r="W361" s="48">
        <v>1.97</v>
      </c>
      <c r="X361" s="47" t="s">
        <v>52</v>
      </c>
      <c r="Y361" s="47" t="s">
        <v>1907</v>
      </c>
      <c r="Z361" s="48" t="b">
        <v>0</v>
      </c>
      <c r="AA361" s="47" t="s">
        <v>54</v>
      </c>
      <c r="AB361" s="48" t="b">
        <v>0</v>
      </c>
      <c r="AC361" s="48">
        <v>39</v>
      </c>
      <c r="AD361" t="str">
        <f t="shared" si="5"/>
        <v>Tr</v>
      </c>
    </row>
    <row r="362" spans="1:30" x14ac:dyDescent="0.25">
      <c r="B362">
        <f>VLOOKUP(C362*1,'RMPCrecs(Jan2016)'!F$2:N$1246,9,FALSE)</f>
        <v>17</v>
      </c>
      <c r="C362" s="47" t="s">
        <v>1909</v>
      </c>
      <c r="D362" s="47" t="s">
        <v>41</v>
      </c>
      <c r="E362" s="48">
        <v>2006</v>
      </c>
      <c r="F362" s="47" t="s">
        <v>67</v>
      </c>
      <c r="G362" s="49">
        <v>38959</v>
      </c>
      <c r="H362" s="47" t="s">
        <v>43</v>
      </c>
      <c r="I362" s="47" t="s">
        <v>44</v>
      </c>
      <c r="J362" s="48">
        <v>3008</v>
      </c>
      <c r="K362" s="47" t="s">
        <v>45</v>
      </c>
      <c r="L362" s="48">
        <v>890</v>
      </c>
      <c r="M362" s="47" t="s">
        <v>46</v>
      </c>
      <c r="N362" s="48">
        <v>4</v>
      </c>
      <c r="O362" s="47" t="s">
        <v>43</v>
      </c>
      <c r="P362" s="47" t="s">
        <v>1910</v>
      </c>
      <c r="Q362" s="47" t="s">
        <v>48</v>
      </c>
      <c r="R362" s="47" t="s">
        <v>49</v>
      </c>
      <c r="S362" s="47" t="s">
        <v>43</v>
      </c>
      <c r="T362" s="47" t="s">
        <v>50</v>
      </c>
      <c r="U362" s="47" t="s">
        <v>72</v>
      </c>
      <c r="V362" s="48">
        <v>1.73</v>
      </c>
      <c r="W362" s="48">
        <v>1.73</v>
      </c>
      <c r="X362" s="47" t="s">
        <v>52</v>
      </c>
      <c r="Y362" s="47" t="s">
        <v>1911</v>
      </c>
      <c r="Z362" s="48" t="b">
        <v>0</v>
      </c>
      <c r="AA362" s="47" t="s">
        <v>54</v>
      </c>
      <c r="AB362" s="48" t="b">
        <v>0</v>
      </c>
      <c r="AC362" s="48">
        <v>39</v>
      </c>
      <c r="AD362" t="str">
        <f t="shared" si="5"/>
        <v>Tr</v>
      </c>
    </row>
    <row r="363" spans="1:30" x14ac:dyDescent="0.25">
      <c r="B363">
        <f>VLOOKUP(C363*1,'RMPCrecs(Jan2016)'!F$2:N$1246,9,FALSE)</f>
        <v>17</v>
      </c>
      <c r="C363" s="47" t="s">
        <v>1912</v>
      </c>
      <c r="D363" s="47" t="s">
        <v>41</v>
      </c>
      <c r="E363" s="48">
        <v>2006</v>
      </c>
      <c r="F363" s="47" t="s">
        <v>42</v>
      </c>
      <c r="G363" s="49">
        <v>38968</v>
      </c>
      <c r="H363" s="47" t="s">
        <v>43</v>
      </c>
      <c r="I363" s="47" t="s">
        <v>44</v>
      </c>
      <c r="J363" s="48">
        <v>3008</v>
      </c>
      <c r="K363" s="47" t="s">
        <v>45</v>
      </c>
      <c r="L363" s="48">
        <v>810</v>
      </c>
      <c r="M363" s="47" t="s">
        <v>46</v>
      </c>
      <c r="N363" s="48">
        <v>4</v>
      </c>
      <c r="O363" s="47" t="s">
        <v>43</v>
      </c>
      <c r="P363" s="47" t="s">
        <v>1913</v>
      </c>
      <c r="Q363" s="47" t="s">
        <v>48</v>
      </c>
      <c r="R363" s="47" t="s">
        <v>49</v>
      </c>
      <c r="S363" s="47" t="s">
        <v>43</v>
      </c>
      <c r="T363" s="47" t="s">
        <v>50</v>
      </c>
      <c r="U363" s="47" t="s">
        <v>60</v>
      </c>
      <c r="V363" s="48">
        <v>1.97</v>
      </c>
      <c r="W363" s="48">
        <v>1.97</v>
      </c>
      <c r="X363" s="47" t="s">
        <v>52</v>
      </c>
      <c r="Y363" s="47" t="s">
        <v>1907</v>
      </c>
      <c r="Z363" s="48" t="b">
        <v>0</v>
      </c>
      <c r="AA363" s="47" t="s">
        <v>54</v>
      </c>
      <c r="AB363" s="48" t="b">
        <v>0</v>
      </c>
      <c r="AC363" s="48">
        <v>39</v>
      </c>
      <c r="AD363" t="str">
        <f t="shared" si="5"/>
        <v>Tr</v>
      </c>
    </row>
    <row r="364" spans="1:30" x14ac:dyDescent="0.25">
      <c r="B364">
        <f>VLOOKUP(C364*1,'RMPCrecs(Jan2016)'!F$2:N$1246,9,FALSE)</f>
        <v>17</v>
      </c>
      <c r="C364" s="47" t="s">
        <v>62</v>
      </c>
      <c r="D364" s="47" t="s">
        <v>41</v>
      </c>
      <c r="E364" s="48">
        <v>2007</v>
      </c>
      <c r="F364" s="47" t="s">
        <v>42</v>
      </c>
      <c r="G364" s="49">
        <v>39337</v>
      </c>
      <c r="H364" s="47" t="s">
        <v>43</v>
      </c>
      <c r="I364" s="47" t="s">
        <v>44</v>
      </c>
      <c r="J364" s="48">
        <v>3008</v>
      </c>
      <c r="K364" s="47" t="s">
        <v>45</v>
      </c>
      <c r="L364" s="48">
        <v>560</v>
      </c>
      <c r="M364" s="47" t="s">
        <v>46</v>
      </c>
      <c r="N364" s="48">
        <v>2</v>
      </c>
      <c r="O364" s="47" t="s">
        <v>43</v>
      </c>
      <c r="P364" s="47" t="s">
        <v>56</v>
      </c>
      <c r="Q364" s="47" t="s">
        <v>48</v>
      </c>
      <c r="R364" s="47" t="s">
        <v>49</v>
      </c>
      <c r="S364" s="47" t="s">
        <v>43</v>
      </c>
      <c r="T364" s="47" t="s">
        <v>50</v>
      </c>
      <c r="U364" s="47" t="s">
        <v>60</v>
      </c>
      <c r="V364" s="48">
        <v>2.79</v>
      </c>
      <c r="W364" s="48">
        <v>2.79</v>
      </c>
      <c r="X364" s="47" t="s">
        <v>52</v>
      </c>
      <c r="Y364" s="47" t="s">
        <v>61</v>
      </c>
      <c r="Z364" s="48" t="b">
        <v>0</v>
      </c>
      <c r="AA364" s="47" t="s">
        <v>54</v>
      </c>
      <c r="AB364" s="48" t="b">
        <v>0</v>
      </c>
      <c r="AC364" s="48">
        <v>39</v>
      </c>
      <c r="AD364" t="str">
        <f t="shared" si="5"/>
        <v>Tr</v>
      </c>
    </row>
    <row r="365" spans="1:30" x14ac:dyDescent="0.25">
      <c r="B365">
        <f>VLOOKUP(C365*1,'RMPCrecs(Jan2016)'!F$2:N$1246,9,FALSE)</f>
        <v>17</v>
      </c>
      <c r="C365" s="47" t="s">
        <v>63</v>
      </c>
      <c r="D365" s="47" t="s">
        <v>41</v>
      </c>
      <c r="E365" s="48">
        <v>2007</v>
      </c>
      <c r="F365" s="47" t="s">
        <v>42</v>
      </c>
      <c r="G365" s="49">
        <v>39357</v>
      </c>
      <c r="H365" s="47" t="s">
        <v>43</v>
      </c>
      <c r="I365" s="47" t="s">
        <v>44</v>
      </c>
      <c r="J365" s="48">
        <v>3008</v>
      </c>
      <c r="K365" s="47" t="s">
        <v>45</v>
      </c>
      <c r="L365" s="48">
        <v>530</v>
      </c>
      <c r="M365" s="47" t="s">
        <v>46</v>
      </c>
      <c r="N365" s="48">
        <v>2</v>
      </c>
      <c r="O365" s="47" t="s">
        <v>43</v>
      </c>
      <c r="P365" s="47" t="s">
        <v>47</v>
      </c>
      <c r="Q365" s="47" t="s">
        <v>48</v>
      </c>
      <c r="R365" s="47" t="s">
        <v>49</v>
      </c>
      <c r="S365" s="47" t="s">
        <v>43</v>
      </c>
      <c r="T365" s="47" t="s">
        <v>50</v>
      </c>
      <c r="U365" s="47" t="s">
        <v>64</v>
      </c>
      <c r="V365" s="48">
        <v>1</v>
      </c>
      <c r="W365" s="48">
        <v>1</v>
      </c>
      <c r="X365" s="47" t="s">
        <v>52</v>
      </c>
      <c r="Y365" s="47" t="s">
        <v>65</v>
      </c>
      <c r="Z365" s="48" t="b">
        <v>0</v>
      </c>
      <c r="AA365" s="47" t="s">
        <v>54</v>
      </c>
      <c r="AB365" s="48" t="b">
        <v>0</v>
      </c>
      <c r="AC365" s="48">
        <v>39</v>
      </c>
      <c r="AD365" t="str">
        <f t="shared" si="5"/>
        <v>Tr</v>
      </c>
    </row>
    <row r="366" spans="1:30" x14ac:dyDescent="0.25">
      <c r="B366">
        <f>VLOOKUP(C366*1,'RMPCrecs(Jan2016)'!F$2:N$1246,9,FALSE)</f>
        <v>17</v>
      </c>
      <c r="C366" s="47" t="s">
        <v>75</v>
      </c>
      <c r="D366" s="47" t="s">
        <v>41</v>
      </c>
      <c r="E366" s="48">
        <v>2007</v>
      </c>
      <c r="F366" s="47" t="s">
        <v>42</v>
      </c>
      <c r="G366" s="49">
        <v>39343</v>
      </c>
      <c r="H366" s="47" t="s">
        <v>43</v>
      </c>
      <c r="I366" s="47" t="s">
        <v>44</v>
      </c>
      <c r="J366" s="48">
        <v>3008</v>
      </c>
      <c r="K366" s="47" t="s">
        <v>45</v>
      </c>
      <c r="L366" s="48">
        <v>500</v>
      </c>
      <c r="M366" s="47" t="s">
        <v>46</v>
      </c>
      <c r="N366" s="48">
        <v>2</v>
      </c>
      <c r="O366" s="47" t="s">
        <v>43</v>
      </c>
      <c r="P366" s="47" t="s">
        <v>76</v>
      </c>
      <c r="Q366" s="47" t="s">
        <v>48</v>
      </c>
      <c r="R366" s="47" t="s">
        <v>49</v>
      </c>
      <c r="S366" s="47" t="s">
        <v>43</v>
      </c>
      <c r="T366" s="47" t="s">
        <v>50</v>
      </c>
      <c r="U366" s="47" t="s">
        <v>51</v>
      </c>
      <c r="V366" s="48">
        <v>1.43</v>
      </c>
      <c r="W366" s="48">
        <v>1.43</v>
      </c>
      <c r="X366" s="47" t="s">
        <v>52</v>
      </c>
      <c r="Y366" s="47" t="s">
        <v>53</v>
      </c>
      <c r="Z366" s="48" t="b">
        <v>0</v>
      </c>
      <c r="AA366" s="47" t="s">
        <v>54</v>
      </c>
      <c r="AB366" s="48" t="b">
        <v>0</v>
      </c>
      <c r="AC366" s="48">
        <v>39</v>
      </c>
      <c r="AD366" t="str">
        <f t="shared" si="5"/>
        <v>Tr</v>
      </c>
    </row>
    <row r="367" spans="1:30" x14ac:dyDescent="0.25">
      <c r="B367">
        <f>VLOOKUP(C367*1,'RMPCrecs(Jan2016)'!F$2:N$1246,9,FALSE)</f>
        <v>17</v>
      </c>
      <c r="C367" s="47" t="s">
        <v>77</v>
      </c>
      <c r="D367" s="47" t="s">
        <v>41</v>
      </c>
      <c r="E367" s="48">
        <v>2007</v>
      </c>
      <c r="F367" s="47" t="s">
        <v>42</v>
      </c>
      <c r="G367" s="49">
        <v>39343</v>
      </c>
      <c r="H367" s="47" t="s">
        <v>43</v>
      </c>
      <c r="I367" s="47" t="s">
        <v>44</v>
      </c>
      <c r="J367" s="48">
        <v>3008</v>
      </c>
      <c r="K367" s="47" t="s">
        <v>45</v>
      </c>
      <c r="L367" s="48">
        <v>630</v>
      </c>
      <c r="M367" s="47" t="s">
        <v>46</v>
      </c>
      <c r="N367" s="48">
        <v>2</v>
      </c>
      <c r="O367" s="47" t="s">
        <v>43</v>
      </c>
      <c r="P367" s="47" t="s">
        <v>47</v>
      </c>
      <c r="Q367" s="47" t="s">
        <v>48</v>
      </c>
      <c r="R367" s="47" t="s">
        <v>49</v>
      </c>
      <c r="S367" s="47" t="s">
        <v>43</v>
      </c>
      <c r="T367" s="47" t="s">
        <v>50</v>
      </c>
      <c r="U367" s="47" t="s">
        <v>51</v>
      </c>
      <c r="V367" s="48">
        <v>1.43</v>
      </c>
      <c r="W367" s="48">
        <v>1.43</v>
      </c>
      <c r="X367" s="47" t="s">
        <v>52</v>
      </c>
      <c r="Y367" s="47" t="s">
        <v>53</v>
      </c>
      <c r="Z367" s="48" t="b">
        <v>0</v>
      </c>
      <c r="AA367" s="47" t="s">
        <v>54</v>
      </c>
      <c r="AB367" s="48" t="b">
        <v>0</v>
      </c>
      <c r="AC367" s="48">
        <v>39</v>
      </c>
      <c r="AD367" t="str">
        <f t="shared" si="5"/>
        <v>Tr</v>
      </c>
    </row>
    <row r="368" spans="1:30" x14ac:dyDescent="0.25">
      <c r="B368">
        <f>VLOOKUP(C368*1,'RMPCrecs(Jan2016)'!F$2:N$1246,9,FALSE)</f>
        <v>17</v>
      </c>
      <c r="C368" s="47" t="s">
        <v>78</v>
      </c>
      <c r="D368" s="47" t="s">
        <v>41</v>
      </c>
      <c r="E368" s="48">
        <v>2007</v>
      </c>
      <c r="F368" s="47" t="s">
        <v>42</v>
      </c>
      <c r="G368" s="49">
        <v>39364</v>
      </c>
      <c r="H368" s="47" t="s">
        <v>43</v>
      </c>
      <c r="I368" s="47" t="s">
        <v>44</v>
      </c>
      <c r="J368" s="48">
        <v>3008</v>
      </c>
      <c r="K368" s="47" t="s">
        <v>45</v>
      </c>
      <c r="L368" s="48">
        <v>650</v>
      </c>
      <c r="M368" s="47" t="s">
        <v>46</v>
      </c>
      <c r="N368" s="48">
        <v>2</v>
      </c>
      <c r="O368" s="47" t="s">
        <v>43</v>
      </c>
      <c r="P368" s="47" t="s">
        <v>47</v>
      </c>
      <c r="Q368" s="47" t="s">
        <v>48</v>
      </c>
      <c r="R368" s="47" t="s">
        <v>49</v>
      </c>
      <c r="S368" s="47" t="s">
        <v>43</v>
      </c>
      <c r="T368" s="47" t="s">
        <v>50</v>
      </c>
      <c r="U368" s="47" t="s">
        <v>79</v>
      </c>
      <c r="V368" s="48">
        <v>1.56</v>
      </c>
      <c r="W368" s="48">
        <v>1.56</v>
      </c>
      <c r="X368" s="47" t="s">
        <v>52</v>
      </c>
      <c r="Y368" s="47" t="s">
        <v>80</v>
      </c>
      <c r="Z368" s="48" t="b">
        <v>0</v>
      </c>
      <c r="AA368" s="47" t="s">
        <v>54</v>
      </c>
      <c r="AB368" s="48" t="b">
        <v>0</v>
      </c>
      <c r="AC368" s="48">
        <v>39</v>
      </c>
      <c r="AD368" t="str">
        <f t="shared" si="5"/>
        <v>Tr</v>
      </c>
    </row>
    <row r="369" spans="2:30" x14ac:dyDescent="0.25">
      <c r="B369">
        <f>VLOOKUP(C369*1,'RMPCrecs(Jan2016)'!F$2:N$1246,9,FALSE)</f>
        <v>17</v>
      </c>
      <c r="C369" s="47" t="s">
        <v>81</v>
      </c>
      <c r="D369" s="47" t="s">
        <v>41</v>
      </c>
      <c r="E369" s="48">
        <v>2007</v>
      </c>
      <c r="F369" s="47" t="s">
        <v>42</v>
      </c>
      <c r="G369" s="49">
        <v>39350</v>
      </c>
      <c r="H369" s="47" t="s">
        <v>43</v>
      </c>
      <c r="I369" s="47" t="s">
        <v>44</v>
      </c>
      <c r="J369" s="48">
        <v>3008</v>
      </c>
      <c r="K369" s="47" t="s">
        <v>45</v>
      </c>
      <c r="L369" s="48">
        <v>530</v>
      </c>
      <c r="M369" s="47" t="s">
        <v>46</v>
      </c>
      <c r="N369" s="48">
        <v>2</v>
      </c>
      <c r="O369" s="47" t="s">
        <v>43</v>
      </c>
      <c r="P369" s="47" t="s">
        <v>68</v>
      </c>
      <c r="Q369" s="47" t="s">
        <v>48</v>
      </c>
      <c r="R369" s="47" t="s">
        <v>49</v>
      </c>
      <c r="S369" s="47" t="s">
        <v>43</v>
      </c>
      <c r="T369" s="47" t="s">
        <v>50</v>
      </c>
      <c r="U369" s="47" t="s">
        <v>82</v>
      </c>
      <c r="V369" s="48">
        <v>1.62</v>
      </c>
      <c r="W369" s="48">
        <v>1.62</v>
      </c>
      <c r="X369" s="47" t="s">
        <v>52</v>
      </c>
      <c r="Y369" s="47" t="s">
        <v>83</v>
      </c>
      <c r="Z369" s="48" t="b">
        <v>0</v>
      </c>
      <c r="AA369" s="47" t="s">
        <v>54</v>
      </c>
      <c r="AB369" s="48" t="b">
        <v>0</v>
      </c>
      <c r="AC369" s="48">
        <v>39</v>
      </c>
      <c r="AD369" t="str">
        <f t="shared" si="5"/>
        <v>Tr</v>
      </c>
    </row>
    <row r="370" spans="2:30" x14ac:dyDescent="0.25">
      <c r="B370">
        <f>VLOOKUP(C370*1,'RMPCrecs(Jan2016)'!F$2:N$1246,9,FALSE)</f>
        <v>17</v>
      </c>
      <c r="C370" s="47" t="s">
        <v>90</v>
      </c>
      <c r="D370" s="47" t="s">
        <v>41</v>
      </c>
      <c r="E370" s="48">
        <v>2007</v>
      </c>
      <c r="F370" s="47" t="s">
        <v>42</v>
      </c>
      <c r="G370" s="49">
        <v>39338</v>
      </c>
      <c r="H370" s="47" t="s">
        <v>43</v>
      </c>
      <c r="I370" s="47" t="s">
        <v>44</v>
      </c>
      <c r="J370" s="48">
        <v>3008</v>
      </c>
      <c r="K370" s="47" t="s">
        <v>45</v>
      </c>
      <c r="L370" s="48">
        <v>550</v>
      </c>
      <c r="M370" s="47" t="s">
        <v>46</v>
      </c>
      <c r="N370" s="48">
        <v>2</v>
      </c>
      <c r="O370" s="47" t="s">
        <v>43</v>
      </c>
      <c r="P370" s="47" t="s">
        <v>68</v>
      </c>
      <c r="Q370" s="47" t="s">
        <v>48</v>
      </c>
      <c r="R370" s="47" t="s">
        <v>49</v>
      </c>
      <c r="S370" s="47" t="s">
        <v>43</v>
      </c>
      <c r="T370" s="47" t="s">
        <v>50</v>
      </c>
      <c r="U370" s="47" t="s">
        <v>60</v>
      </c>
      <c r="V370" s="48">
        <v>2.79</v>
      </c>
      <c r="W370" s="48">
        <v>2.79</v>
      </c>
      <c r="X370" s="47" t="s">
        <v>52</v>
      </c>
      <c r="Y370" s="47" t="s">
        <v>61</v>
      </c>
      <c r="Z370" s="48" t="b">
        <v>0</v>
      </c>
      <c r="AA370" s="47" t="s">
        <v>54</v>
      </c>
      <c r="AB370" s="48" t="b">
        <v>0</v>
      </c>
      <c r="AC370" s="48">
        <v>39</v>
      </c>
      <c r="AD370" t="str">
        <f t="shared" si="5"/>
        <v>Tr</v>
      </c>
    </row>
    <row r="371" spans="2:30" x14ac:dyDescent="0.25">
      <c r="B371">
        <f>VLOOKUP(C371*1,'RMPCrecs(Jan2016)'!F$2:N$1246,9,FALSE)</f>
        <v>17</v>
      </c>
      <c r="C371" s="47" t="s">
        <v>96</v>
      </c>
      <c r="D371" s="47" t="s">
        <v>41</v>
      </c>
      <c r="E371" s="48">
        <v>2007</v>
      </c>
      <c r="F371" s="47" t="s">
        <v>42</v>
      </c>
      <c r="G371" s="49">
        <v>39342</v>
      </c>
      <c r="H371" s="47" t="s">
        <v>43</v>
      </c>
      <c r="I371" s="47" t="s">
        <v>44</v>
      </c>
      <c r="J371" s="48">
        <v>3008</v>
      </c>
      <c r="K371" s="47" t="s">
        <v>45</v>
      </c>
      <c r="L371" s="48">
        <v>510</v>
      </c>
      <c r="M371" s="47" t="s">
        <v>46</v>
      </c>
      <c r="N371" s="48">
        <v>2</v>
      </c>
      <c r="O371" s="47" t="s">
        <v>43</v>
      </c>
      <c r="P371" s="47" t="s">
        <v>47</v>
      </c>
      <c r="Q371" s="47" t="s">
        <v>48</v>
      </c>
      <c r="R371" s="47" t="s">
        <v>49</v>
      </c>
      <c r="S371" s="47" t="s">
        <v>43</v>
      </c>
      <c r="T371" s="47" t="s">
        <v>50</v>
      </c>
      <c r="U371" s="47" t="s">
        <v>51</v>
      </c>
      <c r="V371" s="48">
        <v>1.43</v>
      </c>
      <c r="W371" s="48">
        <v>1.43</v>
      </c>
      <c r="X371" s="47" t="s">
        <v>52</v>
      </c>
      <c r="Y371" s="47" t="s">
        <v>53</v>
      </c>
      <c r="Z371" s="48" t="b">
        <v>0</v>
      </c>
      <c r="AA371" s="47" t="s">
        <v>54</v>
      </c>
      <c r="AB371" s="48" t="b">
        <v>0</v>
      </c>
      <c r="AC371" s="48">
        <v>39</v>
      </c>
      <c r="AD371" t="str">
        <f t="shared" si="5"/>
        <v>Tr</v>
      </c>
    </row>
    <row r="372" spans="2:30" x14ac:dyDescent="0.25">
      <c r="B372">
        <f>VLOOKUP(C372*1,'RMPCrecs(Jan2016)'!F$2:N$1246,9,FALSE)</f>
        <v>17</v>
      </c>
      <c r="C372" s="47" t="s">
        <v>100</v>
      </c>
      <c r="D372" s="47" t="s">
        <v>41</v>
      </c>
      <c r="E372" s="48">
        <v>2007</v>
      </c>
      <c r="F372" s="47" t="s">
        <v>42</v>
      </c>
      <c r="G372" s="49">
        <v>39332</v>
      </c>
      <c r="H372" s="47" t="s">
        <v>43</v>
      </c>
      <c r="I372" s="47" t="s">
        <v>44</v>
      </c>
      <c r="J372" s="48">
        <v>3008</v>
      </c>
      <c r="K372" s="47" t="s">
        <v>45</v>
      </c>
      <c r="L372" s="48">
        <v>490</v>
      </c>
      <c r="M372" s="47" t="s">
        <v>46</v>
      </c>
      <c r="N372" s="48">
        <v>2</v>
      </c>
      <c r="O372" s="47" t="s">
        <v>43</v>
      </c>
      <c r="P372" s="47" t="s">
        <v>68</v>
      </c>
      <c r="Q372" s="47" t="s">
        <v>48</v>
      </c>
      <c r="R372" s="47" t="s">
        <v>49</v>
      </c>
      <c r="S372" s="47" t="s">
        <v>43</v>
      </c>
      <c r="T372" s="47" t="s">
        <v>50</v>
      </c>
      <c r="U372" s="47" t="s">
        <v>72</v>
      </c>
      <c r="V372" s="48">
        <v>3.29</v>
      </c>
      <c r="W372" s="48">
        <v>3.29</v>
      </c>
      <c r="X372" s="47" t="s">
        <v>52</v>
      </c>
      <c r="Y372" s="47" t="s">
        <v>101</v>
      </c>
      <c r="Z372" s="48" t="b">
        <v>0</v>
      </c>
      <c r="AA372" s="47" t="s">
        <v>54</v>
      </c>
      <c r="AB372" s="48" t="b">
        <v>0</v>
      </c>
      <c r="AC372" s="48">
        <v>39</v>
      </c>
      <c r="AD372" t="str">
        <f t="shared" si="5"/>
        <v>Tr</v>
      </c>
    </row>
    <row r="373" spans="2:30" x14ac:dyDescent="0.25">
      <c r="B373">
        <f>VLOOKUP(C373*1,'RMPCrecs(Jan2016)'!F$2:N$1246,9,FALSE)</f>
        <v>17</v>
      </c>
      <c r="C373" s="47" t="s">
        <v>106</v>
      </c>
      <c r="D373" s="47" t="s">
        <v>41</v>
      </c>
      <c r="E373" s="48">
        <v>2008</v>
      </c>
      <c r="F373" s="47" t="s">
        <v>67</v>
      </c>
      <c r="G373" s="49">
        <v>39685</v>
      </c>
      <c r="H373" s="47" t="s">
        <v>43</v>
      </c>
      <c r="I373" s="47" t="s">
        <v>44</v>
      </c>
      <c r="J373" s="48">
        <v>3008</v>
      </c>
      <c r="K373" s="47" t="s">
        <v>45</v>
      </c>
      <c r="L373" s="48">
        <v>690</v>
      </c>
      <c r="M373" s="47" t="s">
        <v>46</v>
      </c>
      <c r="N373" s="48">
        <v>3</v>
      </c>
      <c r="O373" s="47" t="s">
        <v>43</v>
      </c>
      <c r="P373" s="47" t="s">
        <v>68</v>
      </c>
      <c r="Q373" s="47" t="s">
        <v>48</v>
      </c>
      <c r="R373" s="47" t="s">
        <v>49</v>
      </c>
      <c r="S373" s="47" t="s">
        <v>43</v>
      </c>
      <c r="T373" s="47" t="s">
        <v>50</v>
      </c>
      <c r="U373" s="47" t="s">
        <v>69</v>
      </c>
      <c r="V373" s="48">
        <v>2.89</v>
      </c>
      <c r="W373" s="48">
        <v>2.89</v>
      </c>
      <c r="X373" s="47" t="s">
        <v>52</v>
      </c>
      <c r="Y373" s="47" t="s">
        <v>107</v>
      </c>
      <c r="Z373" s="48" t="b">
        <v>0</v>
      </c>
      <c r="AA373" s="47" t="s">
        <v>54</v>
      </c>
      <c r="AB373" s="48" t="b">
        <v>0</v>
      </c>
      <c r="AC373" s="48">
        <v>39</v>
      </c>
      <c r="AD373" t="str">
        <f t="shared" si="5"/>
        <v>Tr</v>
      </c>
    </row>
    <row r="374" spans="2:30" x14ac:dyDescent="0.25">
      <c r="B374">
        <f>VLOOKUP(C374*1,'RMPCrecs(Jan2016)'!F$2:N$1246,9,FALSE)</f>
        <v>17</v>
      </c>
      <c r="C374" s="47" t="s">
        <v>108</v>
      </c>
      <c r="D374" s="47" t="s">
        <v>41</v>
      </c>
      <c r="E374" s="48">
        <v>2008</v>
      </c>
      <c r="F374" s="47" t="s">
        <v>67</v>
      </c>
      <c r="G374" s="49">
        <v>39685</v>
      </c>
      <c r="H374" s="47" t="s">
        <v>43</v>
      </c>
      <c r="I374" s="47" t="s">
        <v>44</v>
      </c>
      <c r="J374" s="48">
        <v>3008</v>
      </c>
      <c r="K374" s="47" t="s">
        <v>45</v>
      </c>
      <c r="L374" s="48">
        <v>790</v>
      </c>
      <c r="M374" s="47" t="s">
        <v>46</v>
      </c>
      <c r="N374" s="48">
        <v>3</v>
      </c>
      <c r="O374" s="47" t="s">
        <v>43</v>
      </c>
      <c r="P374" s="47" t="s">
        <v>68</v>
      </c>
      <c r="Q374" s="47" t="s">
        <v>48</v>
      </c>
      <c r="R374" s="47" t="s">
        <v>49</v>
      </c>
      <c r="S374" s="47" t="s">
        <v>43</v>
      </c>
      <c r="T374" s="47" t="s">
        <v>50</v>
      </c>
      <c r="U374" s="47" t="s">
        <v>69</v>
      </c>
      <c r="V374" s="48">
        <v>2.89</v>
      </c>
      <c r="W374" s="48">
        <v>2.89</v>
      </c>
      <c r="X374" s="47" t="s">
        <v>52</v>
      </c>
      <c r="Y374" s="47" t="s">
        <v>107</v>
      </c>
      <c r="Z374" s="48" t="b">
        <v>0</v>
      </c>
      <c r="AA374" s="47" t="s">
        <v>54</v>
      </c>
      <c r="AB374" s="48" t="b">
        <v>0</v>
      </c>
      <c r="AC374" s="48">
        <v>39</v>
      </c>
      <c r="AD374" t="str">
        <f t="shared" si="5"/>
        <v>Tr</v>
      </c>
    </row>
    <row r="375" spans="2:30" x14ac:dyDescent="0.25">
      <c r="B375">
        <f>VLOOKUP(C375*1,'RMPCrecs(Jan2016)'!F$2:N$1246,9,FALSE)</f>
        <v>17</v>
      </c>
      <c r="C375" s="47" t="s">
        <v>111</v>
      </c>
      <c r="D375" s="47" t="s">
        <v>41</v>
      </c>
      <c r="E375" s="48">
        <v>2008</v>
      </c>
      <c r="F375" s="47" t="s">
        <v>42</v>
      </c>
      <c r="G375" s="49">
        <v>39699</v>
      </c>
      <c r="H375" s="47" t="s">
        <v>43</v>
      </c>
      <c r="I375" s="47" t="s">
        <v>44</v>
      </c>
      <c r="J375" s="48">
        <v>3008</v>
      </c>
      <c r="K375" s="47" t="s">
        <v>110</v>
      </c>
      <c r="L375" s="48">
        <v>730</v>
      </c>
      <c r="M375" s="47" t="s">
        <v>46</v>
      </c>
      <c r="N375" s="48">
        <v>3</v>
      </c>
      <c r="O375" s="47" t="s">
        <v>43</v>
      </c>
      <c r="P375" s="47" t="s">
        <v>68</v>
      </c>
      <c r="Q375" s="47" t="s">
        <v>48</v>
      </c>
      <c r="R375" s="47" t="s">
        <v>59</v>
      </c>
      <c r="S375" s="47" t="s">
        <v>43</v>
      </c>
      <c r="T375" s="47" t="s">
        <v>50</v>
      </c>
      <c r="U375" s="47" t="s">
        <v>60</v>
      </c>
      <c r="V375" s="48">
        <v>3.01</v>
      </c>
      <c r="W375" s="48">
        <v>3.01</v>
      </c>
      <c r="X375" s="47" t="s">
        <v>52</v>
      </c>
      <c r="Y375" s="47" t="s">
        <v>112</v>
      </c>
      <c r="Z375" s="48" t="b">
        <v>0</v>
      </c>
      <c r="AA375" s="47" t="s">
        <v>54</v>
      </c>
      <c r="AB375" s="48" t="b">
        <v>0</v>
      </c>
      <c r="AC375" s="48">
        <v>39</v>
      </c>
      <c r="AD375" t="str">
        <f t="shared" si="5"/>
        <v>Tr</v>
      </c>
    </row>
    <row r="376" spans="2:30" x14ac:dyDescent="0.25">
      <c r="B376">
        <f>VLOOKUP(C376*1,'RMPCrecs(Jan2016)'!F$2:N$1246,9,FALSE)</f>
        <v>17</v>
      </c>
      <c r="C376" s="47" t="s">
        <v>113</v>
      </c>
      <c r="D376" s="47" t="s">
        <v>41</v>
      </c>
      <c r="E376" s="48">
        <v>2008</v>
      </c>
      <c r="F376" s="47" t="s">
        <v>42</v>
      </c>
      <c r="G376" s="49">
        <v>39699</v>
      </c>
      <c r="H376" s="47" t="s">
        <v>43</v>
      </c>
      <c r="I376" s="47" t="s">
        <v>44</v>
      </c>
      <c r="J376" s="48">
        <v>3008</v>
      </c>
      <c r="K376" s="47" t="s">
        <v>45</v>
      </c>
      <c r="L376" s="48">
        <v>750</v>
      </c>
      <c r="M376" s="47" t="s">
        <v>46</v>
      </c>
      <c r="N376" s="48">
        <v>3</v>
      </c>
      <c r="O376" s="47" t="s">
        <v>43</v>
      </c>
      <c r="P376" s="47" t="s">
        <v>68</v>
      </c>
      <c r="Q376" s="47" t="s">
        <v>48</v>
      </c>
      <c r="R376" s="47" t="s">
        <v>49</v>
      </c>
      <c r="S376" s="47" t="s">
        <v>43</v>
      </c>
      <c r="T376" s="47" t="s">
        <v>50</v>
      </c>
      <c r="U376" s="47" t="s">
        <v>60</v>
      </c>
      <c r="V376" s="48">
        <v>3.01</v>
      </c>
      <c r="W376" s="48">
        <v>3.01</v>
      </c>
      <c r="X376" s="47" t="s">
        <v>52</v>
      </c>
      <c r="Y376" s="47" t="s">
        <v>112</v>
      </c>
      <c r="Z376" s="48" t="b">
        <v>0</v>
      </c>
      <c r="AA376" s="47" t="s">
        <v>54</v>
      </c>
      <c r="AB376" s="48" t="b">
        <v>0</v>
      </c>
      <c r="AC376" s="48">
        <v>39</v>
      </c>
      <c r="AD376" t="str">
        <f t="shared" si="5"/>
        <v>Tr</v>
      </c>
    </row>
    <row r="377" spans="2:30" x14ac:dyDescent="0.25">
      <c r="B377">
        <f>VLOOKUP(C377*1,'RMPCrecs(Jan2016)'!F$2:N$1246,9,FALSE)</f>
        <v>17</v>
      </c>
      <c r="C377" s="47" t="s">
        <v>116</v>
      </c>
      <c r="D377" s="47" t="s">
        <v>41</v>
      </c>
      <c r="E377" s="48">
        <v>2008</v>
      </c>
      <c r="F377" s="47" t="s">
        <v>42</v>
      </c>
      <c r="G377" s="49">
        <v>39671</v>
      </c>
      <c r="H377" s="47" t="s">
        <v>43</v>
      </c>
      <c r="I377" s="47" t="s">
        <v>44</v>
      </c>
      <c r="J377" s="48">
        <v>3008</v>
      </c>
      <c r="K377" s="47" t="s">
        <v>45</v>
      </c>
      <c r="L377" s="48">
        <v>780</v>
      </c>
      <c r="M377" s="47" t="s">
        <v>46</v>
      </c>
      <c r="N377" s="48">
        <v>3</v>
      </c>
      <c r="O377" s="47" t="s">
        <v>43</v>
      </c>
      <c r="P377" s="47" t="s">
        <v>68</v>
      </c>
      <c r="Q377" s="47" t="s">
        <v>48</v>
      </c>
      <c r="R377" s="47" t="s">
        <v>49</v>
      </c>
      <c r="S377" s="47" t="s">
        <v>43</v>
      </c>
      <c r="T377" s="47" t="s">
        <v>50</v>
      </c>
      <c r="U377" s="47" t="s">
        <v>85</v>
      </c>
      <c r="V377" s="48">
        <v>3.12</v>
      </c>
      <c r="W377" s="48">
        <v>3.12</v>
      </c>
      <c r="X377" s="47" t="s">
        <v>52</v>
      </c>
      <c r="Y377" s="47" t="s">
        <v>117</v>
      </c>
      <c r="Z377" s="48" t="b">
        <v>0</v>
      </c>
      <c r="AA377" s="47" t="s">
        <v>54</v>
      </c>
      <c r="AB377" s="48" t="b">
        <v>0</v>
      </c>
      <c r="AC377" s="48">
        <v>39</v>
      </c>
      <c r="AD377" t="str">
        <f t="shared" si="5"/>
        <v>Tr</v>
      </c>
    </row>
    <row r="378" spans="2:30" x14ac:dyDescent="0.25">
      <c r="B378">
        <f>VLOOKUP(C378*1,'RMPCrecs(Jan2016)'!F$2:N$1246,9,FALSE)</f>
        <v>17</v>
      </c>
      <c r="C378" s="47" t="s">
        <v>118</v>
      </c>
      <c r="D378" s="47" t="s">
        <v>41</v>
      </c>
      <c r="E378" s="48">
        <v>2008</v>
      </c>
      <c r="F378" s="47" t="s">
        <v>42</v>
      </c>
      <c r="G378" s="49">
        <v>39671</v>
      </c>
      <c r="H378" s="47" t="s">
        <v>43</v>
      </c>
      <c r="I378" s="47" t="s">
        <v>44</v>
      </c>
      <c r="J378" s="48">
        <v>3008</v>
      </c>
      <c r="K378" s="47" t="s">
        <v>110</v>
      </c>
      <c r="L378" s="48">
        <v>750</v>
      </c>
      <c r="M378" s="47" t="s">
        <v>46</v>
      </c>
      <c r="N378" s="48">
        <v>3</v>
      </c>
      <c r="O378" s="47" t="s">
        <v>43</v>
      </c>
      <c r="P378" s="47" t="s">
        <v>68</v>
      </c>
      <c r="Q378" s="47" t="s">
        <v>48</v>
      </c>
      <c r="R378" s="47" t="s">
        <v>49</v>
      </c>
      <c r="S378" s="47" t="s">
        <v>43</v>
      </c>
      <c r="T378" s="47" t="s">
        <v>50</v>
      </c>
      <c r="U378" s="47" t="s">
        <v>85</v>
      </c>
      <c r="V378" s="48">
        <v>3.12</v>
      </c>
      <c r="W378" s="48">
        <v>3.12</v>
      </c>
      <c r="X378" s="47" t="s">
        <v>52</v>
      </c>
      <c r="Y378" s="47" t="s">
        <v>117</v>
      </c>
      <c r="Z378" s="48" t="b">
        <v>0</v>
      </c>
      <c r="AA378" s="47" t="s">
        <v>54</v>
      </c>
      <c r="AB378" s="48" t="b">
        <v>0</v>
      </c>
      <c r="AC378" s="48">
        <v>39</v>
      </c>
      <c r="AD378" t="str">
        <f t="shared" si="5"/>
        <v>Tr</v>
      </c>
    </row>
    <row r="379" spans="2:30" x14ac:dyDescent="0.25">
      <c r="B379">
        <f>VLOOKUP(C379*1,'RMPCrecs(Jan2016)'!F$2:N$1246,9,FALSE)</f>
        <v>17</v>
      </c>
      <c r="C379" s="47" t="s">
        <v>119</v>
      </c>
      <c r="D379" s="47" t="s">
        <v>41</v>
      </c>
      <c r="E379" s="48">
        <v>2008</v>
      </c>
      <c r="F379" s="47" t="s">
        <v>67</v>
      </c>
      <c r="G379" s="49">
        <v>39685</v>
      </c>
      <c r="H379" s="47" t="s">
        <v>43</v>
      </c>
      <c r="I379" s="47" t="s">
        <v>44</v>
      </c>
      <c r="J379" s="48">
        <v>3008</v>
      </c>
      <c r="K379" s="47" t="s">
        <v>110</v>
      </c>
      <c r="L379" s="48">
        <v>730</v>
      </c>
      <c r="M379" s="47" t="s">
        <v>46</v>
      </c>
      <c r="N379" s="48">
        <v>3</v>
      </c>
      <c r="O379" s="47" t="s">
        <v>43</v>
      </c>
      <c r="P379" s="47" t="s">
        <v>68</v>
      </c>
      <c r="Q379" s="47" t="s">
        <v>48</v>
      </c>
      <c r="R379" s="47" t="s">
        <v>49</v>
      </c>
      <c r="S379" s="47" t="s">
        <v>43</v>
      </c>
      <c r="T379" s="47" t="s">
        <v>50</v>
      </c>
      <c r="U379" s="47" t="s">
        <v>69</v>
      </c>
      <c r="V379" s="48">
        <v>2.89</v>
      </c>
      <c r="W379" s="48">
        <v>2.89</v>
      </c>
      <c r="X379" s="47" t="s">
        <v>52</v>
      </c>
      <c r="Y379" s="47" t="s">
        <v>107</v>
      </c>
      <c r="Z379" s="48" t="b">
        <v>0</v>
      </c>
      <c r="AA379" s="47" t="s">
        <v>54</v>
      </c>
      <c r="AB379" s="48" t="b">
        <v>0</v>
      </c>
      <c r="AC379" s="48">
        <v>39</v>
      </c>
      <c r="AD379" t="str">
        <f t="shared" si="5"/>
        <v>Tr</v>
      </c>
    </row>
    <row r="380" spans="2:30" x14ac:dyDescent="0.25">
      <c r="B380">
        <f>VLOOKUP(C380*1,'RMPCrecs(Jan2016)'!F$2:N$1246,9,FALSE)</f>
        <v>17</v>
      </c>
      <c r="C380" s="47" t="s">
        <v>120</v>
      </c>
      <c r="D380" s="47" t="s">
        <v>41</v>
      </c>
      <c r="E380" s="48">
        <v>2008</v>
      </c>
      <c r="F380" s="47" t="s">
        <v>67</v>
      </c>
      <c r="G380" s="49">
        <v>39678</v>
      </c>
      <c r="H380" s="47" t="s">
        <v>43</v>
      </c>
      <c r="I380" s="47" t="s">
        <v>44</v>
      </c>
      <c r="J380" s="48">
        <v>3008</v>
      </c>
      <c r="K380" s="47" t="s">
        <v>110</v>
      </c>
      <c r="L380" s="48">
        <v>750</v>
      </c>
      <c r="M380" s="47" t="s">
        <v>46</v>
      </c>
      <c r="N380" s="48">
        <v>3</v>
      </c>
      <c r="O380" s="47" t="s">
        <v>43</v>
      </c>
      <c r="P380" s="47" t="s">
        <v>68</v>
      </c>
      <c r="Q380" s="47" t="s">
        <v>48</v>
      </c>
      <c r="R380" s="47" t="s">
        <v>49</v>
      </c>
      <c r="S380" s="47" t="s">
        <v>43</v>
      </c>
      <c r="T380" s="47" t="s">
        <v>50</v>
      </c>
      <c r="U380" s="47" t="s">
        <v>98</v>
      </c>
      <c r="V380" s="48">
        <v>2.41</v>
      </c>
      <c r="W380" s="48">
        <v>2.41</v>
      </c>
      <c r="X380" s="47" t="s">
        <v>52</v>
      </c>
      <c r="Y380" s="47" t="s">
        <v>115</v>
      </c>
      <c r="Z380" s="48" t="b">
        <v>0</v>
      </c>
      <c r="AA380" s="47" t="s">
        <v>54</v>
      </c>
      <c r="AB380" s="48" t="b">
        <v>0</v>
      </c>
      <c r="AC380" s="48">
        <v>39</v>
      </c>
      <c r="AD380" t="str">
        <f t="shared" si="5"/>
        <v>Tr</v>
      </c>
    </row>
    <row r="381" spans="2:30" x14ac:dyDescent="0.25">
      <c r="B381">
        <f>VLOOKUP(C381*1,'RMPCrecs(Jan2016)'!F$2:N$1246,9,FALSE)</f>
        <v>17</v>
      </c>
      <c r="C381" s="47" t="s">
        <v>121</v>
      </c>
      <c r="D381" s="47" t="s">
        <v>41</v>
      </c>
      <c r="E381" s="48">
        <v>2008</v>
      </c>
      <c r="F381" s="47" t="s">
        <v>67</v>
      </c>
      <c r="G381" s="49">
        <v>39678</v>
      </c>
      <c r="H381" s="47" t="s">
        <v>43</v>
      </c>
      <c r="I381" s="47" t="s">
        <v>44</v>
      </c>
      <c r="J381" s="48">
        <v>3008</v>
      </c>
      <c r="K381" s="47" t="s">
        <v>45</v>
      </c>
      <c r="L381" s="48">
        <v>780</v>
      </c>
      <c r="M381" s="47" t="s">
        <v>46</v>
      </c>
      <c r="N381" s="48">
        <v>3</v>
      </c>
      <c r="O381" s="47" t="s">
        <v>43</v>
      </c>
      <c r="P381" s="47" t="s">
        <v>68</v>
      </c>
      <c r="Q381" s="47" t="s">
        <v>48</v>
      </c>
      <c r="R381" s="47" t="s">
        <v>49</v>
      </c>
      <c r="S381" s="47" t="s">
        <v>43</v>
      </c>
      <c r="T381" s="47" t="s">
        <v>50</v>
      </c>
      <c r="U381" s="47" t="s">
        <v>98</v>
      </c>
      <c r="V381" s="48">
        <v>2.41</v>
      </c>
      <c r="W381" s="48">
        <v>2.41</v>
      </c>
      <c r="X381" s="47" t="s">
        <v>52</v>
      </c>
      <c r="Y381" s="47" t="s">
        <v>115</v>
      </c>
      <c r="Z381" s="48" t="b">
        <v>0</v>
      </c>
      <c r="AA381" s="47" t="s">
        <v>54</v>
      </c>
      <c r="AB381" s="48" t="b">
        <v>0</v>
      </c>
      <c r="AC381" s="48">
        <v>39</v>
      </c>
      <c r="AD381" t="str">
        <f t="shared" si="5"/>
        <v>Tr</v>
      </c>
    </row>
    <row r="382" spans="2:30" x14ac:dyDescent="0.25">
      <c r="B382">
        <f>VLOOKUP(C382*1,'RMPCrecs(Jan2016)'!F$2:N$1246,9,FALSE)</f>
        <v>17</v>
      </c>
      <c r="C382" s="47" t="s">
        <v>122</v>
      </c>
      <c r="D382" s="47" t="s">
        <v>41</v>
      </c>
      <c r="E382" s="48">
        <v>2008</v>
      </c>
      <c r="F382" s="47" t="s">
        <v>67</v>
      </c>
      <c r="G382" s="49">
        <v>39678</v>
      </c>
      <c r="H382" s="47" t="s">
        <v>43</v>
      </c>
      <c r="I382" s="47" t="s">
        <v>44</v>
      </c>
      <c r="J382" s="48">
        <v>3008</v>
      </c>
      <c r="K382" s="47" t="s">
        <v>110</v>
      </c>
      <c r="L382" s="48">
        <v>760</v>
      </c>
      <c r="M382" s="47" t="s">
        <v>46</v>
      </c>
      <c r="N382" s="48">
        <v>3</v>
      </c>
      <c r="O382" s="47" t="s">
        <v>43</v>
      </c>
      <c r="P382" s="47" t="s">
        <v>68</v>
      </c>
      <c r="Q382" s="47" t="s">
        <v>48</v>
      </c>
      <c r="R382" s="47" t="s">
        <v>49</v>
      </c>
      <c r="S382" s="47" t="s">
        <v>43</v>
      </c>
      <c r="T382" s="47" t="s">
        <v>50</v>
      </c>
      <c r="U382" s="47" t="s">
        <v>98</v>
      </c>
      <c r="V382" s="48">
        <v>2.41</v>
      </c>
      <c r="W382" s="48">
        <v>2.41</v>
      </c>
      <c r="X382" s="47" t="s">
        <v>52</v>
      </c>
      <c r="Y382" s="47" t="s">
        <v>115</v>
      </c>
      <c r="Z382" s="48" t="b">
        <v>0</v>
      </c>
      <c r="AA382" s="47" t="s">
        <v>54</v>
      </c>
      <c r="AB382" s="48" t="b">
        <v>0</v>
      </c>
      <c r="AC382" s="48">
        <v>39</v>
      </c>
      <c r="AD382" t="str">
        <f t="shared" si="5"/>
        <v>Tr</v>
      </c>
    </row>
    <row r="383" spans="2:30" x14ac:dyDescent="0.25">
      <c r="B383">
        <f>VLOOKUP(C383*1,'RMPCrecs(Jan2016)'!F$2:N$1246,9,FALSE)</f>
        <v>17</v>
      </c>
      <c r="C383" s="47" t="s">
        <v>123</v>
      </c>
      <c r="D383" s="47" t="s">
        <v>41</v>
      </c>
      <c r="E383" s="48">
        <v>2008</v>
      </c>
      <c r="F383" s="47" t="s">
        <v>67</v>
      </c>
      <c r="G383" s="49">
        <v>39678</v>
      </c>
      <c r="H383" s="47" t="s">
        <v>43</v>
      </c>
      <c r="I383" s="47" t="s">
        <v>44</v>
      </c>
      <c r="J383" s="48">
        <v>3008</v>
      </c>
      <c r="K383" s="47" t="s">
        <v>45</v>
      </c>
      <c r="L383" s="48">
        <v>730</v>
      </c>
      <c r="M383" s="47" t="s">
        <v>46</v>
      </c>
      <c r="N383" s="48">
        <v>3</v>
      </c>
      <c r="O383" s="47" t="s">
        <v>43</v>
      </c>
      <c r="P383" s="47" t="s">
        <v>68</v>
      </c>
      <c r="Q383" s="47" t="s">
        <v>48</v>
      </c>
      <c r="R383" s="47" t="s">
        <v>49</v>
      </c>
      <c r="S383" s="47" t="s">
        <v>43</v>
      </c>
      <c r="T383" s="47" t="s">
        <v>50</v>
      </c>
      <c r="U383" s="47" t="s">
        <v>98</v>
      </c>
      <c r="V383" s="48">
        <v>2.41</v>
      </c>
      <c r="W383" s="48">
        <v>2.41</v>
      </c>
      <c r="X383" s="47" t="s">
        <v>52</v>
      </c>
      <c r="Y383" s="47" t="s">
        <v>115</v>
      </c>
      <c r="Z383" s="48" t="b">
        <v>0</v>
      </c>
      <c r="AA383" s="47" t="s">
        <v>54</v>
      </c>
      <c r="AB383" s="48" t="b">
        <v>0</v>
      </c>
      <c r="AC383" s="48">
        <v>39</v>
      </c>
      <c r="AD383" t="str">
        <f t="shared" si="5"/>
        <v>Tr</v>
      </c>
    </row>
    <row r="384" spans="2:30" x14ac:dyDescent="0.25">
      <c r="B384">
        <f>VLOOKUP(C384*1,'RMPCrecs(Jan2016)'!F$2:N$1246,9,FALSE)</f>
        <v>17</v>
      </c>
      <c r="C384" s="47" t="s">
        <v>124</v>
      </c>
      <c r="D384" s="47" t="s">
        <v>41</v>
      </c>
      <c r="E384" s="48">
        <v>2008</v>
      </c>
      <c r="F384" s="47" t="s">
        <v>42</v>
      </c>
      <c r="G384" s="49">
        <v>39674</v>
      </c>
      <c r="H384" s="47" t="s">
        <v>43</v>
      </c>
      <c r="I384" s="47" t="s">
        <v>44</v>
      </c>
      <c r="J384" s="48">
        <v>3008</v>
      </c>
      <c r="K384" s="47" t="s">
        <v>110</v>
      </c>
      <c r="L384" s="48">
        <v>820</v>
      </c>
      <c r="M384" s="47" t="s">
        <v>46</v>
      </c>
      <c r="N384" s="48">
        <v>3</v>
      </c>
      <c r="O384" s="47" t="s">
        <v>43</v>
      </c>
      <c r="P384" s="47" t="s">
        <v>68</v>
      </c>
      <c r="Q384" s="47" t="s">
        <v>48</v>
      </c>
      <c r="R384" s="47" t="s">
        <v>49</v>
      </c>
      <c r="S384" s="47" t="s">
        <v>43</v>
      </c>
      <c r="T384" s="47" t="s">
        <v>50</v>
      </c>
      <c r="U384" s="47" t="s">
        <v>85</v>
      </c>
      <c r="V384" s="48">
        <v>3.12</v>
      </c>
      <c r="W384" s="48">
        <v>3.12</v>
      </c>
      <c r="X384" s="47" t="s">
        <v>52</v>
      </c>
      <c r="Y384" s="47" t="s">
        <v>117</v>
      </c>
      <c r="Z384" s="48" t="b">
        <v>0</v>
      </c>
      <c r="AA384" s="47" t="s">
        <v>54</v>
      </c>
      <c r="AB384" s="48" t="b">
        <v>0</v>
      </c>
      <c r="AC384" s="48">
        <v>39</v>
      </c>
      <c r="AD384" t="str">
        <f t="shared" si="5"/>
        <v>Tr</v>
      </c>
    </row>
    <row r="385" spans="2:30" x14ac:dyDescent="0.25">
      <c r="B385">
        <f>VLOOKUP(C385*1,'RMPCrecs(Jan2016)'!F$2:N$1246,9,FALSE)</f>
        <v>17</v>
      </c>
      <c r="C385" s="47" t="s">
        <v>129</v>
      </c>
      <c r="D385" s="47" t="s">
        <v>41</v>
      </c>
      <c r="E385" s="48">
        <v>2008</v>
      </c>
      <c r="F385" s="47" t="s">
        <v>67</v>
      </c>
      <c r="G385" s="49">
        <v>39685</v>
      </c>
      <c r="H385" s="47" t="s">
        <v>43</v>
      </c>
      <c r="I385" s="47" t="s">
        <v>44</v>
      </c>
      <c r="J385" s="48">
        <v>3008</v>
      </c>
      <c r="K385" s="47" t="s">
        <v>45</v>
      </c>
      <c r="L385" s="48">
        <v>700</v>
      </c>
      <c r="M385" s="47" t="s">
        <v>46</v>
      </c>
      <c r="N385" s="48">
        <v>3</v>
      </c>
      <c r="O385" s="47" t="s">
        <v>43</v>
      </c>
      <c r="P385" s="47" t="s">
        <v>68</v>
      </c>
      <c r="Q385" s="47" t="s">
        <v>48</v>
      </c>
      <c r="R385" s="47" t="s">
        <v>49</v>
      </c>
      <c r="S385" s="47" t="s">
        <v>43</v>
      </c>
      <c r="T385" s="47" t="s">
        <v>50</v>
      </c>
      <c r="U385" s="47" t="s">
        <v>69</v>
      </c>
      <c r="V385" s="48">
        <v>2.89</v>
      </c>
      <c r="W385" s="48">
        <v>2.89</v>
      </c>
      <c r="X385" s="47" t="s">
        <v>52</v>
      </c>
      <c r="Y385" s="47" t="s">
        <v>107</v>
      </c>
      <c r="Z385" s="48" t="b">
        <v>0</v>
      </c>
      <c r="AA385" s="47" t="s">
        <v>54</v>
      </c>
      <c r="AB385" s="48" t="b">
        <v>0</v>
      </c>
      <c r="AC385" s="48">
        <v>39</v>
      </c>
      <c r="AD385" t="str">
        <f t="shared" si="5"/>
        <v>Tr</v>
      </c>
    </row>
    <row r="386" spans="2:30" x14ac:dyDescent="0.25">
      <c r="B386">
        <f>VLOOKUP(C386*1,'RMPCrecs(Jan2016)'!F$2:N$1246,9,FALSE)</f>
        <v>17</v>
      </c>
      <c r="C386" s="47" t="s">
        <v>130</v>
      </c>
      <c r="D386" s="47" t="s">
        <v>41</v>
      </c>
      <c r="E386" s="48">
        <v>2008</v>
      </c>
      <c r="F386" s="47" t="s">
        <v>67</v>
      </c>
      <c r="G386" s="49">
        <v>39700</v>
      </c>
      <c r="H386" s="47" t="s">
        <v>43</v>
      </c>
      <c r="I386" s="47" t="s">
        <v>44</v>
      </c>
      <c r="J386" s="48">
        <v>3008</v>
      </c>
      <c r="K386" s="47" t="s">
        <v>45</v>
      </c>
      <c r="L386" s="48">
        <v>680</v>
      </c>
      <c r="M386" s="47" t="s">
        <v>46</v>
      </c>
      <c r="N386" s="48">
        <v>3</v>
      </c>
      <c r="O386" s="47" t="s">
        <v>43</v>
      </c>
      <c r="P386" s="47" t="s">
        <v>68</v>
      </c>
      <c r="Q386" s="47" t="s">
        <v>48</v>
      </c>
      <c r="R386" s="47" t="s">
        <v>49</v>
      </c>
      <c r="S386" s="47" t="s">
        <v>43</v>
      </c>
      <c r="T386" s="47" t="s">
        <v>50</v>
      </c>
      <c r="U386" s="47" t="s">
        <v>60</v>
      </c>
      <c r="V386" s="48">
        <v>1.65</v>
      </c>
      <c r="W386" s="48">
        <v>1.65</v>
      </c>
      <c r="X386" s="47" t="s">
        <v>52</v>
      </c>
      <c r="Y386" s="47" t="s">
        <v>131</v>
      </c>
      <c r="Z386" s="48" t="b">
        <v>0</v>
      </c>
      <c r="AA386" s="47" t="s">
        <v>54</v>
      </c>
      <c r="AB386" s="48" t="b">
        <v>0</v>
      </c>
      <c r="AC386" s="48">
        <v>39</v>
      </c>
      <c r="AD386" t="str">
        <f t="shared" ref="AD386:AD449" si="6">IF(OR(B386=14,B386=19),"NT",IF(B386&gt;=49,"mix","Tr"))</f>
        <v>Tr</v>
      </c>
    </row>
    <row r="387" spans="2:30" x14ac:dyDescent="0.25">
      <c r="B387">
        <f>VLOOKUP(C387*1,'RMPCrecs(Jan2016)'!F$2:N$1246,9,FALSE)</f>
        <v>17</v>
      </c>
      <c r="C387" s="47" t="s">
        <v>132</v>
      </c>
      <c r="D387" s="47" t="s">
        <v>41</v>
      </c>
      <c r="E387" s="48">
        <v>2008</v>
      </c>
      <c r="F387" s="47" t="s">
        <v>67</v>
      </c>
      <c r="G387" s="49">
        <v>39700</v>
      </c>
      <c r="H387" s="47" t="s">
        <v>43</v>
      </c>
      <c r="I387" s="47" t="s">
        <v>44</v>
      </c>
      <c r="J387" s="48">
        <v>3008</v>
      </c>
      <c r="K387" s="47" t="s">
        <v>45</v>
      </c>
      <c r="L387" s="48">
        <v>770</v>
      </c>
      <c r="M387" s="47" t="s">
        <v>46</v>
      </c>
      <c r="N387" s="48">
        <v>3</v>
      </c>
      <c r="O387" s="47" t="s">
        <v>43</v>
      </c>
      <c r="P387" s="47" t="s">
        <v>68</v>
      </c>
      <c r="Q387" s="47" t="s">
        <v>48</v>
      </c>
      <c r="R387" s="47" t="s">
        <v>49</v>
      </c>
      <c r="S387" s="47" t="s">
        <v>43</v>
      </c>
      <c r="T387" s="47" t="s">
        <v>50</v>
      </c>
      <c r="U387" s="47" t="s">
        <v>60</v>
      </c>
      <c r="V387" s="48">
        <v>1.65</v>
      </c>
      <c r="W387" s="48">
        <v>1.65</v>
      </c>
      <c r="X387" s="47" t="s">
        <v>52</v>
      </c>
      <c r="Y387" s="47" t="s">
        <v>131</v>
      </c>
      <c r="Z387" s="48" t="b">
        <v>0</v>
      </c>
      <c r="AA387" s="47" t="s">
        <v>54</v>
      </c>
      <c r="AB387" s="48" t="b">
        <v>0</v>
      </c>
      <c r="AC387" s="48">
        <v>39</v>
      </c>
      <c r="AD387" t="str">
        <f t="shared" si="6"/>
        <v>Tr</v>
      </c>
    </row>
    <row r="388" spans="2:30" x14ac:dyDescent="0.25">
      <c r="B388">
        <f>VLOOKUP(C388*1,'RMPCrecs(Jan2016)'!F$2:N$1246,9,FALSE)</f>
        <v>17</v>
      </c>
      <c r="C388" s="47" t="s">
        <v>133</v>
      </c>
      <c r="D388" s="47" t="s">
        <v>41</v>
      </c>
      <c r="E388" s="48">
        <v>2008</v>
      </c>
      <c r="F388" s="47" t="s">
        <v>67</v>
      </c>
      <c r="G388" s="49">
        <v>39700</v>
      </c>
      <c r="H388" s="47" t="s">
        <v>43</v>
      </c>
      <c r="I388" s="47" t="s">
        <v>44</v>
      </c>
      <c r="J388" s="48">
        <v>3008</v>
      </c>
      <c r="K388" s="47" t="s">
        <v>110</v>
      </c>
      <c r="L388" s="48">
        <v>820</v>
      </c>
      <c r="M388" s="47" t="s">
        <v>46</v>
      </c>
      <c r="N388" s="48">
        <v>3</v>
      </c>
      <c r="O388" s="47" t="s">
        <v>43</v>
      </c>
      <c r="P388" s="47" t="s">
        <v>68</v>
      </c>
      <c r="Q388" s="47" t="s">
        <v>48</v>
      </c>
      <c r="R388" s="47" t="s">
        <v>49</v>
      </c>
      <c r="S388" s="47" t="s">
        <v>43</v>
      </c>
      <c r="T388" s="47" t="s">
        <v>50</v>
      </c>
      <c r="U388" s="47" t="s">
        <v>60</v>
      </c>
      <c r="V388" s="48">
        <v>1.65</v>
      </c>
      <c r="W388" s="48">
        <v>1.65</v>
      </c>
      <c r="X388" s="47" t="s">
        <v>52</v>
      </c>
      <c r="Y388" s="47" t="s">
        <v>131</v>
      </c>
      <c r="Z388" s="48" t="b">
        <v>0</v>
      </c>
      <c r="AA388" s="47" t="s">
        <v>54</v>
      </c>
      <c r="AB388" s="48" t="b">
        <v>0</v>
      </c>
      <c r="AC388" s="48">
        <v>39</v>
      </c>
      <c r="AD388" t="str">
        <f t="shared" si="6"/>
        <v>Tr</v>
      </c>
    </row>
    <row r="389" spans="2:30" x14ac:dyDescent="0.25">
      <c r="B389">
        <f>VLOOKUP(C389*1,'RMPCrecs(Jan2016)'!F$2:N$1246,9,FALSE)</f>
        <v>17</v>
      </c>
      <c r="C389" s="47" t="s">
        <v>138</v>
      </c>
      <c r="D389" s="47" t="s">
        <v>41</v>
      </c>
      <c r="E389" s="48">
        <v>2008</v>
      </c>
      <c r="F389" s="47" t="s">
        <v>67</v>
      </c>
      <c r="G389" s="49">
        <v>39678</v>
      </c>
      <c r="H389" s="47" t="s">
        <v>43</v>
      </c>
      <c r="I389" s="47" t="s">
        <v>44</v>
      </c>
      <c r="J389" s="48">
        <v>3008</v>
      </c>
      <c r="K389" s="47" t="s">
        <v>45</v>
      </c>
      <c r="L389" s="48">
        <v>750</v>
      </c>
      <c r="M389" s="47" t="s">
        <v>46</v>
      </c>
      <c r="N389" s="48">
        <v>3</v>
      </c>
      <c r="O389" s="47" t="s">
        <v>43</v>
      </c>
      <c r="P389" s="47" t="s">
        <v>68</v>
      </c>
      <c r="Q389" s="47" t="s">
        <v>48</v>
      </c>
      <c r="R389" s="47" t="s">
        <v>49</v>
      </c>
      <c r="S389" s="47" t="s">
        <v>43</v>
      </c>
      <c r="T389" s="47" t="s">
        <v>50</v>
      </c>
      <c r="U389" s="47" t="s">
        <v>98</v>
      </c>
      <c r="V389" s="48">
        <v>2.41</v>
      </c>
      <c r="W389" s="48">
        <v>2.41</v>
      </c>
      <c r="X389" s="47" t="s">
        <v>52</v>
      </c>
      <c r="Y389" s="47" t="s">
        <v>115</v>
      </c>
      <c r="Z389" s="48" t="b">
        <v>0</v>
      </c>
      <c r="AA389" s="47" t="s">
        <v>54</v>
      </c>
      <c r="AB389" s="48" t="b">
        <v>0</v>
      </c>
      <c r="AC389" s="48">
        <v>39</v>
      </c>
      <c r="AD389" t="str">
        <f t="shared" si="6"/>
        <v>Tr</v>
      </c>
    </row>
    <row r="390" spans="2:30" x14ac:dyDescent="0.25">
      <c r="B390">
        <f>VLOOKUP(C390*1,'RMPCrecs(Jan2016)'!F$2:N$1246,9,FALSE)</f>
        <v>17</v>
      </c>
      <c r="C390" s="47" t="s">
        <v>139</v>
      </c>
      <c r="D390" s="47" t="s">
        <v>41</v>
      </c>
      <c r="E390" s="48">
        <v>2008</v>
      </c>
      <c r="F390" s="47" t="s">
        <v>67</v>
      </c>
      <c r="G390" s="49">
        <v>39685</v>
      </c>
      <c r="H390" s="47" t="s">
        <v>43</v>
      </c>
      <c r="I390" s="47" t="s">
        <v>44</v>
      </c>
      <c r="J390" s="48">
        <v>3008</v>
      </c>
      <c r="K390" s="47" t="s">
        <v>45</v>
      </c>
      <c r="L390" s="48">
        <v>700</v>
      </c>
      <c r="M390" s="47" t="s">
        <v>46</v>
      </c>
      <c r="N390" s="48">
        <v>3</v>
      </c>
      <c r="O390" s="47" t="s">
        <v>43</v>
      </c>
      <c r="P390" s="47" t="s">
        <v>68</v>
      </c>
      <c r="Q390" s="47" t="s">
        <v>48</v>
      </c>
      <c r="R390" s="47" t="s">
        <v>49</v>
      </c>
      <c r="S390" s="47" t="s">
        <v>43</v>
      </c>
      <c r="T390" s="47" t="s">
        <v>50</v>
      </c>
      <c r="U390" s="47" t="s">
        <v>69</v>
      </c>
      <c r="V390" s="48">
        <v>2.89</v>
      </c>
      <c r="W390" s="48">
        <v>2.89</v>
      </c>
      <c r="X390" s="47" t="s">
        <v>52</v>
      </c>
      <c r="Y390" s="47" t="s">
        <v>107</v>
      </c>
      <c r="Z390" s="48" t="b">
        <v>0</v>
      </c>
      <c r="AA390" s="47" t="s">
        <v>54</v>
      </c>
      <c r="AB390" s="48" t="b">
        <v>0</v>
      </c>
      <c r="AC390" s="48">
        <v>39</v>
      </c>
      <c r="AD390" t="str">
        <f t="shared" si="6"/>
        <v>Tr</v>
      </c>
    </row>
    <row r="391" spans="2:30" x14ac:dyDescent="0.25">
      <c r="B391">
        <f>VLOOKUP(C391*1,'RMPCrecs(Jan2016)'!F$2:N$1246,9,FALSE)</f>
        <v>17</v>
      </c>
      <c r="C391" s="47" t="s">
        <v>140</v>
      </c>
      <c r="D391" s="47" t="s">
        <v>41</v>
      </c>
      <c r="E391" s="48">
        <v>2008</v>
      </c>
      <c r="F391" s="47" t="s">
        <v>67</v>
      </c>
      <c r="G391" s="49">
        <v>39685</v>
      </c>
      <c r="H391" s="47" t="s">
        <v>43</v>
      </c>
      <c r="I391" s="47" t="s">
        <v>44</v>
      </c>
      <c r="J391" s="48">
        <v>3008</v>
      </c>
      <c r="K391" s="47" t="s">
        <v>45</v>
      </c>
      <c r="L391" s="48">
        <v>660</v>
      </c>
      <c r="M391" s="47" t="s">
        <v>46</v>
      </c>
      <c r="N391" s="48">
        <v>3</v>
      </c>
      <c r="O391" s="47" t="s">
        <v>43</v>
      </c>
      <c r="P391" s="47" t="s">
        <v>68</v>
      </c>
      <c r="Q391" s="47" t="s">
        <v>48</v>
      </c>
      <c r="R391" s="47" t="s">
        <v>49</v>
      </c>
      <c r="S391" s="47" t="s">
        <v>43</v>
      </c>
      <c r="T391" s="47" t="s">
        <v>50</v>
      </c>
      <c r="U391" s="47" t="s">
        <v>69</v>
      </c>
      <c r="V391" s="48">
        <v>2.89</v>
      </c>
      <c r="W391" s="48">
        <v>2.89</v>
      </c>
      <c r="X391" s="47" t="s">
        <v>52</v>
      </c>
      <c r="Y391" s="47" t="s">
        <v>107</v>
      </c>
      <c r="Z391" s="48" t="b">
        <v>0</v>
      </c>
      <c r="AA391" s="47" t="s">
        <v>54</v>
      </c>
      <c r="AB391" s="48" t="b">
        <v>0</v>
      </c>
      <c r="AC391" s="48">
        <v>39</v>
      </c>
      <c r="AD391" t="str">
        <f t="shared" si="6"/>
        <v>Tr</v>
      </c>
    </row>
    <row r="392" spans="2:30" x14ac:dyDescent="0.25">
      <c r="B392">
        <f>VLOOKUP(C392*1,'RMPCrecs(Jan2016)'!F$2:N$1246,9,FALSE)</f>
        <v>17</v>
      </c>
      <c r="C392" s="47" t="s">
        <v>143</v>
      </c>
      <c r="D392" s="47" t="s">
        <v>41</v>
      </c>
      <c r="E392" s="48">
        <v>2008</v>
      </c>
      <c r="F392" s="47" t="s">
        <v>67</v>
      </c>
      <c r="G392" s="49">
        <v>39685</v>
      </c>
      <c r="H392" s="47" t="s">
        <v>43</v>
      </c>
      <c r="I392" s="47" t="s">
        <v>44</v>
      </c>
      <c r="J392" s="48">
        <v>3008</v>
      </c>
      <c r="K392" s="47" t="s">
        <v>45</v>
      </c>
      <c r="L392" s="48">
        <v>720</v>
      </c>
      <c r="M392" s="47" t="s">
        <v>46</v>
      </c>
      <c r="N392" s="48">
        <v>3</v>
      </c>
      <c r="O392" s="47" t="s">
        <v>43</v>
      </c>
      <c r="P392" s="47" t="s">
        <v>68</v>
      </c>
      <c r="Q392" s="47" t="s">
        <v>48</v>
      </c>
      <c r="R392" s="47" t="s">
        <v>49</v>
      </c>
      <c r="S392" s="47" t="s">
        <v>43</v>
      </c>
      <c r="T392" s="47" t="s">
        <v>50</v>
      </c>
      <c r="U392" s="47" t="s">
        <v>69</v>
      </c>
      <c r="V392" s="48">
        <v>2.89</v>
      </c>
      <c r="W392" s="48">
        <v>2.89</v>
      </c>
      <c r="X392" s="47" t="s">
        <v>52</v>
      </c>
      <c r="Y392" s="47" t="s">
        <v>107</v>
      </c>
      <c r="Z392" s="48" t="b">
        <v>0</v>
      </c>
      <c r="AA392" s="47" t="s">
        <v>54</v>
      </c>
      <c r="AB392" s="48" t="b">
        <v>0</v>
      </c>
      <c r="AC392" s="48">
        <v>39</v>
      </c>
      <c r="AD392" t="str">
        <f t="shared" si="6"/>
        <v>Tr</v>
      </c>
    </row>
    <row r="393" spans="2:30" x14ac:dyDescent="0.25">
      <c r="B393">
        <f>VLOOKUP(C393*1,'RMPCrecs(Jan2016)'!F$2:N$1246,9,FALSE)</f>
        <v>17</v>
      </c>
      <c r="C393" s="47" t="s">
        <v>144</v>
      </c>
      <c r="D393" s="47" t="s">
        <v>41</v>
      </c>
      <c r="E393" s="48">
        <v>2008</v>
      </c>
      <c r="F393" s="47" t="s">
        <v>67</v>
      </c>
      <c r="G393" s="49">
        <v>39685</v>
      </c>
      <c r="H393" s="47" t="s">
        <v>43</v>
      </c>
      <c r="I393" s="47" t="s">
        <v>44</v>
      </c>
      <c r="J393" s="48">
        <v>3008</v>
      </c>
      <c r="K393" s="47" t="s">
        <v>45</v>
      </c>
      <c r="L393" s="48">
        <v>720</v>
      </c>
      <c r="M393" s="47" t="s">
        <v>46</v>
      </c>
      <c r="N393" s="48">
        <v>3</v>
      </c>
      <c r="O393" s="47" t="s">
        <v>43</v>
      </c>
      <c r="P393" s="47" t="s">
        <v>68</v>
      </c>
      <c r="Q393" s="47" t="s">
        <v>48</v>
      </c>
      <c r="R393" s="47" t="s">
        <v>49</v>
      </c>
      <c r="S393" s="47" t="s">
        <v>43</v>
      </c>
      <c r="T393" s="47" t="s">
        <v>50</v>
      </c>
      <c r="U393" s="47" t="s">
        <v>69</v>
      </c>
      <c r="V393" s="48">
        <v>2.89</v>
      </c>
      <c r="W393" s="48">
        <v>2.89</v>
      </c>
      <c r="X393" s="47" t="s">
        <v>52</v>
      </c>
      <c r="Y393" s="47" t="s">
        <v>107</v>
      </c>
      <c r="Z393" s="48" t="b">
        <v>0</v>
      </c>
      <c r="AA393" s="47" t="s">
        <v>54</v>
      </c>
      <c r="AB393" s="48" t="b">
        <v>0</v>
      </c>
      <c r="AC393" s="48">
        <v>39</v>
      </c>
      <c r="AD393" t="str">
        <f t="shared" si="6"/>
        <v>Tr</v>
      </c>
    </row>
    <row r="394" spans="2:30" x14ac:dyDescent="0.25">
      <c r="B394">
        <f>VLOOKUP(C394*1,'RMPCrecs(Jan2016)'!F$2:N$1246,9,FALSE)</f>
        <v>17</v>
      </c>
      <c r="C394" s="47" t="s">
        <v>147</v>
      </c>
      <c r="D394" s="47" t="s">
        <v>41</v>
      </c>
      <c r="E394" s="48">
        <v>2008</v>
      </c>
      <c r="F394" s="47" t="s">
        <v>42</v>
      </c>
      <c r="G394" s="49">
        <v>39685</v>
      </c>
      <c r="H394" s="47" t="s">
        <v>43</v>
      </c>
      <c r="I394" s="47" t="s">
        <v>44</v>
      </c>
      <c r="J394" s="48">
        <v>3008</v>
      </c>
      <c r="K394" s="47" t="s">
        <v>45</v>
      </c>
      <c r="L394" s="48">
        <v>800</v>
      </c>
      <c r="M394" s="47" t="s">
        <v>46</v>
      </c>
      <c r="N394" s="48">
        <v>3</v>
      </c>
      <c r="O394" s="47" t="s">
        <v>43</v>
      </c>
      <c r="P394" s="47" t="s">
        <v>68</v>
      </c>
      <c r="Q394" s="47" t="s">
        <v>48</v>
      </c>
      <c r="R394" s="47" t="s">
        <v>49</v>
      </c>
      <c r="S394" s="47" t="s">
        <v>43</v>
      </c>
      <c r="T394" s="47" t="s">
        <v>50</v>
      </c>
      <c r="U394" s="47" t="s">
        <v>69</v>
      </c>
      <c r="V394" s="48">
        <v>1.91</v>
      </c>
      <c r="W394" s="48">
        <v>1.91</v>
      </c>
      <c r="X394" s="47" t="s">
        <v>52</v>
      </c>
      <c r="Y394" s="47" t="s">
        <v>148</v>
      </c>
      <c r="Z394" s="48" t="b">
        <v>0</v>
      </c>
      <c r="AA394" s="47" t="s">
        <v>54</v>
      </c>
      <c r="AB394" s="48" t="b">
        <v>0</v>
      </c>
      <c r="AC394" s="48">
        <v>39</v>
      </c>
      <c r="AD394" t="str">
        <f t="shared" si="6"/>
        <v>Tr</v>
      </c>
    </row>
    <row r="395" spans="2:30" x14ac:dyDescent="0.25">
      <c r="B395">
        <f>VLOOKUP(C395*1,'RMPCrecs(Jan2016)'!F$2:N$1246,9,FALSE)</f>
        <v>17</v>
      </c>
      <c r="C395" s="47" t="s">
        <v>151</v>
      </c>
      <c r="D395" s="47" t="s">
        <v>41</v>
      </c>
      <c r="E395" s="48">
        <v>2008</v>
      </c>
      <c r="F395" s="47" t="s">
        <v>42</v>
      </c>
      <c r="G395" s="49">
        <v>39685</v>
      </c>
      <c r="H395" s="47" t="s">
        <v>43</v>
      </c>
      <c r="I395" s="47" t="s">
        <v>44</v>
      </c>
      <c r="J395" s="48">
        <v>3008</v>
      </c>
      <c r="K395" s="47" t="s">
        <v>45</v>
      </c>
      <c r="L395" s="48">
        <v>700</v>
      </c>
      <c r="M395" s="47" t="s">
        <v>46</v>
      </c>
      <c r="N395" s="48">
        <v>3</v>
      </c>
      <c r="O395" s="47" t="s">
        <v>43</v>
      </c>
      <c r="P395" s="47" t="s">
        <v>68</v>
      </c>
      <c r="Q395" s="47" t="s">
        <v>48</v>
      </c>
      <c r="R395" s="47" t="s">
        <v>49</v>
      </c>
      <c r="S395" s="47" t="s">
        <v>43</v>
      </c>
      <c r="T395" s="47" t="s">
        <v>50</v>
      </c>
      <c r="U395" s="47" t="s">
        <v>69</v>
      </c>
      <c r="V395" s="48">
        <v>1.91</v>
      </c>
      <c r="W395" s="48">
        <v>1.91</v>
      </c>
      <c r="X395" s="47" t="s">
        <v>52</v>
      </c>
      <c r="Y395" s="47" t="s">
        <v>148</v>
      </c>
      <c r="Z395" s="48" t="b">
        <v>0</v>
      </c>
      <c r="AA395" s="47" t="s">
        <v>54</v>
      </c>
      <c r="AB395" s="48" t="b">
        <v>0</v>
      </c>
      <c r="AC395" s="48">
        <v>39</v>
      </c>
      <c r="AD395" t="str">
        <f t="shared" si="6"/>
        <v>Tr</v>
      </c>
    </row>
    <row r="396" spans="2:30" x14ac:dyDescent="0.25">
      <c r="B396">
        <f>VLOOKUP(C396*1,'RMPCrecs(Jan2016)'!F$2:N$1246,9,FALSE)</f>
        <v>17</v>
      </c>
      <c r="C396" s="47" t="s">
        <v>152</v>
      </c>
      <c r="D396" s="47" t="s">
        <v>41</v>
      </c>
      <c r="E396" s="48">
        <v>2008</v>
      </c>
      <c r="F396" s="47" t="s">
        <v>42</v>
      </c>
      <c r="G396" s="49">
        <v>39685</v>
      </c>
      <c r="H396" s="47" t="s">
        <v>43</v>
      </c>
      <c r="I396" s="47" t="s">
        <v>44</v>
      </c>
      <c r="J396" s="48">
        <v>3008</v>
      </c>
      <c r="K396" s="47" t="s">
        <v>45</v>
      </c>
      <c r="L396" s="48">
        <v>760</v>
      </c>
      <c r="M396" s="47" t="s">
        <v>46</v>
      </c>
      <c r="N396" s="48">
        <v>3</v>
      </c>
      <c r="O396" s="47" t="s">
        <v>43</v>
      </c>
      <c r="P396" s="47" t="s">
        <v>68</v>
      </c>
      <c r="Q396" s="47" t="s">
        <v>48</v>
      </c>
      <c r="R396" s="47" t="s">
        <v>49</v>
      </c>
      <c r="S396" s="47" t="s">
        <v>43</v>
      </c>
      <c r="T396" s="47" t="s">
        <v>50</v>
      </c>
      <c r="U396" s="47" t="s">
        <v>69</v>
      </c>
      <c r="V396" s="48">
        <v>1.91</v>
      </c>
      <c r="W396" s="48">
        <v>1.91</v>
      </c>
      <c r="X396" s="47" t="s">
        <v>52</v>
      </c>
      <c r="Y396" s="47" t="s">
        <v>148</v>
      </c>
      <c r="Z396" s="48" t="b">
        <v>0</v>
      </c>
      <c r="AA396" s="47" t="s">
        <v>54</v>
      </c>
      <c r="AB396" s="48" t="b">
        <v>0</v>
      </c>
      <c r="AC396" s="48">
        <v>39</v>
      </c>
      <c r="AD396" t="str">
        <f t="shared" si="6"/>
        <v>Tr</v>
      </c>
    </row>
    <row r="397" spans="2:30" x14ac:dyDescent="0.25">
      <c r="B397">
        <f>VLOOKUP(C397*1,'RMPCrecs(Jan2016)'!F$2:N$1246,9,FALSE)</f>
        <v>17</v>
      </c>
      <c r="C397" s="47" t="s">
        <v>154</v>
      </c>
      <c r="D397" s="47" t="s">
        <v>41</v>
      </c>
      <c r="E397" s="48">
        <v>2008</v>
      </c>
      <c r="F397" s="47" t="s">
        <v>42</v>
      </c>
      <c r="G397" s="49">
        <v>39685</v>
      </c>
      <c r="H397" s="47" t="s">
        <v>43</v>
      </c>
      <c r="I397" s="47" t="s">
        <v>44</v>
      </c>
      <c r="J397" s="48">
        <v>3008</v>
      </c>
      <c r="K397" s="47" t="s">
        <v>45</v>
      </c>
      <c r="L397" s="48">
        <v>730</v>
      </c>
      <c r="M397" s="47" t="s">
        <v>46</v>
      </c>
      <c r="N397" s="48">
        <v>3</v>
      </c>
      <c r="O397" s="47" t="s">
        <v>43</v>
      </c>
      <c r="P397" s="47" t="s">
        <v>68</v>
      </c>
      <c r="Q397" s="47" t="s">
        <v>48</v>
      </c>
      <c r="R397" s="47" t="s">
        <v>49</v>
      </c>
      <c r="S397" s="47" t="s">
        <v>43</v>
      </c>
      <c r="T397" s="47" t="s">
        <v>50</v>
      </c>
      <c r="U397" s="47" t="s">
        <v>69</v>
      </c>
      <c r="V397" s="48">
        <v>1.91</v>
      </c>
      <c r="W397" s="48">
        <v>1.91</v>
      </c>
      <c r="X397" s="47" t="s">
        <v>52</v>
      </c>
      <c r="Y397" s="47" t="s">
        <v>148</v>
      </c>
      <c r="Z397" s="48" t="b">
        <v>0</v>
      </c>
      <c r="AA397" s="47" t="s">
        <v>54</v>
      </c>
      <c r="AB397" s="48" t="b">
        <v>0</v>
      </c>
      <c r="AC397" s="48">
        <v>39</v>
      </c>
      <c r="AD397" t="str">
        <f t="shared" si="6"/>
        <v>Tr</v>
      </c>
    </row>
    <row r="398" spans="2:30" x14ac:dyDescent="0.25">
      <c r="B398">
        <f>VLOOKUP(C398*1,'RMPCrecs(Jan2016)'!F$2:N$1246,9,FALSE)</f>
        <v>17</v>
      </c>
      <c r="C398" s="47" t="s">
        <v>155</v>
      </c>
      <c r="D398" s="47" t="s">
        <v>41</v>
      </c>
      <c r="E398" s="48">
        <v>2008</v>
      </c>
      <c r="F398" s="47" t="s">
        <v>42</v>
      </c>
      <c r="G398" s="49">
        <v>39681</v>
      </c>
      <c r="H398" s="47" t="s">
        <v>43</v>
      </c>
      <c r="I398" s="47" t="s">
        <v>44</v>
      </c>
      <c r="J398" s="48">
        <v>3008</v>
      </c>
      <c r="K398" s="47" t="s">
        <v>110</v>
      </c>
      <c r="L398" s="48">
        <v>740</v>
      </c>
      <c r="M398" s="47" t="s">
        <v>46</v>
      </c>
      <c r="N398" s="48">
        <v>3</v>
      </c>
      <c r="O398" s="47" t="s">
        <v>43</v>
      </c>
      <c r="P398" s="47" t="s">
        <v>68</v>
      </c>
      <c r="Q398" s="47" t="s">
        <v>48</v>
      </c>
      <c r="R398" s="47" t="s">
        <v>49</v>
      </c>
      <c r="S398" s="47" t="s">
        <v>43</v>
      </c>
      <c r="T398" s="47" t="s">
        <v>50</v>
      </c>
      <c r="U398" s="47" t="s">
        <v>98</v>
      </c>
      <c r="V398" s="48">
        <v>2.75</v>
      </c>
      <c r="W398" s="48">
        <v>2.75</v>
      </c>
      <c r="X398" s="47" t="s">
        <v>52</v>
      </c>
      <c r="Y398" s="47" t="s">
        <v>156</v>
      </c>
      <c r="Z398" s="48" t="b">
        <v>0</v>
      </c>
      <c r="AA398" s="47" t="s">
        <v>54</v>
      </c>
      <c r="AB398" s="48" t="b">
        <v>0</v>
      </c>
      <c r="AC398" s="48">
        <v>39</v>
      </c>
      <c r="AD398" t="str">
        <f t="shared" si="6"/>
        <v>Tr</v>
      </c>
    </row>
    <row r="399" spans="2:30" x14ac:dyDescent="0.25">
      <c r="B399">
        <f>VLOOKUP(C399*1,'RMPCrecs(Jan2016)'!F$2:N$1246,9,FALSE)</f>
        <v>17</v>
      </c>
      <c r="C399" s="47" t="s">
        <v>163</v>
      </c>
      <c r="D399" s="47" t="s">
        <v>41</v>
      </c>
      <c r="E399" s="48">
        <v>2008</v>
      </c>
      <c r="F399" s="47" t="s">
        <v>67</v>
      </c>
      <c r="G399" s="49">
        <v>39700</v>
      </c>
      <c r="H399" s="47" t="s">
        <v>43</v>
      </c>
      <c r="I399" s="47" t="s">
        <v>44</v>
      </c>
      <c r="J399" s="48">
        <v>3008</v>
      </c>
      <c r="K399" s="47" t="s">
        <v>45</v>
      </c>
      <c r="L399" s="48">
        <v>760</v>
      </c>
      <c r="M399" s="47" t="s">
        <v>46</v>
      </c>
      <c r="N399" s="48">
        <v>3</v>
      </c>
      <c r="O399" s="47" t="s">
        <v>43</v>
      </c>
      <c r="P399" s="47" t="s">
        <v>68</v>
      </c>
      <c r="Q399" s="47" t="s">
        <v>48</v>
      </c>
      <c r="R399" s="47" t="s">
        <v>49</v>
      </c>
      <c r="S399" s="47" t="s">
        <v>43</v>
      </c>
      <c r="T399" s="47" t="s">
        <v>50</v>
      </c>
      <c r="U399" s="47" t="s">
        <v>60</v>
      </c>
      <c r="V399" s="48">
        <v>1.65</v>
      </c>
      <c r="W399" s="48">
        <v>1.65</v>
      </c>
      <c r="X399" s="47" t="s">
        <v>52</v>
      </c>
      <c r="Y399" s="47" t="s">
        <v>131</v>
      </c>
      <c r="Z399" s="48" t="b">
        <v>0</v>
      </c>
      <c r="AA399" s="47" t="s">
        <v>54</v>
      </c>
      <c r="AB399" s="48" t="b">
        <v>0</v>
      </c>
      <c r="AC399" s="48">
        <v>39</v>
      </c>
      <c r="AD399" t="str">
        <f t="shared" si="6"/>
        <v>Tr</v>
      </c>
    </row>
    <row r="400" spans="2:30" x14ac:dyDescent="0.25">
      <c r="B400">
        <f>VLOOKUP(C400*1,'RMPCrecs(Jan2016)'!F$2:N$1246,9,FALSE)</f>
        <v>17</v>
      </c>
      <c r="C400" s="47" t="s">
        <v>177</v>
      </c>
      <c r="D400" s="47" t="s">
        <v>41</v>
      </c>
      <c r="E400" s="48">
        <v>2008</v>
      </c>
      <c r="F400" s="47" t="s">
        <v>67</v>
      </c>
      <c r="G400" s="49">
        <v>39700</v>
      </c>
      <c r="H400" s="47" t="s">
        <v>43</v>
      </c>
      <c r="I400" s="47" t="s">
        <v>44</v>
      </c>
      <c r="J400" s="48">
        <v>3008</v>
      </c>
      <c r="K400" s="47" t="s">
        <v>45</v>
      </c>
      <c r="L400" s="48">
        <v>720</v>
      </c>
      <c r="M400" s="47" t="s">
        <v>46</v>
      </c>
      <c r="N400" s="48">
        <v>3</v>
      </c>
      <c r="O400" s="47" t="s">
        <v>43</v>
      </c>
      <c r="P400" s="47" t="s">
        <v>68</v>
      </c>
      <c r="Q400" s="47" t="s">
        <v>48</v>
      </c>
      <c r="R400" s="47" t="s">
        <v>49</v>
      </c>
      <c r="S400" s="47" t="s">
        <v>43</v>
      </c>
      <c r="T400" s="47" t="s">
        <v>50</v>
      </c>
      <c r="U400" s="47" t="s">
        <v>60</v>
      </c>
      <c r="V400" s="48">
        <v>1.65</v>
      </c>
      <c r="W400" s="48">
        <v>1.65</v>
      </c>
      <c r="X400" s="47" t="s">
        <v>52</v>
      </c>
      <c r="Y400" s="47" t="s">
        <v>131</v>
      </c>
      <c r="Z400" s="48" t="b">
        <v>0</v>
      </c>
      <c r="AA400" s="47" t="s">
        <v>54</v>
      </c>
      <c r="AB400" s="48" t="b">
        <v>0</v>
      </c>
      <c r="AC400" s="48">
        <v>39</v>
      </c>
      <c r="AD400" t="str">
        <f t="shared" si="6"/>
        <v>Tr</v>
      </c>
    </row>
    <row r="401" spans="2:30" x14ac:dyDescent="0.25">
      <c r="B401">
        <f>VLOOKUP(C401*1,'RMPCrecs(Jan2016)'!F$2:N$1246,9,FALSE)</f>
        <v>17</v>
      </c>
      <c r="C401" s="47" t="s">
        <v>178</v>
      </c>
      <c r="D401" s="47" t="s">
        <v>41</v>
      </c>
      <c r="E401" s="48">
        <v>2008</v>
      </c>
      <c r="F401" s="47" t="s">
        <v>67</v>
      </c>
      <c r="G401" s="49">
        <v>39700</v>
      </c>
      <c r="H401" s="47" t="s">
        <v>43</v>
      </c>
      <c r="I401" s="47" t="s">
        <v>44</v>
      </c>
      <c r="J401" s="48">
        <v>3008</v>
      </c>
      <c r="K401" s="47" t="s">
        <v>110</v>
      </c>
      <c r="L401" s="48">
        <v>720</v>
      </c>
      <c r="M401" s="47" t="s">
        <v>46</v>
      </c>
      <c r="N401" s="48">
        <v>3</v>
      </c>
      <c r="O401" s="47" t="s">
        <v>43</v>
      </c>
      <c r="P401" s="47" t="s">
        <v>68</v>
      </c>
      <c r="Q401" s="47" t="s">
        <v>48</v>
      </c>
      <c r="R401" s="47" t="s">
        <v>49</v>
      </c>
      <c r="S401" s="47" t="s">
        <v>43</v>
      </c>
      <c r="T401" s="47" t="s">
        <v>50</v>
      </c>
      <c r="U401" s="47" t="s">
        <v>60</v>
      </c>
      <c r="V401" s="48">
        <v>1.65</v>
      </c>
      <c r="W401" s="48">
        <v>1.65</v>
      </c>
      <c r="X401" s="47" t="s">
        <v>52</v>
      </c>
      <c r="Y401" s="47" t="s">
        <v>131</v>
      </c>
      <c r="Z401" s="48" t="b">
        <v>0</v>
      </c>
      <c r="AA401" s="47" t="s">
        <v>54</v>
      </c>
      <c r="AB401" s="48" t="b">
        <v>0</v>
      </c>
      <c r="AC401" s="48">
        <v>39</v>
      </c>
      <c r="AD401" t="str">
        <f t="shared" si="6"/>
        <v>Tr</v>
      </c>
    </row>
    <row r="402" spans="2:30" x14ac:dyDescent="0.25">
      <c r="B402">
        <f>VLOOKUP(C402*1,'RMPCrecs(Jan2016)'!F$2:N$1246,9,FALSE)</f>
        <v>17</v>
      </c>
      <c r="C402" s="47" t="s">
        <v>179</v>
      </c>
      <c r="D402" s="47" t="s">
        <v>41</v>
      </c>
      <c r="E402" s="48">
        <v>2008</v>
      </c>
      <c r="F402" s="47" t="s">
        <v>67</v>
      </c>
      <c r="G402" s="49">
        <v>39700</v>
      </c>
      <c r="H402" s="47" t="s">
        <v>43</v>
      </c>
      <c r="I402" s="47" t="s">
        <v>44</v>
      </c>
      <c r="J402" s="48">
        <v>3008</v>
      </c>
      <c r="K402" s="47" t="s">
        <v>45</v>
      </c>
      <c r="L402" s="48">
        <v>770</v>
      </c>
      <c r="M402" s="47" t="s">
        <v>46</v>
      </c>
      <c r="N402" s="48">
        <v>3</v>
      </c>
      <c r="O402" s="47" t="s">
        <v>43</v>
      </c>
      <c r="P402" s="47" t="s">
        <v>68</v>
      </c>
      <c r="Q402" s="47" t="s">
        <v>48</v>
      </c>
      <c r="R402" s="47" t="s">
        <v>49</v>
      </c>
      <c r="S402" s="47" t="s">
        <v>43</v>
      </c>
      <c r="T402" s="47" t="s">
        <v>50</v>
      </c>
      <c r="U402" s="47" t="s">
        <v>60</v>
      </c>
      <c r="V402" s="48">
        <v>1.65</v>
      </c>
      <c r="W402" s="48">
        <v>1.65</v>
      </c>
      <c r="X402" s="47" t="s">
        <v>52</v>
      </c>
      <c r="Y402" s="47" t="s">
        <v>131</v>
      </c>
      <c r="Z402" s="48" t="b">
        <v>0</v>
      </c>
      <c r="AA402" s="47" t="s">
        <v>54</v>
      </c>
      <c r="AB402" s="48" t="b">
        <v>0</v>
      </c>
      <c r="AC402" s="48">
        <v>39</v>
      </c>
      <c r="AD402" t="str">
        <f t="shared" si="6"/>
        <v>Tr</v>
      </c>
    </row>
    <row r="403" spans="2:30" x14ac:dyDescent="0.25">
      <c r="B403">
        <f>VLOOKUP(C403*1,'RMPCrecs(Jan2016)'!F$2:N$1246,9,FALSE)</f>
        <v>17</v>
      </c>
      <c r="C403" s="47" t="s">
        <v>180</v>
      </c>
      <c r="D403" s="47" t="s">
        <v>41</v>
      </c>
      <c r="E403" s="48">
        <v>2008</v>
      </c>
      <c r="F403" s="47" t="s">
        <v>67</v>
      </c>
      <c r="G403" s="49">
        <v>39701</v>
      </c>
      <c r="H403" s="47" t="s">
        <v>43</v>
      </c>
      <c r="I403" s="47" t="s">
        <v>44</v>
      </c>
      <c r="J403" s="48">
        <v>3008</v>
      </c>
      <c r="K403" s="47" t="s">
        <v>110</v>
      </c>
      <c r="L403" s="48">
        <v>720</v>
      </c>
      <c r="M403" s="47" t="s">
        <v>46</v>
      </c>
      <c r="N403" s="48">
        <v>3</v>
      </c>
      <c r="O403" s="47" t="s">
        <v>43</v>
      </c>
      <c r="P403" s="47" t="s">
        <v>68</v>
      </c>
      <c r="Q403" s="47" t="s">
        <v>48</v>
      </c>
      <c r="R403" s="47" t="s">
        <v>49</v>
      </c>
      <c r="S403" s="47" t="s">
        <v>43</v>
      </c>
      <c r="T403" s="47" t="s">
        <v>50</v>
      </c>
      <c r="U403" s="47" t="s">
        <v>60</v>
      </c>
      <c r="V403" s="48">
        <v>1.65</v>
      </c>
      <c r="W403" s="48">
        <v>1.65</v>
      </c>
      <c r="X403" s="47" t="s">
        <v>52</v>
      </c>
      <c r="Y403" s="47" t="s">
        <v>131</v>
      </c>
      <c r="Z403" s="48" t="b">
        <v>0</v>
      </c>
      <c r="AA403" s="47" t="s">
        <v>54</v>
      </c>
      <c r="AB403" s="48" t="b">
        <v>0</v>
      </c>
      <c r="AC403" s="48">
        <v>39</v>
      </c>
      <c r="AD403" t="str">
        <f t="shared" si="6"/>
        <v>Tr</v>
      </c>
    </row>
    <row r="404" spans="2:30" x14ac:dyDescent="0.25">
      <c r="B404">
        <f>VLOOKUP(C404*1,'RMPCrecs(Jan2016)'!F$2:N$1246,9,FALSE)</f>
        <v>17</v>
      </c>
      <c r="C404" s="47" t="s">
        <v>181</v>
      </c>
      <c r="D404" s="47" t="s">
        <v>41</v>
      </c>
      <c r="E404" s="48">
        <v>2008</v>
      </c>
      <c r="F404" s="47" t="s">
        <v>67</v>
      </c>
      <c r="G404" s="49">
        <v>39701</v>
      </c>
      <c r="H404" s="47" t="s">
        <v>43</v>
      </c>
      <c r="I404" s="47" t="s">
        <v>44</v>
      </c>
      <c r="J404" s="48">
        <v>3008</v>
      </c>
      <c r="K404" s="47" t="s">
        <v>110</v>
      </c>
      <c r="L404" s="48">
        <v>790</v>
      </c>
      <c r="M404" s="47" t="s">
        <v>46</v>
      </c>
      <c r="N404" s="48">
        <v>3</v>
      </c>
      <c r="O404" s="47" t="s">
        <v>43</v>
      </c>
      <c r="P404" s="47" t="s">
        <v>68</v>
      </c>
      <c r="Q404" s="47" t="s">
        <v>48</v>
      </c>
      <c r="R404" s="47" t="s">
        <v>49</v>
      </c>
      <c r="S404" s="47" t="s">
        <v>43</v>
      </c>
      <c r="T404" s="47" t="s">
        <v>50</v>
      </c>
      <c r="U404" s="47" t="s">
        <v>60</v>
      </c>
      <c r="V404" s="48">
        <v>1.65</v>
      </c>
      <c r="W404" s="48">
        <v>1.65</v>
      </c>
      <c r="X404" s="47" t="s">
        <v>52</v>
      </c>
      <c r="Y404" s="47" t="s">
        <v>131</v>
      </c>
      <c r="Z404" s="48" t="b">
        <v>0</v>
      </c>
      <c r="AA404" s="47" t="s">
        <v>54</v>
      </c>
      <c r="AB404" s="48" t="b">
        <v>0</v>
      </c>
      <c r="AC404" s="48">
        <v>39</v>
      </c>
      <c r="AD404" t="str">
        <f t="shared" si="6"/>
        <v>Tr</v>
      </c>
    </row>
    <row r="405" spans="2:30" x14ac:dyDescent="0.25">
      <c r="B405">
        <f>VLOOKUP(C405*1,'RMPCrecs(Jan2016)'!F$2:N$1246,9,FALSE)</f>
        <v>17</v>
      </c>
      <c r="C405" s="47" t="s">
        <v>187</v>
      </c>
      <c r="D405" s="47" t="s">
        <v>41</v>
      </c>
      <c r="E405" s="48">
        <v>2008</v>
      </c>
      <c r="F405" s="47" t="s">
        <v>42</v>
      </c>
      <c r="G405" s="49">
        <v>39681</v>
      </c>
      <c r="H405" s="47" t="s">
        <v>43</v>
      </c>
      <c r="I405" s="47" t="s">
        <v>44</v>
      </c>
      <c r="J405" s="48">
        <v>3008</v>
      </c>
      <c r="K405" s="47" t="s">
        <v>110</v>
      </c>
      <c r="L405" s="48">
        <v>760</v>
      </c>
      <c r="M405" s="47" t="s">
        <v>46</v>
      </c>
      <c r="N405" s="48">
        <v>3</v>
      </c>
      <c r="O405" s="47" t="s">
        <v>43</v>
      </c>
      <c r="P405" s="47" t="s">
        <v>68</v>
      </c>
      <c r="Q405" s="47" t="s">
        <v>48</v>
      </c>
      <c r="R405" s="47" t="s">
        <v>49</v>
      </c>
      <c r="S405" s="47" t="s">
        <v>43</v>
      </c>
      <c r="T405" s="47" t="s">
        <v>50</v>
      </c>
      <c r="U405" s="47" t="s">
        <v>98</v>
      </c>
      <c r="V405" s="48">
        <v>2.75</v>
      </c>
      <c r="W405" s="48">
        <v>2.75</v>
      </c>
      <c r="X405" s="47" t="s">
        <v>52</v>
      </c>
      <c r="Y405" s="47" t="s">
        <v>156</v>
      </c>
      <c r="Z405" s="48" t="b">
        <v>0</v>
      </c>
      <c r="AA405" s="47" t="s">
        <v>54</v>
      </c>
      <c r="AB405" s="48" t="b">
        <v>0</v>
      </c>
      <c r="AC405" s="48">
        <v>39</v>
      </c>
      <c r="AD405" t="str">
        <f t="shared" si="6"/>
        <v>Tr</v>
      </c>
    </row>
    <row r="406" spans="2:30" x14ac:dyDescent="0.25">
      <c r="B406">
        <f>VLOOKUP(C406*1,'RMPCrecs(Jan2016)'!F$2:N$1246,9,FALSE)</f>
        <v>17</v>
      </c>
      <c r="C406" s="47" t="s">
        <v>188</v>
      </c>
      <c r="D406" s="47" t="s">
        <v>41</v>
      </c>
      <c r="E406" s="48">
        <v>2008</v>
      </c>
      <c r="F406" s="47" t="s">
        <v>42</v>
      </c>
      <c r="G406" s="49">
        <v>39681</v>
      </c>
      <c r="H406" s="47" t="s">
        <v>43</v>
      </c>
      <c r="I406" s="47" t="s">
        <v>44</v>
      </c>
      <c r="J406" s="48">
        <v>3008</v>
      </c>
      <c r="K406" s="47" t="s">
        <v>110</v>
      </c>
      <c r="L406" s="48">
        <v>730</v>
      </c>
      <c r="M406" s="47" t="s">
        <v>46</v>
      </c>
      <c r="N406" s="48">
        <v>3</v>
      </c>
      <c r="O406" s="47" t="s">
        <v>43</v>
      </c>
      <c r="P406" s="47" t="s">
        <v>68</v>
      </c>
      <c r="Q406" s="47" t="s">
        <v>48</v>
      </c>
      <c r="R406" s="47" t="s">
        <v>49</v>
      </c>
      <c r="S406" s="47" t="s">
        <v>43</v>
      </c>
      <c r="T406" s="47" t="s">
        <v>50</v>
      </c>
      <c r="U406" s="47" t="s">
        <v>98</v>
      </c>
      <c r="V406" s="48">
        <v>2.75</v>
      </c>
      <c r="W406" s="48">
        <v>2.75</v>
      </c>
      <c r="X406" s="47" t="s">
        <v>52</v>
      </c>
      <c r="Y406" s="47" t="s">
        <v>156</v>
      </c>
      <c r="Z406" s="48" t="b">
        <v>0</v>
      </c>
      <c r="AA406" s="47" t="s">
        <v>54</v>
      </c>
      <c r="AB406" s="48" t="b">
        <v>0</v>
      </c>
      <c r="AC406" s="48">
        <v>39</v>
      </c>
      <c r="AD406" t="str">
        <f t="shared" si="6"/>
        <v>Tr</v>
      </c>
    </row>
    <row r="407" spans="2:30" x14ac:dyDescent="0.25">
      <c r="B407">
        <f>VLOOKUP(C407*1,'RMPCrecs(Jan2016)'!F$2:N$1246,9,FALSE)</f>
        <v>17</v>
      </c>
      <c r="C407" s="47" t="s">
        <v>194</v>
      </c>
      <c r="D407" s="47" t="s">
        <v>41</v>
      </c>
      <c r="E407" s="48">
        <v>2008</v>
      </c>
      <c r="F407" s="47" t="s">
        <v>42</v>
      </c>
      <c r="G407" s="49">
        <v>39707</v>
      </c>
      <c r="H407" s="47" t="s">
        <v>43</v>
      </c>
      <c r="I407" s="47" t="s">
        <v>44</v>
      </c>
      <c r="J407" s="48">
        <v>3008</v>
      </c>
      <c r="K407" s="47" t="s">
        <v>45</v>
      </c>
      <c r="L407" s="48">
        <v>730</v>
      </c>
      <c r="M407" s="47" t="s">
        <v>46</v>
      </c>
      <c r="N407" s="48">
        <v>3</v>
      </c>
      <c r="O407" s="47" t="s">
        <v>43</v>
      </c>
      <c r="P407" s="47" t="s">
        <v>68</v>
      </c>
      <c r="Q407" s="47" t="s">
        <v>48</v>
      </c>
      <c r="R407" s="47" t="s">
        <v>49</v>
      </c>
      <c r="S407" s="47" t="s">
        <v>43</v>
      </c>
      <c r="T407" s="47" t="s">
        <v>50</v>
      </c>
      <c r="U407" s="47" t="s">
        <v>51</v>
      </c>
      <c r="V407" s="48">
        <v>2.4</v>
      </c>
      <c r="W407" s="48">
        <v>2.4</v>
      </c>
      <c r="X407" s="47" t="s">
        <v>52</v>
      </c>
      <c r="Y407" s="47" t="s">
        <v>195</v>
      </c>
      <c r="Z407" s="48" t="b">
        <v>0</v>
      </c>
      <c r="AA407" s="47" t="s">
        <v>54</v>
      </c>
      <c r="AB407" s="48" t="b">
        <v>0</v>
      </c>
      <c r="AC407" s="48">
        <v>39</v>
      </c>
      <c r="AD407" t="str">
        <f t="shared" si="6"/>
        <v>Tr</v>
      </c>
    </row>
    <row r="408" spans="2:30" x14ac:dyDescent="0.25">
      <c r="B408">
        <f>VLOOKUP(C408*1,'RMPCrecs(Jan2016)'!F$2:N$1246,9,FALSE)</f>
        <v>17</v>
      </c>
      <c r="C408" s="47" t="s">
        <v>196</v>
      </c>
      <c r="D408" s="47" t="s">
        <v>41</v>
      </c>
      <c r="E408" s="48">
        <v>2008</v>
      </c>
      <c r="F408" s="47" t="s">
        <v>42</v>
      </c>
      <c r="G408" s="49">
        <v>39685</v>
      </c>
      <c r="H408" s="47" t="s">
        <v>43</v>
      </c>
      <c r="I408" s="47" t="s">
        <v>44</v>
      </c>
      <c r="J408" s="48">
        <v>3008</v>
      </c>
      <c r="K408" s="47" t="s">
        <v>110</v>
      </c>
      <c r="L408" s="48">
        <v>740</v>
      </c>
      <c r="M408" s="47" t="s">
        <v>46</v>
      </c>
      <c r="N408" s="48">
        <v>3</v>
      </c>
      <c r="O408" s="47" t="s">
        <v>43</v>
      </c>
      <c r="P408" s="47" t="s">
        <v>68</v>
      </c>
      <c r="Q408" s="47" t="s">
        <v>48</v>
      </c>
      <c r="R408" s="47" t="s">
        <v>49</v>
      </c>
      <c r="S408" s="47" t="s">
        <v>43</v>
      </c>
      <c r="T408" s="47" t="s">
        <v>50</v>
      </c>
      <c r="U408" s="47" t="s">
        <v>69</v>
      </c>
      <c r="V408" s="48">
        <v>1.91</v>
      </c>
      <c r="W408" s="48">
        <v>1.91</v>
      </c>
      <c r="X408" s="47" t="s">
        <v>52</v>
      </c>
      <c r="Y408" s="47" t="s">
        <v>148</v>
      </c>
      <c r="Z408" s="48" t="b">
        <v>0</v>
      </c>
      <c r="AA408" s="47" t="s">
        <v>54</v>
      </c>
      <c r="AB408" s="48" t="b">
        <v>0</v>
      </c>
      <c r="AC408" s="48">
        <v>39</v>
      </c>
      <c r="AD408" t="str">
        <f t="shared" si="6"/>
        <v>Tr</v>
      </c>
    </row>
    <row r="409" spans="2:30" x14ac:dyDescent="0.25">
      <c r="B409">
        <f>VLOOKUP(C409*1,'RMPCrecs(Jan2016)'!F$2:N$1246,9,FALSE)</f>
        <v>17</v>
      </c>
      <c r="C409" s="47" t="s">
        <v>197</v>
      </c>
      <c r="D409" s="47" t="s">
        <v>41</v>
      </c>
      <c r="E409" s="48">
        <v>2008</v>
      </c>
      <c r="F409" s="47" t="s">
        <v>42</v>
      </c>
      <c r="G409" s="49">
        <v>39685</v>
      </c>
      <c r="H409" s="47" t="s">
        <v>43</v>
      </c>
      <c r="I409" s="47" t="s">
        <v>44</v>
      </c>
      <c r="J409" s="48">
        <v>3008</v>
      </c>
      <c r="K409" s="47" t="s">
        <v>110</v>
      </c>
      <c r="L409" s="48">
        <v>740</v>
      </c>
      <c r="M409" s="47" t="s">
        <v>46</v>
      </c>
      <c r="N409" s="48">
        <v>3</v>
      </c>
      <c r="O409" s="47" t="s">
        <v>43</v>
      </c>
      <c r="P409" s="47" t="s">
        <v>68</v>
      </c>
      <c r="Q409" s="47" t="s">
        <v>48</v>
      </c>
      <c r="R409" s="47" t="s">
        <v>49</v>
      </c>
      <c r="S409" s="47" t="s">
        <v>43</v>
      </c>
      <c r="T409" s="47" t="s">
        <v>50</v>
      </c>
      <c r="U409" s="47" t="s">
        <v>69</v>
      </c>
      <c r="V409" s="48">
        <v>1.91</v>
      </c>
      <c r="W409" s="48">
        <v>1.91</v>
      </c>
      <c r="X409" s="47" t="s">
        <v>52</v>
      </c>
      <c r="Y409" s="47" t="s">
        <v>148</v>
      </c>
      <c r="Z409" s="48" t="b">
        <v>0</v>
      </c>
      <c r="AA409" s="47" t="s">
        <v>54</v>
      </c>
      <c r="AB409" s="48" t="b">
        <v>0</v>
      </c>
      <c r="AC409" s="48">
        <v>39</v>
      </c>
      <c r="AD409" t="str">
        <f t="shared" si="6"/>
        <v>Tr</v>
      </c>
    </row>
    <row r="410" spans="2:30" x14ac:dyDescent="0.25">
      <c r="B410">
        <f>VLOOKUP(C410*1,'RMPCrecs(Jan2016)'!F$2:N$1246,9,FALSE)</f>
        <v>17</v>
      </c>
      <c r="C410" s="47" t="s">
        <v>202</v>
      </c>
      <c r="D410" s="47" t="s">
        <v>41</v>
      </c>
      <c r="E410" s="48">
        <v>2008</v>
      </c>
      <c r="F410" s="47" t="s">
        <v>67</v>
      </c>
      <c r="G410" s="49">
        <v>39685</v>
      </c>
      <c r="H410" s="47" t="s">
        <v>43</v>
      </c>
      <c r="I410" s="47" t="s">
        <v>44</v>
      </c>
      <c r="J410" s="48">
        <v>3008</v>
      </c>
      <c r="K410" s="47" t="s">
        <v>45</v>
      </c>
      <c r="L410" s="48">
        <v>730</v>
      </c>
      <c r="M410" s="47" t="s">
        <v>46</v>
      </c>
      <c r="N410" s="48">
        <v>3</v>
      </c>
      <c r="O410" s="47" t="s">
        <v>43</v>
      </c>
      <c r="P410" s="47" t="s">
        <v>68</v>
      </c>
      <c r="Q410" s="47" t="s">
        <v>48</v>
      </c>
      <c r="R410" s="47" t="s">
        <v>49</v>
      </c>
      <c r="S410" s="47" t="s">
        <v>43</v>
      </c>
      <c r="T410" s="47" t="s">
        <v>50</v>
      </c>
      <c r="U410" s="47" t="s">
        <v>69</v>
      </c>
      <c r="V410" s="48">
        <v>2.89</v>
      </c>
      <c r="W410" s="48">
        <v>2.89</v>
      </c>
      <c r="X410" s="47" t="s">
        <v>52</v>
      </c>
      <c r="Y410" s="47" t="s">
        <v>107</v>
      </c>
      <c r="Z410" s="48" t="b">
        <v>0</v>
      </c>
      <c r="AA410" s="47" t="s">
        <v>54</v>
      </c>
      <c r="AB410" s="48" t="b">
        <v>0</v>
      </c>
      <c r="AC410" s="48">
        <v>39</v>
      </c>
      <c r="AD410" t="str">
        <f t="shared" si="6"/>
        <v>Tr</v>
      </c>
    </row>
    <row r="411" spans="2:30" x14ac:dyDescent="0.25">
      <c r="B411">
        <f>VLOOKUP(C411*1,'RMPCrecs(Jan2016)'!F$2:N$1246,9,FALSE)</f>
        <v>17</v>
      </c>
      <c r="C411" s="47" t="s">
        <v>203</v>
      </c>
      <c r="D411" s="47" t="s">
        <v>41</v>
      </c>
      <c r="E411" s="48">
        <v>2008</v>
      </c>
      <c r="F411" s="47" t="s">
        <v>67</v>
      </c>
      <c r="G411" s="49">
        <v>39685</v>
      </c>
      <c r="H411" s="47" t="s">
        <v>43</v>
      </c>
      <c r="I411" s="47" t="s">
        <v>44</v>
      </c>
      <c r="J411" s="48">
        <v>3008</v>
      </c>
      <c r="K411" s="47" t="s">
        <v>45</v>
      </c>
      <c r="L411" s="48">
        <v>710</v>
      </c>
      <c r="M411" s="47" t="s">
        <v>46</v>
      </c>
      <c r="N411" s="48">
        <v>3</v>
      </c>
      <c r="O411" s="47" t="s">
        <v>43</v>
      </c>
      <c r="P411" s="47" t="s">
        <v>68</v>
      </c>
      <c r="Q411" s="47" t="s">
        <v>48</v>
      </c>
      <c r="R411" s="47" t="s">
        <v>49</v>
      </c>
      <c r="S411" s="47" t="s">
        <v>43</v>
      </c>
      <c r="T411" s="47" t="s">
        <v>50</v>
      </c>
      <c r="U411" s="47" t="s">
        <v>69</v>
      </c>
      <c r="V411" s="48">
        <v>2.89</v>
      </c>
      <c r="W411" s="48">
        <v>2.89</v>
      </c>
      <c r="X411" s="47" t="s">
        <v>52</v>
      </c>
      <c r="Y411" s="47" t="s">
        <v>107</v>
      </c>
      <c r="Z411" s="48" t="b">
        <v>0</v>
      </c>
      <c r="AA411" s="47" t="s">
        <v>54</v>
      </c>
      <c r="AB411" s="48" t="b">
        <v>0</v>
      </c>
      <c r="AC411" s="48">
        <v>39</v>
      </c>
      <c r="AD411" t="str">
        <f t="shared" si="6"/>
        <v>Tr</v>
      </c>
    </row>
    <row r="412" spans="2:30" x14ac:dyDescent="0.25">
      <c r="B412">
        <f>VLOOKUP(C412*1,'RMPCrecs(Jan2016)'!F$2:N$1246,9,FALSE)</f>
        <v>17</v>
      </c>
      <c r="C412" s="47" t="s">
        <v>204</v>
      </c>
      <c r="D412" s="47" t="s">
        <v>41</v>
      </c>
      <c r="E412" s="48">
        <v>2008</v>
      </c>
      <c r="F412" s="47" t="s">
        <v>67</v>
      </c>
      <c r="G412" s="49">
        <v>39685</v>
      </c>
      <c r="H412" s="47" t="s">
        <v>43</v>
      </c>
      <c r="I412" s="47" t="s">
        <v>44</v>
      </c>
      <c r="J412" s="48">
        <v>3008</v>
      </c>
      <c r="K412" s="47" t="s">
        <v>45</v>
      </c>
      <c r="L412" s="48">
        <v>710</v>
      </c>
      <c r="M412" s="47" t="s">
        <v>46</v>
      </c>
      <c r="N412" s="48">
        <v>3</v>
      </c>
      <c r="O412" s="47" t="s">
        <v>43</v>
      </c>
      <c r="P412" s="47" t="s">
        <v>68</v>
      </c>
      <c r="Q412" s="47" t="s">
        <v>48</v>
      </c>
      <c r="R412" s="47" t="s">
        <v>49</v>
      </c>
      <c r="S412" s="47" t="s">
        <v>43</v>
      </c>
      <c r="T412" s="47" t="s">
        <v>50</v>
      </c>
      <c r="U412" s="47" t="s">
        <v>69</v>
      </c>
      <c r="V412" s="48">
        <v>2.89</v>
      </c>
      <c r="W412" s="48">
        <v>2.89</v>
      </c>
      <c r="X412" s="47" t="s">
        <v>52</v>
      </c>
      <c r="Y412" s="47" t="s">
        <v>107</v>
      </c>
      <c r="Z412" s="48" t="b">
        <v>0</v>
      </c>
      <c r="AA412" s="47" t="s">
        <v>54</v>
      </c>
      <c r="AB412" s="48" t="b">
        <v>0</v>
      </c>
      <c r="AC412" s="48">
        <v>39</v>
      </c>
      <c r="AD412" t="str">
        <f t="shared" si="6"/>
        <v>Tr</v>
      </c>
    </row>
    <row r="413" spans="2:30" x14ac:dyDescent="0.25">
      <c r="B413">
        <f>VLOOKUP(C413*1,'RMPCrecs(Jan2016)'!F$2:N$1246,9,FALSE)</f>
        <v>17</v>
      </c>
      <c r="C413" s="47" t="s">
        <v>206</v>
      </c>
      <c r="D413" s="47" t="s">
        <v>41</v>
      </c>
      <c r="E413" s="48">
        <v>2008</v>
      </c>
      <c r="F413" s="47" t="s">
        <v>42</v>
      </c>
      <c r="G413" s="49">
        <v>39687</v>
      </c>
      <c r="H413" s="47" t="s">
        <v>43</v>
      </c>
      <c r="I413" s="47" t="s">
        <v>44</v>
      </c>
      <c r="J413" s="48">
        <v>3008</v>
      </c>
      <c r="K413" s="47" t="s">
        <v>45</v>
      </c>
      <c r="L413" s="48">
        <v>760</v>
      </c>
      <c r="M413" s="47" t="s">
        <v>46</v>
      </c>
      <c r="N413" s="48">
        <v>3</v>
      </c>
      <c r="O413" s="47" t="s">
        <v>43</v>
      </c>
      <c r="P413" s="47" t="s">
        <v>68</v>
      </c>
      <c r="Q413" s="47" t="s">
        <v>48</v>
      </c>
      <c r="R413" s="47" t="s">
        <v>49</v>
      </c>
      <c r="S413" s="47" t="s">
        <v>43</v>
      </c>
      <c r="T413" s="47" t="s">
        <v>50</v>
      </c>
      <c r="U413" s="47" t="s">
        <v>69</v>
      </c>
      <c r="V413" s="48">
        <v>1.91</v>
      </c>
      <c r="W413" s="48">
        <v>1.91</v>
      </c>
      <c r="X413" s="47" t="s">
        <v>52</v>
      </c>
      <c r="Y413" s="47" t="s">
        <v>148</v>
      </c>
      <c r="Z413" s="48" t="b">
        <v>0</v>
      </c>
      <c r="AA413" s="47" t="s">
        <v>54</v>
      </c>
      <c r="AB413" s="48" t="b">
        <v>0</v>
      </c>
      <c r="AC413" s="48">
        <v>39</v>
      </c>
      <c r="AD413" t="str">
        <f t="shared" si="6"/>
        <v>Tr</v>
      </c>
    </row>
    <row r="414" spans="2:30" x14ac:dyDescent="0.25">
      <c r="B414">
        <f>VLOOKUP(C414*1,'RMPCrecs(Jan2016)'!F$2:N$1246,9,FALSE)</f>
        <v>17</v>
      </c>
      <c r="C414" s="47" t="s">
        <v>207</v>
      </c>
      <c r="D414" s="47" t="s">
        <v>41</v>
      </c>
      <c r="E414" s="48">
        <v>2008</v>
      </c>
      <c r="F414" s="47" t="s">
        <v>42</v>
      </c>
      <c r="G414" s="49">
        <v>39687</v>
      </c>
      <c r="H414" s="47" t="s">
        <v>43</v>
      </c>
      <c r="I414" s="47" t="s">
        <v>44</v>
      </c>
      <c r="J414" s="48">
        <v>3008</v>
      </c>
      <c r="K414" s="47" t="s">
        <v>110</v>
      </c>
      <c r="L414" s="48">
        <v>780</v>
      </c>
      <c r="M414" s="47" t="s">
        <v>46</v>
      </c>
      <c r="N414" s="48">
        <v>3</v>
      </c>
      <c r="O414" s="47" t="s">
        <v>43</v>
      </c>
      <c r="P414" s="47" t="s">
        <v>68</v>
      </c>
      <c r="Q414" s="47" t="s">
        <v>48</v>
      </c>
      <c r="R414" s="47" t="s">
        <v>49</v>
      </c>
      <c r="S414" s="47" t="s">
        <v>43</v>
      </c>
      <c r="T414" s="47" t="s">
        <v>50</v>
      </c>
      <c r="U414" s="47" t="s">
        <v>69</v>
      </c>
      <c r="V414" s="48">
        <v>1.91</v>
      </c>
      <c r="W414" s="48">
        <v>1.91</v>
      </c>
      <c r="X414" s="47" t="s">
        <v>52</v>
      </c>
      <c r="Y414" s="47" t="s">
        <v>148</v>
      </c>
      <c r="Z414" s="48" t="b">
        <v>0</v>
      </c>
      <c r="AA414" s="47" t="s">
        <v>54</v>
      </c>
      <c r="AB414" s="48" t="b">
        <v>0</v>
      </c>
      <c r="AC414" s="48">
        <v>39</v>
      </c>
      <c r="AD414" t="str">
        <f t="shared" si="6"/>
        <v>Tr</v>
      </c>
    </row>
    <row r="415" spans="2:30" x14ac:dyDescent="0.25">
      <c r="B415">
        <f>VLOOKUP(C415*1,'RMPCrecs(Jan2016)'!F$2:N$1246,9,FALSE)</f>
        <v>17</v>
      </c>
      <c r="C415" s="47" t="s">
        <v>208</v>
      </c>
      <c r="D415" s="47" t="s">
        <v>41</v>
      </c>
      <c r="E415" s="48">
        <v>2008</v>
      </c>
      <c r="F415" s="47" t="s">
        <v>42</v>
      </c>
      <c r="G415" s="49">
        <v>39687</v>
      </c>
      <c r="H415" s="47" t="s">
        <v>43</v>
      </c>
      <c r="I415" s="47" t="s">
        <v>44</v>
      </c>
      <c r="J415" s="48">
        <v>3008</v>
      </c>
      <c r="K415" s="47" t="s">
        <v>110</v>
      </c>
      <c r="L415" s="48">
        <v>720</v>
      </c>
      <c r="M415" s="47" t="s">
        <v>46</v>
      </c>
      <c r="N415" s="48">
        <v>3</v>
      </c>
      <c r="O415" s="47" t="s">
        <v>43</v>
      </c>
      <c r="P415" s="47" t="s">
        <v>68</v>
      </c>
      <c r="Q415" s="47" t="s">
        <v>48</v>
      </c>
      <c r="R415" s="47" t="s">
        <v>49</v>
      </c>
      <c r="S415" s="47" t="s">
        <v>43</v>
      </c>
      <c r="T415" s="47" t="s">
        <v>50</v>
      </c>
      <c r="U415" s="47" t="s">
        <v>69</v>
      </c>
      <c r="V415" s="48">
        <v>1.91</v>
      </c>
      <c r="W415" s="48">
        <v>1.91</v>
      </c>
      <c r="X415" s="47" t="s">
        <v>52</v>
      </c>
      <c r="Y415" s="47" t="s">
        <v>148</v>
      </c>
      <c r="Z415" s="48" t="b">
        <v>0</v>
      </c>
      <c r="AA415" s="47" t="s">
        <v>54</v>
      </c>
      <c r="AB415" s="48" t="b">
        <v>0</v>
      </c>
      <c r="AC415" s="48">
        <v>39</v>
      </c>
      <c r="AD415" t="str">
        <f t="shared" si="6"/>
        <v>Tr</v>
      </c>
    </row>
    <row r="416" spans="2:30" x14ac:dyDescent="0.25">
      <c r="B416">
        <f>VLOOKUP(C416*1,'RMPCrecs(Jan2016)'!F$2:N$1246,9,FALSE)</f>
        <v>17</v>
      </c>
      <c r="C416" s="47" t="s">
        <v>209</v>
      </c>
      <c r="D416" s="47" t="s">
        <v>41</v>
      </c>
      <c r="E416" s="48">
        <v>2008</v>
      </c>
      <c r="F416" s="47" t="s">
        <v>42</v>
      </c>
      <c r="G416" s="49">
        <v>39687</v>
      </c>
      <c r="H416" s="47" t="s">
        <v>43</v>
      </c>
      <c r="I416" s="47" t="s">
        <v>44</v>
      </c>
      <c r="J416" s="48">
        <v>3008</v>
      </c>
      <c r="K416" s="47" t="s">
        <v>110</v>
      </c>
      <c r="L416" s="48">
        <v>670</v>
      </c>
      <c r="M416" s="47" t="s">
        <v>46</v>
      </c>
      <c r="N416" s="48">
        <v>3</v>
      </c>
      <c r="O416" s="47" t="s">
        <v>43</v>
      </c>
      <c r="P416" s="47" t="s">
        <v>68</v>
      </c>
      <c r="Q416" s="47" t="s">
        <v>48</v>
      </c>
      <c r="R416" s="47" t="s">
        <v>49</v>
      </c>
      <c r="S416" s="47" t="s">
        <v>43</v>
      </c>
      <c r="T416" s="47" t="s">
        <v>50</v>
      </c>
      <c r="U416" s="47" t="s">
        <v>69</v>
      </c>
      <c r="V416" s="48">
        <v>1.91</v>
      </c>
      <c r="W416" s="48">
        <v>1.91</v>
      </c>
      <c r="X416" s="47" t="s">
        <v>52</v>
      </c>
      <c r="Y416" s="47" t="s">
        <v>148</v>
      </c>
      <c r="Z416" s="48" t="b">
        <v>0</v>
      </c>
      <c r="AA416" s="47" t="s">
        <v>54</v>
      </c>
      <c r="AB416" s="48" t="b">
        <v>0</v>
      </c>
      <c r="AC416" s="48">
        <v>39</v>
      </c>
      <c r="AD416" t="str">
        <f t="shared" si="6"/>
        <v>Tr</v>
      </c>
    </row>
    <row r="417" spans="2:30" x14ac:dyDescent="0.25">
      <c r="B417">
        <f>VLOOKUP(C417*1,'RMPCrecs(Jan2016)'!F$2:N$1246,9,FALSE)</f>
        <v>17</v>
      </c>
      <c r="C417" s="47" t="s">
        <v>210</v>
      </c>
      <c r="D417" s="47" t="s">
        <v>41</v>
      </c>
      <c r="E417" s="48">
        <v>2008</v>
      </c>
      <c r="F417" s="47" t="s">
        <v>42</v>
      </c>
      <c r="G417" s="49">
        <v>39687</v>
      </c>
      <c r="H417" s="47" t="s">
        <v>43</v>
      </c>
      <c r="I417" s="47" t="s">
        <v>44</v>
      </c>
      <c r="J417" s="48">
        <v>3008</v>
      </c>
      <c r="K417" s="47" t="s">
        <v>45</v>
      </c>
      <c r="L417" s="48">
        <v>690</v>
      </c>
      <c r="M417" s="47" t="s">
        <v>46</v>
      </c>
      <c r="N417" s="48">
        <v>3</v>
      </c>
      <c r="O417" s="47" t="s">
        <v>43</v>
      </c>
      <c r="P417" s="47" t="s">
        <v>68</v>
      </c>
      <c r="Q417" s="47" t="s">
        <v>48</v>
      </c>
      <c r="R417" s="47" t="s">
        <v>49</v>
      </c>
      <c r="S417" s="47" t="s">
        <v>43</v>
      </c>
      <c r="T417" s="47" t="s">
        <v>50</v>
      </c>
      <c r="U417" s="47" t="s">
        <v>69</v>
      </c>
      <c r="V417" s="48">
        <v>1.91</v>
      </c>
      <c r="W417" s="48">
        <v>1.91</v>
      </c>
      <c r="X417" s="47" t="s">
        <v>52</v>
      </c>
      <c r="Y417" s="47" t="s">
        <v>148</v>
      </c>
      <c r="Z417" s="48" t="b">
        <v>0</v>
      </c>
      <c r="AA417" s="47" t="s">
        <v>54</v>
      </c>
      <c r="AB417" s="48" t="b">
        <v>0</v>
      </c>
      <c r="AC417" s="48">
        <v>39</v>
      </c>
      <c r="AD417" t="str">
        <f t="shared" si="6"/>
        <v>Tr</v>
      </c>
    </row>
    <row r="418" spans="2:30" x14ac:dyDescent="0.25">
      <c r="B418">
        <f>VLOOKUP(C418*1,'RMPCrecs(Jan2016)'!F$2:N$1246,9,FALSE)</f>
        <v>17</v>
      </c>
      <c r="C418" s="47" t="s">
        <v>211</v>
      </c>
      <c r="D418" s="47" t="s">
        <v>41</v>
      </c>
      <c r="E418" s="48">
        <v>2008</v>
      </c>
      <c r="F418" s="47" t="s">
        <v>42</v>
      </c>
      <c r="G418" s="49">
        <v>39687</v>
      </c>
      <c r="H418" s="47" t="s">
        <v>43</v>
      </c>
      <c r="I418" s="47" t="s">
        <v>44</v>
      </c>
      <c r="J418" s="48">
        <v>3008</v>
      </c>
      <c r="K418" s="47" t="s">
        <v>110</v>
      </c>
      <c r="L418" s="48">
        <v>750</v>
      </c>
      <c r="M418" s="47" t="s">
        <v>46</v>
      </c>
      <c r="N418" s="48">
        <v>3</v>
      </c>
      <c r="O418" s="47" t="s">
        <v>43</v>
      </c>
      <c r="P418" s="47" t="s">
        <v>68</v>
      </c>
      <c r="Q418" s="47" t="s">
        <v>48</v>
      </c>
      <c r="R418" s="47" t="s">
        <v>49</v>
      </c>
      <c r="S418" s="47" t="s">
        <v>43</v>
      </c>
      <c r="T418" s="47" t="s">
        <v>50</v>
      </c>
      <c r="U418" s="47" t="s">
        <v>69</v>
      </c>
      <c r="V418" s="48">
        <v>1.91</v>
      </c>
      <c r="W418" s="48">
        <v>1.91</v>
      </c>
      <c r="X418" s="47" t="s">
        <v>52</v>
      </c>
      <c r="Y418" s="47" t="s">
        <v>148</v>
      </c>
      <c r="Z418" s="48" t="b">
        <v>0</v>
      </c>
      <c r="AA418" s="47" t="s">
        <v>54</v>
      </c>
      <c r="AB418" s="48" t="b">
        <v>0</v>
      </c>
      <c r="AC418" s="48">
        <v>39</v>
      </c>
      <c r="AD418" t="str">
        <f t="shared" si="6"/>
        <v>Tr</v>
      </c>
    </row>
    <row r="419" spans="2:30" x14ac:dyDescent="0.25">
      <c r="B419">
        <f>VLOOKUP(C419*1,'RMPCrecs(Jan2016)'!F$2:N$1246,9,FALSE)</f>
        <v>17</v>
      </c>
      <c r="C419" s="47" t="s">
        <v>212</v>
      </c>
      <c r="D419" s="47" t="s">
        <v>41</v>
      </c>
      <c r="E419" s="48">
        <v>2008</v>
      </c>
      <c r="F419" s="47" t="s">
        <v>42</v>
      </c>
      <c r="G419" s="49">
        <v>39687</v>
      </c>
      <c r="H419" s="47" t="s">
        <v>43</v>
      </c>
      <c r="I419" s="47" t="s">
        <v>44</v>
      </c>
      <c r="J419" s="48">
        <v>3008</v>
      </c>
      <c r="K419" s="47" t="s">
        <v>110</v>
      </c>
      <c r="L419" s="48">
        <v>680</v>
      </c>
      <c r="M419" s="47" t="s">
        <v>46</v>
      </c>
      <c r="N419" s="48">
        <v>3</v>
      </c>
      <c r="O419" s="47" t="s">
        <v>43</v>
      </c>
      <c r="P419" s="47" t="s">
        <v>68</v>
      </c>
      <c r="Q419" s="47" t="s">
        <v>48</v>
      </c>
      <c r="R419" s="47" t="s">
        <v>49</v>
      </c>
      <c r="S419" s="47" t="s">
        <v>43</v>
      </c>
      <c r="T419" s="47" t="s">
        <v>50</v>
      </c>
      <c r="U419" s="47" t="s">
        <v>69</v>
      </c>
      <c r="V419" s="48">
        <v>1.91</v>
      </c>
      <c r="W419" s="48">
        <v>1.91</v>
      </c>
      <c r="X419" s="47" t="s">
        <v>52</v>
      </c>
      <c r="Y419" s="47" t="s">
        <v>148</v>
      </c>
      <c r="Z419" s="48" t="b">
        <v>0</v>
      </c>
      <c r="AA419" s="47" t="s">
        <v>54</v>
      </c>
      <c r="AB419" s="48" t="b">
        <v>0</v>
      </c>
      <c r="AC419" s="48">
        <v>39</v>
      </c>
      <c r="AD419" t="str">
        <f t="shared" si="6"/>
        <v>Tr</v>
      </c>
    </row>
    <row r="420" spans="2:30" x14ac:dyDescent="0.25">
      <c r="B420">
        <f>VLOOKUP(C420*1,'RMPCrecs(Jan2016)'!F$2:N$1246,9,FALSE)</f>
        <v>17</v>
      </c>
      <c r="C420" s="47" t="s">
        <v>219</v>
      </c>
      <c r="D420" s="47" t="s">
        <v>41</v>
      </c>
      <c r="E420" s="48">
        <v>2008</v>
      </c>
      <c r="F420" s="47" t="s">
        <v>42</v>
      </c>
      <c r="G420" s="49">
        <v>39701</v>
      </c>
      <c r="H420" s="47" t="s">
        <v>43</v>
      </c>
      <c r="I420" s="47" t="s">
        <v>44</v>
      </c>
      <c r="J420" s="48">
        <v>3008</v>
      </c>
      <c r="K420" s="47" t="s">
        <v>45</v>
      </c>
      <c r="L420" s="48">
        <v>670</v>
      </c>
      <c r="M420" s="47" t="s">
        <v>46</v>
      </c>
      <c r="N420" s="48">
        <v>3</v>
      </c>
      <c r="O420" s="47" t="s">
        <v>43</v>
      </c>
      <c r="P420" s="47" t="s">
        <v>68</v>
      </c>
      <c r="Q420" s="47" t="s">
        <v>48</v>
      </c>
      <c r="R420" s="47" t="s">
        <v>49</v>
      </c>
      <c r="S420" s="47" t="s">
        <v>43</v>
      </c>
      <c r="T420" s="47" t="s">
        <v>50</v>
      </c>
      <c r="U420" s="47" t="s">
        <v>60</v>
      </c>
      <c r="V420" s="48">
        <v>3.01</v>
      </c>
      <c r="W420" s="48">
        <v>3.01</v>
      </c>
      <c r="X420" s="47" t="s">
        <v>52</v>
      </c>
      <c r="Y420" s="47" t="s">
        <v>112</v>
      </c>
      <c r="Z420" s="48" t="b">
        <v>0</v>
      </c>
      <c r="AA420" s="47" t="s">
        <v>54</v>
      </c>
      <c r="AB420" s="48" t="b">
        <v>0</v>
      </c>
      <c r="AC420" s="48">
        <v>39</v>
      </c>
      <c r="AD420" t="str">
        <f t="shared" si="6"/>
        <v>Tr</v>
      </c>
    </row>
    <row r="421" spans="2:30" x14ac:dyDescent="0.25">
      <c r="B421">
        <f>VLOOKUP(C421*1,'RMPCrecs(Jan2016)'!F$2:N$1246,9,FALSE)</f>
        <v>17</v>
      </c>
      <c r="C421" s="47" t="s">
        <v>245</v>
      </c>
      <c r="D421" s="47" t="s">
        <v>41</v>
      </c>
      <c r="E421" s="48">
        <v>2008</v>
      </c>
      <c r="F421" s="47" t="s">
        <v>42</v>
      </c>
      <c r="G421" s="49">
        <v>39695</v>
      </c>
      <c r="H421" s="47" t="s">
        <v>43</v>
      </c>
      <c r="I421" s="47" t="s">
        <v>44</v>
      </c>
      <c r="J421" s="48">
        <v>3008</v>
      </c>
      <c r="K421" s="47" t="s">
        <v>45</v>
      </c>
      <c r="L421" s="48">
        <v>750</v>
      </c>
      <c r="M421" s="47" t="s">
        <v>46</v>
      </c>
      <c r="N421" s="48">
        <v>3</v>
      </c>
      <c r="O421" s="47" t="s">
        <v>43</v>
      </c>
      <c r="P421" s="47" t="s">
        <v>68</v>
      </c>
      <c r="Q421" s="47" t="s">
        <v>48</v>
      </c>
      <c r="R421" s="47" t="s">
        <v>49</v>
      </c>
      <c r="S421" s="47" t="s">
        <v>43</v>
      </c>
      <c r="T421" s="47" t="s">
        <v>50</v>
      </c>
      <c r="U421" s="47" t="s">
        <v>72</v>
      </c>
      <c r="V421" s="48">
        <v>1.56</v>
      </c>
      <c r="W421" s="48">
        <v>1.56</v>
      </c>
      <c r="X421" s="47" t="s">
        <v>52</v>
      </c>
      <c r="Y421" s="47" t="s">
        <v>168</v>
      </c>
      <c r="Z421" s="48" t="b">
        <v>0</v>
      </c>
      <c r="AA421" s="47" t="s">
        <v>54</v>
      </c>
      <c r="AB421" s="48" t="b">
        <v>0</v>
      </c>
      <c r="AC421" s="48">
        <v>39</v>
      </c>
      <c r="AD421" t="str">
        <f t="shared" si="6"/>
        <v>Tr</v>
      </c>
    </row>
    <row r="422" spans="2:30" x14ac:dyDescent="0.25">
      <c r="B422">
        <f>VLOOKUP(C422*1,'RMPCrecs(Jan2016)'!F$2:N$1246,9,FALSE)</f>
        <v>17</v>
      </c>
      <c r="C422" s="47" t="s">
        <v>250</v>
      </c>
      <c r="D422" s="47" t="s">
        <v>41</v>
      </c>
      <c r="E422" s="48">
        <v>2008</v>
      </c>
      <c r="F422" s="47" t="s">
        <v>42</v>
      </c>
      <c r="G422" s="49">
        <v>39687</v>
      </c>
      <c r="H422" s="47" t="s">
        <v>43</v>
      </c>
      <c r="I422" s="47" t="s">
        <v>44</v>
      </c>
      <c r="J422" s="48">
        <v>3008</v>
      </c>
      <c r="K422" s="47" t="s">
        <v>110</v>
      </c>
      <c r="L422" s="48">
        <v>760</v>
      </c>
      <c r="M422" s="47" t="s">
        <v>46</v>
      </c>
      <c r="N422" s="48">
        <v>3</v>
      </c>
      <c r="O422" s="47" t="s">
        <v>43</v>
      </c>
      <c r="P422" s="47" t="s">
        <v>68</v>
      </c>
      <c r="Q422" s="47" t="s">
        <v>48</v>
      </c>
      <c r="R422" s="47" t="s">
        <v>49</v>
      </c>
      <c r="S422" s="47" t="s">
        <v>43</v>
      </c>
      <c r="T422" s="47" t="s">
        <v>50</v>
      </c>
      <c r="U422" s="47" t="s">
        <v>69</v>
      </c>
      <c r="V422" s="48">
        <v>1.91</v>
      </c>
      <c r="W422" s="48">
        <v>1.91</v>
      </c>
      <c r="X422" s="47" t="s">
        <v>52</v>
      </c>
      <c r="Y422" s="47" t="s">
        <v>148</v>
      </c>
      <c r="Z422" s="48" t="b">
        <v>0</v>
      </c>
      <c r="AA422" s="47" t="s">
        <v>54</v>
      </c>
      <c r="AB422" s="48" t="b">
        <v>0</v>
      </c>
      <c r="AC422" s="48">
        <v>39</v>
      </c>
      <c r="AD422" t="str">
        <f t="shared" si="6"/>
        <v>Tr</v>
      </c>
    </row>
    <row r="423" spans="2:30" x14ac:dyDescent="0.25">
      <c r="B423">
        <f>VLOOKUP(C423*1,'RMPCrecs(Jan2016)'!F$2:N$1246,9,FALSE)</f>
        <v>17</v>
      </c>
      <c r="C423" s="47" t="s">
        <v>251</v>
      </c>
      <c r="D423" s="47" t="s">
        <v>41</v>
      </c>
      <c r="E423" s="48">
        <v>2008</v>
      </c>
      <c r="F423" s="47" t="s">
        <v>42</v>
      </c>
      <c r="G423" s="49">
        <v>39687</v>
      </c>
      <c r="H423" s="47" t="s">
        <v>43</v>
      </c>
      <c r="I423" s="47" t="s">
        <v>44</v>
      </c>
      <c r="J423" s="48">
        <v>3008</v>
      </c>
      <c r="K423" s="47" t="s">
        <v>110</v>
      </c>
      <c r="L423" s="48">
        <v>700</v>
      </c>
      <c r="M423" s="47" t="s">
        <v>46</v>
      </c>
      <c r="N423" s="48">
        <v>3</v>
      </c>
      <c r="O423" s="47" t="s">
        <v>43</v>
      </c>
      <c r="P423" s="47" t="s">
        <v>68</v>
      </c>
      <c r="Q423" s="47" t="s">
        <v>48</v>
      </c>
      <c r="R423" s="47" t="s">
        <v>49</v>
      </c>
      <c r="S423" s="47" t="s">
        <v>43</v>
      </c>
      <c r="T423" s="47" t="s">
        <v>50</v>
      </c>
      <c r="U423" s="47" t="s">
        <v>69</v>
      </c>
      <c r="V423" s="48">
        <v>1.91</v>
      </c>
      <c r="W423" s="48">
        <v>1.91</v>
      </c>
      <c r="X423" s="47" t="s">
        <v>52</v>
      </c>
      <c r="Y423" s="47" t="s">
        <v>148</v>
      </c>
      <c r="Z423" s="48" t="b">
        <v>0</v>
      </c>
      <c r="AA423" s="47" t="s">
        <v>54</v>
      </c>
      <c r="AB423" s="48" t="b">
        <v>0</v>
      </c>
      <c r="AC423" s="48">
        <v>39</v>
      </c>
      <c r="AD423" t="str">
        <f t="shared" si="6"/>
        <v>Tr</v>
      </c>
    </row>
    <row r="424" spans="2:30" x14ac:dyDescent="0.25">
      <c r="B424">
        <f>VLOOKUP(C424*1,'RMPCrecs(Jan2016)'!F$2:N$1246,9,FALSE)</f>
        <v>17</v>
      </c>
      <c r="C424" s="47" t="s">
        <v>261</v>
      </c>
      <c r="D424" s="47" t="s">
        <v>41</v>
      </c>
      <c r="E424" s="48">
        <v>2008</v>
      </c>
      <c r="F424" s="47" t="s">
        <v>67</v>
      </c>
      <c r="G424" s="49">
        <v>39687</v>
      </c>
      <c r="H424" s="47" t="s">
        <v>43</v>
      </c>
      <c r="I424" s="47" t="s">
        <v>44</v>
      </c>
      <c r="J424" s="48">
        <v>3008</v>
      </c>
      <c r="K424" s="47" t="s">
        <v>45</v>
      </c>
      <c r="L424" s="48">
        <v>690</v>
      </c>
      <c r="M424" s="47" t="s">
        <v>46</v>
      </c>
      <c r="N424" s="48">
        <v>3</v>
      </c>
      <c r="O424" s="47" t="s">
        <v>43</v>
      </c>
      <c r="P424" s="47" t="s">
        <v>68</v>
      </c>
      <c r="Q424" s="47" t="s">
        <v>48</v>
      </c>
      <c r="R424" s="47" t="s">
        <v>49</v>
      </c>
      <c r="S424" s="47" t="s">
        <v>43</v>
      </c>
      <c r="T424" s="47" t="s">
        <v>50</v>
      </c>
      <c r="U424" s="47" t="s">
        <v>69</v>
      </c>
      <c r="V424" s="48">
        <v>2.89</v>
      </c>
      <c r="W424" s="48">
        <v>2.89</v>
      </c>
      <c r="X424" s="47" t="s">
        <v>52</v>
      </c>
      <c r="Y424" s="47" t="s">
        <v>107</v>
      </c>
      <c r="Z424" s="48" t="b">
        <v>0</v>
      </c>
      <c r="AA424" s="47" t="s">
        <v>54</v>
      </c>
      <c r="AB424" s="48" t="b">
        <v>0</v>
      </c>
      <c r="AC424" s="48">
        <v>39</v>
      </c>
      <c r="AD424" t="str">
        <f t="shared" si="6"/>
        <v>Tr</v>
      </c>
    </row>
    <row r="425" spans="2:30" x14ac:dyDescent="0.25">
      <c r="B425">
        <f>VLOOKUP(C425*1,'RMPCrecs(Jan2016)'!F$2:N$1246,9,FALSE)</f>
        <v>17</v>
      </c>
      <c r="C425" s="47" t="s">
        <v>262</v>
      </c>
      <c r="D425" s="47" t="s">
        <v>41</v>
      </c>
      <c r="E425" s="48">
        <v>2008</v>
      </c>
      <c r="F425" s="47" t="s">
        <v>67</v>
      </c>
      <c r="G425" s="49">
        <v>39687</v>
      </c>
      <c r="H425" s="47" t="s">
        <v>43</v>
      </c>
      <c r="I425" s="47" t="s">
        <v>44</v>
      </c>
      <c r="J425" s="48">
        <v>3008</v>
      </c>
      <c r="K425" s="47" t="s">
        <v>110</v>
      </c>
      <c r="L425" s="48">
        <v>720</v>
      </c>
      <c r="M425" s="47" t="s">
        <v>46</v>
      </c>
      <c r="N425" s="48">
        <v>3</v>
      </c>
      <c r="O425" s="47" t="s">
        <v>43</v>
      </c>
      <c r="P425" s="47" t="s">
        <v>68</v>
      </c>
      <c r="Q425" s="47" t="s">
        <v>48</v>
      </c>
      <c r="R425" s="47" t="s">
        <v>49</v>
      </c>
      <c r="S425" s="47" t="s">
        <v>43</v>
      </c>
      <c r="T425" s="47" t="s">
        <v>50</v>
      </c>
      <c r="U425" s="47" t="s">
        <v>69</v>
      </c>
      <c r="V425" s="48">
        <v>2.89</v>
      </c>
      <c r="W425" s="48">
        <v>2.89</v>
      </c>
      <c r="X425" s="47" t="s">
        <v>52</v>
      </c>
      <c r="Y425" s="47" t="s">
        <v>107</v>
      </c>
      <c r="Z425" s="48" t="b">
        <v>0</v>
      </c>
      <c r="AA425" s="47" t="s">
        <v>54</v>
      </c>
      <c r="AB425" s="48" t="b">
        <v>0</v>
      </c>
      <c r="AC425" s="48">
        <v>39</v>
      </c>
      <c r="AD425" t="str">
        <f t="shared" si="6"/>
        <v>Tr</v>
      </c>
    </row>
    <row r="426" spans="2:30" x14ac:dyDescent="0.25">
      <c r="B426">
        <f>VLOOKUP(C426*1,'RMPCrecs(Jan2016)'!F$2:N$1246,9,FALSE)</f>
        <v>17</v>
      </c>
      <c r="C426" s="47" t="s">
        <v>263</v>
      </c>
      <c r="D426" s="47" t="s">
        <v>41</v>
      </c>
      <c r="E426" s="48">
        <v>2008</v>
      </c>
      <c r="F426" s="47" t="s">
        <v>67</v>
      </c>
      <c r="G426" s="49">
        <v>39687</v>
      </c>
      <c r="H426" s="47" t="s">
        <v>43</v>
      </c>
      <c r="I426" s="47" t="s">
        <v>44</v>
      </c>
      <c r="J426" s="48">
        <v>3008</v>
      </c>
      <c r="K426" s="47" t="s">
        <v>45</v>
      </c>
      <c r="L426" s="48">
        <v>710</v>
      </c>
      <c r="M426" s="47" t="s">
        <v>46</v>
      </c>
      <c r="N426" s="48">
        <v>3</v>
      </c>
      <c r="O426" s="47" t="s">
        <v>43</v>
      </c>
      <c r="P426" s="47" t="s">
        <v>68</v>
      </c>
      <c r="Q426" s="47" t="s">
        <v>48</v>
      </c>
      <c r="R426" s="47" t="s">
        <v>49</v>
      </c>
      <c r="S426" s="47" t="s">
        <v>43</v>
      </c>
      <c r="T426" s="47" t="s">
        <v>50</v>
      </c>
      <c r="U426" s="47" t="s">
        <v>69</v>
      </c>
      <c r="V426" s="48">
        <v>2.89</v>
      </c>
      <c r="W426" s="48">
        <v>2.89</v>
      </c>
      <c r="X426" s="47" t="s">
        <v>52</v>
      </c>
      <c r="Y426" s="47" t="s">
        <v>107</v>
      </c>
      <c r="Z426" s="48" t="b">
        <v>0</v>
      </c>
      <c r="AA426" s="47" t="s">
        <v>54</v>
      </c>
      <c r="AB426" s="48" t="b">
        <v>0</v>
      </c>
      <c r="AC426" s="48">
        <v>39</v>
      </c>
      <c r="AD426" t="str">
        <f t="shared" si="6"/>
        <v>Tr</v>
      </c>
    </row>
    <row r="427" spans="2:30" x14ac:dyDescent="0.25">
      <c r="B427">
        <f>VLOOKUP(C427*1,'RMPCrecs(Jan2016)'!F$2:N$1246,9,FALSE)</f>
        <v>17</v>
      </c>
      <c r="C427" s="47" t="s">
        <v>264</v>
      </c>
      <c r="D427" s="47" t="s">
        <v>41</v>
      </c>
      <c r="E427" s="48">
        <v>2008</v>
      </c>
      <c r="F427" s="47" t="s">
        <v>67</v>
      </c>
      <c r="G427" s="49">
        <v>39687</v>
      </c>
      <c r="H427" s="47" t="s">
        <v>43</v>
      </c>
      <c r="I427" s="47" t="s">
        <v>44</v>
      </c>
      <c r="J427" s="48">
        <v>3008</v>
      </c>
      <c r="K427" s="47" t="s">
        <v>45</v>
      </c>
      <c r="L427" s="48">
        <v>700</v>
      </c>
      <c r="M427" s="47" t="s">
        <v>46</v>
      </c>
      <c r="N427" s="48">
        <v>3</v>
      </c>
      <c r="O427" s="47" t="s">
        <v>43</v>
      </c>
      <c r="P427" s="47" t="s">
        <v>265</v>
      </c>
      <c r="Q427" s="47" t="s">
        <v>48</v>
      </c>
      <c r="R427" s="47" t="s">
        <v>49</v>
      </c>
      <c r="S427" s="47" t="s">
        <v>43</v>
      </c>
      <c r="T427" s="47" t="s">
        <v>50</v>
      </c>
      <c r="U427" s="47" t="s">
        <v>69</v>
      </c>
      <c r="V427" s="48">
        <v>2.89</v>
      </c>
      <c r="W427" s="48">
        <v>2.89</v>
      </c>
      <c r="X427" s="47" t="s">
        <v>52</v>
      </c>
      <c r="Y427" s="47" t="s">
        <v>107</v>
      </c>
      <c r="Z427" s="48" t="b">
        <v>0</v>
      </c>
      <c r="AA427" s="47" t="s">
        <v>54</v>
      </c>
      <c r="AB427" s="48" t="b">
        <v>0</v>
      </c>
      <c r="AC427" s="48">
        <v>39</v>
      </c>
      <c r="AD427" t="str">
        <f t="shared" si="6"/>
        <v>Tr</v>
      </c>
    </row>
    <row r="428" spans="2:30" x14ac:dyDescent="0.25">
      <c r="B428">
        <f>VLOOKUP(C428*1,'RMPCrecs(Jan2016)'!F$2:N$1246,9,FALSE)</f>
        <v>17</v>
      </c>
      <c r="C428" s="47" t="s">
        <v>266</v>
      </c>
      <c r="D428" s="47" t="s">
        <v>41</v>
      </c>
      <c r="E428" s="48">
        <v>2008</v>
      </c>
      <c r="F428" s="47" t="s">
        <v>67</v>
      </c>
      <c r="G428" s="49">
        <v>39687</v>
      </c>
      <c r="H428" s="47" t="s">
        <v>43</v>
      </c>
      <c r="I428" s="47" t="s">
        <v>44</v>
      </c>
      <c r="J428" s="48">
        <v>3008</v>
      </c>
      <c r="K428" s="47" t="s">
        <v>110</v>
      </c>
      <c r="L428" s="48">
        <v>740</v>
      </c>
      <c r="M428" s="47" t="s">
        <v>46</v>
      </c>
      <c r="N428" s="48">
        <v>3</v>
      </c>
      <c r="O428" s="47" t="s">
        <v>43</v>
      </c>
      <c r="P428" s="47" t="s">
        <v>68</v>
      </c>
      <c r="Q428" s="47" t="s">
        <v>48</v>
      </c>
      <c r="R428" s="47" t="s">
        <v>49</v>
      </c>
      <c r="S428" s="47" t="s">
        <v>43</v>
      </c>
      <c r="T428" s="47" t="s">
        <v>50</v>
      </c>
      <c r="U428" s="47" t="s">
        <v>69</v>
      </c>
      <c r="V428" s="48">
        <v>2.89</v>
      </c>
      <c r="W428" s="48">
        <v>2.89</v>
      </c>
      <c r="X428" s="47" t="s">
        <v>52</v>
      </c>
      <c r="Y428" s="47" t="s">
        <v>107</v>
      </c>
      <c r="Z428" s="48" t="b">
        <v>0</v>
      </c>
      <c r="AA428" s="47" t="s">
        <v>54</v>
      </c>
      <c r="AB428" s="48" t="b">
        <v>0</v>
      </c>
      <c r="AC428" s="48">
        <v>39</v>
      </c>
      <c r="AD428" t="str">
        <f t="shared" si="6"/>
        <v>Tr</v>
      </c>
    </row>
    <row r="429" spans="2:30" x14ac:dyDescent="0.25">
      <c r="B429">
        <f>VLOOKUP(C429*1,'RMPCrecs(Jan2016)'!F$2:N$1246,9,FALSE)</f>
        <v>17</v>
      </c>
      <c r="C429" s="47" t="s">
        <v>267</v>
      </c>
      <c r="D429" s="47" t="s">
        <v>41</v>
      </c>
      <c r="E429" s="48">
        <v>2008</v>
      </c>
      <c r="F429" s="47" t="s">
        <v>67</v>
      </c>
      <c r="G429" s="49">
        <v>39687</v>
      </c>
      <c r="H429" s="47" t="s">
        <v>43</v>
      </c>
      <c r="I429" s="47" t="s">
        <v>44</v>
      </c>
      <c r="J429" s="48">
        <v>3008</v>
      </c>
      <c r="K429" s="47" t="s">
        <v>110</v>
      </c>
      <c r="L429" s="48">
        <v>700</v>
      </c>
      <c r="M429" s="47" t="s">
        <v>46</v>
      </c>
      <c r="N429" s="48">
        <v>3</v>
      </c>
      <c r="O429" s="47" t="s">
        <v>43</v>
      </c>
      <c r="P429" s="47" t="s">
        <v>68</v>
      </c>
      <c r="Q429" s="47" t="s">
        <v>48</v>
      </c>
      <c r="R429" s="47" t="s">
        <v>49</v>
      </c>
      <c r="S429" s="47" t="s">
        <v>43</v>
      </c>
      <c r="T429" s="47" t="s">
        <v>50</v>
      </c>
      <c r="U429" s="47" t="s">
        <v>69</v>
      </c>
      <c r="V429" s="48">
        <v>2.89</v>
      </c>
      <c r="W429" s="48">
        <v>2.89</v>
      </c>
      <c r="X429" s="47" t="s">
        <v>52</v>
      </c>
      <c r="Y429" s="47" t="s">
        <v>107</v>
      </c>
      <c r="Z429" s="48" t="b">
        <v>0</v>
      </c>
      <c r="AA429" s="47" t="s">
        <v>54</v>
      </c>
      <c r="AB429" s="48" t="b">
        <v>0</v>
      </c>
      <c r="AC429" s="48">
        <v>39</v>
      </c>
      <c r="AD429" t="str">
        <f t="shared" si="6"/>
        <v>Tr</v>
      </c>
    </row>
    <row r="430" spans="2:30" x14ac:dyDescent="0.25">
      <c r="B430">
        <f>VLOOKUP(C430*1,'RMPCrecs(Jan2016)'!F$2:N$1246,9,FALSE)</f>
        <v>17</v>
      </c>
      <c r="C430" s="47" t="s">
        <v>268</v>
      </c>
      <c r="D430" s="47" t="s">
        <v>41</v>
      </c>
      <c r="E430" s="48">
        <v>2008</v>
      </c>
      <c r="F430" s="47" t="s">
        <v>67</v>
      </c>
      <c r="G430" s="49">
        <v>39687</v>
      </c>
      <c r="H430" s="47" t="s">
        <v>43</v>
      </c>
      <c r="I430" s="47" t="s">
        <v>44</v>
      </c>
      <c r="J430" s="48">
        <v>3008</v>
      </c>
      <c r="K430" s="47" t="s">
        <v>110</v>
      </c>
      <c r="L430" s="48">
        <v>710</v>
      </c>
      <c r="M430" s="47" t="s">
        <v>46</v>
      </c>
      <c r="N430" s="48">
        <v>3</v>
      </c>
      <c r="O430" s="47" t="s">
        <v>43</v>
      </c>
      <c r="P430" s="47" t="s">
        <v>68</v>
      </c>
      <c r="Q430" s="47" t="s">
        <v>48</v>
      </c>
      <c r="R430" s="47" t="s">
        <v>49</v>
      </c>
      <c r="S430" s="47" t="s">
        <v>43</v>
      </c>
      <c r="T430" s="47" t="s">
        <v>50</v>
      </c>
      <c r="U430" s="47" t="s">
        <v>69</v>
      </c>
      <c r="V430" s="48">
        <v>2.89</v>
      </c>
      <c r="W430" s="48">
        <v>2.89</v>
      </c>
      <c r="X430" s="47" t="s">
        <v>52</v>
      </c>
      <c r="Y430" s="47" t="s">
        <v>107</v>
      </c>
      <c r="Z430" s="48" t="b">
        <v>0</v>
      </c>
      <c r="AA430" s="47" t="s">
        <v>54</v>
      </c>
      <c r="AB430" s="48" t="b">
        <v>0</v>
      </c>
      <c r="AC430" s="48">
        <v>39</v>
      </c>
      <c r="AD430" t="str">
        <f t="shared" si="6"/>
        <v>Tr</v>
      </c>
    </row>
    <row r="431" spans="2:30" x14ac:dyDescent="0.25">
      <c r="B431">
        <f>VLOOKUP(C431*1,'RMPCrecs(Jan2016)'!F$2:N$1246,9,FALSE)</f>
        <v>17</v>
      </c>
      <c r="C431" s="47" t="s">
        <v>277</v>
      </c>
      <c r="D431" s="47" t="s">
        <v>41</v>
      </c>
      <c r="E431" s="48">
        <v>2008</v>
      </c>
      <c r="F431" s="47" t="s">
        <v>42</v>
      </c>
      <c r="G431" s="49">
        <v>39710</v>
      </c>
      <c r="H431" s="47" t="s">
        <v>43</v>
      </c>
      <c r="I431" s="47" t="s">
        <v>44</v>
      </c>
      <c r="J431" s="48">
        <v>3008</v>
      </c>
      <c r="K431" s="47" t="s">
        <v>110</v>
      </c>
      <c r="L431" s="48">
        <v>770</v>
      </c>
      <c r="M431" s="47" t="s">
        <v>46</v>
      </c>
      <c r="N431" s="48">
        <v>3</v>
      </c>
      <c r="O431" s="47" t="s">
        <v>43</v>
      </c>
      <c r="P431" s="47" t="s">
        <v>68</v>
      </c>
      <c r="Q431" s="47" t="s">
        <v>48</v>
      </c>
      <c r="R431" s="47" t="s">
        <v>49</v>
      </c>
      <c r="S431" s="47" t="s">
        <v>43</v>
      </c>
      <c r="T431" s="47" t="s">
        <v>50</v>
      </c>
      <c r="U431" s="47" t="s">
        <v>51</v>
      </c>
      <c r="V431" s="48">
        <v>2.4</v>
      </c>
      <c r="W431" s="48">
        <v>2.4</v>
      </c>
      <c r="X431" s="47" t="s">
        <v>52</v>
      </c>
      <c r="Y431" s="47" t="s">
        <v>195</v>
      </c>
      <c r="Z431" s="48" t="b">
        <v>0</v>
      </c>
      <c r="AA431" s="47" t="s">
        <v>54</v>
      </c>
      <c r="AB431" s="48" t="b">
        <v>0</v>
      </c>
      <c r="AC431" s="48">
        <v>39</v>
      </c>
      <c r="AD431" t="str">
        <f t="shared" si="6"/>
        <v>Tr</v>
      </c>
    </row>
    <row r="432" spans="2:30" x14ac:dyDescent="0.25">
      <c r="B432">
        <f>VLOOKUP(C432*1,'RMPCrecs(Jan2016)'!F$2:N$1246,9,FALSE)</f>
        <v>17</v>
      </c>
      <c r="C432" s="47" t="s">
        <v>289</v>
      </c>
      <c r="D432" s="47" t="s">
        <v>41</v>
      </c>
      <c r="E432" s="48">
        <v>2008</v>
      </c>
      <c r="F432" s="47" t="s">
        <v>42</v>
      </c>
      <c r="G432" s="49">
        <v>39679</v>
      </c>
      <c r="H432" s="47" t="s">
        <v>43</v>
      </c>
      <c r="I432" s="47" t="s">
        <v>44</v>
      </c>
      <c r="J432" s="48">
        <v>3008</v>
      </c>
      <c r="K432" s="47" t="s">
        <v>110</v>
      </c>
      <c r="L432" s="48">
        <v>740</v>
      </c>
      <c r="M432" s="47" t="s">
        <v>46</v>
      </c>
      <c r="N432" s="48">
        <v>3</v>
      </c>
      <c r="O432" s="47" t="s">
        <v>43</v>
      </c>
      <c r="P432" s="47" t="s">
        <v>68</v>
      </c>
      <c r="Q432" s="47" t="s">
        <v>48</v>
      </c>
      <c r="R432" s="47" t="s">
        <v>49</v>
      </c>
      <c r="S432" s="47" t="s">
        <v>43</v>
      </c>
      <c r="T432" s="47" t="s">
        <v>50</v>
      </c>
      <c r="U432" s="47" t="s">
        <v>98</v>
      </c>
      <c r="V432" s="48">
        <v>2.75</v>
      </c>
      <c r="W432" s="48">
        <v>2.75</v>
      </c>
      <c r="X432" s="47" t="s">
        <v>52</v>
      </c>
      <c r="Y432" s="47" t="s">
        <v>156</v>
      </c>
      <c r="Z432" s="48" t="b">
        <v>0</v>
      </c>
      <c r="AA432" s="47" t="s">
        <v>54</v>
      </c>
      <c r="AB432" s="48" t="b">
        <v>0</v>
      </c>
      <c r="AC432" s="48">
        <v>39</v>
      </c>
      <c r="AD432" t="str">
        <f t="shared" si="6"/>
        <v>Tr</v>
      </c>
    </row>
    <row r="433" spans="2:30" x14ac:dyDescent="0.25">
      <c r="B433">
        <f>VLOOKUP(C433*1,'RMPCrecs(Jan2016)'!F$2:N$1246,9,FALSE)</f>
        <v>17</v>
      </c>
      <c r="C433" s="47" t="s">
        <v>332</v>
      </c>
      <c r="D433" s="47" t="s">
        <v>41</v>
      </c>
      <c r="E433" s="48">
        <v>2008</v>
      </c>
      <c r="F433" s="47" t="s">
        <v>67</v>
      </c>
      <c r="G433" s="49">
        <v>39696</v>
      </c>
      <c r="H433" s="47" t="s">
        <v>43</v>
      </c>
      <c r="I433" s="47" t="s">
        <v>44</v>
      </c>
      <c r="J433" s="48">
        <v>3008</v>
      </c>
      <c r="K433" s="47" t="s">
        <v>45</v>
      </c>
      <c r="L433" s="48">
        <v>790</v>
      </c>
      <c r="M433" s="47" t="s">
        <v>46</v>
      </c>
      <c r="N433" s="48">
        <v>3</v>
      </c>
      <c r="O433" s="47" t="s">
        <v>43</v>
      </c>
      <c r="P433" s="47" t="s">
        <v>68</v>
      </c>
      <c r="Q433" s="47" t="s">
        <v>48</v>
      </c>
      <c r="R433" s="47" t="s">
        <v>49</v>
      </c>
      <c r="S433" s="47" t="s">
        <v>43</v>
      </c>
      <c r="T433" s="47" t="s">
        <v>50</v>
      </c>
      <c r="U433" s="47" t="s">
        <v>72</v>
      </c>
      <c r="V433" s="48">
        <v>12.93</v>
      </c>
      <c r="W433" s="48">
        <v>12.93</v>
      </c>
      <c r="X433" s="47" t="s">
        <v>52</v>
      </c>
      <c r="Y433" s="47" t="s">
        <v>166</v>
      </c>
      <c r="Z433" s="48" t="b">
        <v>0</v>
      </c>
      <c r="AA433" s="47" t="s">
        <v>54</v>
      </c>
      <c r="AB433" s="48" t="b">
        <v>0</v>
      </c>
      <c r="AC433" s="48">
        <v>39</v>
      </c>
      <c r="AD433" t="str">
        <f t="shared" si="6"/>
        <v>Tr</v>
      </c>
    </row>
    <row r="434" spans="2:30" x14ac:dyDescent="0.25">
      <c r="B434">
        <f>VLOOKUP(C434*1,'RMPCrecs(Jan2016)'!F$2:N$1246,9,FALSE)</f>
        <v>17</v>
      </c>
      <c r="C434" s="47" t="s">
        <v>333</v>
      </c>
      <c r="D434" s="47" t="s">
        <v>41</v>
      </c>
      <c r="E434" s="48">
        <v>2008</v>
      </c>
      <c r="F434" s="47" t="s">
        <v>42</v>
      </c>
      <c r="G434" s="49">
        <v>39689</v>
      </c>
      <c r="H434" s="47" t="s">
        <v>43</v>
      </c>
      <c r="I434" s="47" t="s">
        <v>44</v>
      </c>
      <c r="J434" s="48">
        <v>3008</v>
      </c>
      <c r="K434" s="47" t="s">
        <v>110</v>
      </c>
      <c r="L434" s="48">
        <v>740</v>
      </c>
      <c r="M434" s="47" t="s">
        <v>46</v>
      </c>
      <c r="N434" s="48">
        <v>3</v>
      </c>
      <c r="O434" s="47" t="s">
        <v>43</v>
      </c>
      <c r="P434" s="47" t="s">
        <v>68</v>
      </c>
      <c r="Q434" s="47" t="s">
        <v>48</v>
      </c>
      <c r="R434" s="47" t="s">
        <v>49</v>
      </c>
      <c r="S434" s="47" t="s">
        <v>43</v>
      </c>
      <c r="T434" s="47" t="s">
        <v>50</v>
      </c>
      <c r="U434" s="47" t="s">
        <v>69</v>
      </c>
      <c r="V434" s="48">
        <v>1.91</v>
      </c>
      <c r="W434" s="48">
        <v>1.91</v>
      </c>
      <c r="X434" s="47" t="s">
        <v>52</v>
      </c>
      <c r="Y434" s="47" t="s">
        <v>148</v>
      </c>
      <c r="Z434" s="48" t="b">
        <v>0</v>
      </c>
      <c r="AA434" s="47" t="s">
        <v>54</v>
      </c>
      <c r="AB434" s="48" t="b">
        <v>0</v>
      </c>
      <c r="AC434" s="48">
        <v>39</v>
      </c>
      <c r="AD434" t="str">
        <f t="shared" si="6"/>
        <v>Tr</v>
      </c>
    </row>
    <row r="435" spans="2:30" x14ac:dyDescent="0.25">
      <c r="B435">
        <f>VLOOKUP(C435*1,'RMPCrecs(Jan2016)'!F$2:N$1246,9,FALSE)</f>
        <v>17</v>
      </c>
      <c r="C435" s="47" t="s">
        <v>350</v>
      </c>
      <c r="D435" s="47" t="s">
        <v>41</v>
      </c>
      <c r="E435" s="48">
        <v>2008</v>
      </c>
      <c r="F435" s="47" t="s">
        <v>42</v>
      </c>
      <c r="G435" s="49">
        <v>39695</v>
      </c>
      <c r="H435" s="47" t="s">
        <v>43</v>
      </c>
      <c r="I435" s="47" t="s">
        <v>44</v>
      </c>
      <c r="J435" s="48">
        <v>3008</v>
      </c>
      <c r="K435" s="47" t="s">
        <v>45</v>
      </c>
      <c r="L435" s="48">
        <v>760</v>
      </c>
      <c r="M435" s="47" t="s">
        <v>46</v>
      </c>
      <c r="N435" s="48">
        <v>3</v>
      </c>
      <c r="O435" s="47" t="s">
        <v>43</v>
      </c>
      <c r="P435" s="47" t="s">
        <v>68</v>
      </c>
      <c r="Q435" s="47" t="s">
        <v>48</v>
      </c>
      <c r="R435" s="47" t="s">
        <v>49</v>
      </c>
      <c r="S435" s="47" t="s">
        <v>43</v>
      </c>
      <c r="T435" s="47" t="s">
        <v>50</v>
      </c>
      <c r="U435" s="47" t="s">
        <v>72</v>
      </c>
      <c r="V435" s="48">
        <v>1.56</v>
      </c>
      <c r="W435" s="48">
        <v>1.56</v>
      </c>
      <c r="X435" s="47" t="s">
        <v>52</v>
      </c>
      <c r="Y435" s="47" t="s">
        <v>168</v>
      </c>
      <c r="Z435" s="48" t="b">
        <v>0</v>
      </c>
      <c r="AA435" s="47" t="s">
        <v>54</v>
      </c>
      <c r="AB435" s="48" t="b">
        <v>0</v>
      </c>
      <c r="AC435" s="48">
        <v>39</v>
      </c>
      <c r="AD435" t="str">
        <f t="shared" si="6"/>
        <v>Tr</v>
      </c>
    </row>
    <row r="436" spans="2:30" x14ac:dyDescent="0.25">
      <c r="B436">
        <f>VLOOKUP(C436*1,'RMPCrecs(Jan2016)'!F$2:N$1246,9,FALSE)</f>
        <v>17</v>
      </c>
      <c r="C436" s="47" t="s">
        <v>351</v>
      </c>
      <c r="D436" s="47" t="s">
        <v>41</v>
      </c>
      <c r="E436" s="48">
        <v>2008</v>
      </c>
      <c r="F436" s="47" t="s">
        <v>42</v>
      </c>
      <c r="G436" s="49">
        <v>39695</v>
      </c>
      <c r="H436" s="47" t="s">
        <v>43</v>
      </c>
      <c r="I436" s="47" t="s">
        <v>44</v>
      </c>
      <c r="J436" s="48">
        <v>3008</v>
      </c>
      <c r="K436" s="47" t="s">
        <v>110</v>
      </c>
      <c r="L436" s="48">
        <v>660</v>
      </c>
      <c r="M436" s="47" t="s">
        <v>46</v>
      </c>
      <c r="N436" s="48">
        <v>3</v>
      </c>
      <c r="O436" s="47" t="s">
        <v>43</v>
      </c>
      <c r="P436" s="47" t="s">
        <v>68</v>
      </c>
      <c r="Q436" s="47" t="s">
        <v>48</v>
      </c>
      <c r="R436" s="47" t="s">
        <v>49</v>
      </c>
      <c r="S436" s="47" t="s">
        <v>43</v>
      </c>
      <c r="T436" s="47" t="s">
        <v>50</v>
      </c>
      <c r="U436" s="47" t="s">
        <v>72</v>
      </c>
      <c r="V436" s="48">
        <v>1.56</v>
      </c>
      <c r="W436" s="48">
        <v>1.56</v>
      </c>
      <c r="X436" s="47" t="s">
        <v>52</v>
      </c>
      <c r="Y436" s="47" t="s">
        <v>168</v>
      </c>
      <c r="Z436" s="48" t="b">
        <v>0</v>
      </c>
      <c r="AA436" s="47" t="s">
        <v>54</v>
      </c>
      <c r="AB436" s="48" t="b">
        <v>0</v>
      </c>
      <c r="AC436" s="48">
        <v>39</v>
      </c>
      <c r="AD436" t="str">
        <f t="shared" si="6"/>
        <v>Tr</v>
      </c>
    </row>
    <row r="437" spans="2:30" x14ac:dyDescent="0.25">
      <c r="B437">
        <f>VLOOKUP(C437*1,'RMPCrecs(Jan2016)'!F$2:N$1246,9,FALSE)</f>
        <v>17</v>
      </c>
      <c r="C437" s="47" t="s">
        <v>352</v>
      </c>
      <c r="D437" s="47" t="s">
        <v>41</v>
      </c>
      <c r="E437" s="48">
        <v>2008</v>
      </c>
      <c r="F437" s="47" t="s">
        <v>42</v>
      </c>
      <c r="G437" s="49">
        <v>39695</v>
      </c>
      <c r="H437" s="47" t="s">
        <v>43</v>
      </c>
      <c r="I437" s="47" t="s">
        <v>44</v>
      </c>
      <c r="J437" s="48">
        <v>3008</v>
      </c>
      <c r="K437" s="47" t="s">
        <v>110</v>
      </c>
      <c r="L437" s="48">
        <v>730</v>
      </c>
      <c r="M437" s="47" t="s">
        <v>46</v>
      </c>
      <c r="N437" s="48">
        <v>3</v>
      </c>
      <c r="O437" s="47" t="s">
        <v>43</v>
      </c>
      <c r="P437" s="47" t="s">
        <v>68</v>
      </c>
      <c r="Q437" s="47" t="s">
        <v>48</v>
      </c>
      <c r="R437" s="47" t="s">
        <v>49</v>
      </c>
      <c r="S437" s="47" t="s">
        <v>43</v>
      </c>
      <c r="T437" s="47" t="s">
        <v>50</v>
      </c>
      <c r="U437" s="47" t="s">
        <v>72</v>
      </c>
      <c r="V437" s="48">
        <v>1.56</v>
      </c>
      <c r="W437" s="48">
        <v>1.56</v>
      </c>
      <c r="X437" s="47" t="s">
        <v>52</v>
      </c>
      <c r="Y437" s="47" t="s">
        <v>168</v>
      </c>
      <c r="Z437" s="48" t="b">
        <v>0</v>
      </c>
      <c r="AA437" s="47" t="s">
        <v>54</v>
      </c>
      <c r="AB437" s="48" t="b">
        <v>0</v>
      </c>
      <c r="AC437" s="48">
        <v>39</v>
      </c>
      <c r="AD437" t="str">
        <f t="shared" si="6"/>
        <v>Tr</v>
      </c>
    </row>
    <row r="438" spans="2:30" x14ac:dyDescent="0.25">
      <c r="B438">
        <f>VLOOKUP(C438*1,'RMPCrecs(Jan2016)'!F$2:N$1246,9,FALSE)</f>
        <v>17</v>
      </c>
      <c r="C438" s="47" t="s">
        <v>353</v>
      </c>
      <c r="D438" s="47" t="s">
        <v>41</v>
      </c>
      <c r="E438" s="48">
        <v>2008</v>
      </c>
      <c r="F438" s="47" t="s">
        <v>42</v>
      </c>
      <c r="G438" s="49">
        <v>39695</v>
      </c>
      <c r="H438" s="47" t="s">
        <v>43</v>
      </c>
      <c r="I438" s="47" t="s">
        <v>44</v>
      </c>
      <c r="J438" s="48">
        <v>3008</v>
      </c>
      <c r="K438" s="47" t="s">
        <v>110</v>
      </c>
      <c r="L438" s="48">
        <v>700</v>
      </c>
      <c r="M438" s="47" t="s">
        <v>46</v>
      </c>
      <c r="N438" s="48">
        <v>3</v>
      </c>
      <c r="O438" s="47" t="s">
        <v>43</v>
      </c>
      <c r="P438" s="47" t="s">
        <v>68</v>
      </c>
      <c r="Q438" s="47" t="s">
        <v>48</v>
      </c>
      <c r="R438" s="47" t="s">
        <v>49</v>
      </c>
      <c r="S438" s="47" t="s">
        <v>43</v>
      </c>
      <c r="T438" s="47" t="s">
        <v>50</v>
      </c>
      <c r="U438" s="47" t="s">
        <v>72</v>
      </c>
      <c r="V438" s="48">
        <v>1.56</v>
      </c>
      <c r="W438" s="48">
        <v>1.56</v>
      </c>
      <c r="X438" s="47" t="s">
        <v>52</v>
      </c>
      <c r="Y438" s="47" t="s">
        <v>168</v>
      </c>
      <c r="Z438" s="48" t="b">
        <v>0</v>
      </c>
      <c r="AA438" s="47" t="s">
        <v>54</v>
      </c>
      <c r="AB438" s="48" t="b">
        <v>0</v>
      </c>
      <c r="AC438" s="48">
        <v>39</v>
      </c>
      <c r="AD438" t="str">
        <f t="shared" si="6"/>
        <v>Tr</v>
      </c>
    </row>
    <row r="439" spans="2:30" x14ac:dyDescent="0.25">
      <c r="B439">
        <f>VLOOKUP(C439*1,'RMPCrecs(Jan2016)'!F$2:N$1246,9,FALSE)</f>
        <v>17</v>
      </c>
      <c r="C439" s="47" t="s">
        <v>354</v>
      </c>
      <c r="D439" s="47" t="s">
        <v>41</v>
      </c>
      <c r="E439" s="48">
        <v>2008</v>
      </c>
      <c r="F439" s="47" t="s">
        <v>42</v>
      </c>
      <c r="G439" s="49">
        <v>39695</v>
      </c>
      <c r="H439" s="47" t="s">
        <v>43</v>
      </c>
      <c r="I439" s="47" t="s">
        <v>44</v>
      </c>
      <c r="J439" s="48">
        <v>3008</v>
      </c>
      <c r="K439" s="47" t="s">
        <v>45</v>
      </c>
      <c r="L439" s="48">
        <v>750</v>
      </c>
      <c r="M439" s="47" t="s">
        <v>46</v>
      </c>
      <c r="N439" s="48">
        <v>3</v>
      </c>
      <c r="O439" s="47" t="s">
        <v>43</v>
      </c>
      <c r="P439" s="47" t="s">
        <v>68</v>
      </c>
      <c r="Q439" s="47" t="s">
        <v>48</v>
      </c>
      <c r="R439" s="47" t="s">
        <v>49</v>
      </c>
      <c r="S439" s="47" t="s">
        <v>43</v>
      </c>
      <c r="T439" s="47" t="s">
        <v>50</v>
      </c>
      <c r="U439" s="47" t="s">
        <v>72</v>
      </c>
      <c r="V439" s="48">
        <v>1.56</v>
      </c>
      <c r="W439" s="48">
        <v>1.56</v>
      </c>
      <c r="X439" s="47" t="s">
        <v>52</v>
      </c>
      <c r="Y439" s="47" t="s">
        <v>168</v>
      </c>
      <c r="Z439" s="48" t="b">
        <v>0</v>
      </c>
      <c r="AA439" s="47" t="s">
        <v>54</v>
      </c>
      <c r="AB439" s="48" t="b">
        <v>0</v>
      </c>
      <c r="AC439" s="48">
        <v>39</v>
      </c>
      <c r="AD439" t="str">
        <f t="shared" si="6"/>
        <v>Tr</v>
      </c>
    </row>
    <row r="440" spans="2:30" x14ac:dyDescent="0.25">
      <c r="B440">
        <f>VLOOKUP(C440*1,'RMPCrecs(Jan2016)'!F$2:N$1246,9,FALSE)</f>
        <v>17</v>
      </c>
      <c r="C440" s="47" t="s">
        <v>355</v>
      </c>
      <c r="D440" s="47" t="s">
        <v>41</v>
      </c>
      <c r="E440" s="48">
        <v>2008</v>
      </c>
      <c r="F440" s="47" t="s">
        <v>42</v>
      </c>
      <c r="G440" s="49">
        <v>39695</v>
      </c>
      <c r="H440" s="47" t="s">
        <v>43</v>
      </c>
      <c r="I440" s="47" t="s">
        <v>44</v>
      </c>
      <c r="J440" s="48">
        <v>3008</v>
      </c>
      <c r="K440" s="47" t="s">
        <v>45</v>
      </c>
      <c r="L440" s="48">
        <v>650</v>
      </c>
      <c r="M440" s="47" t="s">
        <v>46</v>
      </c>
      <c r="N440" s="48">
        <v>3</v>
      </c>
      <c r="O440" s="47" t="s">
        <v>43</v>
      </c>
      <c r="P440" s="47" t="s">
        <v>68</v>
      </c>
      <c r="Q440" s="47" t="s">
        <v>48</v>
      </c>
      <c r="R440" s="47" t="s">
        <v>49</v>
      </c>
      <c r="S440" s="47" t="s">
        <v>43</v>
      </c>
      <c r="T440" s="47" t="s">
        <v>50</v>
      </c>
      <c r="U440" s="47" t="s">
        <v>72</v>
      </c>
      <c r="V440" s="48">
        <v>1.56</v>
      </c>
      <c r="W440" s="48">
        <v>1.56</v>
      </c>
      <c r="X440" s="47" t="s">
        <v>52</v>
      </c>
      <c r="Y440" s="47" t="s">
        <v>168</v>
      </c>
      <c r="Z440" s="48" t="b">
        <v>0</v>
      </c>
      <c r="AA440" s="47" t="s">
        <v>54</v>
      </c>
      <c r="AB440" s="48" t="b">
        <v>0</v>
      </c>
      <c r="AC440" s="48">
        <v>39</v>
      </c>
      <c r="AD440" t="str">
        <f t="shared" si="6"/>
        <v>Tr</v>
      </c>
    </row>
    <row r="441" spans="2:30" x14ac:dyDescent="0.25">
      <c r="B441">
        <f>VLOOKUP(C441*1,'RMPCrecs(Jan2016)'!F$2:N$1246,9,FALSE)</f>
        <v>17</v>
      </c>
      <c r="C441" s="47" t="s">
        <v>356</v>
      </c>
      <c r="D441" s="47" t="s">
        <v>41</v>
      </c>
      <c r="E441" s="48">
        <v>2008</v>
      </c>
      <c r="F441" s="47" t="s">
        <v>42</v>
      </c>
      <c r="G441" s="49">
        <v>39695</v>
      </c>
      <c r="H441" s="47" t="s">
        <v>43</v>
      </c>
      <c r="I441" s="47" t="s">
        <v>44</v>
      </c>
      <c r="J441" s="48">
        <v>3008</v>
      </c>
      <c r="K441" s="47" t="s">
        <v>45</v>
      </c>
      <c r="L441" s="48">
        <v>700</v>
      </c>
      <c r="M441" s="47" t="s">
        <v>46</v>
      </c>
      <c r="N441" s="48">
        <v>3</v>
      </c>
      <c r="O441" s="47" t="s">
        <v>43</v>
      </c>
      <c r="P441" s="47" t="s">
        <v>68</v>
      </c>
      <c r="Q441" s="47" t="s">
        <v>48</v>
      </c>
      <c r="R441" s="47" t="s">
        <v>49</v>
      </c>
      <c r="S441" s="47" t="s">
        <v>43</v>
      </c>
      <c r="T441" s="47" t="s">
        <v>50</v>
      </c>
      <c r="U441" s="47" t="s">
        <v>72</v>
      </c>
      <c r="V441" s="48">
        <v>1.56</v>
      </c>
      <c r="W441" s="48">
        <v>1.56</v>
      </c>
      <c r="X441" s="47" t="s">
        <v>52</v>
      </c>
      <c r="Y441" s="47" t="s">
        <v>168</v>
      </c>
      <c r="Z441" s="48" t="b">
        <v>0</v>
      </c>
      <c r="AA441" s="47" t="s">
        <v>54</v>
      </c>
      <c r="AB441" s="48" t="b">
        <v>0</v>
      </c>
      <c r="AC441" s="48">
        <v>39</v>
      </c>
      <c r="AD441" t="str">
        <f t="shared" si="6"/>
        <v>Tr</v>
      </c>
    </row>
    <row r="442" spans="2:30" x14ac:dyDescent="0.25">
      <c r="B442">
        <f>VLOOKUP(C442*1,'RMPCrecs(Jan2016)'!F$2:N$1246,9,FALSE)</f>
        <v>17</v>
      </c>
      <c r="C442" s="47" t="s">
        <v>372</v>
      </c>
      <c r="D442" s="47" t="s">
        <v>41</v>
      </c>
      <c r="E442" s="48">
        <v>2008</v>
      </c>
      <c r="F442" s="47" t="s">
        <v>67</v>
      </c>
      <c r="G442" s="49">
        <v>39678</v>
      </c>
      <c r="H442" s="47" t="s">
        <v>43</v>
      </c>
      <c r="I442" s="47" t="s">
        <v>44</v>
      </c>
      <c r="J442" s="48">
        <v>3008</v>
      </c>
      <c r="K442" s="47" t="s">
        <v>110</v>
      </c>
      <c r="L442" s="48">
        <v>780</v>
      </c>
      <c r="M442" s="47" t="s">
        <v>46</v>
      </c>
      <c r="N442" s="48">
        <v>3</v>
      </c>
      <c r="O442" s="47" t="s">
        <v>43</v>
      </c>
      <c r="P442" s="47" t="s">
        <v>68</v>
      </c>
      <c r="Q442" s="47" t="s">
        <v>48</v>
      </c>
      <c r="R442" s="47" t="s">
        <v>49</v>
      </c>
      <c r="S442" s="47" t="s">
        <v>43</v>
      </c>
      <c r="T442" s="47" t="s">
        <v>50</v>
      </c>
      <c r="U442" s="47" t="s">
        <v>98</v>
      </c>
      <c r="V442" s="48">
        <v>2.41</v>
      </c>
      <c r="W442" s="48">
        <v>2.41</v>
      </c>
      <c r="X442" s="47" t="s">
        <v>52</v>
      </c>
      <c r="Y442" s="47" t="s">
        <v>115</v>
      </c>
      <c r="Z442" s="48" t="b">
        <v>0</v>
      </c>
      <c r="AA442" s="47" t="s">
        <v>54</v>
      </c>
      <c r="AB442" s="48" t="b">
        <v>0</v>
      </c>
      <c r="AC442" s="48">
        <v>39</v>
      </c>
      <c r="AD442" t="str">
        <f t="shared" si="6"/>
        <v>Tr</v>
      </c>
    </row>
    <row r="443" spans="2:30" x14ac:dyDescent="0.25">
      <c r="B443">
        <f>VLOOKUP(C443*1,'RMPCrecs(Jan2016)'!F$2:N$1246,9,FALSE)</f>
        <v>17</v>
      </c>
      <c r="C443" s="47" t="s">
        <v>373</v>
      </c>
      <c r="D443" s="47" t="s">
        <v>41</v>
      </c>
      <c r="E443" s="48">
        <v>2008</v>
      </c>
      <c r="F443" s="47" t="s">
        <v>42</v>
      </c>
      <c r="G443" s="49">
        <v>39694</v>
      </c>
      <c r="H443" s="47" t="s">
        <v>43</v>
      </c>
      <c r="I443" s="47" t="s">
        <v>44</v>
      </c>
      <c r="J443" s="48">
        <v>3008</v>
      </c>
      <c r="K443" s="47" t="s">
        <v>110</v>
      </c>
      <c r="L443" s="48">
        <v>750</v>
      </c>
      <c r="M443" s="47" t="s">
        <v>46</v>
      </c>
      <c r="N443" s="48">
        <v>3</v>
      </c>
      <c r="O443" s="47" t="s">
        <v>43</v>
      </c>
      <c r="P443" s="47" t="s">
        <v>68</v>
      </c>
      <c r="Q443" s="47" t="s">
        <v>48</v>
      </c>
      <c r="R443" s="47" t="s">
        <v>49</v>
      </c>
      <c r="S443" s="47" t="s">
        <v>43</v>
      </c>
      <c r="T443" s="47" t="s">
        <v>50</v>
      </c>
      <c r="U443" s="47" t="s">
        <v>72</v>
      </c>
      <c r="V443" s="48">
        <v>1.56</v>
      </c>
      <c r="W443" s="48">
        <v>1.56</v>
      </c>
      <c r="X443" s="47" t="s">
        <v>52</v>
      </c>
      <c r="Y443" s="47" t="s">
        <v>168</v>
      </c>
      <c r="Z443" s="48" t="b">
        <v>0</v>
      </c>
      <c r="AA443" s="47" t="s">
        <v>54</v>
      </c>
      <c r="AB443" s="48" t="b">
        <v>0</v>
      </c>
      <c r="AC443" s="48">
        <v>39</v>
      </c>
      <c r="AD443" t="str">
        <f t="shared" si="6"/>
        <v>Tr</v>
      </c>
    </row>
    <row r="444" spans="2:30" x14ac:dyDescent="0.25">
      <c r="B444">
        <f>VLOOKUP(C444*1,'RMPCrecs(Jan2016)'!F$2:N$1246,9,FALSE)</f>
        <v>17</v>
      </c>
      <c r="C444" s="47" t="s">
        <v>391</v>
      </c>
      <c r="D444" s="47" t="s">
        <v>41</v>
      </c>
      <c r="E444" s="48">
        <v>2008</v>
      </c>
      <c r="F444" s="47" t="s">
        <v>42</v>
      </c>
      <c r="G444" s="49">
        <v>39706</v>
      </c>
      <c r="H444" s="47" t="s">
        <v>43</v>
      </c>
      <c r="I444" s="47" t="s">
        <v>44</v>
      </c>
      <c r="J444" s="48">
        <v>3008</v>
      </c>
      <c r="K444" s="47" t="s">
        <v>45</v>
      </c>
      <c r="L444" s="48">
        <v>650</v>
      </c>
      <c r="M444" s="47" t="s">
        <v>46</v>
      </c>
      <c r="N444" s="48">
        <v>3</v>
      </c>
      <c r="O444" s="47" t="s">
        <v>43</v>
      </c>
      <c r="P444" s="47" t="s">
        <v>392</v>
      </c>
      <c r="Q444" s="47" t="s">
        <v>48</v>
      </c>
      <c r="R444" s="47" t="s">
        <v>49</v>
      </c>
      <c r="S444" s="47" t="s">
        <v>43</v>
      </c>
      <c r="T444" s="47" t="s">
        <v>50</v>
      </c>
      <c r="U444" s="47" t="s">
        <v>51</v>
      </c>
      <c r="V444" s="48">
        <v>2.4</v>
      </c>
      <c r="W444" s="48">
        <v>2.4</v>
      </c>
      <c r="X444" s="47" t="s">
        <v>52</v>
      </c>
      <c r="Y444" s="47" t="s">
        <v>195</v>
      </c>
      <c r="Z444" s="48" t="b">
        <v>0</v>
      </c>
      <c r="AA444" s="47" t="s">
        <v>54</v>
      </c>
      <c r="AB444" s="48" t="b">
        <v>0</v>
      </c>
      <c r="AC444" s="48">
        <v>39</v>
      </c>
      <c r="AD444" t="str">
        <f t="shared" si="6"/>
        <v>Tr</v>
      </c>
    </row>
    <row r="445" spans="2:30" x14ac:dyDescent="0.25">
      <c r="B445">
        <f>VLOOKUP(C445*1,'RMPCrecs(Jan2016)'!F$2:N$1246,9,FALSE)</f>
        <v>17</v>
      </c>
      <c r="C445" s="47" t="s">
        <v>402</v>
      </c>
      <c r="D445" s="47" t="s">
        <v>41</v>
      </c>
      <c r="E445" s="48">
        <v>2009</v>
      </c>
      <c r="F445" s="47" t="s">
        <v>42</v>
      </c>
      <c r="G445" s="49">
        <v>40050</v>
      </c>
      <c r="H445" s="47" t="s">
        <v>43</v>
      </c>
      <c r="I445" s="47" t="s">
        <v>44</v>
      </c>
      <c r="J445" s="48">
        <v>3008</v>
      </c>
      <c r="K445" s="47" t="s">
        <v>45</v>
      </c>
      <c r="L445" s="48">
        <v>810</v>
      </c>
      <c r="M445" s="47" t="s">
        <v>46</v>
      </c>
      <c r="N445" s="48">
        <v>4</v>
      </c>
      <c r="O445" s="47" t="s">
        <v>43</v>
      </c>
      <c r="P445" s="47" t="s">
        <v>68</v>
      </c>
      <c r="Q445" s="47" t="s">
        <v>48</v>
      </c>
      <c r="R445" s="47" t="s">
        <v>49</v>
      </c>
      <c r="S445" s="47" t="s">
        <v>43</v>
      </c>
      <c r="T445" s="47" t="s">
        <v>50</v>
      </c>
      <c r="U445" s="47" t="s">
        <v>69</v>
      </c>
      <c r="V445" s="48">
        <v>1.01</v>
      </c>
      <c r="W445" s="48">
        <v>1.01</v>
      </c>
      <c r="X445" s="47" t="s">
        <v>52</v>
      </c>
      <c r="Y445" s="47" t="s">
        <v>403</v>
      </c>
      <c r="Z445" s="48" t="b">
        <v>0</v>
      </c>
      <c r="AA445" s="47" t="s">
        <v>54</v>
      </c>
      <c r="AB445" s="48" t="b">
        <v>0</v>
      </c>
      <c r="AC445" s="48">
        <v>39</v>
      </c>
      <c r="AD445" t="str">
        <f t="shared" si="6"/>
        <v>Tr</v>
      </c>
    </row>
    <row r="446" spans="2:30" x14ac:dyDescent="0.25">
      <c r="B446">
        <f>VLOOKUP(C446*1,'RMPCrecs(Jan2016)'!F$2:N$1246,9,FALSE)</f>
        <v>17</v>
      </c>
      <c r="C446" s="47" t="s">
        <v>404</v>
      </c>
      <c r="D446" s="47" t="s">
        <v>41</v>
      </c>
      <c r="E446" s="48">
        <v>2009</v>
      </c>
      <c r="F446" s="47" t="s">
        <v>42</v>
      </c>
      <c r="G446" s="49">
        <v>40050</v>
      </c>
      <c r="H446" s="47" t="s">
        <v>43</v>
      </c>
      <c r="I446" s="47" t="s">
        <v>44</v>
      </c>
      <c r="J446" s="48">
        <v>3008</v>
      </c>
      <c r="K446" s="47" t="s">
        <v>110</v>
      </c>
      <c r="L446" s="48">
        <v>740</v>
      </c>
      <c r="M446" s="47" t="s">
        <v>46</v>
      </c>
      <c r="N446" s="48">
        <v>3</v>
      </c>
      <c r="O446" s="47" t="s">
        <v>43</v>
      </c>
      <c r="P446" s="47" t="s">
        <v>405</v>
      </c>
      <c r="Q446" s="47" t="s">
        <v>48</v>
      </c>
      <c r="R446" s="47" t="s">
        <v>49</v>
      </c>
      <c r="S446" s="47" t="s">
        <v>43</v>
      </c>
      <c r="T446" s="47" t="s">
        <v>50</v>
      </c>
      <c r="U446" s="47" t="s">
        <v>69</v>
      </c>
      <c r="V446" s="48">
        <v>1.01</v>
      </c>
      <c r="W446" s="48">
        <v>1.01</v>
      </c>
      <c r="X446" s="47" t="s">
        <v>52</v>
      </c>
      <c r="Y446" s="47" t="s">
        <v>403</v>
      </c>
      <c r="Z446" s="48" t="b">
        <v>0</v>
      </c>
      <c r="AA446" s="47" t="s">
        <v>54</v>
      </c>
      <c r="AB446" s="48" t="b">
        <v>0</v>
      </c>
      <c r="AC446" s="48">
        <v>39</v>
      </c>
      <c r="AD446" t="str">
        <f t="shared" si="6"/>
        <v>Tr</v>
      </c>
    </row>
    <row r="447" spans="2:30" x14ac:dyDescent="0.25">
      <c r="B447">
        <f>VLOOKUP(C447*1,'RMPCrecs(Jan2016)'!F$2:N$1246,9,FALSE)</f>
        <v>17</v>
      </c>
      <c r="C447" s="47" t="s">
        <v>406</v>
      </c>
      <c r="D447" s="47" t="s">
        <v>41</v>
      </c>
      <c r="E447" s="48">
        <v>2009</v>
      </c>
      <c r="F447" s="47" t="s">
        <v>42</v>
      </c>
      <c r="G447" s="49">
        <v>40050</v>
      </c>
      <c r="H447" s="47" t="s">
        <v>43</v>
      </c>
      <c r="I447" s="47" t="s">
        <v>44</v>
      </c>
      <c r="J447" s="48">
        <v>3008</v>
      </c>
      <c r="K447" s="47" t="s">
        <v>110</v>
      </c>
      <c r="L447" s="48">
        <v>820</v>
      </c>
      <c r="M447" s="47" t="s">
        <v>46</v>
      </c>
      <c r="N447" s="48">
        <v>4</v>
      </c>
      <c r="O447" s="47" t="s">
        <v>43</v>
      </c>
      <c r="P447" s="47" t="s">
        <v>68</v>
      </c>
      <c r="Q447" s="47" t="s">
        <v>48</v>
      </c>
      <c r="R447" s="47" t="s">
        <v>49</v>
      </c>
      <c r="S447" s="47" t="s">
        <v>43</v>
      </c>
      <c r="T447" s="47" t="s">
        <v>50</v>
      </c>
      <c r="U447" s="47" t="s">
        <v>69</v>
      </c>
      <c r="V447" s="48">
        <v>1.01</v>
      </c>
      <c r="W447" s="48">
        <v>1.01</v>
      </c>
      <c r="X447" s="47" t="s">
        <v>52</v>
      </c>
      <c r="Y447" s="47" t="s">
        <v>403</v>
      </c>
      <c r="Z447" s="48" t="b">
        <v>0</v>
      </c>
      <c r="AA447" s="47" t="s">
        <v>54</v>
      </c>
      <c r="AB447" s="48" t="b">
        <v>0</v>
      </c>
      <c r="AC447" s="48">
        <v>39</v>
      </c>
      <c r="AD447" t="str">
        <f t="shared" si="6"/>
        <v>Tr</v>
      </c>
    </row>
    <row r="448" spans="2:30" x14ac:dyDescent="0.25">
      <c r="B448">
        <f>VLOOKUP(C448*1,'RMPCrecs(Jan2016)'!F$2:N$1246,9,FALSE)</f>
        <v>17</v>
      </c>
      <c r="C448" s="47" t="s">
        <v>407</v>
      </c>
      <c r="D448" s="47" t="s">
        <v>41</v>
      </c>
      <c r="E448" s="48">
        <v>2009</v>
      </c>
      <c r="F448" s="47" t="s">
        <v>42</v>
      </c>
      <c r="G448" s="49">
        <v>40050</v>
      </c>
      <c r="H448" s="47" t="s">
        <v>43</v>
      </c>
      <c r="I448" s="47" t="s">
        <v>44</v>
      </c>
      <c r="J448" s="48">
        <v>3008</v>
      </c>
      <c r="K448" s="47" t="s">
        <v>45</v>
      </c>
      <c r="L448" s="48">
        <v>910</v>
      </c>
      <c r="M448" s="47" t="s">
        <v>46</v>
      </c>
      <c r="N448" s="48">
        <v>4</v>
      </c>
      <c r="O448" s="47" t="s">
        <v>43</v>
      </c>
      <c r="P448" s="47" t="s">
        <v>68</v>
      </c>
      <c r="Q448" s="47" t="s">
        <v>48</v>
      </c>
      <c r="R448" s="47" t="s">
        <v>49</v>
      </c>
      <c r="S448" s="47" t="s">
        <v>43</v>
      </c>
      <c r="T448" s="47" t="s">
        <v>50</v>
      </c>
      <c r="U448" s="47" t="s">
        <v>69</v>
      </c>
      <c r="V448" s="48">
        <v>1.01</v>
      </c>
      <c r="W448" s="48">
        <v>1.01</v>
      </c>
      <c r="X448" s="47" t="s">
        <v>52</v>
      </c>
      <c r="Y448" s="47" t="s">
        <v>403</v>
      </c>
      <c r="Z448" s="48" t="b">
        <v>0</v>
      </c>
      <c r="AA448" s="47" t="s">
        <v>54</v>
      </c>
      <c r="AB448" s="48" t="b">
        <v>0</v>
      </c>
      <c r="AC448" s="48">
        <v>39</v>
      </c>
      <c r="AD448" t="str">
        <f t="shared" si="6"/>
        <v>Tr</v>
      </c>
    </row>
    <row r="449" spans="2:30" x14ac:dyDescent="0.25">
      <c r="B449">
        <f>VLOOKUP(C449*1,'RMPCrecs(Jan2016)'!F$2:N$1246,9,FALSE)</f>
        <v>17</v>
      </c>
      <c r="C449" s="47" t="s">
        <v>408</v>
      </c>
      <c r="D449" s="47" t="s">
        <v>41</v>
      </c>
      <c r="E449" s="48">
        <v>2009</v>
      </c>
      <c r="F449" s="47" t="s">
        <v>42</v>
      </c>
      <c r="G449" s="49">
        <v>40050</v>
      </c>
      <c r="H449" s="47" t="s">
        <v>43</v>
      </c>
      <c r="I449" s="47" t="s">
        <v>44</v>
      </c>
      <c r="J449" s="48">
        <v>3008</v>
      </c>
      <c r="K449" s="47" t="s">
        <v>45</v>
      </c>
      <c r="L449" s="48">
        <v>820</v>
      </c>
      <c r="M449" s="47" t="s">
        <v>46</v>
      </c>
      <c r="N449" s="48">
        <v>4</v>
      </c>
      <c r="O449" s="47" t="s">
        <v>43</v>
      </c>
      <c r="P449" s="47" t="s">
        <v>68</v>
      </c>
      <c r="Q449" s="47" t="s">
        <v>48</v>
      </c>
      <c r="R449" s="47" t="s">
        <v>49</v>
      </c>
      <c r="S449" s="47" t="s">
        <v>43</v>
      </c>
      <c r="T449" s="47" t="s">
        <v>50</v>
      </c>
      <c r="U449" s="47" t="s">
        <v>69</v>
      </c>
      <c r="V449" s="48">
        <v>1.01</v>
      </c>
      <c r="W449" s="48">
        <v>1.01</v>
      </c>
      <c r="X449" s="47" t="s">
        <v>52</v>
      </c>
      <c r="Y449" s="47" t="s">
        <v>403</v>
      </c>
      <c r="Z449" s="48" t="b">
        <v>0</v>
      </c>
      <c r="AA449" s="47" t="s">
        <v>54</v>
      </c>
      <c r="AB449" s="48" t="b">
        <v>0</v>
      </c>
      <c r="AC449" s="48">
        <v>39</v>
      </c>
      <c r="AD449" t="str">
        <f t="shared" si="6"/>
        <v>Tr</v>
      </c>
    </row>
    <row r="450" spans="2:30" x14ac:dyDescent="0.25">
      <c r="B450">
        <f>VLOOKUP(C450*1,'RMPCrecs(Jan2016)'!F$2:N$1246,9,FALSE)</f>
        <v>17</v>
      </c>
      <c r="C450" s="47" t="s">
        <v>409</v>
      </c>
      <c r="D450" s="47" t="s">
        <v>41</v>
      </c>
      <c r="E450" s="48">
        <v>2009</v>
      </c>
      <c r="F450" s="47" t="s">
        <v>42</v>
      </c>
      <c r="G450" s="49">
        <v>40050</v>
      </c>
      <c r="H450" s="47" t="s">
        <v>43</v>
      </c>
      <c r="I450" s="47" t="s">
        <v>44</v>
      </c>
      <c r="J450" s="48">
        <v>3008</v>
      </c>
      <c r="K450" s="47" t="s">
        <v>45</v>
      </c>
      <c r="L450" s="48">
        <v>810</v>
      </c>
      <c r="M450" s="47" t="s">
        <v>46</v>
      </c>
      <c r="N450" s="48">
        <v>4</v>
      </c>
      <c r="O450" s="47" t="s">
        <v>43</v>
      </c>
      <c r="P450" s="47" t="s">
        <v>68</v>
      </c>
      <c r="Q450" s="47" t="s">
        <v>48</v>
      </c>
      <c r="R450" s="47" t="s">
        <v>49</v>
      </c>
      <c r="S450" s="47" t="s">
        <v>43</v>
      </c>
      <c r="T450" s="47" t="s">
        <v>50</v>
      </c>
      <c r="U450" s="47" t="s">
        <v>69</v>
      </c>
      <c r="V450" s="48">
        <v>1.01</v>
      </c>
      <c r="W450" s="48">
        <v>1.01</v>
      </c>
      <c r="X450" s="47" t="s">
        <v>52</v>
      </c>
      <c r="Y450" s="47" t="s">
        <v>403</v>
      </c>
      <c r="Z450" s="48" t="b">
        <v>0</v>
      </c>
      <c r="AA450" s="47" t="s">
        <v>54</v>
      </c>
      <c r="AB450" s="48" t="b">
        <v>0</v>
      </c>
      <c r="AC450" s="48">
        <v>39</v>
      </c>
      <c r="AD450" t="str">
        <f t="shared" ref="AD450:AD513" si="7">IF(OR(B450=14,B450=19),"NT",IF(B450&gt;=49,"mix","Tr"))</f>
        <v>Tr</v>
      </c>
    </row>
    <row r="451" spans="2:30" x14ac:dyDescent="0.25">
      <c r="B451">
        <f>VLOOKUP(C451*1,'RMPCrecs(Jan2016)'!F$2:N$1246,9,FALSE)</f>
        <v>17</v>
      </c>
      <c r="C451" s="47" t="s">
        <v>410</v>
      </c>
      <c r="D451" s="47" t="s">
        <v>41</v>
      </c>
      <c r="E451" s="48">
        <v>2009</v>
      </c>
      <c r="F451" s="47" t="s">
        <v>42</v>
      </c>
      <c r="G451" s="49">
        <v>40050</v>
      </c>
      <c r="H451" s="47" t="s">
        <v>43</v>
      </c>
      <c r="I451" s="47" t="s">
        <v>44</v>
      </c>
      <c r="J451" s="48">
        <v>3008</v>
      </c>
      <c r="K451" s="47" t="s">
        <v>45</v>
      </c>
      <c r="L451" s="48">
        <v>670</v>
      </c>
      <c r="M451" s="47" t="s">
        <v>46</v>
      </c>
      <c r="N451" s="48">
        <v>3</v>
      </c>
      <c r="O451" s="47" t="s">
        <v>43</v>
      </c>
      <c r="P451" s="47" t="s">
        <v>405</v>
      </c>
      <c r="Q451" s="47" t="s">
        <v>48</v>
      </c>
      <c r="R451" s="47" t="s">
        <v>49</v>
      </c>
      <c r="S451" s="47" t="s">
        <v>43</v>
      </c>
      <c r="T451" s="47" t="s">
        <v>50</v>
      </c>
      <c r="U451" s="47" t="s">
        <v>69</v>
      </c>
      <c r="V451" s="48">
        <v>1.01</v>
      </c>
      <c r="W451" s="48">
        <v>1.01</v>
      </c>
      <c r="X451" s="47" t="s">
        <v>52</v>
      </c>
      <c r="Y451" s="47" t="s">
        <v>403</v>
      </c>
      <c r="Z451" s="48" t="b">
        <v>0</v>
      </c>
      <c r="AA451" s="47" t="s">
        <v>54</v>
      </c>
      <c r="AB451" s="48" t="b">
        <v>0</v>
      </c>
      <c r="AC451" s="48">
        <v>39</v>
      </c>
      <c r="AD451" t="str">
        <f t="shared" si="7"/>
        <v>Tr</v>
      </c>
    </row>
    <row r="452" spans="2:30" x14ac:dyDescent="0.25">
      <c r="B452">
        <f>VLOOKUP(C452*1,'RMPCrecs(Jan2016)'!F$2:N$1246,9,FALSE)</f>
        <v>17</v>
      </c>
      <c r="C452" s="47" t="s">
        <v>411</v>
      </c>
      <c r="D452" s="47" t="s">
        <v>41</v>
      </c>
      <c r="E452" s="48">
        <v>2009</v>
      </c>
      <c r="F452" s="47" t="s">
        <v>42</v>
      </c>
      <c r="G452" s="49">
        <v>40050</v>
      </c>
      <c r="H452" s="47" t="s">
        <v>43</v>
      </c>
      <c r="I452" s="47" t="s">
        <v>44</v>
      </c>
      <c r="J452" s="48">
        <v>3008</v>
      </c>
      <c r="K452" s="47" t="s">
        <v>45</v>
      </c>
      <c r="L452" s="48">
        <v>740</v>
      </c>
      <c r="M452" s="47" t="s">
        <v>46</v>
      </c>
      <c r="N452" s="48">
        <v>4</v>
      </c>
      <c r="O452" s="47" t="s">
        <v>43</v>
      </c>
      <c r="P452" s="47" t="s">
        <v>68</v>
      </c>
      <c r="Q452" s="47" t="s">
        <v>48</v>
      </c>
      <c r="R452" s="47" t="s">
        <v>49</v>
      </c>
      <c r="S452" s="47" t="s">
        <v>43</v>
      </c>
      <c r="T452" s="47" t="s">
        <v>50</v>
      </c>
      <c r="U452" s="47" t="s">
        <v>69</v>
      </c>
      <c r="V452" s="48">
        <v>1.01</v>
      </c>
      <c r="W452" s="48">
        <v>1.01</v>
      </c>
      <c r="X452" s="47" t="s">
        <v>52</v>
      </c>
      <c r="Y452" s="47" t="s">
        <v>403</v>
      </c>
      <c r="Z452" s="48" t="b">
        <v>0</v>
      </c>
      <c r="AA452" s="47" t="s">
        <v>54</v>
      </c>
      <c r="AB452" s="48" t="b">
        <v>0</v>
      </c>
      <c r="AC452" s="48">
        <v>39</v>
      </c>
      <c r="AD452" t="str">
        <f t="shared" si="7"/>
        <v>Tr</v>
      </c>
    </row>
    <row r="453" spans="2:30" x14ac:dyDescent="0.25">
      <c r="B453">
        <f>VLOOKUP(C453*1,'RMPCrecs(Jan2016)'!F$2:N$1246,9,FALSE)</f>
        <v>17</v>
      </c>
      <c r="C453" s="47" t="s">
        <v>412</v>
      </c>
      <c r="D453" s="47" t="s">
        <v>41</v>
      </c>
      <c r="E453" s="48">
        <v>2009</v>
      </c>
      <c r="F453" s="47" t="s">
        <v>42</v>
      </c>
      <c r="G453" s="49">
        <v>40050</v>
      </c>
      <c r="H453" s="47" t="s">
        <v>43</v>
      </c>
      <c r="I453" s="47" t="s">
        <v>44</v>
      </c>
      <c r="J453" s="48">
        <v>3008</v>
      </c>
      <c r="K453" s="47" t="s">
        <v>45</v>
      </c>
      <c r="L453" s="48">
        <v>880</v>
      </c>
      <c r="M453" s="47" t="s">
        <v>46</v>
      </c>
      <c r="N453" s="48">
        <v>4</v>
      </c>
      <c r="O453" s="47" t="s">
        <v>43</v>
      </c>
      <c r="P453" s="47" t="s">
        <v>68</v>
      </c>
      <c r="Q453" s="47" t="s">
        <v>48</v>
      </c>
      <c r="R453" s="47" t="s">
        <v>49</v>
      </c>
      <c r="S453" s="47" t="s">
        <v>43</v>
      </c>
      <c r="T453" s="47" t="s">
        <v>50</v>
      </c>
      <c r="U453" s="47" t="s">
        <v>69</v>
      </c>
      <c r="V453" s="48">
        <v>1.01</v>
      </c>
      <c r="W453" s="48">
        <v>1.01</v>
      </c>
      <c r="X453" s="47" t="s">
        <v>52</v>
      </c>
      <c r="Y453" s="47" t="s">
        <v>403</v>
      </c>
      <c r="Z453" s="48" t="b">
        <v>0</v>
      </c>
      <c r="AA453" s="47" t="s">
        <v>54</v>
      </c>
      <c r="AB453" s="48" t="b">
        <v>0</v>
      </c>
      <c r="AC453" s="48">
        <v>39</v>
      </c>
      <c r="AD453" t="str">
        <f t="shared" si="7"/>
        <v>Tr</v>
      </c>
    </row>
    <row r="454" spans="2:30" x14ac:dyDescent="0.25">
      <c r="B454">
        <f>VLOOKUP(C454*1,'RMPCrecs(Jan2016)'!F$2:N$1246,9,FALSE)</f>
        <v>17</v>
      </c>
      <c r="C454" s="47" t="s">
        <v>413</v>
      </c>
      <c r="D454" s="47" t="s">
        <v>41</v>
      </c>
      <c r="E454" s="48">
        <v>2009</v>
      </c>
      <c r="F454" s="47" t="s">
        <v>67</v>
      </c>
      <c r="G454" s="49">
        <v>40056</v>
      </c>
      <c r="H454" s="47" t="s">
        <v>43</v>
      </c>
      <c r="I454" s="47" t="s">
        <v>44</v>
      </c>
      <c r="J454" s="48">
        <v>3008</v>
      </c>
      <c r="K454" s="47" t="s">
        <v>45</v>
      </c>
      <c r="L454" s="48">
        <v>700</v>
      </c>
      <c r="M454" s="47" t="s">
        <v>46</v>
      </c>
      <c r="N454" s="48">
        <v>3</v>
      </c>
      <c r="O454" s="47" t="s">
        <v>43</v>
      </c>
      <c r="P454" s="47" t="s">
        <v>405</v>
      </c>
      <c r="Q454" s="47" t="s">
        <v>48</v>
      </c>
      <c r="R454" s="47" t="s">
        <v>49</v>
      </c>
      <c r="S454" s="47" t="s">
        <v>43</v>
      </c>
      <c r="T454" s="47" t="s">
        <v>50</v>
      </c>
      <c r="U454" s="47" t="s">
        <v>72</v>
      </c>
      <c r="V454" s="48">
        <v>2.2599999999999998</v>
      </c>
      <c r="W454" s="48">
        <v>2.2599999999999998</v>
      </c>
      <c r="X454" s="47" t="s">
        <v>52</v>
      </c>
      <c r="Y454" s="47" t="s">
        <v>414</v>
      </c>
      <c r="Z454" s="48" t="b">
        <v>0</v>
      </c>
      <c r="AA454" s="47" t="s">
        <v>54</v>
      </c>
      <c r="AB454" s="48" t="b">
        <v>0</v>
      </c>
      <c r="AC454" s="48">
        <v>39</v>
      </c>
      <c r="AD454" t="str">
        <f t="shared" si="7"/>
        <v>Tr</v>
      </c>
    </row>
    <row r="455" spans="2:30" x14ac:dyDescent="0.25">
      <c r="B455">
        <f>VLOOKUP(C455*1,'RMPCrecs(Jan2016)'!F$2:N$1246,9,FALSE)</f>
        <v>17</v>
      </c>
      <c r="C455" s="47" t="s">
        <v>415</v>
      </c>
      <c r="D455" s="47" t="s">
        <v>41</v>
      </c>
      <c r="E455" s="48">
        <v>2009</v>
      </c>
      <c r="F455" s="47" t="s">
        <v>67</v>
      </c>
      <c r="G455" s="49">
        <v>40056</v>
      </c>
      <c r="H455" s="47" t="s">
        <v>43</v>
      </c>
      <c r="I455" s="47" t="s">
        <v>44</v>
      </c>
      <c r="J455" s="48">
        <v>3008</v>
      </c>
      <c r="K455" s="47" t="s">
        <v>110</v>
      </c>
      <c r="L455" s="48">
        <v>840</v>
      </c>
      <c r="M455" s="47" t="s">
        <v>46</v>
      </c>
      <c r="N455" s="48">
        <v>4</v>
      </c>
      <c r="O455" s="47" t="s">
        <v>43</v>
      </c>
      <c r="P455" s="47" t="s">
        <v>68</v>
      </c>
      <c r="Q455" s="47" t="s">
        <v>48</v>
      </c>
      <c r="R455" s="47" t="s">
        <v>49</v>
      </c>
      <c r="S455" s="47" t="s">
        <v>43</v>
      </c>
      <c r="T455" s="47" t="s">
        <v>50</v>
      </c>
      <c r="U455" s="47" t="s">
        <v>72</v>
      </c>
      <c r="V455" s="48">
        <v>2.2599999999999998</v>
      </c>
      <c r="W455" s="48">
        <v>2.2599999999999998</v>
      </c>
      <c r="X455" s="47" t="s">
        <v>52</v>
      </c>
      <c r="Y455" s="47" t="s">
        <v>414</v>
      </c>
      <c r="Z455" s="48" t="b">
        <v>0</v>
      </c>
      <c r="AA455" s="47" t="s">
        <v>54</v>
      </c>
      <c r="AB455" s="48" t="b">
        <v>0</v>
      </c>
      <c r="AC455" s="48">
        <v>39</v>
      </c>
      <c r="AD455" t="str">
        <f t="shared" si="7"/>
        <v>Tr</v>
      </c>
    </row>
    <row r="456" spans="2:30" x14ac:dyDescent="0.25">
      <c r="B456">
        <f>VLOOKUP(C456*1,'RMPCrecs(Jan2016)'!F$2:N$1246,9,FALSE)</f>
        <v>17</v>
      </c>
      <c r="C456" s="47" t="s">
        <v>416</v>
      </c>
      <c r="D456" s="47" t="s">
        <v>41</v>
      </c>
      <c r="E456" s="48">
        <v>2009</v>
      </c>
      <c r="F456" s="47" t="s">
        <v>42</v>
      </c>
      <c r="G456" s="49">
        <v>40050</v>
      </c>
      <c r="H456" s="47" t="s">
        <v>43</v>
      </c>
      <c r="I456" s="47" t="s">
        <v>44</v>
      </c>
      <c r="J456" s="48">
        <v>3008</v>
      </c>
      <c r="K456" s="47" t="s">
        <v>45</v>
      </c>
      <c r="L456" s="48">
        <v>700</v>
      </c>
      <c r="M456" s="47" t="s">
        <v>46</v>
      </c>
      <c r="N456" s="48">
        <v>3</v>
      </c>
      <c r="O456" s="47" t="s">
        <v>43</v>
      </c>
      <c r="P456" s="47" t="s">
        <v>405</v>
      </c>
      <c r="Q456" s="47" t="s">
        <v>48</v>
      </c>
      <c r="R456" s="47" t="s">
        <v>49</v>
      </c>
      <c r="S456" s="47" t="s">
        <v>43</v>
      </c>
      <c r="T456" s="47" t="s">
        <v>50</v>
      </c>
      <c r="U456" s="47" t="s">
        <v>69</v>
      </c>
      <c r="V456" s="48">
        <v>1.01</v>
      </c>
      <c r="W456" s="48">
        <v>1.01</v>
      </c>
      <c r="X456" s="47" t="s">
        <v>52</v>
      </c>
      <c r="Y456" s="47" t="s">
        <v>403</v>
      </c>
      <c r="Z456" s="48" t="b">
        <v>0</v>
      </c>
      <c r="AA456" s="47" t="s">
        <v>54</v>
      </c>
      <c r="AB456" s="48" t="b">
        <v>0</v>
      </c>
      <c r="AC456" s="48">
        <v>39</v>
      </c>
      <c r="AD456" t="str">
        <f t="shared" si="7"/>
        <v>Tr</v>
      </c>
    </row>
    <row r="457" spans="2:30" x14ac:dyDescent="0.25">
      <c r="B457">
        <f>VLOOKUP(C457*1,'RMPCrecs(Jan2016)'!F$2:N$1246,9,FALSE)</f>
        <v>17</v>
      </c>
      <c r="C457" s="47" t="s">
        <v>417</v>
      </c>
      <c r="D457" s="47" t="s">
        <v>41</v>
      </c>
      <c r="E457" s="48">
        <v>2009</v>
      </c>
      <c r="F457" s="47" t="s">
        <v>67</v>
      </c>
      <c r="G457" s="49">
        <v>40056</v>
      </c>
      <c r="H457" s="47" t="s">
        <v>43</v>
      </c>
      <c r="I457" s="47" t="s">
        <v>44</v>
      </c>
      <c r="J457" s="48">
        <v>3008</v>
      </c>
      <c r="K457" s="47" t="s">
        <v>45</v>
      </c>
      <c r="L457" s="48">
        <v>740</v>
      </c>
      <c r="M457" s="47" t="s">
        <v>46</v>
      </c>
      <c r="N457" s="48">
        <v>3</v>
      </c>
      <c r="O457" s="47" t="s">
        <v>43</v>
      </c>
      <c r="P457" s="47" t="s">
        <v>405</v>
      </c>
      <c r="Q457" s="47" t="s">
        <v>48</v>
      </c>
      <c r="R457" s="47" t="s">
        <v>49</v>
      </c>
      <c r="S457" s="47" t="s">
        <v>43</v>
      </c>
      <c r="T457" s="47" t="s">
        <v>50</v>
      </c>
      <c r="U457" s="47" t="s">
        <v>72</v>
      </c>
      <c r="V457" s="48">
        <v>2.2599999999999998</v>
      </c>
      <c r="W457" s="48">
        <v>2.2599999999999998</v>
      </c>
      <c r="X457" s="47" t="s">
        <v>52</v>
      </c>
      <c r="Y457" s="47" t="s">
        <v>414</v>
      </c>
      <c r="Z457" s="48" t="b">
        <v>0</v>
      </c>
      <c r="AA457" s="47" t="s">
        <v>54</v>
      </c>
      <c r="AB457" s="48" t="b">
        <v>0</v>
      </c>
      <c r="AC457" s="48">
        <v>39</v>
      </c>
      <c r="AD457" t="str">
        <f t="shared" si="7"/>
        <v>Tr</v>
      </c>
    </row>
    <row r="458" spans="2:30" x14ac:dyDescent="0.25">
      <c r="B458">
        <f>VLOOKUP(C458*1,'RMPCrecs(Jan2016)'!F$2:N$1246,9,FALSE)</f>
        <v>17</v>
      </c>
      <c r="C458" s="47" t="s">
        <v>418</v>
      </c>
      <c r="D458" s="47" t="s">
        <v>41</v>
      </c>
      <c r="E458" s="48">
        <v>2009</v>
      </c>
      <c r="F458" s="47" t="s">
        <v>67</v>
      </c>
      <c r="G458" s="49">
        <v>40056</v>
      </c>
      <c r="H458" s="47" t="s">
        <v>43</v>
      </c>
      <c r="I458" s="47" t="s">
        <v>44</v>
      </c>
      <c r="J458" s="48">
        <v>3008</v>
      </c>
      <c r="K458" s="47" t="s">
        <v>110</v>
      </c>
      <c r="L458" s="48">
        <v>720</v>
      </c>
      <c r="M458" s="47" t="s">
        <v>46</v>
      </c>
      <c r="N458" s="48">
        <v>3</v>
      </c>
      <c r="O458" s="47" t="s">
        <v>43</v>
      </c>
      <c r="P458" s="47" t="s">
        <v>405</v>
      </c>
      <c r="Q458" s="47" t="s">
        <v>48</v>
      </c>
      <c r="R458" s="47" t="s">
        <v>49</v>
      </c>
      <c r="S458" s="47" t="s">
        <v>43</v>
      </c>
      <c r="T458" s="47" t="s">
        <v>50</v>
      </c>
      <c r="U458" s="47" t="s">
        <v>72</v>
      </c>
      <c r="V458" s="48">
        <v>2.2599999999999998</v>
      </c>
      <c r="W458" s="48">
        <v>2.2599999999999998</v>
      </c>
      <c r="X458" s="47" t="s">
        <v>52</v>
      </c>
      <c r="Y458" s="47" t="s">
        <v>414</v>
      </c>
      <c r="Z458" s="48" t="b">
        <v>0</v>
      </c>
      <c r="AA458" s="47" t="s">
        <v>54</v>
      </c>
      <c r="AB458" s="48" t="b">
        <v>0</v>
      </c>
      <c r="AC458" s="48">
        <v>39</v>
      </c>
      <c r="AD458" t="str">
        <f t="shared" si="7"/>
        <v>Tr</v>
      </c>
    </row>
    <row r="459" spans="2:30" x14ac:dyDescent="0.25">
      <c r="B459">
        <f>VLOOKUP(C459*1,'RMPCrecs(Jan2016)'!F$2:N$1246,9,FALSE)</f>
        <v>17</v>
      </c>
      <c r="C459" s="47" t="s">
        <v>419</v>
      </c>
      <c r="D459" s="47" t="s">
        <v>41</v>
      </c>
      <c r="E459" s="48">
        <v>2009</v>
      </c>
      <c r="F459" s="47" t="s">
        <v>67</v>
      </c>
      <c r="G459" s="49">
        <v>40056</v>
      </c>
      <c r="H459" s="47" t="s">
        <v>43</v>
      </c>
      <c r="I459" s="47" t="s">
        <v>44</v>
      </c>
      <c r="J459" s="48">
        <v>3008</v>
      </c>
      <c r="K459" s="47" t="s">
        <v>45</v>
      </c>
      <c r="L459" s="48">
        <v>820</v>
      </c>
      <c r="M459" s="47" t="s">
        <v>46</v>
      </c>
      <c r="N459" s="48">
        <v>4</v>
      </c>
      <c r="O459" s="47" t="s">
        <v>43</v>
      </c>
      <c r="P459" s="47" t="s">
        <v>68</v>
      </c>
      <c r="Q459" s="47" t="s">
        <v>48</v>
      </c>
      <c r="R459" s="47" t="s">
        <v>49</v>
      </c>
      <c r="S459" s="47" t="s">
        <v>43</v>
      </c>
      <c r="T459" s="47" t="s">
        <v>50</v>
      </c>
      <c r="U459" s="47" t="s">
        <v>72</v>
      </c>
      <c r="V459" s="48">
        <v>2.2599999999999998</v>
      </c>
      <c r="W459" s="48">
        <v>2.2599999999999998</v>
      </c>
      <c r="X459" s="47" t="s">
        <v>52</v>
      </c>
      <c r="Y459" s="47" t="s">
        <v>414</v>
      </c>
      <c r="Z459" s="48" t="b">
        <v>0</v>
      </c>
      <c r="AA459" s="47" t="s">
        <v>54</v>
      </c>
      <c r="AB459" s="48" t="b">
        <v>0</v>
      </c>
      <c r="AC459" s="48">
        <v>39</v>
      </c>
      <c r="AD459" t="str">
        <f t="shared" si="7"/>
        <v>Tr</v>
      </c>
    </row>
    <row r="460" spans="2:30" x14ac:dyDescent="0.25">
      <c r="B460">
        <f>VLOOKUP(C460*1,'RMPCrecs(Jan2016)'!F$2:N$1246,9,FALSE)</f>
        <v>17</v>
      </c>
      <c r="C460" s="47" t="s">
        <v>420</v>
      </c>
      <c r="D460" s="47" t="s">
        <v>41</v>
      </c>
      <c r="E460" s="48">
        <v>2009</v>
      </c>
      <c r="F460" s="47" t="s">
        <v>67</v>
      </c>
      <c r="G460" s="49">
        <v>40056</v>
      </c>
      <c r="H460" s="47" t="s">
        <v>43</v>
      </c>
      <c r="I460" s="47" t="s">
        <v>44</v>
      </c>
      <c r="J460" s="48">
        <v>3008</v>
      </c>
      <c r="K460" s="47" t="s">
        <v>110</v>
      </c>
      <c r="L460" s="48">
        <v>830</v>
      </c>
      <c r="M460" s="47" t="s">
        <v>46</v>
      </c>
      <c r="N460" s="48">
        <v>4</v>
      </c>
      <c r="O460" s="47" t="s">
        <v>43</v>
      </c>
      <c r="P460" s="47" t="s">
        <v>68</v>
      </c>
      <c r="Q460" s="47" t="s">
        <v>48</v>
      </c>
      <c r="R460" s="47" t="s">
        <v>49</v>
      </c>
      <c r="S460" s="47" t="s">
        <v>43</v>
      </c>
      <c r="T460" s="47" t="s">
        <v>50</v>
      </c>
      <c r="U460" s="47" t="s">
        <v>72</v>
      </c>
      <c r="V460" s="48">
        <v>2.2599999999999998</v>
      </c>
      <c r="W460" s="48">
        <v>2.2599999999999998</v>
      </c>
      <c r="X460" s="47" t="s">
        <v>52</v>
      </c>
      <c r="Y460" s="47" t="s">
        <v>414</v>
      </c>
      <c r="Z460" s="48" t="b">
        <v>0</v>
      </c>
      <c r="AA460" s="47" t="s">
        <v>54</v>
      </c>
      <c r="AB460" s="48" t="b">
        <v>0</v>
      </c>
      <c r="AC460" s="48">
        <v>39</v>
      </c>
      <c r="AD460" t="str">
        <f t="shared" si="7"/>
        <v>Tr</v>
      </c>
    </row>
    <row r="461" spans="2:30" x14ac:dyDescent="0.25">
      <c r="B461">
        <f>VLOOKUP(C461*1,'RMPCrecs(Jan2016)'!F$2:N$1246,9,FALSE)</f>
        <v>17</v>
      </c>
      <c r="C461" s="47" t="s">
        <v>421</v>
      </c>
      <c r="D461" s="47" t="s">
        <v>41</v>
      </c>
      <c r="E461" s="48">
        <v>2009</v>
      </c>
      <c r="F461" s="47" t="s">
        <v>67</v>
      </c>
      <c r="G461" s="49">
        <v>40056</v>
      </c>
      <c r="H461" s="47" t="s">
        <v>43</v>
      </c>
      <c r="I461" s="47" t="s">
        <v>44</v>
      </c>
      <c r="J461" s="48">
        <v>3008</v>
      </c>
      <c r="K461" s="47" t="s">
        <v>110</v>
      </c>
      <c r="L461" s="48">
        <v>770</v>
      </c>
      <c r="M461" s="47" t="s">
        <v>46</v>
      </c>
      <c r="N461" s="48">
        <v>4</v>
      </c>
      <c r="O461" s="47" t="s">
        <v>43</v>
      </c>
      <c r="P461" s="47" t="s">
        <v>68</v>
      </c>
      <c r="Q461" s="47" t="s">
        <v>48</v>
      </c>
      <c r="R461" s="47" t="s">
        <v>49</v>
      </c>
      <c r="S461" s="47" t="s">
        <v>43</v>
      </c>
      <c r="T461" s="47" t="s">
        <v>50</v>
      </c>
      <c r="U461" s="47" t="s">
        <v>72</v>
      </c>
      <c r="V461" s="48">
        <v>2.2599999999999998</v>
      </c>
      <c r="W461" s="48">
        <v>2.2599999999999998</v>
      </c>
      <c r="X461" s="47" t="s">
        <v>52</v>
      </c>
      <c r="Y461" s="47" t="s">
        <v>414</v>
      </c>
      <c r="Z461" s="48" t="b">
        <v>0</v>
      </c>
      <c r="AA461" s="47" t="s">
        <v>54</v>
      </c>
      <c r="AB461" s="48" t="b">
        <v>0</v>
      </c>
      <c r="AC461" s="48">
        <v>39</v>
      </c>
      <c r="AD461" t="str">
        <f t="shared" si="7"/>
        <v>Tr</v>
      </c>
    </row>
    <row r="462" spans="2:30" x14ac:dyDescent="0.25">
      <c r="B462">
        <f>VLOOKUP(C462*1,'RMPCrecs(Jan2016)'!F$2:N$1246,9,FALSE)</f>
        <v>17</v>
      </c>
      <c r="C462" s="47" t="s">
        <v>422</v>
      </c>
      <c r="D462" s="47" t="s">
        <v>41</v>
      </c>
      <c r="E462" s="48">
        <v>2009</v>
      </c>
      <c r="F462" s="47" t="s">
        <v>67</v>
      </c>
      <c r="G462" s="49">
        <v>40056</v>
      </c>
      <c r="H462" s="47" t="s">
        <v>43</v>
      </c>
      <c r="I462" s="47" t="s">
        <v>44</v>
      </c>
      <c r="J462" s="48">
        <v>3008</v>
      </c>
      <c r="K462" s="47" t="s">
        <v>110</v>
      </c>
      <c r="L462" s="48">
        <v>820</v>
      </c>
      <c r="M462" s="47" t="s">
        <v>46</v>
      </c>
      <c r="N462" s="48">
        <v>4</v>
      </c>
      <c r="O462" s="47" t="s">
        <v>43</v>
      </c>
      <c r="P462" s="47" t="s">
        <v>68</v>
      </c>
      <c r="Q462" s="47" t="s">
        <v>48</v>
      </c>
      <c r="R462" s="47" t="s">
        <v>49</v>
      </c>
      <c r="S462" s="47" t="s">
        <v>43</v>
      </c>
      <c r="T462" s="47" t="s">
        <v>50</v>
      </c>
      <c r="U462" s="47" t="s">
        <v>72</v>
      </c>
      <c r="V462" s="48">
        <v>2.2599999999999998</v>
      </c>
      <c r="W462" s="48">
        <v>2.2599999999999998</v>
      </c>
      <c r="X462" s="47" t="s">
        <v>52</v>
      </c>
      <c r="Y462" s="47" t="s">
        <v>414</v>
      </c>
      <c r="Z462" s="48" t="b">
        <v>0</v>
      </c>
      <c r="AA462" s="47" t="s">
        <v>54</v>
      </c>
      <c r="AB462" s="48" t="b">
        <v>0</v>
      </c>
      <c r="AC462" s="48">
        <v>39</v>
      </c>
      <c r="AD462" t="str">
        <f t="shared" si="7"/>
        <v>Tr</v>
      </c>
    </row>
    <row r="463" spans="2:30" x14ac:dyDescent="0.25">
      <c r="B463">
        <f>VLOOKUP(C463*1,'RMPCrecs(Jan2016)'!F$2:N$1246,9,FALSE)</f>
        <v>17</v>
      </c>
      <c r="C463" s="47" t="s">
        <v>423</v>
      </c>
      <c r="D463" s="47" t="s">
        <v>41</v>
      </c>
      <c r="E463" s="48">
        <v>2009</v>
      </c>
      <c r="F463" s="47" t="s">
        <v>42</v>
      </c>
      <c r="G463" s="49">
        <v>40057</v>
      </c>
      <c r="H463" s="47" t="s">
        <v>43</v>
      </c>
      <c r="I463" s="47" t="s">
        <v>44</v>
      </c>
      <c r="J463" s="48">
        <v>3008</v>
      </c>
      <c r="K463" s="47" t="s">
        <v>110</v>
      </c>
      <c r="L463" s="48">
        <v>760</v>
      </c>
      <c r="M463" s="47" t="s">
        <v>46</v>
      </c>
      <c r="N463" s="48">
        <v>4</v>
      </c>
      <c r="O463" s="47" t="s">
        <v>43</v>
      </c>
      <c r="P463" s="47" t="s">
        <v>68</v>
      </c>
      <c r="Q463" s="47" t="s">
        <v>48</v>
      </c>
      <c r="R463" s="47" t="s">
        <v>49</v>
      </c>
      <c r="S463" s="47" t="s">
        <v>43</v>
      </c>
      <c r="T463" s="47" t="s">
        <v>50</v>
      </c>
      <c r="U463" s="47" t="s">
        <v>72</v>
      </c>
      <c r="V463" s="48">
        <v>3.66</v>
      </c>
      <c r="W463" s="48">
        <v>3.66</v>
      </c>
      <c r="X463" s="47" t="s">
        <v>52</v>
      </c>
      <c r="Y463" s="47" t="s">
        <v>424</v>
      </c>
      <c r="Z463" s="48" t="b">
        <v>0</v>
      </c>
      <c r="AA463" s="47" t="s">
        <v>54</v>
      </c>
      <c r="AB463" s="48" t="b">
        <v>0</v>
      </c>
      <c r="AC463" s="48">
        <v>39</v>
      </c>
      <c r="AD463" t="str">
        <f t="shared" si="7"/>
        <v>Tr</v>
      </c>
    </row>
    <row r="464" spans="2:30" x14ac:dyDescent="0.25">
      <c r="B464">
        <f>VLOOKUP(C464*1,'RMPCrecs(Jan2016)'!F$2:N$1246,9,FALSE)</f>
        <v>17</v>
      </c>
      <c r="C464" s="47" t="s">
        <v>436</v>
      </c>
      <c r="D464" s="47" t="s">
        <v>41</v>
      </c>
      <c r="E464" s="48">
        <v>2009</v>
      </c>
      <c r="F464" s="47" t="s">
        <v>42</v>
      </c>
      <c r="G464" s="49">
        <v>40051</v>
      </c>
      <c r="H464" s="47" t="s">
        <v>43</v>
      </c>
      <c r="I464" s="47" t="s">
        <v>44</v>
      </c>
      <c r="J464" s="48">
        <v>3008</v>
      </c>
      <c r="K464" s="47" t="s">
        <v>110</v>
      </c>
      <c r="L464" s="48">
        <v>840</v>
      </c>
      <c r="M464" s="47" t="s">
        <v>46</v>
      </c>
      <c r="N464" s="48">
        <v>4</v>
      </c>
      <c r="O464" s="47" t="s">
        <v>43</v>
      </c>
      <c r="P464" s="47" t="s">
        <v>68</v>
      </c>
      <c r="Q464" s="47" t="s">
        <v>48</v>
      </c>
      <c r="R464" s="47" t="s">
        <v>49</v>
      </c>
      <c r="S464" s="47" t="s">
        <v>43</v>
      </c>
      <c r="T464" s="47" t="s">
        <v>50</v>
      </c>
      <c r="U464" s="47" t="s">
        <v>69</v>
      </c>
      <c r="V464" s="48">
        <v>1.01</v>
      </c>
      <c r="W464" s="48">
        <v>1.01</v>
      </c>
      <c r="X464" s="47" t="s">
        <v>52</v>
      </c>
      <c r="Y464" s="47" t="s">
        <v>403</v>
      </c>
      <c r="Z464" s="48" t="b">
        <v>0</v>
      </c>
      <c r="AA464" s="47" t="s">
        <v>54</v>
      </c>
      <c r="AB464" s="48" t="b">
        <v>0</v>
      </c>
      <c r="AC464" s="48">
        <v>39</v>
      </c>
      <c r="AD464" t="str">
        <f t="shared" si="7"/>
        <v>Tr</v>
      </c>
    </row>
    <row r="465" spans="2:30" x14ac:dyDescent="0.25">
      <c r="B465">
        <f>VLOOKUP(C465*1,'RMPCrecs(Jan2016)'!F$2:N$1246,9,FALSE)</f>
        <v>17</v>
      </c>
      <c r="C465" s="47" t="s">
        <v>437</v>
      </c>
      <c r="D465" s="47" t="s">
        <v>41</v>
      </c>
      <c r="E465" s="48">
        <v>2009</v>
      </c>
      <c r="F465" s="47" t="s">
        <v>42</v>
      </c>
      <c r="G465" s="49">
        <v>40050</v>
      </c>
      <c r="H465" s="47" t="s">
        <v>43</v>
      </c>
      <c r="I465" s="47" t="s">
        <v>44</v>
      </c>
      <c r="J465" s="48">
        <v>3008</v>
      </c>
      <c r="K465" s="47" t="s">
        <v>110</v>
      </c>
      <c r="L465" s="48">
        <v>710</v>
      </c>
      <c r="M465" s="47" t="s">
        <v>46</v>
      </c>
      <c r="N465" s="48">
        <v>3</v>
      </c>
      <c r="O465" s="47" t="s">
        <v>43</v>
      </c>
      <c r="P465" s="47" t="s">
        <v>405</v>
      </c>
      <c r="Q465" s="47" t="s">
        <v>48</v>
      </c>
      <c r="R465" s="47" t="s">
        <v>49</v>
      </c>
      <c r="S465" s="47" t="s">
        <v>43</v>
      </c>
      <c r="T465" s="47" t="s">
        <v>50</v>
      </c>
      <c r="U465" s="47" t="s">
        <v>69</v>
      </c>
      <c r="V465" s="48">
        <v>1.01</v>
      </c>
      <c r="W465" s="48">
        <v>1.01</v>
      </c>
      <c r="X465" s="47" t="s">
        <v>52</v>
      </c>
      <c r="Y465" s="47" t="s">
        <v>403</v>
      </c>
      <c r="Z465" s="48" t="b">
        <v>0</v>
      </c>
      <c r="AA465" s="47" t="s">
        <v>54</v>
      </c>
      <c r="AB465" s="48" t="b">
        <v>0</v>
      </c>
      <c r="AC465" s="48">
        <v>39</v>
      </c>
      <c r="AD465" t="str">
        <f t="shared" si="7"/>
        <v>Tr</v>
      </c>
    </row>
    <row r="466" spans="2:30" x14ac:dyDescent="0.25">
      <c r="B466">
        <f>VLOOKUP(C466*1,'RMPCrecs(Jan2016)'!F$2:N$1246,9,FALSE)</f>
        <v>17</v>
      </c>
      <c r="C466" s="47" t="s">
        <v>438</v>
      </c>
      <c r="D466" s="47" t="s">
        <v>41</v>
      </c>
      <c r="E466" s="48">
        <v>2009</v>
      </c>
      <c r="F466" s="47" t="s">
        <v>42</v>
      </c>
      <c r="G466" s="49">
        <v>40050</v>
      </c>
      <c r="H466" s="47" t="s">
        <v>43</v>
      </c>
      <c r="I466" s="47" t="s">
        <v>44</v>
      </c>
      <c r="J466" s="48">
        <v>3008</v>
      </c>
      <c r="K466" s="47" t="s">
        <v>45</v>
      </c>
      <c r="L466" s="48">
        <v>780</v>
      </c>
      <c r="M466" s="47" t="s">
        <v>46</v>
      </c>
      <c r="N466" s="48">
        <v>4</v>
      </c>
      <c r="O466" s="47" t="s">
        <v>43</v>
      </c>
      <c r="P466" s="47" t="s">
        <v>68</v>
      </c>
      <c r="Q466" s="47" t="s">
        <v>48</v>
      </c>
      <c r="R466" s="47" t="s">
        <v>49</v>
      </c>
      <c r="S466" s="47" t="s">
        <v>43</v>
      </c>
      <c r="T466" s="47" t="s">
        <v>50</v>
      </c>
      <c r="U466" s="47" t="s">
        <v>69</v>
      </c>
      <c r="V466" s="48">
        <v>1.01</v>
      </c>
      <c r="W466" s="48">
        <v>1.01</v>
      </c>
      <c r="X466" s="47" t="s">
        <v>52</v>
      </c>
      <c r="Y466" s="47" t="s">
        <v>403</v>
      </c>
      <c r="Z466" s="48" t="b">
        <v>0</v>
      </c>
      <c r="AA466" s="47" t="s">
        <v>54</v>
      </c>
      <c r="AB466" s="48" t="b">
        <v>0</v>
      </c>
      <c r="AC466" s="48">
        <v>39</v>
      </c>
      <c r="AD466" t="str">
        <f t="shared" si="7"/>
        <v>Tr</v>
      </c>
    </row>
    <row r="467" spans="2:30" x14ac:dyDescent="0.25">
      <c r="B467">
        <f>VLOOKUP(C467*1,'RMPCrecs(Jan2016)'!F$2:N$1246,9,FALSE)</f>
        <v>17</v>
      </c>
      <c r="C467" s="47" t="s">
        <v>439</v>
      </c>
      <c r="D467" s="47" t="s">
        <v>41</v>
      </c>
      <c r="E467" s="48">
        <v>2009</v>
      </c>
      <c r="F467" s="47" t="s">
        <v>42</v>
      </c>
      <c r="G467" s="49">
        <v>40050</v>
      </c>
      <c r="H467" s="47" t="s">
        <v>43</v>
      </c>
      <c r="I467" s="47" t="s">
        <v>44</v>
      </c>
      <c r="J467" s="48">
        <v>3008</v>
      </c>
      <c r="K467" s="47" t="s">
        <v>45</v>
      </c>
      <c r="L467" s="48">
        <v>700</v>
      </c>
      <c r="M467" s="47" t="s">
        <v>46</v>
      </c>
      <c r="N467" s="48">
        <v>3</v>
      </c>
      <c r="O467" s="47" t="s">
        <v>43</v>
      </c>
      <c r="P467" s="47" t="s">
        <v>440</v>
      </c>
      <c r="Q467" s="47" t="s">
        <v>48</v>
      </c>
      <c r="R467" s="47" t="s">
        <v>49</v>
      </c>
      <c r="S467" s="47" t="s">
        <v>43</v>
      </c>
      <c r="T467" s="47" t="s">
        <v>50</v>
      </c>
      <c r="U467" s="47" t="s">
        <v>69</v>
      </c>
      <c r="V467" s="48">
        <v>1.01</v>
      </c>
      <c r="W467" s="48">
        <v>1.01</v>
      </c>
      <c r="X467" s="47" t="s">
        <v>52</v>
      </c>
      <c r="Y467" s="47" t="s">
        <v>403</v>
      </c>
      <c r="Z467" s="48" t="b">
        <v>0</v>
      </c>
      <c r="AA467" s="47" t="s">
        <v>54</v>
      </c>
      <c r="AB467" s="48" t="b">
        <v>0</v>
      </c>
      <c r="AC467" s="48">
        <v>39</v>
      </c>
      <c r="AD467" t="str">
        <f t="shared" si="7"/>
        <v>Tr</v>
      </c>
    </row>
    <row r="468" spans="2:30" x14ac:dyDescent="0.25">
      <c r="B468">
        <f>VLOOKUP(C468*1,'RMPCrecs(Jan2016)'!F$2:N$1246,9,FALSE)</f>
        <v>17</v>
      </c>
      <c r="C468" s="47" t="s">
        <v>443</v>
      </c>
      <c r="D468" s="47" t="s">
        <v>41</v>
      </c>
      <c r="E468" s="48">
        <v>2009</v>
      </c>
      <c r="F468" s="47" t="s">
        <v>67</v>
      </c>
      <c r="G468" s="49">
        <v>40059</v>
      </c>
      <c r="H468" s="47" t="s">
        <v>43</v>
      </c>
      <c r="I468" s="47" t="s">
        <v>44</v>
      </c>
      <c r="J468" s="48">
        <v>3008</v>
      </c>
      <c r="K468" s="47" t="s">
        <v>45</v>
      </c>
      <c r="L468" s="48">
        <v>540</v>
      </c>
      <c r="M468" s="47" t="s">
        <v>46</v>
      </c>
      <c r="N468" s="48">
        <v>2</v>
      </c>
      <c r="O468" s="47" t="s">
        <v>43</v>
      </c>
      <c r="P468" s="47" t="s">
        <v>433</v>
      </c>
      <c r="Q468" s="47" t="s">
        <v>48</v>
      </c>
      <c r="R468" s="47" t="s">
        <v>49</v>
      </c>
      <c r="S468" s="47" t="s">
        <v>43</v>
      </c>
      <c r="T468" s="47" t="s">
        <v>50</v>
      </c>
      <c r="U468" s="47" t="s">
        <v>72</v>
      </c>
      <c r="V468" s="48">
        <v>2.2599999999999998</v>
      </c>
      <c r="W468" s="48">
        <v>2.2599999999999998</v>
      </c>
      <c r="X468" s="47" t="s">
        <v>52</v>
      </c>
      <c r="Y468" s="47" t="s">
        <v>414</v>
      </c>
      <c r="Z468" s="48" t="b">
        <v>0</v>
      </c>
      <c r="AA468" s="47" t="s">
        <v>54</v>
      </c>
      <c r="AB468" s="48" t="b">
        <v>0</v>
      </c>
      <c r="AC468" s="48">
        <v>39</v>
      </c>
      <c r="AD468" t="str">
        <f t="shared" si="7"/>
        <v>Tr</v>
      </c>
    </row>
    <row r="469" spans="2:30" x14ac:dyDescent="0.25">
      <c r="B469">
        <f>VLOOKUP(C469*1,'RMPCrecs(Jan2016)'!F$2:N$1246,9,FALSE)</f>
        <v>17</v>
      </c>
      <c r="C469" s="47" t="s">
        <v>444</v>
      </c>
      <c r="D469" s="47" t="s">
        <v>41</v>
      </c>
      <c r="E469" s="48">
        <v>2009</v>
      </c>
      <c r="F469" s="47" t="s">
        <v>67</v>
      </c>
      <c r="G469" s="49">
        <v>40059</v>
      </c>
      <c r="H469" s="47" t="s">
        <v>43</v>
      </c>
      <c r="I469" s="47" t="s">
        <v>44</v>
      </c>
      <c r="J469" s="48">
        <v>3008</v>
      </c>
      <c r="K469" s="47" t="s">
        <v>110</v>
      </c>
      <c r="L469" s="48">
        <v>820</v>
      </c>
      <c r="M469" s="47" t="s">
        <v>46</v>
      </c>
      <c r="N469" s="48">
        <v>4</v>
      </c>
      <c r="O469" s="47" t="s">
        <v>43</v>
      </c>
      <c r="P469" s="47" t="s">
        <v>68</v>
      </c>
      <c r="Q469" s="47" t="s">
        <v>48</v>
      </c>
      <c r="R469" s="47" t="s">
        <v>49</v>
      </c>
      <c r="S469" s="47" t="s">
        <v>43</v>
      </c>
      <c r="T469" s="47" t="s">
        <v>50</v>
      </c>
      <c r="U469" s="47" t="s">
        <v>72</v>
      </c>
      <c r="V469" s="48">
        <v>2.2599999999999998</v>
      </c>
      <c r="W469" s="48">
        <v>2.2599999999999998</v>
      </c>
      <c r="X469" s="47" t="s">
        <v>52</v>
      </c>
      <c r="Y469" s="47" t="s">
        <v>414</v>
      </c>
      <c r="Z469" s="48" t="b">
        <v>0</v>
      </c>
      <c r="AA469" s="47" t="s">
        <v>54</v>
      </c>
      <c r="AB469" s="48" t="b">
        <v>0</v>
      </c>
      <c r="AC469" s="48">
        <v>39</v>
      </c>
      <c r="AD469" t="str">
        <f t="shared" si="7"/>
        <v>Tr</v>
      </c>
    </row>
    <row r="470" spans="2:30" x14ac:dyDescent="0.25">
      <c r="B470">
        <f>VLOOKUP(C470*1,'RMPCrecs(Jan2016)'!F$2:N$1246,9,FALSE)</f>
        <v>17</v>
      </c>
      <c r="C470" s="47" t="s">
        <v>445</v>
      </c>
      <c r="D470" s="47" t="s">
        <v>41</v>
      </c>
      <c r="E470" s="48">
        <v>2009</v>
      </c>
      <c r="F470" s="47" t="s">
        <v>67</v>
      </c>
      <c r="G470" s="49">
        <v>40066</v>
      </c>
      <c r="H470" s="47" t="s">
        <v>43</v>
      </c>
      <c r="I470" s="47" t="s">
        <v>44</v>
      </c>
      <c r="J470" s="48">
        <v>3008</v>
      </c>
      <c r="K470" s="47" t="s">
        <v>45</v>
      </c>
      <c r="L470" s="48">
        <v>710</v>
      </c>
      <c r="M470" s="47" t="s">
        <v>46</v>
      </c>
      <c r="N470" s="48">
        <v>3</v>
      </c>
      <c r="O470" s="47" t="s">
        <v>43</v>
      </c>
      <c r="P470" s="47" t="s">
        <v>405</v>
      </c>
      <c r="Q470" s="47" t="s">
        <v>48</v>
      </c>
      <c r="R470" s="47" t="s">
        <v>49</v>
      </c>
      <c r="S470" s="47" t="s">
        <v>43</v>
      </c>
      <c r="T470" s="47" t="s">
        <v>50</v>
      </c>
      <c r="U470" s="47" t="s">
        <v>60</v>
      </c>
      <c r="V470" s="48">
        <v>3.54</v>
      </c>
      <c r="W470" s="48">
        <v>3.54</v>
      </c>
      <c r="X470" s="47" t="s">
        <v>52</v>
      </c>
      <c r="Y470" s="47" t="s">
        <v>446</v>
      </c>
      <c r="Z470" s="48" t="b">
        <v>0</v>
      </c>
      <c r="AA470" s="47" t="s">
        <v>54</v>
      </c>
      <c r="AB470" s="48" t="b">
        <v>0</v>
      </c>
      <c r="AC470" s="48">
        <v>39</v>
      </c>
      <c r="AD470" t="str">
        <f t="shared" si="7"/>
        <v>Tr</v>
      </c>
    </row>
    <row r="471" spans="2:30" x14ac:dyDescent="0.25">
      <c r="B471">
        <f>VLOOKUP(C471*1,'RMPCrecs(Jan2016)'!F$2:N$1246,9,FALSE)</f>
        <v>17</v>
      </c>
      <c r="C471" s="47" t="s">
        <v>449</v>
      </c>
      <c r="D471" s="47" t="s">
        <v>41</v>
      </c>
      <c r="E471" s="48">
        <v>2009</v>
      </c>
      <c r="F471" s="47" t="s">
        <v>42</v>
      </c>
      <c r="G471" s="49">
        <v>40071</v>
      </c>
      <c r="H471" s="47" t="s">
        <v>43</v>
      </c>
      <c r="I471" s="47" t="s">
        <v>44</v>
      </c>
      <c r="J471" s="48">
        <v>3008</v>
      </c>
      <c r="K471" s="47" t="s">
        <v>45</v>
      </c>
      <c r="L471" s="48">
        <v>720</v>
      </c>
      <c r="M471" s="47" t="s">
        <v>46</v>
      </c>
      <c r="N471" s="48">
        <v>3</v>
      </c>
      <c r="O471" s="47" t="s">
        <v>43</v>
      </c>
      <c r="P471" s="47" t="s">
        <v>359</v>
      </c>
      <c r="Q471" s="47" t="s">
        <v>48</v>
      </c>
      <c r="R471" s="47" t="s">
        <v>49</v>
      </c>
      <c r="S471" s="47" t="s">
        <v>43</v>
      </c>
      <c r="T471" s="47" t="s">
        <v>50</v>
      </c>
      <c r="U471" s="47" t="s">
        <v>51</v>
      </c>
      <c r="V471" s="48">
        <v>2.73</v>
      </c>
      <c r="W471" s="48">
        <v>2.73</v>
      </c>
      <c r="X471" s="47" t="s">
        <v>52</v>
      </c>
      <c r="Y471" s="47" t="s">
        <v>448</v>
      </c>
      <c r="Z471" s="48" t="b">
        <v>0</v>
      </c>
      <c r="AA471" s="47" t="s">
        <v>54</v>
      </c>
      <c r="AB471" s="48" t="b">
        <v>0</v>
      </c>
      <c r="AC471" s="48">
        <v>39</v>
      </c>
      <c r="AD471" t="str">
        <f t="shared" si="7"/>
        <v>Tr</v>
      </c>
    </row>
    <row r="472" spans="2:30" x14ac:dyDescent="0.25">
      <c r="B472">
        <f>VLOOKUP(C472*1,'RMPCrecs(Jan2016)'!F$2:N$1246,9,FALSE)</f>
        <v>17</v>
      </c>
      <c r="C472" s="47" t="s">
        <v>450</v>
      </c>
      <c r="D472" s="47" t="s">
        <v>41</v>
      </c>
      <c r="E472" s="48">
        <v>2009</v>
      </c>
      <c r="F472" s="47" t="s">
        <v>42</v>
      </c>
      <c r="G472" s="49">
        <v>40066</v>
      </c>
      <c r="H472" s="47" t="s">
        <v>43</v>
      </c>
      <c r="I472" s="47" t="s">
        <v>44</v>
      </c>
      <c r="J472" s="48">
        <v>3008</v>
      </c>
      <c r="K472" s="47" t="s">
        <v>45</v>
      </c>
      <c r="L472" s="48">
        <v>650</v>
      </c>
      <c r="M472" s="47" t="s">
        <v>46</v>
      </c>
      <c r="N472" s="48">
        <v>3</v>
      </c>
      <c r="O472" s="47" t="s">
        <v>43</v>
      </c>
      <c r="P472" s="47" t="s">
        <v>405</v>
      </c>
      <c r="Q472" s="47" t="s">
        <v>48</v>
      </c>
      <c r="R472" s="47" t="s">
        <v>49</v>
      </c>
      <c r="S472" s="47" t="s">
        <v>43</v>
      </c>
      <c r="T472" s="47" t="s">
        <v>50</v>
      </c>
      <c r="U472" s="47" t="s">
        <v>60</v>
      </c>
      <c r="V472" s="48">
        <v>2.17</v>
      </c>
      <c r="W472" s="48">
        <v>2.17</v>
      </c>
      <c r="X472" s="47" t="s">
        <v>52</v>
      </c>
      <c r="Y472" s="47" t="s">
        <v>427</v>
      </c>
      <c r="Z472" s="48" t="b">
        <v>0</v>
      </c>
      <c r="AA472" s="47" t="s">
        <v>54</v>
      </c>
      <c r="AB472" s="48" t="b">
        <v>0</v>
      </c>
      <c r="AC472" s="48">
        <v>39</v>
      </c>
      <c r="AD472" t="str">
        <f t="shared" si="7"/>
        <v>Tr</v>
      </c>
    </row>
    <row r="473" spans="2:30" x14ac:dyDescent="0.25">
      <c r="B473">
        <f>VLOOKUP(C473*1,'RMPCrecs(Jan2016)'!F$2:N$1246,9,FALSE)</f>
        <v>17</v>
      </c>
      <c r="C473" s="47" t="s">
        <v>451</v>
      </c>
      <c r="D473" s="47" t="s">
        <v>41</v>
      </c>
      <c r="E473" s="48">
        <v>2009</v>
      </c>
      <c r="F473" s="47" t="s">
        <v>42</v>
      </c>
      <c r="G473" s="49">
        <v>40066</v>
      </c>
      <c r="H473" s="47" t="s">
        <v>43</v>
      </c>
      <c r="I473" s="47" t="s">
        <v>44</v>
      </c>
      <c r="J473" s="48">
        <v>3008</v>
      </c>
      <c r="K473" s="47" t="s">
        <v>45</v>
      </c>
      <c r="L473" s="48">
        <v>520</v>
      </c>
      <c r="M473" s="47" t="s">
        <v>46</v>
      </c>
      <c r="N473" s="48">
        <v>2</v>
      </c>
      <c r="O473" s="47" t="s">
        <v>43</v>
      </c>
      <c r="P473" s="47" t="s">
        <v>452</v>
      </c>
      <c r="Q473" s="47" t="s">
        <v>48</v>
      </c>
      <c r="R473" s="47" t="s">
        <v>49</v>
      </c>
      <c r="S473" s="47" t="s">
        <v>43</v>
      </c>
      <c r="T473" s="47" t="s">
        <v>50</v>
      </c>
      <c r="U473" s="47" t="s">
        <v>60</v>
      </c>
      <c r="V473" s="48">
        <v>2.17</v>
      </c>
      <c r="W473" s="48">
        <v>2.17</v>
      </c>
      <c r="X473" s="47" t="s">
        <v>52</v>
      </c>
      <c r="Y473" s="47" t="s">
        <v>427</v>
      </c>
      <c r="Z473" s="48" t="b">
        <v>0</v>
      </c>
      <c r="AA473" s="47" t="s">
        <v>54</v>
      </c>
      <c r="AB473" s="48" t="b">
        <v>0</v>
      </c>
      <c r="AC473" s="48">
        <v>39</v>
      </c>
      <c r="AD473" t="str">
        <f t="shared" si="7"/>
        <v>Tr</v>
      </c>
    </row>
    <row r="474" spans="2:30" x14ac:dyDescent="0.25">
      <c r="B474">
        <f>VLOOKUP(C474*1,'RMPCrecs(Jan2016)'!F$2:N$1246,9,FALSE)</f>
        <v>17</v>
      </c>
      <c r="C474" s="47" t="s">
        <v>453</v>
      </c>
      <c r="D474" s="47" t="s">
        <v>41</v>
      </c>
      <c r="E474" s="48">
        <v>2009</v>
      </c>
      <c r="F474" s="47" t="s">
        <v>42</v>
      </c>
      <c r="G474" s="49">
        <v>40064</v>
      </c>
      <c r="H474" s="47" t="s">
        <v>43</v>
      </c>
      <c r="I474" s="47" t="s">
        <v>44</v>
      </c>
      <c r="J474" s="48">
        <v>3008</v>
      </c>
      <c r="K474" s="47" t="s">
        <v>45</v>
      </c>
      <c r="L474" s="48">
        <v>530</v>
      </c>
      <c r="M474" s="47" t="s">
        <v>46</v>
      </c>
      <c r="N474" s="48">
        <v>2</v>
      </c>
      <c r="O474" s="47" t="s">
        <v>43</v>
      </c>
      <c r="P474" s="47" t="s">
        <v>433</v>
      </c>
      <c r="Q474" s="47" t="s">
        <v>48</v>
      </c>
      <c r="R474" s="47" t="s">
        <v>49</v>
      </c>
      <c r="S474" s="47" t="s">
        <v>43</v>
      </c>
      <c r="T474" s="47" t="s">
        <v>50</v>
      </c>
      <c r="U474" s="47" t="s">
        <v>60</v>
      </c>
      <c r="V474" s="48">
        <v>2.17</v>
      </c>
      <c r="W474" s="48">
        <v>2.17</v>
      </c>
      <c r="X474" s="47" t="s">
        <v>52</v>
      </c>
      <c r="Y474" s="47" t="s">
        <v>427</v>
      </c>
      <c r="Z474" s="48" t="b">
        <v>0</v>
      </c>
      <c r="AA474" s="47" t="s">
        <v>54</v>
      </c>
      <c r="AB474" s="48" t="b">
        <v>0</v>
      </c>
      <c r="AC474" s="48">
        <v>39</v>
      </c>
      <c r="AD474" t="str">
        <f t="shared" si="7"/>
        <v>Tr</v>
      </c>
    </row>
    <row r="475" spans="2:30" x14ac:dyDescent="0.25">
      <c r="B475">
        <f>VLOOKUP(C475*1,'RMPCrecs(Jan2016)'!F$2:N$1246,9,FALSE)</f>
        <v>17</v>
      </c>
      <c r="C475" s="47" t="s">
        <v>454</v>
      </c>
      <c r="D475" s="47" t="s">
        <v>41</v>
      </c>
      <c r="E475" s="48">
        <v>2009</v>
      </c>
      <c r="F475" s="47" t="s">
        <v>42</v>
      </c>
      <c r="G475" s="49">
        <v>40064</v>
      </c>
      <c r="H475" s="47" t="s">
        <v>43</v>
      </c>
      <c r="I475" s="47" t="s">
        <v>44</v>
      </c>
      <c r="J475" s="48">
        <v>3008</v>
      </c>
      <c r="K475" s="47" t="s">
        <v>45</v>
      </c>
      <c r="L475" s="48">
        <v>620</v>
      </c>
      <c r="M475" s="47" t="s">
        <v>46</v>
      </c>
      <c r="N475" s="48">
        <v>2</v>
      </c>
      <c r="O475" s="47" t="s">
        <v>43</v>
      </c>
      <c r="P475" s="47" t="s">
        <v>455</v>
      </c>
      <c r="Q475" s="47" t="s">
        <v>48</v>
      </c>
      <c r="R475" s="47" t="s">
        <v>49</v>
      </c>
      <c r="S475" s="47" t="s">
        <v>43</v>
      </c>
      <c r="T475" s="47" t="s">
        <v>50</v>
      </c>
      <c r="U475" s="47" t="s">
        <v>60</v>
      </c>
      <c r="V475" s="48">
        <v>2.17</v>
      </c>
      <c r="W475" s="48">
        <v>2.17</v>
      </c>
      <c r="X475" s="47" t="s">
        <v>52</v>
      </c>
      <c r="Y475" s="47" t="s">
        <v>427</v>
      </c>
      <c r="Z475" s="48" t="b">
        <v>0</v>
      </c>
      <c r="AA475" s="47" t="s">
        <v>54</v>
      </c>
      <c r="AB475" s="48" t="b">
        <v>0</v>
      </c>
      <c r="AC475" s="48">
        <v>39</v>
      </c>
      <c r="AD475" t="str">
        <f t="shared" si="7"/>
        <v>Tr</v>
      </c>
    </row>
    <row r="476" spans="2:30" x14ac:dyDescent="0.25">
      <c r="B476">
        <f>VLOOKUP(C476*1,'RMPCrecs(Jan2016)'!F$2:N$1246,9,FALSE)</f>
        <v>17</v>
      </c>
      <c r="C476" s="47" t="s">
        <v>456</v>
      </c>
      <c r="D476" s="47" t="s">
        <v>41</v>
      </c>
      <c r="E476" s="48">
        <v>2009</v>
      </c>
      <c r="F476" s="47" t="s">
        <v>42</v>
      </c>
      <c r="G476" s="49">
        <v>40064</v>
      </c>
      <c r="H476" s="47" t="s">
        <v>43</v>
      </c>
      <c r="I476" s="47" t="s">
        <v>44</v>
      </c>
      <c r="J476" s="48">
        <v>3008</v>
      </c>
      <c r="K476" s="47" t="s">
        <v>45</v>
      </c>
      <c r="L476" s="48">
        <v>540</v>
      </c>
      <c r="M476" s="47" t="s">
        <v>46</v>
      </c>
      <c r="N476" s="48">
        <v>2</v>
      </c>
      <c r="O476" s="47" t="s">
        <v>43</v>
      </c>
      <c r="P476" s="47" t="s">
        <v>452</v>
      </c>
      <c r="Q476" s="47" t="s">
        <v>48</v>
      </c>
      <c r="R476" s="47" t="s">
        <v>49</v>
      </c>
      <c r="S476" s="47" t="s">
        <v>43</v>
      </c>
      <c r="T476" s="47" t="s">
        <v>50</v>
      </c>
      <c r="U476" s="47" t="s">
        <v>60</v>
      </c>
      <c r="V476" s="48">
        <v>2.17</v>
      </c>
      <c r="W476" s="48">
        <v>2.17</v>
      </c>
      <c r="X476" s="47" t="s">
        <v>52</v>
      </c>
      <c r="Y476" s="47" t="s">
        <v>427</v>
      </c>
      <c r="Z476" s="48" t="b">
        <v>0</v>
      </c>
      <c r="AA476" s="47" t="s">
        <v>54</v>
      </c>
      <c r="AB476" s="48" t="b">
        <v>0</v>
      </c>
      <c r="AC476" s="48">
        <v>39</v>
      </c>
      <c r="AD476" t="str">
        <f t="shared" si="7"/>
        <v>Tr</v>
      </c>
    </row>
    <row r="477" spans="2:30" x14ac:dyDescent="0.25">
      <c r="B477">
        <f>VLOOKUP(C477*1,'RMPCrecs(Jan2016)'!F$2:N$1246,9,FALSE)</f>
        <v>17</v>
      </c>
      <c r="C477" s="47" t="s">
        <v>457</v>
      </c>
      <c r="D477" s="47" t="s">
        <v>41</v>
      </c>
      <c r="E477" s="48">
        <v>2009</v>
      </c>
      <c r="F477" s="47" t="s">
        <v>42</v>
      </c>
      <c r="G477" s="49">
        <v>40064</v>
      </c>
      <c r="H477" s="47" t="s">
        <v>43</v>
      </c>
      <c r="I477" s="47" t="s">
        <v>44</v>
      </c>
      <c r="J477" s="48">
        <v>3008</v>
      </c>
      <c r="K477" s="47" t="s">
        <v>45</v>
      </c>
      <c r="L477" s="48">
        <v>510</v>
      </c>
      <c r="M477" s="47" t="s">
        <v>46</v>
      </c>
      <c r="N477" s="48">
        <v>2</v>
      </c>
      <c r="O477" s="47" t="s">
        <v>43</v>
      </c>
      <c r="P477" s="47" t="s">
        <v>433</v>
      </c>
      <c r="Q477" s="47" t="s">
        <v>48</v>
      </c>
      <c r="R477" s="47" t="s">
        <v>49</v>
      </c>
      <c r="S477" s="47" t="s">
        <v>43</v>
      </c>
      <c r="T477" s="47" t="s">
        <v>50</v>
      </c>
      <c r="U477" s="47" t="s">
        <v>60</v>
      </c>
      <c r="V477" s="48">
        <v>2.17</v>
      </c>
      <c r="W477" s="48">
        <v>2.17</v>
      </c>
      <c r="X477" s="47" t="s">
        <v>52</v>
      </c>
      <c r="Y477" s="47" t="s">
        <v>427</v>
      </c>
      <c r="Z477" s="48" t="b">
        <v>0</v>
      </c>
      <c r="AA477" s="47" t="s">
        <v>54</v>
      </c>
      <c r="AB477" s="48" t="b">
        <v>0</v>
      </c>
      <c r="AC477" s="48">
        <v>39</v>
      </c>
      <c r="AD477" t="str">
        <f t="shared" si="7"/>
        <v>Tr</v>
      </c>
    </row>
    <row r="478" spans="2:30" x14ac:dyDescent="0.25">
      <c r="B478">
        <f>VLOOKUP(C478*1,'RMPCrecs(Jan2016)'!F$2:N$1246,9,FALSE)</f>
        <v>17</v>
      </c>
      <c r="C478" s="47" t="s">
        <v>458</v>
      </c>
      <c r="D478" s="47" t="s">
        <v>41</v>
      </c>
      <c r="E478" s="48">
        <v>2009</v>
      </c>
      <c r="F478" s="47" t="s">
        <v>42</v>
      </c>
      <c r="G478" s="49">
        <v>40064</v>
      </c>
      <c r="H478" s="47" t="s">
        <v>43</v>
      </c>
      <c r="I478" s="47" t="s">
        <v>44</v>
      </c>
      <c r="J478" s="48">
        <v>3008</v>
      </c>
      <c r="K478" s="47" t="s">
        <v>45</v>
      </c>
      <c r="L478" s="48">
        <v>530</v>
      </c>
      <c r="M478" s="47" t="s">
        <v>46</v>
      </c>
      <c r="N478" s="48">
        <v>2</v>
      </c>
      <c r="O478" s="47" t="s">
        <v>43</v>
      </c>
      <c r="P478" s="47" t="s">
        <v>459</v>
      </c>
      <c r="Q478" s="47" t="s">
        <v>48</v>
      </c>
      <c r="R478" s="47" t="s">
        <v>49</v>
      </c>
      <c r="S478" s="47" t="s">
        <v>43</v>
      </c>
      <c r="T478" s="47" t="s">
        <v>50</v>
      </c>
      <c r="U478" s="47" t="s">
        <v>60</v>
      </c>
      <c r="V478" s="48">
        <v>2.17</v>
      </c>
      <c r="W478" s="48">
        <v>2.17</v>
      </c>
      <c r="X478" s="47" t="s">
        <v>52</v>
      </c>
      <c r="Y478" s="47" t="s">
        <v>427</v>
      </c>
      <c r="Z478" s="48" t="b">
        <v>0</v>
      </c>
      <c r="AA478" s="47" t="s">
        <v>54</v>
      </c>
      <c r="AB478" s="48" t="b">
        <v>0</v>
      </c>
      <c r="AC478" s="48">
        <v>39</v>
      </c>
      <c r="AD478" t="str">
        <f t="shared" si="7"/>
        <v>Tr</v>
      </c>
    </row>
    <row r="479" spans="2:30" x14ac:dyDescent="0.25">
      <c r="B479">
        <f>VLOOKUP(C479*1,'RMPCrecs(Jan2016)'!F$2:N$1246,9,FALSE)</f>
        <v>17</v>
      </c>
      <c r="C479" s="47" t="s">
        <v>477</v>
      </c>
      <c r="D479" s="47" t="s">
        <v>41</v>
      </c>
      <c r="E479" s="48">
        <v>2009</v>
      </c>
      <c r="F479" s="47" t="s">
        <v>67</v>
      </c>
      <c r="G479" s="49">
        <v>40056</v>
      </c>
      <c r="H479" s="47" t="s">
        <v>43</v>
      </c>
      <c r="I479" s="47" t="s">
        <v>44</v>
      </c>
      <c r="J479" s="48">
        <v>3008</v>
      </c>
      <c r="K479" s="47" t="s">
        <v>45</v>
      </c>
      <c r="L479" s="48">
        <v>700</v>
      </c>
      <c r="M479" s="47" t="s">
        <v>46</v>
      </c>
      <c r="N479" s="48">
        <v>3</v>
      </c>
      <c r="O479" s="47" t="s">
        <v>43</v>
      </c>
      <c r="P479" s="47" t="s">
        <v>405</v>
      </c>
      <c r="Q479" s="47" t="s">
        <v>48</v>
      </c>
      <c r="R479" s="47" t="s">
        <v>49</v>
      </c>
      <c r="S479" s="47" t="s">
        <v>43</v>
      </c>
      <c r="T479" s="47" t="s">
        <v>50</v>
      </c>
      <c r="U479" s="47" t="s">
        <v>72</v>
      </c>
      <c r="V479" s="48">
        <v>2.2599999999999998</v>
      </c>
      <c r="W479" s="48">
        <v>2.2599999999999998</v>
      </c>
      <c r="X479" s="47" t="s">
        <v>52</v>
      </c>
      <c r="Y479" s="47" t="s">
        <v>414</v>
      </c>
      <c r="Z479" s="48" t="b">
        <v>0</v>
      </c>
      <c r="AA479" s="47" t="s">
        <v>54</v>
      </c>
      <c r="AB479" s="48" t="b">
        <v>0</v>
      </c>
      <c r="AC479" s="48">
        <v>39</v>
      </c>
      <c r="AD479" t="str">
        <f t="shared" si="7"/>
        <v>Tr</v>
      </c>
    </row>
    <row r="480" spans="2:30" x14ac:dyDescent="0.25">
      <c r="B480">
        <f>VLOOKUP(C480*1,'RMPCrecs(Jan2016)'!F$2:N$1246,9,FALSE)</f>
        <v>17</v>
      </c>
      <c r="C480" s="47" t="s">
        <v>478</v>
      </c>
      <c r="D480" s="47" t="s">
        <v>41</v>
      </c>
      <c r="E480" s="48">
        <v>2009</v>
      </c>
      <c r="F480" s="47" t="s">
        <v>67</v>
      </c>
      <c r="G480" s="49">
        <v>40056</v>
      </c>
      <c r="H480" s="47" t="s">
        <v>43</v>
      </c>
      <c r="I480" s="47" t="s">
        <v>44</v>
      </c>
      <c r="J480" s="48">
        <v>3008</v>
      </c>
      <c r="K480" s="47" t="s">
        <v>45</v>
      </c>
      <c r="L480" s="48">
        <v>710</v>
      </c>
      <c r="M480" s="47" t="s">
        <v>46</v>
      </c>
      <c r="N480" s="48">
        <v>4</v>
      </c>
      <c r="O480" s="47" t="s">
        <v>43</v>
      </c>
      <c r="P480" s="47" t="s">
        <v>68</v>
      </c>
      <c r="Q480" s="47" t="s">
        <v>48</v>
      </c>
      <c r="R480" s="47" t="s">
        <v>49</v>
      </c>
      <c r="S480" s="47" t="s">
        <v>43</v>
      </c>
      <c r="T480" s="47" t="s">
        <v>50</v>
      </c>
      <c r="U480" s="47" t="s">
        <v>72</v>
      </c>
      <c r="V480" s="48">
        <v>2.2599999999999998</v>
      </c>
      <c r="W480" s="48">
        <v>2.2599999999999998</v>
      </c>
      <c r="X480" s="47" t="s">
        <v>52</v>
      </c>
      <c r="Y480" s="47" t="s">
        <v>414</v>
      </c>
      <c r="Z480" s="48" t="b">
        <v>0</v>
      </c>
      <c r="AA480" s="47" t="s">
        <v>54</v>
      </c>
      <c r="AB480" s="48" t="b">
        <v>0</v>
      </c>
      <c r="AC480" s="48">
        <v>39</v>
      </c>
      <c r="AD480" t="str">
        <f t="shared" si="7"/>
        <v>Tr</v>
      </c>
    </row>
    <row r="481" spans="2:30" x14ac:dyDescent="0.25">
      <c r="B481">
        <f>VLOOKUP(C481*1,'RMPCrecs(Jan2016)'!F$2:N$1246,9,FALSE)</f>
        <v>17</v>
      </c>
      <c r="C481" s="47" t="s">
        <v>479</v>
      </c>
      <c r="D481" s="47" t="s">
        <v>41</v>
      </c>
      <c r="E481" s="48">
        <v>2009</v>
      </c>
      <c r="F481" s="47" t="s">
        <v>67</v>
      </c>
      <c r="G481" s="49">
        <v>40056</v>
      </c>
      <c r="H481" s="47" t="s">
        <v>43</v>
      </c>
      <c r="I481" s="47" t="s">
        <v>44</v>
      </c>
      <c r="J481" s="48">
        <v>3008</v>
      </c>
      <c r="K481" s="47" t="s">
        <v>45</v>
      </c>
      <c r="L481" s="48">
        <v>700</v>
      </c>
      <c r="M481" s="47" t="s">
        <v>46</v>
      </c>
      <c r="N481" s="48">
        <v>3</v>
      </c>
      <c r="O481" s="47" t="s">
        <v>43</v>
      </c>
      <c r="P481" s="47" t="s">
        <v>405</v>
      </c>
      <c r="Q481" s="47" t="s">
        <v>48</v>
      </c>
      <c r="R481" s="47" t="s">
        <v>49</v>
      </c>
      <c r="S481" s="47" t="s">
        <v>43</v>
      </c>
      <c r="T481" s="47" t="s">
        <v>50</v>
      </c>
      <c r="U481" s="47" t="s">
        <v>72</v>
      </c>
      <c r="V481" s="48">
        <v>2.2599999999999998</v>
      </c>
      <c r="W481" s="48">
        <v>2.2599999999999998</v>
      </c>
      <c r="X481" s="47" t="s">
        <v>52</v>
      </c>
      <c r="Y481" s="47" t="s">
        <v>414</v>
      </c>
      <c r="Z481" s="48" t="b">
        <v>0</v>
      </c>
      <c r="AA481" s="47" t="s">
        <v>54</v>
      </c>
      <c r="AB481" s="48" t="b">
        <v>0</v>
      </c>
      <c r="AC481" s="48">
        <v>39</v>
      </c>
      <c r="AD481" t="str">
        <f t="shared" si="7"/>
        <v>Tr</v>
      </c>
    </row>
    <row r="482" spans="2:30" x14ac:dyDescent="0.25">
      <c r="B482">
        <f>VLOOKUP(C482*1,'RMPCrecs(Jan2016)'!F$2:N$1246,9,FALSE)</f>
        <v>17</v>
      </c>
      <c r="C482" s="47" t="s">
        <v>480</v>
      </c>
      <c r="D482" s="47" t="s">
        <v>41</v>
      </c>
      <c r="E482" s="48">
        <v>2009</v>
      </c>
      <c r="F482" s="47" t="s">
        <v>67</v>
      </c>
      <c r="G482" s="49">
        <v>40056</v>
      </c>
      <c r="H482" s="47" t="s">
        <v>43</v>
      </c>
      <c r="I482" s="47" t="s">
        <v>44</v>
      </c>
      <c r="J482" s="48">
        <v>3008</v>
      </c>
      <c r="K482" s="47" t="s">
        <v>45</v>
      </c>
      <c r="L482" s="48">
        <v>700</v>
      </c>
      <c r="M482" s="47" t="s">
        <v>46</v>
      </c>
      <c r="N482" s="48">
        <v>3</v>
      </c>
      <c r="O482" s="47" t="s">
        <v>43</v>
      </c>
      <c r="P482" s="47" t="s">
        <v>405</v>
      </c>
      <c r="Q482" s="47" t="s">
        <v>48</v>
      </c>
      <c r="R482" s="47" t="s">
        <v>49</v>
      </c>
      <c r="S482" s="47" t="s">
        <v>43</v>
      </c>
      <c r="T482" s="47" t="s">
        <v>50</v>
      </c>
      <c r="U482" s="47" t="s">
        <v>72</v>
      </c>
      <c r="V482" s="48">
        <v>2.2599999999999998</v>
      </c>
      <c r="W482" s="48">
        <v>2.2599999999999998</v>
      </c>
      <c r="X482" s="47" t="s">
        <v>52</v>
      </c>
      <c r="Y482" s="47" t="s">
        <v>414</v>
      </c>
      <c r="Z482" s="48" t="b">
        <v>0</v>
      </c>
      <c r="AA482" s="47" t="s">
        <v>54</v>
      </c>
      <c r="AB482" s="48" t="b">
        <v>0</v>
      </c>
      <c r="AC482" s="48">
        <v>39</v>
      </c>
      <c r="AD482" t="str">
        <f t="shared" si="7"/>
        <v>Tr</v>
      </c>
    </row>
    <row r="483" spans="2:30" x14ac:dyDescent="0.25">
      <c r="B483">
        <f>VLOOKUP(C483*1,'RMPCrecs(Jan2016)'!F$2:N$1246,9,FALSE)</f>
        <v>17</v>
      </c>
      <c r="C483" s="47" t="s">
        <v>485</v>
      </c>
      <c r="D483" s="47" t="s">
        <v>41</v>
      </c>
      <c r="E483" s="48">
        <v>2009</v>
      </c>
      <c r="F483" s="47" t="s">
        <v>42</v>
      </c>
      <c r="G483" s="49">
        <v>40049</v>
      </c>
      <c r="H483" s="47" t="s">
        <v>43</v>
      </c>
      <c r="I483" s="47" t="s">
        <v>44</v>
      </c>
      <c r="J483" s="48">
        <v>3008</v>
      </c>
      <c r="K483" s="47" t="s">
        <v>110</v>
      </c>
      <c r="L483" s="48">
        <v>870</v>
      </c>
      <c r="M483" s="47" t="s">
        <v>46</v>
      </c>
      <c r="N483" s="48">
        <v>4</v>
      </c>
      <c r="O483" s="47" t="s">
        <v>43</v>
      </c>
      <c r="P483" s="47" t="s">
        <v>68</v>
      </c>
      <c r="Q483" s="47" t="s">
        <v>48</v>
      </c>
      <c r="R483" s="47" t="s">
        <v>49</v>
      </c>
      <c r="S483" s="47" t="s">
        <v>43</v>
      </c>
      <c r="T483" s="47" t="s">
        <v>50</v>
      </c>
      <c r="U483" s="47" t="s">
        <v>69</v>
      </c>
      <c r="V483" s="48">
        <v>1.01</v>
      </c>
      <c r="W483" s="48">
        <v>1.01</v>
      </c>
      <c r="X483" s="47" t="s">
        <v>52</v>
      </c>
      <c r="Y483" s="47" t="s">
        <v>403</v>
      </c>
      <c r="Z483" s="48" t="b">
        <v>0</v>
      </c>
      <c r="AA483" s="47" t="s">
        <v>54</v>
      </c>
      <c r="AB483" s="48" t="b">
        <v>0</v>
      </c>
      <c r="AC483" s="48">
        <v>39</v>
      </c>
      <c r="AD483" t="str">
        <f t="shared" si="7"/>
        <v>Tr</v>
      </c>
    </row>
    <row r="484" spans="2:30" x14ac:dyDescent="0.25">
      <c r="B484">
        <f>VLOOKUP(C484*1,'RMPCrecs(Jan2016)'!F$2:N$1246,9,FALSE)</f>
        <v>17</v>
      </c>
      <c r="C484" s="47" t="s">
        <v>486</v>
      </c>
      <c r="D484" s="47" t="s">
        <v>41</v>
      </c>
      <c r="E484" s="48">
        <v>2009</v>
      </c>
      <c r="F484" s="47" t="s">
        <v>42</v>
      </c>
      <c r="G484" s="49">
        <v>40050</v>
      </c>
      <c r="H484" s="47" t="s">
        <v>43</v>
      </c>
      <c r="I484" s="47" t="s">
        <v>44</v>
      </c>
      <c r="J484" s="48">
        <v>3008</v>
      </c>
      <c r="K484" s="47" t="s">
        <v>45</v>
      </c>
      <c r="L484" s="48">
        <v>830</v>
      </c>
      <c r="M484" s="47" t="s">
        <v>46</v>
      </c>
      <c r="N484" s="48">
        <v>4</v>
      </c>
      <c r="O484" s="47" t="s">
        <v>43</v>
      </c>
      <c r="P484" s="47" t="s">
        <v>68</v>
      </c>
      <c r="Q484" s="47" t="s">
        <v>48</v>
      </c>
      <c r="R484" s="47" t="s">
        <v>49</v>
      </c>
      <c r="S484" s="47" t="s">
        <v>43</v>
      </c>
      <c r="T484" s="47" t="s">
        <v>50</v>
      </c>
      <c r="U484" s="47" t="s">
        <v>69</v>
      </c>
      <c r="V484" s="48">
        <v>1.01</v>
      </c>
      <c r="W484" s="48">
        <v>1.01</v>
      </c>
      <c r="X484" s="47" t="s">
        <v>52</v>
      </c>
      <c r="Y484" s="47" t="s">
        <v>403</v>
      </c>
      <c r="Z484" s="48" t="b">
        <v>0</v>
      </c>
      <c r="AA484" s="47" t="s">
        <v>54</v>
      </c>
      <c r="AB484" s="48" t="b">
        <v>0</v>
      </c>
      <c r="AC484" s="48">
        <v>39</v>
      </c>
      <c r="AD484" t="str">
        <f t="shared" si="7"/>
        <v>Tr</v>
      </c>
    </row>
    <row r="485" spans="2:30" x14ac:dyDescent="0.25">
      <c r="B485">
        <f>VLOOKUP(C485*1,'RMPCrecs(Jan2016)'!F$2:N$1246,9,FALSE)</f>
        <v>17</v>
      </c>
      <c r="C485" s="47" t="s">
        <v>491</v>
      </c>
      <c r="D485" s="47" t="s">
        <v>41</v>
      </c>
      <c r="E485" s="48">
        <v>2009</v>
      </c>
      <c r="F485" s="47" t="s">
        <v>67</v>
      </c>
      <c r="G485" s="49">
        <v>40057</v>
      </c>
      <c r="H485" s="47" t="s">
        <v>43</v>
      </c>
      <c r="I485" s="47" t="s">
        <v>44</v>
      </c>
      <c r="J485" s="48">
        <v>3008</v>
      </c>
      <c r="K485" s="47" t="s">
        <v>110</v>
      </c>
      <c r="L485" s="48">
        <v>830</v>
      </c>
      <c r="M485" s="47" t="s">
        <v>46</v>
      </c>
      <c r="N485" s="48">
        <v>4</v>
      </c>
      <c r="O485" s="47" t="s">
        <v>43</v>
      </c>
      <c r="P485" s="47" t="s">
        <v>68</v>
      </c>
      <c r="Q485" s="47" t="s">
        <v>48</v>
      </c>
      <c r="R485" s="47" t="s">
        <v>49</v>
      </c>
      <c r="S485" s="47" t="s">
        <v>43</v>
      </c>
      <c r="T485" s="47" t="s">
        <v>50</v>
      </c>
      <c r="U485" s="47" t="s">
        <v>72</v>
      </c>
      <c r="V485" s="48">
        <v>2.2599999999999998</v>
      </c>
      <c r="W485" s="48">
        <v>2.2599999999999998</v>
      </c>
      <c r="X485" s="47" t="s">
        <v>52</v>
      </c>
      <c r="Y485" s="47" t="s">
        <v>414</v>
      </c>
      <c r="Z485" s="48" t="b">
        <v>0</v>
      </c>
      <c r="AA485" s="47" t="s">
        <v>54</v>
      </c>
      <c r="AB485" s="48" t="b">
        <v>0</v>
      </c>
      <c r="AC485" s="48">
        <v>39</v>
      </c>
      <c r="AD485" t="str">
        <f t="shared" si="7"/>
        <v>Tr</v>
      </c>
    </row>
    <row r="486" spans="2:30" x14ac:dyDescent="0.25">
      <c r="B486">
        <f>VLOOKUP(C486*1,'RMPCrecs(Jan2016)'!F$2:N$1246,9,FALSE)</f>
        <v>17</v>
      </c>
      <c r="C486" s="47" t="s">
        <v>492</v>
      </c>
      <c r="D486" s="47" t="s">
        <v>41</v>
      </c>
      <c r="E486" s="48">
        <v>2009</v>
      </c>
      <c r="F486" s="47" t="s">
        <v>67</v>
      </c>
      <c r="G486" s="49">
        <v>40057</v>
      </c>
      <c r="H486" s="47" t="s">
        <v>43</v>
      </c>
      <c r="I486" s="47" t="s">
        <v>44</v>
      </c>
      <c r="J486" s="48">
        <v>3008</v>
      </c>
      <c r="K486" s="47" t="s">
        <v>45</v>
      </c>
      <c r="L486" s="48">
        <v>840</v>
      </c>
      <c r="M486" s="47" t="s">
        <v>46</v>
      </c>
      <c r="N486" s="48">
        <v>4</v>
      </c>
      <c r="O486" s="47" t="s">
        <v>43</v>
      </c>
      <c r="P486" s="47" t="s">
        <v>68</v>
      </c>
      <c r="Q486" s="47" t="s">
        <v>48</v>
      </c>
      <c r="R486" s="47" t="s">
        <v>49</v>
      </c>
      <c r="S486" s="47" t="s">
        <v>43</v>
      </c>
      <c r="T486" s="47" t="s">
        <v>50</v>
      </c>
      <c r="U486" s="47" t="s">
        <v>72</v>
      </c>
      <c r="V486" s="48">
        <v>2.2599999999999998</v>
      </c>
      <c r="W486" s="48">
        <v>2.2599999999999998</v>
      </c>
      <c r="X486" s="47" t="s">
        <v>52</v>
      </c>
      <c r="Y486" s="47" t="s">
        <v>414</v>
      </c>
      <c r="Z486" s="48" t="b">
        <v>0</v>
      </c>
      <c r="AA486" s="47" t="s">
        <v>54</v>
      </c>
      <c r="AB486" s="48" t="b">
        <v>0</v>
      </c>
      <c r="AC486" s="48">
        <v>39</v>
      </c>
      <c r="AD486" t="str">
        <f t="shared" si="7"/>
        <v>Tr</v>
      </c>
    </row>
    <row r="487" spans="2:30" x14ac:dyDescent="0.25">
      <c r="B487">
        <f>VLOOKUP(C487*1,'RMPCrecs(Jan2016)'!F$2:N$1246,9,FALSE)</f>
        <v>17</v>
      </c>
      <c r="C487" s="47" t="s">
        <v>493</v>
      </c>
      <c r="D487" s="47" t="s">
        <v>41</v>
      </c>
      <c r="E487" s="48">
        <v>2009</v>
      </c>
      <c r="F487" s="47" t="s">
        <v>67</v>
      </c>
      <c r="G487" s="49">
        <v>40057</v>
      </c>
      <c r="H487" s="47" t="s">
        <v>43</v>
      </c>
      <c r="I487" s="47" t="s">
        <v>44</v>
      </c>
      <c r="J487" s="48">
        <v>3008</v>
      </c>
      <c r="K487" s="47" t="s">
        <v>110</v>
      </c>
      <c r="L487" s="48">
        <v>850</v>
      </c>
      <c r="M487" s="47" t="s">
        <v>46</v>
      </c>
      <c r="N487" s="48">
        <v>4</v>
      </c>
      <c r="O487" s="47" t="s">
        <v>43</v>
      </c>
      <c r="P487" s="47" t="s">
        <v>68</v>
      </c>
      <c r="Q487" s="47" t="s">
        <v>48</v>
      </c>
      <c r="R487" s="47" t="s">
        <v>49</v>
      </c>
      <c r="S487" s="47" t="s">
        <v>43</v>
      </c>
      <c r="T487" s="47" t="s">
        <v>50</v>
      </c>
      <c r="U487" s="47" t="s">
        <v>72</v>
      </c>
      <c r="V487" s="48">
        <v>2.2599999999999998</v>
      </c>
      <c r="W487" s="48">
        <v>2.2599999999999998</v>
      </c>
      <c r="X487" s="47" t="s">
        <v>52</v>
      </c>
      <c r="Y487" s="47" t="s">
        <v>414</v>
      </c>
      <c r="Z487" s="48" t="b">
        <v>0</v>
      </c>
      <c r="AA487" s="47" t="s">
        <v>54</v>
      </c>
      <c r="AB487" s="48" t="b">
        <v>0</v>
      </c>
      <c r="AC487" s="48">
        <v>39</v>
      </c>
      <c r="AD487" t="str">
        <f t="shared" si="7"/>
        <v>Tr</v>
      </c>
    </row>
    <row r="488" spans="2:30" x14ac:dyDescent="0.25">
      <c r="B488">
        <f>VLOOKUP(C488*1,'RMPCrecs(Jan2016)'!F$2:N$1246,9,FALSE)</f>
        <v>17</v>
      </c>
      <c r="C488" s="47" t="s">
        <v>494</v>
      </c>
      <c r="D488" s="47" t="s">
        <v>41</v>
      </c>
      <c r="E488" s="48">
        <v>2009</v>
      </c>
      <c r="F488" s="47" t="s">
        <v>67</v>
      </c>
      <c r="G488" s="49">
        <v>40057</v>
      </c>
      <c r="H488" s="47" t="s">
        <v>43</v>
      </c>
      <c r="I488" s="47" t="s">
        <v>44</v>
      </c>
      <c r="J488" s="48">
        <v>3008</v>
      </c>
      <c r="K488" s="47" t="s">
        <v>110</v>
      </c>
      <c r="L488" s="48">
        <v>850</v>
      </c>
      <c r="M488" s="47" t="s">
        <v>46</v>
      </c>
      <c r="N488" s="48">
        <v>4</v>
      </c>
      <c r="O488" s="47" t="s">
        <v>43</v>
      </c>
      <c r="P488" s="47" t="s">
        <v>68</v>
      </c>
      <c r="Q488" s="47" t="s">
        <v>48</v>
      </c>
      <c r="R488" s="47" t="s">
        <v>49</v>
      </c>
      <c r="S488" s="47" t="s">
        <v>43</v>
      </c>
      <c r="T488" s="47" t="s">
        <v>50</v>
      </c>
      <c r="U488" s="47" t="s">
        <v>72</v>
      </c>
      <c r="V488" s="48">
        <v>2.2599999999999998</v>
      </c>
      <c r="W488" s="48">
        <v>2.2599999999999998</v>
      </c>
      <c r="X488" s="47" t="s">
        <v>52</v>
      </c>
      <c r="Y488" s="47" t="s">
        <v>414</v>
      </c>
      <c r="Z488" s="48" t="b">
        <v>0</v>
      </c>
      <c r="AA488" s="47" t="s">
        <v>54</v>
      </c>
      <c r="AB488" s="48" t="b">
        <v>0</v>
      </c>
      <c r="AC488" s="48">
        <v>39</v>
      </c>
      <c r="AD488" t="str">
        <f t="shared" si="7"/>
        <v>Tr</v>
      </c>
    </row>
    <row r="489" spans="2:30" x14ac:dyDescent="0.25">
      <c r="B489">
        <f>VLOOKUP(C489*1,'RMPCrecs(Jan2016)'!F$2:N$1246,9,FALSE)</f>
        <v>17</v>
      </c>
      <c r="C489" s="47" t="s">
        <v>495</v>
      </c>
      <c r="D489" s="47" t="s">
        <v>41</v>
      </c>
      <c r="E489" s="48">
        <v>2009</v>
      </c>
      <c r="F489" s="47" t="s">
        <v>67</v>
      </c>
      <c r="G489" s="49">
        <v>40057</v>
      </c>
      <c r="H489" s="47" t="s">
        <v>43</v>
      </c>
      <c r="I489" s="47" t="s">
        <v>44</v>
      </c>
      <c r="J489" s="48">
        <v>3008</v>
      </c>
      <c r="K489" s="47" t="s">
        <v>45</v>
      </c>
      <c r="L489" s="48">
        <v>680</v>
      </c>
      <c r="M489" s="47" t="s">
        <v>46</v>
      </c>
      <c r="N489" s="48">
        <v>3</v>
      </c>
      <c r="O489" s="47" t="s">
        <v>43</v>
      </c>
      <c r="P489" s="47" t="s">
        <v>405</v>
      </c>
      <c r="Q489" s="47" t="s">
        <v>48</v>
      </c>
      <c r="R489" s="47" t="s">
        <v>49</v>
      </c>
      <c r="S489" s="47" t="s">
        <v>43</v>
      </c>
      <c r="T489" s="47" t="s">
        <v>50</v>
      </c>
      <c r="U489" s="47" t="s">
        <v>72</v>
      </c>
      <c r="V489" s="48">
        <v>2.2599999999999998</v>
      </c>
      <c r="W489" s="48">
        <v>2.2599999999999998</v>
      </c>
      <c r="X489" s="47" t="s">
        <v>52</v>
      </c>
      <c r="Y489" s="47" t="s">
        <v>414</v>
      </c>
      <c r="Z489" s="48" t="b">
        <v>0</v>
      </c>
      <c r="AA489" s="47" t="s">
        <v>54</v>
      </c>
      <c r="AB489" s="48" t="b">
        <v>0</v>
      </c>
      <c r="AC489" s="48">
        <v>39</v>
      </c>
      <c r="AD489" t="str">
        <f t="shared" si="7"/>
        <v>Tr</v>
      </c>
    </row>
    <row r="490" spans="2:30" x14ac:dyDescent="0.25">
      <c r="B490">
        <f>VLOOKUP(C490*1,'RMPCrecs(Jan2016)'!F$2:N$1246,9,FALSE)</f>
        <v>17</v>
      </c>
      <c r="C490" s="47" t="s">
        <v>496</v>
      </c>
      <c r="D490" s="47" t="s">
        <v>41</v>
      </c>
      <c r="E490" s="48">
        <v>2009</v>
      </c>
      <c r="F490" s="47" t="s">
        <v>67</v>
      </c>
      <c r="G490" s="49">
        <v>40057</v>
      </c>
      <c r="H490" s="47" t="s">
        <v>43</v>
      </c>
      <c r="I490" s="47" t="s">
        <v>44</v>
      </c>
      <c r="J490" s="48">
        <v>3008</v>
      </c>
      <c r="K490" s="47" t="s">
        <v>110</v>
      </c>
      <c r="L490" s="48">
        <v>790</v>
      </c>
      <c r="M490" s="47" t="s">
        <v>46</v>
      </c>
      <c r="N490" s="48">
        <v>4</v>
      </c>
      <c r="O490" s="47" t="s">
        <v>43</v>
      </c>
      <c r="P490" s="47" t="s">
        <v>68</v>
      </c>
      <c r="Q490" s="47" t="s">
        <v>48</v>
      </c>
      <c r="R490" s="47" t="s">
        <v>49</v>
      </c>
      <c r="S490" s="47" t="s">
        <v>43</v>
      </c>
      <c r="T490" s="47" t="s">
        <v>50</v>
      </c>
      <c r="U490" s="47" t="s">
        <v>72</v>
      </c>
      <c r="V490" s="48">
        <v>2.2599999999999998</v>
      </c>
      <c r="W490" s="48">
        <v>2.2599999999999998</v>
      </c>
      <c r="X490" s="47" t="s">
        <v>52</v>
      </c>
      <c r="Y490" s="47" t="s">
        <v>414</v>
      </c>
      <c r="Z490" s="48" t="b">
        <v>0</v>
      </c>
      <c r="AA490" s="47" t="s">
        <v>54</v>
      </c>
      <c r="AB490" s="48" t="b">
        <v>0</v>
      </c>
      <c r="AC490" s="48">
        <v>39</v>
      </c>
      <c r="AD490" t="str">
        <f t="shared" si="7"/>
        <v>Tr</v>
      </c>
    </row>
    <row r="491" spans="2:30" x14ac:dyDescent="0.25">
      <c r="B491">
        <f>VLOOKUP(C491*1,'RMPCrecs(Jan2016)'!F$2:N$1246,9,FALSE)</f>
        <v>17</v>
      </c>
      <c r="C491" s="47" t="s">
        <v>497</v>
      </c>
      <c r="D491" s="47" t="s">
        <v>41</v>
      </c>
      <c r="E491" s="48">
        <v>2009</v>
      </c>
      <c r="F491" s="47" t="s">
        <v>67</v>
      </c>
      <c r="G491" s="49">
        <v>40057</v>
      </c>
      <c r="H491" s="47" t="s">
        <v>43</v>
      </c>
      <c r="I491" s="47" t="s">
        <v>44</v>
      </c>
      <c r="J491" s="48">
        <v>3008</v>
      </c>
      <c r="K491" s="47" t="s">
        <v>110</v>
      </c>
      <c r="L491" s="48">
        <v>730</v>
      </c>
      <c r="M491" s="47" t="s">
        <v>46</v>
      </c>
      <c r="N491" s="48">
        <v>3</v>
      </c>
      <c r="O491" s="47" t="s">
        <v>43</v>
      </c>
      <c r="P491" s="47" t="s">
        <v>405</v>
      </c>
      <c r="Q491" s="47" t="s">
        <v>48</v>
      </c>
      <c r="R491" s="47" t="s">
        <v>49</v>
      </c>
      <c r="S491" s="47" t="s">
        <v>43</v>
      </c>
      <c r="T491" s="47" t="s">
        <v>50</v>
      </c>
      <c r="U491" s="47" t="s">
        <v>72</v>
      </c>
      <c r="V491" s="48">
        <v>2.2599999999999998</v>
      </c>
      <c r="W491" s="48">
        <v>2.2599999999999998</v>
      </c>
      <c r="X491" s="47" t="s">
        <v>52</v>
      </c>
      <c r="Y491" s="47" t="s">
        <v>414</v>
      </c>
      <c r="Z491" s="48" t="b">
        <v>0</v>
      </c>
      <c r="AA491" s="47" t="s">
        <v>54</v>
      </c>
      <c r="AB491" s="48" t="b">
        <v>0</v>
      </c>
      <c r="AC491" s="48">
        <v>39</v>
      </c>
      <c r="AD491" t="str">
        <f t="shared" si="7"/>
        <v>Tr</v>
      </c>
    </row>
    <row r="492" spans="2:30" x14ac:dyDescent="0.25">
      <c r="B492">
        <f>VLOOKUP(C492*1,'RMPCrecs(Jan2016)'!F$2:N$1246,9,FALSE)</f>
        <v>17</v>
      </c>
      <c r="C492" s="47" t="s">
        <v>498</v>
      </c>
      <c r="D492" s="47" t="s">
        <v>41</v>
      </c>
      <c r="E492" s="48">
        <v>2009</v>
      </c>
      <c r="F492" s="47" t="s">
        <v>67</v>
      </c>
      <c r="G492" s="49">
        <v>40057</v>
      </c>
      <c r="H492" s="47" t="s">
        <v>43</v>
      </c>
      <c r="I492" s="47" t="s">
        <v>44</v>
      </c>
      <c r="J492" s="48">
        <v>3008</v>
      </c>
      <c r="K492" s="47" t="s">
        <v>110</v>
      </c>
      <c r="L492" s="48">
        <v>900</v>
      </c>
      <c r="M492" s="47" t="s">
        <v>46</v>
      </c>
      <c r="N492" s="48">
        <v>4</v>
      </c>
      <c r="O492" s="47" t="s">
        <v>43</v>
      </c>
      <c r="P492" s="47" t="s">
        <v>68</v>
      </c>
      <c r="Q492" s="47" t="s">
        <v>48</v>
      </c>
      <c r="R492" s="47" t="s">
        <v>49</v>
      </c>
      <c r="S492" s="47" t="s">
        <v>43</v>
      </c>
      <c r="T492" s="47" t="s">
        <v>50</v>
      </c>
      <c r="U492" s="47" t="s">
        <v>72</v>
      </c>
      <c r="V492" s="48">
        <v>2.2599999999999998</v>
      </c>
      <c r="W492" s="48">
        <v>2.2599999999999998</v>
      </c>
      <c r="X492" s="47" t="s">
        <v>52</v>
      </c>
      <c r="Y492" s="47" t="s">
        <v>414</v>
      </c>
      <c r="Z492" s="48" t="b">
        <v>0</v>
      </c>
      <c r="AA492" s="47" t="s">
        <v>54</v>
      </c>
      <c r="AB492" s="48" t="b">
        <v>0</v>
      </c>
      <c r="AC492" s="48">
        <v>39</v>
      </c>
      <c r="AD492" t="str">
        <f t="shared" si="7"/>
        <v>Tr</v>
      </c>
    </row>
    <row r="493" spans="2:30" x14ac:dyDescent="0.25">
      <c r="B493">
        <f>VLOOKUP(C493*1,'RMPCrecs(Jan2016)'!F$2:N$1246,9,FALSE)</f>
        <v>17</v>
      </c>
      <c r="C493" s="47" t="s">
        <v>499</v>
      </c>
      <c r="D493" s="47" t="s">
        <v>41</v>
      </c>
      <c r="E493" s="48">
        <v>2009</v>
      </c>
      <c r="F493" s="47" t="s">
        <v>67</v>
      </c>
      <c r="G493" s="49">
        <v>40057</v>
      </c>
      <c r="H493" s="47" t="s">
        <v>43</v>
      </c>
      <c r="I493" s="47" t="s">
        <v>44</v>
      </c>
      <c r="J493" s="48">
        <v>3008</v>
      </c>
      <c r="K493" s="47" t="s">
        <v>110</v>
      </c>
      <c r="L493" s="48">
        <v>830</v>
      </c>
      <c r="M493" s="47" t="s">
        <v>46</v>
      </c>
      <c r="N493" s="48">
        <v>4</v>
      </c>
      <c r="O493" s="47" t="s">
        <v>43</v>
      </c>
      <c r="P493" s="47" t="s">
        <v>68</v>
      </c>
      <c r="Q493" s="47" t="s">
        <v>48</v>
      </c>
      <c r="R493" s="47" t="s">
        <v>49</v>
      </c>
      <c r="S493" s="47" t="s">
        <v>43</v>
      </c>
      <c r="T493" s="47" t="s">
        <v>50</v>
      </c>
      <c r="U493" s="47" t="s">
        <v>72</v>
      </c>
      <c r="V493" s="48">
        <v>2.2599999999999998</v>
      </c>
      <c r="W493" s="48">
        <v>2.2599999999999998</v>
      </c>
      <c r="X493" s="47" t="s">
        <v>52</v>
      </c>
      <c r="Y493" s="47" t="s">
        <v>414</v>
      </c>
      <c r="Z493" s="48" t="b">
        <v>0</v>
      </c>
      <c r="AA493" s="47" t="s">
        <v>54</v>
      </c>
      <c r="AB493" s="48" t="b">
        <v>0</v>
      </c>
      <c r="AC493" s="48">
        <v>39</v>
      </c>
      <c r="AD493" t="str">
        <f t="shared" si="7"/>
        <v>Tr</v>
      </c>
    </row>
    <row r="494" spans="2:30" x14ac:dyDescent="0.25">
      <c r="B494">
        <f>VLOOKUP(C494*1,'RMPCrecs(Jan2016)'!F$2:N$1246,9,FALSE)</f>
        <v>17</v>
      </c>
      <c r="C494" s="47" t="s">
        <v>500</v>
      </c>
      <c r="D494" s="47" t="s">
        <v>41</v>
      </c>
      <c r="E494" s="48">
        <v>2009</v>
      </c>
      <c r="F494" s="47" t="s">
        <v>67</v>
      </c>
      <c r="G494" s="49">
        <v>40057</v>
      </c>
      <c r="H494" s="47" t="s">
        <v>43</v>
      </c>
      <c r="I494" s="47" t="s">
        <v>44</v>
      </c>
      <c r="J494" s="48">
        <v>3008</v>
      </c>
      <c r="K494" s="47" t="s">
        <v>45</v>
      </c>
      <c r="L494" s="48">
        <v>780</v>
      </c>
      <c r="M494" s="47" t="s">
        <v>46</v>
      </c>
      <c r="N494" s="48">
        <v>4</v>
      </c>
      <c r="O494" s="47" t="s">
        <v>43</v>
      </c>
      <c r="P494" s="47" t="s">
        <v>68</v>
      </c>
      <c r="Q494" s="47" t="s">
        <v>48</v>
      </c>
      <c r="R494" s="47" t="s">
        <v>49</v>
      </c>
      <c r="S494" s="47" t="s">
        <v>43</v>
      </c>
      <c r="T494" s="47" t="s">
        <v>50</v>
      </c>
      <c r="U494" s="47" t="s">
        <v>72</v>
      </c>
      <c r="V494" s="48">
        <v>2.2599999999999998</v>
      </c>
      <c r="W494" s="48">
        <v>2.2599999999999998</v>
      </c>
      <c r="X494" s="47" t="s">
        <v>52</v>
      </c>
      <c r="Y494" s="47" t="s">
        <v>414</v>
      </c>
      <c r="Z494" s="48" t="b">
        <v>0</v>
      </c>
      <c r="AA494" s="47" t="s">
        <v>54</v>
      </c>
      <c r="AB494" s="48" t="b">
        <v>0</v>
      </c>
      <c r="AC494" s="48">
        <v>39</v>
      </c>
      <c r="AD494" t="str">
        <f t="shared" si="7"/>
        <v>Tr</v>
      </c>
    </row>
    <row r="495" spans="2:30" x14ac:dyDescent="0.25">
      <c r="B495">
        <f>VLOOKUP(C495*1,'RMPCrecs(Jan2016)'!F$2:N$1246,9,FALSE)</f>
        <v>17</v>
      </c>
      <c r="C495" s="47" t="s">
        <v>501</v>
      </c>
      <c r="D495" s="47" t="s">
        <v>41</v>
      </c>
      <c r="E495" s="48">
        <v>2009</v>
      </c>
      <c r="F495" s="47" t="s">
        <v>67</v>
      </c>
      <c r="G495" s="49">
        <v>40057</v>
      </c>
      <c r="H495" s="47" t="s">
        <v>43</v>
      </c>
      <c r="I495" s="47" t="s">
        <v>44</v>
      </c>
      <c r="J495" s="48">
        <v>3008</v>
      </c>
      <c r="K495" s="47" t="s">
        <v>110</v>
      </c>
      <c r="L495" s="48">
        <v>840</v>
      </c>
      <c r="M495" s="47" t="s">
        <v>46</v>
      </c>
      <c r="N495" s="48">
        <v>4</v>
      </c>
      <c r="O495" s="47" t="s">
        <v>43</v>
      </c>
      <c r="P495" s="47" t="s">
        <v>68</v>
      </c>
      <c r="Q495" s="47" t="s">
        <v>48</v>
      </c>
      <c r="R495" s="47" t="s">
        <v>49</v>
      </c>
      <c r="S495" s="47" t="s">
        <v>43</v>
      </c>
      <c r="T495" s="47" t="s">
        <v>50</v>
      </c>
      <c r="U495" s="47" t="s">
        <v>72</v>
      </c>
      <c r="V495" s="48">
        <v>2.2599999999999998</v>
      </c>
      <c r="W495" s="48">
        <v>2.2599999999999998</v>
      </c>
      <c r="X495" s="47" t="s">
        <v>52</v>
      </c>
      <c r="Y495" s="47" t="s">
        <v>414</v>
      </c>
      <c r="Z495" s="48" t="b">
        <v>0</v>
      </c>
      <c r="AA495" s="47" t="s">
        <v>54</v>
      </c>
      <c r="AB495" s="48" t="b">
        <v>0</v>
      </c>
      <c r="AC495" s="48">
        <v>39</v>
      </c>
      <c r="AD495" t="str">
        <f t="shared" si="7"/>
        <v>Tr</v>
      </c>
    </row>
    <row r="496" spans="2:30" x14ac:dyDescent="0.25">
      <c r="B496">
        <f>VLOOKUP(C496*1,'RMPCrecs(Jan2016)'!F$2:N$1246,9,FALSE)</f>
        <v>17</v>
      </c>
      <c r="C496" s="47" t="s">
        <v>502</v>
      </c>
      <c r="D496" s="47" t="s">
        <v>41</v>
      </c>
      <c r="E496" s="48">
        <v>2009</v>
      </c>
      <c r="F496" s="47" t="s">
        <v>67</v>
      </c>
      <c r="G496" s="49">
        <v>40052</v>
      </c>
      <c r="H496" s="47" t="s">
        <v>43</v>
      </c>
      <c r="I496" s="47" t="s">
        <v>44</v>
      </c>
      <c r="J496" s="48">
        <v>3008</v>
      </c>
      <c r="K496" s="47" t="s">
        <v>110</v>
      </c>
      <c r="L496" s="48">
        <v>870</v>
      </c>
      <c r="M496" s="47" t="s">
        <v>46</v>
      </c>
      <c r="N496" s="48">
        <v>4</v>
      </c>
      <c r="O496" s="47" t="s">
        <v>43</v>
      </c>
      <c r="P496" s="47" t="s">
        <v>68</v>
      </c>
      <c r="Q496" s="47" t="s">
        <v>48</v>
      </c>
      <c r="R496" s="47" t="s">
        <v>49</v>
      </c>
      <c r="S496" s="47" t="s">
        <v>43</v>
      </c>
      <c r="T496" s="47" t="s">
        <v>50</v>
      </c>
      <c r="U496" s="47" t="s">
        <v>69</v>
      </c>
      <c r="V496" s="48">
        <v>1.67</v>
      </c>
      <c r="W496" s="48">
        <v>1.67</v>
      </c>
      <c r="X496" s="47" t="s">
        <v>52</v>
      </c>
      <c r="Y496" s="47" t="s">
        <v>461</v>
      </c>
      <c r="Z496" s="48" t="b">
        <v>0</v>
      </c>
      <c r="AA496" s="47" t="s">
        <v>54</v>
      </c>
      <c r="AB496" s="48" t="b">
        <v>0</v>
      </c>
      <c r="AC496" s="48">
        <v>39</v>
      </c>
      <c r="AD496" t="str">
        <f t="shared" si="7"/>
        <v>Tr</v>
      </c>
    </row>
    <row r="497" spans="2:30" x14ac:dyDescent="0.25">
      <c r="B497">
        <f>VLOOKUP(C497*1,'RMPCrecs(Jan2016)'!F$2:N$1246,9,FALSE)</f>
        <v>17</v>
      </c>
      <c r="C497" s="47" t="s">
        <v>503</v>
      </c>
      <c r="D497" s="47" t="s">
        <v>41</v>
      </c>
      <c r="E497" s="48">
        <v>2009</v>
      </c>
      <c r="F497" s="47" t="s">
        <v>67</v>
      </c>
      <c r="G497" s="49">
        <v>40052</v>
      </c>
      <c r="H497" s="47" t="s">
        <v>43</v>
      </c>
      <c r="I497" s="47" t="s">
        <v>44</v>
      </c>
      <c r="J497" s="48">
        <v>3008</v>
      </c>
      <c r="K497" s="47" t="s">
        <v>110</v>
      </c>
      <c r="L497" s="48">
        <v>810</v>
      </c>
      <c r="M497" s="47" t="s">
        <v>46</v>
      </c>
      <c r="N497" s="48">
        <v>4</v>
      </c>
      <c r="O497" s="47" t="s">
        <v>43</v>
      </c>
      <c r="P497" s="47" t="s">
        <v>68</v>
      </c>
      <c r="Q497" s="47" t="s">
        <v>48</v>
      </c>
      <c r="R497" s="47" t="s">
        <v>49</v>
      </c>
      <c r="S497" s="47" t="s">
        <v>43</v>
      </c>
      <c r="T497" s="47" t="s">
        <v>50</v>
      </c>
      <c r="U497" s="47" t="s">
        <v>69</v>
      </c>
      <c r="V497" s="48">
        <v>1.67</v>
      </c>
      <c r="W497" s="48">
        <v>1.67</v>
      </c>
      <c r="X497" s="47" t="s">
        <v>52</v>
      </c>
      <c r="Y497" s="47" t="s">
        <v>461</v>
      </c>
      <c r="Z497" s="48" t="b">
        <v>0</v>
      </c>
      <c r="AA497" s="47" t="s">
        <v>54</v>
      </c>
      <c r="AB497" s="48" t="b">
        <v>0</v>
      </c>
      <c r="AC497" s="48">
        <v>39</v>
      </c>
      <c r="AD497" t="str">
        <f t="shared" si="7"/>
        <v>Tr</v>
      </c>
    </row>
    <row r="498" spans="2:30" x14ac:dyDescent="0.25">
      <c r="B498">
        <f>VLOOKUP(C498*1,'RMPCrecs(Jan2016)'!F$2:N$1246,9,FALSE)</f>
        <v>17</v>
      </c>
      <c r="C498" s="47" t="s">
        <v>504</v>
      </c>
      <c r="D498" s="47" t="s">
        <v>41</v>
      </c>
      <c r="E498" s="48">
        <v>2009</v>
      </c>
      <c r="F498" s="47" t="s">
        <v>67</v>
      </c>
      <c r="G498" s="49">
        <v>40052</v>
      </c>
      <c r="H498" s="47" t="s">
        <v>43</v>
      </c>
      <c r="I498" s="47" t="s">
        <v>44</v>
      </c>
      <c r="J498" s="48">
        <v>3008</v>
      </c>
      <c r="K498" s="47" t="s">
        <v>45</v>
      </c>
      <c r="L498" s="48">
        <v>760</v>
      </c>
      <c r="M498" s="47" t="s">
        <v>46</v>
      </c>
      <c r="N498" s="48">
        <v>3</v>
      </c>
      <c r="O498" s="47" t="s">
        <v>43</v>
      </c>
      <c r="P498" s="47" t="s">
        <v>405</v>
      </c>
      <c r="Q498" s="47" t="s">
        <v>48</v>
      </c>
      <c r="R498" s="47" t="s">
        <v>49</v>
      </c>
      <c r="S498" s="47" t="s">
        <v>43</v>
      </c>
      <c r="T498" s="47" t="s">
        <v>50</v>
      </c>
      <c r="U498" s="47" t="s">
        <v>69</v>
      </c>
      <c r="V498" s="48">
        <v>1.67</v>
      </c>
      <c r="W498" s="48">
        <v>1.67</v>
      </c>
      <c r="X498" s="47" t="s">
        <v>52</v>
      </c>
      <c r="Y498" s="47" t="s">
        <v>461</v>
      </c>
      <c r="Z498" s="48" t="b">
        <v>0</v>
      </c>
      <c r="AA498" s="47" t="s">
        <v>54</v>
      </c>
      <c r="AB498" s="48" t="b">
        <v>0</v>
      </c>
      <c r="AC498" s="48">
        <v>39</v>
      </c>
      <c r="AD498" t="str">
        <f t="shared" si="7"/>
        <v>Tr</v>
      </c>
    </row>
    <row r="499" spans="2:30" x14ac:dyDescent="0.25">
      <c r="B499">
        <f>VLOOKUP(C499*1,'RMPCrecs(Jan2016)'!F$2:N$1246,9,FALSE)</f>
        <v>17</v>
      </c>
      <c r="C499" s="47" t="s">
        <v>505</v>
      </c>
      <c r="D499" s="47" t="s">
        <v>41</v>
      </c>
      <c r="E499" s="48">
        <v>2009</v>
      </c>
      <c r="F499" s="47" t="s">
        <v>67</v>
      </c>
      <c r="G499" s="49">
        <v>40052</v>
      </c>
      <c r="H499" s="47" t="s">
        <v>43</v>
      </c>
      <c r="I499" s="47" t="s">
        <v>44</v>
      </c>
      <c r="J499" s="48">
        <v>3008</v>
      </c>
      <c r="K499" s="47" t="s">
        <v>110</v>
      </c>
      <c r="L499" s="48">
        <v>760</v>
      </c>
      <c r="M499" s="47" t="s">
        <v>46</v>
      </c>
      <c r="N499" s="48">
        <v>4</v>
      </c>
      <c r="O499" s="47" t="s">
        <v>43</v>
      </c>
      <c r="P499" s="47" t="s">
        <v>68</v>
      </c>
      <c r="Q499" s="47" t="s">
        <v>48</v>
      </c>
      <c r="R499" s="47" t="s">
        <v>49</v>
      </c>
      <c r="S499" s="47" t="s">
        <v>43</v>
      </c>
      <c r="T499" s="47" t="s">
        <v>50</v>
      </c>
      <c r="U499" s="47" t="s">
        <v>69</v>
      </c>
      <c r="V499" s="48">
        <v>1.67</v>
      </c>
      <c r="W499" s="48">
        <v>1.67</v>
      </c>
      <c r="X499" s="47" t="s">
        <v>52</v>
      </c>
      <c r="Y499" s="47" t="s">
        <v>461</v>
      </c>
      <c r="Z499" s="48" t="b">
        <v>0</v>
      </c>
      <c r="AA499" s="47" t="s">
        <v>54</v>
      </c>
      <c r="AB499" s="48" t="b">
        <v>0</v>
      </c>
      <c r="AC499" s="48">
        <v>39</v>
      </c>
      <c r="AD499" t="str">
        <f t="shared" si="7"/>
        <v>Tr</v>
      </c>
    </row>
    <row r="500" spans="2:30" x14ac:dyDescent="0.25">
      <c r="B500">
        <f>VLOOKUP(C500*1,'RMPCrecs(Jan2016)'!F$2:N$1246,9,FALSE)</f>
        <v>17</v>
      </c>
      <c r="C500" s="47" t="s">
        <v>506</v>
      </c>
      <c r="D500" s="47" t="s">
        <v>41</v>
      </c>
      <c r="E500" s="48">
        <v>2009</v>
      </c>
      <c r="F500" s="47" t="s">
        <v>67</v>
      </c>
      <c r="G500" s="49">
        <v>40052</v>
      </c>
      <c r="H500" s="47" t="s">
        <v>43</v>
      </c>
      <c r="I500" s="47" t="s">
        <v>44</v>
      </c>
      <c r="J500" s="48">
        <v>3008</v>
      </c>
      <c r="K500" s="47" t="s">
        <v>45</v>
      </c>
      <c r="L500" s="48">
        <v>900</v>
      </c>
      <c r="M500" s="47" t="s">
        <v>46</v>
      </c>
      <c r="N500" s="48">
        <v>4</v>
      </c>
      <c r="O500" s="47" t="s">
        <v>43</v>
      </c>
      <c r="P500" s="47" t="s">
        <v>68</v>
      </c>
      <c r="Q500" s="47" t="s">
        <v>48</v>
      </c>
      <c r="R500" s="47" t="s">
        <v>49</v>
      </c>
      <c r="S500" s="47" t="s">
        <v>43</v>
      </c>
      <c r="T500" s="47" t="s">
        <v>50</v>
      </c>
      <c r="U500" s="47" t="s">
        <v>69</v>
      </c>
      <c r="V500" s="48">
        <v>1.67</v>
      </c>
      <c r="W500" s="48">
        <v>1.67</v>
      </c>
      <c r="X500" s="47" t="s">
        <v>52</v>
      </c>
      <c r="Y500" s="47" t="s">
        <v>461</v>
      </c>
      <c r="Z500" s="48" t="b">
        <v>0</v>
      </c>
      <c r="AA500" s="47" t="s">
        <v>54</v>
      </c>
      <c r="AB500" s="48" t="b">
        <v>0</v>
      </c>
      <c r="AC500" s="48">
        <v>39</v>
      </c>
      <c r="AD500" t="str">
        <f t="shared" si="7"/>
        <v>Tr</v>
      </c>
    </row>
    <row r="501" spans="2:30" x14ac:dyDescent="0.25">
      <c r="B501">
        <f>VLOOKUP(C501*1,'RMPCrecs(Jan2016)'!F$2:N$1246,9,FALSE)</f>
        <v>17</v>
      </c>
      <c r="C501" s="47" t="s">
        <v>507</v>
      </c>
      <c r="D501" s="47" t="s">
        <v>41</v>
      </c>
      <c r="E501" s="48">
        <v>2009</v>
      </c>
      <c r="F501" s="47" t="s">
        <v>67</v>
      </c>
      <c r="G501" s="49">
        <v>40052</v>
      </c>
      <c r="H501" s="47" t="s">
        <v>43</v>
      </c>
      <c r="I501" s="47" t="s">
        <v>44</v>
      </c>
      <c r="J501" s="48">
        <v>3008</v>
      </c>
      <c r="K501" s="47" t="s">
        <v>110</v>
      </c>
      <c r="L501" s="48">
        <v>900</v>
      </c>
      <c r="M501" s="47" t="s">
        <v>46</v>
      </c>
      <c r="N501" s="48">
        <v>4</v>
      </c>
      <c r="O501" s="47" t="s">
        <v>43</v>
      </c>
      <c r="P501" s="47" t="s">
        <v>68</v>
      </c>
      <c r="Q501" s="47" t="s">
        <v>48</v>
      </c>
      <c r="R501" s="47" t="s">
        <v>49</v>
      </c>
      <c r="S501" s="47" t="s">
        <v>43</v>
      </c>
      <c r="T501" s="47" t="s">
        <v>50</v>
      </c>
      <c r="U501" s="47" t="s">
        <v>69</v>
      </c>
      <c r="V501" s="48">
        <v>1.67</v>
      </c>
      <c r="W501" s="48">
        <v>1.67</v>
      </c>
      <c r="X501" s="47" t="s">
        <v>52</v>
      </c>
      <c r="Y501" s="47" t="s">
        <v>461</v>
      </c>
      <c r="Z501" s="48" t="b">
        <v>0</v>
      </c>
      <c r="AA501" s="47" t="s">
        <v>54</v>
      </c>
      <c r="AB501" s="48" t="b">
        <v>0</v>
      </c>
      <c r="AC501" s="48">
        <v>39</v>
      </c>
      <c r="AD501" t="str">
        <f t="shared" si="7"/>
        <v>Tr</v>
      </c>
    </row>
    <row r="502" spans="2:30" x14ac:dyDescent="0.25">
      <c r="B502">
        <f>VLOOKUP(C502*1,'RMPCrecs(Jan2016)'!F$2:N$1246,9,FALSE)</f>
        <v>17</v>
      </c>
      <c r="C502" s="47" t="s">
        <v>508</v>
      </c>
      <c r="D502" s="47" t="s">
        <v>41</v>
      </c>
      <c r="E502" s="48">
        <v>2009</v>
      </c>
      <c r="F502" s="47" t="s">
        <v>67</v>
      </c>
      <c r="G502" s="49">
        <v>40052</v>
      </c>
      <c r="H502" s="47" t="s">
        <v>43</v>
      </c>
      <c r="I502" s="47" t="s">
        <v>44</v>
      </c>
      <c r="J502" s="48">
        <v>3008</v>
      </c>
      <c r="K502" s="47" t="s">
        <v>110</v>
      </c>
      <c r="L502" s="48">
        <v>930</v>
      </c>
      <c r="M502" s="47" t="s">
        <v>46</v>
      </c>
      <c r="N502" s="48">
        <v>4</v>
      </c>
      <c r="O502" s="47" t="s">
        <v>43</v>
      </c>
      <c r="P502" s="47" t="s">
        <v>68</v>
      </c>
      <c r="Q502" s="47" t="s">
        <v>48</v>
      </c>
      <c r="R502" s="47" t="s">
        <v>49</v>
      </c>
      <c r="S502" s="47" t="s">
        <v>43</v>
      </c>
      <c r="T502" s="47" t="s">
        <v>50</v>
      </c>
      <c r="U502" s="47" t="s">
        <v>69</v>
      </c>
      <c r="V502" s="48">
        <v>1.67</v>
      </c>
      <c r="W502" s="48">
        <v>1.67</v>
      </c>
      <c r="X502" s="47" t="s">
        <v>52</v>
      </c>
      <c r="Y502" s="47" t="s">
        <v>461</v>
      </c>
      <c r="Z502" s="48" t="b">
        <v>0</v>
      </c>
      <c r="AA502" s="47" t="s">
        <v>54</v>
      </c>
      <c r="AB502" s="48" t="b">
        <v>0</v>
      </c>
      <c r="AC502" s="48">
        <v>39</v>
      </c>
      <c r="AD502" t="str">
        <f t="shared" si="7"/>
        <v>Tr</v>
      </c>
    </row>
    <row r="503" spans="2:30" x14ac:dyDescent="0.25">
      <c r="B503">
        <f>VLOOKUP(C503*1,'RMPCrecs(Jan2016)'!F$2:N$1246,9,FALSE)</f>
        <v>17</v>
      </c>
      <c r="C503" s="47" t="s">
        <v>509</v>
      </c>
      <c r="D503" s="47" t="s">
        <v>41</v>
      </c>
      <c r="E503" s="48">
        <v>2009</v>
      </c>
      <c r="F503" s="47" t="s">
        <v>67</v>
      </c>
      <c r="G503" s="49">
        <v>40052</v>
      </c>
      <c r="H503" s="47" t="s">
        <v>43</v>
      </c>
      <c r="I503" s="47" t="s">
        <v>44</v>
      </c>
      <c r="J503" s="48">
        <v>3008</v>
      </c>
      <c r="K503" s="47" t="s">
        <v>45</v>
      </c>
      <c r="L503" s="48">
        <v>890</v>
      </c>
      <c r="M503" s="47" t="s">
        <v>46</v>
      </c>
      <c r="N503" s="48">
        <v>4</v>
      </c>
      <c r="O503" s="47" t="s">
        <v>43</v>
      </c>
      <c r="P503" s="47" t="s">
        <v>68</v>
      </c>
      <c r="Q503" s="47" t="s">
        <v>48</v>
      </c>
      <c r="R503" s="47" t="s">
        <v>49</v>
      </c>
      <c r="S503" s="47" t="s">
        <v>43</v>
      </c>
      <c r="T503" s="47" t="s">
        <v>50</v>
      </c>
      <c r="U503" s="47" t="s">
        <v>69</v>
      </c>
      <c r="V503" s="48">
        <v>1.67</v>
      </c>
      <c r="W503" s="48">
        <v>1.67</v>
      </c>
      <c r="X503" s="47" t="s">
        <v>52</v>
      </c>
      <c r="Y503" s="47" t="s">
        <v>461</v>
      </c>
      <c r="Z503" s="48" t="b">
        <v>0</v>
      </c>
      <c r="AA503" s="47" t="s">
        <v>54</v>
      </c>
      <c r="AB503" s="48" t="b">
        <v>0</v>
      </c>
      <c r="AC503" s="48">
        <v>39</v>
      </c>
      <c r="AD503" t="str">
        <f t="shared" si="7"/>
        <v>Tr</v>
      </c>
    </row>
    <row r="504" spans="2:30" x14ac:dyDescent="0.25">
      <c r="B504">
        <f>VLOOKUP(C504*1,'RMPCrecs(Jan2016)'!F$2:N$1246,9,FALSE)</f>
        <v>17</v>
      </c>
      <c r="C504" s="47" t="s">
        <v>510</v>
      </c>
      <c r="D504" s="47" t="s">
        <v>41</v>
      </c>
      <c r="E504" s="48">
        <v>2009</v>
      </c>
      <c r="F504" s="47" t="s">
        <v>67</v>
      </c>
      <c r="G504" s="49">
        <v>40052</v>
      </c>
      <c r="H504" s="47" t="s">
        <v>43</v>
      </c>
      <c r="I504" s="47" t="s">
        <v>44</v>
      </c>
      <c r="J504" s="48">
        <v>3008</v>
      </c>
      <c r="K504" s="47" t="s">
        <v>110</v>
      </c>
      <c r="L504" s="48">
        <v>740</v>
      </c>
      <c r="M504" s="47" t="s">
        <v>46</v>
      </c>
      <c r="N504" s="48">
        <v>4</v>
      </c>
      <c r="O504" s="47" t="s">
        <v>43</v>
      </c>
      <c r="P504" s="47" t="s">
        <v>68</v>
      </c>
      <c r="Q504" s="47" t="s">
        <v>48</v>
      </c>
      <c r="R504" s="47" t="s">
        <v>49</v>
      </c>
      <c r="S504" s="47" t="s">
        <v>43</v>
      </c>
      <c r="T504" s="47" t="s">
        <v>50</v>
      </c>
      <c r="U504" s="47" t="s">
        <v>69</v>
      </c>
      <c r="V504" s="48">
        <v>1.67</v>
      </c>
      <c r="W504" s="48">
        <v>1.67</v>
      </c>
      <c r="X504" s="47" t="s">
        <v>52</v>
      </c>
      <c r="Y504" s="47" t="s">
        <v>461</v>
      </c>
      <c r="Z504" s="48" t="b">
        <v>0</v>
      </c>
      <c r="AA504" s="47" t="s">
        <v>54</v>
      </c>
      <c r="AB504" s="48" t="b">
        <v>0</v>
      </c>
      <c r="AC504" s="48">
        <v>39</v>
      </c>
      <c r="AD504" t="str">
        <f t="shared" si="7"/>
        <v>Tr</v>
      </c>
    </row>
    <row r="505" spans="2:30" x14ac:dyDescent="0.25">
      <c r="B505">
        <f>VLOOKUP(C505*1,'RMPCrecs(Jan2016)'!F$2:N$1246,9,FALSE)</f>
        <v>17</v>
      </c>
      <c r="C505" s="47" t="s">
        <v>511</v>
      </c>
      <c r="D505" s="47" t="s">
        <v>41</v>
      </c>
      <c r="E505" s="48">
        <v>2009</v>
      </c>
      <c r="F505" s="47" t="s">
        <v>67</v>
      </c>
      <c r="G505" s="49">
        <v>40052</v>
      </c>
      <c r="H505" s="47" t="s">
        <v>43</v>
      </c>
      <c r="I505" s="47" t="s">
        <v>44</v>
      </c>
      <c r="J505" s="48">
        <v>3008</v>
      </c>
      <c r="K505" s="47" t="s">
        <v>110</v>
      </c>
      <c r="L505" s="48">
        <v>900</v>
      </c>
      <c r="M505" s="47" t="s">
        <v>46</v>
      </c>
      <c r="N505" s="48">
        <v>4</v>
      </c>
      <c r="O505" s="47" t="s">
        <v>43</v>
      </c>
      <c r="P505" s="47" t="s">
        <v>68</v>
      </c>
      <c r="Q505" s="47" t="s">
        <v>48</v>
      </c>
      <c r="R505" s="47" t="s">
        <v>49</v>
      </c>
      <c r="S505" s="47" t="s">
        <v>43</v>
      </c>
      <c r="T505" s="47" t="s">
        <v>50</v>
      </c>
      <c r="U505" s="47" t="s">
        <v>69</v>
      </c>
      <c r="V505" s="48">
        <v>1.67</v>
      </c>
      <c r="W505" s="48">
        <v>1.67</v>
      </c>
      <c r="X505" s="47" t="s">
        <v>52</v>
      </c>
      <c r="Y505" s="47" t="s">
        <v>461</v>
      </c>
      <c r="Z505" s="48" t="b">
        <v>0</v>
      </c>
      <c r="AA505" s="47" t="s">
        <v>54</v>
      </c>
      <c r="AB505" s="48" t="b">
        <v>0</v>
      </c>
      <c r="AC505" s="48">
        <v>39</v>
      </c>
      <c r="AD505" t="str">
        <f t="shared" si="7"/>
        <v>Tr</v>
      </c>
    </row>
    <row r="506" spans="2:30" x14ac:dyDescent="0.25">
      <c r="B506">
        <f>VLOOKUP(C506*1,'RMPCrecs(Jan2016)'!F$2:N$1246,9,FALSE)</f>
        <v>17</v>
      </c>
      <c r="C506" s="47" t="s">
        <v>512</v>
      </c>
      <c r="D506" s="47" t="s">
        <v>41</v>
      </c>
      <c r="E506" s="48">
        <v>2009</v>
      </c>
      <c r="F506" s="47" t="s">
        <v>67</v>
      </c>
      <c r="G506" s="49">
        <v>40052</v>
      </c>
      <c r="H506" s="47" t="s">
        <v>43</v>
      </c>
      <c r="I506" s="47" t="s">
        <v>44</v>
      </c>
      <c r="J506" s="48">
        <v>3008</v>
      </c>
      <c r="K506" s="47" t="s">
        <v>45</v>
      </c>
      <c r="L506" s="48">
        <v>840</v>
      </c>
      <c r="M506" s="47" t="s">
        <v>46</v>
      </c>
      <c r="N506" s="48">
        <v>4</v>
      </c>
      <c r="O506" s="47" t="s">
        <v>43</v>
      </c>
      <c r="P506" s="47" t="s">
        <v>265</v>
      </c>
      <c r="Q506" s="47" t="s">
        <v>48</v>
      </c>
      <c r="R506" s="47" t="s">
        <v>49</v>
      </c>
      <c r="S506" s="47" t="s">
        <v>43</v>
      </c>
      <c r="T506" s="47" t="s">
        <v>50</v>
      </c>
      <c r="U506" s="47" t="s">
        <v>69</v>
      </c>
      <c r="V506" s="48">
        <v>1.67</v>
      </c>
      <c r="W506" s="48">
        <v>1.67</v>
      </c>
      <c r="X506" s="47" t="s">
        <v>52</v>
      </c>
      <c r="Y506" s="47" t="s">
        <v>461</v>
      </c>
      <c r="Z506" s="48" t="b">
        <v>0</v>
      </c>
      <c r="AA506" s="47" t="s">
        <v>54</v>
      </c>
      <c r="AB506" s="48" t="b">
        <v>0</v>
      </c>
      <c r="AC506" s="48">
        <v>39</v>
      </c>
      <c r="AD506" t="str">
        <f t="shared" si="7"/>
        <v>Tr</v>
      </c>
    </row>
    <row r="507" spans="2:30" x14ac:dyDescent="0.25">
      <c r="B507">
        <f>VLOOKUP(C507*1,'RMPCrecs(Jan2016)'!F$2:N$1246,9,FALSE)</f>
        <v>17</v>
      </c>
      <c r="C507" s="47" t="s">
        <v>518</v>
      </c>
      <c r="D507" s="47" t="s">
        <v>41</v>
      </c>
      <c r="E507" s="48">
        <v>2009</v>
      </c>
      <c r="F507" s="47" t="s">
        <v>67</v>
      </c>
      <c r="G507" s="49">
        <v>40058</v>
      </c>
      <c r="H507" s="47" t="s">
        <v>43</v>
      </c>
      <c r="I507" s="47" t="s">
        <v>44</v>
      </c>
      <c r="J507" s="48">
        <v>3008</v>
      </c>
      <c r="K507" s="47" t="s">
        <v>110</v>
      </c>
      <c r="L507" s="48">
        <v>830</v>
      </c>
      <c r="M507" s="47" t="s">
        <v>46</v>
      </c>
      <c r="N507" s="48">
        <v>4</v>
      </c>
      <c r="O507" s="47" t="s">
        <v>43</v>
      </c>
      <c r="P507" s="47" t="s">
        <v>68</v>
      </c>
      <c r="Q507" s="47" t="s">
        <v>48</v>
      </c>
      <c r="R507" s="47" t="s">
        <v>49</v>
      </c>
      <c r="S507" s="47" t="s">
        <v>43</v>
      </c>
      <c r="T507" s="47" t="s">
        <v>50</v>
      </c>
      <c r="U507" s="47" t="s">
        <v>72</v>
      </c>
      <c r="V507" s="48">
        <v>2.2599999999999998</v>
      </c>
      <c r="W507" s="48">
        <v>2.2599999999999998</v>
      </c>
      <c r="X507" s="47" t="s">
        <v>52</v>
      </c>
      <c r="Y507" s="47" t="s">
        <v>414</v>
      </c>
      <c r="Z507" s="48" t="b">
        <v>0</v>
      </c>
      <c r="AA507" s="47" t="s">
        <v>54</v>
      </c>
      <c r="AB507" s="48" t="b">
        <v>0</v>
      </c>
      <c r="AC507" s="48">
        <v>39</v>
      </c>
      <c r="AD507" t="str">
        <f t="shared" si="7"/>
        <v>Tr</v>
      </c>
    </row>
    <row r="508" spans="2:30" x14ac:dyDescent="0.25">
      <c r="B508">
        <f>VLOOKUP(C508*1,'RMPCrecs(Jan2016)'!F$2:N$1246,9,FALSE)</f>
        <v>17</v>
      </c>
      <c r="C508" s="47" t="s">
        <v>519</v>
      </c>
      <c r="D508" s="47" t="s">
        <v>41</v>
      </c>
      <c r="E508" s="48">
        <v>2009</v>
      </c>
      <c r="F508" s="47" t="s">
        <v>67</v>
      </c>
      <c r="G508" s="49">
        <v>40058</v>
      </c>
      <c r="H508" s="47" t="s">
        <v>43</v>
      </c>
      <c r="I508" s="47" t="s">
        <v>44</v>
      </c>
      <c r="J508" s="48">
        <v>3008</v>
      </c>
      <c r="K508" s="47" t="s">
        <v>45</v>
      </c>
      <c r="L508" s="48">
        <v>710</v>
      </c>
      <c r="M508" s="47" t="s">
        <v>46</v>
      </c>
      <c r="N508" s="48">
        <v>3</v>
      </c>
      <c r="O508" s="47" t="s">
        <v>43</v>
      </c>
      <c r="P508" s="47" t="s">
        <v>405</v>
      </c>
      <c r="Q508" s="47" t="s">
        <v>48</v>
      </c>
      <c r="R508" s="47" t="s">
        <v>49</v>
      </c>
      <c r="S508" s="47" t="s">
        <v>43</v>
      </c>
      <c r="T508" s="47" t="s">
        <v>50</v>
      </c>
      <c r="U508" s="47" t="s">
        <v>72</v>
      </c>
      <c r="V508" s="48">
        <v>2.2599999999999998</v>
      </c>
      <c r="W508" s="48">
        <v>2.2599999999999998</v>
      </c>
      <c r="X508" s="47" t="s">
        <v>52</v>
      </c>
      <c r="Y508" s="47" t="s">
        <v>414</v>
      </c>
      <c r="Z508" s="48" t="b">
        <v>0</v>
      </c>
      <c r="AA508" s="47" t="s">
        <v>54</v>
      </c>
      <c r="AB508" s="48" t="b">
        <v>0</v>
      </c>
      <c r="AC508" s="48">
        <v>39</v>
      </c>
      <c r="AD508" t="str">
        <f t="shared" si="7"/>
        <v>Tr</v>
      </c>
    </row>
    <row r="509" spans="2:30" x14ac:dyDescent="0.25">
      <c r="B509">
        <f>VLOOKUP(C509*1,'RMPCrecs(Jan2016)'!F$2:N$1246,9,FALSE)</f>
        <v>17</v>
      </c>
      <c r="C509" s="47" t="s">
        <v>520</v>
      </c>
      <c r="D509" s="47" t="s">
        <v>41</v>
      </c>
      <c r="E509" s="48">
        <v>2009</v>
      </c>
      <c r="F509" s="47" t="s">
        <v>67</v>
      </c>
      <c r="G509" s="49">
        <v>40058</v>
      </c>
      <c r="H509" s="47" t="s">
        <v>43</v>
      </c>
      <c r="I509" s="47" t="s">
        <v>44</v>
      </c>
      <c r="J509" s="48">
        <v>3008</v>
      </c>
      <c r="K509" s="47" t="s">
        <v>45</v>
      </c>
      <c r="L509" s="48">
        <v>700</v>
      </c>
      <c r="M509" s="47" t="s">
        <v>46</v>
      </c>
      <c r="N509" s="48">
        <v>3</v>
      </c>
      <c r="O509" s="47" t="s">
        <v>43</v>
      </c>
      <c r="P509" s="47" t="s">
        <v>405</v>
      </c>
      <c r="Q509" s="47" t="s">
        <v>48</v>
      </c>
      <c r="R509" s="47" t="s">
        <v>49</v>
      </c>
      <c r="S509" s="47" t="s">
        <v>43</v>
      </c>
      <c r="T509" s="47" t="s">
        <v>50</v>
      </c>
      <c r="U509" s="47" t="s">
        <v>72</v>
      </c>
      <c r="V509" s="48">
        <v>2.2599999999999998</v>
      </c>
      <c r="W509" s="48">
        <v>2.2599999999999998</v>
      </c>
      <c r="X509" s="47" t="s">
        <v>52</v>
      </c>
      <c r="Y509" s="47" t="s">
        <v>414</v>
      </c>
      <c r="Z509" s="48" t="b">
        <v>0</v>
      </c>
      <c r="AA509" s="47" t="s">
        <v>54</v>
      </c>
      <c r="AB509" s="48" t="b">
        <v>0</v>
      </c>
      <c r="AC509" s="48">
        <v>39</v>
      </c>
      <c r="AD509" t="str">
        <f t="shared" si="7"/>
        <v>Tr</v>
      </c>
    </row>
    <row r="510" spans="2:30" x14ac:dyDescent="0.25">
      <c r="B510">
        <f>VLOOKUP(C510*1,'RMPCrecs(Jan2016)'!F$2:N$1246,9,FALSE)</f>
        <v>17</v>
      </c>
      <c r="C510" s="47" t="s">
        <v>521</v>
      </c>
      <c r="D510" s="47" t="s">
        <v>41</v>
      </c>
      <c r="E510" s="48">
        <v>2009</v>
      </c>
      <c r="F510" s="47" t="s">
        <v>67</v>
      </c>
      <c r="G510" s="49">
        <v>40058</v>
      </c>
      <c r="H510" s="47" t="s">
        <v>43</v>
      </c>
      <c r="I510" s="47" t="s">
        <v>44</v>
      </c>
      <c r="J510" s="48">
        <v>3008</v>
      </c>
      <c r="K510" s="47" t="s">
        <v>110</v>
      </c>
      <c r="L510" s="48">
        <v>810</v>
      </c>
      <c r="M510" s="47" t="s">
        <v>46</v>
      </c>
      <c r="N510" s="48">
        <v>4</v>
      </c>
      <c r="O510" s="47" t="s">
        <v>43</v>
      </c>
      <c r="P510" s="47" t="s">
        <v>68</v>
      </c>
      <c r="Q510" s="47" t="s">
        <v>48</v>
      </c>
      <c r="R510" s="47" t="s">
        <v>49</v>
      </c>
      <c r="S510" s="47" t="s">
        <v>43</v>
      </c>
      <c r="T510" s="47" t="s">
        <v>50</v>
      </c>
      <c r="U510" s="47" t="s">
        <v>72</v>
      </c>
      <c r="V510" s="48">
        <v>2.2599999999999998</v>
      </c>
      <c r="W510" s="48">
        <v>2.2599999999999998</v>
      </c>
      <c r="X510" s="47" t="s">
        <v>52</v>
      </c>
      <c r="Y510" s="47" t="s">
        <v>414</v>
      </c>
      <c r="Z510" s="48" t="b">
        <v>0</v>
      </c>
      <c r="AA510" s="47" t="s">
        <v>54</v>
      </c>
      <c r="AB510" s="48" t="b">
        <v>0</v>
      </c>
      <c r="AC510" s="48">
        <v>39</v>
      </c>
      <c r="AD510" t="str">
        <f t="shared" si="7"/>
        <v>Tr</v>
      </c>
    </row>
    <row r="511" spans="2:30" x14ac:dyDescent="0.25">
      <c r="B511">
        <f>VLOOKUP(C511*1,'RMPCrecs(Jan2016)'!F$2:N$1246,9,FALSE)</f>
        <v>17</v>
      </c>
      <c r="C511" s="47" t="s">
        <v>522</v>
      </c>
      <c r="D511" s="47" t="s">
        <v>41</v>
      </c>
      <c r="E511" s="48">
        <v>2009</v>
      </c>
      <c r="F511" s="47" t="s">
        <v>67</v>
      </c>
      <c r="G511" s="49">
        <v>40051</v>
      </c>
      <c r="H511" s="47" t="s">
        <v>43</v>
      </c>
      <c r="I511" s="47" t="s">
        <v>44</v>
      </c>
      <c r="J511" s="48">
        <v>3008</v>
      </c>
      <c r="K511" s="47" t="s">
        <v>110</v>
      </c>
      <c r="L511" s="48">
        <v>780</v>
      </c>
      <c r="M511" s="47" t="s">
        <v>46</v>
      </c>
      <c r="N511" s="48">
        <v>4</v>
      </c>
      <c r="O511" s="47" t="s">
        <v>43</v>
      </c>
      <c r="P511" s="47" t="s">
        <v>68</v>
      </c>
      <c r="Q511" s="47" t="s">
        <v>48</v>
      </c>
      <c r="R511" s="47" t="s">
        <v>49</v>
      </c>
      <c r="S511" s="47" t="s">
        <v>43</v>
      </c>
      <c r="T511" s="47" t="s">
        <v>50</v>
      </c>
      <c r="U511" s="47" t="s">
        <v>69</v>
      </c>
      <c r="V511" s="48">
        <v>1.67</v>
      </c>
      <c r="W511" s="48">
        <v>1.67</v>
      </c>
      <c r="X511" s="47" t="s">
        <v>52</v>
      </c>
      <c r="Y511" s="47" t="s">
        <v>461</v>
      </c>
      <c r="Z511" s="48" t="b">
        <v>0</v>
      </c>
      <c r="AA511" s="47" t="s">
        <v>54</v>
      </c>
      <c r="AB511" s="48" t="b">
        <v>0</v>
      </c>
      <c r="AC511" s="48">
        <v>39</v>
      </c>
      <c r="AD511" t="str">
        <f t="shared" si="7"/>
        <v>Tr</v>
      </c>
    </row>
    <row r="512" spans="2:30" x14ac:dyDescent="0.25">
      <c r="B512">
        <f>VLOOKUP(C512*1,'RMPCrecs(Jan2016)'!F$2:N$1246,9,FALSE)</f>
        <v>17</v>
      </c>
      <c r="C512" s="47" t="s">
        <v>523</v>
      </c>
      <c r="D512" s="47" t="s">
        <v>41</v>
      </c>
      <c r="E512" s="48">
        <v>2009</v>
      </c>
      <c r="F512" s="47" t="s">
        <v>67</v>
      </c>
      <c r="G512" s="49">
        <v>40051</v>
      </c>
      <c r="H512" s="47" t="s">
        <v>43</v>
      </c>
      <c r="I512" s="47" t="s">
        <v>44</v>
      </c>
      <c r="J512" s="48">
        <v>3008</v>
      </c>
      <c r="K512" s="47" t="s">
        <v>45</v>
      </c>
      <c r="L512" s="48">
        <v>790</v>
      </c>
      <c r="M512" s="47" t="s">
        <v>46</v>
      </c>
      <c r="N512" s="48">
        <v>3</v>
      </c>
      <c r="O512" s="47" t="s">
        <v>43</v>
      </c>
      <c r="P512" s="47" t="s">
        <v>405</v>
      </c>
      <c r="Q512" s="47" t="s">
        <v>48</v>
      </c>
      <c r="R512" s="47" t="s">
        <v>49</v>
      </c>
      <c r="S512" s="47" t="s">
        <v>43</v>
      </c>
      <c r="T512" s="47" t="s">
        <v>50</v>
      </c>
      <c r="U512" s="47" t="s">
        <v>69</v>
      </c>
      <c r="V512" s="48">
        <v>1.67</v>
      </c>
      <c r="W512" s="48">
        <v>1.67</v>
      </c>
      <c r="X512" s="47" t="s">
        <v>52</v>
      </c>
      <c r="Y512" s="47" t="s">
        <v>461</v>
      </c>
      <c r="Z512" s="48" t="b">
        <v>0</v>
      </c>
      <c r="AA512" s="47" t="s">
        <v>54</v>
      </c>
      <c r="AB512" s="48" t="b">
        <v>0</v>
      </c>
      <c r="AC512" s="48">
        <v>39</v>
      </c>
      <c r="AD512" t="str">
        <f t="shared" si="7"/>
        <v>Tr</v>
      </c>
    </row>
    <row r="513" spans="2:30" x14ac:dyDescent="0.25">
      <c r="B513">
        <f>VLOOKUP(C513*1,'RMPCrecs(Jan2016)'!F$2:N$1246,9,FALSE)</f>
        <v>17</v>
      </c>
      <c r="C513" s="47" t="s">
        <v>524</v>
      </c>
      <c r="D513" s="47" t="s">
        <v>41</v>
      </c>
      <c r="E513" s="48">
        <v>2009</v>
      </c>
      <c r="F513" s="47" t="s">
        <v>67</v>
      </c>
      <c r="G513" s="49">
        <v>40051</v>
      </c>
      <c r="H513" s="47" t="s">
        <v>43</v>
      </c>
      <c r="I513" s="47" t="s">
        <v>44</v>
      </c>
      <c r="J513" s="48">
        <v>3008</v>
      </c>
      <c r="K513" s="47" t="s">
        <v>45</v>
      </c>
      <c r="L513" s="48">
        <v>840</v>
      </c>
      <c r="M513" s="47" t="s">
        <v>46</v>
      </c>
      <c r="N513" s="48">
        <v>4</v>
      </c>
      <c r="O513" s="47" t="s">
        <v>43</v>
      </c>
      <c r="P513" s="47" t="s">
        <v>68</v>
      </c>
      <c r="Q513" s="47" t="s">
        <v>48</v>
      </c>
      <c r="R513" s="47" t="s">
        <v>49</v>
      </c>
      <c r="S513" s="47" t="s">
        <v>43</v>
      </c>
      <c r="T513" s="47" t="s">
        <v>50</v>
      </c>
      <c r="U513" s="47" t="s">
        <v>69</v>
      </c>
      <c r="V513" s="48">
        <v>1.67</v>
      </c>
      <c r="W513" s="48">
        <v>1.67</v>
      </c>
      <c r="X513" s="47" t="s">
        <v>52</v>
      </c>
      <c r="Y513" s="47" t="s">
        <v>461</v>
      </c>
      <c r="Z513" s="48" t="b">
        <v>0</v>
      </c>
      <c r="AA513" s="47" t="s">
        <v>54</v>
      </c>
      <c r="AB513" s="48" t="b">
        <v>0</v>
      </c>
      <c r="AC513" s="48">
        <v>39</v>
      </c>
      <c r="AD513" t="str">
        <f t="shared" si="7"/>
        <v>Tr</v>
      </c>
    </row>
    <row r="514" spans="2:30" x14ac:dyDescent="0.25">
      <c r="B514">
        <f>VLOOKUP(C514*1,'RMPCrecs(Jan2016)'!F$2:N$1246,9,FALSE)</f>
        <v>17</v>
      </c>
      <c r="C514" s="47" t="s">
        <v>525</v>
      </c>
      <c r="D514" s="47" t="s">
        <v>41</v>
      </c>
      <c r="E514" s="48">
        <v>2009</v>
      </c>
      <c r="F514" s="47" t="s">
        <v>67</v>
      </c>
      <c r="G514" s="49">
        <v>40043</v>
      </c>
      <c r="H514" s="47" t="s">
        <v>43</v>
      </c>
      <c r="I514" s="47" t="s">
        <v>44</v>
      </c>
      <c r="J514" s="48">
        <v>3008</v>
      </c>
      <c r="K514" s="47" t="s">
        <v>45</v>
      </c>
      <c r="L514" s="48">
        <v>900</v>
      </c>
      <c r="M514" s="47" t="s">
        <v>46</v>
      </c>
      <c r="N514" s="48">
        <v>4</v>
      </c>
      <c r="O514" s="47" t="s">
        <v>43</v>
      </c>
      <c r="P514" s="47" t="s">
        <v>68</v>
      </c>
      <c r="Q514" s="47" t="s">
        <v>48</v>
      </c>
      <c r="R514" s="47" t="s">
        <v>49</v>
      </c>
      <c r="S514" s="47" t="s">
        <v>43</v>
      </c>
      <c r="T514" s="47" t="s">
        <v>50</v>
      </c>
      <c r="U514" s="47" t="s">
        <v>98</v>
      </c>
      <c r="V514" s="48">
        <v>2.06</v>
      </c>
      <c r="W514" s="48">
        <v>2.06</v>
      </c>
      <c r="X514" s="47" t="s">
        <v>52</v>
      </c>
      <c r="Y514" s="47" t="s">
        <v>526</v>
      </c>
      <c r="Z514" s="48" t="b">
        <v>0</v>
      </c>
      <c r="AA514" s="47" t="s">
        <v>54</v>
      </c>
      <c r="AB514" s="48" t="b">
        <v>0</v>
      </c>
      <c r="AC514" s="48">
        <v>39</v>
      </c>
      <c r="AD514" t="str">
        <f t="shared" ref="AD514:AD577" si="8">IF(OR(B514=14,B514=19),"NT",IF(B514&gt;=49,"mix","Tr"))</f>
        <v>Tr</v>
      </c>
    </row>
    <row r="515" spans="2:30" x14ac:dyDescent="0.25">
      <c r="B515">
        <f>VLOOKUP(C515*1,'RMPCrecs(Jan2016)'!F$2:N$1246,9,FALSE)</f>
        <v>17</v>
      </c>
      <c r="C515" s="47" t="s">
        <v>527</v>
      </c>
      <c r="D515" s="47" t="s">
        <v>41</v>
      </c>
      <c r="E515" s="48">
        <v>2009</v>
      </c>
      <c r="F515" s="47" t="s">
        <v>67</v>
      </c>
      <c r="G515" s="49">
        <v>40057</v>
      </c>
      <c r="H515" s="47" t="s">
        <v>43</v>
      </c>
      <c r="I515" s="47" t="s">
        <v>44</v>
      </c>
      <c r="J515" s="48">
        <v>3008</v>
      </c>
      <c r="K515" s="47" t="s">
        <v>110</v>
      </c>
      <c r="L515" s="48">
        <v>870</v>
      </c>
      <c r="M515" s="47" t="s">
        <v>46</v>
      </c>
      <c r="N515" s="48">
        <v>4</v>
      </c>
      <c r="O515" s="47" t="s">
        <v>43</v>
      </c>
      <c r="P515" s="47" t="s">
        <v>68</v>
      </c>
      <c r="Q515" s="47" t="s">
        <v>48</v>
      </c>
      <c r="R515" s="47" t="s">
        <v>49</v>
      </c>
      <c r="S515" s="47" t="s">
        <v>43</v>
      </c>
      <c r="T515" s="47" t="s">
        <v>50</v>
      </c>
      <c r="U515" s="47" t="s">
        <v>72</v>
      </c>
      <c r="V515" s="48">
        <v>2.2599999999999998</v>
      </c>
      <c r="W515" s="48">
        <v>2.2599999999999998</v>
      </c>
      <c r="X515" s="47" t="s">
        <v>52</v>
      </c>
      <c r="Y515" s="47" t="s">
        <v>414</v>
      </c>
      <c r="Z515" s="48" t="b">
        <v>0</v>
      </c>
      <c r="AA515" s="47" t="s">
        <v>54</v>
      </c>
      <c r="AB515" s="48" t="b">
        <v>0</v>
      </c>
      <c r="AC515" s="48">
        <v>39</v>
      </c>
      <c r="AD515" t="str">
        <f t="shared" si="8"/>
        <v>Tr</v>
      </c>
    </row>
    <row r="516" spans="2:30" x14ac:dyDescent="0.25">
      <c r="B516">
        <f>VLOOKUP(C516*1,'RMPCrecs(Jan2016)'!F$2:N$1246,9,FALSE)</f>
        <v>17</v>
      </c>
      <c r="C516" s="47" t="s">
        <v>528</v>
      </c>
      <c r="D516" s="47" t="s">
        <v>41</v>
      </c>
      <c r="E516" s="48">
        <v>2009</v>
      </c>
      <c r="F516" s="47" t="s">
        <v>67</v>
      </c>
      <c r="G516" s="49">
        <v>40057</v>
      </c>
      <c r="H516" s="47" t="s">
        <v>43</v>
      </c>
      <c r="I516" s="47" t="s">
        <v>44</v>
      </c>
      <c r="J516" s="48">
        <v>3008</v>
      </c>
      <c r="K516" s="47" t="s">
        <v>110</v>
      </c>
      <c r="L516" s="48">
        <v>980</v>
      </c>
      <c r="M516" s="47" t="s">
        <v>46</v>
      </c>
      <c r="N516" s="48">
        <v>4</v>
      </c>
      <c r="O516" s="47" t="s">
        <v>43</v>
      </c>
      <c r="P516" s="47" t="s">
        <v>68</v>
      </c>
      <c r="Q516" s="47" t="s">
        <v>48</v>
      </c>
      <c r="R516" s="47" t="s">
        <v>49</v>
      </c>
      <c r="S516" s="47" t="s">
        <v>43</v>
      </c>
      <c r="T516" s="47" t="s">
        <v>50</v>
      </c>
      <c r="U516" s="47" t="s">
        <v>72</v>
      </c>
      <c r="V516" s="48">
        <v>2.2599999999999998</v>
      </c>
      <c r="W516" s="48">
        <v>2.2599999999999998</v>
      </c>
      <c r="X516" s="47" t="s">
        <v>52</v>
      </c>
      <c r="Y516" s="47" t="s">
        <v>414</v>
      </c>
      <c r="Z516" s="48" t="b">
        <v>0</v>
      </c>
      <c r="AA516" s="47" t="s">
        <v>54</v>
      </c>
      <c r="AB516" s="48" t="b">
        <v>0</v>
      </c>
      <c r="AC516" s="48">
        <v>39</v>
      </c>
      <c r="AD516" t="str">
        <f t="shared" si="8"/>
        <v>Tr</v>
      </c>
    </row>
    <row r="517" spans="2:30" x14ac:dyDescent="0.25">
      <c r="B517">
        <f>VLOOKUP(C517*1,'RMPCrecs(Jan2016)'!F$2:N$1246,9,FALSE)</f>
        <v>17</v>
      </c>
      <c r="C517" s="47" t="s">
        <v>529</v>
      </c>
      <c r="D517" s="47" t="s">
        <v>41</v>
      </c>
      <c r="E517" s="48">
        <v>2009</v>
      </c>
      <c r="F517" s="47" t="s">
        <v>67</v>
      </c>
      <c r="G517" s="49">
        <v>40057</v>
      </c>
      <c r="H517" s="47" t="s">
        <v>43</v>
      </c>
      <c r="I517" s="47" t="s">
        <v>44</v>
      </c>
      <c r="J517" s="48">
        <v>3008</v>
      </c>
      <c r="K517" s="47" t="s">
        <v>110</v>
      </c>
      <c r="L517" s="48">
        <v>730</v>
      </c>
      <c r="M517" s="47" t="s">
        <v>46</v>
      </c>
      <c r="N517" s="48">
        <v>3</v>
      </c>
      <c r="O517" s="47" t="s">
        <v>43</v>
      </c>
      <c r="P517" s="47" t="s">
        <v>405</v>
      </c>
      <c r="Q517" s="47" t="s">
        <v>48</v>
      </c>
      <c r="R517" s="47" t="s">
        <v>49</v>
      </c>
      <c r="S517" s="47" t="s">
        <v>43</v>
      </c>
      <c r="T517" s="47" t="s">
        <v>50</v>
      </c>
      <c r="U517" s="47" t="s">
        <v>72</v>
      </c>
      <c r="V517" s="48">
        <v>2.2599999999999998</v>
      </c>
      <c r="W517" s="48">
        <v>2.2599999999999998</v>
      </c>
      <c r="X517" s="47" t="s">
        <v>52</v>
      </c>
      <c r="Y517" s="47" t="s">
        <v>414</v>
      </c>
      <c r="Z517" s="48" t="b">
        <v>0</v>
      </c>
      <c r="AA517" s="47" t="s">
        <v>54</v>
      </c>
      <c r="AB517" s="48" t="b">
        <v>0</v>
      </c>
      <c r="AC517" s="48">
        <v>39</v>
      </c>
      <c r="AD517" t="str">
        <f t="shared" si="8"/>
        <v>Tr</v>
      </c>
    </row>
    <row r="518" spans="2:30" x14ac:dyDescent="0.25">
      <c r="B518">
        <f>VLOOKUP(C518*1,'RMPCrecs(Jan2016)'!F$2:N$1246,9,FALSE)</f>
        <v>17</v>
      </c>
      <c r="C518" s="47" t="s">
        <v>530</v>
      </c>
      <c r="D518" s="47" t="s">
        <v>41</v>
      </c>
      <c r="E518" s="48">
        <v>2009</v>
      </c>
      <c r="F518" s="47" t="s">
        <v>67</v>
      </c>
      <c r="G518" s="49">
        <v>40057</v>
      </c>
      <c r="H518" s="47" t="s">
        <v>43</v>
      </c>
      <c r="I518" s="47" t="s">
        <v>44</v>
      </c>
      <c r="J518" s="48">
        <v>3008</v>
      </c>
      <c r="K518" s="47" t="s">
        <v>110</v>
      </c>
      <c r="L518" s="48">
        <v>840</v>
      </c>
      <c r="M518" s="47" t="s">
        <v>46</v>
      </c>
      <c r="N518" s="48">
        <v>4</v>
      </c>
      <c r="O518" s="47" t="s">
        <v>43</v>
      </c>
      <c r="P518" s="47" t="s">
        <v>68</v>
      </c>
      <c r="Q518" s="47" t="s">
        <v>48</v>
      </c>
      <c r="R518" s="47" t="s">
        <v>49</v>
      </c>
      <c r="S518" s="47" t="s">
        <v>43</v>
      </c>
      <c r="T518" s="47" t="s">
        <v>50</v>
      </c>
      <c r="U518" s="47" t="s">
        <v>72</v>
      </c>
      <c r="V518" s="48">
        <v>2.2599999999999998</v>
      </c>
      <c r="W518" s="48">
        <v>2.2599999999999998</v>
      </c>
      <c r="X518" s="47" t="s">
        <v>52</v>
      </c>
      <c r="Y518" s="47" t="s">
        <v>414</v>
      </c>
      <c r="Z518" s="48" t="b">
        <v>0</v>
      </c>
      <c r="AA518" s="47" t="s">
        <v>54</v>
      </c>
      <c r="AB518" s="48" t="b">
        <v>0</v>
      </c>
      <c r="AC518" s="48">
        <v>39</v>
      </c>
      <c r="AD518" t="str">
        <f t="shared" si="8"/>
        <v>Tr</v>
      </c>
    </row>
    <row r="519" spans="2:30" x14ac:dyDescent="0.25">
      <c r="B519">
        <f>VLOOKUP(C519*1,'RMPCrecs(Jan2016)'!F$2:N$1246,9,FALSE)</f>
        <v>17</v>
      </c>
      <c r="C519" s="47" t="s">
        <v>531</v>
      </c>
      <c r="D519" s="47" t="s">
        <v>41</v>
      </c>
      <c r="E519" s="48">
        <v>2009</v>
      </c>
      <c r="F519" s="47" t="s">
        <v>67</v>
      </c>
      <c r="G519" s="49">
        <v>40057</v>
      </c>
      <c r="H519" s="47" t="s">
        <v>43</v>
      </c>
      <c r="I519" s="47" t="s">
        <v>44</v>
      </c>
      <c r="J519" s="48">
        <v>3008</v>
      </c>
      <c r="K519" s="47" t="s">
        <v>45</v>
      </c>
      <c r="L519" s="48">
        <v>730</v>
      </c>
      <c r="M519" s="47" t="s">
        <v>46</v>
      </c>
      <c r="N519" s="48">
        <v>3</v>
      </c>
      <c r="O519" s="47" t="s">
        <v>43</v>
      </c>
      <c r="P519" s="47" t="s">
        <v>405</v>
      </c>
      <c r="Q519" s="47" t="s">
        <v>48</v>
      </c>
      <c r="R519" s="47" t="s">
        <v>49</v>
      </c>
      <c r="S519" s="47" t="s">
        <v>43</v>
      </c>
      <c r="T519" s="47" t="s">
        <v>50</v>
      </c>
      <c r="U519" s="47" t="s">
        <v>72</v>
      </c>
      <c r="V519" s="48">
        <v>2.2599999999999998</v>
      </c>
      <c r="W519" s="48">
        <v>2.2599999999999998</v>
      </c>
      <c r="X519" s="47" t="s">
        <v>52</v>
      </c>
      <c r="Y519" s="47" t="s">
        <v>414</v>
      </c>
      <c r="Z519" s="48" t="b">
        <v>0</v>
      </c>
      <c r="AA519" s="47" t="s">
        <v>54</v>
      </c>
      <c r="AB519" s="48" t="b">
        <v>0</v>
      </c>
      <c r="AC519" s="48">
        <v>39</v>
      </c>
      <c r="AD519" t="str">
        <f t="shared" si="8"/>
        <v>Tr</v>
      </c>
    </row>
    <row r="520" spans="2:30" x14ac:dyDescent="0.25">
      <c r="B520">
        <f>VLOOKUP(C520*1,'RMPCrecs(Jan2016)'!F$2:N$1246,9,FALSE)</f>
        <v>17</v>
      </c>
      <c r="C520" s="47" t="s">
        <v>532</v>
      </c>
      <c r="D520" s="47" t="s">
        <v>41</v>
      </c>
      <c r="E520" s="48">
        <v>2009</v>
      </c>
      <c r="F520" s="47" t="s">
        <v>67</v>
      </c>
      <c r="G520" s="49">
        <v>40057</v>
      </c>
      <c r="H520" s="47" t="s">
        <v>43</v>
      </c>
      <c r="I520" s="47" t="s">
        <v>44</v>
      </c>
      <c r="J520" s="48">
        <v>3008</v>
      </c>
      <c r="K520" s="47" t="s">
        <v>45</v>
      </c>
      <c r="L520" s="48">
        <v>740</v>
      </c>
      <c r="M520" s="47" t="s">
        <v>46</v>
      </c>
      <c r="N520" s="48">
        <v>3</v>
      </c>
      <c r="O520" s="47" t="s">
        <v>43</v>
      </c>
      <c r="P520" s="47" t="s">
        <v>405</v>
      </c>
      <c r="Q520" s="47" t="s">
        <v>48</v>
      </c>
      <c r="R520" s="47" t="s">
        <v>49</v>
      </c>
      <c r="S520" s="47" t="s">
        <v>43</v>
      </c>
      <c r="T520" s="47" t="s">
        <v>50</v>
      </c>
      <c r="U520" s="47" t="s">
        <v>72</v>
      </c>
      <c r="V520" s="48">
        <v>2.2599999999999998</v>
      </c>
      <c r="W520" s="48">
        <v>2.2599999999999998</v>
      </c>
      <c r="X520" s="47" t="s">
        <v>52</v>
      </c>
      <c r="Y520" s="47" t="s">
        <v>414</v>
      </c>
      <c r="Z520" s="48" t="b">
        <v>0</v>
      </c>
      <c r="AA520" s="47" t="s">
        <v>54</v>
      </c>
      <c r="AB520" s="48" t="b">
        <v>0</v>
      </c>
      <c r="AC520" s="48">
        <v>39</v>
      </c>
      <c r="AD520" t="str">
        <f t="shared" si="8"/>
        <v>Tr</v>
      </c>
    </row>
    <row r="521" spans="2:30" x14ac:dyDescent="0.25">
      <c r="B521">
        <f>VLOOKUP(C521*1,'RMPCrecs(Jan2016)'!F$2:N$1246,9,FALSE)</f>
        <v>17</v>
      </c>
      <c r="C521" s="47" t="s">
        <v>533</v>
      </c>
      <c r="D521" s="47" t="s">
        <v>41</v>
      </c>
      <c r="E521" s="48">
        <v>2009</v>
      </c>
      <c r="F521" s="47" t="s">
        <v>67</v>
      </c>
      <c r="G521" s="49">
        <v>40057</v>
      </c>
      <c r="H521" s="47" t="s">
        <v>43</v>
      </c>
      <c r="I521" s="47" t="s">
        <v>44</v>
      </c>
      <c r="J521" s="48">
        <v>3008</v>
      </c>
      <c r="K521" s="47" t="s">
        <v>45</v>
      </c>
      <c r="L521" s="48">
        <v>880</v>
      </c>
      <c r="M521" s="47" t="s">
        <v>46</v>
      </c>
      <c r="N521" s="48">
        <v>4</v>
      </c>
      <c r="O521" s="47" t="s">
        <v>43</v>
      </c>
      <c r="P521" s="47" t="s">
        <v>68</v>
      </c>
      <c r="Q521" s="47" t="s">
        <v>48</v>
      </c>
      <c r="R521" s="47" t="s">
        <v>49</v>
      </c>
      <c r="S521" s="47" t="s">
        <v>43</v>
      </c>
      <c r="T521" s="47" t="s">
        <v>50</v>
      </c>
      <c r="U521" s="47" t="s">
        <v>72</v>
      </c>
      <c r="V521" s="48">
        <v>2.2599999999999998</v>
      </c>
      <c r="W521" s="48">
        <v>2.2599999999999998</v>
      </c>
      <c r="X521" s="47" t="s">
        <v>52</v>
      </c>
      <c r="Y521" s="47" t="s">
        <v>414</v>
      </c>
      <c r="Z521" s="48" t="b">
        <v>0</v>
      </c>
      <c r="AA521" s="47" t="s">
        <v>54</v>
      </c>
      <c r="AB521" s="48" t="b">
        <v>0</v>
      </c>
      <c r="AC521" s="48">
        <v>39</v>
      </c>
      <c r="AD521" t="str">
        <f t="shared" si="8"/>
        <v>Tr</v>
      </c>
    </row>
    <row r="522" spans="2:30" x14ac:dyDescent="0.25">
      <c r="B522">
        <f>VLOOKUP(C522*1,'RMPCrecs(Jan2016)'!F$2:N$1246,9,FALSE)</f>
        <v>17</v>
      </c>
      <c r="C522" s="47" t="s">
        <v>541</v>
      </c>
      <c r="D522" s="47" t="s">
        <v>41</v>
      </c>
      <c r="E522" s="48">
        <v>2009</v>
      </c>
      <c r="F522" s="47" t="s">
        <v>42</v>
      </c>
      <c r="G522" s="49">
        <v>40045</v>
      </c>
      <c r="H522" s="47" t="s">
        <v>43</v>
      </c>
      <c r="I522" s="47" t="s">
        <v>44</v>
      </c>
      <c r="J522" s="48">
        <v>3008</v>
      </c>
      <c r="K522" s="47" t="s">
        <v>110</v>
      </c>
      <c r="L522" s="48">
        <v>890</v>
      </c>
      <c r="M522" s="47" t="s">
        <v>46</v>
      </c>
      <c r="N522" s="48">
        <v>4</v>
      </c>
      <c r="O522" s="47" t="s">
        <v>43</v>
      </c>
      <c r="P522" s="47" t="s">
        <v>68</v>
      </c>
      <c r="Q522" s="47" t="s">
        <v>48</v>
      </c>
      <c r="R522" s="47" t="s">
        <v>49</v>
      </c>
      <c r="S522" s="47" t="s">
        <v>43</v>
      </c>
      <c r="T522" s="47" t="s">
        <v>50</v>
      </c>
      <c r="U522" s="47" t="s">
        <v>98</v>
      </c>
      <c r="V522" s="48">
        <v>2.88</v>
      </c>
      <c r="W522" s="48">
        <v>2.88</v>
      </c>
      <c r="X522" s="47" t="s">
        <v>52</v>
      </c>
      <c r="Y522" s="47" t="s">
        <v>401</v>
      </c>
      <c r="Z522" s="48" t="b">
        <v>0</v>
      </c>
      <c r="AA522" s="47" t="s">
        <v>54</v>
      </c>
      <c r="AB522" s="48" t="b">
        <v>0</v>
      </c>
      <c r="AC522" s="48">
        <v>39</v>
      </c>
      <c r="AD522" t="str">
        <f t="shared" si="8"/>
        <v>Tr</v>
      </c>
    </row>
    <row r="523" spans="2:30" x14ac:dyDescent="0.25">
      <c r="B523">
        <f>VLOOKUP(C523*1,'RMPCrecs(Jan2016)'!F$2:N$1246,9,FALSE)</f>
        <v>17</v>
      </c>
      <c r="C523" s="47" t="s">
        <v>542</v>
      </c>
      <c r="D523" s="47" t="s">
        <v>41</v>
      </c>
      <c r="E523" s="48">
        <v>2009</v>
      </c>
      <c r="F523" s="47" t="s">
        <v>42</v>
      </c>
      <c r="G523" s="49">
        <v>40045</v>
      </c>
      <c r="H523" s="47" t="s">
        <v>43</v>
      </c>
      <c r="I523" s="47" t="s">
        <v>44</v>
      </c>
      <c r="J523" s="48">
        <v>3008</v>
      </c>
      <c r="K523" s="47" t="s">
        <v>110</v>
      </c>
      <c r="L523" s="48">
        <v>720</v>
      </c>
      <c r="M523" s="47" t="s">
        <v>46</v>
      </c>
      <c r="N523" s="48">
        <v>3</v>
      </c>
      <c r="O523" s="47" t="s">
        <v>43</v>
      </c>
      <c r="P523" s="47" t="s">
        <v>405</v>
      </c>
      <c r="Q523" s="47" t="s">
        <v>48</v>
      </c>
      <c r="R523" s="47" t="s">
        <v>49</v>
      </c>
      <c r="S523" s="47" t="s">
        <v>43</v>
      </c>
      <c r="T523" s="47" t="s">
        <v>50</v>
      </c>
      <c r="U523" s="47" t="s">
        <v>98</v>
      </c>
      <c r="V523" s="48">
        <v>2.88</v>
      </c>
      <c r="W523" s="48">
        <v>2.88</v>
      </c>
      <c r="X523" s="47" t="s">
        <v>52</v>
      </c>
      <c r="Y523" s="47" t="s">
        <v>401</v>
      </c>
      <c r="Z523" s="48" t="b">
        <v>0</v>
      </c>
      <c r="AA523" s="47" t="s">
        <v>54</v>
      </c>
      <c r="AB523" s="48" t="b">
        <v>0</v>
      </c>
      <c r="AC523" s="48">
        <v>39</v>
      </c>
      <c r="AD523" t="str">
        <f t="shared" si="8"/>
        <v>Tr</v>
      </c>
    </row>
    <row r="524" spans="2:30" x14ac:dyDescent="0.25">
      <c r="B524">
        <f>VLOOKUP(C524*1,'RMPCrecs(Jan2016)'!F$2:N$1246,9,FALSE)</f>
        <v>17</v>
      </c>
      <c r="C524" s="47" t="s">
        <v>543</v>
      </c>
      <c r="D524" s="47" t="s">
        <v>41</v>
      </c>
      <c r="E524" s="48">
        <v>2009</v>
      </c>
      <c r="F524" s="47" t="s">
        <v>42</v>
      </c>
      <c r="G524" s="49">
        <v>40038</v>
      </c>
      <c r="H524" s="47" t="s">
        <v>43</v>
      </c>
      <c r="I524" s="47" t="s">
        <v>44</v>
      </c>
      <c r="J524" s="48">
        <v>3008</v>
      </c>
      <c r="K524" s="47" t="s">
        <v>110</v>
      </c>
      <c r="L524" s="48">
        <v>860</v>
      </c>
      <c r="M524" s="47" t="s">
        <v>46</v>
      </c>
      <c r="N524" s="48">
        <v>4</v>
      </c>
      <c r="O524" s="47" t="s">
        <v>43</v>
      </c>
      <c r="P524" s="47" t="s">
        <v>68</v>
      </c>
      <c r="Q524" s="47" t="s">
        <v>48</v>
      </c>
      <c r="R524" s="47" t="s">
        <v>49</v>
      </c>
      <c r="S524" s="47" t="s">
        <v>43</v>
      </c>
      <c r="T524" s="47" t="s">
        <v>50</v>
      </c>
      <c r="U524" s="47" t="s">
        <v>85</v>
      </c>
      <c r="V524" s="48">
        <v>1.48</v>
      </c>
      <c r="W524" s="48">
        <v>1.48</v>
      </c>
      <c r="X524" s="47" t="s">
        <v>52</v>
      </c>
      <c r="Y524" s="47" t="s">
        <v>544</v>
      </c>
      <c r="Z524" s="48" t="b">
        <v>0</v>
      </c>
      <c r="AA524" s="47" t="s">
        <v>54</v>
      </c>
      <c r="AB524" s="48" t="b">
        <v>0</v>
      </c>
      <c r="AC524" s="48">
        <v>39</v>
      </c>
      <c r="AD524" t="str">
        <f t="shared" si="8"/>
        <v>Tr</v>
      </c>
    </row>
    <row r="525" spans="2:30" x14ac:dyDescent="0.25">
      <c r="B525">
        <f>VLOOKUP(C525*1,'RMPCrecs(Jan2016)'!F$2:N$1246,9,FALSE)</f>
        <v>17</v>
      </c>
      <c r="C525" s="47" t="s">
        <v>545</v>
      </c>
      <c r="D525" s="47" t="s">
        <v>41</v>
      </c>
      <c r="E525" s="48">
        <v>2009</v>
      </c>
      <c r="F525" s="47" t="s">
        <v>42</v>
      </c>
      <c r="G525" s="49">
        <v>40038</v>
      </c>
      <c r="H525" s="47" t="s">
        <v>43</v>
      </c>
      <c r="I525" s="47" t="s">
        <v>44</v>
      </c>
      <c r="J525" s="48">
        <v>3008</v>
      </c>
      <c r="K525" s="47" t="s">
        <v>110</v>
      </c>
      <c r="L525" s="48">
        <v>850</v>
      </c>
      <c r="M525" s="47" t="s">
        <v>46</v>
      </c>
      <c r="N525" s="48">
        <v>4</v>
      </c>
      <c r="O525" s="47" t="s">
        <v>43</v>
      </c>
      <c r="P525" s="47" t="s">
        <v>68</v>
      </c>
      <c r="Q525" s="47" t="s">
        <v>48</v>
      </c>
      <c r="R525" s="47" t="s">
        <v>49</v>
      </c>
      <c r="S525" s="47" t="s">
        <v>43</v>
      </c>
      <c r="T525" s="47" t="s">
        <v>50</v>
      </c>
      <c r="U525" s="47" t="s">
        <v>85</v>
      </c>
      <c r="V525" s="48">
        <v>1.48</v>
      </c>
      <c r="W525" s="48">
        <v>1.48</v>
      </c>
      <c r="X525" s="47" t="s">
        <v>52</v>
      </c>
      <c r="Y525" s="47" t="s">
        <v>544</v>
      </c>
      <c r="Z525" s="48" t="b">
        <v>0</v>
      </c>
      <c r="AA525" s="47" t="s">
        <v>54</v>
      </c>
      <c r="AB525" s="48" t="b">
        <v>0</v>
      </c>
      <c r="AC525" s="48">
        <v>39</v>
      </c>
      <c r="AD525" t="str">
        <f t="shared" si="8"/>
        <v>Tr</v>
      </c>
    </row>
    <row r="526" spans="2:30" x14ac:dyDescent="0.25">
      <c r="B526">
        <f>VLOOKUP(C526*1,'RMPCrecs(Jan2016)'!F$2:N$1246,9,FALSE)</f>
        <v>17</v>
      </c>
      <c r="C526" s="47" t="s">
        <v>553</v>
      </c>
      <c r="D526" s="47" t="s">
        <v>41</v>
      </c>
      <c r="E526" s="48">
        <v>2009</v>
      </c>
      <c r="F526" s="47" t="s">
        <v>42</v>
      </c>
      <c r="G526" s="49">
        <v>40037</v>
      </c>
      <c r="H526" s="47" t="s">
        <v>43</v>
      </c>
      <c r="I526" s="47" t="s">
        <v>44</v>
      </c>
      <c r="J526" s="48">
        <v>3008</v>
      </c>
      <c r="K526" s="47" t="s">
        <v>45</v>
      </c>
      <c r="L526" s="48">
        <v>760</v>
      </c>
      <c r="M526" s="47" t="s">
        <v>46</v>
      </c>
      <c r="N526" s="48">
        <v>4</v>
      </c>
      <c r="O526" s="47" t="s">
        <v>43</v>
      </c>
      <c r="P526" s="47" t="s">
        <v>68</v>
      </c>
      <c r="Q526" s="47" t="s">
        <v>48</v>
      </c>
      <c r="R526" s="47" t="s">
        <v>49</v>
      </c>
      <c r="S526" s="47" t="s">
        <v>43</v>
      </c>
      <c r="T526" s="47" t="s">
        <v>50</v>
      </c>
      <c r="U526" s="47" t="s">
        <v>85</v>
      </c>
      <c r="V526" s="48">
        <v>1.48</v>
      </c>
      <c r="W526" s="48">
        <v>1.48</v>
      </c>
      <c r="X526" s="47" t="s">
        <v>52</v>
      </c>
      <c r="Y526" s="47" t="s">
        <v>544</v>
      </c>
      <c r="Z526" s="48" t="b">
        <v>0</v>
      </c>
      <c r="AA526" s="47" t="s">
        <v>54</v>
      </c>
      <c r="AB526" s="48" t="b">
        <v>0</v>
      </c>
      <c r="AC526" s="48">
        <v>39</v>
      </c>
      <c r="AD526" t="str">
        <f t="shared" si="8"/>
        <v>Tr</v>
      </c>
    </row>
    <row r="527" spans="2:30" x14ac:dyDescent="0.25">
      <c r="B527">
        <f>VLOOKUP(C527*1,'RMPCrecs(Jan2016)'!F$2:N$1246,9,FALSE)</f>
        <v>17</v>
      </c>
      <c r="C527" s="47" t="s">
        <v>554</v>
      </c>
      <c r="D527" s="47" t="s">
        <v>41</v>
      </c>
      <c r="E527" s="48">
        <v>2009</v>
      </c>
      <c r="F527" s="47" t="s">
        <v>42</v>
      </c>
      <c r="G527" s="49">
        <v>40037</v>
      </c>
      <c r="H527" s="47" t="s">
        <v>43</v>
      </c>
      <c r="I527" s="47" t="s">
        <v>44</v>
      </c>
      <c r="J527" s="48">
        <v>3008</v>
      </c>
      <c r="K527" s="47" t="s">
        <v>45</v>
      </c>
      <c r="L527" s="48">
        <v>860</v>
      </c>
      <c r="M527" s="47" t="s">
        <v>46</v>
      </c>
      <c r="N527" s="48">
        <v>4</v>
      </c>
      <c r="O527" s="47" t="s">
        <v>43</v>
      </c>
      <c r="P527" s="47" t="s">
        <v>68</v>
      </c>
      <c r="Q527" s="47" t="s">
        <v>48</v>
      </c>
      <c r="R527" s="47" t="s">
        <v>49</v>
      </c>
      <c r="S527" s="47" t="s">
        <v>43</v>
      </c>
      <c r="T527" s="47" t="s">
        <v>50</v>
      </c>
      <c r="U527" s="47" t="s">
        <v>85</v>
      </c>
      <c r="V527" s="48">
        <v>1.48</v>
      </c>
      <c r="W527" s="48">
        <v>1.48</v>
      </c>
      <c r="X527" s="47" t="s">
        <v>52</v>
      </c>
      <c r="Y527" s="47" t="s">
        <v>544</v>
      </c>
      <c r="Z527" s="48" t="b">
        <v>0</v>
      </c>
      <c r="AA527" s="47" t="s">
        <v>54</v>
      </c>
      <c r="AB527" s="48" t="b">
        <v>0</v>
      </c>
      <c r="AC527" s="48">
        <v>39</v>
      </c>
      <c r="AD527" t="str">
        <f t="shared" si="8"/>
        <v>Tr</v>
      </c>
    </row>
    <row r="528" spans="2:30" x14ac:dyDescent="0.25">
      <c r="B528">
        <f>VLOOKUP(C528*1,'RMPCrecs(Jan2016)'!F$2:N$1246,9,FALSE)</f>
        <v>17</v>
      </c>
      <c r="C528" s="47" t="s">
        <v>555</v>
      </c>
      <c r="D528" s="47" t="s">
        <v>41</v>
      </c>
      <c r="E528" s="48">
        <v>2009</v>
      </c>
      <c r="F528" s="47" t="s">
        <v>42</v>
      </c>
      <c r="G528" s="49">
        <v>40037</v>
      </c>
      <c r="H528" s="47" t="s">
        <v>43</v>
      </c>
      <c r="I528" s="47" t="s">
        <v>44</v>
      </c>
      <c r="J528" s="48">
        <v>3008</v>
      </c>
      <c r="K528" s="47" t="s">
        <v>45</v>
      </c>
      <c r="L528" s="48">
        <v>860</v>
      </c>
      <c r="M528" s="47" t="s">
        <v>46</v>
      </c>
      <c r="N528" s="48">
        <v>4</v>
      </c>
      <c r="O528" s="47" t="s">
        <v>43</v>
      </c>
      <c r="P528" s="47" t="s">
        <v>68</v>
      </c>
      <c r="Q528" s="47" t="s">
        <v>48</v>
      </c>
      <c r="R528" s="47" t="s">
        <v>49</v>
      </c>
      <c r="S528" s="47" t="s">
        <v>43</v>
      </c>
      <c r="T528" s="47" t="s">
        <v>50</v>
      </c>
      <c r="U528" s="47" t="s">
        <v>85</v>
      </c>
      <c r="V528" s="48">
        <v>1.48</v>
      </c>
      <c r="W528" s="48">
        <v>1.48</v>
      </c>
      <c r="X528" s="47" t="s">
        <v>52</v>
      </c>
      <c r="Y528" s="47" t="s">
        <v>544</v>
      </c>
      <c r="Z528" s="48" t="b">
        <v>0</v>
      </c>
      <c r="AA528" s="47" t="s">
        <v>54</v>
      </c>
      <c r="AB528" s="48" t="b">
        <v>0</v>
      </c>
      <c r="AC528" s="48">
        <v>39</v>
      </c>
      <c r="AD528" t="str">
        <f t="shared" si="8"/>
        <v>Tr</v>
      </c>
    </row>
    <row r="529" spans="2:30" x14ac:dyDescent="0.25">
      <c r="B529">
        <f>VLOOKUP(C529*1,'RMPCrecs(Jan2016)'!F$2:N$1246,9,FALSE)</f>
        <v>17</v>
      </c>
      <c r="C529" s="47" t="s">
        <v>556</v>
      </c>
      <c r="D529" s="47" t="s">
        <v>41</v>
      </c>
      <c r="E529" s="48">
        <v>2009</v>
      </c>
      <c r="F529" s="47" t="s">
        <v>42</v>
      </c>
      <c r="G529" s="49">
        <v>40036</v>
      </c>
      <c r="H529" s="47" t="s">
        <v>43</v>
      </c>
      <c r="I529" s="47" t="s">
        <v>44</v>
      </c>
      <c r="J529" s="48">
        <v>3008</v>
      </c>
      <c r="K529" s="47" t="s">
        <v>110</v>
      </c>
      <c r="L529" s="48">
        <v>850</v>
      </c>
      <c r="M529" s="47" t="s">
        <v>46</v>
      </c>
      <c r="N529" s="48">
        <v>4</v>
      </c>
      <c r="O529" s="47" t="s">
        <v>43</v>
      </c>
      <c r="P529" s="47" t="s">
        <v>68</v>
      </c>
      <c r="Q529" s="47" t="s">
        <v>48</v>
      </c>
      <c r="R529" s="47" t="s">
        <v>49</v>
      </c>
      <c r="S529" s="47" t="s">
        <v>43</v>
      </c>
      <c r="T529" s="47" t="s">
        <v>50</v>
      </c>
      <c r="U529" s="47" t="s">
        <v>85</v>
      </c>
      <c r="V529" s="48">
        <v>1.48</v>
      </c>
      <c r="W529" s="48">
        <v>1.48</v>
      </c>
      <c r="X529" s="47" t="s">
        <v>52</v>
      </c>
      <c r="Y529" s="47" t="s">
        <v>544</v>
      </c>
      <c r="Z529" s="48" t="b">
        <v>0</v>
      </c>
      <c r="AA529" s="47" t="s">
        <v>54</v>
      </c>
      <c r="AB529" s="48" t="b">
        <v>0</v>
      </c>
      <c r="AC529" s="48">
        <v>39</v>
      </c>
      <c r="AD529" t="str">
        <f t="shared" si="8"/>
        <v>Tr</v>
      </c>
    </row>
    <row r="530" spans="2:30" x14ac:dyDescent="0.25">
      <c r="B530">
        <f>VLOOKUP(C530*1,'RMPCrecs(Jan2016)'!F$2:N$1246,9,FALSE)</f>
        <v>17</v>
      </c>
      <c r="C530" s="47" t="s">
        <v>557</v>
      </c>
      <c r="D530" s="47" t="s">
        <v>41</v>
      </c>
      <c r="E530" s="48">
        <v>2009</v>
      </c>
      <c r="F530" s="47" t="s">
        <v>42</v>
      </c>
      <c r="G530" s="49">
        <v>40036</v>
      </c>
      <c r="H530" s="47" t="s">
        <v>43</v>
      </c>
      <c r="I530" s="47" t="s">
        <v>44</v>
      </c>
      <c r="J530" s="48">
        <v>3008</v>
      </c>
      <c r="K530" s="47" t="s">
        <v>110</v>
      </c>
      <c r="L530" s="48">
        <v>870</v>
      </c>
      <c r="M530" s="47" t="s">
        <v>46</v>
      </c>
      <c r="N530" s="48">
        <v>4</v>
      </c>
      <c r="O530" s="47" t="s">
        <v>43</v>
      </c>
      <c r="P530" s="47" t="s">
        <v>68</v>
      </c>
      <c r="Q530" s="47" t="s">
        <v>48</v>
      </c>
      <c r="R530" s="47" t="s">
        <v>49</v>
      </c>
      <c r="S530" s="47" t="s">
        <v>43</v>
      </c>
      <c r="T530" s="47" t="s">
        <v>50</v>
      </c>
      <c r="U530" s="47" t="s">
        <v>85</v>
      </c>
      <c r="V530" s="48">
        <v>1.48</v>
      </c>
      <c r="W530" s="48">
        <v>1.48</v>
      </c>
      <c r="X530" s="47" t="s">
        <v>52</v>
      </c>
      <c r="Y530" s="47" t="s">
        <v>544</v>
      </c>
      <c r="Z530" s="48" t="b">
        <v>0</v>
      </c>
      <c r="AA530" s="47" t="s">
        <v>54</v>
      </c>
      <c r="AB530" s="48" t="b">
        <v>0</v>
      </c>
      <c r="AC530" s="48">
        <v>39</v>
      </c>
      <c r="AD530" t="str">
        <f t="shared" si="8"/>
        <v>Tr</v>
      </c>
    </row>
    <row r="531" spans="2:30" x14ac:dyDescent="0.25">
      <c r="B531">
        <f>VLOOKUP(C531*1,'RMPCrecs(Jan2016)'!F$2:N$1246,9,FALSE)</f>
        <v>17</v>
      </c>
      <c r="C531" s="47" t="s">
        <v>558</v>
      </c>
      <c r="D531" s="47" t="s">
        <v>41</v>
      </c>
      <c r="E531" s="48">
        <v>2009</v>
      </c>
      <c r="F531" s="47" t="s">
        <v>42</v>
      </c>
      <c r="G531" s="49">
        <v>40036</v>
      </c>
      <c r="H531" s="47" t="s">
        <v>43</v>
      </c>
      <c r="I531" s="47" t="s">
        <v>44</v>
      </c>
      <c r="J531" s="48">
        <v>3008</v>
      </c>
      <c r="K531" s="47" t="s">
        <v>110</v>
      </c>
      <c r="L531" s="48">
        <v>860</v>
      </c>
      <c r="M531" s="47" t="s">
        <v>46</v>
      </c>
      <c r="N531" s="48">
        <v>4</v>
      </c>
      <c r="O531" s="47" t="s">
        <v>43</v>
      </c>
      <c r="P531" s="47" t="s">
        <v>68</v>
      </c>
      <c r="Q531" s="47" t="s">
        <v>48</v>
      </c>
      <c r="R531" s="47" t="s">
        <v>49</v>
      </c>
      <c r="S531" s="47" t="s">
        <v>43</v>
      </c>
      <c r="T531" s="47" t="s">
        <v>50</v>
      </c>
      <c r="U531" s="47" t="s">
        <v>85</v>
      </c>
      <c r="V531" s="48">
        <v>1.48</v>
      </c>
      <c r="W531" s="48">
        <v>1.48</v>
      </c>
      <c r="X531" s="47" t="s">
        <v>52</v>
      </c>
      <c r="Y531" s="47" t="s">
        <v>544</v>
      </c>
      <c r="Z531" s="48" t="b">
        <v>0</v>
      </c>
      <c r="AA531" s="47" t="s">
        <v>54</v>
      </c>
      <c r="AB531" s="48" t="b">
        <v>0</v>
      </c>
      <c r="AC531" s="48">
        <v>39</v>
      </c>
      <c r="AD531" t="str">
        <f t="shared" si="8"/>
        <v>Tr</v>
      </c>
    </row>
    <row r="532" spans="2:30" x14ac:dyDescent="0.25">
      <c r="B532">
        <f>VLOOKUP(C532*1,'RMPCrecs(Jan2016)'!F$2:N$1246,9,FALSE)</f>
        <v>17</v>
      </c>
      <c r="C532" s="47" t="s">
        <v>559</v>
      </c>
      <c r="D532" s="47" t="s">
        <v>41</v>
      </c>
      <c r="E532" s="48">
        <v>2009</v>
      </c>
      <c r="F532" s="47" t="s">
        <v>42</v>
      </c>
      <c r="G532" s="49">
        <v>40036</v>
      </c>
      <c r="H532" s="47" t="s">
        <v>43</v>
      </c>
      <c r="I532" s="47" t="s">
        <v>44</v>
      </c>
      <c r="J532" s="48">
        <v>3008</v>
      </c>
      <c r="K532" s="47" t="s">
        <v>45</v>
      </c>
      <c r="L532" s="48">
        <v>800</v>
      </c>
      <c r="M532" s="47" t="s">
        <v>46</v>
      </c>
      <c r="N532" s="48">
        <v>4</v>
      </c>
      <c r="O532" s="47" t="s">
        <v>43</v>
      </c>
      <c r="P532" s="47" t="s">
        <v>68</v>
      </c>
      <c r="Q532" s="47" t="s">
        <v>48</v>
      </c>
      <c r="R532" s="47" t="s">
        <v>49</v>
      </c>
      <c r="S532" s="47" t="s">
        <v>43</v>
      </c>
      <c r="T532" s="47" t="s">
        <v>50</v>
      </c>
      <c r="U532" s="47" t="s">
        <v>85</v>
      </c>
      <c r="V532" s="48">
        <v>1.48</v>
      </c>
      <c r="W532" s="48">
        <v>1.48</v>
      </c>
      <c r="X532" s="47" t="s">
        <v>52</v>
      </c>
      <c r="Y532" s="47" t="s">
        <v>544</v>
      </c>
      <c r="Z532" s="48" t="b">
        <v>0</v>
      </c>
      <c r="AA532" s="47" t="s">
        <v>54</v>
      </c>
      <c r="AB532" s="48" t="b">
        <v>0</v>
      </c>
      <c r="AC532" s="48">
        <v>39</v>
      </c>
      <c r="AD532" t="str">
        <f t="shared" si="8"/>
        <v>Tr</v>
      </c>
    </row>
    <row r="533" spans="2:30" x14ac:dyDescent="0.25">
      <c r="B533">
        <f>VLOOKUP(C533*1,'RMPCrecs(Jan2016)'!F$2:N$1246,9,FALSE)</f>
        <v>17</v>
      </c>
      <c r="C533" s="47" t="s">
        <v>560</v>
      </c>
      <c r="D533" s="47" t="s">
        <v>41</v>
      </c>
      <c r="E533" s="48">
        <v>2009</v>
      </c>
      <c r="F533" s="47" t="s">
        <v>42</v>
      </c>
      <c r="G533" s="49">
        <v>40036</v>
      </c>
      <c r="H533" s="47" t="s">
        <v>43</v>
      </c>
      <c r="I533" s="47" t="s">
        <v>44</v>
      </c>
      <c r="J533" s="48">
        <v>3008</v>
      </c>
      <c r="K533" s="47" t="s">
        <v>110</v>
      </c>
      <c r="L533" s="48">
        <v>850</v>
      </c>
      <c r="M533" s="47" t="s">
        <v>46</v>
      </c>
      <c r="N533" s="48">
        <v>4</v>
      </c>
      <c r="O533" s="47" t="s">
        <v>43</v>
      </c>
      <c r="P533" s="47" t="s">
        <v>68</v>
      </c>
      <c r="Q533" s="47" t="s">
        <v>48</v>
      </c>
      <c r="R533" s="47" t="s">
        <v>49</v>
      </c>
      <c r="S533" s="47" t="s">
        <v>43</v>
      </c>
      <c r="T533" s="47" t="s">
        <v>50</v>
      </c>
      <c r="U533" s="47" t="s">
        <v>85</v>
      </c>
      <c r="V533" s="48">
        <v>1.48</v>
      </c>
      <c r="W533" s="48">
        <v>1.48</v>
      </c>
      <c r="X533" s="47" t="s">
        <v>52</v>
      </c>
      <c r="Y533" s="47" t="s">
        <v>544</v>
      </c>
      <c r="Z533" s="48" t="b">
        <v>0</v>
      </c>
      <c r="AA533" s="47" t="s">
        <v>54</v>
      </c>
      <c r="AB533" s="48" t="b">
        <v>0</v>
      </c>
      <c r="AC533" s="48">
        <v>39</v>
      </c>
      <c r="AD533" t="str">
        <f t="shared" si="8"/>
        <v>Tr</v>
      </c>
    </row>
    <row r="534" spans="2:30" x14ac:dyDescent="0.25">
      <c r="B534">
        <f>VLOOKUP(C534*1,'RMPCrecs(Jan2016)'!F$2:N$1246,9,FALSE)</f>
        <v>17</v>
      </c>
      <c r="C534" s="47" t="s">
        <v>564</v>
      </c>
      <c r="D534" s="47" t="s">
        <v>41</v>
      </c>
      <c r="E534" s="48">
        <v>2009</v>
      </c>
      <c r="F534" s="47" t="s">
        <v>42</v>
      </c>
      <c r="G534" s="49">
        <v>40057</v>
      </c>
      <c r="H534" s="47" t="s">
        <v>43</v>
      </c>
      <c r="I534" s="47" t="s">
        <v>44</v>
      </c>
      <c r="J534" s="48">
        <v>3008</v>
      </c>
      <c r="K534" s="47" t="s">
        <v>110</v>
      </c>
      <c r="L534" s="48">
        <v>790</v>
      </c>
      <c r="M534" s="47" t="s">
        <v>46</v>
      </c>
      <c r="N534" s="48">
        <v>4</v>
      </c>
      <c r="O534" s="47" t="s">
        <v>43</v>
      </c>
      <c r="P534" s="47" t="s">
        <v>68</v>
      </c>
      <c r="Q534" s="47" t="s">
        <v>48</v>
      </c>
      <c r="R534" s="47" t="s">
        <v>49</v>
      </c>
      <c r="S534" s="47" t="s">
        <v>43</v>
      </c>
      <c r="T534" s="47" t="s">
        <v>50</v>
      </c>
      <c r="U534" s="47" t="s">
        <v>72</v>
      </c>
      <c r="V534" s="48">
        <v>3.66</v>
      </c>
      <c r="W534" s="48">
        <v>3.66</v>
      </c>
      <c r="X534" s="47" t="s">
        <v>52</v>
      </c>
      <c r="Y534" s="47" t="s">
        <v>424</v>
      </c>
      <c r="Z534" s="48" t="b">
        <v>0</v>
      </c>
      <c r="AA534" s="47" t="s">
        <v>54</v>
      </c>
      <c r="AB534" s="48" t="b">
        <v>0</v>
      </c>
      <c r="AC534" s="48">
        <v>39</v>
      </c>
      <c r="AD534" t="str">
        <f t="shared" si="8"/>
        <v>Tr</v>
      </c>
    </row>
    <row r="535" spans="2:30" x14ac:dyDescent="0.25">
      <c r="B535">
        <f>VLOOKUP(C535*1,'RMPCrecs(Jan2016)'!F$2:N$1246,9,FALSE)</f>
        <v>17</v>
      </c>
      <c r="C535" s="47" t="s">
        <v>580</v>
      </c>
      <c r="D535" s="47" t="s">
        <v>41</v>
      </c>
      <c r="E535" s="48">
        <v>2009</v>
      </c>
      <c r="F535" s="47" t="s">
        <v>42</v>
      </c>
      <c r="G535" s="49">
        <v>40045</v>
      </c>
      <c r="H535" s="47" t="s">
        <v>43</v>
      </c>
      <c r="I535" s="47" t="s">
        <v>44</v>
      </c>
      <c r="J535" s="48">
        <v>3008</v>
      </c>
      <c r="K535" s="47" t="s">
        <v>110</v>
      </c>
      <c r="L535" s="48">
        <v>930</v>
      </c>
      <c r="M535" s="47" t="s">
        <v>46</v>
      </c>
      <c r="N535" s="48">
        <v>4</v>
      </c>
      <c r="O535" s="47" t="s">
        <v>43</v>
      </c>
      <c r="P535" s="47" t="s">
        <v>68</v>
      </c>
      <c r="Q535" s="47" t="s">
        <v>48</v>
      </c>
      <c r="R535" s="47" t="s">
        <v>49</v>
      </c>
      <c r="S535" s="47" t="s">
        <v>43</v>
      </c>
      <c r="T535" s="47" t="s">
        <v>50</v>
      </c>
      <c r="U535" s="47" t="s">
        <v>98</v>
      </c>
      <c r="V535" s="48">
        <v>2.88</v>
      </c>
      <c r="W535" s="48">
        <v>2.88</v>
      </c>
      <c r="X535" s="47" t="s">
        <v>52</v>
      </c>
      <c r="Y535" s="47" t="s">
        <v>401</v>
      </c>
      <c r="Z535" s="48" t="b">
        <v>0</v>
      </c>
      <c r="AA535" s="47" t="s">
        <v>54</v>
      </c>
      <c r="AB535" s="48" t="b">
        <v>0</v>
      </c>
      <c r="AC535" s="48">
        <v>39</v>
      </c>
      <c r="AD535" t="str">
        <f t="shared" si="8"/>
        <v>Tr</v>
      </c>
    </row>
    <row r="536" spans="2:30" x14ac:dyDescent="0.25">
      <c r="B536">
        <f>VLOOKUP(C536*1,'RMPCrecs(Jan2016)'!F$2:N$1246,9,FALSE)</f>
        <v>17</v>
      </c>
      <c r="C536" s="47" t="s">
        <v>581</v>
      </c>
      <c r="D536" s="47" t="s">
        <v>41</v>
      </c>
      <c r="E536" s="48">
        <v>2009</v>
      </c>
      <c r="F536" s="47" t="s">
        <v>42</v>
      </c>
      <c r="G536" s="49">
        <v>40045</v>
      </c>
      <c r="H536" s="47" t="s">
        <v>43</v>
      </c>
      <c r="I536" s="47" t="s">
        <v>44</v>
      </c>
      <c r="J536" s="48">
        <v>3008</v>
      </c>
      <c r="K536" s="47" t="s">
        <v>45</v>
      </c>
      <c r="L536" s="48">
        <v>700</v>
      </c>
      <c r="M536" s="47" t="s">
        <v>46</v>
      </c>
      <c r="N536" s="48">
        <v>4</v>
      </c>
      <c r="O536" s="47" t="s">
        <v>43</v>
      </c>
      <c r="P536" s="47" t="s">
        <v>68</v>
      </c>
      <c r="Q536" s="47" t="s">
        <v>48</v>
      </c>
      <c r="R536" s="47" t="s">
        <v>49</v>
      </c>
      <c r="S536" s="47" t="s">
        <v>43</v>
      </c>
      <c r="T536" s="47" t="s">
        <v>50</v>
      </c>
      <c r="U536" s="47" t="s">
        <v>98</v>
      </c>
      <c r="V536" s="48">
        <v>2.88</v>
      </c>
      <c r="W536" s="48">
        <v>2.88</v>
      </c>
      <c r="X536" s="47" t="s">
        <v>52</v>
      </c>
      <c r="Y536" s="47" t="s">
        <v>401</v>
      </c>
      <c r="Z536" s="48" t="b">
        <v>0</v>
      </c>
      <c r="AA536" s="47" t="s">
        <v>54</v>
      </c>
      <c r="AB536" s="48" t="b">
        <v>0</v>
      </c>
      <c r="AC536" s="48">
        <v>39</v>
      </c>
      <c r="AD536" t="str">
        <f t="shared" si="8"/>
        <v>Tr</v>
      </c>
    </row>
    <row r="537" spans="2:30" x14ac:dyDescent="0.25">
      <c r="B537">
        <f>VLOOKUP(C537*1,'RMPCrecs(Jan2016)'!F$2:N$1246,9,FALSE)</f>
        <v>17</v>
      </c>
      <c r="C537" s="47" t="s">
        <v>582</v>
      </c>
      <c r="D537" s="47" t="s">
        <v>41</v>
      </c>
      <c r="E537" s="48">
        <v>2009</v>
      </c>
      <c r="F537" s="47" t="s">
        <v>42</v>
      </c>
      <c r="G537" s="49">
        <v>40045</v>
      </c>
      <c r="H537" s="47" t="s">
        <v>43</v>
      </c>
      <c r="I537" s="47" t="s">
        <v>44</v>
      </c>
      <c r="J537" s="48">
        <v>3008</v>
      </c>
      <c r="K537" s="47" t="s">
        <v>45</v>
      </c>
      <c r="L537" s="48">
        <v>720</v>
      </c>
      <c r="M537" s="47" t="s">
        <v>46</v>
      </c>
      <c r="N537" s="48">
        <v>3</v>
      </c>
      <c r="O537" s="47" t="s">
        <v>43</v>
      </c>
      <c r="P537" s="47" t="s">
        <v>583</v>
      </c>
      <c r="Q537" s="47" t="s">
        <v>48</v>
      </c>
      <c r="R537" s="47" t="s">
        <v>49</v>
      </c>
      <c r="S537" s="47" t="s">
        <v>43</v>
      </c>
      <c r="T537" s="47" t="s">
        <v>50</v>
      </c>
      <c r="U537" s="47" t="s">
        <v>98</v>
      </c>
      <c r="V537" s="48">
        <v>2.88</v>
      </c>
      <c r="W537" s="48">
        <v>2.88</v>
      </c>
      <c r="X537" s="47" t="s">
        <v>52</v>
      </c>
      <c r="Y537" s="47" t="s">
        <v>401</v>
      </c>
      <c r="Z537" s="48" t="b">
        <v>0</v>
      </c>
      <c r="AA537" s="47" t="s">
        <v>54</v>
      </c>
      <c r="AB537" s="48" t="b">
        <v>0</v>
      </c>
      <c r="AC537" s="48">
        <v>39</v>
      </c>
      <c r="AD537" t="str">
        <f t="shared" si="8"/>
        <v>Tr</v>
      </c>
    </row>
    <row r="538" spans="2:30" x14ac:dyDescent="0.25">
      <c r="B538">
        <f>VLOOKUP(C538*1,'RMPCrecs(Jan2016)'!F$2:N$1246,9,FALSE)</f>
        <v>17</v>
      </c>
      <c r="C538" s="47" t="s">
        <v>584</v>
      </c>
      <c r="D538" s="47" t="s">
        <v>41</v>
      </c>
      <c r="E538" s="48">
        <v>2009</v>
      </c>
      <c r="F538" s="47" t="s">
        <v>42</v>
      </c>
      <c r="G538" s="49">
        <v>40045</v>
      </c>
      <c r="H538" s="47" t="s">
        <v>43</v>
      </c>
      <c r="I538" s="47" t="s">
        <v>44</v>
      </c>
      <c r="J538" s="48">
        <v>3008</v>
      </c>
      <c r="K538" s="47" t="s">
        <v>110</v>
      </c>
      <c r="L538" s="48">
        <v>840</v>
      </c>
      <c r="M538" s="47" t="s">
        <v>46</v>
      </c>
      <c r="N538" s="48">
        <v>4</v>
      </c>
      <c r="O538" s="47" t="s">
        <v>43</v>
      </c>
      <c r="P538" s="47" t="s">
        <v>68</v>
      </c>
      <c r="Q538" s="47" t="s">
        <v>48</v>
      </c>
      <c r="R538" s="47" t="s">
        <v>49</v>
      </c>
      <c r="S538" s="47" t="s">
        <v>43</v>
      </c>
      <c r="T538" s="47" t="s">
        <v>50</v>
      </c>
      <c r="U538" s="47" t="s">
        <v>98</v>
      </c>
      <c r="V538" s="48">
        <v>2.88</v>
      </c>
      <c r="W538" s="48">
        <v>2.88</v>
      </c>
      <c r="X538" s="47" t="s">
        <v>52</v>
      </c>
      <c r="Y538" s="47" t="s">
        <v>401</v>
      </c>
      <c r="Z538" s="48" t="b">
        <v>0</v>
      </c>
      <c r="AA538" s="47" t="s">
        <v>54</v>
      </c>
      <c r="AB538" s="48" t="b">
        <v>0</v>
      </c>
      <c r="AC538" s="48">
        <v>39</v>
      </c>
      <c r="AD538" t="str">
        <f t="shared" si="8"/>
        <v>Tr</v>
      </c>
    </row>
    <row r="539" spans="2:30" x14ac:dyDescent="0.25">
      <c r="B539">
        <f>VLOOKUP(C539*1,'RMPCrecs(Jan2016)'!F$2:N$1246,9,FALSE)</f>
        <v>17</v>
      </c>
      <c r="C539" s="47" t="s">
        <v>585</v>
      </c>
      <c r="D539" s="47" t="s">
        <v>41</v>
      </c>
      <c r="E539" s="48">
        <v>2009</v>
      </c>
      <c r="F539" s="47" t="s">
        <v>42</v>
      </c>
      <c r="G539" s="49">
        <v>40049</v>
      </c>
      <c r="H539" s="47" t="s">
        <v>43</v>
      </c>
      <c r="I539" s="47" t="s">
        <v>44</v>
      </c>
      <c r="J539" s="48">
        <v>3008</v>
      </c>
      <c r="K539" s="47" t="s">
        <v>45</v>
      </c>
      <c r="L539" s="48">
        <v>780</v>
      </c>
      <c r="M539" s="47" t="s">
        <v>46</v>
      </c>
      <c r="N539" s="48">
        <v>3</v>
      </c>
      <c r="O539" s="47" t="s">
        <v>43</v>
      </c>
      <c r="P539" s="47" t="s">
        <v>405</v>
      </c>
      <c r="Q539" s="47" t="s">
        <v>48</v>
      </c>
      <c r="R539" s="47" t="s">
        <v>49</v>
      </c>
      <c r="S539" s="47" t="s">
        <v>43</v>
      </c>
      <c r="T539" s="47" t="s">
        <v>50</v>
      </c>
      <c r="U539" s="47" t="s">
        <v>69</v>
      </c>
      <c r="V539" s="48">
        <v>1.01</v>
      </c>
      <c r="W539" s="48">
        <v>1.01</v>
      </c>
      <c r="X539" s="47" t="s">
        <v>52</v>
      </c>
      <c r="Y539" s="47" t="s">
        <v>403</v>
      </c>
      <c r="Z539" s="48" t="b">
        <v>0</v>
      </c>
      <c r="AA539" s="47" t="s">
        <v>54</v>
      </c>
      <c r="AB539" s="48" t="b">
        <v>0</v>
      </c>
      <c r="AC539" s="48">
        <v>39</v>
      </c>
      <c r="AD539" t="str">
        <f t="shared" si="8"/>
        <v>Tr</v>
      </c>
    </row>
    <row r="540" spans="2:30" x14ac:dyDescent="0.25">
      <c r="B540">
        <f>VLOOKUP(C540*1,'RMPCrecs(Jan2016)'!F$2:N$1246,9,FALSE)</f>
        <v>17</v>
      </c>
      <c r="C540" s="47" t="s">
        <v>586</v>
      </c>
      <c r="D540" s="47" t="s">
        <v>41</v>
      </c>
      <c r="E540" s="48">
        <v>2009</v>
      </c>
      <c r="F540" s="47" t="s">
        <v>42</v>
      </c>
      <c r="G540" s="49">
        <v>40049</v>
      </c>
      <c r="H540" s="47" t="s">
        <v>43</v>
      </c>
      <c r="I540" s="47" t="s">
        <v>44</v>
      </c>
      <c r="J540" s="48">
        <v>3008</v>
      </c>
      <c r="K540" s="47" t="s">
        <v>110</v>
      </c>
      <c r="L540" s="48">
        <v>780</v>
      </c>
      <c r="M540" s="47" t="s">
        <v>46</v>
      </c>
      <c r="N540" s="48">
        <v>4</v>
      </c>
      <c r="O540" s="47" t="s">
        <v>43</v>
      </c>
      <c r="P540" s="47" t="s">
        <v>68</v>
      </c>
      <c r="Q540" s="47" t="s">
        <v>48</v>
      </c>
      <c r="R540" s="47" t="s">
        <v>49</v>
      </c>
      <c r="S540" s="47" t="s">
        <v>43</v>
      </c>
      <c r="T540" s="47" t="s">
        <v>50</v>
      </c>
      <c r="U540" s="47" t="s">
        <v>69</v>
      </c>
      <c r="V540" s="48">
        <v>1.01</v>
      </c>
      <c r="W540" s="48">
        <v>1.01</v>
      </c>
      <c r="X540" s="47" t="s">
        <v>52</v>
      </c>
      <c r="Y540" s="47" t="s">
        <v>403</v>
      </c>
      <c r="Z540" s="48" t="b">
        <v>0</v>
      </c>
      <c r="AA540" s="47" t="s">
        <v>54</v>
      </c>
      <c r="AB540" s="48" t="b">
        <v>0</v>
      </c>
      <c r="AC540" s="48">
        <v>39</v>
      </c>
      <c r="AD540" t="str">
        <f t="shared" si="8"/>
        <v>Tr</v>
      </c>
    </row>
    <row r="541" spans="2:30" x14ac:dyDescent="0.25">
      <c r="B541">
        <f>VLOOKUP(C541*1,'RMPCrecs(Jan2016)'!F$2:N$1246,9,FALSE)</f>
        <v>17</v>
      </c>
      <c r="C541" s="47" t="s">
        <v>587</v>
      </c>
      <c r="D541" s="47" t="s">
        <v>41</v>
      </c>
      <c r="E541" s="48">
        <v>2009</v>
      </c>
      <c r="F541" s="47" t="s">
        <v>42</v>
      </c>
      <c r="G541" s="49">
        <v>40049</v>
      </c>
      <c r="H541" s="47" t="s">
        <v>43</v>
      </c>
      <c r="I541" s="47" t="s">
        <v>44</v>
      </c>
      <c r="J541" s="48">
        <v>3008</v>
      </c>
      <c r="K541" s="47" t="s">
        <v>110</v>
      </c>
      <c r="L541" s="48">
        <v>810</v>
      </c>
      <c r="M541" s="47" t="s">
        <v>46</v>
      </c>
      <c r="N541" s="48">
        <v>4</v>
      </c>
      <c r="O541" s="47" t="s">
        <v>43</v>
      </c>
      <c r="P541" s="47" t="s">
        <v>68</v>
      </c>
      <c r="Q541" s="47" t="s">
        <v>48</v>
      </c>
      <c r="R541" s="47" t="s">
        <v>49</v>
      </c>
      <c r="S541" s="47" t="s">
        <v>43</v>
      </c>
      <c r="T541" s="47" t="s">
        <v>50</v>
      </c>
      <c r="U541" s="47" t="s">
        <v>69</v>
      </c>
      <c r="V541" s="48">
        <v>1.01</v>
      </c>
      <c r="W541" s="48">
        <v>1.01</v>
      </c>
      <c r="X541" s="47" t="s">
        <v>52</v>
      </c>
      <c r="Y541" s="47" t="s">
        <v>403</v>
      </c>
      <c r="Z541" s="48" t="b">
        <v>0</v>
      </c>
      <c r="AA541" s="47" t="s">
        <v>54</v>
      </c>
      <c r="AB541" s="48" t="b">
        <v>0</v>
      </c>
      <c r="AC541" s="48">
        <v>39</v>
      </c>
      <c r="AD541" t="str">
        <f t="shared" si="8"/>
        <v>Tr</v>
      </c>
    </row>
    <row r="542" spans="2:30" x14ac:dyDescent="0.25">
      <c r="B542">
        <f>VLOOKUP(C542*1,'RMPCrecs(Jan2016)'!F$2:N$1246,9,FALSE)</f>
        <v>17</v>
      </c>
      <c r="C542" s="47" t="s">
        <v>588</v>
      </c>
      <c r="D542" s="47" t="s">
        <v>41</v>
      </c>
      <c r="E542" s="48">
        <v>2009</v>
      </c>
      <c r="F542" s="47" t="s">
        <v>42</v>
      </c>
      <c r="G542" s="49">
        <v>40049</v>
      </c>
      <c r="H542" s="47" t="s">
        <v>43</v>
      </c>
      <c r="I542" s="47" t="s">
        <v>44</v>
      </c>
      <c r="J542" s="48">
        <v>3008</v>
      </c>
      <c r="K542" s="47" t="s">
        <v>110</v>
      </c>
      <c r="L542" s="48">
        <v>820</v>
      </c>
      <c r="M542" s="47" t="s">
        <v>46</v>
      </c>
      <c r="N542" s="48">
        <v>4</v>
      </c>
      <c r="O542" s="47" t="s">
        <v>43</v>
      </c>
      <c r="P542" s="47" t="s">
        <v>68</v>
      </c>
      <c r="Q542" s="47" t="s">
        <v>48</v>
      </c>
      <c r="R542" s="47" t="s">
        <v>49</v>
      </c>
      <c r="S542" s="47" t="s">
        <v>43</v>
      </c>
      <c r="T542" s="47" t="s">
        <v>50</v>
      </c>
      <c r="U542" s="47" t="s">
        <v>69</v>
      </c>
      <c r="V542" s="48">
        <v>1.01</v>
      </c>
      <c r="W542" s="48">
        <v>1.01</v>
      </c>
      <c r="X542" s="47" t="s">
        <v>52</v>
      </c>
      <c r="Y542" s="47" t="s">
        <v>403</v>
      </c>
      <c r="Z542" s="48" t="b">
        <v>0</v>
      </c>
      <c r="AA542" s="47" t="s">
        <v>54</v>
      </c>
      <c r="AB542" s="48" t="b">
        <v>0</v>
      </c>
      <c r="AC542" s="48">
        <v>39</v>
      </c>
      <c r="AD542" t="str">
        <f t="shared" si="8"/>
        <v>Tr</v>
      </c>
    </row>
    <row r="543" spans="2:30" x14ac:dyDescent="0.25">
      <c r="B543">
        <f>VLOOKUP(C543*1,'RMPCrecs(Jan2016)'!F$2:N$1246,9,FALSE)</f>
        <v>17</v>
      </c>
      <c r="C543" s="47" t="s">
        <v>589</v>
      </c>
      <c r="D543" s="47" t="s">
        <v>41</v>
      </c>
      <c r="E543" s="48">
        <v>2009</v>
      </c>
      <c r="F543" s="47" t="s">
        <v>42</v>
      </c>
      <c r="G543" s="49">
        <v>40049</v>
      </c>
      <c r="H543" s="47" t="s">
        <v>43</v>
      </c>
      <c r="I543" s="47" t="s">
        <v>44</v>
      </c>
      <c r="J543" s="48">
        <v>3008</v>
      </c>
      <c r="K543" s="47" t="s">
        <v>45</v>
      </c>
      <c r="L543" s="48">
        <v>730</v>
      </c>
      <c r="M543" s="47" t="s">
        <v>46</v>
      </c>
      <c r="N543" s="48">
        <v>3</v>
      </c>
      <c r="O543" s="47" t="s">
        <v>43</v>
      </c>
      <c r="P543" s="47" t="s">
        <v>405</v>
      </c>
      <c r="Q543" s="47" t="s">
        <v>48</v>
      </c>
      <c r="R543" s="47" t="s">
        <v>49</v>
      </c>
      <c r="S543" s="47" t="s">
        <v>43</v>
      </c>
      <c r="T543" s="47" t="s">
        <v>50</v>
      </c>
      <c r="U543" s="47" t="s">
        <v>69</v>
      </c>
      <c r="V543" s="48">
        <v>1.01</v>
      </c>
      <c r="W543" s="48">
        <v>1.01</v>
      </c>
      <c r="X543" s="47" t="s">
        <v>52</v>
      </c>
      <c r="Y543" s="47" t="s">
        <v>403</v>
      </c>
      <c r="Z543" s="48" t="b">
        <v>0</v>
      </c>
      <c r="AA543" s="47" t="s">
        <v>54</v>
      </c>
      <c r="AB543" s="48" t="b">
        <v>0</v>
      </c>
      <c r="AC543" s="48">
        <v>39</v>
      </c>
      <c r="AD543" t="str">
        <f t="shared" si="8"/>
        <v>Tr</v>
      </c>
    </row>
    <row r="544" spans="2:30" x14ac:dyDescent="0.25">
      <c r="B544">
        <f>VLOOKUP(C544*1,'RMPCrecs(Jan2016)'!F$2:N$1246,9,FALSE)</f>
        <v>17</v>
      </c>
      <c r="C544" s="47" t="s">
        <v>590</v>
      </c>
      <c r="D544" s="47" t="s">
        <v>41</v>
      </c>
      <c r="E544" s="48">
        <v>2009</v>
      </c>
      <c r="F544" s="47" t="s">
        <v>42</v>
      </c>
      <c r="G544" s="49">
        <v>40049</v>
      </c>
      <c r="H544" s="47" t="s">
        <v>43</v>
      </c>
      <c r="I544" s="47" t="s">
        <v>44</v>
      </c>
      <c r="J544" s="48">
        <v>3008</v>
      </c>
      <c r="K544" s="47" t="s">
        <v>45</v>
      </c>
      <c r="L544" s="48">
        <v>780</v>
      </c>
      <c r="M544" s="47" t="s">
        <v>46</v>
      </c>
      <c r="N544" s="48">
        <v>4</v>
      </c>
      <c r="O544" s="47" t="s">
        <v>43</v>
      </c>
      <c r="P544" s="47" t="s">
        <v>68</v>
      </c>
      <c r="Q544" s="47" t="s">
        <v>48</v>
      </c>
      <c r="R544" s="47" t="s">
        <v>49</v>
      </c>
      <c r="S544" s="47" t="s">
        <v>43</v>
      </c>
      <c r="T544" s="47" t="s">
        <v>50</v>
      </c>
      <c r="U544" s="47" t="s">
        <v>69</v>
      </c>
      <c r="V544" s="48">
        <v>1.01</v>
      </c>
      <c r="W544" s="48">
        <v>1.01</v>
      </c>
      <c r="X544" s="47" t="s">
        <v>52</v>
      </c>
      <c r="Y544" s="47" t="s">
        <v>403</v>
      </c>
      <c r="Z544" s="48" t="b">
        <v>0</v>
      </c>
      <c r="AA544" s="47" t="s">
        <v>54</v>
      </c>
      <c r="AB544" s="48" t="b">
        <v>0</v>
      </c>
      <c r="AC544" s="48">
        <v>39</v>
      </c>
      <c r="AD544" t="str">
        <f t="shared" si="8"/>
        <v>Tr</v>
      </c>
    </row>
    <row r="545" spans="2:30" x14ac:dyDescent="0.25">
      <c r="B545">
        <f>VLOOKUP(C545*1,'RMPCrecs(Jan2016)'!F$2:N$1246,9,FALSE)</f>
        <v>17</v>
      </c>
      <c r="C545" s="47" t="s">
        <v>591</v>
      </c>
      <c r="D545" s="47" t="s">
        <v>41</v>
      </c>
      <c r="E545" s="48">
        <v>2009</v>
      </c>
      <c r="F545" s="47" t="s">
        <v>67</v>
      </c>
      <c r="G545" s="49">
        <v>40049</v>
      </c>
      <c r="H545" s="47" t="s">
        <v>43</v>
      </c>
      <c r="I545" s="47" t="s">
        <v>44</v>
      </c>
      <c r="J545" s="48">
        <v>3008</v>
      </c>
      <c r="K545" s="47" t="s">
        <v>45</v>
      </c>
      <c r="L545" s="48">
        <v>820</v>
      </c>
      <c r="M545" s="47" t="s">
        <v>46</v>
      </c>
      <c r="N545" s="48">
        <v>4</v>
      </c>
      <c r="O545" s="47" t="s">
        <v>43</v>
      </c>
      <c r="P545" s="47" t="s">
        <v>68</v>
      </c>
      <c r="Q545" s="47" t="s">
        <v>48</v>
      </c>
      <c r="R545" s="47" t="s">
        <v>247</v>
      </c>
      <c r="S545" s="47" t="s">
        <v>43</v>
      </c>
      <c r="T545" s="47" t="s">
        <v>50</v>
      </c>
      <c r="U545" s="47" t="s">
        <v>69</v>
      </c>
      <c r="V545" s="48">
        <v>1.67</v>
      </c>
      <c r="W545" s="48">
        <v>1.67</v>
      </c>
      <c r="X545" s="47" t="s">
        <v>52</v>
      </c>
      <c r="Y545" s="47" t="s">
        <v>461</v>
      </c>
      <c r="Z545" s="48" t="b">
        <v>0</v>
      </c>
      <c r="AA545" s="47" t="s">
        <v>54</v>
      </c>
      <c r="AB545" s="48" t="b">
        <v>0</v>
      </c>
      <c r="AC545" s="48">
        <v>39</v>
      </c>
      <c r="AD545" t="str">
        <f t="shared" si="8"/>
        <v>Tr</v>
      </c>
    </row>
    <row r="546" spans="2:30" x14ac:dyDescent="0.25">
      <c r="B546">
        <f>VLOOKUP(C546*1,'RMPCrecs(Jan2016)'!F$2:N$1246,9,FALSE)</f>
        <v>17</v>
      </c>
      <c r="C546" s="47" t="s">
        <v>592</v>
      </c>
      <c r="D546" s="47" t="s">
        <v>41</v>
      </c>
      <c r="E546" s="48">
        <v>2009</v>
      </c>
      <c r="F546" s="47" t="s">
        <v>67</v>
      </c>
      <c r="G546" s="49">
        <v>40049</v>
      </c>
      <c r="H546" s="47" t="s">
        <v>43</v>
      </c>
      <c r="I546" s="47" t="s">
        <v>44</v>
      </c>
      <c r="J546" s="48">
        <v>3008</v>
      </c>
      <c r="K546" s="47" t="s">
        <v>45</v>
      </c>
      <c r="L546" s="48">
        <v>880</v>
      </c>
      <c r="M546" s="47" t="s">
        <v>46</v>
      </c>
      <c r="N546" s="48">
        <v>4</v>
      </c>
      <c r="O546" s="47" t="s">
        <v>43</v>
      </c>
      <c r="P546" s="47" t="s">
        <v>68</v>
      </c>
      <c r="Q546" s="47" t="s">
        <v>48</v>
      </c>
      <c r="R546" s="47" t="s">
        <v>49</v>
      </c>
      <c r="S546" s="47" t="s">
        <v>43</v>
      </c>
      <c r="T546" s="47" t="s">
        <v>50</v>
      </c>
      <c r="U546" s="47" t="s">
        <v>69</v>
      </c>
      <c r="V546" s="48">
        <v>1.67</v>
      </c>
      <c r="W546" s="48">
        <v>1.67</v>
      </c>
      <c r="X546" s="47" t="s">
        <v>52</v>
      </c>
      <c r="Y546" s="47" t="s">
        <v>461</v>
      </c>
      <c r="Z546" s="48" t="b">
        <v>0</v>
      </c>
      <c r="AA546" s="47" t="s">
        <v>54</v>
      </c>
      <c r="AB546" s="48" t="b">
        <v>0</v>
      </c>
      <c r="AC546" s="48">
        <v>39</v>
      </c>
      <c r="AD546" t="str">
        <f t="shared" si="8"/>
        <v>Tr</v>
      </c>
    </row>
    <row r="547" spans="2:30" x14ac:dyDescent="0.25">
      <c r="B547">
        <f>VLOOKUP(C547*1,'RMPCrecs(Jan2016)'!F$2:N$1246,9,FALSE)</f>
        <v>17</v>
      </c>
      <c r="C547" s="47" t="s">
        <v>593</v>
      </c>
      <c r="D547" s="47" t="s">
        <v>41</v>
      </c>
      <c r="E547" s="48">
        <v>2009</v>
      </c>
      <c r="F547" s="47" t="s">
        <v>67</v>
      </c>
      <c r="G547" s="49">
        <v>40049</v>
      </c>
      <c r="H547" s="47" t="s">
        <v>43</v>
      </c>
      <c r="I547" s="47" t="s">
        <v>44</v>
      </c>
      <c r="J547" s="48">
        <v>3008</v>
      </c>
      <c r="K547" s="47" t="s">
        <v>110</v>
      </c>
      <c r="L547" s="48">
        <v>810</v>
      </c>
      <c r="M547" s="47" t="s">
        <v>46</v>
      </c>
      <c r="N547" s="48">
        <v>4</v>
      </c>
      <c r="O547" s="47" t="s">
        <v>43</v>
      </c>
      <c r="P547" s="47" t="s">
        <v>68</v>
      </c>
      <c r="Q547" s="47" t="s">
        <v>48</v>
      </c>
      <c r="R547" s="47" t="s">
        <v>49</v>
      </c>
      <c r="S547" s="47" t="s">
        <v>43</v>
      </c>
      <c r="T547" s="47" t="s">
        <v>50</v>
      </c>
      <c r="U547" s="47" t="s">
        <v>69</v>
      </c>
      <c r="V547" s="48">
        <v>1.67</v>
      </c>
      <c r="W547" s="48">
        <v>1.67</v>
      </c>
      <c r="X547" s="47" t="s">
        <v>52</v>
      </c>
      <c r="Y547" s="47" t="s">
        <v>461</v>
      </c>
      <c r="Z547" s="48" t="b">
        <v>0</v>
      </c>
      <c r="AA547" s="47" t="s">
        <v>54</v>
      </c>
      <c r="AB547" s="48" t="b">
        <v>0</v>
      </c>
      <c r="AC547" s="48">
        <v>39</v>
      </c>
      <c r="AD547" t="str">
        <f t="shared" si="8"/>
        <v>Tr</v>
      </c>
    </row>
    <row r="548" spans="2:30" x14ac:dyDescent="0.25">
      <c r="B548">
        <f>VLOOKUP(C548*1,'RMPCrecs(Jan2016)'!F$2:N$1246,9,FALSE)</f>
        <v>17</v>
      </c>
      <c r="C548" s="47" t="s">
        <v>594</v>
      </c>
      <c r="D548" s="47" t="s">
        <v>41</v>
      </c>
      <c r="E548" s="48">
        <v>2009</v>
      </c>
      <c r="F548" s="47" t="s">
        <v>67</v>
      </c>
      <c r="G548" s="49">
        <v>40049</v>
      </c>
      <c r="H548" s="47" t="s">
        <v>43</v>
      </c>
      <c r="I548" s="47" t="s">
        <v>44</v>
      </c>
      <c r="J548" s="48">
        <v>3008</v>
      </c>
      <c r="K548" s="47" t="s">
        <v>110</v>
      </c>
      <c r="L548" s="48">
        <v>790</v>
      </c>
      <c r="M548" s="47" t="s">
        <v>46</v>
      </c>
      <c r="N548" s="48">
        <v>4</v>
      </c>
      <c r="O548" s="47" t="s">
        <v>43</v>
      </c>
      <c r="P548" s="47" t="s">
        <v>68</v>
      </c>
      <c r="Q548" s="47" t="s">
        <v>48</v>
      </c>
      <c r="R548" s="47" t="s">
        <v>49</v>
      </c>
      <c r="S548" s="47" t="s">
        <v>43</v>
      </c>
      <c r="T548" s="47" t="s">
        <v>50</v>
      </c>
      <c r="U548" s="47" t="s">
        <v>69</v>
      </c>
      <c r="V548" s="48">
        <v>1.67</v>
      </c>
      <c r="W548" s="48">
        <v>1.67</v>
      </c>
      <c r="X548" s="47" t="s">
        <v>52</v>
      </c>
      <c r="Y548" s="47" t="s">
        <v>461</v>
      </c>
      <c r="Z548" s="48" t="b">
        <v>0</v>
      </c>
      <c r="AA548" s="47" t="s">
        <v>54</v>
      </c>
      <c r="AB548" s="48" t="b">
        <v>0</v>
      </c>
      <c r="AC548" s="48">
        <v>39</v>
      </c>
      <c r="AD548" t="str">
        <f t="shared" si="8"/>
        <v>Tr</v>
      </c>
    </row>
    <row r="549" spans="2:30" x14ac:dyDescent="0.25">
      <c r="B549">
        <f>VLOOKUP(C549*1,'RMPCrecs(Jan2016)'!F$2:N$1246,9,FALSE)</f>
        <v>17</v>
      </c>
      <c r="C549" s="47" t="s">
        <v>595</v>
      </c>
      <c r="D549" s="47" t="s">
        <v>41</v>
      </c>
      <c r="E549" s="48">
        <v>2009</v>
      </c>
      <c r="F549" s="47" t="s">
        <v>67</v>
      </c>
      <c r="G549" s="49">
        <v>40049</v>
      </c>
      <c r="H549" s="47" t="s">
        <v>43</v>
      </c>
      <c r="I549" s="47" t="s">
        <v>44</v>
      </c>
      <c r="J549" s="48">
        <v>3008</v>
      </c>
      <c r="K549" s="47" t="s">
        <v>45</v>
      </c>
      <c r="L549" s="48">
        <v>530</v>
      </c>
      <c r="M549" s="47" t="s">
        <v>46</v>
      </c>
      <c r="N549" s="48">
        <v>2</v>
      </c>
      <c r="O549" s="47" t="s">
        <v>43</v>
      </c>
      <c r="P549" s="47" t="s">
        <v>433</v>
      </c>
      <c r="Q549" s="47" t="s">
        <v>48</v>
      </c>
      <c r="R549" s="47" t="s">
        <v>49</v>
      </c>
      <c r="S549" s="47" t="s">
        <v>43</v>
      </c>
      <c r="T549" s="47" t="s">
        <v>50</v>
      </c>
      <c r="U549" s="47" t="s">
        <v>69</v>
      </c>
      <c r="V549" s="48">
        <v>1.67</v>
      </c>
      <c r="W549" s="48">
        <v>1.67</v>
      </c>
      <c r="X549" s="47" t="s">
        <v>52</v>
      </c>
      <c r="Y549" s="47" t="s">
        <v>461</v>
      </c>
      <c r="Z549" s="48" t="b">
        <v>0</v>
      </c>
      <c r="AA549" s="47" t="s">
        <v>54</v>
      </c>
      <c r="AB549" s="48" t="b">
        <v>0</v>
      </c>
      <c r="AC549" s="48">
        <v>39</v>
      </c>
      <c r="AD549" t="str">
        <f t="shared" si="8"/>
        <v>Tr</v>
      </c>
    </row>
    <row r="550" spans="2:30" x14ac:dyDescent="0.25">
      <c r="B550">
        <f>VLOOKUP(C550*1,'RMPCrecs(Jan2016)'!F$2:N$1246,9,FALSE)</f>
        <v>17</v>
      </c>
      <c r="C550" s="47" t="s">
        <v>606</v>
      </c>
      <c r="D550" s="47" t="s">
        <v>41</v>
      </c>
      <c r="E550" s="48">
        <v>2009</v>
      </c>
      <c r="F550" s="47" t="s">
        <v>42</v>
      </c>
      <c r="G550" s="49">
        <v>40064</v>
      </c>
      <c r="H550" s="47" t="s">
        <v>43</v>
      </c>
      <c r="I550" s="47" t="s">
        <v>44</v>
      </c>
      <c r="J550" s="48">
        <v>3008</v>
      </c>
      <c r="K550" s="47" t="s">
        <v>45</v>
      </c>
      <c r="L550" s="48">
        <v>570</v>
      </c>
      <c r="M550" s="47" t="s">
        <v>46</v>
      </c>
      <c r="N550" s="48">
        <v>2</v>
      </c>
      <c r="O550" s="47" t="s">
        <v>43</v>
      </c>
      <c r="P550" s="47" t="s">
        <v>607</v>
      </c>
      <c r="Q550" s="47" t="s">
        <v>48</v>
      </c>
      <c r="R550" s="47" t="s">
        <v>49</v>
      </c>
      <c r="S550" s="47" t="s">
        <v>43</v>
      </c>
      <c r="T550" s="47" t="s">
        <v>50</v>
      </c>
      <c r="U550" s="47" t="s">
        <v>60</v>
      </c>
      <c r="V550" s="48">
        <v>2.17</v>
      </c>
      <c r="W550" s="48">
        <v>2.17</v>
      </c>
      <c r="X550" s="47" t="s">
        <v>52</v>
      </c>
      <c r="Y550" s="47" t="s">
        <v>427</v>
      </c>
      <c r="Z550" s="48" t="b">
        <v>0</v>
      </c>
      <c r="AA550" s="47" t="s">
        <v>54</v>
      </c>
      <c r="AB550" s="48" t="b">
        <v>0</v>
      </c>
      <c r="AC550" s="48">
        <v>39</v>
      </c>
      <c r="AD550" t="str">
        <f t="shared" si="8"/>
        <v>Tr</v>
      </c>
    </row>
    <row r="551" spans="2:30" x14ac:dyDescent="0.25">
      <c r="B551">
        <f>VLOOKUP(C551*1,'RMPCrecs(Jan2016)'!F$2:N$1246,9,FALSE)</f>
        <v>17</v>
      </c>
      <c r="C551" s="47" t="s">
        <v>608</v>
      </c>
      <c r="D551" s="47" t="s">
        <v>41</v>
      </c>
      <c r="E551" s="48">
        <v>2009</v>
      </c>
      <c r="F551" s="47" t="s">
        <v>42</v>
      </c>
      <c r="G551" s="49">
        <v>40064</v>
      </c>
      <c r="H551" s="47" t="s">
        <v>43</v>
      </c>
      <c r="I551" s="47" t="s">
        <v>44</v>
      </c>
      <c r="J551" s="48">
        <v>3008</v>
      </c>
      <c r="K551" s="47" t="s">
        <v>45</v>
      </c>
      <c r="L551" s="48">
        <v>870</v>
      </c>
      <c r="M551" s="47" t="s">
        <v>46</v>
      </c>
      <c r="N551" s="48">
        <v>3</v>
      </c>
      <c r="O551" s="47" t="s">
        <v>43</v>
      </c>
      <c r="P551" s="47" t="s">
        <v>405</v>
      </c>
      <c r="Q551" s="47" t="s">
        <v>48</v>
      </c>
      <c r="R551" s="47" t="s">
        <v>49</v>
      </c>
      <c r="S551" s="47" t="s">
        <v>43</v>
      </c>
      <c r="T551" s="47" t="s">
        <v>50</v>
      </c>
      <c r="U551" s="47" t="s">
        <v>60</v>
      </c>
      <c r="V551" s="48">
        <v>2.17</v>
      </c>
      <c r="W551" s="48">
        <v>2.17</v>
      </c>
      <c r="X551" s="47" t="s">
        <v>52</v>
      </c>
      <c r="Y551" s="47" t="s">
        <v>427</v>
      </c>
      <c r="Z551" s="48" t="b">
        <v>0</v>
      </c>
      <c r="AA551" s="47" t="s">
        <v>54</v>
      </c>
      <c r="AB551" s="48" t="b">
        <v>0</v>
      </c>
      <c r="AC551" s="48">
        <v>39</v>
      </c>
      <c r="AD551" t="str">
        <f t="shared" si="8"/>
        <v>Tr</v>
      </c>
    </row>
    <row r="552" spans="2:30" x14ac:dyDescent="0.25">
      <c r="B552">
        <f>VLOOKUP(C552*1,'RMPCrecs(Jan2016)'!F$2:N$1246,9,FALSE)</f>
        <v>17</v>
      </c>
      <c r="C552" s="47" t="s">
        <v>609</v>
      </c>
      <c r="D552" s="47" t="s">
        <v>41</v>
      </c>
      <c r="E552" s="48">
        <v>2009</v>
      </c>
      <c r="F552" s="47" t="s">
        <v>42</v>
      </c>
      <c r="G552" s="49">
        <v>40064</v>
      </c>
      <c r="H552" s="47" t="s">
        <v>43</v>
      </c>
      <c r="I552" s="47" t="s">
        <v>44</v>
      </c>
      <c r="J552" s="48">
        <v>3008</v>
      </c>
      <c r="K552" s="47" t="s">
        <v>45</v>
      </c>
      <c r="L552" s="48">
        <v>730</v>
      </c>
      <c r="M552" s="47" t="s">
        <v>46</v>
      </c>
      <c r="N552" s="48">
        <v>3</v>
      </c>
      <c r="O552" s="47" t="s">
        <v>43</v>
      </c>
      <c r="P552" s="47" t="s">
        <v>405</v>
      </c>
      <c r="Q552" s="47" t="s">
        <v>48</v>
      </c>
      <c r="R552" s="47" t="s">
        <v>49</v>
      </c>
      <c r="S552" s="47" t="s">
        <v>43</v>
      </c>
      <c r="T552" s="47" t="s">
        <v>50</v>
      </c>
      <c r="U552" s="47" t="s">
        <v>60</v>
      </c>
      <c r="V552" s="48">
        <v>2.17</v>
      </c>
      <c r="W552" s="48">
        <v>2.17</v>
      </c>
      <c r="X552" s="47" t="s">
        <v>52</v>
      </c>
      <c r="Y552" s="47" t="s">
        <v>427</v>
      </c>
      <c r="Z552" s="48" t="b">
        <v>0</v>
      </c>
      <c r="AA552" s="47" t="s">
        <v>54</v>
      </c>
      <c r="AB552" s="48" t="b">
        <v>0</v>
      </c>
      <c r="AC552" s="48">
        <v>39</v>
      </c>
      <c r="AD552" t="str">
        <f t="shared" si="8"/>
        <v>Tr</v>
      </c>
    </row>
    <row r="553" spans="2:30" x14ac:dyDescent="0.25">
      <c r="B553">
        <f>VLOOKUP(C553*1,'RMPCrecs(Jan2016)'!F$2:N$1246,9,FALSE)</f>
        <v>17</v>
      </c>
      <c r="C553" s="47" t="s">
        <v>610</v>
      </c>
      <c r="D553" s="47" t="s">
        <v>41</v>
      </c>
      <c r="E553" s="48">
        <v>2009</v>
      </c>
      <c r="F553" s="47" t="s">
        <v>42</v>
      </c>
      <c r="G553" s="49">
        <v>40064</v>
      </c>
      <c r="H553" s="47" t="s">
        <v>43</v>
      </c>
      <c r="I553" s="47" t="s">
        <v>44</v>
      </c>
      <c r="J553" s="48">
        <v>3008</v>
      </c>
      <c r="K553" s="47" t="s">
        <v>110</v>
      </c>
      <c r="L553" s="48">
        <v>840</v>
      </c>
      <c r="M553" s="47" t="s">
        <v>46</v>
      </c>
      <c r="N553" s="48">
        <v>4</v>
      </c>
      <c r="O553" s="47" t="s">
        <v>43</v>
      </c>
      <c r="P553" s="47" t="s">
        <v>68</v>
      </c>
      <c r="Q553" s="47" t="s">
        <v>48</v>
      </c>
      <c r="R553" s="47" t="s">
        <v>49</v>
      </c>
      <c r="S553" s="47" t="s">
        <v>43</v>
      </c>
      <c r="T553" s="47" t="s">
        <v>50</v>
      </c>
      <c r="U553" s="47" t="s">
        <v>60</v>
      </c>
      <c r="V553" s="48">
        <v>2.17</v>
      </c>
      <c r="W553" s="48">
        <v>2.17</v>
      </c>
      <c r="X553" s="47" t="s">
        <v>52</v>
      </c>
      <c r="Y553" s="47" t="s">
        <v>427</v>
      </c>
      <c r="Z553" s="48" t="b">
        <v>0</v>
      </c>
      <c r="AA553" s="47" t="s">
        <v>54</v>
      </c>
      <c r="AB553" s="48" t="b">
        <v>0</v>
      </c>
      <c r="AC553" s="48">
        <v>39</v>
      </c>
      <c r="AD553" t="str">
        <f t="shared" si="8"/>
        <v>Tr</v>
      </c>
    </row>
    <row r="554" spans="2:30" x14ac:dyDescent="0.25">
      <c r="B554">
        <f>VLOOKUP(C554*1,'RMPCrecs(Jan2016)'!F$2:N$1246,9,FALSE)</f>
        <v>17</v>
      </c>
      <c r="C554" s="47" t="s">
        <v>611</v>
      </c>
      <c r="D554" s="47" t="s">
        <v>41</v>
      </c>
      <c r="E554" s="48">
        <v>2009</v>
      </c>
      <c r="F554" s="47" t="s">
        <v>42</v>
      </c>
      <c r="G554" s="49">
        <v>40064</v>
      </c>
      <c r="H554" s="47" t="s">
        <v>43</v>
      </c>
      <c r="I554" s="47" t="s">
        <v>44</v>
      </c>
      <c r="J554" s="48">
        <v>3008</v>
      </c>
      <c r="K554" s="47" t="s">
        <v>45</v>
      </c>
      <c r="L554" s="48">
        <v>690</v>
      </c>
      <c r="M554" s="47" t="s">
        <v>46</v>
      </c>
      <c r="N554" s="48">
        <v>3</v>
      </c>
      <c r="O554" s="47" t="s">
        <v>43</v>
      </c>
      <c r="P554" s="47" t="s">
        <v>405</v>
      </c>
      <c r="Q554" s="47" t="s">
        <v>48</v>
      </c>
      <c r="R554" s="47" t="s">
        <v>49</v>
      </c>
      <c r="S554" s="47" t="s">
        <v>43</v>
      </c>
      <c r="T554" s="47" t="s">
        <v>50</v>
      </c>
      <c r="U554" s="47" t="s">
        <v>60</v>
      </c>
      <c r="V554" s="48">
        <v>2.17</v>
      </c>
      <c r="W554" s="48">
        <v>2.17</v>
      </c>
      <c r="X554" s="47" t="s">
        <v>52</v>
      </c>
      <c r="Y554" s="47" t="s">
        <v>427</v>
      </c>
      <c r="Z554" s="48" t="b">
        <v>0</v>
      </c>
      <c r="AA554" s="47" t="s">
        <v>54</v>
      </c>
      <c r="AB554" s="48" t="b">
        <v>0</v>
      </c>
      <c r="AC554" s="48">
        <v>39</v>
      </c>
      <c r="AD554" t="str">
        <f t="shared" si="8"/>
        <v>Tr</v>
      </c>
    </row>
    <row r="555" spans="2:30" x14ac:dyDescent="0.25">
      <c r="B555">
        <f>VLOOKUP(C555*1,'RMPCrecs(Jan2016)'!F$2:N$1246,9,FALSE)</f>
        <v>17</v>
      </c>
      <c r="C555" s="47" t="s">
        <v>612</v>
      </c>
      <c r="D555" s="47" t="s">
        <v>41</v>
      </c>
      <c r="E555" s="48">
        <v>2009</v>
      </c>
      <c r="F555" s="47" t="s">
        <v>42</v>
      </c>
      <c r="G555" s="49">
        <v>40064</v>
      </c>
      <c r="H555" s="47" t="s">
        <v>43</v>
      </c>
      <c r="I555" s="47" t="s">
        <v>44</v>
      </c>
      <c r="J555" s="48">
        <v>3008</v>
      </c>
      <c r="K555" s="47" t="s">
        <v>45</v>
      </c>
      <c r="L555" s="48">
        <v>750</v>
      </c>
      <c r="M555" s="47" t="s">
        <v>46</v>
      </c>
      <c r="N555" s="48">
        <v>3</v>
      </c>
      <c r="O555" s="47" t="s">
        <v>43</v>
      </c>
      <c r="P555" s="47" t="s">
        <v>405</v>
      </c>
      <c r="Q555" s="47" t="s">
        <v>48</v>
      </c>
      <c r="R555" s="47" t="s">
        <v>49</v>
      </c>
      <c r="S555" s="47" t="s">
        <v>43</v>
      </c>
      <c r="T555" s="47" t="s">
        <v>50</v>
      </c>
      <c r="U555" s="47" t="s">
        <v>60</v>
      </c>
      <c r="V555" s="48">
        <v>2.17</v>
      </c>
      <c r="W555" s="48">
        <v>2.17</v>
      </c>
      <c r="X555" s="47" t="s">
        <v>52</v>
      </c>
      <c r="Y555" s="47" t="s">
        <v>427</v>
      </c>
      <c r="Z555" s="48" t="b">
        <v>0</v>
      </c>
      <c r="AA555" s="47" t="s">
        <v>54</v>
      </c>
      <c r="AB555" s="48" t="b">
        <v>0</v>
      </c>
      <c r="AC555" s="48">
        <v>39</v>
      </c>
      <c r="AD555" t="str">
        <f t="shared" si="8"/>
        <v>Tr</v>
      </c>
    </row>
    <row r="556" spans="2:30" x14ac:dyDescent="0.25">
      <c r="B556">
        <f>VLOOKUP(C556*1,'RMPCrecs(Jan2016)'!F$2:N$1246,9,FALSE)</f>
        <v>17</v>
      </c>
      <c r="C556" s="47" t="s">
        <v>613</v>
      </c>
      <c r="D556" s="47" t="s">
        <v>41</v>
      </c>
      <c r="E556" s="48">
        <v>2009</v>
      </c>
      <c r="F556" s="47" t="s">
        <v>67</v>
      </c>
      <c r="G556" s="49">
        <v>40051</v>
      </c>
      <c r="H556" s="47" t="s">
        <v>43</v>
      </c>
      <c r="I556" s="47" t="s">
        <v>44</v>
      </c>
      <c r="J556" s="48">
        <v>3008</v>
      </c>
      <c r="K556" s="47" t="s">
        <v>45</v>
      </c>
      <c r="L556" s="48">
        <v>950</v>
      </c>
      <c r="M556" s="47" t="s">
        <v>46</v>
      </c>
      <c r="N556" s="48">
        <v>4</v>
      </c>
      <c r="O556" s="47" t="s">
        <v>43</v>
      </c>
      <c r="P556" s="47" t="s">
        <v>68</v>
      </c>
      <c r="Q556" s="47" t="s">
        <v>48</v>
      </c>
      <c r="R556" s="47" t="s">
        <v>49</v>
      </c>
      <c r="S556" s="47" t="s">
        <v>43</v>
      </c>
      <c r="T556" s="47" t="s">
        <v>50</v>
      </c>
      <c r="U556" s="47" t="s">
        <v>69</v>
      </c>
      <c r="V556" s="48">
        <v>1.67</v>
      </c>
      <c r="W556" s="48">
        <v>1.67</v>
      </c>
      <c r="X556" s="47" t="s">
        <v>52</v>
      </c>
      <c r="Y556" s="47" t="s">
        <v>461</v>
      </c>
      <c r="Z556" s="48" t="b">
        <v>0</v>
      </c>
      <c r="AA556" s="47" t="s">
        <v>54</v>
      </c>
      <c r="AB556" s="48" t="b">
        <v>0</v>
      </c>
      <c r="AC556" s="48">
        <v>39</v>
      </c>
      <c r="AD556" t="str">
        <f t="shared" si="8"/>
        <v>Tr</v>
      </c>
    </row>
    <row r="557" spans="2:30" x14ac:dyDescent="0.25">
      <c r="B557">
        <f>VLOOKUP(C557*1,'RMPCrecs(Jan2016)'!F$2:N$1246,9,FALSE)</f>
        <v>17</v>
      </c>
      <c r="C557" s="47" t="s">
        <v>614</v>
      </c>
      <c r="D557" s="47" t="s">
        <v>41</v>
      </c>
      <c r="E557" s="48">
        <v>2009</v>
      </c>
      <c r="F557" s="47" t="s">
        <v>67</v>
      </c>
      <c r="G557" s="49">
        <v>40051</v>
      </c>
      <c r="H557" s="47" t="s">
        <v>43</v>
      </c>
      <c r="I557" s="47" t="s">
        <v>44</v>
      </c>
      <c r="J557" s="48">
        <v>3008</v>
      </c>
      <c r="K557" s="47" t="s">
        <v>110</v>
      </c>
      <c r="L557" s="48">
        <v>850</v>
      </c>
      <c r="M557" s="47" t="s">
        <v>46</v>
      </c>
      <c r="N557" s="48">
        <v>4</v>
      </c>
      <c r="O557" s="47" t="s">
        <v>43</v>
      </c>
      <c r="P557" s="47" t="s">
        <v>68</v>
      </c>
      <c r="Q557" s="47" t="s">
        <v>48</v>
      </c>
      <c r="R557" s="47" t="s">
        <v>49</v>
      </c>
      <c r="S557" s="47" t="s">
        <v>43</v>
      </c>
      <c r="T557" s="47" t="s">
        <v>50</v>
      </c>
      <c r="U557" s="47" t="s">
        <v>69</v>
      </c>
      <c r="V557" s="48">
        <v>1.67</v>
      </c>
      <c r="W557" s="48">
        <v>1.67</v>
      </c>
      <c r="X557" s="47" t="s">
        <v>52</v>
      </c>
      <c r="Y557" s="47" t="s">
        <v>461</v>
      </c>
      <c r="Z557" s="48" t="b">
        <v>0</v>
      </c>
      <c r="AA557" s="47" t="s">
        <v>54</v>
      </c>
      <c r="AB557" s="48" t="b">
        <v>0</v>
      </c>
      <c r="AC557" s="48">
        <v>39</v>
      </c>
      <c r="AD557" t="str">
        <f t="shared" si="8"/>
        <v>Tr</v>
      </c>
    </row>
    <row r="558" spans="2:30" x14ac:dyDescent="0.25">
      <c r="B558">
        <f>VLOOKUP(C558*1,'RMPCrecs(Jan2016)'!F$2:N$1246,9,FALSE)</f>
        <v>17</v>
      </c>
      <c r="C558" s="47" t="s">
        <v>615</v>
      </c>
      <c r="D558" s="47" t="s">
        <v>41</v>
      </c>
      <c r="E558" s="48">
        <v>2009</v>
      </c>
      <c r="F558" s="47" t="s">
        <v>67</v>
      </c>
      <c r="G558" s="49">
        <v>40051</v>
      </c>
      <c r="H558" s="47" t="s">
        <v>43</v>
      </c>
      <c r="I558" s="47" t="s">
        <v>44</v>
      </c>
      <c r="J558" s="48">
        <v>3008</v>
      </c>
      <c r="K558" s="47" t="s">
        <v>110</v>
      </c>
      <c r="L558" s="48">
        <v>960</v>
      </c>
      <c r="M558" s="47" t="s">
        <v>46</v>
      </c>
      <c r="N558" s="48">
        <v>4</v>
      </c>
      <c r="O558" s="47" t="s">
        <v>43</v>
      </c>
      <c r="P558" s="47" t="s">
        <v>68</v>
      </c>
      <c r="Q558" s="47" t="s">
        <v>48</v>
      </c>
      <c r="R558" s="47" t="s">
        <v>49</v>
      </c>
      <c r="S558" s="47" t="s">
        <v>43</v>
      </c>
      <c r="T558" s="47" t="s">
        <v>50</v>
      </c>
      <c r="U558" s="47" t="s">
        <v>69</v>
      </c>
      <c r="V558" s="48">
        <v>1.67</v>
      </c>
      <c r="W558" s="48">
        <v>1.67</v>
      </c>
      <c r="X558" s="47" t="s">
        <v>52</v>
      </c>
      <c r="Y558" s="47" t="s">
        <v>461</v>
      </c>
      <c r="Z558" s="48" t="b">
        <v>0</v>
      </c>
      <c r="AA558" s="47" t="s">
        <v>54</v>
      </c>
      <c r="AB558" s="48" t="b">
        <v>0</v>
      </c>
      <c r="AC558" s="48">
        <v>39</v>
      </c>
      <c r="AD558" t="str">
        <f t="shared" si="8"/>
        <v>Tr</v>
      </c>
    </row>
    <row r="559" spans="2:30" x14ac:dyDescent="0.25">
      <c r="B559">
        <f>VLOOKUP(C559*1,'RMPCrecs(Jan2016)'!F$2:N$1246,9,FALSE)</f>
        <v>17</v>
      </c>
      <c r="C559" s="47" t="s">
        <v>616</v>
      </c>
      <c r="D559" s="47" t="s">
        <v>41</v>
      </c>
      <c r="E559" s="48">
        <v>2009</v>
      </c>
      <c r="F559" s="47" t="s">
        <v>67</v>
      </c>
      <c r="G559" s="49">
        <v>40051</v>
      </c>
      <c r="H559" s="47" t="s">
        <v>43</v>
      </c>
      <c r="I559" s="47" t="s">
        <v>44</v>
      </c>
      <c r="J559" s="48">
        <v>3008</v>
      </c>
      <c r="K559" s="47" t="s">
        <v>45</v>
      </c>
      <c r="L559" s="48">
        <v>720</v>
      </c>
      <c r="M559" s="47" t="s">
        <v>46</v>
      </c>
      <c r="N559" s="48">
        <v>3</v>
      </c>
      <c r="O559" s="47" t="s">
        <v>43</v>
      </c>
      <c r="P559" s="47" t="s">
        <v>405</v>
      </c>
      <c r="Q559" s="47" t="s">
        <v>48</v>
      </c>
      <c r="R559" s="47" t="s">
        <v>49</v>
      </c>
      <c r="S559" s="47" t="s">
        <v>43</v>
      </c>
      <c r="T559" s="47" t="s">
        <v>50</v>
      </c>
      <c r="U559" s="47" t="s">
        <v>69</v>
      </c>
      <c r="V559" s="48">
        <v>1.67</v>
      </c>
      <c r="W559" s="48">
        <v>1.67</v>
      </c>
      <c r="X559" s="47" t="s">
        <v>52</v>
      </c>
      <c r="Y559" s="47" t="s">
        <v>461</v>
      </c>
      <c r="Z559" s="48" t="b">
        <v>0</v>
      </c>
      <c r="AA559" s="47" t="s">
        <v>54</v>
      </c>
      <c r="AB559" s="48" t="b">
        <v>0</v>
      </c>
      <c r="AC559" s="48">
        <v>39</v>
      </c>
      <c r="AD559" t="str">
        <f t="shared" si="8"/>
        <v>Tr</v>
      </c>
    </row>
    <row r="560" spans="2:30" x14ac:dyDescent="0.25">
      <c r="B560">
        <f>VLOOKUP(C560*1,'RMPCrecs(Jan2016)'!F$2:N$1246,9,FALSE)</f>
        <v>17</v>
      </c>
      <c r="C560" s="47" t="s">
        <v>617</v>
      </c>
      <c r="D560" s="47" t="s">
        <v>41</v>
      </c>
      <c r="E560" s="48">
        <v>2009</v>
      </c>
      <c r="F560" s="47" t="s">
        <v>67</v>
      </c>
      <c r="G560" s="49">
        <v>40051</v>
      </c>
      <c r="H560" s="47" t="s">
        <v>43</v>
      </c>
      <c r="I560" s="47" t="s">
        <v>44</v>
      </c>
      <c r="J560" s="48">
        <v>3008</v>
      </c>
      <c r="K560" s="47" t="s">
        <v>45</v>
      </c>
      <c r="L560" s="48">
        <v>680</v>
      </c>
      <c r="M560" s="47" t="s">
        <v>46</v>
      </c>
      <c r="N560" s="48">
        <v>3</v>
      </c>
      <c r="O560" s="47" t="s">
        <v>43</v>
      </c>
      <c r="P560" s="47" t="s">
        <v>405</v>
      </c>
      <c r="Q560" s="47" t="s">
        <v>48</v>
      </c>
      <c r="R560" s="47" t="s">
        <v>49</v>
      </c>
      <c r="S560" s="47" t="s">
        <v>43</v>
      </c>
      <c r="T560" s="47" t="s">
        <v>50</v>
      </c>
      <c r="U560" s="47" t="s">
        <v>69</v>
      </c>
      <c r="V560" s="48">
        <v>1.67</v>
      </c>
      <c r="W560" s="48">
        <v>1.67</v>
      </c>
      <c r="X560" s="47" t="s">
        <v>52</v>
      </c>
      <c r="Y560" s="47" t="s">
        <v>461</v>
      </c>
      <c r="Z560" s="48" t="b">
        <v>0</v>
      </c>
      <c r="AA560" s="47" t="s">
        <v>54</v>
      </c>
      <c r="AB560" s="48" t="b">
        <v>0</v>
      </c>
      <c r="AC560" s="48">
        <v>39</v>
      </c>
      <c r="AD560" t="str">
        <f t="shared" si="8"/>
        <v>Tr</v>
      </c>
    </row>
    <row r="561" spans="2:30" x14ac:dyDescent="0.25">
      <c r="B561">
        <f>VLOOKUP(C561*1,'RMPCrecs(Jan2016)'!F$2:N$1246,9,FALSE)</f>
        <v>17</v>
      </c>
      <c r="C561" s="47" t="s">
        <v>618</v>
      </c>
      <c r="D561" s="47" t="s">
        <v>41</v>
      </c>
      <c r="E561" s="48">
        <v>2009</v>
      </c>
      <c r="F561" s="47" t="s">
        <v>67</v>
      </c>
      <c r="G561" s="49">
        <v>40051</v>
      </c>
      <c r="H561" s="47" t="s">
        <v>43</v>
      </c>
      <c r="I561" s="47" t="s">
        <v>44</v>
      </c>
      <c r="J561" s="48">
        <v>3008</v>
      </c>
      <c r="K561" s="47" t="s">
        <v>110</v>
      </c>
      <c r="L561" s="48">
        <v>840</v>
      </c>
      <c r="M561" s="47" t="s">
        <v>46</v>
      </c>
      <c r="N561" s="48">
        <v>4</v>
      </c>
      <c r="O561" s="47" t="s">
        <v>43</v>
      </c>
      <c r="P561" s="47" t="s">
        <v>68</v>
      </c>
      <c r="Q561" s="47" t="s">
        <v>48</v>
      </c>
      <c r="R561" s="47" t="s">
        <v>49</v>
      </c>
      <c r="S561" s="47" t="s">
        <v>43</v>
      </c>
      <c r="T561" s="47" t="s">
        <v>50</v>
      </c>
      <c r="U561" s="47" t="s">
        <v>69</v>
      </c>
      <c r="V561" s="48">
        <v>1.67</v>
      </c>
      <c r="W561" s="48">
        <v>1.67</v>
      </c>
      <c r="X561" s="47" t="s">
        <v>52</v>
      </c>
      <c r="Y561" s="47" t="s">
        <v>461</v>
      </c>
      <c r="Z561" s="48" t="b">
        <v>0</v>
      </c>
      <c r="AA561" s="47" t="s">
        <v>54</v>
      </c>
      <c r="AB561" s="48" t="b">
        <v>0</v>
      </c>
      <c r="AC561" s="48">
        <v>39</v>
      </c>
      <c r="AD561" t="str">
        <f t="shared" si="8"/>
        <v>Tr</v>
      </c>
    </row>
    <row r="562" spans="2:30" x14ac:dyDescent="0.25">
      <c r="B562">
        <f>VLOOKUP(C562*1,'RMPCrecs(Jan2016)'!F$2:N$1246,9,FALSE)</f>
        <v>17</v>
      </c>
      <c r="C562" s="47" t="s">
        <v>619</v>
      </c>
      <c r="D562" s="47" t="s">
        <v>41</v>
      </c>
      <c r="E562" s="48">
        <v>2009</v>
      </c>
      <c r="F562" s="47" t="s">
        <v>67</v>
      </c>
      <c r="G562" s="49">
        <v>40051</v>
      </c>
      <c r="H562" s="47" t="s">
        <v>43</v>
      </c>
      <c r="I562" s="47" t="s">
        <v>44</v>
      </c>
      <c r="J562" s="48">
        <v>3008</v>
      </c>
      <c r="K562" s="47" t="s">
        <v>110</v>
      </c>
      <c r="L562" s="48">
        <v>860</v>
      </c>
      <c r="M562" s="47" t="s">
        <v>46</v>
      </c>
      <c r="N562" s="48">
        <v>4</v>
      </c>
      <c r="O562" s="47" t="s">
        <v>43</v>
      </c>
      <c r="P562" s="47" t="s">
        <v>68</v>
      </c>
      <c r="Q562" s="47" t="s">
        <v>48</v>
      </c>
      <c r="R562" s="47" t="s">
        <v>49</v>
      </c>
      <c r="S562" s="47" t="s">
        <v>43</v>
      </c>
      <c r="T562" s="47" t="s">
        <v>50</v>
      </c>
      <c r="U562" s="47" t="s">
        <v>69</v>
      </c>
      <c r="V562" s="48">
        <v>1.67</v>
      </c>
      <c r="W562" s="48">
        <v>1.67</v>
      </c>
      <c r="X562" s="47" t="s">
        <v>52</v>
      </c>
      <c r="Y562" s="47" t="s">
        <v>461</v>
      </c>
      <c r="Z562" s="48" t="b">
        <v>0</v>
      </c>
      <c r="AA562" s="47" t="s">
        <v>54</v>
      </c>
      <c r="AB562" s="48" t="b">
        <v>0</v>
      </c>
      <c r="AC562" s="48">
        <v>39</v>
      </c>
      <c r="AD562" t="str">
        <f t="shared" si="8"/>
        <v>Tr</v>
      </c>
    </row>
    <row r="563" spans="2:30" x14ac:dyDescent="0.25">
      <c r="B563">
        <f>VLOOKUP(C563*1,'RMPCrecs(Jan2016)'!F$2:N$1246,9,FALSE)</f>
        <v>17</v>
      </c>
      <c r="C563" s="47" t="s">
        <v>620</v>
      </c>
      <c r="D563" s="47" t="s">
        <v>41</v>
      </c>
      <c r="E563" s="48">
        <v>2009</v>
      </c>
      <c r="F563" s="47" t="s">
        <v>42</v>
      </c>
      <c r="G563" s="49">
        <v>40085</v>
      </c>
      <c r="H563" s="47" t="s">
        <v>43</v>
      </c>
      <c r="I563" s="47" t="s">
        <v>44</v>
      </c>
      <c r="J563" s="48">
        <v>3008</v>
      </c>
      <c r="K563" s="47" t="s">
        <v>45</v>
      </c>
      <c r="L563" s="48">
        <v>550</v>
      </c>
      <c r="M563" s="47" t="s">
        <v>46</v>
      </c>
      <c r="N563" s="48">
        <v>2</v>
      </c>
      <c r="O563" s="47" t="s">
        <v>43</v>
      </c>
      <c r="P563" s="47" t="s">
        <v>607</v>
      </c>
      <c r="Q563" s="47" t="s">
        <v>48</v>
      </c>
      <c r="R563" s="47" t="s">
        <v>49</v>
      </c>
      <c r="S563" s="47" t="s">
        <v>43</v>
      </c>
      <c r="T563" s="47" t="s">
        <v>50</v>
      </c>
      <c r="U563" s="47" t="s">
        <v>64</v>
      </c>
      <c r="V563" s="48">
        <v>4</v>
      </c>
      <c r="W563" s="48">
        <v>4</v>
      </c>
      <c r="X563" s="47" t="s">
        <v>52</v>
      </c>
      <c r="Y563" s="47" t="s">
        <v>621</v>
      </c>
      <c r="Z563" s="48" t="b">
        <v>0</v>
      </c>
      <c r="AA563" s="47" t="s">
        <v>54</v>
      </c>
      <c r="AB563" s="48" t="b">
        <v>0</v>
      </c>
      <c r="AC563" s="48">
        <v>39</v>
      </c>
      <c r="AD563" t="str">
        <f t="shared" si="8"/>
        <v>Tr</v>
      </c>
    </row>
    <row r="564" spans="2:30" x14ac:dyDescent="0.25">
      <c r="B564">
        <f>VLOOKUP(C564*1,'RMPCrecs(Jan2016)'!F$2:N$1246,9,FALSE)</f>
        <v>17</v>
      </c>
      <c r="C564" s="47" t="s">
        <v>622</v>
      </c>
      <c r="D564" s="47" t="s">
        <v>41</v>
      </c>
      <c r="E564" s="48">
        <v>2009</v>
      </c>
      <c r="F564" s="47" t="s">
        <v>42</v>
      </c>
      <c r="G564" s="49">
        <v>40100</v>
      </c>
      <c r="H564" s="47" t="s">
        <v>43</v>
      </c>
      <c r="I564" s="47" t="s">
        <v>44</v>
      </c>
      <c r="J564" s="48">
        <v>3008</v>
      </c>
      <c r="K564" s="47" t="s">
        <v>45</v>
      </c>
      <c r="L564" s="48">
        <v>670</v>
      </c>
      <c r="M564" s="47" t="s">
        <v>46</v>
      </c>
      <c r="N564" s="48">
        <v>3</v>
      </c>
      <c r="O564" s="47" t="s">
        <v>43</v>
      </c>
      <c r="P564" s="47" t="s">
        <v>623</v>
      </c>
      <c r="Q564" s="47" t="s">
        <v>48</v>
      </c>
      <c r="R564" s="47" t="s">
        <v>49</v>
      </c>
      <c r="S564" s="47" t="s">
        <v>43</v>
      </c>
      <c r="T564" s="47" t="s">
        <v>50</v>
      </c>
      <c r="U564" s="47" t="s">
        <v>624</v>
      </c>
      <c r="V564" s="48">
        <v>1.5</v>
      </c>
      <c r="W564" s="48">
        <v>1.5</v>
      </c>
      <c r="X564" s="47" t="s">
        <v>52</v>
      </c>
      <c r="Y564" s="47" t="s">
        <v>625</v>
      </c>
      <c r="Z564" s="48" t="b">
        <v>0</v>
      </c>
      <c r="AA564" s="47" t="s">
        <v>54</v>
      </c>
      <c r="AB564" s="48" t="b">
        <v>0</v>
      </c>
      <c r="AC564" s="48">
        <v>39</v>
      </c>
      <c r="AD564" t="str">
        <f t="shared" si="8"/>
        <v>Tr</v>
      </c>
    </row>
    <row r="565" spans="2:30" x14ac:dyDescent="0.25">
      <c r="B565">
        <f>VLOOKUP(C565*1,'RMPCrecs(Jan2016)'!F$2:N$1246,9,FALSE)</f>
        <v>17</v>
      </c>
      <c r="C565" s="47" t="s">
        <v>657</v>
      </c>
      <c r="D565" s="47" t="s">
        <v>41</v>
      </c>
      <c r="E565" s="48">
        <v>2009</v>
      </c>
      <c r="F565" s="47" t="s">
        <v>42</v>
      </c>
      <c r="G565" s="49">
        <v>40050</v>
      </c>
      <c r="H565" s="47" t="s">
        <v>43</v>
      </c>
      <c r="I565" s="47" t="s">
        <v>44</v>
      </c>
      <c r="J565" s="48">
        <v>3008</v>
      </c>
      <c r="K565" s="47" t="s">
        <v>45</v>
      </c>
      <c r="L565" s="48">
        <v>890</v>
      </c>
      <c r="M565" s="47" t="s">
        <v>46</v>
      </c>
      <c r="N565" s="48">
        <v>4</v>
      </c>
      <c r="O565" s="47" t="s">
        <v>43</v>
      </c>
      <c r="P565" s="47" t="s">
        <v>68</v>
      </c>
      <c r="Q565" s="47" t="s">
        <v>48</v>
      </c>
      <c r="R565" s="47" t="s">
        <v>49</v>
      </c>
      <c r="S565" s="47" t="s">
        <v>43</v>
      </c>
      <c r="T565" s="47" t="s">
        <v>50</v>
      </c>
      <c r="U565" s="47" t="s">
        <v>69</v>
      </c>
      <c r="V565" s="48">
        <v>1.01</v>
      </c>
      <c r="W565" s="48">
        <v>1.01</v>
      </c>
      <c r="X565" s="47" t="s">
        <v>52</v>
      </c>
      <c r="Y565" s="47" t="s">
        <v>403</v>
      </c>
      <c r="Z565" s="48" t="b">
        <v>0</v>
      </c>
      <c r="AA565" s="47" t="s">
        <v>54</v>
      </c>
      <c r="AB565" s="48" t="b">
        <v>0</v>
      </c>
      <c r="AC565" s="48">
        <v>39</v>
      </c>
      <c r="AD565" t="str">
        <f t="shared" si="8"/>
        <v>Tr</v>
      </c>
    </row>
    <row r="566" spans="2:30" x14ac:dyDescent="0.25">
      <c r="B566">
        <f>VLOOKUP(C566*1,'RMPCrecs(Jan2016)'!F$2:N$1246,9,FALSE)</f>
        <v>17</v>
      </c>
      <c r="C566" s="47" t="s">
        <v>658</v>
      </c>
      <c r="D566" s="47" t="s">
        <v>41</v>
      </c>
      <c r="E566" s="48">
        <v>2009</v>
      </c>
      <c r="F566" s="47" t="s">
        <v>42</v>
      </c>
      <c r="G566" s="49">
        <v>40050</v>
      </c>
      <c r="H566" s="47" t="s">
        <v>43</v>
      </c>
      <c r="I566" s="47" t="s">
        <v>44</v>
      </c>
      <c r="J566" s="48">
        <v>3008</v>
      </c>
      <c r="K566" s="47" t="s">
        <v>45</v>
      </c>
      <c r="L566" s="48">
        <v>780</v>
      </c>
      <c r="M566" s="47" t="s">
        <v>46</v>
      </c>
      <c r="N566" s="48">
        <v>3</v>
      </c>
      <c r="O566" s="47" t="s">
        <v>43</v>
      </c>
      <c r="P566" s="47" t="s">
        <v>405</v>
      </c>
      <c r="Q566" s="47" t="s">
        <v>48</v>
      </c>
      <c r="R566" s="47" t="s">
        <v>49</v>
      </c>
      <c r="S566" s="47" t="s">
        <v>43</v>
      </c>
      <c r="T566" s="47" t="s">
        <v>50</v>
      </c>
      <c r="U566" s="47" t="s">
        <v>69</v>
      </c>
      <c r="V566" s="48">
        <v>1.01</v>
      </c>
      <c r="W566" s="48">
        <v>1.01</v>
      </c>
      <c r="X566" s="47" t="s">
        <v>52</v>
      </c>
      <c r="Y566" s="47" t="s">
        <v>403</v>
      </c>
      <c r="Z566" s="48" t="b">
        <v>0</v>
      </c>
      <c r="AA566" s="47" t="s">
        <v>54</v>
      </c>
      <c r="AB566" s="48" t="b">
        <v>0</v>
      </c>
      <c r="AC566" s="48">
        <v>39</v>
      </c>
      <c r="AD566" t="str">
        <f t="shared" si="8"/>
        <v>Tr</v>
      </c>
    </row>
    <row r="567" spans="2:30" x14ac:dyDescent="0.25">
      <c r="B567">
        <f>VLOOKUP(C567*1,'RMPCrecs(Jan2016)'!F$2:N$1246,9,FALSE)</f>
        <v>17</v>
      </c>
      <c r="C567" s="47" t="s">
        <v>659</v>
      </c>
      <c r="D567" s="47" t="s">
        <v>41</v>
      </c>
      <c r="E567" s="48">
        <v>2009</v>
      </c>
      <c r="F567" s="47" t="s">
        <v>42</v>
      </c>
      <c r="G567" s="49">
        <v>40050</v>
      </c>
      <c r="H567" s="47" t="s">
        <v>43</v>
      </c>
      <c r="I567" s="47" t="s">
        <v>44</v>
      </c>
      <c r="J567" s="48">
        <v>3008</v>
      </c>
      <c r="K567" s="47" t="s">
        <v>110</v>
      </c>
      <c r="L567" s="48">
        <v>900</v>
      </c>
      <c r="M567" s="47" t="s">
        <v>46</v>
      </c>
      <c r="N567" s="48">
        <v>4</v>
      </c>
      <c r="O567" s="47" t="s">
        <v>43</v>
      </c>
      <c r="P567" s="47" t="s">
        <v>68</v>
      </c>
      <c r="Q567" s="47" t="s">
        <v>48</v>
      </c>
      <c r="R567" s="47" t="s">
        <v>49</v>
      </c>
      <c r="S567" s="47" t="s">
        <v>43</v>
      </c>
      <c r="T567" s="47" t="s">
        <v>50</v>
      </c>
      <c r="U567" s="47" t="s">
        <v>69</v>
      </c>
      <c r="V567" s="48">
        <v>1.01</v>
      </c>
      <c r="W567" s="48">
        <v>1.01</v>
      </c>
      <c r="X567" s="47" t="s">
        <v>52</v>
      </c>
      <c r="Y567" s="47" t="s">
        <v>403</v>
      </c>
      <c r="Z567" s="48" t="b">
        <v>0</v>
      </c>
      <c r="AA567" s="47" t="s">
        <v>54</v>
      </c>
      <c r="AB567" s="48" t="b">
        <v>0</v>
      </c>
      <c r="AC567" s="48">
        <v>39</v>
      </c>
      <c r="AD567" t="str">
        <f t="shared" si="8"/>
        <v>Tr</v>
      </c>
    </row>
    <row r="568" spans="2:30" x14ac:dyDescent="0.25">
      <c r="B568">
        <f>VLOOKUP(C568*1,'RMPCrecs(Jan2016)'!F$2:N$1246,9,FALSE)</f>
        <v>17</v>
      </c>
      <c r="C568" s="47" t="s">
        <v>660</v>
      </c>
      <c r="D568" s="47" t="s">
        <v>41</v>
      </c>
      <c r="E568" s="48">
        <v>2009</v>
      </c>
      <c r="F568" s="47" t="s">
        <v>42</v>
      </c>
      <c r="G568" s="49">
        <v>40050</v>
      </c>
      <c r="H568" s="47" t="s">
        <v>43</v>
      </c>
      <c r="I568" s="47" t="s">
        <v>44</v>
      </c>
      <c r="J568" s="48">
        <v>3008</v>
      </c>
      <c r="K568" s="47" t="s">
        <v>110</v>
      </c>
      <c r="L568" s="48">
        <v>800</v>
      </c>
      <c r="M568" s="47" t="s">
        <v>46</v>
      </c>
      <c r="N568" s="48">
        <v>4</v>
      </c>
      <c r="O568" s="47" t="s">
        <v>43</v>
      </c>
      <c r="P568" s="47" t="s">
        <v>68</v>
      </c>
      <c r="Q568" s="47" t="s">
        <v>48</v>
      </c>
      <c r="R568" s="47" t="s">
        <v>49</v>
      </c>
      <c r="S568" s="47" t="s">
        <v>43</v>
      </c>
      <c r="T568" s="47" t="s">
        <v>50</v>
      </c>
      <c r="U568" s="47" t="s">
        <v>69</v>
      </c>
      <c r="V568" s="48">
        <v>1.01</v>
      </c>
      <c r="W568" s="48">
        <v>1.01</v>
      </c>
      <c r="X568" s="47" t="s">
        <v>52</v>
      </c>
      <c r="Y568" s="47" t="s">
        <v>403</v>
      </c>
      <c r="Z568" s="48" t="b">
        <v>0</v>
      </c>
      <c r="AA568" s="47" t="s">
        <v>54</v>
      </c>
      <c r="AB568" s="48" t="b">
        <v>0</v>
      </c>
      <c r="AC568" s="48">
        <v>39</v>
      </c>
      <c r="AD568" t="str">
        <f t="shared" si="8"/>
        <v>Tr</v>
      </c>
    </row>
    <row r="569" spans="2:30" x14ac:dyDescent="0.25">
      <c r="B569">
        <f>VLOOKUP(C569*1,'RMPCrecs(Jan2016)'!F$2:N$1246,9,FALSE)</f>
        <v>17</v>
      </c>
      <c r="C569" s="47" t="s">
        <v>661</v>
      </c>
      <c r="D569" s="47" t="s">
        <v>41</v>
      </c>
      <c r="E569" s="48">
        <v>2009</v>
      </c>
      <c r="F569" s="47" t="s">
        <v>42</v>
      </c>
      <c r="G569" s="49">
        <v>40050</v>
      </c>
      <c r="H569" s="47" t="s">
        <v>43</v>
      </c>
      <c r="I569" s="47" t="s">
        <v>44</v>
      </c>
      <c r="J569" s="48">
        <v>3008</v>
      </c>
      <c r="K569" s="47" t="s">
        <v>110</v>
      </c>
      <c r="L569" s="48">
        <v>810</v>
      </c>
      <c r="M569" s="47" t="s">
        <v>46</v>
      </c>
      <c r="N569" s="48">
        <v>4</v>
      </c>
      <c r="O569" s="47" t="s">
        <v>43</v>
      </c>
      <c r="P569" s="47" t="s">
        <v>68</v>
      </c>
      <c r="Q569" s="47" t="s">
        <v>48</v>
      </c>
      <c r="R569" s="47" t="s">
        <v>49</v>
      </c>
      <c r="S569" s="47" t="s">
        <v>43</v>
      </c>
      <c r="T569" s="47" t="s">
        <v>50</v>
      </c>
      <c r="U569" s="47" t="s">
        <v>69</v>
      </c>
      <c r="V569" s="48">
        <v>1.01</v>
      </c>
      <c r="W569" s="48">
        <v>1.01</v>
      </c>
      <c r="X569" s="47" t="s">
        <v>52</v>
      </c>
      <c r="Y569" s="47" t="s">
        <v>403</v>
      </c>
      <c r="Z569" s="48" t="b">
        <v>0</v>
      </c>
      <c r="AA569" s="47" t="s">
        <v>54</v>
      </c>
      <c r="AB569" s="48" t="b">
        <v>0</v>
      </c>
      <c r="AC569" s="48">
        <v>39</v>
      </c>
      <c r="AD569" t="str">
        <f t="shared" si="8"/>
        <v>Tr</v>
      </c>
    </row>
    <row r="570" spans="2:30" x14ac:dyDescent="0.25">
      <c r="B570">
        <f>VLOOKUP(C570*1,'RMPCrecs(Jan2016)'!F$2:N$1246,9,FALSE)</f>
        <v>17</v>
      </c>
      <c r="C570" s="47" t="s">
        <v>662</v>
      </c>
      <c r="D570" s="47" t="s">
        <v>41</v>
      </c>
      <c r="E570" s="48">
        <v>2009</v>
      </c>
      <c r="F570" s="47" t="s">
        <v>42</v>
      </c>
      <c r="G570" s="49">
        <v>40050</v>
      </c>
      <c r="H570" s="47" t="s">
        <v>43</v>
      </c>
      <c r="I570" s="47" t="s">
        <v>44</v>
      </c>
      <c r="J570" s="48">
        <v>3008</v>
      </c>
      <c r="K570" s="47" t="s">
        <v>110</v>
      </c>
      <c r="L570" s="48">
        <v>910</v>
      </c>
      <c r="M570" s="47" t="s">
        <v>46</v>
      </c>
      <c r="N570" s="48">
        <v>4</v>
      </c>
      <c r="O570" s="47" t="s">
        <v>43</v>
      </c>
      <c r="P570" s="47" t="s">
        <v>68</v>
      </c>
      <c r="Q570" s="47" t="s">
        <v>48</v>
      </c>
      <c r="R570" s="47" t="s">
        <v>49</v>
      </c>
      <c r="S570" s="47" t="s">
        <v>43</v>
      </c>
      <c r="T570" s="47" t="s">
        <v>50</v>
      </c>
      <c r="U570" s="47" t="s">
        <v>69</v>
      </c>
      <c r="V570" s="48">
        <v>1.01</v>
      </c>
      <c r="W570" s="48">
        <v>1.01</v>
      </c>
      <c r="X570" s="47" t="s">
        <v>52</v>
      </c>
      <c r="Y570" s="47" t="s">
        <v>403</v>
      </c>
      <c r="Z570" s="48" t="b">
        <v>0</v>
      </c>
      <c r="AA570" s="47" t="s">
        <v>54</v>
      </c>
      <c r="AB570" s="48" t="b">
        <v>0</v>
      </c>
      <c r="AC570" s="48">
        <v>39</v>
      </c>
      <c r="AD570" t="str">
        <f t="shared" si="8"/>
        <v>Tr</v>
      </c>
    </row>
    <row r="571" spans="2:30" x14ac:dyDescent="0.25">
      <c r="B571">
        <f>VLOOKUP(C571*1,'RMPCrecs(Jan2016)'!F$2:N$1246,9,FALSE)</f>
        <v>17</v>
      </c>
      <c r="C571" s="47" t="s">
        <v>663</v>
      </c>
      <c r="D571" s="47" t="s">
        <v>41</v>
      </c>
      <c r="E571" s="48">
        <v>2009</v>
      </c>
      <c r="F571" s="47" t="s">
        <v>42</v>
      </c>
      <c r="G571" s="49">
        <v>40050</v>
      </c>
      <c r="H571" s="47" t="s">
        <v>43</v>
      </c>
      <c r="I571" s="47" t="s">
        <v>44</v>
      </c>
      <c r="J571" s="48">
        <v>3008</v>
      </c>
      <c r="K571" s="47" t="s">
        <v>45</v>
      </c>
      <c r="L571" s="48">
        <v>830</v>
      </c>
      <c r="M571" s="47" t="s">
        <v>46</v>
      </c>
      <c r="N571" s="48">
        <v>3</v>
      </c>
      <c r="O571" s="47" t="s">
        <v>43</v>
      </c>
      <c r="P571" s="47" t="s">
        <v>405</v>
      </c>
      <c r="Q571" s="47" t="s">
        <v>48</v>
      </c>
      <c r="R571" s="47" t="s">
        <v>49</v>
      </c>
      <c r="S571" s="47" t="s">
        <v>43</v>
      </c>
      <c r="T571" s="47" t="s">
        <v>50</v>
      </c>
      <c r="U571" s="47" t="s">
        <v>69</v>
      </c>
      <c r="V571" s="48">
        <v>1.01</v>
      </c>
      <c r="W571" s="48">
        <v>1.01</v>
      </c>
      <c r="X571" s="47" t="s">
        <v>52</v>
      </c>
      <c r="Y571" s="47" t="s">
        <v>403</v>
      </c>
      <c r="Z571" s="48" t="b">
        <v>0</v>
      </c>
      <c r="AA571" s="47" t="s">
        <v>54</v>
      </c>
      <c r="AB571" s="48" t="b">
        <v>0</v>
      </c>
      <c r="AC571" s="48">
        <v>39</v>
      </c>
      <c r="AD571" t="str">
        <f t="shared" si="8"/>
        <v>Tr</v>
      </c>
    </row>
    <row r="572" spans="2:30" x14ac:dyDescent="0.25">
      <c r="B572">
        <f>VLOOKUP(C572*1,'RMPCrecs(Jan2016)'!F$2:N$1246,9,FALSE)</f>
        <v>17</v>
      </c>
      <c r="C572" s="47" t="s">
        <v>664</v>
      </c>
      <c r="D572" s="47" t="s">
        <v>41</v>
      </c>
      <c r="E572" s="48">
        <v>2009</v>
      </c>
      <c r="F572" s="47" t="s">
        <v>42</v>
      </c>
      <c r="G572" s="49">
        <v>40050</v>
      </c>
      <c r="H572" s="47" t="s">
        <v>43</v>
      </c>
      <c r="I572" s="47" t="s">
        <v>44</v>
      </c>
      <c r="J572" s="48">
        <v>3008</v>
      </c>
      <c r="K572" s="47" t="s">
        <v>45</v>
      </c>
      <c r="L572" s="48">
        <v>710</v>
      </c>
      <c r="M572" s="47" t="s">
        <v>46</v>
      </c>
      <c r="N572" s="48">
        <v>3</v>
      </c>
      <c r="O572" s="47" t="s">
        <v>43</v>
      </c>
      <c r="P572" s="47" t="s">
        <v>405</v>
      </c>
      <c r="Q572" s="47" t="s">
        <v>48</v>
      </c>
      <c r="R572" s="47" t="s">
        <v>49</v>
      </c>
      <c r="S572" s="47" t="s">
        <v>43</v>
      </c>
      <c r="T572" s="47" t="s">
        <v>50</v>
      </c>
      <c r="U572" s="47" t="s">
        <v>69</v>
      </c>
      <c r="V572" s="48">
        <v>1.01</v>
      </c>
      <c r="W572" s="48">
        <v>1.01</v>
      </c>
      <c r="X572" s="47" t="s">
        <v>52</v>
      </c>
      <c r="Y572" s="47" t="s">
        <v>403</v>
      </c>
      <c r="Z572" s="48" t="b">
        <v>0</v>
      </c>
      <c r="AA572" s="47" t="s">
        <v>54</v>
      </c>
      <c r="AB572" s="48" t="b">
        <v>0</v>
      </c>
      <c r="AC572" s="48">
        <v>39</v>
      </c>
      <c r="AD572" t="str">
        <f t="shared" si="8"/>
        <v>Tr</v>
      </c>
    </row>
    <row r="573" spans="2:30" x14ac:dyDescent="0.25">
      <c r="B573">
        <f>VLOOKUP(C573*1,'RMPCrecs(Jan2016)'!F$2:N$1246,9,FALSE)</f>
        <v>17</v>
      </c>
      <c r="C573" s="47" t="s">
        <v>665</v>
      </c>
      <c r="D573" s="47" t="s">
        <v>41</v>
      </c>
      <c r="E573" s="48">
        <v>2009</v>
      </c>
      <c r="F573" s="47" t="s">
        <v>42</v>
      </c>
      <c r="G573" s="49">
        <v>40050</v>
      </c>
      <c r="H573" s="47" t="s">
        <v>43</v>
      </c>
      <c r="I573" s="47" t="s">
        <v>44</v>
      </c>
      <c r="J573" s="48">
        <v>3008</v>
      </c>
      <c r="K573" s="47" t="s">
        <v>45</v>
      </c>
      <c r="L573" s="48">
        <v>750</v>
      </c>
      <c r="M573" s="47" t="s">
        <v>46</v>
      </c>
      <c r="N573" s="48">
        <v>3</v>
      </c>
      <c r="O573" s="47" t="s">
        <v>43</v>
      </c>
      <c r="P573" s="47" t="s">
        <v>405</v>
      </c>
      <c r="Q573" s="47" t="s">
        <v>48</v>
      </c>
      <c r="R573" s="47" t="s">
        <v>49</v>
      </c>
      <c r="S573" s="47" t="s">
        <v>43</v>
      </c>
      <c r="T573" s="47" t="s">
        <v>50</v>
      </c>
      <c r="U573" s="47" t="s">
        <v>69</v>
      </c>
      <c r="V573" s="48">
        <v>1.01</v>
      </c>
      <c r="W573" s="48">
        <v>1.01</v>
      </c>
      <c r="X573" s="47" t="s">
        <v>52</v>
      </c>
      <c r="Y573" s="47" t="s">
        <v>403</v>
      </c>
      <c r="Z573" s="48" t="b">
        <v>0</v>
      </c>
      <c r="AA573" s="47" t="s">
        <v>54</v>
      </c>
      <c r="AB573" s="48" t="b">
        <v>0</v>
      </c>
      <c r="AC573" s="48">
        <v>39</v>
      </c>
      <c r="AD573" t="str">
        <f t="shared" si="8"/>
        <v>Tr</v>
      </c>
    </row>
    <row r="574" spans="2:30" x14ac:dyDescent="0.25">
      <c r="B574">
        <f>VLOOKUP(C574*1,'RMPCrecs(Jan2016)'!F$2:N$1246,9,FALSE)</f>
        <v>17</v>
      </c>
      <c r="C574" s="47" t="s">
        <v>666</v>
      </c>
      <c r="D574" s="47" t="s">
        <v>41</v>
      </c>
      <c r="E574" s="48">
        <v>2009</v>
      </c>
      <c r="F574" s="47" t="s">
        <v>42</v>
      </c>
      <c r="G574" s="49">
        <v>40050</v>
      </c>
      <c r="H574" s="47" t="s">
        <v>43</v>
      </c>
      <c r="I574" s="47" t="s">
        <v>44</v>
      </c>
      <c r="J574" s="48">
        <v>3008</v>
      </c>
      <c r="K574" s="47" t="s">
        <v>45</v>
      </c>
      <c r="L574" s="48">
        <v>810</v>
      </c>
      <c r="M574" s="47" t="s">
        <v>46</v>
      </c>
      <c r="N574" s="48">
        <v>4</v>
      </c>
      <c r="O574" s="47" t="s">
        <v>43</v>
      </c>
      <c r="P574" s="47" t="s">
        <v>68</v>
      </c>
      <c r="Q574" s="47" t="s">
        <v>48</v>
      </c>
      <c r="R574" s="47" t="s">
        <v>49</v>
      </c>
      <c r="S574" s="47" t="s">
        <v>43</v>
      </c>
      <c r="T574" s="47" t="s">
        <v>50</v>
      </c>
      <c r="U574" s="47" t="s">
        <v>69</v>
      </c>
      <c r="V574" s="48">
        <v>1.01</v>
      </c>
      <c r="W574" s="48">
        <v>1.01</v>
      </c>
      <c r="X574" s="47" t="s">
        <v>52</v>
      </c>
      <c r="Y574" s="47" t="s">
        <v>403</v>
      </c>
      <c r="Z574" s="48" t="b">
        <v>0</v>
      </c>
      <c r="AA574" s="47" t="s">
        <v>54</v>
      </c>
      <c r="AB574" s="48" t="b">
        <v>0</v>
      </c>
      <c r="AC574" s="48">
        <v>39</v>
      </c>
      <c r="AD574" t="str">
        <f t="shared" si="8"/>
        <v>Tr</v>
      </c>
    </row>
    <row r="575" spans="2:30" x14ac:dyDescent="0.25">
      <c r="B575">
        <f>VLOOKUP(C575*1,'RMPCrecs(Jan2016)'!F$2:N$1246,9,FALSE)</f>
        <v>17</v>
      </c>
      <c r="C575" s="47" t="s">
        <v>667</v>
      </c>
      <c r="D575" s="47" t="s">
        <v>41</v>
      </c>
      <c r="E575" s="48">
        <v>2009</v>
      </c>
      <c r="F575" s="47" t="s">
        <v>42</v>
      </c>
      <c r="G575" s="49">
        <v>40050</v>
      </c>
      <c r="H575" s="47" t="s">
        <v>43</v>
      </c>
      <c r="I575" s="47" t="s">
        <v>44</v>
      </c>
      <c r="J575" s="48">
        <v>3008</v>
      </c>
      <c r="K575" s="47" t="s">
        <v>110</v>
      </c>
      <c r="L575" s="48">
        <v>920</v>
      </c>
      <c r="M575" s="47" t="s">
        <v>46</v>
      </c>
      <c r="N575" s="48">
        <v>4</v>
      </c>
      <c r="O575" s="47" t="s">
        <v>43</v>
      </c>
      <c r="P575" s="47" t="s">
        <v>68</v>
      </c>
      <c r="Q575" s="47" t="s">
        <v>48</v>
      </c>
      <c r="R575" s="47" t="s">
        <v>49</v>
      </c>
      <c r="S575" s="47" t="s">
        <v>43</v>
      </c>
      <c r="T575" s="47" t="s">
        <v>50</v>
      </c>
      <c r="U575" s="47" t="s">
        <v>69</v>
      </c>
      <c r="V575" s="48">
        <v>1.01</v>
      </c>
      <c r="W575" s="48">
        <v>1.01</v>
      </c>
      <c r="X575" s="47" t="s">
        <v>52</v>
      </c>
      <c r="Y575" s="47" t="s">
        <v>403</v>
      </c>
      <c r="Z575" s="48" t="b">
        <v>0</v>
      </c>
      <c r="AA575" s="47" t="s">
        <v>54</v>
      </c>
      <c r="AB575" s="48" t="b">
        <v>0</v>
      </c>
      <c r="AC575" s="48">
        <v>39</v>
      </c>
      <c r="AD575" t="str">
        <f t="shared" si="8"/>
        <v>Tr</v>
      </c>
    </row>
    <row r="576" spans="2:30" x14ac:dyDescent="0.25">
      <c r="B576">
        <f>VLOOKUP(C576*1,'RMPCrecs(Jan2016)'!F$2:N$1246,9,FALSE)</f>
        <v>17</v>
      </c>
      <c r="C576" s="47" t="s">
        <v>668</v>
      </c>
      <c r="D576" s="47" t="s">
        <v>41</v>
      </c>
      <c r="E576" s="48">
        <v>2009</v>
      </c>
      <c r="F576" s="47" t="s">
        <v>42</v>
      </c>
      <c r="G576" s="49">
        <v>40050</v>
      </c>
      <c r="H576" s="47" t="s">
        <v>43</v>
      </c>
      <c r="I576" s="47" t="s">
        <v>44</v>
      </c>
      <c r="J576" s="48">
        <v>3008</v>
      </c>
      <c r="K576" s="47" t="s">
        <v>110</v>
      </c>
      <c r="L576" s="48">
        <v>970</v>
      </c>
      <c r="M576" s="47" t="s">
        <v>46</v>
      </c>
      <c r="N576" s="48">
        <v>4</v>
      </c>
      <c r="O576" s="47" t="s">
        <v>43</v>
      </c>
      <c r="P576" s="47" t="s">
        <v>68</v>
      </c>
      <c r="Q576" s="47" t="s">
        <v>48</v>
      </c>
      <c r="R576" s="47" t="s">
        <v>49</v>
      </c>
      <c r="S576" s="47" t="s">
        <v>43</v>
      </c>
      <c r="T576" s="47" t="s">
        <v>50</v>
      </c>
      <c r="U576" s="47" t="s">
        <v>69</v>
      </c>
      <c r="V576" s="48">
        <v>1.01</v>
      </c>
      <c r="W576" s="48">
        <v>1.01</v>
      </c>
      <c r="X576" s="47" t="s">
        <v>52</v>
      </c>
      <c r="Y576" s="47" t="s">
        <v>403</v>
      </c>
      <c r="Z576" s="48" t="b">
        <v>0</v>
      </c>
      <c r="AA576" s="47" t="s">
        <v>54</v>
      </c>
      <c r="AB576" s="48" t="b">
        <v>0</v>
      </c>
      <c r="AC576" s="48">
        <v>39</v>
      </c>
      <c r="AD576" t="str">
        <f t="shared" si="8"/>
        <v>Tr</v>
      </c>
    </row>
    <row r="577" spans="2:30" x14ac:dyDescent="0.25">
      <c r="B577">
        <f>VLOOKUP(C577*1,'RMPCrecs(Jan2016)'!F$2:N$1246,9,FALSE)</f>
        <v>17</v>
      </c>
      <c r="C577" s="47" t="s">
        <v>669</v>
      </c>
      <c r="D577" s="47" t="s">
        <v>41</v>
      </c>
      <c r="E577" s="48">
        <v>2009</v>
      </c>
      <c r="F577" s="47" t="s">
        <v>42</v>
      </c>
      <c r="G577" s="49">
        <v>40050</v>
      </c>
      <c r="H577" s="47" t="s">
        <v>43</v>
      </c>
      <c r="I577" s="47" t="s">
        <v>44</v>
      </c>
      <c r="J577" s="48">
        <v>3008</v>
      </c>
      <c r="K577" s="47" t="s">
        <v>45</v>
      </c>
      <c r="L577" s="48">
        <v>540</v>
      </c>
      <c r="M577" s="47" t="s">
        <v>46</v>
      </c>
      <c r="N577" s="48">
        <v>2</v>
      </c>
      <c r="O577" s="47" t="s">
        <v>43</v>
      </c>
      <c r="P577" s="47" t="s">
        <v>433</v>
      </c>
      <c r="Q577" s="47" t="s">
        <v>48</v>
      </c>
      <c r="R577" s="47" t="s">
        <v>49</v>
      </c>
      <c r="S577" s="47" t="s">
        <v>43</v>
      </c>
      <c r="T577" s="47" t="s">
        <v>50</v>
      </c>
      <c r="U577" s="47" t="s">
        <v>69</v>
      </c>
      <c r="V577" s="48">
        <v>1.01</v>
      </c>
      <c r="W577" s="48">
        <v>1.01</v>
      </c>
      <c r="X577" s="47" t="s">
        <v>52</v>
      </c>
      <c r="Y577" s="47" t="s">
        <v>403</v>
      </c>
      <c r="Z577" s="48" t="b">
        <v>0</v>
      </c>
      <c r="AA577" s="47" t="s">
        <v>54</v>
      </c>
      <c r="AB577" s="48" t="b">
        <v>0</v>
      </c>
      <c r="AC577" s="48">
        <v>39</v>
      </c>
      <c r="AD577" t="str">
        <f t="shared" si="8"/>
        <v>Tr</v>
      </c>
    </row>
    <row r="578" spans="2:30" x14ac:dyDescent="0.25">
      <c r="B578">
        <f>VLOOKUP(C578*1,'RMPCrecs(Jan2016)'!F$2:N$1246,9,FALSE)</f>
        <v>17</v>
      </c>
      <c r="C578" s="47" t="s">
        <v>670</v>
      </c>
      <c r="D578" s="47" t="s">
        <v>41</v>
      </c>
      <c r="E578" s="48">
        <v>2009</v>
      </c>
      <c r="F578" s="47" t="s">
        <v>42</v>
      </c>
      <c r="G578" s="49">
        <v>40050</v>
      </c>
      <c r="H578" s="47" t="s">
        <v>43</v>
      </c>
      <c r="I578" s="47" t="s">
        <v>44</v>
      </c>
      <c r="J578" s="48">
        <v>3008</v>
      </c>
      <c r="K578" s="47" t="s">
        <v>110</v>
      </c>
      <c r="L578" s="48">
        <v>830</v>
      </c>
      <c r="M578" s="47" t="s">
        <v>46</v>
      </c>
      <c r="N578" s="48">
        <v>4</v>
      </c>
      <c r="O578" s="47" t="s">
        <v>43</v>
      </c>
      <c r="P578" s="47" t="s">
        <v>68</v>
      </c>
      <c r="Q578" s="47" t="s">
        <v>48</v>
      </c>
      <c r="R578" s="47" t="s">
        <v>49</v>
      </c>
      <c r="S578" s="47" t="s">
        <v>43</v>
      </c>
      <c r="T578" s="47" t="s">
        <v>50</v>
      </c>
      <c r="U578" s="47" t="s">
        <v>69</v>
      </c>
      <c r="V578" s="48">
        <v>1.01</v>
      </c>
      <c r="W578" s="48">
        <v>1.01</v>
      </c>
      <c r="X578" s="47" t="s">
        <v>52</v>
      </c>
      <c r="Y578" s="47" t="s">
        <v>403</v>
      </c>
      <c r="Z578" s="48" t="b">
        <v>0</v>
      </c>
      <c r="AA578" s="47" t="s">
        <v>54</v>
      </c>
      <c r="AB578" s="48" t="b">
        <v>0</v>
      </c>
      <c r="AC578" s="48">
        <v>39</v>
      </c>
      <c r="AD578" t="str">
        <f t="shared" ref="AD578:AD641" si="9">IF(OR(B578=14,B578=19),"NT",IF(B578&gt;=49,"mix","Tr"))</f>
        <v>Tr</v>
      </c>
    </row>
    <row r="579" spans="2:30" x14ac:dyDescent="0.25">
      <c r="B579">
        <f>VLOOKUP(C579*1,'RMPCrecs(Jan2016)'!F$2:N$1246,9,FALSE)</f>
        <v>17</v>
      </c>
      <c r="C579" s="47" t="s">
        <v>671</v>
      </c>
      <c r="D579" s="47" t="s">
        <v>41</v>
      </c>
      <c r="E579" s="48">
        <v>2009</v>
      </c>
      <c r="F579" s="47" t="s">
        <v>42</v>
      </c>
      <c r="G579" s="49">
        <v>40050</v>
      </c>
      <c r="H579" s="47" t="s">
        <v>43</v>
      </c>
      <c r="I579" s="47" t="s">
        <v>44</v>
      </c>
      <c r="J579" s="48">
        <v>3008</v>
      </c>
      <c r="K579" s="47" t="s">
        <v>110</v>
      </c>
      <c r="L579" s="48">
        <v>880</v>
      </c>
      <c r="M579" s="47" t="s">
        <v>46</v>
      </c>
      <c r="N579" s="48">
        <v>4</v>
      </c>
      <c r="O579" s="47" t="s">
        <v>43</v>
      </c>
      <c r="P579" s="47" t="s">
        <v>68</v>
      </c>
      <c r="Q579" s="47" t="s">
        <v>48</v>
      </c>
      <c r="R579" s="47" t="s">
        <v>49</v>
      </c>
      <c r="S579" s="47" t="s">
        <v>43</v>
      </c>
      <c r="T579" s="47" t="s">
        <v>50</v>
      </c>
      <c r="U579" s="47" t="s">
        <v>69</v>
      </c>
      <c r="V579" s="48">
        <v>1.01</v>
      </c>
      <c r="W579" s="48">
        <v>1.01</v>
      </c>
      <c r="X579" s="47" t="s">
        <v>52</v>
      </c>
      <c r="Y579" s="47" t="s">
        <v>403</v>
      </c>
      <c r="Z579" s="48" t="b">
        <v>0</v>
      </c>
      <c r="AA579" s="47" t="s">
        <v>54</v>
      </c>
      <c r="AB579" s="48" t="b">
        <v>0</v>
      </c>
      <c r="AC579" s="48">
        <v>39</v>
      </c>
      <c r="AD579" t="str">
        <f t="shared" si="9"/>
        <v>Tr</v>
      </c>
    </row>
    <row r="580" spans="2:30" x14ac:dyDescent="0.25">
      <c r="B580">
        <f>VLOOKUP(C580*1,'RMPCrecs(Jan2016)'!F$2:N$1246,9,FALSE)</f>
        <v>17</v>
      </c>
      <c r="C580" s="47" t="s">
        <v>672</v>
      </c>
      <c r="D580" s="47" t="s">
        <v>41</v>
      </c>
      <c r="E580" s="48">
        <v>2009</v>
      </c>
      <c r="F580" s="47" t="s">
        <v>42</v>
      </c>
      <c r="G580" s="49">
        <v>40050</v>
      </c>
      <c r="H580" s="47" t="s">
        <v>43</v>
      </c>
      <c r="I580" s="47" t="s">
        <v>44</v>
      </c>
      <c r="J580" s="48">
        <v>3008</v>
      </c>
      <c r="K580" s="47" t="s">
        <v>110</v>
      </c>
      <c r="L580" s="48">
        <v>840</v>
      </c>
      <c r="M580" s="47" t="s">
        <v>46</v>
      </c>
      <c r="N580" s="48">
        <v>4</v>
      </c>
      <c r="O580" s="47" t="s">
        <v>43</v>
      </c>
      <c r="P580" s="47" t="s">
        <v>68</v>
      </c>
      <c r="Q580" s="47" t="s">
        <v>48</v>
      </c>
      <c r="R580" s="47" t="s">
        <v>49</v>
      </c>
      <c r="S580" s="47" t="s">
        <v>43</v>
      </c>
      <c r="T580" s="47" t="s">
        <v>50</v>
      </c>
      <c r="U580" s="47" t="s">
        <v>69</v>
      </c>
      <c r="V580" s="48">
        <v>1.01</v>
      </c>
      <c r="W580" s="48">
        <v>1.01</v>
      </c>
      <c r="X580" s="47" t="s">
        <v>52</v>
      </c>
      <c r="Y580" s="47" t="s">
        <v>403</v>
      </c>
      <c r="Z580" s="48" t="b">
        <v>0</v>
      </c>
      <c r="AA580" s="47" t="s">
        <v>54</v>
      </c>
      <c r="AB580" s="48" t="b">
        <v>0</v>
      </c>
      <c r="AC580" s="48">
        <v>39</v>
      </c>
      <c r="AD580" t="str">
        <f t="shared" si="9"/>
        <v>Tr</v>
      </c>
    </row>
    <row r="581" spans="2:30" x14ac:dyDescent="0.25">
      <c r="B581">
        <f>VLOOKUP(C581*1,'RMPCrecs(Jan2016)'!F$2:N$1246,9,FALSE)</f>
        <v>17</v>
      </c>
      <c r="C581" s="47" t="s">
        <v>673</v>
      </c>
      <c r="D581" s="47" t="s">
        <v>41</v>
      </c>
      <c r="E581" s="48">
        <v>2009</v>
      </c>
      <c r="F581" s="47" t="s">
        <v>42</v>
      </c>
      <c r="G581" s="49">
        <v>40050</v>
      </c>
      <c r="H581" s="47" t="s">
        <v>43</v>
      </c>
      <c r="I581" s="47" t="s">
        <v>44</v>
      </c>
      <c r="J581" s="48">
        <v>3008</v>
      </c>
      <c r="K581" s="47" t="s">
        <v>110</v>
      </c>
      <c r="L581" s="48">
        <v>870</v>
      </c>
      <c r="M581" s="47" t="s">
        <v>46</v>
      </c>
      <c r="N581" s="48">
        <v>4</v>
      </c>
      <c r="O581" s="47" t="s">
        <v>43</v>
      </c>
      <c r="P581" s="47" t="s">
        <v>68</v>
      </c>
      <c r="Q581" s="47" t="s">
        <v>48</v>
      </c>
      <c r="R581" s="47" t="s">
        <v>49</v>
      </c>
      <c r="S581" s="47" t="s">
        <v>43</v>
      </c>
      <c r="T581" s="47" t="s">
        <v>50</v>
      </c>
      <c r="U581" s="47" t="s">
        <v>69</v>
      </c>
      <c r="V581" s="48">
        <v>1.01</v>
      </c>
      <c r="W581" s="48">
        <v>1.01</v>
      </c>
      <c r="X581" s="47" t="s">
        <v>52</v>
      </c>
      <c r="Y581" s="47" t="s">
        <v>403</v>
      </c>
      <c r="Z581" s="48" t="b">
        <v>0</v>
      </c>
      <c r="AA581" s="47" t="s">
        <v>54</v>
      </c>
      <c r="AB581" s="48" t="b">
        <v>0</v>
      </c>
      <c r="AC581" s="48">
        <v>39</v>
      </c>
      <c r="AD581" t="str">
        <f t="shared" si="9"/>
        <v>Tr</v>
      </c>
    </row>
    <row r="582" spans="2:30" x14ac:dyDescent="0.25">
      <c r="B582">
        <f>VLOOKUP(C582*1,'RMPCrecs(Jan2016)'!F$2:N$1246,9,FALSE)</f>
        <v>17</v>
      </c>
      <c r="C582" s="47" t="s">
        <v>688</v>
      </c>
      <c r="D582" s="47" t="s">
        <v>41</v>
      </c>
      <c r="E582" s="48">
        <v>2009</v>
      </c>
      <c r="F582" s="47" t="s">
        <v>67</v>
      </c>
      <c r="G582" s="49">
        <v>40053</v>
      </c>
      <c r="H582" s="47" t="s">
        <v>43</v>
      </c>
      <c r="I582" s="47" t="s">
        <v>44</v>
      </c>
      <c r="J582" s="48">
        <v>3008</v>
      </c>
      <c r="K582" s="47" t="s">
        <v>45</v>
      </c>
      <c r="L582" s="48">
        <v>770</v>
      </c>
      <c r="M582" s="47" t="s">
        <v>46</v>
      </c>
      <c r="N582" s="48">
        <v>3</v>
      </c>
      <c r="O582" s="47" t="s">
        <v>43</v>
      </c>
      <c r="P582" s="47" t="s">
        <v>405</v>
      </c>
      <c r="Q582" s="47" t="s">
        <v>48</v>
      </c>
      <c r="R582" s="47" t="s">
        <v>49</v>
      </c>
      <c r="S582" s="47" t="s">
        <v>43</v>
      </c>
      <c r="T582" s="47" t="s">
        <v>50</v>
      </c>
      <c r="U582" s="47" t="s">
        <v>69</v>
      </c>
      <c r="V582" s="48">
        <v>1.67</v>
      </c>
      <c r="W582" s="48">
        <v>1.67</v>
      </c>
      <c r="X582" s="47" t="s">
        <v>52</v>
      </c>
      <c r="Y582" s="47" t="s">
        <v>461</v>
      </c>
      <c r="Z582" s="48" t="b">
        <v>0</v>
      </c>
      <c r="AA582" s="47" t="s">
        <v>54</v>
      </c>
      <c r="AB582" s="48" t="b">
        <v>0</v>
      </c>
      <c r="AC582" s="48">
        <v>39</v>
      </c>
      <c r="AD582" t="str">
        <f t="shared" si="9"/>
        <v>Tr</v>
      </c>
    </row>
    <row r="583" spans="2:30" x14ac:dyDescent="0.25">
      <c r="B583">
        <f>VLOOKUP(C583*1,'RMPCrecs(Jan2016)'!F$2:N$1246,9,FALSE)</f>
        <v>17</v>
      </c>
      <c r="C583" s="47" t="s">
        <v>689</v>
      </c>
      <c r="D583" s="47" t="s">
        <v>41</v>
      </c>
      <c r="E583" s="48">
        <v>2009</v>
      </c>
      <c r="F583" s="47" t="s">
        <v>67</v>
      </c>
      <c r="G583" s="49">
        <v>40053</v>
      </c>
      <c r="H583" s="47" t="s">
        <v>43</v>
      </c>
      <c r="I583" s="47" t="s">
        <v>44</v>
      </c>
      <c r="J583" s="48">
        <v>3008</v>
      </c>
      <c r="K583" s="47" t="s">
        <v>45</v>
      </c>
      <c r="L583" s="48">
        <v>800</v>
      </c>
      <c r="M583" s="47" t="s">
        <v>46</v>
      </c>
      <c r="N583" s="48">
        <v>4</v>
      </c>
      <c r="O583" s="47" t="s">
        <v>43</v>
      </c>
      <c r="P583" s="47" t="s">
        <v>68</v>
      </c>
      <c r="Q583" s="47" t="s">
        <v>48</v>
      </c>
      <c r="R583" s="47" t="s">
        <v>49</v>
      </c>
      <c r="S583" s="47" t="s">
        <v>43</v>
      </c>
      <c r="T583" s="47" t="s">
        <v>50</v>
      </c>
      <c r="U583" s="47" t="s">
        <v>69</v>
      </c>
      <c r="V583" s="48">
        <v>1.67</v>
      </c>
      <c r="W583" s="48">
        <v>1.67</v>
      </c>
      <c r="X583" s="47" t="s">
        <v>52</v>
      </c>
      <c r="Y583" s="47" t="s">
        <v>461</v>
      </c>
      <c r="Z583" s="48" t="b">
        <v>0</v>
      </c>
      <c r="AA583" s="47" t="s">
        <v>54</v>
      </c>
      <c r="AB583" s="48" t="b">
        <v>0</v>
      </c>
      <c r="AC583" s="48">
        <v>39</v>
      </c>
      <c r="AD583" t="str">
        <f t="shared" si="9"/>
        <v>Tr</v>
      </c>
    </row>
    <row r="584" spans="2:30" x14ac:dyDescent="0.25">
      <c r="B584">
        <f>VLOOKUP(C584*1,'RMPCrecs(Jan2016)'!F$2:N$1246,9,FALSE)</f>
        <v>17</v>
      </c>
      <c r="C584" s="47" t="s">
        <v>690</v>
      </c>
      <c r="D584" s="47" t="s">
        <v>41</v>
      </c>
      <c r="E584" s="48">
        <v>2009</v>
      </c>
      <c r="F584" s="47" t="s">
        <v>67</v>
      </c>
      <c r="G584" s="49">
        <v>40053</v>
      </c>
      <c r="H584" s="47" t="s">
        <v>43</v>
      </c>
      <c r="I584" s="47" t="s">
        <v>44</v>
      </c>
      <c r="J584" s="48">
        <v>3008</v>
      </c>
      <c r="K584" s="47" t="s">
        <v>110</v>
      </c>
      <c r="L584" s="48">
        <v>730</v>
      </c>
      <c r="M584" s="47" t="s">
        <v>46</v>
      </c>
      <c r="N584" s="48">
        <v>4</v>
      </c>
      <c r="O584" s="47" t="s">
        <v>43</v>
      </c>
      <c r="P584" s="47" t="s">
        <v>68</v>
      </c>
      <c r="Q584" s="47" t="s">
        <v>48</v>
      </c>
      <c r="R584" s="47" t="s">
        <v>49</v>
      </c>
      <c r="S584" s="47" t="s">
        <v>43</v>
      </c>
      <c r="T584" s="47" t="s">
        <v>50</v>
      </c>
      <c r="U584" s="47" t="s">
        <v>69</v>
      </c>
      <c r="V584" s="48">
        <v>1.67</v>
      </c>
      <c r="W584" s="48">
        <v>1.67</v>
      </c>
      <c r="X584" s="47" t="s">
        <v>52</v>
      </c>
      <c r="Y584" s="47" t="s">
        <v>461</v>
      </c>
      <c r="Z584" s="48" t="b">
        <v>0</v>
      </c>
      <c r="AA584" s="47" t="s">
        <v>54</v>
      </c>
      <c r="AB584" s="48" t="b">
        <v>0</v>
      </c>
      <c r="AC584" s="48">
        <v>39</v>
      </c>
      <c r="AD584" t="str">
        <f t="shared" si="9"/>
        <v>Tr</v>
      </c>
    </row>
    <row r="585" spans="2:30" x14ac:dyDescent="0.25">
      <c r="B585">
        <f>VLOOKUP(C585*1,'RMPCrecs(Jan2016)'!F$2:N$1246,9,FALSE)</f>
        <v>17</v>
      </c>
      <c r="C585" s="47" t="s">
        <v>691</v>
      </c>
      <c r="D585" s="47" t="s">
        <v>41</v>
      </c>
      <c r="E585" s="48">
        <v>2009</v>
      </c>
      <c r="F585" s="47" t="s">
        <v>67</v>
      </c>
      <c r="G585" s="49">
        <v>40053</v>
      </c>
      <c r="H585" s="47" t="s">
        <v>43</v>
      </c>
      <c r="I585" s="47" t="s">
        <v>44</v>
      </c>
      <c r="J585" s="48">
        <v>3008</v>
      </c>
      <c r="K585" s="47" t="s">
        <v>110</v>
      </c>
      <c r="L585" s="48">
        <v>700</v>
      </c>
      <c r="M585" s="47" t="s">
        <v>46</v>
      </c>
      <c r="N585" s="48">
        <v>3</v>
      </c>
      <c r="O585" s="47" t="s">
        <v>43</v>
      </c>
      <c r="P585" s="47" t="s">
        <v>405</v>
      </c>
      <c r="Q585" s="47" t="s">
        <v>48</v>
      </c>
      <c r="R585" s="47" t="s">
        <v>49</v>
      </c>
      <c r="S585" s="47" t="s">
        <v>43</v>
      </c>
      <c r="T585" s="47" t="s">
        <v>50</v>
      </c>
      <c r="U585" s="47" t="s">
        <v>69</v>
      </c>
      <c r="V585" s="48">
        <v>1.67</v>
      </c>
      <c r="W585" s="48">
        <v>1.67</v>
      </c>
      <c r="X585" s="47" t="s">
        <v>52</v>
      </c>
      <c r="Y585" s="47" t="s">
        <v>461</v>
      </c>
      <c r="Z585" s="48" t="b">
        <v>0</v>
      </c>
      <c r="AA585" s="47" t="s">
        <v>54</v>
      </c>
      <c r="AB585" s="48" t="b">
        <v>0</v>
      </c>
      <c r="AC585" s="48">
        <v>39</v>
      </c>
      <c r="AD585" t="str">
        <f t="shared" si="9"/>
        <v>Tr</v>
      </c>
    </row>
    <row r="586" spans="2:30" x14ac:dyDescent="0.25">
      <c r="B586">
        <f>VLOOKUP(C586*1,'RMPCrecs(Jan2016)'!F$2:N$1246,9,FALSE)</f>
        <v>17</v>
      </c>
      <c r="C586" s="47" t="s">
        <v>692</v>
      </c>
      <c r="D586" s="47" t="s">
        <v>41</v>
      </c>
      <c r="E586" s="48">
        <v>2009</v>
      </c>
      <c r="F586" s="47" t="s">
        <v>67</v>
      </c>
      <c r="G586" s="49">
        <v>40053</v>
      </c>
      <c r="H586" s="47" t="s">
        <v>43</v>
      </c>
      <c r="I586" s="47" t="s">
        <v>44</v>
      </c>
      <c r="J586" s="48">
        <v>3008</v>
      </c>
      <c r="K586" s="47" t="s">
        <v>110</v>
      </c>
      <c r="L586" s="48">
        <v>870</v>
      </c>
      <c r="M586" s="47" t="s">
        <v>46</v>
      </c>
      <c r="N586" s="48">
        <v>4</v>
      </c>
      <c r="O586" s="47" t="s">
        <v>43</v>
      </c>
      <c r="P586" s="47" t="s">
        <v>68</v>
      </c>
      <c r="Q586" s="47" t="s">
        <v>48</v>
      </c>
      <c r="R586" s="47" t="s">
        <v>49</v>
      </c>
      <c r="S586" s="47" t="s">
        <v>43</v>
      </c>
      <c r="T586" s="47" t="s">
        <v>50</v>
      </c>
      <c r="U586" s="47" t="s">
        <v>69</v>
      </c>
      <c r="V586" s="48">
        <v>1.67</v>
      </c>
      <c r="W586" s="48">
        <v>1.67</v>
      </c>
      <c r="X586" s="47" t="s">
        <v>52</v>
      </c>
      <c r="Y586" s="47" t="s">
        <v>461</v>
      </c>
      <c r="Z586" s="48" t="b">
        <v>0</v>
      </c>
      <c r="AA586" s="47" t="s">
        <v>54</v>
      </c>
      <c r="AB586" s="48" t="b">
        <v>0</v>
      </c>
      <c r="AC586" s="48">
        <v>39</v>
      </c>
      <c r="AD586" t="str">
        <f t="shared" si="9"/>
        <v>Tr</v>
      </c>
    </row>
    <row r="587" spans="2:30" x14ac:dyDescent="0.25">
      <c r="B587">
        <f>VLOOKUP(C587*1,'RMPCrecs(Jan2016)'!F$2:N$1246,9,FALSE)</f>
        <v>17</v>
      </c>
      <c r="C587" s="47" t="s">
        <v>693</v>
      </c>
      <c r="D587" s="47" t="s">
        <v>41</v>
      </c>
      <c r="E587" s="48">
        <v>2009</v>
      </c>
      <c r="F587" s="47" t="s">
        <v>67</v>
      </c>
      <c r="G587" s="49">
        <v>40053</v>
      </c>
      <c r="H587" s="47" t="s">
        <v>43</v>
      </c>
      <c r="I587" s="47" t="s">
        <v>44</v>
      </c>
      <c r="J587" s="48">
        <v>3008</v>
      </c>
      <c r="K587" s="47" t="s">
        <v>45</v>
      </c>
      <c r="L587" s="48">
        <v>770</v>
      </c>
      <c r="M587" s="47" t="s">
        <v>46</v>
      </c>
      <c r="N587" s="48">
        <v>3</v>
      </c>
      <c r="O587" s="47" t="s">
        <v>43</v>
      </c>
      <c r="P587" s="47" t="s">
        <v>405</v>
      </c>
      <c r="Q587" s="47" t="s">
        <v>48</v>
      </c>
      <c r="R587" s="47" t="s">
        <v>49</v>
      </c>
      <c r="S587" s="47" t="s">
        <v>43</v>
      </c>
      <c r="T587" s="47" t="s">
        <v>50</v>
      </c>
      <c r="U587" s="47" t="s">
        <v>69</v>
      </c>
      <c r="V587" s="48">
        <v>1.67</v>
      </c>
      <c r="W587" s="48">
        <v>1.67</v>
      </c>
      <c r="X587" s="47" t="s">
        <v>52</v>
      </c>
      <c r="Y587" s="47" t="s">
        <v>461</v>
      </c>
      <c r="Z587" s="48" t="b">
        <v>0</v>
      </c>
      <c r="AA587" s="47" t="s">
        <v>54</v>
      </c>
      <c r="AB587" s="48" t="b">
        <v>0</v>
      </c>
      <c r="AC587" s="48">
        <v>39</v>
      </c>
      <c r="AD587" t="str">
        <f t="shared" si="9"/>
        <v>Tr</v>
      </c>
    </row>
    <row r="588" spans="2:30" x14ac:dyDescent="0.25">
      <c r="B588">
        <f>VLOOKUP(C588*1,'RMPCrecs(Jan2016)'!F$2:N$1246,9,FALSE)</f>
        <v>17</v>
      </c>
      <c r="C588" s="47" t="s">
        <v>694</v>
      </c>
      <c r="D588" s="47" t="s">
        <v>41</v>
      </c>
      <c r="E588" s="48">
        <v>2009</v>
      </c>
      <c r="F588" s="47" t="s">
        <v>67</v>
      </c>
      <c r="G588" s="49">
        <v>40053</v>
      </c>
      <c r="H588" s="47" t="s">
        <v>43</v>
      </c>
      <c r="I588" s="47" t="s">
        <v>44</v>
      </c>
      <c r="J588" s="48">
        <v>3008</v>
      </c>
      <c r="K588" s="47" t="s">
        <v>110</v>
      </c>
      <c r="L588" s="48">
        <v>840</v>
      </c>
      <c r="M588" s="47" t="s">
        <v>46</v>
      </c>
      <c r="N588" s="48">
        <v>4</v>
      </c>
      <c r="O588" s="47" t="s">
        <v>43</v>
      </c>
      <c r="P588" s="47" t="s">
        <v>68</v>
      </c>
      <c r="Q588" s="47" t="s">
        <v>48</v>
      </c>
      <c r="R588" s="47" t="s">
        <v>49</v>
      </c>
      <c r="S588" s="47" t="s">
        <v>43</v>
      </c>
      <c r="T588" s="47" t="s">
        <v>50</v>
      </c>
      <c r="U588" s="47" t="s">
        <v>69</v>
      </c>
      <c r="V588" s="48">
        <v>1.67</v>
      </c>
      <c r="W588" s="48">
        <v>1.67</v>
      </c>
      <c r="X588" s="47" t="s">
        <v>52</v>
      </c>
      <c r="Y588" s="47" t="s">
        <v>461</v>
      </c>
      <c r="Z588" s="48" t="b">
        <v>0</v>
      </c>
      <c r="AA588" s="47" t="s">
        <v>54</v>
      </c>
      <c r="AB588" s="48" t="b">
        <v>0</v>
      </c>
      <c r="AC588" s="48">
        <v>39</v>
      </c>
      <c r="AD588" t="str">
        <f t="shared" si="9"/>
        <v>Tr</v>
      </c>
    </row>
    <row r="589" spans="2:30" x14ac:dyDescent="0.25">
      <c r="B589">
        <f>VLOOKUP(C589*1,'RMPCrecs(Jan2016)'!F$2:N$1246,9,FALSE)</f>
        <v>17</v>
      </c>
      <c r="C589" s="47" t="s">
        <v>695</v>
      </c>
      <c r="D589" s="47" t="s">
        <v>41</v>
      </c>
      <c r="E589" s="48">
        <v>2009</v>
      </c>
      <c r="F589" s="47" t="s">
        <v>67</v>
      </c>
      <c r="G589" s="49">
        <v>40053</v>
      </c>
      <c r="H589" s="47" t="s">
        <v>43</v>
      </c>
      <c r="I589" s="47" t="s">
        <v>44</v>
      </c>
      <c r="J589" s="48">
        <v>3008</v>
      </c>
      <c r="K589" s="47" t="s">
        <v>110</v>
      </c>
      <c r="L589" s="48">
        <v>790</v>
      </c>
      <c r="M589" s="47" t="s">
        <v>46</v>
      </c>
      <c r="N589" s="48">
        <v>3</v>
      </c>
      <c r="O589" s="47" t="s">
        <v>43</v>
      </c>
      <c r="P589" s="47" t="s">
        <v>405</v>
      </c>
      <c r="Q589" s="47" t="s">
        <v>48</v>
      </c>
      <c r="R589" s="47" t="s">
        <v>49</v>
      </c>
      <c r="S589" s="47" t="s">
        <v>43</v>
      </c>
      <c r="T589" s="47" t="s">
        <v>50</v>
      </c>
      <c r="U589" s="47" t="s">
        <v>69</v>
      </c>
      <c r="V589" s="48">
        <v>1.67</v>
      </c>
      <c r="W589" s="48">
        <v>1.67</v>
      </c>
      <c r="X589" s="47" t="s">
        <v>52</v>
      </c>
      <c r="Y589" s="47" t="s">
        <v>461</v>
      </c>
      <c r="Z589" s="48" t="b">
        <v>0</v>
      </c>
      <c r="AA589" s="47" t="s">
        <v>54</v>
      </c>
      <c r="AB589" s="48" t="b">
        <v>0</v>
      </c>
      <c r="AC589" s="48">
        <v>39</v>
      </c>
      <c r="AD589" t="str">
        <f t="shared" si="9"/>
        <v>Tr</v>
      </c>
    </row>
    <row r="590" spans="2:30" x14ac:dyDescent="0.25">
      <c r="B590">
        <f>VLOOKUP(C590*1,'RMPCrecs(Jan2016)'!F$2:N$1246,9,FALSE)</f>
        <v>17</v>
      </c>
      <c r="C590" s="47" t="s">
        <v>696</v>
      </c>
      <c r="D590" s="47" t="s">
        <v>41</v>
      </c>
      <c r="E590" s="48">
        <v>2009</v>
      </c>
      <c r="F590" s="47" t="s">
        <v>67</v>
      </c>
      <c r="G590" s="49">
        <v>40053</v>
      </c>
      <c r="H590" s="47" t="s">
        <v>43</v>
      </c>
      <c r="I590" s="47" t="s">
        <v>44</v>
      </c>
      <c r="J590" s="48">
        <v>3008</v>
      </c>
      <c r="K590" s="47" t="s">
        <v>110</v>
      </c>
      <c r="L590" s="48">
        <v>800</v>
      </c>
      <c r="M590" s="47" t="s">
        <v>46</v>
      </c>
      <c r="N590" s="48">
        <v>4</v>
      </c>
      <c r="O590" s="47" t="s">
        <v>43</v>
      </c>
      <c r="P590" s="47" t="s">
        <v>68</v>
      </c>
      <c r="Q590" s="47" t="s">
        <v>48</v>
      </c>
      <c r="R590" s="47" t="s">
        <v>49</v>
      </c>
      <c r="S590" s="47" t="s">
        <v>43</v>
      </c>
      <c r="T590" s="47" t="s">
        <v>50</v>
      </c>
      <c r="U590" s="47" t="s">
        <v>69</v>
      </c>
      <c r="V590" s="48">
        <v>1.67</v>
      </c>
      <c r="W590" s="48">
        <v>1.67</v>
      </c>
      <c r="X590" s="47" t="s">
        <v>52</v>
      </c>
      <c r="Y590" s="47" t="s">
        <v>461</v>
      </c>
      <c r="Z590" s="48" t="b">
        <v>0</v>
      </c>
      <c r="AA590" s="47" t="s">
        <v>54</v>
      </c>
      <c r="AB590" s="48" t="b">
        <v>0</v>
      </c>
      <c r="AC590" s="48">
        <v>39</v>
      </c>
      <c r="AD590" t="str">
        <f t="shared" si="9"/>
        <v>Tr</v>
      </c>
    </row>
    <row r="591" spans="2:30" x14ac:dyDescent="0.25">
      <c r="B591">
        <f>VLOOKUP(C591*1,'RMPCrecs(Jan2016)'!F$2:N$1246,9,FALSE)</f>
        <v>17</v>
      </c>
      <c r="C591" s="47" t="s">
        <v>706</v>
      </c>
      <c r="D591" s="47" t="s">
        <v>41</v>
      </c>
      <c r="E591" s="48">
        <v>2009</v>
      </c>
      <c r="F591" s="47" t="s">
        <v>42</v>
      </c>
      <c r="G591" s="49">
        <v>40045</v>
      </c>
      <c r="H591" s="47" t="s">
        <v>43</v>
      </c>
      <c r="I591" s="47" t="s">
        <v>44</v>
      </c>
      <c r="J591" s="48">
        <v>3008</v>
      </c>
      <c r="K591" s="47" t="s">
        <v>110</v>
      </c>
      <c r="L591" s="48">
        <v>870</v>
      </c>
      <c r="M591" s="47" t="s">
        <v>46</v>
      </c>
      <c r="N591" s="48">
        <v>4</v>
      </c>
      <c r="O591" s="47" t="s">
        <v>43</v>
      </c>
      <c r="P591" s="47" t="s">
        <v>68</v>
      </c>
      <c r="Q591" s="47" t="s">
        <v>48</v>
      </c>
      <c r="R591" s="47" t="s">
        <v>49</v>
      </c>
      <c r="S591" s="47" t="s">
        <v>43</v>
      </c>
      <c r="T591" s="47" t="s">
        <v>50</v>
      </c>
      <c r="U591" s="47" t="s">
        <v>98</v>
      </c>
      <c r="V591" s="48">
        <v>2.88</v>
      </c>
      <c r="W591" s="48">
        <v>2.88</v>
      </c>
      <c r="X591" s="47" t="s">
        <v>52</v>
      </c>
      <c r="Y591" s="47" t="s">
        <v>401</v>
      </c>
      <c r="Z591" s="48" t="b">
        <v>0</v>
      </c>
      <c r="AA591" s="47" t="s">
        <v>54</v>
      </c>
      <c r="AB591" s="48" t="b">
        <v>0</v>
      </c>
      <c r="AC591" s="48">
        <v>39</v>
      </c>
      <c r="AD591" t="str">
        <f t="shared" si="9"/>
        <v>Tr</v>
      </c>
    </row>
    <row r="592" spans="2:30" x14ac:dyDescent="0.25">
      <c r="B592">
        <f>VLOOKUP(C592*1,'RMPCrecs(Jan2016)'!F$2:N$1246,9,FALSE)</f>
        <v>17</v>
      </c>
      <c r="C592" s="47" t="s">
        <v>707</v>
      </c>
      <c r="D592" s="47" t="s">
        <v>41</v>
      </c>
      <c r="E592" s="48">
        <v>2009</v>
      </c>
      <c r="F592" s="47" t="s">
        <v>42</v>
      </c>
      <c r="G592" s="49">
        <v>40044</v>
      </c>
      <c r="H592" s="47" t="s">
        <v>43</v>
      </c>
      <c r="I592" s="47" t="s">
        <v>44</v>
      </c>
      <c r="J592" s="48">
        <v>3008</v>
      </c>
      <c r="K592" s="47" t="s">
        <v>110</v>
      </c>
      <c r="L592" s="48">
        <v>810</v>
      </c>
      <c r="M592" s="47" t="s">
        <v>46</v>
      </c>
      <c r="N592" s="48">
        <v>4</v>
      </c>
      <c r="O592" s="47" t="s">
        <v>43</v>
      </c>
      <c r="P592" s="47" t="s">
        <v>68</v>
      </c>
      <c r="Q592" s="47" t="s">
        <v>48</v>
      </c>
      <c r="R592" s="47" t="s">
        <v>49</v>
      </c>
      <c r="S592" s="47" t="s">
        <v>43</v>
      </c>
      <c r="T592" s="47" t="s">
        <v>50</v>
      </c>
      <c r="U592" s="47" t="s">
        <v>98</v>
      </c>
      <c r="V592" s="48">
        <v>2.88</v>
      </c>
      <c r="W592" s="48">
        <v>2.88</v>
      </c>
      <c r="X592" s="47" t="s">
        <v>52</v>
      </c>
      <c r="Y592" s="47" t="s">
        <v>401</v>
      </c>
      <c r="Z592" s="48" t="b">
        <v>0</v>
      </c>
      <c r="AA592" s="47" t="s">
        <v>54</v>
      </c>
      <c r="AB592" s="48" t="b">
        <v>0</v>
      </c>
      <c r="AC592" s="48">
        <v>39</v>
      </c>
      <c r="AD592" t="str">
        <f t="shared" si="9"/>
        <v>Tr</v>
      </c>
    </row>
    <row r="593" spans="2:30" x14ac:dyDescent="0.25">
      <c r="B593">
        <f>VLOOKUP(C593*1,'RMPCrecs(Jan2016)'!F$2:N$1246,9,FALSE)</f>
        <v>17</v>
      </c>
      <c r="C593" s="47" t="s">
        <v>708</v>
      </c>
      <c r="D593" s="47" t="s">
        <v>41</v>
      </c>
      <c r="E593" s="48">
        <v>2009</v>
      </c>
      <c r="F593" s="47" t="s">
        <v>67</v>
      </c>
      <c r="G593" s="49">
        <v>40042</v>
      </c>
      <c r="H593" s="47" t="s">
        <v>43</v>
      </c>
      <c r="I593" s="47" t="s">
        <v>44</v>
      </c>
      <c r="J593" s="48">
        <v>3008</v>
      </c>
      <c r="K593" s="47" t="s">
        <v>45</v>
      </c>
      <c r="L593" s="48">
        <v>800</v>
      </c>
      <c r="M593" s="47" t="s">
        <v>46</v>
      </c>
      <c r="N593" s="48">
        <v>4</v>
      </c>
      <c r="O593" s="47" t="s">
        <v>43</v>
      </c>
      <c r="P593" s="47" t="s">
        <v>68</v>
      </c>
      <c r="Q593" s="47" t="s">
        <v>48</v>
      </c>
      <c r="R593" s="47" t="s">
        <v>49</v>
      </c>
      <c r="S593" s="47" t="s">
        <v>43</v>
      </c>
      <c r="T593" s="47" t="s">
        <v>50</v>
      </c>
      <c r="U593" s="47" t="s">
        <v>98</v>
      </c>
      <c r="V593" s="48">
        <v>2.06</v>
      </c>
      <c r="W593" s="48">
        <v>2.06</v>
      </c>
      <c r="X593" s="47" t="s">
        <v>52</v>
      </c>
      <c r="Y593" s="47" t="s">
        <v>526</v>
      </c>
      <c r="Z593" s="48" t="b">
        <v>0</v>
      </c>
      <c r="AA593" s="47" t="s">
        <v>54</v>
      </c>
      <c r="AB593" s="48" t="b">
        <v>0</v>
      </c>
      <c r="AC593" s="48">
        <v>39</v>
      </c>
      <c r="AD593" t="str">
        <f t="shared" si="9"/>
        <v>Tr</v>
      </c>
    </row>
    <row r="594" spans="2:30" x14ac:dyDescent="0.25">
      <c r="B594">
        <f>VLOOKUP(C594*1,'RMPCrecs(Jan2016)'!F$2:N$1246,9,FALSE)</f>
        <v>17</v>
      </c>
      <c r="C594" s="47" t="s">
        <v>709</v>
      </c>
      <c r="D594" s="47" t="s">
        <v>41</v>
      </c>
      <c r="E594" s="48">
        <v>2009</v>
      </c>
      <c r="F594" s="47" t="s">
        <v>42</v>
      </c>
      <c r="G594" s="49">
        <v>40042</v>
      </c>
      <c r="H594" s="47" t="s">
        <v>43</v>
      </c>
      <c r="I594" s="47" t="s">
        <v>44</v>
      </c>
      <c r="J594" s="48">
        <v>3008</v>
      </c>
      <c r="K594" s="47" t="s">
        <v>110</v>
      </c>
      <c r="L594" s="48">
        <v>760</v>
      </c>
      <c r="M594" s="47" t="s">
        <v>46</v>
      </c>
      <c r="N594" s="48">
        <v>4</v>
      </c>
      <c r="O594" s="47" t="s">
        <v>43</v>
      </c>
      <c r="P594" s="47" t="s">
        <v>68</v>
      </c>
      <c r="Q594" s="47" t="s">
        <v>48</v>
      </c>
      <c r="R594" s="47" t="s">
        <v>49</v>
      </c>
      <c r="S594" s="47" t="s">
        <v>43</v>
      </c>
      <c r="T594" s="47" t="s">
        <v>50</v>
      </c>
      <c r="U594" s="47" t="s">
        <v>98</v>
      </c>
      <c r="V594" s="48">
        <v>2.88</v>
      </c>
      <c r="W594" s="48">
        <v>2.88</v>
      </c>
      <c r="X594" s="47" t="s">
        <v>52</v>
      </c>
      <c r="Y594" s="47" t="s">
        <v>401</v>
      </c>
      <c r="Z594" s="48" t="b">
        <v>0</v>
      </c>
      <c r="AA594" s="47" t="s">
        <v>54</v>
      </c>
      <c r="AB594" s="48" t="b">
        <v>0</v>
      </c>
      <c r="AC594" s="48">
        <v>39</v>
      </c>
      <c r="AD594" t="str">
        <f t="shared" si="9"/>
        <v>Tr</v>
      </c>
    </row>
    <row r="595" spans="2:30" x14ac:dyDescent="0.25">
      <c r="B595">
        <f>VLOOKUP(C595*1,'RMPCrecs(Jan2016)'!F$2:N$1246,9,FALSE)</f>
        <v>17</v>
      </c>
      <c r="C595" s="47" t="s">
        <v>710</v>
      </c>
      <c r="D595" s="47" t="s">
        <v>41</v>
      </c>
      <c r="E595" s="48">
        <v>2009</v>
      </c>
      <c r="F595" s="47" t="s">
        <v>42</v>
      </c>
      <c r="G595" s="49">
        <v>40042</v>
      </c>
      <c r="H595" s="47" t="s">
        <v>43</v>
      </c>
      <c r="I595" s="47" t="s">
        <v>44</v>
      </c>
      <c r="J595" s="48">
        <v>3008</v>
      </c>
      <c r="K595" s="47" t="s">
        <v>45</v>
      </c>
      <c r="L595" s="48">
        <v>760</v>
      </c>
      <c r="M595" s="47" t="s">
        <v>46</v>
      </c>
      <c r="N595" s="48">
        <v>3</v>
      </c>
      <c r="O595" s="47" t="s">
        <v>43</v>
      </c>
      <c r="P595" s="47" t="s">
        <v>405</v>
      </c>
      <c r="Q595" s="47" t="s">
        <v>48</v>
      </c>
      <c r="R595" s="47" t="s">
        <v>49</v>
      </c>
      <c r="S595" s="47" t="s">
        <v>43</v>
      </c>
      <c r="T595" s="47" t="s">
        <v>50</v>
      </c>
      <c r="U595" s="47" t="s">
        <v>98</v>
      </c>
      <c r="V595" s="48">
        <v>2.88</v>
      </c>
      <c r="W595" s="48">
        <v>2.88</v>
      </c>
      <c r="X595" s="47" t="s">
        <v>52</v>
      </c>
      <c r="Y595" s="47" t="s">
        <v>401</v>
      </c>
      <c r="Z595" s="48" t="b">
        <v>0</v>
      </c>
      <c r="AA595" s="47" t="s">
        <v>54</v>
      </c>
      <c r="AB595" s="48" t="b">
        <v>0</v>
      </c>
      <c r="AC595" s="48">
        <v>39</v>
      </c>
      <c r="AD595" t="str">
        <f t="shared" si="9"/>
        <v>Tr</v>
      </c>
    </row>
    <row r="596" spans="2:30" x14ac:dyDescent="0.25">
      <c r="B596">
        <f>VLOOKUP(C596*1,'RMPCrecs(Jan2016)'!F$2:N$1246,9,FALSE)</f>
        <v>17</v>
      </c>
      <c r="C596" s="47" t="s">
        <v>711</v>
      </c>
      <c r="D596" s="47" t="s">
        <v>41</v>
      </c>
      <c r="E596" s="48">
        <v>2009</v>
      </c>
      <c r="F596" s="47" t="s">
        <v>67</v>
      </c>
      <c r="G596" s="49">
        <v>40043</v>
      </c>
      <c r="H596" s="47" t="s">
        <v>43</v>
      </c>
      <c r="I596" s="47" t="s">
        <v>44</v>
      </c>
      <c r="J596" s="48">
        <v>3008</v>
      </c>
      <c r="K596" s="47" t="s">
        <v>45</v>
      </c>
      <c r="L596" s="48">
        <v>840</v>
      </c>
      <c r="M596" s="47" t="s">
        <v>46</v>
      </c>
      <c r="N596" s="48">
        <v>4</v>
      </c>
      <c r="O596" s="47" t="s">
        <v>43</v>
      </c>
      <c r="P596" s="47" t="s">
        <v>68</v>
      </c>
      <c r="Q596" s="47" t="s">
        <v>48</v>
      </c>
      <c r="R596" s="47" t="s">
        <v>49</v>
      </c>
      <c r="S596" s="47" t="s">
        <v>43</v>
      </c>
      <c r="T596" s="47" t="s">
        <v>50</v>
      </c>
      <c r="U596" s="47" t="s">
        <v>98</v>
      </c>
      <c r="V596" s="48">
        <v>2.06</v>
      </c>
      <c r="W596" s="48">
        <v>2.06</v>
      </c>
      <c r="X596" s="47" t="s">
        <v>52</v>
      </c>
      <c r="Y596" s="47" t="s">
        <v>526</v>
      </c>
      <c r="Z596" s="48" t="b">
        <v>0</v>
      </c>
      <c r="AA596" s="47" t="s">
        <v>54</v>
      </c>
      <c r="AB596" s="48" t="b">
        <v>0</v>
      </c>
      <c r="AC596" s="48">
        <v>39</v>
      </c>
      <c r="AD596" t="str">
        <f t="shared" si="9"/>
        <v>Tr</v>
      </c>
    </row>
    <row r="597" spans="2:30" x14ac:dyDescent="0.25">
      <c r="B597">
        <f>VLOOKUP(C597*1,'RMPCrecs(Jan2016)'!F$2:N$1246,9,FALSE)</f>
        <v>17</v>
      </c>
      <c r="C597" s="47" t="s">
        <v>712</v>
      </c>
      <c r="D597" s="47" t="s">
        <v>41</v>
      </c>
      <c r="E597" s="48">
        <v>2009</v>
      </c>
      <c r="F597" s="47" t="s">
        <v>42</v>
      </c>
      <c r="G597" s="49">
        <v>40039</v>
      </c>
      <c r="H597" s="47" t="s">
        <v>43</v>
      </c>
      <c r="I597" s="47" t="s">
        <v>44</v>
      </c>
      <c r="J597" s="48">
        <v>3008</v>
      </c>
      <c r="K597" s="47" t="s">
        <v>45</v>
      </c>
      <c r="L597" s="48">
        <v>890</v>
      </c>
      <c r="M597" s="47" t="s">
        <v>46</v>
      </c>
      <c r="N597" s="48">
        <v>4</v>
      </c>
      <c r="O597" s="47" t="s">
        <v>43</v>
      </c>
      <c r="P597" s="47" t="s">
        <v>68</v>
      </c>
      <c r="Q597" s="47" t="s">
        <v>48</v>
      </c>
      <c r="R597" s="47" t="s">
        <v>49</v>
      </c>
      <c r="S597" s="47" t="s">
        <v>43</v>
      </c>
      <c r="T597" s="47" t="s">
        <v>50</v>
      </c>
      <c r="U597" s="47" t="s">
        <v>85</v>
      </c>
      <c r="V597" s="48">
        <v>1.48</v>
      </c>
      <c r="W597" s="48">
        <v>1.48</v>
      </c>
      <c r="X597" s="47" t="s">
        <v>52</v>
      </c>
      <c r="Y597" s="47" t="s">
        <v>544</v>
      </c>
      <c r="Z597" s="48" t="b">
        <v>0</v>
      </c>
      <c r="AA597" s="47" t="s">
        <v>54</v>
      </c>
      <c r="AB597" s="48" t="b">
        <v>0</v>
      </c>
      <c r="AC597" s="48">
        <v>39</v>
      </c>
      <c r="AD597" t="str">
        <f t="shared" si="9"/>
        <v>Tr</v>
      </c>
    </row>
    <row r="598" spans="2:30" x14ac:dyDescent="0.25">
      <c r="B598">
        <f>VLOOKUP(C598*1,'RMPCrecs(Jan2016)'!F$2:N$1246,9,FALSE)</f>
        <v>17</v>
      </c>
      <c r="C598" s="47" t="s">
        <v>715</v>
      </c>
      <c r="D598" s="47" t="s">
        <v>41</v>
      </c>
      <c r="E598" s="48">
        <v>2010</v>
      </c>
      <c r="F598" s="47" t="s">
        <v>42</v>
      </c>
      <c r="G598" s="49">
        <v>40431</v>
      </c>
      <c r="H598" s="47" t="s">
        <v>43</v>
      </c>
      <c r="I598" s="47" t="s">
        <v>44</v>
      </c>
      <c r="J598" s="48">
        <v>3008</v>
      </c>
      <c r="K598" s="47" t="s">
        <v>110</v>
      </c>
      <c r="L598" s="48">
        <v>750</v>
      </c>
      <c r="M598" s="47" t="s">
        <v>46</v>
      </c>
      <c r="N598" s="48">
        <v>3</v>
      </c>
      <c r="O598" s="47" t="s">
        <v>43</v>
      </c>
      <c r="P598" s="47" t="s">
        <v>433</v>
      </c>
      <c r="Q598" s="47" t="s">
        <v>48</v>
      </c>
      <c r="R598" s="47" t="s">
        <v>49</v>
      </c>
      <c r="S598" s="47" t="s">
        <v>43</v>
      </c>
      <c r="T598" s="47" t="s">
        <v>50</v>
      </c>
      <c r="U598" s="47" t="s">
        <v>60</v>
      </c>
      <c r="V598" s="48">
        <v>6.04</v>
      </c>
      <c r="W598" s="48">
        <v>6.04</v>
      </c>
      <c r="X598" s="47" t="s">
        <v>52</v>
      </c>
      <c r="Y598" s="47" t="s">
        <v>716</v>
      </c>
      <c r="Z598" s="48" t="b">
        <v>0</v>
      </c>
      <c r="AA598" s="47" t="s">
        <v>54</v>
      </c>
      <c r="AB598" s="48" t="b">
        <v>0</v>
      </c>
      <c r="AC598" s="48">
        <v>39</v>
      </c>
      <c r="AD598" t="str">
        <f t="shared" si="9"/>
        <v>Tr</v>
      </c>
    </row>
    <row r="599" spans="2:30" x14ac:dyDescent="0.25">
      <c r="B599">
        <f>VLOOKUP(C599*1,'RMPCrecs(Jan2016)'!F$2:N$1246,9,FALSE)</f>
        <v>17</v>
      </c>
      <c r="C599" s="47" t="s">
        <v>720</v>
      </c>
      <c r="D599" s="47" t="s">
        <v>41</v>
      </c>
      <c r="E599" s="48">
        <v>2010</v>
      </c>
      <c r="F599" s="47" t="s">
        <v>42</v>
      </c>
      <c r="G599" s="49">
        <v>40410</v>
      </c>
      <c r="H599" s="47" t="s">
        <v>43</v>
      </c>
      <c r="I599" s="47" t="s">
        <v>44</v>
      </c>
      <c r="J599" s="48">
        <v>3008</v>
      </c>
      <c r="K599" s="47" t="s">
        <v>45</v>
      </c>
      <c r="L599" s="48">
        <v>760</v>
      </c>
      <c r="M599" s="47" t="s">
        <v>46</v>
      </c>
      <c r="N599" s="48">
        <v>3</v>
      </c>
      <c r="O599" s="47" t="s">
        <v>43</v>
      </c>
      <c r="P599" s="47" t="s">
        <v>721</v>
      </c>
      <c r="Q599" s="47" t="s">
        <v>48</v>
      </c>
      <c r="R599" s="47" t="s">
        <v>49</v>
      </c>
      <c r="S599" s="47" t="s">
        <v>43</v>
      </c>
      <c r="T599" s="47" t="s">
        <v>50</v>
      </c>
      <c r="U599" s="47" t="s">
        <v>98</v>
      </c>
      <c r="V599" s="48">
        <v>1.77</v>
      </c>
      <c r="W599" s="48">
        <v>1.77</v>
      </c>
      <c r="X599" s="47" t="s">
        <v>52</v>
      </c>
      <c r="Y599" s="47" t="s">
        <v>722</v>
      </c>
      <c r="Z599" s="48" t="b">
        <v>0</v>
      </c>
      <c r="AA599" s="47" t="s">
        <v>54</v>
      </c>
      <c r="AB599" s="48" t="b">
        <v>0</v>
      </c>
      <c r="AC599" s="48">
        <v>39</v>
      </c>
      <c r="AD599" t="str">
        <f t="shared" si="9"/>
        <v>Tr</v>
      </c>
    </row>
    <row r="600" spans="2:30" x14ac:dyDescent="0.25">
      <c r="B600">
        <f>VLOOKUP(C600*1,'RMPCrecs(Jan2016)'!F$2:N$1246,9,FALSE)</f>
        <v>17</v>
      </c>
      <c r="C600" s="47" t="s">
        <v>723</v>
      </c>
      <c r="D600" s="47" t="s">
        <v>41</v>
      </c>
      <c r="E600" s="48">
        <v>2010</v>
      </c>
      <c r="F600" s="47" t="s">
        <v>42</v>
      </c>
      <c r="G600" s="49">
        <v>40410</v>
      </c>
      <c r="H600" s="47" t="s">
        <v>43</v>
      </c>
      <c r="I600" s="47" t="s">
        <v>44</v>
      </c>
      <c r="J600" s="48">
        <v>3008</v>
      </c>
      <c r="K600" s="47" t="s">
        <v>45</v>
      </c>
      <c r="L600" s="48">
        <v>680</v>
      </c>
      <c r="M600" s="47" t="s">
        <v>46</v>
      </c>
      <c r="N600" s="48">
        <v>3</v>
      </c>
      <c r="O600" s="47" t="s">
        <v>43</v>
      </c>
      <c r="P600" s="47" t="s">
        <v>724</v>
      </c>
      <c r="Q600" s="47" t="s">
        <v>48</v>
      </c>
      <c r="R600" s="47" t="s">
        <v>49</v>
      </c>
      <c r="S600" s="47" t="s">
        <v>43</v>
      </c>
      <c r="T600" s="47" t="s">
        <v>50</v>
      </c>
      <c r="U600" s="47" t="s">
        <v>98</v>
      </c>
      <c r="V600" s="48">
        <v>1.77</v>
      </c>
      <c r="W600" s="48">
        <v>1.77</v>
      </c>
      <c r="X600" s="47" t="s">
        <v>52</v>
      </c>
      <c r="Y600" s="47" t="s">
        <v>722</v>
      </c>
      <c r="Z600" s="48" t="b">
        <v>0</v>
      </c>
      <c r="AA600" s="47" t="s">
        <v>54</v>
      </c>
      <c r="AB600" s="48" t="b">
        <v>0</v>
      </c>
      <c r="AC600" s="48">
        <v>39</v>
      </c>
      <c r="AD600" t="str">
        <f t="shared" si="9"/>
        <v>Tr</v>
      </c>
    </row>
    <row r="601" spans="2:30" x14ac:dyDescent="0.25">
      <c r="B601">
        <f>VLOOKUP(C601*1,'RMPCrecs(Jan2016)'!F$2:N$1246,9,FALSE)</f>
        <v>17</v>
      </c>
      <c r="C601" s="47" t="s">
        <v>729</v>
      </c>
      <c r="D601" s="47" t="s">
        <v>41</v>
      </c>
      <c r="E601" s="48">
        <v>2010</v>
      </c>
      <c r="F601" s="47" t="s">
        <v>42</v>
      </c>
      <c r="G601" s="49">
        <v>40417</v>
      </c>
      <c r="H601" s="47" t="s">
        <v>43</v>
      </c>
      <c r="I601" s="47" t="s">
        <v>44</v>
      </c>
      <c r="J601" s="48">
        <v>3008</v>
      </c>
      <c r="K601" s="47" t="s">
        <v>110</v>
      </c>
      <c r="L601" s="48">
        <v>720</v>
      </c>
      <c r="M601" s="47" t="s">
        <v>46</v>
      </c>
      <c r="N601" s="48">
        <v>3</v>
      </c>
      <c r="O601" s="47" t="s">
        <v>43</v>
      </c>
      <c r="P601" s="47" t="s">
        <v>730</v>
      </c>
      <c r="Q601" s="47" t="s">
        <v>48</v>
      </c>
      <c r="R601" s="47" t="s">
        <v>49</v>
      </c>
      <c r="S601" s="47" t="s">
        <v>43</v>
      </c>
      <c r="T601" s="47" t="s">
        <v>50</v>
      </c>
      <c r="U601" s="47" t="s">
        <v>69</v>
      </c>
      <c r="V601" s="48">
        <v>3.32</v>
      </c>
      <c r="W601" s="48">
        <v>3.32</v>
      </c>
      <c r="X601" s="47" t="s">
        <v>52</v>
      </c>
      <c r="Y601" s="47" t="s">
        <v>726</v>
      </c>
      <c r="Z601" s="48" t="b">
        <v>0</v>
      </c>
      <c r="AA601" s="47" t="s">
        <v>54</v>
      </c>
      <c r="AB601" s="48" t="b">
        <v>0</v>
      </c>
      <c r="AC601" s="48">
        <v>39</v>
      </c>
      <c r="AD601" t="str">
        <f t="shared" si="9"/>
        <v>Tr</v>
      </c>
    </row>
    <row r="602" spans="2:30" x14ac:dyDescent="0.25">
      <c r="B602">
        <f>VLOOKUP(C602*1,'RMPCrecs(Jan2016)'!F$2:N$1246,9,FALSE)</f>
        <v>17</v>
      </c>
      <c r="C602" s="47" t="s">
        <v>731</v>
      </c>
      <c r="D602" s="47" t="s">
        <v>41</v>
      </c>
      <c r="E602" s="48">
        <v>2010</v>
      </c>
      <c r="F602" s="47" t="s">
        <v>42</v>
      </c>
      <c r="G602" s="49">
        <v>40420</v>
      </c>
      <c r="H602" s="47" t="s">
        <v>43</v>
      </c>
      <c r="I602" s="47" t="s">
        <v>44</v>
      </c>
      <c r="J602" s="48">
        <v>3008</v>
      </c>
      <c r="K602" s="47" t="s">
        <v>45</v>
      </c>
      <c r="L602" s="48">
        <v>660</v>
      </c>
      <c r="M602" s="47" t="s">
        <v>46</v>
      </c>
      <c r="N602" s="48">
        <v>3</v>
      </c>
      <c r="O602" s="47" t="s">
        <v>43</v>
      </c>
      <c r="P602" s="47" t="s">
        <v>433</v>
      </c>
      <c r="Q602" s="47" t="s">
        <v>48</v>
      </c>
      <c r="R602" s="47" t="s">
        <v>49</v>
      </c>
      <c r="S602" s="47" t="s">
        <v>43</v>
      </c>
      <c r="T602" s="47" t="s">
        <v>50</v>
      </c>
      <c r="U602" s="47" t="s">
        <v>72</v>
      </c>
      <c r="V602" s="48">
        <v>3</v>
      </c>
      <c r="W602" s="48">
        <v>3</v>
      </c>
      <c r="X602" s="47" t="s">
        <v>52</v>
      </c>
      <c r="Y602" s="47" t="s">
        <v>732</v>
      </c>
      <c r="Z602" s="48" t="b">
        <v>0</v>
      </c>
      <c r="AA602" s="47" t="s">
        <v>54</v>
      </c>
      <c r="AB602" s="48" t="b">
        <v>0</v>
      </c>
      <c r="AC602" s="48">
        <v>39</v>
      </c>
      <c r="AD602" t="str">
        <f t="shared" si="9"/>
        <v>Tr</v>
      </c>
    </row>
    <row r="603" spans="2:30" x14ac:dyDescent="0.25">
      <c r="B603">
        <f>VLOOKUP(C603*1,'RMPCrecs(Jan2016)'!F$2:N$1246,9,FALSE)</f>
        <v>17</v>
      </c>
      <c r="C603" s="47" t="s">
        <v>738</v>
      </c>
      <c r="D603" s="47" t="s">
        <v>41</v>
      </c>
      <c r="E603" s="48">
        <v>2010</v>
      </c>
      <c r="F603" s="47" t="s">
        <v>67</v>
      </c>
      <c r="G603" s="49">
        <v>40420</v>
      </c>
      <c r="H603" s="47" t="s">
        <v>43</v>
      </c>
      <c r="I603" s="47" t="s">
        <v>44</v>
      </c>
      <c r="J603" s="48">
        <v>3008</v>
      </c>
      <c r="K603" s="47" t="s">
        <v>45</v>
      </c>
      <c r="L603" s="48">
        <v>810</v>
      </c>
      <c r="M603" s="47" t="s">
        <v>46</v>
      </c>
      <c r="N603" s="48">
        <v>3</v>
      </c>
      <c r="O603" s="47" t="s">
        <v>43</v>
      </c>
      <c r="P603" s="47" t="s">
        <v>433</v>
      </c>
      <c r="Q603" s="47" t="s">
        <v>48</v>
      </c>
      <c r="R603" s="47" t="s">
        <v>49</v>
      </c>
      <c r="S603" s="47" t="s">
        <v>43</v>
      </c>
      <c r="T603" s="47" t="s">
        <v>50</v>
      </c>
      <c r="U603" s="47" t="s">
        <v>72</v>
      </c>
      <c r="V603" s="48">
        <v>2.2400000000000002</v>
      </c>
      <c r="W603" s="48">
        <v>2.2400000000000002</v>
      </c>
      <c r="X603" s="47" t="s">
        <v>52</v>
      </c>
      <c r="Y603" s="47" t="s">
        <v>739</v>
      </c>
      <c r="Z603" s="48" t="b">
        <v>0</v>
      </c>
      <c r="AA603" s="47" t="s">
        <v>54</v>
      </c>
      <c r="AB603" s="48" t="b">
        <v>0</v>
      </c>
      <c r="AC603" s="48">
        <v>39</v>
      </c>
      <c r="AD603" t="str">
        <f t="shared" si="9"/>
        <v>Tr</v>
      </c>
    </row>
    <row r="604" spans="2:30" x14ac:dyDescent="0.25">
      <c r="B604">
        <f>VLOOKUP(C604*1,'RMPCrecs(Jan2016)'!F$2:N$1246,9,FALSE)</f>
        <v>17</v>
      </c>
      <c r="C604" s="47" t="s">
        <v>740</v>
      </c>
      <c r="D604" s="47" t="s">
        <v>41</v>
      </c>
      <c r="E604" s="48">
        <v>2010</v>
      </c>
      <c r="F604" s="47" t="s">
        <v>67</v>
      </c>
      <c r="G604" s="49">
        <v>40420</v>
      </c>
      <c r="H604" s="47" t="s">
        <v>43</v>
      </c>
      <c r="I604" s="47" t="s">
        <v>44</v>
      </c>
      <c r="J604" s="48">
        <v>3008</v>
      </c>
      <c r="K604" s="47" t="s">
        <v>110</v>
      </c>
      <c r="L604" s="48">
        <v>820</v>
      </c>
      <c r="M604" s="47" t="s">
        <v>46</v>
      </c>
      <c r="N604" s="48">
        <v>4</v>
      </c>
      <c r="O604" s="47" t="s">
        <v>43</v>
      </c>
      <c r="P604" s="47" t="s">
        <v>405</v>
      </c>
      <c r="Q604" s="47" t="s">
        <v>48</v>
      </c>
      <c r="R604" s="47" t="s">
        <v>49</v>
      </c>
      <c r="S604" s="47" t="s">
        <v>43</v>
      </c>
      <c r="T604" s="47" t="s">
        <v>50</v>
      </c>
      <c r="U604" s="47" t="s">
        <v>72</v>
      </c>
      <c r="V604" s="48">
        <v>2.2400000000000002</v>
      </c>
      <c r="W604" s="48">
        <v>2.2400000000000002</v>
      </c>
      <c r="X604" s="47" t="s">
        <v>52</v>
      </c>
      <c r="Y604" s="47" t="s">
        <v>739</v>
      </c>
      <c r="Z604" s="48" t="b">
        <v>0</v>
      </c>
      <c r="AA604" s="47" t="s">
        <v>54</v>
      </c>
      <c r="AB604" s="48" t="b">
        <v>0</v>
      </c>
      <c r="AC604" s="48">
        <v>39</v>
      </c>
      <c r="AD604" t="str">
        <f t="shared" si="9"/>
        <v>Tr</v>
      </c>
    </row>
    <row r="605" spans="2:30" x14ac:dyDescent="0.25">
      <c r="B605">
        <f>VLOOKUP(C605*1,'RMPCrecs(Jan2016)'!F$2:N$1246,9,FALSE)</f>
        <v>17</v>
      </c>
      <c r="C605" s="47" t="s">
        <v>741</v>
      </c>
      <c r="D605" s="47" t="s">
        <v>41</v>
      </c>
      <c r="E605" s="48">
        <v>2010</v>
      </c>
      <c r="F605" s="47" t="s">
        <v>67</v>
      </c>
      <c r="G605" s="49">
        <v>40416</v>
      </c>
      <c r="H605" s="47" t="s">
        <v>43</v>
      </c>
      <c r="I605" s="47" t="s">
        <v>44</v>
      </c>
      <c r="J605" s="48">
        <v>3008</v>
      </c>
      <c r="K605" s="47" t="s">
        <v>45</v>
      </c>
      <c r="L605" s="48">
        <v>720</v>
      </c>
      <c r="M605" s="47" t="s">
        <v>46</v>
      </c>
      <c r="N605" s="48">
        <v>3</v>
      </c>
      <c r="O605" s="47" t="s">
        <v>43</v>
      </c>
      <c r="P605" s="47" t="s">
        <v>433</v>
      </c>
      <c r="Q605" s="47" t="s">
        <v>48</v>
      </c>
      <c r="R605" s="47" t="s">
        <v>49</v>
      </c>
      <c r="S605" s="47" t="s">
        <v>43</v>
      </c>
      <c r="T605" s="47" t="s">
        <v>50</v>
      </c>
      <c r="U605" s="47" t="s">
        <v>69</v>
      </c>
      <c r="V605" s="48">
        <v>3.81</v>
      </c>
      <c r="W605" s="48">
        <v>3.81</v>
      </c>
      <c r="X605" s="47" t="s">
        <v>52</v>
      </c>
      <c r="Y605" s="47" t="s">
        <v>714</v>
      </c>
      <c r="Z605" s="48" t="b">
        <v>0</v>
      </c>
      <c r="AA605" s="47" t="s">
        <v>54</v>
      </c>
      <c r="AB605" s="48" t="b">
        <v>0</v>
      </c>
      <c r="AC605" s="48">
        <v>39</v>
      </c>
      <c r="AD605" t="str">
        <f t="shared" si="9"/>
        <v>Tr</v>
      </c>
    </row>
    <row r="606" spans="2:30" x14ac:dyDescent="0.25">
      <c r="B606">
        <f>VLOOKUP(C606*1,'RMPCrecs(Jan2016)'!F$2:N$1246,9,FALSE)</f>
        <v>17</v>
      </c>
      <c r="C606" s="47" t="s">
        <v>742</v>
      </c>
      <c r="D606" s="47" t="s">
        <v>41</v>
      </c>
      <c r="E606" s="48">
        <v>2010</v>
      </c>
      <c r="F606" s="47" t="s">
        <v>67</v>
      </c>
      <c r="G606" s="49">
        <v>40416</v>
      </c>
      <c r="H606" s="47" t="s">
        <v>43</v>
      </c>
      <c r="I606" s="47" t="s">
        <v>44</v>
      </c>
      <c r="J606" s="48">
        <v>3008</v>
      </c>
      <c r="K606" s="47" t="s">
        <v>110</v>
      </c>
      <c r="L606" s="48">
        <v>870</v>
      </c>
      <c r="M606" s="47" t="s">
        <v>46</v>
      </c>
      <c r="N606" s="48">
        <v>4</v>
      </c>
      <c r="O606" s="47" t="s">
        <v>43</v>
      </c>
      <c r="P606" s="47" t="s">
        <v>405</v>
      </c>
      <c r="Q606" s="47" t="s">
        <v>48</v>
      </c>
      <c r="R606" s="47" t="s">
        <v>49</v>
      </c>
      <c r="S606" s="47" t="s">
        <v>43</v>
      </c>
      <c r="T606" s="47" t="s">
        <v>50</v>
      </c>
      <c r="U606" s="47" t="s">
        <v>69</v>
      </c>
      <c r="V606" s="48">
        <v>3.81</v>
      </c>
      <c r="W606" s="48">
        <v>3.81</v>
      </c>
      <c r="X606" s="47" t="s">
        <v>52</v>
      </c>
      <c r="Y606" s="47" t="s">
        <v>714</v>
      </c>
      <c r="Z606" s="48" t="b">
        <v>0</v>
      </c>
      <c r="AA606" s="47" t="s">
        <v>54</v>
      </c>
      <c r="AB606" s="48" t="b">
        <v>0</v>
      </c>
      <c r="AC606" s="48">
        <v>39</v>
      </c>
      <c r="AD606" t="str">
        <f t="shared" si="9"/>
        <v>Tr</v>
      </c>
    </row>
    <row r="607" spans="2:30" x14ac:dyDescent="0.25">
      <c r="B607">
        <f>VLOOKUP(C607*1,'RMPCrecs(Jan2016)'!F$2:N$1246,9,FALSE)</f>
        <v>17</v>
      </c>
      <c r="C607" s="47" t="s">
        <v>743</v>
      </c>
      <c r="D607" s="47" t="s">
        <v>41</v>
      </c>
      <c r="E607" s="48">
        <v>2010</v>
      </c>
      <c r="F607" s="47" t="s">
        <v>67</v>
      </c>
      <c r="G607" s="49">
        <v>40416</v>
      </c>
      <c r="H607" s="47" t="s">
        <v>43</v>
      </c>
      <c r="I607" s="47" t="s">
        <v>44</v>
      </c>
      <c r="J607" s="48">
        <v>3008</v>
      </c>
      <c r="K607" s="47" t="s">
        <v>45</v>
      </c>
      <c r="L607" s="48">
        <v>800</v>
      </c>
      <c r="M607" s="47" t="s">
        <v>46</v>
      </c>
      <c r="N607" s="48">
        <v>3</v>
      </c>
      <c r="O607" s="47" t="s">
        <v>43</v>
      </c>
      <c r="P607" s="47" t="s">
        <v>433</v>
      </c>
      <c r="Q607" s="47" t="s">
        <v>48</v>
      </c>
      <c r="R607" s="47" t="s">
        <v>49</v>
      </c>
      <c r="S607" s="47" t="s">
        <v>43</v>
      </c>
      <c r="T607" s="47" t="s">
        <v>50</v>
      </c>
      <c r="U607" s="47" t="s">
        <v>69</v>
      </c>
      <c r="V607" s="48">
        <v>3.81</v>
      </c>
      <c r="W607" s="48">
        <v>3.81</v>
      </c>
      <c r="X607" s="47" t="s">
        <v>52</v>
      </c>
      <c r="Y607" s="47" t="s">
        <v>714</v>
      </c>
      <c r="Z607" s="48" t="b">
        <v>0</v>
      </c>
      <c r="AA607" s="47" t="s">
        <v>54</v>
      </c>
      <c r="AB607" s="48" t="b">
        <v>0</v>
      </c>
      <c r="AC607" s="48">
        <v>39</v>
      </c>
      <c r="AD607" t="str">
        <f t="shared" si="9"/>
        <v>Tr</v>
      </c>
    </row>
    <row r="608" spans="2:30" x14ac:dyDescent="0.25">
      <c r="B608">
        <f>VLOOKUP(C608*1,'RMPCrecs(Jan2016)'!F$2:N$1246,9,FALSE)</f>
        <v>17</v>
      </c>
      <c r="C608" s="47" t="s">
        <v>744</v>
      </c>
      <c r="D608" s="47" t="s">
        <v>41</v>
      </c>
      <c r="E608" s="48">
        <v>2010</v>
      </c>
      <c r="F608" s="47" t="s">
        <v>67</v>
      </c>
      <c r="G608" s="49">
        <v>40416</v>
      </c>
      <c r="H608" s="47" t="s">
        <v>43</v>
      </c>
      <c r="I608" s="47" t="s">
        <v>44</v>
      </c>
      <c r="J608" s="48">
        <v>3008</v>
      </c>
      <c r="K608" s="47" t="s">
        <v>45</v>
      </c>
      <c r="L608" s="48">
        <v>900</v>
      </c>
      <c r="M608" s="47" t="s">
        <v>46</v>
      </c>
      <c r="N608" s="48">
        <v>4</v>
      </c>
      <c r="O608" s="47" t="s">
        <v>43</v>
      </c>
      <c r="P608" s="47" t="s">
        <v>405</v>
      </c>
      <c r="Q608" s="47" t="s">
        <v>48</v>
      </c>
      <c r="R608" s="47" t="s">
        <v>49</v>
      </c>
      <c r="S608" s="47" t="s">
        <v>43</v>
      </c>
      <c r="T608" s="47" t="s">
        <v>50</v>
      </c>
      <c r="U608" s="47" t="s">
        <v>69</v>
      </c>
      <c r="V608" s="48">
        <v>3.81</v>
      </c>
      <c r="W608" s="48">
        <v>3.81</v>
      </c>
      <c r="X608" s="47" t="s">
        <v>52</v>
      </c>
      <c r="Y608" s="47" t="s">
        <v>714</v>
      </c>
      <c r="Z608" s="48" t="b">
        <v>0</v>
      </c>
      <c r="AA608" s="47" t="s">
        <v>54</v>
      </c>
      <c r="AB608" s="48" t="b">
        <v>0</v>
      </c>
      <c r="AC608" s="48">
        <v>39</v>
      </c>
      <c r="AD608" t="str">
        <f t="shared" si="9"/>
        <v>Tr</v>
      </c>
    </row>
    <row r="609" spans="2:30" x14ac:dyDescent="0.25">
      <c r="B609">
        <f>VLOOKUP(C609*1,'RMPCrecs(Jan2016)'!F$2:N$1246,9,FALSE)</f>
        <v>17</v>
      </c>
      <c r="C609" s="47" t="s">
        <v>745</v>
      </c>
      <c r="D609" s="47" t="s">
        <v>41</v>
      </c>
      <c r="E609" s="48">
        <v>2010</v>
      </c>
      <c r="F609" s="47" t="s">
        <v>67</v>
      </c>
      <c r="G609" s="49">
        <v>40416</v>
      </c>
      <c r="H609" s="47" t="s">
        <v>43</v>
      </c>
      <c r="I609" s="47" t="s">
        <v>44</v>
      </c>
      <c r="J609" s="48">
        <v>3008</v>
      </c>
      <c r="K609" s="47" t="s">
        <v>45</v>
      </c>
      <c r="L609" s="48">
        <v>640</v>
      </c>
      <c r="M609" s="47" t="s">
        <v>46</v>
      </c>
      <c r="N609" s="48">
        <v>3</v>
      </c>
      <c r="O609" s="47" t="s">
        <v>43</v>
      </c>
      <c r="P609" s="47" t="s">
        <v>455</v>
      </c>
      <c r="Q609" s="47" t="s">
        <v>48</v>
      </c>
      <c r="R609" s="47" t="s">
        <v>49</v>
      </c>
      <c r="S609" s="47" t="s">
        <v>43</v>
      </c>
      <c r="T609" s="47" t="s">
        <v>50</v>
      </c>
      <c r="U609" s="47" t="s">
        <v>69</v>
      </c>
      <c r="V609" s="48">
        <v>3.81</v>
      </c>
      <c r="W609" s="48">
        <v>3.81</v>
      </c>
      <c r="X609" s="47" t="s">
        <v>52</v>
      </c>
      <c r="Y609" s="47" t="s">
        <v>714</v>
      </c>
      <c r="Z609" s="48" t="b">
        <v>0</v>
      </c>
      <c r="AA609" s="47" t="s">
        <v>54</v>
      </c>
      <c r="AB609" s="48" t="b">
        <v>0</v>
      </c>
      <c r="AC609" s="48">
        <v>39</v>
      </c>
      <c r="AD609" t="str">
        <f t="shared" si="9"/>
        <v>Tr</v>
      </c>
    </row>
    <row r="610" spans="2:30" x14ac:dyDescent="0.25">
      <c r="B610">
        <f>VLOOKUP(C610*1,'RMPCrecs(Jan2016)'!F$2:N$1246,9,FALSE)</f>
        <v>17</v>
      </c>
      <c r="C610" s="47" t="s">
        <v>746</v>
      </c>
      <c r="D610" s="47" t="s">
        <v>41</v>
      </c>
      <c r="E610" s="48">
        <v>2010</v>
      </c>
      <c r="F610" s="47" t="s">
        <v>67</v>
      </c>
      <c r="G610" s="49">
        <v>40416</v>
      </c>
      <c r="H610" s="47" t="s">
        <v>43</v>
      </c>
      <c r="I610" s="47" t="s">
        <v>44</v>
      </c>
      <c r="J610" s="48">
        <v>3008</v>
      </c>
      <c r="K610" s="47" t="s">
        <v>45</v>
      </c>
      <c r="L610" s="48">
        <v>760</v>
      </c>
      <c r="M610" s="47" t="s">
        <v>46</v>
      </c>
      <c r="N610" s="48">
        <v>3</v>
      </c>
      <c r="O610" s="47" t="s">
        <v>43</v>
      </c>
      <c r="P610" s="47" t="s">
        <v>433</v>
      </c>
      <c r="Q610" s="47" t="s">
        <v>48</v>
      </c>
      <c r="R610" s="47" t="s">
        <v>49</v>
      </c>
      <c r="S610" s="47" t="s">
        <v>43</v>
      </c>
      <c r="T610" s="47" t="s">
        <v>50</v>
      </c>
      <c r="U610" s="47" t="s">
        <v>69</v>
      </c>
      <c r="V610" s="48">
        <v>3.81</v>
      </c>
      <c r="W610" s="48">
        <v>3.81</v>
      </c>
      <c r="X610" s="47" t="s">
        <v>52</v>
      </c>
      <c r="Y610" s="47" t="s">
        <v>714</v>
      </c>
      <c r="Z610" s="48" t="b">
        <v>0</v>
      </c>
      <c r="AA610" s="47" t="s">
        <v>54</v>
      </c>
      <c r="AB610" s="48" t="b">
        <v>0</v>
      </c>
      <c r="AC610" s="48">
        <v>39</v>
      </c>
      <c r="AD610" t="str">
        <f t="shared" si="9"/>
        <v>Tr</v>
      </c>
    </row>
    <row r="611" spans="2:30" x14ac:dyDescent="0.25">
      <c r="B611">
        <f>VLOOKUP(C611*1,'RMPCrecs(Jan2016)'!F$2:N$1246,9,FALSE)</f>
        <v>17</v>
      </c>
      <c r="C611" s="47" t="s">
        <v>747</v>
      </c>
      <c r="D611" s="47" t="s">
        <v>41</v>
      </c>
      <c r="E611" s="48">
        <v>2010</v>
      </c>
      <c r="F611" s="47" t="s">
        <v>67</v>
      </c>
      <c r="G611" s="49">
        <v>40416</v>
      </c>
      <c r="H611" s="47" t="s">
        <v>43</v>
      </c>
      <c r="I611" s="47" t="s">
        <v>44</v>
      </c>
      <c r="J611" s="48">
        <v>3008</v>
      </c>
      <c r="K611" s="47" t="s">
        <v>110</v>
      </c>
      <c r="L611" s="48">
        <v>750</v>
      </c>
      <c r="M611" s="47" t="s">
        <v>46</v>
      </c>
      <c r="N611" s="48">
        <v>3</v>
      </c>
      <c r="O611" s="47" t="s">
        <v>43</v>
      </c>
      <c r="P611" s="47" t="s">
        <v>433</v>
      </c>
      <c r="Q611" s="47" t="s">
        <v>48</v>
      </c>
      <c r="R611" s="47" t="s">
        <v>49</v>
      </c>
      <c r="S611" s="47" t="s">
        <v>43</v>
      </c>
      <c r="T611" s="47" t="s">
        <v>50</v>
      </c>
      <c r="U611" s="47" t="s">
        <v>69</v>
      </c>
      <c r="V611" s="48">
        <v>3.81</v>
      </c>
      <c r="W611" s="48">
        <v>3.81</v>
      </c>
      <c r="X611" s="47" t="s">
        <v>52</v>
      </c>
      <c r="Y611" s="47" t="s">
        <v>714</v>
      </c>
      <c r="Z611" s="48" t="b">
        <v>0</v>
      </c>
      <c r="AA611" s="47" t="s">
        <v>54</v>
      </c>
      <c r="AB611" s="48" t="b">
        <v>0</v>
      </c>
      <c r="AC611" s="48">
        <v>39</v>
      </c>
      <c r="AD611" t="str">
        <f t="shared" si="9"/>
        <v>Tr</v>
      </c>
    </row>
    <row r="612" spans="2:30" x14ac:dyDescent="0.25">
      <c r="B612">
        <f>VLOOKUP(C612*1,'RMPCrecs(Jan2016)'!F$2:N$1246,9,FALSE)</f>
        <v>17</v>
      </c>
      <c r="C612" s="47" t="s">
        <v>748</v>
      </c>
      <c r="D612" s="47" t="s">
        <v>41</v>
      </c>
      <c r="E612" s="48">
        <v>2010</v>
      </c>
      <c r="F612" s="47" t="s">
        <v>67</v>
      </c>
      <c r="G612" s="49">
        <v>40416</v>
      </c>
      <c r="H612" s="47" t="s">
        <v>43</v>
      </c>
      <c r="I612" s="47" t="s">
        <v>44</v>
      </c>
      <c r="J612" s="48">
        <v>3008</v>
      </c>
      <c r="K612" s="47" t="s">
        <v>45</v>
      </c>
      <c r="L612" s="48">
        <v>620</v>
      </c>
      <c r="M612" s="47" t="s">
        <v>46</v>
      </c>
      <c r="N612" s="48">
        <v>3</v>
      </c>
      <c r="O612" s="47" t="s">
        <v>43</v>
      </c>
      <c r="P612" s="47" t="s">
        <v>433</v>
      </c>
      <c r="Q612" s="47" t="s">
        <v>48</v>
      </c>
      <c r="R612" s="47" t="s">
        <v>49</v>
      </c>
      <c r="S612" s="47" t="s">
        <v>43</v>
      </c>
      <c r="T612" s="47" t="s">
        <v>50</v>
      </c>
      <c r="U612" s="47" t="s">
        <v>69</v>
      </c>
      <c r="V612" s="48">
        <v>3.81</v>
      </c>
      <c r="W612" s="48">
        <v>3.81</v>
      </c>
      <c r="X612" s="47" t="s">
        <v>52</v>
      </c>
      <c r="Y612" s="47" t="s">
        <v>714</v>
      </c>
      <c r="Z612" s="48" t="b">
        <v>0</v>
      </c>
      <c r="AA612" s="47" t="s">
        <v>54</v>
      </c>
      <c r="AB612" s="48" t="b">
        <v>0</v>
      </c>
      <c r="AC612" s="48">
        <v>39</v>
      </c>
      <c r="AD612" t="str">
        <f t="shared" si="9"/>
        <v>Tr</v>
      </c>
    </row>
    <row r="613" spans="2:30" x14ac:dyDescent="0.25">
      <c r="B613">
        <f>VLOOKUP(C613*1,'RMPCrecs(Jan2016)'!F$2:N$1246,9,FALSE)</f>
        <v>17</v>
      </c>
      <c r="C613" s="47" t="s">
        <v>749</v>
      </c>
      <c r="D613" s="47" t="s">
        <v>41</v>
      </c>
      <c r="E613" s="48">
        <v>2010</v>
      </c>
      <c r="F613" s="47" t="s">
        <v>67</v>
      </c>
      <c r="G613" s="49">
        <v>40416</v>
      </c>
      <c r="H613" s="47" t="s">
        <v>43</v>
      </c>
      <c r="I613" s="47" t="s">
        <v>44</v>
      </c>
      <c r="J613" s="48">
        <v>3008</v>
      </c>
      <c r="K613" s="47" t="s">
        <v>45</v>
      </c>
      <c r="L613" s="48">
        <v>670</v>
      </c>
      <c r="M613" s="47" t="s">
        <v>46</v>
      </c>
      <c r="N613" s="48">
        <v>3</v>
      </c>
      <c r="O613" s="47" t="s">
        <v>43</v>
      </c>
      <c r="P613" s="47" t="s">
        <v>433</v>
      </c>
      <c r="Q613" s="47" t="s">
        <v>48</v>
      </c>
      <c r="R613" s="47" t="s">
        <v>49</v>
      </c>
      <c r="S613" s="47" t="s">
        <v>43</v>
      </c>
      <c r="T613" s="47" t="s">
        <v>50</v>
      </c>
      <c r="U613" s="47" t="s">
        <v>69</v>
      </c>
      <c r="V613" s="48">
        <v>3.81</v>
      </c>
      <c r="W613" s="48">
        <v>3.81</v>
      </c>
      <c r="X613" s="47" t="s">
        <v>52</v>
      </c>
      <c r="Y613" s="47" t="s">
        <v>714</v>
      </c>
      <c r="Z613" s="48" t="b">
        <v>0</v>
      </c>
      <c r="AA613" s="47" t="s">
        <v>54</v>
      </c>
      <c r="AB613" s="48" t="b">
        <v>0</v>
      </c>
      <c r="AC613" s="48">
        <v>39</v>
      </c>
      <c r="AD613" t="str">
        <f t="shared" si="9"/>
        <v>Tr</v>
      </c>
    </row>
    <row r="614" spans="2:30" x14ac:dyDescent="0.25">
      <c r="B614">
        <f>VLOOKUP(C614*1,'RMPCrecs(Jan2016)'!F$2:N$1246,9,FALSE)</f>
        <v>17</v>
      </c>
      <c r="C614" s="47" t="s">
        <v>792</v>
      </c>
      <c r="D614" s="47" t="s">
        <v>41</v>
      </c>
      <c r="E614" s="48">
        <v>2010</v>
      </c>
      <c r="F614" s="47" t="s">
        <v>67</v>
      </c>
      <c r="G614" s="49">
        <v>40423</v>
      </c>
      <c r="H614" s="47" t="s">
        <v>43</v>
      </c>
      <c r="I614" s="47" t="s">
        <v>44</v>
      </c>
      <c r="J614" s="48">
        <v>3008</v>
      </c>
      <c r="K614" s="47" t="s">
        <v>110</v>
      </c>
      <c r="L614" s="48">
        <v>700</v>
      </c>
      <c r="M614" s="47" t="s">
        <v>46</v>
      </c>
      <c r="N614" s="48">
        <v>3</v>
      </c>
      <c r="O614" s="47" t="s">
        <v>43</v>
      </c>
      <c r="P614" s="47" t="s">
        <v>433</v>
      </c>
      <c r="Q614" s="47" t="s">
        <v>48</v>
      </c>
      <c r="R614" s="47" t="s">
        <v>49</v>
      </c>
      <c r="S614" s="47" t="s">
        <v>43</v>
      </c>
      <c r="T614" s="47" t="s">
        <v>50</v>
      </c>
      <c r="U614" s="47" t="s">
        <v>72</v>
      </c>
      <c r="V614" s="48">
        <v>2.2400000000000002</v>
      </c>
      <c r="W614" s="48">
        <v>2.2400000000000002</v>
      </c>
      <c r="X614" s="47" t="s">
        <v>52</v>
      </c>
      <c r="Y614" s="47" t="s">
        <v>739</v>
      </c>
      <c r="Z614" s="48" t="b">
        <v>0</v>
      </c>
      <c r="AA614" s="47" t="s">
        <v>54</v>
      </c>
      <c r="AB614" s="48" t="b">
        <v>0</v>
      </c>
      <c r="AC614" s="48">
        <v>39</v>
      </c>
      <c r="AD614" t="str">
        <f t="shared" si="9"/>
        <v>Tr</v>
      </c>
    </row>
    <row r="615" spans="2:30" x14ac:dyDescent="0.25">
      <c r="B615">
        <f>VLOOKUP(C615*1,'RMPCrecs(Jan2016)'!F$2:N$1246,9,FALSE)</f>
        <v>17</v>
      </c>
      <c r="C615" s="47" t="s">
        <v>818</v>
      </c>
      <c r="D615" s="47" t="s">
        <v>41</v>
      </c>
      <c r="E615" s="48">
        <v>2010</v>
      </c>
      <c r="F615" s="47" t="s">
        <v>67</v>
      </c>
      <c r="G615" s="49">
        <v>40414</v>
      </c>
      <c r="H615" s="47" t="s">
        <v>43</v>
      </c>
      <c r="I615" s="47" t="s">
        <v>44</v>
      </c>
      <c r="J615" s="48">
        <v>3008</v>
      </c>
      <c r="K615" s="47" t="s">
        <v>45</v>
      </c>
      <c r="L615" s="48">
        <v>780</v>
      </c>
      <c r="M615" s="47" t="s">
        <v>46</v>
      </c>
      <c r="N615" s="48">
        <v>3</v>
      </c>
      <c r="O615" s="47" t="s">
        <v>43</v>
      </c>
      <c r="P615" s="47" t="s">
        <v>433</v>
      </c>
      <c r="Q615" s="47" t="s">
        <v>48</v>
      </c>
      <c r="R615" s="47" t="s">
        <v>49</v>
      </c>
      <c r="S615" s="47" t="s">
        <v>43</v>
      </c>
      <c r="T615" s="47" t="s">
        <v>50</v>
      </c>
      <c r="U615" s="47" t="s">
        <v>69</v>
      </c>
      <c r="V615" s="48">
        <v>3.81</v>
      </c>
      <c r="W615" s="48">
        <v>3.81</v>
      </c>
      <c r="X615" s="47" t="s">
        <v>52</v>
      </c>
      <c r="Y615" s="47" t="s">
        <v>714</v>
      </c>
      <c r="Z615" s="48" t="b">
        <v>0</v>
      </c>
      <c r="AA615" s="47" t="s">
        <v>54</v>
      </c>
      <c r="AB615" s="48" t="b">
        <v>0</v>
      </c>
      <c r="AC615" s="48">
        <v>39</v>
      </c>
      <c r="AD615" t="str">
        <f t="shared" si="9"/>
        <v>Tr</v>
      </c>
    </row>
    <row r="616" spans="2:30" x14ac:dyDescent="0.25">
      <c r="B616">
        <f>VLOOKUP(C616*1,'RMPCrecs(Jan2016)'!F$2:N$1246,9,FALSE)</f>
        <v>17</v>
      </c>
      <c r="C616" s="47" t="s">
        <v>826</v>
      </c>
      <c r="D616" s="47" t="s">
        <v>41</v>
      </c>
      <c r="E616" s="48">
        <v>2010</v>
      </c>
      <c r="F616" s="47" t="s">
        <v>67</v>
      </c>
      <c r="G616" s="49">
        <v>40414</v>
      </c>
      <c r="H616" s="47" t="s">
        <v>43</v>
      </c>
      <c r="I616" s="47" t="s">
        <v>44</v>
      </c>
      <c r="J616" s="48">
        <v>3008</v>
      </c>
      <c r="K616" s="47" t="s">
        <v>110</v>
      </c>
      <c r="L616" s="48">
        <v>840</v>
      </c>
      <c r="M616" s="47" t="s">
        <v>46</v>
      </c>
      <c r="N616" s="48">
        <v>4</v>
      </c>
      <c r="O616" s="47" t="s">
        <v>43</v>
      </c>
      <c r="P616" s="47" t="s">
        <v>405</v>
      </c>
      <c r="Q616" s="47" t="s">
        <v>48</v>
      </c>
      <c r="R616" s="47" t="s">
        <v>49</v>
      </c>
      <c r="S616" s="47" t="s">
        <v>43</v>
      </c>
      <c r="T616" s="47" t="s">
        <v>50</v>
      </c>
      <c r="U616" s="47" t="s">
        <v>69</v>
      </c>
      <c r="V616" s="48">
        <v>3.81</v>
      </c>
      <c r="W616" s="48">
        <v>3.81</v>
      </c>
      <c r="X616" s="47" t="s">
        <v>52</v>
      </c>
      <c r="Y616" s="47" t="s">
        <v>714</v>
      </c>
      <c r="Z616" s="48" t="b">
        <v>0</v>
      </c>
      <c r="AA616" s="47" t="s">
        <v>54</v>
      </c>
      <c r="AB616" s="48" t="b">
        <v>0</v>
      </c>
      <c r="AC616" s="48">
        <v>39</v>
      </c>
      <c r="AD616" t="str">
        <f t="shared" si="9"/>
        <v>Tr</v>
      </c>
    </row>
    <row r="617" spans="2:30" x14ac:dyDescent="0.25">
      <c r="B617">
        <f>VLOOKUP(C617*1,'RMPCrecs(Jan2016)'!F$2:N$1246,9,FALSE)</f>
        <v>17</v>
      </c>
      <c r="C617" s="47" t="s">
        <v>828</v>
      </c>
      <c r="D617" s="47" t="s">
        <v>41</v>
      </c>
      <c r="E617" s="48">
        <v>2010</v>
      </c>
      <c r="F617" s="47" t="s">
        <v>67</v>
      </c>
      <c r="G617" s="49">
        <v>40414</v>
      </c>
      <c r="H617" s="47" t="s">
        <v>43</v>
      </c>
      <c r="I617" s="47" t="s">
        <v>44</v>
      </c>
      <c r="J617" s="48">
        <v>3008</v>
      </c>
      <c r="K617" s="47" t="s">
        <v>45</v>
      </c>
      <c r="L617" s="48">
        <v>720</v>
      </c>
      <c r="M617" s="47" t="s">
        <v>46</v>
      </c>
      <c r="N617" s="48">
        <v>3</v>
      </c>
      <c r="O617" s="47" t="s">
        <v>43</v>
      </c>
      <c r="P617" s="47" t="s">
        <v>433</v>
      </c>
      <c r="Q617" s="47" t="s">
        <v>48</v>
      </c>
      <c r="R617" s="47" t="s">
        <v>49</v>
      </c>
      <c r="S617" s="47" t="s">
        <v>43</v>
      </c>
      <c r="T617" s="47" t="s">
        <v>50</v>
      </c>
      <c r="U617" s="47" t="s">
        <v>69</v>
      </c>
      <c r="V617" s="48">
        <v>3.81</v>
      </c>
      <c r="W617" s="48">
        <v>3.81</v>
      </c>
      <c r="X617" s="47" t="s">
        <v>52</v>
      </c>
      <c r="Y617" s="47" t="s">
        <v>714</v>
      </c>
      <c r="Z617" s="48" t="b">
        <v>0</v>
      </c>
      <c r="AA617" s="47" t="s">
        <v>54</v>
      </c>
      <c r="AB617" s="48" t="b">
        <v>0</v>
      </c>
      <c r="AC617" s="48">
        <v>39</v>
      </c>
      <c r="AD617" t="str">
        <f t="shared" si="9"/>
        <v>Tr</v>
      </c>
    </row>
    <row r="618" spans="2:30" x14ac:dyDescent="0.25">
      <c r="B618">
        <f>VLOOKUP(C618*1,'RMPCrecs(Jan2016)'!F$2:N$1246,9,FALSE)</f>
        <v>17</v>
      </c>
      <c r="C618" s="47" t="s">
        <v>829</v>
      </c>
      <c r="D618" s="47" t="s">
        <v>41</v>
      </c>
      <c r="E618" s="48">
        <v>2010</v>
      </c>
      <c r="F618" s="47" t="s">
        <v>67</v>
      </c>
      <c r="G618" s="49">
        <v>40414</v>
      </c>
      <c r="H618" s="47" t="s">
        <v>43</v>
      </c>
      <c r="I618" s="47" t="s">
        <v>44</v>
      </c>
      <c r="J618" s="48">
        <v>3008</v>
      </c>
      <c r="K618" s="47" t="s">
        <v>45</v>
      </c>
      <c r="L618" s="48">
        <v>770</v>
      </c>
      <c r="M618" s="47" t="s">
        <v>46</v>
      </c>
      <c r="N618" s="48">
        <v>3</v>
      </c>
      <c r="O618" s="47" t="s">
        <v>43</v>
      </c>
      <c r="P618" s="47" t="s">
        <v>433</v>
      </c>
      <c r="Q618" s="47" t="s">
        <v>48</v>
      </c>
      <c r="R618" s="47" t="s">
        <v>49</v>
      </c>
      <c r="S618" s="47" t="s">
        <v>43</v>
      </c>
      <c r="T618" s="47" t="s">
        <v>50</v>
      </c>
      <c r="U618" s="47" t="s">
        <v>69</v>
      </c>
      <c r="V618" s="48">
        <v>3.81</v>
      </c>
      <c r="W618" s="48">
        <v>3.81</v>
      </c>
      <c r="X618" s="47" t="s">
        <v>52</v>
      </c>
      <c r="Y618" s="47" t="s">
        <v>714</v>
      </c>
      <c r="Z618" s="48" t="b">
        <v>0</v>
      </c>
      <c r="AA618" s="47" t="s">
        <v>54</v>
      </c>
      <c r="AB618" s="48" t="b">
        <v>0</v>
      </c>
      <c r="AC618" s="48">
        <v>39</v>
      </c>
      <c r="AD618" t="str">
        <f t="shared" si="9"/>
        <v>Tr</v>
      </c>
    </row>
    <row r="619" spans="2:30" x14ac:dyDescent="0.25">
      <c r="B619">
        <f>VLOOKUP(C619*1,'RMPCrecs(Jan2016)'!F$2:N$1246,9,FALSE)</f>
        <v>17</v>
      </c>
      <c r="C619" s="47" t="s">
        <v>830</v>
      </c>
      <c r="D619" s="47" t="s">
        <v>41</v>
      </c>
      <c r="E619" s="48">
        <v>2010</v>
      </c>
      <c r="F619" s="47" t="s">
        <v>67</v>
      </c>
      <c r="G619" s="49">
        <v>40414</v>
      </c>
      <c r="H619" s="47" t="s">
        <v>43</v>
      </c>
      <c r="I619" s="47" t="s">
        <v>44</v>
      </c>
      <c r="J619" s="48">
        <v>3008</v>
      </c>
      <c r="K619" s="47" t="s">
        <v>45</v>
      </c>
      <c r="L619" s="48">
        <v>760</v>
      </c>
      <c r="M619" s="47" t="s">
        <v>46</v>
      </c>
      <c r="N619" s="48">
        <v>3</v>
      </c>
      <c r="O619" s="47" t="s">
        <v>43</v>
      </c>
      <c r="P619" s="47" t="s">
        <v>433</v>
      </c>
      <c r="Q619" s="47" t="s">
        <v>48</v>
      </c>
      <c r="R619" s="47" t="s">
        <v>49</v>
      </c>
      <c r="S619" s="47" t="s">
        <v>43</v>
      </c>
      <c r="T619" s="47" t="s">
        <v>50</v>
      </c>
      <c r="U619" s="47" t="s">
        <v>69</v>
      </c>
      <c r="V619" s="48">
        <v>3.81</v>
      </c>
      <c r="W619" s="48">
        <v>3.81</v>
      </c>
      <c r="X619" s="47" t="s">
        <v>52</v>
      </c>
      <c r="Y619" s="47" t="s">
        <v>714</v>
      </c>
      <c r="Z619" s="48" t="b">
        <v>0</v>
      </c>
      <c r="AA619" s="47" t="s">
        <v>54</v>
      </c>
      <c r="AB619" s="48" t="b">
        <v>0</v>
      </c>
      <c r="AC619" s="48">
        <v>39</v>
      </c>
      <c r="AD619" t="str">
        <f t="shared" si="9"/>
        <v>Tr</v>
      </c>
    </row>
    <row r="620" spans="2:30" x14ac:dyDescent="0.25">
      <c r="B620">
        <f>VLOOKUP(C620*1,'RMPCrecs(Jan2016)'!F$2:N$1246,9,FALSE)</f>
        <v>17</v>
      </c>
      <c r="C620" s="47" t="s">
        <v>831</v>
      </c>
      <c r="D620" s="47" t="s">
        <v>41</v>
      </c>
      <c r="E620" s="48">
        <v>2010</v>
      </c>
      <c r="F620" s="47" t="s">
        <v>67</v>
      </c>
      <c r="G620" s="49">
        <v>40414</v>
      </c>
      <c r="H620" s="47" t="s">
        <v>43</v>
      </c>
      <c r="I620" s="47" t="s">
        <v>44</v>
      </c>
      <c r="J620" s="48">
        <v>3008</v>
      </c>
      <c r="K620" s="47" t="s">
        <v>45</v>
      </c>
      <c r="L620" s="48">
        <v>810</v>
      </c>
      <c r="M620" s="47" t="s">
        <v>46</v>
      </c>
      <c r="N620" s="48">
        <v>4</v>
      </c>
      <c r="O620" s="47" t="s">
        <v>43</v>
      </c>
      <c r="P620" s="47" t="s">
        <v>405</v>
      </c>
      <c r="Q620" s="47" t="s">
        <v>48</v>
      </c>
      <c r="R620" s="47" t="s">
        <v>49</v>
      </c>
      <c r="S620" s="47" t="s">
        <v>43</v>
      </c>
      <c r="T620" s="47" t="s">
        <v>50</v>
      </c>
      <c r="U620" s="47" t="s">
        <v>69</v>
      </c>
      <c r="V620" s="48">
        <v>3.81</v>
      </c>
      <c r="W620" s="48">
        <v>3.81</v>
      </c>
      <c r="X620" s="47" t="s">
        <v>52</v>
      </c>
      <c r="Y620" s="47" t="s">
        <v>714</v>
      </c>
      <c r="Z620" s="48" t="b">
        <v>0</v>
      </c>
      <c r="AA620" s="47" t="s">
        <v>54</v>
      </c>
      <c r="AB620" s="48" t="b">
        <v>0</v>
      </c>
      <c r="AC620" s="48">
        <v>39</v>
      </c>
      <c r="AD620" t="str">
        <f t="shared" si="9"/>
        <v>Tr</v>
      </c>
    </row>
    <row r="621" spans="2:30" x14ac:dyDescent="0.25">
      <c r="B621">
        <f>VLOOKUP(C621*1,'RMPCrecs(Jan2016)'!F$2:N$1246,9,FALSE)</f>
        <v>17</v>
      </c>
      <c r="C621" s="47" t="s">
        <v>832</v>
      </c>
      <c r="D621" s="47" t="s">
        <v>41</v>
      </c>
      <c r="E621" s="48">
        <v>2010</v>
      </c>
      <c r="F621" s="47" t="s">
        <v>67</v>
      </c>
      <c r="G621" s="49">
        <v>40414</v>
      </c>
      <c r="H621" s="47" t="s">
        <v>43</v>
      </c>
      <c r="I621" s="47" t="s">
        <v>44</v>
      </c>
      <c r="J621" s="48">
        <v>3008</v>
      </c>
      <c r="K621" s="47" t="s">
        <v>45</v>
      </c>
      <c r="L621" s="48">
        <v>810</v>
      </c>
      <c r="M621" s="47" t="s">
        <v>46</v>
      </c>
      <c r="N621" s="48">
        <v>3</v>
      </c>
      <c r="O621" s="47" t="s">
        <v>43</v>
      </c>
      <c r="P621" s="47" t="s">
        <v>433</v>
      </c>
      <c r="Q621" s="47" t="s">
        <v>48</v>
      </c>
      <c r="R621" s="47" t="s">
        <v>49</v>
      </c>
      <c r="S621" s="47" t="s">
        <v>43</v>
      </c>
      <c r="T621" s="47" t="s">
        <v>50</v>
      </c>
      <c r="U621" s="47" t="s">
        <v>69</v>
      </c>
      <c r="V621" s="48">
        <v>3.81</v>
      </c>
      <c r="W621" s="48">
        <v>3.81</v>
      </c>
      <c r="X621" s="47" t="s">
        <v>52</v>
      </c>
      <c r="Y621" s="47" t="s">
        <v>714</v>
      </c>
      <c r="Z621" s="48" t="b">
        <v>0</v>
      </c>
      <c r="AA621" s="47" t="s">
        <v>54</v>
      </c>
      <c r="AB621" s="48" t="b">
        <v>0</v>
      </c>
      <c r="AC621" s="48">
        <v>39</v>
      </c>
      <c r="AD621" t="str">
        <f t="shared" si="9"/>
        <v>Tr</v>
      </c>
    </row>
    <row r="622" spans="2:30" x14ac:dyDescent="0.25">
      <c r="B622">
        <f>VLOOKUP(C622*1,'RMPCrecs(Jan2016)'!F$2:N$1246,9,FALSE)</f>
        <v>17</v>
      </c>
      <c r="C622" s="47" t="s">
        <v>833</v>
      </c>
      <c r="D622" s="47" t="s">
        <v>41</v>
      </c>
      <c r="E622" s="48">
        <v>2010</v>
      </c>
      <c r="F622" s="47" t="s">
        <v>67</v>
      </c>
      <c r="G622" s="49">
        <v>40414</v>
      </c>
      <c r="H622" s="47" t="s">
        <v>43</v>
      </c>
      <c r="I622" s="47" t="s">
        <v>44</v>
      </c>
      <c r="J622" s="48">
        <v>3008</v>
      </c>
      <c r="K622" s="47" t="s">
        <v>45</v>
      </c>
      <c r="L622" s="48">
        <v>660</v>
      </c>
      <c r="M622" s="47" t="s">
        <v>46</v>
      </c>
      <c r="N622" s="48">
        <v>3</v>
      </c>
      <c r="O622" s="47" t="s">
        <v>43</v>
      </c>
      <c r="P622" s="47" t="s">
        <v>433</v>
      </c>
      <c r="Q622" s="47" t="s">
        <v>48</v>
      </c>
      <c r="R622" s="47" t="s">
        <v>49</v>
      </c>
      <c r="S622" s="47" t="s">
        <v>43</v>
      </c>
      <c r="T622" s="47" t="s">
        <v>50</v>
      </c>
      <c r="U622" s="47" t="s">
        <v>69</v>
      </c>
      <c r="V622" s="48">
        <v>3.81</v>
      </c>
      <c r="W622" s="48">
        <v>3.81</v>
      </c>
      <c r="X622" s="47" t="s">
        <v>52</v>
      </c>
      <c r="Y622" s="47" t="s">
        <v>714</v>
      </c>
      <c r="Z622" s="48" t="b">
        <v>0</v>
      </c>
      <c r="AA622" s="47" t="s">
        <v>54</v>
      </c>
      <c r="AB622" s="48" t="b">
        <v>0</v>
      </c>
      <c r="AC622" s="48">
        <v>39</v>
      </c>
      <c r="AD622" t="str">
        <f t="shared" si="9"/>
        <v>Tr</v>
      </c>
    </row>
    <row r="623" spans="2:30" x14ac:dyDescent="0.25">
      <c r="B623">
        <f>VLOOKUP(C623*1,'RMPCrecs(Jan2016)'!F$2:N$1246,9,FALSE)</f>
        <v>17</v>
      </c>
      <c r="C623" s="47" t="s">
        <v>834</v>
      </c>
      <c r="D623" s="47" t="s">
        <v>41</v>
      </c>
      <c r="E623" s="48">
        <v>2010</v>
      </c>
      <c r="F623" s="47" t="s">
        <v>67</v>
      </c>
      <c r="G623" s="49">
        <v>40414</v>
      </c>
      <c r="H623" s="47" t="s">
        <v>43</v>
      </c>
      <c r="I623" s="47" t="s">
        <v>44</v>
      </c>
      <c r="J623" s="48">
        <v>3008</v>
      </c>
      <c r="K623" s="47" t="s">
        <v>110</v>
      </c>
      <c r="L623" s="48">
        <v>810</v>
      </c>
      <c r="M623" s="47" t="s">
        <v>46</v>
      </c>
      <c r="N623" s="48">
        <v>3</v>
      </c>
      <c r="O623" s="47" t="s">
        <v>43</v>
      </c>
      <c r="P623" s="47" t="s">
        <v>433</v>
      </c>
      <c r="Q623" s="47" t="s">
        <v>48</v>
      </c>
      <c r="R623" s="47" t="s">
        <v>49</v>
      </c>
      <c r="S623" s="47" t="s">
        <v>43</v>
      </c>
      <c r="T623" s="47" t="s">
        <v>50</v>
      </c>
      <c r="U623" s="47" t="s">
        <v>69</v>
      </c>
      <c r="V623" s="48">
        <v>3.81</v>
      </c>
      <c r="W623" s="48">
        <v>3.81</v>
      </c>
      <c r="X623" s="47" t="s">
        <v>52</v>
      </c>
      <c r="Y623" s="47" t="s">
        <v>714</v>
      </c>
      <c r="Z623" s="48" t="b">
        <v>0</v>
      </c>
      <c r="AA623" s="47" t="s">
        <v>54</v>
      </c>
      <c r="AB623" s="48" t="b">
        <v>0</v>
      </c>
      <c r="AC623" s="48">
        <v>39</v>
      </c>
      <c r="AD623" t="str">
        <f t="shared" si="9"/>
        <v>Tr</v>
      </c>
    </row>
    <row r="624" spans="2:30" x14ac:dyDescent="0.25">
      <c r="B624">
        <f>VLOOKUP(C624*1,'RMPCrecs(Jan2016)'!F$2:N$1246,9,FALSE)</f>
        <v>17</v>
      </c>
      <c r="C624" s="47" t="s">
        <v>835</v>
      </c>
      <c r="D624" s="47" t="s">
        <v>41</v>
      </c>
      <c r="E624" s="48">
        <v>2010</v>
      </c>
      <c r="F624" s="47" t="s">
        <v>67</v>
      </c>
      <c r="G624" s="49">
        <v>40414</v>
      </c>
      <c r="H624" s="47" t="s">
        <v>43</v>
      </c>
      <c r="I624" s="47" t="s">
        <v>44</v>
      </c>
      <c r="J624" s="48">
        <v>3008</v>
      </c>
      <c r="K624" s="47" t="s">
        <v>45</v>
      </c>
      <c r="L624" s="48">
        <v>810</v>
      </c>
      <c r="M624" s="47" t="s">
        <v>46</v>
      </c>
      <c r="N624" s="48">
        <v>3</v>
      </c>
      <c r="O624" s="47" t="s">
        <v>43</v>
      </c>
      <c r="P624" s="47" t="s">
        <v>433</v>
      </c>
      <c r="Q624" s="47" t="s">
        <v>48</v>
      </c>
      <c r="R624" s="47" t="s">
        <v>49</v>
      </c>
      <c r="S624" s="47" t="s">
        <v>43</v>
      </c>
      <c r="T624" s="47" t="s">
        <v>50</v>
      </c>
      <c r="U624" s="47" t="s">
        <v>69</v>
      </c>
      <c r="V624" s="48">
        <v>3.81</v>
      </c>
      <c r="W624" s="48">
        <v>3.81</v>
      </c>
      <c r="X624" s="47" t="s">
        <v>52</v>
      </c>
      <c r="Y624" s="47" t="s">
        <v>714</v>
      </c>
      <c r="Z624" s="48" t="b">
        <v>0</v>
      </c>
      <c r="AA624" s="47" t="s">
        <v>54</v>
      </c>
      <c r="AB624" s="48" t="b">
        <v>0</v>
      </c>
      <c r="AC624" s="48">
        <v>39</v>
      </c>
      <c r="AD624" t="str">
        <f t="shared" si="9"/>
        <v>Tr</v>
      </c>
    </row>
    <row r="625" spans="2:30" x14ac:dyDescent="0.25">
      <c r="B625">
        <f>VLOOKUP(C625*1,'RMPCrecs(Jan2016)'!F$2:N$1246,9,FALSE)</f>
        <v>17</v>
      </c>
      <c r="C625" s="47" t="s">
        <v>836</v>
      </c>
      <c r="D625" s="47" t="s">
        <v>41</v>
      </c>
      <c r="E625" s="48">
        <v>2010</v>
      </c>
      <c r="F625" s="47" t="s">
        <v>67</v>
      </c>
      <c r="G625" s="49">
        <v>40414</v>
      </c>
      <c r="H625" s="47" t="s">
        <v>43</v>
      </c>
      <c r="I625" s="47" t="s">
        <v>44</v>
      </c>
      <c r="J625" s="48">
        <v>3008</v>
      </c>
      <c r="K625" s="47" t="s">
        <v>110</v>
      </c>
      <c r="L625" s="48">
        <v>710</v>
      </c>
      <c r="M625" s="47" t="s">
        <v>46</v>
      </c>
      <c r="N625" s="48">
        <v>3</v>
      </c>
      <c r="O625" s="47" t="s">
        <v>43</v>
      </c>
      <c r="P625" s="47" t="s">
        <v>433</v>
      </c>
      <c r="Q625" s="47" t="s">
        <v>48</v>
      </c>
      <c r="R625" s="47" t="s">
        <v>49</v>
      </c>
      <c r="S625" s="47" t="s">
        <v>43</v>
      </c>
      <c r="T625" s="47" t="s">
        <v>50</v>
      </c>
      <c r="U625" s="47" t="s">
        <v>69</v>
      </c>
      <c r="V625" s="48">
        <v>3.81</v>
      </c>
      <c r="W625" s="48">
        <v>3.81</v>
      </c>
      <c r="X625" s="47" t="s">
        <v>52</v>
      </c>
      <c r="Y625" s="47" t="s">
        <v>714</v>
      </c>
      <c r="Z625" s="48" t="b">
        <v>0</v>
      </c>
      <c r="AA625" s="47" t="s">
        <v>54</v>
      </c>
      <c r="AB625" s="48" t="b">
        <v>0</v>
      </c>
      <c r="AC625" s="48">
        <v>39</v>
      </c>
      <c r="AD625" t="str">
        <f t="shared" si="9"/>
        <v>Tr</v>
      </c>
    </row>
    <row r="626" spans="2:30" x14ac:dyDescent="0.25">
      <c r="B626">
        <f>VLOOKUP(C626*1,'RMPCrecs(Jan2016)'!F$2:N$1246,9,FALSE)</f>
        <v>17</v>
      </c>
      <c r="C626" s="47" t="s">
        <v>837</v>
      </c>
      <c r="D626" s="47" t="s">
        <v>41</v>
      </c>
      <c r="E626" s="48">
        <v>2010</v>
      </c>
      <c r="F626" s="47" t="s">
        <v>67</v>
      </c>
      <c r="G626" s="49">
        <v>40414</v>
      </c>
      <c r="H626" s="47" t="s">
        <v>43</v>
      </c>
      <c r="I626" s="47" t="s">
        <v>44</v>
      </c>
      <c r="J626" s="48">
        <v>3008</v>
      </c>
      <c r="K626" s="47" t="s">
        <v>110</v>
      </c>
      <c r="L626" s="48">
        <v>740</v>
      </c>
      <c r="M626" s="47" t="s">
        <v>46</v>
      </c>
      <c r="N626" s="48">
        <v>3</v>
      </c>
      <c r="O626" s="47" t="s">
        <v>43</v>
      </c>
      <c r="P626" s="47" t="s">
        <v>433</v>
      </c>
      <c r="Q626" s="47" t="s">
        <v>48</v>
      </c>
      <c r="R626" s="47" t="s">
        <v>49</v>
      </c>
      <c r="S626" s="47" t="s">
        <v>43</v>
      </c>
      <c r="T626" s="47" t="s">
        <v>50</v>
      </c>
      <c r="U626" s="47" t="s">
        <v>69</v>
      </c>
      <c r="V626" s="48">
        <v>3.81</v>
      </c>
      <c r="W626" s="48">
        <v>3.81</v>
      </c>
      <c r="X626" s="47" t="s">
        <v>52</v>
      </c>
      <c r="Y626" s="47" t="s">
        <v>714</v>
      </c>
      <c r="Z626" s="48" t="b">
        <v>0</v>
      </c>
      <c r="AA626" s="47" t="s">
        <v>54</v>
      </c>
      <c r="AB626" s="48" t="b">
        <v>0</v>
      </c>
      <c r="AC626" s="48">
        <v>39</v>
      </c>
      <c r="AD626" t="str">
        <f t="shared" si="9"/>
        <v>Tr</v>
      </c>
    </row>
    <row r="627" spans="2:30" x14ac:dyDescent="0.25">
      <c r="B627">
        <f>VLOOKUP(C627*1,'RMPCrecs(Jan2016)'!F$2:N$1246,9,FALSE)</f>
        <v>17</v>
      </c>
      <c r="C627" s="47" t="s">
        <v>873</v>
      </c>
      <c r="D627" s="47" t="s">
        <v>41</v>
      </c>
      <c r="E627" s="48">
        <v>2010</v>
      </c>
      <c r="F627" s="47" t="s">
        <v>42</v>
      </c>
      <c r="G627" s="49">
        <v>40443</v>
      </c>
      <c r="H627" s="47" t="s">
        <v>43</v>
      </c>
      <c r="I627" s="47" t="s">
        <v>44</v>
      </c>
      <c r="J627" s="48">
        <v>3008</v>
      </c>
      <c r="K627" s="47" t="s">
        <v>110</v>
      </c>
      <c r="L627" s="48">
        <v>690</v>
      </c>
      <c r="M627" s="47" t="s">
        <v>46</v>
      </c>
      <c r="N627" s="48">
        <v>3</v>
      </c>
      <c r="O627" s="47" t="s">
        <v>43</v>
      </c>
      <c r="P627" s="47" t="s">
        <v>433</v>
      </c>
      <c r="Q627" s="47" t="s">
        <v>48</v>
      </c>
      <c r="R627" s="47" t="s">
        <v>49</v>
      </c>
      <c r="S627" s="47" t="s">
        <v>43</v>
      </c>
      <c r="T627" s="47" t="s">
        <v>50</v>
      </c>
      <c r="U627" s="47" t="s">
        <v>82</v>
      </c>
      <c r="V627" s="48">
        <v>3.2</v>
      </c>
      <c r="W627" s="48">
        <v>3.2</v>
      </c>
      <c r="X627" s="47" t="s">
        <v>52</v>
      </c>
      <c r="Y627" s="47" t="s">
        <v>858</v>
      </c>
      <c r="Z627" s="48" t="b">
        <v>0</v>
      </c>
      <c r="AA627" s="47" t="s">
        <v>54</v>
      </c>
      <c r="AB627" s="48" t="b">
        <v>0</v>
      </c>
      <c r="AC627" s="48">
        <v>39</v>
      </c>
      <c r="AD627" t="str">
        <f t="shared" si="9"/>
        <v>Tr</v>
      </c>
    </row>
    <row r="628" spans="2:30" x14ac:dyDescent="0.25">
      <c r="B628">
        <f>VLOOKUP(C628*1,'RMPCrecs(Jan2016)'!F$2:N$1246,9,FALSE)</f>
        <v>17</v>
      </c>
      <c r="C628" s="47" t="s">
        <v>876</v>
      </c>
      <c r="D628" s="47" t="s">
        <v>41</v>
      </c>
      <c r="E628" s="48">
        <v>2010</v>
      </c>
      <c r="F628" s="47" t="s">
        <v>42</v>
      </c>
      <c r="G628" s="49">
        <v>40435</v>
      </c>
      <c r="H628" s="47" t="s">
        <v>43</v>
      </c>
      <c r="I628" s="47" t="s">
        <v>44</v>
      </c>
      <c r="J628" s="48">
        <v>3008</v>
      </c>
      <c r="K628" s="47" t="s">
        <v>45</v>
      </c>
      <c r="L628" s="48">
        <v>710</v>
      </c>
      <c r="M628" s="47" t="s">
        <v>46</v>
      </c>
      <c r="N628" s="48">
        <v>3</v>
      </c>
      <c r="O628" s="47" t="s">
        <v>43</v>
      </c>
      <c r="P628" s="47" t="s">
        <v>433</v>
      </c>
      <c r="Q628" s="47" t="s">
        <v>48</v>
      </c>
      <c r="R628" s="47" t="s">
        <v>49</v>
      </c>
      <c r="S628" s="47" t="s">
        <v>43</v>
      </c>
      <c r="T628" s="47" t="s">
        <v>50</v>
      </c>
      <c r="U628" s="47" t="s">
        <v>51</v>
      </c>
      <c r="V628" s="48">
        <v>2.95</v>
      </c>
      <c r="W628" s="48">
        <v>2.95</v>
      </c>
      <c r="X628" s="47" t="s">
        <v>52</v>
      </c>
      <c r="Y628" s="47" t="s">
        <v>751</v>
      </c>
      <c r="Z628" s="48" t="b">
        <v>0</v>
      </c>
      <c r="AA628" s="47" t="s">
        <v>54</v>
      </c>
      <c r="AB628" s="48" t="b">
        <v>0</v>
      </c>
      <c r="AC628" s="48">
        <v>39</v>
      </c>
      <c r="AD628" t="str">
        <f t="shared" si="9"/>
        <v>Tr</v>
      </c>
    </row>
    <row r="629" spans="2:30" x14ac:dyDescent="0.25">
      <c r="B629">
        <f>VLOOKUP(C629*1,'RMPCrecs(Jan2016)'!F$2:N$1246,9,FALSE)</f>
        <v>17</v>
      </c>
      <c r="C629" s="47" t="s">
        <v>877</v>
      </c>
      <c r="D629" s="47" t="s">
        <v>41</v>
      </c>
      <c r="E629" s="48">
        <v>2010</v>
      </c>
      <c r="F629" s="47" t="s">
        <v>42</v>
      </c>
      <c r="G629" s="49">
        <v>40435</v>
      </c>
      <c r="H629" s="47" t="s">
        <v>43</v>
      </c>
      <c r="I629" s="47" t="s">
        <v>44</v>
      </c>
      <c r="J629" s="48">
        <v>3008</v>
      </c>
      <c r="K629" s="47" t="s">
        <v>110</v>
      </c>
      <c r="L629" s="48">
        <v>800</v>
      </c>
      <c r="M629" s="47" t="s">
        <v>46</v>
      </c>
      <c r="N629" s="48">
        <v>3</v>
      </c>
      <c r="O629" s="47" t="s">
        <v>43</v>
      </c>
      <c r="P629" s="47" t="s">
        <v>433</v>
      </c>
      <c r="Q629" s="47" t="s">
        <v>48</v>
      </c>
      <c r="R629" s="47" t="s">
        <v>49</v>
      </c>
      <c r="S629" s="47" t="s">
        <v>43</v>
      </c>
      <c r="T629" s="47" t="s">
        <v>50</v>
      </c>
      <c r="U629" s="47" t="s">
        <v>51</v>
      </c>
      <c r="V629" s="48">
        <v>2.95</v>
      </c>
      <c r="W629" s="48">
        <v>2.95</v>
      </c>
      <c r="X629" s="47" t="s">
        <v>52</v>
      </c>
      <c r="Y629" s="47" t="s">
        <v>751</v>
      </c>
      <c r="Z629" s="48" t="b">
        <v>0</v>
      </c>
      <c r="AA629" s="47" t="s">
        <v>54</v>
      </c>
      <c r="AB629" s="48" t="b">
        <v>0</v>
      </c>
      <c r="AC629" s="48">
        <v>39</v>
      </c>
      <c r="AD629" t="str">
        <f t="shared" si="9"/>
        <v>Tr</v>
      </c>
    </row>
    <row r="630" spans="2:30" x14ac:dyDescent="0.25">
      <c r="B630">
        <f>VLOOKUP(C630*1,'RMPCrecs(Jan2016)'!F$2:N$1246,9,FALSE)</f>
        <v>17</v>
      </c>
      <c r="C630" s="47" t="s">
        <v>878</v>
      </c>
      <c r="D630" s="47" t="s">
        <v>41</v>
      </c>
      <c r="E630" s="48">
        <v>2010</v>
      </c>
      <c r="F630" s="47" t="s">
        <v>42</v>
      </c>
      <c r="G630" s="49">
        <v>40421</v>
      </c>
      <c r="H630" s="47" t="s">
        <v>43</v>
      </c>
      <c r="I630" s="47" t="s">
        <v>44</v>
      </c>
      <c r="J630" s="48">
        <v>3008</v>
      </c>
      <c r="K630" s="47" t="s">
        <v>45</v>
      </c>
      <c r="L630" s="48">
        <v>710</v>
      </c>
      <c r="M630" s="47" t="s">
        <v>46</v>
      </c>
      <c r="N630" s="48">
        <v>3</v>
      </c>
      <c r="O630" s="47" t="s">
        <v>43</v>
      </c>
      <c r="P630" s="47" t="s">
        <v>455</v>
      </c>
      <c r="Q630" s="47" t="s">
        <v>48</v>
      </c>
      <c r="R630" s="47" t="s">
        <v>49</v>
      </c>
      <c r="S630" s="47" t="s">
        <v>43</v>
      </c>
      <c r="T630" s="47" t="s">
        <v>50</v>
      </c>
      <c r="U630" s="47" t="s">
        <v>72</v>
      </c>
      <c r="V630" s="48">
        <v>3</v>
      </c>
      <c r="W630" s="48">
        <v>3</v>
      </c>
      <c r="X630" s="47" t="s">
        <v>52</v>
      </c>
      <c r="Y630" s="47" t="s">
        <v>732</v>
      </c>
      <c r="Z630" s="48" t="b">
        <v>0</v>
      </c>
      <c r="AA630" s="47" t="s">
        <v>54</v>
      </c>
      <c r="AB630" s="48" t="b">
        <v>0</v>
      </c>
      <c r="AC630" s="48">
        <v>39</v>
      </c>
      <c r="AD630" t="str">
        <f t="shared" si="9"/>
        <v>Tr</v>
      </c>
    </row>
    <row r="631" spans="2:30" x14ac:dyDescent="0.25">
      <c r="B631">
        <f>VLOOKUP(C631*1,'RMPCrecs(Jan2016)'!F$2:N$1246,9,FALSE)</f>
        <v>17</v>
      </c>
      <c r="C631" s="47" t="s">
        <v>879</v>
      </c>
      <c r="D631" s="47" t="s">
        <v>41</v>
      </c>
      <c r="E631" s="48">
        <v>2010</v>
      </c>
      <c r="F631" s="47" t="s">
        <v>42</v>
      </c>
      <c r="G631" s="49">
        <v>40421</v>
      </c>
      <c r="H631" s="47" t="s">
        <v>43</v>
      </c>
      <c r="I631" s="47" t="s">
        <v>44</v>
      </c>
      <c r="J631" s="48">
        <v>3008</v>
      </c>
      <c r="K631" s="47" t="s">
        <v>45</v>
      </c>
      <c r="L631" s="48">
        <v>730</v>
      </c>
      <c r="M631" s="47" t="s">
        <v>46</v>
      </c>
      <c r="N631" s="48">
        <v>3</v>
      </c>
      <c r="O631" s="47" t="s">
        <v>43</v>
      </c>
      <c r="P631" s="47" t="s">
        <v>455</v>
      </c>
      <c r="Q631" s="47" t="s">
        <v>48</v>
      </c>
      <c r="R631" s="47" t="s">
        <v>49</v>
      </c>
      <c r="S631" s="47" t="s">
        <v>43</v>
      </c>
      <c r="T631" s="47" t="s">
        <v>50</v>
      </c>
      <c r="U631" s="47" t="s">
        <v>72</v>
      </c>
      <c r="V631" s="48">
        <v>3</v>
      </c>
      <c r="W631" s="48">
        <v>3</v>
      </c>
      <c r="X631" s="47" t="s">
        <v>52</v>
      </c>
      <c r="Y631" s="47" t="s">
        <v>732</v>
      </c>
      <c r="Z631" s="48" t="b">
        <v>0</v>
      </c>
      <c r="AA631" s="47" t="s">
        <v>54</v>
      </c>
      <c r="AB631" s="48" t="b">
        <v>0</v>
      </c>
      <c r="AC631" s="48">
        <v>39</v>
      </c>
      <c r="AD631" t="str">
        <f t="shared" si="9"/>
        <v>Tr</v>
      </c>
    </row>
    <row r="632" spans="2:30" x14ac:dyDescent="0.25">
      <c r="B632">
        <f>VLOOKUP(C632*1,'RMPCrecs(Jan2016)'!F$2:N$1246,9,FALSE)</f>
        <v>17</v>
      </c>
      <c r="C632" s="47" t="s">
        <v>880</v>
      </c>
      <c r="D632" s="47" t="s">
        <v>41</v>
      </c>
      <c r="E632" s="48">
        <v>2010</v>
      </c>
      <c r="F632" s="47" t="s">
        <v>42</v>
      </c>
      <c r="G632" s="49">
        <v>40423</v>
      </c>
      <c r="H632" s="47" t="s">
        <v>43</v>
      </c>
      <c r="I632" s="47" t="s">
        <v>44</v>
      </c>
      <c r="J632" s="48">
        <v>3008</v>
      </c>
      <c r="K632" s="47" t="s">
        <v>45</v>
      </c>
      <c r="L632" s="48">
        <v>720</v>
      </c>
      <c r="M632" s="47" t="s">
        <v>46</v>
      </c>
      <c r="N632" s="48">
        <v>3</v>
      </c>
      <c r="O632" s="47" t="s">
        <v>43</v>
      </c>
      <c r="P632" s="47" t="s">
        <v>433</v>
      </c>
      <c r="Q632" s="47" t="s">
        <v>48</v>
      </c>
      <c r="R632" s="47" t="s">
        <v>49</v>
      </c>
      <c r="S632" s="47" t="s">
        <v>43</v>
      </c>
      <c r="T632" s="47" t="s">
        <v>50</v>
      </c>
      <c r="U632" s="47" t="s">
        <v>72</v>
      </c>
      <c r="V632" s="48">
        <v>3</v>
      </c>
      <c r="W632" s="48">
        <v>3</v>
      </c>
      <c r="X632" s="47" t="s">
        <v>52</v>
      </c>
      <c r="Y632" s="47" t="s">
        <v>732</v>
      </c>
      <c r="Z632" s="48" t="b">
        <v>0</v>
      </c>
      <c r="AA632" s="47" t="s">
        <v>54</v>
      </c>
      <c r="AB632" s="48" t="b">
        <v>0</v>
      </c>
      <c r="AC632" s="48">
        <v>39</v>
      </c>
      <c r="AD632" t="str">
        <f t="shared" si="9"/>
        <v>Tr</v>
      </c>
    </row>
    <row r="633" spans="2:30" x14ac:dyDescent="0.25">
      <c r="B633">
        <f>VLOOKUP(C633*1,'RMPCrecs(Jan2016)'!F$2:N$1246,9,FALSE)</f>
        <v>17</v>
      </c>
      <c r="C633" s="47" t="s">
        <v>881</v>
      </c>
      <c r="D633" s="47" t="s">
        <v>41</v>
      </c>
      <c r="E633" s="48">
        <v>2010</v>
      </c>
      <c r="F633" s="47" t="s">
        <v>42</v>
      </c>
      <c r="G633" s="49">
        <v>40423</v>
      </c>
      <c r="H633" s="47" t="s">
        <v>43</v>
      </c>
      <c r="I633" s="47" t="s">
        <v>44</v>
      </c>
      <c r="J633" s="48">
        <v>3008</v>
      </c>
      <c r="K633" s="47" t="s">
        <v>45</v>
      </c>
      <c r="L633" s="48">
        <v>720</v>
      </c>
      <c r="M633" s="47" t="s">
        <v>46</v>
      </c>
      <c r="N633" s="48">
        <v>3</v>
      </c>
      <c r="O633" s="47" t="s">
        <v>43</v>
      </c>
      <c r="P633" s="47" t="s">
        <v>455</v>
      </c>
      <c r="Q633" s="47" t="s">
        <v>48</v>
      </c>
      <c r="R633" s="47" t="s">
        <v>49</v>
      </c>
      <c r="S633" s="47" t="s">
        <v>43</v>
      </c>
      <c r="T633" s="47" t="s">
        <v>50</v>
      </c>
      <c r="U633" s="47" t="s">
        <v>72</v>
      </c>
      <c r="V633" s="48">
        <v>3</v>
      </c>
      <c r="W633" s="48">
        <v>3</v>
      </c>
      <c r="X633" s="47" t="s">
        <v>52</v>
      </c>
      <c r="Y633" s="47" t="s">
        <v>732</v>
      </c>
      <c r="Z633" s="48" t="b">
        <v>0</v>
      </c>
      <c r="AA633" s="47" t="s">
        <v>54</v>
      </c>
      <c r="AB633" s="48" t="b">
        <v>0</v>
      </c>
      <c r="AC633" s="48">
        <v>39</v>
      </c>
      <c r="AD633" t="str">
        <f t="shared" si="9"/>
        <v>Tr</v>
      </c>
    </row>
    <row r="634" spans="2:30" x14ac:dyDescent="0.25">
      <c r="B634">
        <f>VLOOKUP(C634*1,'RMPCrecs(Jan2016)'!F$2:N$1246,9,FALSE)</f>
        <v>17</v>
      </c>
      <c r="C634" s="47" t="s">
        <v>882</v>
      </c>
      <c r="D634" s="47" t="s">
        <v>41</v>
      </c>
      <c r="E634" s="48">
        <v>2010</v>
      </c>
      <c r="F634" s="47" t="s">
        <v>42</v>
      </c>
      <c r="G634" s="49">
        <v>40423</v>
      </c>
      <c r="H634" s="47" t="s">
        <v>43</v>
      </c>
      <c r="I634" s="47" t="s">
        <v>44</v>
      </c>
      <c r="J634" s="48">
        <v>3008</v>
      </c>
      <c r="K634" s="47" t="s">
        <v>45</v>
      </c>
      <c r="L634" s="48">
        <v>760</v>
      </c>
      <c r="M634" s="47" t="s">
        <v>46</v>
      </c>
      <c r="N634" s="48">
        <v>3</v>
      </c>
      <c r="O634" s="47" t="s">
        <v>43</v>
      </c>
      <c r="P634" s="47" t="s">
        <v>455</v>
      </c>
      <c r="Q634" s="47" t="s">
        <v>48</v>
      </c>
      <c r="R634" s="47" t="s">
        <v>49</v>
      </c>
      <c r="S634" s="47" t="s">
        <v>43</v>
      </c>
      <c r="T634" s="47" t="s">
        <v>50</v>
      </c>
      <c r="U634" s="47" t="s">
        <v>72</v>
      </c>
      <c r="V634" s="48">
        <v>3</v>
      </c>
      <c r="W634" s="48">
        <v>3</v>
      </c>
      <c r="X634" s="47" t="s">
        <v>52</v>
      </c>
      <c r="Y634" s="47" t="s">
        <v>732</v>
      </c>
      <c r="Z634" s="48" t="b">
        <v>0</v>
      </c>
      <c r="AA634" s="47" t="s">
        <v>54</v>
      </c>
      <c r="AB634" s="48" t="b">
        <v>0</v>
      </c>
      <c r="AC634" s="48">
        <v>39</v>
      </c>
      <c r="AD634" t="str">
        <f t="shared" si="9"/>
        <v>Tr</v>
      </c>
    </row>
    <row r="635" spans="2:30" x14ac:dyDescent="0.25">
      <c r="B635">
        <f>VLOOKUP(C635*1,'RMPCrecs(Jan2016)'!F$2:N$1246,9,FALSE)</f>
        <v>17</v>
      </c>
      <c r="C635" s="47" t="s">
        <v>883</v>
      </c>
      <c r="D635" s="47" t="s">
        <v>41</v>
      </c>
      <c r="E635" s="48">
        <v>2010</v>
      </c>
      <c r="F635" s="47" t="s">
        <v>42</v>
      </c>
      <c r="G635" s="49">
        <v>40423</v>
      </c>
      <c r="H635" s="47" t="s">
        <v>43</v>
      </c>
      <c r="I635" s="47" t="s">
        <v>44</v>
      </c>
      <c r="J635" s="48">
        <v>3008</v>
      </c>
      <c r="K635" s="47" t="s">
        <v>45</v>
      </c>
      <c r="L635" s="48">
        <v>770</v>
      </c>
      <c r="M635" s="47" t="s">
        <v>46</v>
      </c>
      <c r="N635" s="48">
        <v>3</v>
      </c>
      <c r="O635" s="47" t="s">
        <v>43</v>
      </c>
      <c r="P635" s="47" t="s">
        <v>433</v>
      </c>
      <c r="Q635" s="47" t="s">
        <v>48</v>
      </c>
      <c r="R635" s="47" t="s">
        <v>49</v>
      </c>
      <c r="S635" s="47" t="s">
        <v>43</v>
      </c>
      <c r="T635" s="47" t="s">
        <v>50</v>
      </c>
      <c r="U635" s="47" t="s">
        <v>72</v>
      </c>
      <c r="V635" s="48">
        <v>3</v>
      </c>
      <c r="W635" s="48">
        <v>3</v>
      </c>
      <c r="X635" s="47" t="s">
        <v>52</v>
      </c>
      <c r="Y635" s="47" t="s">
        <v>732</v>
      </c>
      <c r="Z635" s="48" t="b">
        <v>0</v>
      </c>
      <c r="AA635" s="47" t="s">
        <v>54</v>
      </c>
      <c r="AB635" s="48" t="b">
        <v>0</v>
      </c>
      <c r="AC635" s="48">
        <v>39</v>
      </c>
      <c r="AD635" t="str">
        <f t="shared" si="9"/>
        <v>Tr</v>
      </c>
    </row>
    <row r="636" spans="2:30" x14ac:dyDescent="0.25">
      <c r="B636">
        <f>VLOOKUP(C636*1,'RMPCrecs(Jan2016)'!F$2:N$1246,9,FALSE)</f>
        <v>17</v>
      </c>
      <c r="C636" s="47" t="s">
        <v>884</v>
      </c>
      <c r="D636" s="47" t="s">
        <v>41</v>
      </c>
      <c r="E636" s="48">
        <v>2010</v>
      </c>
      <c r="F636" s="47" t="s">
        <v>42</v>
      </c>
      <c r="G636" s="49">
        <v>40429</v>
      </c>
      <c r="H636" s="47" t="s">
        <v>43</v>
      </c>
      <c r="I636" s="47" t="s">
        <v>44</v>
      </c>
      <c r="J636" s="48">
        <v>3008</v>
      </c>
      <c r="K636" s="47" t="s">
        <v>45</v>
      </c>
      <c r="L636" s="48">
        <v>680</v>
      </c>
      <c r="M636" s="47" t="s">
        <v>46</v>
      </c>
      <c r="N636" s="48">
        <v>3</v>
      </c>
      <c r="O636" s="47" t="s">
        <v>43</v>
      </c>
      <c r="P636" s="47" t="s">
        <v>433</v>
      </c>
      <c r="Q636" s="47" t="s">
        <v>48</v>
      </c>
      <c r="R636" s="47" t="s">
        <v>49</v>
      </c>
      <c r="S636" s="47" t="s">
        <v>43</v>
      </c>
      <c r="T636" s="47" t="s">
        <v>50</v>
      </c>
      <c r="U636" s="47" t="s">
        <v>60</v>
      </c>
      <c r="V636" s="48">
        <v>6.04</v>
      </c>
      <c r="W636" s="48">
        <v>6.04</v>
      </c>
      <c r="X636" s="47" t="s">
        <v>52</v>
      </c>
      <c r="Y636" s="47" t="s">
        <v>716</v>
      </c>
      <c r="Z636" s="48" t="b">
        <v>0</v>
      </c>
      <c r="AA636" s="47" t="s">
        <v>54</v>
      </c>
      <c r="AB636" s="48" t="b">
        <v>0</v>
      </c>
      <c r="AC636" s="48">
        <v>39</v>
      </c>
      <c r="AD636" t="str">
        <f t="shared" si="9"/>
        <v>Tr</v>
      </c>
    </row>
    <row r="637" spans="2:30" x14ac:dyDescent="0.25">
      <c r="B637">
        <f>VLOOKUP(C637*1,'RMPCrecs(Jan2016)'!F$2:N$1246,9,FALSE)</f>
        <v>17</v>
      </c>
      <c r="C637" s="47" t="s">
        <v>885</v>
      </c>
      <c r="D637" s="47" t="s">
        <v>41</v>
      </c>
      <c r="E637" s="48">
        <v>2010</v>
      </c>
      <c r="F637" s="47" t="s">
        <v>42</v>
      </c>
      <c r="G637" s="49">
        <v>40429</v>
      </c>
      <c r="H637" s="47" t="s">
        <v>43</v>
      </c>
      <c r="I637" s="47" t="s">
        <v>44</v>
      </c>
      <c r="J637" s="48">
        <v>3008</v>
      </c>
      <c r="K637" s="47" t="s">
        <v>110</v>
      </c>
      <c r="L637" s="48">
        <v>850</v>
      </c>
      <c r="M637" s="47" t="s">
        <v>46</v>
      </c>
      <c r="N637" s="48">
        <v>3</v>
      </c>
      <c r="O637" s="47" t="s">
        <v>43</v>
      </c>
      <c r="P637" s="47" t="s">
        <v>455</v>
      </c>
      <c r="Q637" s="47" t="s">
        <v>48</v>
      </c>
      <c r="R637" s="47" t="s">
        <v>49</v>
      </c>
      <c r="S637" s="47" t="s">
        <v>43</v>
      </c>
      <c r="T637" s="47" t="s">
        <v>50</v>
      </c>
      <c r="U637" s="47" t="s">
        <v>60</v>
      </c>
      <c r="V637" s="48">
        <v>6.04</v>
      </c>
      <c r="W637" s="48">
        <v>6.04</v>
      </c>
      <c r="X637" s="47" t="s">
        <v>52</v>
      </c>
      <c r="Y637" s="47" t="s">
        <v>716</v>
      </c>
      <c r="Z637" s="48" t="b">
        <v>0</v>
      </c>
      <c r="AA637" s="47" t="s">
        <v>54</v>
      </c>
      <c r="AB637" s="48" t="b">
        <v>0</v>
      </c>
      <c r="AC637" s="48">
        <v>39</v>
      </c>
      <c r="AD637" t="str">
        <f t="shared" si="9"/>
        <v>Tr</v>
      </c>
    </row>
    <row r="638" spans="2:30" x14ac:dyDescent="0.25">
      <c r="B638">
        <f>VLOOKUP(C638*1,'RMPCrecs(Jan2016)'!F$2:N$1246,9,FALSE)</f>
        <v>17</v>
      </c>
      <c r="C638" s="47" t="s">
        <v>886</v>
      </c>
      <c r="D638" s="47" t="s">
        <v>41</v>
      </c>
      <c r="E638" s="48">
        <v>2010</v>
      </c>
      <c r="F638" s="47" t="s">
        <v>42</v>
      </c>
      <c r="G638" s="49">
        <v>40424</v>
      </c>
      <c r="H638" s="47" t="s">
        <v>43</v>
      </c>
      <c r="I638" s="47" t="s">
        <v>44</v>
      </c>
      <c r="J638" s="48">
        <v>3008</v>
      </c>
      <c r="K638" s="47" t="s">
        <v>110</v>
      </c>
      <c r="L638" s="48">
        <v>730</v>
      </c>
      <c r="M638" s="47" t="s">
        <v>46</v>
      </c>
      <c r="N638" s="48">
        <v>3</v>
      </c>
      <c r="O638" s="47" t="s">
        <v>43</v>
      </c>
      <c r="P638" s="47" t="s">
        <v>455</v>
      </c>
      <c r="Q638" s="47" t="s">
        <v>48</v>
      </c>
      <c r="R638" s="47" t="s">
        <v>49</v>
      </c>
      <c r="S638" s="47" t="s">
        <v>43</v>
      </c>
      <c r="T638" s="47" t="s">
        <v>50</v>
      </c>
      <c r="U638" s="47" t="s">
        <v>72</v>
      </c>
      <c r="V638" s="48">
        <v>3</v>
      </c>
      <c r="W638" s="48">
        <v>3</v>
      </c>
      <c r="X638" s="47" t="s">
        <v>52</v>
      </c>
      <c r="Y638" s="47" t="s">
        <v>732</v>
      </c>
      <c r="Z638" s="48" t="b">
        <v>0</v>
      </c>
      <c r="AA638" s="47" t="s">
        <v>54</v>
      </c>
      <c r="AB638" s="48" t="b">
        <v>0</v>
      </c>
      <c r="AC638" s="48">
        <v>39</v>
      </c>
      <c r="AD638" t="str">
        <f t="shared" si="9"/>
        <v>Tr</v>
      </c>
    </row>
    <row r="639" spans="2:30" x14ac:dyDescent="0.25">
      <c r="B639">
        <f>VLOOKUP(C639*1,'RMPCrecs(Jan2016)'!F$2:N$1246,9,FALSE)</f>
        <v>17</v>
      </c>
      <c r="C639" s="47" t="s">
        <v>887</v>
      </c>
      <c r="D639" s="47" t="s">
        <v>41</v>
      </c>
      <c r="E639" s="48">
        <v>2010</v>
      </c>
      <c r="F639" s="47" t="s">
        <v>42</v>
      </c>
      <c r="G639" s="49">
        <v>40424</v>
      </c>
      <c r="H639" s="47" t="s">
        <v>43</v>
      </c>
      <c r="I639" s="47" t="s">
        <v>44</v>
      </c>
      <c r="J639" s="48">
        <v>3008</v>
      </c>
      <c r="K639" s="47" t="s">
        <v>45</v>
      </c>
      <c r="L639" s="48">
        <v>790</v>
      </c>
      <c r="M639" s="47" t="s">
        <v>46</v>
      </c>
      <c r="N639" s="48">
        <v>3</v>
      </c>
      <c r="O639" s="47" t="s">
        <v>43</v>
      </c>
      <c r="P639" s="47" t="s">
        <v>578</v>
      </c>
      <c r="Q639" s="47" t="s">
        <v>48</v>
      </c>
      <c r="R639" s="47" t="s">
        <v>49</v>
      </c>
      <c r="S639" s="47" t="s">
        <v>43</v>
      </c>
      <c r="T639" s="47" t="s">
        <v>50</v>
      </c>
      <c r="U639" s="47" t="s">
        <v>72</v>
      </c>
      <c r="V639" s="48">
        <v>3</v>
      </c>
      <c r="W639" s="48">
        <v>3</v>
      </c>
      <c r="X639" s="47" t="s">
        <v>52</v>
      </c>
      <c r="Y639" s="47" t="s">
        <v>732</v>
      </c>
      <c r="Z639" s="48" t="b">
        <v>0</v>
      </c>
      <c r="AA639" s="47" t="s">
        <v>54</v>
      </c>
      <c r="AB639" s="48" t="b">
        <v>0</v>
      </c>
      <c r="AC639" s="48">
        <v>39</v>
      </c>
      <c r="AD639" t="str">
        <f t="shared" si="9"/>
        <v>Tr</v>
      </c>
    </row>
    <row r="640" spans="2:30" x14ac:dyDescent="0.25">
      <c r="B640">
        <f>VLOOKUP(C640*1,'RMPCrecs(Jan2016)'!F$2:N$1246,9,FALSE)</f>
        <v>17</v>
      </c>
      <c r="C640" s="47" t="s">
        <v>888</v>
      </c>
      <c r="D640" s="47" t="s">
        <v>41</v>
      </c>
      <c r="E640" s="48">
        <v>2010</v>
      </c>
      <c r="F640" s="47" t="s">
        <v>42</v>
      </c>
      <c r="G640" s="49">
        <v>40424</v>
      </c>
      <c r="H640" s="47" t="s">
        <v>43</v>
      </c>
      <c r="I640" s="47" t="s">
        <v>44</v>
      </c>
      <c r="J640" s="48">
        <v>3008</v>
      </c>
      <c r="K640" s="47" t="s">
        <v>110</v>
      </c>
      <c r="L640" s="48">
        <v>900</v>
      </c>
      <c r="M640" s="47" t="s">
        <v>46</v>
      </c>
      <c r="N640" s="48">
        <v>4</v>
      </c>
      <c r="O640" s="47" t="s">
        <v>43</v>
      </c>
      <c r="P640" s="47" t="s">
        <v>405</v>
      </c>
      <c r="Q640" s="47" t="s">
        <v>48</v>
      </c>
      <c r="R640" s="47" t="s">
        <v>49</v>
      </c>
      <c r="S640" s="47" t="s">
        <v>43</v>
      </c>
      <c r="T640" s="47" t="s">
        <v>50</v>
      </c>
      <c r="U640" s="47" t="s">
        <v>72</v>
      </c>
      <c r="V640" s="48">
        <v>3</v>
      </c>
      <c r="W640" s="48">
        <v>3</v>
      </c>
      <c r="X640" s="47" t="s">
        <v>52</v>
      </c>
      <c r="Y640" s="47" t="s">
        <v>732</v>
      </c>
      <c r="Z640" s="48" t="b">
        <v>0</v>
      </c>
      <c r="AA640" s="47" t="s">
        <v>54</v>
      </c>
      <c r="AB640" s="48" t="b">
        <v>0</v>
      </c>
      <c r="AC640" s="48">
        <v>39</v>
      </c>
      <c r="AD640" t="str">
        <f t="shared" si="9"/>
        <v>Tr</v>
      </c>
    </row>
    <row r="641" spans="2:30" x14ac:dyDescent="0.25">
      <c r="B641">
        <f>VLOOKUP(C641*1,'RMPCrecs(Jan2016)'!F$2:N$1246,9,FALSE)</f>
        <v>17</v>
      </c>
      <c r="C641" s="47" t="s">
        <v>889</v>
      </c>
      <c r="D641" s="47" t="s">
        <v>41</v>
      </c>
      <c r="E641" s="48">
        <v>2010</v>
      </c>
      <c r="F641" s="47" t="s">
        <v>42</v>
      </c>
      <c r="G641" s="49">
        <v>40424</v>
      </c>
      <c r="H641" s="47" t="s">
        <v>43</v>
      </c>
      <c r="I641" s="47" t="s">
        <v>44</v>
      </c>
      <c r="J641" s="48">
        <v>3008</v>
      </c>
      <c r="K641" s="47" t="s">
        <v>45</v>
      </c>
      <c r="L641" s="48">
        <v>760</v>
      </c>
      <c r="M641" s="47" t="s">
        <v>46</v>
      </c>
      <c r="N641" s="48">
        <v>3</v>
      </c>
      <c r="O641" s="47" t="s">
        <v>43</v>
      </c>
      <c r="P641" s="47" t="s">
        <v>455</v>
      </c>
      <c r="Q641" s="47" t="s">
        <v>48</v>
      </c>
      <c r="R641" s="47" t="s">
        <v>49</v>
      </c>
      <c r="S641" s="47" t="s">
        <v>43</v>
      </c>
      <c r="T641" s="47" t="s">
        <v>50</v>
      </c>
      <c r="U641" s="47" t="s">
        <v>72</v>
      </c>
      <c r="V641" s="48">
        <v>3</v>
      </c>
      <c r="W641" s="48">
        <v>3</v>
      </c>
      <c r="X641" s="47" t="s">
        <v>52</v>
      </c>
      <c r="Y641" s="47" t="s">
        <v>732</v>
      </c>
      <c r="Z641" s="48" t="b">
        <v>0</v>
      </c>
      <c r="AA641" s="47" t="s">
        <v>54</v>
      </c>
      <c r="AB641" s="48" t="b">
        <v>0</v>
      </c>
      <c r="AC641" s="48">
        <v>39</v>
      </c>
      <c r="AD641" t="str">
        <f t="shared" si="9"/>
        <v>Tr</v>
      </c>
    </row>
    <row r="642" spans="2:30" x14ac:dyDescent="0.25">
      <c r="B642">
        <f>VLOOKUP(C642*1,'RMPCrecs(Jan2016)'!F$2:N$1246,9,FALSE)</f>
        <v>17</v>
      </c>
      <c r="C642" s="47" t="s">
        <v>890</v>
      </c>
      <c r="D642" s="47" t="s">
        <v>41</v>
      </c>
      <c r="E642" s="48">
        <v>2010</v>
      </c>
      <c r="F642" s="47" t="s">
        <v>42</v>
      </c>
      <c r="G642" s="49">
        <v>40424</v>
      </c>
      <c r="H642" s="47" t="s">
        <v>43</v>
      </c>
      <c r="I642" s="47" t="s">
        <v>44</v>
      </c>
      <c r="J642" s="48">
        <v>3008</v>
      </c>
      <c r="K642" s="47" t="s">
        <v>45</v>
      </c>
      <c r="L642" s="48">
        <v>830</v>
      </c>
      <c r="M642" s="47" t="s">
        <v>46</v>
      </c>
      <c r="N642" s="48">
        <v>3</v>
      </c>
      <c r="O642" s="47" t="s">
        <v>43</v>
      </c>
      <c r="P642" s="47" t="s">
        <v>433</v>
      </c>
      <c r="Q642" s="47" t="s">
        <v>48</v>
      </c>
      <c r="R642" s="47" t="s">
        <v>49</v>
      </c>
      <c r="S642" s="47" t="s">
        <v>43</v>
      </c>
      <c r="T642" s="47" t="s">
        <v>50</v>
      </c>
      <c r="U642" s="47" t="s">
        <v>72</v>
      </c>
      <c r="V642" s="48">
        <v>3</v>
      </c>
      <c r="W642" s="48">
        <v>3</v>
      </c>
      <c r="X642" s="47" t="s">
        <v>52</v>
      </c>
      <c r="Y642" s="47" t="s">
        <v>732</v>
      </c>
      <c r="Z642" s="48" t="b">
        <v>0</v>
      </c>
      <c r="AA642" s="47" t="s">
        <v>54</v>
      </c>
      <c r="AB642" s="48" t="b">
        <v>0</v>
      </c>
      <c r="AC642" s="48">
        <v>39</v>
      </c>
      <c r="AD642" t="str">
        <f t="shared" ref="AD642:AD705" si="10">IF(OR(B642=14,B642=19),"NT",IF(B642&gt;=49,"mix","Tr"))</f>
        <v>Tr</v>
      </c>
    </row>
    <row r="643" spans="2:30" x14ac:dyDescent="0.25">
      <c r="B643">
        <f>VLOOKUP(C643*1,'RMPCrecs(Jan2016)'!F$2:N$1246,9,FALSE)</f>
        <v>17</v>
      </c>
      <c r="C643" s="47" t="s">
        <v>892</v>
      </c>
      <c r="D643" s="47" t="s">
        <v>41</v>
      </c>
      <c r="E643" s="48">
        <v>2010</v>
      </c>
      <c r="F643" s="47" t="s">
        <v>67</v>
      </c>
      <c r="G643" s="49">
        <v>40421</v>
      </c>
      <c r="H643" s="47" t="s">
        <v>43</v>
      </c>
      <c r="I643" s="47" t="s">
        <v>44</v>
      </c>
      <c r="J643" s="48">
        <v>3008</v>
      </c>
      <c r="K643" s="47" t="s">
        <v>110</v>
      </c>
      <c r="L643" s="48">
        <v>710</v>
      </c>
      <c r="M643" s="47" t="s">
        <v>46</v>
      </c>
      <c r="N643" s="48">
        <v>3</v>
      </c>
      <c r="O643" s="47" t="s">
        <v>43</v>
      </c>
      <c r="P643" s="47" t="s">
        <v>455</v>
      </c>
      <c r="Q643" s="47" t="s">
        <v>48</v>
      </c>
      <c r="R643" s="47" t="s">
        <v>49</v>
      </c>
      <c r="S643" s="47" t="s">
        <v>43</v>
      </c>
      <c r="T643" s="47" t="s">
        <v>50</v>
      </c>
      <c r="U643" s="47" t="s">
        <v>72</v>
      </c>
      <c r="V643" s="48">
        <v>2.2400000000000002</v>
      </c>
      <c r="W643" s="48">
        <v>2.2400000000000002</v>
      </c>
      <c r="X643" s="47" t="s">
        <v>52</v>
      </c>
      <c r="Y643" s="47" t="s">
        <v>739</v>
      </c>
      <c r="Z643" s="48" t="b">
        <v>0</v>
      </c>
      <c r="AA643" s="47" t="s">
        <v>54</v>
      </c>
      <c r="AB643" s="48" t="b">
        <v>0</v>
      </c>
      <c r="AC643" s="48">
        <v>39</v>
      </c>
      <c r="AD643" t="str">
        <f t="shared" si="10"/>
        <v>Tr</v>
      </c>
    </row>
    <row r="644" spans="2:30" x14ac:dyDescent="0.25">
      <c r="B644">
        <f>VLOOKUP(C644*1,'RMPCrecs(Jan2016)'!F$2:N$1246,9,FALSE)</f>
        <v>17</v>
      </c>
      <c r="C644" s="47" t="s">
        <v>893</v>
      </c>
      <c r="D644" s="47" t="s">
        <v>41</v>
      </c>
      <c r="E644" s="48">
        <v>2010</v>
      </c>
      <c r="F644" s="47" t="s">
        <v>67</v>
      </c>
      <c r="G644" s="49">
        <v>40421</v>
      </c>
      <c r="H644" s="47" t="s">
        <v>43</v>
      </c>
      <c r="I644" s="47" t="s">
        <v>44</v>
      </c>
      <c r="J644" s="48">
        <v>3008</v>
      </c>
      <c r="K644" s="47" t="s">
        <v>45</v>
      </c>
      <c r="L644" s="48">
        <v>860</v>
      </c>
      <c r="M644" s="47" t="s">
        <v>46</v>
      </c>
      <c r="N644" s="48">
        <v>3</v>
      </c>
      <c r="O644" s="47" t="s">
        <v>43</v>
      </c>
      <c r="P644" s="47" t="s">
        <v>894</v>
      </c>
      <c r="Q644" s="47" t="s">
        <v>48</v>
      </c>
      <c r="R644" s="47" t="s">
        <v>49</v>
      </c>
      <c r="S644" s="47" t="s">
        <v>43</v>
      </c>
      <c r="T644" s="47" t="s">
        <v>50</v>
      </c>
      <c r="U644" s="47" t="s">
        <v>72</v>
      </c>
      <c r="V644" s="48">
        <v>2.2400000000000002</v>
      </c>
      <c r="W644" s="48">
        <v>2.2400000000000002</v>
      </c>
      <c r="X644" s="47" t="s">
        <v>52</v>
      </c>
      <c r="Y644" s="47" t="s">
        <v>739</v>
      </c>
      <c r="Z644" s="48" t="b">
        <v>0</v>
      </c>
      <c r="AA644" s="47" t="s">
        <v>54</v>
      </c>
      <c r="AB644" s="48" t="b">
        <v>0</v>
      </c>
      <c r="AC644" s="48">
        <v>39</v>
      </c>
      <c r="AD644" t="str">
        <f t="shared" si="10"/>
        <v>Tr</v>
      </c>
    </row>
    <row r="645" spans="2:30" x14ac:dyDescent="0.25">
      <c r="B645">
        <f>VLOOKUP(C645*1,'RMPCrecs(Jan2016)'!F$2:N$1246,9,FALSE)</f>
        <v>17</v>
      </c>
      <c r="C645" s="47" t="s">
        <v>895</v>
      </c>
      <c r="D645" s="47" t="s">
        <v>41</v>
      </c>
      <c r="E645" s="48">
        <v>2010</v>
      </c>
      <c r="F645" s="47" t="s">
        <v>67</v>
      </c>
      <c r="G645" s="49">
        <v>40422</v>
      </c>
      <c r="H645" s="47" t="s">
        <v>43</v>
      </c>
      <c r="I645" s="47" t="s">
        <v>44</v>
      </c>
      <c r="J645" s="48">
        <v>3008</v>
      </c>
      <c r="K645" s="47" t="s">
        <v>45</v>
      </c>
      <c r="L645" s="48">
        <v>640</v>
      </c>
      <c r="M645" s="47" t="s">
        <v>46</v>
      </c>
      <c r="N645" s="48">
        <v>3</v>
      </c>
      <c r="O645" s="47" t="s">
        <v>43</v>
      </c>
      <c r="P645" s="47" t="s">
        <v>433</v>
      </c>
      <c r="Q645" s="47" t="s">
        <v>48</v>
      </c>
      <c r="R645" s="47" t="s">
        <v>49</v>
      </c>
      <c r="S645" s="47" t="s">
        <v>43</v>
      </c>
      <c r="T645" s="47" t="s">
        <v>50</v>
      </c>
      <c r="U645" s="47" t="s">
        <v>72</v>
      </c>
      <c r="V645" s="48">
        <v>2.2400000000000002</v>
      </c>
      <c r="W645" s="48">
        <v>2.2400000000000002</v>
      </c>
      <c r="X645" s="47" t="s">
        <v>52</v>
      </c>
      <c r="Y645" s="47" t="s">
        <v>739</v>
      </c>
      <c r="Z645" s="48" t="b">
        <v>0</v>
      </c>
      <c r="AA645" s="47" t="s">
        <v>54</v>
      </c>
      <c r="AB645" s="48" t="b">
        <v>0</v>
      </c>
      <c r="AC645" s="48">
        <v>39</v>
      </c>
      <c r="AD645" t="str">
        <f t="shared" si="10"/>
        <v>Tr</v>
      </c>
    </row>
    <row r="646" spans="2:30" x14ac:dyDescent="0.25">
      <c r="B646">
        <f>VLOOKUP(C646*1,'RMPCrecs(Jan2016)'!F$2:N$1246,9,FALSE)</f>
        <v>17</v>
      </c>
      <c r="C646" s="47" t="s">
        <v>896</v>
      </c>
      <c r="D646" s="47" t="s">
        <v>41</v>
      </c>
      <c r="E646" s="48">
        <v>2010</v>
      </c>
      <c r="F646" s="47" t="s">
        <v>67</v>
      </c>
      <c r="G646" s="49">
        <v>40422</v>
      </c>
      <c r="H646" s="47" t="s">
        <v>43</v>
      </c>
      <c r="I646" s="47" t="s">
        <v>44</v>
      </c>
      <c r="J646" s="48">
        <v>3008</v>
      </c>
      <c r="K646" s="47" t="s">
        <v>110</v>
      </c>
      <c r="L646" s="48">
        <v>730</v>
      </c>
      <c r="M646" s="47" t="s">
        <v>46</v>
      </c>
      <c r="N646" s="48">
        <v>3</v>
      </c>
      <c r="O646" s="47" t="s">
        <v>43</v>
      </c>
      <c r="P646" s="47" t="s">
        <v>433</v>
      </c>
      <c r="Q646" s="47" t="s">
        <v>48</v>
      </c>
      <c r="R646" s="47" t="s">
        <v>49</v>
      </c>
      <c r="S646" s="47" t="s">
        <v>43</v>
      </c>
      <c r="T646" s="47" t="s">
        <v>50</v>
      </c>
      <c r="U646" s="47" t="s">
        <v>72</v>
      </c>
      <c r="V646" s="48">
        <v>2.2400000000000002</v>
      </c>
      <c r="W646" s="48">
        <v>2.2400000000000002</v>
      </c>
      <c r="X646" s="47" t="s">
        <v>52</v>
      </c>
      <c r="Y646" s="47" t="s">
        <v>739</v>
      </c>
      <c r="Z646" s="48" t="b">
        <v>0</v>
      </c>
      <c r="AA646" s="47" t="s">
        <v>54</v>
      </c>
      <c r="AB646" s="48" t="b">
        <v>0</v>
      </c>
      <c r="AC646" s="48">
        <v>39</v>
      </c>
      <c r="AD646" t="str">
        <f t="shared" si="10"/>
        <v>Tr</v>
      </c>
    </row>
    <row r="647" spans="2:30" x14ac:dyDescent="0.25">
      <c r="B647">
        <f>VLOOKUP(C647*1,'RMPCrecs(Jan2016)'!F$2:N$1246,9,FALSE)</f>
        <v>17</v>
      </c>
      <c r="C647" s="47" t="s">
        <v>897</v>
      </c>
      <c r="D647" s="47" t="s">
        <v>41</v>
      </c>
      <c r="E647" s="48">
        <v>2010</v>
      </c>
      <c r="F647" s="47" t="s">
        <v>67</v>
      </c>
      <c r="G647" s="49">
        <v>40420</v>
      </c>
      <c r="H647" s="47" t="s">
        <v>43</v>
      </c>
      <c r="I647" s="47" t="s">
        <v>44</v>
      </c>
      <c r="J647" s="48">
        <v>3008</v>
      </c>
      <c r="K647" s="47" t="s">
        <v>45</v>
      </c>
      <c r="L647" s="48">
        <v>780</v>
      </c>
      <c r="M647" s="47" t="s">
        <v>46</v>
      </c>
      <c r="N647" s="48">
        <v>3</v>
      </c>
      <c r="O647" s="47" t="s">
        <v>43</v>
      </c>
      <c r="P647" s="47" t="s">
        <v>433</v>
      </c>
      <c r="Q647" s="47" t="s">
        <v>48</v>
      </c>
      <c r="R647" s="47" t="s">
        <v>49</v>
      </c>
      <c r="S647" s="47" t="s">
        <v>43</v>
      </c>
      <c r="T647" s="47" t="s">
        <v>50</v>
      </c>
      <c r="U647" s="47" t="s">
        <v>72</v>
      </c>
      <c r="V647" s="48">
        <v>2.2400000000000002</v>
      </c>
      <c r="W647" s="48">
        <v>2.2400000000000002</v>
      </c>
      <c r="X647" s="47" t="s">
        <v>52</v>
      </c>
      <c r="Y647" s="47" t="s">
        <v>739</v>
      </c>
      <c r="Z647" s="48" t="b">
        <v>0</v>
      </c>
      <c r="AA647" s="47" t="s">
        <v>54</v>
      </c>
      <c r="AB647" s="48" t="b">
        <v>0</v>
      </c>
      <c r="AC647" s="48">
        <v>39</v>
      </c>
      <c r="AD647" t="str">
        <f t="shared" si="10"/>
        <v>Tr</v>
      </c>
    </row>
    <row r="648" spans="2:30" x14ac:dyDescent="0.25">
      <c r="B648">
        <f>VLOOKUP(C648*1,'RMPCrecs(Jan2016)'!F$2:N$1246,9,FALSE)</f>
        <v>17</v>
      </c>
      <c r="C648" s="47" t="s">
        <v>898</v>
      </c>
      <c r="D648" s="47" t="s">
        <v>41</v>
      </c>
      <c r="E648" s="48">
        <v>2010</v>
      </c>
      <c r="F648" s="47" t="s">
        <v>67</v>
      </c>
      <c r="G648" s="49">
        <v>40420</v>
      </c>
      <c r="H648" s="47" t="s">
        <v>43</v>
      </c>
      <c r="I648" s="47" t="s">
        <v>44</v>
      </c>
      <c r="J648" s="48">
        <v>3008</v>
      </c>
      <c r="K648" s="47" t="s">
        <v>45</v>
      </c>
      <c r="L648" s="48">
        <v>730</v>
      </c>
      <c r="M648" s="47" t="s">
        <v>46</v>
      </c>
      <c r="N648" s="48">
        <v>3</v>
      </c>
      <c r="O648" s="47" t="s">
        <v>43</v>
      </c>
      <c r="P648" s="47" t="s">
        <v>433</v>
      </c>
      <c r="Q648" s="47" t="s">
        <v>48</v>
      </c>
      <c r="R648" s="47" t="s">
        <v>49</v>
      </c>
      <c r="S648" s="47" t="s">
        <v>43</v>
      </c>
      <c r="T648" s="47" t="s">
        <v>50</v>
      </c>
      <c r="U648" s="47" t="s">
        <v>72</v>
      </c>
      <c r="V648" s="48">
        <v>2.2400000000000002</v>
      </c>
      <c r="W648" s="48">
        <v>2.2400000000000002</v>
      </c>
      <c r="X648" s="47" t="s">
        <v>52</v>
      </c>
      <c r="Y648" s="47" t="s">
        <v>739</v>
      </c>
      <c r="Z648" s="48" t="b">
        <v>0</v>
      </c>
      <c r="AA648" s="47" t="s">
        <v>54</v>
      </c>
      <c r="AB648" s="48" t="b">
        <v>0</v>
      </c>
      <c r="AC648" s="48">
        <v>39</v>
      </c>
      <c r="AD648" t="str">
        <f t="shared" si="10"/>
        <v>Tr</v>
      </c>
    </row>
    <row r="649" spans="2:30" x14ac:dyDescent="0.25">
      <c r="B649">
        <f>VLOOKUP(C649*1,'RMPCrecs(Jan2016)'!F$2:N$1246,9,FALSE)</f>
        <v>17</v>
      </c>
      <c r="C649" s="47" t="s">
        <v>899</v>
      </c>
      <c r="D649" s="47" t="s">
        <v>41</v>
      </c>
      <c r="E649" s="48">
        <v>2010</v>
      </c>
      <c r="F649" s="47" t="s">
        <v>67</v>
      </c>
      <c r="G649" s="49">
        <v>40420</v>
      </c>
      <c r="H649" s="47" t="s">
        <v>43</v>
      </c>
      <c r="I649" s="47" t="s">
        <v>44</v>
      </c>
      <c r="J649" s="48">
        <v>3008</v>
      </c>
      <c r="K649" s="47" t="s">
        <v>45</v>
      </c>
      <c r="L649" s="48">
        <v>780</v>
      </c>
      <c r="M649" s="47" t="s">
        <v>46</v>
      </c>
      <c r="N649" s="48">
        <v>4</v>
      </c>
      <c r="O649" s="47" t="s">
        <v>43</v>
      </c>
      <c r="P649" s="47" t="s">
        <v>405</v>
      </c>
      <c r="Q649" s="47" t="s">
        <v>48</v>
      </c>
      <c r="R649" s="47" t="s">
        <v>49</v>
      </c>
      <c r="S649" s="47" t="s">
        <v>43</v>
      </c>
      <c r="T649" s="47" t="s">
        <v>50</v>
      </c>
      <c r="U649" s="47" t="s">
        <v>72</v>
      </c>
      <c r="V649" s="48">
        <v>2.2400000000000002</v>
      </c>
      <c r="W649" s="48">
        <v>2.2400000000000002</v>
      </c>
      <c r="X649" s="47" t="s">
        <v>52</v>
      </c>
      <c r="Y649" s="47" t="s">
        <v>739</v>
      </c>
      <c r="Z649" s="48" t="b">
        <v>0</v>
      </c>
      <c r="AA649" s="47" t="s">
        <v>54</v>
      </c>
      <c r="AB649" s="48" t="b">
        <v>0</v>
      </c>
      <c r="AC649" s="48">
        <v>39</v>
      </c>
      <c r="AD649" t="str">
        <f t="shared" si="10"/>
        <v>Tr</v>
      </c>
    </row>
    <row r="650" spans="2:30" x14ac:dyDescent="0.25">
      <c r="B650">
        <f>VLOOKUP(C650*1,'RMPCrecs(Jan2016)'!F$2:N$1246,9,FALSE)</f>
        <v>17</v>
      </c>
      <c r="C650" s="47" t="s">
        <v>941</v>
      </c>
      <c r="D650" s="47" t="s">
        <v>41</v>
      </c>
      <c r="E650" s="48">
        <v>2010</v>
      </c>
      <c r="F650" s="47" t="s">
        <v>67</v>
      </c>
      <c r="G650" s="49">
        <v>40421</v>
      </c>
      <c r="H650" s="47" t="s">
        <v>43</v>
      </c>
      <c r="I650" s="47" t="s">
        <v>44</v>
      </c>
      <c r="J650" s="48">
        <v>3008</v>
      </c>
      <c r="K650" s="47" t="s">
        <v>45</v>
      </c>
      <c r="L650" s="48">
        <v>650</v>
      </c>
      <c r="M650" s="47" t="s">
        <v>46</v>
      </c>
      <c r="N650" s="48">
        <v>3</v>
      </c>
      <c r="O650" s="47" t="s">
        <v>43</v>
      </c>
      <c r="P650" s="47" t="s">
        <v>433</v>
      </c>
      <c r="Q650" s="47" t="s">
        <v>48</v>
      </c>
      <c r="R650" s="47" t="s">
        <v>49</v>
      </c>
      <c r="S650" s="47" t="s">
        <v>43</v>
      </c>
      <c r="T650" s="47" t="s">
        <v>50</v>
      </c>
      <c r="U650" s="47" t="s">
        <v>72</v>
      </c>
      <c r="V650" s="48">
        <v>2.2400000000000002</v>
      </c>
      <c r="W650" s="48">
        <v>2.2400000000000002</v>
      </c>
      <c r="X650" s="47" t="s">
        <v>52</v>
      </c>
      <c r="Y650" s="47" t="s">
        <v>739</v>
      </c>
      <c r="Z650" s="48" t="b">
        <v>0</v>
      </c>
      <c r="AA650" s="47" t="s">
        <v>54</v>
      </c>
      <c r="AB650" s="48" t="b">
        <v>0</v>
      </c>
      <c r="AC650" s="48">
        <v>39</v>
      </c>
      <c r="AD650" t="str">
        <f t="shared" si="10"/>
        <v>Tr</v>
      </c>
    </row>
    <row r="651" spans="2:30" x14ac:dyDescent="0.25">
      <c r="B651">
        <f>VLOOKUP(C651*1,'RMPCrecs(Jan2016)'!F$2:N$1246,9,FALSE)</f>
        <v>17</v>
      </c>
      <c r="C651" s="47" t="s">
        <v>942</v>
      </c>
      <c r="D651" s="47" t="s">
        <v>41</v>
      </c>
      <c r="E651" s="48">
        <v>2010</v>
      </c>
      <c r="F651" s="47" t="s">
        <v>67</v>
      </c>
      <c r="G651" s="49">
        <v>40421</v>
      </c>
      <c r="H651" s="47" t="s">
        <v>43</v>
      </c>
      <c r="I651" s="47" t="s">
        <v>44</v>
      </c>
      <c r="J651" s="48">
        <v>3008</v>
      </c>
      <c r="K651" s="47" t="s">
        <v>110</v>
      </c>
      <c r="L651" s="48">
        <v>790</v>
      </c>
      <c r="M651" s="47" t="s">
        <v>46</v>
      </c>
      <c r="N651" s="48">
        <v>3</v>
      </c>
      <c r="O651" s="47" t="s">
        <v>43</v>
      </c>
      <c r="P651" s="47" t="s">
        <v>433</v>
      </c>
      <c r="Q651" s="47" t="s">
        <v>48</v>
      </c>
      <c r="R651" s="47" t="s">
        <v>49</v>
      </c>
      <c r="S651" s="47" t="s">
        <v>43</v>
      </c>
      <c r="T651" s="47" t="s">
        <v>50</v>
      </c>
      <c r="U651" s="47" t="s">
        <v>72</v>
      </c>
      <c r="V651" s="48">
        <v>2.2400000000000002</v>
      </c>
      <c r="W651" s="48">
        <v>2.2400000000000002</v>
      </c>
      <c r="X651" s="47" t="s">
        <v>52</v>
      </c>
      <c r="Y651" s="47" t="s">
        <v>739</v>
      </c>
      <c r="Z651" s="48" t="b">
        <v>0</v>
      </c>
      <c r="AA651" s="47" t="s">
        <v>54</v>
      </c>
      <c r="AB651" s="48" t="b">
        <v>0</v>
      </c>
      <c r="AC651" s="48">
        <v>39</v>
      </c>
      <c r="AD651" t="str">
        <f t="shared" si="10"/>
        <v>Tr</v>
      </c>
    </row>
    <row r="652" spans="2:30" x14ac:dyDescent="0.25">
      <c r="B652">
        <f>VLOOKUP(C652*1,'RMPCrecs(Jan2016)'!F$2:N$1246,9,FALSE)</f>
        <v>17</v>
      </c>
      <c r="C652" s="47" t="s">
        <v>943</v>
      </c>
      <c r="D652" s="47" t="s">
        <v>41</v>
      </c>
      <c r="E652" s="48">
        <v>2010</v>
      </c>
      <c r="F652" s="47" t="s">
        <v>67</v>
      </c>
      <c r="G652" s="49">
        <v>40421</v>
      </c>
      <c r="H652" s="47" t="s">
        <v>43</v>
      </c>
      <c r="I652" s="47" t="s">
        <v>44</v>
      </c>
      <c r="J652" s="48">
        <v>3008</v>
      </c>
      <c r="K652" s="47" t="s">
        <v>45</v>
      </c>
      <c r="L652" s="48">
        <v>770</v>
      </c>
      <c r="M652" s="47" t="s">
        <v>46</v>
      </c>
      <c r="N652" s="48">
        <v>3</v>
      </c>
      <c r="O652" s="47" t="s">
        <v>43</v>
      </c>
      <c r="P652" s="47" t="s">
        <v>433</v>
      </c>
      <c r="Q652" s="47" t="s">
        <v>48</v>
      </c>
      <c r="R652" s="47" t="s">
        <v>49</v>
      </c>
      <c r="S652" s="47" t="s">
        <v>43</v>
      </c>
      <c r="T652" s="47" t="s">
        <v>50</v>
      </c>
      <c r="U652" s="47" t="s">
        <v>72</v>
      </c>
      <c r="V652" s="48">
        <v>2.2400000000000002</v>
      </c>
      <c r="W652" s="48">
        <v>2.2400000000000002</v>
      </c>
      <c r="X652" s="47" t="s">
        <v>52</v>
      </c>
      <c r="Y652" s="47" t="s">
        <v>739</v>
      </c>
      <c r="Z652" s="48" t="b">
        <v>0</v>
      </c>
      <c r="AA652" s="47" t="s">
        <v>54</v>
      </c>
      <c r="AB652" s="48" t="b">
        <v>0</v>
      </c>
      <c r="AC652" s="48">
        <v>39</v>
      </c>
      <c r="AD652" t="str">
        <f t="shared" si="10"/>
        <v>Tr</v>
      </c>
    </row>
    <row r="653" spans="2:30" x14ac:dyDescent="0.25">
      <c r="B653">
        <f>VLOOKUP(C653*1,'RMPCrecs(Jan2016)'!F$2:N$1246,9,FALSE)</f>
        <v>17</v>
      </c>
      <c r="C653" s="47" t="s">
        <v>944</v>
      </c>
      <c r="D653" s="47" t="s">
        <v>41</v>
      </c>
      <c r="E653" s="48">
        <v>2010</v>
      </c>
      <c r="F653" s="47" t="s">
        <v>67</v>
      </c>
      <c r="G653" s="49">
        <v>40421</v>
      </c>
      <c r="H653" s="47" t="s">
        <v>43</v>
      </c>
      <c r="I653" s="47" t="s">
        <v>44</v>
      </c>
      <c r="J653" s="48">
        <v>3008</v>
      </c>
      <c r="K653" s="47" t="s">
        <v>45</v>
      </c>
      <c r="L653" s="48">
        <v>650</v>
      </c>
      <c r="M653" s="47" t="s">
        <v>46</v>
      </c>
      <c r="N653" s="48">
        <v>3</v>
      </c>
      <c r="O653" s="47" t="s">
        <v>43</v>
      </c>
      <c r="P653" s="47" t="s">
        <v>433</v>
      </c>
      <c r="Q653" s="47" t="s">
        <v>48</v>
      </c>
      <c r="R653" s="47" t="s">
        <v>49</v>
      </c>
      <c r="S653" s="47" t="s">
        <v>43</v>
      </c>
      <c r="T653" s="47" t="s">
        <v>50</v>
      </c>
      <c r="U653" s="47" t="s">
        <v>72</v>
      </c>
      <c r="V653" s="48">
        <v>2.2400000000000002</v>
      </c>
      <c r="W653" s="48">
        <v>2.2400000000000002</v>
      </c>
      <c r="X653" s="47" t="s">
        <v>52</v>
      </c>
      <c r="Y653" s="47" t="s">
        <v>739</v>
      </c>
      <c r="Z653" s="48" t="b">
        <v>0</v>
      </c>
      <c r="AA653" s="47" t="s">
        <v>54</v>
      </c>
      <c r="AB653" s="48" t="b">
        <v>0</v>
      </c>
      <c r="AC653" s="48">
        <v>39</v>
      </c>
      <c r="AD653" t="str">
        <f t="shared" si="10"/>
        <v>Tr</v>
      </c>
    </row>
    <row r="654" spans="2:30" x14ac:dyDescent="0.25">
      <c r="B654">
        <f>VLOOKUP(C654*1,'RMPCrecs(Jan2016)'!F$2:N$1246,9,FALSE)</f>
        <v>17</v>
      </c>
      <c r="C654" s="47" t="s">
        <v>945</v>
      </c>
      <c r="D654" s="47" t="s">
        <v>41</v>
      </c>
      <c r="E654" s="48">
        <v>2010</v>
      </c>
      <c r="F654" s="47" t="s">
        <v>67</v>
      </c>
      <c r="G654" s="49">
        <v>40421</v>
      </c>
      <c r="H654" s="47" t="s">
        <v>43</v>
      </c>
      <c r="I654" s="47" t="s">
        <v>44</v>
      </c>
      <c r="J654" s="48">
        <v>3008</v>
      </c>
      <c r="K654" s="47" t="s">
        <v>45</v>
      </c>
      <c r="L654" s="48">
        <v>760</v>
      </c>
      <c r="M654" s="47" t="s">
        <v>46</v>
      </c>
      <c r="N654" s="48">
        <v>3</v>
      </c>
      <c r="O654" s="47" t="s">
        <v>43</v>
      </c>
      <c r="P654" s="47" t="s">
        <v>433</v>
      </c>
      <c r="Q654" s="47" t="s">
        <v>48</v>
      </c>
      <c r="R654" s="47" t="s">
        <v>49</v>
      </c>
      <c r="S654" s="47" t="s">
        <v>43</v>
      </c>
      <c r="T654" s="47" t="s">
        <v>50</v>
      </c>
      <c r="U654" s="47" t="s">
        <v>72</v>
      </c>
      <c r="V654" s="48">
        <v>2.2400000000000002</v>
      </c>
      <c r="W654" s="48">
        <v>2.2400000000000002</v>
      </c>
      <c r="X654" s="47" t="s">
        <v>52</v>
      </c>
      <c r="Y654" s="47" t="s">
        <v>739</v>
      </c>
      <c r="Z654" s="48" t="b">
        <v>0</v>
      </c>
      <c r="AA654" s="47" t="s">
        <v>54</v>
      </c>
      <c r="AB654" s="48" t="b">
        <v>0</v>
      </c>
      <c r="AC654" s="48">
        <v>39</v>
      </c>
      <c r="AD654" t="str">
        <f t="shared" si="10"/>
        <v>Tr</v>
      </c>
    </row>
    <row r="655" spans="2:30" x14ac:dyDescent="0.25">
      <c r="B655">
        <f>VLOOKUP(C655*1,'RMPCrecs(Jan2016)'!F$2:N$1246,9,FALSE)</f>
        <v>17</v>
      </c>
      <c r="C655" s="47" t="s">
        <v>946</v>
      </c>
      <c r="D655" s="47" t="s">
        <v>41</v>
      </c>
      <c r="E655" s="48">
        <v>2010</v>
      </c>
      <c r="F655" s="47" t="s">
        <v>67</v>
      </c>
      <c r="G655" s="49">
        <v>40421</v>
      </c>
      <c r="H655" s="47" t="s">
        <v>43</v>
      </c>
      <c r="I655" s="47" t="s">
        <v>44</v>
      </c>
      <c r="J655" s="48">
        <v>3008</v>
      </c>
      <c r="K655" s="47" t="s">
        <v>110</v>
      </c>
      <c r="L655" s="48">
        <v>700</v>
      </c>
      <c r="M655" s="47" t="s">
        <v>46</v>
      </c>
      <c r="N655" s="48">
        <v>3</v>
      </c>
      <c r="O655" s="47" t="s">
        <v>43</v>
      </c>
      <c r="P655" s="47" t="s">
        <v>433</v>
      </c>
      <c r="Q655" s="47" t="s">
        <v>48</v>
      </c>
      <c r="R655" s="47" t="s">
        <v>49</v>
      </c>
      <c r="S655" s="47" t="s">
        <v>43</v>
      </c>
      <c r="T655" s="47" t="s">
        <v>50</v>
      </c>
      <c r="U655" s="47" t="s">
        <v>72</v>
      </c>
      <c r="V655" s="48">
        <v>2.2400000000000002</v>
      </c>
      <c r="W655" s="48">
        <v>2.2400000000000002</v>
      </c>
      <c r="X655" s="47" t="s">
        <v>52</v>
      </c>
      <c r="Y655" s="47" t="s">
        <v>739</v>
      </c>
      <c r="Z655" s="48" t="b">
        <v>0</v>
      </c>
      <c r="AA655" s="47" t="s">
        <v>54</v>
      </c>
      <c r="AB655" s="48" t="b">
        <v>0</v>
      </c>
      <c r="AC655" s="48">
        <v>39</v>
      </c>
      <c r="AD655" t="str">
        <f t="shared" si="10"/>
        <v>Tr</v>
      </c>
    </row>
    <row r="656" spans="2:30" x14ac:dyDescent="0.25">
      <c r="B656">
        <f>VLOOKUP(C656*1,'RMPCrecs(Jan2016)'!F$2:N$1246,9,FALSE)</f>
        <v>17</v>
      </c>
      <c r="C656" s="47" t="s">
        <v>947</v>
      </c>
      <c r="D656" s="47" t="s">
        <v>41</v>
      </c>
      <c r="E656" s="48">
        <v>2010</v>
      </c>
      <c r="F656" s="47" t="s">
        <v>67</v>
      </c>
      <c r="G656" s="49">
        <v>40421</v>
      </c>
      <c r="H656" s="47" t="s">
        <v>43</v>
      </c>
      <c r="I656" s="47" t="s">
        <v>44</v>
      </c>
      <c r="J656" s="48">
        <v>3008</v>
      </c>
      <c r="K656" s="47" t="s">
        <v>110</v>
      </c>
      <c r="L656" s="48">
        <v>720</v>
      </c>
      <c r="M656" s="47" t="s">
        <v>46</v>
      </c>
      <c r="N656" s="48">
        <v>3</v>
      </c>
      <c r="O656" s="47" t="s">
        <v>43</v>
      </c>
      <c r="P656" s="47" t="s">
        <v>433</v>
      </c>
      <c r="Q656" s="47" t="s">
        <v>48</v>
      </c>
      <c r="R656" s="47" t="s">
        <v>49</v>
      </c>
      <c r="S656" s="47" t="s">
        <v>43</v>
      </c>
      <c r="T656" s="47" t="s">
        <v>50</v>
      </c>
      <c r="U656" s="47" t="s">
        <v>72</v>
      </c>
      <c r="V656" s="48">
        <v>2.2400000000000002</v>
      </c>
      <c r="W656" s="48">
        <v>2.2400000000000002</v>
      </c>
      <c r="X656" s="47" t="s">
        <v>52</v>
      </c>
      <c r="Y656" s="47" t="s">
        <v>739</v>
      </c>
      <c r="Z656" s="48" t="b">
        <v>0</v>
      </c>
      <c r="AA656" s="47" t="s">
        <v>54</v>
      </c>
      <c r="AB656" s="48" t="b">
        <v>0</v>
      </c>
      <c r="AC656" s="48">
        <v>39</v>
      </c>
      <c r="AD656" t="str">
        <f t="shared" si="10"/>
        <v>Tr</v>
      </c>
    </row>
    <row r="657" spans="2:30" x14ac:dyDescent="0.25">
      <c r="B657">
        <f>VLOOKUP(C657*1,'RMPCrecs(Jan2016)'!F$2:N$1246,9,FALSE)</f>
        <v>17</v>
      </c>
      <c r="C657" s="47" t="s">
        <v>948</v>
      </c>
      <c r="D657" s="47" t="s">
        <v>41</v>
      </c>
      <c r="E657" s="48">
        <v>2010</v>
      </c>
      <c r="F657" s="47" t="s">
        <v>67</v>
      </c>
      <c r="G657" s="49">
        <v>40421</v>
      </c>
      <c r="H657" s="47" t="s">
        <v>43</v>
      </c>
      <c r="I657" s="47" t="s">
        <v>44</v>
      </c>
      <c r="J657" s="48">
        <v>3008</v>
      </c>
      <c r="K657" s="47" t="s">
        <v>45</v>
      </c>
      <c r="L657" s="48">
        <v>790</v>
      </c>
      <c r="M657" s="47" t="s">
        <v>46</v>
      </c>
      <c r="N657" s="48">
        <v>3</v>
      </c>
      <c r="O657" s="47" t="s">
        <v>43</v>
      </c>
      <c r="P657" s="47" t="s">
        <v>433</v>
      </c>
      <c r="Q657" s="47" t="s">
        <v>48</v>
      </c>
      <c r="R657" s="47" t="s">
        <v>49</v>
      </c>
      <c r="S657" s="47" t="s">
        <v>43</v>
      </c>
      <c r="T657" s="47" t="s">
        <v>50</v>
      </c>
      <c r="U657" s="47" t="s">
        <v>72</v>
      </c>
      <c r="V657" s="48">
        <v>2.2400000000000002</v>
      </c>
      <c r="W657" s="48">
        <v>2.2400000000000002</v>
      </c>
      <c r="X657" s="47" t="s">
        <v>52</v>
      </c>
      <c r="Y657" s="47" t="s">
        <v>739</v>
      </c>
      <c r="Z657" s="48" t="b">
        <v>0</v>
      </c>
      <c r="AA657" s="47" t="s">
        <v>54</v>
      </c>
      <c r="AB657" s="48" t="b">
        <v>0</v>
      </c>
      <c r="AC657" s="48">
        <v>39</v>
      </c>
      <c r="AD657" t="str">
        <f t="shared" si="10"/>
        <v>Tr</v>
      </c>
    </row>
    <row r="658" spans="2:30" x14ac:dyDescent="0.25">
      <c r="B658">
        <f>VLOOKUP(C658*1,'RMPCrecs(Jan2016)'!F$2:N$1246,9,FALSE)</f>
        <v>17</v>
      </c>
      <c r="C658" s="47" t="s">
        <v>949</v>
      </c>
      <c r="D658" s="47" t="s">
        <v>41</v>
      </c>
      <c r="E658" s="48">
        <v>2010</v>
      </c>
      <c r="F658" s="47" t="s">
        <v>42</v>
      </c>
      <c r="G658" s="49">
        <v>40436</v>
      </c>
      <c r="H658" s="47" t="s">
        <v>43</v>
      </c>
      <c r="I658" s="47" t="s">
        <v>44</v>
      </c>
      <c r="J658" s="48">
        <v>3008</v>
      </c>
      <c r="K658" s="47" t="s">
        <v>45</v>
      </c>
      <c r="L658" s="48">
        <v>870</v>
      </c>
      <c r="M658" s="47" t="s">
        <v>46</v>
      </c>
      <c r="N658" s="48">
        <v>3</v>
      </c>
      <c r="O658" s="47" t="s">
        <v>43</v>
      </c>
      <c r="P658" s="47" t="s">
        <v>452</v>
      </c>
      <c r="Q658" s="47" t="s">
        <v>48</v>
      </c>
      <c r="R658" s="47" t="s">
        <v>49</v>
      </c>
      <c r="S658" s="47" t="s">
        <v>43</v>
      </c>
      <c r="T658" s="47" t="s">
        <v>50</v>
      </c>
      <c r="U658" s="47" t="s">
        <v>51</v>
      </c>
      <c r="V658" s="48">
        <v>2.95</v>
      </c>
      <c r="W658" s="48">
        <v>2.95</v>
      </c>
      <c r="X658" s="47" t="s">
        <v>52</v>
      </c>
      <c r="Y658" s="47" t="s">
        <v>751</v>
      </c>
      <c r="Z658" s="48" t="b">
        <v>0</v>
      </c>
      <c r="AA658" s="47" t="s">
        <v>54</v>
      </c>
      <c r="AB658" s="48" t="b">
        <v>0</v>
      </c>
      <c r="AC658" s="48">
        <v>39</v>
      </c>
      <c r="AD658" t="str">
        <f t="shared" si="10"/>
        <v>Tr</v>
      </c>
    </row>
    <row r="659" spans="2:30" x14ac:dyDescent="0.25">
      <c r="B659">
        <f>VLOOKUP(C659*1,'RMPCrecs(Jan2016)'!F$2:N$1246,9,FALSE)</f>
        <v>17</v>
      </c>
      <c r="C659" s="47" t="s">
        <v>950</v>
      </c>
      <c r="D659" s="47" t="s">
        <v>41</v>
      </c>
      <c r="E659" s="48">
        <v>2010</v>
      </c>
      <c r="F659" s="47" t="s">
        <v>42</v>
      </c>
      <c r="G659" s="49">
        <v>40436</v>
      </c>
      <c r="H659" s="47" t="s">
        <v>43</v>
      </c>
      <c r="I659" s="47" t="s">
        <v>44</v>
      </c>
      <c r="J659" s="48">
        <v>3008</v>
      </c>
      <c r="K659" s="47" t="s">
        <v>110</v>
      </c>
      <c r="L659" s="48">
        <v>720</v>
      </c>
      <c r="M659" s="47" t="s">
        <v>46</v>
      </c>
      <c r="N659" s="48">
        <v>3</v>
      </c>
      <c r="O659" s="47" t="s">
        <v>43</v>
      </c>
      <c r="P659" s="47" t="s">
        <v>433</v>
      </c>
      <c r="Q659" s="47" t="s">
        <v>48</v>
      </c>
      <c r="R659" s="47" t="s">
        <v>49</v>
      </c>
      <c r="S659" s="47" t="s">
        <v>43</v>
      </c>
      <c r="T659" s="47" t="s">
        <v>50</v>
      </c>
      <c r="U659" s="47" t="s">
        <v>51</v>
      </c>
      <c r="V659" s="48">
        <v>2.95</v>
      </c>
      <c r="W659" s="48">
        <v>2.95</v>
      </c>
      <c r="X659" s="47" t="s">
        <v>52</v>
      </c>
      <c r="Y659" s="47" t="s">
        <v>751</v>
      </c>
      <c r="Z659" s="48" t="b">
        <v>0</v>
      </c>
      <c r="AA659" s="47" t="s">
        <v>54</v>
      </c>
      <c r="AB659" s="48" t="b">
        <v>0</v>
      </c>
      <c r="AC659" s="48">
        <v>39</v>
      </c>
      <c r="AD659" t="str">
        <f t="shared" si="10"/>
        <v>Tr</v>
      </c>
    </row>
    <row r="660" spans="2:30" x14ac:dyDescent="0.25">
      <c r="B660">
        <f>VLOOKUP(C660*1,'RMPCrecs(Jan2016)'!F$2:N$1246,9,FALSE)</f>
        <v>17</v>
      </c>
      <c r="C660" s="47" t="s">
        <v>958</v>
      </c>
      <c r="D660" s="47" t="s">
        <v>41</v>
      </c>
      <c r="E660" s="48">
        <v>2010</v>
      </c>
      <c r="F660" s="47" t="s">
        <v>67</v>
      </c>
      <c r="G660" s="49">
        <v>40430</v>
      </c>
      <c r="H660" s="47" t="s">
        <v>43</v>
      </c>
      <c r="I660" s="47" t="s">
        <v>44</v>
      </c>
      <c r="J660" s="48">
        <v>3008</v>
      </c>
      <c r="K660" s="47" t="s">
        <v>45</v>
      </c>
      <c r="L660" s="48">
        <v>800</v>
      </c>
      <c r="M660" s="47" t="s">
        <v>46</v>
      </c>
      <c r="N660" s="48">
        <v>3</v>
      </c>
      <c r="O660" s="47" t="s">
        <v>43</v>
      </c>
      <c r="P660" s="47" t="s">
        <v>433</v>
      </c>
      <c r="Q660" s="47" t="s">
        <v>48</v>
      </c>
      <c r="R660" s="47" t="s">
        <v>49</v>
      </c>
      <c r="S660" s="47" t="s">
        <v>43</v>
      </c>
      <c r="T660" s="47" t="s">
        <v>50</v>
      </c>
      <c r="U660" s="47" t="s">
        <v>60</v>
      </c>
      <c r="V660" s="48">
        <v>5.45</v>
      </c>
      <c r="W660" s="48">
        <v>5.45</v>
      </c>
      <c r="X660" s="47" t="s">
        <v>52</v>
      </c>
      <c r="Y660" s="47" t="s">
        <v>959</v>
      </c>
      <c r="Z660" s="48" t="b">
        <v>0</v>
      </c>
      <c r="AA660" s="47" t="s">
        <v>54</v>
      </c>
      <c r="AB660" s="48" t="b">
        <v>0</v>
      </c>
      <c r="AC660" s="48">
        <v>39</v>
      </c>
      <c r="AD660" t="str">
        <f t="shared" si="10"/>
        <v>Tr</v>
      </c>
    </row>
    <row r="661" spans="2:30" x14ac:dyDescent="0.25">
      <c r="B661">
        <f>VLOOKUP(C661*1,'RMPCrecs(Jan2016)'!F$2:N$1246,9,FALSE)</f>
        <v>17</v>
      </c>
      <c r="C661" s="47" t="s">
        <v>960</v>
      </c>
      <c r="D661" s="47" t="s">
        <v>41</v>
      </c>
      <c r="E661" s="48">
        <v>2010</v>
      </c>
      <c r="F661" s="47" t="s">
        <v>67</v>
      </c>
      <c r="G661" s="49">
        <v>40430</v>
      </c>
      <c r="H661" s="47" t="s">
        <v>43</v>
      </c>
      <c r="I661" s="47" t="s">
        <v>44</v>
      </c>
      <c r="J661" s="48">
        <v>3008</v>
      </c>
      <c r="K661" s="47" t="s">
        <v>45</v>
      </c>
      <c r="L661" s="48">
        <v>750</v>
      </c>
      <c r="M661" s="47" t="s">
        <v>46</v>
      </c>
      <c r="N661" s="48">
        <v>3</v>
      </c>
      <c r="O661" s="47" t="s">
        <v>43</v>
      </c>
      <c r="P661" s="47" t="s">
        <v>433</v>
      </c>
      <c r="Q661" s="47" t="s">
        <v>48</v>
      </c>
      <c r="R661" s="47" t="s">
        <v>49</v>
      </c>
      <c r="S661" s="47" t="s">
        <v>43</v>
      </c>
      <c r="T661" s="47" t="s">
        <v>50</v>
      </c>
      <c r="U661" s="47" t="s">
        <v>60</v>
      </c>
      <c r="V661" s="48">
        <v>5.45</v>
      </c>
      <c r="W661" s="48">
        <v>5.45</v>
      </c>
      <c r="X661" s="47" t="s">
        <v>52</v>
      </c>
      <c r="Y661" s="47" t="s">
        <v>959</v>
      </c>
      <c r="Z661" s="48" t="b">
        <v>0</v>
      </c>
      <c r="AA661" s="47" t="s">
        <v>54</v>
      </c>
      <c r="AB661" s="48" t="b">
        <v>0</v>
      </c>
      <c r="AC661" s="48">
        <v>39</v>
      </c>
      <c r="AD661" t="str">
        <f t="shared" si="10"/>
        <v>Tr</v>
      </c>
    </row>
    <row r="662" spans="2:30" x14ac:dyDescent="0.25">
      <c r="B662">
        <f>VLOOKUP(C662*1,'RMPCrecs(Jan2016)'!F$2:N$1246,9,FALSE)</f>
        <v>17</v>
      </c>
      <c r="C662" s="47" t="s">
        <v>961</v>
      </c>
      <c r="D662" s="47" t="s">
        <v>41</v>
      </c>
      <c r="E662" s="48">
        <v>2010</v>
      </c>
      <c r="F662" s="47" t="s">
        <v>67</v>
      </c>
      <c r="G662" s="49">
        <v>40430</v>
      </c>
      <c r="H662" s="47" t="s">
        <v>43</v>
      </c>
      <c r="I662" s="47" t="s">
        <v>44</v>
      </c>
      <c r="J662" s="48">
        <v>3008</v>
      </c>
      <c r="K662" s="47" t="s">
        <v>110</v>
      </c>
      <c r="L662" s="48">
        <v>720</v>
      </c>
      <c r="M662" s="47" t="s">
        <v>46</v>
      </c>
      <c r="N662" s="48">
        <v>3</v>
      </c>
      <c r="O662" s="47" t="s">
        <v>43</v>
      </c>
      <c r="P662" s="47" t="s">
        <v>433</v>
      </c>
      <c r="Q662" s="47" t="s">
        <v>48</v>
      </c>
      <c r="R662" s="47" t="s">
        <v>49</v>
      </c>
      <c r="S662" s="47" t="s">
        <v>43</v>
      </c>
      <c r="T662" s="47" t="s">
        <v>50</v>
      </c>
      <c r="U662" s="47" t="s">
        <v>60</v>
      </c>
      <c r="V662" s="48">
        <v>5.45</v>
      </c>
      <c r="W662" s="48">
        <v>5.45</v>
      </c>
      <c r="X662" s="47" t="s">
        <v>52</v>
      </c>
      <c r="Y662" s="47" t="s">
        <v>959</v>
      </c>
      <c r="Z662" s="48" t="b">
        <v>0</v>
      </c>
      <c r="AA662" s="47" t="s">
        <v>54</v>
      </c>
      <c r="AB662" s="48" t="b">
        <v>0</v>
      </c>
      <c r="AC662" s="48">
        <v>39</v>
      </c>
      <c r="AD662" t="str">
        <f t="shared" si="10"/>
        <v>Tr</v>
      </c>
    </row>
    <row r="663" spans="2:30" x14ac:dyDescent="0.25">
      <c r="B663">
        <f>VLOOKUP(C663*1,'RMPCrecs(Jan2016)'!F$2:N$1246,9,FALSE)</f>
        <v>17</v>
      </c>
      <c r="C663" s="47" t="s">
        <v>962</v>
      </c>
      <c r="D663" s="47" t="s">
        <v>41</v>
      </c>
      <c r="E663" s="48">
        <v>2010</v>
      </c>
      <c r="F663" s="47" t="s">
        <v>67</v>
      </c>
      <c r="G663" s="49">
        <v>40430</v>
      </c>
      <c r="H663" s="47" t="s">
        <v>43</v>
      </c>
      <c r="I663" s="47" t="s">
        <v>44</v>
      </c>
      <c r="J663" s="48">
        <v>3008</v>
      </c>
      <c r="K663" s="47" t="s">
        <v>110</v>
      </c>
      <c r="L663" s="48">
        <v>720</v>
      </c>
      <c r="M663" s="47" t="s">
        <v>46</v>
      </c>
      <c r="N663" s="48">
        <v>3</v>
      </c>
      <c r="O663" s="47" t="s">
        <v>43</v>
      </c>
      <c r="P663" s="47" t="s">
        <v>433</v>
      </c>
      <c r="Q663" s="47" t="s">
        <v>48</v>
      </c>
      <c r="R663" s="47" t="s">
        <v>49</v>
      </c>
      <c r="S663" s="47" t="s">
        <v>43</v>
      </c>
      <c r="T663" s="47" t="s">
        <v>50</v>
      </c>
      <c r="U663" s="47" t="s">
        <v>60</v>
      </c>
      <c r="V663" s="48">
        <v>5.45</v>
      </c>
      <c r="W663" s="48">
        <v>5.45</v>
      </c>
      <c r="X663" s="47" t="s">
        <v>52</v>
      </c>
      <c r="Y663" s="47" t="s">
        <v>959</v>
      </c>
      <c r="Z663" s="48" t="b">
        <v>0</v>
      </c>
      <c r="AA663" s="47" t="s">
        <v>54</v>
      </c>
      <c r="AB663" s="48" t="b">
        <v>0</v>
      </c>
      <c r="AC663" s="48">
        <v>39</v>
      </c>
      <c r="AD663" t="str">
        <f t="shared" si="10"/>
        <v>Tr</v>
      </c>
    </row>
    <row r="664" spans="2:30" x14ac:dyDescent="0.25">
      <c r="B664">
        <f>VLOOKUP(C664*1,'RMPCrecs(Jan2016)'!F$2:N$1246,9,FALSE)</f>
        <v>17</v>
      </c>
      <c r="C664" s="47" t="s">
        <v>963</v>
      </c>
      <c r="D664" s="47" t="s">
        <v>41</v>
      </c>
      <c r="E664" s="48">
        <v>2010</v>
      </c>
      <c r="F664" s="47" t="s">
        <v>67</v>
      </c>
      <c r="G664" s="49">
        <v>40430</v>
      </c>
      <c r="H664" s="47" t="s">
        <v>43</v>
      </c>
      <c r="I664" s="47" t="s">
        <v>44</v>
      </c>
      <c r="J664" s="48">
        <v>3008</v>
      </c>
      <c r="K664" s="47" t="s">
        <v>45</v>
      </c>
      <c r="L664" s="48">
        <v>740</v>
      </c>
      <c r="M664" s="47" t="s">
        <v>46</v>
      </c>
      <c r="N664" s="48">
        <v>3</v>
      </c>
      <c r="O664" s="47" t="s">
        <v>43</v>
      </c>
      <c r="P664" s="47" t="s">
        <v>433</v>
      </c>
      <c r="Q664" s="47" t="s">
        <v>48</v>
      </c>
      <c r="R664" s="47" t="s">
        <v>49</v>
      </c>
      <c r="S664" s="47" t="s">
        <v>43</v>
      </c>
      <c r="T664" s="47" t="s">
        <v>50</v>
      </c>
      <c r="U664" s="47" t="s">
        <v>60</v>
      </c>
      <c r="V664" s="48">
        <v>5.45</v>
      </c>
      <c r="W664" s="48">
        <v>5.45</v>
      </c>
      <c r="X664" s="47" t="s">
        <v>52</v>
      </c>
      <c r="Y664" s="47" t="s">
        <v>959</v>
      </c>
      <c r="Z664" s="48" t="b">
        <v>0</v>
      </c>
      <c r="AA664" s="47" t="s">
        <v>54</v>
      </c>
      <c r="AB664" s="48" t="b">
        <v>0</v>
      </c>
      <c r="AC664" s="48">
        <v>39</v>
      </c>
      <c r="AD664" t="str">
        <f t="shared" si="10"/>
        <v>Tr</v>
      </c>
    </row>
    <row r="665" spans="2:30" x14ac:dyDescent="0.25">
      <c r="B665">
        <f>VLOOKUP(C665*1,'RMPCrecs(Jan2016)'!F$2:N$1246,9,FALSE)</f>
        <v>17</v>
      </c>
      <c r="C665" s="47" t="s">
        <v>964</v>
      </c>
      <c r="D665" s="47" t="s">
        <v>41</v>
      </c>
      <c r="E665" s="48">
        <v>2010</v>
      </c>
      <c r="F665" s="47" t="s">
        <v>67</v>
      </c>
      <c r="G665" s="49">
        <v>40430</v>
      </c>
      <c r="H665" s="47" t="s">
        <v>43</v>
      </c>
      <c r="I665" s="47" t="s">
        <v>44</v>
      </c>
      <c r="J665" s="48">
        <v>3008</v>
      </c>
      <c r="K665" s="47" t="s">
        <v>110</v>
      </c>
      <c r="L665" s="48">
        <v>720</v>
      </c>
      <c r="M665" s="47" t="s">
        <v>46</v>
      </c>
      <c r="N665" s="48">
        <v>3</v>
      </c>
      <c r="O665" s="47" t="s">
        <v>43</v>
      </c>
      <c r="P665" s="47" t="s">
        <v>455</v>
      </c>
      <c r="Q665" s="47" t="s">
        <v>48</v>
      </c>
      <c r="R665" s="47" t="s">
        <v>49</v>
      </c>
      <c r="S665" s="47" t="s">
        <v>43</v>
      </c>
      <c r="T665" s="47" t="s">
        <v>50</v>
      </c>
      <c r="U665" s="47" t="s">
        <v>60</v>
      </c>
      <c r="V665" s="48">
        <v>5.45</v>
      </c>
      <c r="W665" s="48">
        <v>5.45</v>
      </c>
      <c r="X665" s="47" t="s">
        <v>52</v>
      </c>
      <c r="Y665" s="47" t="s">
        <v>959</v>
      </c>
      <c r="Z665" s="48" t="b">
        <v>0</v>
      </c>
      <c r="AA665" s="47" t="s">
        <v>54</v>
      </c>
      <c r="AB665" s="48" t="b">
        <v>0</v>
      </c>
      <c r="AC665" s="48">
        <v>39</v>
      </c>
      <c r="AD665" t="str">
        <f t="shared" si="10"/>
        <v>Tr</v>
      </c>
    </row>
    <row r="666" spans="2:30" x14ac:dyDescent="0.25">
      <c r="B666">
        <f>VLOOKUP(C666*1,'RMPCrecs(Jan2016)'!F$2:N$1246,9,FALSE)</f>
        <v>17</v>
      </c>
      <c r="C666" s="47" t="s">
        <v>965</v>
      </c>
      <c r="D666" s="47" t="s">
        <v>41</v>
      </c>
      <c r="E666" s="48">
        <v>2010</v>
      </c>
      <c r="F666" s="47" t="s">
        <v>67</v>
      </c>
      <c r="G666" s="49">
        <v>40430</v>
      </c>
      <c r="H666" s="47" t="s">
        <v>43</v>
      </c>
      <c r="I666" s="47" t="s">
        <v>44</v>
      </c>
      <c r="J666" s="48">
        <v>3008</v>
      </c>
      <c r="K666" s="47" t="s">
        <v>45</v>
      </c>
      <c r="L666" s="48">
        <v>860</v>
      </c>
      <c r="M666" s="47" t="s">
        <v>46</v>
      </c>
      <c r="N666" s="48">
        <v>3</v>
      </c>
      <c r="O666" s="47" t="s">
        <v>43</v>
      </c>
      <c r="P666" s="47" t="s">
        <v>433</v>
      </c>
      <c r="Q666" s="47" t="s">
        <v>48</v>
      </c>
      <c r="R666" s="47" t="s">
        <v>49</v>
      </c>
      <c r="S666" s="47" t="s">
        <v>43</v>
      </c>
      <c r="T666" s="47" t="s">
        <v>50</v>
      </c>
      <c r="U666" s="47" t="s">
        <v>60</v>
      </c>
      <c r="V666" s="48">
        <v>5.45</v>
      </c>
      <c r="W666" s="48">
        <v>5.45</v>
      </c>
      <c r="X666" s="47" t="s">
        <v>52</v>
      </c>
      <c r="Y666" s="47" t="s">
        <v>959</v>
      </c>
      <c r="Z666" s="48" t="b">
        <v>0</v>
      </c>
      <c r="AA666" s="47" t="s">
        <v>54</v>
      </c>
      <c r="AB666" s="48" t="b">
        <v>0</v>
      </c>
      <c r="AC666" s="48">
        <v>39</v>
      </c>
      <c r="AD666" t="str">
        <f t="shared" si="10"/>
        <v>Tr</v>
      </c>
    </row>
    <row r="667" spans="2:30" x14ac:dyDescent="0.25">
      <c r="B667">
        <f>VLOOKUP(C667*1,'RMPCrecs(Jan2016)'!F$2:N$1246,9,FALSE)</f>
        <v>17</v>
      </c>
      <c r="C667" s="47" t="s">
        <v>976</v>
      </c>
      <c r="D667" s="47" t="s">
        <v>41</v>
      </c>
      <c r="E667" s="48">
        <v>2010</v>
      </c>
      <c r="F667" s="47" t="s">
        <v>42</v>
      </c>
      <c r="G667" s="49">
        <v>40420</v>
      </c>
      <c r="H667" s="47" t="s">
        <v>43</v>
      </c>
      <c r="I667" s="47" t="s">
        <v>44</v>
      </c>
      <c r="J667" s="48">
        <v>3008</v>
      </c>
      <c r="K667" s="47" t="s">
        <v>45</v>
      </c>
      <c r="L667" s="48">
        <v>800</v>
      </c>
      <c r="M667" s="47" t="s">
        <v>46</v>
      </c>
      <c r="N667" s="48">
        <v>3</v>
      </c>
      <c r="O667" s="47" t="s">
        <v>43</v>
      </c>
      <c r="P667" s="47" t="s">
        <v>433</v>
      </c>
      <c r="Q667" s="47" t="s">
        <v>48</v>
      </c>
      <c r="R667" s="47" t="s">
        <v>49</v>
      </c>
      <c r="S667" s="47" t="s">
        <v>43</v>
      </c>
      <c r="T667" s="47" t="s">
        <v>50</v>
      </c>
      <c r="U667" s="47" t="s">
        <v>72</v>
      </c>
      <c r="V667" s="48">
        <v>3</v>
      </c>
      <c r="W667" s="48">
        <v>3</v>
      </c>
      <c r="X667" s="47" t="s">
        <v>52</v>
      </c>
      <c r="Y667" s="47" t="s">
        <v>732</v>
      </c>
      <c r="Z667" s="48" t="b">
        <v>0</v>
      </c>
      <c r="AA667" s="47" t="s">
        <v>54</v>
      </c>
      <c r="AB667" s="48" t="b">
        <v>0</v>
      </c>
      <c r="AC667" s="48">
        <v>39</v>
      </c>
      <c r="AD667" t="str">
        <f t="shared" si="10"/>
        <v>Tr</v>
      </c>
    </row>
    <row r="668" spans="2:30" x14ac:dyDescent="0.25">
      <c r="B668">
        <f>VLOOKUP(C668*1,'RMPCrecs(Jan2016)'!F$2:N$1246,9,FALSE)</f>
        <v>17</v>
      </c>
      <c r="C668" s="47" t="s">
        <v>977</v>
      </c>
      <c r="D668" s="47" t="s">
        <v>41</v>
      </c>
      <c r="E668" s="48">
        <v>2010</v>
      </c>
      <c r="F668" s="47" t="s">
        <v>42</v>
      </c>
      <c r="G668" s="49">
        <v>40420</v>
      </c>
      <c r="H668" s="47" t="s">
        <v>43</v>
      </c>
      <c r="I668" s="47" t="s">
        <v>44</v>
      </c>
      <c r="J668" s="48">
        <v>3008</v>
      </c>
      <c r="K668" s="47" t="s">
        <v>45</v>
      </c>
      <c r="L668" s="48">
        <v>810</v>
      </c>
      <c r="M668" s="47" t="s">
        <v>46</v>
      </c>
      <c r="N668" s="48">
        <v>3</v>
      </c>
      <c r="O668" s="47" t="s">
        <v>43</v>
      </c>
      <c r="P668" s="47" t="s">
        <v>433</v>
      </c>
      <c r="Q668" s="47" t="s">
        <v>48</v>
      </c>
      <c r="R668" s="47" t="s">
        <v>49</v>
      </c>
      <c r="S668" s="47" t="s">
        <v>43</v>
      </c>
      <c r="T668" s="47" t="s">
        <v>50</v>
      </c>
      <c r="U668" s="47" t="s">
        <v>72</v>
      </c>
      <c r="V668" s="48">
        <v>3</v>
      </c>
      <c r="W668" s="48">
        <v>3</v>
      </c>
      <c r="X668" s="47" t="s">
        <v>52</v>
      </c>
      <c r="Y668" s="47" t="s">
        <v>732</v>
      </c>
      <c r="Z668" s="48" t="b">
        <v>0</v>
      </c>
      <c r="AA668" s="47" t="s">
        <v>54</v>
      </c>
      <c r="AB668" s="48" t="b">
        <v>0</v>
      </c>
      <c r="AC668" s="48">
        <v>39</v>
      </c>
      <c r="AD668" t="str">
        <f t="shared" si="10"/>
        <v>Tr</v>
      </c>
    </row>
    <row r="669" spans="2:30" x14ac:dyDescent="0.25">
      <c r="B669">
        <f>VLOOKUP(C669*1,'RMPCrecs(Jan2016)'!F$2:N$1246,9,FALSE)</f>
        <v>17</v>
      </c>
      <c r="C669" s="47" t="s">
        <v>978</v>
      </c>
      <c r="D669" s="47" t="s">
        <v>41</v>
      </c>
      <c r="E669" s="48">
        <v>2010</v>
      </c>
      <c r="F669" s="47" t="s">
        <v>42</v>
      </c>
      <c r="G669" s="49">
        <v>40420</v>
      </c>
      <c r="H669" s="47" t="s">
        <v>43</v>
      </c>
      <c r="I669" s="47" t="s">
        <v>44</v>
      </c>
      <c r="J669" s="48">
        <v>3008</v>
      </c>
      <c r="K669" s="47" t="s">
        <v>45</v>
      </c>
      <c r="L669" s="48">
        <v>850</v>
      </c>
      <c r="M669" s="47" t="s">
        <v>46</v>
      </c>
      <c r="N669" s="48">
        <v>3</v>
      </c>
      <c r="O669" s="47" t="s">
        <v>43</v>
      </c>
      <c r="P669" s="47" t="s">
        <v>433</v>
      </c>
      <c r="Q669" s="47" t="s">
        <v>48</v>
      </c>
      <c r="R669" s="47" t="s">
        <v>49</v>
      </c>
      <c r="S669" s="47" t="s">
        <v>43</v>
      </c>
      <c r="T669" s="47" t="s">
        <v>50</v>
      </c>
      <c r="U669" s="47" t="s">
        <v>72</v>
      </c>
      <c r="V669" s="48">
        <v>3</v>
      </c>
      <c r="W669" s="48">
        <v>3</v>
      </c>
      <c r="X669" s="47" t="s">
        <v>52</v>
      </c>
      <c r="Y669" s="47" t="s">
        <v>732</v>
      </c>
      <c r="Z669" s="48" t="b">
        <v>0</v>
      </c>
      <c r="AA669" s="47" t="s">
        <v>54</v>
      </c>
      <c r="AB669" s="48" t="b">
        <v>0</v>
      </c>
      <c r="AC669" s="48">
        <v>39</v>
      </c>
      <c r="AD669" t="str">
        <f t="shared" si="10"/>
        <v>Tr</v>
      </c>
    </row>
    <row r="670" spans="2:30" x14ac:dyDescent="0.25">
      <c r="B670">
        <f>VLOOKUP(C670*1,'RMPCrecs(Jan2016)'!F$2:N$1246,9,FALSE)</f>
        <v>17</v>
      </c>
      <c r="C670" s="47" t="s">
        <v>979</v>
      </c>
      <c r="D670" s="47" t="s">
        <v>41</v>
      </c>
      <c r="E670" s="48">
        <v>2010</v>
      </c>
      <c r="F670" s="47" t="s">
        <v>42</v>
      </c>
      <c r="G670" s="49">
        <v>40420</v>
      </c>
      <c r="H670" s="47" t="s">
        <v>43</v>
      </c>
      <c r="I670" s="47" t="s">
        <v>44</v>
      </c>
      <c r="J670" s="48">
        <v>3008</v>
      </c>
      <c r="K670" s="47" t="s">
        <v>45</v>
      </c>
      <c r="L670" s="48">
        <v>980</v>
      </c>
      <c r="M670" s="47" t="s">
        <v>46</v>
      </c>
      <c r="N670" s="48">
        <v>4</v>
      </c>
      <c r="O670" s="47" t="s">
        <v>43</v>
      </c>
      <c r="P670" s="47" t="s">
        <v>405</v>
      </c>
      <c r="Q670" s="47" t="s">
        <v>48</v>
      </c>
      <c r="R670" s="47" t="s">
        <v>49</v>
      </c>
      <c r="S670" s="47" t="s">
        <v>43</v>
      </c>
      <c r="T670" s="47" t="s">
        <v>50</v>
      </c>
      <c r="U670" s="47" t="s">
        <v>72</v>
      </c>
      <c r="V670" s="48">
        <v>3</v>
      </c>
      <c r="W670" s="48">
        <v>3</v>
      </c>
      <c r="X670" s="47" t="s">
        <v>52</v>
      </c>
      <c r="Y670" s="47" t="s">
        <v>732</v>
      </c>
      <c r="Z670" s="48" t="b">
        <v>0</v>
      </c>
      <c r="AA670" s="47" t="s">
        <v>54</v>
      </c>
      <c r="AB670" s="48" t="b">
        <v>0</v>
      </c>
      <c r="AC670" s="48">
        <v>39</v>
      </c>
      <c r="AD670" t="str">
        <f t="shared" si="10"/>
        <v>Tr</v>
      </c>
    </row>
    <row r="671" spans="2:30" x14ac:dyDescent="0.25">
      <c r="B671">
        <f>VLOOKUP(C671*1,'RMPCrecs(Jan2016)'!F$2:N$1246,9,FALSE)</f>
        <v>17</v>
      </c>
      <c r="C671" s="47" t="s">
        <v>980</v>
      </c>
      <c r="D671" s="47" t="s">
        <v>41</v>
      </c>
      <c r="E671" s="48">
        <v>2010</v>
      </c>
      <c r="F671" s="47" t="s">
        <v>42</v>
      </c>
      <c r="G671" s="49">
        <v>40420</v>
      </c>
      <c r="H671" s="47" t="s">
        <v>43</v>
      </c>
      <c r="I671" s="47" t="s">
        <v>44</v>
      </c>
      <c r="J671" s="48">
        <v>3008</v>
      </c>
      <c r="K671" s="47" t="s">
        <v>54</v>
      </c>
      <c r="L671" s="48">
        <v>770</v>
      </c>
      <c r="M671" s="47" t="s">
        <v>46</v>
      </c>
      <c r="N671" s="48">
        <v>3</v>
      </c>
      <c r="O671" s="47" t="s">
        <v>43</v>
      </c>
      <c r="P671" s="47" t="s">
        <v>433</v>
      </c>
      <c r="Q671" s="47" t="s">
        <v>48</v>
      </c>
      <c r="R671" s="47" t="s">
        <v>49</v>
      </c>
      <c r="S671" s="47" t="s">
        <v>43</v>
      </c>
      <c r="T671" s="47" t="s">
        <v>50</v>
      </c>
      <c r="U671" s="47" t="s">
        <v>72</v>
      </c>
      <c r="V671" s="48">
        <v>3</v>
      </c>
      <c r="W671" s="48">
        <v>3</v>
      </c>
      <c r="X671" s="47" t="s">
        <v>52</v>
      </c>
      <c r="Y671" s="47" t="s">
        <v>732</v>
      </c>
      <c r="Z671" s="48" t="b">
        <v>0</v>
      </c>
      <c r="AA671" s="47" t="s">
        <v>54</v>
      </c>
      <c r="AB671" s="48" t="b">
        <v>0</v>
      </c>
      <c r="AC671" s="48">
        <v>39</v>
      </c>
      <c r="AD671" t="str">
        <f t="shared" si="10"/>
        <v>Tr</v>
      </c>
    </row>
    <row r="672" spans="2:30" x14ac:dyDescent="0.25">
      <c r="B672">
        <f>VLOOKUP(C672*1,'RMPCrecs(Jan2016)'!F$2:N$1246,9,FALSE)</f>
        <v>17</v>
      </c>
      <c r="C672" s="47" t="s">
        <v>981</v>
      </c>
      <c r="D672" s="47" t="s">
        <v>41</v>
      </c>
      <c r="E672" s="48">
        <v>2010</v>
      </c>
      <c r="F672" s="47" t="s">
        <v>42</v>
      </c>
      <c r="G672" s="49">
        <v>40420</v>
      </c>
      <c r="H672" s="47" t="s">
        <v>43</v>
      </c>
      <c r="I672" s="47" t="s">
        <v>44</v>
      </c>
      <c r="J672" s="48">
        <v>3008</v>
      </c>
      <c r="K672" s="47" t="s">
        <v>110</v>
      </c>
      <c r="L672" s="48">
        <v>850</v>
      </c>
      <c r="M672" s="47" t="s">
        <v>46</v>
      </c>
      <c r="N672" s="48">
        <v>4</v>
      </c>
      <c r="O672" s="47" t="s">
        <v>43</v>
      </c>
      <c r="P672" s="47" t="s">
        <v>405</v>
      </c>
      <c r="Q672" s="47" t="s">
        <v>48</v>
      </c>
      <c r="R672" s="47" t="s">
        <v>49</v>
      </c>
      <c r="S672" s="47" t="s">
        <v>43</v>
      </c>
      <c r="T672" s="47" t="s">
        <v>50</v>
      </c>
      <c r="U672" s="47" t="s">
        <v>72</v>
      </c>
      <c r="V672" s="48">
        <v>3</v>
      </c>
      <c r="W672" s="48">
        <v>3</v>
      </c>
      <c r="X672" s="47" t="s">
        <v>52</v>
      </c>
      <c r="Y672" s="47" t="s">
        <v>732</v>
      </c>
      <c r="Z672" s="48" t="b">
        <v>0</v>
      </c>
      <c r="AA672" s="47" t="s">
        <v>54</v>
      </c>
      <c r="AB672" s="48" t="b">
        <v>0</v>
      </c>
      <c r="AC672" s="48">
        <v>39</v>
      </c>
      <c r="AD672" t="str">
        <f t="shared" si="10"/>
        <v>Tr</v>
      </c>
    </row>
    <row r="673" spans="2:30" x14ac:dyDescent="0.25">
      <c r="B673">
        <f>VLOOKUP(C673*1,'RMPCrecs(Jan2016)'!F$2:N$1246,9,FALSE)</f>
        <v>17</v>
      </c>
      <c r="C673" s="47" t="s">
        <v>982</v>
      </c>
      <c r="D673" s="47" t="s">
        <v>41</v>
      </c>
      <c r="E673" s="48">
        <v>2010</v>
      </c>
      <c r="F673" s="47" t="s">
        <v>42</v>
      </c>
      <c r="G673" s="49">
        <v>40420</v>
      </c>
      <c r="H673" s="47" t="s">
        <v>43</v>
      </c>
      <c r="I673" s="47" t="s">
        <v>44</v>
      </c>
      <c r="J673" s="48">
        <v>3008</v>
      </c>
      <c r="K673" s="47" t="s">
        <v>45</v>
      </c>
      <c r="L673" s="48">
        <v>640</v>
      </c>
      <c r="M673" s="47" t="s">
        <v>46</v>
      </c>
      <c r="N673" s="48">
        <v>3</v>
      </c>
      <c r="O673" s="47" t="s">
        <v>43</v>
      </c>
      <c r="P673" s="47" t="s">
        <v>983</v>
      </c>
      <c r="Q673" s="47" t="s">
        <v>48</v>
      </c>
      <c r="R673" s="47" t="s">
        <v>49</v>
      </c>
      <c r="S673" s="47" t="s">
        <v>43</v>
      </c>
      <c r="T673" s="47" t="s">
        <v>50</v>
      </c>
      <c r="U673" s="47" t="s">
        <v>72</v>
      </c>
      <c r="V673" s="48">
        <v>3</v>
      </c>
      <c r="W673" s="48">
        <v>3</v>
      </c>
      <c r="X673" s="47" t="s">
        <v>52</v>
      </c>
      <c r="Y673" s="47" t="s">
        <v>732</v>
      </c>
      <c r="Z673" s="48" t="b">
        <v>0</v>
      </c>
      <c r="AA673" s="47" t="s">
        <v>54</v>
      </c>
      <c r="AB673" s="48" t="b">
        <v>0</v>
      </c>
      <c r="AC673" s="48">
        <v>39</v>
      </c>
      <c r="AD673" t="str">
        <f t="shared" si="10"/>
        <v>Tr</v>
      </c>
    </row>
    <row r="674" spans="2:30" x14ac:dyDescent="0.25">
      <c r="B674">
        <f>VLOOKUP(C674*1,'RMPCrecs(Jan2016)'!F$2:N$1246,9,FALSE)</f>
        <v>17</v>
      </c>
      <c r="C674" s="47" t="s">
        <v>984</v>
      </c>
      <c r="D674" s="47" t="s">
        <v>41</v>
      </c>
      <c r="E674" s="48">
        <v>2010</v>
      </c>
      <c r="F674" s="47" t="s">
        <v>42</v>
      </c>
      <c r="G674" s="49">
        <v>40420</v>
      </c>
      <c r="H674" s="47" t="s">
        <v>43</v>
      </c>
      <c r="I674" s="47" t="s">
        <v>44</v>
      </c>
      <c r="J674" s="48">
        <v>3008</v>
      </c>
      <c r="K674" s="47" t="s">
        <v>110</v>
      </c>
      <c r="L674" s="48">
        <v>810</v>
      </c>
      <c r="M674" s="47" t="s">
        <v>46</v>
      </c>
      <c r="N674" s="48">
        <v>3</v>
      </c>
      <c r="O674" s="47" t="s">
        <v>43</v>
      </c>
      <c r="P674" s="47" t="s">
        <v>433</v>
      </c>
      <c r="Q674" s="47" t="s">
        <v>48</v>
      </c>
      <c r="R674" s="47" t="s">
        <v>49</v>
      </c>
      <c r="S674" s="47" t="s">
        <v>43</v>
      </c>
      <c r="T674" s="47" t="s">
        <v>50</v>
      </c>
      <c r="U674" s="47" t="s">
        <v>72</v>
      </c>
      <c r="V674" s="48">
        <v>3</v>
      </c>
      <c r="W674" s="48">
        <v>3</v>
      </c>
      <c r="X674" s="47" t="s">
        <v>52</v>
      </c>
      <c r="Y674" s="47" t="s">
        <v>732</v>
      </c>
      <c r="Z674" s="48" t="b">
        <v>0</v>
      </c>
      <c r="AA674" s="47" t="s">
        <v>54</v>
      </c>
      <c r="AB674" s="48" t="b">
        <v>0</v>
      </c>
      <c r="AC674" s="48">
        <v>39</v>
      </c>
      <c r="AD674" t="str">
        <f t="shared" si="10"/>
        <v>Tr</v>
      </c>
    </row>
    <row r="675" spans="2:30" x14ac:dyDescent="0.25">
      <c r="B675">
        <f>VLOOKUP(C675*1,'RMPCrecs(Jan2016)'!F$2:N$1246,9,FALSE)</f>
        <v>17</v>
      </c>
      <c r="C675" s="47" t="s">
        <v>985</v>
      </c>
      <c r="D675" s="47" t="s">
        <v>41</v>
      </c>
      <c r="E675" s="48">
        <v>2010</v>
      </c>
      <c r="F675" s="47" t="s">
        <v>42</v>
      </c>
      <c r="G675" s="49">
        <v>40420</v>
      </c>
      <c r="H675" s="47" t="s">
        <v>43</v>
      </c>
      <c r="I675" s="47" t="s">
        <v>44</v>
      </c>
      <c r="J675" s="48">
        <v>3008</v>
      </c>
      <c r="K675" s="47" t="s">
        <v>45</v>
      </c>
      <c r="L675" s="48">
        <v>700</v>
      </c>
      <c r="M675" s="47" t="s">
        <v>46</v>
      </c>
      <c r="N675" s="48">
        <v>3</v>
      </c>
      <c r="O675" s="47" t="s">
        <v>43</v>
      </c>
      <c r="P675" s="47" t="s">
        <v>433</v>
      </c>
      <c r="Q675" s="47" t="s">
        <v>48</v>
      </c>
      <c r="R675" s="47" t="s">
        <v>49</v>
      </c>
      <c r="S675" s="47" t="s">
        <v>43</v>
      </c>
      <c r="T675" s="47" t="s">
        <v>50</v>
      </c>
      <c r="U675" s="47" t="s">
        <v>72</v>
      </c>
      <c r="V675" s="48">
        <v>3</v>
      </c>
      <c r="W675" s="48">
        <v>3</v>
      </c>
      <c r="X675" s="47" t="s">
        <v>52</v>
      </c>
      <c r="Y675" s="47" t="s">
        <v>732</v>
      </c>
      <c r="Z675" s="48" t="b">
        <v>0</v>
      </c>
      <c r="AA675" s="47" t="s">
        <v>54</v>
      </c>
      <c r="AB675" s="48" t="b">
        <v>0</v>
      </c>
      <c r="AC675" s="48">
        <v>39</v>
      </c>
      <c r="AD675" t="str">
        <f t="shared" si="10"/>
        <v>Tr</v>
      </c>
    </row>
    <row r="676" spans="2:30" x14ac:dyDescent="0.25">
      <c r="B676">
        <f>VLOOKUP(C676*1,'RMPCrecs(Jan2016)'!F$2:N$1246,9,FALSE)</f>
        <v>17</v>
      </c>
      <c r="C676" s="47" t="s">
        <v>986</v>
      </c>
      <c r="D676" s="47" t="s">
        <v>41</v>
      </c>
      <c r="E676" s="48">
        <v>2010</v>
      </c>
      <c r="F676" s="47" t="s">
        <v>42</v>
      </c>
      <c r="G676" s="49">
        <v>40420</v>
      </c>
      <c r="H676" s="47" t="s">
        <v>43</v>
      </c>
      <c r="I676" s="47" t="s">
        <v>44</v>
      </c>
      <c r="J676" s="48">
        <v>3008</v>
      </c>
      <c r="K676" s="47" t="s">
        <v>45</v>
      </c>
      <c r="L676" s="48">
        <v>820</v>
      </c>
      <c r="M676" s="47" t="s">
        <v>46</v>
      </c>
      <c r="N676" s="48">
        <v>3</v>
      </c>
      <c r="O676" s="47" t="s">
        <v>43</v>
      </c>
      <c r="P676" s="47" t="s">
        <v>455</v>
      </c>
      <c r="Q676" s="47" t="s">
        <v>48</v>
      </c>
      <c r="R676" s="47" t="s">
        <v>49</v>
      </c>
      <c r="S676" s="47" t="s">
        <v>43</v>
      </c>
      <c r="T676" s="47" t="s">
        <v>50</v>
      </c>
      <c r="U676" s="47" t="s">
        <v>72</v>
      </c>
      <c r="V676" s="48">
        <v>3</v>
      </c>
      <c r="W676" s="48">
        <v>3</v>
      </c>
      <c r="X676" s="47" t="s">
        <v>52</v>
      </c>
      <c r="Y676" s="47" t="s">
        <v>732</v>
      </c>
      <c r="Z676" s="48" t="b">
        <v>0</v>
      </c>
      <c r="AA676" s="47" t="s">
        <v>54</v>
      </c>
      <c r="AB676" s="48" t="b">
        <v>0</v>
      </c>
      <c r="AC676" s="48">
        <v>39</v>
      </c>
      <c r="AD676" t="str">
        <f t="shared" si="10"/>
        <v>Tr</v>
      </c>
    </row>
    <row r="677" spans="2:30" x14ac:dyDescent="0.25">
      <c r="B677">
        <f>VLOOKUP(C677*1,'RMPCrecs(Jan2016)'!F$2:N$1246,9,FALSE)</f>
        <v>17</v>
      </c>
      <c r="C677" s="47" t="s">
        <v>987</v>
      </c>
      <c r="D677" s="47" t="s">
        <v>41</v>
      </c>
      <c r="E677" s="48">
        <v>2010</v>
      </c>
      <c r="F677" s="47" t="s">
        <v>42</v>
      </c>
      <c r="G677" s="49">
        <v>40420</v>
      </c>
      <c r="H677" s="47" t="s">
        <v>43</v>
      </c>
      <c r="I677" s="47" t="s">
        <v>44</v>
      </c>
      <c r="J677" s="48">
        <v>3008</v>
      </c>
      <c r="K677" s="47" t="s">
        <v>45</v>
      </c>
      <c r="L677" s="48">
        <v>810</v>
      </c>
      <c r="M677" s="47" t="s">
        <v>46</v>
      </c>
      <c r="N677" s="48">
        <v>3</v>
      </c>
      <c r="O677" s="47" t="s">
        <v>43</v>
      </c>
      <c r="P677" s="47" t="s">
        <v>455</v>
      </c>
      <c r="Q677" s="47" t="s">
        <v>48</v>
      </c>
      <c r="R677" s="47" t="s">
        <v>49</v>
      </c>
      <c r="S677" s="47" t="s">
        <v>43</v>
      </c>
      <c r="T677" s="47" t="s">
        <v>50</v>
      </c>
      <c r="U677" s="47" t="s">
        <v>72</v>
      </c>
      <c r="V677" s="48">
        <v>3</v>
      </c>
      <c r="W677" s="48">
        <v>3</v>
      </c>
      <c r="X677" s="47" t="s">
        <v>52</v>
      </c>
      <c r="Y677" s="47" t="s">
        <v>732</v>
      </c>
      <c r="Z677" s="48" t="b">
        <v>0</v>
      </c>
      <c r="AA677" s="47" t="s">
        <v>54</v>
      </c>
      <c r="AB677" s="48" t="b">
        <v>0</v>
      </c>
      <c r="AC677" s="48">
        <v>39</v>
      </c>
      <c r="AD677" t="str">
        <f t="shared" si="10"/>
        <v>Tr</v>
      </c>
    </row>
    <row r="678" spans="2:30" x14ac:dyDescent="0.25">
      <c r="B678">
        <f>VLOOKUP(C678*1,'RMPCrecs(Jan2016)'!F$2:N$1246,9,FALSE)</f>
        <v>17</v>
      </c>
      <c r="C678" s="47" t="s">
        <v>988</v>
      </c>
      <c r="D678" s="47" t="s">
        <v>41</v>
      </c>
      <c r="E678" s="48">
        <v>2010</v>
      </c>
      <c r="F678" s="47" t="s">
        <v>67</v>
      </c>
      <c r="G678" s="49">
        <v>40407</v>
      </c>
      <c r="H678" s="47" t="s">
        <v>43</v>
      </c>
      <c r="I678" s="47" t="s">
        <v>44</v>
      </c>
      <c r="J678" s="48">
        <v>3008</v>
      </c>
      <c r="K678" s="47" t="s">
        <v>45</v>
      </c>
      <c r="L678" s="48">
        <v>770</v>
      </c>
      <c r="M678" s="47" t="s">
        <v>46</v>
      </c>
      <c r="N678" s="48">
        <v>3</v>
      </c>
      <c r="O678" s="47" t="s">
        <v>43</v>
      </c>
      <c r="P678" s="47" t="s">
        <v>455</v>
      </c>
      <c r="Q678" s="47" t="s">
        <v>48</v>
      </c>
      <c r="R678" s="47" t="s">
        <v>49</v>
      </c>
      <c r="S678" s="47" t="s">
        <v>43</v>
      </c>
      <c r="T678" s="47" t="s">
        <v>50</v>
      </c>
      <c r="U678" s="47" t="s">
        <v>98</v>
      </c>
      <c r="V678" s="48">
        <v>3.8</v>
      </c>
      <c r="W678" s="48">
        <v>3.8</v>
      </c>
      <c r="X678" s="47" t="s">
        <v>52</v>
      </c>
      <c r="Y678" s="47" t="s">
        <v>989</v>
      </c>
      <c r="Z678" s="48" t="b">
        <v>0</v>
      </c>
      <c r="AA678" s="47" t="s">
        <v>54</v>
      </c>
      <c r="AB678" s="48" t="b">
        <v>0</v>
      </c>
      <c r="AC678" s="48">
        <v>39</v>
      </c>
      <c r="AD678" t="str">
        <f t="shared" si="10"/>
        <v>Tr</v>
      </c>
    </row>
    <row r="679" spans="2:30" x14ac:dyDescent="0.25">
      <c r="B679">
        <f>VLOOKUP(C679*1,'RMPCrecs(Jan2016)'!F$2:N$1246,9,FALSE)</f>
        <v>17</v>
      </c>
      <c r="C679" s="47" t="s">
        <v>990</v>
      </c>
      <c r="D679" s="47" t="s">
        <v>41</v>
      </c>
      <c r="E679" s="48">
        <v>2010</v>
      </c>
      <c r="F679" s="47" t="s">
        <v>67</v>
      </c>
      <c r="G679" s="49">
        <v>40407</v>
      </c>
      <c r="H679" s="47" t="s">
        <v>43</v>
      </c>
      <c r="I679" s="47" t="s">
        <v>44</v>
      </c>
      <c r="J679" s="48">
        <v>3008</v>
      </c>
      <c r="K679" s="47" t="s">
        <v>45</v>
      </c>
      <c r="L679" s="48">
        <v>750</v>
      </c>
      <c r="M679" s="47" t="s">
        <v>46</v>
      </c>
      <c r="N679" s="48">
        <v>3</v>
      </c>
      <c r="O679" s="47" t="s">
        <v>43</v>
      </c>
      <c r="P679" s="47" t="s">
        <v>433</v>
      </c>
      <c r="Q679" s="47" t="s">
        <v>48</v>
      </c>
      <c r="R679" s="47" t="s">
        <v>49</v>
      </c>
      <c r="S679" s="47" t="s">
        <v>43</v>
      </c>
      <c r="T679" s="47" t="s">
        <v>50</v>
      </c>
      <c r="U679" s="47" t="s">
        <v>98</v>
      </c>
      <c r="V679" s="48">
        <v>3.8</v>
      </c>
      <c r="W679" s="48">
        <v>3.8</v>
      </c>
      <c r="X679" s="47" t="s">
        <v>52</v>
      </c>
      <c r="Y679" s="47" t="s">
        <v>989</v>
      </c>
      <c r="Z679" s="48" t="b">
        <v>0</v>
      </c>
      <c r="AA679" s="47" t="s">
        <v>54</v>
      </c>
      <c r="AB679" s="48" t="b">
        <v>0</v>
      </c>
      <c r="AC679" s="48">
        <v>39</v>
      </c>
      <c r="AD679" t="str">
        <f t="shared" si="10"/>
        <v>Tr</v>
      </c>
    </row>
    <row r="680" spans="2:30" x14ac:dyDescent="0.25">
      <c r="B680">
        <f>VLOOKUP(C680*1,'RMPCrecs(Jan2016)'!F$2:N$1246,9,FALSE)</f>
        <v>17</v>
      </c>
      <c r="C680" s="47" t="s">
        <v>995</v>
      </c>
      <c r="D680" s="47" t="s">
        <v>41</v>
      </c>
      <c r="E680" s="48">
        <v>2010</v>
      </c>
      <c r="F680" s="47" t="s">
        <v>42</v>
      </c>
      <c r="G680" s="49">
        <v>40406</v>
      </c>
      <c r="H680" s="47" t="s">
        <v>43</v>
      </c>
      <c r="I680" s="47" t="s">
        <v>44</v>
      </c>
      <c r="J680" s="48">
        <v>3008</v>
      </c>
      <c r="K680" s="47" t="s">
        <v>45</v>
      </c>
      <c r="L680" s="48">
        <v>770</v>
      </c>
      <c r="M680" s="47" t="s">
        <v>46</v>
      </c>
      <c r="N680" s="48">
        <v>3</v>
      </c>
      <c r="O680" s="47" t="s">
        <v>43</v>
      </c>
      <c r="P680" s="47" t="s">
        <v>433</v>
      </c>
      <c r="Q680" s="47" t="s">
        <v>48</v>
      </c>
      <c r="R680" s="47" t="s">
        <v>49</v>
      </c>
      <c r="S680" s="47" t="s">
        <v>43</v>
      </c>
      <c r="T680" s="47" t="s">
        <v>50</v>
      </c>
      <c r="U680" s="47" t="s">
        <v>98</v>
      </c>
      <c r="V680" s="48">
        <v>1.77</v>
      </c>
      <c r="W680" s="48">
        <v>1.77</v>
      </c>
      <c r="X680" s="47" t="s">
        <v>52</v>
      </c>
      <c r="Y680" s="47" t="s">
        <v>722</v>
      </c>
      <c r="Z680" s="48" t="b">
        <v>0</v>
      </c>
      <c r="AA680" s="47" t="s">
        <v>54</v>
      </c>
      <c r="AB680" s="48" t="b">
        <v>0</v>
      </c>
      <c r="AC680" s="48">
        <v>39</v>
      </c>
      <c r="AD680" t="str">
        <f t="shared" si="10"/>
        <v>Tr</v>
      </c>
    </row>
    <row r="681" spans="2:30" x14ac:dyDescent="0.25">
      <c r="B681">
        <f>VLOOKUP(C681*1,'RMPCrecs(Jan2016)'!F$2:N$1246,9,FALSE)</f>
        <v>17</v>
      </c>
      <c r="C681" s="47" t="s">
        <v>1005</v>
      </c>
      <c r="D681" s="47" t="s">
        <v>41</v>
      </c>
      <c r="E681" s="48">
        <v>2010</v>
      </c>
      <c r="F681" s="47" t="s">
        <v>42</v>
      </c>
      <c r="G681" s="49">
        <v>40438</v>
      </c>
      <c r="H681" s="47" t="s">
        <v>43</v>
      </c>
      <c r="I681" s="47" t="s">
        <v>44</v>
      </c>
      <c r="J681" s="48">
        <v>3008</v>
      </c>
      <c r="K681" s="47" t="s">
        <v>110</v>
      </c>
      <c r="L681" s="48">
        <v>790</v>
      </c>
      <c r="M681" s="47" t="s">
        <v>46</v>
      </c>
      <c r="N681" s="48">
        <v>3</v>
      </c>
      <c r="O681" s="47" t="s">
        <v>43</v>
      </c>
      <c r="P681" s="47" t="s">
        <v>433</v>
      </c>
      <c r="Q681" s="47" t="s">
        <v>48</v>
      </c>
      <c r="R681" s="47" t="s">
        <v>49</v>
      </c>
      <c r="S681" s="47" t="s">
        <v>43</v>
      </c>
      <c r="T681" s="47" t="s">
        <v>50</v>
      </c>
      <c r="U681" s="47" t="s">
        <v>51</v>
      </c>
      <c r="V681" s="48">
        <v>2.95</v>
      </c>
      <c r="W681" s="48">
        <v>2.95</v>
      </c>
      <c r="X681" s="47" t="s">
        <v>52</v>
      </c>
      <c r="Y681" s="47" t="s">
        <v>751</v>
      </c>
      <c r="Z681" s="48" t="b">
        <v>0</v>
      </c>
      <c r="AA681" s="47" t="s">
        <v>54</v>
      </c>
      <c r="AB681" s="48" t="b">
        <v>0</v>
      </c>
      <c r="AC681" s="48">
        <v>39</v>
      </c>
      <c r="AD681" t="str">
        <f t="shared" si="10"/>
        <v>Tr</v>
      </c>
    </row>
    <row r="682" spans="2:30" x14ac:dyDescent="0.25">
      <c r="B682">
        <f>VLOOKUP(C682*1,'RMPCrecs(Jan2016)'!F$2:N$1246,9,FALSE)</f>
        <v>17</v>
      </c>
      <c r="C682" s="47" t="s">
        <v>1007</v>
      </c>
      <c r="D682" s="47" t="s">
        <v>41</v>
      </c>
      <c r="E682" s="48">
        <v>2010</v>
      </c>
      <c r="F682" s="47" t="s">
        <v>42</v>
      </c>
      <c r="G682" s="49">
        <v>40417</v>
      </c>
      <c r="H682" s="47" t="s">
        <v>43</v>
      </c>
      <c r="I682" s="47" t="s">
        <v>44</v>
      </c>
      <c r="J682" s="48">
        <v>3008</v>
      </c>
      <c r="K682" s="47" t="s">
        <v>45</v>
      </c>
      <c r="L682" s="48">
        <v>770</v>
      </c>
      <c r="M682" s="47" t="s">
        <v>46</v>
      </c>
      <c r="N682" s="48">
        <v>3</v>
      </c>
      <c r="O682" s="47" t="s">
        <v>43</v>
      </c>
      <c r="P682" s="47" t="s">
        <v>455</v>
      </c>
      <c r="Q682" s="47" t="s">
        <v>48</v>
      </c>
      <c r="R682" s="47" t="s">
        <v>49</v>
      </c>
      <c r="S682" s="47" t="s">
        <v>43</v>
      </c>
      <c r="T682" s="47" t="s">
        <v>50</v>
      </c>
      <c r="U682" s="47" t="s">
        <v>69</v>
      </c>
      <c r="V682" s="48">
        <v>3.32</v>
      </c>
      <c r="W682" s="48">
        <v>3.32</v>
      </c>
      <c r="X682" s="47" t="s">
        <v>52</v>
      </c>
      <c r="Y682" s="47" t="s">
        <v>726</v>
      </c>
      <c r="Z682" s="48" t="b">
        <v>0</v>
      </c>
      <c r="AA682" s="47" t="s">
        <v>54</v>
      </c>
      <c r="AB682" s="48" t="b">
        <v>0</v>
      </c>
      <c r="AC682" s="48">
        <v>39</v>
      </c>
      <c r="AD682" t="str">
        <f t="shared" si="10"/>
        <v>Tr</v>
      </c>
    </row>
    <row r="683" spans="2:30" x14ac:dyDescent="0.25">
      <c r="B683">
        <f>VLOOKUP(C683*1,'RMPCrecs(Jan2016)'!F$2:N$1246,9,FALSE)</f>
        <v>17</v>
      </c>
      <c r="C683" s="47" t="s">
        <v>1008</v>
      </c>
      <c r="D683" s="47" t="s">
        <v>41</v>
      </c>
      <c r="E683" s="48">
        <v>2010</v>
      </c>
      <c r="F683" s="47" t="s">
        <v>42</v>
      </c>
      <c r="G683" s="49">
        <v>40417</v>
      </c>
      <c r="H683" s="47" t="s">
        <v>43</v>
      </c>
      <c r="I683" s="47" t="s">
        <v>44</v>
      </c>
      <c r="J683" s="48">
        <v>3008</v>
      </c>
      <c r="K683" s="47" t="s">
        <v>110</v>
      </c>
      <c r="L683" s="48">
        <v>720</v>
      </c>
      <c r="M683" s="47" t="s">
        <v>46</v>
      </c>
      <c r="N683" s="48">
        <v>3</v>
      </c>
      <c r="O683" s="47" t="s">
        <v>43</v>
      </c>
      <c r="P683" s="47" t="s">
        <v>459</v>
      </c>
      <c r="Q683" s="47" t="s">
        <v>48</v>
      </c>
      <c r="R683" s="47" t="s">
        <v>49</v>
      </c>
      <c r="S683" s="47" t="s">
        <v>43</v>
      </c>
      <c r="T683" s="47" t="s">
        <v>50</v>
      </c>
      <c r="U683" s="47" t="s">
        <v>69</v>
      </c>
      <c r="V683" s="48">
        <v>3.32</v>
      </c>
      <c r="W683" s="48">
        <v>3.32</v>
      </c>
      <c r="X683" s="47" t="s">
        <v>52</v>
      </c>
      <c r="Y683" s="47" t="s">
        <v>726</v>
      </c>
      <c r="Z683" s="48" t="b">
        <v>0</v>
      </c>
      <c r="AA683" s="47" t="s">
        <v>54</v>
      </c>
      <c r="AB683" s="48" t="b">
        <v>0</v>
      </c>
      <c r="AC683" s="48">
        <v>39</v>
      </c>
      <c r="AD683" t="str">
        <f t="shared" si="10"/>
        <v>Tr</v>
      </c>
    </row>
    <row r="684" spans="2:30" x14ac:dyDescent="0.25">
      <c r="B684">
        <f>VLOOKUP(C684*1,'RMPCrecs(Jan2016)'!F$2:N$1246,9,FALSE)</f>
        <v>17</v>
      </c>
      <c r="C684" s="47" t="s">
        <v>1009</v>
      </c>
      <c r="D684" s="47" t="s">
        <v>41</v>
      </c>
      <c r="E684" s="48">
        <v>2010</v>
      </c>
      <c r="F684" s="47" t="s">
        <v>42</v>
      </c>
      <c r="G684" s="49">
        <v>40417</v>
      </c>
      <c r="H684" s="47" t="s">
        <v>43</v>
      </c>
      <c r="I684" s="47" t="s">
        <v>44</v>
      </c>
      <c r="J684" s="48">
        <v>3008</v>
      </c>
      <c r="K684" s="47" t="s">
        <v>45</v>
      </c>
      <c r="L684" s="48">
        <v>740</v>
      </c>
      <c r="M684" s="47" t="s">
        <v>46</v>
      </c>
      <c r="N684" s="48">
        <v>3</v>
      </c>
      <c r="O684" s="47" t="s">
        <v>43</v>
      </c>
      <c r="P684" s="47" t="s">
        <v>455</v>
      </c>
      <c r="Q684" s="47" t="s">
        <v>48</v>
      </c>
      <c r="R684" s="47" t="s">
        <v>49</v>
      </c>
      <c r="S684" s="47" t="s">
        <v>43</v>
      </c>
      <c r="T684" s="47" t="s">
        <v>50</v>
      </c>
      <c r="U684" s="47" t="s">
        <v>69</v>
      </c>
      <c r="V684" s="48">
        <v>3.32</v>
      </c>
      <c r="W684" s="48">
        <v>3.32</v>
      </c>
      <c r="X684" s="47" t="s">
        <v>52</v>
      </c>
      <c r="Y684" s="47" t="s">
        <v>726</v>
      </c>
      <c r="Z684" s="48" t="b">
        <v>0</v>
      </c>
      <c r="AA684" s="47" t="s">
        <v>54</v>
      </c>
      <c r="AB684" s="48" t="b">
        <v>0</v>
      </c>
      <c r="AC684" s="48">
        <v>39</v>
      </c>
      <c r="AD684" t="str">
        <f t="shared" si="10"/>
        <v>Tr</v>
      </c>
    </row>
    <row r="685" spans="2:30" x14ac:dyDescent="0.25">
      <c r="B685">
        <f>VLOOKUP(C685*1,'RMPCrecs(Jan2016)'!F$2:N$1246,9,FALSE)</f>
        <v>17</v>
      </c>
      <c r="C685" s="47" t="s">
        <v>1010</v>
      </c>
      <c r="D685" s="47" t="s">
        <v>41</v>
      </c>
      <c r="E685" s="48">
        <v>2010</v>
      </c>
      <c r="F685" s="47" t="s">
        <v>42</v>
      </c>
      <c r="G685" s="49">
        <v>40417</v>
      </c>
      <c r="H685" s="47" t="s">
        <v>43</v>
      </c>
      <c r="I685" s="47" t="s">
        <v>44</v>
      </c>
      <c r="J685" s="48">
        <v>3008</v>
      </c>
      <c r="K685" s="47" t="s">
        <v>45</v>
      </c>
      <c r="L685" s="48">
        <v>770</v>
      </c>
      <c r="M685" s="47" t="s">
        <v>46</v>
      </c>
      <c r="N685" s="48">
        <v>3</v>
      </c>
      <c r="O685" s="47" t="s">
        <v>43</v>
      </c>
      <c r="P685" s="47" t="s">
        <v>455</v>
      </c>
      <c r="Q685" s="47" t="s">
        <v>48</v>
      </c>
      <c r="R685" s="47" t="s">
        <v>49</v>
      </c>
      <c r="S685" s="47" t="s">
        <v>43</v>
      </c>
      <c r="T685" s="47" t="s">
        <v>50</v>
      </c>
      <c r="U685" s="47" t="s">
        <v>69</v>
      </c>
      <c r="V685" s="48">
        <v>3.32</v>
      </c>
      <c r="W685" s="48">
        <v>3.32</v>
      </c>
      <c r="X685" s="47" t="s">
        <v>52</v>
      </c>
      <c r="Y685" s="47" t="s">
        <v>726</v>
      </c>
      <c r="Z685" s="48" t="b">
        <v>0</v>
      </c>
      <c r="AA685" s="47" t="s">
        <v>54</v>
      </c>
      <c r="AB685" s="48" t="b">
        <v>0</v>
      </c>
      <c r="AC685" s="48">
        <v>39</v>
      </c>
      <c r="AD685" t="str">
        <f t="shared" si="10"/>
        <v>Tr</v>
      </c>
    </row>
    <row r="686" spans="2:30" x14ac:dyDescent="0.25">
      <c r="B686">
        <f>VLOOKUP(C686*1,'RMPCrecs(Jan2016)'!F$2:N$1246,9,FALSE)</f>
        <v>17</v>
      </c>
      <c r="C686" s="47" t="s">
        <v>1011</v>
      </c>
      <c r="D686" s="47" t="s">
        <v>41</v>
      </c>
      <c r="E686" s="48">
        <v>2010</v>
      </c>
      <c r="F686" s="47" t="s">
        <v>42</v>
      </c>
      <c r="G686" s="49">
        <v>40417</v>
      </c>
      <c r="H686" s="47" t="s">
        <v>43</v>
      </c>
      <c r="I686" s="47" t="s">
        <v>44</v>
      </c>
      <c r="J686" s="48">
        <v>3008</v>
      </c>
      <c r="K686" s="47" t="s">
        <v>45</v>
      </c>
      <c r="L686" s="48">
        <v>800</v>
      </c>
      <c r="M686" s="47" t="s">
        <v>46</v>
      </c>
      <c r="N686" s="48">
        <v>3</v>
      </c>
      <c r="O686" s="47" t="s">
        <v>43</v>
      </c>
      <c r="P686" s="47" t="s">
        <v>433</v>
      </c>
      <c r="Q686" s="47" t="s">
        <v>48</v>
      </c>
      <c r="R686" s="47" t="s">
        <v>49</v>
      </c>
      <c r="S686" s="47" t="s">
        <v>43</v>
      </c>
      <c r="T686" s="47" t="s">
        <v>50</v>
      </c>
      <c r="U686" s="47" t="s">
        <v>69</v>
      </c>
      <c r="V686" s="48">
        <v>3.32</v>
      </c>
      <c r="W686" s="48">
        <v>3.32</v>
      </c>
      <c r="X686" s="47" t="s">
        <v>52</v>
      </c>
      <c r="Y686" s="47" t="s">
        <v>726</v>
      </c>
      <c r="Z686" s="48" t="b">
        <v>0</v>
      </c>
      <c r="AA686" s="47" t="s">
        <v>54</v>
      </c>
      <c r="AB686" s="48" t="b">
        <v>0</v>
      </c>
      <c r="AC686" s="48">
        <v>39</v>
      </c>
      <c r="AD686" t="str">
        <f t="shared" si="10"/>
        <v>Tr</v>
      </c>
    </row>
    <row r="687" spans="2:30" x14ac:dyDescent="0.25">
      <c r="B687">
        <f>VLOOKUP(C687*1,'RMPCrecs(Jan2016)'!F$2:N$1246,9,FALSE)</f>
        <v>17</v>
      </c>
      <c r="C687" s="47" t="s">
        <v>1012</v>
      </c>
      <c r="D687" s="47" t="s">
        <v>41</v>
      </c>
      <c r="E687" s="48">
        <v>2010</v>
      </c>
      <c r="F687" s="47" t="s">
        <v>42</v>
      </c>
      <c r="G687" s="49">
        <v>40417</v>
      </c>
      <c r="H687" s="47" t="s">
        <v>43</v>
      </c>
      <c r="I687" s="47" t="s">
        <v>44</v>
      </c>
      <c r="J687" s="48">
        <v>3008</v>
      </c>
      <c r="K687" s="47" t="s">
        <v>45</v>
      </c>
      <c r="L687" s="48">
        <v>680</v>
      </c>
      <c r="M687" s="47" t="s">
        <v>46</v>
      </c>
      <c r="N687" s="48">
        <v>3</v>
      </c>
      <c r="O687" s="47" t="s">
        <v>43</v>
      </c>
      <c r="P687" s="47" t="s">
        <v>455</v>
      </c>
      <c r="Q687" s="47" t="s">
        <v>48</v>
      </c>
      <c r="R687" s="47" t="s">
        <v>49</v>
      </c>
      <c r="S687" s="47" t="s">
        <v>43</v>
      </c>
      <c r="T687" s="47" t="s">
        <v>50</v>
      </c>
      <c r="U687" s="47" t="s">
        <v>69</v>
      </c>
      <c r="V687" s="48">
        <v>3.32</v>
      </c>
      <c r="W687" s="48">
        <v>3.32</v>
      </c>
      <c r="X687" s="47" t="s">
        <v>52</v>
      </c>
      <c r="Y687" s="47" t="s">
        <v>726</v>
      </c>
      <c r="Z687" s="48" t="b">
        <v>0</v>
      </c>
      <c r="AA687" s="47" t="s">
        <v>54</v>
      </c>
      <c r="AB687" s="48" t="b">
        <v>0</v>
      </c>
      <c r="AC687" s="48">
        <v>39</v>
      </c>
      <c r="AD687" t="str">
        <f t="shared" si="10"/>
        <v>Tr</v>
      </c>
    </row>
    <row r="688" spans="2:30" x14ac:dyDescent="0.25">
      <c r="B688">
        <f>VLOOKUP(C688*1,'RMPCrecs(Jan2016)'!F$2:N$1246,9,FALSE)</f>
        <v>17</v>
      </c>
      <c r="C688" s="47" t="s">
        <v>1022</v>
      </c>
      <c r="D688" s="47" t="s">
        <v>41</v>
      </c>
      <c r="E688" s="48">
        <v>2011</v>
      </c>
      <c r="F688" s="47" t="s">
        <v>42</v>
      </c>
      <c r="G688" s="49">
        <v>40794</v>
      </c>
      <c r="H688" s="47" t="s">
        <v>43</v>
      </c>
      <c r="I688" s="47" t="s">
        <v>44</v>
      </c>
      <c r="J688" s="48">
        <v>3008</v>
      </c>
      <c r="K688" s="47" t="s">
        <v>110</v>
      </c>
      <c r="L688" s="48">
        <v>910</v>
      </c>
      <c r="M688" s="47" t="s">
        <v>46</v>
      </c>
      <c r="N688" s="48">
        <v>4</v>
      </c>
      <c r="O688" s="47" t="s">
        <v>43</v>
      </c>
      <c r="P688" s="47" t="s">
        <v>433</v>
      </c>
      <c r="Q688" s="47" t="s">
        <v>48</v>
      </c>
      <c r="R688" s="47" t="s">
        <v>49</v>
      </c>
      <c r="S688" s="47" t="s">
        <v>43</v>
      </c>
      <c r="T688" s="47" t="s">
        <v>50</v>
      </c>
      <c r="U688" s="47" t="s">
        <v>60</v>
      </c>
      <c r="V688" s="48">
        <v>5.66</v>
      </c>
      <c r="W688" s="48">
        <v>5.66</v>
      </c>
      <c r="X688" s="47" t="s">
        <v>1015</v>
      </c>
      <c r="Y688" s="47" t="s">
        <v>1023</v>
      </c>
      <c r="Z688" s="48" t="b">
        <v>0</v>
      </c>
      <c r="AA688" s="47" t="s">
        <v>54</v>
      </c>
      <c r="AB688" s="48" t="b">
        <v>0</v>
      </c>
      <c r="AC688" s="48">
        <v>39</v>
      </c>
      <c r="AD688" t="str">
        <f t="shared" si="10"/>
        <v>Tr</v>
      </c>
    </row>
    <row r="689" spans="2:30" x14ac:dyDescent="0.25">
      <c r="B689">
        <f>VLOOKUP(C689*1,'RMPCrecs(Jan2016)'!F$2:N$1246,9,FALSE)</f>
        <v>17</v>
      </c>
      <c r="C689" s="47" t="s">
        <v>1032</v>
      </c>
      <c r="D689" s="47" t="s">
        <v>41</v>
      </c>
      <c r="E689" s="48">
        <v>2011</v>
      </c>
      <c r="F689" s="47" t="s">
        <v>42</v>
      </c>
      <c r="G689" s="49">
        <v>40799</v>
      </c>
      <c r="H689" s="47" t="s">
        <v>43</v>
      </c>
      <c r="I689" s="47" t="s">
        <v>44</v>
      </c>
      <c r="J689" s="48">
        <v>3008</v>
      </c>
      <c r="K689" s="47" t="s">
        <v>110</v>
      </c>
      <c r="L689" s="48">
        <v>830</v>
      </c>
      <c r="M689" s="47" t="s">
        <v>46</v>
      </c>
      <c r="N689" s="48">
        <v>5</v>
      </c>
      <c r="O689" s="47" t="s">
        <v>43</v>
      </c>
      <c r="P689" s="47" t="s">
        <v>405</v>
      </c>
      <c r="Q689" s="47" t="s">
        <v>48</v>
      </c>
      <c r="R689" s="47" t="s">
        <v>49</v>
      </c>
      <c r="S689" s="47" t="s">
        <v>43</v>
      </c>
      <c r="T689" s="47" t="s">
        <v>50</v>
      </c>
      <c r="U689" s="47" t="s">
        <v>51</v>
      </c>
      <c r="V689" s="48">
        <v>2.98</v>
      </c>
      <c r="W689" s="48">
        <v>2.98</v>
      </c>
      <c r="X689" s="47" t="s">
        <v>1015</v>
      </c>
      <c r="Y689" s="47" t="s">
        <v>1033</v>
      </c>
      <c r="Z689" s="48" t="b">
        <v>0</v>
      </c>
      <c r="AA689" s="47" t="s">
        <v>54</v>
      </c>
      <c r="AB689" s="48" t="b">
        <v>0</v>
      </c>
      <c r="AC689" s="48">
        <v>39</v>
      </c>
      <c r="AD689" t="str">
        <f t="shared" si="10"/>
        <v>Tr</v>
      </c>
    </row>
    <row r="690" spans="2:30" x14ac:dyDescent="0.25">
      <c r="B690">
        <f>VLOOKUP(C690*1,'RMPCrecs(Jan2016)'!F$2:N$1246,9,FALSE)</f>
        <v>17</v>
      </c>
      <c r="C690" s="47" t="s">
        <v>1036</v>
      </c>
      <c r="D690" s="47" t="s">
        <v>41</v>
      </c>
      <c r="E690" s="48">
        <v>2011</v>
      </c>
      <c r="F690" s="47" t="s">
        <v>42</v>
      </c>
      <c r="G690" s="49">
        <v>40780</v>
      </c>
      <c r="H690" s="47" t="s">
        <v>43</v>
      </c>
      <c r="I690" s="47" t="s">
        <v>44</v>
      </c>
      <c r="J690" s="48">
        <v>3008</v>
      </c>
      <c r="K690" s="47" t="s">
        <v>110</v>
      </c>
      <c r="L690" s="48">
        <v>820</v>
      </c>
      <c r="M690" s="47" t="s">
        <v>46</v>
      </c>
      <c r="N690" s="48">
        <v>3</v>
      </c>
      <c r="O690" s="47" t="s">
        <v>43</v>
      </c>
      <c r="P690" s="47" t="s">
        <v>770</v>
      </c>
      <c r="Q690" s="47" t="s">
        <v>48</v>
      </c>
      <c r="R690" s="47" t="s">
        <v>49</v>
      </c>
      <c r="S690" s="47" t="s">
        <v>43</v>
      </c>
      <c r="T690" s="47" t="s">
        <v>50</v>
      </c>
      <c r="U690" s="47" t="s">
        <v>69</v>
      </c>
      <c r="V690" s="48">
        <v>2.38</v>
      </c>
      <c r="W690" s="48">
        <v>2.38</v>
      </c>
      <c r="X690" s="47" t="s">
        <v>1015</v>
      </c>
      <c r="Y690" s="47" t="s">
        <v>1016</v>
      </c>
      <c r="Z690" s="48" t="b">
        <v>0</v>
      </c>
      <c r="AA690" s="47" t="s">
        <v>54</v>
      </c>
      <c r="AB690" s="48" t="b">
        <v>0</v>
      </c>
      <c r="AC690" s="48">
        <v>39</v>
      </c>
      <c r="AD690" t="str">
        <f t="shared" si="10"/>
        <v>Tr</v>
      </c>
    </row>
    <row r="691" spans="2:30" x14ac:dyDescent="0.25">
      <c r="B691">
        <f>VLOOKUP(C691*1,'RMPCrecs(Jan2016)'!F$2:N$1246,9,FALSE)</f>
        <v>17</v>
      </c>
      <c r="C691" s="47" t="s">
        <v>1049</v>
      </c>
      <c r="D691" s="47" t="s">
        <v>41</v>
      </c>
      <c r="E691" s="48">
        <v>2011</v>
      </c>
      <c r="F691" s="47" t="s">
        <v>42</v>
      </c>
      <c r="G691" s="49">
        <v>40767</v>
      </c>
      <c r="H691" s="47" t="s">
        <v>43</v>
      </c>
      <c r="I691" s="47" t="s">
        <v>44</v>
      </c>
      <c r="J691" s="48">
        <v>3008</v>
      </c>
      <c r="K691" s="47" t="s">
        <v>45</v>
      </c>
      <c r="L691" s="48">
        <v>650</v>
      </c>
      <c r="M691" s="47" t="s">
        <v>46</v>
      </c>
      <c r="N691" s="48">
        <v>3</v>
      </c>
      <c r="O691" s="47" t="s">
        <v>43</v>
      </c>
      <c r="P691" s="47" t="s">
        <v>770</v>
      </c>
      <c r="Q691" s="47" t="s">
        <v>48</v>
      </c>
      <c r="R691" s="47" t="s">
        <v>49</v>
      </c>
      <c r="S691" s="47" t="s">
        <v>43</v>
      </c>
      <c r="T691" s="47" t="s">
        <v>50</v>
      </c>
      <c r="U691" s="47" t="s">
        <v>85</v>
      </c>
      <c r="V691" s="48">
        <v>2.85</v>
      </c>
      <c r="W691" s="48">
        <v>2.85</v>
      </c>
      <c r="X691" s="47" t="s">
        <v>1015</v>
      </c>
      <c r="Y691" s="47" t="s">
        <v>1050</v>
      </c>
      <c r="Z691" s="48" t="b">
        <v>0</v>
      </c>
      <c r="AA691" s="47" t="s">
        <v>54</v>
      </c>
      <c r="AB691" s="48" t="b">
        <v>0</v>
      </c>
      <c r="AC691" s="48">
        <v>39</v>
      </c>
      <c r="AD691" t="str">
        <f t="shared" si="10"/>
        <v>Tr</v>
      </c>
    </row>
    <row r="692" spans="2:30" x14ac:dyDescent="0.25">
      <c r="B692">
        <f>VLOOKUP(C692*1,'RMPCrecs(Jan2016)'!F$2:N$1246,9,FALSE)</f>
        <v>17</v>
      </c>
      <c r="C692" s="47" t="s">
        <v>1051</v>
      </c>
      <c r="D692" s="47" t="s">
        <v>41</v>
      </c>
      <c r="E692" s="48">
        <v>2011</v>
      </c>
      <c r="F692" s="47" t="s">
        <v>42</v>
      </c>
      <c r="G692" s="49">
        <v>40778</v>
      </c>
      <c r="H692" s="47" t="s">
        <v>43</v>
      </c>
      <c r="I692" s="47" t="s">
        <v>44</v>
      </c>
      <c r="J692" s="48">
        <v>3008</v>
      </c>
      <c r="K692" s="47" t="s">
        <v>110</v>
      </c>
      <c r="L692" s="48">
        <v>920</v>
      </c>
      <c r="M692" s="47" t="s">
        <v>46</v>
      </c>
      <c r="N692" s="48">
        <v>4</v>
      </c>
      <c r="O692" s="47" t="s">
        <v>43</v>
      </c>
      <c r="P692" s="47" t="s">
        <v>1018</v>
      </c>
      <c r="Q692" s="47" t="s">
        <v>48</v>
      </c>
      <c r="R692" s="47" t="s">
        <v>49</v>
      </c>
      <c r="S692" s="47" t="s">
        <v>43</v>
      </c>
      <c r="T692" s="47" t="s">
        <v>50</v>
      </c>
      <c r="U692" s="47" t="s">
        <v>69</v>
      </c>
      <c r="V692" s="48">
        <v>2.38</v>
      </c>
      <c r="W692" s="48">
        <v>2.38</v>
      </c>
      <c r="X692" s="47" t="s">
        <v>1015</v>
      </c>
      <c r="Y692" s="47" t="s">
        <v>1016</v>
      </c>
      <c r="Z692" s="48" t="b">
        <v>0</v>
      </c>
      <c r="AA692" s="47" t="s">
        <v>54</v>
      </c>
      <c r="AB692" s="48" t="b">
        <v>0</v>
      </c>
      <c r="AC692" s="48">
        <v>39</v>
      </c>
      <c r="AD692" t="str">
        <f t="shared" si="10"/>
        <v>Tr</v>
      </c>
    </row>
    <row r="693" spans="2:30" x14ac:dyDescent="0.25">
      <c r="B693">
        <f>VLOOKUP(C693*1,'RMPCrecs(Jan2016)'!F$2:N$1246,9,FALSE)</f>
        <v>17</v>
      </c>
      <c r="C693" s="47" t="s">
        <v>1053</v>
      </c>
      <c r="D693" s="47" t="s">
        <v>41</v>
      </c>
      <c r="E693" s="48">
        <v>2011</v>
      </c>
      <c r="F693" s="47" t="s">
        <v>42</v>
      </c>
      <c r="G693" s="49">
        <v>40779</v>
      </c>
      <c r="H693" s="47" t="s">
        <v>43</v>
      </c>
      <c r="I693" s="47" t="s">
        <v>44</v>
      </c>
      <c r="J693" s="48">
        <v>3008</v>
      </c>
      <c r="K693" s="47" t="s">
        <v>110</v>
      </c>
      <c r="L693" s="48">
        <v>880</v>
      </c>
      <c r="M693" s="47" t="s">
        <v>46</v>
      </c>
      <c r="N693" s="48">
        <v>4</v>
      </c>
      <c r="O693" s="47" t="s">
        <v>43</v>
      </c>
      <c r="P693" s="47" t="s">
        <v>433</v>
      </c>
      <c r="Q693" s="47" t="s">
        <v>48</v>
      </c>
      <c r="R693" s="47" t="s">
        <v>49</v>
      </c>
      <c r="S693" s="47" t="s">
        <v>43</v>
      </c>
      <c r="T693" s="47" t="s">
        <v>50</v>
      </c>
      <c r="U693" s="47" t="s">
        <v>69</v>
      </c>
      <c r="V693" s="48">
        <v>2.38</v>
      </c>
      <c r="W693" s="48">
        <v>2.38</v>
      </c>
      <c r="X693" s="47" t="s">
        <v>1015</v>
      </c>
      <c r="Y693" s="47" t="s">
        <v>1016</v>
      </c>
      <c r="Z693" s="48" t="b">
        <v>0</v>
      </c>
      <c r="AA693" s="47" t="s">
        <v>54</v>
      </c>
      <c r="AB693" s="48" t="b">
        <v>0</v>
      </c>
      <c r="AC693" s="48">
        <v>39</v>
      </c>
      <c r="AD693" t="str">
        <f t="shared" si="10"/>
        <v>Tr</v>
      </c>
    </row>
    <row r="694" spans="2:30" x14ac:dyDescent="0.25">
      <c r="B694">
        <f>VLOOKUP(C694*1,'RMPCrecs(Jan2016)'!F$2:N$1246,9,FALSE)</f>
        <v>17</v>
      </c>
      <c r="C694" s="47" t="s">
        <v>1054</v>
      </c>
      <c r="D694" s="47" t="s">
        <v>41</v>
      </c>
      <c r="E694" s="48">
        <v>2011</v>
      </c>
      <c r="F694" s="47" t="s">
        <v>42</v>
      </c>
      <c r="G694" s="49">
        <v>40779</v>
      </c>
      <c r="H694" s="47" t="s">
        <v>43</v>
      </c>
      <c r="I694" s="47" t="s">
        <v>44</v>
      </c>
      <c r="J694" s="48">
        <v>3008</v>
      </c>
      <c r="K694" s="47" t="s">
        <v>45</v>
      </c>
      <c r="L694" s="48">
        <v>750</v>
      </c>
      <c r="M694" s="47" t="s">
        <v>46</v>
      </c>
      <c r="N694" s="48">
        <v>3</v>
      </c>
      <c r="O694" s="47" t="s">
        <v>43</v>
      </c>
      <c r="P694" s="47" t="s">
        <v>956</v>
      </c>
      <c r="Q694" s="47" t="s">
        <v>48</v>
      </c>
      <c r="R694" s="47" t="s">
        <v>49</v>
      </c>
      <c r="S694" s="47" t="s">
        <v>43</v>
      </c>
      <c r="T694" s="47" t="s">
        <v>50</v>
      </c>
      <c r="U694" s="47" t="s">
        <v>69</v>
      </c>
      <c r="V694" s="48">
        <v>2.38</v>
      </c>
      <c r="W694" s="48">
        <v>2.38</v>
      </c>
      <c r="X694" s="47" t="s">
        <v>1015</v>
      </c>
      <c r="Y694" s="47" t="s">
        <v>1016</v>
      </c>
      <c r="Z694" s="48" t="b">
        <v>0</v>
      </c>
      <c r="AA694" s="47" t="s">
        <v>54</v>
      </c>
      <c r="AB694" s="48" t="b">
        <v>0</v>
      </c>
      <c r="AC694" s="48">
        <v>39</v>
      </c>
      <c r="AD694" t="str">
        <f t="shared" si="10"/>
        <v>Tr</v>
      </c>
    </row>
    <row r="695" spans="2:30" x14ac:dyDescent="0.25">
      <c r="B695">
        <f>VLOOKUP(C695*1,'RMPCrecs(Jan2016)'!F$2:N$1246,9,FALSE)</f>
        <v>17</v>
      </c>
      <c r="C695" s="47" t="s">
        <v>1055</v>
      </c>
      <c r="D695" s="47" t="s">
        <v>41</v>
      </c>
      <c r="E695" s="48">
        <v>2011</v>
      </c>
      <c r="F695" s="47" t="s">
        <v>42</v>
      </c>
      <c r="G695" s="49">
        <v>40777</v>
      </c>
      <c r="H695" s="47" t="s">
        <v>43</v>
      </c>
      <c r="I695" s="47" t="s">
        <v>44</v>
      </c>
      <c r="J695" s="48">
        <v>3008</v>
      </c>
      <c r="K695" s="47" t="s">
        <v>45</v>
      </c>
      <c r="L695" s="48">
        <v>720</v>
      </c>
      <c r="M695" s="47" t="s">
        <v>46</v>
      </c>
      <c r="N695" s="48">
        <v>4</v>
      </c>
      <c r="O695" s="47" t="s">
        <v>43</v>
      </c>
      <c r="P695" s="47" t="s">
        <v>455</v>
      </c>
      <c r="Q695" s="47" t="s">
        <v>48</v>
      </c>
      <c r="R695" s="47" t="s">
        <v>49</v>
      </c>
      <c r="S695" s="47" t="s">
        <v>43</v>
      </c>
      <c r="T695" s="47" t="s">
        <v>50</v>
      </c>
      <c r="U695" s="47" t="s">
        <v>69</v>
      </c>
      <c r="V695" s="48">
        <v>2.38</v>
      </c>
      <c r="W695" s="48">
        <v>2.38</v>
      </c>
      <c r="X695" s="47" t="s">
        <v>1015</v>
      </c>
      <c r="Y695" s="47" t="s">
        <v>1016</v>
      </c>
      <c r="Z695" s="48" t="b">
        <v>0</v>
      </c>
      <c r="AA695" s="47" t="s">
        <v>54</v>
      </c>
      <c r="AB695" s="48" t="b">
        <v>0</v>
      </c>
      <c r="AC695" s="48">
        <v>39</v>
      </c>
      <c r="AD695" t="str">
        <f t="shared" si="10"/>
        <v>Tr</v>
      </c>
    </row>
    <row r="696" spans="2:30" x14ac:dyDescent="0.25">
      <c r="B696">
        <f>VLOOKUP(C696*1,'RMPCrecs(Jan2016)'!F$2:N$1246,9,FALSE)</f>
        <v>17</v>
      </c>
      <c r="C696" s="47" t="s">
        <v>1058</v>
      </c>
      <c r="D696" s="47" t="s">
        <v>41</v>
      </c>
      <c r="E696" s="48">
        <v>2011</v>
      </c>
      <c r="F696" s="47" t="s">
        <v>42</v>
      </c>
      <c r="G696" s="49">
        <v>40773</v>
      </c>
      <c r="H696" s="47" t="s">
        <v>43</v>
      </c>
      <c r="I696" s="47" t="s">
        <v>44</v>
      </c>
      <c r="J696" s="48">
        <v>3008</v>
      </c>
      <c r="K696" s="47" t="s">
        <v>45</v>
      </c>
      <c r="L696" s="48">
        <v>710</v>
      </c>
      <c r="M696" s="47" t="s">
        <v>46</v>
      </c>
      <c r="N696" s="48">
        <v>3</v>
      </c>
      <c r="O696" s="47" t="s">
        <v>43</v>
      </c>
      <c r="P696" s="47" t="s">
        <v>956</v>
      </c>
      <c r="Q696" s="47" t="s">
        <v>48</v>
      </c>
      <c r="R696" s="47" t="s">
        <v>49</v>
      </c>
      <c r="S696" s="47" t="s">
        <v>43</v>
      </c>
      <c r="T696" s="47" t="s">
        <v>50</v>
      </c>
      <c r="U696" s="47" t="s">
        <v>98</v>
      </c>
      <c r="V696" s="48">
        <v>3.54</v>
      </c>
      <c r="W696" s="48">
        <v>3.54</v>
      </c>
      <c r="X696" s="47" t="s">
        <v>1015</v>
      </c>
      <c r="Y696" s="47" t="s">
        <v>1057</v>
      </c>
      <c r="Z696" s="48" t="b">
        <v>0</v>
      </c>
      <c r="AA696" s="47" t="s">
        <v>54</v>
      </c>
      <c r="AB696" s="48" t="b">
        <v>0</v>
      </c>
      <c r="AC696" s="48">
        <v>39</v>
      </c>
      <c r="AD696" t="str">
        <f t="shared" si="10"/>
        <v>Tr</v>
      </c>
    </row>
    <row r="697" spans="2:30" x14ac:dyDescent="0.25">
      <c r="B697">
        <f>VLOOKUP(C697*1,'RMPCrecs(Jan2016)'!F$2:N$1246,9,FALSE)</f>
        <v>17</v>
      </c>
      <c r="C697" s="47" t="s">
        <v>1064</v>
      </c>
      <c r="D697" s="47" t="s">
        <v>41</v>
      </c>
      <c r="E697" s="48">
        <v>2011</v>
      </c>
      <c r="F697" s="47" t="s">
        <v>67</v>
      </c>
      <c r="G697" s="49">
        <v>40780</v>
      </c>
      <c r="H697" s="47" t="s">
        <v>43</v>
      </c>
      <c r="I697" s="47" t="s">
        <v>44</v>
      </c>
      <c r="J697" s="48">
        <v>3008</v>
      </c>
      <c r="K697" s="47" t="s">
        <v>45</v>
      </c>
      <c r="L697" s="48">
        <v>600</v>
      </c>
      <c r="M697" s="47" t="s">
        <v>46</v>
      </c>
      <c r="N697" s="48">
        <v>3</v>
      </c>
      <c r="O697" s="47" t="s">
        <v>43</v>
      </c>
      <c r="P697" s="47" t="s">
        <v>770</v>
      </c>
      <c r="Q697" s="47" t="s">
        <v>48</v>
      </c>
      <c r="R697" s="47" t="s">
        <v>49</v>
      </c>
      <c r="S697" s="47" t="s">
        <v>43</v>
      </c>
      <c r="T697" s="47" t="s">
        <v>50</v>
      </c>
      <c r="U697" s="47" t="s">
        <v>69</v>
      </c>
      <c r="V697" s="48">
        <v>2.38</v>
      </c>
      <c r="W697" s="48">
        <v>2.38</v>
      </c>
      <c r="X697" s="47" t="s">
        <v>1015</v>
      </c>
      <c r="Y697" s="47" t="s">
        <v>1016</v>
      </c>
      <c r="Z697" s="48" t="b">
        <v>0</v>
      </c>
      <c r="AA697" s="47" t="s">
        <v>54</v>
      </c>
      <c r="AB697" s="48" t="b">
        <v>0</v>
      </c>
      <c r="AC697" s="48">
        <v>39</v>
      </c>
      <c r="AD697" t="str">
        <f t="shared" si="10"/>
        <v>Tr</v>
      </c>
    </row>
    <row r="698" spans="2:30" x14ac:dyDescent="0.25">
      <c r="B698">
        <f>VLOOKUP(C698*1,'RMPCrecs(Jan2016)'!F$2:N$1246,9,FALSE)</f>
        <v>17</v>
      </c>
      <c r="C698" s="47" t="s">
        <v>1065</v>
      </c>
      <c r="D698" s="47" t="s">
        <v>41</v>
      </c>
      <c r="E698" s="48">
        <v>2011</v>
      </c>
      <c r="F698" s="47" t="s">
        <v>67</v>
      </c>
      <c r="G698" s="49">
        <v>40780</v>
      </c>
      <c r="H698" s="47" t="s">
        <v>43</v>
      </c>
      <c r="I698" s="47" t="s">
        <v>44</v>
      </c>
      <c r="J698" s="48">
        <v>3008</v>
      </c>
      <c r="K698" s="47" t="s">
        <v>45</v>
      </c>
      <c r="L698" s="48">
        <v>990</v>
      </c>
      <c r="M698" s="47" t="s">
        <v>46</v>
      </c>
      <c r="N698" s="48">
        <v>4</v>
      </c>
      <c r="O698" s="47" t="s">
        <v>43</v>
      </c>
      <c r="P698" s="47" t="s">
        <v>433</v>
      </c>
      <c r="Q698" s="47" t="s">
        <v>48</v>
      </c>
      <c r="R698" s="47" t="s">
        <v>49</v>
      </c>
      <c r="S698" s="47" t="s">
        <v>43</v>
      </c>
      <c r="T698" s="47" t="s">
        <v>50</v>
      </c>
      <c r="U698" s="47" t="s">
        <v>69</v>
      </c>
      <c r="V698" s="48">
        <v>2.38</v>
      </c>
      <c r="W698" s="48">
        <v>2.38</v>
      </c>
      <c r="X698" s="47" t="s">
        <v>1015</v>
      </c>
      <c r="Y698" s="47" t="s">
        <v>1016</v>
      </c>
      <c r="Z698" s="48" t="b">
        <v>0</v>
      </c>
      <c r="AA698" s="47" t="s">
        <v>54</v>
      </c>
      <c r="AB698" s="48" t="b">
        <v>0</v>
      </c>
      <c r="AC698" s="48">
        <v>39</v>
      </c>
      <c r="AD698" t="str">
        <f t="shared" si="10"/>
        <v>Tr</v>
      </c>
    </row>
    <row r="699" spans="2:30" x14ac:dyDescent="0.25">
      <c r="B699">
        <f>VLOOKUP(C699*1,'RMPCrecs(Jan2016)'!F$2:N$1246,9,FALSE)</f>
        <v>17</v>
      </c>
      <c r="C699" s="47" t="s">
        <v>1082</v>
      </c>
      <c r="D699" s="47" t="s">
        <v>41</v>
      </c>
      <c r="E699" s="48">
        <v>2011</v>
      </c>
      <c r="F699" s="47" t="s">
        <v>67</v>
      </c>
      <c r="G699" s="49">
        <v>40780</v>
      </c>
      <c r="H699" s="47" t="s">
        <v>43</v>
      </c>
      <c r="I699" s="47" t="s">
        <v>44</v>
      </c>
      <c r="J699" s="48">
        <v>3008</v>
      </c>
      <c r="K699" s="47" t="s">
        <v>45</v>
      </c>
      <c r="L699" s="48">
        <v>810</v>
      </c>
      <c r="M699" s="47" t="s">
        <v>46</v>
      </c>
      <c r="N699" s="48">
        <v>4</v>
      </c>
      <c r="O699" s="47" t="s">
        <v>43</v>
      </c>
      <c r="P699" s="47" t="s">
        <v>433</v>
      </c>
      <c r="Q699" s="47" t="s">
        <v>48</v>
      </c>
      <c r="R699" s="47" t="s">
        <v>49</v>
      </c>
      <c r="S699" s="47" t="s">
        <v>43</v>
      </c>
      <c r="T699" s="47" t="s">
        <v>50</v>
      </c>
      <c r="U699" s="47" t="s">
        <v>69</v>
      </c>
      <c r="V699" s="48">
        <v>2.38</v>
      </c>
      <c r="W699" s="48">
        <v>2.38</v>
      </c>
      <c r="X699" s="47" t="s">
        <v>1015</v>
      </c>
      <c r="Y699" s="47" t="s">
        <v>1016</v>
      </c>
      <c r="Z699" s="48" t="b">
        <v>0</v>
      </c>
      <c r="AA699" s="47" t="s">
        <v>54</v>
      </c>
      <c r="AB699" s="48" t="b">
        <v>0</v>
      </c>
      <c r="AC699" s="48">
        <v>39</v>
      </c>
      <c r="AD699" t="str">
        <f t="shared" si="10"/>
        <v>Tr</v>
      </c>
    </row>
    <row r="700" spans="2:30" x14ac:dyDescent="0.25">
      <c r="B700">
        <f>VLOOKUP(C700*1,'RMPCrecs(Jan2016)'!F$2:N$1246,9,FALSE)</f>
        <v>17</v>
      </c>
      <c r="C700" s="47" t="s">
        <v>1083</v>
      </c>
      <c r="D700" s="47" t="s">
        <v>41</v>
      </c>
      <c r="E700" s="48">
        <v>2011</v>
      </c>
      <c r="F700" s="47" t="s">
        <v>67</v>
      </c>
      <c r="G700" s="49">
        <v>40780</v>
      </c>
      <c r="H700" s="47" t="s">
        <v>43</v>
      </c>
      <c r="I700" s="47" t="s">
        <v>44</v>
      </c>
      <c r="J700" s="48">
        <v>3008</v>
      </c>
      <c r="K700" s="47" t="s">
        <v>110</v>
      </c>
      <c r="L700" s="48">
        <v>760</v>
      </c>
      <c r="M700" s="47" t="s">
        <v>46</v>
      </c>
      <c r="N700" s="48">
        <v>4</v>
      </c>
      <c r="O700" s="47" t="s">
        <v>43</v>
      </c>
      <c r="P700" s="47" t="s">
        <v>433</v>
      </c>
      <c r="Q700" s="47" t="s">
        <v>48</v>
      </c>
      <c r="R700" s="47" t="s">
        <v>49</v>
      </c>
      <c r="S700" s="47" t="s">
        <v>43</v>
      </c>
      <c r="T700" s="47" t="s">
        <v>50</v>
      </c>
      <c r="U700" s="47" t="s">
        <v>69</v>
      </c>
      <c r="V700" s="48">
        <v>2.38</v>
      </c>
      <c r="W700" s="48">
        <v>2.38</v>
      </c>
      <c r="X700" s="47" t="s">
        <v>1015</v>
      </c>
      <c r="Y700" s="47" t="s">
        <v>1016</v>
      </c>
      <c r="Z700" s="48" t="b">
        <v>0</v>
      </c>
      <c r="AA700" s="47" t="s">
        <v>54</v>
      </c>
      <c r="AB700" s="48" t="b">
        <v>0</v>
      </c>
      <c r="AC700" s="48">
        <v>39</v>
      </c>
      <c r="AD700" t="str">
        <f t="shared" si="10"/>
        <v>Tr</v>
      </c>
    </row>
    <row r="701" spans="2:30" x14ac:dyDescent="0.25">
      <c r="B701">
        <f>VLOOKUP(C701*1,'RMPCrecs(Jan2016)'!F$2:N$1246,9,FALSE)</f>
        <v>17</v>
      </c>
      <c r="C701" s="47" t="s">
        <v>1084</v>
      </c>
      <c r="D701" s="47" t="s">
        <v>41</v>
      </c>
      <c r="E701" s="48">
        <v>2011</v>
      </c>
      <c r="F701" s="47" t="s">
        <v>67</v>
      </c>
      <c r="G701" s="49">
        <v>40780</v>
      </c>
      <c r="H701" s="47" t="s">
        <v>43</v>
      </c>
      <c r="I701" s="47" t="s">
        <v>44</v>
      </c>
      <c r="J701" s="48">
        <v>3008</v>
      </c>
      <c r="K701" s="47" t="s">
        <v>110</v>
      </c>
      <c r="L701" s="48">
        <v>800</v>
      </c>
      <c r="M701" s="47" t="s">
        <v>46</v>
      </c>
      <c r="N701" s="48">
        <v>4</v>
      </c>
      <c r="O701" s="47" t="s">
        <v>43</v>
      </c>
      <c r="P701" s="47" t="s">
        <v>433</v>
      </c>
      <c r="Q701" s="47" t="s">
        <v>48</v>
      </c>
      <c r="R701" s="47" t="s">
        <v>49</v>
      </c>
      <c r="S701" s="47" t="s">
        <v>43</v>
      </c>
      <c r="T701" s="47" t="s">
        <v>50</v>
      </c>
      <c r="U701" s="47" t="s">
        <v>69</v>
      </c>
      <c r="V701" s="48">
        <v>2.38</v>
      </c>
      <c r="W701" s="48">
        <v>2.38</v>
      </c>
      <c r="X701" s="47" t="s">
        <v>1015</v>
      </c>
      <c r="Y701" s="47" t="s">
        <v>1016</v>
      </c>
      <c r="Z701" s="48" t="b">
        <v>0</v>
      </c>
      <c r="AA701" s="47" t="s">
        <v>54</v>
      </c>
      <c r="AB701" s="48" t="b">
        <v>0</v>
      </c>
      <c r="AC701" s="48">
        <v>39</v>
      </c>
      <c r="AD701" t="str">
        <f t="shared" si="10"/>
        <v>Tr</v>
      </c>
    </row>
    <row r="702" spans="2:30" x14ac:dyDescent="0.25">
      <c r="B702">
        <f>VLOOKUP(C702*1,'RMPCrecs(Jan2016)'!F$2:N$1246,9,FALSE)</f>
        <v>17</v>
      </c>
      <c r="C702" s="47" t="s">
        <v>1090</v>
      </c>
      <c r="D702" s="47" t="s">
        <v>41</v>
      </c>
      <c r="E702" s="48">
        <v>2011</v>
      </c>
      <c r="F702" s="47" t="s">
        <v>67</v>
      </c>
      <c r="G702" s="49">
        <v>40772</v>
      </c>
      <c r="H702" s="47" t="s">
        <v>43</v>
      </c>
      <c r="I702" s="47" t="s">
        <v>44</v>
      </c>
      <c r="J702" s="48">
        <v>3008</v>
      </c>
      <c r="K702" s="47" t="s">
        <v>45</v>
      </c>
      <c r="L702" s="48">
        <v>720</v>
      </c>
      <c r="M702" s="47" t="s">
        <v>46</v>
      </c>
      <c r="N702" s="48">
        <v>3</v>
      </c>
      <c r="O702" s="47" t="s">
        <v>43</v>
      </c>
      <c r="P702" s="47" t="s">
        <v>770</v>
      </c>
      <c r="Q702" s="47" t="s">
        <v>48</v>
      </c>
      <c r="R702" s="47" t="s">
        <v>49</v>
      </c>
      <c r="S702" s="47" t="s">
        <v>43</v>
      </c>
      <c r="T702" s="47" t="s">
        <v>50</v>
      </c>
      <c r="U702" s="47" t="s">
        <v>98</v>
      </c>
      <c r="V702" s="48">
        <v>3.54</v>
      </c>
      <c r="W702" s="48">
        <v>3.54</v>
      </c>
      <c r="X702" s="47" t="s">
        <v>1015</v>
      </c>
      <c r="Y702" s="47" t="s">
        <v>1057</v>
      </c>
      <c r="Z702" s="48" t="b">
        <v>0</v>
      </c>
      <c r="AA702" s="47" t="s">
        <v>54</v>
      </c>
      <c r="AB702" s="48" t="b">
        <v>0</v>
      </c>
      <c r="AC702" s="48">
        <v>39</v>
      </c>
      <c r="AD702" t="str">
        <f t="shared" si="10"/>
        <v>Tr</v>
      </c>
    </row>
    <row r="703" spans="2:30" x14ac:dyDescent="0.25">
      <c r="B703">
        <f>VLOOKUP(C703*1,'RMPCrecs(Jan2016)'!F$2:N$1246,9,FALSE)</f>
        <v>17</v>
      </c>
      <c r="C703" s="47" t="s">
        <v>1091</v>
      </c>
      <c r="D703" s="47" t="s">
        <v>41</v>
      </c>
      <c r="E703" s="48">
        <v>2011</v>
      </c>
      <c r="F703" s="47" t="s">
        <v>67</v>
      </c>
      <c r="G703" s="49">
        <v>40772</v>
      </c>
      <c r="H703" s="47" t="s">
        <v>43</v>
      </c>
      <c r="I703" s="47" t="s">
        <v>44</v>
      </c>
      <c r="J703" s="48">
        <v>3008</v>
      </c>
      <c r="K703" s="47" t="s">
        <v>45</v>
      </c>
      <c r="L703" s="48">
        <v>650</v>
      </c>
      <c r="M703" s="47" t="s">
        <v>46</v>
      </c>
      <c r="N703" s="48">
        <v>3</v>
      </c>
      <c r="O703" s="47" t="s">
        <v>43</v>
      </c>
      <c r="P703" s="47" t="s">
        <v>770</v>
      </c>
      <c r="Q703" s="47" t="s">
        <v>48</v>
      </c>
      <c r="R703" s="47" t="s">
        <v>49</v>
      </c>
      <c r="S703" s="47" t="s">
        <v>43</v>
      </c>
      <c r="T703" s="47" t="s">
        <v>50</v>
      </c>
      <c r="U703" s="47" t="s">
        <v>98</v>
      </c>
      <c r="V703" s="48">
        <v>3.54</v>
      </c>
      <c r="W703" s="48">
        <v>3.54</v>
      </c>
      <c r="X703" s="47" t="s">
        <v>1015</v>
      </c>
      <c r="Y703" s="47" t="s">
        <v>1057</v>
      </c>
      <c r="Z703" s="48" t="b">
        <v>0</v>
      </c>
      <c r="AA703" s="47" t="s">
        <v>54</v>
      </c>
      <c r="AB703" s="48" t="b">
        <v>0</v>
      </c>
      <c r="AC703" s="48">
        <v>39</v>
      </c>
      <c r="AD703" t="str">
        <f t="shared" si="10"/>
        <v>Tr</v>
      </c>
    </row>
    <row r="704" spans="2:30" x14ac:dyDescent="0.25">
      <c r="B704">
        <f>VLOOKUP(C704*1,'RMPCrecs(Jan2016)'!F$2:N$1246,9,FALSE)</f>
        <v>17</v>
      </c>
      <c r="C704" s="47" t="s">
        <v>1092</v>
      </c>
      <c r="D704" s="47" t="s">
        <v>41</v>
      </c>
      <c r="E704" s="48">
        <v>2011</v>
      </c>
      <c r="F704" s="47" t="s">
        <v>67</v>
      </c>
      <c r="G704" s="49">
        <v>40764</v>
      </c>
      <c r="H704" s="47" t="s">
        <v>43</v>
      </c>
      <c r="I704" s="47" t="s">
        <v>44</v>
      </c>
      <c r="J704" s="48">
        <v>3008</v>
      </c>
      <c r="K704" s="47" t="s">
        <v>45</v>
      </c>
      <c r="L704" s="48">
        <v>790</v>
      </c>
      <c r="M704" s="47" t="s">
        <v>46</v>
      </c>
      <c r="N704" s="48">
        <v>4</v>
      </c>
      <c r="O704" s="47" t="s">
        <v>43</v>
      </c>
      <c r="P704" s="47" t="s">
        <v>433</v>
      </c>
      <c r="Q704" s="47" t="s">
        <v>48</v>
      </c>
      <c r="R704" s="47" t="s">
        <v>49</v>
      </c>
      <c r="S704" s="47" t="s">
        <v>43</v>
      </c>
      <c r="T704" s="47" t="s">
        <v>50</v>
      </c>
      <c r="U704" s="47" t="s">
        <v>85</v>
      </c>
      <c r="V704" s="48">
        <v>2.85</v>
      </c>
      <c r="W704" s="48">
        <v>2.85</v>
      </c>
      <c r="X704" s="47" t="s">
        <v>1015</v>
      </c>
      <c r="Y704" s="47" t="s">
        <v>1050</v>
      </c>
      <c r="Z704" s="48" t="b">
        <v>0</v>
      </c>
      <c r="AA704" s="47" t="s">
        <v>54</v>
      </c>
      <c r="AB704" s="48" t="b">
        <v>0</v>
      </c>
      <c r="AC704" s="48">
        <v>39</v>
      </c>
      <c r="AD704" t="str">
        <f t="shared" si="10"/>
        <v>Tr</v>
      </c>
    </row>
    <row r="705" spans="2:30" x14ac:dyDescent="0.25">
      <c r="B705">
        <f>VLOOKUP(C705*1,'RMPCrecs(Jan2016)'!F$2:N$1246,9,FALSE)</f>
        <v>17</v>
      </c>
      <c r="C705" s="47" t="s">
        <v>1110</v>
      </c>
      <c r="D705" s="47" t="s">
        <v>41</v>
      </c>
      <c r="E705" s="48">
        <v>2011</v>
      </c>
      <c r="F705" s="47" t="s">
        <v>67</v>
      </c>
      <c r="G705" s="49">
        <v>40763</v>
      </c>
      <c r="H705" s="47" t="s">
        <v>43</v>
      </c>
      <c r="I705" s="47" t="s">
        <v>44</v>
      </c>
      <c r="J705" s="48">
        <v>3008</v>
      </c>
      <c r="K705" s="47" t="s">
        <v>110</v>
      </c>
      <c r="L705" s="48">
        <v>800</v>
      </c>
      <c r="M705" s="47" t="s">
        <v>46</v>
      </c>
      <c r="N705" s="48">
        <v>5</v>
      </c>
      <c r="O705" s="47" t="s">
        <v>43</v>
      </c>
      <c r="P705" s="47" t="s">
        <v>1111</v>
      </c>
      <c r="Q705" s="47" t="s">
        <v>48</v>
      </c>
      <c r="R705" s="47" t="s">
        <v>49</v>
      </c>
      <c r="S705" s="47" t="s">
        <v>43</v>
      </c>
      <c r="T705" s="47" t="s">
        <v>50</v>
      </c>
      <c r="U705" s="47" t="s">
        <v>85</v>
      </c>
      <c r="V705" s="48">
        <v>2.85</v>
      </c>
      <c r="W705" s="48">
        <v>2.85</v>
      </c>
      <c r="X705" s="47" t="s">
        <v>1015</v>
      </c>
      <c r="Y705" s="47" t="s">
        <v>1050</v>
      </c>
      <c r="Z705" s="48" t="b">
        <v>0</v>
      </c>
      <c r="AA705" s="47" t="s">
        <v>54</v>
      </c>
      <c r="AB705" s="48" t="b">
        <v>0</v>
      </c>
      <c r="AC705" s="48">
        <v>39</v>
      </c>
      <c r="AD705" t="str">
        <f t="shared" si="10"/>
        <v>Tr</v>
      </c>
    </row>
    <row r="706" spans="2:30" x14ac:dyDescent="0.25">
      <c r="B706">
        <f>VLOOKUP(C706*1,'RMPCrecs(Jan2016)'!F$2:N$1246,9,FALSE)</f>
        <v>17</v>
      </c>
      <c r="C706" s="47" t="s">
        <v>1116</v>
      </c>
      <c r="D706" s="47" t="s">
        <v>41</v>
      </c>
      <c r="E706" s="48">
        <v>2011</v>
      </c>
      <c r="F706" s="47" t="s">
        <v>42</v>
      </c>
      <c r="G706" s="49">
        <v>40788</v>
      </c>
      <c r="H706" s="47" t="s">
        <v>43</v>
      </c>
      <c r="I706" s="47" t="s">
        <v>44</v>
      </c>
      <c r="J706" s="48">
        <v>3008</v>
      </c>
      <c r="K706" s="47" t="s">
        <v>110</v>
      </c>
      <c r="L706" s="48">
        <v>790</v>
      </c>
      <c r="M706" s="47" t="s">
        <v>46</v>
      </c>
      <c r="N706" s="48">
        <v>4</v>
      </c>
      <c r="O706" s="47" t="s">
        <v>43</v>
      </c>
      <c r="P706" s="47" t="s">
        <v>433</v>
      </c>
      <c r="Q706" s="47" t="s">
        <v>48</v>
      </c>
      <c r="R706" s="47" t="s">
        <v>49</v>
      </c>
      <c r="S706" s="47" t="s">
        <v>43</v>
      </c>
      <c r="T706" s="47" t="s">
        <v>50</v>
      </c>
      <c r="U706" s="47" t="s">
        <v>72</v>
      </c>
      <c r="V706" s="48">
        <v>2.8</v>
      </c>
      <c r="W706" s="48">
        <v>2.8</v>
      </c>
      <c r="X706" s="47" t="s">
        <v>1015</v>
      </c>
      <c r="Y706" s="47" t="s">
        <v>1026</v>
      </c>
      <c r="Z706" s="48" t="b">
        <v>0</v>
      </c>
      <c r="AA706" s="47" t="s">
        <v>54</v>
      </c>
      <c r="AB706" s="48" t="b">
        <v>0</v>
      </c>
      <c r="AC706" s="48">
        <v>39</v>
      </c>
      <c r="AD706" t="str">
        <f t="shared" ref="AD706:AD769" si="11">IF(OR(B706=14,B706=19),"NT",IF(B706&gt;=49,"mix","Tr"))</f>
        <v>Tr</v>
      </c>
    </row>
    <row r="707" spans="2:30" x14ac:dyDescent="0.25">
      <c r="B707">
        <f>VLOOKUP(C707*1,'RMPCrecs(Jan2016)'!F$2:N$1246,9,FALSE)</f>
        <v>17</v>
      </c>
      <c r="C707" s="47" t="s">
        <v>1117</v>
      </c>
      <c r="D707" s="47" t="s">
        <v>41</v>
      </c>
      <c r="E707" s="48">
        <v>2011</v>
      </c>
      <c r="F707" s="47" t="s">
        <v>42</v>
      </c>
      <c r="G707" s="49">
        <v>40788</v>
      </c>
      <c r="H707" s="47" t="s">
        <v>43</v>
      </c>
      <c r="I707" s="47" t="s">
        <v>44</v>
      </c>
      <c r="J707" s="48">
        <v>3008</v>
      </c>
      <c r="K707" s="47" t="s">
        <v>110</v>
      </c>
      <c r="L707" s="48">
        <v>840</v>
      </c>
      <c r="M707" s="47" t="s">
        <v>46</v>
      </c>
      <c r="N707" s="48">
        <v>4</v>
      </c>
      <c r="O707" s="47" t="s">
        <v>43</v>
      </c>
      <c r="P707" s="47" t="s">
        <v>455</v>
      </c>
      <c r="Q707" s="47" t="s">
        <v>48</v>
      </c>
      <c r="R707" s="47" t="s">
        <v>49</v>
      </c>
      <c r="S707" s="47" t="s">
        <v>43</v>
      </c>
      <c r="T707" s="47" t="s">
        <v>50</v>
      </c>
      <c r="U707" s="47" t="s">
        <v>72</v>
      </c>
      <c r="V707" s="48">
        <v>2.8</v>
      </c>
      <c r="W707" s="48">
        <v>2.8</v>
      </c>
      <c r="X707" s="47" t="s">
        <v>1015</v>
      </c>
      <c r="Y707" s="47" t="s">
        <v>1026</v>
      </c>
      <c r="Z707" s="48" t="b">
        <v>0</v>
      </c>
      <c r="AA707" s="47" t="s">
        <v>54</v>
      </c>
      <c r="AB707" s="48" t="b">
        <v>0</v>
      </c>
      <c r="AC707" s="48">
        <v>39</v>
      </c>
      <c r="AD707" t="str">
        <f t="shared" si="11"/>
        <v>Tr</v>
      </c>
    </row>
    <row r="708" spans="2:30" x14ac:dyDescent="0.25">
      <c r="B708">
        <f>VLOOKUP(C708*1,'RMPCrecs(Jan2016)'!F$2:N$1246,9,FALSE)</f>
        <v>17</v>
      </c>
      <c r="C708" s="47" t="s">
        <v>1118</v>
      </c>
      <c r="D708" s="47" t="s">
        <v>41</v>
      </c>
      <c r="E708" s="48">
        <v>2011</v>
      </c>
      <c r="F708" s="47" t="s">
        <v>42</v>
      </c>
      <c r="G708" s="49">
        <v>40788</v>
      </c>
      <c r="H708" s="47" t="s">
        <v>43</v>
      </c>
      <c r="I708" s="47" t="s">
        <v>44</v>
      </c>
      <c r="J708" s="48">
        <v>3008</v>
      </c>
      <c r="K708" s="47" t="s">
        <v>110</v>
      </c>
      <c r="L708" s="48">
        <v>790</v>
      </c>
      <c r="M708" s="47" t="s">
        <v>46</v>
      </c>
      <c r="N708" s="48">
        <v>4</v>
      </c>
      <c r="O708" s="47" t="s">
        <v>43</v>
      </c>
      <c r="P708" s="47" t="s">
        <v>433</v>
      </c>
      <c r="Q708" s="47" t="s">
        <v>48</v>
      </c>
      <c r="R708" s="47" t="s">
        <v>49</v>
      </c>
      <c r="S708" s="47" t="s">
        <v>43</v>
      </c>
      <c r="T708" s="47" t="s">
        <v>50</v>
      </c>
      <c r="U708" s="47" t="s">
        <v>72</v>
      </c>
      <c r="V708" s="48">
        <v>2.8</v>
      </c>
      <c r="W708" s="48">
        <v>2.8</v>
      </c>
      <c r="X708" s="47" t="s">
        <v>1015</v>
      </c>
      <c r="Y708" s="47" t="s">
        <v>1026</v>
      </c>
      <c r="Z708" s="48" t="b">
        <v>0</v>
      </c>
      <c r="AA708" s="47" t="s">
        <v>54</v>
      </c>
      <c r="AB708" s="48" t="b">
        <v>0</v>
      </c>
      <c r="AC708" s="48">
        <v>39</v>
      </c>
      <c r="AD708" t="str">
        <f t="shared" si="11"/>
        <v>Tr</v>
      </c>
    </row>
    <row r="709" spans="2:30" x14ac:dyDescent="0.25">
      <c r="B709">
        <f>VLOOKUP(C709*1,'RMPCrecs(Jan2016)'!F$2:N$1246,9,FALSE)</f>
        <v>17</v>
      </c>
      <c r="C709" s="47" t="s">
        <v>1119</v>
      </c>
      <c r="D709" s="47" t="s">
        <v>41</v>
      </c>
      <c r="E709" s="48">
        <v>2011</v>
      </c>
      <c r="F709" s="47" t="s">
        <v>42</v>
      </c>
      <c r="G709" s="49">
        <v>40788</v>
      </c>
      <c r="H709" s="47" t="s">
        <v>43</v>
      </c>
      <c r="I709" s="47" t="s">
        <v>44</v>
      </c>
      <c r="J709" s="48">
        <v>3008</v>
      </c>
      <c r="K709" s="47" t="s">
        <v>110</v>
      </c>
      <c r="L709" s="48">
        <v>880</v>
      </c>
      <c r="M709" s="47" t="s">
        <v>46</v>
      </c>
      <c r="N709" s="48">
        <v>4</v>
      </c>
      <c r="O709" s="47" t="s">
        <v>43</v>
      </c>
      <c r="P709" s="47" t="s">
        <v>433</v>
      </c>
      <c r="Q709" s="47" t="s">
        <v>48</v>
      </c>
      <c r="R709" s="47" t="s">
        <v>49</v>
      </c>
      <c r="S709" s="47" t="s">
        <v>43</v>
      </c>
      <c r="T709" s="47" t="s">
        <v>50</v>
      </c>
      <c r="U709" s="47" t="s">
        <v>72</v>
      </c>
      <c r="V709" s="48">
        <v>2.8</v>
      </c>
      <c r="W709" s="48">
        <v>2.8</v>
      </c>
      <c r="X709" s="47" t="s">
        <v>1015</v>
      </c>
      <c r="Y709" s="47" t="s">
        <v>1026</v>
      </c>
      <c r="Z709" s="48" t="b">
        <v>0</v>
      </c>
      <c r="AA709" s="47" t="s">
        <v>54</v>
      </c>
      <c r="AB709" s="48" t="b">
        <v>0</v>
      </c>
      <c r="AC709" s="48">
        <v>39</v>
      </c>
      <c r="AD709" t="str">
        <f t="shared" si="11"/>
        <v>Tr</v>
      </c>
    </row>
    <row r="710" spans="2:30" x14ac:dyDescent="0.25">
      <c r="B710">
        <f>VLOOKUP(C710*1,'RMPCrecs(Jan2016)'!F$2:N$1246,9,FALSE)</f>
        <v>17</v>
      </c>
      <c r="C710" s="47" t="s">
        <v>1120</v>
      </c>
      <c r="D710" s="47" t="s">
        <v>41</v>
      </c>
      <c r="E710" s="48">
        <v>2011</v>
      </c>
      <c r="F710" s="47" t="s">
        <v>42</v>
      </c>
      <c r="G710" s="49">
        <v>40788</v>
      </c>
      <c r="H710" s="47" t="s">
        <v>43</v>
      </c>
      <c r="I710" s="47" t="s">
        <v>44</v>
      </c>
      <c r="J710" s="48">
        <v>3008</v>
      </c>
      <c r="K710" s="47" t="s">
        <v>45</v>
      </c>
      <c r="L710" s="48">
        <v>680</v>
      </c>
      <c r="M710" s="47" t="s">
        <v>46</v>
      </c>
      <c r="N710" s="48">
        <v>3</v>
      </c>
      <c r="O710" s="47" t="s">
        <v>43</v>
      </c>
      <c r="P710" s="47" t="s">
        <v>956</v>
      </c>
      <c r="Q710" s="47" t="s">
        <v>48</v>
      </c>
      <c r="R710" s="47" t="s">
        <v>49</v>
      </c>
      <c r="S710" s="47" t="s">
        <v>43</v>
      </c>
      <c r="T710" s="47" t="s">
        <v>50</v>
      </c>
      <c r="U710" s="47" t="s">
        <v>72</v>
      </c>
      <c r="V710" s="48">
        <v>2.8</v>
      </c>
      <c r="W710" s="48">
        <v>2.8</v>
      </c>
      <c r="X710" s="47" t="s">
        <v>1015</v>
      </c>
      <c r="Y710" s="47" t="s">
        <v>1026</v>
      </c>
      <c r="Z710" s="48" t="b">
        <v>0</v>
      </c>
      <c r="AA710" s="47" t="s">
        <v>54</v>
      </c>
      <c r="AB710" s="48" t="b">
        <v>0</v>
      </c>
      <c r="AC710" s="48">
        <v>39</v>
      </c>
      <c r="AD710" t="str">
        <f t="shared" si="11"/>
        <v>Tr</v>
      </c>
    </row>
    <row r="711" spans="2:30" x14ac:dyDescent="0.25">
      <c r="B711">
        <f>VLOOKUP(C711*1,'RMPCrecs(Jan2016)'!F$2:N$1246,9,FALSE)</f>
        <v>17</v>
      </c>
      <c r="C711" s="47" t="s">
        <v>1121</v>
      </c>
      <c r="D711" s="47" t="s">
        <v>41</v>
      </c>
      <c r="E711" s="48">
        <v>2011</v>
      </c>
      <c r="F711" s="47" t="s">
        <v>42</v>
      </c>
      <c r="G711" s="49">
        <v>40788</v>
      </c>
      <c r="H711" s="47" t="s">
        <v>43</v>
      </c>
      <c r="I711" s="47" t="s">
        <v>44</v>
      </c>
      <c r="J711" s="48">
        <v>3008</v>
      </c>
      <c r="K711" s="47" t="s">
        <v>110</v>
      </c>
      <c r="L711" s="48">
        <v>740</v>
      </c>
      <c r="M711" s="47" t="s">
        <v>46</v>
      </c>
      <c r="N711" s="48">
        <v>3</v>
      </c>
      <c r="O711" s="47" t="s">
        <v>43</v>
      </c>
      <c r="P711" s="47" t="s">
        <v>770</v>
      </c>
      <c r="Q711" s="47" t="s">
        <v>48</v>
      </c>
      <c r="R711" s="47" t="s">
        <v>49</v>
      </c>
      <c r="S711" s="47" t="s">
        <v>43</v>
      </c>
      <c r="T711" s="47" t="s">
        <v>50</v>
      </c>
      <c r="U711" s="47" t="s">
        <v>72</v>
      </c>
      <c r="V711" s="48">
        <v>2.8</v>
      </c>
      <c r="W711" s="48">
        <v>2.8</v>
      </c>
      <c r="X711" s="47" t="s">
        <v>1015</v>
      </c>
      <c r="Y711" s="47" t="s">
        <v>1026</v>
      </c>
      <c r="Z711" s="48" t="b">
        <v>0</v>
      </c>
      <c r="AA711" s="47" t="s">
        <v>54</v>
      </c>
      <c r="AB711" s="48" t="b">
        <v>0</v>
      </c>
      <c r="AC711" s="48">
        <v>39</v>
      </c>
      <c r="AD711" t="str">
        <f t="shared" si="11"/>
        <v>Tr</v>
      </c>
    </row>
    <row r="712" spans="2:30" x14ac:dyDescent="0.25">
      <c r="B712">
        <f>VLOOKUP(C712*1,'RMPCrecs(Jan2016)'!F$2:N$1246,9,FALSE)</f>
        <v>17</v>
      </c>
      <c r="C712" s="47" t="s">
        <v>1122</v>
      </c>
      <c r="D712" s="47" t="s">
        <v>41</v>
      </c>
      <c r="E712" s="48">
        <v>2011</v>
      </c>
      <c r="F712" s="47" t="s">
        <v>42</v>
      </c>
      <c r="G712" s="49">
        <v>40788</v>
      </c>
      <c r="H712" s="47" t="s">
        <v>43</v>
      </c>
      <c r="I712" s="47" t="s">
        <v>44</v>
      </c>
      <c r="J712" s="48">
        <v>3008</v>
      </c>
      <c r="K712" s="47" t="s">
        <v>110</v>
      </c>
      <c r="L712" s="48">
        <v>740</v>
      </c>
      <c r="M712" s="47" t="s">
        <v>46</v>
      </c>
      <c r="N712" s="48">
        <v>4</v>
      </c>
      <c r="O712" s="47" t="s">
        <v>43</v>
      </c>
      <c r="P712" s="47" t="s">
        <v>433</v>
      </c>
      <c r="Q712" s="47" t="s">
        <v>48</v>
      </c>
      <c r="R712" s="47" t="s">
        <v>49</v>
      </c>
      <c r="S712" s="47" t="s">
        <v>43</v>
      </c>
      <c r="T712" s="47" t="s">
        <v>50</v>
      </c>
      <c r="U712" s="47" t="s">
        <v>72</v>
      </c>
      <c r="V712" s="48">
        <v>2.8</v>
      </c>
      <c r="W712" s="48">
        <v>2.8</v>
      </c>
      <c r="X712" s="47" t="s">
        <v>1015</v>
      </c>
      <c r="Y712" s="47" t="s">
        <v>1026</v>
      </c>
      <c r="Z712" s="48" t="b">
        <v>0</v>
      </c>
      <c r="AA712" s="47" t="s">
        <v>54</v>
      </c>
      <c r="AB712" s="48" t="b">
        <v>0</v>
      </c>
      <c r="AC712" s="48">
        <v>39</v>
      </c>
      <c r="AD712" t="str">
        <f t="shared" si="11"/>
        <v>Tr</v>
      </c>
    </row>
    <row r="713" spans="2:30" x14ac:dyDescent="0.25">
      <c r="B713">
        <f>VLOOKUP(C713*1,'RMPCrecs(Jan2016)'!F$2:N$1246,9,FALSE)</f>
        <v>17</v>
      </c>
      <c r="C713" s="47" t="s">
        <v>1123</v>
      </c>
      <c r="D713" s="47" t="s">
        <v>41</v>
      </c>
      <c r="E713" s="48">
        <v>2011</v>
      </c>
      <c r="F713" s="47" t="s">
        <v>42</v>
      </c>
      <c r="G713" s="49">
        <v>40788</v>
      </c>
      <c r="H713" s="47" t="s">
        <v>43</v>
      </c>
      <c r="I713" s="47" t="s">
        <v>44</v>
      </c>
      <c r="J713" s="48">
        <v>3008</v>
      </c>
      <c r="K713" s="47" t="s">
        <v>110</v>
      </c>
      <c r="L713" s="48">
        <v>820</v>
      </c>
      <c r="M713" s="47" t="s">
        <v>46</v>
      </c>
      <c r="N713" s="48">
        <v>4</v>
      </c>
      <c r="O713" s="47" t="s">
        <v>43</v>
      </c>
      <c r="P713" s="47" t="s">
        <v>433</v>
      </c>
      <c r="Q713" s="47" t="s">
        <v>48</v>
      </c>
      <c r="R713" s="47" t="s">
        <v>49</v>
      </c>
      <c r="S713" s="47" t="s">
        <v>43</v>
      </c>
      <c r="T713" s="47" t="s">
        <v>50</v>
      </c>
      <c r="U713" s="47" t="s">
        <v>72</v>
      </c>
      <c r="V713" s="48">
        <v>2.8</v>
      </c>
      <c r="W713" s="48">
        <v>2.8</v>
      </c>
      <c r="X713" s="47" t="s">
        <v>1015</v>
      </c>
      <c r="Y713" s="47" t="s">
        <v>1026</v>
      </c>
      <c r="Z713" s="48" t="b">
        <v>0</v>
      </c>
      <c r="AA713" s="47" t="s">
        <v>54</v>
      </c>
      <c r="AB713" s="48" t="b">
        <v>0</v>
      </c>
      <c r="AC713" s="48">
        <v>39</v>
      </c>
      <c r="AD713" t="str">
        <f t="shared" si="11"/>
        <v>Tr</v>
      </c>
    </row>
    <row r="714" spans="2:30" x14ac:dyDescent="0.25">
      <c r="B714">
        <f>VLOOKUP(C714*1,'RMPCrecs(Jan2016)'!F$2:N$1246,9,FALSE)</f>
        <v>17</v>
      </c>
      <c r="C714" s="47" t="s">
        <v>1124</v>
      </c>
      <c r="D714" s="47" t="s">
        <v>41</v>
      </c>
      <c r="E714" s="48">
        <v>2011</v>
      </c>
      <c r="F714" s="47" t="s">
        <v>42</v>
      </c>
      <c r="G714" s="49">
        <v>40798</v>
      </c>
      <c r="H714" s="47" t="s">
        <v>43</v>
      </c>
      <c r="I714" s="47" t="s">
        <v>44</v>
      </c>
      <c r="J714" s="48">
        <v>3008</v>
      </c>
      <c r="K714" s="47" t="s">
        <v>45</v>
      </c>
      <c r="L714" s="48">
        <v>690</v>
      </c>
      <c r="M714" s="47" t="s">
        <v>46</v>
      </c>
      <c r="N714" s="48">
        <v>3</v>
      </c>
      <c r="O714" s="47" t="s">
        <v>43</v>
      </c>
      <c r="P714" s="47" t="s">
        <v>770</v>
      </c>
      <c r="Q714" s="47" t="s">
        <v>48</v>
      </c>
      <c r="R714" s="47" t="s">
        <v>49</v>
      </c>
      <c r="S714" s="47" t="s">
        <v>43</v>
      </c>
      <c r="T714" s="47" t="s">
        <v>50</v>
      </c>
      <c r="U714" s="47" t="s">
        <v>51</v>
      </c>
      <c r="V714" s="48">
        <v>2.98</v>
      </c>
      <c r="W714" s="48">
        <v>2.98</v>
      </c>
      <c r="X714" s="47" t="s">
        <v>1015</v>
      </c>
      <c r="Y714" s="47" t="s">
        <v>1033</v>
      </c>
      <c r="Z714" s="48" t="b">
        <v>0</v>
      </c>
      <c r="AA714" s="47" t="s">
        <v>54</v>
      </c>
      <c r="AB714" s="48" t="b">
        <v>0</v>
      </c>
      <c r="AC714" s="48">
        <v>39</v>
      </c>
      <c r="AD714" t="str">
        <f t="shared" si="11"/>
        <v>Tr</v>
      </c>
    </row>
    <row r="715" spans="2:30" x14ac:dyDescent="0.25">
      <c r="B715">
        <f>VLOOKUP(C715*1,'RMPCrecs(Jan2016)'!F$2:N$1246,9,FALSE)</f>
        <v>17</v>
      </c>
      <c r="C715" s="47" t="s">
        <v>1125</v>
      </c>
      <c r="D715" s="47" t="s">
        <v>41</v>
      </c>
      <c r="E715" s="48">
        <v>2011</v>
      </c>
      <c r="F715" s="47" t="s">
        <v>67</v>
      </c>
      <c r="G715" s="49">
        <v>40799</v>
      </c>
      <c r="H715" s="47" t="s">
        <v>43</v>
      </c>
      <c r="I715" s="47" t="s">
        <v>44</v>
      </c>
      <c r="J715" s="48">
        <v>3008</v>
      </c>
      <c r="K715" s="47" t="s">
        <v>45</v>
      </c>
      <c r="L715" s="48">
        <v>700</v>
      </c>
      <c r="M715" s="47" t="s">
        <v>46</v>
      </c>
      <c r="N715" s="48">
        <v>3</v>
      </c>
      <c r="O715" s="47" t="s">
        <v>43</v>
      </c>
      <c r="P715" s="47" t="s">
        <v>956</v>
      </c>
      <c r="Q715" s="47" t="s">
        <v>48</v>
      </c>
      <c r="R715" s="47" t="s">
        <v>49</v>
      </c>
      <c r="S715" s="47" t="s">
        <v>43</v>
      </c>
      <c r="T715" s="47" t="s">
        <v>50</v>
      </c>
      <c r="U715" s="47" t="s">
        <v>51</v>
      </c>
      <c r="V715" s="48">
        <v>2.98</v>
      </c>
      <c r="W715" s="48">
        <v>2.98</v>
      </c>
      <c r="X715" s="47" t="s">
        <v>1015</v>
      </c>
      <c r="Y715" s="47" t="s">
        <v>1033</v>
      </c>
      <c r="Z715" s="48" t="b">
        <v>0</v>
      </c>
      <c r="AA715" s="47" t="s">
        <v>54</v>
      </c>
      <c r="AB715" s="48" t="b">
        <v>0</v>
      </c>
      <c r="AC715" s="48">
        <v>39</v>
      </c>
      <c r="AD715" t="str">
        <f t="shared" si="11"/>
        <v>Tr</v>
      </c>
    </row>
    <row r="716" spans="2:30" x14ac:dyDescent="0.25">
      <c r="B716">
        <f>VLOOKUP(C716*1,'RMPCrecs(Jan2016)'!F$2:N$1246,9,FALSE)</f>
        <v>17</v>
      </c>
      <c r="C716" s="47" t="s">
        <v>1126</v>
      </c>
      <c r="D716" s="47" t="s">
        <v>41</v>
      </c>
      <c r="E716" s="48">
        <v>2011</v>
      </c>
      <c r="F716" s="47" t="s">
        <v>67</v>
      </c>
      <c r="G716" s="49">
        <v>40799</v>
      </c>
      <c r="H716" s="47" t="s">
        <v>43</v>
      </c>
      <c r="I716" s="47" t="s">
        <v>44</v>
      </c>
      <c r="J716" s="48">
        <v>3008</v>
      </c>
      <c r="K716" s="47" t="s">
        <v>45</v>
      </c>
      <c r="L716" s="48">
        <v>880</v>
      </c>
      <c r="M716" s="47" t="s">
        <v>46</v>
      </c>
      <c r="N716" s="48">
        <v>4</v>
      </c>
      <c r="O716" s="47" t="s">
        <v>43</v>
      </c>
      <c r="P716" s="47" t="s">
        <v>433</v>
      </c>
      <c r="Q716" s="47" t="s">
        <v>48</v>
      </c>
      <c r="R716" s="47" t="s">
        <v>49</v>
      </c>
      <c r="S716" s="47" t="s">
        <v>43</v>
      </c>
      <c r="T716" s="47" t="s">
        <v>50</v>
      </c>
      <c r="U716" s="47" t="s">
        <v>51</v>
      </c>
      <c r="V716" s="48">
        <v>2.98</v>
      </c>
      <c r="W716" s="48">
        <v>2.98</v>
      </c>
      <c r="X716" s="47" t="s">
        <v>1015</v>
      </c>
      <c r="Y716" s="47" t="s">
        <v>1033</v>
      </c>
      <c r="Z716" s="48" t="b">
        <v>0</v>
      </c>
      <c r="AA716" s="47" t="s">
        <v>54</v>
      </c>
      <c r="AB716" s="48" t="b">
        <v>0</v>
      </c>
      <c r="AC716" s="48">
        <v>39</v>
      </c>
      <c r="AD716" t="str">
        <f t="shared" si="11"/>
        <v>Tr</v>
      </c>
    </row>
    <row r="717" spans="2:30" x14ac:dyDescent="0.25">
      <c r="B717">
        <f>VLOOKUP(C717*1,'RMPCrecs(Jan2016)'!F$2:N$1246,9,FALSE)</f>
        <v>17</v>
      </c>
      <c r="C717" s="47" t="s">
        <v>1127</v>
      </c>
      <c r="D717" s="47" t="s">
        <v>41</v>
      </c>
      <c r="E717" s="48">
        <v>2011</v>
      </c>
      <c r="F717" s="47" t="s">
        <v>67</v>
      </c>
      <c r="G717" s="49">
        <v>40799</v>
      </c>
      <c r="H717" s="47" t="s">
        <v>43</v>
      </c>
      <c r="I717" s="47" t="s">
        <v>44</v>
      </c>
      <c r="J717" s="48">
        <v>3008</v>
      </c>
      <c r="K717" s="47" t="s">
        <v>45</v>
      </c>
      <c r="L717" s="48">
        <v>670</v>
      </c>
      <c r="M717" s="47" t="s">
        <v>46</v>
      </c>
      <c r="N717" s="48">
        <v>3</v>
      </c>
      <c r="O717" s="47" t="s">
        <v>43</v>
      </c>
      <c r="P717" s="47" t="s">
        <v>956</v>
      </c>
      <c r="Q717" s="47" t="s">
        <v>48</v>
      </c>
      <c r="R717" s="47" t="s">
        <v>49</v>
      </c>
      <c r="S717" s="47" t="s">
        <v>43</v>
      </c>
      <c r="T717" s="47" t="s">
        <v>50</v>
      </c>
      <c r="U717" s="47" t="s">
        <v>51</v>
      </c>
      <c r="V717" s="48">
        <v>2.98</v>
      </c>
      <c r="W717" s="48">
        <v>2.98</v>
      </c>
      <c r="X717" s="47" t="s">
        <v>1015</v>
      </c>
      <c r="Y717" s="47" t="s">
        <v>1033</v>
      </c>
      <c r="Z717" s="48" t="b">
        <v>0</v>
      </c>
      <c r="AA717" s="47" t="s">
        <v>54</v>
      </c>
      <c r="AB717" s="48" t="b">
        <v>0</v>
      </c>
      <c r="AC717" s="48">
        <v>39</v>
      </c>
      <c r="AD717" t="str">
        <f t="shared" si="11"/>
        <v>Tr</v>
      </c>
    </row>
    <row r="718" spans="2:30" x14ac:dyDescent="0.25">
      <c r="B718">
        <f>VLOOKUP(C718*1,'RMPCrecs(Jan2016)'!F$2:N$1246,9,FALSE)</f>
        <v>17</v>
      </c>
      <c r="C718" s="47" t="s">
        <v>1128</v>
      </c>
      <c r="D718" s="47" t="s">
        <v>41</v>
      </c>
      <c r="E718" s="48">
        <v>2011</v>
      </c>
      <c r="F718" s="47" t="s">
        <v>67</v>
      </c>
      <c r="G718" s="49">
        <v>40799</v>
      </c>
      <c r="H718" s="47" t="s">
        <v>43</v>
      </c>
      <c r="I718" s="47" t="s">
        <v>44</v>
      </c>
      <c r="J718" s="48">
        <v>3008</v>
      </c>
      <c r="K718" s="47" t="s">
        <v>110</v>
      </c>
      <c r="L718" s="48">
        <v>830</v>
      </c>
      <c r="M718" s="47" t="s">
        <v>46</v>
      </c>
      <c r="N718" s="48">
        <v>4</v>
      </c>
      <c r="O718" s="47" t="s">
        <v>43</v>
      </c>
      <c r="P718" s="47" t="s">
        <v>433</v>
      </c>
      <c r="Q718" s="47" t="s">
        <v>48</v>
      </c>
      <c r="R718" s="47" t="s">
        <v>49</v>
      </c>
      <c r="S718" s="47" t="s">
        <v>43</v>
      </c>
      <c r="T718" s="47" t="s">
        <v>50</v>
      </c>
      <c r="U718" s="47" t="s">
        <v>51</v>
      </c>
      <c r="V718" s="48">
        <v>2.98</v>
      </c>
      <c r="W718" s="48">
        <v>2.98</v>
      </c>
      <c r="X718" s="47" t="s">
        <v>1015</v>
      </c>
      <c r="Y718" s="47" t="s">
        <v>1033</v>
      </c>
      <c r="Z718" s="48" t="b">
        <v>0</v>
      </c>
      <c r="AA718" s="47" t="s">
        <v>54</v>
      </c>
      <c r="AB718" s="48" t="b">
        <v>0</v>
      </c>
      <c r="AC718" s="48">
        <v>39</v>
      </c>
      <c r="AD718" t="str">
        <f t="shared" si="11"/>
        <v>Tr</v>
      </c>
    </row>
    <row r="719" spans="2:30" x14ac:dyDescent="0.25">
      <c r="B719">
        <f>VLOOKUP(C719*1,'RMPCrecs(Jan2016)'!F$2:N$1246,9,FALSE)</f>
        <v>17</v>
      </c>
      <c r="C719" s="47" t="s">
        <v>1162</v>
      </c>
      <c r="D719" s="47" t="s">
        <v>41</v>
      </c>
      <c r="E719" s="48">
        <v>2011</v>
      </c>
      <c r="F719" s="47" t="s">
        <v>67</v>
      </c>
      <c r="G719" s="49">
        <v>40800</v>
      </c>
      <c r="H719" s="47" t="s">
        <v>43</v>
      </c>
      <c r="I719" s="47" t="s">
        <v>44</v>
      </c>
      <c r="J719" s="48">
        <v>3008</v>
      </c>
      <c r="K719" s="47" t="s">
        <v>110</v>
      </c>
      <c r="L719" s="48">
        <v>770</v>
      </c>
      <c r="M719" s="47" t="s">
        <v>46</v>
      </c>
      <c r="N719" s="48">
        <v>4</v>
      </c>
      <c r="O719" s="47" t="s">
        <v>43</v>
      </c>
      <c r="P719" s="47" t="s">
        <v>433</v>
      </c>
      <c r="Q719" s="47" t="s">
        <v>48</v>
      </c>
      <c r="R719" s="47" t="s">
        <v>49</v>
      </c>
      <c r="S719" s="47" t="s">
        <v>43</v>
      </c>
      <c r="T719" s="47" t="s">
        <v>50</v>
      </c>
      <c r="U719" s="47" t="s">
        <v>51</v>
      </c>
      <c r="V719" s="48">
        <v>2.98</v>
      </c>
      <c r="W719" s="48">
        <v>2.98</v>
      </c>
      <c r="X719" s="47" t="s">
        <v>1015</v>
      </c>
      <c r="Y719" s="47" t="s">
        <v>1033</v>
      </c>
      <c r="Z719" s="48" t="b">
        <v>0</v>
      </c>
      <c r="AA719" s="47" t="s">
        <v>54</v>
      </c>
      <c r="AB719" s="48" t="b">
        <v>0</v>
      </c>
      <c r="AC719" s="48">
        <v>39</v>
      </c>
      <c r="AD719" t="str">
        <f t="shared" si="11"/>
        <v>Tr</v>
      </c>
    </row>
    <row r="720" spans="2:30" x14ac:dyDescent="0.25">
      <c r="B720">
        <f>VLOOKUP(C720*1,'RMPCrecs(Jan2016)'!F$2:N$1246,9,FALSE)</f>
        <v>17</v>
      </c>
      <c r="C720" s="47" t="s">
        <v>1163</v>
      </c>
      <c r="D720" s="47" t="s">
        <v>41</v>
      </c>
      <c r="E720" s="48">
        <v>2011</v>
      </c>
      <c r="F720" s="47" t="s">
        <v>67</v>
      </c>
      <c r="G720" s="49">
        <v>40781</v>
      </c>
      <c r="H720" s="47" t="s">
        <v>43</v>
      </c>
      <c r="I720" s="47" t="s">
        <v>44</v>
      </c>
      <c r="J720" s="48">
        <v>3008</v>
      </c>
      <c r="K720" s="47" t="s">
        <v>45</v>
      </c>
      <c r="L720" s="48">
        <v>800</v>
      </c>
      <c r="M720" s="47" t="s">
        <v>46</v>
      </c>
      <c r="N720" s="48">
        <v>4</v>
      </c>
      <c r="O720" s="47" t="s">
        <v>43</v>
      </c>
      <c r="P720" s="47" t="s">
        <v>433</v>
      </c>
      <c r="Q720" s="47" t="s">
        <v>48</v>
      </c>
      <c r="R720" s="47" t="s">
        <v>49</v>
      </c>
      <c r="S720" s="47" t="s">
        <v>43</v>
      </c>
      <c r="T720" s="47" t="s">
        <v>50</v>
      </c>
      <c r="U720" s="47" t="s">
        <v>69</v>
      </c>
      <c r="V720" s="48">
        <v>2.38</v>
      </c>
      <c r="W720" s="48">
        <v>2.38</v>
      </c>
      <c r="X720" s="47" t="s">
        <v>1015</v>
      </c>
      <c r="Y720" s="47" t="s">
        <v>1016</v>
      </c>
      <c r="Z720" s="48" t="b">
        <v>0</v>
      </c>
      <c r="AA720" s="47" t="s">
        <v>54</v>
      </c>
      <c r="AB720" s="48" t="b">
        <v>0</v>
      </c>
      <c r="AC720" s="48">
        <v>39</v>
      </c>
      <c r="AD720" t="str">
        <f t="shared" si="11"/>
        <v>Tr</v>
      </c>
    </row>
    <row r="721" spans="2:30" x14ac:dyDescent="0.25">
      <c r="B721">
        <f>VLOOKUP(C721*1,'RMPCrecs(Jan2016)'!F$2:N$1246,9,FALSE)</f>
        <v>17</v>
      </c>
      <c r="C721" s="47" t="s">
        <v>1164</v>
      </c>
      <c r="D721" s="47" t="s">
        <v>41</v>
      </c>
      <c r="E721" s="48">
        <v>2011</v>
      </c>
      <c r="F721" s="47" t="s">
        <v>67</v>
      </c>
      <c r="G721" s="49">
        <v>40781</v>
      </c>
      <c r="H721" s="47" t="s">
        <v>43</v>
      </c>
      <c r="I721" s="47" t="s">
        <v>44</v>
      </c>
      <c r="J721" s="48">
        <v>3008</v>
      </c>
      <c r="K721" s="47" t="s">
        <v>45</v>
      </c>
      <c r="L721" s="48">
        <v>660</v>
      </c>
      <c r="M721" s="47" t="s">
        <v>46</v>
      </c>
      <c r="N721" s="48">
        <v>3</v>
      </c>
      <c r="O721" s="47" t="s">
        <v>43</v>
      </c>
      <c r="P721" s="47" t="s">
        <v>770</v>
      </c>
      <c r="Q721" s="47" t="s">
        <v>48</v>
      </c>
      <c r="R721" s="47" t="s">
        <v>59</v>
      </c>
      <c r="S721" s="47" t="s">
        <v>43</v>
      </c>
      <c r="T721" s="47" t="s">
        <v>50</v>
      </c>
      <c r="U721" s="47" t="s">
        <v>69</v>
      </c>
      <c r="V721" s="48">
        <v>2.38</v>
      </c>
      <c r="W721" s="48">
        <v>2.38</v>
      </c>
      <c r="X721" s="47" t="s">
        <v>1015</v>
      </c>
      <c r="Y721" s="47" t="s">
        <v>1016</v>
      </c>
      <c r="Z721" s="48" t="b">
        <v>0</v>
      </c>
      <c r="AA721" s="47" t="s">
        <v>54</v>
      </c>
      <c r="AB721" s="48" t="b">
        <v>0</v>
      </c>
      <c r="AC721" s="48">
        <v>39</v>
      </c>
      <c r="AD721" t="str">
        <f t="shared" si="11"/>
        <v>Tr</v>
      </c>
    </row>
    <row r="722" spans="2:30" x14ac:dyDescent="0.25">
      <c r="B722">
        <f>VLOOKUP(C722*1,'RMPCrecs(Jan2016)'!F$2:N$1246,9,FALSE)</f>
        <v>17</v>
      </c>
      <c r="C722" s="47" t="s">
        <v>1165</v>
      </c>
      <c r="D722" s="47" t="s">
        <v>41</v>
      </c>
      <c r="E722" s="48">
        <v>2011</v>
      </c>
      <c r="F722" s="47" t="s">
        <v>42</v>
      </c>
      <c r="G722" s="49">
        <v>40801</v>
      </c>
      <c r="H722" s="47" t="s">
        <v>43</v>
      </c>
      <c r="I722" s="47" t="s">
        <v>44</v>
      </c>
      <c r="J722" s="48">
        <v>3008</v>
      </c>
      <c r="K722" s="47" t="s">
        <v>45</v>
      </c>
      <c r="L722" s="48">
        <v>680</v>
      </c>
      <c r="M722" s="47" t="s">
        <v>46</v>
      </c>
      <c r="N722" s="48">
        <v>3</v>
      </c>
      <c r="O722" s="47" t="s">
        <v>43</v>
      </c>
      <c r="P722" s="47" t="s">
        <v>956</v>
      </c>
      <c r="Q722" s="47" t="s">
        <v>48</v>
      </c>
      <c r="R722" s="47" t="s">
        <v>49</v>
      </c>
      <c r="S722" s="47" t="s">
        <v>43</v>
      </c>
      <c r="T722" s="47" t="s">
        <v>50</v>
      </c>
      <c r="U722" s="47" t="s">
        <v>51</v>
      </c>
      <c r="V722" s="48">
        <v>2.98</v>
      </c>
      <c r="W722" s="48">
        <v>2.98</v>
      </c>
      <c r="X722" s="47" t="s">
        <v>1015</v>
      </c>
      <c r="Y722" s="47" t="s">
        <v>1033</v>
      </c>
      <c r="Z722" s="48" t="b">
        <v>0</v>
      </c>
      <c r="AA722" s="47" t="s">
        <v>54</v>
      </c>
      <c r="AB722" s="48" t="b">
        <v>0</v>
      </c>
      <c r="AC722" s="48">
        <v>39</v>
      </c>
      <c r="AD722" t="str">
        <f t="shared" si="11"/>
        <v>Tr</v>
      </c>
    </row>
    <row r="723" spans="2:30" x14ac:dyDescent="0.25">
      <c r="B723">
        <f>VLOOKUP(C723*1,'RMPCrecs(Jan2016)'!F$2:N$1246,9,FALSE)</f>
        <v>17</v>
      </c>
      <c r="C723" s="47" t="s">
        <v>1166</v>
      </c>
      <c r="D723" s="47" t="s">
        <v>41</v>
      </c>
      <c r="E723" s="48">
        <v>2011</v>
      </c>
      <c r="F723" s="47" t="s">
        <v>42</v>
      </c>
      <c r="G723" s="49">
        <v>40801</v>
      </c>
      <c r="H723" s="47" t="s">
        <v>43</v>
      </c>
      <c r="I723" s="47" t="s">
        <v>44</v>
      </c>
      <c r="J723" s="48">
        <v>3008</v>
      </c>
      <c r="K723" s="47" t="s">
        <v>45</v>
      </c>
      <c r="L723" s="48">
        <v>660</v>
      </c>
      <c r="M723" s="47" t="s">
        <v>46</v>
      </c>
      <c r="N723" s="48">
        <v>3</v>
      </c>
      <c r="O723" s="47" t="s">
        <v>43</v>
      </c>
      <c r="P723" s="47" t="s">
        <v>956</v>
      </c>
      <c r="Q723" s="47" t="s">
        <v>48</v>
      </c>
      <c r="R723" s="47" t="s">
        <v>49</v>
      </c>
      <c r="S723" s="47" t="s">
        <v>43</v>
      </c>
      <c r="T723" s="47" t="s">
        <v>50</v>
      </c>
      <c r="U723" s="47" t="s">
        <v>51</v>
      </c>
      <c r="V723" s="48">
        <v>2.98</v>
      </c>
      <c r="W723" s="48">
        <v>2.98</v>
      </c>
      <c r="X723" s="47" t="s">
        <v>1015</v>
      </c>
      <c r="Y723" s="47" t="s">
        <v>1033</v>
      </c>
      <c r="Z723" s="48" t="b">
        <v>0</v>
      </c>
      <c r="AA723" s="47" t="s">
        <v>54</v>
      </c>
      <c r="AB723" s="48" t="b">
        <v>0</v>
      </c>
      <c r="AC723" s="48">
        <v>39</v>
      </c>
      <c r="AD723" t="str">
        <f t="shared" si="11"/>
        <v>Tr</v>
      </c>
    </row>
    <row r="724" spans="2:30" x14ac:dyDescent="0.25">
      <c r="B724">
        <f>VLOOKUP(C724*1,'RMPCrecs(Jan2016)'!F$2:N$1246,9,FALSE)</f>
        <v>17</v>
      </c>
      <c r="C724" s="47" t="s">
        <v>1167</v>
      </c>
      <c r="D724" s="47" t="s">
        <v>41</v>
      </c>
      <c r="E724" s="48">
        <v>2011</v>
      </c>
      <c r="F724" s="47" t="s">
        <v>42</v>
      </c>
      <c r="G724" s="49">
        <v>40801</v>
      </c>
      <c r="H724" s="47" t="s">
        <v>43</v>
      </c>
      <c r="I724" s="47" t="s">
        <v>44</v>
      </c>
      <c r="J724" s="48">
        <v>3008</v>
      </c>
      <c r="K724" s="47" t="s">
        <v>110</v>
      </c>
      <c r="L724" s="48">
        <v>890</v>
      </c>
      <c r="M724" s="47" t="s">
        <v>46</v>
      </c>
      <c r="N724" s="48">
        <v>4</v>
      </c>
      <c r="O724" s="47" t="s">
        <v>43</v>
      </c>
      <c r="P724" s="47" t="s">
        <v>433</v>
      </c>
      <c r="Q724" s="47" t="s">
        <v>48</v>
      </c>
      <c r="R724" s="47" t="s">
        <v>49</v>
      </c>
      <c r="S724" s="47" t="s">
        <v>43</v>
      </c>
      <c r="T724" s="47" t="s">
        <v>50</v>
      </c>
      <c r="U724" s="47" t="s">
        <v>51</v>
      </c>
      <c r="V724" s="48">
        <v>2.98</v>
      </c>
      <c r="W724" s="48">
        <v>2.98</v>
      </c>
      <c r="X724" s="47" t="s">
        <v>1015</v>
      </c>
      <c r="Y724" s="47" t="s">
        <v>1033</v>
      </c>
      <c r="Z724" s="48" t="b">
        <v>0</v>
      </c>
      <c r="AA724" s="47" t="s">
        <v>54</v>
      </c>
      <c r="AB724" s="48" t="b">
        <v>0</v>
      </c>
      <c r="AC724" s="48">
        <v>39</v>
      </c>
      <c r="AD724" t="str">
        <f t="shared" si="11"/>
        <v>Tr</v>
      </c>
    </row>
    <row r="725" spans="2:30" x14ac:dyDescent="0.25">
      <c r="B725">
        <f>VLOOKUP(C725*1,'RMPCrecs(Jan2016)'!F$2:N$1246,9,FALSE)</f>
        <v>17</v>
      </c>
      <c r="C725" s="47" t="s">
        <v>1168</v>
      </c>
      <c r="D725" s="47" t="s">
        <v>41</v>
      </c>
      <c r="E725" s="48">
        <v>2011</v>
      </c>
      <c r="F725" s="47" t="s">
        <v>42</v>
      </c>
      <c r="G725" s="49">
        <v>40801</v>
      </c>
      <c r="H725" s="47" t="s">
        <v>43</v>
      </c>
      <c r="I725" s="47" t="s">
        <v>44</v>
      </c>
      <c r="J725" s="48">
        <v>3008</v>
      </c>
      <c r="K725" s="47" t="s">
        <v>45</v>
      </c>
      <c r="L725" s="48">
        <v>830</v>
      </c>
      <c r="M725" s="47" t="s">
        <v>46</v>
      </c>
      <c r="N725" s="48">
        <v>4</v>
      </c>
      <c r="O725" s="47" t="s">
        <v>43</v>
      </c>
      <c r="P725" s="47" t="s">
        <v>433</v>
      </c>
      <c r="Q725" s="47" t="s">
        <v>48</v>
      </c>
      <c r="R725" s="47" t="s">
        <v>49</v>
      </c>
      <c r="S725" s="47" t="s">
        <v>43</v>
      </c>
      <c r="T725" s="47" t="s">
        <v>50</v>
      </c>
      <c r="U725" s="47" t="s">
        <v>51</v>
      </c>
      <c r="V725" s="48">
        <v>2.98</v>
      </c>
      <c r="W725" s="48">
        <v>2.98</v>
      </c>
      <c r="X725" s="47" t="s">
        <v>1015</v>
      </c>
      <c r="Y725" s="47" t="s">
        <v>1033</v>
      </c>
      <c r="Z725" s="48" t="b">
        <v>0</v>
      </c>
      <c r="AA725" s="47" t="s">
        <v>54</v>
      </c>
      <c r="AB725" s="48" t="b">
        <v>0</v>
      </c>
      <c r="AC725" s="48">
        <v>39</v>
      </c>
      <c r="AD725" t="str">
        <f t="shared" si="11"/>
        <v>Tr</v>
      </c>
    </row>
    <row r="726" spans="2:30" x14ac:dyDescent="0.25">
      <c r="B726">
        <f>VLOOKUP(C726*1,'RMPCrecs(Jan2016)'!F$2:N$1246,9,FALSE)</f>
        <v>17</v>
      </c>
      <c r="C726" s="47" t="s">
        <v>1169</v>
      </c>
      <c r="D726" s="47" t="s">
        <v>41</v>
      </c>
      <c r="E726" s="48">
        <v>2011</v>
      </c>
      <c r="F726" s="47" t="s">
        <v>42</v>
      </c>
      <c r="G726" s="49">
        <v>40801</v>
      </c>
      <c r="H726" s="47" t="s">
        <v>43</v>
      </c>
      <c r="I726" s="47" t="s">
        <v>44</v>
      </c>
      <c r="J726" s="48">
        <v>3008</v>
      </c>
      <c r="K726" s="47" t="s">
        <v>110</v>
      </c>
      <c r="L726" s="48">
        <v>800</v>
      </c>
      <c r="M726" s="47" t="s">
        <v>46</v>
      </c>
      <c r="N726" s="48">
        <v>4</v>
      </c>
      <c r="O726" s="47" t="s">
        <v>43</v>
      </c>
      <c r="P726" s="47" t="s">
        <v>433</v>
      </c>
      <c r="Q726" s="47" t="s">
        <v>48</v>
      </c>
      <c r="R726" s="47" t="s">
        <v>49</v>
      </c>
      <c r="S726" s="47" t="s">
        <v>43</v>
      </c>
      <c r="T726" s="47" t="s">
        <v>50</v>
      </c>
      <c r="U726" s="47" t="s">
        <v>51</v>
      </c>
      <c r="V726" s="48">
        <v>2.98</v>
      </c>
      <c r="W726" s="48">
        <v>2.98</v>
      </c>
      <c r="X726" s="47" t="s">
        <v>1015</v>
      </c>
      <c r="Y726" s="47" t="s">
        <v>1033</v>
      </c>
      <c r="Z726" s="48" t="b">
        <v>0</v>
      </c>
      <c r="AA726" s="47" t="s">
        <v>54</v>
      </c>
      <c r="AB726" s="48" t="b">
        <v>0</v>
      </c>
      <c r="AC726" s="48">
        <v>39</v>
      </c>
      <c r="AD726" t="str">
        <f t="shared" si="11"/>
        <v>Tr</v>
      </c>
    </row>
    <row r="727" spans="2:30" x14ac:dyDescent="0.25">
      <c r="B727">
        <f>VLOOKUP(C727*1,'RMPCrecs(Jan2016)'!F$2:N$1246,9,FALSE)</f>
        <v>17</v>
      </c>
      <c r="C727" s="47" t="s">
        <v>1170</v>
      </c>
      <c r="D727" s="47" t="s">
        <v>41</v>
      </c>
      <c r="E727" s="48">
        <v>2011</v>
      </c>
      <c r="F727" s="47" t="s">
        <v>42</v>
      </c>
      <c r="G727" s="49">
        <v>40801</v>
      </c>
      <c r="H727" s="47" t="s">
        <v>43</v>
      </c>
      <c r="I727" s="47" t="s">
        <v>44</v>
      </c>
      <c r="J727" s="48">
        <v>3008</v>
      </c>
      <c r="K727" s="47" t="s">
        <v>110</v>
      </c>
      <c r="L727" s="48">
        <v>920</v>
      </c>
      <c r="M727" s="47" t="s">
        <v>46</v>
      </c>
      <c r="N727" s="48">
        <v>4</v>
      </c>
      <c r="O727" s="47" t="s">
        <v>43</v>
      </c>
      <c r="P727" s="47" t="s">
        <v>1171</v>
      </c>
      <c r="Q727" s="47" t="s">
        <v>48</v>
      </c>
      <c r="R727" s="47" t="s">
        <v>49</v>
      </c>
      <c r="S727" s="47" t="s">
        <v>43</v>
      </c>
      <c r="T727" s="47" t="s">
        <v>50</v>
      </c>
      <c r="U727" s="47" t="s">
        <v>51</v>
      </c>
      <c r="V727" s="48">
        <v>2.98</v>
      </c>
      <c r="W727" s="48">
        <v>2.98</v>
      </c>
      <c r="X727" s="47" t="s">
        <v>1015</v>
      </c>
      <c r="Y727" s="47" t="s">
        <v>1033</v>
      </c>
      <c r="Z727" s="48" t="b">
        <v>0</v>
      </c>
      <c r="AA727" s="47" t="s">
        <v>54</v>
      </c>
      <c r="AB727" s="48" t="b">
        <v>0</v>
      </c>
      <c r="AC727" s="48">
        <v>39</v>
      </c>
      <c r="AD727" t="str">
        <f t="shared" si="11"/>
        <v>Tr</v>
      </c>
    </row>
    <row r="728" spans="2:30" x14ac:dyDescent="0.25">
      <c r="B728">
        <f>VLOOKUP(C728*1,'RMPCrecs(Jan2016)'!F$2:N$1246,9,FALSE)</f>
        <v>17</v>
      </c>
      <c r="C728" s="47" t="s">
        <v>1172</v>
      </c>
      <c r="D728" s="47" t="s">
        <v>41</v>
      </c>
      <c r="E728" s="48">
        <v>2011</v>
      </c>
      <c r="F728" s="47" t="s">
        <v>42</v>
      </c>
      <c r="G728" s="49">
        <v>40801</v>
      </c>
      <c r="H728" s="47" t="s">
        <v>43</v>
      </c>
      <c r="I728" s="47" t="s">
        <v>44</v>
      </c>
      <c r="J728" s="48">
        <v>3008</v>
      </c>
      <c r="K728" s="47" t="s">
        <v>45</v>
      </c>
      <c r="L728" s="48">
        <v>830</v>
      </c>
      <c r="M728" s="47" t="s">
        <v>46</v>
      </c>
      <c r="N728" s="48">
        <v>4</v>
      </c>
      <c r="O728" s="47" t="s">
        <v>43</v>
      </c>
      <c r="P728" s="47" t="s">
        <v>433</v>
      </c>
      <c r="Q728" s="47" t="s">
        <v>48</v>
      </c>
      <c r="R728" s="47" t="s">
        <v>49</v>
      </c>
      <c r="S728" s="47" t="s">
        <v>43</v>
      </c>
      <c r="T728" s="47" t="s">
        <v>50</v>
      </c>
      <c r="U728" s="47" t="s">
        <v>51</v>
      </c>
      <c r="V728" s="48">
        <v>2.98</v>
      </c>
      <c r="W728" s="48">
        <v>2.98</v>
      </c>
      <c r="X728" s="47" t="s">
        <v>1015</v>
      </c>
      <c r="Y728" s="47" t="s">
        <v>1033</v>
      </c>
      <c r="Z728" s="48" t="b">
        <v>0</v>
      </c>
      <c r="AA728" s="47" t="s">
        <v>54</v>
      </c>
      <c r="AB728" s="48" t="b">
        <v>0</v>
      </c>
      <c r="AC728" s="48">
        <v>39</v>
      </c>
      <c r="AD728" t="str">
        <f t="shared" si="11"/>
        <v>Tr</v>
      </c>
    </row>
    <row r="729" spans="2:30" x14ac:dyDescent="0.25">
      <c r="B729">
        <f>VLOOKUP(C729*1,'RMPCrecs(Jan2016)'!F$2:N$1246,9,FALSE)</f>
        <v>17</v>
      </c>
      <c r="C729" s="47" t="s">
        <v>1173</v>
      </c>
      <c r="D729" s="47" t="s">
        <v>41</v>
      </c>
      <c r="E729" s="48">
        <v>2011</v>
      </c>
      <c r="F729" s="47" t="s">
        <v>42</v>
      </c>
      <c r="G729" s="49">
        <v>40801</v>
      </c>
      <c r="H729" s="47" t="s">
        <v>43</v>
      </c>
      <c r="I729" s="47" t="s">
        <v>44</v>
      </c>
      <c r="J729" s="48">
        <v>3008</v>
      </c>
      <c r="K729" s="47" t="s">
        <v>110</v>
      </c>
      <c r="L729" s="48">
        <v>760</v>
      </c>
      <c r="M729" s="47" t="s">
        <v>46</v>
      </c>
      <c r="N729" s="48">
        <v>3</v>
      </c>
      <c r="O729" s="47" t="s">
        <v>43</v>
      </c>
      <c r="P729" s="47" t="s">
        <v>956</v>
      </c>
      <c r="Q729" s="47" t="s">
        <v>48</v>
      </c>
      <c r="R729" s="47" t="s">
        <v>49</v>
      </c>
      <c r="S729" s="47" t="s">
        <v>43</v>
      </c>
      <c r="T729" s="47" t="s">
        <v>50</v>
      </c>
      <c r="U729" s="47" t="s">
        <v>51</v>
      </c>
      <c r="V729" s="48">
        <v>2.98</v>
      </c>
      <c r="W729" s="48">
        <v>2.98</v>
      </c>
      <c r="X729" s="47" t="s">
        <v>1015</v>
      </c>
      <c r="Y729" s="47" t="s">
        <v>1033</v>
      </c>
      <c r="Z729" s="48" t="b">
        <v>0</v>
      </c>
      <c r="AA729" s="47" t="s">
        <v>54</v>
      </c>
      <c r="AB729" s="48" t="b">
        <v>0</v>
      </c>
      <c r="AC729" s="48">
        <v>39</v>
      </c>
      <c r="AD729" t="str">
        <f t="shared" si="11"/>
        <v>Tr</v>
      </c>
    </row>
    <row r="730" spans="2:30" x14ac:dyDescent="0.25">
      <c r="B730">
        <f>VLOOKUP(C730*1,'RMPCrecs(Jan2016)'!F$2:N$1246,9,FALSE)</f>
        <v>17</v>
      </c>
      <c r="C730" s="47" t="s">
        <v>1174</v>
      </c>
      <c r="D730" s="47" t="s">
        <v>41</v>
      </c>
      <c r="E730" s="48">
        <v>2011</v>
      </c>
      <c r="F730" s="47" t="s">
        <v>42</v>
      </c>
      <c r="G730" s="49">
        <v>40801</v>
      </c>
      <c r="H730" s="47" t="s">
        <v>43</v>
      </c>
      <c r="I730" s="47" t="s">
        <v>44</v>
      </c>
      <c r="J730" s="48">
        <v>3008</v>
      </c>
      <c r="K730" s="47" t="s">
        <v>45</v>
      </c>
      <c r="L730" s="48">
        <v>730</v>
      </c>
      <c r="M730" s="47" t="s">
        <v>46</v>
      </c>
      <c r="N730" s="48">
        <v>4</v>
      </c>
      <c r="O730" s="47" t="s">
        <v>43</v>
      </c>
      <c r="P730" s="47" t="s">
        <v>433</v>
      </c>
      <c r="Q730" s="47" t="s">
        <v>48</v>
      </c>
      <c r="R730" s="47" t="s">
        <v>49</v>
      </c>
      <c r="S730" s="47" t="s">
        <v>43</v>
      </c>
      <c r="T730" s="47" t="s">
        <v>50</v>
      </c>
      <c r="U730" s="47" t="s">
        <v>51</v>
      </c>
      <c r="V730" s="48">
        <v>2.98</v>
      </c>
      <c r="W730" s="48">
        <v>2.98</v>
      </c>
      <c r="X730" s="47" t="s">
        <v>1015</v>
      </c>
      <c r="Y730" s="47" t="s">
        <v>1033</v>
      </c>
      <c r="Z730" s="48" t="b">
        <v>0</v>
      </c>
      <c r="AA730" s="47" t="s">
        <v>54</v>
      </c>
      <c r="AB730" s="48" t="b">
        <v>0</v>
      </c>
      <c r="AC730" s="48">
        <v>39</v>
      </c>
      <c r="AD730" t="str">
        <f t="shared" si="11"/>
        <v>Tr</v>
      </c>
    </row>
    <row r="731" spans="2:30" x14ac:dyDescent="0.25">
      <c r="B731">
        <f>VLOOKUP(C731*1,'RMPCrecs(Jan2016)'!F$2:N$1246,9,FALSE)</f>
        <v>17</v>
      </c>
      <c r="C731" s="47" t="s">
        <v>1175</v>
      </c>
      <c r="D731" s="47" t="s">
        <v>41</v>
      </c>
      <c r="E731" s="48">
        <v>2011</v>
      </c>
      <c r="F731" s="47" t="s">
        <v>42</v>
      </c>
      <c r="G731" s="49">
        <v>40801</v>
      </c>
      <c r="H731" s="47" t="s">
        <v>43</v>
      </c>
      <c r="I731" s="47" t="s">
        <v>44</v>
      </c>
      <c r="J731" s="48">
        <v>3008</v>
      </c>
      <c r="K731" s="47" t="s">
        <v>110</v>
      </c>
      <c r="L731" s="48">
        <v>880</v>
      </c>
      <c r="M731" s="47" t="s">
        <v>46</v>
      </c>
      <c r="N731" s="48">
        <v>4</v>
      </c>
      <c r="O731" s="47" t="s">
        <v>43</v>
      </c>
      <c r="P731" s="47" t="s">
        <v>433</v>
      </c>
      <c r="Q731" s="47" t="s">
        <v>48</v>
      </c>
      <c r="R731" s="47" t="s">
        <v>49</v>
      </c>
      <c r="S731" s="47" t="s">
        <v>43</v>
      </c>
      <c r="T731" s="47" t="s">
        <v>50</v>
      </c>
      <c r="U731" s="47" t="s">
        <v>51</v>
      </c>
      <c r="V731" s="48">
        <v>2.98</v>
      </c>
      <c r="W731" s="48">
        <v>2.98</v>
      </c>
      <c r="X731" s="47" t="s">
        <v>1015</v>
      </c>
      <c r="Y731" s="47" t="s">
        <v>1033</v>
      </c>
      <c r="Z731" s="48" t="b">
        <v>0</v>
      </c>
      <c r="AA731" s="47" t="s">
        <v>54</v>
      </c>
      <c r="AB731" s="48" t="b">
        <v>0</v>
      </c>
      <c r="AC731" s="48">
        <v>39</v>
      </c>
      <c r="AD731" t="str">
        <f t="shared" si="11"/>
        <v>Tr</v>
      </c>
    </row>
    <row r="732" spans="2:30" x14ac:dyDescent="0.25">
      <c r="B732">
        <f>VLOOKUP(C732*1,'RMPCrecs(Jan2016)'!F$2:N$1246,9,FALSE)</f>
        <v>17</v>
      </c>
      <c r="C732" s="47" t="s">
        <v>1176</v>
      </c>
      <c r="D732" s="47" t="s">
        <v>41</v>
      </c>
      <c r="E732" s="48">
        <v>2011</v>
      </c>
      <c r="F732" s="47" t="s">
        <v>42</v>
      </c>
      <c r="G732" s="49">
        <v>40802</v>
      </c>
      <c r="H732" s="47" t="s">
        <v>43</v>
      </c>
      <c r="I732" s="47" t="s">
        <v>44</v>
      </c>
      <c r="J732" s="48">
        <v>3008</v>
      </c>
      <c r="K732" s="47" t="s">
        <v>45</v>
      </c>
      <c r="L732" s="48">
        <v>750</v>
      </c>
      <c r="M732" s="47" t="s">
        <v>46</v>
      </c>
      <c r="N732" s="48">
        <v>3</v>
      </c>
      <c r="O732" s="47" t="s">
        <v>43</v>
      </c>
      <c r="P732" s="47" t="s">
        <v>956</v>
      </c>
      <c r="Q732" s="47" t="s">
        <v>48</v>
      </c>
      <c r="R732" s="47" t="s">
        <v>49</v>
      </c>
      <c r="S732" s="47" t="s">
        <v>43</v>
      </c>
      <c r="T732" s="47" t="s">
        <v>50</v>
      </c>
      <c r="U732" s="47" t="s">
        <v>51</v>
      </c>
      <c r="V732" s="48">
        <v>2.98</v>
      </c>
      <c r="W732" s="48">
        <v>2.98</v>
      </c>
      <c r="X732" s="47" t="s">
        <v>1015</v>
      </c>
      <c r="Y732" s="47" t="s">
        <v>1033</v>
      </c>
      <c r="Z732" s="48" t="b">
        <v>0</v>
      </c>
      <c r="AA732" s="47" t="s">
        <v>54</v>
      </c>
      <c r="AB732" s="48" t="b">
        <v>0</v>
      </c>
      <c r="AC732" s="48">
        <v>39</v>
      </c>
      <c r="AD732" t="str">
        <f t="shared" si="11"/>
        <v>Tr</v>
      </c>
    </row>
    <row r="733" spans="2:30" x14ac:dyDescent="0.25">
      <c r="B733">
        <f>VLOOKUP(C733*1,'RMPCrecs(Jan2016)'!F$2:N$1246,9,FALSE)</f>
        <v>17</v>
      </c>
      <c r="C733" s="47" t="s">
        <v>1177</v>
      </c>
      <c r="D733" s="47" t="s">
        <v>41</v>
      </c>
      <c r="E733" s="48">
        <v>2011</v>
      </c>
      <c r="F733" s="47" t="s">
        <v>42</v>
      </c>
      <c r="G733" s="49">
        <v>40802</v>
      </c>
      <c r="H733" s="47" t="s">
        <v>43</v>
      </c>
      <c r="I733" s="47" t="s">
        <v>44</v>
      </c>
      <c r="J733" s="48">
        <v>3008</v>
      </c>
      <c r="K733" s="47" t="s">
        <v>45</v>
      </c>
      <c r="L733" s="48">
        <v>680</v>
      </c>
      <c r="M733" s="47" t="s">
        <v>46</v>
      </c>
      <c r="N733" s="48">
        <v>3</v>
      </c>
      <c r="O733" s="47" t="s">
        <v>43</v>
      </c>
      <c r="P733" s="47" t="s">
        <v>956</v>
      </c>
      <c r="Q733" s="47" t="s">
        <v>48</v>
      </c>
      <c r="R733" s="47" t="s">
        <v>49</v>
      </c>
      <c r="S733" s="47" t="s">
        <v>43</v>
      </c>
      <c r="T733" s="47" t="s">
        <v>50</v>
      </c>
      <c r="U733" s="47" t="s">
        <v>51</v>
      </c>
      <c r="V733" s="48">
        <v>2.98</v>
      </c>
      <c r="W733" s="48">
        <v>2.98</v>
      </c>
      <c r="X733" s="47" t="s">
        <v>1015</v>
      </c>
      <c r="Y733" s="47" t="s">
        <v>1033</v>
      </c>
      <c r="Z733" s="48" t="b">
        <v>0</v>
      </c>
      <c r="AA733" s="47" t="s">
        <v>54</v>
      </c>
      <c r="AB733" s="48" t="b">
        <v>0</v>
      </c>
      <c r="AC733" s="48">
        <v>39</v>
      </c>
      <c r="AD733" t="str">
        <f t="shared" si="11"/>
        <v>Tr</v>
      </c>
    </row>
    <row r="734" spans="2:30" x14ac:dyDescent="0.25">
      <c r="B734">
        <f>VLOOKUP(C734*1,'RMPCrecs(Jan2016)'!F$2:N$1246,9,FALSE)</f>
        <v>17</v>
      </c>
      <c r="C734" s="47" t="s">
        <v>1178</v>
      </c>
      <c r="D734" s="47" t="s">
        <v>41</v>
      </c>
      <c r="E734" s="48">
        <v>2011</v>
      </c>
      <c r="F734" s="47" t="s">
        <v>42</v>
      </c>
      <c r="G734" s="49">
        <v>40802</v>
      </c>
      <c r="H734" s="47" t="s">
        <v>43</v>
      </c>
      <c r="I734" s="47" t="s">
        <v>44</v>
      </c>
      <c r="J734" s="48">
        <v>3008</v>
      </c>
      <c r="K734" s="47" t="s">
        <v>110</v>
      </c>
      <c r="L734" s="48">
        <v>760</v>
      </c>
      <c r="M734" s="47" t="s">
        <v>46</v>
      </c>
      <c r="N734" s="48">
        <v>4</v>
      </c>
      <c r="O734" s="47" t="s">
        <v>43</v>
      </c>
      <c r="P734" s="47" t="s">
        <v>433</v>
      </c>
      <c r="Q734" s="47" t="s">
        <v>48</v>
      </c>
      <c r="R734" s="47" t="s">
        <v>49</v>
      </c>
      <c r="S734" s="47" t="s">
        <v>43</v>
      </c>
      <c r="T734" s="47" t="s">
        <v>50</v>
      </c>
      <c r="U734" s="47" t="s">
        <v>51</v>
      </c>
      <c r="V734" s="48">
        <v>2.98</v>
      </c>
      <c r="W734" s="48">
        <v>2.98</v>
      </c>
      <c r="X734" s="47" t="s">
        <v>1015</v>
      </c>
      <c r="Y734" s="47" t="s">
        <v>1033</v>
      </c>
      <c r="Z734" s="48" t="b">
        <v>0</v>
      </c>
      <c r="AA734" s="47" t="s">
        <v>54</v>
      </c>
      <c r="AB734" s="48" t="b">
        <v>0</v>
      </c>
      <c r="AC734" s="48">
        <v>39</v>
      </c>
      <c r="AD734" t="str">
        <f t="shared" si="11"/>
        <v>Tr</v>
      </c>
    </row>
    <row r="735" spans="2:30" x14ac:dyDescent="0.25">
      <c r="B735">
        <f>VLOOKUP(C735*1,'RMPCrecs(Jan2016)'!F$2:N$1246,9,FALSE)</f>
        <v>17</v>
      </c>
      <c r="C735" s="47" t="s">
        <v>1179</v>
      </c>
      <c r="D735" s="47" t="s">
        <v>41</v>
      </c>
      <c r="E735" s="48">
        <v>2011</v>
      </c>
      <c r="F735" s="47" t="s">
        <v>42</v>
      </c>
      <c r="G735" s="49">
        <v>40802</v>
      </c>
      <c r="H735" s="47" t="s">
        <v>43</v>
      </c>
      <c r="I735" s="47" t="s">
        <v>44</v>
      </c>
      <c r="J735" s="48">
        <v>3008</v>
      </c>
      <c r="K735" s="47" t="s">
        <v>45</v>
      </c>
      <c r="L735" s="48">
        <v>850</v>
      </c>
      <c r="M735" s="47" t="s">
        <v>46</v>
      </c>
      <c r="N735" s="48">
        <v>3</v>
      </c>
      <c r="O735" s="47" t="s">
        <v>43</v>
      </c>
      <c r="P735" s="47" t="s">
        <v>956</v>
      </c>
      <c r="Q735" s="47" t="s">
        <v>48</v>
      </c>
      <c r="R735" s="47" t="s">
        <v>49</v>
      </c>
      <c r="S735" s="47" t="s">
        <v>43</v>
      </c>
      <c r="T735" s="47" t="s">
        <v>50</v>
      </c>
      <c r="U735" s="47" t="s">
        <v>51</v>
      </c>
      <c r="V735" s="48">
        <v>2.98</v>
      </c>
      <c r="W735" s="48">
        <v>2.98</v>
      </c>
      <c r="X735" s="47" t="s">
        <v>1015</v>
      </c>
      <c r="Y735" s="47" t="s">
        <v>1033</v>
      </c>
      <c r="Z735" s="48" t="b">
        <v>0</v>
      </c>
      <c r="AA735" s="47" t="s">
        <v>54</v>
      </c>
      <c r="AB735" s="48" t="b">
        <v>0</v>
      </c>
      <c r="AC735" s="48">
        <v>39</v>
      </c>
      <c r="AD735" t="str">
        <f t="shared" si="11"/>
        <v>Tr</v>
      </c>
    </row>
    <row r="736" spans="2:30" x14ac:dyDescent="0.25">
      <c r="B736">
        <f>VLOOKUP(C736*1,'RMPCrecs(Jan2016)'!F$2:N$1246,9,FALSE)</f>
        <v>17</v>
      </c>
      <c r="C736" s="47" t="s">
        <v>1180</v>
      </c>
      <c r="D736" s="47" t="s">
        <v>41</v>
      </c>
      <c r="E736" s="48">
        <v>2011</v>
      </c>
      <c r="F736" s="47" t="s">
        <v>42</v>
      </c>
      <c r="G736" s="49">
        <v>40802</v>
      </c>
      <c r="H736" s="47" t="s">
        <v>43</v>
      </c>
      <c r="I736" s="47" t="s">
        <v>44</v>
      </c>
      <c r="J736" s="48">
        <v>3008</v>
      </c>
      <c r="K736" s="47" t="s">
        <v>110</v>
      </c>
      <c r="L736" s="48">
        <v>780</v>
      </c>
      <c r="M736" s="47" t="s">
        <v>46</v>
      </c>
      <c r="N736" s="48">
        <v>3</v>
      </c>
      <c r="O736" s="47" t="s">
        <v>43</v>
      </c>
      <c r="P736" s="47" t="s">
        <v>956</v>
      </c>
      <c r="Q736" s="47" t="s">
        <v>48</v>
      </c>
      <c r="R736" s="47" t="s">
        <v>49</v>
      </c>
      <c r="S736" s="47" t="s">
        <v>43</v>
      </c>
      <c r="T736" s="47" t="s">
        <v>50</v>
      </c>
      <c r="U736" s="47" t="s">
        <v>51</v>
      </c>
      <c r="V736" s="48">
        <v>2.98</v>
      </c>
      <c r="W736" s="48">
        <v>2.98</v>
      </c>
      <c r="X736" s="47" t="s">
        <v>1015</v>
      </c>
      <c r="Y736" s="47" t="s">
        <v>1033</v>
      </c>
      <c r="Z736" s="48" t="b">
        <v>0</v>
      </c>
      <c r="AA736" s="47" t="s">
        <v>54</v>
      </c>
      <c r="AB736" s="48" t="b">
        <v>0</v>
      </c>
      <c r="AC736" s="48">
        <v>39</v>
      </c>
      <c r="AD736" t="str">
        <f t="shared" si="11"/>
        <v>Tr</v>
      </c>
    </row>
    <row r="737" spans="2:30" x14ac:dyDescent="0.25">
      <c r="B737">
        <f>VLOOKUP(C737*1,'RMPCrecs(Jan2016)'!F$2:N$1246,9,FALSE)</f>
        <v>17</v>
      </c>
      <c r="C737" s="47" t="s">
        <v>1181</v>
      </c>
      <c r="D737" s="47" t="s">
        <v>41</v>
      </c>
      <c r="E737" s="48">
        <v>2011</v>
      </c>
      <c r="F737" s="47" t="s">
        <v>42</v>
      </c>
      <c r="G737" s="49">
        <v>40802</v>
      </c>
      <c r="H737" s="47" t="s">
        <v>43</v>
      </c>
      <c r="I737" s="47" t="s">
        <v>44</v>
      </c>
      <c r="J737" s="48">
        <v>3008</v>
      </c>
      <c r="K737" s="47" t="s">
        <v>110</v>
      </c>
      <c r="L737" s="48">
        <v>780</v>
      </c>
      <c r="M737" s="47" t="s">
        <v>46</v>
      </c>
      <c r="N737" s="48">
        <v>3</v>
      </c>
      <c r="O737" s="47" t="s">
        <v>43</v>
      </c>
      <c r="P737" s="47" t="s">
        <v>956</v>
      </c>
      <c r="Q737" s="47" t="s">
        <v>48</v>
      </c>
      <c r="R737" s="47" t="s">
        <v>49</v>
      </c>
      <c r="S737" s="47" t="s">
        <v>43</v>
      </c>
      <c r="T737" s="47" t="s">
        <v>50</v>
      </c>
      <c r="U737" s="47" t="s">
        <v>51</v>
      </c>
      <c r="V737" s="48">
        <v>2.98</v>
      </c>
      <c r="W737" s="48">
        <v>2.98</v>
      </c>
      <c r="X737" s="47" t="s">
        <v>1015</v>
      </c>
      <c r="Y737" s="47" t="s">
        <v>1033</v>
      </c>
      <c r="Z737" s="48" t="b">
        <v>0</v>
      </c>
      <c r="AA737" s="47" t="s">
        <v>54</v>
      </c>
      <c r="AB737" s="48" t="b">
        <v>0</v>
      </c>
      <c r="AC737" s="48">
        <v>39</v>
      </c>
      <c r="AD737" t="str">
        <f t="shared" si="11"/>
        <v>Tr</v>
      </c>
    </row>
    <row r="738" spans="2:30" x14ac:dyDescent="0.25">
      <c r="B738">
        <f>VLOOKUP(C738*1,'RMPCrecs(Jan2016)'!F$2:N$1246,9,FALSE)</f>
        <v>17</v>
      </c>
      <c r="C738" s="47" t="s">
        <v>1182</v>
      </c>
      <c r="D738" s="47" t="s">
        <v>41</v>
      </c>
      <c r="E738" s="48">
        <v>2011</v>
      </c>
      <c r="F738" s="47" t="s">
        <v>42</v>
      </c>
      <c r="G738" s="49">
        <v>40802</v>
      </c>
      <c r="H738" s="47" t="s">
        <v>43</v>
      </c>
      <c r="I738" s="47" t="s">
        <v>44</v>
      </c>
      <c r="J738" s="48">
        <v>3008</v>
      </c>
      <c r="K738" s="47" t="s">
        <v>110</v>
      </c>
      <c r="L738" s="48">
        <v>760</v>
      </c>
      <c r="M738" s="47" t="s">
        <v>46</v>
      </c>
      <c r="N738" s="48">
        <v>4</v>
      </c>
      <c r="O738" s="47" t="s">
        <v>43</v>
      </c>
      <c r="P738" s="47" t="s">
        <v>578</v>
      </c>
      <c r="Q738" s="47" t="s">
        <v>48</v>
      </c>
      <c r="R738" s="47" t="s">
        <v>49</v>
      </c>
      <c r="S738" s="47" t="s">
        <v>43</v>
      </c>
      <c r="T738" s="47" t="s">
        <v>50</v>
      </c>
      <c r="U738" s="47" t="s">
        <v>51</v>
      </c>
      <c r="V738" s="48">
        <v>2.98</v>
      </c>
      <c r="W738" s="48">
        <v>2.98</v>
      </c>
      <c r="X738" s="47" t="s">
        <v>1015</v>
      </c>
      <c r="Y738" s="47" t="s">
        <v>1033</v>
      </c>
      <c r="Z738" s="48" t="b">
        <v>0</v>
      </c>
      <c r="AA738" s="47" t="s">
        <v>54</v>
      </c>
      <c r="AB738" s="48" t="b">
        <v>0</v>
      </c>
      <c r="AC738" s="48">
        <v>39</v>
      </c>
      <c r="AD738" t="str">
        <f t="shared" si="11"/>
        <v>Tr</v>
      </c>
    </row>
    <row r="739" spans="2:30" x14ac:dyDescent="0.25">
      <c r="B739">
        <f>VLOOKUP(C739*1,'RMPCrecs(Jan2016)'!F$2:N$1246,9,FALSE)</f>
        <v>17</v>
      </c>
      <c r="C739" s="47" t="s">
        <v>1183</v>
      </c>
      <c r="D739" s="47" t="s">
        <v>41</v>
      </c>
      <c r="E739" s="48">
        <v>2011</v>
      </c>
      <c r="F739" s="47" t="s">
        <v>42</v>
      </c>
      <c r="G739" s="49">
        <v>40802</v>
      </c>
      <c r="H739" s="47" t="s">
        <v>43</v>
      </c>
      <c r="I739" s="47" t="s">
        <v>44</v>
      </c>
      <c r="J739" s="48">
        <v>3008</v>
      </c>
      <c r="K739" s="47" t="s">
        <v>110</v>
      </c>
      <c r="L739" s="48">
        <v>880</v>
      </c>
      <c r="M739" s="47" t="s">
        <v>46</v>
      </c>
      <c r="N739" s="48">
        <v>4</v>
      </c>
      <c r="O739" s="47" t="s">
        <v>43</v>
      </c>
      <c r="P739" s="47" t="s">
        <v>433</v>
      </c>
      <c r="Q739" s="47" t="s">
        <v>48</v>
      </c>
      <c r="R739" s="47" t="s">
        <v>49</v>
      </c>
      <c r="S739" s="47" t="s">
        <v>43</v>
      </c>
      <c r="T739" s="47" t="s">
        <v>50</v>
      </c>
      <c r="U739" s="47" t="s">
        <v>51</v>
      </c>
      <c r="V739" s="48">
        <v>2.98</v>
      </c>
      <c r="W739" s="48">
        <v>2.98</v>
      </c>
      <c r="X739" s="47" t="s">
        <v>1015</v>
      </c>
      <c r="Y739" s="47" t="s">
        <v>1033</v>
      </c>
      <c r="Z739" s="48" t="b">
        <v>0</v>
      </c>
      <c r="AA739" s="47" t="s">
        <v>54</v>
      </c>
      <c r="AB739" s="48" t="b">
        <v>0</v>
      </c>
      <c r="AC739" s="48">
        <v>39</v>
      </c>
      <c r="AD739" t="str">
        <f t="shared" si="11"/>
        <v>Tr</v>
      </c>
    </row>
    <row r="740" spans="2:30" x14ac:dyDescent="0.25">
      <c r="B740">
        <f>VLOOKUP(C740*1,'RMPCrecs(Jan2016)'!F$2:N$1246,9,FALSE)</f>
        <v>17</v>
      </c>
      <c r="C740" s="47" t="s">
        <v>1184</v>
      </c>
      <c r="D740" s="47" t="s">
        <v>41</v>
      </c>
      <c r="E740" s="48">
        <v>2011</v>
      </c>
      <c r="F740" s="47" t="s">
        <v>42</v>
      </c>
      <c r="G740" s="49">
        <v>40802</v>
      </c>
      <c r="H740" s="47" t="s">
        <v>43</v>
      </c>
      <c r="I740" s="47" t="s">
        <v>44</v>
      </c>
      <c r="J740" s="48">
        <v>3008</v>
      </c>
      <c r="K740" s="47" t="s">
        <v>110</v>
      </c>
      <c r="L740" s="48">
        <v>780</v>
      </c>
      <c r="M740" s="47" t="s">
        <v>46</v>
      </c>
      <c r="N740" s="48">
        <v>4</v>
      </c>
      <c r="O740" s="47" t="s">
        <v>43</v>
      </c>
      <c r="P740" s="47" t="s">
        <v>433</v>
      </c>
      <c r="Q740" s="47" t="s">
        <v>48</v>
      </c>
      <c r="R740" s="47" t="s">
        <v>49</v>
      </c>
      <c r="S740" s="47" t="s">
        <v>43</v>
      </c>
      <c r="T740" s="47" t="s">
        <v>50</v>
      </c>
      <c r="U740" s="47" t="s">
        <v>51</v>
      </c>
      <c r="V740" s="48">
        <v>2.98</v>
      </c>
      <c r="W740" s="48">
        <v>2.98</v>
      </c>
      <c r="X740" s="47" t="s">
        <v>1015</v>
      </c>
      <c r="Y740" s="47" t="s">
        <v>1033</v>
      </c>
      <c r="Z740" s="48" t="b">
        <v>0</v>
      </c>
      <c r="AA740" s="47" t="s">
        <v>54</v>
      </c>
      <c r="AB740" s="48" t="b">
        <v>0</v>
      </c>
      <c r="AC740" s="48">
        <v>39</v>
      </c>
      <c r="AD740" t="str">
        <f t="shared" si="11"/>
        <v>Tr</v>
      </c>
    </row>
    <row r="741" spans="2:30" x14ac:dyDescent="0.25">
      <c r="B741">
        <f>VLOOKUP(C741*1,'RMPCrecs(Jan2016)'!F$2:N$1246,9,FALSE)</f>
        <v>17</v>
      </c>
      <c r="C741" s="47" t="s">
        <v>1185</v>
      </c>
      <c r="D741" s="47" t="s">
        <v>41</v>
      </c>
      <c r="E741" s="48">
        <v>2011</v>
      </c>
      <c r="F741" s="47" t="s">
        <v>42</v>
      </c>
      <c r="G741" s="49">
        <v>40802</v>
      </c>
      <c r="H741" s="47" t="s">
        <v>43</v>
      </c>
      <c r="I741" s="47" t="s">
        <v>44</v>
      </c>
      <c r="J741" s="48">
        <v>3008</v>
      </c>
      <c r="K741" s="47" t="s">
        <v>110</v>
      </c>
      <c r="L741" s="48">
        <v>700</v>
      </c>
      <c r="M741" s="47" t="s">
        <v>46</v>
      </c>
      <c r="N741" s="48">
        <v>3</v>
      </c>
      <c r="O741" s="47" t="s">
        <v>43</v>
      </c>
      <c r="P741" s="47" t="s">
        <v>956</v>
      </c>
      <c r="Q741" s="47" t="s">
        <v>48</v>
      </c>
      <c r="R741" s="47" t="s">
        <v>49</v>
      </c>
      <c r="S741" s="47" t="s">
        <v>43</v>
      </c>
      <c r="T741" s="47" t="s">
        <v>50</v>
      </c>
      <c r="U741" s="47" t="s">
        <v>51</v>
      </c>
      <c r="V741" s="48">
        <v>2.98</v>
      </c>
      <c r="W741" s="48">
        <v>2.98</v>
      </c>
      <c r="X741" s="47" t="s">
        <v>1015</v>
      </c>
      <c r="Y741" s="47" t="s">
        <v>1033</v>
      </c>
      <c r="Z741" s="48" t="b">
        <v>0</v>
      </c>
      <c r="AA741" s="47" t="s">
        <v>54</v>
      </c>
      <c r="AB741" s="48" t="b">
        <v>0</v>
      </c>
      <c r="AC741" s="48">
        <v>39</v>
      </c>
      <c r="AD741" t="str">
        <f t="shared" si="11"/>
        <v>Tr</v>
      </c>
    </row>
    <row r="742" spans="2:30" x14ac:dyDescent="0.25">
      <c r="B742">
        <f>VLOOKUP(C742*1,'RMPCrecs(Jan2016)'!F$2:N$1246,9,FALSE)</f>
        <v>17</v>
      </c>
      <c r="C742" s="47" t="s">
        <v>1186</v>
      </c>
      <c r="D742" s="47" t="s">
        <v>41</v>
      </c>
      <c r="E742" s="48">
        <v>2011</v>
      </c>
      <c r="F742" s="47" t="s">
        <v>42</v>
      </c>
      <c r="G742" s="49">
        <v>40802</v>
      </c>
      <c r="H742" s="47" t="s">
        <v>43</v>
      </c>
      <c r="I742" s="47" t="s">
        <v>44</v>
      </c>
      <c r="J742" s="48">
        <v>3008</v>
      </c>
      <c r="K742" s="47" t="s">
        <v>110</v>
      </c>
      <c r="L742" s="48">
        <v>740</v>
      </c>
      <c r="M742" s="47" t="s">
        <v>46</v>
      </c>
      <c r="N742" s="48">
        <v>4</v>
      </c>
      <c r="O742" s="47" t="s">
        <v>43</v>
      </c>
      <c r="P742" s="47" t="s">
        <v>433</v>
      </c>
      <c r="Q742" s="47" t="s">
        <v>48</v>
      </c>
      <c r="R742" s="47" t="s">
        <v>49</v>
      </c>
      <c r="S742" s="47" t="s">
        <v>43</v>
      </c>
      <c r="T742" s="47" t="s">
        <v>50</v>
      </c>
      <c r="U742" s="47" t="s">
        <v>51</v>
      </c>
      <c r="V742" s="48">
        <v>2.98</v>
      </c>
      <c r="W742" s="48">
        <v>2.98</v>
      </c>
      <c r="X742" s="47" t="s">
        <v>1015</v>
      </c>
      <c r="Y742" s="47" t="s">
        <v>1033</v>
      </c>
      <c r="Z742" s="48" t="b">
        <v>0</v>
      </c>
      <c r="AA742" s="47" t="s">
        <v>54</v>
      </c>
      <c r="AB742" s="48" t="b">
        <v>0</v>
      </c>
      <c r="AC742" s="48">
        <v>39</v>
      </c>
      <c r="AD742" t="str">
        <f t="shared" si="11"/>
        <v>Tr</v>
      </c>
    </row>
    <row r="743" spans="2:30" x14ac:dyDescent="0.25">
      <c r="B743">
        <f>VLOOKUP(C743*1,'RMPCrecs(Jan2016)'!F$2:N$1246,9,FALSE)</f>
        <v>17</v>
      </c>
      <c r="C743" s="47" t="s">
        <v>1187</v>
      </c>
      <c r="D743" s="47" t="s">
        <v>41</v>
      </c>
      <c r="E743" s="48">
        <v>2011</v>
      </c>
      <c r="F743" s="47" t="s">
        <v>42</v>
      </c>
      <c r="G743" s="49">
        <v>40802</v>
      </c>
      <c r="H743" s="47" t="s">
        <v>43</v>
      </c>
      <c r="I743" s="47" t="s">
        <v>44</v>
      </c>
      <c r="J743" s="48">
        <v>3008</v>
      </c>
      <c r="K743" s="47" t="s">
        <v>110</v>
      </c>
      <c r="L743" s="48">
        <v>730</v>
      </c>
      <c r="M743" s="47" t="s">
        <v>46</v>
      </c>
      <c r="N743" s="48">
        <v>4</v>
      </c>
      <c r="O743" s="47" t="s">
        <v>43</v>
      </c>
      <c r="P743" s="47" t="s">
        <v>433</v>
      </c>
      <c r="Q743" s="47" t="s">
        <v>48</v>
      </c>
      <c r="R743" s="47" t="s">
        <v>49</v>
      </c>
      <c r="S743" s="47" t="s">
        <v>43</v>
      </c>
      <c r="T743" s="47" t="s">
        <v>50</v>
      </c>
      <c r="U743" s="47" t="s">
        <v>51</v>
      </c>
      <c r="V743" s="48">
        <v>2.98</v>
      </c>
      <c r="W743" s="48">
        <v>2.98</v>
      </c>
      <c r="X743" s="47" t="s">
        <v>1015</v>
      </c>
      <c r="Y743" s="47" t="s">
        <v>1033</v>
      </c>
      <c r="Z743" s="48" t="b">
        <v>0</v>
      </c>
      <c r="AA743" s="47" t="s">
        <v>54</v>
      </c>
      <c r="AB743" s="48" t="b">
        <v>0</v>
      </c>
      <c r="AC743" s="48">
        <v>39</v>
      </c>
      <c r="AD743" t="str">
        <f t="shared" si="11"/>
        <v>Tr</v>
      </c>
    </row>
    <row r="744" spans="2:30" x14ac:dyDescent="0.25">
      <c r="B744">
        <f>VLOOKUP(C744*1,'RMPCrecs(Jan2016)'!F$2:N$1246,9,FALSE)</f>
        <v>17</v>
      </c>
      <c r="C744" s="47" t="s">
        <v>1189</v>
      </c>
      <c r="D744" s="47" t="s">
        <v>41</v>
      </c>
      <c r="E744" s="48">
        <v>2011</v>
      </c>
      <c r="F744" s="47" t="s">
        <v>42</v>
      </c>
      <c r="G744" s="49">
        <v>40806</v>
      </c>
      <c r="H744" s="47" t="s">
        <v>43</v>
      </c>
      <c r="I744" s="47" t="s">
        <v>44</v>
      </c>
      <c r="J744" s="48">
        <v>3008</v>
      </c>
      <c r="K744" s="47" t="s">
        <v>45</v>
      </c>
      <c r="L744" s="48">
        <v>690</v>
      </c>
      <c r="M744" s="47" t="s">
        <v>46</v>
      </c>
      <c r="N744" s="48">
        <v>3</v>
      </c>
      <c r="O744" s="47" t="s">
        <v>43</v>
      </c>
      <c r="P744" s="47" t="s">
        <v>956</v>
      </c>
      <c r="Q744" s="47" t="s">
        <v>48</v>
      </c>
      <c r="R744" s="47" t="s">
        <v>49</v>
      </c>
      <c r="S744" s="47" t="s">
        <v>43</v>
      </c>
      <c r="T744" s="47" t="s">
        <v>50</v>
      </c>
      <c r="U744" s="47" t="s">
        <v>82</v>
      </c>
      <c r="V744" s="48">
        <v>3.79</v>
      </c>
      <c r="W744" s="48">
        <v>3.79</v>
      </c>
      <c r="X744" s="47" t="s">
        <v>1015</v>
      </c>
      <c r="Y744" s="47" t="s">
        <v>1139</v>
      </c>
      <c r="Z744" s="48" t="b">
        <v>0</v>
      </c>
      <c r="AA744" s="47" t="s">
        <v>54</v>
      </c>
      <c r="AB744" s="48" t="b">
        <v>0</v>
      </c>
      <c r="AC744" s="48">
        <v>39</v>
      </c>
      <c r="AD744" t="str">
        <f t="shared" si="11"/>
        <v>Tr</v>
      </c>
    </row>
    <row r="745" spans="2:30" x14ac:dyDescent="0.25">
      <c r="B745">
        <f>VLOOKUP(C745*1,'RMPCrecs(Jan2016)'!F$2:N$1246,9,FALSE)</f>
        <v>17</v>
      </c>
      <c r="C745" s="47" t="s">
        <v>1190</v>
      </c>
      <c r="D745" s="47" t="s">
        <v>41</v>
      </c>
      <c r="E745" s="48">
        <v>2011</v>
      </c>
      <c r="F745" s="47" t="s">
        <v>42</v>
      </c>
      <c r="G745" s="49">
        <v>40806</v>
      </c>
      <c r="H745" s="47" t="s">
        <v>43</v>
      </c>
      <c r="I745" s="47" t="s">
        <v>44</v>
      </c>
      <c r="J745" s="48">
        <v>3008</v>
      </c>
      <c r="K745" s="47" t="s">
        <v>110</v>
      </c>
      <c r="L745" s="48">
        <v>740</v>
      </c>
      <c r="M745" s="47" t="s">
        <v>46</v>
      </c>
      <c r="N745" s="48">
        <v>3</v>
      </c>
      <c r="O745" s="47" t="s">
        <v>43</v>
      </c>
      <c r="P745" s="47" t="s">
        <v>770</v>
      </c>
      <c r="Q745" s="47" t="s">
        <v>48</v>
      </c>
      <c r="R745" s="47" t="s">
        <v>49</v>
      </c>
      <c r="S745" s="47" t="s">
        <v>43</v>
      </c>
      <c r="T745" s="47" t="s">
        <v>50</v>
      </c>
      <c r="U745" s="47" t="s">
        <v>82</v>
      </c>
      <c r="V745" s="48">
        <v>3.79</v>
      </c>
      <c r="W745" s="48">
        <v>3.79</v>
      </c>
      <c r="X745" s="47" t="s">
        <v>1015</v>
      </c>
      <c r="Y745" s="47" t="s">
        <v>1139</v>
      </c>
      <c r="Z745" s="48" t="b">
        <v>0</v>
      </c>
      <c r="AA745" s="47" t="s">
        <v>54</v>
      </c>
      <c r="AB745" s="48" t="b">
        <v>0</v>
      </c>
      <c r="AC745" s="48">
        <v>39</v>
      </c>
      <c r="AD745" t="str">
        <f t="shared" si="11"/>
        <v>Tr</v>
      </c>
    </row>
    <row r="746" spans="2:30" x14ac:dyDescent="0.25">
      <c r="B746">
        <f>VLOOKUP(C746*1,'RMPCrecs(Jan2016)'!F$2:N$1246,9,FALSE)</f>
        <v>17</v>
      </c>
      <c r="C746" s="47" t="s">
        <v>1191</v>
      </c>
      <c r="D746" s="47" t="s">
        <v>41</v>
      </c>
      <c r="E746" s="48">
        <v>2011</v>
      </c>
      <c r="F746" s="47" t="s">
        <v>42</v>
      </c>
      <c r="G746" s="49">
        <v>40800</v>
      </c>
      <c r="H746" s="47" t="s">
        <v>43</v>
      </c>
      <c r="I746" s="47" t="s">
        <v>44</v>
      </c>
      <c r="J746" s="48">
        <v>3008</v>
      </c>
      <c r="K746" s="47" t="s">
        <v>110</v>
      </c>
      <c r="L746" s="48">
        <v>820</v>
      </c>
      <c r="M746" s="47" t="s">
        <v>46</v>
      </c>
      <c r="N746" s="48">
        <v>4</v>
      </c>
      <c r="O746" s="47" t="s">
        <v>43</v>
      </c>
      <c r="P746" s="47" t="s">
        <v>433</v>
      </c>
      <c r="Q746" s="47" t="s">
        <v>48</v>
      </c>
      <c r="R746" s="47" t="s">
        <v>49</v>
      </c>
      <c r="S746" s="47" t="s">
        <v>43</v>
      </c>
      <c r="T746" s="47" t="s">
        <v>50</v>
      </c>
      <c r="U746" s="47" t="s">
        <v>51</v>
      </c>
      <c r="V746" s="48">
        <v>2.98</v>
      </c>
      <c r="W746" s="48">
        <v>2.98</v>
      </c>
      <c r="X746" s="47" t="s">
        <v>1015</v>
      </c>
      <c r="Y746" s="47" t="s">
        <v>1033</v>
      </c>
      <c r="Z746" s="48" t="b">
        <v>0</v>
      </c>
      <c r="AA746" s="47" t="s">
        <v>54</v>
      </c>
      <c r="AB746" s="48" t="b">
        <v>0</v>
      </c>
      <c r="AC746" s="48">
        <v>39</v>
      </c>
      <c r="AD746" t="str">
        <f t="shared" si="11"/>
        <v>Tr</v>
      </c>
    </row>
    <row r="747" spans="2:30" x14ac:dyDescent="0.25">
      <c r="B747">
        <f>VLOOKUP(C747*1,'RMPCrecs(Jan2016)'!F$2:N$1246,9,FALSE)</f>
        <v>17</v>
      </c>
      <c r="C747" s="47" t="s">
        <v>1194</v>
      </c>
      <c r="D747" s="47" t="s">
        <v>41</v>
      </c>
      <c r="E747" s="48">
        <v>2011</v>
      </c>
      <c r="F747" s="47" t="s">
        <v>42</v>
      </c>
      <c r="G747" s="49">
        <v>40798</v>
      </c>
      <c r="H747" s="47" t="s">
        <v>43</v>
      </c>
      <c r="I747" s="47" t="s">
        <v>44</v>
      </c>
      <c r="J747" s="48">
        <v>3008</v>
      </c>
      <c r="K747" s="47" t="s">
        <v>45</v>
      </c>
      <c r="L747" s="48">
        <v>700</v>
      </c>
      <c r="M747" s="47" t="s">
        <v>46</v>
      </c>
      <c r="N747" s="48">
        <v>3</v>
      </c>
      <c r="O747" s="47" t="s">
        <v>43</v>
      </c>
      <c r="P747" s="47" t="s">
        <v>956</v>
      </c>
      <c r="Q747" s="47" t="s">
        <v>48</v>
      </c>
      <c r="R747" s="47" t="s">
        <v>49</v>
      </c>
      <c r="S747" s="47" t="s">
        <v>43</v>
      </c>
      <c r="T747" s="47" t="s">
        <v>50</v>
      </c>
      <c r="U747" s="47" t="s">
        <v>51</v>
      </c>
      <c r="V747" s="48">
        <v>2.98</v>
      </c>
      <c r="W747" s="48">
        <v>2.98</v>
      </c>
      <c r="X747" s="47" t="s">
        <v>1015</v>
      </c>
      <c r="Y747" s="47" t="s">
        <v>1033</v>
      </c>
      <c r="Z747" s="48" t="b">
        <v>0</v>
      </c>
      <c r="AA747" s="47" t="s">
        <v>54</v>
      </c>
      <c r="AB747" s="48" t="b">
        <v>0</v>
      </c>
      <c r="AC747" s="48">
        <v>39</v>
      </c>
      <c r="AD747" t="str">
        <f t="shared" si="11"/>
        <v>Tr</v>
      </c>
    </row>
    <row r="748" spans="2:30" x14ac:dyDescent="0.25">
      <c r="B748">
        <f>VLOOKUP(C748*1,'RMPCrecs(Jan2016)'!F$2:N$1246,9,FALSE)</f>
        <v>17</v>
      </c>
      <c r="C748" s="47" t="s">
        <v>1195</v>
      </c>
      <c r="D748" s="47" t="s">
        <v>41</v>
      </c>
      <c r="E748" s="48">
        <v>2011</v>
      </c>
      <c r="F748" s="47" t="s">
        <v>42</v>
      </c>
      <c r="G748" s="49">
        <v>40798</v>
      </c>
      <c r="H748" s="47" t="s">
        <v>43</v>
      </c>
      <c r="I748" s="47" t="s">
        <v>44</v>
      </c>
      <c r="J748" s="48">
        <v>3008</v>
      </c>
      <c r="K748" s="47" t="s">
        <v>45</v>
      </c>
      <c r="L748" s="48">
        <v>680</v>
      </c>
      <c r="M748" s="47" t="s">
        <v>46</v>
      </c>
      <c r="N748" s="48">
        <v>4</v>
      </c>
      <c r="O748" s="47" t="s">
        <v>43</v>
      </c>
      <c r="P748" s="47" t="s">
        <v>433</v>
      </c>
      <c r="Q748" s="47" t="s">
        <v>48</v>
      </c>
      <c r="R748" s="47" t="s">
        <v>49</v>
      </c>
      <c r="S748" s="47" t="s">
        <v>43</v>
      </c>
      <c r="T748" s="47" t="s">
        <v>50</v>
      </c>
      <c r="U748" s="47" t="s">
        <v>51</v>
      </c>
      <c r="V748" s="48">
        <v>2.98</v>
      </c>
      <c r="W748" s="48">
        <v>2.98</v>
      </c>
      <c r="X748" s="47" t="s">
        <v>1015</v>
      </c>
      <c r="Y748" s="47" t="s">
        <v>1033</v>
      </c>
      <c r="Z748" s="48" t="b">
        <v>0</v>
      </c>
      <c r="AA748" s="47" t="s">
        <v>54</v>
      </c>
      <c r="AB748" s="48" t="b">
        <v>0</v>
      </c>
      <c r="AC748" s="48">
        <v>39</v>
      </c>
      <c r="AD748" t="str">
        <f t="shared" si="11"/>
        <v>Tr</v>
      </c>
    </row>
    <row r="749" spans="2:30" x14ac:dyDescent="0.25">
      <c r="B749">
        <f>VLOOKUP(C749*1,'RMPCrecs(Jan2016)'!F$2:N$1246,9,FALSE)</f>
        <v>17</v>
      </c>
      <c r="C749" s="47" t="s">
        <v>1196</v>
      </c>
      <c r="D749" s="47" t="s">
        <v>41</v>
      </c>
      <c r="E749" s="48">
        <v>2011</v>
      </c>
      <c r="F749" s="47" t="s">
        <v>42</v>
      </c>
      <c r="G749" s="49">
        <v>40798</v>
      </c>
      <c r="H749" s="47" t="s">
        <v>43</v>
      </c>
      <c r="I749" s="47" t="s">
        <v>44</v>
      </c>
      <c r="J749" s="48">
        <v>3008</v>
      </c>
      <c r="K749" s="47" t="s">
        <v>110</v>
      </c>
      <c r="L749" s="48">
        <v>760</v>
      </c>
      <c r="M749" s="47" t="s">
        <v>46</v>
      </c>
      <c r="N749" s="48">
        <v>4</v>
      </c>
      <c r="O749" s="47" t="s">
        <v>43</v>
      </c>
      <c r="P749" s="47" t="s">
        <v>433</v>
      </c>
      <c r="Q749" s="47" t="s">
        <v>48</v>
      </c>
      <c r="R749" s="47" t="s">
        <v>49</v>
      </c>
      <c r="S749" s="47" t="s">
        <v>43</v>
      </c>
      <c r="T749" s="47" t="s">
        <v>50</v>
      </c>
      <c r="U749" s="47" t="s">
        <v>51</v>
      </c>
      <c r="V749" s="48">
        <v>2.98</v>
      </c>
      <c r="W749" s="48">
        <v>2.98</v>
      </c>
      <c r="X749" s="47" t="s">
        <v>1015</v>
      </c>
      <c r="Y749" s="47" t="s">
        <v>1033</v>
      </c>
      <c r="Z749" s="48" t="b">
        <v>0</v>
      </c>
      <c r="AA749" s="47" t="s">
        <v>54</v>
      </c>
      <c r="AB749" s="48" t="b">
        <v>0</v>
      </c>
      <c r="AC749" s="48">
        <v>39</v>
      </c>
      <c r="AD749" t="str">
        <f t="shared" si="11"/>
        <v>Tr</v>
      </c>
    </row>
    <row r="750" spans="2:30" x14ac:dyDescent="0.25">
      <c r="B750">
        <f>VLOOKUP(C750*1,'RMPCrecs(Jan2016)'!F$2:N$1246,9,FALSE)</f>
        <v>17</v>
      </c>
      <c r="C750" s="47" t="s">
        <v>1197</v>
      </c>
      <c r="D750" s="47" t="s">
        <v>41</v>
      </c>
      <c r="E750" s="48">
        <v>2011</v>
      </c>
      <c r="F750" s="47" t="s">
        <v>42</v>
      </c>
      <c r="G750" s="49">
        <v>40798</v>
      </c>
      <c r="H750" s="47" t="s">
        <v>43</v>
      </c>
      <c r="I750" s="47" t="s">
        <v>44</v>
      </c>
      <c r="J750" s="48">
        <v>3008</v>
      </c>
      <c r="K750" s="47" t="s">
        <v>110</v>
      </c>
      <c r="L750" s="48">
        <v>770</v>
      </c>
      <c r="M750" s="47" t="s">
        <v>46</v>
      </c>
      <c r="N750" s="48">
        <v>3</v>
      </c>
      <c r="O750" s="47" t="s">
        <v>43</v>
      </c>
      <c r="P750" s="47" t="s">
        <v>956</v>
      </c>
      <c r="Q750" s="47" t="s">
        <v>48</v>
      </c>
      <c r="R750" s="47" t="s">
        <v>49</v>
      </c>
      <c r="S750" s="47" t="s">
        <v>43</v>
      </c>
      <c r="T750" s="47" t="s">
        <v>50</v>
      </c>
      <c r="U750" s="47" t="s">
        <v>51</v>
      </c>
      <c r="V750" s="48">
        <v>2.98</v>
      </c>
      <c r="W750" s="48">
        <v>2.98</v>
      </c>
      <c r="X750" s="47" t="s">
        <v>1015</v>
      </c>
      <c r="Y750" s="47" t="s">
        <v>1033</v>
      </c>
      <c r="Z750" s="48" t="b">
        <v>0</v>
      </c>
      <c r="AA750" s="47" t="s">
        <v>54</v>
      </c>
      <c r="AB750" s="48" t="b">
        <v>0</v>
      </c>
      <c r="AC750" s="48">
        <v>39</v>
      </c>
      <c r="AD750" t="str">
        <f t="shared" si="11"/>
        <v>Tr</v>
      </c>
    </row>
    <row r="751" spans="2:30" x14ac:dyDescent="0.25">
      <c r="B751">
        <f>VLOOKUP(C751*1,'RMPCrecs(Jan2016)'!F$2:N$1246,9,FALSE)</f>
        <v>17</v>
      </c>
      <c r="C751" s="47" t="s">
        <v>1198</v>
      </c>
      <c r="D751" s="47" t="s">
        <v>41</v>
      </c>
      <c r="E751" s="48">
        <v>2011</v>
      </c>
      <c r="F751" s="47" t="s">
        <v>42</v>
      </c>
      <c r="G751" s="49">
        <v>40798</v>
      </c>
      <c r="H751" s="47" t="s">
        <v>43</v>
      </c>
      <c r="I751" s="47" t="s">
        <v>44</v>
      </c>
      <c r="J751" s="48">
        <v>3008</v>
      </c>
      <c r="K751" s="47" t="s">
        <v>110</v>
      </c>
      <c r="L751" s="48">
        <v>720</v>
      </c>
      <c r="M751" s="47" t="s">
        <v>46</v>
      </c>
      <c r="N751" s="48">
        <v>4</v>
      </c>
      <c r="O751" s="47" t="s">
        <v>43</v>
      </c>
      <c r="P751" s="47" t="s">
        <v>433</v>
      </c>
      <c r="Q751" s="47" t="s">
        <v>48</v>
      </c>
      <c r="R751" s="47" t="s">
        <v>49</v>
      </c>
      <c r="S751" s="47" t="s">
        <v>43</v>
      </c>
      <c r="T751" s="47" t="s">
        <v>50</v>
      </c>
      <c r="U751" s="47" t="s">
        <v>51</v>
      </c>
      <c r="V751" s="48">
        <v>2.98</v>
      </c>
      <c r="W751" s="48">
        <v>2.98</v>
      </c>
      <c r="X751" s="47" t="s">
        <v>1015</v>
      </c>
      <c r="Y751" s="47" t="s">
        <v>1033</v>
      </c>
      <c r="Z751" s="48" t="b">
        <v>0</v>
      </c>
      <c r="AA751" s="47" t="s">
        <v>54</v>
      </c>
      <c r="AB751" s="48" t="b">
        <v>0</v>
      </c>
      <c r="AC751" s="48">
        <v>39</v>
      </c>
      <c r="AD751" t="str">
        <f t="shared" si="11"/>
        <v>Tr</v>
      </c>
    </row>
    <row r="752" spans="2:30" x14ac:dyDescent="0.25">
      <c r="B752">
        <f>VLOOKUP(C752*1,'RMPCrecs(Jan2016)'!F$2:N$1246,9,FALSE)</f>
        <v>17</v>
      </c>
      <c r="C752" s="47" t="s">
        <v>1199</v>
      </c>
      <c r="D752" s="47" t="s">
        <v>41</v>
      </c>
      <c r="E752" s="48">
        <v>2011</v>
      </c>
      <c r="F752" s="47" t="s">
        <v>42</v>
      </c>
      <c r="G752" s="49">
        <v>40798</v>
      </c>
      <c r="H752" s="47" t="s">
        <v>43</v>
      </c>
      <c r="I752" s="47" t="s">
        <v>44</v>
      </c>
      <c r="J752" s="48">
        <v>3008</v>
      </c>
      <c r="K752" s="47" t="s">
        <v>45</v>
      </c>
      <c r="L752" s="48">
        <v>760</v>
      </c>
      <c r="M752" s="47" t="s">
        <v>46</v>
      </c>
      <c r="N752" s="48">
        <v>3</v>
      </c>
      <c r="O752" s="47" t="s">
        <v>43</v>
      </c>
      <c r="P752" s="47" t="s">
        <v>956</v>
      </c>
      <c r="Q752" s="47" t="s">
        <v>48</v>
      </c>
      <c r="R752" s="47" t="s">
        <v>49</v>
      </c>
      <c r="S752" s="47" t="s">
        <v>43</v>
      </c>
      <c r="T752" s="47" t="s">
        <v>50</v>
      </c>
      <c r="U752" s="47" t="s">
        <v>51</v>
      </c>
      <c r="V752" s="48">
        <v>2.98</v>
      </c>
      <c r="W752" s="48">
        <v>2.98</v>
      </c>
      <c r="X752" s="47" t="s">
        <v>1015</v>
      </c>
      <c r="Y752" s="47" t="s">
        <v>1033</v>
      </c>
      <c r="Z752" s="48" t="b">
        <v>0</v>
      </c>
      <c r="AA752" s="47" t="s">
        <v>54</v>
      </c>
      <c r="AB752" s="48" t="b">
        <v>0</v>
      </c>
      <c r="AC752" s="48">
        <v>39</v>
      </c>
      <c r="AD752" t="str">
        <f t="shared" si="11"/>
        <v>Tr</v>
      </c>
    </row>
    <row r="753" spans="2:30" x14ac:dyDescent="0.25">
      <c r="B753">
        <f>VLOOKUP(C753*1,'RMPCrecs(Jan2016)'!F$2:N$1246,9,FALSE)</f>
        <v>17</v>
      </c>
      <c r="C753" s="47" t="s">
        <v>1200</v>
      </c>
      <c r="D753" s="47" t="s">
        <v>41</v>
      </c>
      <c r="E753" s="48">
        <v>2011</v>
      </c>
      <c r="F753" s="47" t="s">
        <v>42</v>
      </c>
      <c r="G753" s="49">
        <v>40798</v>
      </c>
      <c r="H753" s="47" t="s">
        <v>43</v>
      </c>
      <c r="I753" s="47" t="s">
        <v>44</v>
      </c>
      <c r="J753" s="48">
        <v>3008</v>
      </c>
      <c r="K753" s="47" t="s">
        <v>45</v>
      </c>
      <c r="L753" s="48">
        <v>760</v>
      </c>
      <c r="M753" s="47" t="s">
        <v>46</v>
      </c>
      <c r="N753" s="48">
        <v>4</v>
      </c>
      <c r="O753" s="47" t="s">
        <v>43</v>
      </c>
      <c r="P753" s="47" t="s">
        <v>433</v>
      </c>
      <c r="Q753" s="47" t="s">
        <v>48</v>
      </c>
      <c r="R753" s="47" t="s">
        <v>49</v>
      </c>
      <c r="S753" s="47" t="s">
        <v>43</v>
      </c>
      <c r="T753" s="47" t="s">
        <v>50</v>
      </c>
      <c r="U753" s="47" t="s">
        <v>51</v>
      </c>
      <c r="V753" s="48">
        <v>2.98</v>
      </c>
      <c r="W753" s="48">
        <v>2.98</v>
      </c>
      <c r="X753" s="47" t="s">
        <v>1015</v>
      </c>
      <c r="Y753" s="47" t="s">
        <v>1033</v>
      </c>
      <c r="Z753" s="48" t="b">
        <v>0</v>
      </c>
      <c r="AA753" s="47" t="s">
        <v>54</v>
      </c>
      <c r="AB753" s="48" t="b">
        <v>0</v>
      </c>
      <c r="AC753" s="48">
        <v>39</v>
      </c>
      <c r="AD753" t="str">
        <f t="shared" si="11"/>
        <v>Tr</v>
      </c>
    </row>
    <row r="754" spans="2:30" x14ac:dyDescent="0.25">
      <c r="B754">
        <f>VLOOKUP(C754*1,'RMPCrecs(Jan2016)'!F$2:N$1246,9,FALSE)</f>
        <v>17</v>
      </c>
      <c r="C754" s="47" t="s">
        <v>1226</v>
      </c>
      <c r="D754" s="47" t="s">
        <v>41</v>
      </c>
      <c r="E754" s="48">
        <v>2011</v>
      </c>
      <c r="F754" s="47" t="s">
        <v>42</v>
      </c>
      <c r="G754" s="49">
        <v>40799</v>
      </c>
      <c r="H754" s="47" t="s">
        <v>43</v>
      </c>
      <c r="I754" s="47" t="s">
        <v>44</v>
      </c>
      <c r="J754" s="48">
        <v>3008</v>
      </c>
      <c r="K754" s="47" t="s">
        <v>110</v>
      </c>
      <c r="L754" s="48">
        <v>760</v>
      </c>
      <c r="M754" s="47" t="s">
        <v>46</v>
      </c>
      <c r="N754" s="48">
        <v>4</v>
      </c>
      <c r="O754" s="47" t="s">
        <v>43</v>
      </c>
      <c r="P754" s="47" t="s">
        <v>433</v>
      </c>
      <c r="Q754" s="47" t="s">
        <v>48</v>
      </c>
      <c r="R754" s="47" t="s">
        <v>49</v>
      </c>
      <c r="S754" s="47" t="s">
        <v>43</v>
      </c>
      <c r="T754" s="47" t="s">
        <v>50</v>
      </c>
      <c r="U754" s="47" t="s">
        <v>51</v>
      </c>
      <c r="V754" s="48">
        <v>2.98</v>
      </c>
      <c r="W754" s="48">
        <v>2.98</v>
      </c>
      <c r="X754" s="47" t="s">
        <v>1015</v>
      </c>
      <c r="Y754" s="47" t="s">
        <v>1033</v>
      </c>
      <c r="Z754" s="48" t="b">
        <v>0</v>
      </c>
      <c r="AA754" s="47" t="s">
        <v>54</v>
      </c>
      <c r="AB754" s="48" t="b">
        <v>0</v>
      </c>
      <c r="AC754" s="48">
        <v>39</v>
      </c>
      <c r="AD754" t="str">
        <f t="shared" si="11"/>
        <v>Tr</v>
      </c>
    </row>
    <row r="755" spans="2:30" x14ac:dyDescent="0.25">
      <c r="B755">
        <f>VLOOKUP(C755*1,'RMPCrecs(Jan2016)'!F$2:N$1246,9,FALSE)</f>
        <v>17</v>
      </c>
      <c r="C755" s="47" t="s">
        <v>1227</v>
      </c>
      <c r="D755" s="47" t="s">
        <v>41</v>
      </c>
      <c r="E755" s="48">
        <v>2011</v>
      </c>
      <c r="F755" s="47" t="s">
        <v>42</v>
      </c>
      <c r="G755" s="49">
        <v>40799</v>
      </c>
      <c r="H755" s="47" t="s">
        <v>43</v>
      </c>
      <c r="I755" s="47" t="s">
        <v>44</v>
      </c>
      <c r="J755" s="48">
        <v>3008</v>
      </c>
      <c r="K755" s="47" t="s">
        <v>110</v>
      </c>
      <c r="L755" s="48">
        <v>750</v>
      </c>
      <c r="M755" s="47" t="s">
        <v>46</v>
      </c>
      <c r="N755" s="48">
        <v>4</v>
      </c>
      <c r="O755" s="47" t="s">
        <v>43</v>
      </c>
      <c r="P755" s="47" t="s">
        <v>433</v>
      </c>
      <c r="Q755" s="47" t="s">
        <v>48</v>
      </c>
      <c r="R755" s="47" t="s">
        <v>49</v>
      </c>
      <c r="S755" s="47" t="s">
        <v>43</v>
      </c>
      <c r="T755" s="47" t="s">
        <v>50</v>
      </c>
      <c r="U755" s="47" t="s">
        <v>51</v>
      </c>
      <c r="V755" s="48">
        <v>2.98</v>
      </c>
      <c r="W755" s="48">
        <v>2.98</v>
      </c>
      <c r="X755" s="47" t="s">
        <v>1015</v>
      </c>
      <c r="Y755" s="47" t="s">
        <v>1033</v>
      </c>
      <c r="Z755" s="48" t="b">
        <v>0</v>
      </c>
      <c r="AA755" s="47" t="s">
        <v>54</v>
      </c>
      <c r="AB755" s="48" t="b">
        <v>0</v>
      </c>
      <c r="AC755" s="48">
        <v>39</v>
      </c>
      <c r="AD755" t="str">
        <f t="shared" si="11"/>
        <v>Tr</v>
      </c>
    </row>
    <row r="756" spans="2:30" x14ac:dyDescent="0.25">
      <c r="B756">
        <f>VLOOKUP(C756*1,'RMPCrecs(Jan2016)'!F$2:N$1246,9,FALSE)</f>
        <v>17</v>
      </c>
      <c r="C756" s="47" t="s">
        <v>1228</v>
      </c>
      <c r="D756" s="47" t="s">
        <v>41</v>
      </c>
      <c r="E756" s="48">
        <v>2011</v>
      </c>
      <c r="F756" s="47" t="s">
        <v>42</v>
      </c>
      <c r="G756" s="49">
        <v>40799</v>
      </c>
      <c r="H756" s="47" t="s">
        <v>43</v>
      </c>
      <c r="I756" s="47" t="s">
        <v>44</v>
      </c>
      <c r="J756" s="48">
        <v>3008</v>
      </c>
      <c r="K756" s="47" t="s">
        <v>110</v>
      </c>
      <c r="L756" s="48">
        <v>700</v>
      </c>
      <c r="M756" s="47" t="s">
        <v>46</v>
      </c>
      <c r="N756" s="48">
        <v>3</v>
      </c>
      <c r="O756" s="47" t="s">
        <v>43</v>
      </c>
      <c r="P756" s="47" t="s">
        <v>1222</v>
      </c>
      <c r="Q756" s="47" t="s">
        <v>48</v>
      </c>
      <c r="R756" s="47" t="s">
        <v>49</v>
      </c>
      <c r="S756" s="47" t="s">
        <v>43</v>
      </c>
      <c r="T756" s="47" t="s">
        <v>50</v>
      </c>
      <c r="U756" s="47" t="s">
        <v>51</v>
      </c>
      <c r="V756" s="48">
        <v>2.98</v>
      </c>
      <c r="W756" s="48">
        <v>2.98</v>
      </c>
      <c r="X756" s="47" t="s">
        <v>1015</v>
      </c>
      <c r="Y756" s="47" t="s">
        <v>1033</v>
      </c>
      <c r="Z756" s="48" t="b">
        <v>0</v>
      </c>
      <c r="AA756" s="47" t="s">
        <v>54</v>
      </c>
      <c r="AB756" s="48" t="b">
        <v>0</v>
      </c>
      <c r="AC756" s="48">
        <v>39</v>
      </c>
      <c r="AD756" t="str">
        <f t="shared" si="11"/>
        <v>Tr</v>
      </c>
    </row>
    <row r="757" spans="2:30" x14ac:dyDescent="0.25">
      <c r="B757">
        <f>VLOOKUP(C757*1,'RMPCrecs(Jan2016)'!F$2:N$1246,9,FALSE)</f>
        <v>17</v>
      </c>
      <c r="C757" s="47" t="s">
        <v>1229</v>
      </c>
      <c r="D757" s="47" t="s">
        <v>41</v>
      </c>
      <c r="E757" s="48">
        <v>2011</v>
      </c>
      <c r="F757" s="47" t="s">
        <v>42</v>
      </c>
      <c r="G757" s="49">
        <v>40799</v>
      </c>
      <c r="H757" s="47" t="s">
        <v>43</v>
      </c>
      <c r="I757" s="47" t="s">
        <v>44</v>
      </c>
      <c r="J757" s="48">
        <v>3008</v>
      </c>
      <c r="K757" s="47" t="s">
        <v>45</v>
      </c>
      <c r="L757" s="48">
        <v>690</v>
      </c>
      <c r="M757" s="47" t="s">
        <v>46</v>
      </c>
      <c r="N757" s="48">
        <v>3</v>
      </c>
      <c r="O757" s="47" t="s">
        <v>43</v>
      </c>
      <c r="P757" s="47" t="s">
        <v>956</v>
      </c>
      <c r="Q757" s="47" t="s">
        <v>48</v>
      </c>
      <c r="R757" s="47" t="s">
        <v>49</v>
      </c>
      <c r="S757" s="47" t="s">
        <v>43</v>
      </c>
      <c r="T757" s="47" t="s">
        <v>50</v>
      </c>
      <c r="U757" s="47" t="s">
        <v>51</v>
      </c>
      <c r="V757" s="48">
        <v>2.98</v>
      </c>
      <c r="W757" s="48">
        <v>2.98</v>
      </c>
      <c r="X757" s="47" t="s">
        <v>1015</v>
      </c>
      <c r="Y757" s="47" t="s">
        <v>1033</v>
      </c>
      <c r="Z757" s="48" t="b">
        <v>0</v>
      </c>
      <c r="AA757" s="47" t="s">
        <v>54</v>
      </c>
      <c r="AB757" s="48" t="b">
        <v>0</v>
      </c>
      <c r="AC757" s="48">
        <v>39</v>
      </c>
      <c r="AD757" t="str">
        <f t="shared" si="11"/>
        <v>Tr</v>
      </c>
    </row>
    <row r="758" spans="2:30" x14ac:dyDescent="0.25">
      <c r="B758">
        <f>VLOOKUP(C758*1,'RMPCrecs(Jan2016)'!F$2:N$1246,9,FALSE)</f>
        <v>17</v>
      </c>
      <c r="C758" s="47" t="s">
        <v>1230</v>
      </c>
      <c r="D758" s="47" t="s">
        <v>41</v>
      </c>
      <c r="E758" s="48">
        <v>2011</v>
      </c>
      <c r="F758" s="47" t="s">
        <v>42</v>
      </c>
      <c r="G758" s="49">
        <v>40799</v>
      </c>
      <c r="H758" s="47" t="s">
        <v>43</v>
      </c>
      <c r="I758" s="47" t="s">
        <v>44</v>
      </c>
      <c r="J758" s="48">
        <v>3008</v>
      </c>
      <c r="K758" s="47" t="s">
        <v>45</v>
      </c>
      <c r="L758" s="48">
        <v>710</v>
      </c>
      <c r="M758" s="47" t="s">
        <v>46</v>
      </c>
      <c r="N758" s="48">
        <v>3</v>
      </c>
      <c r="O758" s="47" t="s">
        <v>43</v>
      </c>
      <c r="P758" s="47" t="s">
        <v>956</v>
      </c>
      <c r="Q758" s="47" t="s">
        <v>48</v>
      </c>
      <c r="R758" s="47" t="s">
        <v>49</v>
      </c>
      <c r="S758" s="47" t="s">
        <v>43</v>
      </c>
      <c r="T758" s="47" t="s">
        <v>50</v>
      </c>
      <c r="U758" s="47" t="s">
        <v>51</v>
      </c>
      <c r="V758" s="48">
        <v>2.98</v>
      </c>
      <c r="W758" s="48">
        <v>2.98</v>
      </c>
      <c r="X758" s="47" t="s">
        <v>1015</v>
      </c>
      <c r="Y758" s="47" t="s">
        <v>1033</v>
      </c>
      <c r="Z758" s="48" t="b">
        <v>0</v>
      </c>
      <c r="AA758" s="47" t="s">
        <v>54</v>
      </c>
      <c r="AB758" s="48" t="b">
        <v>0</v>
      </c>
      <c r="AC758" s="48">
        <v>39</v>
      </c>
      <c r="AD758" t="str">
        <f t="shared" si="11"/>
        <v>Tr</v>
      </c>
    </row>
    <row r="759" spans="2:30" x14ac:dyDescent="0.25">
      <c r="B759">
        <f>VLOOKUP(C759*1,'RMPCrecs(Jan2016)'!F$2:N$1246,9,FALSE)</f>
        <v>17</v>
      </c>
      <c r="C759" s="47" t="s">
        <v>1231</v>
      </c>
      <c r="D759" s="47" t="s">
        <v>41</v>
      </c>
      <c r="E759" s="48">
        <v>2011</v>
      </c>
      <c r="F759" s="47" t="s">
        <v>42</v>
      </c>
      <c r="G759" s="49">
        <v>40799</v>
      </c>
      <c r="H759" s="47" t="s">
        <v>43</v>
      </c>
      <c r="I759" s="47" t="s">
        <v>44</v>
      </c>
      <c r="J759" s="48">
        <v>3008</v>
      </c>
      <c r="K759" s="47" t="s">
        <v>110</v>
      </c>
      <c r="L759" s="48">
        <v>820</v>
      </c>
      <c r="M759" s="47" t="s">
        <v>46</v>
      </c>
      <c r="N759" s="48">
        <v>4</v>
      </c>
      <c r="O759" s="47" t="s">
        <v>43</v>
      </c>
      <c r="P759" s="47" t="s">
        <v>433</v>
      </c>
      <c r="Q759" s="47" t="s">
        <v>48</v>
      </c>
      <c r="R759" s="47" t="s">
        <v>49</v>
      </c>
      <c r="S759" s="47" t="s">
        <v>43</v>
      </c>
      <c r="T759" s="47" t="s">
        <v>50</v>
      </c>
      <c r="U759" s="47" t="s">
        <v>51</v>
      </c>
      <c r="V759" s="48">
        <v>2.98</v>
      </c>
      <c r="W759" s="48">
        <v>2.98</v>
      </c>
      <c r="X759" s="47" t="s">
        <v>1015</v>
      </c>
      <c r="Y759" s="47" t="s">
        <v>1033</v>
      </c>
      <c r="Z759" s="48" t="b">
        <v>0</v>
      </c>
      <c r="AA759" s="47" t="s">
        <v>54</v>
      </c>
      <c r="AB759" s="48" t="b">
        <v>0</v>
      </c>
      <c r="AC759" s="48">
        <v>39</v>
      </c>
      <c r="AD759" t="str">
        <f t="shared" si="11"/>
        <v>Tr</v>
      </c>
    </row>
    <row r="760" spans="2:30" x14ac:dyDescent="0.25">
      <c r="B760">
        <f>VLOOKUP(C760*1,'RMPCrecs(Jan2016)'!F$2:N$1246,9,FALSE)</f>
        <v>17</v>
      </c>
      <c r="C760" s="47" t="s">
        <v>1232</v>
      </c>
      <c r="D760" s="47" t="s">
        <v>41</v>
      </c>
      <c r="E760" s="48">
        <v>2011</v>
      </c>
      <c r="F760" s="47" t="s">
        <v>42</v>
      </c>
      <c r="G760" s="49">
        <v>40799</v>
      </c>
      <c r="H760" s="47" t="s">
        <v>43</v>
      </c>
      <c r="I760" s="47" t="s">
        <v>44</v>
      </c>
      <c r="J760" s="48">
        <v>3008</v>
      </c>
      <c r="K760" s="47" t="s">
        <v>45</v>
      </c>
      <c r="L760" s="48">
        <v>850</v>
      </c>
      <c r="M760" s="47" t="s">
        <v>46</v>
      </c>
      <c r="N760" s="48">
        <v>3</v>
      </c>
      <c r="O760" s="47" t="s">
        <v>43</v>
      </c>
      <c r="P760" s="47" t="s">
        <v>956</v>
      </c>
      <c r="Q760" s="47" t="s">
        <v>48</v>
      </c>
      <c r="R760" s="47" t="s">
        <v>49</v>
      </c>
      <c r="S760" s="47" t="s">
        <v>43</v>
      </c>
      <c r="T760" s="47" t="s">
        <v>50</v>
      </c>
      <c r="U760" s="47" t="s">
        <v>51</v>
      </c>
      <c r="V760" s="48">
        <v>2.98</v>
      </c>
      <c r="W760" s="48">
        <v>2.98</v>
      </c>
      <c r="X760" s="47" t="s">
        <v>1015</v>
      </c>
      <c r="Y760" s="47" t="s">
        <v>1033</v>
      </c>
      <c r="Z760" s="48" t="b">
        <v>0</v>
      </c>
      <c r="AA760" s="47" t="s">
        <v>54</v>
      </c>
      <c r="AB760" s="48" t="b">
        <v>0</v>
      </c>
      <c r="AC760" s="48">
        <v>39</v>
      </c>
      <c r="AD760" t="str">
        <f t="shared" si="11"/>
        <v>Tr</v>
      </c>
    </row>
    <row r="761" spans="2:30" x14ac:dyDescent="0.25">
      <c r="B761">
        <f>VLOOKUP(C761*1,'RMPCrecs(Jan2016)'!F$2:N$1246,9,FALSE)</f>
        <v>17</v>
      </c>
      <c r="C761" s="47" t="s">
        <v>1233</v>
      </c>
      <c r="D761" s="47" t="s">
        <v>41</v>
      </c>
      <c r="E761" s="48">
        <v>2011</v>
      </c>
      <c r="F761" s="47" t="s">
        <v>42</v>
      </c>
      <c r="G761" s="49">
        <v>40799</v>
      </c>
      <c r="H761" s="47" t="s">
        <v>43</v>
      </c>
      <c r="I761" s="47" t="s">
        <v>44</v>
      </c>
      <c r="J761" s="48">
        <v>3008</v>
      </c>
      <c r="K761" s="47" t="s">
        <v>110</v>
      </c>
      <c r="L761" s="48">
        <v>750</v>
      </c>
      <c r="M761" s="47" t="s">
        <v>46</v>
      </c>
      <c r="N761" s="48">
        <v>4</v>
      </c>
      <c r="O761" s="47" t="s">
        <v>43</v>
      </c>
      <c r="P761" s="47" t="s">
        <v>433</v>
      </c>
      <c r="Q761" s="47" t="s">
        <v>48</v>
      </c>
      <c r="R761" s="47" t="s">
        <v>49</v>
      </c>
      <c r="S761" s="47" t="s">
        <v>43</v>
      </c>
      <c r="T761" s="47" t="s">
        <v>50</v>
      </c>
      <c r="U761" s="47" t="s">
        <v>51</v>
      </c>
      <c r="V761" s="48">
        <v>2.98</v>
      </c>
      <c r="W761" s="48">
        <v>2.98</v>
      </c>
      <c r="X761" s="47" t="s">
        <v>1015</v>
      </c>
      <c r="Y761" s="47" t="s">
        <v>1033</v>
      </c>
      <c r="Z761" s="48" t="b">
        <v>0</v>
      </c>
      <c r="AA761" s="47" t="s">
        <v>54</v>
      </c>
      <c r="AB761" s="48" t="b">
        <v>0</v>
      </c>
      <c r="AC761" s="48">
        <v>39</v>
      </c>
      <c r="AD761" t="str">
        <f t="shared" si="11"/>
        <v>Tr</v>
      </c>
    </row>
    <row r="762" spans="2:30" x14ac:dyDescent="0.25">
      <c r="B762">
        <f>VLOOKUP(C762*1,'RMPCrecs(Jan2016)'!F$2:N$1246,9,FALSE)</f>
        <v>17</v>
      </c>
      <c r="C762" s="47" t="s">
        <v>1234</v>
      </c>
      <c r="D762" s="47" t="s">
        <v>41</v>
      </c>
      <c r="E762" s="48">
        <v>2011</v>
      </c>
      <c r="F762" s="47" t="s">
        <v>42</v>
      </c>
      <c r="G762" s="49">
        <v>40799</v>
      </c>
      <c r="H762" s="47" t="s">
        <v>43</v>
      </c>
      <c r="I762" s="47" t="s">
        <v>44</v>
      </c>
      <c r="J762" s="48">
        <v>3008</v>
      </c>
      <c r="K762" s="47" t="s">
        <v>110</v>
      </c>
      <c r="L762" s="48">
        <v>690</v>
      </c>
      <c r="M762" s="47" t="s">
        <v>46</v>
      </c>
      <c r="N762" s="48">
        <v>3</v>
      </c>
      <c r="O762" s="47" t="s">
        <v>43</v>
      </c>
      <c r="P762" s="47" t="s">
        <v>956</v>
      </c>
      <c r="Q762" s="47" t="s">
        <v>48</v>
      </c>
      <c r="R762" s="47" t="s">
        <v>49</v>
      </c>
      <c r="S762" s="47" t="s">
        <v>43</v>
      </c>
      <c r="T762" s="47" t="s">
        <v>50</v>
      </c>
      <c r="U762" s="47" t="s">
        <v>51</v>
      </c>
      <c r="V762" s="48">
        <v>2.98</v>
      </c>
      <c r="W762" s="48">
        <v>2.98</v>
      </c>
      <c r="X762" s="47" t="s">
        <v>1015</v>
      </c>
      <c r="Y762" s="47" t="s">
        <v>1033</v>
      </c>
      <c r="Z762" s="48" t="b">
        <v>0</v>
      </c>
      <c r="AA762" s="47" t="s">
        <v>54</v>
      </c>
      <c r="AB762" s="48" t="b">
        <v>0</v>
      </c>
      <c r="AC762" s="48">
        <v>39</v>
      </c>
      <c r="AD762" t="str">
        <f t="shared" si="11"/>
        <v>Tr</v>
      </c>
    </row>
    <row r="763" spans="2:30" x14ac:dyDescent="0.25">
      <c r="B763">
        <f>VLOOKUP(C763*1,'RMPCrecs(Jan2016)'!F$2:N$1246,9,FALSE)</f>
        <v>17</v>
      </c>
      <c r="C763" s="47" t="s">
        <v>1235</v>
      </c>
      <c r="D763" s="47" t="s">
        <v>41</v>
      </c>
      <c r="E763" s="48">
        <v>2011</v>
      </c>
      <c r="F763" s="47" t="s">
        <v>42</v>
      </c>
      <c r="G763" s="49">
        <v>40799</v>
      </c>
      <c r="H763" s="47" t="s">
        <v>43</v>
      </c>
      <c r="I763" s="47" t="s">
        <v>44</v>
      </c>
      <c r="J763" s="48">
        <v>3008</v>
      </c>
      <c r="K763" s="47" t="s">
        <v>110</v>
      </c>
      <c r="L763" s="48">
        <v>830</v>
      </c>
      <c r="M763" s="47" t="s">
        <v>46</v>
      </c>
      <c r="N763" s="48">
        <v>4</v>
      </c>
      <c r="O763" s="47" t="s">
        <v>43</v>
      </c>
      <c r="P763" s="47" t="s">
        <v>433</v>
      </c>
      <c r="Q763" s="47" t="s">
        <v>48</v>
      </c>
      <c r="R763" s="47" t="s">
        <v>49</v>
      </c>
      <c r="S763" s="47" t="s">
        <v>43</v>
      </c>
      <c r="T763" s="47" t="s">
        <v>50</v>
      </c>
      <c r="U763" s="47" t="s">
        <v>51</v>
      </c>
      <c r="V763" s="48">
        <v>2.98</v>
      </c>
      <c r="W763" s="48">
        <v>2.98</v>
      </c>
      <c r="X763" s="47" t="s">
        <v>1015</v>
      </c>
      <c r="Y763" s="47" t="s">
        <v>1033</v>
      </c>
      <c r="Z763" s="48" t="b">
        <v>0</v>
      </c>
      <c r="AA763" s="47" t="s">
        <v>54</v>
      </c>
      <c r="AB763" s="48" t="b">
        <v>0</v>
      </c>
      <c r="AC763" s="48">
        <v>39</v>
      </c>
      <c r="AD763" t="str">
        <f t="shared" si="11"/>
        <v>Tr</v>
      </c>
    </row>
    <row r="764" spans="2:30" x14ac:dyDescent="0.25">
      <c r="B764">
        <f>VLOOKUP(C764*1,'RMPCrecs(Jan2016)'!F$2:N$1246,9,FALSE)</f>
        <v>17</v>
      </c>
      <c r="C764" s="47" t="s">
        <v>1236</v>
      </c>
      <c r="D764" s="47" t="s">
        <v>41</v>
      </c>
      <c r="E764" s="48">
        <v>2011</v>
      </c>
      <c r="F764" s="47" t="s">
        <v>42</v>
      </c>
      <c r="G764" s="49">
        <v>40799</v>
      </c>
      <c r="H764" s="47" t="s">
        <v>43</v>
      </c>
      <c r="I764" s="47" t="s">
        <v>44</v>
      </c>
      <c r="J764" s="48">
        <v>3008</v>
      </c>
      <c r="K764" s="47" t="s">
        <v>45</v>
      </c>
      <c r="L764" s="48">
        <v>940</v>
      </c>
      <c r="M764" s="47" t="s">
        <v>46</v>
      </c>
      <c r="N764" s="48">
        <v>4</v>
      </c>
      <c r="O764" s="47" t="s">
        <v>43</v>
      </c>
      <c r="P764" s="47" t="s">
        <v>433</v>
      </c>
      <c r="Q764" s="47" t="s">
        <v>48</v>
      </c>
      <c r="R764" s="47" t="s">
        <v>49</v>
      </c>
      <c r="S764" s="47" t="s">
        <v>43</v>
      </c>
      <c r="T764" s="47" t="s">
        <v>50</v>
      </c>
      <c r="U764" s="47" t="s">
        <v>51</v>
      </c>
      <c r="V764" s="48">
        <v>2.98</v>
      </c>
      <c r="W764" s="48">
        <v>2.98</v>
      </c>
      <c r="X764" s="47" t="s">
        <v>1015</v>
      </c>
      <c r="Y764" s="47" t="s">
        <v>1033</v>
      </c>
      <c r="Z764" s="48" t="b">
        <v>0</v>
      </c>
      <c r="AA764" s="47" t="s">
        <v>54</v>
      </c>
      <c r="AB764" s="48" t="b">
        <v>0</v>
      </c>
      <c r="AC764" s="48">
        <v>39</v>
      </c>
      <c r="AD764" t="str">
        <f t="shared" si="11"/>
        <v>Tr</v>
      </c>
    </row>
    <row r="765" spans="2:30" x14ac:dyDescent="0.25">
      <c r="B765">
        <f>VLOOKUP(C765*1,'RMPCrecs(Jan2016)'!F$2:N$1246,9,FALSE)</f>
        <v>17</v>
      </c>
      <c r="C765" s="47" t="s">
        <v>1237</v>
      </c>
      <c r="D765" s="47" t="s">
        <v>41</v>
      </c>
      <c r="E765" s="48">
        <v>2011</v>
      </c>
      <c r="F765" s="47" t="s">
        <v>42</v>
      </c>
      <c r="G765" s="49">
        <v>40799</v>
      </c>
      <c r="H765" s="47" t="s">
        <v>43</v>
      </c>
      <c r="I765" s="47" t="s">
        <v>44</v>
      </c>
      <c r="J765" s="48">
        <v>3008</v>
      </c>
      <c r="K765" s="47" t="s">
        <v>110</v>
      </c>
      <c r="L765" s="48">
        <v>710</v>
      </c>
      <c r="M765" s="47" t="s">
        <v>46</v>
      </c>
      <c r="N765" s="48">
        <v>3</v>
      </c>
      <c r="O765" s="47" t="s">
        <v>43</v>
      </c>
      <c r="P765" s="47" t="s">
        <v>956</v>
      </c>
      <c r="Q765" s="47" t="s">
        <v>48</v>
      </c>
      <c r="R765" s="47" t="s">
        <v>49</v>
      </c>
      <c r="S765" s="47" t="s">
        <v>43</v>
      </c>
      <c r="T765" s="47" t="s">
        <v>50</v>
      </c>
      <c r="U765" s="47" t="s">
        <v>51</v>
      </c>
      <c r="V765" s="48">
        <v>2.98</v>
      </c>
      <c r="W765" s="48">
        <v>2.98</v>
      </c>
      <c r="X765" s="47" t="s">
        <v>1015</v>
      </c>
      <c r="Y765" s="47" t="s">
        <v>1033</v>
      </c>
      <c r="Z765" s="48" t="b">
        <v>0</v>
      </c>
      <c r="AA765" s="47" t="s">
        <v>54</v>
      </c>
      <c r="AB765" s="48" t="b">
        <v>0</v>
      </c>
      <c r="AC765" s="48">
        <v>39</v>
      </c>
      <c r="AD765" t="str">
        <f t="shared" si="11"/>
        <v>Tr</v>
      </c>
    </row>
    <row r="766" spans="2:30" x14ac:dyDescent="0.25">
      <c r="B766">
        <f>VLOOKUP(C766*1,'RMPCrecs(Jan2016)'!F$2:N$1246,9,FALSE)</f>
        <v>17</v>
      </c>
      <c r="C766" s="47" t="s">
        <v>1238</v>
      </c>
      <c r="D766" s="47" t="s">
        <v>41</v>
      </c>
      <c r="E766" s="48">
        <v>2011</v>
      </c>
      <c r="F766" s="47" t="s">
        <v>42</v>
      </c>
      <c r="G766" s="49">
        <v>40799</v>
      </c>
      <c r="H766" s="47" t="s">
        <v>43</v>
      </c>
      <c r="I766" s="47" t="s">
        <v>44</v>
      </c>
      <c r="J766" s="48">
        <v>3008</v>
      </c>
      <c r="K766" s="47" t="s">
        <v>110</v>
      </c>
      <c r="L766" s="48">
        <v>810</v>
      </c>
      <c r="M766" s="47" t="s">
        <v>46</v>
      </c>
      <c r="N766" s="48">
        <v>4</v>
      </c>
      <c r="O766" s="47" t="s">
        <v>43</v>
      </c>
      <c r="P766" s="47" t="s">
        <v>433</v>
      </c>
      <c r="Q766" s="47" t="s">
        <v>48</v>
      </c>
      <c r="R766" s="47" t="s">
        <v>49</v>
      </c>
      <c r="S766" s="47" t="s">
        <v>43</v>
      </c>
      <c r="T766" s="47" t="s">
        <v>50</v>
      </c>
      <c r="U766" s="47" t="s">
        <v>51</v>
      </c>
      <c r="V766" s="48">
        <v>2.98</v>
      </c>
      <c r="W766" s="48">
        <v>2.98</v>
      </c>
      <c r="X766" s="47" t="s">
        <v>1015</v>
      </c>
      <c r="Y766" s="47" t="s">
        <v>1033</v>
      </c>
      <c r="Z766" s="48" t="b">
        <v>0</v>
      </c>
      <c r="AA766" s="47" t="s">
        <v>54</v>
      </c>
      <c r="AB766" s="48" t="b">
        <v>0</v>
      </c>
      <c r="AC766" s="48">
        <v>39</v>
      </c>
      <c r="AD766" t="str">
        <f t="shared" si="11"/>
        <v>Tr</v>
      </c>
    </row>
    <row r="767" spans="2:30" x14ac:dyDescent="0.25">
      <c r="B767">
        <f>VLOOKUP(C767*1,'RMPCrecs(Jan2016)'!F$2:N$1246,9,FALSE)</f>
        <v>17</v>
      </c>
      <c r="C767" s="47" t="s">
        <v>1239</v>
      </c>
      <c r="D767" s="47" t="s">
        <v>41</v>
      </c>
      <c r="E767" s="48">
        <v>2011</v>
      </c>
      <c r="F767" s="47" t="s">
        <v>42</v>
      </c>
      <c r="G767" s="49">
        <v>40799</v>
      </c>
      <c r="H767" s="47" t="s">
        <v>43</v>
      </c>
      <c r="I767" s="47" t="s">
        <v>44</v>
      </c>
      <c r="J767" s="48">
        <v>3008</v>
      </c>
      <c r="K767" s="47" t="s">
        <v>45</v>
      </c>
      <c r="L767" s="48">
        <v>790</v>
      </c>
      <c r="M767" s="47" t="s">
        <v>46</v>
      </c>
      <c r="N767" s="48">
        <v>4</v>
      </c>
      <c r="O767" s="47" t="s">
        <v>43</v>
      </c>
      <c r="P767" s="47" t="s">
        <v>433</v>
      </c>
      <c r="Q767" s="47" t="s">
        <v>48</v>
      </c>
      <c r="R767" s="47" t="s">
        <v>49</v>
      </c>
      <c r="S767" s="47" t="s">
        <v>43</v>
      </c>
      <c r="T767" s="47" t="s">
        <v>50</v>
      </c>
      <c r="U767" s="47" t="s">
        <v>51</v>
      </c>
      <c r="V767" s="48">
        <v>2.98</v>
      </c>
      <c r="W767" s="48">
        <v>2.98</v>
      </c>
      <c r="X767" s="47" t="s">
        <v>1015</v>
      </c>
      <c r="Y767" s="47" t="s">
        <v>1033</v>
      </c>
      <c r="Z767" s="48" t="b">
        <v>0</v>
      </c>
      <c r="AA767" s="47" t="s">
        <v>54</v>
      </c>
      <c r="AB767" s="48" t="b">
        <v>0</v>
      </c>
      <c r="AC767" s="48">
        <v>39</v>
      </c>
      <c r="AD767" t="str">
        <f t="shared" si="11"/>
        <v>Tr</v>
      </c>
    </row>
    <row r="768" spans="2:30" x14ac:dyDescent="0.25">
      <c r="B768">
        <f>VLOOKUP(C768*1,'RMPCrecs(Jan2016)'!F$2:N$1246,9,FALSE)</f>
        <v>17</v>
      </c>
      <c r="C768" s="47" t="s">
        <v>1240</v>
      </c>
      <c r="D768" s="47" t="s">
        <v>41</v>
      </c>
      <c r="E768" s="48">
        <v>2011</v>
      </c>
      <c r="F768" s="47" t="s">
        <v>42</v>
      </c>
      <c r="G768" s="49">
        <v>40799</v>
      </c>
      <c r="H768" s="47" t="s">
        <v>43</v>
      </c>
      <c r="I768" s="47" t="s">
        <v>44</v>
      </c>
      <c r="J768" s="48">
        <v>3008</v>
      </c>
      <c r="K768" s="47" t="s">
        <v>110</v>
      </c>
      <c r="L768" s="48">
        <v>890</v>
      </c>
      <c r="M768" s="47" t="s">
        <v>46</v>
      </c>
      <c r="N768" s="48">
        <v>4</v>
      </c>
      <c r="O768" s="47" t="s">
        <v>43</v>
      </c>
      <c r="P768" s="47" t="s">
        <v>433</v>
      </c>
      <c r="Q768" s="47" t="s">
        <v>48</v>
      </c>
      <c r="R768" s="47" t="s">
        <v>49</v>
      </c>
      <c r="S768" s="47" t="s">
        <v>43</v>
      </c>
      <c r="T768" s="47" t="s">
        <v>50</v>
      </c>
      <c r="U768" s="47" t="s">
        <v>51</v>
      </c>
      <c r="V768" s="48">
        <v>2.98</v>
      </c>
      <c r="W768" s="48">
        <v>2.98</v>
      </c>
      <c r="X768" s="47" t="s">
        <v>1015</v>
      </c>
      <c r="Y768" s="47" t="s">
        <v>1033</v>
      </c>
      <c r="Z768" s="48" t="b">
        <v>0</v>
      </c>
      <c r="AA768" s="47" t="s">
        <v>54</v>
      </c>
      <c r="AB768" s="48" t="b">
        <v>0</v>
      </c>
      <c r="AC768" s="48">
        <v>39</v>
      </c>
      <c r="AD768" t="str">
        <f t="shared" si="11"/>
        <v>Tr</v>
      </c>
    </row>
    <row r="769" spans="2:30" x14ac:dyDescent="0.25">
      <c r="B769">
        <f>VLOOKUP(C769*1,'RMPCrecs(Jan2016)'!F$2:N$1246,9,FALSE)</f>
        <v>17</v>
      </c>
      <c r="C769" s="47" t="s">
        <v>1241</v>
      </c>
      <c r="D769" s="47" t="s">
        <v>41</v>
      </c>
      <c r="E769" s="48">
        <v>2011</v>
      </c>
      <c r="F769" s="47" t="s">
        <v>42</v>
      </c>
      <c r="G769" s="49">
        <v>40792</v>
      </c>
      <c r="H769" s="47" t="s">
        <v>43</v>
      </c>
      <c r="I769" s="47" t="s">
        <v>44</v>
      </c>
      <c r="J769" s="48">
        <v>3008</v>
      </c>
      <c r="K769" s="47" t="s">
        <v>110</v>
      </c>
      <c r="L769" s="48">
        <v>650</v>
      </c>
      <c r="M769" s="47" t="s">
        <v>46</v>
      </c>
      <c r="N769" s="48">
        <v>3</v>
      </c>
      <c r="O769" s="47" t="s">
        <v>43</v>
      </c>
      <c r="P769" s="47" t="s">
        <v>1242</v>
      </c>
      <c r="Q769" s="47" t="s">
        <v>48</v>
      </c>
      <c r="R769" s="47" t="s">
        <v>49</v>
      </c>
      <c r="S769" s="47" t="s">
        <v>43</v>
      </c>
      <c r="T769" s="47" t="s">
        <v>50</v>
      </c>
      <c r="U769" s="47" t="s">
        <v>60</v>
      </c>
      <c r="V769" s="48">
        <v>5.66</v>
      </c>
      <c r="W769" s="48">
        <v>5.66</v>
      </c>
      <c r="X769" s="47" t="s">
        <v>1015</v>
      </c>
      <c r="Y769" s="47" t="s">
        <v>1023</v>
      </c>
      <c r="Z769" s="48" t="b">
        <v>0</v>
      </c>
      <c r="AA769" s="47" t="s">
        <v>54</v>
      </c>
      <c r="AB769" s="48" t="b">
        <v>0</v>
      </c>
      <c r="AC769" s="48">
        <v>39</v>
      </c>
      <c r="AD769" t="str">
        <f t="shared" si="11"/>
        <v>Tr</v>
      </c>
    </row>
    <row r="770" spans="2:30" x14ac:dyDescent="0.25">
      <c r="B770">
        <f>VLOOKUP(C770*1,'RMPCrecs(Jan2016)'!F$2:N$1246,9,FALSE)</f>
        <v>17</v>
      </c>
      <c r="C770" s="47" t="s">
        <v>1243</v>
      </c>
      <c r="D770" s="47" t="s">
        <v>41</v>
      </c>
      <c r="E770" s="48">
        <v>2011</v>
      </c>
      <c r="F770" s="47" t="s">
        <v>42</v>
      </c>
      <c r="G770" s="49">
        <v>40792</v>
      </c>
      <c r="H770" s="47" t="s">
        <v>43</v>
      </c>
      <c r="I770" s="47" t="s">
        <v>44</v>
      </c>
      <c r="J770" s="48">
        <v>3008</v>
      </c>
      <c r="K770" s="47" t="s">
        <v>45</v>
      </c>
      <c r="L770" s="48">
        <v>720</v>
      </c>
      <c r="M770" s="47" t="s">
        <v>46</v>
      </c>
      <c r="N770" s="48">
        <v>4</v>
      </c>
      <c r="O770" s="47" t="s">
        <v>43</v>
      </c>
      <c r="P770" s="47" t="s">
        <v>455</v>
      </c>
      <c r="Q770" s="47" t="s">
        <v>48</v>
      </c>
      <c r="R770" s="47" t="s">
        <v>49</v>
      </c>
      <c r="S770" s="47" t="s">
        <v>43</v>
      </c>
      <c r="T770" s="47" t="s">
        <v>50</v>
      </c>
      <c r="U770" s="47" t="s">
        <v>60</v>
      </c>
      <c r="V770" s="48">
        <v>5.66</v>
      </c>
      <c r="W770" s="48">
        <v>5.66</v>
      </c>
      <c r="X770" s="47" t="s">
        <v>1015</v>
      </c>
      <c r="Y770" s="47" t="s">
        <v>1023</v>
      </c>
      <c r="Z770" s="48" t="b">
        <v>0</v>
      </c>
      <c r="AA770" s="47" t="s">
        <v>54</v>
      </c>
      <c r="AB770" s="48" t="b">
        <v>0</v>
      </c>
      <c r="AC770" s="48">
        <v>39</v>
      </c>
      <c r="AD770" t="str">
        <f t="shared" ref="AD770:AD833" si="12">IF(OR(B770=14,B770=19),"NT",IF(B770&gt;=49,"mix","Tr"))</f>
        <v>Tr</v>
      </c>
    </row>
    <row r="771" spans="2:30" x14ac:dyDescent="0.25">
      <c r="B771">
        <f>VLOOKUP(C771*1,'RMPCrecs(Jan2016)'!F$2:N$1246,9,FALSE)</f>
        <v>17</v>
      </c>
      <c r="C771" s="47" t="s">
        <v>1244</v>
      </c>
      <c r="D771" s="47" t="s">
        <v>41</v>
      </c>
      <c r="E771" s="48">
        <v>2011</v>
      </c>
      <c r="F771" s="47" t="s">
        <v>42</v>
      </c>
      <c r="G771" s="49">
        <v>40792</v>
      </c>
      <c r="H771" s="47" t="s">
        <v>43</v>
      </c>
      <c r="I771" s="47" t="s">
        <v>44</v>
      </c>
      <c r="J771" s="48">
        <v>3008</v>
      </c>
      <c r="K771" s="47" t="s">
        <v>45</v>
      </c>
      <c r="L771" s="48">
        <v>850</v>
      </c>
      <c r="M771" s="47" t="s">
        <v>46</v>
      </c>
      <c r="N771" s="48">
        <v>4</v>
      </c>
      <c r="O771" s="47" t="s">
        <v>43</v>
      </c>
      <c r="P771" s="47" t="s">
        <v>455</v>
      </c>
      <c r="Q771" s="47" t="s">
        <v>48</v>
      </c>
      <c r="R771" s="47" t="s">
        <v>49</v>
      </c>
      <c r="S771" s="47" t="s">
        <v>43</v>
      </c>
      <c r="T771" s="47" t="s">
        <v>50</v>
      </c>
      <c r="U771" s="47" t="s">
        <v>60</v>
      </c>
      <c r="V771" s="48">
        <v>5.66</v>
      </c>
      <c r="W771" s="48">
        <v>5.66</v>
      </c>
      <c r="X771" s="47" t="s">
        <v>1015</v>
      </c>
      <c r="Y771" s="47" t="s">
        <v>1023</v>
      </c>
      <c r="Z771" s="48" t="b">
        <v>0</v>
      </c>
      <c r="AA771" s="47" t="s">
        <v>54</v>
      </c>
      <c r="AB771" s="48" t="b">
        <v>0</v>
      </c>
      <c r="AC771" s="48">
        <v>39</v>
      </c>
      <c r="AD771" t="str">
        <f t="shared" si="12"/>
        <v>Tr</v>
      </c>
    </row>
    <row r="772" spans="2:30" x14ac:dyDescent="0.25">
      <c r="B772">
        <f>VLOOKUP(C772*1,'RMPCrecs(Jan2016)'!F$2:N$1246,9,FALSE)</f>
        <v>17</v>
      </c>
      <c r="C772" s="47" t="s">
        <v>1245</v>
      </c>
      <c r="D772" s="47" t="s">
        <v>41</v>
      </c>
      <c r="E772" s="48">
        <v>2011</v>
      </c>
      <c r="F772" s="47" t="s">
        <v>42</v>
      </c>
      <c r="G772" s="49">
        <v>40793</v>
      </c>
      <c r="H772" s="47" t="s">
        <v>43</v>
      </c>
      <c r="I772" s="47" t="s">
        <v>44</v>
      </c>
      <c r="J772" s="48">
        <v>3008</v>
      </c>
      <c r="K772" s="47" t="s">
        <v>110</v>
      </c>
      <c r="L772" s="48">
        <v>830</v>
      </c>
      <c r="M772" s="47" t="s">
        <v>46</v>
      </c>
      <c r="N772" s="48">
        <v>4</v>
      </c>
      <c r="O772" s="47" t="s">
        <v>43</v>
      </c>
      <c r="P772" s="47" t="s">
        <v>433</v>
      </c>
      <c r="Q772" s="47" t="s">
        <v>48</v>
      </c>
      <c r="R772" s="47" t="s">
        <v>49</v>
      </c>
      <c r="S772" s="47" t="s">
        <v>43</v>
      </c>
      <c r="T772" s="47" t="s">
        <v>50</v>
      </c>
      <c r="U772" s="47" t="s">
        <v>60</v>
      </c>
      <c r="V772" s="48">
        <v>5.66</v>
      </c>
      <c r="W772" s="48">
        <v>5.66</v>
      </c>
      <c r="X772" s="47" t="s">
        <v>1015</v>
      </c>
      <c r="Y772" s="47" t="s">
        <v>1023</v>
      </c>
      <c r="Z772" s="48" t="b">
        <v>0</v>
      </c>
      <c r="AA772" s="47" t="s">
        <v>54</v>
      </c>
      <c r="AB772" s="48" t="b">
        <v>0</v>
      </c>
      <c r="AC772" s="48">
        <v>39</v>
      </c>
      <c r="AD772" t="str">
        <f t="shared" si="12"/>
        <v>Tr</v>
      </c>
    </row>
    <row r="773" spans="2:30" x14ac:dyDescent="0.25">
      <c r="B773">
        <f>VLOOKUP(C773*1,'RMPCrecs(Jan2016)'!F$2:N$1246,9,FALSE)</f>
        <v>17</v>
      </c>
      <c r="C773" s="47" t="s">
        <v>1246</v>
      </c>
      <c r="D773" s="47" t="s">
        <v>41</v>
      </c>
      <c r="E773" s="48">
        <v>2011</v>
      </c>
      <c r="F773" s="47" t="s">
        <v>42</v>
      </c>
      <c r="G773" s="49">
        <v>40793</v>
      </c>
      <c r="H773" s="47" t="s">
        <v>43</v>
      </c>
      <c r="I773" s="47" t="s">
        <v>44</v>
      </c>
      <c r="J773" s="48">
        <v>3008</v>
      </c>
      <c r="K773" s="47" t="s">
        <v>110</v>
      </c>
      <c r="L773" s="48">
        <v>800</v>
      </c>
      <c r="M773" s="47" t="s">
        <v>46</v>
      </c>
      <c r="N773" s="48">
        <v>4</v>
      </c>
      <c r="O773" s="47" t="s">
        <v>43</v>
      </c>
      <c r="P773" s="47" t="s">
        <v>433</v>
      </c>
      <c r="Q773" s="47" t="s">
        <v>48</v>
      </c>
      <c r="R773" s="47" t="s">
        <v>49</v>
      </c>
      <c r="S773" s="47" t="s">
        <v>43</v>
      </c>
      <c r="T773" s="47" t="s">
        <v>50</v>
      </c>
      <c r="U773" s="47" t="s">
        <v>60</v>
      </c>
      <c r="V773" s="48">
        <v>5.66</v>
      </c>
      <c r="W773" s="48">
        <v>5.66</v>
      </c>
      <c r="X773" s="47" t="s">
        <v>1015</v>
      </c>
      <c r="Y773" s="47" t="s">
        <v>1023</v>
      </c>
      <c r="Z773" s="48" t="b">
        <v>0</v>
      </c>
      <c r="AA773" s="47" t="s">
        <v>54</v>
      </c>
      <c r="AB773" s="48" t="b">
        <v>0</v>
      </c>
      <c r="AC773" s="48">
        <v>39</v>
      </c>
      <c r="AD773" t="str">
        <f t="shared" si="12"/>
        <v>Tr</v>
      </c>
    </row>
    <row r="774" spans="2:30" x14ac:dyDescent="0.25">
      <c r="B774">
        <f>VLOOKUP(C774*1,'RMPCrecs(Jan2016)'!F$2:N$1246,9,FALSE)</f>
        <v>17</v>
      </c>
      <c r="C774" s="47" t="s">
        <v>1262</v>
      </c>
      <c r="D774" s="47" t="s">
        <v>41</v>
      </c>
      <c r="E774" s="48">
        <v>2011</v>
      </c>
      <c r="F774" s="47" t="s">
        <v>42</v>
      </c>
      <c r="G774" s="49">
        <v>40786</v>
      </c>
      <c r="H774" s="47" t="s">
        <v>43</v>
      </c>
      <c r="I774" s="47" t="s">
        <v>44</v>
      </c>
      <c r="J774" s="48">
        <v>3008</v>
      </c>
      <c r="K774" s="47" t="s">
        <v>45</v>
      </c>
      <c r="L774" s="48">
        <v>750</v>
      </c>
      <c r="M774" s="47" t="s">
        <v>46</v>
      </c>
      <c r="N774" s="48">
        <v>4</v>
      </c>
      <c r="O774" s="47" t="s">
        <v>43</v>
      </c>
      <c r="P774" s="47" t="s">
        <v>433</v>
      </c>
      <c r="Q774" s="47" t="s">
        <v>48</v>
      </c>
      <c r="R774" s="47" t="s">
        <v>49</v>
      </c>
      <c r="S774" s="47" t="s">
        <v>43</v>
      </c>
      <c r="T774" s="47" t="s">
        <v>50</v>
      </c>
      <c r="U774" s="47" t="s">
        <v>72</v>
      </c>
      <c r="V774" s="48">
        <v>2.8</v>
      </c>
      <c r="W774" s="48">
        <v>2.8</v>
      </c>
      <c r="X774" s="47" t="s">
        <v>1015</v>
      </c>
      <c r="Y774" s="47" t="s">
        <v>1026</v>
      </c>
      <c r="Z774" s="48" t="b">
        <v>0</v>
      </c>
      <c r="AA774" s="47" t="s">
        <v>54</v>
      </c>
      <c r="AB774" s="48" t="b">
        <v>0</v>
      </c>
      <c r="AC774" s="48">
        <v>39</v>
      </c>
      <c r="AD774" t="str">
        <f t="shared" si="12"/>
        <v>Tr</v>
      </c>
    </row>
    <row r="775" spans="2:30" x14ac:dyDescent="0.25">
      <c r="B775">
        <f>VLOOKUP(C775*1,'RMPCrecs(Jan2016)'!F$2:N$1246,9,FALSE)</f>
        <v>17</v>
      </c>
      <c r="C775" s="47" t="s">
        <v>1263</v>
      </c>
      <c r="D775" s="47" t="s">
        <v>41</v>
      </c>
      <c r="E775" s="48">
        <v>2011</v>
      </c>
      <c r="F775" s="47" t="s">
        <v>42</v>
      </c>
      <c r="G775" s="49">
        <v>40786</v>
      </c>
      <c r="H775" s="47" t="s">
        <v>43</v>
      </c>
      <c r="I775" s="47" t="s">
        <v>44</v>
      </c>
      <c r="J775" s="48">
        <v>3008</v>
      </c>
      <c r="K775" s="47" t="s">
        <v>45</v>
      </c>
      <c r="L775" s="48">
        <v>780</v>
      </c>
      <c r="M775" s="47" t="s">
        <v>46</v>
      </c>
      <c r="N775" s="48">
        <v>3</v>
      </c>
      <c r="O775" s="47" t="s">
        <v>43</v>
      </c>
      <c r="P775" s="47" t="s">
        <v>770</v>
      </c>
      <c r="Q775" s="47" t="s">
        <v>48</v>
      </c>
      <c r="R775" s="47" t="s">
        <v>49</v>
      </c>
      <c r="S775" s="47" t="s">
        <v>43</v>
      </c>
      <c r="T775" s="47" t="s">
        <v>50</v>
      </c>
      <c r="U775" s="47" t="s">
        <v>72</v>
      </c>
      <c r="V775" s="48">
        <v>2.8</v>
      </c>
      <c r="W775" s="48">
        <v>2.8</v>
      </c>
      <c r="X775" s="47" t="s">
        <v>1015</v>
      </c>
      <c r="Y775" s="47" t="s">
        <v>1026</v>
      </c>
      <c r="Z775" s="48" t="b">
        <v>0</v>
      </c>
      <c r="AA775" s="47" t="s">
        <v>54</v>
      </c>
      <c r="AB775" s="48" t="b">
        <v>0</v>
      </c>
      <c r="AC775" s="48">
        <v>39</v>
      </c>
      <c r="AD775" t="str">
        <f t="shared" si="12"/>
        <v>Tr</v>
      </c>
    </row>
    <row r="776" spans="2:30" x14ac:dyDescent="0.25">
      <c r="B776">
        <f>VLOOKUP(C776*1,'RMPCrecs(Jan2016)'!F$2:N$1246,9,FALSE)</f>
        <v>17</v>
      </c>
      <c r="C776" s="47" t="s">
        <v>1264</v>
      </c>
      <c r="D776" s="47" t="s">
        <v>41</v>
      </c>
      <c r="E776" s="48">
        <v>2011</v>
      </c>
      <c r="F776" s="47" t="s">
        <v>42</v>
      </c>
      <c r="G776" s="49">
        <v>40786</v>
      </c>
      <c r="H776" s="47" t="s">
        <v>43</v>
      </c>
      <c r="I776" s="47" t="s">
        <v>44</v>
      </c>
      <c r="J776" s="48">
        <v>3008</v>
      </c>
      <c r="K776" s="47" t="s">
        <v>110</v>
      </c>
      <c r="L776" s="48">
        <v>760</v>
      </c>
      <c r="M776" s="47" t="s">
        <v>46</v>
      </c>
      <c r="N776" s="48">
        <v>3</v>
      </c>
      <c r="O776" s="47" t="s">
        <v>43</v>
      </c>
      <c r="P776" s="47" t="s">
        <v>956</v>
      </c>
      <c r="Q776" s="47" t="s">
        <v>48</v>
      </c>
      <c r="R776" s="47" t="s">
        <v>49</v>
      </c>
      <c r="S776" s="47" t="s">
        <v>43</v>
      </c>
      <c r="T776" s="47" t="s">
        <v>50</v>
      </c>
      <c r="U776" s="47" t="s">
        <v>72</v>
      </c>
      <c r="V776" s="48">
        <v>2.8</v>
      </c>
      <c r="W776" s="48">
        <v>2.8</v>
      </c>
      <c r="X776" s="47" t="s">
        <v>1015</v>
      </c>
      <c r="Y776" s="47" t="s">
        <v>1026</v>
      </c>
      <c r="Z776" s="48" t="b">
        <v>0</v>
      </c>
      <c r="AA776" s="47" t="s">
        <v>54</v>
      </c>
      <c r="AB776" s="48" t="b">
        <v>0</v>
      </c>
      <c r="AC776" s="48">
        <v>39</v>
      </c>
      <c r="AD776" t="str">
        <f t="shared" si="12"/>
        <v>Tr</v>
      </c>
    </row>
    <row r="777" spans="2:30" x14ac:dyDescent="0.25">
      <c r="B777">
        <f>VLOOKUP(C777*1,'RMPCrecs(Jan2016)'!F$2:N$1246,9,FALSE)</f>
        <v>17</v>
      </c>
      <c r="C777" s="47" t="s">
        <v>1265</v>
      </c>
      <c r="D777" s="47" t="s">
        <v>41</v>
      </c>
      <c r="E777" s="48">
        <v>2011</v>
      </c>
      <c r="F777" s="47" t="s">
        <v>42</v>
      </c>
      <c r="G777" s="49">
        <v>40786</v>
      </c>
      <c r="H777" s="47" t="s">
        <v>43</v>
      </c>
      <c r="I777" s="47" t="s">
        <v>44</v>
      </c>
      <c r="J777" s="48">
        <v>3008</v>
      </c>
      <c r="K777" s="47" t="s">
        <v>110</v>
      </c>
      <c r="L777" s="48">
        <v>970</v>
      </c>
      <c r="M777" s="47" t="s">
        <v>46</v>
      </c>
      <c r="N777" s="48">
        <v>4</v>
      </c>
      <c r="O777" s="47" t="s">
        <v>43</v>
      </c>
      <c r="P777" s="47" t="s">
        <v>433</v>
      </c>
      <c r="Q777" s="47" t="s">
        <v>48</v>
      </c>
      <c r="R777" s="47" t="s">
        <v>49</v>
      </c>
      <c r="S777" s="47" t="s">
        <v>43</v>
      </c>
      <c r="T777" s="47" t="s">
        <v>50</v>
      </c>
      <c r="U777" s="47" t="s">
        <v>72</v>
      </c>
      <c r="V777" s="48">
        <v>2.8</v>
      </c>
      <c r="W777" s="48">
        <v>2.8</v>
      </c>
      <c r="X777" s="47" t="s">
        <v>1015</v>
      </c>
      <c r="Y777" s="47" t="s">
        <v>1026</v>
      </c>
      <c r="Z777" s="48" t="b">
        <v>0</v>
      </c>
      <c r="AA777" s="47" t="s">
        <v>54</v>
      </c>
      <c r="AB777" s="48" t="b">
        <v>0</v>
      </c>
      <c r="AC777" s="48">
        <v>39</v>
      </c>
      <c r="AD777" t="str">
        <f t="shared" si="12"/>
        <v>Tr</v>
      </c>
    </row>
    <row r="778" spans="2:30" x14ac:dyDescent="0.25">
      <c r="B778">
        <f>VLOOKUP(C778*1,'RMPCrecs(Jan2016)'!F$2:N$1246,9,FALSE)</f>
        <v>17</v>
      </c>
      <c r="C778" s="47" t="s">
        <v>1295</v>
      </c>
      <c r="D778" s="47" t="s">
        <v>41</v>
      </c>
      <c r="E778" s="48">
        <v>2012</v>
      </c>
      <c r="F778" s="47" t="s">
        <v>42</v>
      </c>
      <c r="G778" s="49">
        <v>41164</v>
      </c>
      <c r="H778" s="47" t="s">
        <v>43</v>
      </c>
      <c r="I778" s="47" t="s">
        <v>44</v>
      </c>
      <c r="J778" s="48">
        <v>3008</v>
      </c>
      <c r="K778" s="47" t="s">
        <v>110</v>
      </c>
      <c r="L778" s="48">
        <v>720</v>
      </c>
      <c r="M778" s="47" t="s">
        <v>46</v>
      </c>
      <c r="N778" s="48">
        <v>4</v>
      </c>
      <c r="O778" s="47" t="s">
        <v>43</v>
      </c>
      <c r="P778" s="47" t="s">
        <v>956</v>
      </c>
      <c r="Q778" s="47" t="s">
        <v>48</v>
      </c>
      <c r="R778" s="47" t="s">
        <v>49</v>
      </c>
      <c r="S778" s="47" t="s">
        <v>43</v>
      </c>
      <c r="T778" s="47" t="s">
        <v>50</v>
      </c>
      <c r="U778" s="47" t="s">
        <v>51</v>
      </c>
      <c r="V778" s="48">
        <v>1.79</v>
      </c>
      <c r="W778" s="48">
        <v>1.79</v>
      </c>
      <c r="X778" s="47" t="s">
        <v>1015</v>
      </c>
      <c r="Y778" s="47" t="s">
        <v>1296</v>
      </c>
      <c r="Z778" s="48" t="b">
        <v>0</v>
      </c>
      <c r="AA778" s="47" t="s">
        <v>54</v>
      </c>
      <c r="AB778" s="48" t="b">
        <v>0</v>
      </c>
      <c r="AC778" s="48">
        <v>39</v>
      </c>
      <c r="AD778" t="str">
        <f t="shared" si="12"/>
        <v>Tr</v>
      </c>
    </row>
    <row r="779" spans="2:30" x14ac:dyDescent="0.25">
      <c r="B779">
        <f>VLOOKUP(C779*1,'RMPCrecs(Jan2016)'!F$2:N$1246,9,FALSE)</f>
        <v>17</v>
      </c>
      <c r="C779" s="47" t="s">
        <v>1297</v>
      </c>
      <c r="D779" s="47" t="s">
        <v>41</v>
      </c>
      <c r="E779" s="48">
        <v>2012</v>
      </c>
      <c r="F779" s="47" t="s">
        <v>67</v>
      </c>
      <c r="G779" s="49">
        <v>41149</v>
      </c>
      <c r="H779" s="47" t="s">
        <v>43</v>
      </c>
      <c r="I779" s="47" t="s">
        <v>44</v>
      </c>
      <c r="J779" s="48">
        <v>3008</v>
      </c>
      <c r="K779" s="47" t="s">
        <v>45</v>
      </c>
      <c r="L779" s="48">
        <v>750</v>
      </c>
      <c r="M779" s="47" t="s">
        <v>46</v>
      </c>
      <c r="N779" s="48">
        <v>4</v>
      </c>
      <c r="O779" s="47" t="s">
        <v>43</v>
      </c>
      <c r="P779" s="47" t="s">
        <v>956</v>
      </c>
      <c r="Q779" s="47" t="s">
        <v>48</v>
      </c>
      <c r="R779" s="47" t="s">
        <v>49</v>
      </c>
      <c r="S779" s="47" t="s">
        <v>43</v>
      </c>
      <c r="T779" s="47" t="s">
        <v>50</v>
      </c>
      <c r="U779" s="47" t="s">
        <v>72</v>
      </c>
      <c r="V779" s="48">
        <v>2.2999999999999998</v>
      </c>
      <c r="W779" s="48">
        <v>2.2999999999999998</v>
      </c>
      <c r="X779" s="47" t="s">
        <v>1015</v>
      </c>
      <c r="Y779" s="47" t="s">
        <v>1298</v>
      </c>
      <c r="Z779" s="48" t="b">
        <v>0</v>
      </c>
      <c r="AA779" s="47" t="s">
        <v>54</v>
      </c>
      <c r="AB779" s="48" t="b">
        <v>0</v>
      </c>
      <c r="AC779" s="48">
        <v>39</v>
      </c>
      <c r="AD779" t="str">
        <f t="shared" si="12"/>
        <v>Tr</v>
      </c>
    </row>
    <row r="780" spans="2:30" x14ac:dyDescent="0.25">
      <c r="B780">
        <f>VLOOKUP(C780*1,'RMPCrecs(Jan2016)'!F$2:N$1246,9,FALSE)</f>
        <v>17</v>
      </c>
      <c r="C780" s="47" t="s">
        <v>1299</v>
      </c>
      <c r="D780" s="47" t="s">
        <v>41</v>
      </c>
      <c r="E780" s="48">
        <v>2012</v>
      </c>
      <c r="F780" s="47" t="s">
        <v>67</v>
      </c>
      <c r="G780" s="49">
        <v>41149</v>
      </c>
      <c r="H780" s="47" t="s">
        <v>43</v>
      </c>
      <c r="I780" s="47" t="s">
        <v>44</v>
      </c>
      <c r="J780" s="48">
        <v>3008</v>
      </c>
      <c r="K780" s="47" t="s">
        <v>110</v>
      </c>
      <c r="L780" s="48">
        <v>790</v>
      </c>
      <c r="M780" s="47" t="s">
        <v>46</v>
      </c>
      <c r="N780" s="48">
        <v>4</v>
      </c>
      <c r="O780" s="47" t="s">
        <v>43</v>
      </c>
      <c r="P780" s="47" t="s">
        <v>956</v>
      </c>
      <c r="Q780" s="47" t="s">
        <v>48</v>
      </c>
      <c r="R780" s="47" t="s">
        <v>49</v>
      </c>
      <c r="S780" s="47" t="s">
        <v>43</v>
      </c>
      <c r="T780" s="47" t="s">
        <v>50</v>
      </c>
      <c r="U780" s="47" t="s">
        <v>72</v>
      </c>
      <c r="V780" s="48">
        <v>2.2999999999999998</v>
      </c>
      <c r="W780" s="48">
        <v>2.2999999999999998</v>
      </c>
      <c r="X780" s="47" t="s">
        <v>1015</v>
      </c>
      <c r="Y780" s="47" t="s">
        <v>1298</v>
      </c>
      <c r="Z780" s="48" t="b">
        <v>0</v>
      </c>
      <c r="AA780" s="47" t="s">
        <v>54</v>
      </c>
      <c r="AB780" s="48" t="b">
        <v>0</v>
      </c>
      <c r="AC780" s="48">
        <v>39</v>
      </c>
      <c r="AD780" t="str">
        <f t="shared" si="12"/>
        <v>Tr</v>
      </c>
    </row>
    <row r="781" spans="2:30" x14ac:dyDescent="0.25">
      <c r="B781">
        <f>VLOOKUP(C781*1,'RMPCrecs(Jan2016)'!F$2:N$1246,9,FALSE)</f>
        <v>17</v>
      </c>
      <c r="C781" s="47" t="s">
        <v>1300</v>
      </c>
      <c r="D781" s="47" t="s">
        <v>41</v>
      </c>
      <c r="E781" s="48">
        <v>2012</v>
      </c>
      <c r="F781" s="47" t="s">
        <v>67</v>
      </c>
      <c r="G781" s="49">
        <v>41149</v>
      </c>
      <c r="H781" s="47" t="s">
        <v>43</v>
      </c>
      <c r="I781" s="47" t="s">
        <v>44</v>
      </c>
      <c r="J781" s="48">
        <v>3008</v>
      </c>
      <c r="K781" s="47" t="s">
        <v>110</v>
      </c>
      <c r="L781" s="48">
        <v>720</v>
      </c>
      <c r="M781" s="47" t="s">
        <v>46</v>
      </c>
      <c r="N781" s="48">
        <v>4</v>
      </c>
      <c r="O781" s="47" t="s">
        <v>43</v>
      </c>
      <c r="P781" s="47" t="s">
        <v>956</v>
      </c>
      <c r="Q781" s="47" t="s">
        <v>48</v>
      </c>
      <c r="R781" s="47" t="s">
        <v>49</v>
      </c>
      <c r="S781" s="47" t="s">
        <v>43</v>
      </c>
      <c r="T781" s="47" t="s">
        <v>50</v>
      </c>
      <c r="U781" s="47" t="s">
        <v>72</v>
      </c>
      <c r="V781" s="48">
        <v>2.2999999999999998</v>
      </c>
      <c r="W781" s="48">
        <v>2.2999999999999998</v>
      </c>
      <c r="X781" s="47" t="s">
        <v>1015</v>
      </c>
      <c r="Y781" s="47" t="s">
        <v>1298</v>
      </c>
      <c r="Z781" s="48" t="b">
        <v>0</v>
      </c>
      <c r="AA781" s="47" t="s">
        <v>54</v>
      </c>
      <c r="AB781" s="48" t="b">
        <v>0</v>
      </c>
      <c r="AC781" s="48">
        <v>39</v>
      </c>
      <c r="AD781" t="str">
        <f t="shared" si="12"/>
        <v>Tr</v>
      </c>
    </row>
    <row r="782" spans="2:30" x14ac:dyDescent="0.25">
      <c r="B782">
        <f>VLOOKUP(C782*1,'RMPCrecs(Jan2016)'!F$2:N$1246,9,FALSE)</f>
        <v>17</v>
      </c>
      <c r="C782" s="47" t="s">
        <v>1301</v>
      </c>
      <c r="D782" s="47" t="s">
        <v>41</v>
      </c>
      <c r="E782" s="48">
        <v>2012</v>
      </c>
      <c r="F782" s="47" t="s">
        <v>67</v>
      </c>
      <c r="G782" s="49">
        <v>41149</v>
      </c>
      <c r="H782" s="47" t="s">
        <v>43</v>
      </c>
      <c r="I782" s="47" t="s">
        <v>44</v>
      </c>
      <c r="J782" s="48">
        <v>3008</v>
      </c>
      <c r="K782" s="47" t="s">
        <v>45</v>
      </c>
      <c r="L782" s="48">
        <v>810</v>
      </c>
      <c r="M782" s="47" t="s">
        <v>46</v>
      </c>
      <c r="N782" s="48">
        <v>4</v>
      </c>
      <c r="O782" s="47" t="s">
        <v>43</v>
      </c>
      <c r="P782" s="47" t="s">
        <v>956</v>
      </c>
      <c r="Q782" s="47" t="s">
        <v>48</v>
      </c>
      <c r="R782" s="47" t="s">
        <v>49</v>
      </c>
      <c r="S782" s="47" t="s">
        <v>43</v>
      </c>
      <c r="T782" s="47" t="s">
        <v>50</v>
      </c>
      <c r="U782" s="47" t="s">
        <v>72</v>
      </c>
      <c r="V782" s="48">
        <v>2.2999999999999998</v>
      </c>
      <c r="W782" s="48">
        <v>2.2999999999999998</v>
      </c>
      <c r="X782" s="47" t="s">
        <v>1015</v>
      </c>
      <c r="Y782" s="47" t="s">
        <v>1298</v>
      </c>
      <c r="Z782" s="48" t="b">
        <v>0</v>
      </c>
      <c r="AA782" s="47" t="s">
        <v>54</v>
      </c>
      <c r="AB782" s="48" t="b">
        <v>0</v>
      </c>
      <c r="AC782" s="48">
        <v>39</v>
      </c>
      <c r="AD782" t="str">
        <f t="shared" si="12"/>
        <v>Tr</v>
      </c>
    </row>
    <row r="783" spans="2:30" x14ac:dyDescent="0.25">
      <c r="B783">
        <f>VLOOKUP(C783*1,'RMPCrecs(Jan2016)'!F$2:N$1246,9,FALSE)</f>
        <v>17</v>
      </c>
      <c r="C783" s="47" t="s">
        <v>1302</v>
      </c>
      <c r="D783" s="47" t="s">
        <v>41</v>
      </c>
      <c r="E783" s="48">
        <v>2012</v>
      </c>
      <c r="F783" s="47" t="s">
        <v>67</v>
      </c>
      <c r="G783" s="49">
        <v>41149</v>
      </c>
      <c r="H783" s="47" t="s">
        <v>43</v>
      </c>
      <c r="I783" s="47" t="s">
        <v>44</v>
      </c>
      <c r="J783" s="48">
        <v>3008</v>
      </c>
      <c r="K783" s="47" t="s">
        <v>110</v>
      </c>
      <c r="L783" s="48">
        <v>790</v>
      </c>
      <c r="M783" s="47" t="s">
        <v>46</v>
      </c>
      <c r="N783" s="48">
        <v>4</v>
      </c>
      <c r="O783" s="47" t="s">
        <v>43</v>
      </c>
      <c r="P783" s="47" t="s">
        <v>1260</v>
      </c>
      <c r="Q783" s="47" t="s">
        <v>48</v>
      </c>
      <c r="R783" s="47" t="s">
        <v>49</v>
      </c>
      <c r="S783" s="47" t="s">
        <v>43</v>
      </c>
      <c r="T783" s="47" t="s">
        <v>50</v>
      </c>
      <c r="U783" s="47" t="s">
        <v>72</v>
      </c>
      <c r="V783" s="48">
        <v>2.2999999999999998</v>
      </c>
      <c r="W783" s="48">
        <v>2.2999999999999998</v>
      </c>
      <c r="X783" s="47" t="s">
        <v>1015</v>
      </c>
      <c r="Y783" s="47" t="s">
        <v>1298</v>
      </c>
      <c r="Z783" s="48" t="b">
        <v>0</v>
      </c>
      <c r="AA783" s="47" t="s">
        <v>54</v>
      </c>
      <c r="AB783" s="48" t="b">
        <v>0</v>
      </c>
      <c r="AC783" s="48">
        <v>39</v>
      </c>
      <c r="AD783" t="str">
        <f t="shared" si="12"/>
        <v>Tr</v>
      </c>
    </row>
    <row r="784" spans="2:30" x14ac:dyDescent="0.25">
      <c r="B784">
        <f>VLOOKUP(C784*1,'RMPCrecs(Jan2016)'!F$2:N$1246,9,FALSE)</f>
        <v>17</v>
      </c>
      <c r="C784" s="47" t="s">
        <v>1303</v>
      </c>
      <c r="D784" s="47" t="s">
        <v>41</v>
      </c>
      <c r="E784" s="48">
        <v>2012</v>
      </c>
      <c r="F784" s="47" t="s">
        <v>67</v>
      </c>
      <c r="G784" s="49">
        <v>41149</v>
      </c>
      <c r="H784" s="47" t="s">
        <v>43</v>
      </c>
      <c r="I784" s="47" t="s">
        <v>44</v>
      </c>
      <c r="J784" s="48">
        <v>3008</v>
      </c>
      <c r="K784" s="47" t="s">
        <v>110</v>
      </c>
      <c r="L784" s="48">
        <v>810</v>
      </c>
      <c r="M784" s="47" t="s">
        <v>46</v>
      </c>
      <c r="N784" s="48">
        <v>4</v>
      </c>
      <c r="O784" s="47" t="s">
        <v>43</v>
      </c>
      <c r="P784" s="47" t="s">
        <v>770</v>
      </c>
      <c r="Q784" s="47" t="s">
        <v>48</v>
      </c>
      <c r="R784" s="47" t="s">
        <v>49</v>
      </c>
      <c r="S784" s="47" t="s">
        <v>43</v>
      </c>
      <c r="T784" s="47" t="s">
        <v>50</v>
      </c>
      <c r="U784" s="47" t="s">
        <v>72</v>
      </c>
      <c r="V784" s="48">
        <v>2.2999999999999998</v>
      </c>
      <c r="W784" s="48">
        <v>2.2999999999999998</v>
      </c>
      <c r="X784" s="47" t="s">
        <v>1015</v>
      </c>
      <c r="Y784" s="47" t="s">
        <v>1298</v>
      </c>
      <c r="Z784" s="48" t="b">
        <v>0</v>
      </c>
      <c r="AA784" s="47" t="s">
        <v>54</v>
      </c>
      <c r="AB784" s="48" t="b">
        <v>0</v>
      </c>
      <c r="AC784" s="48">
        <v>39</v>
      </c>
      <c r="AD784" t="str">
        <f t="shared" si="12"/>
        <v>Tr</v>
      </c>
    </row>
    <row r="785" spans="2:30" x14ac:dyDescent="0.25">
      <c r="B785">
        <f>VLOOKUP(C785*1,'RMPCrecs(Jan2016)'!F$2:N$1246,9,FALSE)</f>
        <v>17</v>
      </c>
      <c r="C785" s="47" t="s">
        <v>1304</v>
      </c>
      <c r="D785" s="47" t="s">
        <v>41</v>
      </c>
      <c r="E785" s="48">
        <v>2012</v>
      </c>
      <c r="F785" s="47" t="s">
        <v>67</v>
      </c>
      <c r="G785" s="49">
        <v>41156</v>
      </c>
      <c r="H785" s="47" t="s">
        <v>43</v>
      </c>
      <c r="I785" s="47" t="s">
        <v>44</v>
      </c>
      <c r="J785" s="48">
        <v>3008</v>
      </c>
      <c r="K785" s="47" t="s">
        <v>110</v>
      </c>
      <c r="L785" s="48">
        <v>860</v>
      </c>
      <c r="M785" s="47" t="s">
        <v>46</v>
      </c>
      <c r="N785" s="48">
        <v>4</v>
      </c>
      <c r="O785" s="47" t="s">
        <v>43</v>
      </c>
      <c r="P785" s="47" t="s">
        <v>956</v>
      </c>
      <c r="Q785" s="47" t="s">
        <v>48</v>
      </c>
      <c r="R785" s="47" t="s">
        <v>49</v>
      </c>
      <c r="S785" s="47" t="s">
        <v>43</v>
      </c>
      <c r="T785" s="47" t="s">
        <v>50</v>
      </c>
      <c r="U785" s="47" t="s">
        <v>60</v>
      </c>
      <c r="V785" s="48">
        <v>2.92</v>
      </c>
      <c r="W785" s="48">
        <v>2.92</v>
      </c>
      <c r="X785" s="47" t="s">
        <v>1015</v>
      </c>
      <c r="Y785" s="47" t="s">
        <v>1292</v>
      </c>
      <c r="Z785" s="48" t="b">
        <v>0</v>
      </c>
      <c r="AA785" s="47" t="s">
        <v>54</v>
      </c>
      <c r="AB785" s="48" t="b">
        <v>0</v>
      </c>
      <c r="AC785" s="48">
        <v>39</v>
      </c>
      <c r="AD785" t="str">
        <f t="shared" si="12"/>
        <v>Tr</v>
      </c>
    </row>
    <row r="786" spans="2:30" x14ac:dyDescent="0.25">
      <c r="B786">
        <f>VLOOKUP(C786*1,'RMPCrecs(Jan2016)'!F$2:N$1246,9,FALSE)</f>
        <v>17</v>
      </c>
      <c r="C786" s="47" t="s">
        <v>1308</v>
      </c>
      <c r="D786" s="47" t="s">
        <v>41</v>
      </c>
      <c r="E786" s="48">
        <v>2012</v>
      </c>
      <c r="F786" s="47" t="s">
        <v>42</v>
      </c>
      <c r="G786" s="49">
        <v>41159</v>
      </c>
      <c r="H786" s="47" t="s">
        <v>43</v>
      </c>
      <c r="I786" s="47" t="s">
        <v>44</v>
      </c>
      <c r="J786" s="48">
        <v>3008</v>
      </c>
      <c r="K786" s="47" t="s">
        <v>110</v>
      </c>
      <c r="L786" s="48">
        <v>700</v>
      </c>
      <c r="M786" s="47" t="s">
        <v>46</v>
      </c>
      <c r="N786" s="48">
        <v>4</v>
      </c>
      <c r="O786" s="47" t="s">
        <v>43</v>
      </c>
      <c r="P786" s="47" t="s">
        <v>770</v>
      </c>
      <c r="Q786" s="47" t="s">
        <v>48</v>
      </c>
      <c r="R786" s="47" t="s">
        <v>49</v>
      </c>
      <c r="S786" s="47" t="s">
        <v>43</v>
      </c>
      <c r="T786" s="47" t="s">
        <v>50</v>
      </c>
      <c r="U786" s="47" t="s">
        <v>60</v>
      </c>
      <c r="V786" s="48">
        <v>2.92</v>
      </c>
      <c r="W786" s="48">
        <v>2.92</v>
      </c>
      <c r="X786" s="47" t="s">
        <v>1015</v>
      </c>
      <c r="Y786" s="47" t="s">
        <v>1292</v>
      </c>
      <c r="Z786" s="48" t="b">
        <v>0</v>
      </c>
      <c r="AA786" s="47" t="s">
        <v>54</v>
      </c>
      <c r="AB786" s="48" t="b">
        <v>0</v>
      </c>
      <c r="AC786" s="48">
        <v>39</v>
      </c>
      <c r="AD786" t="str">
        <f t="shared" si="12"/>
        <v>Tr</v>
      </c>
    </row>
    <row r="787" spans="2:30" x14ac:dyDescent="0.25">
      <c r="B787">
        <f>VLOOKUP(C787*1,'RMPCrecs(Jan2016)'!F$2:N$1246,9,FALSE)</f>
        <v>17</v>
      </c>
      <c r="C787" s="47" t="s">
        <v>1309</v>
      </c>
      <c r="D787" s="47" t="s">
        <v>41</v>
      </c>
      <c r="E787" s="48">
        <v>2012</v>
      </c>
      <c r="F787" s="47" t="s">
        <v>42</v>
      </c>
      <c r="G787" s="49">
        <v>41159</v>
      </c>
      <c r="H787" s="47" t="s">
        <v>43</v>
      </c>
      <c r="I787" s="47" t="s">
        <v>44</v>
      </c>
      <c r="J787" s="48">
        <v>3008</v>
      </c>
      <c r="K787" s="47" t="s">
        <v>110</v>
      </c>
      <c r="L787" s="48">
        <v>710</v>
      </c>
      <c r="M787" s="47" t="s">
        <v>46</v>
      </c>
      <c r="N787" s="48">
        <v>4</v>
      </c>
      <c r="O787" s="47" t="s">
        <v>43</v>
      </c>
      <c r="P787" s="47" t="s">
        <v>956</v>
      </c>
      <c r="Q787" s="47" t="s">
        <v>48</v>
      </c>
      <c r="R787" s="47" t="s">
        <v>49</v>
      </c>
      <c r="S787" s="47" t="s">
        <v>43</v>
      </c>
      <c r="T787" s="47" t="s">
        <v>50</v>
      </c>
      <c r="U787" s="47" t="s">
        <v>60</v>
      </c>
      <c r="V787" s="48">
        <v>2.92</v>
      </c>
      <c r="W787" s="48">
        <v>2.92</v>
      </c>
      <c r="X787" s="47" t="s">
        <v>1015</v>
      </c>
      <c r="Y787" s="47" t="s">
        <v>1292</v>
      </c>
      <c r="Z787" s="48" t="b">
        <v>0</v>
      </c>
      <c r="AA787" s="47" t="s">
        <v>54</v>
      </c>
      <c r="AB787" s="48" t="b">
        <v>0</v>
      </c>
      <c r="AC787" s="48">
        <v>39</v>
      </c>
      <c r="AD787" t="str">
        <f t="shared" si="12"/>
        <v>Tr</v>
      </c>
    </row>
    <row r="788" spans="2:30" x14ac:dyDescent="0.25">
      <c r="B788">
        <f>VLOOKUP(C788*1,'RMPCrecs(Jan2016)'!F$2:N$1246,9,FALSE)</f>
        <v>17</v>
      </c>
      <c r="C788" s="47" t="s">
        <v>1310</v>
      </c>
      <c r="D788" s="47" t="s">
        <v>41</v>
      </c>
      <c r="E788" s="48">
        <v>2012</v>
      </c>
      <c r="F788" s="47" t="s">
        <v>67</v>
      </c>
      <c r="G788" s="49">
        <v>41151</v>
      </c>
      <c r="H788" s="47" t="s">
        <v>43</v>
      </c>
      <c r="I788" s="47" t="s">
        <v>44</v>
      </c>
      <c r="J788" s="48">
        <v>3008</v>
      </c>
      <c r="K788" s="47" t="s">
        <v>110</v>
      </c>
      <c r="L788" s="48">
        <v>840</v>
      </c>
      <c r="M788" s="47" t="s">
        <v>46</v>
      </c>
      <c r="N788" s="48">
        <v>4</v>
      </c>
      <c r="O788" s="47" t="s">
        <v>43</v>
      </c>
      <c r="P788" s="47" t="s">
        <v>927</v>
      </c>
      <c r="Q788" s="47" t="s">
        <v>48</v>
      </c>
      <c r="R788" s="47" t="s">
        <v>49</v>
      </c>
      <c r="S788" s="47" t="s">
        <v>43</v>
      </c>
      <c r="T788" s="47" t="s">
        <v>50</v>
      </c>
      <c r="U788" s="47" t="s">
        <v>72</v>
      </c>
      <c r="V788" s="48">
        <v>2.2999999999999998</v>
      </c>
      <c r="W788" s="48">
        <v>2.2999999999999998</v>
      </c>
      <c r="X788" s="47" t="s">
        <v>1015</v>
      </c>
      <c r="Y788" s="47" t="s">
        <v>1298</v>
      </c>
      <c r="Z788" s="48" t="b">
        <v>0</v>
      </c>
      <c r="AA788" s="47" t="s">
        <v>54</v>
      </c>
      <c r="AB788" s="48" t="b">
        <v>0</v>
      </c>
      <c r="AC788" s="48">
        <v>39</v>
      </c>
      <c r="AD788" t="str">
        <f t="shared" si="12"/>
        <v>Tr</v>
      </c>
    </row>
    <row r="789" spans="2:30" x14ac:dyDescent="0.25">
      <c r="B789">
        <f>VLOOKUP(C789*1,'RMPCrecs(Jan2016)'!F$2:N$1246,9,FALSE)</f>
        <v>17</v>
      </c>
      <c r="C789" s="47" t="s">
        <v>1311</v>
      </c>
      <c r="D789" s="47" t="s">
        <v>41</v>
      </c>
      <c r="E789" s="48">
        <v>2012</v>
      </c>
      <c r="F789" s="47" t="s">
        <v>67</v>
      </c>
      <c r="G789" s="49">
        <v>41151</v>
      </c>
      <c r="H789" s="47" t="s">
        <v>43</v>
      </c>
      <c r="I789" s="47" t="s">
        <v>44</v>
      </c>
      <c r="J789" s="48">
        <v>3008</v>
      </c>
      <c r="K789" s="47" t="s">
        <v>45</v>
      </c>
      <c r="L789" s="48">
        <v>740</v>
      </c>
      <c r="M789" s="47" t="s">
        <v>46</v>
      </c>
      <c r="N789" s="48">
        <v>4</v>
      </c>
      <c r="O789" s="47" t="s">
        <v>43</v>
      </c>
      <c r="P789" s="47" t="s">
        <v>770</v>
      </c>
      <c r="Q789" s="47" t="s">
        <v>48</v>
      </c>
      <c r="R789" s="47" t="s">
        <v>59</v>
      </c>
      <c r="S789" s="47" t="s">
        <v>43</v>
      </c>
      <c r="T789" s="47" t="s">
        <v>50</v>
      </c>
      <c r="U789" s="47" t="s">
        <v>72</v>
      </c>
      <c r="V789" s="48">
        <v>2.2999999999999998</v>
      </c>
      <c r="W789" s="48">
        <v>2.2999999999999998</v>
      </c>
      <c r="X789" s="47" t="s">
        <v>1015</v>
      </c>
      <c r="Y789" s="47" t="s">
        <v>1298</v>
      </c>
      <c r="Z789" s="48" t="b">
        <v>0</v>
      </c>
      <c r="AA789" s="47" t="s">
        <v>54</v>
      </c>
      <c r="AB789" s="48" t="b">
        <v>0</v>
      </c>
      <c r="AC789" s="48">
        <v>39</v>
      </c>
      <c r="AD789" t="str">
        <f t="shared" si="12"/>
        <v>Tr</v>
      </c>
    </row>
    <row r="790" spans="2:30" x14ac:dyDescent="0.25">
      <c r="B790">
        <f>VLOOKUP(C790*1,'RMPCrecs(Jan2016)'!F$2:N$1246,9,FALSE)</f>
        <v>17</v>
      </c>
      <c r="C790" s="47" t="s">
        <v>1316</v>
      </c>
      <c r="D790" s="47" t="s">
        <v>41</v>
      </c>
      <c r="E790" s="48">
        <v>2012</v>
      </c>
      <c r="F790" s="47" t="s">
        <v>42</v>
      </c>
      <c r="G790" s="49">
        <v>41158</v>
      </c>
      <c r="H790" s="47" t="s">
        <v>43</v>
      </c>
      <c r="I790" s="47" t="s">
        <v>44</v>
      </c>
      <c r="J790" s="48">
        <v>3008</v>
      </c>
      <c r="K790" s="47" t="s">
        <v>110</v>
      </c>
      <c r="L790" s="48">
        <v>820</v>
      </c>
      <c r="M790" s="47" t="s">
        <v>46</v>
      </c>
      <c r="N790" s="48">
        <v>4</v>
      </c>
      <c r="O790" s="47" t="s">
        <v>43</v>
      </c>
      <c r="P790" s="47" t="s">
        <v>820</v>
      </c>
      <c r="Q790" s="47" t="s">
        <v>48</v>
      </c>
      <c r="R790" s="47" t="s">
        <v>49</v>
      </c>
      <c r="S790" s="47" t="s">
        <v>43</v>
      </c>
      <c r="T790" s="47" t="s">
        <v>50</v>
      </c>
      <c r="U790" s="47" t="s">
        <v>60</v>
      </c>
      <c r="V790" s="48">
        <v>2.92</v>
      </c>
      <c r="W790" s="48">
        <v>2.92</v>
      </c>
      <c r="X790" s="47" t="s">
        <v>1015</v>
      </c>
      <c r="Y790" s="47" t="s">
        <v>1292</v>
      </c>
      <c r="Z790" s="48" t="b">
        <v>0</v>
      </c>
      <c r="AA790" s="47" t="s">
        <v>54</v>
      </c>
      <c r="AB790" s="48" t="b">
        <v>0</v>
      </c>
      <c r="AC790" s="48">
        <v>39</v>
      </c>
      <c r="AD790" t="str">
        <f t="shared" si="12"/>
        <v>Tr</v>
      </c>
    </row>
    <row r="791" spans="2:30" x14ac:dyDescent="0.25">
      <c r="B791">
        <f>VLOOKUP(C791*1,'RMPCrecs(Jan2016)'!F$2:N$1246,9,FALSE)</f>
        <v>17</v>
      </c>
      <c r="C791" s="47" t="s">
        <v>1317</v>
      </c>
      <c r="D791" s="47" t="s">
        <v>41</v>
      </c>
      <c r="E791" s="48">
        <v>2012</v>
      </c>
      <c r="F791" s="47" t="s">
        <v>42</v>
      </c>
      <c r="G791" s="49">
        <v>41158</v>
      </c>
      <c r="H791" s="47" t="s">
        <v>43</v>
      </c>
      <c r="I791" s="47" t="s">
        <v>44</v>
      </c>
      <c r="J791" s="48">
        <v>3008</v>
      </c>
      <c r="K791" s="47" t="s">
        <v>110</v>
      </c>
      <c r="L791" s="48">
        <v>790</v>
      </c>
      <c r="M791" s="47" t="s">
        <v>46</v>
      </c>
      <c r="N791" s="48">
        <v>4</v>
      </c>
      <c r="O791" s="47" t="s">
        <v>43</v>
      </c>
      <c r="P791" s="47" t="s">
        <v>823</v>
      </c>
      <c r="Q791" s="47" t="s">
        <v>48</v>
      </c>
      <c r="R791" s="47" t="s">
        <v>49</v>
      </c>
      <c r="S791" s="47" t="s">
        <v>43</v>
      </c>
      <c r="T791" s="47" t="s">
        <v>50</v>
      </c>
      <c r="U791" s="47" t="s">
        <v>60</v>
      </c>
      <c r="V791" s="48">
        <v>2.92</v>
      </c>
      <c r="W791" s="48">
        <v>2.92</v>
      </c>
      <c r="X791" s="47" t="s">
        <v>1015</v>
      </c>
      <c r="Y791" s="47" t="s">
        <v>1292</v>
      </c>
      <c r="Z791" s="48" t="b">
        <v>0</v>
      </c>
      <c r="AA791" s="47" t="s">
        <v>54</v>
      </c>
      <c r="AB791" s="48" t="b">
        <v>0</v>
      </c>
      <c r="AC791" s="48">
        <v>39</v>
      </c>
      <c r="AD791" t="str">
        <f t="shared" si="12"/>
        <v>Tr</v>
      </c>
    </row>
    <row r="792" spans="2:30" x14ac:dyDescent="0.25">
      <c r="B792">
        <f>VLOOKUP(C792*1,'RMPCrecs(Jan2016)'!F$2:N$1246,9,FALSE)</f>
        <v>17</v>
      </c>
      <c r="C792" s="47" t="s">
        <v>1318</v>
      </c>
      <c r="D792" s="47" t="s">
        <v>41</v>
      </c>
      <c r="E792" s="48">
        <v>2012</v>
      </c>
      <c r="F792" s="47" t="s">
        <v>42</v>
      </c>
      <c r="G792" s="49">
        <v>41158</v>
      </c>
      <c r="H792" s="47" t="s">
        <v>43</v>
      </c>
      <c r="I792" s="47" t="s">
        <v>44</v>
      </c>
      <c r="J792" s="48">
        <v>3008</v>
      </c>
      <c r="K792" s="47" t="s">
        <v>110</v>
      </c>
      <c r="L792" s="48">
        <v>860</v>
      </c>
      <c r="M792" s="47" t="s">
        <v>46</v>
      </c>
      <c r="N792" s="48">
        <v>4</v>
      </c>
      <c r="O792" s="47" t="s">
        <v>43</v>
      </c>
      <c r="P792" s="47" t="s">
        <v>770</v>
      </c>
      <c r="Q792" s="47" t="s">
        <v>48</v>
      </c>
      <c r="R792" s="47" t="s">
        <v>49</v>
      </c>
      <c r="S792" s="47" t="s">
        <v>43</v>
      </c>
      <c r="T792" s="47" t="s">
        <v>50</v>
      </c>
      <c r="U792" s="47" t="s">
        <v>60</v>
      </c>
      <c r="V792" s="48">
        <v>2.92</v>
      </c>
      <c r="W792" s="48">
        <v>2.92</v>
      </c>
      <c r="X792" s="47" t="s">
        <v>1015</v>
      </c>
      <c r="Y792" s="47" t="s">
        <v>1292</v>
      </c>
      <c r="Z792" s="48" t="b">
        <v>0</v>
      </c>
      <c r="AA792" s="47" t="s">
        <v>54</v>
      </c>
      <c r="AB792" s="48" t="b">
        <v>0</v>
      </c>
      <c r="AC792" s="48">
        <v>39</v>
      </c>
      <c r="AD792" t="str">
        <f t="shared" si="12"/>
        <v>Tr</v>
      </c>
    </row>
    <row r="793" spans="2:30" x14ac:dyDescent="0.25">
      <c r="B793">
        <f>VLOOKUP(C793*1,'RMPCrecs(Jan2016)'!F$2:N$1246,9,FALSE)</f>
        <v>17</v>
      </c>
      <c r="C793" s="47" t="s">
        <v>1327</v>
      </c>
      <c r="D793" s="47" t="s">
        <v>41</v>
      </c>
      <c r="E793" s="48">
        <v>2012</v>
      </c>
      <c r="F793" s="47" t="s">
        <v>67</v>
      </c>
      <c r="G793" s="49">
        <v>41145</v>
      </c>
      <c r="H793" s="47" t="s">
        <v>43</v>
      </c>
      <c r="I793" s="47" t="s">
        <v>44</v>
      </c>
      <c r="J793" s="48">
        <v>3008</v>
      </c>
      <c r="K793" s="47" t="s">
        <v>110</v>
      </c>
      <c r="L793" s="48">
        <v>770</v>
      </c>
      <c r="M793" s="47" t="s">
        <v>46</v>
      </c>
      <c r="N793" s="48">
        <v>4</v>
      </c>
      <c r="O793" s="47" t="s">
        <v>43</v>
      </c>
      <c r="P793" s="47" t="s">
        <v>770</v>
      </c>
      <c r="Q793" s="47" t="s">
        <v>48</v>
      </c>
      <c r="R793" s="47" t="s">
        <v>49</v>
      </c>
      <c r="S793" s="47" t="s">
        <v>43</v>
      </c>
      <c r="T793" s="47" t="s">
        <v>50</v>
      </c>
      <c r="U793" s="47" t="s">
        <v>69</v>
      </c>
      <c r="V793" s="48">
        <v>2.15</v>
      </c>
      <c r="W793" s="48">
        <v>2.15</v>
      </c>
      <c r="X793" s="47" t="s">
        <v>1015</v>
      </c>
      <c r="Y793" s="47" t="s">
        <v>1324</v>
      </c>
      <c r="Z793" s="48" t="b">
        <v>0</v>
      </c>
      <c r="AA793" s="47" t="s">
        <v>54</v>
      </c>
      <c r="AB793" s="48" t="b">
        <v>0</v>
      </c>
      <c r="AC793" s="48">
        <v>39</v>
      </c>
      <c r="AD793" t="str">
        <f t="shared" si="12"/>
        <v>Tr</v>
      </c>
    </row>
    <row r="794" spans="2:30" x14ac:dyDescent="0.25">
      <c r="B794">
        <f>VLOOKUP(C794*1,'RMPCrecs(Jan2016)'!F$2:N$1246,9,FALSE)</f>
        <v>17</v>
      </c>
      <c r="C794" s="47" t="s">
        <v>1328</v>
      </c>
      <c r="D794" s="47" t="s">
        <v>41</v>
      </c>
      <c r="E794" s="48">
        <v>2012</v>
      </c>
      <c r="F794" s="47" t="s">
        <v>67</v>
      </c>
      <c r="G794" s="49">
        <v>41148</v>
      </c>
      <c r="H794" s="47" t="s">
        <v>43</v>
      </c>
      <c r="I794" s="47" t="s">
        <v>44</v>
      </c>
      <c r="J794" s="48">
        <v>3008</v>
      </c>
      <c r="K794" s="47" t="s">
        <v>110</v>
      </c>
      <c r="L794" s="48">
        <v>700</v>
      </c>
      <c r="M794" s="47" t="s">
        <v>46</v>
      </c>
      <c r="N794" s="48">
        <v>4</v>
      </c>
      <c r="O794" s="47" t="s">
        <v>43</v>
      </c>
      <c r="P794" s="47" t="s">
        <v>956</v>
      </c>
      <c r="Q794" s="47" t="s">
        <v>48</v>
      </c>
      <c r="R794" s="47" t="s">
        <v>49</v>
      </c>
      <c r="S794" s="47" t="s">
        <v>43</v>
      </c>
      <c r="T794" s="47" t="s">
        <v>50</v>
      </c>
      <c r="U794" s="47" t="s">
        <v>72</v>
      </c>
      <c r="V794" s="48">
        <v>2.2999999999999998</v>
      </c>
      <c r="W794" s="48">
        <v>2.2999999999999998</v>
      </c>
      <c r="X794" s="47" t="s">
        <v>1015</v>
      </c>
      <c r="Y794" s="47" t="s">
        <v>1298</v>
      </c>
      <c r="Z794" s="48" t="b">
        <v>0</v>
      </c>
      <c r="AA794" s="47" t="s">
        <v>54</v>
      </c>
      <c r="AB794" s="48" t="b">
        <v>0</v>
      </c>
      <c r="AC794" s="48">
        <v>39</v>
      </c>
      <c r="AD794" t="str">
        <f t="shared" si="12"/>
        <v>Tr</v>
      </c>
    </row>
    <row r="795" spans="2:30" x14ac:dyDescent="0.25">
      <c r="B795">
        <f>VLOOKUP(C795*1,'RMPCrecs(Jan2016)'!F$2:N$1246,9,FALSE)</f>
        <v>17</v>
      </c>
      <c r="C795" s="47" t="s">
        <v>1343</v>
      </c>
      <c r="D795" s="47" t="s">
        <v>41</v>
      </c>
      <c r="E795" s="48">
        <v>2012</v>
      </c>
      <c r="F795" s="47" t="s">
        <v>42</v>
      </c>
      <c r="G795" s="49">
        <v>41150</v>
      </c>
      <c r="H795" s="47" t="s">
        <v>43</v>
      </c>
      <c r="I795" s="47" t="s">
        <v>44</v>
      </c>
      <c r="J795" s="48">
        <v>3008</v>
      </c>
      <c r="K795" s="47" t="s">
        <v>45</v>
      </c>
      <c r="L795" s="48">
        <v>850</v>
      </c>
      <c r="M795" s="47" t="s">
        <v>46</v>
      </c>
      <c r="N795" s="48">
        <v>4</v>
      </c>
      <c r="O795" s="47" t="s">
        <v>43</v>
      </c>
      <c r="P795" s="47" t="s">
        <v>770</v>
      </c>
      <c r="Q795" s="47" t="s">
        <v>48</v>
      </c>
      <c r="R795" s="47" t="s">
        <v>49</v>
      </c>
      <c r="S795" s="47" t="s">
        <v>43</v>
      </c>
      <c r="T795" s="47" t="s">
        <v>50</v>
      </c>
      <c r="U795" s="47" t="s">
        <v>72</v>
      </c>
      <c r="V795" s="48">
        <v>2.2999999999999998</v>
      </c>
      <c r="W795" s="48">
        <v>2.2999999999999998</v>
      </c>
      <c r="X795" s="47" t="s">
        <v>1015</v>
      </c>
      <c r="Y795" s="47" t="s">
        <v>1298</v>
      </c>
      <c r="Z795" s="48" t="b">
        <v>0</v>
      </c>
      <c r="AA795" s="47" t="s">
        <v>54</v>
      </c>
      <c r="AB795" s="48" t="b">
        <v>0</v>
      </c>
      <c r="AC795" s="48">
        <v>39</v>
      </c>
      <c r="AD795" t="str">
        <f t="shared" si="12"/>
        <v>Tr</v>
      </c>
    </row>
    <row r="796" spans="2:30" x14ac:dyDescent="0.25">
      <c r="B796">
        <f>VLOOKUP(C796*1,'RMPCrecs(Jan2016)'!F$2:N$1246,9,FALSE)</f>
        <v>17</v>
      </c>
      <c r="C796" s="47" t="s">
        <v>1344</v>
      </c>
      <c r="D796" s="47" t="s">
        <v>41</v>
      </c>
      <c r="E796" s="48">
        <v>2012</v>
      </c>
      <c r="F796" s="47" t="s">
        <v>42</v>
      </c>
      <c r="G796" s="49">
        <v>41150</v>
      </c>
      <c r="H796" s="47" t="s">
        <v>43</v>
      </c>
      <c r="I796" s="47" t="s">
        <v>44</v>
      </c>
      <c r="J796" s="48">
        <v>3008</v>
      </c>
      <c r="K796" s="47" t="s">
        <v>45</v>
      </c>
      <c r="L796" s="48">
        <v>810</v>
      </c>
      <c r="M796" s="47" t="s">
        <v>46</v>
      </c>
      <c r="N796" s="48">
        <v>4</v>
      </c>
      <c r="O796" s="47" t="s">
        <v>43</v>
      </c>
      <c r="P796" s="47" t="s">
        <v>956</v>
      </c>
      <c r="Q796" s="47" t="s">
        <v>48</v>
      </c>
      <c r="R796" s="47" t="s">
        <v>49</v>
      </c>
      <c r="S796" s="47" t="s">
        <v>43</v>
      </c>
      <c r="T796" s="47" t="s">
        <v>50</v>
      </c>
      <c r="U796" s="47" t="s">
        <v>72</v>
      </c>
      <c r="V796" s="48">
        <v>2.2999999999999998</v>
      </c>
      <c r="W796" s="48">
        <v>2.2999999999999998</v>
      </c>
      <c r="X796" s="47" t="s">
        <v>1015</v>
      </c>
      <c r="Y796" s="47" t="s">
        <v>1298</v>
      </c>
      <c r="Z796" s="48" t="b">
        <v>0</v>
      </c>
      <c r="AA796" s="47" t="s">
        <v>54</v>
      </c>
      <c r="AB796" s="48" t="b">
        <v>0</v>
      </c>
      <c r="AC796" s="48">
        <v>39</v>
      </c>
      <c r="AD796" t="str">
        <f t="shared" si="12"/>
        <v>Tr</v>
      </c>
    </row>
    <row r="797" spans="2:30" x14ac:dyDescent="0.25">
      <c r="B797">
        <f>VLOOKUP(C797*1,'RMPCrecs(Jan2016)'!F$2:N$1246,9,FALSE)</f>
        <v>17</v>
      </c>
      <c r="C797" s="47" t="s">
        <v>1362</v>
      </c>
      <c r="D797" s="47" t="s">
        <v>41</v>
      </c>
      <c r="E797" s="48">
        <v>2012</v>
      </c>
      <c r="F797" s="47" t="s">
        <v>42</v>
      </c>
      <c r="G797" s="49">
        <v>41157</v>
      </c>
      <c r="H797" s="47" t="s">
        <v>43</v>
      </c>
      <c r="I797" s="47" t="s">
        <v>44</v>
      </c>
      <c r="J797" s="48">
        <v>3008</v>
      </c>
      <c r="K797" s="47" t="s">
        <v>110</v>
      </c>
      <c r="L797" s="48">
        <v>740</v>
      </c>
      <c r="M797" s="47" t="s">
        <v>46</v>
      </c>
      <c r="N797" s="48">
        <v>4</v>
      </c>
      <c r="O797" s="47" t="s">
        <v>43</v>
      </c>
      <c r="P797" s="47" t="s">
        <v>956</v>
      </c>
      <c r="Q797" s="47" t="s">
        <v>48</v>
      </c>
      <c r="R797" s="47" t="s">
        <v>49</v>
      </c>
      <c r="S797" s="47" t="s">
        <v>43</v>
      </c>
      <c r="T797" s="47" t="s">
        <v>50</v>
      </c>
      <c r="U797" s="47" t="s">
        <v>60</v>
      </c>
      <c r="V797" s="48">
        <v>2.92</v>
      </c>
      <c r="W797" s="48">
        <v>2.92</v>
      </c>
      <c r="X797" s="47" t="s">
        <v>1015</v>
      </c>
      <c r="Y797" s="47" t="s">
        <v>1292</v>
      </c>
      <c r="Z797" s="48" t="b">
        <v>0</v>
      </c>
      <c r="AA797" s="47" t="s">
        <v>54</v>
      </c>
      <c r="AB797" s="48" t="b">
        <v>0</v>
      </c>
      <c r="AC797" s="48">
        <v>39</v>
      </c>
      <c r="AD797" t="str">
        <f t="shared" si="12"/>
        <v>Tr</v>
      </c>
    </row>
    <row r="798" spans="2:30" x14ac:dyDescent="0.25">
      <c r="B798">
        <f>VLOOKUP(C798*1,'RMPCrecs(Jan2016)'!F$2:N$1246,9,FALSE)</f>
        <v>17</v>
      </c>
      <c r="C798" s="47" t="s">
        <v>1363</v>
      </c>
      <c r="D798" s="47" t="s">
        <v>41</v>
      </c>
      <c r="E798" s="48">
        <v>2012</v>
      </c>
      <c r="F798" s="47" t="s">
        <v>42</v>
      </c>
      <c r="G798" s="49">
        <v>41157</v>
      </c>
      <c r="H798" s="47" t="s">
        <v>43</v>
      </c>
      <c r="I798" s="47" t="s">
        <v>44</v>
      </c>
      <c r="J798" s="48">
        <v>3008</v>
      </c>
      <c r="K798" s="47" t="s">
        <v>45</v>
      </c>
      <c r="L798" s="48">
        <v>770</v>
      </c>
      <c r="M798" s="47" t="s">
        <v>46</v>
      </c>
      <c r="N798" s="48">
        <v>4</v>
      </c>
      <c r="O798" s="47" t="s">
        <v>43</v>
      </c>
      <c r="P798" s="47" t="s">
        <v>956</v>
      </c>
      <c r="Q798" s="47" t="s">
        <v>48</v>
      </c>
      <c r="R798" s="47" t="s">
        <v>49</v>
      </c>
      <c r="S798" s="47" t="s">
        <v>43</v>
      </c>
      <c r="T798" s="47" t="s">
        <v>50</v>
      </c>
      <c r="U798" s="47" t="s">
        <v>60</v>
      </c>
      <c r="V798" s="48">
        <v>2.92</v>
      </c>
      <c r="W798" s="48">
        <v>2.92</v>
      </c>
      <c r="X798" s="47" t="s">
        <v>1015</v>
      </c>
      <c r="Y798" s="47" t="s">
        <v>1292</v>
      </c>
      <c r="Z798" s="48" t="b">
        <v>0</v>
      </c>
      <c r="AA798" s="47" t="s">
        <v>54</v>
      </c>
      <c r="AB798" s="48" t="b">
        <v>0</v>
      </c>
      <c r="AC798" s="48">
        <v>39</v>
      </c>
      <c r="AD798" t="str">
        <f t="shared" si="12"/>
        <v>Tr</v>
      </c>
    </row>
    <row r="799" spans="2:30" x14ac:dyDescent="0.25">
      <c r="B799">
        <f>VLOOKUP(C799*1,'RMPCrecs(Jan2016)'!F$2:N$1246,9,FALSE)</f>
        <v>17</v>
      </c>
      <c r="C799" s="47" t="s">
        <v>1364</v>
      </c>
      <c r="D799" s="47" t="s">
        <v>41</v>
      </c>
      <c r="E799" s="48">
        <v>2012</v>
      </c>
      <c r="F799" s="47" t="s">
        <v>42</v>
      </c>
      <c r="G799" s="49">
        <v>41157</v>
      </c>
      <c r="H799" s="47" t="s">
        <v>43</v>
      </c>
      <c r="I799" s="47" t="s">
        <v>44</v>
      </c>
      <c r="J799" s="48">
        <v>3008</v>
      </c>
      <c r="K799" s="47" t="s">
        <v>110</v>
      </c>
      <c r="L799" s="48">
        <v>750</v>
      </c>
      <c r="M799" s="47" t="s">
        <v>46</v>
      </c>
      <c r="N799" s="48">
        <v>4</v>
      </c>
      <c r="O799" s="47" t="s">
        <v>43</v>
      </c>
      <c r="P799" s="47" t="s">
        <v>956</v>
      </c>
      <c r="Q799" s="47" t="s">
        <v>48</v>
      </c>
      <c r="R799" s="47" t="s">
        <v>49</v>
      </c>
      <c r="S799" s="47" t="s">
        <v>43</v>
      </c>
      <c r="T799" s="47" t="s">
        <v>50</v>
      </c>
      <c r="U799" s="47" t="s">
        <v>60</v>
      </c>
      <c r="V799" s="48">
        <v>2.92</v>
      </c>
      <c r="W799" s="48">
        <v>2.92</v>
      </c>
      <c r="X799" s="47" t="s">
        <v>1015</v>
      </c>
      <c r="Y799" s="47" t="s">
        <v>1292</v>
      </c>
      <c r="Z799" s="48" t="b">
        <v>0</v>
      </c>
      <c r="AA799" s="47" t="s">
        <v>54</v>
      </c>
      <c r="AB799" s="48" t="b">
        <v>0</v>
      </c>
      <c r="AC799" s="48">
        <v>39</v>
      </c>
      <c r="AD799" t="str">
        <f t="shared" si="12"/>
        <v>Tr</v>
      </c>
    </row>
    <row r="800" spans="2:30" x14ac:dyDescent="0.25">
      <c r="B800">
        <f>VLOOKUP(C800*1,'RMPCrecs(Jan2016)'!F$2:N$1246,9,FALSE)</f>
        <v>17</v>
      </c>
      <c r="C800" s="47" t="s">
        <v>1366</v>
      </c>
      <c r="D800" s="47" t="s">
        <v>41</v>
      </c>
      <c r="E800" s="48">
        <v>2012</v>
      </c>
      <c r="F800" s="47" t="s">
        <v>42</v>
      </c>
      <c r="G800" s="49">
        <v>41156</v>
      </c>
      <c r="H800" s="47" t="s">
        <v>43</v>
      </c>
      <c r="I800" s="47" t="s">
        <v>44</v>
      </c>
      <c r="J800" s="48">
        <v>3008</v>
      </c>
      <c r="K800" s="47" t="s">
        <v>45</v>
      </c>
      <c r="L800" s="48">
        <v>800</v>
      </c>
      <c r="M800" s="47" t="s">
        <v>46</v>
      </c>
      <c r="N800" s="48">
        <v>4</v>
      </c>
      <c r="O800" s="47" t="s">
        <v>43</v>
      </c>
      <c r="P800" s="47" t="s">
        <v>956</v>
      </c>
      <c r="Q800" s="47" t="s">
        <v>48</v>
      </c>
      <c r="R800" s="47" t="s">
        <v>49</v>
      </c>
      <c r="S800" s="47" t="s">
        <v>43</v>
      </c>
      <c r="T800" s="47" t="s">
        <v>50</v>
      </c>
      <c r="U800" s="47" t="s">
        <v>60</v>
      </c>
      <c r="V800" s="48">
        <v>2.92</v>
      </c>
      <c r="W800" s="48">
        <v>2.92</v>
      </c>
      <c r="X800" s="47" t="s">
        <v>1015</v>
      </c>
      <c r="Y800" s="47" t="s">
        <v>1292</v>
      </c>
      <c r="Z800" s="48" t="b">
        <v>0</v>
      </c>
      <c r="AA800" s="47" t="s">
        <v>54</v>
      </c>
      <c r="AB800" s="48" t="b">
        <v>0</v>
      </c>
      <c r="AC800" s="48">
        <v>39</v>
      </c>
      <c r="AD800" t="str">
        <f t="shared" si="12"/>
        <v>Tr</v>
      </c>
    </row>
    <row r="801" spans="1:30" x14ac:dyDescent="0.25">
      <c r="B801">
        <f>VLOOKUP(C801*1,'RMPCrecs(Jan2016)'!F$2:N$1246,9,FALSE)</f>
        <v>17</v>
      </c>
      <c r="C801" s="47" t="s">
        <v>1367</v>
      </c>
      <c r="D801" s="47" t="s">
        <v>41</v>
      </c>
      <c r="E801" s="48">
        <v>2012</v>
      </c>
      <c r="F801" s="47" t="s">
        <v>42</v>
      </c>
      <c r="G801" s="49">
        <v>41156</v>
      </c>
      <c r="H801" s="47" t="s">
        <v>43</v>
      </c>
      <c r="I801" s="47" t="s">
        <v>44</v>
      </c>
      <c r="J801" s="48">
        <v>3008</v>
      </c>
      <c r="K801" s="47" t="s">
        <v>45</v>
      </c>
      <c r="L801" s="48">
        <v>720</v>
      </c>
      <c r="M801" s="47" t="s">
        <v>46</v>
      </c>
      <c r="N801" s="48">
        <v>4</v>
      </c>
      <c r="O801" s="47" t="s">
        <v>43</v>
      </c>
      <c r="P801" s="47" t="s">
        <v>770</v>
      </c>
      <c r="Q801" s="47" t="s">
        <v>48</v>
      </c>
      <c r="R801" s="47" t="s">
        <v>59</v>
      </c>
      <c r="S801" s="47" t="s">
        <v>43</v>
      </c>
      <c r="T801" s="47" t="s">
        <v>50</v>
      </c>
      <c r="U801" s="47" t="s">
        <v>60</v>
      </c>
      <c r="V801" s="48">
        <v>2.92</v>
      </c>
      <c r="W801" s="48">
        <v>2.92</v>
      </c>
      <c r="X801" s="47" t="s">
        <v>1015</v>
      </c>
      <c r="Y801" s="47" t="s">
        <v>1292</v>
      </c>
      <c r="Z801" s="48" t="b">
        <v>0</v>
      </c>
      <c r="AA801" s="47" t="s">
        <v>54</v>
      </c>
      <c r="AB801" s="48" t="b">
        <v>0</v>
      </c>
      <c r="AC801" s="48">
        <v>39</v>
      </c>
      <c r="AD801" t="str">
        <f t="shared" si="12"/>
        <v>Tr</v>
      </c>
    </row>
    <row r="802" spans="1:30" x14ac:dyDescent="0.25">
      <c r="B802">
        <f>VLOOKUP(C802*1,'RMPCrecs(Jan2016)'!F$2:N$1246,9,FALSE)</f>
        <v>17</v>
      </c>
      <c r="C802" s="47" t="s">
        <v>1368</v>
      </c>
      <c r="D802" s="47" t="s">
        <v>41</v>
      </c>
      <c r="E802" s="48">
        <v>2012</v>
      </c>
      <c r="F802" s="47" t="s">
        <v>42</v>
      </c>
      <c r="G802" s="49">
        <v>41156</v>
      </c>
      <c r="H802" s="47" t="s">
        <v>43</v>
      </c>
      <c r="I802" s="47" t="s">
        <v>44</v>
      </c>
      <c r="J802" s="48">
        <v>3008</v>
      </c>
      <c r="K802" s="47" t="s">
        <v>45</v>
      </c>
      <c r="L802" s="48">
        <v>770</v>
      </c>
      <c r="M802" s="47" t="s">
        <v>46</v>
      </c>
      <c r="N802" s="48">
        <v>4</v>
      </c>
      <c r="O802" s="47" t="s">
        <v>43</v>
      </c>
      <c r="P802" s="47" t="s">
        <v>770</v>
      </c>
      <c r="Q802" s="47" t="s">
        <v>48</v>
      </c>
      <c r="R802" s="47" t="s">
        <v>49</v>
      </c>
      <c r="S802" s="47" t="s">
        <v>43</v>
      </c>
      <c r="T802" s="47" t="s">
        <v>50</v>
      </c>
      <c r="U802" s="47" t="s">
        <v>60</v>
      </c>
      <c r="V802" s="48">
        <v>2.92</v>
      </c>
      <c r="W802" s="48">
        <v>2.92</v>
      </c>
      <c r="X802" s="47" t="s">
        <v>1015</v>
      </c>
      <c r="Y802" s="47" t="s">
        <v>1292</v>
      </c>
      <c r="Z802" s="48" t="b">
        <v>0</v>
      </c>
      <c r="AA802" s="47" t="s">
        <v>54</v>
      </c>
      <c r="AB802" s="48" t="b">
        <v>0</v>
      </c>
      <c r="AC802" s="48">
        <v>39</v>
      </c>
      <c r="AD802" t="str">
        <f t="shared" si="12"/>
        <v>Tr</v>
      </c>
    </row>
    <row r="803" spans="1:30" x14ac:dyDescent="0.25">
      <c r="B803">
        <f>VLOOKUP(C803*1,'RMPCrecs(Jan2016)'!F$2:N$1246,9,FALSE)</f>
        <v>17</v>
      </c>
      <c r="C803" s="47" t="s">
        <v>1369</v>
      </c>
      <c r="D803" s="47" t="s">
        <v>41</v>
      </c>
      <c r="E803" s="48">
        <v>2012</v>
      </c>
      <c r="F803" s="47" t="s">
        <v>42</v>
      </c>
      <c r="G803" s="49">
        <v>41156</v>
      </c>
      <c r="H803" s="47" t="s">
        <v>43</v>
      </c>
      <c r="I803" s="47" t="s">
        <v>44</v>
      </c>
      <c r="J803" s="48">
        <v>3008</v>
      </c>
      <c r="K803" s="47" t="s">
        <v>110</v>
      </c>
      <c r="L803" s="48">
        <v>900</v>
      </c>
      <c r="M803" s="47" t="s">
        <v>46</v>
      </c>
      <c r="N803" s="48">
        <v>4</v>
      </c>
      <c r="O803" s="47" t="s">
        <v>43</v>
      </c>
      <c r="P803" s="47" t="s">
        <v>956</v>
      </c>
      <c r="Q803" s="47" t="s">
        <v>48</v>
      </c>
      <c r="R803" s="47" t="s">
        <v>49</v>
      </c>
      <c r="S803" s="47" t="s">
        <v>43</v>
      </c>
      <c r="T803" s="47" t="s">
        <v>50</v>
      </c>
      <c r="U803" s="47" t="s">
        <v>60</v>
      </c>
      <c r="V803" s="48">
        <v>2.92</v>
      </c>
      <c r="W803" s="48">
        <v>2.92</v>
      </c>
      <c r="X803" s="47" t="s">
        <v>1015</v>
      </c>
      <c r="Y803" s="47" t="s">
        <v>1292</v>
      </c>
      <c r="Z803" s="48" t="b">
        <v>0</v>
      </c>
      <c r="AA803" s="47" t="s">
        <v>54</v>
      </c>
      <c r="AB803" s="48" t="b">
        <v>0</v>
      </c>
      <c r="AC803" s="48">
        <v>39</v>
      </c>
      <c r="AD803" t="str">
        <f t="shared" si="12"/>
        <v>Tr</v>
      </c>
    </row>
    <row r="804" spans="1:30" x14ac:dyDescent="0.25">
      <c r="B804">
        <f>VLOOKUP(C804*1,'RMPCrecs(Jan2016)'!F$2:N$1246,9,FALSE)</f>
        <v>17</v>
      </c>
      <c r="C804" s="47" t="s">
        <v>1370</v>
      </c>
      <c r="D804" s="47" t="s">
        <v>41</v>
      </c>
      <c r="E804" s="48">
        <v>2012</v>
      </c>
      <c r="F804" s="47" t="s">
        <v>42</v>
      </c>
      <c r="G804" s="49">
        <v>41156</v>
      </c>
      <c r="H804" s="47" t="s">
        <v>43</v>
      </c>
      <c r="I804" s="47" t="s">
        <v>44</v>
      </c>
      <c r="J804" s="48">
        <v>3008</v>
      </c>
      <c r="K804" s="47" t="s">
        <v>45</v>
      </c>
      <c r="L804" s="48">
        <v>840</v>
      </c>
      <c r="M804" s="47" t="s">
        <v>46</v>
      </c>
      <c r="N804" s="48">
        <v>4</v>
      </c>
      <c r="O804" s="47" t="s">
        <v>43</v>
      </c>
      <c r="P804" s="47" t="s">
        <v>770</v>
      </c>
      <c r="Q804" s="47" t="s">
        <v>48</v>
      </c>
      <c r="R804" s="47" t="s">
        <v>49</v>
      </c>
      <c r="S804" s="47" t="s">
        <v>43</v>
      </c>
      <c r="T804" s="47" t="s">
        <v>50</v>
      </c>
      <c r="U804" s="47" t="s">
        <v>60</v>
      </c>
      <c r="V804" s="48">
        <v>2.92</v>
      </c>
      <c r="W804" s="48">
        <v>2.92</v>
      </c>
      <c r="X804" s="47" t="s">
        <v>1015</v>
      </c>
      <c r="Y804" s="47" t="s">
        <v>1292</v>
      </c>
      <c r="Z804" s="48" t="b">
        <v>0</v>
      </c>
      <c r="AA804" s="47" t="s">
        <v>54</v>
      </c>
      <c r="AB804" s="48" t="b">
        <v>0</v>
      </c>
      <c r="AC804" s="48">
        <v>39</v>
      </c>
      <c r="AD804" t="str">
        <f t="shared" si="12"/>
        <v>Tr</v>
      </c>
    </row>
    <row r="805" spans="1:30" x14ac:dyDescent="0.25">
      <c r="B805">
        <f>VLOOKUP(C805*1,'RMPCrecs(Jan2016)'!F$2:N$1246,9,FALSE)</f>
        <v>17</v>
      </c>
      <c r="C805" s="47" t="s">
        <v>1384</v>
      </c>
      <c r="D805" s="47" t="s">
        <v>41</v>
      </c>
      <c r="E805" s="48">
        <v>2012</v>
      </c>
      <c r="F805" s="47" t="s">
        <v>42</v>
      </c>
      <c r="G805" s="49">
        <v>41173</v>
      </c>
      <c r="H805" s="47" t="s">
        <v>43</v>
      </c>
      <c r="I805" s="47" t="s">
        <v>44</v>
      </c>
      <c r="J805" s="48">
        <v>3008</v>
      </c>
      <c r="K805" s="47" t="s">
        <v>110</v>
      </c>
      <c r="L805" s="48">
        <v>830</v>
      </c>
      <c r="M805" s="47" t="s">
        <v>46</v>
      </c>
      <c r="N805" s="48">
        <v>4</v>
      </c>
      <c r="O805" s="47" t="s">
        <v>43</v>
      </c>
      <c r="P805" s="47" t="s">
        <v>956</v>
      </c>
      <c r="Q805" s="47" t="s">
        <v>48</v>
      </c>
      <c r="R805" s="47" t="s">
        <v>49</v>
      </c>
      <c r="S805" s="47" t="s">
        <v>43</v>
      </c>
      <c r="T805" s="47" t="s">
        <v>50</v>
      </c>
      <c r="U805" s="47" t="s">
        <v>82</v>
      </c>
      <c r="V805" s="48">
        <v>3.24</v>
      </c>
      <c r="W805" s="48">
        <v>3.24</v>
      </c>
      <c r="X805" s="47" t="s">
        <v>1015</v>
      </c>
      <c r="Y805" s="47" t="s">
        <v>1385</v>
      </c>
      <c r="Z805" s="48" t="b">
        <v>0</v>
      </c>
      <c r="AA805" s="47" t="s">
        <v>54</v>
      </c>
      <c r="AB805" s="48" t="b">
        <v>0</v>
      </c>
      <c r="AC805" s="48">
        <v>39</v>
      </c>
      <c r="AD805" t="str">
        <f t="shared" si="12"/>
        <v>Tr</v>
      </c>
    </row>
    <row r="806" spans="1:30" x14ac:dyDescent="0.25">
      <c r="B806">
        <f>VLOOKUP(C806*1,'RMPCrecs(Jan2016)'!F$2:N$1246,9,FALSE)</f>
        <v>17</v>
      </c>
      <c r="C806" s="47" t="s">
        <v>1393</v>
      </c>
      <c r="D806" s="47" t="s">
        <v>41</v>
      </c>
      <c r="E806" s="48">
        <v>2012</v>
      </c>
      <c r="F806" s="47" t="s">
        <v>42</v>
      </c>
      <c r="G806" s="49">
        <v>41179</v>
      </c>
      <c r="H806" s="47" t="s">
        <v>43</v>
      </c>
      <c r="I806" s="47" t="s">
        <v>44</v>
      </c>
      <c r="J806" s="48">
        <v>3008</v>
      </c>
      <c r="K806" s="47" t="s">
        <v>110</v>
      </c>
      <c r="L806" s="48">
        <v>770</v>
      </c>
      <c r="M806" s="47" t="s">
        <v>46</v>
      </c>
      <c r="N806" s="48">
        <v>4</v>
      </c>
      <c r="O806" s="47" t="s">
        <v>43</v>
      </c>
      <c r="P806" s="47" t="s">
        <v>803</v>
      </c>
      <c r="Q806" s="47" t="s">
        <v>48</v>
      </c>
      <c r="R806" s="47" t="s">
        <v>49</v>
      </c>
      <c r="S806" s="47" t="s">
        <v>43</v>
      </c>
      <c r="T806" s="47" t="s">
        <v>50</v>
      </c>
      <c r="U806" s="47" t="s">
        <v>64</v>
      </c>
      <c r="V806" s="48">
        <v>3.71</v>
      </c>
      <c r="W806" s="48">
        <v>3.71</v>
      </c>
      <c r="X806" s="47" t="s">
        <v>1015</v>
      </c>
      <c r="Y806" s="47" t="s">
        <v>1394</v>
      </c>
      <c r="Z806" s="48" t="b">
        <v>0</v>
      </c>
      <c r="AA806" s="47" t="s">
        <v>54</v>
      </c>
      <c r="AB806" s="48" t="b">
        <v>0</v>
      </c>
      <c r="AC806" s="48">
        <v>39</v>
      </c>
      <c r="AD806" t="str">
        <f t="shared" si="12"/>
        <v>Tr</v>
      </c>
    </row>
    <row r="807" spans="1:30" x14ac:dyDescent="0.25">
      <c r="B807">
        <f>VLOOKUP(C807*1,'RMPCrecs(Jan2016)'!F$2:N$1246,9,FALSE)</f>
        <v>17</v>
      </c>
      <c r="C807" s="47" t="s">
        <v>1435</v>
      </c>
      <c r="D807" s="47" t="s">
        <v>41</v>
      </c>
      <c r="E807" s="48">
        <v>2012</v>
      </c>
      <c r="F807" s="47" t="s">
        <v>67</v>
      </c>
      <c r="G807" s="49">
        <v>41151</v>
      </c>
      <c r="H807" s="47" t="s">
        <v>43</v>
      </c>
      <c r="I807" s="47" t="s">
        <v>44</v>
      </c>
      <c r="J807" s="48">
        <v>3008</v>
      </c>
      <c r="K807" s="47" t="s">
        <v>110</v>
      </c>
      <c r="L807" s="48">
        <v>750</v>
      </c>
      <c r="M807" s="47" t="s">
        <v>46</v>
      </c>
      <c r="N807" s="48">
        <v>4</v>
      </c>
      <c r="O807" s="47" t="s">
        <v>43</v>
      </c>
      <c r="P807" s="47" t="s">
        <v>956</v>
      </c>
      <c r="Q807" s="47" t="s">
        <v>48</v>
      </c>
      <c r="R807" s="47" t="s">
        <v>49</v>
      </c>
      <c r="S807" s="47" t="s">
        <v>43</v>
      </c>
      <c r="T807" s="47" t="s">
        <v>50</v>
      </c>
      <c r="U807" s="47" t="s">
        <v>72</v>
      </c>
      <c r="V807" s="48">
        <v>2.2999999999999998</v>
      </c>
      <c r="W807" s="48">
        <v>2.2999999999999998</v>
      </c>
      <c r="X807" s="47" t="s">
        <v>1015</v>
      </c>
      <c r="Y807" s="47" t="s">
        <v>1298</v>
      </c>
      <c r="Z807" s="48" t="b">
        <v>0</v>
      </c>
      <c r="AA807" s="47" t="s">
        <v>54</v>
      </c>
      <c r="AB807" s="48" t="b">
        <v>0</v>
      </c>
      <c r="AC807" s="48">
        <v>39</v>
      </c>
      <c r="AD807" t="str">
        <f t="shared" si="12"/>
        <v>Tr</v>
      </c>
    </row>
    <row r="808" spans="1:30" x14ac:dyDescent="0.25">
      <c r="B808">
        <f>VLOOKUP(C808*1,'RMPCrecs(Jan2016)'!F$2:N$1246,9,FALSE)</f>
        <v>17</v>
      </c>
      <c r="C808" s="47" t="s">
        <v>1436</v>
      </c>
      <c r="D808" s="47" t="s">
        <v>41</v>
      </c>
      <c r="E808" s="48">
        <v>2012</v>
      </c>
      <c r="F808" s="47" t="s">
        <v>67</v>
      </c>
      <c r="G808" s="49">
        <v>41162</v>
      </c>
      <c r="H808" s="47" t="s">
        <v>43</v>
      </c>
      <c r="I808" s="47" t="s">
        <v>44</v>
      </c>
      <c r="J808" s="48">
        <v>3008</v>
      </c>
      <c r="K808" s="47" t="s">
        <v>110</v>
      </c>
      <c r="L808" s="48">
        <v>740</v>
      </c>
      <c r="M808" s="47" t="s">
        <v>46</v>
      </c>
      <c r="N808" s="48">
        <v>4</v>
      </c>
      <c r="O808" s="47" t="s">
        <v>43</v>
      </c>
      <c r="P808" s="47" t="s">
        <v>956</v>
      </c>
      <c r="Q808" s="47" t="s">
        <v>48</v>
      </c>
      <c r="R808" s="47" t="s">
        <v>49</v>
      </c>
      <c r="S808" s="47" t="s">
        <v>43</v>
      </c>
      <c r="T808" s="47" t="s">
        <v>50</v>
      </c>
      <c r="U808" s="47" t="s">
        <v>51</v>
      </c>
      <c r="V808" s="48">
        <v>1.79</v>
      </c>
      <c r="W808" s="48">
        <v>1.79</v>
      </c>
      <c r="X808" s="47" t="s">
        <v>1015</v>
      </c>
      <c r="Y808" s="47" t="s">
        <v>1296</v>
      </c>
      <c r="Z808" s="48" t="b">
        <v>0</v>
      </c>
      <c r="AA808" s="47" t="s">
        <v>54</v>
      </c>
      <c r="AB808" s="48" t="b">
        <v>0</v>
      </c>
      <c r="AC808" s="48">
        <v>39</v>
      </c>
      <c r="AD808" t="str">
        <f t="shared" si="12"/>
        <v>Tr</v>
      </c>
    </row>
    <row r="809" spans="1:30" x14ac:dyDescent="0.25">
      <c r="A809" t="str">
        <f>P809*1&amp;F809&amp;E809&amp;L809</f>
        <v>6348413M10107  B2012760</v>
      </c>
      <c r="B809" s="50">
        <f>INDEX('RMPCrecs(Jan2016)'!N:N,MATCH(A809,'RMPCrecs(Jan2016)'!BE$2:BE$1260,0))</f>
        <v>17</v>
      </c>
      <c r="C809" s="47" t="s">
        <v>1365</v>
      </c>
      <c r="D809" s="47" t="s">
        <v>41</v>
      </c>
      <c r="E809" s="48">
        <v>2012</v>
      </c>
      <c r="F809" s="47" t="s">
        <v>42</v>
      </c>
      <c r="G809" s="49">
        <v>41149</v>
      </c>
      <c r="H809" s="47" t="s">
        <v>43</v>
      </c>
      <c r="I809" s="47" t="s">
        <v>44</v>
      </c>
      <c r="J809" s="48">
        <v>3008</v>
      </c>
      <c r="K809" s="47" t="s">
        <v>110</v>
      </c>
      <c r="L809" s="48">
        <v>760</v>
      </c>
      <c r="M809" s="47" t="s">
        <v>46</v>
      </c>
      <c r="N809" s="48">
        <v>4</v>
      </c>
      <c r="O809" s="47" t="s">
        <v>43</v>
      </c>
      <c r="P809" s="47" t="s">
        <v>956</v>
      </c>
      <c r="Q809" s="47" t="s">
        <v>48</v>
      </c>
      <c r="R809" s="47" t="s">
        <v>49</v>
      </c>
      <c r="S809" s="47" t="s">
        <v>43</v>
      </c>
      <c r="T809" s="47" t="s">
        <v>50</v>
      </c>
      <c r="U809" s="47" t="s">
        <v>72</v>
      </c>
      <c r="V809" s="48">
        <v>2.2999999999999998</v>
      </c>
      <c r="W809" s="48">
        <v>2.2999999999999998</v>
      </c>
      <c r="X809" s="47" t="s">
        <v>1015</v>
      </c>
      <c r="Y809" s="47" t="s">
        <v>1298</v>
      </c>
      <c r="Z809" s="48" t="b">
        <v>0</v>
      </c>
      <c r="AA809" s="47" t="s">
        <v>54</v>
      </c>
      <c r="AB809" s="48" t="b">
        <v>0</v>
      </c>
      <c r="AC809" s="48">
        <v>39</v>
      </c>
      <c r="AD809" t="str">
        <f t="shared" si="12"/>
        <v>Tr</v>
      </c>
    </row>
    <row r="810" spans="1:30" x14ac:dyDescent="0.25">
      <c r="A810" t="str">
        <f>P810*1&amp;F810&amp;E810&amp;L810</f>
        <v>6347693M10107  C2012800</v>
      </c>
      <c r="B810" s="50">
        <f>INDEX('RMPCrecs(Jan2016)'!N:N,MATCH(A810,'RMPCrecs(Jan2016)'!BE$2:BE$1260,0))</f>
        <v>17</v>
      </c>
      <c r="C810" s="47" t="s">
        <v>1390</v>
      </c>
      <c r="D810" s="47" t="s">
        <v>41</v>
      </c>
      <c r="E810" s="48">
        <v>2012</v>
      </c>
      <c r="F810" s="47" t="s">
        <v>67</v>
      </c>
      <c r="G810" s="49">
        <v>41142</v>
      </c>
      <c r="H810" s="47" t="s">
        <v>43</v>
      </c>
      <c r="I810" s="47" t="s">
        <v>44</v>
      </c>
      <c r="J810" s="48">
        <v>3008</v>
      </c>
      <c r="K810" s="47" t="s">
        <v>110</v>
      </c>
      <c r="L810" s="48">
        <v>800</v>
      </c>
      <c r="M810" s="47" t="s">
        <v>46</v>
      </c>
      <c r="N810" s="48">
        <v>4</v>
      </c>
      <c r="O810" s="47" t="s">
        <v>43</v>
      </c>
      <c r="P810" s="47" t="s">
        <v>1214</v>
      </c>
      <c r="Q810" s="47" t="s">
        <v>48</v>
      </c>
      <c r="R810" s="47" t="s">
        <v>49</v>
      </c>
      <c r="S810" s="47" t="s">
        <v>43</v>
      </c>
      <c r="T810" s="47" t="s">
        <v>50</v>
      </c>
      <c r="U810" s="47" t="s">
        <v>69</v>
      </c>
      <c r="V810" s="48">
        <v>2.15</v>
      </c>
      <c r="W810" s="48">
        <v>2.15</v>
      </c>
      <c r="X810" s="47" t="s">
        <v>1015</v>
      </c>
      <c r="Y810" s="47" t="s">
        <v>1324</v>
      </c>
      <c r="Z810" s="48" t="b">
        <v>0</v>
      </c>
      <c r="AA810" s="47" t="s">
        <v>54</v>
      </c>
      <c r="AB810" s="48" t="b">
        <v>0</v>
      </c>
      <c r="AC810" s="48">
        <v>39</v>
      </c>
      <c r="AD810" t="str">
        <f t="shared" si="12"/>
        <v>Tr</v>
      </c>
    </row>
    <row r="811" spans="1:30" x14ac:dyDescent="0.25">
      <c r="A811" t="str">
        <f>P811*1&amp;F811&amp;E811&amp;L811</f>
        <v>6348413M10107  C2012780</v>
      </c>
      <c r="B811" s="50">
        <f>INDEX('RMPCrecs(Jan2016)'!N:N,MATCH(A811,'RMPCrecs(Jan2016)'!BE$2:BE$1260,0))</f>
        <v>17</v>
      </c>
      <c r="C811" s="47" t="s">
        <v>1405</v>
      </c>
      <c r="D811" s="47" t="s">
        <v>41</v>
      </c>
      <c r="E811" s="48">
        <v>2012</v>
      </c>
      <c r="F811" s="47" t="s">
        <v>67</v>
      </c>
      <c r="G811" s="49">
        <v>41163</v>
      </c>
      <c r="H811" s="47" t="s">
        <v>43</v>
      </c>
      <c r="I811" s="47" t="s">
        <v>44</v>
      </c>
      <c r="J811" s="48">
        <v>3008</v>
      </c>
      <c r="K811" s="47" t="s">
        <v>110</v>
      </c>
      <c r="L811" s="48">
        <v>780</v>
      </c>
      <c r="M811" s="47" t="s">
        <v>46</v>
      </c>
      <c r="N811" s="48">
        <v>4</v>
      </c>
      <c r="O811" s="47" t="s">
        <v>43</v>
      </c>
      <c r="P811" s="47" t="s">
        <v>956</v>
      </c>
      <c r="Q811" s="47" t="s">
        <v>48</v>
      </c>
      <c r="R811" s="47" t="s">
        <v>49</v>
      </c>
      <c r="S811" s="47" t="s">
        <v>43</v>
      </c>
      <c r="T811" s="47" t="s">
        <v>50</v>
      </c>
      <c r="U811" s="47" t="s">
        <v>51</v>
      </c>
      <c r="V811" s="48">
        <v>1.79</v>
      </c>
      <c r="W811" s="48">
        <v>1.79</v>
      </c>
      <c r="X811" s="47" t="s">
        <v>1015</v>
      </c>
      <c r="Y811" s="47" t="s">
        <v>1296</v>
      </c>
      <c r="Z811" s="48" t="b">
        <v>0</v>
      </c>
      <c r="AA811" s="47" t="s">
        <v>54</v>
      </c>
      <c r="AB811" s="48" t="b">
        <v>0</v>
      </c>
      <c r="AC811" s="48">
        <v>39</v>
      </c>
      <c r="AD811" t="str">
        <f t="shared" si="12"/>
        <v>Tr</v>
      </c>
    </row>
    <row r="812" spans="1:30" x14ac:dyDescent="0.25">
      <c r="A812" t="str">
        <f>P812*1&amp;F812&amp;E812&amp;L812</f>
        <v>6348413M10107  B2012810</v>
      </c>
      <c r="B812" s="50">
        <f>INDEX('RMPCrecs(Jan2016)'!N:N,MATCH(A812,'RMPCrecs(Jan2016)'!BE$2:BE$1260,0))</f>
        <v>17</v>
      </c>
      <c r="C812" s="47" t="s">
        <v>1437</v>
      </c>
      <c r="D812" s="47" t="s">
        <v>41</v>
      </c>
      <c r="E812" s="48">
        <v>2012</v>
      </c>
      <c r="F812" s="47" t="s">
        <v>42</v>
      </c>
      <c r="G812" s="49">
        <v>41142</v>
      </c>
      <c r="H812" s="47" t="s">
        <v>43</v>
      </c>
      <c r="I812" s="47" t="s">
        <v>44</v>
      </c>
      <c r="J812" s="48">
        <v>3008</v>
      </c>
      <c r="K812" s="47" t="s">
        <v>45</v>
      </c>
      <c r="L812" s="48">
        <v>810</v>
      </c>
      <c r="M812" s="47" t="s">
        <v>46</v>
      </c>
      <c r="N812" s="48">
        <v>4</v>
      </c>
      <c r="O812" s="47" t="s">
        <v>43</v>
      </c>
      <c r="P812" s="47" t="s">
        <v>956</v>
      </c>
      <c r="Q812" s="47" t="s">
        <v>48</v>
      </c>
      <c r="R812" s="47" t="s">
        <v>49</v>
      </c>
      <c r="S812" s="47" t="s">
        <v>43</v>
      </c>
      <c r="T812" s="47" t="s">
        <v>50</v>
      </c>
      <c r="U812" s="47" t="s">
        <v>69</v>
      </c>
      <c r="V812" s="48">
        <v>2.15</v>
      </c>
      <c r="W812" s="48">
        <v>2.15</v>
      </c>
      <c r="X812" s="47" t="s">
        <v>1015</v>
      </c>
      <c r="Y812" s="47" t="s">
        <v>1324</v>
      </c>
      <c r="Z812" s="48" t="b">
        <v>0</v>
      </c>
      <c r="AA812" s="47" t="s">
        <v>54</v>
      </c>
      <c r="AB812" s="48" t="b">
        <v>0</v>
      </c>
      <c r="AC812" s="48">
        <v>39</v>
      </c>
      <c r="AD812" t="str">
        <f t="shared" si="12"/>
        <v>Tr</v>
      </c>
    </row>
    <row r="813" spans="1:30" x14ac:dyDescent="0.25">
      <c r="B813">
        <f>VLOOKUP(C813*1,'RMPCrecs(Jan2016)'!F$2:N$1246,9,FALSE)</f>
        <v>19</v>
      </c>
      <c r="C813" s="47" t="s">
        <v>1903</v>
      </c>
      <c r="D813" s="47" t="s">
        <v>41</v>
      </c>
      <c r="E813" s="48">
        <v>2005</v>
      </c>
      <c r="F813" s="47" t="s">
        <v>42</v>
      </c>
      <c r="G813" s="49">
        <v>38615</v>
      </c>
      <c r="H813" s="47" t="s">
        <v>43</v>
      </c>
      <c r="I813" s="47" t="s">
        <v>44</v>
      </c>
      <c r="J813" s="48">
        <v>3008</v>
      </c>
      <c r="K813" s="47" t="s">
        <v>45</v>
      </c>
      <c r="L813" s="48">
        <v>660</v>
      </c>
      <c r="M813" s="47" t="s">
        <v>46</v>
      </c>
      <c r="N813" s="48">
        <v>3</v>
      </c>
      <c r="O813" s="47" t="s">
        <v>43</v>
      </c>
      <c r="P813" s="47" t="s">
        <v>1901</v>
      </c>
      <c r="Q813" s="47" t="s">
        <v>48</v>
      </c>
      <c r="R813" s="47" t="s">
        <v>49</v>
      </c>
      <c r="S813" s="47" t="s">
        <v>43</v>
      </c>
      <c r="T813" s="47" t="s">
        <v>50</v>
      </c>
      <c r="U813" s="47" t="s">
        <v>82</v>
      </c>
      <c r="V813" s="48">
        <v>1.7</v>
      </c>
      <c r="W813" s="48">
        <v>1.7</v>
      </c>
      <c r="X813" s="47" t="s">
        <v>52</v>
      </c>
      <c r="Y813" s="47" t="s">
        <v>1904</v>
      </c>
      <c r="Z813" s="48" t="b">
        <v>0</v>
      </c>
      <c r="AA813" s="47" t="s">
        <v>54</v>
      </c>
      <c r="AB813" s="48" t="b">
        <v>0</v>
      </c>
      <c r="AC813" s="48">
        <v>39</v>
      </c>
      <c r="AD813" t="str">
        <f t="shared" si="12"/>
        <v>NT</v>
      </c>
    </row>
    <row r="814" spans="1:30" x14ac:dyDescent="0.25">
      <c r="B814">
        <f>VLOOKUP(C814*1,'RMPCrecs(Jan2016)'!F$2:N$1246,9,FALSE)</f>
        <v>19</v>
      </c>
      <c r="C814" s="47" t="s">
        <v>88</v>
      </c>
      <c r="D814" s="47" t="s">
        <v>41</v>
      </c>
      <c r="E814" s="48">
        <v>2007</v>
      </c>
      <c r="F814" s="47" t="s">
        <v>67</v>
      </c>
      <c r="G814" s="49">
        <v>39331</v>
      </c>
      <c r="H814" s="47" t="s">
        <v>43</v>
      </c>
      <c r="I814" s="47" t="s">
        <v>44</v>
      </c>
      <c r="J814" s="48">
        <v>3008</v>
      </c>
      <c r="K814" s="47" t="s">
        <v>45</v>
      </c>
      <c r="L814" s="48">
        <v>580</v>
      </c>
      <c r="M814" s="47" t="s">
        <v>46</v>
      </c>
      <c r="N814" s="48">
        <v>2</v>
      </c>
      <c r="O814" s="47" t="s">
        <v>43</v>
      </c>
      <c r="P814" s="47" t="s">
        <v>68</v>
      </c>
      <c r="Q814" s="47" t="s">
        <v>48</v>
      </c>
      <c r="R814" s="47" t="s">
        <v>49</v>
      </c>
      <c r="S814" s="47" t="s">
        <v>43</v>
      </c>
      <c r="T814" s="47" t="s">
        <v>50</v>
      </c>
      <c r="U814" s="47" t="s">
        <v>72</v>
      </c>
      <c r="V814" s="48">
        <v>1.25</v>
      </c>
      <c r="W814" s="48">
        <v>1.25</v>
      </c>
      <c r="X814" s="47" t="s">
        <v>52</v>
      </c>
      <c r="Y814" s="47" t="s">
        <v>73</v>
      </c>
      <c r="Z814" s="48" t="b">
        <v>0</v>
      </c>
      <c r="AA814" s="47" t="s">
        <v>54</v>
      </c>
      <c r="AB814" s="48" t="b">
        <v>0</v>
      </c>
      <c r="AC814" s="48">
        <v>39</v>
      </c>
      <c r="AD814" t="str">
        <f t="shared" si="12"/>
        <v>NT</v>
      </c>
    </row>
    <row r="815" spans="1:30" x14ac:dyDescent="0.25">
      <c r="B815">
        <f>VLOOKUP(C815*1,'RMPCrecs(Jan2016)'!F$2:N$1246,9,FALSE)</f>
        <v>19</v>
      </c>
      <c r="C815" s="47" t="s">
        <v>89</v>
      </c>
      <c r="D815" s="47" t="s">
        <v>41</v>
      </c>
      <c r="E815" s="48">
        <v>2007</v>
      </c>
      <c r="F815" s="47" t="s">
        <v>42</v>
      </c>
      <c r="G815" s="49">
        <v>39338</v>
      </c>
      <c r="H815" s="47" t="s">
        <v>43</v>
      </c>
      <c r="I815" s="47" t="s">
        <v>44</v>
      </c>
      <c r="J815" s="48">
        <v>3008</v>
      </c>
      <c r="K815" s="47" t="s">
        <v>45</v>
      </c>
      <c r="L815" s="48">
        <v>510</v>
      </c>
      <c r="M815" s="47" t="s">
        <v>46</v>
      </c>
      <c r="N815" s="48">
        <v>2</v>
      </c>
      <c r="O815" s="47" t="s">
        <v>43</v>
      </c>
      <c r="P815" s="47" t="s">
        <v>68</v>
      </c>
      <c r="Q815" s="47" t="s">
        <v>48</v>
      </c>
      <c r="R815" s="47" t="s">
        <v>49</v>
      </c>
      <c r="S815" s="47" t="s">
        <v>43</v>
      </c>
      <c r="T815" s="47" t="s">
        <v>50</v>
      </c>
      <c r="U815" s="47" t="s">
        <v>60</v>
      </c>
      <c r="V815" s="48">
        <v>2.79</v>
      </c>
      <c r="W815" s="48">
        <v>2.79</v>
      </c>
      <c r="X815" s="47" t="s">
        <v>52</v>
      </c>
      <c r="Y815" s="47" t="s">
        <v>61</v>
      </c>
      <c r="Z815" s="48" t="b">
        <v>0</v>
      </c>
      <c r="AA815" s="47" t="s">
        <v>54</v>
      </c>
      <c r="AB815" s="48" t="b">
        <v>0</v>
      </c>
      <c r="AC815" s="48">
        <v>39</v>
      </c>
      <c r="AD815" t="str">
        <f t="shared" si="12"/>
        <v>NT</v>
      </c>
    </row>
    <row r="816" spans="1:30" x14ac:dyDescent="0.25">
      <c r="B816">
        <f>VLOOKUP(C816*1,'RMPCrecs(Jan2016)'!F$2:N$1246,9,FALSE)</f>
        <v>19</v>
      </c>
      <c r="C816" s="47" t="s">
        <v>102</v>
      </c>
      <c r="D816" s="47" t="s">
        <v>41</v>
      </c>
      <c r="E816" s="48">
        <v>2007</v>
      </c>
      <c r="F816" s="47" t="s">
        <v>67</v>
      </c>
      <c r="G816" s="49">
        <v>39331</v>
      </c>
      <c r="H816" s="47" t="s">
        <v>43</v>
      </c>
      <c r="I816" s="47" t="s">
        <v>44</v>
      </c>
      <c r="J816" s="48">
        <v>3008</v>
      </c>
      <c r="K816" s="47" t="s">
        <v>45</v>
      </c>
      <c r="L816" s="48">
        <v>520</v>
      </c>
      <c r="M816" s="47" t="s">
        <v>46</v>
      </c>
      <c r="N816" s="48">
        <v>2</v>
      </c>
      <c r="O816" s="47" t="s">
        <v>43</v>
      </c>
      <c r="P816" s="47" t="s">
        <v>68</v>
      </c>
      <c r="Q816" s="47" t="s">
        <v>48</v>
      </c>
      <c r="R816" s="47" t="s">
        <v>49</v>
      </c>
      <c r="S816" s="47" t="s">
        <v>43</v>
      </c>
      <c r="T816" s="47" t="s">
        <v>50</v>
      </c>
      <c r="U816" s="47" t="s">
        <v>72</v>
      </c>
      <c r="V816" s="48">
        <v>1.25</v>
      </c>
      <c r="W816" s="48">
        <v>1.25</v>
      </c>
      <c r="X816" s="47" t="s">
        <v>52</v>
      </c>
      <c r="Y816" s="47" t="s">
        <v>73</v>
      </c>
      <c r="Z816" s="48" t="b">
        <v>0</v>
      </c>
      <c r="AA816" s="47" t="s">
        <v>54</v>
      </c>
      <c r="AB816" s="48" t="b">
        <v>0</v>
      </c>
      <c r="AC816" s="48">
        <v>39</v>
      </c>
      <c r="AD816" t="str">
        <f t="shared" si="12"/>
        <v>NT</v>
      </c>
    </row>
    <row r="817" spans="2:30" x14ac:dyDescent="0.25">
      <c r="B817">
        <f>VLOOKUP(C817*1,'RMPCrecs(Jan2016)'!F$2:N$1246,9,FALSE)</f>
        <v>19</v>
      </c>
      <c r="C817" s="47" t="s">
        <v>269</v>
      </c>
      <c r="D817" s="47" t="s">
        <v>41</v>
      </c>
      <c r="E817" s="48">
        <v>2008</v>
      </c>
      <c r="F817" s="47" t="s">
        <v>67</v>
      </c>
      <c r="G817" s="49">
        <v>39688</v>
      </c>
      <c r="H817" s="47" t="s">
        <v>43</v>
      </c>
      <c r="I817" s="47" t="s">
        <v>44</v>
      </c>
      <c r="J817" s="48">
        <v>3008</v>
      </c>
      <c r="K817" s="47" t="s">
        <v>110</v>
      </c>
      <c r="L817" s="48">
        <v>860</v>
      </c>
      <c r="M817" s="47" t="s">
        <v>46</v>
      </c>
      <c r="N817" s="48">
        <v>3</v>
      </c>
      <c r="O817" s="47" t="s">
        <v>43</v>
      </c>
      <c r="P817" s="47" t="s">
        <v>68</v>
      </c>
      <c r="Q817" s="47" t="s">
        <v>48</v>
      </c>
      <c r="R817" s="47" t="s">
        <v>49</v>
      </c>
      <c r="S817" s="47" t="s">
        <v>43</v>
      </c>
      <c r="T817" s="47" t="s">
        <v>50</v>
      </c>
      <c r="U817" s="47" t="s">
        <v>69</v>
      </c>
      <c r="V817" s="48">
        <v>2.89</v>
      </c>
      <c r="W817" s="48">
        <v>2.89</v>
      </c>
      <c r="X817" s="47" t="s">
        <v>52</v>
      </c>
      <c r="Y817" s="47" t="s">
        <v>107</v>
      </c>
      <c r="Z817" s="48" t="b">
        <v>0</v>
      </c>
      <c r="AA817" s="47" t="s">
        <v>54</v>
      </c>
      <c r="AB817" s="48" t="b">
        <v>0</v>
      </c>
      <c r="AC817" s="48">
        <v>39</v>
      </c>
      <c r="AD817" t="str">
        <f t="shared" si="12"/>
        <v>NT</v>
      </c>
    </row>
    <row r="818" spans="2:30" x14ac:dyDescent="0.25">
      <c r="B818">
        <f>VLOOKUP(C818*1,'RMPCrecs(Jan2016)'!F$2:N$1246,9,FALSE)</f>
        <v>19</v>
      </c>
      <c r="C818" s="47" t="s">
        <v>270</v>
      </c>
      <c r="D818" s="47" t="s">
        <v>41</v>
      </c>
      <c r="E818" s="48">
        <v>2008</v>
      </c>
      <c r="F818" s="47" t="s">
        <v>67</v>
      </c>
      <c r="G818" s="49">
        <v>39688</v>
      </c>
      <c r="H818" s="47" t="s">
        <v>43</v>
      </c>
      <c r="I818" s="47" t="s">
        <v>44</v>
      </c>
      <c r="J818" s="48">
        <v>3008</v>
      </c>
      <c r="K818" s="47" t="s">
        <v>45</v>
      </c>
      <c r="L818" s="48">
        <v>720</v>
      </c>
      <c r="M818" s="47" t="s">
        <v>46</v>
      </c>
      <c r="N818" s="48">
        <v>3</v>
      </c>
      <c r="O818" s="47" t="s">
        <v>43</v>
      </c>
      <c r="P818" s="47" t="s">
        <v>68</v>
      </c>
      <c r="Q818" s="47" t="s">
        <v>48</v>
      </c>
      <c r="R818" s="47" t="s">
        <v>49</v>
      </c>
      <c r="S818" s="47" t="s">
        <v>43</v>
      </c>
      <c r="T818" s="47" t="s">
        <v>50</v>
      </c>
      <c r="U818" s="47" t="s">
        <v>69</v>
      </c>
      <c r="V818" s="48">
        <v>2.89</v>
      </c>
      <c r="W818" s="48">
        <v>2.89</v>
      </c>
      <c r="X818" s="47" t="s">
        <v>52</v>
      </c>
      <c r="Y818" s="47" t="s">
        <v>107</v>
      </c>
      <c r="Z818" s="48" t="b">
        <v>0</v>
      </c>
      <c r="AA818" s="47" t="s">
        <v>54</v>
      </c>
      <c r="AB818" s="48" t="b">
        <v>0</v>
      </c>
      <c r="AC818" s="48">
        <v>39</v>
      </c>
      <c r="AD818" t="str">
        <f t="shared" si="12"/>
        <v>NT</v>
      </c>
    </row>
    <row r="819" spans="2:30" x14ac:dyDescent="0.25">
      <c r="B819">
        <f>VLOOKUP(C819*1,'RMPCrecs(Jan2016)'!F$2:N$1246,9,FALSE)</f>
        <v>19</v>
      </c>
      <c r="C819" s="47" t="s">
        <v>271</v>
      </c>
      <c r="D819" s="47" t="s">
        <v>41</v>
      </c>
      <c r="E819" s="48">
        <v>2008</v>
      </c>
      <c r="F819" s="47" t="s">
        <v>67</v>
      </c>
      <c r="G819" s="49">
        <v>39688</v>
      </c>
      <c r="H819" s="47" t="s">
        <v>43</v>
      </c>
      <c r="I819" s="47" t="s">
        <v>44</v>
      </c>
      <c r="J819" s="48">
        <v>3008</v>
      </c>
      <c r="K819" s="47" t="s">
        <v>110</v>
      </c>
      <c r="L819" s="48">
        <v>820</v>
      </c>
      <c r="M819" s="47" t="s">
        <v>46</v>
      </c>
      <c r="N819" s="48">
        <v>3</v>
      </c>
      <c r="O819" s="47" t="s">
        <v>43</v>
      </c>
      <c r="P819" s="47" t="s">
        <v>68</v>
      </c>
      <c r="Q819" s="47" t="s">
        <v>48</v>
      </c>
      <c r="R819" s="47" t="s">
        <v>49</v>
      </c>
      <c r="S819" s="47" t="s">
        <v>43</v>
      </c>
      <c r="T819" s="47" t="s">
        <v>50</v>
      </c>
      <c r="U819" s="47" t="s">
        <v>69</v>
      </c>
      <c r="V819" s="48">
        <v>2.89</v>
      </c>
      <c r="W819" s="48">
        <v>2.89</v>
      </c>
      <c r="X819" s="47" t="s">
        <v>52</v>
      </c>
      <c r="Y819" s="47" t="s">
        <v>107</v>
      </c>
      <c r="Z819" s="48" t="b">
        <v>0</v>
      </c>
      <c r="AA819" s="47" t="s">
        <v>54</v>
      </c>
      <c r="AB819" s="48" t="b">
        <v>0</v>
      </c>
      <c r="AC819" s="48">
        <v>39</v>
      </c>
      <c r="AD819" t="str">
        <f t="shared" si="12"/>
        <v>NT</v>
      </c>
    </row>
    <row r="820" spans="2:30" x14ac:dyDescent="0.25">
      <c r="B820">
        <f>VLOOKUP(C820*1,'RMPCrecs(Jan2016)'!F$2:N$1246,9,FALSE)</f>
        <v>19</v>
      </c>
      <c r="C820" s="47" t="s">
        <v>272</v>
      </c>
      <c r="D820" s="47" t="s">
        <v>41</v>
      </c>
      <c r="E820" s="48">
        <v>2008</v>
      </c>
      <c r="F820" s="47" t="s">
        <v>67</v>
      </c>
      <c r="G820" s="49">
        <v>39688</v>
      </c>
      <c r="H820" s="47" t="s">
        <v>43</v>
      </c>
      <c r="I820" s="47" t="s">
        <v>44</v>
      </c>
      <c r="J820" s="48">
        <v>3008</v>
      </c>
      <c r="K820" s="47" t="s">
        <v>45</v>
      </c>
      <c r="L820" s="48">
        <v>700</v>
      </c>
      <c r="M820" s="47" t="s">
        <v>46</v>
      </c>
      <c r="N820" s="48">
        <v>3</v>
      </c>
      <c r="O820" s="47" t="s">
        <v>43</v>
      </c>
      <c r="P820" s="47" t="s">
        <v>68</v>
      </c>
      <c r="Q820" s="47" t="s">
        <v>48</v>
      </c>
      <c r="R820" s="47" t="s">
        <v>49</v>
      </c>
      <c r="S820" s="47" t="s">
        <v>43</v>
      </c>
      <c r="T820" s="47" t="s">
        <v>50</v>
      </c>
      <c r="U820" s="47" t="s">
        <v>69</v>
      </c>
      <c r="V820" s="48">
        <v>2.89</v>
      </c>
      <c r="W820" s="48">
        <v>2.89</v>
      </c>
      <c r="X820" s="47" t="s">
        <v>52</v>
      </c>
      <c r="Y820" s="47" t="s">
        <v>107</v>
      </c>
      <c r="Z820" s="48" t="b">
        <v>0</v>
      </c>
      <c r="AA820" s="47" t="s">
        <v>54</v>
      </c>
      <c r="AB820" s="48" t="b">
        <v>0</v>
      </c>
      <c r="AC820" s="48">
        <v>39</v>
      </c>
      <c r="AD820" t="str">
        <f t="shared" si="12"/>
        <v>NT</v>
      </c>
    </row>
    <row r="821" spans="2:30" x14ac:dyDescent="0.25">
      <c r="B821">
        <f>VLOOKUP(C821*1,'RMPCrecs(Jan2016)'!F$2:N$1246,9,FALSE)</f>
        <v>19</v>
      </c>
      <c r="C821" s="47" t="s">
        <v>273</v>
      </c>
      <c r="D821" s="47" t="s">
        <v>41</v>
      </c>
      <c r="E821" s="48">
        <v>2008</v>
      </c>
      <c r="F821" s="47" t="s">
        <v>67</v>
      </c>
      <c r="G821" s="49">
        <v>39688</v>
      </c>
      <c r="H821" s="47" t="s">
        <v>43</v>
      </c>
      <c r="I821" s="47" t="s">
        <v>44</v>
      </c>
      <c r="J821" s="48">
        <v>3008</v>
      </c>
      <c r="K821" s="47" t="s">
        <v>110</v>
      </c>
      <c r="L821" s="48">
        <v>770</v>
      </c>
      <c r="M821" s="47" t="s">
        <v>46</v>
      </c>
      <c r="N821" s="48">
        <v>3</v>
      </c>
      <c r="O821" s="47" t="s">
        <v>43</v>
      </c>
      <c r="P821" s="47" t="s">
        <v>68</v>
      </c>
      <c r="Q821" s="47" t="s">
        <v>48</v>
      </c>
      <c r="R821" s="47" t="s">
        <v>49</v>
      </c>
      <c r="S821" s="47" t="s">
        <v>43</v>
      </c>
      <c r="T821" s="47" t="s">
        <v>50</v>
      </c>
      <c r="U821" s="47" t="s">
        <v>69</v>
      </c>
      <c r="V821" s="48">
        <v>2.89</v>
      </c>
      <c r="W821" s="48">
        <v>2.89</v>
      </c>
      <c r="X821" s="47" t="s">
        <v>52</v>
      </c>
      <c r="Y821" s="47" t="s">
        <v>107</v>
      </c>
      <c r="Z821" s="48" t="b">
        <v>0</v>
      </c>
      <c r="AA821" s="47" t="s">
        <v>54</v>
      </c>
      <c r="AB821" s="48" t="b">
        <v>0</v>
      </c>
      <c r="AC821" s="48">
        <v>39</v>
      </c>
      <c r="AD821" t="str">
        <f t="shared" si="12"/>
        <v>NT</v>
      </c>
    </row>
    <row r="822" spans="2:30" x14ac:dyDescent="0.25">
      <c r="B822">
        <f>VLOOKUP(C822*1,'RMPCrecs(Jan2016)'!F$2:N$1246,9,FALSE)</f>
        <v>19</v>
      </c>
      <c r="C822" s="47" t="s">
        <v>364</v>
      </c>
      <c r="D822" s="47" t="s">
        <v>41</v>
      </c>
      <c r="E822" s="48">
        <v>2008</v>
      </c>
      <c r="F822" s="47" t="s">
        <v>42</v>
      </c>
      <c r="G822" s="49">
        <v>39681</v>
      </c>
      <c r="H822" s="47" t="s">
        <v>43</v>
      </c>
      <c r="I822" s="47" t="s">
        <v>44</v>
      </c>
      <c r="J822" s="48">
        <v>3008</v>
      </c>
      <c r="K822" s="47" t="s">
        <v>45</v>
      </c>
      <c r="L822" s="48">
        <v>700</v>
      </c>
      <c r="M822" s="47" t="s">
        <v>46</v>
      </c>
      <c r="N822" s="48">
        <v>3</v>
      </c>
      <c r="O822" s="47" t="s">
        <v>43</v>
      </c>
      <c r="P822" s="47" t="s">
        <v>68</v>
      </c>
      <c r="Q822" s="47" t="s">
        <v>48</v>
      </c>
      <c r="R822" s="47" t="s">
        <v>49</v>
      </c>
      <c r="S822" s="47" t="s">
        <v>43</v>
      </c>
      <c r="T822" s="47" t="s">
        <v>50</v>
      </c>
      <c r="U822" s="47" t="s">
        <v>98</v>
      </c>
      <c r="V822" s="48">
        <v>2.75</v>
      </c>
      <c r="W822" s="48">
        <v>2.75</v>
      </c>
      <c r="X822" s="47" t="s">
        <v>52</v>
      </c>
      <c r="Y822" s="47" t="s">
        <v>156</v>
      </c>
      <c r="Z822" s="48" t="b">
        <v>0</v>
      </c>
      <c r="AA822" s="47" t="s">
        <v>54</v>
      </c>
      <c r="AB822" s="48" t="b">
        <v>0</v>
      </c>
      <c r="AC822" s="48">
        <v>39</v>
      </c>
      <c r="AD822" t="str">
        <f t="shared" si="12"/>
        <v>NT</v>
      </c>
    </row>
    <row r="823" spans="2:30" x14ac:dyDescent="0.25">
      <c r="B823">
        <f>VLOOKUP(C823*1,'RMPCrecs(Jan2016)'!F$2:N$1246,9,FALSE)</f>
        <v>19</v>
      </c>
      <c r="C823" s="47" t="s">
        <v>365</v>
      </c>
      <c r="D823" s="47" t="s">
        <v>41</v>
      </c>
      <c r="E823" s="48">
        <v>2008</v>
      </c>
      <c r="F823" s="47" t="s">
        <v>42</v>
      </c>
      <c r="G823" s="49">
        <v>39681</v>
      </c>
      <c r="H823" s="47" t="s">
        <v>43</v>
      </c>
      <c r="I823" s="47" t="s">
        <v>44</v>
      </c>
      <c r="J823" s="48">
        <v>3008</v>
      </c>
      <c r="K823" s="47" t="s">
        <v>45</v>
      </c>
      <c r="L823" s="48">
        <v>720</v>
      </c>
      <c r="M823" s="47" t="s">
        <v>46</v>
      </c>
      <c r="N823" s="48">
        <v>3</v>
      </c>
      <c r="O823" s="47" t="s">
        <v>43</v>
      </c>
      <c r="P823" s="47" t="s">
        <v>68</v>
      </c>
      <c r="Q823" s="47" t="s">
        <v>48</v>
      </c>
      <c r="R823" s="47" t="s">
        <v>49</v>
      </c>
      <c r="S823" s="47" t="s">
        <v>43</v>
      </c>
      <c r="T823" s="47" t="s">
        <v>50</v>
      </c>
      <c r="U823" s="47" t="s">
        <v>98</v>
      </c>
      <c r="V823" s="48">
        <v>2.75</v>
      </c>
      <c r="W823" s="48">
        <v>2.75</v>
      </c>
      <c r="X823" s="47" t="s">
        <v>52</v>
      </c>
      <c r="Y823" s="47" t="s">
        <v>156</v>
      </c>
      <c r="Z823" s="48" t="b">
        <v>0</v>
      </c>
      <c r="AA823" s="47" t="s">
        <v>54</v>
      </c>
      <c r="AB823" s="48" t="b">
        <v>0</v>
      </c>
      <c r="AC823" s="48">
        <v>39</v>
      </c>
      <c r="AD823" t="str">
        <f t="shared" si="12"/>
        <v>NT</v>
      </c>
    </row>
    <row r="824" spans="2:30" x14ac:dyDescent="0.25">
      <c r="B824">
        <f>VLOOKUP(C824*1,'RMPCrecs(Jan2016)'!F$2:N$1246,9,FALSE)</f>
        <v>19</v>
      </c>
      <c r="C824" s="47" t="s">
        <v>366</v>
      </c>
      <c r="D824" s="47" t="s">
        <v>41</v>
      </c>
      <c r="E824" s="48">
        <v>2008</v>
      </c>
      <c r="F824" s="47" t="s">
        <v>42</v>
      </c>
      <c r="G824" s="49">
        <v>39681</v>
      </c>
      <c r="H824" s="47" t="s">
        <v>43</v>
      </c>
      <c r="I824" s="47" t="s">
        <v>44</v>
      </c>
      <c r="J824" s="48">
        <v>3008</v>
      </c>
      <c r="K824" s="47" t="s">
        <v>45</v>
      </c>
      <c r="L824" s="48">
        <v>750</v>
      </c>
      <c r="M824" s="47" t="s">
        <v>46</v>
      </c>
      <c r="N824" s="48">
        <v>3</v>
      </c>
      <c r="O824" s="47" t="s">
        <v>43</v>
      </c>
      <c r="P824" s="47" t="s">
        <v>68</v>
      </c>
      <c r="Q824" s="47" t="s">
        <v>48</v>
      </c>
      <c r="R824" s="47" t="s">
        <v>49</v>
      </c>
      <c r="S824" s="47" t="s">
        <v>43</v>
      </c>
      <c r="T824" s="47" t="s">
        <v>50</v>
      </c>
      <c r="U824" s="47" t="s">
        <v>98</v>
      </c>
      <c r="V824" s="48">
        <v>2.75</v>
      </c>
      <c r="W824" s="48">
        <v>2.75</v>
      </c>
      <c r="X824" s="47" t="s">
        <v>52</v>
      </c>
      <c r="Y824" s="47" t="s">
        <v>156</v>
      </c>
      <c r="Z824" s="48" t="b">
        <v>0</v>
      </c>
      <c r="AA824" s="47" t="s">
        <v>54</v>
      </c>
      <c r="AB824" s="48" t="b">
        <v>0</v>
      </c>
      <c r="AC824" s="48">
        <v>39</v>
      </c>
      <c r="AD824" t="str">
        <f t="shared" si="12"/>
        <v>NT</v>
      </c>
    </row>
    <row r="825" spans="2:30" x14ac:dyDescent="0.25">
      <c r="B825">
        <f>VLOOKUP(C825*1,'RMPCrecs(Jan2016)'!F$2:N$1246,9,FALSE)</f>
        <v>19</v>
      </c>
      <c r="C825" s="47" t="s">
        <v>367</v>
      </c>
      <c r="D825" s="47" t="s">
        <v>41</v>
      </c>
      <c r="E825" s="48">
        <v>2008</v>
      </c>
      <c r="F825" s="47" t="s">
        <v>42</v>
      </c>
      <c r="G825" s="49">
        <v>39681</v>
      </c>
      <c r="H825" s="47" t="s">
        <v>43</v>
      </c>
      <c r="I825" s="47" t="s">
        <v>44</v>
      </c>
      <c r="J825" s="48">
        <v>3008</v>
      </c>
      <c r="K825" s="47" t="s">
        <v>110</v>
      </c>
      <c r="L825" s="48">
        <v>720</v>
      </c>
      <c r="M825" s="47" t="s">
        <v>46</v>
      </c>
      <c r="N825" s="48">
        <v>3</v>
      </c>
      <c r="O825" s="47" t="s">
        <v>43</v>
      </c>
      <c r="P825" s="47" t="s">
        <v>68</v>
      </c>
      <c r="Q825" s="47" t="s">
        <v>48</v>
      </c>
      <c r="R825" s="47" t="s">
        <v>49</v>
      </c>
      <c r="S825" s="47" t="s">
        <v>43</v>
      </c>
      <c r="T825" s="47" t="s">
        <v>50</v>
      </c>
      <c r="U825" s="47" t="s">
        <v>98</v>
      </c>
      <c r="V825" s="48">
        <v>2.75</v>
      </c>
      <c r="W825" s="48">
        <v>2.75</v>
      </c>
      <c r="X825" s="47" t="s">
        <v>52</v>
      </c>
      <c r="Y825" s="47" t="s">
        <v>156</v>
      </c>
      <c r="Z825" s="48" t="b">
        <v>0</v>
      </c>
      <c r="AA825" s="47" t="s">
        <v>54</v>
      </c>
      <c r="AB825" s="48" t="b">
        <v>0</v>
      </c>
      <c r="AC825" s="48">
        <v>39</v>
      </c>
      <c r="AD825" t="str">
        <f t="shared" si="12"/>
        <v>NT</v>
      </c>
    </row>
    <row r="826" spans="2:30" x14ac:dyDescent="0.25">
      <c r="B826">
        <f>VLOOKUP(C826*1,'RMPCrecs(Jan2016)'!F$2:N$1246,9,FALSE)</f>
        <v>19</v>
      </c>
      <c r="C826" s="47" t="s">
        <v>550</v>
      </c>
      <c r="D826" s="47" t="s">
        <v>41</v>
      </c>
      <c r="E826" s="48">
        <v>2009</v>
      </c>
      <c r="F826" s="47" t="s">
        <v>42</v>
      </c>
      <c r="G826" s="49">
        <v>40038</v>
      </c>
      <c r="H826" s="47" t="s">
        <v>43</v>
      </c>
      <c r="I826" s="47" t="s">
        <v>44</v>
      </c>
      <c r="J826" s="48">
        <v>3008</v>
      </c>
      <c r="K826" s="47" t="s">
        <v>110</v>
      </c>
      <c r="L826" s="48">
        <v>820</v>
      </c>
      <c r="M826" s="47" t="s">
        <v>46</v>
      </c>
      <c r="N826" s="48">
        <v>4</v>
      </c>
      <c r="O826" s="47" t="s">
        <v>43</v>
      </c>
      <c r="P826" s="47" t="s">
        <v>68</v>
      </c>
      <c r="Q826" s="47" t="s">
        <v>48</v>
      </c>
      <c r="R826" s="47" t="s">
        <v>49</v>
      </c>
      <c r="S826" s="47" t="s">
        <v>43</v>
      </c>
      <c r="T826" s="47" t="s">
        <v>50</v>
      </c>
      <c r="U826" s="47" t="s">
        <v>85</v>
      </c>
      <c r="V826" s="48">
        <v>1.48</v>
      </c>
      <c r="W826" s="48">
        <v>1.48</v>
      </c>
      <c r="X826" s="47" t="s">
        <v>52</v>
      </c>
      <c r="Y826" s="47" t="s">
        <v>544</v>
      </c>
      <c r="Z826" s="48" t="b">
        <v>0</v>
      </c>
      <c r="AA826" s="47" t="s">
        <v>54</v>
      </c>
      <c r="AB826" s="48" t="b">
        <v>0</v>
      </c>
      <c r="AC826" s="48">
        <v>39</v>
      </c>
      <c r="AD826" t="str">
        <f t="shared" si="12"/>
        <v>NT</v>
      </c>
    </row>
    <row r="827" spans="2:30" x14ac:dyDescent="0.25">
      <c r="B827">
        <f>VLOOKUP(C827*1,'RMPCrecs(Jan2016)'!F$2:N$1246,9,FALSE)</f>
        <v>19</v>
      </c>
      <c r="C827" s="47" t="s">
        <v>551</v>
      </c>
      <c r="D827" s="47" t="s">
        <v>41</v>
      </c>
      <c r="E827" s="48">
        <v>2009</v>
      </c>
      <c r="F827" s="47" t="s">
        <v>42</v>
      </c>
      <c r="G827" s="49">
        <v>40038</v>
      </c>
      <c r="H827" s="47" t="s">
        <v>43</v>
      </c>
      <c r="I827" s="47" t="s">
        <v>44</v>
      </c>
      <c r="J827" s="48">
        <v>3008</v>
      </c>
      <c r="K827" s="47" t="s">
        <v>110</v>
      </c>
      <c r="L827" s="48">
        <v>770</v>
      </c>
      <c r="M827" s="47" t="s">
        <v>46</v>
      </c>
      <c r="N827" s="48">
        <v>4</v>
      </c>
      <c r="O827" s="47" t="s">
        <v>43</v>
      </c>
      <c r="P827" s="47" t="s">
        <v>68</v>
      </c>
      <c r="Q827" s="47" t="s">
        <v>48</v>
      </c>
      <c r="R827" s="47" t="s">
        <v>59</v>
      </c>
      <c r="S827" s="47" t="s">
        <v>43</v>
      </c>
      <c r="T827" s="47" t="s">
        <v>50</v>
      </c>
      <c r="U827" s="47" t="s">
        <v>85</v>
      </c>
      <c r="V827" s="48">
        <v>1.48</v>
      </c>
      <c r="W827" s="48">
        <v>1.48</v>
      </c>
      <c r="X827" s="47" t="s">
        <v>52</v>
      </c>
      <c r="Y827" s="47" t="s">
        <v>544</v>
      </c>
      <c r="Z827" s="48" t="b">
        <v>0</v>
      </c>
      <c r="AA827" s="47" t="s">
        <v>54</v>
      </c>
      <c r="AB827" s="48" t="b">
        <v>0</v>
      </c>
      <c r="AC827" s="48">
        <v>39</v>
      </c>
      <c r="AD827" t="str">
        <f t="shared" si="12"/>
        <v>NT</v>
      </c>
    </row>
    <row r="828" spans="2:30" x14ac:dyDescent="0.25">
      <c r="B828">
        <f>VLOOKUP(C828*1,'RMPCrecs(Jan2016)'!F$2:N$1246,9,FALSE)</f>
        <v>19</v>
      </c>
      <c r="C828" s="47" t="s">
        <v>552</v>
      </c>
      <c r="D828" s="47" t="s">
        <v>41</v>
      </c>
      <c r="E828" s="48">
        <v>2009</v>
      </c>
      <c r="F828" s="47" t="s">
        <v>42</v>
      </c>
      <c r="G828" s="49">
        <v>40038</v>
      </c>
      <c r="H828" s="47" t="s">
        <v>43</v>
      </c>
      <c r="I828" s="47" t="s">
        <v>44</v>
      </c>
      <c r="J828" s="48">
        <v>3008</v>
      </c>
      <c r="K828" s="47" t="s">
        <v>110</v>
      </c>
      <c r="L828" s="48">
        <v>800</v>
      </c>
      <c r="M828" s="47" t="s">
        <v>46</v>
      </c>
      <c r="N828" s="48">
        <v>4</v>
      </c>
      <c r="O828" s="47" t="s">
        <v>43</v>
      </c>
      <c r="P828" s="47" t="s">
        <v>68</v>
      </c>
      <c r="Q828" s="47" t="s">
        <v>48</v>
      </c>
      <c r="R828" s="47" t="s">
        <v>49</v>
      </c>
      <c r="S828" s="47" t="s">
        <v>43</v>
      </c>
      <c r="T828" s="47" t="s">
        <v>50</v>
      </c>
      <c r="U828" s="47" t="s">
        <v>85</v>
      </c>
      <c r="V828" s="48">
        <v>1.48</v>
      </c>
      <c r="W828" s="48">
        <v>1.48</v>
      </c>
      <c r="X828" s="47" t="s">
        <v>52</v>
      </c>
      <c r="Y828" s="47" t="s">
        <v>544</v>
      </c>
      <c r="Z828" s="48" t="b">
        <v>0</v>
      </c>
      <c r="AA828" s="47" t="s">
        <v>54</v>
      </c>
      <c r="AB828" s="48" t="b">
        <v>0</v>
      </c>
      <c r="AC828" s="48">
        <v>39</v>
      </c>
      <c r="AD828" t="str">
        <f t="shared" si="12"/>
        <v>NT</v>
      </c>
    </row>
    <row r="829" spans="2:30" x14ac:dyDescent="0.25">
      <c r="B829">
        <f>VLOOKUP(C829*1,'RMPCrecs(Jan2016)'!F$2:N$1246,9,FALSE)</f>
        <v>19</v>
      </c>
      <c r="C829" s="47" t="s">
        <v>750</v>
      </c>
      <c r="D829" s="47" t="s">
        <v>41</v>
      </c>
      <c r="E829" s="48">
        <v>2010</v>
      </c>
      <c r="F829" s="47" t="s">
        <v>42</v>
      </c>
      <c r="G829" s="49">
        <v>40435</v>
      </c>
      <c r="H829" s="47" t="s">
        <v>43</v>
      </c>
      <c r="I829" s="47" t="s">
        <v>44</v>
      </c>
      <c r="J829" s="48">
        <v>3008</v>
      </c>
      <c r="K829" s="47" t="s">
        <v>110</v>
      </c>
      <c r="L829" s="48">
        <v>810</v>
      </c>
      <c r="M829" s="47" t="s">
        <v>46</v>
      </c>
      <c r="N829" s="48">
        <v>3</v>
      </c>
      <c r="O829" s="47" t="s">
        <v>43</v>
      </c>
      <c r="P829" s="47" t="s">
        <v>578</v>
      </c>
      <c r="Q829" s="47" t="s">
        <v>48</v>
      </c>
      <c r="R829" s="47" t="s">
        <v>49</v>
      </c>
      <c r="S829" s="47" t="s">
        <v>43</v>
      </c>
      <c r="T829" s="47" t="s">
        <v>50</v>
      </c>
      <c r="U829" s="47" t="s">
        <v>51</v>
      </c>
      <c r="V829" s="48">
        <v>2.95</v>
      </c>
      <c r="W829" s="48">
        <v>2.95</v>
      </c>
      <c r="X829" s="47" t="s">
        <v>52</v>
      </c>
      <c r="Y829" s="47" t="s">
        <v>751</v>
      </c>
      <c r="Z829" s="48" t="b">
        <v>0</v>
      </c>
      <c r="AA829" s="47" t="s">
        <v>54</v>
      </c>
      <c r="AB829" s="48" t="b">
        <v>0</v>
      </c>
      <c r="AC829" s="48">
        <v>39</v>
      </c>
      <c r="AD829" t="str">
        <f t="shared" si="12"/>
        <v>NT</v>
      </c>
    </row>
    <row r="830" spans="2:30" x14ac:dyDescent="0.25">
      <c r="B830">
        <f>VLOOKUP(C830*1,'RMPCrecs(Jan2016)'!F$2:N$1246,9,FALSE)</f>
        <v>19</v>
      </c>
      <c r="C830" s="47" t="s">
        <v>752</v>
      </c>
      <c r="D830" s="47" t="s">
        <v>41</v>
      </c>
      <c r="E830" s="48">
        <v>2010</v>
      </c>
      <c r="F830" s="47" t="s">
        <v>42</v>
      </c>
      <c r="G830" s="49">
        <v>40435</v>
      </c>
      <c r="H830" s="47" t="s">
        <v>43</v>
      </c>
      <c r="I830" s="47" t="s">
        <v>44</v>
      </c>
      <c r="J830" s="48">
        <v>3008</v>
      </c>
      <c r="K830" s="47" t="s">
        <v>110</v>
      </c>
      <c r="L830" s="48">
        <v>800</v>
      </c>
      <c r="M830" s="47" t="s">
        <v>46</v>
      </c>
      <c r="N830" s="48">
        <v>3</v>
      </c>
      <c r="O830" s="47" t="s">
        <v>43</v>
      </c>
      <c r="P830" s="47" t="s">
        <v>455</v>
      </c>
      <c r="Q830" s="47" t="s">
        <v>48</v>
      </c>
      <c r="R830" s="47" t="s">
        <v>49</v>
      </c>
      <c r="S830" s="47" t="s">
        <v>43</v>
      </c>
      <c r="T830" s="47" t="s">
        <v>50</v>
      </c>
      <c r="U830" s="47" t="s">
        <v>51</v>
      </c>
      <c r="V830" s="48">
        <v>2.95</v>
      </c>
      <c r="W830" s="48">
        <v>2.95</v>
      </c>
      <c r="X830" s="47" t="s">
        <v>52</v>
      </c>
      <c r="Y830" s="47" t="s">
        <v>751</v>
      </c>
      <c r="Z830" s="48" t="b">
        <v>0</v>
      </c>
      <c r="AA830" s="47" t="s">
        <v>54</v>
      </c>
      <c r="AB830" s="48" t="b">
        <v>0</v>
      </c>
      <c r="AC830" s="48">
        <v>39</v>
      </c>
      <c r="AD830" t="str">
        <f t="shared" si="12"/>
        <v>NT</v>
      </c>
    </row>
    <row r="831" spans="2:30" x14ac:dyDescent="0.25">
      <c r="B831">
        <f>VLOOKUP(C831*1,'RMPCrecs(Jan2016)'!F$2:N$1246,9,FALSE)</f>
        <v>19</v>
      </c>
      <c r="C831" s="47" t="s">
        <v>753</v>
      </c>
      <c r="D831" s="47" t="s">
        <v>41</v>
      </c>
      <c r="E831" s="48">
        <v>2010</v>
      </c>
      <c r="F831" s="47" t="s">
        <v>42</v>
      </c>
      <c r="G831" s="49">
        <v>40435</v>
      </c>
      <c r="H831" s="47" t="s">
        <v>43</v>
      </c>
      <c r="I831" s="47" t="s">
        <v>44</v>
      </c>
      <c r="J831" s="48">
        <v>3008</v>
      </c>
      <c r="K831" s="47" t="s">
        <v>110</v>
      </c>
      <c r="L831" s="48">
        <v>750</v>
      </c>
      <c r="M831" s="47" t="s">
        <v>46</v>
      </c>
      <c r="N831" s="48">
        <v>3</v>
      </c>
      <c r="O831" s="47" t="s">
        <v>43</v>
      </c>
      <c r="P831" s="47" t="s">
        <v>455</v>
      </c>
      <c r="Q831" s="47" t="s">
        <v>48</v>
      </c>
      <c r="R831" s="47" t="s">
        <v>49</v>
      </c>
      <c r="S831" s="47" t="s">
        <v>43</v>
      </c>
      <c r="T831" s="47" t="s">
        <v>50</v>
      </c>
      <c r="U831" s="47" t="s">
        <v>51</v>
      </c>
      <c r="V831" s="48">
        <v>2.95</v>
      </c>
      <c r="W831" s="48">
        <v>2.95</v>
      </c>
      <c r="X831" s="47" t="s">
        <v>52</v>
      </c>
      <c r="Y831" s="47" t="s">
        <v>751</v>
      </c>
      <c r="Z831" s="48" t="b">
        <v>0</v>
      </c>
      <c r="AA831" s="47" t="s">
        <v>54</v>
      </c>
      <c r="AB831" s="48" t="b">
        <v>0</v>
      </c>
      <c r="AC831" s="48">
        <v>39</v>
      </c>
      <c r="AD831" t="str">
        <f t="shared" si="12"/>
        <v>NT</v>
      </c>
    </row>
    <row r="832" spans="2:30" x14ac:dyDescent="0.25">
      <c r="B832">
        <f>VLOOKUP(C832*1,'RMPCrecs(Jan2016)'!F$2:N$1246,9,FALSE)</f>
        <v>19</v>
      </c>
      <c r="C832" s="47" t="s">
        <v>754</v>
      </c>
      <c r="D832" s="47" t="s">
        <v>41</v>
      </c>
      <c r="E832" s="48">
        <v>2010</v>
      </c>
      <c r="F832" s="47" t="s">
        <v>42</v>
      </c>
      <c r="G832" s="49">
        <v>40435</v>
      </c>
      <c r="H832" s="47" t="s">
        <v>43</v>
      </c>
      <c r="I832" s="47" t="s">
        <v>44</v>
      </c>
      <c r="J832" s="48">
        <v>3008</v>
      </c>
      <c r="K832" s="47" t="s">
        <v>45</v>
      </c>
      <c r="L832" s="48">
        <v>690</v>
      </c>
      <c r="M832" s="47" t="s">
        <v>46</v>
      </c>
      <c r="N832" s="48">
        <v>3</v>
      </c>
      <c r="O832" s="47" t="s">
        <v>43</v>
      </c>
      <c r="P832" s="47" t="s">
        <v>455</v>
      </c>
      <c r="Q832" s="47" t="s">
        <v>48</v>
      </c>
      <c r="R832" s="47" t="s">
        <v>49</v>
      </c>
      <c r="S832" s="47" t="s">
        <v>43</v>
      </c>
      <c r="T832" s="47" t="s">
        <v>50</v>
      </c>
      <c r="U832" s="47" t="s">
        <v>51</v>
      </c>
      <c r="V832" s="48">
        <v>2.95</v>
      </c>
      <c r="W832" s="48">
        <v>2.95</v>
      </c>
      <c r="X832" s="47" t="s">
        <v>52</v>
      </c>
      <c r="Y832" s="47" t="s">
        <v>751</v>
      </c>
      <c r="Z832" s="48" t="b">
        <v>0</v>
      </c>
      <c r="AA832" s="47" t="s">
        <v>54</v>
      </c>
      <c r="AB832" s="48" t="b">
        <v>0</v>
      </c>
      <c r="AC832" s="48">
        <v>39</v>
      </c>
      <c r="AD832" t="str">
        <f t="shared" si="12"/>
        <v>NT</v>
      </c>
    </row>
    <row r="833" spans="2:30" x14ac:dyDescent="0.25">
      <c r="B833">
        <f>VLOOKUP(C833*1,'RMPCrecs(Jan2016)'!F$2:N$1246,9,FALSE)</f>
        <v>19</v>
      </c>
      <c r="C833" s="47" t="s">
        <v>755</v>
      </c>
      <c r="D833" s="47" t="s">
        <v>41</v>
      </c>
      <c r="E833" s="48">
        <v>2010</v>
      </c>
      <c r="F833" s="47" t="s">
        <v>42</v>
      </c>
      <c r="G833" s="49">
        <v>40435</v>
      </c>
      <c r="H833" s="47" t="s">
        <v>43</v>
      </c>
      <c r="I833" s="47" t="s">
        <v>44</v>
      </c>
      <c r="J833" s="48">
        <v>3008</v>
      </c>
      <c r="K833" s="47" t="s">
        <v>45</v>
      </c>
      <c r="L833" s="48">
        <v>780</v>
      </c>
      <c r="M833" s="47" t="s">
        <v>46</v>
      </c>
      <c r="N833" s="48">
        <v>3</v>
      </c>
      <c r="O833" s="47" t="s">
        <v>43</v>
      </c>
      <c r="P833" s="47" t="s">
        <v>756</v>
      </c>
      <c r="Q833" s="47" t="s">
        <v>48</v>
      </c>
      <c r="R833" s="47" t="s">
        <v>49</v>
      </c>
      <c r="S833" s="47" t="s">
        <v>43</v>
      </c>
      <c r="T833" s="47" t="s">
        <v>50</v>
      </c>
      <c r="U833" s="47" t="s">
        <v>51</v>
      </c>
      <c r="V833" s="48">
        <v>2.95</v>
      </c>
      <c r="W833" s="48">
        <v>2.95</v>
      </c>
      <c r="X833" s="47" t="s">
        <v>52</v>
      </c>
      <c r="Y833" s="47" t="s">
        <v>751</v>
      </c>
      <c r="Z833" s="48" t="b">
        <v>0</v>
      </c>
      <c r="AA833" s="47" t="s">
        <v>54</v>
      </c>
      <c r="AB833" s="48" t="b">
        <v>0</v>
      </c>
      <c r="AC833" s="48">
        <v>39</v>
      </c>
      <c r="AD833" t="str">
        <f t="shared" si="12"/>
        <v>NT</v>
      </c>
    </row>
    <row r="834" spans="2:30" x14ac:dyDescent="0.25">
      <c r="B834">
        <f>VLOOKUP(C834*1,'RMPCrecs(Jan2016)'!F$2:N$1246,9,FALSE)</f>
        <v>19</v>
      </c>
      <c r="C834" s="47" t="s">
        <v>757</v>
      </c>
      <c r="D834" s="47" t="s">
        <v>41</v>
      </c>
      <c r="E834" s="48">
        <v>2010</v>
      </c>
      <c r="F834" s="47" t="s">
        <v>42</v>
      </c>
      <c r="G834" s="49">
        <v>40435</v>
      </c>
      <c r="H834" s="47" t="s">
        <v>43</v>
      </c>
      <c r="I834" s="47" t="s">
        <v>44</v>
      </c>
      <c r="J834" s="48">
        <v>3008</v>
      </c>
      <c r="K834" s="47" t="s">
        <v>45</v>
      </c>
      <c r="L834" s="48">
        <v>830</v>
      </c>
      <c r="M834" s="47" t="s">
        <v>46</v>
      </c>
      <c r="N834" s="48">
        <v>3</v>
      </c>
      <c r="O834" s="47" t="s">
        <v>43</v>
      </c>
      <c r="P834" s="47" t="s">
        <v>455</v>
      </c>
      <c r="Q834" s="47" t="s">
        <v>48</v>
      </c>
      <c r="R834" s="47" t="s">
        <v>49</v>
      </c>
      <c r="S834" s="47" t="s">
        <v>43</v>
      </c>
      <c r="T834" s="47" t="s">
        <v>50</v>
      </c>
      <c r="U834" s="47" t="s">
        <v>51</v>
      </c>
      <c r="V834" s="48">
        <v>2.95</v>
      </c>
      <c r="W834" s="48">
        <v>2.95</v>
      </c>
      <c r="X834" s="47" t="s">
        <v>52</v>
      </c>
      <c r="Y834" s="47" t="s">
        <v>751</v>
      </c>
      <c r="Z834" s="48" t="b">
        <v>0</v>
      </c>
      <c r="AA834" s="47" t="s">
        <v>54</v>
      </c>
      <c r="AB834" s="48" t="b">
        <v>0</v>
      </c>
      <c r="AC834" s="48">
        <v>39</v>
      </c>
      <c r="AD834" t="str">
        <f t="shared" ref="AD834:AD897" si="13">IF(OR(B834=14,B834=19),"NT",IF(B834&gt;=49,"mix","Tr"))</f>
        <v>NT</v>
      </c>
    </row>
    <row r="835" spans="2:30" x14ac:dyDescent="0.25">
      <c r="B835">
        <f>VLOOKUP(C835*1,'RMPCrecs(Jan2016)'!F$2:N$1246,9,FALSE)</f>
        <v>19</v>
      </c>
      <c r="C835" s="47" t="s">
        <v>759</v>
      </c>
      <c r="D835" s="47" t="s">
        <v>41</v>
      </c>
      <c r="E835" s="48">
        <v>2010</v>
      </c>
      <c r="F835" s="47" t="s">
        <v>42</v>
      </c>
      <c r="G835" s="49">
        <v>40435</v>
      </c>
      <c r="H835" s="47" t="s">
        <v>43</v>
      </c>
      <c r="I835" s="47" t="s">
        <v>44</v>
      </c>
      <c r="J835" s="48">
        <v>3008</v>
      </c>
      <c r="K835" s="47" t="s">
        <v>45</v>
      </c>
      <c r="L835" s="48">
        <v>770</v>
      </c>
      <c r="M835" s="47" t="s">
        <v>46</v>
      </c>
      <c r="N835" s="48">
        <v>3</v>
      </c>
      <c r="O835" s="47" t="s">
        <v>43</v>
      </c>
      <c r="P835" s="47" t="s">
        <v>433</v>
      </c>
      <c r="Q835" s="47" t="s">
        <v>48</v>
      </c>
      <c r="R835" s="47" t="s">
        <v>49</v>
      </c>
      <c r="S835" s="47" t="s">
        <v>43</v>
      </c>
      <c r="T835" s="47" t="s">
        <v>50</v>
      </c>
      <c r="U835" s="47" t="s">
        <v>51</v>
      </c>
      <c r="V835" s="48">
        <v>2.95</v>
      </c>
      <c r="W835" s="48">
        <v>2.95</v>
      </c>
      <c r="X835" s="47" t="s">
        <v>52</v>
      </c>
      <c r="Y835" s="47" t="s">
        <v>751</v>
      </c>
      <c r="Z835" s="48" t="b">
        <v>0</v>
      </c>
      <c r="AA835" s="47" t="s">
        <v>54</v>
      </c>
      <c r="AB835" s="48" t="b">
        <v>0</v>
      </c>
      <c r="AC835" s="48">
        <v>39</v>
      </c>
      <c r="AD835" t="str">
        <f t="shared" si="13"/>
        <v>NT</v>
      </c>
    </row>
    <row r="836" spans="2:30" x14ac:dyDescent="0.25">
      <c r="B836">
        <f>VLOOKUP(C836*1,'RMPCrecs(Jan2016)'!F$2:N$1246,9,FALSE)</f>
        <v>19</v>
      </c>
      <c r="C836" s="47" t="s">
        <v>760</v>
      </c>
      <c r="D836" s="47" t="s">
        <v>41</v>
      </c>
      <c r="E836" s="48">
        <v>2010</v>
      </c>
      <c r="F836" s="47" t="s">
        <v>42</v>
      </c>
      <c r="G836" s="49">
        <v>40435</v>
      </c>
      <c r="H836" s="47" t="s">
        <v>43</v>
      </c>
      <c r="I836" s="47" t="s">
        <v>44</v>
      </c>
      <c r="J836" s="48">
        <v>3008</v>
      </c>
      <c r="K836" s="47" t="s">
        <v>45</v>
      </c>
      <c r="L836" s="48">
        <v>800</v>
      </c>
      <c r="M836" s="47" t="s">
        <v>46</v>
      </c>
      <c r="N836" s="48">
        <v>3</v>
      </c>
      <c r="O836" s="47" t="s">
        <v>43</v>
      </c>
      <c r="P836" s="47" t="s">
        <v>455</v>
      </c>
      <c r="Q836" s="47" t="s">
        <v>48</v>
      </c>
      <c r="R836" s="47" t="s">
        <v>49</v>
      </c>
      <c r="S836" s="47" t="s">
        <v>43</v>
      </c>
      <c r="T836" s="47" t="s">
        <v>50</v>
      </c>
      <c r="U836" s="47" t="s">
        <v>51</v>
      </c>
      <c r="V836" s="48">
        <v>2.95</v>
      </c>
      <c r="W836" s="48">
        <v>2.95</v>
      </c>
      <c r="X836" s="47" t="s">
        <v>52</v>
      </c>
      <c r="Y836" s="47" t="s">
        <v>751</v>
      </c>
      <c r="Z836" s="48" t="b">
        <v>0</v>
      </c>
      <c r="AA836" s="47" t="s">
        <v>54</v>
      </c>
      <c r="AB836" s="48" t="b">
        <v>0</v>
      </c>
      <c r="AC836" s="48">
        <v>39</v>
      </c>
      <c r="AD836" t="str">
        <f t="shared" si="13"/>
        <v>NT</v>
      </c>
    </row>
    <row r="837" spans="2:30" x14ac:dyDescent="0.25">
      <c r="B837">
        <f>VLOOKUP(C837*1,'RMPCrecs(Jan2016)'!F$2:N$1246,9,FALSE)</f>
        <v>19</v>
      </c>
      <c r="C837" s="47" t="s">
        <v>761</v>
      </c>
      <c r="D837" s="47" t="s">
        <v>41</v>
      </c>
      <c r="E837" s="48">
        <v>2010</v>
      </c>
      <c r="F837" s="47" t="s">
        <v>42</v>
      </c>
      <c r="G837" s="49">
        <v>40435</v>
      </c>
      <c r="H837" s="47" t="s">
        <v>43</v>
      </c>
      <c r="I837" s="47" t="s">
        <v>44</v>
      </c>
      <c r="J837" s="48">
        <v>3008</v>
      </c>
      <c r="K837" s="47" t="s">
        <v>45</v>
      </c>
      <c r="L837" s="48">
        <v>780</v>
      </c>
      <c r="M837" s="47" t="s">
        <v>46</v>
      </c>
      <c r="N837" s="48">
        <v>3</v>
      </c>
      <c r="O837" s="47" t="s">
        <v>43</v>
      </c>
      <c r="P837" s="47" t="s">
        <v>455</v>
      </c>
      <c r="Q837" s="47" t="s">
        <v>48</v>
      </c>
      <c r="R837" s="47" t="s">
        <v>49</v>
      </c>
      <c r="S837" s="47" t="s">
        <v>43</v>
      </c>
      <c r="T837" s="47" t="s">
        <v>50</v>
      </c>
      <c r="U837" s="47" t="s">
        <v>51</v>
      </c>
      <c r="V837" s="48">
        <v>2.95</v>
      </c>
      <c r="W837" s="48">
        <v>2.95</v>
      </c>
      <c r="X837" s="47" t="s">
        <v>52</v>
      </c>
      <c r="Y837" s="47" t="s">
        <v>751</v>
      </c>
      <c r="Z837" s="48" t="b">
        <v>0</v>
      </c>
      <c r="AA837" s="47" t="s">
        <v>54</v>
      </c>
      <c r="AB837" s="48" t="b">
        <v>0</v>
      </c>
      <c r="AC837" s="48">
        <v>39</v>
      </c>
      <c r="AD837" t="str">
        <f t="shared" si="13"/>
        <v>NT</v>
      </c>
    </row>
    <row r="838" spans="2:30" x14ac:dyDescent="0.25">
      <c r="B838">
        <f>VLOOKUP(C838*1,'RMPCrecs(Jan2016)'!F$2:N$1246,9,FALSE)</f>
        <v>19</v>
      </c>
      <c r="C838" s="47" t="s">
        <v>762</v>
      </c>
      <c r="D838" s="47" t="s">
        <v>41</v>
      </c>
      <c r="E838" s="48">
        <v>2010</v>
      </c>
      <c r="F838" s="47" t="s">
        <v>42</v>
      </c>
      <c r="G838" s="49">
        <v>40435</v>
      </c>
      <c r="H838" s="47" t="s">
        <v>43</v>
      </c>
      <c r="I838" s="47" t="s">
        <v>44</v>
      </c>
      <c r="J838" s="48">
        <v>3008</v>
      </c>
      <c r="K838" s="47" t="s">
        <v>45</v>
      </c>
      <c r="L838" s="48">
        <v>780</v>
      </c>
      <c r="M838" s="47" t="s">
        <v>46</v>
      </c>
      <c r="N838" s="48">
        <v>3</v>
      </c>
      <c r="O838" s="47" t="s">
        <v>43</v>
      </c>
      <c r="P838" s="47" t="s">
        <v>455</v>
      </c>
      <c r="Q838" s="47" t="s">
        <v>48</v>
      </c>
      <c r="R838" s="47" t="s">
        <v>49</v>
      </c>
      <c r="S838" s="47" t="s">
        <v>43</v>
      </c>
      <c r="T838" s="47" t="s">
        <v>50</v>
      </c>
      <c r="U838" s="47" t="s">
        <v>51</v>
      </c>
      <c r="V838" s="48">
        <v>2.95</v>
      </c>
      <c r="W838" s="48">
        <v>2.95</v>
      </c>
      <c r="X838" s="47" t="s">
        <v>52</v>
      </c>
      <c r="Y838" s="47" t="s">
        <v>751</v>
      </c>
      <c r="Z838" s="48" t="b">
        <v>0</v>
      </c>
      <c r="AA838" s="47" t="s">
        <v>54</v>
      </c>
      <c r="AB838" s="48" t="b">
        <v>0</v>
      </c>
      <c r="AC838" s="48">
        <v>39</v>
      </c>
      <c r="AD838" t="str">
        <f t="shared" si="13"/>
        <v>NT</v>
      </c>
    </row>
    <row r="839" spans="2:30" x14ac:dyDescent="0.25">
      <c r="B839">
        <f>VLOOKUP(C839*1,'RMPCrecs(Jan2016)'!F$2:N$1246,9,FALSE)</f>
        <v>19</v>
      </c>
      <c r="C839" s="47" t="s">
        <v>763</v>
      </c>
      <c r="D839" s="47" t="s">
        <v>41</v>
      </c>
      <c r="E839" s="48">
        <v>2010</v>
      </c>
      <c r="F839" s="47" t="s">
        <v>42</v>
      </c>
      <c r="G839" s="49">
        <v>40435</v>
      </c>
      <c r="H839" s="47" t="s">
        <v>43</v>
      </c>
      <c r="I839" s="47" t="s">
        <v>44</v>
      </c>
      <c r="J839" s="48">
        <v>3008</v>
      </c>
      <c r="K839" s="47" t="s">
        <v>45</v>
      </c>
      <c r="L839" s="48">
        <v>580</v>
      </c>
      <c r="M839" s="47" t="s">
        <v>46</v>
      </c>
      <c r="N839" s="48">
        <v>3</v>
      </c>
      <c r="O839" s="47" t="s">
        <v>43</v>
      </c>
      <c r="P839" s="47" t="s">
        <v>764</v>
      </c>
      <c r="Q839" s="47" t="s">
        <v>48</v>
      </c>
      <c r="R839" s="47" t="s">
        <v>49</v>
      </c>
      <c r="S839" s="47" t="s">
        <v>43</v>
      </c>
      <c r="T839" s="47" t="s">
        <v>50</v>
      </c>
      <c r="U839" s="47" t="s">
        <v>51</v>
      </c>
      <c r="V839" s="48">
        <v>2.95</v>
      </c>
      <c r="W839" s="48">
        <v>2.95</v>
      </c>
      <c r="X839" s="47" t="s">
        <v>52</v>
      </c>
      <c r="Y839" s="47" t="s">
        <v>751</v>
      </c>
      <c r="Z839" s="48" t="b">
        <v>0</v>
      </c>
      <c r="AA839" s="47" t="s">
        <v>54</v>
      </c>
      <c r="AB839" s="48" t="b">
        <v>0</v>
      </c>
      <c r="AC839" s="48">
        <v>39</v>
      </c>
      <c r="AD839" t="str">
        <f t="shared" si="13"/>
        <v>NT</v>
      </c>
    </row>
    <row r="840" spans="2:30" x14ac:dyDescent="0.25">
      <c r="B840">
        <f>VLOOKUP(C840*1,'RMPCrecs(Jan2016)'!F$2:N$1246,9,FALSE)</f>
        <v>19</v>
      </c>
      <c r="C840" s="47" t="s">
        <v>765</v>
      </c>
      <c r="D840" s="47" t="s">
        <v>41</v>
      </c>
      <c r="E840" s="48">
        <v>2010</v>
      </c>
      <c r="F840" s="47" t="s">
        <v>42</v>
      </c>
      <c r="G840" s="49">
        <v>40435</v>
      </c>
      <c r="H840" s="47" t="s">
        <v>43</v>
      </c>
      <c r="I840" s="47" t="s">
        <v>44</v>
      </c>
      <c r="J840" s="48">
        <v>3008</v>
      </c>
      <c r="K840" s="47" t="s">
        <v>45</v>
      </c>
      <c r="L840" s="48">
        <v>760</v>
      </c>
      <c r="M840" s="47" t="s">
        <v>46</v>
      </c>
      <c r="N840" s="48">
        <v>3</v>
      </c>
      <c r="O840" s="47" t="s">
        <v>43</v>
      </c>
      <c r="P840" s="47" t="s">
        <v>455</v>
      </c>
      <c r="Q840" s="47" t="s">
        <v>48</v>
      </c>
      <c r="R840" s="47" t="s">
        <v>49</v>
      </c>
      <c r="S840" s="47" t="s">
        <v>43</v>
      </c>
      <c r="T840" s="47" t="s">
        <v>50</v>
      </c>
      <c r="U840" s="47" t="s">
        <v>51</v>
      </c>
      <c r="V840" s="48">
        <v>2.95</v>
      </c>
      <c r="W840" s="48">
        <v>2.95</v>
      </c>
      <c r="X840" s="47" t="s">
        <v>52</v>
      </c>
      <c r="Y840" s="47" t="s">
        <v>751</v>
      </c>
      <c r="Z840" s="48" t="b">
        <v>0</v>
      </c>
      <c r="AA840" s="47" t="s">
        <v>54</v>
      </c>
      <c r="AB840" s="48" t="b">
        <v>0</v>
      </c>
      <c r="AC840" s="48">
        <v>39</v>
      </c>
      <c r="AD840" t="str">
        <f t="shared" si="13"/>
        <v>NT</v>
      </c>
    </row>
    <row r="841" spans="2:30" x14ac:dyDescent="0.25">
      <c r="B841">
        <f>VLOOKUP(C841*1,'RMPCrecs(Jan2016)'!F$2:N$1246,9,FALSE)</f>
        <v>19</v>
      </c>
      <c r="C841" s="47" t="s">
        <v>766</v>
      </c>
      <c r="D841" s="47" t="s">
        <v>41</v>
      </c>
      <c r="E841" s="48">
        <v>2010</v>
      </c>
      <c r="F841" s="47" t="s">
        <v>42</v>
      </c>
      <c r="G841" s="49">
        <v>40435</v>
      </c>
      <c r="H841" s="47" t="s">
        <v>43</v>
      </c>
      <c r="I841" s="47" t="s">
        <v>44</v>
      </c>
      <c r="J841" s="48">
        <v>3008</v>
      </c>
      <c r="K841" s="47" t="s">
        <v>110</v>
      </c>
      <c r="L841" s="48">
        <v>710</v>
      </c>
      <c r="M841" s="47" t="s">
        <v>46</v>
      </c>
      <c r="N841" s="48">
        <v>3</v>
      </c>
      <c r="O841" s="47" t="s">
        <v>43</v>
      </c>
      <c r="P841" s="47" t="s">
        <v>455</v>
      </c>
      <c r="Q841" s="47" t="s">
        <v>48</v>
      </c>
      <c r="R841" s="47" t="s">
        <v>49</v>
      </c>
      <c r="S841" s="47" t="s">
        <v>43</v>
      </c>
      <c r="T841" s="47" t="s">
        <v>50</v>
      </c>
      <c r="U841" s="47" t="s">
        <v>51</v>
      </c>
      <c r="V841" s="48">
        <v>2.95</v>
      </c>
      <c r="W841" s="48">
        <v>2.95</v>
      </c>
      <c r="X841" s="47" t="s">
        <v>52</v>
      </c>
      <c r="Y841" s="47" t="s">
        <v>751</v>
      </c>
      <c r="Z841" s="48" t="b">
        <v>0</v>
      </c>
      <c r="AA841" s="47" t="s">
        <v>54</v>
      </c>
      <c r="AB841" s="48" t="b">
        <v>0</v>
      </c>
      <c r="AC841" s="48">
        <v>39</v>
      </c>
      <c r="AD841" t="str">
        <f t="shared" si="13"/>
        <v>NT</v>
      </c>
    </row>
    <row r="842" spans="2:30" x14ac:dyDescent="0.25">
      <c r="B842">
        <f>VLOOKUP(C842*1,'RMPCrecs(Jan2016)'!F$2:N$1246,9,FALSE)</f>
        <v>19</v>
      </c>
      <c r="C842" s="47" t="s">
        <v>767</v>
      </c>
      <c r="D842" s="47" t="s">
        <v>41</v>
      </c>
      <c r="E842" s="48">
        <v>2010</v>
      </c>
      <c r="F842" s="47" t="s">
        <v>42</v>
      </c>
      <c r="G842" s="49">
        <v>40435</v>
      </c>
      <c r="H842" s="47" t="s">
        <v>43</v>
      </c>
      <c r="I842" s="47" t="s">
        <v>44</v>
      </c>
      <c r="J842" s="48">
        <v>3008</v>
      </c>
      <c r="K842" s="47" t="s">
        <v>45</v>
      </c>
      <c r="L842" s="48">
        <v>700</v>
      </c>
      <c r="M842" s="47" t="s">
        <v>46</v>
      </c>
      <c r="N842" s="48">
        <v>3</v>
      </c>
      <c r="O842" s="47" t="s">
        <v>43</v>
      </c>
      <c r="P842" s="47" t="s">
        <v>433</v>
      </c>
      <c r="Q842" s="47" t="s">
        <v>48</v>
      </c>
      <c r="R842" s="47" t="s">
        <v>49</v>
      </c>
      <c r="S842" s="47" t="s">
        <v>43</v>
      </c>
      <c r="T842" s="47" t="s">
        <v>50</v>
      </c>
      <c r="U842" s="47" t="s">
        <v>51</v>
      </c>
      <c r="V842" s="48">
        <v>2.95</v>
      </c>
      <c r="W842" s="48">
        <v>2.95</v>
      </c>
      <c r="X842" s="47" t="s">
        <v>52</v>
      </c>
      <c r="Y842" s="47" t="s">
        <v>751</v>
      </c>
      <c r="Z842" s="48" t="b">
        <v>0</v>
      </c>
      <c r="AA842" s="47" t="s">
        <v>54</v>
      </c>
      <c r="AB842" s="48" t="b">
        <v>0</v>
      </c>
      <c r="AC842" s="48">
        <v>39</v>
      </c>
      <c r="AD842" t="str">
        <f t="shared" si="13"/>
        <v>NT</v>
      </c>
    </row>
    <row r="843" spans="2:30" x14ac:dyDescent="0.25">
      <c r="B843">
        <f>VLOOKUP(C843*1,'RMPCrecs(Jan2016)'!F$2:N$1246,9,FALSE)</f>
        <v>19</v>
      </c>
      <c r="C843" s="47" t="s">
        <v>768</v>
      </c>
      <c r="D843" s="47" t="s">
        <v>41</v>
      </c>
      <c r="E843" s="48">
        <v>2010</v>
      </c>
      <c r="F843" s="47" t="s">
        <v>42</v>
      </c>
      <c r="G843" s="49">
        <v>40435</v>
      </c>
      <c r="H843" s="47" t="s">
        <v>43</v>
      </c>
      <c r="I843" s="47" t="s">
        <v>44</v>
      </c>
      <c r="J843" s="48">
        <v>3008</v>
      </c>
      <c r="K843" s="47" t="s">
        <v>45</v>
      </c>
      <c r="L843" s="48">
        <v>730</v>
      </c>
      <c r="M843" s="47" t="s">
        <v>46</v>
      </c>
      <c r="N843" s="48">
        <v>3</v>
      </c>
      <c r="O843" s="47" t="s">
        <v>43</v>
      </c>
      <c r="P843" s="47" t="s">
        <v>455</v>
      </c>
      <c r="Q843" s="47" t="s">
        <v>48</v>
      </c>
      <c r="R843" s="47" t="s">
        <v>49</v>
      </c>
      <c r="S843" s="47" t="s">
        <v>43</v>
      </c>
      <c r="T843" s="47" t="s">
        <v>50</v>
      </c>
      <c r="U843" s="47" t="s">
        <v>51</v>
      </c>
      <c r="V843" s="48">
        <v>2.95</v>
      </c>
      <c r="W843" s="48">
        <v>2.95</v>
      </c>
      <c r="X843" s="47" t="s">
        <v>52</v>
      </c>
      <c r="Y843" s="47" t="s">
        <v>751</v>
      </c>
      <c r="Z843" s="48" t="b">
        <v>0</v>
      </c>
      <c r="AA843" s="47" t="s">
        <v>54</v>
      </c>
      <c r="AB843" s="48" t="b">
        <v>0</v>
      </c>
      <c r="AC843" s="48">
        <v>39</v>
      </c>
      <c r="AD843" t="str">
        <f t="shared" si="13"/>
        <v>NT</v>
      </c>
    </row>
    <row r="844" spans="2:30" x14ac:dyDescent="0.25">
      <c r="B844">
        <f>VLOOKUP(C844*1,'RMPCrecs(Jan2016)'!F$2:N$1246,9,FALSE)</f>
        <v>19</v>
      </c>
      <c r="C844" s="47" t="s">
        <v>769</v>
      </c>
      <c r="D844" s="47" t="s">
        <v>41</v>
      </c>
      <c r="E844" s="48">
        <v>2010</v>
      </c>
      <c r="F844" s="47" t="s">
        <v>42</v>
      </c>
      <c r="G844" s="49">
        <v>40435</v>
      </c>
      <c r="H844" s="47" t="s">
        <v>43</v>
      </c>
      <c r="I844" s="47" t="s">
        <v>44</v>
      </c>
      <c r="J844" s="48">
        <v>3008</v>
      </c>
      <c r="K844" s="47" t="s">
        <v>45</v>
      </c>
      <c r="L844" s="48">
        <v>530</v>
      </c>
      <c r="M844" s="47" t="s">
        <v>46</v>
      </c>
      <c r="N844" s="48">
        <v>2</v>
      </c>
      <c r="O844" s="47" t="s">
        <v>43</v>
      </c>
      <c r="P844" s="47" t="s">
        <v>770</v>
      </c>
      <c r="Q844" s="47" t="s">
        <v>48</v>
      </c>
      <c r="R844" s="47" t="s">
        <v>49</v>
      </c>
      <c r="S844" s="47" t="s">
        <v>43</v>
      </c>
      <c r="T844" s="47" t="s">
        <v>50</v>
      </c>
      <c r="U844" s="47" t="s">
        <v>51</v>
      </c>
      <c r="V844" s="48">
        <v>2.95</v>
      </c>
      <c r="W844" s="48">
        <v>2.95</v>
      </c>
      <c r="X844" s="47" t="s">
        <v>52</v>
      </c>
      <c r="Y844" s="47" t="s">
        <v>751</v>
      </c>
      <c r="Z844" s="48" t="b">
        <v>0</v>
      </c>
      <c r="AA844" s="47" t="s">
        <v>54</v>
      </c>
      <c r="AB844" s="48" t="b">
        <v>0</v>
      </c>
      <c r="AC844" s="48">
        <v>39</v>
      </c>
      <c r="AD844" t="str">
        <f t="shared" si="13"/>
        <v>NT</v>
      </c>
    </row>
    <row r="845" spans="2:30" x14ac:dyDescent="0.25">
      <c r="B845">
        <f>VLOOKUP(C845*1,'RMPCrecs(Jan2016)'!F$2:N$1246,9,FALSE)</f>
        <v>19</v>
      </c>
      <c r="C845" s="47" t="s">
        <v>771</v>
      </c>
      <c r="D845" s="47" t="s">
        <v>41</v>
      </c>
      <c r="E845" s="48">
        <v>2010</v>
      </c>
      <c r="F845" s="47" t="s">
        <v>42</v>
      </c>
      <c r="G845" s="49">
        <v>40435</v>
      </c>
      <c r="H845" s="47" t="s">
        <v>43</v>
      </c>
      <c r="I845" s="47" t="s">
        <v>44</v>
      </c>
      <c r="J845" s="48">
        <v>3008</v>
      </c>
      <c r="K845" s="47" t="s">
        <v>45</v>
      </c>
      <c r="L845" s="48">
        <v>790</v>
      </c>
      <c r="M845" s="47" t="s">
        <v>46</v>
      </c>
      <c r="N845" s="48">
        <v>3</v>
      </c>
      <c r="O845" s="47" t="s">
        <v>43</v>
      </c>
      <c r="P845" s="47" t="s">
        <v>455</v>
      </c>
      <c r="Q845" s="47" t="s">
        <v>48</v>
      </c>
      <c r="R845" s="47" t="s">
        <v>59</v>
      </c>
      <c r="S845" s="47" t="s">
        <v>43</v>
      </c>
      <c r="T845" s="47" t="s">
        <v>50</v>
      </c>
      <c r="U845" s="47" t="s">
        <v>51</v>
      </c>
      <c r="V845" s="48">
        <v>2.95</v>
      </c>
      <c r="W845" s="48">
        <v>2.95</v>
      </c>
      <c r="X845" s="47" t="s">
        <v>52</v>
      </c>
      <c r="Y845" s="47" t="s">
        <v>751</v>
      </c>
      <c r="Z845" s="48" t="b">
        <v>0</v>
      </c>
      <c r="AA845" s="47" t="s">
        <v>54</v>
      </c>
      <c r="AB845" s="48" t="b">
        <v>0</v>
      </c>
      <c r="AC845" s="48">
        <v>39</v>
      </c>
      <c r="AD845" t="str">
        <f t="shared" si="13"/>
        <v>NT</v>
      </c>
    </row>
    <row r="846" spans="2:30" x14ac:dyDescent="0.25">
      <c r="B846">
        <f>VLOOKUP(C846*1,'RMPCrecs(Jan2016)'!F$2:N$1246,9,FALSE)</f>
        <v>19</v>
      </c>
      <c r="C846" s="47" t="s">
        <v>772</v>
      </c>
      <c r="D846" s="47" t="s">
        <v>41</v>
      </c>
      <c r="E846" s="48">
        <v>2010</v>
      </c>
      <c r="F846" s="47" t="s">
        <v>42</v>
      </c>
      <c r="G846" s="49">
        <v>40435</v>
      </c>
      <c r="H846" s="47" t="s">
        <v>43</v>
      </c>
      <c r="I846" s="47" t="s">
        <v>44</v>
      </c>
      <c r="J846" s="48">
        <v>3008</v>
      </c>
      <c r="K846" s="47" t="s">
        <v>110</v>
      </c>
      <c r="L846" s="48">
        <v>740</v>
      </c>
      <c r="M846" s="47" t="s">
        <v>46</v>
      </c>
      <c r="N846" s="48">
        <v>3</v>
      </c>
      <c r="O846" s="47" t="s">
        <v>43</v>
      </c>
      <c r="P846" s="47" t="s">
        <v>455</v>
      </c>
      <c r="Q846" s="47" t="s">
        <v>48</v>
      </c>
      <c r="R846" s="47" t="s">
        <v>49</v>
      </c>
      <c r="S846" s="47" t="s">
        <v>43</v>
      </c>
      <c r="T846" s="47" t="s">
        <v>50</v>
      </c>
      <c r="U846" s="47" t="s">
        <v>51</v>
      </c>
      <c r="V846" s="48">
        <v>2.95</v>
      </c>
      <c r="W846" s="48">
        <v>2.95</v>
      </c>
      <c r="X846" s="47" t="s">
        <v>52</v>
      </c>
      <c r="Y846" s="47" t="s">
        <v>751</v>
      </c>
      <c r="Z846" s="48" t="b">
        <v>0</v>
      </c>
      <c r="AA846" s="47" t="s">
        <v>54</v>
      </c>
      <c r="AB846" s="48" t="b">
        <v>0</v>
      </c>
      <c r="AC846" s="48">
        <v>39</v>
      </c>
      <c r="AD846" t="str">
        <f t="shared" si="13"/>
        <v>NT</v>
      </c>
    </row>
    <row r="847" spans="2:30" x14ac:dyDescent="0.25">
      <c r="B847">
        <f>VLOOKUP(C847*1,'RMPCrecs(Jan2016)'!F$2:N$1246,9,FALSE)</f>
        <v>19</v>
      </c>
      <c r="C847" s="47" t="s">
        <v>773</v>
      </c>
      <c r="D847" s="47" t="s">
        <v>41</v>
      </c>
      <c r="E847" s="48">
        <v>2010</v>
      </c>
      <c r="F847" s="47" t="s">
        <v>42</v>
      </c>
      <c r="G847" s="49">
        <v>40435</v>
      </c>
      <c r="H847" s="47" t="s">
        <v>43</v>
      </c>
      <c r="I847" s="47" t="s">
        <v>44</v>
      </c>
      <c r="J847" s="48">
        <v>3008</v>
      </c>
      <c r="K847" s="47" t="s">
        <v>110</v>
      </c>
      <c r="L847" s="48">
        <v>770</v>
      </c>
      <c r="M847" s="47" t="s">
        <v>46</v>
      </c>
      <c r="N847" s="48">
        <v>3</v>
      </c>
      <c r="O847" s="47" t="s">
        <v>43</v>
      </c>
      <c r="P847" s="47" t="s">
        <v>452</v>
      </c>
      <c r="Q847" s="47" t="s">
        <v>48</v>
      </c>
      <c r="R847" s="47" t="s">
        <v>49</v>
      </c>
      <c r="S847" s="47" t="s">
        <v>43</v>
      </c>
      <c r="T847" s="47" t="s">
        <v>50</v>
      </c>
      <c r="U847" s="47" t="s">
        <v>51</v>
      </c>
      <c r="V847" s="48">
        <v>2.95</v>
      </c>
      <c r="W847" s="48">
        <v>2.95</v>
      </c>
      <c r="X847" s="47" t="s">
        <v>52</v>
      </c>
      <c r="Y847" s="47" t="s">
        <v>751</v>
      </c>
      <c r="Z847" s="48" t="b">
        <v>0</v>
      </c>
      <c r="AA847" s="47" t="s">
        <v>54</v>
      </c>
      <c r="AB847" s="48" t="b">
        <v>0</v>
      </c>
      <c r="AC847" s="48">
        <v>39</v>
      </c>
      <c r="AD847" t="str">
        <f t="shared" si="13"/>
        <v>NT</v>
      </c>
    </row>
    <row r="848" spans="2:30" x14ac:dyDescent="0.25">
      <c r="B848">
        <f>VLOOKUP(C848*1,'RMPCrecs(Jan2016)'!F$2:N$1246,9,FALSE)</f>
        <v>19</v>
      </c>
      <c r="C848" s="47" t="s">
        <v>774</v>
      </c>
      <c r="D848" s="47" t="s">
        <v>41</v>
      </c>
      <c r="E848" s="48">
        <v>2010</v>
      </c>
      <c r="F848" s="47" t="s">
        <v>42</v>
      </c>
      <c r="G848" s="49">
        <v>40435</v>
      </c>
      <c r="H848" s="47" t="s">
        <v>43</v>
      </c>
      <c r="I848" s="47" t="s">
        <v>44</v>
      </c>
      <c r="J848" s="48">
        <v>3008</v>
      </c>
      <c r="K848" s="47" t="s">
        <v>45</v>
      </c>
      <c r="L848" s="48">
        <v>750</v>
      </c>
      <c r="M848" s="47" t="s">
        <v>46</v>
      </c>
      <c r="N848" s="48">
        <v>3</v>
      </c>
      <c r="O848" s="47" t="s">
        <v>43</v>
      </c>
      <c r="P848" s="47" t="s">
        <v>455</v>
      </c>
      <c r="Q848" s="47" t="s">
        <v>48</v>
      </c>
      <c r="R848" s="47" t="s">
        <v>49</v>
      </c>
      <c r="S848" s="47" t="s">
        <v>43</v>
      </c>
      <c r="T848" s="47" t="s">
        <v>50</v>
      </c>
      <c r="U848" s="47" t="s">
        <v>51</v>
      </c>
      <c r="V848" s="48">
        <v>2.95</v>
      </c>
      <c r="W848" s="48">
        <v>2.95</v>
      </c>
      <c r="X848" s="47" t="s">
        <v>52</v>
      </c>
      <c r="Y848" s="47" t="s">
        <v>751</v>
      </c>
      <c r="Z848" s="48" t="b">
        <v>0</v>
      </c>
      <c r="AA848" s="47" t="s">
        <v>54</v>
      </c>
      <c r="AB848" s="48" t="b">
        <v>0</v>
      </c>
      <c r="AC848" s="48">
        <v>39</v>
      </c>
      <c r="AD848" t="str">
        <f t="shared" si="13"/>
        <v>NT</v>
      </c>
    </row>
    <row r="849" spans="2:30" x14ac:dyDescent="0.25">
      <c r="B849">
        <f>VLOOKUP(C849*1,'RMPCrecs(Jan2016)'!F$2:N$1246,9,FALSE)</f>
        <v>19</v>
      </c>
      <c r="C849" s="47" t="s">
        <v>775</v>
      </c>
      <c r="D849" s="47" t="s">
        <v>41</v>
      </c>
      <c r="E849" s="48">
        <v>2010</v>
      </c>
      <c r="F849" s="47" t="s">
        <v>42</v>
      </c>
      <c r="G849" s="49">
        <v>40435</v>
      </c>
      <c r="H849" s="47" t="s">
        <v>43</v>
      </c>
      <c r="I849" s="47" t="s">
        <v>44</v>
      </c>
      <c r="J849" s="48">
        <v>3008</v>
      </c>
      <c r="K849" s="47" t="s">
        <v>45</v>
      </c>
      <c r="L849" s="48">
        <v>770</v>
      </c>
      <c r="M849" s="47" t="s">
        <v>46</v>
      </c>
      <c r="N849" s="48">
        <v>3</v>
      </c>
      <c r="O849" s="47" t="s">
        <v>43</v>
      </c>
      <c r="P849" s="47" t="s">
        <v>433</v>
      </c>
      <c r="Q849" s="47" t="s">
        <v>48</v>
      </c>
      <c r="R849" s="47" t="s">
        <v>49</v>
      </c>
      <c r="S849" s="47" t="s">
        <v>43</v>
      </c>
      <c r="T849" s="47" t="s">
        <v>50</v>
      </c>
      <c r="U849" s="47" t="s">
        <v>51</v>
      </c>
      <c r="V849" s="48">
        <v>2.95</v>
      </c>
      <c r="W849" s="48">
        <v>2.95</v>
      </c>
      <c r="X849" s="47" t="s">
        <v>52</v>
      </c>
      <c r="Y849" s="47" t="s">
        <v>751</v>
      </c>
      <c r="Z849" s="48" t="b">
        <v>0</v>
      </c>
      <c r="AA849" s="47" t="s">
        <v>54</v>
      </c>
      <c r="AB849" s="48" t="b">
        <v>0</v>
      </c>
      <c r="AC849" s="48">
        <v>39</v>
      </c>
      <c r="AD849" t="str">
        <f t="shared" si="13"/>
        <v>NT</v>
      </c>
    </row>
    <row r="850" spans="2:30" x14ac:dyDescent="0.25">
      <c r="B850">
        <f>VLOOKUP(C850*1,'RMPCrecs(Jan2016)'!F$2:N$1246,9,FALSE)</f>
        <v>19</v>
      </c>
      <c r="C850" s="47" t="s">
        <v>776</v>
      </c>
      <c r="D850" s="47" t="s">
        <v>41</v>
      </c>
      <c r="E850" s="48">
        <v>2010</v>
      </c>
      <c r="F850" s="47" t="s">
        <v>42</v>
      </c>
      <c r="G850" s="49">
        <v>40435</v>
      </c>
      <c r="H850" s="47" t="s">
        <v>43</v>
      </c>
      <c r="I850" s="47" t="s">
        <v>44</v>
      </c>
      <c r="J850" s="48">
        <v>3008</v>
      </c>
      <c r="K850" s="47" t="s">
        <v>45</v>
      </c>
      <c r="L850" s="48">
        <v>730</v>
      </c>
      <c r="M850" s="47" t="s">
        <v>46</v>
      </c>
      <c r="N850" s="48">
        <v>3</v>
      </c>
      <c r="O850" s="47" t="s">
        <v>43</v>
      </c>
      <c r="P850" s="47" t="s">
        <v>455</v>
      </c>
      <c r="Q850" s="47" t="s">
        <v>48</v>
      </c>
      <c r="R850" s="47" t="s">
        <v>49</v>
      </c>
      <c r="S850" s="47" t="s">
        <v>43</v>
      </c>
      <c r="T850" s="47" t="s">
        <v>50</v>
      </c>
      <c r="U850" s="47" t="s">
        <v>51</v>
      </c>
      <c r="V850" s="48">
        <v>2.95</v>
      </c>
      <c r="W850" s="48">
        <v>2.95</v>
      </c>
      <c r="X850" s="47" t="s">
        <v>52</v>
      </c>
      <c r="Y850" s="47" t="s">
        <v>751</v>
      </c>
      <c r="Z850" s="48" t="b">
        <v>0</v>
      </c>
      <c r="AA850" s="47" t="s">
        <v>54</v>
      </c>
      <c r="AB850" s="48" t="b">
        <v>0</v>
      </c>
      <c r="AC850" s="48">
        <v>39</v>
      </c>
      <c r="AD850" t="str">
        <f t="shared" si="13"/>
        <v>NT</v>
      </c>
    </row>
    <row r="851" spans="2:30" x14ac:dyDescent="0.25">
      <c r="B851">
        <f>VLOOKUP(C851*1,'RMPCrecs(Jan2016)'!F$2:N$1246,9,FALSE)</f>
        <v>19</v>
      </c>
      <c r="C851" s="47" t="s">
        <v>777</v>
      </c>
      <c r="D851" s="47" t="s">
        <v>41</v>
      </c>
      <c r="E851" s="48">
        <v>2010</v>
      </c>
      <c r="F851" s="47" t="s">
        <v>42</v>
      </c>
      <c r="G851" s="49">
        <v>40435</v>
      </c>
      <c r="H851" s="47" t="s">
        <v>43</v>
      </c>
      <c r="I851" s="47" t="s">
        <v>44</v>
      </c>
      <c r="J851" s="48">
        <v>3008</v>
      </c>
      <c r="K851" s="47" t="s">
        <v>110</v>
      </c>
      <c r="L851" s="48">
        <v>700</v>
      </c>
      <c r="M851" s="47" t="s">
        <v>46</v>
      </c>
      <c r="N851" s="48">
        <v>3</v>
      </c>
      <c r="O851" s="47" t="s">
        <v>43</v>
      </c>
      <c r="P851" s="47" t="s">
        <v>778</v>
      </c>
      <c r="Q851" s="47" t="s">
        <v>48</v>
      </c>
      <c r="R851" s="47" t="s">
        <v>59</v>
      </c>
      <c r="S851" s="47" t="s">
        <v>43</v>
      </c>
      <c r="T851" s="47" t="s">
        <v>50</v>
      </c>
      <c r="U851" s="47" t="s">
        <v>51</v>
      </c>
      <c r="V851" s="48">
        <v>2.95</v>
      </c>
      <c r="W851" s="48">
        <v>2.95</v>
      </c>
      <c r="X851" s="47" t="s">
        <v>52</v>
      </c>
      <c r="Y851" s="47" t="s">
        <v>751</v>
      </c>
      <c r="Z851" s="48" t="b">
        <v>0</v>
      </c>
      <c r="AA851" s="47" t="s">
        <v>54</v>
      </c>
      <c r="AB851" s="48" t="b">
        <v>0</v>
      </c>
      <c r="AC851" s="48">
        <v>39</v>
      </c>
      <c r="AD851" t="str">
        <f t="shared" si="13"/>
        <v>NT</v>
      </c>
    </row>
    <row r="852" spans="2:30" x14ac:dyDescent="0.25">
      <c r="B852">
        <f>VLOOKUP(C852*1,'RMPCrecs(Jan2016)'!F$2:N$1246,9,FALSE)</f>
        <v>19</v>
      </c>
      <c r="C852" s="47" t="s">
        <v>779</v>
      </c>
      <c r="D852" s="47" t="s">
        <v>41</v>
      </c>
      <c r="E852" s="48">
        <v>2010</v>
      </c>
      <c r="F852" s="47" t="s">
        <v>42</v>
      </c>
      <c r="G852" s="49">
        <v>40435</v>
      </c>
      <c r="H852" s="47" t="s">
        <v>43</v>
      </c>
      <c r="I852" s="47" t="s">
        <v>44</v>
      </c>
      <c r="J852" s="48">
        <v>3008</v>
      </c>
      <c r="K852" s="47" t="s">
        <v>110</v>
      </c>
      <c r="L852" s="48">
        <v>830</v>
      </c>
      <c r="M852" s="47" t="s">
        <v>46</v>
      </c>
      <c r="N852" s="48">
        <v>3</v>
      </c>
      <c r="O852" s="47" t="s">
        <v>43</v>
      </c>
      <c r="P852" s="47" t="s">
        <v>730</v>
      </c>
      <c r="Q852" s="47" t="s">
        <v>48</v>
      </c>
      <c r="R852" s="47" t="s">
        <v>49</v>
      </c>
      <c r="S852" s="47" t="s">
        <v>43</v>
      </c>
      <c r="T852" s="47" t="s">
        <v>50</v>
      </c>
      <c r="U852" s="47" t="s">
        <v>51</v>
      </c>
      <c r="V852" s="48">
        <v>2.95</v>
      </c>
      <c r="W852" s="48">
        <v>2.95</v>
      </c>
      <c r="X852" s="47" t="s">
        <v>52</v>
      </c>
      <c r="Y852" s="47" t="s">
        <v>751</v>
      </c>
      <c r="Z852" s="48" t="b">
        <v>0</v>
      </c>
      <c r="AA852" s="47" t="s">
        <v>54</v>
      </c>
      <c r="AB852" s="48" t="b">
        <v>0</v>
      </c>
      <c r="AC852" s="48">
        <v>39</v>
      </c>
      <c r="AD852" t="str">
        <f t="shared" si="13"/>
        <v>NT</v>
      </c>
    </row>
    <row r="853" spans="2:30" x14ac:dyDescent="0.25">
      <c r="B853">
        <f>VLOOKUP(C853*1,'RMPCrecs(Jan2016)'!F$2:N$1246,9,FALSE)</f>
        <v>19</v>
      </c>
      <c r="C853" s="47" t="s">
        <v>780</v>
      </c>
      <c r="D853" s="47" t="s">
        <v>41</v>
      </c>
      <c r="E853" s="48">
        <v>2010</v>
      </c>
      <c r="F853" s="47" t="s">
        <v>42</v>
      </c>
      <c r="G853" s="49">
        <v>40435</v>
      </c>
      <c r="H853" s="47" t="s">
        <v>43</v>
      </c>
      <c r="I853" s="47" t="s">
        <v>44</v>
      </c>
      <c r="J853" s="48">
        <v>3008</v>
      </c>
      <c r="K853" s="47" t="s">
        <v>45</v>
      </c>
      <c r="L853" s="48">
        <v>700</v>
      </c>
      <c r="M853" s="47" t="s">
        <v>46</v>
      </c>
      <c r="N853" s="48">
        <v>3</v>
      </c>
      <c r="O853" s="47" t="s">
        <v>43</v>
      </c>
      <c r="P853" s="47" t="s">
        <v>433</v>
      </c>
      <c r="Q853" s="47" t="s">
        <v>48</v>
      </c>
      <c r="R853" s="47" t="s">
        <v>49</v>
      </c>
      <c r="S853" s="47" t="s">
        <v>43</v>
      </c>
      <c r="T853" s="47" t="s">
        <v>50</v>
      </c>
      <c r="U853" s="47" t="s">
        <v>51</v>
      </c>
      <c r="V853" s="48">
        <v>2.95</v>
      </c>
      <c r="W853" s="48">
        <v>2.95</v>
      </c>
      <c r="X853" s="47" t="s">
        <v>52</v>
      </c>
      <c r="Y853" s="47" t="s">
        <v>751</v>
      </c>
      <c r="Z853" s="48" t="b">
        <v>0</v>
      </c>
      <c r="AA853" s="47" t="s">
        <v>54</v>
      </c>
      <c r="AB853" s="48" t="b">
        <v>0</v>
      </c>
      <c r="AC853" s="48">
        <v>39</v>
      </c>
      <c r="AD853" t="str">
        <f t="shared" si="13"/>
        <v>NT</v>
      </c>
    </row>
    <row r="854" spans="2:30" x14ac:dyDescent="0.25">
      <c r="B854">
        <f>VLOOKUP(C854*1,'RMPCrecs(Jan2016)'!F$2:N$1246,9,FALSE)</f>
        <v>19</v>
      </c>
      <c r="C854" s="47" t="s">
        <v>781</v>
      </c>
      <c r="D854" s="47" t="s">
        <v>41</v>
      </c>
      <c r="E854" s="48">
        <v>2010</v>
      </c>
      <c r="F854" s="47" t="s">
        <v>42</v>
      </c>
      <c r="G854" s="49">
        <v>40435</v>
      </c>
      <c r="H854" s="47" t="s">
        <v>43</v>
      </c>
      <c r="I854" s="47" t="s">
        <v>44</v>
      </c>
      <c r="J854" s="48">
        <v>3008</v>
      </c>
      <c r="K854" s="47" t="s">
        <v>45</v>
      </c>
      <c r="L854" s="48">
        <v>740</v>
      </c>
      <c r="M854" s="47" t="s">
        <v>46</v>
      </c>
      <c r="N854" s="48">
        <v>3</v>
      </c>
      <c r="O854" s="47" t="s">
        <v>43</v>
      </c>
      <c r="P854" s="47" t="s">
        <v>455</v>
      </c>
      <c r="Q854" s="47" t="s">
        <v>48</v>
      </c>
      <c r="R854" s="47" t="s">
        <v>49</v>
      </c>
      <c r="S854" s="47" t="s">
        <v>43</v>
      </c>
      <c r="T854" s="47" t="s">
        <v>50</v>
      </c>
      <c r="U854" s="47" t="s">
        <v>51</v>
      </c>
      <c r="V854" s="48">
        <v>2.95</v>
      </c>
      <c r="W854" s="48">
        <v>2.95</v>
      </c>
      <c r="X854" s="47" t="s">
        <v>52</v>
      </c>
      <c r="Y854" s="47" t="s">
        <v>751</v>
      </c>
      <c r="Z854" s="48" t="b">
        <v>0</v>
      </c>
      <c r="AA854" s="47" t="s">
        <v>54</v>
      </c>
      <c r="AB854" s="48" t="b">
        <v>0</v>
      </c>
      <c r="AC854" s="48">
        <v>39</v>
      </c>
      <c r="AD854" t="str">
        <f t="shared" si="13"/>
        <v>NT</v>
      </c>
    </row>
    <row r="855" spans="2:30" x14ac:dyDescent="0.25">
      <c r="B855">
        <f>VLOOKUP(C855*1,'RMPCrecs(Jan2016)'!F$2:N$1246,9,FALSE)</f>
        <v>19</v>
      </c>
      <c r="C855" s="47" t="s">
        <v>782</v>
      </c>
      <c r="D855" s="47" t="s">
        <v>41</v>
      </c>
      <c r="E855" s="48">
        <v>2010</v>
      </c>
      <c r="F855" s="47" t="s">
        <v>42</v>
      </c>
      <c r="G855" s="49">
        <v>40435</v>
      </c>
      <c r="H855" s="47" t="s">
        <v>43</v>
      </c>
      <c r="I855" s="47" t="s">
        <v>44</v>
      </c>
      <c r="J855" s="48">
        <v>3008</v>
      </c>
      <c r="K855" s="47" t="s">
        <v>45</v>
      </c>
      <c r="L855" s="48">
        <v>750</v>
      </c>
      <c r="M855" s="47" t="s">
        <v>46</v>
      </c>
      <c r="N855" s="48">
        <v>3</v>
      </c>
      <c r="O855" s="47" t="s">
        <v>43</v>
      </c>
      <c r="P855" s="47" t="s">
        <v>455</v>
      </c>
      <c r="Q855" s="47" t="s">
        <v>48</v>
      </c>
      <c r="R855" s="47" t="s">
        <v>49</v>
      </c>
      <c r="S855" s="47" t="s">
        <v>43</v>
      </c>
      <c r="T855" s="47" t="s">
        <v>50</v>
      </c>
      <c r="U855" s="47" t="s">
        <v>51</v>
      </c>
      <c r="V855" s="48">
        <v>2.95</v>
      </c>
      <c r="W855" s="48">
        <v>2.95</v>
      </c>
      <c r="X855" s="47" t="s">
        <v>52</v>
      </c>
      <c r="Y855" s="47" t="s">
        <v>751</v>
      </c>
      <c r="Z855" s="48" t="b">
        <v>0</v>
      </c>
      <c r="AA855" s="47" t="s">
        <v>54</v>
      </c>
      <c r="AB855" s="48" t="b">
        <v>0</v>
      </c>
      <c r="AC855" s="48">
        <v>39</v>
      </c>
      <c r="AD855" t="str">
        <f t="shared" si="13"/>
        <v>NT</v>
      </c>
    </row>
    <row r="856" spans="2:30" x14ac:dyDescent="0.25">
      <c r="B856">
        <f>VLOOKUP(C856*1,'RMPCrecs(Jan2016)'!F$2:N$1246,9,FALSE)</f>
        <v>19</v>
      </c>
      <c r="C856" s="47" t="s">
        <v>787</v>
      </c>
      <c r="D856" s="47" t="s">
        <v>41</v>
      </c>
      <c r="E856" s="48">
        <v>2010</v>
      </c>
      <c r="F856" s="47" t="s">
        <v>42</v>
      </c>
      <c r="G856" s="49">
        <v>40435</v>
      </c>
      <c r="H856" s="47" t="s">
        <v>43</v>
      </c>
      <c r="I856" s="47" t="s">
        <v>44</v>
      </c>
      <c r="J856" s="48">
        <v>3008</v>
      </c>
      <c r="K856" s="47" t="s">
        <v>110</v>
      </c>
      <c r="L856" s="48">
        <v>870</v>
      </c>
      <c r="M856" s="47" t="s">
        <v>46</v>
      </c>
      <c r="N856" s="48">
        <v>3</v>
      </c>
      <c r="O856" s="47" t="s">
        <v>43</v>
      </c>
      <c r="P856" s="47" t="s">
        <v>455</v>
      </c>
      <c r="Q856" s="47" t="s">
        <v>48</v>
      </c>
      <c r="R856" s="47" t="s">
        <v>59</v>
      </c>
      <c r="S856" s="47" t="s">
        <v>43</v>
      </c>
      <c r="T856" s="47" t="s">
        <v>50</v>
      </c>
      <c r="U856" s="47" t="s">
        <v>51</v>
      </c>
      <c r="V856" s="48">
        <v>2.95</v>
      </c>
      <c r="W856" s="48">
        <v>2.95</v>
      </c>
      <c r="X856" s="47" t="s">
        <v>52</v>
      </c>
      <c r="Y856" s="47" t="s">
        <v>751</v>
      </c>
      <c r="Z856" s="48" t="b">
        <v>0</v>
      </c>
      <c r="AA856" s="47" t="s">
        <v>54</v>
      </c>
      <c r="AB856" s="48" t="b">
        <v>0</v>
      </c>
      <c r="AC856" s="48">
        <v>39</v>
      </c>
      <c r="AD856" t="str">
        <f t="shared" si="13"/>
        <v>NT</v>
      </c>
    </row>
    <row r="857" spans="2:30" x14ac:dyDescent="0.25">
      <c r="B857">
        <f>VLOOKUP(C857*1,'RMPCrecs(Jan2016)'!F$2:N$1246,9,FALSE)</f>
        <v>19</v>
      </c>
      <c r="C857" s="47" t="s">
        <v>788</v>
      </c>
      <c r="D857" s="47" t="s">
        <v>41</v>
      </c>
      <c r="E857" s="48">
        <v>2010</v>
      </c>
      <c r="F857" s="47" t="s">
        <v>42</v>
      </c>
      <c r="G857" s="49">
        <v>40435</v>
      </c>
      <c r="H857" s="47" t="s">
        <v>43</v>
      </c>
      <c r="I857" s="47" t="s">
        <v>44</v>
      </c>
      <c r="J857" s="48">
        <v>3008</v>
      </c>
      <c r="K857" s="47" t="s">
        <v>110</v>
      </c>
      <c r="L857" s="48">
        <v>770</v>
      </c>
      <c r="M857" s="47" t="s">
        <v>46</v>
      </c>
      <c r="N857" s="48">
        <v>3</v>
      </c>
      <c r="O857" s="47" t="s">
        <v>43</v>
      </c>
      <c r="P857" s="47" t="s">
        <v>778</v>
      </c>
      <c r="Q857" s="47" t="s">
        <v>48</v>
      </c>
      <c r="R857" s="47" t="s">
        <v>49</v>
      </c>
      <c r="S857" s="47" t="s">
        <v>43</v>
      </c>
      <c r="T857" s="47" t="s">
        <v>50</v>
      </c>
      <c r="U857" s="47" t="s">
        <v>51</v>
      </c>
      <c r="V857" s="48">
        <v>2.95</v>
      </c>
      <c r="W857" s="48">
        <v>2.95</v>
      </c>
      <c r="X857" s="47" t="s">
        <v>52</v>
      </c>
      <c r="Y857" s="47" t="s">
        <v>751</v>
      </c>
      <c r="Z857" s="48" t="b">
        <v>0</v>
      </c>
      <c r="AA857" s="47" t="s">
        <v>54</v>
      </c>
      <c r="AB857" s="48" t="b">
        <v>0</v>
      </c>
      <c r="AC857" s="48">
        <v>39</v>
      </c>
      <c r="AD857" t="str">
        <f t="shared" si="13"/>
        <v>NT</v>
      </c>
    </row>
    <row r="858" spans="2:30" x14ac:dyDescent="0.25">
      <c r="B858">
        <f>VLOOKUP(C858*1,'RMPCrecs(Jan2016)'!F$2:N$1246,9,FALSE)</f>
        <v>19</v>
      </c>
      <c r="C858" s="47" t="s">
        <v>789</v>
      </c>
      <c r="D858" s="47" t="s">
        <v>41</v>
      </c>
      <c r="E858" s="48">
        <v>2010</v>
      </c>
      <c r="F858" s="47" t="s">
        <v>42</v>
      </c>
      <c r="G858" s="49">
        <v>40435</v>
      </c>
      <c r="H858" s="47" t="s">
        <v>43</v>
      </c>
      <c r="I858" s="47" t="s">
        <v>44</v>
      </c>
      <c r="J858" s="48">
        <v>3008</v>
      </c>
      <c r="K858" s="47" t="s">
        <v>45</v>
      </c>
      <c r="L858" s="48">
        <v>710</v>
      </c>
      <c r="M858" s="47" t="s">
        <v>46</v>
      </c>
      <c r="N858" s="48">
        <v>3</v>
      </c>
      <c r="O858" s="47" t="s">
        <v>43</v>
      </c>
      <c r="P858" s="47" t="s">
        <v>778</v>
      </c>
      <c r="Q858" s="47" t="s">
        <v>48</v>
      </c>
      <c r="R858" s="47" t="s">
        <v>49</v>
      </c>
      <c r="S858" s="47" t="s">
        <v>43</v>
      </c>
      <c r="T858" s="47" t="s">
        <v>50</v>
      </c>
      <c r="U858" s="47" t="s">
        <v>51</v>
      </c>
      <c r="V858" s="48">
        <v>2.95</v>
      </c>
      <c r="W858" s="48">
        <v>2.95</v>
      </c>
      <c r="X858" s="47" t="s">
        <v>52</v>
      </c>
      <c r="Y858" s="47" t="s">
        <v>751</v>
      </c>
      <c r="Z858" s="48" t="b">
        <v>0</v>
      </c>
      <c r="AA858" s="47" t="s">
        <v>54</v>
      </c>
      <c r="AB858" s="48" t="b">
        <v>0</v>
      </c>
      <c r="AC858" s="48">
        <v>39</v>
      </c>
      <c r="AD858" t="str">
        <f t="shared" si="13"/>
        <v>NT</v>
      </c>
    </row>
    <row r="859" spans="2:30" x14ac:dyDescent="0.25">
      <c r="B859">
        <f>VLOOKUP(C859*1,'RMPCrecs(Jan2016)'!F$2:N$1246,9,FALSE)</f>
        <v>19</v>
      </c>
      <c r="C859" s="47" t="s">
        <v>790</v>
      </c>
      <c r="D859" s="47" t="s">
        <v>41</v>
      </c>
      <c r="E859" s="48">
        <v>2010</v>
      </c>
      <c r="F859" s="47" t="s">
        <v>42</v>
      </c>
      <c r="G859" s="49">
        <v>40435</v>
      </c>
      <c r="H859" s="47" t="s">
        <v>43</v>
      </c>
      <c r="I859" s="47" t="s">
        <v>44</v>
      </c>
      <c r="J859" s="48">
        <v>3008</v>
      </c>
      <c r="K859" s="47" t="s">
        <v>110</v>
      </c>
      <c r="L859" s="48">
        <v>730</v>
      </c>
      <c r="M859" s="47" t="s">
        <v>46</v>
      </c>
      <c r="N859" s="48">
        <v>3</v>
      </c>
      <c r="O859" s="47" t="s">
        <v>43</v>
      </c>
      <c r="P859" s="47" t="s">
        <v>433</v>
      </c>
      <c r="Q859" s="47" t="s">
        <v>48</v>
      </c>
      <c r="R859" s="47" t="s">
        <v>49</v>
      </c>
      <c r="S859" s="47" t="s">
        <v>43</v>
      </c>
      <c r="T859" s="47" t="s">
        <v>50</v>
      </c>
      <c r="U859" s="47" t="s">
        <v>51</v>
      </c>
      <c r="V859" s="48">
        <v>2.95</v>
      </c>
      <c r="W859" s="48">
        <v>2.95</v>
      </c>
      <c r="X859" s="47" t="s">
        <v>52</v>
      </c>
      <c r="Y859" s="47" t="s">
        <v>751</v>
      </c>
      <c r="Z859" s="48" t="b">
        <v>0</v>
      </c>
      <c r="AA859" s="47" t="s">
        <v>54</v>
      </c>
      <c r="AB859" s="48" t="b">
        <v>0</v>
      </c>
      <c r="AC859" s="48">
        <v>39</v>
      </c>
      <c r="AD859" t="str">
        <f t="shared" si="13"/>
        <v>NT</v>
      </c>
    </row>
    <row r="860" spans="2:30" x14ac:dyDescent="0.25">
      <c r="B860">
        <f>VLOOKUP(C860*1,'RMPCrecs(Jan2016)'!F$2:N$1246,9,FALSE)</f>
        <v>19</v>
      </c>
      <c r="C860" s="47" t="s">
        <v>791</v>
      </c>
      <c r="D860" s="47" t="s">
        <v>41</v>
      </c>
      <c r="E860" s="48">
        <v>2010</v>
      </c>
      <c r="F860" s="47" t="s">
        <v>42</v>
      </c>
      <c r="G860" s="49">
        <v>40435</v>
      </c>
      <c r="H860" s="47" t="s">
        <v>43</v>
      </c>
      <c r="I860" s="47" t="s">
        <v>44</v>
      </c>
      <c r="J860" s="48">
        <v>3008</v>
      </c>
      <c r="K860" s="47" t="s">
        <v>45</v>
      </c>
      <c r="L860" s="48">
        <v>790</v>
      </c>
      <c r="M860" s="47" t="s">
        <v>46</v>
      </c>
      <c r="N860" s="48">
        <v>3</v>
      </c>
      <c r="O860" s="47" t="s">
        <v>43</v>
      </c>
      <c r="P860" s="47" t="s">
        <v>455</v>
      </c>
      <c r="Q860" s="47" t="s">
        <v>48</v>
      </c>
      <c r="R860" s="47" t="s">
        <v>49</v>
      </c>
      <c r="S860" s="47" t="s">
        <v>43</v>
      </c>
      <c r="T860" s="47" t="s">
        <v>50</v>
      </c>
      <c r="U860" s="47" t="s">
        <v>51</v>
      </c>
      <c r="V860" s="48">
        <v>2.95</v>
      </c>
      <c r="W860" s="48">
        <v>2.95</v>
      </c>
      <c r="X860" s="47" t="s">
        <v>52</v>
      </c>
      <c r="Y860" s="47" t="s">
        <v>751</v>
      </c>
      <c r="Z860" s="48" t="b">
        <v>0</v>
      </c>
      <c r="AA860" s="47" t="s">
        <v>54</v>
      </c>
      <c r="AB860" s="48" t="b">
        <v>0</v>
      </c>
      <c r="AC860" s="48">
        <v>39</v>
      </c>
      <c r="AD860" t="str">
        <f t="shared" si="13"/>
        <v>NT</v>
      </c>
    </row>
    <row r="861" spans="2:30" x14ac:dyDescent="0.25">
      <c r="B861">
        <f>VLOOKUP(C861*1,'RMPCrecs(Jan2016)'!F$2:N$1246,9,FALSE)</f>
        <v>19</v>
      </c>
      <c r="C861" s="47" t="s">
        <v>794</v>
      </c>
      <c r="D861" s="47" t="s">
        <v>41</v>
      </c>
      <c r="E861" s="48">
        <v>2010</v>
      </c>
      <c r="F861" s="47" t="s">
        <v>42</v>
      </c>
      <c r="G861" s="49">
        <v>40435</v>
      </c>
      <c r="H861" s="47" t="s">
        <v>43</v>
      </c>
      <c r="I861" s="47" t="s">
        <v>44</v>
      </c>
      <c r="J861" s="48">
        <v>3008</v>
      </c>
      <c r="K861" s="47" t="s">
        <v>45</v>
      </c>
      <c r="L861" s="48">
        <v>690</v>
      </c>
      <c r="M861" s="47" t="s">
        <v>46</v>
      </c>
      <c r="N861" s="48">
        <v>3</v>
      </c>
      <c r="O861" s="47" t="s">
        <v>43</v>
      </c>
      <c r="P861" s="47" t="s">
        <v>455</v>
      </c>
      <c r="Q861" s="47" t="s">
        <v>48</v>
      </c>
      <c r="R861" s="47" t="s">
        <v>59</v>
      </c>
      <c r="S861" s="47" t="s">
        <v>43</v>
      </c>
      <c r="T861" s="47" t="s">
        <v>50</v>
      </c>
      <c r="U861" s="47" t="s">
        <v>51</v>
      </c>
      <c r="V861" s="48">
        <v>2.95</v>
      </c>
      <c r="W861" s="48">
        <v>2.95</v>
      </c>
      <c r="X861" s="47" t="s">
        <v>52</v>
      </c>
      <c r="Y861" s="47" t="s">
        <v>751</v>
      </c>
      <c r="Z861" s="48" t="b">
        <v>0</v>
      </c>
      <c r="AA861" s="47" t="s">
        <v>54</v>
      </c>
      <c r="AB861" s="48" t="b">
        <v>0</v>
      </c>
      <c r="AC861" s="48">
        <v>39</v>
      </c>
      <c r="AD861" t="str">
        <f t="shared" si="13"/>
        <v>NT</v>
      </c>
    </row>
    <row r="862" spans="2:30" x14ac:dyDescent="0.25">
      <c r="B862">
        <f>VLOOKUP(C862*1,'RMPCrecs(Jan2016)'!F$2:N$1246,9,FALSE)</f>
        <v>19</v>
      </c>
      <c r="C862" s="47" t="s">
        <v>795</v>
      </c>
      <c r="D862" s="47" t="s">
        <v>41</v>
      </c>
      <c r="E862" s="48">
        <v>2010</v>
      </c>
      <c r="F862" s="47" t="s">
        <v>42</v>
      </c>
      <c r="G862" s="49">
        <v>40435</v>
      </c>
      <c r="H862" s="47" t="s">
        <v>43</v>
      </c>
      <c r="I862" s="47" t="s">
        <v>44</v>
      </c>
      <c r="J862" s="48">
        <v>3008</v>
      </c>
      <c r="K862" s="47" t="s">
        <v>45</v>
      </c>
      <c r="L862" s="48">
        <v>780</v>
      </c>
      <c r="M862" s="47" t="s">
        <v>46</v>
      </c>
      <c r="N862" s="48">
        <v>3</v>
      </c>
      <c r="O862" s="47" t="s">
        <v>43</v>
      </c>
      <c r="P862" s="47" t="s">
        <v>455</v>
      </c>
      <c r="Q862" s="47" t="s">
        <v>48</v>
      </c>
      <c r="R862" s="47" t="s">
        <v>49</v>
      </c>
      <c r="S862" s="47" t="s">
        <v>43</v>
      </c>
      <c r="T862" s="47" t="s">
        <v>50</v>
      </c>
      <c r="U862" s="47" t="s">
        <v>51</v>
      </c>
      <c r="V862" s="48">
        <v>2.95</v>
      </c>
      <c r="W862" s="48">
        <v>2.95</v>
      </c>
      <c r="X862" s="47" t="s">
        <v>52</v>
      </c>
      <c r="Y862" s="47" t="s">
        <v>751</v>
      </c>
      <c r="Z862" s="48" t="b">
        <v>0</v>
      </c>
      <c r="AA862" s="47" t="s">
        <v>54</v>
      </c>
      <c r="AB862" s="48" t="b">
        <v>0</v>
      </c>
      <c r="AC862" s="48">
        <v>39</v>
      </c>
      <c r="AD862" t="str">
        <f t="shared" si="13"/>
        <v>NT</v>
      </c>
    </row>
    <row r="863" spans="2:30" x14ac:dyDescent="0.25">
      <c r="B863">
        <f>VLOOKUP(C863*1,'RMPCrecs(Jan2016)'!F$2:N$1246,9,FALSE)</f>
        <v>19</v>
      </c>
      <c r="C863" s="47" t="s">
        <v>796</v>
      </c>
      <c r="D863" s="47" t="s">
        <v>41</v>
      </c>
      <c r="E863" s="48">
        <v>2010</v>
      </c>
      <c r="F863" s="47" t="s">
        <v>42</v>
      </c>
      <c r="G863" s="49">
        <v>40435</v>
      </c>
      <c r="H863" s="47" t="s">
        <v>43</v>
      </c>
      <c r="I863" s="47" t="s">
        <v>44</v>
      </c>
      <c r="J863" s="48">
        <v>3008</v>
      </c>
      <c r="K863" s="47" t="s">
        <v>110</v>
      </c>
      <c r="L863" s="48">
        <v>800</v>
      </c>
      <c r="M863" s="47" t="s">
        <v>46</v>
      </c>
      <c r="N863" s="48">
        <v>3</v>
      </c>
      <c r="O863" s="47" t="s">
        <v>43</v>
      </c>
      <c r="P863" s="47" t="s">
        <v>455</v>
      </c>
      <c r="Q863" s="47" t="s">
        <v>48</v>
      </c>
      <c r="R863" s="47" t="s">
        <v>49</v>
      </c>
      <c r="S863" s="47" t="s">
        <v>43</v>
      </c>
      <c r="T863" s="47" t="s">
        <v>50</v>
      </c>
      <c r="U863" s="47" t="s">
        <v>51</v>
      </c>
      <c r="V863" s="48">
        <v>2.95</v>
      </c>
      <c r="W863" s="48">
        <v>2.95</v>
      </c>
      <c r="X863" s="47" t="s">
        <v>52</v>
      </c>
      <c r="Y863" s="47" t="s">
        <v>751</v>
      </c>
      <c r="Z863" s="48" t="b">
        <v>0</v>
      </c>
      <c r="AA863" s="47" t="s">
        <v>54</v>
      </c>
      <c r="AB863" s="48" t="b">
        <v>0</v>
      </c>
      <c r="AC863" s="48">
        <v>39</v>
      </c>
      <c r="AD863" t="str">
        <f t="shared" si="13"/>
        <v>NT</v>
      </c>
    </row>
    <row r="864" spans="2:30" x14ac:dyDescent="0.25">
      <c r="B864">
        <f>VLOOKUP(C864*1,'RMPCrecs(Jan2016)'!F$2:N$1246,9,FALSE)</f>
        <v>19</v>
      </c>
      <c r="C864" s="47" t="s">
        <v>797</v>
      </c>
      <c r="D864" s="47" t="s">
        <v>41</v>
      </c>
      <c r="E864" s="48">
        <v>2010</v>
      </c>
      <c r="F864" s="47" t="s">
        <v>42</v>
      </c>
      <c r="G864" s="49">
        <v>40435</v>
      </c>
      <c r="H864" s="47" t="s">
        <v>43</v>
      </c>
      <c r="I864" s="47" t="s">
        <v>44</v>
      </c>
      <c r="J864" s="48">
        <v>3008</v>
      </c>
      <c r="K864" s="47" t="s">
        <v>45</v>
      </c>
      <c r="L864" s="48">
        <v>830</v>
      </c>
      <c r="M864" s="47" t="s">
        <v>46</v>
      </c>
      <c r="N864" s="48">
        <v>3</v>
      </c>
      <c r="O864" s="47" t="s">
        <v>43</v>
      </c>
      <c r="P864" s="47" t="s">
        <v>433</v>
      </c>
      <c r="Q864" s="47" t="s">
        <v>48</v>
      </c>
      <c r="R864" s="47" t="s">
        <v>49</v>
      </c>
      <c r="S864" s="47" t="s">
        <v>43</v>
      </c>
      <c r="T864" s="47" t="s">
        <v>50</v>
      </c>
      <c r="U864" s="47" t="s">
        <v>51</v>
      </c>
      <c r="V864" s="48">
        <v>2.95</v>
      </c>
      <c r="W864" s="48">
        <v>2.95</v>
      </c>
      <c r="X864" s="47" t="s">
        <v>52</v>
      </c>
      <c r="Y864" s="47" t="s">
        <v>751</v>
      </c>
      <c r="Z864" s="48" t="b">
        <v>0</v>
      </c>
      <c r="AA864" s="47" t="s">
        <v>54</v>
      </c>
      <c r="AB864" s="48" t="b">
        <v>0</v>
      </c>
      <c r="AC864" s="48">
        <v>39</v>
      </c>
      <c r="AD864" t="str">
        <f t="shared" si="13"/>
        <v>NT</v>
      </c>
    </row>
    <row r="865" spans="2:30" x14ac:dyDescent="0.25">
      <c r="B865">
        <f>VLOOKUP(C865*1,'RMPCrecs(Jan2016)'!F$2:N$1246,9,FALSE)</f>
        <v>19</v>
      </c>
      <c r="C865" s="47" t="s">
        <v>798</v>
      </c>
      <c r="D865" s="47" t="s">
        <v>41</v>
      </c>
      <c r="E865" s="48">
        <v>2010</v>
      </c>
      <c r="F865" s="47" t="s">
        <v>42</v>
      </c>
      <c r="G865" s="49">
        <v>40435</v>
      </c>
      <c r="H865" s="47" t="s">
        <v>43</v>
      </c>
      <c r="I865" s="47" t="s">
        <v>44</v>
      </c>
      <c r="J865" s="48">
        <v>3008</v>
      </c>
      <c r="K865" s="47" t="s">
        <v>45</v>
      </c>
      <c r="L865" s="48">
        <v>720</v>
      </c>
      <c r="M865" s="47" t="s">
        <v>46</v>
      </c>
      <c r="N865" s="48">
        <v>3</v>
      </c>
      <c r="O865" s="47" t="s">
        <v>43</v>
      </c>
      <c r="P865" s="47" t="s">
        <v>455</v>
      </c>
      <c r="Q865" s="47" t="s">
        <v>48</v>
      </c>
      <c r="R865" s="47" t="s">
        <v>49</v>
      </c>
      <c r="S865" s="47" t="s">
        <v>43</v>
      </c>
      <c r="T865" s="47" t="s">
        <v>50</v>
      </c>
      <c r="U865" s="47" t="s">
        <v>51</v>
      </c>
      <c r="V865" s="48">
        <v>2.95</v>
      </c>
      <c r="W865" s="48">
        <v>2.95</v>
      </c>
      <c r="X865" s="47" t="s">
        <v>52</v>
      </c>
      <c r="Y865" s="47" t="s">
        <v>751</v>
      </c>
      <c r="Z865" s="48" t="b">
        <v>0</v>
      </c>
      <c r="AA865" s="47" t="s">
        <v>54</v>
      </c>
      <c r="AB865" s="48" t="b">
        <v>0</v>
      </c>
      <c r="AC865" s="48">
        <v>39</v>
      </c>
      <c r="AD865" t="str">
        <f t="shared" si="13"/>
        <v>NT</v>
      </c>
    </row>
    <row r="866" spans="2:30" x14ac:dyDescent="0.25">
      <c r="B866">
        <f>VLOOKUP(C866*1,'RMPCrecs(Jan2016)'!F$2:N$1246,9,FALSE)</f>
        <v>19</v>
      </c>
      <c r="C866" s="47" t="s">
        <v>799</v>
      </c>
      <c r="D866" s="47" t="s">
        <v>41</v>
      </c>
      <c r="E866" s="48">
        <v>2010</v>
      </c>
      <c r="F866" s="47" t="s">
        <v>42</v>
      </c>
      <c r="G866" s="49">
        <v>40435</v>
      </c>
      <c r="H866" s="47" t="s">
        <v>43</v>
      </c>
      <c r="I866" s="47" t="s">
        <v>44</v>
      </c>
      <c r="J866" s="48">
        <v>3008</v>
      </c>
      <c r="K866" s="47" t="s">
        <v>45</v>
      </c>
      <c r="L866" s="48">
        <v>760</v>
      </c>
      <c r="M866" s="47" t="s">
        <v>46</v>
      </c>
      <c r="N866" s="48">
        <v>3</v>
      </c>
      <c r="O866" s="47" t="s">
        <v>43</v>
      </c>
      <c r="P866" s="47" t="s">
        <v>455</v>
      </c>
      <c r="Q866" s="47" t="s">
        <v>48</v>
      </c>
      <c r="R866" s="47" t="s">
        <v>59</v>
      </c>
      <c r="S866" s="47" t="s">
        <v>43</v>
      </c>
      <c r="T866" s="47" t="s">
        <v>50</v>
      </c>
      <c r="U866" s="47" t="s">
        <v>51</v>
      </c>
      <c r="V866" s="48">
        <v>2.95</v>
      </c>
      <c r="W866" s="48">
        <v>2.95</v>
      </c>
      <c r="X866" s="47" t="s">
        <v>52</v>
      </c>
      <c r="Y866" s="47" t="s">
        <v>751</v>
      </c>
      <c r="Z866" s="48" t="b">
        <v>0</v>
      </c>
      <c r="AA866" s="47" t="s">
        <v>54</v>
      </c>
      <c r="AB866" s="48" t="b">
        <v>0</v>
      </c>
      <c r="AC866" s="48">
        <v>39</v>
      </c>
      <c r="AD866" t="str">
        <f t="shared" si="13"/>
        <v>NT</v>
      </c>
    </row>
    <row r="867" spans="2:30" x14ac:dyDescent="0.25">
      <c r="B867">
        <f>VLOOKUP(C867*1,'RMPCrecs(Jan2016)'!F$2:N$1246,9,FALSE)</f>
        <v>19</v>
      </c>
      <c r="C867" s="47" t="s">
        <v>800</v>
      </c>
      <c r="D867" s="47" t="s">
        <v>41</v>
      </c>
      <c r="E867" s="48">
        <v>2010</v>
      </c>
      <c r="F867" s="47" t="s">
        <v>42</v>
      </c>
      <c r="G867" s="49">
        <v>40435</v>
      </c>
      <c r="H867" s="47" t="s">
        <v>43</v>
      </c>
      <c r="I867" s="47" t="s">
        <v>44</v>
      </c>
      <c r="J867" s="48">
        <v>3008</v>
      </c>
      <c r="K867" s="47" t="s">
        <v>45</v>
      </c>
      <c r="L867" s="48">
        <v>760</v>
      </c>
      <c r="M867" s="47" t="s">
        <v>46</v>
      </c>
      <c r="N867" s="48">
        <v>3</v>
      </c>
      <c r="O867" s="47" t="s">
        <v>43</v>
      </c>
      <c r="P867" s="47" t="s">
        <v>455</v>
      </c>
      <c r="Q867" s="47" t="s">
        <v>48</v>
      </c>
      <c r="R867" s="47" t="s">
        <v>49</v>
      </c>
      <c r="S867" s="47" t="s">
        <v>43</v>
      </c>
      <c r="T867" s="47" t="s">
        <v>50</v>
      </c>
      <c r="U867" s="47" t="s">
        <v>51</v>
      </c>
      <c r="V867" s="48">
        <v>2.95</v>
      </c>
      <c r="W867" s="48">
        <v>2.95</v>
      </c>
      <c r="X867" s="47" t="s">
        <v>52</v>
      </c>
      <c r="Y867" s="47" t="s">
        <v>751</v>
      </c>
      <c r="Z867" s="48" t="b">
        <v>0</v>
      </c>
      <c r="AA867" s="47" t="s">
        <v>54</v>
      </c>
      <c r="AB867" s="48" t="b">
        <v>0</v>
      </c>
      <c r="AC867" s="48">
        <v>39</v>
      </c>
      <c r="AD867" t="str">
        <f t="shared" si="13"/>
        <v>NT</v>
      </c>
    </row>
    <row r="868" spans="2:30" x14ac:dyDescent="0.25">
      <c r="B868">
        <f>VLOOKUP(C868*1,'RMPCrecs(Jan2016)'!F$2:N$1246,9,FALSE)</f>
        <v>19</v>
      </c>
      <c r="C868" s="47" t="s">
        <v>801</v>
      </c>
      <c r="D868" s="47" t="s">
        <v>41</v>
      </c>
      <c r="E868" s="48">
        <v>2010</v>
      </c>
      <c r="F868" s="47" t="s">
        <v>42</v>
      </c>
      <c r="G868" s="49">
        <v>40435</v>
      </c>
      <c r="H868" s="47" t="s">
        <v>43</v>
      </c>
      <c r="I868" s="47" t="s">
        <v>44</v>
      </c>
      <c r="J868" s="48">
        <v>3008</v>
      </c>
      <c r="K868" s="47" t="s">
        <v>110</v>
      </c>
      <c r="L868" s="48">
        <v>870</v>
      </c>
      <c r="M868" s="47" t="s">
        <v>46</v>
      </c>
      <c r="N868" s="48">
        <v>4</v>
      </c>
      <c r="O868" s="47" t="s">
        <v>43</v>
      </c>
      <c r="P868" s="47" t="s">
        <v>405</v>
      </c>
      <c r="Q868" s="47" t="s">
        <v>48</v>
      </c>
      <c r="R868" s="47" t="s">
        <v>49</v>
      </c>
      <c r="S868" s="47" t="s">
        <v>43</v>
      </c>
      <c r="T868" s="47" t="s">
        <v>50</v>
      </c>
      <c r="U868" s="47" t="s">
        <v>51</v>
      </c>
      <c r="V868" s="48">
        <v>2.95</v>
      </c>
      <c r="W868" s="48">
        <v>2.95</v>
      </c>
      <c r="X868" s="47" t="s">
        <v>52</v>
      </c>
      <c r="Y868" s="47" t="s">
        <v>751</v>
      </c>
      <c r="Z868" s="48" t="b">
        <v>0</v>
      </c>
      <c r="AA868" s="47" t="s">
        <v>54</v>
      </c>
      <c r="AB868" s="48" t="b">
        <v>0</v>
      </c>
      <c r="AC868" s="48">
        <v>39</v>
      </c>
      <c r="AD868" t="str">
        <f t="shared" si="13"/>
        <v>NT</v>
      </c>
    </row>
    <row r="869" spans="2:30" x14ac:dyDescent="0.25">
      <c r="B869">
        <f>VLOOKUP(C869*1,'RMPCrecs(Jan2016)'!F$2:N$1246,9,FALSE)</f>
        <v>19</v>
      </c>
      <c r="C869" s="47" t="s">
        <v>802</v>
      </c>
      <c r="D869" s="47" t="s">
        <v>41</v>
      </c>
      <c r="E869" s="48">
        <v>2010</v>
      </c>
      <c r="F869" s="47" t="s">
        <v>42</v>
      </c>
      <c r="G869" s="49">
        <v>40435</v>
      </c>
      <c r="H869" s="47" t="s">
        <v>43</v>
      </c>
      <c r="I869" s="47" t="s">
        <v>44</v>
      </c>
      <c r="J869" s="48">
        <v>3008</v>
      </c>
      <c r="K869" s="47" t="s">
        <v>45</v>
      </c>
      <c r="L869" s="48">
        <v>510</v>
      </c>
      <c r="M869" s="47" t="s">
        <v>46</v>
      </c>
      <c r="N869" s="48">
        <v>2</v>
      </c>
      <c r="O869" s="47" t="s">
        <v>43</v>
      </c>
      <c r="P869" s="47" t="s">
        <v>803</v>
      </c>
      <c r="Q869" s="47" t="s">
        <v>48</v>
      </c>
      <c r="R869" s="47" t="s">
        <v>49</v>
      </c>
      <c r="S869" s="47" t="s">
        <v>43</v>
      </c>
      <c r="T869" s="47" t="s">
        <v>50</v>
      </c>
      <c r="U869" s="47" t="s">
        <v>51</v>
      </c>
      <c r="V869" s="48">
        <v>2.95</v>
      </c>
      <c r="W869" s="48">
        <v>2.95</v>
      </c>
      <c r="X869" s="47" t="s">
        <v>52</v>
      </c>
      <c r="Y869" s="47" t="s">
        <v>751</v>
      </c>
      <c r="Z869" s="48" t="b">
        <v>0</v>
      </c>
      <c r="AA869" s="47" t="s">
        <v>54</v>
      </c>
      <c r="AB869" s="48" t="b">
        <v>0</v>
      </c>
      <c r="AC869" s="48">
        <v>39</v>
      </c>
      <c r="AD869" t="str">
        <f t="shared" si="13"/>
        <v>NT</v>
      </c>
    </row>
    <row r="870" spans="2:30" x14ac:dyDescent="0.25">
      <c r="B870">
        <f>VLOOKUP(C870*1,'RMPCrecs(Jan2016)'!F$2:N$1246,9,FALSE)</f>
        <v>19</v>
      </c>
      <c r="C870" s="47" t="s">
        <v>804</v>
      </c>
      <c r="D870" s="47" t="s">
        <v>41</v>
      </c>
      <c r="E870" s="48">
        <v>2010</v>
      </c>
      <c r="F870" s="47" t="s">
        <v>42</v>
      </c>
      <c r="G870" s="49">
        <v>40435</v>
      </c>
      <c r="H870" s="47" t="s">
        <v>43</v>
      </c>
      <c r="I870" s="47" t="s">
        <v>44</v>
      </c>
      <c r="J870" s="48">
        <v>3008</v>
      </c>
      <c r="K870" s="47" t="s">
        <v>45</v>
      </c>
      <c r="L870" s="48">
        <v>640</v>
      </c>
      <c r="M870" s="47" t="s">
        <v>46</v>
      </c>
      <c r="N870" s="48">
        <v>3</v>
      </c>
      <c r="O870" s="47" t="s">
        <v>43</v>
      </c>
      <c r="P870" s="47" t="s">
        <v>455</v>
      </c>
      <c r="Q870" s="47" t="s">
        <v>48</v>
      </c>
      <c r="R870" s="47" t="s">
        <v>49</v>
      </c>
      <c r="S870" s="47" t="s">
        <v>43</v>
      </c>
      <c r="T870" s="47" t="s">
        <v>50</v>
      </c>
      <c r="U870" s="47" t="s">
        <v>51</v>
      </c>
      <c r="V870" s="48">
        <v>2.95</v>
      </c>
      <c r="W870" s="48">
        <v>2.95</v>
      </c>
      <c r="X870" s="47" t="s">
        <v>52</v>
      </c>
      <c r="Y870" s="47" t="s">
        <v>751</v>
      </c>
      <c r="Z870" s="48" t="b">
        <v>0</v>
      </c>
      <c r="AA870" s="47" t="s">
        <v>54</v>
      </c>
      <c r="AB870" s="48" t="b">
        <v>0</v>
      </c>
      <c r="AC870" s="48">
        <v>39</v>
      </c>
      <c r="AD870" t="str">
        <f t="shared" si="13"/>
        <v>NT</v>
      </c>
    </row>
    <row r="871" spans="2:30" x14ac:dyDescent="0.25">
      <c r="B871">
        <f>VLOOKUP(C871*1,'RMPCrecs(Jan2016)'!F$2:N$1246,9,FALSE)</f>
        <v>19</v>
      </c>
      <c r="C871" s="47" t="s">
        <v>805</v>
      </c>
      <c r="D871" s="47" t="s">
        <v>41</v>
      </c>
      <c r="E871" s="48">
        <v>2010</v>
      </c>
      <c r="F871" s="47" t="s">
        <v>42</v>
      </c>
      <c r="G871" s="49">
        <v>40435</v>
      </c>
      <c r="H871" s="47" t="s">
        <v>43</v>
      </c>
      <c r="I871" s="47" t="s">
        <v>44</v>
      </c>
      <c r="J871" s="48">
        <v>3008</v>
      </c>
      <c r="K871" s="47" t="s">
        <v>45</v>
      </c>
      <c r="L871" s="48">
        <v>780</v>
      </c>
      <c r="M871" s="47" t="s">
        <v>46</v>
      </c>
      <c r="N871" s="48">
        <v>3</v>
      </c>
      <c r="O871" s="47" t="s">
        <v>43</v>
      </c>
      <c r="P871" s="47" t="s">
        <v>455</v>
      </c>
      <c r="Q871" s="47" t="s">
        <v>48</v>
      </c>
      <c r="R871" s="47" t="s">
        <v>49</v>
      </c>
      <c r="S871" s="47" t="s">
        <v>43</v>
      </c>
      <c r="T871" s="47" t="s">
        <v>50</v>
      </c>
      <c r="U871" s="47" t="s">
        <v>51</v>
      </c>
      <c r="V871" s="48">
        <v>2.95</v>
      </c>
      <c r="W871" s="48">
        <v>2.95</v>
      </c>
      <c r="X871" s="47" t="s">
        <v>52</v>
      </c>
      <c r="Y871" s="47" t="s">
        <v>751</v>
      </c>
      <c r="Z871" s="48" t="b">
        <v>0</v>
      </c>
      <c r="AA871" s="47" t="s">
        <v>54</v>
      </c>
      <c r="AB871" s="48" t="b">
        <v>0</v>
      </c>
      <c r="AC871" s="48">
        <v>39</v>
      </c>
      <c r="AD871" t="str">
        <f t="shared" si="13"/>
        <v>NT</v>
      </c>
    </row>
    <row r="872" spans="2:30" x14ac:dyDescent="0.25">
      <c r="B872">
        <f>VLOOKUP(C872*1,'RMPCrecs(Jan2016)'!F$2:N$1246,9,FALSE)</f>
        <v>19</v>
      </c>
      <c r="C872" s="47" t="s">
        <v>806</v>
      </c>
      <c r="D872" s="47" t="s">
        <v>41</v>
      </c>
      <c r="E872" s="48">
        <v>2010</v>
      </c>
      <c r="F872" s="47" t="s">
        <v>42</v>
      </c>
      <c r="G872" s="49">
        <v>40435</v>
      </c>
      <c r="H872" s="47" t="s">
        <v>43</v>
      </c>
      <c r="I872" s="47" t="s">
        <v>44</v>
      </c>
      <c r="J872" s="48">
        <v>3008</v>
      </c>
      <c r="K872" s="47" t="s">
        <v>45</v>
      </c>
      <c r="L872" s="48">
        <v>790</v>
      </c>
      <c r="M872" s="47" t="s">
        <v>46</v>
      </c>
      <c r="N872" s="48">
        <v>3</v>
      </c>
      <c r="O872" s="47" t="s">
        <v>43</v>
      </c>
      <c r="P872" s="47" t="s">
        <v>433</v>
      </c>
      <c r="Q872" s="47" t="s">
        <v>48</v>
      </c>
      <c r="R872" s="47" t="s">
        <v>49</v>
      </c>
      <c r="S872" s="47" t="s">
        <v>43</v>
      </c>
      <c r="T872" s="47" t="s">
        <v>50</v>
      </c>
      <c r="U872" s="47" t="s">
        <v>51</v>
      </c>
      <c r="V872" s="48">
        <v>2.95</v>
      </c>
      <c r="W872" s="48">
        <v>2.95</v>
      </c>
      <c r="X872" s="47" t="s">
        <v>52</v>
      </c>
      <c r="Y872" s="47" t="s">
        <v>751</v>
      </c>
      <c r="Z872" s="48" t="b">
        <v>0</v>
      </c>
      <c r="AA872" s="47" t="s">
        <v>54</v>
      </c>
      <c r="AB872" s="48" t="b">
        <v>0</v>
      </c>
      <c r="AC872" s="48">
        <v>39</v>
      </c>
      <c r="AD872" t="str">
        <f t="shared" si="13"/>
        <v>NT</v>
      </c>
    </row>
    <row r="873" spans="2:30" x14ac:dyDescent="0.25">
      <c r="B873">
        <f>VLOOKUP(C873*1,'RMPCrecs(Jan2016)'!F$2:N$1246,9,FALSE)</f>
        <v>19</v>
      </c>
      <c r="C873" s="47" t="s">
        <v>808</v>
      </c>
      <c r="D873" s="47" t="s">
        <v>41</v>
      </c>
      <c r="E873" s="48">
        <v>2010</v>
      </c>
      <c r="F873" s="47" t="s">
        <v>67</v>
      </c>
      <c r="G873" s="49">
        <v>40423</v>
      </c>
      <c r="H873" s="47" t="s">
        <v>43</v>
      </c>
      <c r="I873" s="47" t="s">
        <v>44</v>
      </c>
      <c r="J873" s="48">
        <v>3008</v>
      </c>
      <c r="K873" s="47" t="s">
        <v>45</v>
      </c>
      <c r="L873" s="48">
        <v>780</v>
      </c>
      <c r="M873" s="47" t="s">
        <v>46</v>
      </c>
      <c r="N873" s="48">
        <v>3</v>
      </c>
      <c r="O873" s="47" t="s">
        <v>43</v>
      </c>
      <c r="P873" s="47" t="s">
        <v>433</v>
      </c>
      <c r="Q873" s="47" t="s">
        <v>48</v>
      </c>
      <c r="R873" s="47" t="s">
        <v>49</v>
      </c>
      <c r="S873" s="47" t="s">
        <v>43</v>
      </c>
      <c r="T873" s="47" t="s">
        <v>50</v>
      </c>
      <c r="U873" s="47" t="s">
        <v>72</v>
      </c>
      <c r="V873" s="48">
        <v>2.2400000000000002</v>
      </c>
      <c r="W873" s="48">
        <v>2.2400000000000002</v>
      </c>
      <c r="X873" s="47" t="s">
        <v>52</v>
      </c>
      <c r="Y873" s="47" t="s">
        <v>739</v>
      </c>
      <c r="Z873" s="48" t="b">
        <v>0</v>
      </c>
      <c r="AA873" s="47" t="s">
        <v>54</v>
      </c>
      <c r="AB873" s="48" t="b">
        <v>0</v>
      </c>
      <c r="AC873" s="48">
        <v>39</v>
      </c>
      <c r="AD873" t="str">
        <f t="shared" si="13"/>
        <v>NT</v>
      </c>
    </row>
    <row r="874" spans="2:30" x14ac:dyDescent="0.25">
      <c r="B874">
        <f>VLOOKUP(C874*1,'RMPCrecs(Jan2016)'!F$2:N$1246,9,FALSE)</f>
        <v>19</v>
      </c>
      <c r="C874" s="47" t="s">
        <v>809</v>
      </c>
      <c r="D874" s="47" t="s">
        <v>41</v>
      </c>
      <c r="E874" s="48">
        <v>2010</v>
      </c>
      <c r="F874" s="47" t="s">
        <v>67</v>
      </c>
      <c r="G874" s="49">
        <v>40423</v>
      </c>
      <c r="H874" s="47" t="s">
        <v>43</v>
      </c>
      <c r="I874" s="47" t="s">
        <v>44</v>
      </c>
      <c r="J874" s="48">
        <v>3008</v>
      </c>
      <c r="K874" s="47" t="s">
        <v>45</v>
      </c>
      <c r="L874" s="48">
        <v>760</v>
      </c>
      <c r="M874" s="47" t="s">
        <v>46</v>
      </c>
      <c r="N874" s="48">
        <v>3</v>
      </c>
      <c r="O874" s="47" t="s">
        <v>43</v>
      </c>
      <c r="P874" s="47" t="s">
        <v>452</v>
      </c>
      <c r="Q874" s="47" t="s">
        <v>48</v>
      </c>
      <c r="R874" s="47" t="s">
        <v>49</v>
      </c>
      <c r="S874" s="47" t="s">
        <v>43</v>
      </c>
      <c r="T874" s="47" t="s">
        <v>50</v>
      </c>
      <c r="U874" s="47" t="s">
        <v>72</v>
      </c>
      <c r="V874" s="48">
        <v>2.2400000000000002</v>
      </c>
      <c r="W874" s="48">
        <v>2.2400000000000002</v>
      </c>
      <c r="X874" s="47" t="s">
        <v>52</v>
      </c>
      <c r="Y874" s="47" t="s">
        <v>739</v>
      </c>
      <c r="Z874" s="48" t="b">
        <v>0</v>
      </c>
      <c r="AA874" s="47" t="s">
        <v>54</v>
      </c>
      <c r="AB874" s="48" t="b">
        <v>0</v>
      </c>
      <c r="AC874" s="48">
        <v>39</v>
      </c>
      <c r="AD874" t="str">
        <f t="shared" si="13"/>
        <v>NT</v>
      </c>
    </row>
    <row r="875" spans="2:30" x14ac:dyDescent="0.25">
      <c r="B875">
        <f>VLOOKUP(C875*1,'RMPCrecs(Jan2016)'!F$2:N$1246,9,FALSE)</f>
        <v>19</v>
      </c>
      <c r="C875" s="47" t="s">
        <v>810</v>
      </c>
      <c r="D875" s="47" t="s">
        <v>41</v>
      </c>
      <c r="E875" s="48">
        <v>2010</v>
      </c>
      <c r="F875" s="47" t="s">
        <v>67</v>
      </c>
      <c r="G875" s="49">
        <v>40423</v>
      </c>
      <c r="H875" s="47" t="s">
        <v>43</v>
      </c>
      <c r="I875" s="47" t="s">
        <v>44</v>
      </c>
      <c r="J875" s="48">
        <v>3008</v>
      </c>
      <c r="K875" s="47" t="s">
        <v>45</v>
      </c>
      <c r="L875" s="48">
        <v>760</v>
      </c>
      <c r="M875" s="47" t="s">
        <v>46</v>
      </c>
      <c r="N875" s="48">
        <v>3</v>
      </c>
      <c r="O875" s="47" t="s">
        <v>43</v>
      </c>
      <c r="P875" s="47" t="s">
        <v>455</v>
      </c>
      <c r="Q875" s="47" t="s">
        <v>48</v>
      </c>
      <c r="R875" s="47" t="s">
        <v>49</v>
      </c>
      <c r="S875" s="47" t="s">
        <v>43</v>
      </c>
      <c r="T875" s="47" t="s">
        <v>50</v>
      </c>
      <c r="U875" s="47" t="s">
        <v>72</v>
      </c>
      <c r="V875" s="48">
        <v>2.2400000000000002</v>
      </c>
      <c r="W875" s="48">
        <v>2.2400000000000002</v>
      </c>
      <c r="X875" s="47" t="s">
        <v>52</v>
      </c>
      <c r="Y875" s="47" t="s">
        <v>739</v>
      </c>
      <c r="Z875" s="48" t="b">
        <v>0</v>
      </c>
      <c r="AA875" s="47" t="s">
        <v>54</v>
      </c>
      <c r="AB875" s="48" t="b">
        <v>0</v>
      </c>
      <c r="AC875" s="48">
        <v>39</v>
      </c>
      <c r="AD875" t="str">
        <f t="shared" si="13"/>
        <v>NT</v>
      </c>
    </row>
    <row r="876" spans="2:30" x14ac:dyDescent="0.25">
      <c r="B876">
        <f>VLOOKUP(C876*1,'RMPCrecs(Jan2016)'!F$2:N$1246,9,FALSE)</f>
        <v>19</v>
      </c>
      <c r="C876" s="47" t="s">
        <v>811</v>
      </c>
      <c r="D876" s="47" t="s">
        <v>41</v>
      </c>
      <c r="E876" s="48">
        <v>2010</v>
      </c>
      <c r="F876" s="47" t="s">
        <v>67</v>
      </c>
      <c r="G876" s="49">
        <v>40423</v>
      </c>
      <c r="H876" s="47" t="s">
        <v>43</v>
      </c>
      <c r="I876" s="47" t="s">
        <v>44</v>
      </c>
      <c r="J876" s="48">
        <v>3008</v>
      </c>
      <c r="K876" s="47" t="s">
        <v>45</v>
      </c>
      <c r="L876" s="48">
        <v>750</v>
      </c>
      <c r="M876" s="47" t="s">
        <v>46</v>
      </c>
      <c r="N876" s="48">
        <v>3</v>
      </c>
      <c r="O876" s="47" t="s">
        <v>43</v>
      </c>
      <c r="P876" s="47" t="s">
        <v>452</v>
      </c>
      <c r="Q876" s="47" t="s">
        <v>48</v>
      </c>
      <c r="R876" s="47" t="s">
        <v>49</v>
      </c>
      <c r="S876" s="47" t="s">
        <v>43</v>
      </c>
      <c r="T876" s="47" t="s">
        <v>50</v>
      </c>
      <c r="U876" s="47" t="s">
        <v>72</v>
      </c>
      <c r="V876" s="48">
        <v>2.2400000000000002</v>
      </c>
      <c r="W876" s="48">
        <v>2.2400000000000002</v>
      </c>
      <c r="X876" s="47" t="s">
        <v>52</v>
      </c>
      <c r="Y876" s="47" t="s">
        <v>739</v>
      </c>
      <c r="Z876" s="48" t="b">
        <v>0</v>
      </c>
      <c r="AA876" s="47" t="s">
        <v>54</v>
      </c>
      <c r="AB876" s="48" t="b">
        <v>0</v>
      </c>
      <c r="AC876" s="48">
        <v>39</v>
      </c>
      <c r="AD876" t="str">
        <f t="shared" si="13"/>
        <v>NT</v>
      </c>
    </row>
    <row r="877" spans="2:30" x14ac:dyDescent="0.25">
      <c r="B877">
        <f>VLOOKUP(C877*1,'RMPCrecs(Jan2016)'!F$2:N$1246,9,FALSE)</f>
        <v>19</v>
      </c>
      <c r="C877" s="47" t="s">
        <v>812</v>
      </c>
      <c r="D877" s="47" t="s">
        <v>41</v>
      </c>
      <c r="E877" s="48">
        <v>2010</v>
      </c>
      <c r="F877" s="47" t="s">
        <v>67</v>
      </c>
      <c r="G877" s="49">
        <v>40423</v>
      </c>
      <c r="H877" s="47" t="s">
        <v>43</v>
      </c>
      <c r="I877" s="47" t="s">
        <v>44</v>
      </c>
      <c r="J877" s="48">
        <v>3008</v>
      </c>
      <c r="K877" s="47" t="s">
        <v>110</v>
      </c>
      <c r="L877" s="48">
        <v>770</v>
      </c>
      <c r="M877" s="47" t="s">
        <v>46</v>
      </c>
      <c r="N877" s="48">
        <v>4</v>
      </c>
      <c r="O877" s="47" t="s">
        <v>43</v>
      </c>
      <c r="P877" s="47" t="s">
        <v>813</v>
      </c>
      <c r="Q877" s="47" t="s">
        <v>48</v>
      </c>
      <c r="R877" s="47" t="s">
        <v>49</v>
      </c>
      <c r="S877" s="47" t="s">
        <v>43</v>
      </c>
      <c r="T877" s="47" t="s">
        <v>50</v>
      </c>
      <c r="U877" s="47" t="s">
        <v>72</v>
      </c>
      <c r="V877" s="48">
        <v>2.2400000000000002</v>
      </c>
      <c r="W877" s="48">
        <v>2.2400000000000002</v>
      </c>
      <c r="X877" s="47" t="s">
        <v>52</v>
      </c>
      <c r="Y877" s="47" t="s">
        <v>739</v>
      </c>
      <c r="Z877" s="48" t="b">
        <v>0</v>
      </c>
      <c r="AA877" s="47" t="s">
        <v>54</v>
      </c>
      <c r="AB877" s="48" t="b">
        <v>0</v>
      </c>
      <c r="AC877" s="48">
        <v>39</v>
      </c>
      <c r="AD877" t="str">
        <f t="shared" si="13"/>
        <v>NT</v>
      </c>
    </row>
    <row r="878" spans="2:30" x14ac:dyDescent="0.25">
      <c r="B878">
        <f>VLOOKUP(C878*1,'RMPCrecs(Jan2016)'!F$2:N$1246,9,FALSE)</f>
        <v>19</v>
      </c>
      <c r="C878" s="47" t="s">
        <v>814</v>
      </c>
      <c r="D878" s="47" t="s">
        <v>41</v>
      </c>
      <c r="E878" s="48">
        <v>2010</v>
      </c>
      <c r="F878" s="47" t="s">
        <v>67</v>
      </c>
      <c r="G878" s="49">
        <v>40423</v>
      </c>
      <c r="H878" s="47" t="s">
        <v>43</v>
      </c>
      <c r="I878" s="47" t="s">
        <v>44</v>
      </c>
      <c r="J878" s="48">
        <v>3008</v>
      </c>
      <c r="K878" s="47" t="s">
        <v>110</v>
      </c>
      <c r="L878" s="48">
        <v>780</v>
      </c>
      <c r="M878" s="47" t="s">
        <v>46</v>
      </c>
      <c r="N878" s="48">
        <v>3</v>
      </c>
      <c r="O878" s="47" t="s">
        <v>43</v>
      </c>
      <c r="P878" s="47" t="s">
        <v>778</v>
      </c>
      <c r="Q878" s="47" t="s">
        <v>48</v>
      </c>
      <c r="R878" s="47" t="s">
        <v>49</v>
      </c>
      <c r="S878" s="47" t="s">
        <v>43</v>
      </c>
      <c r="T878" s="47" t="s">
        <v>50</v>
      </c>
      <c r="U878" s="47" t="s">
        <v>72</v>
      </c>
      <c r="V878" s="48">
        <v>2.2400000000000002</v>
      </c>
      <c r="W878" s="48">
        <v>2.2400000000000002</v>
      </c>
      <c r="X878" s="47" t="s">
        <v>52</v>
      </c>
      <c r="Y878" s="47" t="s">
        <v>739</v>
      </c>
      <c r="Z878" s="48" t="b">
        <v>0</v>
      </c>
      <c r="AA878" s="47" t="s">
        <v>54</v>
      </c>
      <c r="AB878" s="48" t="b">
        <v>0</v>
      </c>
      <c r="AC878" s="48">
        <v>39</v>
      </c>
      <c r="AD878" t="str">
        <f t="shared" si="13"/>
        <v>NT</v>
      </c>
    </row>
    <row r="879" spans="2:30" x14ac:dyDescent="0.25">
      <c r="B879">
        <f>VLOOKUP(C879*1,'RMPCrecs(Jan2016)'!F$2:N$1246,9,FALSE)</f>
        <v>19</v>
      </c>
      <c r="C879" s="47" t="s">
        <v>815</v>
      </c>
      <c r="D879" s="47" t="s">
        <v>41</v>
      </c>
      <c r="E879" s="48">
        <v>2010</v>
      </c>
      <c r="F879" s="47" t="s">
        <v>67</v>
      </c>
      <c r="G879" s="49">
        <v>40423</v>
      </c>
      <c r="H879" s="47" t="s">
        <v>43</v>
      </c>
      <c r="I879" s="47" t="s">
        <v>44</v>
      </c>
      <c r="J879" s="48">
        <v>3008</v>
      </c>
      <c r="K879" s="47" t="s">
        <v>45</v>
      </c>
      <c r="L879" s="48">
        <v>710</v>
      </c>
      <c r="M879" s="47" t="s">
        <v>46</v>
      </c>
      <c r="N879" s="48">
        <v>3</v>
      </c>
      <c r="O879" s="47" t="s">
        <v>43</v>
      </c>
      <c r="P879" s="47" t="s">
        <v>433</v>
      </c>
      <c r="Q879" s="47" t="s">
        <v>48</v>
      </c>
      <c r="R879" s="47" t="s">
        <v>49</v>
      </c>
      <c r="S879" s="47" t="s">
        <v>43</v>
      </c>
      <c r="T879" s="47" t="s">
        <v>50</v>
      </c>
      <c r="U879" s="47" t="s">
        <v>72</v>
      </c>
      <c r="V879" s="48">
        <v>2.2400000000000002</v>
      </c>
      <c r="W879" s="48">
        <v>2.2400000000000002</v>
      </c>
      <c r="X879" s="47" t="s">
        <v>52</v>
      </c>
      <c r="Y879" s="47" t="s">
        <v>739</v>
      </c>
      <c r="Z879" s="48" t="b">
        <v>0</v>
      </c>
      <c r="AA879" s="47" t="s">
        <v>54</v>
      </c>
      <c r="AB879" s="48" t="b">
        <v>0</v>
      </c>
      <c r="AC879" s="48">
        <v>39</v>
      </c>
      <c r="AD879" t="str">
        <f t="shared" si="13"/>
        <v>NT</v>
      </c>
    </row>
    <row r="880" spans="2:30" x14ac:dyDescent="0.25">
      <c r="B880">
        <f>VLOOKUP(C880*1,'RMPCrecs(Jan2016)'!F$2:N$1246,9,FALSE)</f>
        <v>19</v>
      </c>
      <c r="C880" s="47" t="s">
        <v>816</v>
      </c>
      <c r="D880" s="47" t="s">
        <v>41</v>
      </c>
      <c r="E880" s="48">
        <v>2010</v>
      </c>
      <c r="F880" s="47" t="s">
        <v>67</v>
      </c>
      <c r="G880" s="49">
        <v>40423</v>
      </c>
      <c r="H880" s="47" t="s">
        <v>43</v>
      </c>
      <c r="I880" s="47" t="s">
        <v>44</v>
      </c>
      <c r="J880" s="48">
        <v>3008</v>
      </c>
      <c r="K880" s="47" t="s">
        <v>45</v>
      </c>
      <c r="L880" s="48">
        <v>660</v>
      </c>
      <c r="M880" s="47" t="s">
        <v>46</v>
      </c>
      <c r="N880" s="48">
        <v>3</v>
      </c>
      <c r="O880" s="47" t="s">
        <v>43</v>
      </c>
      <c r="P880" s="47" t="s">
        <v>455</v>
      </c>
      <c r="Q880" s="47" t="s">
        <v>48</v>
      </c>
      <c r="R880" s="47" t="s">
        <v>49</v>
      </c>
      <c r="S880" s="47" t="s">
        <v>43</v>
      </c>
      <c r="T880" s="47" t="s">
        <v>50</v>
      </c>
      <c r="U880" s="47" t="s">
        <v>72</v>
      </c>
      <c r="V880" s="48">
        <v>2.2400000000000002</v>
      </c>
      <c r="W880" s="48">
        <v>2.2400000000000002</v>
      </c>
      <c r="X880" s="47" t="s">
        <v>52</v>
      </c>
      <c r="Y880" s="47" t="s">
        <v>739</v>
      </c>
      <c r="Z880" s="48" t="b">
        <v>0</v>
      </c>
      <c r="AA880" s="47" t="s">
        <v>54</v>
      </c>
      <c r="AB880" s="48" t="b">
        <v>0</v>
      </c>
      <c r="AC880" s="48">
        <v>39</v>
      </c>
      <c r="AD880" t="str">
        <f t="shared" si="13"/>
        <v>NT</v>
      </c>
    </row>
    <row r="881" spans="2:30" x14ac:dyDescent="0.25">
      <c r="B881">
        <f>VLOOKUP(C881*1,'RMPCrecs(Jan2016)'!F$2:N$1246,9,FALSE)</f>
        <v>19</v>
      </c>
      <c r="C881" s="47" t="s">
        <v>817</v>
      </c>
      <c r="D881" s="47" t="s">
        <v>41</v>
      </c>
      <c r="E881" s="48">
        <v>2010</v>
      </c>
      <c r="F881" s="47" t="s">
        <v>67</v>
      </c>
      <c r="G881" s="49">
        <v>40423</v>
      </c>
      <c r="H881" s="47" t="s">
        <v>43</v>
      </c>
      <c r="I881" s="47" t="s">
        <v>44</v>
      </c>
      <c r="J881" s="48">
        <v>3008</v>
      </c>
      <c r="K881" s="47" t="s">
        <v>45</v>
      </c>
      <c r="L881" s="48">
        <v>720</v>
      </c>
      <c r="M881" s="47" t="s">
        <v>46</v>
      </c>
      <c r="N881" s="48">
        <v>3</v>
      </c>
      <c r="O881" s="47" t="s">
        <v>43</v>
      </c>
      <c r="P881" s="47" t="s">
        <v>455</v>
      </c>
      <c r="Q881" s="47" t="s">
        <v>48</v>
      </c>
      <c r="R881" s="47" t="s">
        <v>49</v>
      </c>
      <c r="S881" s="47" t="s">
        <v>43</v>
      </c>
      <c r="T881" s="47" t="s">
        <v>50</v>
      </c>
      <c r="U881" s="47" t="s">
        <v>72</v>
      </c>
      <c r="V881" s="48">
        <v>2.2400000000000002</v>
      </c>
      <c r="W881" s="48">
        <v>2.2400000000000002</v>
      </c>
      <c r="X881" s="47" t="s">
        <v>52</v>
      </c>
      <c r="Y881" s="47" t="s">
        <v>739</v>
      </c>
      <c r="Z881" s="48" t="b">
        <v>0</v>
      </c>
      <c r="AA881" s="47" t="s">
        <v>54</v>
      </c>
      <c r="AB881" s="48" t="b">
        <v>0</v>
      </c>
      <c r="AC881" s="48">
        <v>39</v>
      </c>
      <c r="AD881" t="str">
        <f t="shared" si="13"/>
        <v>NT</v>
      </c>
    </row>
    <row r="882" spans="2:30" x14ac:dyDescent="0.25">
      <c r="B882">
        <f>VLOOKUP(C882*1,'RMPCrecs(Jan2016)'!F$2:N$1246,9,FALSE)</f>
        <v>19</v>
      </c>
      <c r="C882" s="47" t="s">
        <v>819</v>
      </c>
      <c r="D882" s="47" t="s">
        <v>41</v>
      </c>
      <c r="E882" s="48">
        <v>2010</v>
      </c>
      <c r="F882" s="47" t="s">
        <v>42</v>
      </c>
      <c r="G882" s="49">
        <v>40437</v>
      </c>
      <c r="H882" s="47" t="s">
        <v>43</v>
      </c>
      <c r="I882" s="47" t="s">
        <v>44</v>
      </c>
      <c r="J882" s="48">
        <v>3008</v>
      </c>
      <c r="K882" s="47" t="s">
        <v>45</v>
      </c>
      <c r="L882" s="48">
        <v>520</v>
      </c>
      <c r="M882" s="47" t="s">
        <v>46</v>
      </c>
      <c r="N882" s="48">
        <v>2</v>
      </c>
      <c r="O882" s="47" t="s">
        <v>43</v>
      </c>
      <c r="P882" s="47" t="s">
        <v>820</v>
      </c>
      <c r="Q882" s="47" t="s">
        <v>48</v>
      </c>
      <c r="R882" s="47" t="s">
        <v>49</v>
      </c>
      <c r="S882" s="47" t="s">
        <v>43</v>
      </c>
      <c r="T882" s="47" t="s">
        <v>50</v>
      </c>
      <c r="U882" s="47" t="s">
        <v>51</v>
      </c>
      <c r="V882" s="48">
        <v>2.95</v>
      </c>
      <c r="W882" s="48">
        <v>2.95</v>
      </c>
      <c r="X882" s="47" t="s">
        <v>52</v>
      </c>
      <c r="Y882" s="47" t="s">
        <v>751</v>
      </c>
      <c r="Z882" s="48" t="b">
        <v>0</v>
      </c>
      <c r="AA882" s="47" t="s">
        <v>54</v>
      </c>
      <c r="AB882" s="48" t="b">
        <v>0</v>
      </c>
      <c r="AC882" s="48">
        <v>39</v>
      </c>
      <c r="AD882" t="str">
        <f t="shared" si="13"/>
        <v>NT</v>
      </c>
    </row>
    <row r="883" spans="2:30" x14ac:dyDescent="0.25">
      <c r="B883">
        <f>VLOOKUP(C883*1,'RMPCrecs(Jan2016)'!F$2:N$1246,9,FALSE)</f>
        <v>19</v>
      </c>
      <c r="C883" s="47" t="s">
        <v>821</v>
      </c>
      <c r="D883" s="47" t="s">
        <v>41</v>
      </c>
      <c r="E883" s="48">
        <v>2010</v>
      </c>
      <c r="F883" s="47" t="s">
        <v>42</v>
      </c>
      <c r="G883" s="49">
        <v>40437</v>
      </c>
      <c r="H883" s="47" t="s">
        <v>43</v>
      </c>
      <c r="I883" s="47" t="s">
        <v>44</v>
      </c>
      <c r="J883" s="48">
        <v>3008</v>
      </c>
      <c r="K883" s="47" t="s">
        <v>45</v>
      </c>
      <c r="L883" s="48">
        <v>770</v>
      </c>
      <c r="M883" s="47" t="s">
        <v>46</v>
      </c>
      <c r="N883" s="48">
        <v>3</v>
      </c>
      <c r="O883" s="47" t="s">
        <v>43</v>
      </c>
      <c r="P883" s="47" t="s">
        <v>455</v>
      </c>
      <c r="Q883" s="47" t="s">
        <v>48</v>
      </c>
      <c r="R883" s="47" t="s">
        <v>49</v>
      </c>
      <c r="S883" s="47" t="s">
        <v>43</v>
      </c>
      <c r="T883" s="47" t="s">
        <v>50</v>
      </c>
      <c r="U883" s="47" t="s">
        <v>51</v>
      </c>
      <c r="V883" s="48">
        <v>2.95</v>
      </c>
      <c r="W883" s="48">
        <v>2.95</v>
      </c>
      <c r="X883" s="47" t="s">
        <v>52</v>
      </c>
      <c r="Y883" s="47" t="s">
        <v>751</v>
      </c>
      <c r="Z883" s="48" t="b">
        <v>0</v>
      </c>
      <c r="AA883" s="47" t="s">
        <v>54</v>
      </c>
      <c r="AB883" s="48" t="b">
        <v>0</v>
      </c>
      <c r="AC883" s="48">
        <v>39</v>
      </c>
      <c r="AD883" t="str">
        <f t="shared" si="13"/>
        <v>NT</v>
      </c>
    </row>
    <row r="884" spans="2:30" x14ac:dyDescent="0.25">
      <c r="B884">
        <f>VLOOKUP(C884*1,'RMPCrecs(Jan2016)'!F$2:N$1246,9,FALSE)</f>
        <v>19</v>
      </c>
      <c r="C884" s="47" t="s">
        <v>822</v>
      </c>
      <c r="D884" s="47" t="s">
        <v>41</v>
      </c>
      <c r="E884" s="48">
        <v>2010</v>
      </c>
      <c r="F884" s="47" t="s">
        <v>42</v>
      </c>
      <c r="G884" s="49">
        <v>40437</v>
      </c>
      <c r="H884" s="47" t="s">
        <v>43</v>
      </c>
      <c r="I884" s="47" t="s">
        <v>44</v>
      </c>
      <c r="J884" s="48">
        <v>3008</v>
      </c>
      <c r="K884" s="47" t="s">
        <v>45</v>
      </c>
      <c r="L884" s="48">
        <v>590</v>
      </c>
      <c r="M884" s="47" t="s">
        <v>46</v>
      </c>
      <c r="N884" s="48">
        <v>2</v>
      </c>
      <c r="O884" s="47" t="s">
        <v>43</v>
      </c>
      <c r="P884" s="47" t="s">
        <v>823</v>
      </c>
      <c r="Q884" s="47" t="s">
        <v>48</v>
      </c>
      <c r="R884" s="47" t="s">
        <v>49</v>
      </c>
      <c r="S884" s="47" t="s">
        <v>43</v>
      </c>
      <c r="T884" s="47" t="s">
        <v>50</v>
      </c>
      <c r="U884" s="47" t="s">
        <v>51</v>
      </c>
      <c r="V884" s="48">
        <v>2.95</v>
      </c>
      <c r="W884" s="48">
        <v>2.95</v>
      </c>
      <c r="X884" s="47" t="s">
        <v>52</v>
      </c>
      <c r="Y884" s="47" t="s">
        <v>751</v>
      </c>
      <c r="Z884" s="48" t="b">
        <v>0</v>
      </c>
      <c r="AA884" s="47" t="s">
        <v>54</v>
      </c>
      <c r="AB884" s="48" t="b">
        <v>0</v>
      </c>
      <c r="AC884" s="48">
        <v>39</v>
      </c>
      <c r="AD884" t="str">
        <f t="shared" si="13"/>
        <v>NT</v>
      </c>
    </row>
    <row r="885" spans="2:30" x14ac:dyDescent="0.25">
      <c r="B885">
        <f>VLOOKUP(C885*1,'RMPCrecs(Jan2016)'!F$2:N$1246,9,FALSE)</f>
        <v>19</v>
      </c>
      <c r="C885" s="47" t="s">
        <v>824</v>
      </c>
      <c r="D885" s="47" t="s">
        <v>41</v>
      </c>
      <c r="E885" s="48">
        <v>2010</v>
      </c>
      <c r="F885" s="47" t="s">
        <v>42</v>
      </c>
      <c r="G885" s="49">
        <v>40437</v>
      </c>
      <c r="H885" s="47" t="s">
        <v>43</v>
      </c>
      <c r="I885" s="47" t="s">
        <v>44</v>
      </c>
      <c r="J885" s="48">
        <v>3008</v>
      </c>
      <c r="K885" s="47" t="s">
        <v>45</v>
      </c>
      <c r="L885" s="48">
        <v>700</v>
      </c>
      <c r="M885" s="47" t="s">
        <v>46</v>
      </c>
      <c r="N885" s="48">
        <v>3</v>
      </c>
      <c r="O885" s="47" t="s">
        <v>43</v>
      </c>
      <c r="P885" s="47" t="s">
        <v>433</v>
      </c>
      <c r="Q885" s="47" t="s">
        <v>48</v>
      </c>
      <c r="R885" s="47" t="s">
        <v>49</v>
      </c>
      <c r="S885" s="47" t="s">
        <v>43</v>
      </c>
      <c r="T885" s="47" t="s">
        <v>50</v>
      </c>
      <c r="U885" s="47" t="s">
        <v>51</v>
      </c>
      <c r="V885" s="48">
        <v>2.95</v>
      </c>
      <c r="W885" s="48">
        <v>2.95</v>
      </c>
      <c r="X885" s="47" t="s">
        <v>52</v>
      </c>
      <c r="Y885" s="47" t="s">
        <v>751</v>
      </c>
      <c r="Z885" s="48" t="b">
        <v>0</v>
      </c>
      <c r="AA885" s="47" t="s">
        <v>54</v>
      </c>
      <c r="AB885" s="48" t="b">
        <v>0</v>
      </c>
      <c r="AC885" s="48">
        <v>39</v>
      </c>
      <c r="AD885" t="str">
        <f t="shared" si="13"/>
        <v>NT</v>
      </c>
    </row>
    <row r="886" spans="2:30" x14ac:dyDescent="0.25">
      <c r="B886">
        <f>VLOOKUP(C886*1,'RMPCrecs(Jan2016)'!F$2:N$1246,9,FALSE)</f>
        <v>19</v>
      </c>
      <c r="C886" s="47" t="s">
        <v>825</v>
      </c>
      <c r="D886" s="47" t="s">
        <v>41</v>
      </c>
      <c r="E886" s="48">
        <v>2010</v>
      </c>
      <c r="F886" s="47" t="s">
        <v>42</v>
      </c>
      <c r="G886" s="49">
        <v>40437</v>
      </c>
      <c r="H886" s="47" t="s">
        <v>43</v>
      </c>
      <c r="I886" s="47" t="s">
        <v>44</v>
      </c>
      <c r="J886" s="48">
        <v>3008</v>
      </c>
      <c r="K886" s="47" t="s">
        <v>45</v>
      </c>
      <c r="L886" s="48">
        <v>710</v>
      </c>
      <c r="M886" s="47" t="s">
        <v>46</v>
      </c>
      <c r="N886" s="48">
        <v>3</v>
      </c>
      <c r="O886" s="47" t="s">
        <v>43</v>
      </c>
      <c r="P886" s="47" t="s">
        <v>455</v>
      </c>
      <c r="Q886" s="47" t="s">
        <v>48</v>
      </c>
      <c r="R886" s="47" t="s">
        <v>49</v>
      </c>
      <c r="S886" s="47" t="s">
        <v>43</v>
      </c>
      <c r="T886" s="47" t="s">
        <v>50</v>
      </c>
      <c r="U886" s="47" t="s">
        <v>51</v>
      </c>
      <c r="V886" s="48">
        <v>2.95</v>
      </c>
      <c r="W886" s="48">
        <v>2.95</v>
      </c>
      <c r="X886" s="47" t="s">
        <v>52</v>
      </c>
      <c r="Y886" s="47" t="s">
        <v>751</v>
      </c>
      <c r="Z886" s="48" t="b">
        <v>0</v>
      </c>
      <c r="AA886" s="47" t="s">
        <v>54</v>
      </c>
      <c r="AB886" s="48" t="b">
        <v>0</v>
      </c>
      <c r="AC886" s="48">
        <v>39</v>
      </c>
      <c r="AD886" t="str">
        <f t="shared" si="13"/>
        <v>NT</v>
      </c>
    </row>
    <row r="887" spans="2:30" x14ac:dyDescent="0.25">
      <c r="B887">
        <f>VLOOKUP(C887*1,'RMPCrecs(Jan2016)'!F$2:N$1246,9,FALSE)</f>
        <v>19</v>
      </c>
      <c r="C887" s="47" t="s">
        <v>827</v>
      </c>
      <c r="D887" s="47" t="s">
        <v>41</v>
      </c>
      <c r="E887" s="48">
        <v>2010</v>
      </c>
      <c r="F887" s="47" t="s">
        <v>42</v>
      </c>
      <c r="G887" s="49">
        <v>40430</v>
      </c>
      <c r="H887" s="47" t="s">
        <v>43</v>
      </c>
      <c r="I887" s="47" t="s">
        <v>44</v>
      </c>
      <c r="J887" s="48">
        <v>3008</v>
      </c>
      <c r="K887" s="47" t="s">
        <v>45</v>
      </c>
      <c r="L887" s="48">
        <v>740</v>
      </c>
      <c r="M887" s="47" t="s">
        <v>46</v>
      </c>
      <c r="N887" s="48">
        <v>3</v>
      </c>
      <c r="O887" s="47" t="s">
        <v>43</v>
      </c>
      <c r="P887" s="47" t="s">
        <v>455</v>
      </c>
      <c r="Q887" s="47" t="s">
        <v>48</v>
      </c>
      <c r="R887" s="47" t="s">
        <v>49</v>
      </c>
      <c r="S887" s="47" t="s">
        <v>43</v>
      </c>
      <c r="T887" s="47" t="s">
        <v>50</v>
      </c>
      <c r="U887" s="47" t="s">
        <v>60</v>
      </c>
      <c r="V887" s="48">
        <v>6.04</v>
      </c>
      <c r="W887" s="48">
        <v>6.04</v>
      </c>
      <c r="X887" s="47" t="s">
        <v>52</v>
      </c>
      <c r="Y887" s="47" t="s">
        <v>716</v>
      </c>
      <c r="Z887" s="48" t="b">
        <v>0</v>
      </c>
      <c r="AA887" s="47" t="s">
        <v>54</v>
      </c>
      <c r="AB887" s="48" t="b">
        <v>0</v>
      </c>
      <c r="AC887" s="48">
        <v>39</v>
      </c>
      <c r="AD887" t="str">
        <f t="shared" si="13"/>
        <v>NT</v>
      </c>
    </row>
    <row r="888" spans="2:30" x14ac:dyDescent="0.25">
      <c r="B888">
        <f>VLOOKUP(C888*1,'RMPCrecs(Jan2016)'!F$2:N$1246,9,FALSE)</f>
        <v>19</v>
      </c>
      <c r="C888" s="47" t="s">
        <v>840</v>
      </c>
      <c r="D888" s="47" t="s">
        <v>41</v>
      </c>
      <c r="E888" s="48">
        <v>2010</v>
      </c>
      <c r="F888" s="47" t="s">
        <v>42</v>
      </c>
      <c r="G888" s="49">
        <v>40430</v>
      </c>
      <c r="H888" s="47" t="s">
        <v>43</v>
      </c>
      <c r="I888" s="47" t="s">
        <v>44</v>
      </c>
      <c r="J888" s="48">
        <v>3008</v>
      </c>
      <c r="K888" s="47" t="s">
        <v>45</v>
      </c>
      <c r="L888" s="48">
        <v>760</v>
      </c>
      <c r="M888" s="47" t="s">
        <v>46</v>
      </c>
      <c r="N888" s="48">
        <v>3</v>
      </c>
      <c r="O888" s="47" t="s">
        <v>43</v>
      </c>
      <c r="P888" s="47" t="s">
        <v>607</v>
      </c>
      <c r="Q888" s="47" t="s">
        <v>48</v>
      </c>
      <c r="R888" s="47" t="s">
        <v>49</v>
      </c>
      <c r="S888" s="47" t="s">
        <v>43</v>
      </c>
      <c r="T888" s="47" t="s">
        <v>50</v>
      </c>
      <c r="U888" s="47" t="s">
        <v>60</v>
      </c>
      <c r="V888" s="48">
        <v>6.04</v>
      </c>
      <c r="W888" s="48">
        <v>6.04</v>
      </c>
      <c r="X888" s="47" t="s">
        <v>52</v>
      </c>
      <c r="Y888" s="47" t="s">
        <v>716</v>
      </c>
      <c r="Z888" s="48" t="b">
        <v>0</v>
      </c>
      <c r="AA888" s="47" t="s">
        <v>54</v>
      </c>
      <c r="AB888" s="48" t="b">
        <v>0</v>
      </c>
      <c r="AC888" s="48">
        <v>39</v>
      </c>
      <c r="AD888" t="str">
        <f t="shared" si="13"/>
        <v>NT</v>
      </c>
    </row>
    <row r="889" spans="2:30" x14ac:dyDescent="0.25">
      <c r="B889">
        <f>VLOOKUP(C889*1,'RMPCrecs(Jan2016)'!F$2:N$1246,9,FALSE)</f>
        <v>19</v>
      </c>
      <c r="C889" s="47" t="s">
        <v>841</v>
      </c>
      <c r="D889" s="47" t="s">
        <v>41</v>
      </c>
      <c r="E889" s="48">
        <v>2010</v>
      </c>
      <c r="F889" s="47" t="s">
        <v>42</v>
      </c>
      <c r="G889" s="49">
        <v>40430</v>
      </c>
      <c r="H889" s="47" t="s">
        <v>43</v>
      </c>
      <c r="I889" s="47" t="s">
        <v>44</v>
      </c>
      <c r="J889" s="48">
        <v>3008</v>
      </c>
      <c r="K889" s="47" t="s">
        <v>110</v>
      </c>
      <c r="L889" s="48">
        <v>760</v>
      </c>
      <c r="M889" s="47" t="s">
        <v>46</v>
      </c>
      <c r="N889" s="48">
        <v>3</v>
      </c>
      <c r="O889" s="47" t="s">
        <v>43</v>
      </c>
      <c r="P889" s="47" t="s">
        <v>433</v>
      </c>
      <c r="Q889" s="47" t="s">
        <v>48</v>
      </c>
      <c r="R889" s="47" t="s">
        <v>49</v>
      </c>
      <c r="S889" s="47" t="s">
        <v>43</v>
      </c>
      <c r="T889" s="47" t="s">
        <v>50</v>
      </c>
      <c r="U889" s="47" t="s">
        <v>60</v>
      </c>
      <c r="V889" s="48">
        <v>6.04</v>
      </c>
      <c r="W889" s="48">
        <v>6.04</v>
      </c>
      <c r="X889" s="47" t="s">
        <v>52</v>
      </c>
      <c r="Y889" s="47" t="s">
        <v>716</v>
      </c>
      <c r="Z889" s="48" t="b">
        <v>0</v>
      </c>
      <c r="AA889" s="47" t="s">
        <v>54</v>
      </c>
      <c r="AB889" s="48" t="b">
        <v>0</v>
      </c>
      <c r="AC889" s="48">
        <v>39</v>
      </c>
      <c r="AD889" t="str">
        <f t="shared" si="13"/>
        <v>NT</v>
      </c>
    </row>
    <row r="890" spans="2:30" x14ac:dyDescent="0.25">
      <c r="B890">
        <f>VLOOKUP(C890*1,'RMPCrecs(Jan2016)'!F$2:N$1246,9,FALSE)</f>
        <v>19</v>
      </c>
      <c r="C890" s="47" t="s">
        <v>842</v>
      </c>
      <c r="D890" s="47" t="s">
        <v>41</v>
      </c>
      <c r="E890" s="48">
        <v>2010</v>
      </c>
      <c r="F890" s="47" t="s">
        <v>42</v>
      </c>
      <c r="G890" s="49">
        <v>40430</v>
      </c>
      <c r="H890" s="47" t="s">
        <v>43</v>
      </c>
      <c r="I890" s="47" t="s">
        <v>44</v>
      </c>
      <c r="J890" s="48">
        <v>3008</v>
      </c>
      <c r="K890" s="47" t="s">
        <v>45</v>
      </c>
      <c r="L890" s="48">
        <v>530</v>
      </c>
      <c r="M890" s="47" t="s">
        <v>46</v>
      </c>
      <c r="N890" s="48">
        <v>2</v>
      </c>
      <c r="O890" s="47" t="s">
        <v>43</v>
      </c>
      <c r="P890" s="47" t="s">
        <v>770</v>
      </c>
      <c r="Q890" s="47" t="s">
        <v>48</v>
      </c>
      <c r="R890" s="47" t="s">
        <v>49</v>
      </c>
      <c r="S890" s="47" t="s">
        <v>43</v>
      </c>
      <c r="T890" s="47" t="s">
        <v>50</v>
      </c>
      <c r="U890" s="47" t="s">
        <v>60</v>
      </c>
      <c r="V890" s="48">
        <v>6.04</v>
      </c>
      <c r="W890" s="48">
        <v>6.04</v>
      </c>
      <c r="X890" s="47" t="s">
        <v>52</v>
      </c>
      <c r="Y890" s="47" t="s">
        <v>716</v>
      </c>
      <c r="Z890" s="48" t="b">
        <v>0</v>
      </c>
      <c r="AA890" s="47" t="s">
        <v>54</v>
      </c>
      <c r="AB890" s="48" t="b">
        <v>0</v>
      </c>
      <c r="AC890" s="48">
        <v>39</v>
      </c>
      <c r="AD890" t="str">
        <f t="shared" si="13"/>
        <v>NT</v>
      </c>
    </row>
    <row r="891" spans="2:30" x14ac:dyDescent="0.25">
      <c r="B891">
        <f>VLOOKUP(C891*1,'RMPCrecs(Jan2016)'!F$2:N$1246,9,FALSE)</f>
        <v>19</v>
      </c>
      <c r="C891" s="47" t="s">
        <v>844</v>
      </c>
      <c r="D891" s="47" t="s">
        <v>41</v>
      </c>
      <c r="E891" s="48">
        <v>2010</v>
      </c>
      <c r="F891" s="47" t="s">
        <v>42</v>
      </c>
      <c r="G891" s="49">
        <v>40430</v>
      </c>
      <c r="H891" s="47" t="s">
        <v>43</v>
      </c>
      <c r="I891" s="47" t="s">
        <v>44</v>
      </c>
      <c r="J891" s="48">
        <v>3008</v>
      </c>
      <c r="K891" s="47" t="s">
        <v>45</v>
      </c>
      <c r="L891" s="48">
        <v>680</v>
      </c>
      <c r="M891" s="47" t="s">
        <v>46</v>
      </c>
      <c r="N891" s="48">
        <v>3</v>
      </c>
      <c r="O891" s="47" t="s">
        <v>43</v>
      </c>
      <c r="P891" s="47" t="s">
        <v>433</v>
      </c>
      <c r="Q891" s="47" t="s">
        <v>48</v>
      </c>
      <c r="R891" s="47" t="s">
        <v>49</v>
      </c>
      <c r="S891" s="47" t="s">
        <v>43</v>
      </c>
      <c r="T891" s="47" t="s">
        <v>50</v>
      </c>
      <c r="U891" s="47" t="s">
        <v>60</v>
      </c>
      <c r="V891" s="48">
        <v>6.04</v>
      </c>
      <c r="W891" s="48">
        <v>6.04</v>
      </c>
      <c r="X891" s="47" t="s">
        <v>52</v>
      </c>
      <c r="Y891" s="47" t="s">
        <v>716</v>
      </c>
      <c r="Z891" s="48" t="b">
        <v>0</v>
      </c>
      <c r="AA891" s="47" t="s">
        <v>54</v>
      </c>
      <c r="AB891" s="48" t="b">
        <v>0</v>
      </c>
      <c r="AC891" s="48">
        <v>39</v>
      </c>
      <c r="AD891" t="str">
        <f t="shared" si="13"/>
        <v>NT</v>
      </c>
    </row>
    <row r="892" spans="2:30" x14ac:dyDescent="0.25">
      <c r="B892">
        <f>VLOOKUP(C892*1,'RMPCrecs(Jan2016)'!F$2:N$1246,9,FALSE)</f>
        <v>19</v>
      </c>
      <c r="C892" s="47" t="s">
        <v>846</v>
      </c>
      <c r="D892" s="47" t="s">
        <v>41</v>
      </c>
      <c r="E892" s="48">
        <v>2010</v>
      </c>
      <c r="F892" s="47" t="s">
        <v>42</v>
      </c>
      <c r="G892" s="49">
        <v>40430</v>
      </c>
      <c r="H892" s="47" t="s">
        <v>43</v>
      </c>
      <c r="I892" s="47" t="s">
        <v>44</v>
      </c>
      <c r="J892" s="48">
        <v>3008</v>
      </c>
      <c r="K892" s="47" t="s">
        <v>45</v>
      </c>
      <c r="L892" s="48">
        <v>780</v>
      </c>
      <c r="M892" s="47" t="s">
        <v>46</v>
      </c>
      <c r="N892" s="48">
        <v>3</v>
      </c>
      <c r="O892" s="47" t="s">
        <v>43</v>
      </c>
      <c r="P892" s="47" t="s">
        <v>455</v>
      </c>
      <c r="Q892" s="47" t="s">
        <v>48</v>
      </c>
      <c r="R892" s="47" t="s">
        <v>49</v>
      </c>
      <c r="S892" s="47" t="s">
        <v>43</v>
      </c>
      <c r="T892" s="47" t="s">
        <v>50</v>
      </c>
      <c r="U892" s="47" t="s">
        <v>60</v>
      </c>
      <c r="V892" s="48">
        <v>6.04</v>
      </c>
      <c r="W892" s="48">
        <v>6.04</v>
      </c>
      <c r="X892" s="47" t="s">
        <v>52</v>
      </c>
      <c r="Y892" s="47" t="s">
        <v>716</v>
      </c>
      <c r="Z892" s="48" t="b">
        <v>0</v>
      </c>
      <c r="AA892" s="47" t="s">
        <v>54</v>
      </c>
      <c r="AB892" s="48" t="b">
        <v>0</v>
      </c>
      <c r="AC892" s="48">
        <v>39</v>
      </c>
      <c r="AD892" t="str">
        <f t="shared" si="13"/>
        <v>NT</v>
      </c>
    </row>
    <row r="893" spans="2:30" x14ac:dyDescent="0.25">
      <c r="B893">
        <f>VLOOKUP(C893*1,'RMPCrecs(Jan2016)'!F$2:N$1246,9,FALSE)</f>
        <v>19</v>
      </c>
      <c r="C893" s="47" t="s">
        <v>848</v>
      </c>
      <c r="D893" s="47" t="s">
        <v>41</v>
      </c>
      <c r="E893" s="48">
        <v>2010</v>
      </c>
      <c r="F893" s="47" t="s">
        <v>42</v>
      </c>
      <c r="G893" s="49">
        <v>40430</v>
      </c>
      <c r="H893" s="47" t="s">
        <v>43</v>
      </c>
      <c r="I893" s="47" t="s">
        <v>44</v>
      </c>
      <c r="J893" s="48">
        <v>3008</v>
      </c>
      <c r="K893" s="47" t="s">
        <v>110</v>
      </c>
      <c r="L893" s="48">
        <v>760</v>
      </c>
      <c r="M893" s="47" t="s">
        <v>46</v>
      </c>
      <c r="N893" s="48">
        <v>3</v>
      </c>
      <c r="O893" s="47" t="s">
        <v>43</v>
      </c>
      <c r="P893" s="47" t="s">
        <v>574</v>
      </c>
      <c r="Q893" s="47" t="s">
        <v>48</v>
      </c>
      <c r="R893" s="47" t="s">
        <v>49</v>
      </c>
      <c r="S893" s="47" t="s">
        <v>43</v>
      </c>
      <c r="T893" s="47" t="s">
        <v>50</v>
      </c>
      <c r="U893" s="47" t="s">
        <v>60</v>
      </c>
      <c r="V893" s="48">
        <v>6.04</v>
      </c>
      <c r="W893" s="48">
        <v>6.04</v>
      </c>
      <c r="X893" s="47" t="s">
        <v>52</v>
      </c>
      <c r="Y893" s="47" t="s">
        <v>716</v>
      </c>
      <c r="Z893" s="48" t="b">
        <v>0</v>
      </c>
      <c r="AA893" s="47" t="s">
        <v>54</v>
      </c>
      <c r="AB893" s="48" t="b">
        <v>0</v>
      </c>
      <c r="AC893" s="48">
        <v>39</v>
      </c>
      <c r="AD893" t="str">
        <f t="shared" si="13"/>
        <v>NT</v>
      </c>
    </row>
    <row r="894" spans="2:30" x14ac:dyDescent="0.25">
      <c r="B894">
        <f>VLOOKUP(C894*1,'RMPCrecs(Jan2016)'!F$2:N$1246,9,FALSE)</f>
        <v>19</v>
      </c>
      <c r="C894" s="47" t="s">
        <v>849</v>
      </c>
      <c r="D894" s="47" t="s">
        <v>41</v>
      </c>
      <c r="E894" s="48">
        <v>2010</v>
      </c>
      <c r="F894" s="47" t="s">
        <v>42</v>
      </c>
      <c r="G894" s="49">
        <v>40430</v>
      </c>
      <c r="H894" s="47" t="s">
        <v>43</v>
      </c>
      <c r="I894" s="47" t="s">
        <v>44</v>
      </c>
      <c r="J894" s="48">
        <v>3008</v>
      </c>
      <c r="K894" s="47" t="s">
        <v>45</v>
      </c>
      <c r="L894" s="48">
        <v>710</v>
      </c>
      <c r="M894" s="47" t="s">
        <v>46</v>
      </c>
      <c r="N894" s="48">
        <v>3</v>
      </c>
      <c r="O894" s="47" t="s">
        <v>43</v>
      </c>
      <c r="P894" s="47" t="s">
        <v>455</v>
      </c>
      <c r="Q894" s="47" t="s">
        <v>48</v>
      </c>
      <c r="R894" s="47" t="s">
        <v>49</v>
      </c>
      <c r="S894" s="47" t="s">
        <v>43</v>
      </c>
      <c r="T894" s="47" t="s">
        <v>50</v>
      </c>
      <c r="U894" s="47" t="s">
        <v>60</v>
      </c>
      <c r="V894" s="48">
        <v>6.04</v>
      </c>
      <c r="W894" s="48">
        <v>6.04</v>
      </c>
      <c r="X894" s="47" t="s">
        <v>52</v>
      </c>
      <c r="Y894" s="47" t="s">
        <v>716</v>
      </c>
      <c r="Z894" s="48" t="b">
        <v>0</v>
      </c>
      <c r="AA894" s="47" t="s">
        <v>54</v>
      </c>
      <c r="AB894" s="48" t="b">
        <v>0</v>
      </c>
      <c r="AC894" s="48">
        <v>39</v>
      </c>
      <c r="AD894" t="str">
        <f t="shared" si="13"/>
        <v>NT</v>
      </c>
    </row>
    <row r="895" spans="2:30" x14ac:dyDescent="0.25">
      <c r="B895">
        <f>VLOOKUP(C895*1,'RMPCrecs(Jan2016)'!F$2:N$1246,9,FALSE)</f>
        <v>19</v>
      </c>
      <c r="C895" s="47" t="s">
        <v>850</v>
      </c>
      <c r="D895" s="47" t="s">
        <v>41</v>
      </c>
      <c r="E895" s="48">
        <v>2010</v>
      </c>
      <c r="F895" s="47" t="s">
        <v>42</v>
      </c>
      <c r="G895" s="49">
        <v>40430</v>
      </c>
      <c r="H895" s="47" t="s">
        <v>43</v>
      </c>
      <c r="I895" s="47" t="s">
        <v>44</v>
      </c>
      <c r="J895" s="48">
        <v>3008</v>
      </c>
      <c r="K895" s="47" t="s">
        <v>110</v>
      </c>
      <c r="L895" s="48">
        <v>710</v>
      </c>
      <c r="M895" s="47" t="s">
        <v>46</v>
      </c>
      <c r="N895" s="48">
        <v>3</v>
      </c>
      <c r="O895" s="47" t="s">
        <v>43</v>
      </c>
      <c r="P895" s="47" t="s">
        <v>455</v>
      </c>
      <c r="Q895" s="47" t="s">
        <v>48</v>
      </c>
      <c r="R895" s="47" t="s">
        <v>49</v>
      </c>
      <c r="S895" s="47" t="s">
        <v>43</v>
      </c>
      <c r="T895" s="47" t="s">
        <v>50</v>
      </c>
      <c r="U895" s="47" t="s">
        <v>60</v>
      </c>
      <c r="V895" s="48">
        <v>6.04</v>
      </c>
      <c r="W895" s="48">
        <v>6.04</v>
      </c>
      <c r="X895" s="47" t="s">
        <v>52</v>
      </c>
      <c r="Y895" s="47" t="s">
        <v>716</v>
      </c>
      <c r="Z895" s="48" t="b">
        <v>0</v>
      </c>
      <c r="AA895" s="47" t="s">
        <v>54</v>
      </c>
      <c r="AB895" s="48" t="b">
        <v>0</v>
      </c>
      <c r="AC895" s="48">
        <v>39</v>
      </c>
      <c r="AD895" t="str">
        <f t="shared" si="13"/>
        <v>NT</v>
      </c>
    </row>
    <row r="896" spans="2:30" x14ac:dyDescent="0.25">
      <c r="B896">
        <f>VLOOKUP(C896*1,'RMPCrecs(Jan2016)'!F$2:N$1246,9,FALSE)</f>
        <v>19</v>
      </c>
      <c r="C896" s="47" t="s">
        <v>851</v>
      </c>
      <c r="D896" s="47" t="s">
        <v>41</v>
      </c>
      <c r="E896" s="48">
        <v>2010</v>
      </c>
      <c r="F896" s="47" t="s">
        <v>42</v>
      </c>
      <c r="G896" s="49">
        <v>40430</v>
      </c>
      <c r="H896" s="47" t="s">
        <v>43</v>
      </c>
      <c r="I896" s="47" t="s">
        <v>44</v>
      </c>
      <c r="J896" s="48">
        <v>3008</v>
      </c>
      <c r="K896" s="47" t="s">
        <v>110</v>
      </c>
      <c r="L896" s="48">
        <v>800</v>
      </c>
      <c r="M896" s="47" t="s">
        <v>46</v>
      </c>
      <c r="N896" s="48">
        <v>3</v>
      </c>
      <c r="O896" s="47" t="s">
        <v>43</v>
      </c>
      <c r="P896" s="47" t="s">
        <v>433</v>
      </c>
      <c r="Q896" s="47" t="s">
        <v>48</v>
      </c>
      <c r="R896" s="47" t="s">
        <v>49</v>
      </c>
      <c r="S896" s="47" t="s">
        <v>43</v>
      </c>
      <c r="T896" s="47" t="s">
        <v>50</v>
      </c>
      <c r="U896" s="47" t="s">
        <v>60</v>
      </c>
      <c r="V896" s="48">
        <v>6.04</v>
      </c>
      <c r="W896" s="48">
        <v>6.04</v>
      </c>
      <c r="X896" s="47" t="s">
        <v>52</v>
      </c>
      <c r="Y896" s="47" t="s">
        <v>716</v>
      </c>
      <c r="Z896" s="48" t="b">
        <v>0</v>
      </c>
      <c r="AA896" s="47" t="s">
        <v>54</v>
      </c>
      <c r="AB896" s="48" t="b">
        <v>0</v>
      </c>
      <c r="AC896" s="48">
        <v>39</v>
      </c>
      <c r="AD896" t="str">
        <f t="shared" si="13"/>
        <v>NT</v>
      </c>
    </row>
    <row r="897" spans="2:30" x14ac:dyDescent="0.25">
      <c r="B897">
        <f>VLOOKUP(C897*1,'RMPCrecs(Jan2016)'!F$2:N$1246,9,FALSE)</f>
        <v>19</v>
      </c>
      <c r="C897" s="47" t="s">
        <v>852</v>
      </c>
      <c r="D897" s="47" t="s">
        <v>41</v>
      </c>
      <c r="E897" s="48">
        <v>2010</v>
      </c>
      <c r="F897" s="47" t="s">
        <v>42</v>
      </c>
      <c r="G897" s="49">
        <v>40430</v>
      </c>
      <c r="H897" s="47" t="s">
        <v>43</v>
      </c>
      <c r="I897" s="47" t="s">
        <v>44</v>
      </c>
      <c r="J897" s="48">
        <v>3008</v>
      </c>
      <c r="K897" s="47" t="s">
        <v>45</v>
      </c>
      <c r="L897" s="48">
        <v>790</v>
      </c>
      <c r="M897" s="47" t="s">
        <v>46</v>
      </c>
      <c r="N897" s="48">
        <v>3</v>
      </c>
      <c r="O897" s="47" t="s">
        <v>43</v>
      </c>
      <c r="P897" s="47" t="s">
        <v>455</v>
      </c>
      <c r="Q897" s="47" t="s">
        <v>48</v>
      </c>
      <c r="R897" s="47" t="s">
        <v>49</v>
      </c>
      <c r="S897" s="47" t="s">
        <v>43</v>
      </c>
      <c r="T897" s="47" t="s">
        <v>50</v>
      </c>
      <c r="U897" s="47" t="s">
        <v>60</v>
      </c>
      <c r="V897" s="48">
        <v>6.04</v>
      </c>
      <c r="W897" s="48">
        <v>6.04</v>
      </c>
      <c r="X897" s="47" t="s">
        <v>52</v>
      </c>
      <c r="Y897" s="47" t="s">
        <v>716</v>
      </c>
      <c r="Z897" s="48" t="b">
        <v>0</v>
      </c>
      <c r="AA897" s="47" t="s">
        <v>54</v>
      </c>
      <c r="AB897" s="48" t="b">
        <v>0</v>
      </c>
      <c r="AC897" s="48">
        <v>39</v>
      </c>
      <c r="AD897" t="str">
        <f t="shared" si="13"/>
        <v>NT</v>
      </c>
    </row>
    <row r="898" spans="2:30" x14ac:dyDescent="0.25">
      <c r="B898">
        <f>VLOOKUP(C898*1,'RMPCrecs(Jan2016)'!F$2:N$1246,9,FALSE)</f>
        <v>19</v>
      </c>
      <c r="C898" s="47" t="s">
        <v>853</v>
      </c>
      <c r="D898" s="47" t="s">
        <v>41</v>
      </c>
      <c r="E898" s="48">
        <v>2010</v>
      </c>
      <c r="F898" s="47" t="s">
        <v>42</v>
      </c>
      <c r="G898" s="49">
        <v>40430</v>
      </c>
      <c r="H898" s="47" t="s">
        <v>43</v>
      </c>
      <c r="I898" s="47" t="s">
        <v>44</v>
      </c>
      <c r="J898" s="48">
        <v>3008</v>
      </c>
      <c r="K898" s="47" t="s">
        <v>45</v>
      </c>
      <c r="L898" s="48">
        <v>580</v>
      </c>
      <c r="M898" s="47" t="s">
        <v>46</v>
      </c>
      <c r="N898" s="48">
        <v>3</v>
      </c>
      <c r="O898" s="47" t="s">
        <v>43</v>
      </c>
      <c r="P898" s="47" t="s">
        <v>455</v>
      </c>
      <c r="Q898" s="47" t="s">
        <v>48</v>
      </c>
      <c r="R898" s="47" t="s">
        <v>49</v>
      </c>
      <c r="S898" s="47" t="s">
        <v>43</v>
      </c>
      <c r="T898" s="47" t="s">
        <v>50</v>
      </c>
      <c r="U898" s="47" t="s">
        <v>60</v>
      </c>
      <c r="V898" s="48">
        <v>6.04</v>
      </c>
      <c r="W898" s="48">
        <v>6.04</v>
      </c>
      <c r="X898" s="47" t="s">
        <v>52</v>
      </c>
      <c r="Y898" s="47" t="s">
        <v>716</v>
      </c>
      <c r="Z898" s="48" t="b">
        <v>0</v>
      </c>
      <c r="AA898" s="47" t="s">
        <v>54</v>
      </c>
      <c r="AB898" s="48" t="b">
        <v>0</v>
      </c>
      <c r="AC898" s="48">
        <v>39</v>
      </c>
      <c r="AD898" t="str">
        <f t="shared" ref="AD898:AD961" si="14">IF(OR(B898=14,B898=19),"NT",IF(B898&gt;=49,"mix","Tr"))</f>
        <v>NT</v>
      </c>
    </row>
    <row r="899" spans="2:30" x14ac:dyDescent="0.25">
      <c r="B899">
        <f>VLOOKUP(C899*1,'RMPCrecs(Jan2016)'!F$2:N$1246,9,FALSE)</f>
        <v>19</v>
      </c>
      <c r="C899" s="47" t="s">
        <v>856</v>
      </c>
      <c r="D899" s="47" t="s">
        <v>41</v>
      </c>
      <c r="E899" s="48">
        <v>2010</v>
      </c>
      <c r="F899" s="47" t="s">
        <v>42</v>
      </c>
      <c r="G899" s="49">
        <v>40443</v>
      </c>
      <c r="H899" s="47" t="s">
        <v>43</v>
      </c>
      <c r="I899" s="47" t="s">
        <v>44</v>
      </c>
      <c r="J899" s="48">
        <v>3008</v>
      </c>
      <c r="K899" s="47" t="s">
        <v>45</v>
      </c>
      <c r="L899" s="48">
        <v>730</v>
      </c>
      <c r="M899" s="47" t="s">
        <v>46</v>
      </c>
      <c r="N899" s="48">
        <v>2</v>
      </c>
      <c r="O899" s="47" t="s">
        <v>43</v>
      </c>
      <c r="P899" s="47" t="s">
        <v>857</v>
      </c>
      <c r="Q899" s="47" t="s">
        <v>48</v>
      </c>
      <c r="R899" s="47" t="s">
        <v>49</v>
      </c>
      <c r="S899" s="47" t="s">
        <v>43</v>
      </c>
      <c r="T899" s="47" t="s">
        <v>50</v>
      </c>
      <c r="U899" s="47" t="s">
        <v>82</v>
      </c>
      <c r="V899" s="48">
        <v>3.2</v>
      </c>
      <c r="W899" s="48">
        <v>3.2</v>
      </c>
      <c r="X899" s="47" t="s">
        <v>52</v>
      </c>
      <c r="Y899" s="47" t="s">
        <v>858</v>
      </c>
      <c r="Z899" s="48" t="b">
        <v>0</v>
      </c>
      <c r="AA899" s="47" t="s">
        <v>54</v>
      </c>
      <c r="AB899" s="48" t="b">
        <v>0</v>
      </c>
      <c r="AC899" s="48">
        <v>39</v>
      </c>
      <c r="AD899" t="str">
        <f t="shared" si="14"/>
        <v>NT</v>
      </c>
    </row>
    <row r="900" spans="2:30" x14ac:dyDescent="0.25">
      <c r="B900">
        <f>VLOOKUP(C900*1,'RMPCrecs(Jan2016)'!F$2:N$1246,9,FALSE)</f>
        <v>19</v>
      </c>
      <c r="C900" s="47" t="s">
        <v>860</v>
      </c>
      <c r="D900" s="47" t="s">
        <v>41</v>
      </c>
      <c r="E900" s="48">
        <v>2010</v>
      </c>
      <c r="F900" s="47" t="s">
        <v>42</v>
      </c>
      <c r="G900" s="49">
        <v>40443</v>
      </c>
      <c r="H900" s="47" t="s">
        <v>43</v>
      </c>
      <c r="I900" s="47" t="s">
        <v>44</v>
      </c>
      <c r="J900" s="48">
        <v>3008</v>
      </c>
      <c r="K900" s="47" t="s">
        <v>110</v>
      </c>
      <c r="L900" s="48">
        <v>730</v>
      </c>
      <c r="M900" s="47" t="s">
        <v>46</v>
      </c>
      <c r="N900" s="48">
        <v>3</v>
      </c>
      <c r="O900" s="47" t="s">
        <v>43</v>
      </c>
      <c r="P900" s="47" t="s">
        <v>455</v>
      </c>
      <c r="Q900" s="47" t="s">
        <v>48</v>
      </c>
      <c r="R900" s="47" t="s">
        <v>49</v>
      </c>
      <c r="S900" s="47" t="s">
        <v>43</v>
      </c>
      <c r="T900" s="47" t="s">
        <v>50</v>
      </c>
      <c r="U900" s="47" t="s">
        <v>82</v>
      </c>
      <c r="V900" s="48">
        <v>3.2</v>
      </c>
      <c r="W900" s="48">
        <v>3.2</v>
      </c>
      <c r="X900" s="47" t="s">
        <v>52</v>
      </c>
      <c r="Y900" s="47" t="s">
        <v>858</v>
      </c>
      <c r="Z900" s="48" t="b">
        <v>0</v>
      </c>
      <c r="AA900" s="47" t="s">
        <v>54</v>
      </c>
      <c r="AB900" s="48" t="b">
        <v>0</v>
      </c>
      <c r="AC900" s="48">
        <v>39</v>
      </c>
      <c r="AD900" t="str">
        <f t="shared" si="14"/>
        <v>NT</v>
      </c>
    </row>
    <row r="901" spans="2:30" x14ac:dyDescent="0.25">
      <c r="B901">
        <f>VLOOKUP(C901*1,'RMPCrecs(Jan2016)'!F$2:N$1246,9,FALSE)</f>
        <v>19</v>
      </c>
      <c r="C901" s="47" t="s">
        <v>861</v>
      </c>
      <c r="D901" s="47" t="s">
        <v>41</v>
      </c>
      <c r="E901" s="48">
        <v>2010</v>
      </c>
      <c r="F901" s="47" t="s">
        <v>42</v>
      </c>
      <c r="G901" s="49">
        <v>40443</v>
      </c>
      <c r="H901" s="47" t="s">
        <v>43</v>
      </c>
      <c r="I901" s="47" t="s">
        <v>44</v>
      </c>
      <c r="J901" s="48">
        <v>3008</v>
      </c>
      <c r="K901" s="47" t="s">
        <v>45</v>
      </c>
      <c r="L901" s="48">
        <v>770</v>
      </c>
      <c r="M901" s="47" t="s">
        <v>46</v>
      </c>
      <c r="N901" s="48">
        <v>3</v>
      </c>
      <c r="O901" s="47" t="s">
        <v>43</v>
      </c>
      <c r="P901" s="47" t="s">
        <v>433</v>
      </c>
      <c r="Q901" s="47" t="s">
        <v>48</v>
      </c>
      <c r="R901" s="47" t="s">
        <v>49</v>
      </c>
      <c r="S901" s="47" t="s">
        <v>43</v>
      </c>
      <c r="T901" s="47" t="s">
        <v>50</v>
      </c>
      <c r="U901" s="47" t="s">
        <v>82</v>
      </c>
      <c r="V901" s="48">
        <v>3.2</v>
      </c>
      <c r="W901" s="48">
        <v>3.2</v>
      </c>
      <c r="X901" s="47" t="s">
        <v>52</v>
      </c>
      <c r="Y901" s="47" t="s">
        <v>858</v>
      </c>
      <c r="Z901" s="48" t="b">
        <v>0</v>
      </c>
      <c r="AA901" s="47" t="s">
        <v>54</v>
      </c>
      <c r="AB901" s="48" t="b">
        <v>0</v>
      </c>
      <c r="AC901" s="48">
        <v>39</v>
      </c>
      <c r="AD901" t="str">
        <f t="shared" si="14"/>
        <v>NT</v>
      </c>
    </row>
    <row r="902" spans="2:30" x14ac:dyDescent="0.25">
      <c r="B902">
        <f>VLOOKUP(C902*1,'RMPCrecs(Jan2016)'!F$2:N$1246,9,FALSE)</f>
        <v>19</v>
      </c>
      <c r="C902" s="47" t="s">
        <v>862</v>
      </c>
      <c r="D902" s="47" t="s">
        <v>41</v>
      </c>
      <c r="E902" s="48">
        <v>2010</v>
      </c>
      <c r="F902" s="47" t="s">
        <v>42</v>
      </c>
      <c r="G902" s="49">
        <v>40443</v>
      </c>
      <c r="H902" s="47" t="s">
        <v>43</v>
      </c>
      <c r="I902" s="47" t="s">
        <v>44</v>
      </c>
      <c r="J902" s="48">
        <v>3008</v>
      </c>
      <c r="K902" s="47" t="s">
        <v>45</v>
      </c>
      <c r="L902" s="48">
        <v>770</v>
      </c>
      <c r="M902" s="47" t="s">
        <v>46</v>
      </c>
      <c r="N902" s="48">
        <v>3</v>
      </c>
      <c r="O902" s="47" t="s">
        <v>43</v>
      </c>
      <c r="P902" s="47" t="s">
        <v>455</v>
      </c>
      <c r="Q902" s="47" t="s">
        <v>48</v>
      </c>
      <c r="R902" s="47" t="s">
        <v>49</v>
      </c>
      <c r="S902" s="47" t="s">
        <v>43</v>
      </c>
      <c r="T902" s="47" t="s">
        <v>50</v>
      </c>
      <c r="U902" s="47" t="s">
        <v>82</v>
      </c>
      <c r="V902" s="48">
        <v>3.2</v>
      </c>
      <c r="W902" s="48">
        <v>3.2</v>
      </c>
      <c r="X902" s="47" t="s">
        <v>52</v>
      </c>
      <c r="Y902" s="47" t="s">
        <v>858</v>
      </c>
      <c r="Z902" s="48" t="b">
        <v>0</v>
      </c>
      <c r="AA902" s="47" t="s">
        <v>54</v>
      </c>
      <c r="AB902" s="48" t="b">
        <v>0</v>
      </c>
      <c r="AC902" s="48">
        <v>39</v>
      </c>
      <c r="AD902" t="str">
        <f t="shared" si="14"/>
        <v>NT</v>
      </c>
    </row>
    <row r="903" spans="2:30" x14ac:dyDescent="0.25">
      <c r="B903">
        <f>VLOOKUP(C903*1,'RMPCrecs(Jan2016)'!F$2:N$1246,9,FALSE)</f>
        <v>19</v>
      </c>
      <c r="C903" s="47" t="s">
        <v>863</v>
      </c>
      <c r="D903" s="47" t="s">
        <v>41</v>
      </c>
      <c r="E903" s="48">
        <v>2010</v>
      </c>
      <c r="F903" s="47" t="s">
        <v>42</v>
      </c>
      <c r="G903" s="49">
        <v>40443</v>
      </c>
      <c r="H903" s="47" t="s">
        <v>43</v>
      </c>
      <c r="I903" s="47" t="s">
        <v>44</v>
      </c>
      <c r="J903" s="48">
        <v>3008</v>
      </c>
      <c r="K903" s="47" t="s">
        <v>110</v>
      </c>
      <c r="L903" s="48">
        <v>700</v>
      </c>
      <c r="M903" s="47" t="s">
        <v>46</v>
      </c>
      <c r="N903" s="48">
        <v>3</v>
      </c>
      <c r="O903" s="47" t="s">
        <v>43</v>
      </c>
      <c r="P903" s="47" t="s">
        <v>455</v>
      </c>
      <c r="Q903" s="47" t="s">
        <v>48</v>
      </c>
      <c r="R903" s="47" t="s">
        <v>49</v>
      </c>
      <c r="S903" s="47" t="s">
        <v>43</v>
      </c>
      <c r="T903" s="47" t="s">
        <v>50</v>
      </c>
      <c r="U903" s="47" t="s">
        <v>82</v>
      </c>
      <c r="V903" s="48">
        <v>3.2</v>
      </c>
      <c r="W903" s="48">
        <v>3.2</v>
      </c>
      <c r="X903" s="47" t="s">
        <v>52</v>
      </c>
      <c r="Y903" s="47" t="s">
        <v>858</v>
      </c>
      <c r="Z903" s="48" t="b">
        <v>0</v>
      </c>
      <c r="AA903" s="47" t="s">
        <v>54</v>
      </c>
      <c r="AB903" s="48" t="b">
        <v>0</v>
      </c>
      <c r="AC903" s="48">
        <v>39</v>
      </c>
      <c r="AD903" t="str">
        <f t="shared" si="14"/>
        <v>NT</v>
      </c>
    </row>
    <row r="904" spans="2:30" x14ac:dyDescent="0.25">
      <c r="B904">
        <f>VLOOKUP(C904*1,'RMPCrecs(Jan2016)'!F$2:N$1246,9,FALSE)</f>
        <v>19</v>
      </c>
      <c r="C904" s="47" t="s">
        <v>864</v>
      </c>
      <c r="D904" s="47" t="s">
        <v>41</v>
      </c>
      <c r="E904" s="48">
        <v>2010</v>
      </c>
      <c r="F904" s="47" t="s">
        <v>42</v>
      </c>
      <c r="G904" s="49">
        <v>40443</v>
      </c>
      <c r="H904" s="47" t="s">
        <v>43</v>
      </c>
      <c r="I904" s="47" t="s">
        <v>44</v>
      </c>
      <c r="J904" s="48">
        <v>3008</v>
      </c>
      <c r="K904" s="47" t="s">
        <v>110</v>
      </c>
      <c r="L904" s="48">
        <v>800</v>
      </c>
      <c r="M904" s="47" t="s">
        <v>46</v>
      </c>
      <c r="N904" s="48">
        <v>3</v>
      </c>
      <c r="O904" s="47" t="s">
        <v>43</v>
      </c>
      <c r="P904" s="47" t="s">
        <v>865</v>
      </c>
      <c r="Q904" s="47" t="s">
        <v>48</v>
      </c>
      <c r="R904" s="47" t="s">
        <v>49</v>
      </c>
      <c r="S904" s="47" t="s">
        <v>43</v>
      </c>
      <c r="T904" s="47" t="s">
        <v>50</v>
      </c>
      <c r="U904" s="47" t="s">
        <v>82</v>
      </c>
      <c r="V904" s="48">
        <v>3.2</v>
      </c>
      <c r="W904" s="48">
        <v>3.2</v>
      </c>
      <c r="X904" s="47" t="s">
        <v>52</v>
      </c>
      <c r="Y904" s="47" t="s">
        <v>858</v>
      </c>
      <c r="Z904" s="48" t="b">
        <v>0</v>
      </c>
      <c r="AA904" s="47" t="s">
        <v>54</v>
      </c>
      <c r="AB904" s="48" t="b">
        <v>0</v>
      </c>
      <c r="AC904" s="48">
        <v>39</v>
      </c>
      <c r="AD904" t="str">
        <f t="shared" si="14"/>
        <v>NT</v>
      </c>
    </row>
    <row r="905" spans="2:30" x14ac:dyDescent="0.25">
      <c r="B905">
        <f>VLOOKUP(C905*1,'RMPCrecs(Jan2016)'!F$2:N$1246,9,FALSE)</f>
        <v>19</v>
      </c>
      <c r="C905" s="47" t="s">
        <v>866</v>
      </c>
      <c r="D905" s="47" t="s">
        <v>41</v>
      </c>
      <c r="E905" s="48">
        <v>2010</v>
      </c>
      <c r="F905" s="47" t="s">
        <v>42</v>
      </c>
      <c r="G905" s="49">
        <v>40443</v>
      </c>
      <c r="H905" s="47" t="s">
        <v>43</v>
      </c>
      <c r="I905" s="47" t="s">
        <v>44</v>
      </c>
      <c r="J905" s="48">
        <v>3008</v>
      </c>
      <c r="K905" s="47" t="s">
        <v>110</v>
      </c>
      <c r="L905" s="48">
        <v>740</v>
      </c>
      <c r="M905" s="47" t="s">
        <v>46</v>
      </c>
      <c r="N905" s="48">
        <v>3</v>
      </c>
      <c r="O905" s="47" t="s">
        <v>43</v>
      </c>
      <c r="P905" s="47" t="s">
        <v>455</v>
      </c>
      <c r="Q905" s="47" t="s">
        <v>48</v>
      </c>
      <c r="R905" s="47" t="s">
        <v>49</v>
      </c>
      <c r="S905" s="47" t="s">
        <v>43</v>
      </c>
      <c r="T905" s="47" t="s">
        <v>50</v>
      </c>
      <c r="U905" s="47" t="s">
        <v>82</v>
      </c>
      <c r="V905" s="48">
        <v>3.2</v>
      </c>
      <c r="W905" s="48">
        <v>3.2</v>
      </c>
      <c r="X905" s="47" t="s">
        <v>52</v>
      </c>
      <c r="Y905" s="47" t="s">
        <v>858</v>
      </c>
      <c r="Z905" s="48" t="b">
        <v>0</v>
      </c>
      <c r="AA905" s="47" t="s">
        <v>54</v>
      </c>
      <c r="AB905" s="48" t="b">
        <v>0</v>
      </c>
      <c r="AC905" s="48">
        <v>39</v>
      </c>
      <c r="AD905" t="str">
        <f t="shared" si="14"/>
        <v>NT</v>
      </c>
    </row>
    <row r="906" spans="2:30" x14ac:dyDescent="0.25">
      <c r="B906">
        <f>VLOOKUP(C906*1,'RMPCrecs(Jan2016)'!F$2:N$1246,9,FALSE)</f>
        <v>19</v>
      </c>
      <c r="C906" s="47" t="s">
        <v>867</v>
      </c>
      <c r="D906" s="47" t="s">
        <v>41</v>
      </c>
      <c r="E906" s="48">
        <v>2010</v>
      </c>
      <c r="F906" s="47" t="s">
        <v>42</v>
      </c>
      <c r="G906" s="49">
        <v>40443</v>
      </c>
      <c r="H906" s="47" t="s">
        <v>43</v>
      </c>
      <c r="I906" s="47" t="s">
        <v>44</v>
      </c>
      <c r="J906" s="48">
        <v>3008</v>
      </c>
      <c r="K906" s="47" t="s">
        <v>110</v>
      </c>
      <c r="L906" s="48">
        <v>740</v>
      </c>
      <c r="M906" s="47" t="s">
        <v>46</v>
      </c>
      <c r="N906" s="48">
        <v>3</v>
      </c>
      <c r="O906" s="47" t="s">
        <v>43</v>
      </c>
      <c r="P906" s="47" t="s">
        <v>455</v>
      </c>
      <c r="Q906" s="47" t="s">
        <v>48</v>
      </c>
      <c r="R906" s="47" t="s">
        <v>49</v>
      </c>
      <c r="S906" s="47" t="s">
        <v>43</v>
      </c>
      <c r="T906" s="47" t="s">
        <v>50</v>
      </c>
      <c r="U906" s="47" t="s">
        <v>82</v>
      </c>
      <c r="V906" s="48">
        <v>3.2</v>
      </c>
      <c r="W906" s="48">
        <v>3.2</v>
      </c>
      <c r="X906" s="47" t="s">
        <v>52</v>
      </c>
      <c r="Y906" s="47" t="s">
        <v>858</v>
      </c>
      <c r="Z906" s="48" t="b">
        <v>0</v>
      </c>
      <c r="AA906" s="47" t="s">
        <v>54</v>
      </c>
      <c r="AB906" s="48" t="b">
        <v>0</v>
      </c>
      <c r="AC906" s="48">
        <v>39</v>
      </c>
      <c r="AD906" t="str">
        <f t="shared" si="14"/>
        <v>NT</v>
      </c>
    </row>
    <row r="907" spans="2:30" x14ac:dyDescent="0.25">
      <c r="B907">
        <f>VLOOKUP(C907*1,'RMPCrecs(Jan2016)'!F$2:N$1246,9,FALSE)</f>
        <v>19</v>
      </c>
      <c r="C907" s="47" t="s">
        <v>868</v>
      </c>
      <c r="D907" s="47" t="s">
        <v>41</v>
      </c>
      <c r="E907" s="48">
        <v>2010</v>
      </c>
      <c r="F907" s="47" t="s">
        <v>42</v>
      </c>
      <c r="G907" s="49">
        <v>40443</v>
      </c>
      <c r="H907" s="47" t="s">
        <v>43</v>
      </c>
      <c r="I907" s="47" t="s">
        <v>44</v>
      </c>
      <c r="J907" s="48">
        <v>3008</v>
      </c>
      <c r="K907" s="47" t="s">
        <v>45</v>
      </c>
      <c r="L907" s="48">
        <v>780</v>
      </c>
      <c r="M907" s="47" t="s">
        <v>46</v>
      </c>
      <c r="N907" s="48">
        <v>3</v>
      </c>
      <c r="O907" s="47" t="s">
        <v>43</v>
      </c>
      <c r="P907" s="47" t="s">
        <v>455</v>
      </c>
      <c r="Q907" s="47" t="s">
        <v>48</v>
      </c>
      <c r="R907" s="47" t="s">
        <v>49</v>
      </c>
      <c r="S907" s="47" t="s">
        <v>43</v>
      </c>
      <c r="T907" s="47" t="s">
        <v>50</v>
      </c>
      <c r="U907" s="47" t="s">
        <v>82</v>
      </c>
      <c r="V907" s="48">
        <v>3.2</v>
      </c>
      <c r="W907" s="48">
        <v>3.2</v>
      </c>
      <c r="X907" s="47" t="s">
        <v>52</v>
      </c>
      <c r="Y907" s="47" t="s">
        <v>858</v>
      </c>
      <c r="Z907" s="48" t="b">
        <v>0</v>
      </c>
      <c r="AA907" s="47" t="s">
        <v>54</v>
      </c>
      <c r="AB907" s="48" t="b">
        <v>0</v>
      </c>
      <c r="AC907" s="48">
        <v>39</v>
      </c>
      <c r="AD907" t="str">
        <f t="shared" si="14"/>
        <v>NT</v>
      </c>
    </row>
    <row r="908" spans="2:30" x14ac:dyDescent="0.25">
      <c r="B908">
        <f>VLOOKUP(C908*1,'RMPCrecs(Jan2016)'!F$2:N$1246,9,FALSE)</f>
        <v>19</v>
      </c>
      <c r="C908" s="47" t="s">
        <v>869</v>
      </c>
      <c r="D908" s="47" t="s">
        <v>41</v>
      </c>
      <c r="E908" s="48">
        <v>2010</v>
      </c>
      <c r="F908" s="47" t="s">
        <v>42</v>
      </c>
      <c r="G908" s="49">
        <v>40443</v>
      </c>
      <c r="H908" s="47" t="s">
        <v>43</v>
      </c>
      <c r="I908" s="47" t="s">
        <v>44</v>
      </c>
      <c r="J908" s="48">
        <v>3008</v>
      </c>
      <c r="K908" s="47" t="s">
        <v>45</v>
      </c>
      <c r="L908" s="48">
        <v>780</v>
      </c>
      <c r="M908" s="47" t="s">
        <v>46</v>
      </c>
      <c r="N908" s="48">
        <v>3</v>
      </c>
      <c r="O908" s="47" t="s">
        <v>43</v>
      </c>
      <c r="P908" s="47" t="s">
        <v>455</v>
      </c>
      <c r="Q908" s="47" t="s">
        <v>48</v>
      </c>
      <c r="R908" s="47" t="s">
        <v>49</v>
      </c>
      <c r="S908" s="47" t="s">
        <v>43</v>
      </c>
      <c r="T908" s="47" t="s">
        <v>50</v>
      </c>
      <c r="U908" s="47" t="s">
        <v>82</v>
      </c>
      <c r="V908" s="48">
        <v>3.2</v>
      </c>
      <c r="W908" s="48">
        <v>3.2</v>
      </c>
      <c r="X908" s="47" t="s">
        <v>52</v>
      </c>
      <c r="Y908" s="47" t="s">
        <v>858</v>
      </c>
      <c r="Z908" s="48" t="b">
        <v>0</v>
      </c>
      <c r="AA908" s="47" t="s">
        <v>54</v>
      </c>
      <c r="AB908" s="48" t="b">
        <v>0</v>
      </c>
      <c r="AC908" s="48">
        <v>39</v>
      </c>
      <c r="AD908" t="str">
        <f t="shared" si="14"/>
        <v>NT</v>
      </c>
    </row>
    <row r="909" spans="2:30" x14ac:dyDescent="0.25">
      <c r="B909">
        <f>VLOOKUP(C909*1,'RMPCrecs(Jan2016)'!F$2:N$1246,9,FALSE)</f>
        <v>19</v>
      </c>
      <c r="C909" s="47" t="s">
        <v>870</v>
      </c>
      <c r="D909" s="47" t="s">
        <v>41</v>
      </c>
      <c r="E909" s="48">
        <v>2010</v>
      </c>
      <c r="F909" s="47" t="s">
        <v>42</v>
      </c>
      <c r="G909" s="49">
        <v>40443</v>
      </c>
      <c r="H909" s="47" t="s">
        <v>43</v>
      </c>
      <c r="I909" s="47" t="s">
        <v>44</v>
      </c>
      <c r="J909" s="48">
        <v>3008</v>
      </c>
      <c r="K909" s="47" t="s">
        <v>45</v>
      </c>
      <c r="L909" s="48">
        <v>480</v>
      </c>
      <c r="M909" s="47" t="s">
        <v>46</v>
      </c>
      <c r="N909" s="48">
        <v>2</v>
      </c>
      <c r="O909" s="47" t="s">
        <v>43</v>
      </c>
      <c r="P909" s="47" t="s">
        <v>823</v>
      </c>
      <c r="Q909" s="47" t="s">
        <v>48</v>
      </c>
      <c r="R909" s="47" t="s">
        <v>49</v>
      </c>
      <c r="S909" s="47" t="s">
        <v>43</v>
      </c>
      <c r="T909" s="47" t="s">
        <v>50</v>
      </c>
      <c r="U909" s="47" t="s">
        <v>82</v>
      </c>
      <c r="V909" s="48">
        <v>3.2</v>
      </c>
      <c r="W909" s="48">
        <v>3.2</v>
      </c>
      <c r="X909" s="47" t="s">
        <v>52</v>
      </c>
      <c r="Y909" s="47" t="s">
        <v>858</v>
      </c>
      <c r="Z909" s="48" t="b">
        <v>0</v>
      </c>
      <c r="AA909" s="47" t="s">
        <v>54</v>
      </c>
      <c r="AB909" s="48" t="b">
        <v>0</v>
      </c>
      <c r="AC909" s="48">
        <v>39</v>
      </c>
      <c r="AD909" t="str">
        <f t="shared" si="14"/>
        <v>NT</v>
      </c>
    </row>
    <row r="910" spans="2:30" x14ac:dyDescent="0.25">
      <c r="B910">
        <f>VLOOKUP(C910*1,'RMPCrecs(Jan2016)'!F$2:N$1246,9,FALSE)</f>
        <v>19</v>
      </c>
      <c r="C910" s="47" t="s">
        <v>871</v>
      </c>
      <c r="D910" s="47" t="s">
        <v>41</v>
      </c>
      <c r="E910" s="48">
        <v>2010</v>
      </c>
      <c r="F910" s="47" t="s">
        <v>42</v>
      </c>
      <c r="G910" s="49">
        <v>40443</v>
      </c>
      <c r="H910" s="47" t="s">
        <v>43</v>
      </c>
      <c r="I910" s="47" t="s">
        <v>44</v>
      </c>
      <c r="J910" s="48">
        <v>3008</v>
      </c>
      <c r="K910" s="47" t="s">
        <v>45</v>
      </c>
      <c r="L910" s="48">
        <v>710</v>
      </c>
      <c r="M910" s="47" t="s">
        <v>46</v>
      </c>
      <c r="N910" s="48">
        <v>3</v>
      </c>
      <c r="O910" s="47" t="s">
        <v>43</v>
      </c>
      <c r="P910" s="47" t="s">
        <v>455</v>
      </c>
      <c r="Q910" s="47" t="s">
        <v>48</v>
      </c>
      <c r="R910" s="47" t="s">
        <v>49</v>
      </c>
      <c r="S910" s="47" t="s">
        <v>43</v>
      </c>
      <c r="T910" s="47" t="s">
        <v>50</v>
      </c>
      <c r="U910" s="47" t="s">
        <v>82</v>
      </c>
      <c r="V910" s="48">
        <v>3.2</v>
      </c>
      <c r="W910" s="48">
        <v>3.2</v>
      </c>
      <c r="X910" s="47" t="s">
        <v>52</v>
      </c>
      <c r="Y910" s="47" t="s">
        <v>858</v>
      </c>
      <c r="Z910" s="48" t="b">
        <v>0</v>
      </c>
      <c r="AA910" s="47" t="s">
        <v>54</v>
      </c>
      <c r="AB910" s="48" t="b">
        <v>0</v>
      </c>
      <c r="AC910" s="48">
        <v>39</v>
      </c>
      <c r="AD910" t="str">
        <f t="shared" si="14"/>
        <v>NT</v>
      </c>
    </row>
    <row r="911" spans="2:30" x14ac:dyDescent="0.25">
      <c r="B911">
        <f>VLOOKUP(C911*1,'RMPCrecs(Jan2016)'!F$2:N$1246,9,FALSE)</f>
        <v>19</v>
      </c>
      <c r="C911" s="47" t="s">
        <v>872</v>
      </c>
      <c r="D911" s="47" t="s">
        <v>41</v>
      </c>
      <c r="E911" s="48">
        <v>2010</v>
      </c>
      <c r="F911" s="47" t="s">
        <v>42</v>
      </c>
      <c r="G911" s="49">
        <v>40443</v>
      </c>
      <c r="H911" s="47" t="s">
        <v>43</v>
      </c>
      <c r="I911" s="47" t="s">
        <v>44</v>
      </c>
      <c r="J911" s="48">
        <v>3008</v>
      </c>
      <c r="K911" s="47" t="s">
        <v>45</v>
      </c>
      <c r="L911" s="48">
        <v>550</v>
      </c>
      <c r="M911" s="47" t="s">
        <v>46</v>
      </c>
      <c r="N911" s="48">
        <v>2</v>
      </c>
      <c r="O911" s="47" t="s">
        <v>43</v>
      </c>
      <c r="P911" s="47" t="s">
        <v>770</v>
      </c>
      <c r="Q911" s="47" t="s">
        <v>48</v>
      </c>
      <c r="R911" s="47" t="s">
        <v>59</v>
      </c>
      <c r="S911" s="47" t="s">
        <v>43</v>
      </c>
      <c r="T911" s="47" t="s">
        <v>50</v>
      </c>
      <c r="U911" s="47" t="s">
        <v>82</v>
      </c>
      <c r="V911" s="48">
        <v>3.2</v>
      </c>
      <c r="W911" s="48">
        <v>3.2</v>
      </c>
      <c r="X911" s="47" t="s">
        <v>52</v>
      </c>
      <c r="Y911" s="47" t="s">
        <v>858</v>
      </c>
      <c r="Z911" s="48" t="b">
        <v>0</v>
      </c>
      <c r="AA911" s="47" t="s">
        <v>54</v>
      </c>
      <c r="AB911" s="48" t="b">
        <v>0</v>
      </c>
      <c r="AC911" s="48">
        <v>39</v>
      </c>
      <c r="AD911" t="str">
        <f t="shared" si="14"/>
        <v>NT</v>
      </c>
    </row>
    <row r="912" spans="2:30" x14ac:dyDescent="0.25">
      <c r="B912">
        <f>VLOOKUP(C912*1,'RMPCrecs(Jan2016)'!F$2:N$1246,9,FALSE)</f>
        <v>19</v>
      </c>
      <c r="C912" s="47" t="s">
        <v>1217</v>
      </c>
      <c r="D912" s="47" t="s">
        <v>41</v>
      </c>
      <c r="E912" s="48">
        <v>2011</v>
      </c>
      <c r="F912" s="47" t="s">
        <v>67</v>
      </c>
      <c r="G912" s="49">
        <v>40794</v>
      </c>
      <c r="H912" s="47" t="s">
        <v>43</v>
      </c>
      <c r="I912" s="47" t="s">
        <v>44</v>
      </c>
      <c r="J912" s="48">
        <v>3008</v>
      </c>
      <c r="K912" s="47" t="s">
        <v>45</v>
      </c>
      <c r="L912" s="48">
        <v>860</v>
      </c>
      <c r="M912" s="47" t="s">
        <v>46</v>
      </c>
      <c r="N912" s="48">
        <v>3</v>
      </c>
      <c r="O912" s="47" t="s">
        <v>43</v>
      </c>
      <c r="P912" s="47" t="s">
        <v>770</v>
      </c>
      <c r="Q912" s="47" t="s">
        <v>48</v>
      </c>
      <c r="R912" s="47" t="s">
        <v>49</v>
      </c>
      <c r="S912" s="47" t="s">
        <v>43</v>
      </c>
      <c r="T912" s="47" t="s">
        <v>50</v>
      </c>
      <c r="U912" s="47" t="s">
        <v>60</v>
      </c>
      <c r="V912" s="48">
        <v>5.66</v>
      </c>
      <c r="W912" s="48">
        <v>5.66</v>
      </c>
      <c r="X912" s="47" t="s">
        <v>1015</v>
      </c>
      <c r="Y912" s="47" t="s">
        <v>1023</v>
      </c>
      <c r="Z912" s="48" t="b">
        <v>0</v>
      </c>
      <c r="AA912" s="47" t="s">
        <v>54</v>
      </c>
      <c r="AB912" s="48" t="b">
        <v>0</v>
      </c>
      <c r="AC912" s="48">
        <v>39</v>
      </c>
      <c r="AD912" t="str">
        <f t="shared" si="14"/>
        <v>NT</v>
      </c>
    </row>
    <row r="913" spans="1:30" x14ac:dyDescent="0.25">
      <c r="B913">
        <f>VLOOKUP(C913*1,'RMPCrecs(Jan2016)'!F$2:N$1246,9,FALSE)</f>
        <v>19</v>
      </c>
      <c r="C913" s="47" t="s">
        <v>1218</v>
      </c>
      <c r="D913" s="47" t="s">
        <v>41</v>
      </c>
      <c r="E913" s="48">
        <v>2011</v>
      </c>
      <c r="F913" s="47" t="s">
        <v>67</v>
      </c>
      <c r="G913" s="49">
        <v>40794</v>
      </c>
      <c r="H913" s="47" t="s">
        <v>43</v>
      </c>
      <c r="I913" s="47" t="s">
        <v>44</v>
      </c>
      <c r="J913" s="48">
        <v>3008</v>
      </c>
      <c r="K913" s="47" t="s">
        <v>45</v>
      </c>
      <c r="L913" s="48">
        <v>680</v>
      </c>
      <c r="M913" s="47" t="s">
        <v>46</v>
      </c>
      <c r="N913" s="48">
        <v>3</v>
      </c>
      <c r="O913" s="47" t="s">
        <v>43</v>
      </c>
      <c r="P913" s="47" t="s">
        <v>770</v>
      </c>
      <c r="Q913" s="47" t="s">
        <v>48</v>
      </c>
      <c r="R913" s="47" t="s">
        <v>49</v>
      </c>
      <c r="S913" s="47" t="s">
        <v>43</v>
      </c>
      <c r="T913" s="47" t="s">
        <v>50</v>
      </c>
      <c r="U913" s="47" t="s">
        <v>60</v>
      </c>
      <c r="V913" s="48">
        <v>5.66</v>
      </c>
      <c r="W913" s="48">
        <v>5.66</v>
      </c>
      <c r="X913" s="47" t="s">
        <v>1015</v>
      </c>
      <c r="Y913" s="47" t="s">
        <v>1023</v>
      </c>
      <c r="Z913" s="48" t="b">
        <v>0</v>
      </c>
      <c r="AA913" s="47" t="s">
        <v>54</v>
      </c>
      <c r="AB913" s="48" t="b">
        <v>0</v>
      </c>
      <c r="AC913" s="48">
        <v>39</v>
      </c>
      <c r="AD913" t="str">
        <f t="shared" si="14"/>
        <v>NT</v>
      </c>
    </row>
    <row r="914" spans="1:30" x14ac:dyDescent="0.25">
      <c r="B914">
        <f>VLOOKUP(C914*1,'RMPCrecs(Jan2016)'!F$2:N$1246,9,FALSE)</f>
        <v>19</v>
      </c>
      <c r="C914" s="47" t="s">
        <v>1219</v>
      </c>
      <c r="D914" s="47" t="s">
        <v>41</v>
      </c>
      <c r="E914" s="48">
        <v>2011</v>
      </c>
      <c r="F914" s="47" t="s">
        <v>67</v>
      </c>
      <c r="G914" s="49">
        <v>40794</v>
      </c>
      <c r="H914" s="47" t="s">
        <v>43</v>
      </c>
      <c r="I914" s="47" t="s">
        <v>44</v>
      </c>
      <c r="J914" s="48">
        <v>3008</v>
      </c>
      <c r="K914" s="47" t="s">
        <v>45</v>
      </c>
      <c r="L914" s="48">
        <v>670</v>
      </c>
      <c r="M914" s="47" t="s">
        <v>46</v>
      </c>
      <c r="N914" s="48">
        <v>4</v>
      </c>
      <c r="O914" s="47" t="s">
        <v>43</v>
      </c>
      <c r="P914" s="47" t="s">
        <v>433</v>
      </c>
      <c r="Q914" s="47" t="s">
        <v>48</v>
      </c>
      <c r="R914" s="47" t="s">
        <v>49</v>
      </c>
      <c r="S914" s="47" t="s">
        <v>43</v>
      </c>
      <c r="T914" s="47" t="s">
        <v>50</v>
      </c>
      <c r="U914" s="47" t="s">
        <v>60</v>
      </c>
      <c r="V914" s="48">
        <v>5.66</v>
      </c>
      <c r="W914" s="48">
        <v>5.66</v>
      </c>
      <c r="X914" s="47" t="s">
        <v>1015</v>
      </c>
      <c r="Y914" s="47" t="s">
        <v>1023</v>
      </c>
      <c r="Z914" s="48" t="b">
        <v>0</v>
      </c>
      <c r="AA914" s="47" t="s">
        <v>54</v>
      </c>
      <c r="AB914" s="48" t="b">
        <v>0</v>
      </c>
      <c r="AC914" s="48">
        <v>39</v>
      </c>
      <c r="AD914" t="str">
        <f t="shared" si="14"/>
        <v>NT</v>
      </c>
    </row>
    <row r="915" spans="1:30" x14ac:dyDescent="0.25">
      <c r="B915">
        <f>VLOOKUP(C915*1,'RMPCrecs(Jan2016)'!F$2:N$1246,9,FALSE)</f>
        <v>19</v>
      </c>
      <c r="C915" s="47" t="s">
        <v>1220</v>
      </c>
      <c r="D915" s="47" t="s">
        <v>41</v>
      </c>
      <c r="E915" s="48">
        <v>2011</v>
      </c>
      <c r="F915" s="47" t="s">
        <v>67</v>
      </c>
      <c r="G915" s="49">
        <v>40794</v>
      </c>
      <c r="H915" s="47" t="s">
        <v>43</v>
      </c>
      <c r="I915" s="47" t="s">
        <v>44</v>
      </c>
      <c r="J915" s="48">
        <v>3008</v>
      </c>
      <c r="K915" s="47" t="s">
        <v>110</v>
      </c>
      <c r="L915" s="48">
        <v>910</v>
      </c>
      <c r="M915" s="47" t="s">
        <v>46</v>
      </c>
      <c r="N915" s="48">
        <v>4</v>
      </c>
      <c r="O915" s="47" t="s">
        <v>43</v>
      </c>
      <c r="P915" s="47" t="s">
        <v>452</v>
      </c>
      <c r="Q915" s="47" t="s">
        <v>48</v>
      </c>
      <c r="R915" s="47" t="s">
        <v>49</v>
      </c>
      <c r="S915" s="47" t="s">
        <v>43</v>
      </c>
      <c r="T915" s="47" t="s">
        <v>50</v>
      </c>
      <c r="U915" s="47" t="s">
        <v>60</v>
      </c>
      <c r="V915" s="48">
        <v>5.66</v>
      </c>
      <c r="W915" s="48">
        <v>5.66</v>
      </c>
      <c r="X915" s="47" t="s">
        <v>1015</v>
      </c>
      <c r="Y915" s="47" t="s">
        <v>1023</v>
      </c>
      <c r="Z915" s="48" t="b">
        <v>0</v>
      </c>
      <c r="AA915" s="47" t="s">
        <v>54</v>
      </c>
      <c r="AB915" s="48" t="b">
        <v>0</v>
      </c>
      <c r="AC915" s="48">
        <v>39</v>
      </c>
      <c r="AD915" t="str">
        <f t="shared" si="14"/>
        <v>NT</v>
      </c>
    </row>
    <row r="916" spans="1:30" x14ac:dyDescent="0.25">
      <c r="B916">
        <f>VLOOKUP(C916*1,'RMPCrecs(Jan2016)'!F$2:N$1246,9,FALSE)</f>
        <v>19</v>
      </c>
      <c r="C916" s="47" t="s">
        <v>1312</v>
      </c>
      <c r="D916" s="47" t="s">
        <v>41</v>
      </c>
      <c r="E916" s="48">
        <v>2012</v>
      </c>
      <c r="F916" s="47" t="s">
        <v>42</v>
      </c>
      <c r="G916" s="49">
        <v>41164</v>
      </c>
      <c r="H916" s="47" t="s">
        <v>43</v>
      </c>
      <c r="I916" s="47" t="s">
        <v>44</v>
      </c>
      <c r="J916" s="48">
        <v>3008</v>
      </c>
      <c r="K916" s="47" t="s">
        <v>45</v>
      </c>
      <c r="L916" s="48">
        <v>800</v>
      </c>
      <c r="M916" s="47" t="s">
        <v>46</v>
      </c>
      <c r="N916" s="48">
        <v>4</v>
      </c>
      <c r="O916" s="47" t="s">
        <v>43</v>
      </c>
      <c r="P916" s="47" t="s">
        <v>1313</v>
      </c>
      <c r="Q916" s="47" t="s">
        <v>48</v>
      </c>
      <c r="R916" s="47" t="s">
        <v>49</v>
      </c>
      <c r="S916" s="47" t="s">
        <v>43</v>
      </c>
      <c r="T916" s="47" t="s">
        <v>50</v>
      </c>
      <c r="U916" s="47" t="s">
        <v>51</v>
      </c>
      <c r="V916" s="48">
        <v>1.79</v>
      </c>
      <c r="W916" s="48">
        <v>1.79</v>
      </c>
      <c r="X916" s="47" t="s">
        <v>1015</v>
      </c>
      <c r="Y916" s="47" t="s">
        <v>1296</v>
      </c>
      <c r="Z916" s="48" t="b">
        <v>0</v>
      </c>
      <c r="AA916" s="47" t="s">
        <v>54</v>
      </c>
      <c r="AB916" s="48" t="b">
        <v>0</v>
      </c>
      <c r="AC916" s="48">
        <v>39</v>
      </c>
      <c r="AD916" t="str">
        <f t="shared" si="14"/>
        <v>NT</v>
      </c>
    </row>
    <row r="917" spans="1:30" x14ac:dyDescent="0.25">
      <c r="B917">
        <f>VLOOKUP(C917*1,'RMPCrecs(Jan2016)'!F$2:N$1246,9,FALSE)</f>
        <v>19</v>
      </c>
      <c r="C917" s="47" t="s">
        <v>1330</v>
      </c>
      <c r="D917" s="47" t="s">
        <v>41</v>
      </c>
      <c r="E917" s="48">
        <v>2012</v>
      </c>
      <c r="F917" s="47" t="s">
        <v>42</v>
      </c>
      <c r="G917" s="49">
        <v>41151</v>
      </c>
      <c r="H917" s="47" t="s">
        <v>43</v>
      </c>
      <c r="I917" s="47" t="s">
        <v>44</v>
      </c>
      <c r="J917" s="48">
        <v>3008</v>
      </c>
      <c r="K917" s="47" t="s">
        <v>110</v>
      </c>
      <c r="L917" s="48">
        <v>770</v>
      </c>
      <c r="M917" s="47" t="s">
        <v>46</v>
      </c>
      <c r="N917" s="48">
        <v>4</v>
      </c>
      <c r="O917" s="47" t="s">
        <v>43</v>
      </c>
      <c r="P917" s="47" t="s">
        <v>956</v>
      </c>
      <c r="Q917" s="47" t="s">
        <v>48</v>
      </c>
      <c r="R917" s="47" t="s">
        <v>49</v>
      </c>
      <c r="S917" s="47" t="s">
        <v>43</v>
      </c>
      <c r="T917" s="47" t="s">
        <v>50</v>
      </c>
      <c r="U917" s="47" t="s">
        <v>72</v>
      </c>
      <c r="V917" s="48">
        <v>2.2999999999999998</v>
      </c>
      <c r="W917" s="48">
        <v>2.2999999999999998</v>
      </c>
      <c r="X917" s="47" t="s">
        <v>1015</v>
      </c>
      <c r="Y917" s="47" t="s">
        <v>1298</v>
      </c>
      <c r="Z917" s="48" t="b">
        <v>0</v>
      </c>
      <c r="AA917" s="47" t="s">
        <v>54</v>
      </c>
      <c r="AB917" s="48" t="b">
        <v>0</v>
      </c>
      <c r="AC917" s="48">
        <v>39</v>
      </c>
      <c r="AD917" t="str">
        <f t="shared" si="14"/>
        <v>NT</v>
      </c>
    </row>
    <row r="918" spans="1:30" x14ac:dyDescent="0.25">
      <c r="B918">
        <f>VLOOKUP(C918*1,'RMPCrecs(Jan2016)'!F$2:N$1246,9,FALSE)</f>
        <v>19</v>
      </c>
      <c r="C918" s="47" t="s">
        <v>1331</v>
      </c>
      <c r="D918" s="47" t="s">
        <v>41</v>
      </c>
      <c r="E918" s="48">
        <v>2012</v>
      </c>
      <c r="F918" s="47" t="s">
        <v>42</v>
      </c>
      <c r="G918" s="49">
        <v>41151</v>
      </c>
      <c r="H918" s="47" t="s">
        <v>43</v>
      </c>
      <c r="I918" s="47" t="s">
        <v>44</v>
      </c>
      <c r="J918" s="48">
        <v>3008</v>
      </c>
      <c r="K918" s="47" t="s">
        <v>45</v>
      </c>
      <c r="L918" s="48">
        <v>760</v>
      </c>
      <c r="M918" s="47" t="s">
        <v>46</v>
      </c>
      <c r="N918" s="48">
        <v>4</v>
      </c>
      <c r="O918" s="47" t="s">
        <v>43</v>
      </c>
      <c r="P918" s="47" t="s">
        <v>770</v>
      </c>
      <c r="Q918" s="47" t="s">
        <v>48</v>
      </c>
      <c r="R918" s="47" t="s">
        <v>49</v>
      </c>
      <c r="S918" s="47" t="s">
        <v>43</v>
      </c>
      <c r="T918" s="47" t="s">
        <v>50</v>
      </c>
      <c r="U918" s="47" t="s">
        <v>72</v>
      </c>
      <c r="V918" s="48">
        <v>2.2999999999999998</v>
      </c>
      <c r="W918" s="48">
        <v>2.2999999999999998</v>
      </c>
      <c r="X918" s="47" t="s">
        <v>1015</v>
      </c>
      <c r="Y918" s="47" t="s">
        <v>1298</v>
      </c>
      <c r="Z918" s="48" t="b">
        <v>0</v>
      </c>
      <c r="AA918" s="47" t="s">
        <v>54</v>
      </c>
      <c r="AB918" s="48" t="b">
        <v>0</v>
      </c>
      <c r="AC918" s="48">
        <v>39</v>
      </c>
      <c r="AD918" t="str">
        <f t="shared" si="14"/>
        <v>NT</v>
      </c>
    </row>
    <row r="919" spans="1:30" x14ac:dyDescent="0.25">
      <c r="B919">
        <f>VLOOKUP(C919*1,'RMPCrecs(Jan2016)'!F$2:N$1246,9,FALSE)</f>
        <v>19</v>
      </c>
      <c r="C919" s="47" t="s">
        <v>1332</v>
      </c>
      <c r="D919" s="47" t="s">
        <v>41</v>
      </c>
      <c r="E919" s="48">
        <v>2012</v>
      </c>
      <c r="F919" s="47" t="s">
        <v>42</v>
      </c>
      <c r="G919" s="49">
        <v>41151</v>
      </c>
      <c r="H919" s="47" t="s">
        <v>43</v>
      </c>
      <c r="I919" s="47" t="s">
        <v>44</v>
      </c>
      <c r="J919" s="48">
        <v>3008</v>
      </c>
      <c r="K919" s="47" t="s">
        <v>110</v>
      </c>
      <c r="L919" s="48">
        <v>740</v>
      </c>
      <c r="M919" s="47" t="s">
        <v>46</v>
      </c>
      <c r="N919" s="48">
        <v>4</v>
      </c>
      <c r="O919" s="47" t="s">
        <v>43</v>
      </c>
      <c r="P919" s="47" t="s">
        <v>956</v>
      </c>
      <c r="Q919" s="47" t="s">
        <v>48</v>
      </c>
      <c r="R919" s="47" t="s">
        <v>49</v>
      </c>
      <c r="S919" s="47" t="s">
        <v>43</v>
      </c>
      <c r="T919" s="47" t="s">
        <v>50</v>
      </c>
      <c r="U919" s="47" t="s">
        <v>72</v>
      </c>
      <c r="V919" s="48">
        <v>2.2999999999999998</v>
      </c>
      <c r="W919" s="48">
        <v>2.2999999999999998</v>
      </c>
      <c r="X919" s="47" t="s">
        <v>1015</v>
      </c>
      <c r="Y919" s="47" t="s">
        <v>1298</v>
      </c>
      <c r="Z919" s="48" t="b">
        <v>0</v>
      </c>
      <c r="AA919" s="47" t="s">
        <v>54</v>
      </c>
      <c r="AB919" s="48" t="b">
        <v>0</v>
      </c>
      <c r="AC919" s="48">
        <v>39</v>
      </c>
      <c r="AD919" t="str">
        <f t="shared" si="14"/>
        <v>NT</v>
      </c>
    </row>
    <row r="920" spans="1:30" x14ac:dyDescent="0.25">
      <c r="B920">
        <f>VLOOKUP(C920*1,'RMPCrecs(Jan2016)'!F$2:N$1246,9,FALSE)</f>
        <v>19</v>
      </c>
      <c r="C920" s="47" t="s">
        <v>1333</v>
      </c>
      <c r="D920" s="47" t="s">
        <v>41</v>
      </c>
      <c r="E920" s="48">
        <v>2012</v>
      </c>
      <c r="F920" s="47" t="s">
        <v>42</v>
      </c>
      <c r="G920" s="49">
        <v>41151</v>
      </c>
      <c r="H920" s="47" t="s">
        <v>43</v>
      </c>
      <c r="I920" s="47" t="s">
        <v>44</v>
      </c>
      <c r="J920" s="48">
        <v>3008</v>
      </c>
      <c r="K920" s="47" t="s">
        <v>110</v>
      </c>
      <c r="L920" s="48">
        <v>750</v>
      </c>
      <c r="M920" s="47" t="s">
        <v>46</v>
      </c>
      <c r="N920" s="48">
        <v>4</v>
      </c>
      <c r="O920" s="47" t="s">
        <v>43</v>
      </c>
      <c r="P920" s="47" t="s">
        <v>770</v>
      </c>
      <c r="Q920" s="47" t="s">
        <v>48</v>
      </c>
      <c r="R920" s="47" t="s">
        <v>49</v>
      </c>
      <c r="S920" s="47" t="s">
        <v>43</v>
      </c>
      <c r="T920" s="47" t="s">
        <v>50</v>
      </c>
      <c r="U920" s="47" t="s">
        <v>72</v>
      </c>
      <c r="V920" s="48">
        <v>2.2999999999999998</v>
      </c>
      <c r="W920" s="48">
        <v>2.2999999999999998</v>
      </c>
      <c r="X920" s="47" t="s">
        <v>1015</v>
      </c>
      <c r="Y920" s="47" t="s">
        <v>1298</v>
      </c>
      <c r="Z920" s="48" t="b">
        <v>0</v>
      </c>
      <c r="AA920" s="47" t="s">
        <v>54</v>
      </c>
      <c r="AB920" s="48" t="b">
        <v>0</v>
      </c>
      <c r="AC920" s="48">
        <v>39</v>
      </c>
      <c r="AD920" t="str">
        <f t="shared" si="14"/>
        <v>NT</v>
      </c>
    </row>
    <row r="921" spans="1:30" x14ac:dyDescent="0.25">
      <c r="B921">
        <f>VLOOKUP(C921*1,'RMPCrecs(Jan2016)'!F$2:N$1246,9,FALSE)</f>
        <v>19</v>
      </c>
      <c r="C921" s="47" t="s">
        <v>1334</v>
      </c>
      <c r="D921" s="47" t="s">
        <v>41</v>
      </c>
      <c r="E921" s="48">
        <v>2012</v>
      </c>
      <c r="F921" s="47" t="s">
        <v>42</v>
      </c>
      <c r="G921" s="49">
        <v>41151</v>
      </c>
      <c r="H921" s="47" t="s">
        <v>43</v>
      </c>
      <c r="I921" s="47" t="s">
        <v>44</v>
      </c>
      <c r="J921" s="48">
        <v>3008</v>
      </c>
      <c r="K921" s="47" t="s">
        <v>110</v>
      </c>
      <c r="L921" s="48">
        <v>770</v>
      </c>
      <c r="M921" s="47" t="s">
        <v>46</v>
      </c>
      <c r="N921" s="48">
        <v>4</v>
      </c>
      <c r="O921" s="47" t="s">
        <v>43</v>
      </c>
      <c r="P921" s="47" t="s">
        <v>770</v>
      </c>
      <c r="Q921" s="47" t="s">
        <v>48</v>
      </c>
      <c r="R921" s="47" t="s">
        <v>49</v>
      </c>
      <c r="S921" s="47" t="s">
        <v>43</v>
      </c>
      <c r="T921" s="47" t="s">
        <v>50</v>
      </c>
      <c r="U921" s="47" t="s">
        <v>72</v>
      </c>
      <c r="V921" s="48">
        <v>2.2999999999999998</v>
      </c>
      <c r="W921" s="48">
        <v>2.2999999999999998</v>
      </c>
      <c r="X921" s="47" t="s">
        <v>1015</v>
      </c>
      <c r="Y921" s="47" t="s">
        <v>1298</v>
      </c>
      <c r="Z921" s="48" t="b">
        <v>0</v>
      </c>
      <c r="AA921" s="47" t="s">
        <v>54</v>
      </c>
      <c r="AB921" s="48" t="b">
        <v>0</v>
      </c>
      <c r="AC921" s="48">
        <v>39</v>
      </c>
      <c r="AD921" t="str">
        <f t="shared" si="14"/>
        <v>NT</v>
      </c>
    </row>
    <row r="922" spans="1:30" x14ac:dyDescent="0.25">
      <c r="B922">
        <f>VLOOKUP(C922*1,'RMPCrecs(Jan2016)'!F$2:N$1246,9,FALSE)</f>
        <v>19</v>
      </c>
      <c r="C922" s="47" t="s">
        <v>1335</v>
      </c>
      <c r="D922" s="47" t="s">
        <v>41</v>
      </c>
      <c r="E922" s="48">
        <v>2012</v>
      </c>
      <c r="F922" s="47" t="s">
        <v>42</v>
      </c>
      <c r="G922" s="49">
        <v>41151</v>
      </c>
      <c r="H922" s="47" t="s">
        <v>43</v>
      </c>
      <c r="I922" s="47" t="s">
        <v>44</v>
      </c>
      <c r="J922" s="48">
        <v>3008</v>
      </c>
      <c r="K922" s="47" t="s">
        <v>110</v>
      </c>
      <c r="L922" s="48">
        <v>800</v>
      </c>
      <c r="M922" s="47" t="s">
        <v>46</v>
      </c>
      <c r="N922" s="48">
        <v>4</v>
      </c>
      <c r="O922" s="47" t="s">
        <v>43</v>
      </c>
      <c r="P922" s="47" t="s">
        <v>770</v>
      </c>
      <c r="Q922" s="47" t="s">
        <v>48</v>
      </c>
      <c r="R922" s="47" t="s">
        <v>49</v>
      </c>
      <c r="S922" s="47" t="s">
        <v>43</v>
      </c>
      <c r="T922" s="47" t="s">
        <v>50</v>
      </c>
      <c r="U922" s="47" t="s">
        <v>72</v>
      </c>
      <c r="V922" s="48">
        <v>2.2999999999999998</v>
      </c>
      <c r="W922" s="48">
        <v>2.2999999999999998</v>
      </c>
      <c r="X922" s="47" t="s">
        <v>1015</v>
      </c>
      <c r="Y922" s="47" t="s">
        <v>1298</v>
      </c>
      <c r="Z922" s="48" t="b">
        <v>0</v>
      </c>
      <c r="AA922" s="47" t="s">
        <v>54</v>
      </c>
      <c r="AB922" s="48" t="b">
        <v>0</v>
      </c>
      <c r="AC922" s="48">
        <v>39</v>
      </c>
      <c r="AD922" t="str">
        <f t="shared" si="14"/>
        <v>NT</v>
      </c>
    </row>
    <row r="923" spans="1:30" x14ac:dyDescent="0.25">
      <c r="B923" s="50">
        <f>VLOOKUP(C923,'RMPCrecs(Jan2016)'!F$2:N$1246,9,FALSE)</f>
        <v>19</v>
      </c>
      <c r="C923" s="47" t="s">
        <v>1908</v>
      </c>
      <c r="D923" s="47" t="s">
        <v>41</v>
      </c>
      <c r="E923" s="48">
        <v>2010</v>
      </c>
      <c r="F923" s="47" t="s">
        <v>42</v>
      </c>
      <c r="G923" s="49">
        <v>40443</v>
      </c>
      <c r="H923" s="47" t="s">
        <v>43</v>
      </c>
      <c r="I923" s="47" t="s">
        <v>44</v>
      </c>
      <c r="J923" s="48">
        <v>3008</v>
      </c>
      <c r="K923" s="47" t="s">
        <v>45</v>
      </c>
      <c r="L923" s="48">
        <v>730</v>
      </c>
      <c r="M923" s="47" t="s">
        <v>46</v>
      </c>
      <c r="N923" s="48">
        <v>2</v>
      </c>
      <c r="O923" s="47" t="s">
        <v>43</v>
      </c>
      <c r="P923" s="47" t="s">
        <v>859</v>
      </c>
      <c r="Q923" s="47" t="s">
        <v>48</v>
      </c>
      <c r="R923" s="47" t="s">
        <v>49</v>
      </c>
      <c r="S923" s="47" t="s">
        <v>43</v>
      </c>
      <c r="T923" s="47" t="s">
        <v>50</v>
      </c>
      <c r="U923" s="47" t="s">
        <v>82</v>
      </c>
      <c r="V923" s="48">
        <v>3.2</v>
      </c>
      <c r="W923" s="48">
        <v>3.2</v>
      </c>
      <c r="X923" s="47" t="s">
        <v>52</v>
      </c>
      <c r="Y923" s="47" t="s">
        <v>858</v>
      </c>
      <c r="Z923" s="48" t="b">
        <v>0</v>
      </c>
      <c r="AA923" s="47" t="s">
        <v>54</v>
      </c>
      <c r="AB923" s="48" t="b">
        <v>0</v>
      </c>
      <c r="AC923" s="48">
        <v>39</v>
      </c>
      <c r="AD923" t="str">
        <f t="shared" si="14"/>
        <v>NT</v>
      </c>
    </row>
    <row r="924" spans="1:30" x14ac:dyDescent="0.25">
      <c r="A924" t="str">
        <f>P924*1&amp;F924&amp;E924&amp;L924</f>
        <v>6350813M10107  B2012770</v>
      </c>
      <c r="B924" s="50">
        <f>INDEX('RMPCrecs(Jan2016)'!N:N,MATCH(A924,'RMPCrecs(Jan2016)'!BE$2:BE$1260,0))</f>
        <v>19</v>
      </c>
      <c r="C924" s="47" t="s">
        <v>1377</v>
      </c>
      <c r="D924" s="47" t="s">
        <v>41</v>
      </c>
      <c r="E924" s="48">
        <v>2012</v>
      </c>
      <c r="F924" s="47" t="s">
        <v>42</v>
      </c>
      <c r="G924" s="49">
        <v>41142</v>
      </c>
      <c r="H924" s="47" t="s">
        <v>43</v>
      </c>
      <c r="I924" s="47" t="s">
        <v>44</v>
      </c>
      <c r="J924" s="48">
        <v>3008</v>
      </c>
      <c r="K924" s="47" t="s">
        <v>110</v>
      </c>
      <c r="L924" s="48">
        <v>770</v>
      </c>
      <c r="M924" s="47" t="s">
        <v>46</v>
      </c>
      <c r="N924" s="48">
        <v>4</v>
      </c>
      <c r="O924" s="47" t="s">
        <v>43</v>
      </c>
      <c r="P924" s="47" t="s">
        <v>770</v>
      </c>
      <c r="Q924" s="47" t="s">
        <v>48</v>
      </c>
      <c r="R924" s="47" t="s">
        <v>49</v>
      </c>
      <c r="S924" s="47" t="s">
        <v>43</v>
      </c>
      <c r="T924" s="47" t="s">
        <v>50</v>
      </c>
      <c r="U924" s="47" t="s">
        <v>69</v>
      </c>
      <c r="V924" s="48">
        <v>2.15</v>
      </c>
      <c r="W924" s="48">
        <v>2.15</v>
      </c>
      <c r="X924" s="47" t="s">
        <v>1015</v>
      </c>
      <c r="Y924" s="47" t="s">
        <v>1324</v>
      </c>
      <c r="Z924" s="48" t="b">
        <v>0</v>
      </c>
      <c r="AA924" s="47" t="s">
        <v>54</v>
      </c>
      <c r="AB924" s="48" t="b">
        <v>0</v>
      </c>
      <c r="AC924" s="48">
        <v>39</v>
      </c>
      <c r="AD924" t="str">
        <f t="shared" si="14"/>
        <v>NT</v>
      </c>
    </row>
    <row r="925" spans="1:30" x14ac:dyDescent="0.25">
      <c r="B925">
        <f>VLOOKUP(C925*1,'RMPCrecs(Jan2016)'!F$2:N$1246,9,FALSE)</f>
        <v>29</v>
      </c>
      <c r="C925" s="47" t="s">
        <v>84</v>
      </c>
      <c r="D925" s="47" t="s">
        <v>41</v>
      </c>
      <c r="E925" s="48">
        <v>2007</v>
      </c>
      <c r="F925" s="47" t="s">
        <v>67</v>
      </c>
      <c r="G925" s="49">
        <v>39309</v>
      </c>
      <c r="H925" s="47" t="s">
        <v>43</v>
      </c>
      <c r="I925" s="47" t="s">
        <v>44</v>
      </c>
      <c r="J925" s="48">
        <v>3008</v>
      </c>
      <c r="K925" s="47" t="s">
        <v>45</v>
      </c>
      <c r="L925" s="48">
        <v>550</v>
      </c>
      <c r="M925" s="47" t="s">
        <v>46</v>
      </c>
      <c r="N925" s="48">
        <v>2</v>
      </c>
      <c r="O925" s="47" t="s">
        <v>43</v>
      </c>
      <c r="P925" s="47" t="s">
        <v>68</v>
      </c>
      <c r="Q925" s="47" t="s">
        <v>48</v>
      </c>
      <c r="R925" s="47" t="s">
        <v>49</v>
      </c>
      <c r="S925" s="47" t="s">
        <v>43</v>
      </c>
      <c r="T925" s="47" t="s">
        <v>50</v>
      </c>
      <c r="U925" s="47" t="s">
        <v>85</v>
      </c>
      <c r="V925" s="48">
        <v>1</v>
      </c>
      <c r="W925" s="48">
        <v>1</v>
      </c>
      <c r="X925" s="47" t="s">
        <v>52</v>
      </c>
      <c r="Y925" s="47" t="s">
        <v>86</v>
      </c>
      <c r="Z925" s="48" t="b">
        <v>0</v>
      </c>
      <c r="AA925" s="47" t="s">
        <v>54</v>
      </c>
      <c r="AB925" s="48" t="b">
        <v>0</v>
      </c>
      <c r="AC925" s="48">
        <v>39</v>
      </c>
      <c r="AD925" t="str">
        <f t="shared" si="14"/>
        <v>Tr</v>
      </c>
    </row>
    <row r="926" spans="1:30" x14ac:dyDescent="0.25">
      <c r="B926">
        <f>VLOOKUP(C926*1,'RMPCrecs(Jan2016)'!F$2:N$1246,9,FALSE)</f>
        <v>29</v>
      </c>
      <c r="C926" s="47" t="s">
        <v>103</v>
      </c>
      <c r="D926" s="47" t="s">
        <v>41</v>
      </c>
      <c r="E926" s="48">
        <v>2007</v>
      </c>
      <c r="F926" s="47" t="s">
        <v>67</v>
      </c>
      <c r="G926" s="49">
        <v>39336</v>
      </c>
      <c r="H926" s="47" t="s">
        <v>43</v>
      </c>
      <c r="I926" s="47" t="s">
        <v>44</v>
      </c>
      <c r="J926" s="48">
        <v>3008</v>
      </c>
      <c r="K926" s="47" t="s">
        <v>45</v>
      </c>
      <c r="L926" s="48">
        <v>520</v>
      </c>
      <c r="M926" s="47" t="s">
        <v>46</v>
      </c>
      <c r="N926" s="48">
        <v>2</v>
      </c>
      <c r="O926" s="47" t="s">
        <v>43</v>
      </c>
      <c r="P926" s="47" t="s">
        <v>104</v>
      </c>
      <c r="Q926" s="47" t="s">
        <v>48</v>
      </c>
      <c r="R926" s="47" t="s">
        <v>49</v>
      </c>
      <c r="S926" s="47" t="s">
        <v>43</v>
      </c>
      <c r="T926" s="47" t="s">
        <v>50</v>
      </c>
      <c r="U926" s="47" t="s">
        <v>60</v>
      </c>
      <c r="V926" s="48">
        <v>5.41</v>
      </c>
      <c r="W926" s="48">
        <v>5.41</v>
      </c>
      <c r="X926" s="47" t="s">
        <v>52</v>
      </c>
      <c r="Y926" s="47" t="s">
        <v>105</v>
      </c>
      <c r="Z926" s="48" t="b">
        <v>0</v>
      </c>
      <c r="AA926" s="47" t="s">
        <v>54</v>
      </c>
      <c r="AB926" s="48" t="b">
        <v>0</v>
      </c>
      <c r="AC926" s="48">
        <v>39</v>
      </c>
      <c r="AD926" t="str">
        <f t="shared" si="14"/>
        <v>Tr</v>
      </c>
    </row>
    <row r="927" spans="1:30" x14ac:dyDescent="0.25">
      <c r="B927">
        <f>VLOOKUP(C927*1,'RMPCrecs(Jan2016)'!F$2:N$1246,9,FALSE)</f>
        <v>29</v>
      </c>
      <c r="C927" s="47" t="s">
        <v>109</v>
      </c>
      <c r="D927" s="47" t="s">
        <v>41</v>
      </c>
      <c r="E927" s="48">
        <v>2008</v>
      </c>
      <c r="F927" s="47" t="s">
        <v>67</v>
      </c>
      <c r="G927" s="49">
        <v>39686</v>
      </c>
      <c r="H927" s="47" t="s">
        <v>43</v>
      </c>
      <c r="I927" s="47" t="s">
        <v>44</v>
      </c>
      <c r="J927" s="48">
        <v>3008</v>
      </c>
      <c r="K927" s="47" t="s">
        <v>110</v>
      </c>
      <c r="L927" s="48">
        <v>730</v>
      </c>
      <c r="M927" s="47" t="s">
        <v>46</v>
      </c>
      <c r="N927" s="48">
        <v>3</v>
      </c>
      <c r="O927" s="47" t="s">
        <v>43</v>
      </c>
      <c r="P927" s="47" t="s">
        <v>68</v>
      </c>
      <c r="Q927" s="47" t="s">
        <v>48</v>
      </c>
      <c r="R927" s="47" t="s">
        <v>49</v>
      </c>
      <c r="S927" s="47" t="s">
        <v>43</v>
      </c>
      <c r="T927" s="47" t="s">
        <v>50</v>
      </c>
      <c r="U927" s="47" t="s">
        <v>69</v>
      </c>
      <c r="V927" s="48">
        <v>2.89</v>
      </c>
      <c r="W927" s="48">
        <v>2.89</v>
      </c>
      <c r="X927" s="47" t="s">
        <v>52</v>
      </c>
      <c r="Y927" s="47" t="s">
        <v>107</v>
      </c>
      <c r="Z927" s="48" t="b">
        <v>0</v>
      </c>
      <c r="AA927" s="47" t="s">
        <v>54</v>
      </c>
      <c r="AB927" s="48" t="b">
        <v>0</v>
      </c>
      <c r="AC927" s="48">
        <v>39</v>
      </c>
      <c r="AD927" t="str">
        <f t="shared" si="14"/>
        <v>Tr</v>
      </c>
    </row>
    <row r="928" spans="1:30" x14ac:dyDescent="0.25">
      <c r="B928">
        <f>VLOOKUP(C928*1,'RMPCrecs(Jan2016)'!F$2:N$1246,9,FALSE)</f>
        <v>29</v>
      </c>
      <c r="C928" s="47" t="s">
        <v>134</v>
      </c>
      <c r="D928" s="47" t="s">
        <v>41</v>
      </c>
      <c r="E928" s="48">
        <v>2008</v>
      </c>
      <c r="F928" s="47" t="s">
        <v>67</v>
      </c>
      <c r="G928" s="49">
        <v>39675</v>
      </c>
      <c r="H928" s="47" t="s">
        <v>43</v>
      </c>
      <c r="I928" s="47" t="s">
        <v>44</v>
      </c>
      <c r="J928" s="48">
        <v>3008</v>
      </c>
      <c r="K928" s="47" t="s">
        <v>110</v>
      </c>
      <c r="L928" s="48">
        <v>780</v>
      </c>
      <c r="M928" s="47" t="s">
        <v>46</v>
      </c>
      <c r="N928" s="48">
        <v>3</v>
      </c>
      <c r="O928" s="47" t="s">
        <v>43</v>
      </c>
      <c r="P928" s="47" t="s">
        <v>68</v>
      </c>
      <c r="Q928" s="47" t="s">
        <v>48</v>
      </c>
      <c r="R928" s="47" t="s">
        <v>49</v>
      </c>
      <c r="S928" s="47" t="s">
        <v>43</v>
      </c>
      <c r="T928" s="47" t="s">
        <v>50</v>
      </c>
      <c r="U928" s="47" t="s">
        <v>85</v>
      </c>
      <c r="V928" s="48">
        <v>4.28</v>
      </c>
      <c r="W928" s="48">
        <v>4.28</v>
      </c>
      <c r="X928" s="47" t="s">
        <v>52</v>
      </c>
      <c r="Y928" s="47" t="s">
        <v>135</v>
      </c>
      <c r="Z928" s="48" t="b">
        <v>0</v>
      </c>
      <c r="AA928" s="47" t="s">
        <v>54</v>
      </c>
      <c r="AB928" s="48" t="b">
        <v>0</v>
      </c>
      <c r="AC928" s="48">
        <v>39</v>
      </c>
      <c r="AD928" t="str">
        <f t="shared" si="14"/>
        <v>Tr</v>
      </c>
    </row>
    <row r="929" spans="2:30" x14ac:dyDescent="0.25">
      <c r="B929">
        <f>VLOOKUP(C929*1,'RMPCrecs(Jan2016)'!F$2:N$1246,9,FALSE)</f>
        <v>29</v>
      </c>
      <c r="C929" s="47" t="s">
        <v>136</v>
      </c>
      <c r="D929" s="47" t="s">
        <v>41</v>
      </c>
      <c r="E929" s="48">
        <v>2008</v>
      </c>
      <c r="F929" s="47" t="s">
        <v>67</v>
      </c>
      <c r="G929" s="49">
        <v>39675</v>
      </c>
      <c r="H929" s="47" t="s">
        <v>43</v>
      </c>
      <c r="I929" s="47" t="s">
        <v>44</v>
      </c>
      <c r="J929" s="48">
        <v>3008</v>
      </c>
      <c r="K929" s="47" t="s">
        <v>110</v>
      </c>
      <c r="L929" s="48">
        <v>720</v>
      </c>
      <c r="M929" s="47" t="s">
        <v>46</v>
      </c>
      <c r="N929" s="48">
        <v>3</v>
      </c>
      <c r="O929" s="47" t="s">
        <v>43</v>
      </c>
      <c r="P929" s="47" t="s">
        <v>137</v>
      </c>
      <c r="Q929" s="47" t="s">
        <v>48</v>
      </c>
      <c r="R929" s="47" t="s">
        <v>49</v>
      </c>
      <c r="S929" s="47" t="s">
        <v>43</v>
      </c>
      <c r="T929" s="47" t="s">
        <v>50</v>
      </c>
      <c r="U929" s="47" t="s">
        <v>85</v>
      </c>
      <c r="V929" s="48">
        <v>4.28</v>
      </c>
      <c r="W929" s="48">
        <v>4.28</v>
      </c>
      <c r="X929" s="47" t="s">
        <v>52</v>
      </c>
      <c r="Y929" s="47" t="s">
        <v>135</v>
      </c>
      <c r="Z929" s="48" t="b">
        <v>0</v>
      </c>
      <c r="AA929" s="47" t="s">
        <v>54</v>
      </c>
      <c r="AB929" s="48" t="b">
        <v>0</v>
      </c>
      <c r="AC929" s="48">
        <v>39</v>
      </c>
      <c r="AD929" t="str">
        <f t="shared" si="14"/>
        <v>Tr</v>
      </c>
    </row>
    <row r="930" spans="2:30" x14ac:dyDescent="0.25">
      <c r="B930">
        <f>VLOOKUP(C930*1,'RMPCrecs(Jan2016)'!F$2:N$1246,9,FALSE)</f>
        <v>29</v>
      </c>
      <c r="C930" s="47" t="s">
        <v>164</v>
      </c>
      <c r="D930" s="47" t="s">
        <v>41</v>
      </c>
      <c r="E930" s="48">
        <v>2008</v>
      </c>
      <c r="F930" s="47" t="s">
        <v>67</v>
      </c>
      <c r="G930" s="49">
        <v>39694</v>
      </c>
      <c r="H930" s="47" t="s">
        <v>43</v>
      </c>
      <c r="I930" s="47" t="s">
        <v>44</v>
      </c>
      <c r="J930" s="48">
        <v>3008</v>
      </c>
      <c r="K930" s="47" t="s">
        <v>45</v>
      </c>
      <c r="L930" s="48">
        <v>680</v>
      </c>
      <c r="M930" s="47" t="s">
        <v>46</v>
      </c>
      <c r="N930" s="48">
        <v>3</v>
      </c>
      <c r="O930" s="47" t="s">
        <v>43</v>
      </c>
      <c r="P930" s="47" t="s">
        <v>165</v>
      </c>
      <c r="Q930" s="47" t="s">
        <v>48</v>
      </c>
      <c r="R930" s="47" t="s">
        <v>49</v>
      </c>
      <c r="S930" s="47" t="s">
        <v>43</v>
      </c>
      <c r="T930" s="47" t="s">
        <v>50</v>
      </c>
      <c r="U930" s="47" t="s">
        <v>72</v>
      </c>
      <c r="V930" s="48">
        <v>12.93</v>
      </c>
      <c r="W930" s="48">
        <v>12.93</v>
      </c>
      <c r="X930" s="47" t="s">
        <v>52</v>
      </c>
      <c r="Y930" s="47" t="s">
        <v>166</v>
      </c>
      <c r="Z930" s="48" t="b">
        <v>0</v>
      </c>
      <c r="AA930" s="47" t="s">
        <v>54</v>
      </c>
      <c r="AB930" s="48" t="b">
        <v>0</v>
      </c>
      <c r="AC930" s="48">
        <v>39</v>
      </c>
      <c r="AD930" t="str">
        <f t="shared" si="14"/>
        <v>Tr</v>
      </c>
    </row>
    <row r="931" spans="2:30" x14ac:dyDescent="0.25">
      <c r="B931">
        <f>VLOOKUP(C931*1,'RMPCrecs(Jan2016)'!F$2:N$1246,9,FALSE)</f>
        <v>29</v>
      </c>
      <c r="C931" s="47" t="s">
        <v>167</v>
      </c>
      <c r="D931" s="47" t="s">
        <v>41</v>
      </c>
      <c r="E931" s="48">
        <v>2008</v>
      </c>
      <c r="F931" s="47" t="s">
        <v>42</v>
      </c>
      <c r="G931" s="49">
        <v>39697</v>
      </c>
      <c r="H931" s="47" t="s">
        <v>43</v>
      </c>
      <c r="I931" s="47" t="s">
        <v>44</v>
      </c>
      <c r="J931" s="48">
        <v>3008</v>
      </c>
      <c r="K931" s="47" t="s">
        <v>110</v>
      </c>
      <c r="L931" s="48">
        <v>790</v>
      </c>
      <c r="M931" s="47" t="s">
        <v>46</v>
      </c>
      <c r="N931" s="48">
        <v>3</v>
      </c>
      <c r="O931" s="47" t="s">
        <v>43</v>
      </c>
      <c r="P931" s="47" t="s">
        <v>68</v>
      </c>
      <c r="Q931" s="47" t="s">
        <v>48</v>
      </c>
      <c r="R931" s="47" t="s">
        <v>49</v>
      </c>
      <c r="S931" s="47" t="s">
        <v>43</v>
      </c>
      <c r="T931" s="47" t="s">
        <v>50</v>
      </c>
      <c r="U931" s="47" t="s">
        <v>72</v>
      </c>
      <c r="V931" s="48">
        <v>1.56</v>
      </c>
      <c r="W931" s="48">
        <v>1.56</v>
      </c>
      <c r="X931" s="47" t="s">
        <v>52</v>
      </c>
      <c r="Y931" s="47" t="s">
        <v>168</v>
      </c>
      <c r="Z931" s="48" t="b">
        <v>0</v>
      </c>
      <c r="AA931" s="47" t="s">
        <v>54</v>
      </c>
      <c r="AB931" s="48" t="b">
        <v>0</v>
      </c>
      <c r="AC931" s="48">
        <v>39</v>
      </c>
      <c r="AD931" t="str">
        <f t="shared" si="14"/>
        <v>Tr</v>
      </c>
    </row>
    <row r="932" spans="2:30" x14ac:dyDescent="0.25">
      <c r="B932">
        <f>VLOOKUP(C932*1,'RMPCrecs(Jan2016)'!F$2:N$1246,9,FALSE)</f>
        <v>29</v>
      </c>
      <c r="C932" s="47" t="s">
        <v>182</v>
      </c>
      <c r="D932" s="47" t="s">
        <v>41</v>
      </c>
      <c r="E932" s="48">
        <v>2008</v>
      </c>
      <c r="F932" s="47" t="s">
        <v>67</v>
      </c>
      <c r="G932" s="49">
        <v>39687</v>
      </c>
      <c r="H932" s="47" t="s">
        <v>43</v>
      </c>
      <c r="I932" s="47" t="s">
        <v>44</v>
      </c>
      <c r="J932" s="48">
        <v>3008</v>
      </c>
      <c r="K932" s="47" t="s">
        <v>45</v>
      </c>
      <c r="L932" s="48">
        <v>800</v>
      </c>
      <c r="M932" s="47" t="s">
        <v>46</v>
      </c>
      <c r="N932" s="48">
        <v>3</v>
      </c>
      <c r="O932" s="47" t="s">
        <v>43</v>
      </c>
      <c r="P932" s="47" t="s">
        <v>68</v>
      </c>
      <c r="Q932" s="47" t="s">
        <v>48</v>
      </c>
      <c r="R932" s="47" t="s">
        <v>49</v>
      </c>
      <c r="S932" s="47" t="s">
        <v>43</v>
      </c>
      <c r="T932" s="47" t="s">
        <v>50</v>
      </c>
      <c r="U932" s="47" t="s">
        <v>69</v>
      </c>
      <c r="V932" s="48">
        <v>2.89</v>
      </c>
      <c r="W932" s="48">
        <v>2.89</v>
      </c>
      <c r="X932" s="47" t="s">
        <v>52</v>
      </c>
      <c r="Y932" s="47" t="s">
        <v>107</v>
      </c>
      <c r="Z932" s="48" t="b">
        <v>0</v>
      </c>
      <c r="AA932" s="47" t="s">
        <v>54</v>
      </c>
      <c r="AB932" s="48" t="b">
        <v>0</v>
      </c>
      <c r="AC932" s="48">
        <v>39</v>
      </c>
      <c r="AD932" t="str">
        <f t="shared" si="14"/>
        <v>Tr</v>
      </c>
    </row>
    <row r="933" spans="2:30" x14ac:dyDescent="0.25">
      <c r="B933">
        <f>VLOOKUP(C933*1,'RMPCrecs(Jan2016)'!F$2:N$1246,9,FALSE)</f>
        <v>29</v>
      </c>
      <c r="C933" s="47" t="s">
        <v>214</v>
      </c>
      <c r="D933" s="47" t="s">
        <v>41</v>
      </c>
      <c r="E933" s="48">
        <v>2008</v>
      </c>
      <c r="F933" s="47" t="s">
        <v>42</v>
      </c>
      <c r="G933" s="49">
        <v>39686</v>
      </c>
      <c r="H933" s="47" t="s">
        <v>43</v>
      </c>
      <c r="I933" s="47" t="s">
        <v>44</v>
      </c>
      <c r="J933" s="48">
        <v>3008</v>
      </c>
      <c r="K933" s="47" t="s">
        <v>110</v>
      </c>
      <c r="L933" s="48">
        <v>740</v>
      </c>
      <c r="M933" s="47" t="s">
        <v>46</v>
      </c>
      <c r="N933" s="48">
        <v>3</v>
      </c>
      <c r="O933" s="47" t="s">
        <v>43</v>
      </c>
      <c r="P933" s="47" t="s">
        <v>68</v>
      </c>
      <c r="Q933" s="47" t="s">
        <v>48</v>
      </c>
      <c r="R933" s="47" t="s">
        <v>49</v>
      </c>
      <c r="S933" s="47" t="s">
        <v>43</v>
      </c>
      <c r="T933" s="47" t="s">
        <v>50</v>
      </c>
      <c r="U933" s="47" t="s">
        <v>69</v>
      </c>
      <c r="V933" s="48">
        <v>1.91</v>
      </c>
      <c r="W933" s="48">
        <v>1.91</v>
      </c>
      <c r="X933" s="47" t="s">
        <v>52</v>
      </c>
      <c r="Y933" s="47" t="s">
        <v>148</v>
      </c>
      <c r="Z933" s="48" t="b">
        <v>0</v>
      </c>
      <c r="AA933" s="47" t="s">
        <v>54</v>
      </c>
      <c r="AB933" s="48" t="b">
        <v>0</v>
      </c>
      <c r="AC933" s="48">
        <v>39</v>
      </c>
      <c r="AD933" t="str">
        <f t="shared" si="14"/>
        <v>Tr</v>
      </c>
    </row>
    <row r="934" spans="2:30" x14ac:dyDescent="0.25">
      <c r="B934">
        <f>VLOOKUP(C934*1,'RMPCrecs(Jan2016)'!F$2:N$1246,9,FALSE)</f>
        <v>29</v>
      </c>
      <c r="C934" s="47" t="s">
        <v>215</v>
      </c>
      <c r="D934" s="47" t="s">
        <v>41</v>
      </c>
      <c r="E934" s="48">
        <v>2008</v>
      </c>
      <c r="F934" s="47" t="s">
        <v>42</v>
      </c>
      <c r="G934" s="49">
        <v>39686</v>
      </c>
      <c r="H934" s="47" t="s">
        <v>43</v>
      </c>
      <c r="I934" s="47" t="s">
        <v>44</v>
      </c>
      <c r="J934" s="48">
        <v>3008</v>
      </c>
      <c r="K934" s="47" t="s">
        <v>45</v>
      </c>
      <c r="L934" s="48">
        <v>690</v>
      </c>
      <c r="M934" s="47" t="s">
        <v>46</v>
      </c>
      <c r="N934" s="48">
        <v>3</v>
      </c>
      <c r="O934" s="47" t="s">
        <v>43</v>
      </c>
      <c r="P934" s="47" t="s">
        <v>68</v>
      </c>
      <c r="Q934" s="47" t="s">
        <v>48</v>
      </c>
      <c r="R934" s="47" t="s">
        <v>49</v>
      </c>
      <c r="S934" s="47" t="s">
        <v>43</v>
      </c>
      <c r="T934" s="47" t="s">
        <v>50</v>
      </c>
      <c r="U934" s="47" t="s">
        <v>69</v>
      </c>
      <c r="V934" s="48">
        <v>1.91</v>
      </c>
      <c r="W934" s="48">
        <v>1.91</v>
      </c>
      <c r="X934" s="47" t="s">
        <v>52</v>
      </c>
      <c r="Y934" s="47" t="s">
        <v>148</v>
      </c>
      <c r="Z934" s="48" t="b">
        <v>0</v>
      </c>
      <c r="AA934" s="47" t="s">
        <v>54</v>
      </c>
      <c r="AB934" s="48" t="b">
        <v>0</v>
      </c>
      <c r="AC934" s="48">
        <v>39</v>
      </c>
      <c r="AD934" t="str">
        <f t="shared" si="14"/>
        <v>Tr</v>
      </c>
    </row>
    <row r="935" spans="2:30" x14ac:dyDescent="0.25">
      <c r="B935">
        <f>VLOOKUP(C935*1,'RMPCrecs(Jan2016)'!F$2:N$1246,9,FALSE)</f>
        <v>29</v>
      </c>
      <c r="C935" s="47" t="s">
        <v>216</v>
      </c>
      <c r="D935" s="47" t="s">
        <v>41</v>
      </c>
      <c r="E935" s="48">
        <v>2008</v>
      </c>
      <c r="F935" s="47" t="s">
        <v>42</v>
      </c>
      <c r="G935" s="49">
        <v>39686</v>
      </c>
      <c r="H935" s="47" t="s">
        <v>43</v>
      </c>
      <c r="I935" s="47" t="s">
        <v>44</v>
      </c>
      <c r="J935" s="48">
        <v>3008</v>
      </c>
      <c r="K935" s="47" t="s">
        <v>45</v>
      </c>
      <c r="L935" s="48">
        <v>730</v>
      </c>
      <c r="M935" s="47" t="s">
        <v>46</v>
      </c>
      <c r="N935" s="48">
        <v>3</v>
      </c>
      <c r="O935" s="47" t="s">
        <v>43</v>
      </c>
      <c r="P935" s="47" t="s">
        <v>68</v>
      </c>
      <c r="Q935" s="47" t="s">
        <v>48</v>
      </c>
      <c r="R935" s="47" t="s">
        <v>49</v>
      </c>
      <c r="S935" s="47" t="s">
        <v>43</v>
      </c>
      <c r="T935" s="47" t="s">
        <v>50</v>
      </c>
      <c r="U935" s="47" t="s">
        <v>69</v>
      </c>
      <c r="V935" s="48">
        <v>1.91</v>
      </c>
      <c r="W935" s="48">
        <v>1.91</v>
      </c>
      <c r="X935" s="47" t="s">
        <v>52</v>
      </c>
      <c r="Y935" s="47" t="s">
        <v>148</v>
      </c>
      <c r="Z935" s="48" t="b">
        <v>0</v>
      </c>
      <c r="AA935" s="47" t="s">
        <v>54</v>
      </c>
      <c r="AB935" s="48" t="b">
        <v>0</v>
      </c>
      <c r="AC935" s="48">
        <v>39</v>
      </c>
      <c r="AD935" t="str">
        <f t="shared" si="14"/>
        <v>Tr</v>
      </c>
    </row>
    <row r="936" spans="2:30" x14ac:dyDescent="0.25">
      <c r="B936">
        <f>VLOOKUP(C936*1,'RMPCrecs(Jan2016)'!F$2:N$1246,9,FALSE)</f>
        <v>29</v>
      </c>
      <c r="C936" s="47" t="s">
        <v>217</v>
      </c>
      <c r="D936" s="47" t="s">
        <v>41</v>
      </c>
      <c r="E936" s="48">
        <v>2008</v>
      </c>
      <c r="F936" s="47" t="s">
        <v>42</v>
      </c>
      <c r="G936" s="49">
        <v>39686</v>
      </c>
      <c r="H936" s="47" t="s">
        <v>43</v>
      </c>
      <c r="I936" s="47" t="s">
        <v>44</v>
      </c>
      <c r="J936" s="48">
        <v>3008</v>
      </c>
      <c r="K936" s="47" t="s">
        <v>45</v>
      </c>
      <c r="L936" s="48">
        <v>740</v>
      </c>
      <c r="M936" s="47" t="s">
        <v>46</v>
      </c>
      <c r="N936" s="48">
        <v>3</v>
      </c>
      <c r="O936" s="47" t="s">
        <v>43</v>
      </c>
      <c r="P936" s="47" t="s">
        <v>68</v>
      </c>
      <c r="Q936" s="47" t="s">
        <v>48</v>
      </c>
      <c r="R936" s="47" t="s">
        <v>49</v>
      </c>
      <c r="S936" s="47" t="s">
        <v>43</v>
      </c>
      <c r="T936" s="47" t="s">
        <v>50</v>
      </c>
      <c r="U936" s="47" t="s">
        <v>69</v>
      </c>
      <c r="V936" s="48">
        <v>1.91</v>
      </c>
      <c r="W936" s="48">
        <v>1.91</v>
      </c>
      <c r="X936" s="47" t="s">
        <v>52</v>
      </c>
      <c r="Y936" s="47" t="s">
        <v>148</v>
      </c>
      <c r="Z936" s="48" t="b">
        <v>0</v>
      </c>
      <c r="AA936" s="47" t="s">
        <v>54</v>
      </c>
      <c r="AB936" s="48" t="b">
        <v>0</v>
      </c>
      <c r="AC936" s="48">
        <v>39</v>
      </c>
      <c r="AD936" t="str">
        <f t="shared" si="14"/>
        <v>Tr</v>
      </c>
    </row>
    <row r="937" spans="2:30" x14ac:dyDescent="0.25">
      <c r="B937">
        <f>VLOOKUP(C937*1,'RMPCrecs(Jan2016)'!F$2:N$1246,9,FALSE)</f>
        <v>29</v>
      </c>
      <c r="C937" s="47" t="s">
        <v>274</v>
      </c>
      <c r="D937" s="47" t="s">
        <v>41</v>
      </c>
      <c r="E937" s="48">
        <v>2008</v>
      </c>
      <c r="F937" s="47" t="s">
        <v>42</v>
      </c>
      <c r="G937" s="49">
        <v>39701</v>
      </c>
      <c r="H937" s="47" t="s">
        <v>43</v>
      </c>
      <c r="I937" s="47" t="s">
        <v>44</v>
      </c>
      <c r="J937" s="48">
        <v>3008</v>
      </c>
      <c r="K937" s="47" t="s">
        <v>45</v>
      </c>
      <c r="L937" s="48">
        <v>540</v>
      </c>
      <c r="M937" s="47" t="s">
        <v>46</v>
      </c>
      <c r="N937" s="48">
        <v>2</v>
      </c>
      <c r="O937" s="47" t="s">
        <v>43</v>
      </c>
      <c r="P937" s="47" t="s">
        <v>275</v>
      </c>
      <c r="Q937" s="47" t="s">
        <v>48</v>
      </c>
      <c r="R937" s="47" t="s">
        <v>49</v>
      </c>
      <c r="S937" s="47" t="s">
        <v>43</v>
      </c>
      <c r="T937" s="47" t="s">
        <v>50</v>
      </c>
      <c r="U937" s="47" t="s">
        <v>60</v>
      </c>
      <c r="V937" s="48">
        <v>3.01</v>
      </c>
      <c r="W937" s="48">
        <v>3.01</v>
      </c>
      <c r="X937" s="47" t="s">
        <v>52</v>
      </c>
      <c r="Y937" s="47" t="s">
        <v>112</v>
      </c>
      <c r="Z937" s="48" t="b">
        <v>0</v>
      </c>
      <c r="AA937" s="47" t="s">
        <v>54</v>
      </c>
      <c r="AB937" s="48" t="b">
        <v>0</v>
      </c>
      <c r="AC937" s="48">
        <v>39</v>
      </c>
      <c r="AD937" t="str">
        <f t="shared" si="14"/>
        <v>Tr</v>
      </c>
    </row>
    <row r="938" spans="2:30" x14ac:dyDescent="0.25">
      <c r="B938">
        <f>VLOOKUP(C938*1,'RMPCrecs(Jan2016)'!F$2:N$1246,9,FALSE)</f>
        <v>29</v>
      </c>
      <c r="C938" s="47" t="s">
        <v>276</v>
      </c>
      <c r="D938" s="47" t="s">
        <v>41</v>
      </c>
      <c r="E938" s="48">
        <v>2008</v>
      </c>
      <c r="F938" s="47" t="s">
        <v>42</v>
      </c>
      <c r="G938" s="49">
        <v>39701</v>
      </c>
      <c r="H938" s="47" t="s">
        <v>43</v>
      </c>
      <c r="I938" s="47" t="s">
        <v>44</v>
      </c>
      <c r="J938" s="48">
        <v>3008</v>
      </c>
      <c r="K938" s="47" t="s">
        <v>110</v>
      </c>
      <c r="L938" s="48">
        <v>760</v>
      </c>
      <c r="M938" s="47" t="s">
        <v>46</v>
      </c>
      <c r="N938" s="48">
        <v>3</v>
      </c>
      <c r="O938" s="47" t="s">
        <v>43</v>
      </c>
      <c r="P938" s="47" t="s">
        <v>68</v>
      </c>
      <c r="Q938" s="47" t="s">
        <v>48</v>
      </c>
      <c r="R938" s="47" t="s">
        <v>49</v>
      </c>
      <c r="S938" s="47" t="s">
        <v>43</v>
      </c>
      <c r="T938" s="47" t="s">
        <v>50</v>
      </c>
      <c r="U938" s="47" t="s">
        <v>60</v>
      </c>
      <c r="V938" s="48">
        <v>3.01</v>
      </c>
      <c r="W938" s="48">
        <v>3.01</v>
      </c>
      <c r="X938" s="47" t="s">
        <v>52</v>
      </c>
      <c r="Y938" s="47" t="s">
        <v>112</v>
      </c>
      <c r="Z938" s="48" t="b">
        <v>0</v>
      </c>
      <c r="AA938" s="47" t="s">
        <v>54</v>
      </c>
      <c r="AB938" s="48" t="b">
        <v>0</v>
      </c>
      <c r="AC938" s="48">
        <v>39</v>
      </c>
      <c r="AD938" t="str">
        <f t="shared" si="14"/>
        <v>Tr</v>
      </c>
    </row>
    <row r="939" spans="2:30" x14ac:dyDescent="0.25">
      <c r="B939">
        <f>VLOOKUP(C939*1,'RMPCrecs(Jan2016)'!F$2:N$1246,9,FALSE)</f>
        <v>29</v>
      </c>
      <c r="C939" s="47" t="s">
        <v>399</v>
      </c>
      <c r="D939" s="47" t="s">
        <v>41</v>
      </c>
      <c r="E939" s="48">
        <v>2009</v>
      </c>
      <c r="F939" s="47" t="s">
        <v>42</v>
      </c>
      <c r="G939" s="49">
        <v>40044</v>
      </c>
      <c r="H939" s="47" t="s">
        <v>43</v>
      </c>
      <c r="I939" s="47" t="s">
        <v>44</v>
      </c>
      <c r="J939" s="48">
        <v>3008</v>
      </c>
      <c r="K939" s="47" t="s">
        <v>45</v>
      </c>
      <c r="L939" s="48">
        <v>600</v>
      </c>
      <c r="M939" s="47" t="s">
        <v>46</v>
      </c>
      <c r="N939" s="48">
        <v>3</v>
      </c>
      <c r="O939" s="47" t="s">
        <v>43</v>
      </c>
      <c r="P939" s="47" t="s">
        <v>400</v>
      </c>
      <c r="Q939" s="47" t="s">
        <v>48</v>
      </c>
      <c r="R939" s="47" t="s">
        <v>49</v>
      </c>
      <c r="S939" s="47" t="s">
        <v>43</v>
      </c>
      <c r="T939" s="47" t="s">
        <v>50</v>
      </c>
      <c r="U939" s="47" t="s">
        <v>98</v>
      </c>
      <c r="V939" s="48">
        <v>2.88</v>
      </c>
      <c r="W939" s="48">
        <v>2.88</v>
      </c>
      <c r="X939" s="47" t="s">
        <v>52</v>
      </c>
      <c r="Y939" s="47" t="s">
        <v>401</v>
      </c>
      <c r="Z939" s="48" t="b">
        <v>0</v>
      </c>
      <c r="AA939" s="47" t="s">
        <v>54</v>
      </c>
      <c r="AB939" s="48" t="b">
        <v>0</v>
      </c>
      <c r="AC939" s="48">
        <v>39</v>
      </c>
      <c r="AD939" t="str">
        <f t="shared" si="14"/>
        <v>Tr</v>
      </c>
    </row>
    <row r="940" spans="2:30" x14ac:dyDescent="0.25">
      <c r="B940">
        <f>VLOOKUP(C940*1,'RMPCrecs(Jan2016)'!F$2:N$1246,9,FALSE)</f>
        <v>29</v>
      </c>
      <c r="C940" s="47" t="s">
        <v>483</v>
      </c>
      <c r="D940" s="47" t="s">
        <v>41</v>
      </c>
      <c r="E940" s="48">
        <v>2009</v>
      </c>
      <c r="F940" s="47" t="s">
        <v>42</v>
      </c>
      <c r="G940" s="49">
        <v>40046</v>
      </c>
      <c r="H940" s="47" t="s">
        <v>43</v>
      </c>
      <c r="I940" s="47" t="s">
        <v>44</v>
      </c>
      <c r="J940" s="48">
        <v>3008</v>
      </c>
      <c r="K940" s="47" t="s">
        <v>110</v>
      </c>
      <c r="L940" s="48">
        <v>830</v>
      </c>
      <c r="M940" s="47" t="s">
        <v>46</v>
      </c>
      <c r="N940" s="48">
        <v>4</v>
      </c>
      <c r="O940" s="47" t="s">
        <v>43</v>
      </c>
      <c r="P940" s="47" t="s">
        <v>68</v>
      </c>
      <c r="Q940" s="47" t="s">
        <v>48</v>
      </c>
      <c r="R940" s="47" t="s">
        <v>49</v>
      </c>
      <c r="S940" s="47" t="s">
        <v>43</v>
      </c>
      <c r="T940" s="47" t="s">
        <v>50</v>
      </c>
      <c r="U940" s="47" t="s">
        <v>98</v>
      </c>
      <c r="V940" s="48">
        <v>2.88</v>
      </c>
      <c r="W940" s="48">
        <v>2.88</v>
      </c>
      <c r="X940" s="47" t="s">
        <v>52</v>
      </c>
      <c r="Y940" s="47" t="s">
        <v>401</v>
      </c>
      <c r="Z940" s="48" t="b">
        <v>0</v>
      </c>
      <c r="AA940" s="47" t="s">
        <v>54</v>
      </c>
      <c r="AB940" s="48" t="b">
        <v>0</v>
      </c>
      <c r="AC940" s="48">
        <v>39</v>
      </c>
      <c r="AD940" t="str">
        <f t="shared" si="14"/>
        <v>Tr</v>
      </c>
    </row>
    <row r="941" spans="2:30" x14ac:dyDescent="0.25">
      <c r="B941">
        <f>VLOOKUP(C941*1,'RMPCrecs(Jan2016)'!F$2:N$1246,9,FALSE)</f>
        <v>29</v>
      </c>
      <c r="C941" s="47" t="s">
        <v>546</v>
      </c>
      <c r="D941" s="47" t="s">
        <v>41</v>
      </c>
      <c r="E941" s="48">
        <v>2009</v>
      </c>
      <c r="F941" s="47" t="s">
        <v>42</v>
      </c>
      <c r="G941" s="49">
        <v>40043</v>
      </c>
      <c r="H941" s="47" t="s">
        <v>43</v>
      </c>
      <c r="I941" s="47" t="s">
        <v>44</v>
      </c>
      <c r="J941" s="48">
        <v>3008</v>
      </c>
      <c r="K941" s="47" t="s">
        <v>110</v>
      </c>
      <c r="L941" s="48">
        <v>830</v>
      </c>
      <c r="M941" s="47" t="s">
        <v>46</v>
      </c>
      <c r="N941" s="48">
        <v>4</v>
      </c>
      <c r="O941" s="47" t="s">
        <v>43</v>
      </c>
      <c r="P941" s="47" t="s">
        <v>68</v>
      </c>
      <c r="Q941" s="47" t="s">
        <v>48</v>
      </c>
      <c r="R941" s="47" t="s">
        <v>49</v>
      </c>
      <c r="S941" s="47" t="s">
        <v>43</v>
      </c>
      <c r="T941" s="47" t="s">
        <v>50</v>
      </c>
      <c r="U941" s="47" t="s">
        <v>98</v>
      </c>
      <c r="V941" s="48">
        <v>2.88</v>
      </c>
      <c r="W941" s="48">
        <v>2.88</v>
      </c>
      <c r="X941" s="47" t="s">
        <v>52</v>
      </c>
      <c r="Y941" s="47" t="s">
        <v>401</v>
      </c>
      <c r="Z941" s="48" t="b">
        <v>0</v>
      </c>
      <c r="AA941" s="47" t="s">
        <v>54</v>
      </c>
      <c r="AB941" s="48" t="b">
        <v>0</v>
      </c>
      <c r="AC941" s="48">
        <v>39</v>
      </c>
      <c r="AD941" t="str">
        <f t="shared" si="14"/>
        <v>Tr</v>
      </c>
    </row>
    <row r="942" spans="2:30" x14ac:dyDescent="0.25">
      <c r="B942">
        <f>VLOOKUP(C942*1,'RMPCrecs(Jan2016)'!F$2:N$1246,9,FALSE)</f>
        <v>29</v>
      </c>
      <c r="C942" s="47" t="s">
        <v>547</v>
      </c>
      <c r="D942" s="47" t="s">
        <v>41</v>
      </c>
      <c r="E942" s="48">
        <v>2009</v>
      </c>
      <c r="F942" s="47" t="s">
        <v>42</v>
      </c>
      <c r="G942" s="49">
        <v>40043</v>
      </c>
      <c r="H942" s="47" t="s">
        <v>43</v>
      </c>
      <c r="I942" s="47" t="s">
        <v>44</v>
      </c>
      <c r="J942" s="48">
        <v>3008</v>
      </c>
      <c r="K942" s="47" t="s">
        <v>45</v>
      </c>
      <c r="L942" s="48">
        <v>800</v>
      </c>
      <c r="M942" s="47" t="s">
        <v>46</v>
      </c>
      <c r="N942" s="48">
        <v>4</v>
      </c>
      <c r="O942" s="47" t="s">
        <v>43</v>
      </c>
      <c r="P942" s="47" t="s">
        <v>68</v>
      </c>
      <c r="Q942" s="47" t="s">
        <v>48</v>
      </c>
      <c r="R942" s="47" t="s">
        <v>49</v>
      </c>
      <c r="S942" s="47" t="s">
        <v>43</v>
      </c>
      <c r="T942" s="47" t="s">
        <v>50</v>
      </c>
      <c r="U942" s="47" t="s">
        <v>98</v>
      </c>
      <c r="V942" s="48">
        <v>2.88</v>
      </c>
      <c r="W942" s="48">
        <v>2.88</v>
      </c>
      <c r="X942" s="47" t="s">
        <v>52</v>
      </c>
      <c r="Y942" s="47" t="s">
        <v>401</v>
      </c>
      <c r="Z942" s="48" t="b">
        <v>0</v>
      </c>
      <c r="AA942" s="47" t="s">
        <v>54</v>
      </c>
      <c r="AB942" s="48" t="b">
        <v>0</v>
      </c>
      <c r="AC942" s="48">
        <v>39</v>
      </c>
      <c r="AD942" t="str">
        <f t="shared" si="14"/>
        <v>Tr</v>
      </c>
    </row>
    <row r="943" spans="2:30" x14ac:dyDescent="0.25">
      <c r="B943">
        <f>VLOOKUP(C943*1,'RMPCrecs(Jan2016)'!F$2:N$1246,9,FALSE)</f>
        <v>29</v>
      </c>
      <c r="C943" s="47" t="s">
        <v>548</v>
      </c>
      <c r="D943" s="47" t="s">
        <v>41</v>
      </c>
      <c r="E943" s="48">
        <v>2009</v>
      </c>
      <c r="F943" s="47" t="s">
        <v>42</v>
      </c>
      <c r="G943" s="49">
        <v>40043</v>
      </c>
      <c r="H943" s="47" t="s">
        <v>43</v>
      </c>
      <c r="I943" s="47" t="s">
        <v>44</v>
      </c>
      <c r="J943" s="48">
        <v>3008</v>
      </c>
      <c r="K943" s="47" t="s">
        <v>110</v>
      </c>
      <c r="L943" s="48">
        <v>850</v>
      </c>
      <c r="M943" s="47" t="s">
        <v>46</v>
      </c>
      <c r="N943" s="48">
        <v>4</v>
      </c>
      <c r="O943" s="47" t="s">
        <v>43</v>
      </c>
      <c r="P943" s="47" t="s">
        <v>68</v>
      </c>
      <c r="Q943" s="47" t="s">
        <v>48</v>
      </c>
      <c r="R943" s="47" t="s">
        <v>49</v>
      </c>
      <c r="S943" s="47" t="s">
        <v>43</v>
      </c>
      <c r="T943" s="47" t="s">
        <v>50</v>
      </c>
      <c r="U943" s="47" t="s">
        <v>98</v>
      </c>
      <c r="V943" s="48">
        <v>2.88</v>
      </c>
      <c r="W943" s="48">
        <v>2.88</v>
      </c>
      <c r="X943" s="47" t="s">
        <v>52</v>
      </c>
      <c r="Y943" s="47" t="s">
        <v>401</v>
      </c>
      <c r="Z943" s="48" t="b">
        <v>0</v>
      </c>
      <c r="AA943" s="47" t="s">
        <v>54</v>
      </c>
      <c r="AB943" s="48" t="b">
        <v>0</v>
      </c>
      <c r="AC943" s="48">
        <v>39</v>
      </c>
      <c r="AD943" t="str">
        <f t="shared" si="14"/>
        <v>Tr</v>
      </c>
    </row>
    <row r="944" spans="2:30" x14ac:dyDescent="0.25">
      <c r="B944">
        <f>VLOOKUP(C944*1,'RMPCrecs(Jan2016)'!F$2:N$1246,9,FALSE)</f>
        <v>29</v>
      </c>
      <c r="C944" s="47" t="s">
        <v>549</v>
      </c>
      <c r="D944" s="47" t="s">
        <v>41</v>
      </c>
      <c r="E944" s="48">
        <v>2009</v>
      </c>
      <c r="F944" s="47" t="s">
        <v>42</v>
      </c>
      <c r="G944" s="49">
        <v>40043</v>
      </c>
      <c r="H944" s="47" t="s">
        <v>43</v>
      </c>
      <c r="I944" s="47" t="s">
        <v>44</v>
      </c>
      <c r="J944" s="48">
        <v>3008</v>
      </c>
      <c r="K944" s="47" t="s">
        <v>110</v>
      </c>
      <c r="L944" s="48">
        <v>820</v>
      </c>
      <c r="M944" s="47" t="s">
        <v>46</v>
      </c>
      <c r="N944" s="48">
        <v>4</v>
      </c>
      <c r="O944" s="47" t="s">
        <v>43</v>
      </c>
      <c r="P944" s="47" t="s">
        <v>68</v>
      </c>
      <c r="Q944" s="47" t="s">
        <v>48</v>
      </c>
      <c r="R944" s="47" t="s">
        <v>49</v>
      </c>
      <c r="S944" s="47" t="s">
        <v>43</v>
      </c>
      <c r="T944" s="47" t="s">
        <v>50</v>
      </c>
      <c r="U944" s="47" t="s">
        <v>98</v>
      </c>
      <c r="V944" s="48">
        <v>2.88</v>
      </c>
      <c r="W944" s="48">
        <v>2.88</v>
      </c>
      <c r="X944" s="47" t="s">
        <v>52</v>
      </c>
      <c r="Y944" s="47" t="s">
        <v>401</v>
      </c>
      <c r="Z944" s="48" t="b">
        <v>0</v>
      </c>
      <c r="AA944" s="47" t="s">
        <v>54</v>
      </c>
      <c r="AB944" s="48" t="b">
        <v>0</v>
      </c>
      <c r="AC944" s="48">
        <v>39</v>
      </c>
      <c r="AD944" t="str">
        <f t="shared" si="14"/>
        <v>Tr</v>
      </c>
    </row>
    <row r="945" spans="2:30" x14ac:dyDescent="0.25">
      <c r="B945">
        <f>VLOOKUP(C945*1,'RMPCrecs(Jan2016)'!F$2:N$1246,9,FALSE)</f>
        <v>29</v>
      </c>
      <c r="C945" s="47" t="s">
        <v>561</v>
      </c>
      <c r="D945" s="47" t="s">
        <v>41</v>
      </c>
      <c r="E945" s="48">
        <v>2009</v>
      </c>
      <c r="F945" s="47" t="s">
        <v>42</v>
      </c>
      <c r="G945" s="49">
        <v>40039</v>
      </c>
      <c r="H945" s="47" t="s">
        <v>43</v>
      </c>
      <c r="I945" s="47" t="s">
        <v>44</v>
      </c>
      <c r="J945" s="48">
        <v>3008</v>
      </c>
      <c r="K945" s="47" t="s">
        <v>45</v>
      </c>
      <c r="L945" s="48">
        <v>800</v>
      </c>
      <c r="M945" s="47" t="s">
        <v>46</v>
      </c>
      <c r="N945" s="48">
        <v>4</v>
      </c>
      <c r="O945" s="47" t="s">
        <v>43</v>
      </c>
      <c r="P945" s="47" t="s">
        <v>68</v>
      </c>
      <c r="Q945" s="47" t="s">
        <v>48</v>
      </c>
      <c r="R945" s="47" t="s">
        <v>49</v>
      </c>
      <c r="S945" s="47" t="s">
        <v>43</v>
      </c>
      <c r="T945" s="47" t="s">
        <v>50</v>
      </c>
      <c r="U945" s="47" t="s">
        <v>85</v>
      </c>
      <c r="V945" s="48">
        <v>1.48</v>
      </c>
      <c r="W945" s="48">
        <v>1.48</v>
      </c>
      <c r="X945" s="47" t="s">
        <v>52</v>
      </c>
      <c r="Y945" s="47" t="s">
        <v>544</v>
      </c>
      <c r="Z945" s="48" t="b">
        <v>0</v>
      </c>
      <c r="AA945" s="47" t="s">
        <v>54</v>
      </c>
      <c r="AB945" s="48" t="b">
        <v>0</v>
      </c>
      <c r="AC945" s="48">
        <v>39</v>
      </c>
      <c r="AD945" t="str">
        <f t="shared" si="14"/>
        <v>Tr</v>
      </c>
    </row>
    <row r="946" spans="2:30" x14ac:dyDescent="0.25">
      <c r="B946">
        <f>VLOOKUP(C946*1,'RMPCrecs(Jan2016)'!F$2:N$1246,9,FALSE)</f>
        <v>29</v>
      </c>
      <c r="C946" s="47" t="s">
        <v>562</v>
      </c>
      <c r="D946" s="47" t="s">
        <v>41</v>
      </c>
      <c r="E946" s="48">
        <v>2009</v>
      </c>
      <c r="F946" s="47" t="s">
        <v>42</v>
      </c>
      <c r="G946" s="49">
        <v>40039</v>
      </c>
      <c r="H946" s="47" t="s">
        <v>43</v>
      </c>
      <c r="I946" s="47" t="s">
        <v>44</v>
      </c>
      <c r="J946" s="48">
        <v>3008</v>
      </c>
      <c r="K946" s="47" t="s">
        <v>110</v>
      </c>
      <c r="L946" s="48">
        <v>700</v>
      </c>
      <c r="M946" s="47" t="s">
        <v>46</v>
      </c>
      <c r="N946" s="48">
        <v>3</v>
      </c>
      <c r="O946" s="47" t="s">
        <v>43</v>
      </c>
      <c r="P946" s="47" t="s">
        <v>405</v>
      </c>
      <c r="Q946" s="47" t="s">
        <v>48</v>
      </c>
      <c r="R946" s="47" t="s">
        <v>49</v>
      </c>
      <c r="S946" s="47" t="s">
        <v>43</v>
      </c>
      <c r="T946" s="47" t="s">
        <v>50</v>
      </c>
      <c r="U946" s="47" t="s">
        <v>85</v>
      </c>
      <c r="V946" s="48">
        <v>1.48</v>
      </c>
      <c r="W946" s="48">
        <v>1.48</v>
      </c>
      <c r="X946" s="47" t="s">
        <v>52</v>
      </c>
      <c r="Y946" s="47" t="s">
        <v>544</v>
      </c>
      <c r="Z946" s="48" t="b">
        <v>0</v>
      </c>
      <c r="AA946" s="47" t="s">
        <v>54</v>
      </c>
      <c r="AB946" s="48" t="b">
        <v>0</v>
      </c>
      <c r="AC946" s="48">
        <v>39</v>
      </c>
      <c r="AD946" t="str">
        <f t="shared" si="14"/>
        <v>Tr</v>
      </c>
    </row>
    <row r="947" spans="2:30" x14ac:dyDescent="0.25">
      <c r="B947">
        <f>VLOOKUP(C947*1,'RMPCrecs(Jan2016)'!F$2:N$1246,9,FALSE)</f>
        <v>29</v>
      </c>
      <c r="C947" s="47" t="s">
        <v>563</v>
      </c>
      <c r="D947" s="47" t="s">
        <v>41</v>
      </c>
      <c r="E947" s="48">
        <v>2009</v>
      </c>
      <c r="F947" s="47" t="s">
        <v>42</v>
      </c>
      <c r="G947" s="49">
        <v>40039</v>
      </c>
      <c r="H947" s="47" t="s">
        <v>43</v>
      </c>
      <c r="I947" s="47" t="s">
        <v>44</v>
      </c>
      <c r="J947" s="48">
        <v>3008</v>
      </c>
      <c r="K947" s="47" t="s">
        <v>110</v>
      </c>
      <c r="L947" s="48">
        <v>960</v>
      </c>
      <c r="M947" s="47" t="s">
        <v>46</v>
      </c>
      <c r="N947" s="48">
        <v>4</v>
      </c>
      <c r="O947" s="47" t="s">
        <v>43</v>
      </c>
      <c r="P947" s="47" t="s">
        <v>68</v>
      </c>
      <c r="Q947" s="47" t="s">
        <v>48</v>
      </c>
      <c r="R947" s="47" t="s">
        <v>49</v>
      </c>
      <c r="S947" s="47" t="s">
        <v>43</v>
      </c>
      <c r="T947" s="47" t="s">
        <v>50</v>
      </c>
      <c r="U947" s="47" t="s">
        <v>85</v>
      </c>
      <c r="V947" s="48">
        <v>1.48</v>
      </c>
      <c r="W947" s="48">
        <v>1.48</v>
      </c>
      <c r="X947" s="47" t="s">
        <v>52</v>
      </c>
      <c r="Y947" s="47" t="s">
        <v>544</v>
      </c>
      <c r="Z947" s="48" t="b">
        <v>0</v>
      </c>
      <c r="AA947" s="47" t="s">
        <v>54</v>
      </c>
      <c r="AB947" s="48" t="b">
        <v>0</v>
      </c>
      <c r="AC947" s="48">
        <v>39</v>
      </c>
      <c r="AD947" t="str">
        <f t="shared" si="14"/>
        <v>Tr</v>
      </c>
    </row>
    <row r="948" spans="2:30" x14ac:dyDescent="0.25">
      <c r="B948">
        <f>VLOOKUP(C948*1,'RMPCrecs(Jan2016)'!F$2:N$1246,9,FALSE)</f>
        <v>29</v>
      </c>
      <c r="C948" s="47" t="s">
        <v>1314</v>
      </c>
      <c r="D948" s="47" t="s">
        <v>41</v>
      </c>
      <c r="E948" s="48">
        <v>2012</v>
      </c>
      <c r="F948" s="47" t="s">
        <v>67</v>
      </c>
      <c r="G948" s="49">
        <v>41150</v>
      </c>
      <c r="H948" s="47" t="s">
        <v>43</v>
      </c>
      <c r="I948" s="47" t="s">
        <v>44</v>
      </c>
      <c r="J948" s="48">
        <v>3008</v>
      </c>
      <c r="K948" s="47" t="s">
        <v>110</v>
      </c>
      <c r="L948" s="48">
        <v>730</v>
      </c>
      <c r="M948" s="47" t="s">
        <v>46</v>
      </c>
      <c r="N948" s="48">
        <v>4</v>
      </c>
      <c r="O948" s="47" t="s">
        <v>43</v>
      </c>
      <c r="P948" s="47" t="s">
        <v>770</v>
      </c>
      <c r="Q948" s="47" t="s">
        <v>48</v>
      </c>
      <c r="R948" s="47" t="s">
        <v>49</v>
      </c>
      <c r="S948" s="47" t="s">
        <v>43</v>
      </c>
      <c r="T948" s="47" t="s">
        <v>50</v>
      </c>
      <c r="U948" s="47" t="s">
        <v>72</v>
      </c>
      <c r="V948" s="48">
        <v>2.2999999999999998</v>
      </c>
      <c r="W948" s="48">
        <v>2.2999999999999998</v>
      </c>
      <c r="X948" s="47" t="s">
        <v>1015</v>
      </c>
      <c r="Y948" s="47" t="s">
        <v>1298</v>
      </c>
      <c r="Z948" s="48" t="b">
        <v>0</v>
      </c>
      <c r="AA948" s="47" t="s">
        <v>54</v>
      </c>
      <c r="AB948" s="48" t="b">
        <v>0</v>
      </c>
      <c r="AC948" s="48">
        <v>39</v>
      </c>
      <c r="AD948" t="str">
        <f t="shared" si="14"/>
        <v>Tr</v>
      </c>
    </row>
    <row r="949" spans="2:30" x14ac:dyDescent="0.25">
      <c r="B949">
        <f>VLOOKUP(C949*1,'RMPCrecs(Jan2016)'!F$2:N$1246,9,FALSE)</f>
        <v>29</v>
      </c>
      <c r="C949" s="47" t="s">
        <v>1315</v>
      </c>
      <c r="D949" s="47" t="s">
        <v>41</v>
      </c>
      <c r="E949" s="48">
        <v>2012</v>
      </c>
      <c r="F949" s="47" t="s">
        <v>67</v>
      </c>
      <c r="G949" s="49">
        <v>41150</v>
      </c>
      <c r="H949" s="47" t="s">
        <v>43</v>
      </c>
      <c r="I949" s="47" t="s">
        <v>44</v>
      </c>
      <c r="J949" s="48">
        <v>3008</v>
      </c>
      <c r="K949" s="47" t="s">
        <v>110</v>
      </c>
      <c r="L949" s="48">
        <v>830</v>
      </c>
      <c r="M949" s="47" t="s">
        <v>46</v>
      </c>
      <c r="N949" s="48">
        <v>4</v>
      </c>
      <c r="O949" s="47" t="s">
        <v>43</v>
      </c>
      <c r="P949" s="47" t="s">
        <v>956</v>
      </c>
      <c r="Q949" s="47" t="s">
        <v>48</v>
      </c>
      <c r="R949" s="47" t="s">
        <v>49</v>
      </c>
      <c r="S949" s="47" t="s">
        <v>43</v>
      </c>
      <c r="T949" s="47" t="s">
        <v>50</v>
      </c>
      <c r="U949" s="47" t="s">
        <v>72</v>
      </c>
      <c r="V949" s="48">
        <v>2.2999999999999998</v>
      </c>
      <c r="W949" s="48">
        <v>2.2999999999999998</v>
      </c>
      <c r="X949" s="47" t="s">
        <v>1015</v>
      </c>
      <c r="Y949" s="47" t="s">
        <v>1298</v>
      </c>
      <c r="Z949" s="48" t="b">
        <v>0</v>
      </c>
      <c r="AA949" s="47" t="s">
        <v>54</v>
      </c>
      <c r="AB949" s="48" t="b">
        <v>0</v>
      </c>
      <c r="AC949" s="48">
        <v>39</v>
      </c>
      <c r="AD949" t="str">
        <f t="shared" si="14"/>
        <v>Tr</v>
      </c>
    </row>
    <row r="950" spans="2:30" x14ac:dyDescent="0.25">
      <c r="B950">
        <f>VLOOKUP(C950*1,'RMPCrecs(Jan2016)'!F$2:N$1246,9,FALSE)</f>
        <v>29</v>
      </c>
      <c r="C950" s="47" t="s">
        <v>1323</v>
      </c>
      <c r="D950" s="47" t="s">
        <v>41</v>
      </c>
      <c r="E950" s="48">
        <v>2012</v>
      </c>
      <c r="F950" s="47" t="s">
        <v>67</v>
      </c>
      <c r="G950" s="49">
        <v>41144</v>
      </c>
      <c r="H950" s="47" t="s">
        <v>43</v>
      </c>
      <c r="I950" s="47" t="s">
        <v>44</v>
      </c>
      <c r="J950" s="48">
        <v>3008</v>
      </c>
      <c r="K950" s="47" t="s">
        <v>110</v>
      </c>
      <c r="L950" s="48">
        <v>890</v>
      </c>
      <c r="M950" s="47" t="s">
        <v>46</v>
      </c>
      <c r="N950" s="48">
        <v>4</v>
      </c>
      <c r="O950" s="47" t="s">
        <v>43</v>
      </c>
      <c r="P950" s="47" t="s">
        <v>770</v>
      </c>
      <c r="Q950" s="47" t="s">
        <v>48</v>
      </c>
      <c r="R950" s="47" t="s">
        <v>49</v>
      </c>
      <c r="S950" s="47" t="s">
        <v>43</v>
      </c>
      <c r="T950" s="47" t="s">
        <v>50</v>
      </c>
      <c r="U950" s="47" t="s">
        <v>69</v>
      </c>
      <c r="V950" s="48">
        <v>2.15</v>
      </c>
      <c r="W950" s="48">
        <v>2.15</v>
      </c>
      <c r="X950" s="47" t="s">
        <v>1015</v>
      </c>
      <c r="Y950" s="47" t="s">
        <v>1324</v>
      </c>
      <c r="Z950" s="48" t="b">
        <v>0</v>
      </c>
      <c r="AA950" s="47" t="s">
        <v>54</v>
      </c>
      <c r="AB950" s="48" t="b">
        <v>0</v>
      </c>
      <c r="AC950" s="48">
        <v>39</v>
      </c>
      <c r="AD950" t="str">
        <f t="shared" si="14"/>
        <v>Tr</v>
      </c>
    </row>
    <row r="951" spans="2:30" x14ac:dyDescent="0.25">
      <c r="B951">
        <f>VLOOKUP(C951*1,'RMPCrecs(Jan2016)'!F$2:N$1246,9,FALSE)</f>
        <v>29</v>
      </c>
      <c r="C951" s="47" t="s">
        <v>1325</v>
      </c>
      <c r="D951" s="47" t="s">
        <v>41</v>
      </c>
      <c r="E951" s="48">
        <v>2012</v>
      </c>
      <c r="F951" s="47" t="s">
        <v>67</v>
      </c>
      <c r="G951" s="49">
        <v>41144</v>
      </c>
      <c r="H951" s="47" t="s">
        <v>43</v>
      </c>
      <c r="I951" s="47" t="s">
        <v>44</v>
      </c>
      <c r="J951" s="48">
        <v>3008</v>
      </c>
      <c r="K951" s="47" t="s">
        <v>110</v>
      </c>
      <c r="L951" s="48">
        <v>710</v>
      </c>
      <c r="M951" s="47" t="s">
        <v>46</v>
      </c>
      <c r="N951" s="48">
        <v>4</v>
      </c>
      <c r="O951" s="47" t="s">
        <v>43</v>
      </c>
      <c r="P951" s="47" t="s">
        <v>956</v>
      </c>
      <c r="Q951" s="47" t="s">
        <v>48</v>
      </c>
      <c r="R951" s="47" t="s">
        <v>49</v>
      </c>
      <c r="S951" s="47" t="s">
        <v>43</v>
      </c>
      <c r="T951" s="47" t="s">
        <v>50</v>
      </c>
      <c r="U951" s="47" t="s">
        <v>69</v>
      </c>
      <c r="V951" s="48">
        <v>2.15</v>
      </c>
      <c r="W951" s="48">
        <v>2.15</v>
      </c>
      <c r="X951" s="47" t="s">
        <v>1015</v>
      </c>
      <c r="Y951" s="47" t="s">
        <v>1324</v>
      </c>
      <c r="Z951" s="48" t="b">
        <v>0</v>
      </c>
      <c r="AA951" s="47" t="s">
        <v>54</v>
      </c>
      <c r="AB951" s="48" t="b">
        <v>0</v>
      </c>
      <c r="AC951" s="48">
        <v>39</v>
      </c>
      <c r="AD951" t="str">
        <f t="shared" si="14"/>
        <v>Tr</v>
      </c>
    </row>
    <row r="952" spans="2:30" x14ac:dyDescent="0.25">
      <c r="B952">
        <f>VLOOKUP(C952*1,'RMPCrecs(Jan2016)'!F$2:N$1246,9,FALSE)</f>
        <v>29</v>
      </c>
      <c r="C952" s="47" t="s">
        <v>1326</v>
      </c>
      <c r="D952" s="47" t="s">
        <v>41</v>
      </c>
      <c r="E952" s="48">
        <v>2012</v>
      </c>
      <c r="F952" s="47" t="s">
        <v>67</v>
      </c>
      <c r="G952" s="49">
        <v>41144</v>
      </c>
      <c r="H952" s="47" t="s">
        <v>43</v>
      </c>
      <c r="I952" s="47" t="s">
        <v>44</v>
      </c>
      <c r="J952" s="48">
        <v>3008</v>
      </c>
      <c r="K952" s="47" t="s">
        <v>45</v>
      </c>
      <c r="L952" s="48">
        <v>870</v>
      </c>
      <c r="M952" s="47" t="s">
        <v>46</v>
      </c>
      <c r="N952" s="48">
        <v>4</v>
      </c>
      <c r="O952" s="47" t="s">
        <v>43</v>
      </c>
      <c r="P952" s="47" t="s">
        <v>770</v>
      </c>
      <c r="Q952" s="47" t="s">
        <v>48</v>
      </c>
      <c r="R952" s="47" t="s">
        <v>49</v>
      </c>
      <c r="S952" s="47" t="s">
        <v>43</v>
      </c>
      <c r="T952" s="47" t="s">
        <v>50</v>
      </c>
      <c r="U952" s="47" t="s">
        <v>69</v>
      </c>
      <c r="V952" s="48">
        <v>2.15</v>
      </c>
      <c r="W952" s="48">
        <v>2.15</v>
      </c>
      <c r="X952" s="47" t="s">
        <v>1015</v>
      </c>
      <c r="Y952" s="47" t="s">
        <v>1324</v>
      </c>
      <c r="Z952" s="48" t="b">
        <v>0</v>
      </c>
      <c r="AA952" s="47" t="s">
        <v>54</v>
      </c>
      <c r="AB952" s="48" t="b">
        <v>0</v>
      </c>
      <c r="AC952" s="48">
        <v>39</v>
      </c>
      <c r="AD952" t="str">
        <f t="shared" si="14"/>
        <v>Tr</v>
      </c>
    </row>
    <row r="953" spans="2:30" x14ac:dyDescent="0.25">
      <c r="B953">
        <f>VLOOKUP(C953*1,'RMPCrecs(Jan2016)'!F$2:N$1246,9,FALSE)</f>
        <v>29</v>
      </c>
      <c r="C953" s="47" t="s">
        <v>1340</v>
      </c>
      <c r="D953" s="47" t="s">
        <v>41</v>
      </c>
      <c r="E953" s="48">
        <v>2012</v>
      </c>
      <c r="F953" s="47" t="s">
        <v>67</v>
      </c>
      <c r="G953" s="49">
        <v>41145</v>
      </c>
      <c r="H953" s="47" t="s">
        <v>43</v>
      </c>
      <c r="I953" s="47" t="s">
        <v>44</v>
      </c>
      <c r="J953" s="48">
        <v>3008</v>
      </c>
      <c r="K953" s="47" t="s">
        <v>110</v>
      </c>
      <c r="L953" s="48">
        <v>720</v>
      </c>
      <c r="M953" s="47" t="s">
        <v>46</v>
      </c>
      <c r="N953" s="48">
        <v>4</v>
      </c>
      <c r="O953" s="47" t="s">
        <v>43</v>
      </c>
      <c r="P953" s="47" t="s">
        <v>803</v>
      </c>
      <c r="Q953" s="47" t="s">
        <v>48</v>
      </c>
      <c r="R953" s="47" t="s">
        <v>49</v>
      </c>
      <c r="S953" s="47" t="s">
        <v>43</v>
      </c>
      <c r="T953" s="47" t="s">
        <v>50</v>
      </c>
      <c r="U953" s="47" t="s">
        <v>69</v>
      </c>
      <c r="V953" s="48">
        <v>2.15</v>
      </c>
      <c r="W953" s="48">
        <v>2.15</v>
      </c>
      <c r="X953" s="47" t="s">
        <v>1015</v>
      </c>
      <c r="Y953" s="47" t="s">
        <v>1324</v>
      </c>
      <c r="Z953" s="48" t="b">
        <v>0</v>
      </c>
      <c r="AA953" s="47" t="s">
        <v>54</v>
      </c>
      <c r="AB953" s="48" t="b">
        <v>0</v>
      </c>
      <c r="AC953" s="48">
        <v>39</v>
      </c>
      <c r="AD953" t="str">
        <f t="shared" si="14"/>
        <v>Tr</v>
      </c>
    </row>
    <row r="954" spans="2:30" x14ac:dyDescent="0.25">
      <c r="B954">
        <f>VLOOKUP(C954*1,'RMPCrecs(Jan2016)'!F$2:N$1246,9,FALSE)</f>
        <v>29</v>
      </c>
      <c r="C954" s="47" t="s">
        <v>1341</v>
      </c>
      <c r="D954" s="47" t="s">
        <v>41</v>
      </c>
      <c r="E954" s="48">
        <v>2012</v>
      </c>
      <c r="F954" s="47" t="s">
        <v>67</v>
      </c>
      <c r="G954" s="49">
        <v>41145</v>
      </c>
      <c r="H954" s="47" t="s">
        <v>43</v>
      </c>
      <c r="I954" s="47" t="s">
        <v>44</v>
      </c>
      <c r="J954" s="48">
        <v>3008</v>
      </c>
      <c r="K954" s="47" t="s">
        <v>110</v>
      </c>
      <c r="L954" s="48">
        <v>740</v>
      </c>
      <c r="M954" s="47" t="s">
        <v>46</v>
      </c>
      <c r="N954" s="48">
        <v>4</v>
      </c>
      <c r="O954" s="47" t="s">
        <v>43</v>
      </c>
      <c r="P954" s="47" t="s">
        <v>770</v>
      </c>
      <c r="Q954" s="47" t="s">
        <v>48</v>
      </c>
      <c r="R954" s="47" t="s">
        <v>49</v>
      </c>
      <c r="S954" s="47" t="s">
        <v>43</v>
      </c>
      <c r="T954" s="47" t="s">
        <v>50</v>
      </c>
      <c r="U954" s="47" t="s">
        <v>69</v>
      </c>
      <c r="V954" s="48">
        <v>2.15</v>
      </c>
      <c r="W954" s="48">
        <v>2.15</v>
      </c>
      <c r="X954" s="47" t="s">
        <v>1015</v>
      </c>
      <c r="Y954" s="47" t="s">
        <v>1324</v>
      </c>
      <c r="Z954" s="48" t="b">
        <v>0</v>
      </c>
      <c r="AA954" s="47" t="s">
        <v>54</v>
      </c>
      <c r="AB954" s="48" t="b">
        <v>0</v>
      </c>
      <c r="AC954" s="48">
        <v>39</v>
      </c>
      <c r="AD954" t="str">
        <f t="shared" si="14"/>
        <v>Tr</v>
      </c>
    </row>
    <row r="955" spans="2:30" x14ac:dyDescent="0.25">
      <c r="B955">
        <f>VLOOKUP(C955*1,'RMPCrecs(Jan2016)'!F$2:N$1246,9,FALSE)</f>
        <v>29</v>
      </c>
      <c r="C955" s="47" t="s">
        <v>1342</v>
      </c>
      <c r="D955" s="47" t="s">
        <v>41</v>
      </c>
      <c r="E955" s="48">
        <v>2012</v>
      </c>
      <c r="F955" s="47" t="s">
        <v>67</v>
      </c>
      <c r="G955" s="49">
        <v>41145</v>
      </c>
      <c r="H955" s="47" t="s">
        <v>43</v>
      </c>
      <c r="I955" s="47" t="s">
        <v>44</v>
      </c>
      <c r="J955" s="48">
        <v>3008</v>
      </c>
      <c r="K955" s="47" t="s">
        <v>110</v>
      </c>
      <c r="L955" s="48">
        <v>880</v>
      </c>
      <c r="M955" s="47" t="s">
        <v>46</v>
      </c>
      <c r="N955" s="48">
        <v>4</v>
      </c>
      <c r="O955" s="47" t="s">
        <v>43</v>
      </c>
      <c r="P955" s="47" t="s">
        <v>956</v>
      </c>
      <c r="Q955" s="47" t="s">
        <v>48</v>
      </c>
      <c r="R955" s="47" t="s">
        <v>49</v>
      </c>
      <c r="S955" s="47" t="s">
        <v>43</v>
      </c>
      <c r="T955" s="47" t="s">
        <v>50</v>
      </c>
      <c r="U955" s="47" t="s">
        <v>69</v>
      </c>
      <c r="V955" s="48">
        <v>2.15</v>
      </c>
      <c r="W955" s="48">
        <v>2.15</v>
      </c>
      <c r="X955" s="47" t="s">
        <v>1015</v>
      </c>
      <c r="Y955" s="47" t="s">
        <v>1324</v>
      </c>
      <c r="Z955" s="48" t="b">
        <v>0</v>
      </c>
      <c r="AA955" s="47" t="s">
        <v>54</v>
      </c>
      <c r="AB955" s="48" t="b">
        <v>0</v>
      </c>
      <c r="AC955" s="48">
        <v>39</v>
      </c>
      <c r="AD955" t="str">
        <f t="shared" si="14"/>
        <v>Tr</v>
      </c>
    </row>
    <row r="956" spans="2:30" x14ac:dyDescent="0.25">
      <c r="B956">
        <f>VLOOKUP(C956*1,'RMPCrecs(Jan2016)'!F$2:N$1246,9,FALSE)</f>
        <v>29</v>
      </c>
      <c r="C956" s="47" t="s">
        <v>1380</v>
      </c>
      <c r="D956" s="47" t="s">
        <v>41</v>
      </c>
      <c r="E956" s="48">
        <v>2012</v>
      </c>
      <c r="F956" s="47" t="s">
        <v>42</v>
      </c>
      <c r="G956" s="49">
        <v>41165</v>
      </c>
      <c r="H956" s="47" t="s">
        <v>43</v>
      </c>
      <c r="I956" s="47" t="s">
        <v>44</v>
      </c>
      <c r="J956" s="48">
        <v>3008</v>
      </c>
      <c r="K956" s="47" t="s">
        <v>110</v>
      </c>
      <c r="L956" s="48">
        <v>700</v>
      </c>
      <c r="M956" s="47" t="s">
        <v>46</v>
      </c>
      <c r="N956" s="48">
        <v>4</v>
      </c>
      <c r="O956" s="47" t="s">
        <v>43</v>
      </c>
      <c r="P956" s="47" t="s">
        <v>1141</v>
      </c>
      <c r="Q956" s="47" t="s">
        <v>48</v>
      </c>
      <c r="R956" s="47" t="s">
        <v>49</v>
      </c>
      <c r="S956" s="47" t="s">
        <v>43</v>
      </c>
      <c r="T956" s="47" t="s">
        <v>50</v>
      </c>
      <c r="U956" s="47" t="s">
        <v>51</v>
      </c>
      <c r="V956" s="48">
        <v>1.79</v>
      </c>
      <c r="W956" s="48">
        <v>1.79</v>
      </c>
      <c r="X956" s="47" t="s">
        <v>1015</v>
      </c>
      <c r="Y956" s="47" t="s">
        <v>1296</v>
      </c>
      <c r="Z956" s="48" t="b">
        <v>0</v>
      </c>
      <c r="AA956" s="47" t="s">
        <v>54</v>
      </c>
      <c r="AB956" s="48" t="b">
        <v>0</v>
      </c>
      <c r="AC956" s="48">
        <v>39</v>
      </c>
      <c r="AD956" t="str">
        <f t="shared" si="14"/>
        <v>Tr</v>
      </c>
    </row>
    <row r="957" spans="2:30" x14ac:dyDescent="0.25">
      <c r="B957">
        <f>VLOOKUP(C957*1,'RMPCrecs(Jan2016)'!F$2:N$1246,9,FALSE)</f>
        <v>29</v>
      </c>
      <c r="C957" s="47" t="s">
        <v>1386</v>
      </c>
      <c r="D957" s="47" t="s">
        <v>41</v>
      </c>
      <c r="E957" s="48">
        <v>2012</v>
      </c>
      <c r="F957" s="47" t="s">
        <v>67</v>
      </c>
      <c r="G957" s="49">
        <v>41138</v>
      </c>
      <c r="H957" s="47" t="s">
        <v>43</v>
      </c>
      <c r="I957" s="47" t="s">
        <v>44</v>
      </c>
      <c r="J957" s="48">
        <v>3008</v>
      </c>
      <c r="K957" s="47" t="s">
        <v>110</v>
      </c>
      <c r="L957" s="48">
        <v>730</v>
      </c>
      <c r="M957" s="47" t="s">
        <v>46</v>
      </c>
      <c r="N957" s="48">
        <v>4</v>
      </c>
      <c r="O957" s="47" t="s">
        <v>43</v>
      </c>
      <c r="P957" s="47" t="s">
        <v>770</v>
      </c>
      <c r="Q957" s="47" t="s">
        <v>48</v>
      </c>
      <c r="R957" s="47" t="s">
        <v>49</v>
      </c>
      <c r="S957" s="47" t="s">
        <v>43</v>
      </c>
      <c r="T957" s="47" t="s">
        <v>50</v>
      </c>
      <c r="U957" s="47" t="s">
        <v>98</v>
      </c>
      <c r="V957" s="48">
        <v>2.08</v>
      </c>
      <c r="W957" s="48">
        <v>2.08</v>
      </c>
      <c r="X957" s="47" t="s">
        <v>1015</v>
      </c>
      <c r="Y957" s="47" t="s">
        <v>1376</v>
      </c>
      <c r="Z957" s="48" t="b">
        <v>0</v>
      </c>
      <c r="AA957" s="47" t="s">
        <v>54</v>
      </c>
      <c r="AB957" s="48" t="b">
        <v>0</v>
      </c>
      <c r="AC957" s="48">
        <v>39</v>
      </c>
      <c r="AD957" t="str">
        <f t="shared" si="14"/>
        <v>Tr</v>
      </c>
    </row>
    <row r="958" spans="2:30" x14ac:dyDescent="0.25">
      <c r="B958">
        <f>VLOOKUP(C958*1,'RMPCrecs(Jan2016)'!F$2:N$1246,9,FALSE)</f>
        <v>29</v>
      </c>
      <c r="C958" s="47" t="s">
        <v>1389</v>
      </c>
      <c r="D958" s="47" t="s">
        <v>41</v>
      </c>
      <c r="E958" s="48">
        <v>2012</v>
      </c>
      <c r="F958" s="47" t="s">
        <v>67</v>
      </c>
      <c r="G958" s="49">
        <v>41138</v>
      </c>
      <c r="H958" s="47" t="s">
        <v>43</v>
      </c>
      <c r="I958" s="47" t="s">
        <v>44</v>
      </c>
      <c r="J958" s="48">
        <v>3008</v>
      </c>
      <c r="K958" s="47" t="s">
        <v>110</v>
      </c>
      <c r="L958" s="48">
        <v>840</v>
      </c>
      <c r="M958" s="47" t="s">
        <v>46</v>
      </c>
      <c r="N958" s="48">
        <v>4</v>
      </c>
      <c r="O958" s="47" t="s">
        <v>43</v>
      </c>
      <c r="P958" s="47" t="s">
        <v>956</v>
      </c>
      <c r="Q958" s="47" t="s">
        <v>48</v>
      </c>
      <c r="R958" s="47" t="s">
        <v>49</v>
      </c>
      <c r="S958" s="47" t="s">
        <v>43</v>
      </c>
      <c r="T958" s="47" t="s">
        <v>50</v>
      </c>
      <c r="U958" s="47" t="s">
        <v>98</v>
      </c>
      <c r="V958" s="48">
        <v>2.08</v>
      </c>
      <c r="W958" s="48">
        <v>2.08</v>
      </c>
      <c r="X958" s="47" t="s">
        <v>1015</v>
      </c>
      <c r="Y958" s="47" t="s">
        <v>1376</v>
      </c>
      <c r="Z958" s="48" t="b">
        <v>0</v>
      </c>
      <c r="AA958" s="47" t="s">
        <v>54</v>
      </c>
      <c r="AB958" s="48" t="b">
        <v>0</v>
      </c>
      <c r="AC958" s="48">
        <v>39</v>
      </c>
      <c r="AD958" t="str">
        <f t="shared" si="14"/>
        <v>Tr</v>
      </c>
    </row>
    <row r="959" spans="2:30" x14ac:dyDescent="0.25">
      <c r="B959">
        <f>VLOOKUP(C959*1,'RMPCrecs(Jan2016)'!F$2:N$1246,9,FALSE)</f>
        <v>29</v>
      </c>
      <c r="C959" s="47" t="s">
        <v>1428</v>
      </c>
      <c r="D959" s="47" t="s">
        <v>41</v>
      </c>
      <c r="E959" s="48">
        <v>2012</v>
      </c>
      <c r="F959" s="47" t="s">
        <v>67</v>
      </c>
      <c r="G959" s="49">
        <v>41148</v>
      </c>
      <c r="H959" s="47" t="s">
        <v>43</v>
      </c>
      <c r="I959" s="47" t="s">
        <v>44</v>
      </c>
      <c r="J959" s="48">
        <v>3008</v>
      </c>
      <c r="K959" s="47" t="s">
        <v>110</v>
      </c>
      <c r="L959" s="48">
        <v>780</v>
      </c>
      <c r="M959" s="47" t="s">
        <v>46</v>
      </c>
      <c r="N959" s="48">
        <v>4</v>
      </c>
      <c r="O959" s="47" t="s">
        <v>43</v>
      </c>
      <c r="P959" s="47" t="s">
        <v>956</v>
      </c>
      <c r="Q959" s="47" t="s">
        <v>48</v>
      </c>
      <c r="R959" s="47" t="s">
        <v>49</v>
      </c>
      <c r="S959" s="47" t="s">
        <v>43</v>
      </c>
      <c r="T959" s="47" t="s">
        <v>50</v>
      </c>
      <c r="U959" s="47" t="s">
        <v>72</v>
      </c>
      <c r="V959" s="48">
        <v>2.2999999999999998</v>
      </c>
      <c r="W959" s="48">
        <v>2.2999999999999998</v>
      </c>
      <c r="X959" s="47" t="s">
        <v>1015</v>
      </c>
      <c r="Y959" s="47" t="s">
        <v>1298</v>
      </c>
      <c r="Z959" s="48" t="b">
        <v>0</v>
      </c>
      <c r="AA959" s="47" t="s">
        <v>54</v>
      </c>
      <c r="AB959" s="48" t="b">
        <v>0</v>
      </c>
      <c r="AC959" s="48">
        <v>39</v>
      </c>
      <c r="AD959" t="str">
        <f t="shared" si="14"/>
        <v>Tr</v>
      </c>
    </row>
    <row r="960" spans="2:30" x14ac:dyDescent="0.25">
      <c r="B960">
        <f>VLOOKUP(C960*1,'RMPCrecs(Jan2016)'!F$2:N$1246,9,FALSE)</f>
        <v>29</v>
      </c>
      <c r="C960" s="47" t="s">
        <v>1429</v>
      </c>
      <c r="D960" s="47" t="s">
        <v>41</v>
      </c>
      <c r="E960" s="48">
        <v>2012</v>
      </c>
      <c r="F960" s="47" t="s">
        <v>67</v>
      </c>
      <c r="G960" s="49">
        <v>41148</v>
      </c>
      <c r="H960" s="47" t="s">
        <v>43</v>
      </c>
      <c r="I960" s="47" t="s">
        <v>44</v>
      </c>
      <c r="J960" s="48">
        <v>3008</v>
      </c>
      <c r="K960" s="47" t="s">
        <v>110</v>
      </c>
      <c r="L960" s="48">
        <v>740</v>
      </c>
      <c r="M960" s="47" t="s">
        <v>46</v>
      </c>
      <c r="N960" s="48">
        <v>4</v>
      </c>
      <c r="O960" s="47" t="s">
        <v>43</v>
      </c>
      <c r="P960" s="47" t="s">
        <v>956</v>
      </c>
      <c r="Q960" s="47" t="s">
        <v>48</v>
      </c>
      <c r="R960" s="47" t="s">
        <v>49</v>
      </c>
      <c r="S960" s="47" t="s">
        <v>43</v>
      </c>
      <c r="T960" s="47" t="s">
        <v>50</v>
      </c>
      <c r="U960" s="47" t="s">
        <v>72</v>
      </c>
      <c r="V960" s="48">
        <v>2.2999999999999998</v>
      </c>
      <c r="W960" s="48">
        <v>2.2999999999999998</v>
      </c>
      <c r="X960" s="47" t="s">
        <v>1015</v>
      </c>
      <c r="Y960" s="47" t="s">
        <v>1298</v>
      </c>
      <c r="Z960" s="48" t="b">
        <v>0</v>
      </c>
      <c r="AA960" s="47" t="s">
        <v>54</v>
      </c>
      <c r="AB960" s="48" t="b">
        <v>0</v>
      </c>
      <c r="AC960" s="48">
        <v>39</v>
      </c>
      <c r="AD960" t="str">
        <f t="shared" si="14"/>
        <v>Tr</v>
      </c>
    </row>
    <row r="961" spans="1:35" x14ac:dyDescent="0.25">
      <c r="B961">
        <f>VLOOKUP(C961*1,'RMPCrecs(Jan2016)'!F$2:N$1246,9,FALSE)</f>
        <v>29</v>
      </c>
      <c r="C961" s="47" t="s">
        <v>1430</v>
      </c>
      <c r="D961" s="47" t="s">
        <v>41</v>
      </c>
      <c r="E961" s="48">
        <v>2012</v>
      </c>
      <c r="F961" s="47" t="s">
        <v>67</v>
      </c>
      <c r="G961" s="49">
        <v>41148</v>
      </c>
      <c r="H961" s="47" t="s">
        <v>43</v>
      </c>
      <c r="I961" s="47" t="s">
        <v>44</v>
      </c>
      <c r="J961" s="48">
        <v>3008</v>
      </c>
      <c r="K961" s="47" t="s">
        <v>110</v>
      </c>
      <c r="L961" s="48">
        <v>970</v>
      </c>
      <c r="M961" s="47" t="s">
        <v>46</v>
      </c>
      <c r="N961" s="48">
        <v>5</v>
      </c>
      <c r="O961" s="47" t="s">
        <v>43</v>
      </c>
      <c r="P961" s="47" t="s">
        <v>1431</v>
      </c>
      <c r="Q961" s="47" t="s">
        <v>48</v>
      </c>
      <c r="R961" s="47" t="s">
        <v>49</v>
      </c>
      <c r="S961" s="47" t="s">
        <v>43</v>
      </c>
      <c r="T961" s="47" t="s">
        <v>50</v>
      </c>
      <c r="U961" s="47" t="s">
        <v>72</v>
      </c>
      <c r="V961" s="48">
        <v>2.2999999999999998</v>
      </c>
      <c r="W961" s="48">
        <v>2.2999999999999998</v>
      </c>
      <c r="X961" s="47" t="s">
        <v>1015</v>
      </c>
      <c r="Y961" s="47" t="s">
        <v>1298</v>
      </c>
      <c r="Z961" s="48" t="b">
        <v>0</v>
      </c>
      <c r="AA961" s="47" t="s">
        <v>54</v>
      </c>
      <c r="AB961" s="48" t="b">
        <v>0</v>
      </c>
      <c r="AC961" s="48">
        <v>39</v>
      </c>
      <c r="AD961" t="str">
        <f t="shared" si="14"/>
        <v>Tr</v>
      </c>
    </row>
    <row r="962" spans="1:35" x14ac:dyDescent="0.25">
      <c r="B962">
        <f>VLOOKUP(C962*1,'RMPCrecs(Jan2016)'!F$2:N$1246,9,FALSE)</f>
        <v>29</v>
      </c>
      <c r="C962" s="47" t="s">
        <v>1432</v>
      </c>
      <c r="D962" s="47" t="s">
        <v>41</v>
      </c>
      <c r="E962" s="48">
        <v>2012</v>
      </c>
      <c r="F962" s="47" t="s">
        <v>67</v>
      </c>
      <c r="G962" s="49">
        <v>41148</v>
      </c>
      <c r="H962" s="47" t="s">
        <v>43</v>
      </c>
      <c r="I962" s="47" t="s">
        <v>44</v>
      </c>
      <c r="J962" s="48">
        <v>3008</v>
      </c>
      <c r="K962" s="47" t="s">
        <v>110</v>
      </c>
      <c r="L962" s="48">
        <v>810</v>
      </c>
      <c r="M962" s="47" t="s">
        <v>46</v>
      </c>
      <c r="N962" s="48">
        <v>4</v>
      </c>
      <c r="O962" s="47" t="s">
        <v>43</v>
      </c>
      <c r="P962" s="47" t="s">
        <v>956</v>
      </c>
      <c r="Q962" s="47" t="s">
        <v>48</v>
      </c>
      <c r="R962" s="47" t="s">
        <v>49</v>
      </c>
      <c r="S962" s="47" t="s">
        <v>43</v>
      </c>
      <c r="T962" s="47" t="s">
        <v>50</v>
      </c>
      <c r="U962" s="47" t="s">
        <v>72</v>
      </c>
      <c r="V962" s="48">
        <v>2.2999999999999998</v>
      </c>
      <c r="W962" s="48">
        <v>2.2999999999999998</v>
      </c>
      <c r="X962" s="47" t="s">
        <v>1015</v>
      </c>
      <c r="Y962" s="47" t="s">
        <v>1298</v>
      </c>
      <c r="Z962" s="48" t="b">
        <v>0</v>
      </c>
      <c r="AA962" s="47" t="s">
        <v>54</v>
      </c>
      <c r="AB962" s="48" t="b">
        <v>0</v>
      </c>
      <c r="AC962" s="48">
        <v>39</v>
      </c>
      <c r="AD962" t="str">
        <f t="shared" ref="AD962:AD966" si="15">IF(OR(B962=14,B962=19),"NT",IF(B962&gt;=49,"mix","Tr"))</f>
        <v>Tr</v>
      </c>
    </row>
    <row r="963" spans="1:35" x14ac:dyDescent="0.25">
      <c r="B963">
        <f>VLOOKUP(C963*1,'RMPCrecs(Jan2016)'!F$2:N$1246,9,FALSE)</f>
        <v>29</v>
      </c>
      <c r="C963" s="47" t="s">
        <v>1441</v>
      </c>
      <c r="D963" s="47" t="s">
        <v>41</v>
      </c>
      <c r="E963" s="48">
        <v>2012</v>
      </c>
      <c r="F963" s="47" t="s">
        <v>67</v>
      </c>
      <c r="G963" s="49">
        <v>41143</v>
      </c>
      <c r="H963" s="47" t="s">
        <v>43</v>
      </c>
      <c r="I963" s="47" t="s">
        <v>44</v>
      </c>
      <c r="J963" s="48">
        <v>3008</v>
      </c>
      <c r="K963" s="47" t="s">
        <v>110</v>
      </c>
      <c r="L963" s="48">
        <v>700</v>
      </c>
      <c r="M963" s="47" t="s">
        <v>46</v>
      </c>
      <c r="N963" s="48">
        <v>4</v>
      </c>
      <c r="O963" s="47" t="s">
        <v>43</v>
      </c>
      <c r="P963" s="47" t="s">
        <v>956</v>
      </c>
      <c r="Q963" s="47" t="s">
        <v>48</v>
      </c>
      <c r="R963" s="47" t="s">
        <v>49</v>
      </c>
      <c r="S963" s="47" t="s">
        <v>43</v>
      </c>
      <c r="T963" s="47" t="s">
        <v>50</v>
      </c>
      <c r="U963" s="47" t="s">
        <v>69</v>
      </c>
      <c r="V963" s="48">
        <v>2.15</v>
      </c>
      <c r="W963" s="48">
        <v>2.15</v>
      </c>
      <c r="X963" s="47" t="s">
        <v>1015</v>
      </c>
      <c r="Y963" s="47" t="s">
        <v>1324</v>
      </c>
      <c r="Z963" s="48" t="b">
        <v>0</v>
      </c>
      <c r="AA963" s="47" t="s">
        <v>54</v>
      </c>
      <c r="AB963" s="48" t="b">
        <v>0</v>
      </c>
      <c r="AC963" s="48">
        <v>39</v>
      </c>
      <c r="AD963" t="str">
        <f t="shared" si="15"/>
        <v>Tr</v>
      </c>
    </row>
    <row r="964" spans="1:35" x14ac:dyDescent="0.25">
      <c r="B964">
        <f>VLOOKUP(C964*1,'RMPCrecs(Jan2016)'!F$2:N$1246,9,FALSE)</f>
        <v>29</v>
      </c>
      <c r="C964" s="47" t="s">
        <v>1930</v>
      </c>
      <c r="D964" s="47" t="s">
        <v>41</v>
      </c>
      <c r="E964" s="48">
        <v>2012</v>
      </c>
      <c r="F964" s="47" t="s">
        <v>67</v>
      </c>
      <c r="G964" s="49">
        <v>41143</v>
      </c>
      <c r="H964" s="47" t="s">
        <v>43</v>
      </c>
      <c r="I964" s="47" t="s">
        <v>44</v>
      </c>
      <c r="J964" s="48">
        <v>3008</v>
      </c>
      <c r="K964" s="47" t="s">
        <v>45</v>
      </c>
      <c r="L964" s="48">
        <v>780</v>
      </c>
      <c r="M964" s="47" t="s">
        <v>46</v>
      </c>
      <c r="N964" s="48">
        <v>4</v>
      </c>
      <c r="O964" s="47" t="s">
        <v>43</v>
      </c>
      <c r="P964" s="47" t="s">
        <v>770</v>
      </c>
      <c r="Q964" s="47" t="s">
        <v>48</v>
      </c>
      <c r="R964" s="47" t="s">
        <v>49</v>
      </c>
      <c r="S964" s="47" t="s">
        <v>43</v>
      </c>
      <c r="T964" s="47" t="s">
        <v>50</v>
      </c>
      <c r="U964" s="47" t="s">
        <v>69</v>
      </c>
      <c r="V964" s="48">
        <v>2.15</v>
      </c>
      <c r="W964" s="48">
        <v>2.15</v>
      </c>
      <c r="X964" s="47" t="s">
        <v>1015</v>
      </c>
      <c r="Y964" s="47" t="s">
        <v>1324</v>
      </c>
      <c r="Z964" s="48" t="b">
        <v>0</v>
      </c>
      <c r="AA964" s="47" t="s">
        <v>54</v>
      </c>
      <c r="AB964" s="48" t="b">
        <v>0</v>
      </c>
      <c r="AC964" s="48">
        <v>39</v>
      </c>
      <c r="AD964" t="str">
        <f t="shared" si="15"/>
        <v>Tr</v>
      </c>
    </row>
    <row r="965" spans="1:35" x14ac:dyDescent="0.25">
      <c r="A965" t="str">
        <f>P965*1&amp;F965&amp;E965&amp;L965</f>
        <v>6350813M10107  C2012760</v>
      </c>
      <c r="B965" s="50">
        <f>INDEX('RMPCrecs(Jan2016)'!N:N,MATCH(A965,'RMPCrecs(Jan2016)'!BE$2:BE$1260,0))</f>
        <v>29</v>
      </c>
      <c r="C965" s="47" t="s">
        <v>1388</v>
      </c>
      <c r="D965" s="47" t="s">
        <v>41</v>
      </c>
      <c r="E965" s="48">
        <v>2012</v>
      </c>
      <c r="F965" s="47" t="s">
        <v>67</v>
      </c>
      <c r="G965" s="49">
        <v>41141</v>
      </c>
      <c r="H965" s="47" t="s">
        <v>43</v>
      </c>
      <c r="I965" s="47" t="s">
        <v>44</v>
      </c>
      <c r="J965" s="48">
        <v>3008</v>
      </c>
      <c r="K965" s="47" t="s">
        <v>45</v>
      </c>
      <c r="L965" s="48">
        <v>760</v>
      </c>
      <c r="M965" s="47" t="s">
        <v>46</v>
      </c>
      <c r="N965" s="48">
        <v>4</v>
      </c>
      <c r="O965" s="47" t="s">
        <v>43</v>
      </c>
      <c r="P965" s="47" t="s">
        <v>770</v>
      </c>
      <c r="Q965" s="47" t="s">
        <v>48</v>
      </c>
      <c r="R965" s="47" t="s">
        <v>59</v>
      </c>
      <c r="S965" s="47" t="s">
        <v>43</v>
      </c>
      <c r="T965" s="47" t="s">
        <v>50</v>
      </c>
      <c r="U965" s="47" t="s">
        <v>69</v>
      </c>
      <c r="V965" s="48">
        <v>2.15</v>
      </c>
      <c r="W965" s="48">
        <v>2.15</v>
      </c>
      <c r="X965" s="47" t="s">
        <v>1015</v>
      </c>
      <c r="Y965" s="47" t="s">
        <v>1324</v>
      </c>
      <c r="Z965" s="48" t="b">
        <v>0</v>
      </c>
      <c r="AA965" s="47" t="s">
        <v>54</v>
      </c>
      <c r="AB965" s="48" t="b">
        <v>0</v>
      </c>
      <c r="AC965" s="48">
        <v>39</v>
      </c>
      <c r="AD965" t="str">
        <f t="shared" si="15"/>
        <v>Tr</v>
      </c>
    </row>
    <row r="966" spans="1:35" x14ac:dyDescent="0.25">
      <c r="A966" t="str">
        <f>P966*1&amp;F966&amp;E966&amp;L966</f>
        <v>6350813M10107  C2012700</v>
      </c>
      <c r="B966" s="50">
        <f>INDEX('RMPCrecs(Jan2016)'!N:N,MATCH(A966,'RMPCrecs(Jan2016)'!BE$2:BE$1260,0))</f>
        <v>29</v>
      </c>
      <c r="C966" s="47" t="s">
        <v>1395</v>
      </c>
      <c r="D966" s="47" t="s">
        <v>41</v>
      </c>
      <c r="E966" s="48">
        <v>2012</v>
      </c>
      <c r="F966" s="47" t="s">
        <v>67</v>
      </c>
      <c r="G966" s="49">
        <v>41142</v>
      </c>
      <c r="H966" s="47" t="s">
        <v>43</v>
      </c>
      <c r="I966" s="47" t="s">
        <v>44</v>
      </c>
      <c r="J966" s="48">
        <v>3008</v>
      </c>
      <c r="K966" s="47" t="s">
        <v>110</v>
      </c>
      <c r="L966" s="48">
        <v>700</v>
      </c>
      <c r="M966" s="47" t="s">
        <v>46</v>
      </c>
      <c r="N966" s="48">
        <v>4</v>
      </c>
      <c r="O966" s="47" t="s">
        <v>43</v>
      </c>
      <c r="P966" s="47" t="s">
        <v>770</v>
      </c>
      <c r="Q966" s="47" t="s">
        <v>48</v>
      </c>
      <c r="R966" s="47" t="s">
        <v>49</v>
      </c>
      <c r="S966" s="47" t="s">
        <v>43</v>
      </c>
      <c r="T966" s="47" t="s">
        <v>50</v>
      </c>
      <c r="U966" s="47" t="s">
        <v>69</v>
      </c>
      <c r="V966" s="48">
        <v>2.15</v>
      </c>
      <c r="W966" s="48">
        <v>2.15</v>
      </c>
      <c r="X966" s="47" t="s">
        <v>1015</v>
      </c>
      <c r="Y966" s="47" t="s">
        <v>1324</v>
      </c>
      <c r="Z966" s="48" t="b">
        <v>0</v>
      </c>
      <c r="AA966" s="47" t="s">
        <v>54</v>
      </c>
      <c r="AB966" s="48" t="b">
        <v>0</v>
      </c>
      <c r="AC966" s="48">
        <v>39</v>
      </c>
      <c r="AD966" t="str">
        <f t="shared" si="15"/>
        <v>Tr</v>
      </c>
    </row>
    <row r="967" spans="1:35" x14ac:dyDescent="0.25">
      <c r="A967" t="str">
        <f>P967*1&amp;F967&amp;E967&amp;L967</f>
        <v>1857053M10107  B2013880</v>
      </c>
      <c r="B967" s="50">
        <f>INDEX('RMPCrecs(Jan2016)'!N:N,MATCH(A967,'RMPCrecs(Jan2016)'!BE$2:BE$1260,0))</f>
        <v>29</v>
      </c>
      <c r="C967" s="47" t="s">
        <v>1445</v>
      </c>
      <c r="D967" s="47" t="s">
        <v>41</v>
      </c>
      <c r="E967" s="48">
        <v>2013</v>
      </c>
      <c r="F967" s="47" t="s">
        <v>42</v>
      </c>
      <c r="G967" s="49">
        <v>41540</v>
      </c>
      <c r="H967" s="47" t="s">
        <v>43</v>
      </c>
      <c r="I967" s="47" t="s">
        <v>44</v>
      </c>
      <c r="J967" s="48">
        <v>3008</v>
      </c>
      <c r="K967" s="47" t="s">
        <v>110</v>
      </c>
      <c r="L967" s="48">
        <v>880</v>
      </c>
      <c r="M967" s="47" t="s">
        <v>46</v>
      </c>
      <c r="N967" s="48">
        <v>5</v>
      </c>
      <c r="O967" s="47" t="s">
        <v>43</v>
      </c>
      <c r="P967" s="47" t="s">
        <v>1446</v>
      </c>
      <c r="Q967" s="47" t="s">
        <v>48</v>
      </c>
      <c r="R967" s="47" t="s">
        <v>49</v>
      </c>
      <c r="S967" s="47" t="s">
        <v>43</v>
      </c>
      <c r="T967" s="47" t="s">
        <v>50</v>
      </c>
      <c r="U967" s="47" t="s">
        <v>82</v>
      </c>
      <c r="V967" s="48">
        <v>1.72</v>
      </c>
      <c r="W967" s="48">
        <v>1.72</v>
      </c>
      <c r="X967" s="47" t="s">
        <v>1015</v>
      </c>
      <c r="Y967" s="47" t="s">
        <v>1447</v>
      </c>
      <c r="Z967" s="48" t="b">
        <v>0</v>
      </c>
      <c r="AA967" s="47" t="s">
        <v>54</v>
      </c>
      <c r="AB967" s="48" t="b">
        <v>0</v>
      </c>
      <c r="AC967" s="48">
        <v>39</v>
      </c>
      <c r="AD967" t="str">
        <f t="shared" ref="AD967" si="16">IF(OR(B967=14,B967=19),"NT",IF(B967&gt;=49,"mix","Tr"))</f>
        <v>Tr</v>
      </c>
      <c r="AF967" t="s">
        <v>1884</v>
      </c>
    </row>
    <row r="968" spans="1:35" x14ac:dyDescent="0.25">
      <c r="A968" t="s">
        <v>1885</v>
      </c>
      <c r="B968">
        <f>VLOOKUP(C968*1,'RMPCrecs(Jan2016)'!F$2:N$1246,9,FALSE)</f>
        <v>49</v>
      </c>
      <c r="C968" s="47" t="s">
        <v>40</v>
      </c>
      <c r="D968" s="47" t="s">
        <v>41</v>
      </c>
      <c r="E968" s="48">
        <v>2007</v>
      </c>
      <c r="F968" s="47" t="s">
        <v>42</v>
      </c>
      <c r="G968" s="49">
        <v>39343</v>
      </c>
      <c r="H968" s="47" t="s">
        <v>43</v>
      </c>
      <c r="I968" s="47" t="s">
        <v>44</v>
      </c>
      <c r="J968" s="48">
        <v>3008</v>
      </c>
      <c r="K968" s="47" t="s">
        <v>45</v>
      </c>
      <c r="L968" s="48">
        <v>590</v>
      </c>
      <c r="M968" s="47" t="s">
        <v>46</v>
      </c>
      <c r="N968" s="48">
        <v>2</v>
      </c>
      <c r="O968" s="47" t="s">
        <v>43</v>
      </c>
      <c r="P968" s="47" t="s">
        <v>47</v>
      </c>
      <c r="Q968" s="47" t="s">
        <v>48</v>
      </c>
      <c r="R968" s="47" t="s">
        <v>49</v>
      </c>
      <c r="S968" s="47" t="s">
        <v>43</v>
      </c>
      <c r="T968" s="47" t="s">
        <v>50</v>
      </c>
      <c r="U968" s="47" t="s">
        <v>51</v>
      </c>
      <c r="V968" s="58">
        <f>AG968*AH968</f>
        <v>0.86063648640713986</v>
      </c>
      <c r="W968" s="58">
        <f>AI968*AG968</f>
        <v>0.86063648640713986</v>
      </c>
      <c r="X968" s="47" t="s">
        <v>52</v>
      </c>
      <c r="Y968" s="47" t="s">
        <v>53</v>
      </c>
      <c r="Z968" s="48" t="b">
        <v>0</v>
      </c>
      <c r="AA968" s="47" t="s">
        <v>54</v>
      </c>
      <c r="AB968" s="48" t="b">
        <v>0</v>
      </c>
      <c r="AC968" s="48">
        <v>39</v>
      </c>
      <c r="AD968" s="47" t="s">
        <v>1855</v>
      </c>
      <c r="AF968" s="44" t="str">
        <f t="shared" ref="AF968" si="17">IF(OR(B968=14,B968=19),"NT",IF(B968&gt;=49,"mix","Tr"))</f>
        <v>mix</v>
      </c>
      <c r="AG968" s="44">
        <f>VLOOKUP(E968,'T&amp;NTprop'!I$4:O$35,7,FALSE)</f>
        <v>0.6018436967882097</v>
      </c>
      <c r="AH968" s="48">
        <v>1.43</v>
      </c>
      <c r="AI968" s="48">
        <v>1.43</v>
      </c>
    </row>
    <row r="969" spans="1:35" x14ac:dyDescent="0.25">
      <c r="A969" t="s">
        <v>1886</v>
      </c>
      <c r="B969">
        <f>VLOOKUP(C969*1,'RMPCrecs(Jan2016)'!F$2:N$1246,9,FALSE)</f>
        <v>49</v>
      </c>
      <c r="C969" s="47" t="s">
        <v>55</v>
      </c>
      <c r="D969" s="47" t="s">
        <v>41</v>
      </c>
      <c r="E969" s="48">
        <v>2007</v>
      </c>
      <c r="F969" s="47" t="s">
        <v>42</v>
      </c>
      <c r="G969" s="49">
        <v>39343</v>
      </c>
      <c r="H969" s="47" t="s">
        <v>43</v>
      </c>
      <c r="I969" s="47" t="s">
        <v>44</v>
      </c>
      <c r="J969" s="48">
        <v>3008</v>
      </c>
      <c r="K969" s="47" t="s">
        <v>45</v>
      </c>
      <c r="L969" s="48">
        <v>550</v>
      </c>
      <c r="M969" s="47" t="s">
        <v>46</v>
      </c>
      <c r="N969" s="48">
        <v>2</v>
      </c>
      <c r="O969" s="47" t="s">
        <v>43</v>
      </c>
      <c r="P969" s="47" t="s">
        <v>56</v>
      </c>
      <c r="Q969" s="47" t="s">
        <v>48</v>
      </c>
      <c r="R969" s="47" t="s">
        <v>49</v>
      </c>
      <c r="S969" s="47" t="s">
        <v>43</v>
      </c>
      <c r="T969" s="47" t="s">
        <v>50</v>
      </c>
      <c r="U969" s="47" t="s">
        <v>51</v>
      </c>
      <c r="V969" s="58">
        <f t="shared" ref="V969:V1032" si="18">AG969*AH969</f>
        <v>0.86063648640713986</v>
      </c>
      <c r="W969" s="58">
        <f t="shared" ref="W969:W1032" si="19">AI969*AG969</f>
        <v>0.86063648640713986</v>
      </c>
      <c r="X969" s="47" t="s">
        <v>52</v>
      </c>
      <c r="Y969" s="47" t="s">
        <v>53</v>
      </c>
      <c r="Z969" s="48" t="b">
        <v>0</v>
      </c>
      <c r="AA969" s="47" t="s">
        <v>54</v>
      </c>
      <c r="AB969" s="48" t="b">
        <v>0</v>
      </c>
      <c r="AC969" s="48">
        <v>39</v>
      </c>
      <c r="AD969" s="47" t="s">
        <v>1855</v>
      </c>
      <c r="AF969" s="44" t="str">
        <f t="shared" ref="AF969:AF1032" si="20">IF(OR(B969=14,B969=19),"NT",IF(B969&gt;=49,"mix","Tr"))</f>
        <v>mix</v>
      </c>
      <c r="AG969" s="44">
        <f>VLOOKUP(E969,'T&amp;NTprop'!I$4:O$35,7,FALSE)</f>
        <v>0.6018436967882097</v>
      </c>
      <c r="AH969" s="48">
        <v>1.43</v>
      </c>
      <c r="AI969" s="48">
        <v>1.43</v>
      </c>
    </row>
    <row r="970" spans="1:35" x14ac:dyDescent="0.25">
      <c r="A970" t="s">
        <v>1887</v>
      </c>
      <c r="B970">
        <f>VLOOKUP(C970*1,'RMPCrecs(Jan2016)'!F$2:N$1246,9,FALSE)</f>
        <v>49</v>
      </c>
      <c r="C970" s="47" t="s">
        <v>94</v>
      </c>
      <c r="D970" s="47" t="s">
        <v>41</v>
      </c>
      <c r="E970" s="48">
        <v>2007</v>
      </c>
      <c r="F970" s="47" t="s">
        <v>42</v>
      </c>
      <c r="G970" s="49">
        <v>39342</v>
      </c>
      <c r="H970" s="47" t="s">
        <v>43</v>
      </c>
      <c r="I970" s="47" t="s">
        <v>44</v>
      </c>
      <c r="J970" s="48">
        <v>3008</v>
      </c>
      <c r="K970" s="47" t="s">
        <v>45</v>
      </c>
      <c r="L970" s="48">
        <v>560</v>
      </c>
      <c r="M970" s="47" t="s">
        <v>46</v>
      </c>
      <c r="N970" s="48">
        <v>2</v>
      </c>
      <c r="O970" s="47" t="s">
        <v>43</v>
      </c>
      <c r="P970" s="47" t="s">
        <v>68</v>
      </c>
      <c r="Q970" s="47" t="s">
        <v>48</v>
      </c>
      <c r="R970" s="47" t="s">
        <v>49</v>
      </c>
      <c r="S970" s="47" t="s">
        <v>43</v>
      </c>
      <c r="T970" s="47" t="s">
        <v>50</v>
      </c>
      <c r="U970" s="47" t="s">
        <v>51</v>
      </c>
      <c r="V970" s="58">
        <f t="shared" si="18"/>
        <v>0.86063648640713986</v>
      </c>
      <c r="W970" s="58">
        <f t="shared" si="19"/>
        <v>0.86063648640713986</v>
      </c>
      <c r="X970" s="47" t="s">
        <v>52</v>
      </c>
      <c r="Y970" s="47" t="s">
        <v>53</v>
      </c>
      <c r="Z970" s="48" t="b">
        <v>0</v>
      </c>
      <c r="AA970" s="47" t="s">
        <v>54</v>
      </c>
      <c r="AB970" s="48" t="b">
        <v>0</v>
      </c>
      <c r="AC970" s="48">
        <v>39</v>
      </c>
      <c r="AD970" s="47" t="s">
        <v>1855</v>
      </c>
      <c r="AF970" s="44" t="str">
        <f t="shared" si="20"/>
        <v>mix</v>
      </c>
      <c r="AG970" s="44">
        <f>VLOOKUP(E970,'T&amp;NTprop'!I$4:O$35,7,FALSE)</f>
        <v>0.6018436967882097</v>
      </c>
      <c r="AH970" s="48">
        <v>1.43</v>
      </c>
      <c r="AI970" s="48">
        <v>1.43</v>
      </c>
    </row>
    <row r="971" spans="1:35" x14ac:dyDescent="0.25">
      <c r="B971">
        <f>VLOOKUP(C971*1,'RMPCrecs(Jan2016)'!F$2:N$1246,9,FALSE)</f>
        <v>49</v>
      </c>
      <c r="C971" s="47" t="s">
        <v>95</v>
      </c>
      <c r="D971" s="47" t="s">
        <v>41</v>
      </c>
      <c r="E971" s="48">
        <v>2007</v>
      </c>
      <c r="F971" s="47" t="s">
        <v>42</v>
      </c>
      <c r="G971" s="49">
        <v>39342</v>
      </c>
      <c r="H971" s="47" t="s">
        <v>43</v>
      </c>
      <c r="I971" s="47" t="s">
        <v>44</v>
      </c>
      <c r="J971" s="48">
        <v>3008</v>
      </c>
      <c r="K971" s="47" t="s">
        <v>45</v>
      </c>
      <c r="L971" s="48">
        <v>550</v>
      </c>
      <c r="M971" s="47" t="s">
        <v>46</v>
      </c>
      <c r="N971" s="48">
        <v>2</v>
      </c>
      <c r="O971" s="47" t="s">
        <v>43</v>
      </c>
      <c r="P971" s="47" t="s">
        <v>68</v>
      </c>
      <c r="Q971" s="47" t="s">
        <v>48</v>
      </c>
      <c r="R971" s="47" t="s">
        <v>49</v>
      </c>
      <c r="S971" s="47" t="s">
        <v>43</v>
      </c>
      <c r="T971" s="47" t="s">
        <v>50</v>
      </c>
      <c r="U971" s="47" t="s">
        <v>51</v>
      </c>
      <c r="V971" s="58">
        <f t="shared" si="18"/>
        <v>0.86063648640713986</v>
      </c>
      <c r="W971" s="58">
        <f t="shared" si="19"/>
        <v>0.86063648640713986</v>
      </c>
      <c r="X971" s="47" t="s">
        <v>52</v>
      </c>
      <c r="Y971" s="47" t="s">
        <v>53</v>
      </c>
      <c r="Z971" s="48" t="b">
        <v>0</v>
      </c>
      <c r="AA971" s="47" t="s">
        <v>54</v>
      </c>
      <c r="AB971" s="48" t="b">
        <v>0</v>
      </c>
      <c r="AC971" s="48">
        <v>39</v>
      </c>
      <c r="AD971" s="47" t="s">
        <v>1855</v>
      </c>
      <c r="AF971" s="44" t="str">
        <f t="shared" si="20"/>
        <v>mix</v>
      </c>
      <c r="AG971" s="44">
        <f>VLOOKUP(E971,'T&amp;NTprop'!I$4:O$35,7,FALSE)</f>
        <v>0.6018436967882097</v>
      </c>
      <c r="AH971" s="48">
        <v>1.43</v>
      </c>
      <c r="AI971" s="48">
        <v>1.43</v>
      </c>
    </row>
    <row r="972" spans="1:35" x14ac:dyDescent="0.25">
      <c r="B972">
        <f>VLOOKUP(C972*1,'RMPCrecs(Jan2016)'!F$2:N$1246,9,FALSE)</f>
        <v>49</v>
      </c>
      <c r="C972" s="47" t="s">
        <v>145</v>
      </c>
      <c r="D972" s="47" t="s">
        <v>41</v>
      </c>
      <c r="E972" s="48">
        <v>2008</v>
      </c>
      <c r="F972" s="47" t="s">
        <v>42</v>
      </c>
      <c r="G972" s="49">
        <v>39701</v>
      </c>
      <c r="H972" s="47" t="s">
        <v>43</v>
      </c>
      <c r="I972" s="47" t="s">
        <v>44</v>
      </c>
      <c r="J972" s="48">
        <v>3008</v>
      </c>
      <c r="K972" s="47" t="s">
        <v>45</v>
      </c>
      <c r="L972" s="48">
        <v>730</v>
      </c>
      <c r="M972" s="47" t="s">
        <v>46</v>
      </c>
      <c r="N972" s="48">
        <v>3</v>
      </c>
      <c r="O972" s="47" t="s">
        <v>43</v>
      </c>
      <c r="P972" s="47" t="s">
        <v>146</v>
      </c>
      <c r="Q972" s="47" t="s">
        <v>48</v>
      </c>
      <c r="R972" s="47" t="s">
        <v>49</v>
      </c>
      <c r="S972" s="47" t="s">
        <v>43</v>
      </c>
      <c r="T972" s="47" t="s">
        <v>50</v>
      </c>
      <c r="U972" s="47" t="s">
        <v>60</v>
      </c>
      <c r="V972" s="58">
        <f t="shared" si="18"/>
        <v>1.9924504084014003</v>
      </c>
      <c r="W972" s="58">
        <f t="shared" si="19"/>
        <v>1.9924504084014003</v>
      </c>
      <c r="X972" s="47" t="s">
        <v>52</v>
      </c>
      <c r="Y972" s="47" t="s">
        <v>112</v>
      </c>
      <c r="Z972" s="48" t="b">
        <v>0</v>
      </c>
      <c r="AA972" s="47" t="s">
        <v>54</v>
      </c>
      <c r="AB972" s="48" t="b">
        <v>0</v>
      </c>
      <c r="AC972" s="48">
        <v>39</v>
      </c>
      <c r="AD972" s="47" t="s">
        <v>1855</v>
      </c>
      <c r="AF972" s="44" t="str">
        <f t="shared" si="20"/>
        <v>mix</v>
      </c>
      <c r="AG972" s="44">
        <f>VLOOKUP(E972,'T&amp;NTprop'!I$4:O$35,7,FALSE)</f>
        <v>0.66194365727621274</v>
      </c>
      <c r="AH972" s="48">
        <v>3.01</v>
      </c>
      <c r="AI972" s="48">
        <v>3.01</v>
      </c>
    </row>
    <row r="973" spans="1:35" x14ac:dyDescent="0.25">
      <c r="B973">
        <f>VLOOKUP(C973*1,'RMPCrecs(Jan2016)'!F$2:N$1246,9,FALSE)</f>
        <v>49</v>
      </c>
      <c r="C973" s="47" t="s">
        <v>149</v>
      </c>
      <c r="D973" s="47" t="s">
        <v>41</v>
      </c>
      <c r="E973" s="48">
        <v>2008</v>
      </c>
      <c r="F973" s="47" t="s">
        <v>42</v>
      </c>
      <c r="G973" s="49">
        <v>39701</v>
      </c>
      <c r="H973" s="47" t="s">
        <v>43</v>
      </c>
      <c r="I973" s="47" t="s">
        <v>44</v>
      </c>
      <c r="J973" s="48">
        <v>3008</v>
      </c>
      <c r="K973" s="47" t="s">
        <v>110</v>
      </c>
      <c r="L973" s="48">
        <v>780</v>
      </c>
      <c r="M973" s="47" t="s">
        <v>46</v>
      </c>
      <c r="N973" s="48">
        <v>3</v>
      </c>
      <c r="O973" s="47" t="s">
        <v>43</v>
      </c>
      <c r="P973" s="47" t="s">
        <v>150</v>
      </c>
      <c r="Q973" s="47" t="s">
        <v>48</v>
      </c>
      <c r="R973" s="47" t="s">
        <v>49</v>
      </c>
      <c r="S973" s="47" t="s">
        <v>43</v>
      </c>
      <c r="T973" s="47" t="s">
        <v>50</v>
      </c>
      <c r="U973" s="47" t="s">
        <v>60</v>
      </c>
      <c r="V973" s="58">
        <f t="shared" si="18"/>
        <v>1.9924504084014003</v>
      </c>
      <c r="W973" s="58">
        <f t="shared" si="19"/>
        <v>1.9924504084014003</v>
      </c>
      <c r="X973" s="47" t="s">
        <v>52</v>
      </c>
      <c r="Y973" s="47" t="s">
        <v>112</v>
      </c>
      <c r="Z973" s="48" t="b">
        <v>0</v>
      </c>
      <c r="AA973" s="47" t="s">
        <v>54</v>
      </c>
      <c r="AB973" s="48" t="b">
        <v>0</v>
      </c>
      <c r="AC973" s="48">
        <v>39</v>
      </c>
      <c r="AD973" s="47" t="s">
        <v>1855</v>
      </c>
      <c r="AF973" s="44" t="str">
        <f t="shared" si="20"/>
        <v>mix</v>
      </c>
      <c r="AG973" s="44">
        <f>VLOOKUP(E973,'T&amp;NTprop'!I$4:O$35,7,FALSE)</f>
        <v>0.66194365727621274</v>
      </c>
      <c r="AH973" s="48">
        <v>3.01</v>
      </c>
      <c r="AI973" s="48">
        <v>3.01</v>
      </c>
    </row>
    <row r="974" spans="1:35" x14ac:dyDescent="0.25">
      <c r="B974">
        <f>VLOOKUP(C974*1,'RMPCrecs(Jan2016)'!F$2:N$1246,9,FALSE)</f>
        <v>49</v>
      </c>
      <c r="C974" s="47" t="s">
        <v>153</v>
      </c>
      <c r="D974" s="47" t="s">
        <v>41</v>
      </c>
      <c r="E974" s="48">
        <v>2008</v>
      </c>
      <c r="F974" s="47" t="s">
        <v>42</v>
      </c>
      <c r="G974" s="49">
        <v>39701</v>
      </c>
      <c r="H974" s="47" t="s">
        <v>43</v>
      </c>
      <c r="I974" s="47" t="s">
        <v>44</v>
      </c>
      <c r="J974" s="48">
        <v>3008</v>
      </c>
      <c r="K974" s="47" t="s">
        <v>110</v>
      </c>
      <c r="L974" s="48">
        <v>810</v>
      </c>
      <c r="M974" s="47" t="s">
        <v>46</v>
      </c>
      <c r="N974" s="48">
        <v>3</v>
      </c>
      <c r="O974" s="47" t="s">
        <v>43</v>
      </c>
      <c r="P974" s="47" t="s">
        <v>150</v>
      </c>
      <c r="Q974" s="47" t="s">
        <v>48</v>
      </c>
      <c r="R974" s="47" t="s">
        <v>49</v>
      </c>
      <c r="S974" s="47" t="s">
        <v>43</v>
      </c>
      <c r="T974" s="47" t="s">
        <v>50</v>
      </c>
      <c r="U974" s="47" t="s">
        <v>60</v>
      </c>
      <c r="V974" s="58">
        <f t="shared" si="18"/>
        <v>1.9924504084014003</v>
      </c>
      <c r="W974" s="58">
        <f t="shared" si="19"/>
        <v>1.9924504084014003</v>
      </c>
      <c r="X974" s="47" t="s">
        <v>52</v>
      </c>
      <c r="Y974" s="47" t="s">
        <v>112</v>
      </c>
      <c r="Z974" s="48" t="b">
        <v>0</v>
      </c>
      <c r="AA974" s="47" t="s">
        <v>54</v>
      </c>
      <c r="AB974" s="48" t="b">
        <v>0</v>
      </c>
      <c r="AC974" s="48">
        <v>39</v>
      </c>
      <c r="AD974" s="47" t="s">
        <v>1855</v>
      </c>
      <c r="AF974" s="44" t="str">
        <f t="shared" si="20"/>
        <v>mix</v>
      </c>
      <c r="AG974" s="44">
        <f>VLOOKUP(E974,'T&amp;NTprop'!I$4:O$35,7,FALSE)</f>
        <v>0.66194365727621274</v>
      </c>
      <c r="AH974" s="48">
        <v>3.01</v>
      </c>
      <c r="AI974" s="48">
        <v>3.01</v>
      </c>
    </row>
    <row r="975" spans="1:35" x14ac:dyDescent="0.25">
      <c r="B975">
        <f>VLOOKUP(C975*1,'RMPCrecs(Jan2016)'!F$2:N$1246,9,FALSE)</f>
        <v>49</v>
      </c>
      <c r="C975" s="47" t="s">
        <v>170</v>
      </c>
      <c r="D975" s="47" t="s">
        <v>41</v>
      </c>
      <c r="E975" s="48">
        <v>2008</v>
      </c>
      <c r="F975" s="47" t="s">
        <v>67</v>
      </c>
      <c r="G975" s="49">
        <v>39682</v>
      </c>
      <c r="H975" s="47" t="s">
        <v>43</v>
      </c>
      <c r="I975" s="47" t="s">
        <v>44</v>
      </c>
      <c r="J975" s="48">
        <v>3008</v>
      </c>
      <c r="K975" s="47" t="s">
        <v>45</v>
      </c>
      <c r="L975" s="48">
        <v>730</v>
      </c>
      <c r="M975" s="47" t="s">
        <v>46</v>
      </c>
      <c r="N975" s="48">
        <v>3</v>
      </c>
      <c r="O975" s="47" t="s">
        <v>43</v>
      </c>
      <c r="P975" s="47" t="s">
        <v>68</v>
      </c>
      <c r="Q975" s="47" t="s">
        <v>48</v>
      </c>
      <c r="R975" s="47" t="s">
        <v>49</v>
      </c>
      <c r="S975" s="47" t="s">
        <v>43</v>
      </c>
      <c r="T975" s="47" t="s">
        <v>50</v>
      </c>
      <c r="U975" s="47" t="s">
        <v>98</v>
      </c>
      <c r="V975" s="58">
        <f t="shared" si="18"/>
        <v>1.5952842140356729</v>
      </c>
      <c r="W975" s="58">
        <f t="shared" si="19"/>
        <v>1.5952842140356729</v>
      </c>
      <c r="X975" s="47" t="s">
        <v>52</v>
      </c>
      <c r="Y975" s="47" t="s">
        <v>115</v>
      </c>
      <c r="Z975" s="48" t="b">
        <v>0</v>
      </c>
      <c r="AA975" s="47" t="s">
        <v>54</v>
      </c>
      <c r="AB975" s="48" t="b">
        <v>0</v>
      </c>
      <c r="AC975" s="48">
        <v>39</v>
      </c>
      <c r="AD975" s="47" t="s">
        <v>1855</v>
      </c>
      <c r="AF975" s="44" t="str">
        <f t="shared" si="20"/>
        <v>mix</v>
      </c>
      <c r="AG975" s="44">
        <f>VLOOKUP(E975,'T&amp;NTprop'!I$4:O$35,7,FALSE)</f>
        <v>0.66194365727621274</v>
      </c>
      <c r="AH975" s="48">
        <v>2.41</v>
      </c>
      <c r="AI975" s="48">
        <v>2.41</v>
      </c>
    </row>
    <row r="976" spans="1:35" x14ac:dyDescent="0.25">
      <c r="B976">
        <f>VLOOKUP(C976*1,'RMPCrecs(Jan2016)'!F$2:N$1246,9,FALSE)</f>
        <v>49</v>
      </c>
      <c r="C976" s="47" t="s">
        <v>171</v>
      </c>
      <c r="D976" s="47" t="s">
        <v>41</v>
      </c>
      <c r="E976" s="48">
        <v>2008</v>
      </c>
      <c r="F976" s="47" t="s">
        <v>67</v>
      </c>
      <c r="G976" s="49">
        <v>39682</v>
      </c>
      <c r="H976" s="47" t="s">
        <v>43</v>
      </c>
      <c r="I976" s="47" t="s">
        <v>44</v>
      </c>
      <c r="J976" s="48">
        <v>3008</v>
      </c>
      <c r="K976" s="47" t="s">
        <v>45</v>
      </c>
      <c r="L976" s="48">
        <v>710</v>
      </c>
      <c r="M976" s="47" t="s">
        <v>46</v>
      </c>
      <c r="N976" s="48">
        <v>3</v>
      </c>
      <c r="O976" s="47" t="s">
        <v>43</v>
      </c>
      <c r="P976" s="47" t="s">
        <v>68</v>
      </c>
      <c r="Q976" s="47" t="s">
        <v>48</v>
      </c>
      <c r="R976" s="47" t="s">
        <v>49</v>
      </c>
      <c r="S976" s="47" t="s">
        <v>43</v>
      </c>
      <c r="T976" s="47" t="s">
        <v>50</v>
      </c>
      <c r="U976" s="47" t="s">
        <v>98</v>
      </c>
      <c r="V976" s="58">
        <f t="shared" si="18"/>
        <v>1.5952842140356729</v>
      </c>
      <c r="W976" s="58">
        <f t="shared" si="19"/>
        <v>1.5952842140356729</v>
      </c>
      <c r="X976" s="47" t="s">
        <v>52</v>
      </c>
      <c r="Y976" s="47" t="s">
        <v>115</v>
      </c>
      <c r="Z976" s="48" t="b">
        <v>0</v>
      </c>
      <c r="AA976" s="47" t="s">
        <v>54</v>
      </c>
      <c r="AB976" s="48" t="b">
        <v>0</v>
      </c>
      <c r="AC976" s="48">
        <v>39</v>
      </c>
      <c r="AD976" s="47" t="s">
        <v>1855</v>
      </c>
      <c r="AF976" s="44" t="str">
        <f t="shared" si="20"/>
        <v>mix</v>
      </c>
      <c r="AG976" s="44">
        <f>VLOOKUP(E976,'T&amp;NTprop'!I$4:O$35,7,FALSE)</f>
        <v>0.66194365727621274</v>
      </c>
      <c r="AH976" s="48">
        <v>2.41</v>
      </c>
      <c r="AI976" s="48">
        <v>2.41</v>
      </c>
    </row>
    <row r="977" spans="2:35" x14ac:dyDescent="0.25">
      <c r="B977">
        <f>VLOOKUP(C977*1,'RMPCrecs(Jan2016)'!F$2:N$1246,9,FALSE)</f>
        <v>49</v>
      </c>
      <c r="C977" s="47" t="s">
        <v>172</v>
      </c>
      <c r="D977" s="47" t="s">
        <v>41</v>
      </c>
      <c r="E977" s="48">
        <v>2008</v>
      </c>
      <c r="F977" s="47" t="s">
        <v>67</v>
      </c>
      <c r="G977" s="49">
        <v>39682</v>
      </c>
      <c r="H977" s="47" t="s">
        <v>43</v>
      </c>
      <c r="I977" s="47" t="s">
        <v>44</v>
      </c>
      <c r="J977" s="48">
        <v>3008</v>
      </c>
      <c r="K977" s="47" t="s">
        <v>45</v>
      </c>
      <c r="L977" s="48">
        <v>680</v>
      </c>
      <c r="M977" s="47" t="s">
        <v>46</v>
      </c>
      <c r="N977" s="48">
        <v>3</v>
      </c>
      <c r="O977" s="47" t="s">
        <v>43</v>
      </c>
      <c r="P977" s="47" t="s">
        <v>68</v>
      </c>
      <c r="Q977" s="47" t="s">
        <v>48</v>
      </c>
      <c r="R977" s="47" t="s">
        <v>49</v>
      </c>
      <c r="S977" s="47" t="s">
        <v>43</v>
      </c>
      <c r="T977" s="47" t="s">
        <v>50</v>
      </c>
      <c r="U977" s="47" t="s">
        <v>98</v>
      </c>
      <c r="V977" s="58">
        <f t="shared" si="18"/>
        <v>1.5952842140356729</v>
      </c>
      <c r="W977" s="58">
        <f t="shared" si="19"/>
        <v>1.5952842140356729</v>
      </c>
      <c r="X977" s="47" t="s">
        <v>52</v>
      </c>
      <c r="Y977" s="47" t="s">
        <v>115</v>
      </c>
      <c r="Z977" s="48" t="b">
        <v>0</v>
      </c>
      <c r="AA977" s="47" t="s">
        <v>54</v>
      </c>
      <c r="AB977" s="48" t="b">
        <v>0</v>
      </c>
      <c r="AC977" s="48">
        <v>39</v>
      </c>
      <c r="AD977" s="47" t="s">
        <v>1855</v>
      </c>
      <c r="AF977" s="44" t="str">
        <f t="shared" si="20"/>
        <v>mix</v>
      </c>
      <c r="AG977" s="44">
        <f>VLOOKUP(E977,'T&amp;NTprop'!I$4:O$35,7,FALSE)</f>
        <v>0.66194365727621274</v>
      </c>
      <c r="AH977" s="48">
        <v>2.41</v>
      </c>
      <c r="AI977" s="48">
        <v>2.41</v>
      </c>
    </row>
    <row r="978" spans="2:35" x14ac:dyDescent="0.25">
      <c r="B978">
        <f>VLOOKUP(C978*1,'RMPCrecs(Jan2016)'!F$2:N$1246,9,FALSE)</f>
        <v>49</v>
      </c>
      <c r="C978" s="47" t="s">
        <v>173</v>
      </c>
      <c r="D978" s="47" t="s">
        <v>41</v>
      </c>
      <c r="E978" s="48">
        <v>2008</v>
      </c>
      <c r="F978" s="47" t="s">
        <v>67</v>
      </c>
      <c r="G978" s="49">
        <v>39682</v>
      </c>
      <c r="H978" s="47" t="s">
        <v>43</v>
      </c>
      <c r="I978" s="47" t="s">
        <v>44</v>
      </c>
      <c r="J978" s="48">
        <v>3008</v>
      </c>
      <c r="K978" s="47" t="s">
        <v>110</v>
      </c>
      <c r="L978" s="48">
        <v>700</v>
      </c>
      <c r="M978" s="47" t="s">
        <v>46</v>
      </c>
      <c r="N978" s="48">
        <v>3</v>
      </c>
      <c r="O978" s="47" t="s">
        <v>43</v>
      </c>
      <c r="P978" s="47" t="s">
        <v>68</v>
      </c>
      <c r="Q978" s="47" t="s">
        <v>48</v>
      </c>
      <c r="R978" s="47" t="s">
        <v>49</v>
      </c>
      <c r="S978" s="47" t="s">
        <v>43</v>
      </c>
      <c r="T978" s="47" t="s">
        <v>50</v>
      </c>
      <c r="U978" s="47" t="s">
        <v>98</v>
      </c>
      <c r="V978" s="58">
        <f t="shared" si="18"/>
        <v>1.5952842140356729</v>
      </c>
      <c r="W978" s="58">
        <f t="shared" si="19"/>
        <v>1.5952842140356729</v>
      </c>
      <c r="X978" s="47" t="s">
        <v>52</v>
      </c>
      <c r="Y978" s="47" t="s">
        <v>115</v>
      </c>
      <c r="Z978" s="48" t="b">
        <v>0</v>
      </c>
      <c r="AA978" s="47" t="s">
        <v>54</v>
      </c>
      <c r="AB978" s="48" t="b">
        <v>0</v>
      </c>
      <c r="AC978" s="48">
        <v>39</v>
      </c>
      <c r="AD978" s="47" t="s">
        <v>1855</v>
      </c>
      <c r="AF978" s="44" t="str">
        <f t="shared" si="20"/>
        <v>mix</v>
      </c>
      <c r="AG978" s="44">
        <f>VLOOKUP(E978,'T&amp;NTprop'!I$4:O$35,7,FALSE)</f>
        <v>0.66194365727621274</v>
      </c>
      <c r="AH978" s="48">
        <v>2.41</v>
      </c>
      <c r="AI978" s="48">
        <v>2.41</v>
      </c>
    </row>
    <row r="979" spans="2:35" x14ac:dyDescent="0.25">
      <c r="B979">
        <f>VLOOKUP(C979*1,'RMPCrecs(Jan2016)'!F$2:N$1246,9,FALSE)</f>
        <v>49</v>
      </c>
      <c r="C979" s="47" t="s">
        <v>174</v>
      </c>
      <c r="D979" s="47" t="s">
        <v>41</v>
      </c>
      <c r="E979" s="48">
        <v>2008</v>
      </c>
      <c r="F979" s="47" t="s">
        <v>67</v>
      </c>
      <c r="G979" s="49">
        <v>39682</v>
      </c>
      <c r="H979" s="47" t="s">
        <v>43</v>
      </c>
      <c r="I979" s="47" t="s">
        <v>44</v>
      </c>
      <c r="J979" s="48">
        <v>3008</v>
      </c>
      <c r="K979" s="47" t="s">
        <v>110</v>
      </c>
      <c r="L979" s="48">
        <v>700</v>
      </c>
      <c r="M979" s="47" t="s">
        <v>46</v>
      </c>
      <c r="N979" s="48">
        <v>3</v>
      </c>
      <c r="O979" s="47" t="s">
        <v>43</v>
      </c>
      <c r="P979" s="47" t="s">
        <v>68</v>
      </c>
      <c r="Q979" s="47" t="s">
        <v>48</v>
      </c>
      <c r="R979" s="47" t="s">
        <v>49</v>
      </c>
      <c r="S979" s="47" t="s">
        <v>43</v>
      </c>
      <c r="T979" s="47" t="s">
        <v>50</v>
      </c>
      <c r="U979" s="47" t="s">
        <v>98</v>
      </c>
      <c r="V979" s="58">
        <f t="shared" si="18"/>
        <v>1.5952842140356729</v>
      </c>
      <c r="W979" s="58">
        <f t="shared" si="19"/>
        <v>1.5952842140356729</v>
      </c>
      <c r="X979" s="47" t="s">
        <v>52</v>
      </c>
      <c r="Y979" s="47" t="s">
        <v>115</v>
      </c>
      <c r="Z979" s="48" t="b">
        <v>0</v>
      </c>
      <c r="AA979" s="47" t="s">
        <v>54</v>
      </c>
      <c r="AB979" s="48" t="b">
        <v>0</v>
      </c>
      <c r="AC979" s="48">
        <v>39</v>
      </c>
      <c r="AD979" s="47" t="s">
        <v>1855</v>
      </c>
      <c r="AF979" s="44" t="str">
        <f t="shared" si="20"/>
        <v>mix</v>
      </c>
      <c r="AG979" s="44">
        <f>VLOOKUP(E979,'T&amp;NTprop'!I$4:O$35,7,FALSE)</f>
        <v>0.66194365727621274</v>
      </c>
      <c r="AH979" s="48">
        <v>2.41</v>
      </c>
      <c r="AI979" s="48">
        <v>2.41</v>
      </c>
    </row>
    <row r="980" spans="2:35" x14ac:dyDescent="0.25">
      <c r="B980">
        <f>VLOOKUP(C980*1,'RMPCrecs(Jan2016)'!F$2:N$1246,9,FALSE)</f>
        <v>49</v>
      </c>
      <c r="C980" s="47" t="s">
        <v>175</v>
      </c>
      <c r="D980" s="47" t="s">
        <v>41</v>
      </c>
      <c r="E980" s="48">
        <v>2008</v>
      </c>
      <c r="F980" s="47" t="s">
        <v>67</v>
      </c>
      <c r="G980" s="49">
        <v>39682</v>
      </c>
      <c r="H980" s="47" t="s">
        <v>43</v>
      </c>
      <c r="I980" s="47" t="s">
        <v>44</v>
      </c>
      <c r="J980" s="48">
        <v>3008</v>
      </c>
      <c r="K980" s="47" t="s">
        <v>45</v>
      </c>
      <c r="L980" s="48">
        <v>700</v>
      </c>
      <c r="M980" s="47" t="s">
        <v>46</v>
      </c>
      <c r="N980" s="48">
        <v>3</v>
      </c>
      <c r="O980" s="47" t="s">
        <v>43</v>
      </c>
      <c r="P980" s="47" t="s">
        <v>68</v>
      </c>
      <c r="Q980" s="47" t="s">
        <v>48</v>
      </c>
      <c r="R980" s="47" t="s">
        <v>49</v>
      </c>
      <c r="S980" s="47" t="s">
        <v>43</v>
      </c>
      <c r="T980" s="47" t="s">
        <v>50</v>
      </c>
      <c r="U980" s="47" t="s">
        <v>98</v>
      </c>
      <c r="V980" s="58">
        <f t="shared" si="18"/>
        <v>1.5952842140356729</v>
      </c>
      <c r="W980" s="58">
        <f t="shared" si="19"/>
        <v>1.5952842140356729</v>
      </c>
      <c r="X980" s="47" t="s">
        <v>52</v>
      </c>
      <c r="Y980" s="47" t="s">
        <v>115</v>
      </c>
      <c r="Z980" s="48" t="b">
        <v>0</v>
      </c>
      <c r="AA980" s="47" t="s">
        <v>54</v>
      </c>
      <c r="AB980" s="48" t="b">
        <v>0</v>
      </c>
      <c r="AC980" s="48">
        <v>39</v>
      </c>
      <c r="AD980" s="47" t="s">
        <v>1855</v>
      </c>
      <c r="AF980" s="44" t="str">
        <f t="shared" si="20"/>
        <v>mix</v>
      </c>
      <c r="AG980" s="44">
        <f>VLOOKUP(E980,'T&amp;NTprop'!I$4:O$35,7,FALSE)</f>
        <v>0.66194365727621274</v>
      </c>
      <c r="AH980" s="48">
        <v>2.41</v>
      </c>
      <c r="AI980" s="48">
        <v>2.41</v>
      </c>
    </row>
    <row r="981" spans="2:35" x14ac:dyDescent="0.25">
      <c r="B981">
        <f>VLOOKUP(C981*1,'RMPCrecs(Jan2016)'!F$2:N$1246,9,FALSE)</f>
        <v>49</v>
      </c>
      <c r="C981" s="47" t="s">
        <v>176</v>
      </c>
      <c r="D981" s="47" t="s">
        <v>41</v>
      </c>
      <c r="E981" s="48">
        <v>2008</v>
      </c>
      <c r="F981" s="47" t="s">
        <v>67</v>
      </c>
      <c r="G981" s="49">
        <v>39682</v>
      </c>
      <c r="H981" s="47" t="s">
        <v>43</v>
      </c>
      <c r="I981" s="47" t="s">
        <v>44</v>
      </c>
      <c r="J981" s="48">
        <v>3008</v>
      </c>
      <c r="K981" s="47" t="s">
        <v>110</v>
      </c>
      <c r="L981" s="48">
        <v>740</v>
      </c>
      <c r="M981" s="47" t="s">
        <v>46</v>
      </c>
      <c r="N981" s="48">
        <v>3</v>
      </c>
      <c r="O981" s="47" t="s">
        <v>43</v>
      </c>
      <c r="P981" s="47" t="s">
        <v>68</v>
      </c>
      <c r="Q981" s="47" t="s">
        <v>48</v>
      </c>
      <c r="R981" s="47" t="s">
        <v>49</v>
      </c>
      <c r="S981" s="47" t="s">
        <v>43</v>
      </c>
      <c r="T981" s="47" t="s">
        <v>50</v>
      </c>
      <c r="U981" s="47" t="s">
        <v>98</v>
      </c>
      <c r="V981" s="58">
        <f t="shared" si="18"/>
        <v>1.5952842140356729</v>
      </c>
      <c r="W981" s="58">
        <f t="shared" si="19"/>
        <v>1.5952842140356729</v>
      </c>
      <c r="X981" s="47" t="s">
        <v>52</v>
      </c>
      <c r="Y981" s="47" t="s">
        <v>115</v>
      </c>
      <c r="Z981" s="48" t="b">
        <v>0</v>
      </c>
      <c r="AA981" s="47" t="s">
        <v>54</v>
      </c>
      <c r="AB981" s="48" t="b">
        <v>0</v>
      </c>
      <c r="AC981" s="48">
        <v>39</v>
      </c>
      <c r="AD981" s="47" t="s">
        <v>1855</v>
      </c>
      <c r="AF981" s="44" t="str">
        <f t="shared" si="20"/>
        <v>mix</v>
      </c>
      <c r="AG981" s="44">
        <f>VLOOKUP(E981,'T&amp;NTprop'!I$4:O$35,7,FALSE)</f>
        <v>0.66194365727621274</v>
      </c>
      <c r="AH981" s="48">
        <v>2.41</v>
      </c>
      <c r="AI981" s="48">
        <v>2.41</v>
      </c>
    </row>
    <row r="982" spans="2:35" x14ac:dyDescent="0.25">
      <c r="B982">
        <f>VLOOKUP(C982*1,'RMPCrecs(Jan2016)'!F$2:N$1246,9,FALSE)</f>
        <v>49</v>
      </c>
      <c r="C982" s="47" t="s">
        <v>183</v>
      </c>
      <c r="D982" s="47" t="s">
        <v>41</v>
      </c>
      <c r="E982" s="48">
        <v>2008</v>
      </c>
      <c r="F982" s="47" t="s">
        <v>42</v>
      </c>
      <c r="G982" s="49">
        <v>39688</v>
      </c>
      <c r="H982" s="47" t="s">
        <v>43</v>
      </c>
      <c r="I982" s="47" t="s">
        <v>44</v>
      </c>
      <c r="J982" s="48">
        <v>3008</v>
      </c>
      <c r="K982" s="47" t="s">
        <v>110</v>
      </c>
      <c r="L982" s="48">
        <v>680</v>
      </c>
      <c r="M982" s="47" t="s">
        <v>46</v>
      </c>
      <c r="N982" s="48">
        <v>3</v>
      </c>
      <c r="O982" s="47" t="s">
        <v>43</v>
      </c>
      <c r="P982" s="47" t="s">
        <v>68</v>
      </c>
      <c r="Q982" s="47" t="s">
        <v>48</v>
      </c>
      <c r="R982" s="47" t="s">
        <v>49</v>
      </c>
      <c r="S982" s="47" t="s">
        <v>43</v>
      </c>
      <c r="T982" s="47" t="s">
        <v>50</v>
      </c>
      <c r="U982" s="47" t="s">
        <v>69</v>
      </c>
      <c r="V982" s="58">
        <f t="shared" si="18"/>
        <v>1.2643123853975662</v>
      </c>
      <c r="W982" s="58">
        <f t="shared" si="19"/>
        <v>1.2643123853975662</v>
      </c>
      <c r="X982" s="47" t="s">
        <v>52</v>
      </c>
      <c r="Y982" s="47" t="s">
        <v>148</v>
      </c>
      <c r="Z982" s="48" t="b">
        <v>0</v>
      </c>
      <c r="AA982" s="47" t="s">
        <v>54</v>
      </c>
      <c r="AB982" s="48" t="b">
        <v>0</v>
      </c>
      <c r="AC982" s="48">
        <v>39</v>
      </c>
      <c r="AD982" s="47" t="s">
        <v>1855</v>
      </c>
      <c r="AF982" s="44" t="str">
        <f t="shared" si="20"/>
        <v>mix</v>
      </c>
      <c r="AG982" s="44">
        <f>VLOOKUP(E982,'T&amp;NTprop'!I$4:O$35,7,FALSE)</f>
        <v>0.66194365727621274</v>
      </c>
      <c r="AH982" s="48">
        <v>1.91</v>
      </c>
      <c r="AI982" s="48">
        <v>1.91</v>
      </c>
    </row>
    <row r="983" spans="2:35" x14ac:dyDescent="0.25">
      <c r="B983">
        <f>VLOOKUP(C983*1,'RMPCrecs(Jan2016)'!F$2:N$1246,9,FALSE)</f>
        <v>49</v>
      </c>
      <c r="C983" s="47" t="s">
        <v>184</v>
      </c>
      <c r="D983" s="47" t="s">
        <v>41</v>
      </c>
      <c r="E983" s="48">
        <v>2008</v>
      </c>
      <c r="F983" s="47" t="s">
        <v>42</v>
      </c>
      <c r="G983" s="49">
        <v>39688</v>
      </c>
      <c r="H983" s="47" t="s">
        <v>43</v>
      </c>
      <c r="I983" s="47" t="s">
        <v>44</v>
      </c>
      <c r="J983" s="48">
        <v>3008</v>
      </c>
      <c r="K983" s="47" t="s">
        <v>110</v>
      </c>
      <c r="L983" s="48">
        <v>780</v>
      </c>
      <c r="M983" s="47" t="s">
        <v>46</v>
      </c>
      <c r="N983" s="48">
        <v>3</v>
      </c>
      <c r="O983" s="47" t="s">
        <v>43</v>
      </c>
      <c r="P983" s="47" t="s">
        <v>68</v>
      </c>
      <c r="Q983" s="47" t="s">
        <v>48</v>
      </c>
      <c r="R983" s="47" t="s">
        <v>49</v>
      </c>
      <c r="S983" s="47" t="s">
        <v>43</v>
      </c>
      <c r="T983" s="47" t="s">
        <v>50</v>
      </c>
      <c r="U983" s="47" t="s">
        <v>69</v>
      </c>
      <c r="V983" s="58">
        <f t="shared" si="18"/>
        <v>1.2643123853975662</v>
      </c>
      <c r="W983" s="58">
        <f t="shared" si="19"/>
        <v>1.2643123853975662</v>
      </c>
      <c r="X983" s="47" t="s">
        <v>52</v>
      </c>
      <c r="Y983" s="47" t="s">
        <v>148</v>
      </c>
      <c r="Z983" s="48" t="b">
        <v>0</v>
      </c>
      <c r="AA983" s="47" t="s">
        <v>54</v>
      </c>
      <c r="AB983" s="48" t="b">
        <v>0</v>
      </c>
      <c r="AC983" s="48">
        <v>39</v>
      </c>
      <c r="AD983" s="47" t="s">
        <v>1855</v>
      </c>
      <c r="AF983" s="44" t="str">
        <f t="shared" si="20"/>
        <v>mix</v>
      </c>
      <c r="AG983" s="44">
        <f>VLOOKUP(E983,'T&amp;NTprop'!I$4:O$35,7,FALSE)</f>
        <v>0.66194365727621274</v>
      </c>
      <c r="AH983" s="48">
        <v>1.91</v>
      </c>
      <c r="AI983" s="48">
        <v>1.91</v>
      </c>
    </row>
    <row r="984" spans="2:35" x14ac:dyDescent="0.25">
      <c r="B984">
        <f>VLOOKUP(C984*1,'RMPCrecs(Jan2016)'!F$2:N$1246,9,FALSE)</f>
        <v>49</v>
      </c>
      <c r="C984" s="47" t="s">
        <v>185</v>
      </c>
      <c r="D984" s="47" t="s">
        <v>41</v>
      </c>
      <c r="E984" s="48">
        <v>2008</v>
      </c>
      <c r="F984" s="47" t="s">
        <v>42</v>
      </c>
      <c r="G984" s="49">
        <v>39688</v>
      </c>
      <c r="H984" s="47" t="s">
        <v>43</v>
      </c>
      <c r="I984" s="47" t="s">
        <v>44</v>
      </c>
      <c r="J984" s="48">
        <v>3008</v>
      </c>
      <c r="K984" s="47" t="s">
        <v>110</v>
      </c>
      <c r="L984" s="48">
        <v>830</v>
      </c>
      <c r="M984" s="47" t="s">
        <v>46</v>
      </c>
      <c r="N984" s="48">
        <v>3</v>
      </c>
      <c r="O984" s="47" t="s">
        <v>43</v>
      </c>
      <c r="P984" s="47" t="s">
        <v>68</v>
      </c>
      <c r="Q984" s="47" t="s">
        <v>48</v>
      </c>
      <c r="R984" s="47" t="s">
        <v>49</v>
      </c>
      <c r="S984" s="47" t="s">
        <v>43</v>
      </c>
      <c r="T984" s="47" t="s">
        <v>50</v>
      </c>
      <c r="U984" s="47" t="s">
        <v>69</v>
      </c>
      <c r="V984" s="58">
        <f t="shared" si="18"/>
        <v>1.2643123853975662</v>
      </c>
      <c r="W984" s="58">
        <f t="shared" si="19"/>
        <v>1.2643123853975662</v>
      </c>
      <c r="X984" s="47" t="s">
        <v>52</v>
      </c>
      <c r="Y984" s="47" t="s">
        <v>148</v>
      </c>
      <c r="Z984" s="48" t="b">
        <v>0</v>
      </c>
      <c r="AA984" s="47" t="s">
        <v>54</v>
      </c>
      <c r="AB984" s="48" t="b">
        <v>0</v>
      </c>
      <c r="AC984" s="48">
        <v>39</v>
      </c>
      <c r="AD984" s="47" t="s">
        <v>1855</v>
      </c>
      <c r="AF984" s="44" t="str">
        <f t="shared" si="20"/>
        <v>mix</v>
      </c>
      <c r="AG984" s="44">
        <f>VLOOKUP(E984,'T&amp;NTprop'!I$4:O$35,7,FALSE)</f>
        <v>0.66194365727621274</v>
      </c>
      <c r="AH984" s="48">
        <v>1.91</v>
      </c>
      <c r="AI984" s="48">
        <v>1.91</v>
      </c>
    </row>
    <row r="985" spans="2:35" x14ac:dyDescent="0.25">
      <c r="B985">
        <f>VLOOKUP(C985*1,'RMPCrecs(Jan2016)'!F$2:N$1246,9,FALSE)</f>
        <v>49</v>
      </c>
      <c r="C985" s="47" t="s">
        <v>191</v>
      </c>
      <c r="D985" s="47" t="s">
        <v>41</v>
      </c>
      <c r="E985" s="48">
        <v>2008</v>
      </c>
      <c r="F985" s="47" t="s">
        <v>67</v>
      </c>
      <c r="G985" s="49">
        <v>39686</v>
      </c>
      <c r="H985" s="47" t="s">
        <v>43</v>
      </c>
      <c r="I985" s="47" t="s">
        <v>44</v>
      </c>
      <c r="J985" s="48">
        <v>3008</v>
      </c>
      <c r="K985" s="47" t="s">
        <v>45</v>
      </c>
      <c r="L985" s="48">
        <v>770</v>
      </c>
      <c r="M985" s="47" t="s">
        <v>46</v>
      </c>
      <c r="N985" s="48">
        <v>3</v>
      </c>
      <c r="O985" s="47" t="s">
        <v>43</v>
      </c>
      <c r="P985" s="47" t="s">
        <v>68</v>
      </c>
      <c r="Q985" s="47" t="s">
        <v>48</v>
      </c>
      <c r="R985" s="47" t="s">
        <v>49</v>
      </c>
      <c r="S985" s="47" t="s">
        <v>43</v>
      </c>
      <c r="T985" s="47" t="s">
        <v>50</v>
      </c>
      <c r="U985" s="47" t="s">
        <v>69</v>
      </c>
      <c r="V985" s="58">
        <f t="shared" si="18"/>
        <v>1.913017169528255</v>
      </c>
      <c r="W985" s="58">
        <f t="shared" si="19"/>
        <v>1.913017169528255</v>
      </c>
      <c r="X985" s="47" t="s">
        <v>52</v>
      </c>
      <c r="Y985" s="47" t="s">
        <v>107</v>
      </c>
      <c r="Z985" s="48" t="b">
        <v>0</v>
      </c>
      <c r="AA985" s="47" t="s">
        <v>54</v>
      </c>
      <c r="AB985" s="48" t="b">
        <v>0</v>
      </c>
      <c r="AC985" s="48">
        <v>39</v>
      </c>
      <c r="AD985" s="47" t="s">
        <v>1855</v>
      </c>
      <c r="AF985" s="44" t="str">
        <f t="shared" si="20"/>
        <v>mix</v>
      </c>
      <c r="AG985" s="44">
        <f>VLOOKUP(E985,'T&amp;NTprop'!I$4:O$35,7,FALSE)</f>
        <v>0.66194365727621274</v>
      </c>
      <c r="AH985" s="48">
        <v>2.89</v>
      </c>
      <c r="AI985" s="48">
        <v>2.89</v>
      </c>
    </row>
    <row r="986" spans="2:35" x14ac:dyDescent="0.25">
      <c r="B986">
        <f>VLOOKUP(C986*1,'RMPCrecs(Jan2016)'!F$2:N$1246,9,FALSE)</f>
        <v>49</v>
      </c>
      <c r="C986" s="47" t="s">
        <v>192</v>
      </c>
      <c r="D986" s="47" t="s">
        <v>41</v>
      </c>
      <c r="E986" s="48">
        <v>2008</v>
      </c>
      <c r="F986" s="47" t="s">
        <v>67</v>
      </c>
      <c r="G986" s="49">
        <v>39686</v>
      </c>
      <c r="H986" s="47" t="s">
        <v>43</v>
      </c>
      <c r="I986" s="47" t="s">
        <v>44</v>
      </c>
      <c r="J986" s="48">
        <v>3008</v>
      </c>
      <c r="K986" s="47" t="s">
        <v>110</v>
      </c>
      <c r="L986" s="48">
        <v>800</v>
      </c>
      <c r="M986" s="47" t="s">
        <v>46</v>
      </c>
      <c r="N986" s="48">
        <v>3</v>
      </c>
      <c r="O986" s="47" t="s">
        <v>43</v>
      </c>
      <c r="P986" s="47" t="s">
        <v>68</v>
      </c>
      <c r="Q986" s="47" t="s">
        <v>48</v>
      </c>
      <c r="R986" s="47" t="s">
        <v>49</v>
      </c>
      <c r="S986" s="47" t="s">
        <v>43</v>
      </c>
      <c r="T986" s="47" t="s">
        <v>50</v>
      </c>
      <c r="U986" s="47" t="s">
        <v>69</v>
      </c>
      <c r="V986" s="58">
        <f t="shared" si="18"/>
        <v>1.913017169528255</v>
      </c>
      <c r="W986" s="58">
        <f t="shared" si="19"/>
        <v>1.913017169528255</v>
      </c>
      <c r="X986" s="47" t="s">
        <v>52</v>
      </c>
      <c r="Y986" s="47" t="s">
        <v>107</v>
      </c>
      <c r="Z986" s="48" t="b">
        <v>0</v>
      </c>
      <c r="AA986" s="47" t="s">
        <v>54</v>
      </c>
      <c r="AB986" s="48" t="b">
        <v>0</v>
      </c>
      <c r="AC986" s="48">
        <v>39</v>
      </c>
      <c r="AD986" s="47" t="s">
        <v>1855</v>
      </c>
      <c r="AF986" s="44" t="str">
        <f t="shared" si="20"/>
        <v>mix</v>
      </c>
      <c r="AG986" s="44">
        <f>VLOOKUP(E986,'T&amp;NTprop'!I$4:O$35,7,FALSE)</f>
        <v>0.66194365727621274</v>
      </c>
      <c r="AH986" s="48">
        <v>2.89</v>
      </c>
      <c r="AI986" s="48">
        <v>2.89</v>
      </c>
    </row>
    <row r="987" spans="2:35" x14ac:dyDescent="0.25">
      <c r="B987">
        <f>VLOOKUP(C987*1,'RMPCrecs(Jan2016)'!F$2:N$1246,9,FALSE)</f>
        <v>49</v>
      </c>
      <c r="C987" s="47" t="s">
        <v>198</v>
      </c>
      <c r="D987" s="47" t="s">
        <v>41</v>
      </c>
      <c r="E987" s="48">
        <v>2008</v>
      </c>
      <c r="F987" s="47" t="s">
        <v>42</v>
      </c>
      <c r="G987" s="49">
        <v>39686</v>
      </c>
      <c r="H987" s="47" t="s">
        <v>43</v>
      </c>
      <c r="I987" s="47" t="s">
        <v>44</v>
      </c>
      <c r="J987" s="48">
        <v>3008</v>
      </c>
      <c r="K987" s="47" t="s">
        <v>110</v>
      </c>
      <c r="L987" s="48">
        <v>710</v>
      </c>
      <c r="M987" s="47" t="s">
        <v>46</v>
      </c>
      <c r="N987" s="48">
        <v>3</v>
      </c>
      <c r="O987" s="47" t="s">
        <v>43</v>
      </c>
      <c r="P987" s="47" t="s">
        <v>68</v>
      </c>
      <c r="Q987" s="47" t="s">
        <v>48</v>
      </c>
      <c r="R987" s="47" t="s">
        <v>49</v>
      </c>
      <c r="S987" s="47" t="s">
        <v>43</v>
      </c>
      <c r="T987" s="47" t="s">
        <v>50</v>
      </c>
      <c r="U987" s="47" t="s">
        <v>69</v>
      </c>
      <c r="V987" s="58">
        <f t="shared" si="18"/>
        <v>1.2643123853975662</v>
      </c>
      <c r="W987" s="58">
        <f t="shared" si="19"/>
        <v>1.2643123853975662</v>
      </c>
      <c r="X987" s="47" t="s">
        <v>52</v>
      </c>
      <c r="Y987" s="47" t="s">
        <v>148</v>
      </c>
      <c r="Z987" s="48" t="b">
        <v>0</v>
      </c>
      <c r="AA987" s="47" t="s">
        <v>54</v>
      </c>
      <c r="AB987" s="48" t="b">
        <v>0</v>
      </c>
      <c r="AC987" s="48">
        <v>39</v>
      </c>
      <c r="AD987" s="47" t="s">
        <v>1855</v>
      </c>
      <c r="AF987" s="44" t="str">
        <f t="shared" si="20"/>
        <v>mix</v>
      </c>
      <c r="AG987" s="44">
        <f>VLOOKUP(E987,'T&amp;NTprop'!I$4:O$35,7,FALSE)</f>
        <v>0.66194365727621274</v>
      </c>
      <c r="AH987" s="48">
        <v>1.91</v>
      </c>
      <c r="AI987" s="48">
        <v>1.91</v>
      </c>
    </row>
    <row r="988" spans="2:35" x14ac:dyDescent="0.25">
      <c r="B988">
        <f>VLOOKUP(C988*1,'RMPCrecs(Jan2016)'!F$2:N$1246,9,FALSE)</f>
        <v>49</v>
      </c>
      <c r="C988" s="47" t="s">
        <v>199</v>
      </c>
      <c r="D988" s="47" t="s">
        <v>41</v>
      </c>
      <c r="E988" s="48">
        <v>2008</v>
      </c>
      <c r="F988" s="47" t="s">
        <v>42</v>
      </c>
      <c r="G988" s="49">
        <v>39686</v>
      </c>
      <c r="H988" s="47" t="s">
        <v>43</v>
      </c>
      <c r="I988" s="47" t="s">
        <v>44</v>
      </c>
      <c r="J988" s="48">
        <v>3008</v>
      </c>
      <c r="K988" s="47" t="s">
        <v>45</v>
      </c>
      <c r="L988" s="48">
        <v>690</v>
      </c>
      <c r="M988" s="47" t="s">
        <v>46</v>
      </c>
      <c r="N988" s="48">
        <v>3</v>
      </c>
      <c r="O988" s="47" t="s">
        <v>43</v>
      </c>
      <c r="P988" s="47" t="s">
        <v>68</v>
      </c>
      <c r="Q988" s="47" t="s">
        <v>48</v>
      </c>
      <c r="R988" s="47" t="s">
        <v>49</v>
      </c>
      <c r="S988" s="47" t="s">
        <v>43</v>
      </c>
      <c r="T988" s="47" t="s">
        <v>50</v>
      </c>
      <c r="U988" s="47" t="s">
        <v>69</v>
      </c>
      <c r="V988" s="58">
        <f t="shared" si="18"/>
        <v>1.2643123853975662</v>
      </c>
      <c r="W988" s="58">
        <f t="shared" si="19"/>
        <v>1.2643123853975662</v>
      </c>
      <c r="X988" s="47" t="s">
        <v>52</v>
      </c>
      <c r="Y988" s="47" t="s">
        <v>148</v>
      </c>
      <c r="Z988" s="48" t="b">
        <v>0</v>
      </c>
      <c r="AA988" s="47" t="s">
        <v>54</v>
      </c>
      <c r="AB988" s="48" t="b">
        <v>0</v>
      </c>
      <c r="AC988" s="48">
        <v>39</v>
      </c>
      <c r="AD988" s="47" t="s">
        <v>1855</v>
      </c>
      <c r="AF988" s="44" t="str">
        <f t="shared" si="20"/>
        <v>mix</v>
      </c>
      <c r="AG988" s="44">
        <f>VLOOKUP(E988,'T&amp;NTprop'!I$4:O$35,7,FALSE)</f>
        <v>0.66194365727621274</v>
      </c>
      <c r="AH988" s="48">
        <v>1.91</v>
      </c>
      <c r="AI988" s="48">
        <v>1.91</v>
      </c>
    </row>
    <row r="989" spans="2:35" x14ac:dyDescent="0.25">
      <c r="B989">
        <f>VLOOKUP(C989*1,'RMPCrecs(Jan2016)'!F$2:N$1246,9,FALSE)</f>
        <v>49</v>
      </c>
      <c r="C989" s="47" t="s">
        <v>200</v>
      </c>
      <c r="D989" s="47" t="s">
        <v>41</v>
      </c>
      <c r="E989" s="48">
        <v>2008</v>
      </c>
      <c r="F989" s="47" t="s">
        <v>42</v>
      </c>
      <c r="G989" s="49">
        <v>39686</v>
      </c>
      <c r="H989" s="47" t="s">
        <v>43</v>
      </c>
      <c r="I989" s="47" t="s">
        <v>44</v>
      </c>
      <c r="J989" s="48">
        <v>3008</v>
      </c>
      <c r="K989" s="47" t="s">
        <v>110</v>
      </c>
      <c r="L989" s="48">
        <v>750</v>
      </c>
      <c r="M989" s="47" t="s">
        <v>46</v>
      </c>
      <c r="N989" s="48">
        <v>3</v>
      </c>
      <c r="O989" s="47" t="s">
        <v>43</v>
      </c>
      <c r="P989" s="47" t="s">
        <v>68</v>
      </c>
      <c r="Q989" s="47" t="s">
        <v>48</v>
      </c>
      <c r="R989" s="47" t="s">
        <v>49</v>
      </c>
      <c r="S989" s="47" t="s">
        <v>43</v>
      </c>
      <c r="T989" s="47" t="s">
        <v>50</v>
      </c>
      <c r="U989" s="47" t="s">
        <v>69</v>
      </c>
      <c r="V989" s="58">
        <f t="shared" si="18"/>
        <v>1.2643123853975662</v>
      </c>
      <c r="W989" s="58">
        <f t="shared" si="19"/>
        <v>1.2643123853975662</v>
      </c>
      <c r="X989" s="47" t="s">
        <v>52</v>
      </c>
      <c r="Y989" s="47" t="s">
        <v>148</v>
      </c>
      <c r="Z989" s="48" t="b">
        <v>0</v>
      </c>
      <c r="AA989" s="47" t="s">
        <v>54</v>
      </c>
      <c r="AB989" s="48" t="b">
        <v>0</v>
      </c>
      <c r="AC989" s="48">
        <v>39</v>
      </c>
      <c r="AD989" s="47" t="s">
        <v>1855</v>
      </c>
      <c r="AF989" s="44" t="str">
        <f t="shared" si="20"/>
        <v>mix</v>
      </c>
      <c r="AG989" s="44">
        <f>VLOOKUP(E989,'T&amp;NTprop'!I$4:O$35,7,FALSE)</f>
        <v>0.66194365727621274</v>
      </c>
      <c r="AH989" s="48">
        <v>1.91</v>
      </c>
      <c r="AI989" s="48">
        <v>1.91</v>
      </c>
    </row>
    <row r="990" spans="2:35" x14ac:dyDescent="0.25">
      <c r="B990">
        <f>VLOOKUP(C990*1,'RMPCrecs(Jan2016)'!F$2:N$1246,9,FALSE)</f>
        <v>49</v>
      </c>
      <c r="C990" s="47" t="s">
        <v>201</v>
      </c>
      <c r="D990" s="47" t="s">
        <v>41</v>
      </c>
      <c r="E990" s="48">
        <v>2008</v>
      </c>
      <c r="F990" s="47" t="s">
        <v>42</v>
      </c>
      <c r="G990" s="49">
        <v>39686</v>
      </c>
      <c r="H990" s="47" t="s">
        <v>43</v>
      </c>
      <c r="I990" s="47" t="s">
        <v>44</v>
      </c>
      <c r="J990" s="48">
        <v>3008</v>
      </c>
      <c r="K990" s="47" t="s">
        <v>45</v>
      </c>
      <c r="L990" s="48">
        <v>730</v>
      </c>
      <c r="M990" s="47" t="s">
        <v>46</v>
      </c>
      <c r="N990" s="48">
        <v>3</v>
      </c>
      <c r="O990" s="47" t="s">
        <v>43</v>
      </c>
      <c r="P990" s="47" t="s">
        <v>68</v>
      </c>
      <c r="Q990" s="47" t="s">
        <v>48</v>
      </c>
      <c r="R990" s="47" t="s">
        <v>49</v>
      </c>
      <c r="S990" s="47" t="s">
        <v>43</v>
      </c>
      <c r="T990" s="47" t="s">
        <v>50</v>
      </c>
      <c r="U990" s="47" t="s">
        <v>69</v>
      </c>
      <c r="V990" s="58">
        <f t="shared" si="18"/>
        <v>1.2643123853975662</v>
      </c>
      <c r="W990" s="58">
        <f t="shared" si="19"/>
        <v>1.2643123853975662</v>
      </c>
      <c r="X990" s="47" t="s">
        <v>52</v>
      </c>
      <c r="Y990" s="47" t="s">
        <v>148</v>
      </c>
      <c r="Z990" s="48" t="b">
        <v>0</v>
      </c>
      <c r="AA990" s="47" t="s">
        <v>54</v>
      </c>
      <c r="AB990" s="48" t="b">
        <v>0</v>
      </c>
      <c r="AC990" s="48">
        <v>39</v>
      </c>
      <c r="AD990" s="47" t="s">
        <v>1855</v>
      </c>
      <c r="AF990" s="44" t="str">
        <f t="shared" si="20"/>
        <v>mix</v>
      </c>
      <c r="AG990" s="44">
        <f>VLOOKUP(E990,'T&amp;NTprop'!I$4:O$35,7,FALSE)</f>
        <v>0.66194365727621274</v>
      </c>
      <c r="AH990" s="48">
        <v>1.91</v>
      </c>
      <c r="AI990" s="48">
        <v>1.91</v>
      </c>
    </row>
    <row r="991" spans="2:35" x14ac:dyDescent="0.25">
      <c r="B991">
        <f>VLOOKUP(C991*1,'RMPCrecs(Jan2016)'!F$2:N$1246,9,FALSE)</f>
        <v>49</v>
      </c>
      <c r="C991" s="47" t="s">
        <v>218</v>
      </c>
      <c r="D991" s="47" t="s">
        <v>41</v>
      </c>
      <c r="E991" s="48">
        <v>2008</v>
      </c>
      <c r="F991" s="47" t="s">
        <v>67</v>
      </c>
      <c r="G991" s="49">
        <v>39686</v>
      </c>
      <c r="H991" s="47" t="s">
        <v>43</v>
      </c>
      <c r="I991" s="47" t="s">
        <v>44</v>
      </c>
      <c r="J991" s="48">
        <v>3008</v>
      </c>
      <c r="K991" s="47" t="s">
        <v>45</v>
      </c>
      <c r="L991" s="48">
        <v>750</v>
      </c>
      <c r="M991" s="47" t="s">
        <v>46</v>
      </c>
      <c r="N991" s="48">
        <v>3</v>
      </c>
      <c r="O991" s="47" t="s">
        <v>43</v>
      </c>
      <c r="P991" s="47" t="s">
        <v>68</v>
      </c>
      <c r="Q991" s="47" t="s">
        <v>48</v>
      </c>
      <c r="R991" s="47" t="s">
        <v>49</v>
      </c>
      <c r="S991" s="47" t="s">
        <v>43</v>
      </c>
      <c r="T991" s="47" t="s">
        <v>50</v>
      </c>
      <c r="U991" s="47" t="s">
        <v>69</v>
      </c>
      <c r="V991" s="58">
        <f t="shared" si="18"/>
        <v>1.913017169528255</v>
      </c>
      <c r="W991" s="58">
        <f t="shared" si="19"/>
        <v>1.913017169528255</v>
      </c>
      <c r="X991" s="47" t="s">
        <v>52</v>
      </c>
      <c r="Y991" s="47" t="s">
        <v>107</v>
      </c>
      <c r="Z991" s="48" t="b">
        <v>0</v>
      </c>
      <c r="AA991" s="47" t="s">
        <v>54</v>
      </c>
      <c r="AB991" s="48" t="b">
        <v>0</v>
      </c>
      <c r="AC991" s="48">
        <v>39</v>
      </c>
      <c r="AD991" s="47" t="s">
        <v>1855</v>
      </c>
      <c r="AF991" s="44" t="str">
        <f t="shared" si="20"/>
        <v>mix</v>
      </c>
      <c r="AG991" s="44">
        <f>VLOOKUP(E991,'T&amp;NTprop'!I$4:O$35,7,FALSE)</f>
        <v>0.66194365727621274</v>
      </c>
      <c r="AH991" s="48">
        <v>2.89</v>
      </c>
      <c r="AI991" s="48">
        <v>2.89</v>
      </c>
    </row>
    <row r="992" spans="2:35" x14ac:dyDescent="0.25">
      <c r="B992">
        <f>VLOOKUP(C992*1,'RMPCrecs(Jan2016)'!F$2:N$1246,9,FALSE)</f>
        <v>49</v>
      </c>
      <c r="C992" s="47" t="s">
        <v>222</v>
      </c>
      <c r="D992" s="47" t="s">
        <v>41</v>
      </c>
      <c r="E992" s="48">
        <v>2008</v>
      </c>
      <c r="F992" s="47" t="s">
        <v>42</v>
      </c>
      <c r="G992" s="49">
        <v>39710</v>
      </c>
      <c r="H992" s="47" t="s">
        <v>43</v>
      </c>
      <c r="I992" s="47" t="s">
        <v>44</v>
      </c>
      <c r="J992" s="48">
        <v>3008</v>
      </c>
      <c r="K992" s="47" t="s">
        <v>45</v>
      </c>
      <c r="L992" s="48">
        <v>490</v>
      </c>
      <c r="M992" s="47" t="s">
        <v>46</v>
      </c>
      <c r="N992" s="48">
        <v>2</v>
      </c>
      <c r="O992" s="47" t="s">
        <v>43</v>
      </c>
      <c r="P992" s="47" t="s">
        <v>223</v>
      </c>
      <c r="Q992" s="47" t="s">
        <v>48</v>
      </c>
      <c r="R992" s="47" t="s">
        <v>49</v>
      </c>
      <c r="S992" s="47" t="s">
        <v>43</v>
      </c>
      <c r="T992" s="47" t="s">
        <v>50</v>
      </c>
      <c r="U992" s="47" t="s">
        <v>51</v>
      </c>
      <c r="V992" s="58">
        <f t="shared" si="18"/>
        <v>1.5886647774629106</v>
      </c>
      <c r="W992" s="58">
        <f t="shared" si="19"/>
        <v>1.5886647774629106</v>
      </c>
      <c r="X992" s="47" t="s">
        <v>52</v>
      </c>
      <c r="Y992" s="47" t="s">
        <v>195</v>
      </c>
      <c r="Z992" s="48" t="b">
        <v>0</v>
      </c>
      <c r="AA992" s="47" t="s">
        <v>54</v>
      </c>
      <c r="AB992" s="48" t="b">
        <v>0</v>
      </c>
      <c r="AC992" s="48">
        <v>39</v>
      </c>
      <c r="AD992" s="47" t="s">
        <v>1855</v>
      </c>
      <c r="AF992" s="44" t="str">
        <f t="shared" si="20"/>
        <v>mix</v>
      </c>
      <c r="AG992" s="44">
        <f>VLOOKUP(E992,'T&amp;NTprop'!I$4:O$35,7,FALSE)</f>
        <v>0.66194365727621274</v>
      </c>
      <c r="AH992" s="48">
        <v>2.4</v>
      </c>
      <c r="AI992" s="48">
        <v>2.4</v>
      </c>
    </row>
    <row r="993" spans="2:35" x14ac:dyDescent="0.25">
      <c r="B993">
        <f>VLOOKUP(C993*1,'RMPCrecs(Jan2016)'!F$2:N$1246,9,FALSE)</f>
        <v>49</v>
      </c>
      <c r="C993" s="47" t="s">
        <v>224</v>
      </c>
      <c r="D993" s="47" t="s">
        <v>41</v>
      </c>
      <c r="E993" s="48">
        <v>2008</v>
      </c>
      <c r="F993" s="47" t="s">
        <v>67</v>
      </c>
      <c r="G993" s="49">
        <v>39682</v>
      </c>
      <c r="H993" s="47" t="s">
        <v>43</v>
      </c>
      <c r="I993" s="47" t="s">
        <v>44</v>
      </c>
      <c r="J993" s="48">
        <v>3008</v>
      </c>
      <c r="K993" s="47" t="s">
        <v>110</v>
      </c>
      <c r="L993" s="48">
        <v>720</v>
      </c>
      <c r="M993" s="47" t="s">
        <v>46</v>
      </c>
      <c r="N993" s="48">
        <v>3</v>
      </c>
      <c r="O993" s="47" t="s">
        <v>43</v>
      </c>
      <c r="P993" s="47" t="s">
        <v>68</v>
      </c>
      <c r="Q993" s="47" t="s">
        <v>48</v>
      </c>
      <c r="R993" s="47" t="s">
        <v>49</v>
      </c>
      <c r="S993" s="47" t="s">
        <v>43</v>
      </c>
      <c r="T993" s="47" t="s">
        <v>50</v>
      </c>
      <c r="U993" s="47" t="s">
        <v>98</v>
      </c>
      <c r="V993" s="58">
        <f t="shared" si="18"/>
        <v>1.5952842140356729</v>
      </c>
      <c r="W993" s="58">
        <f t="shared" si="19"/>
        <v>1.5952842140356729</v>
      </c>
      <c r="X993" s="47" t="s">
        <v>52</v>
      </c>
      <c r="Y993" s="47" t="s">
        <v>115</v>
      </c>
      <c r="Z993" s="48" t="b">
        <v>0</v>
      </c>
      <c r="AA993" s="47" t="s">
        <v>54</v>
      </c>
      <c r="AB993" s="48" t="b">
        <v>0</v>
      </c>
      <c r="AC993" s="48">
        <v>39</v>
      </c>
      <c r="AD993" s="47" t="s">
        <v>1855</v>
      </c>
      <c r="AF993" s="44" t="str">
        <f t="shared" si="20"/>
        <v>mix</v>
      </c>
      <c r="AG993" s="44">
        <f>VLOOKUP(E993,'T&amp;NTprop'!I$4:O$35,7,FALSE)</f>
        <v>0.66194365727621274</v>
      </c>
      <c r="AH993" s="48">
        <v>2.41</v>
      </c>
      <c r="AI993" s="48">
        <v>2.41</v>
      </c>
    </row>
    <row r="994" spans="2:35" x14ac:dyDescent="0.25">
      <c r="B994">
        <f>VLOOKUP(C994*1,'RMPCrecs(Jan2016)'!F$2:N$1246,9,FALSE)</f>
        <v>49</v>
      </c>
      <c r="C994" s="47" t="s">
        <v>225</v>
      </c>
      <c r="D994" s="47" t="s">
        <v>41</v>
      </c>
      <c r="E994" s="48">
        <v>2008</v>
      </c>
      <c r="F994" s="47" t="s">
        <v>67</v>
      </c>
      <c r="G994" s="49">
        <v>39682</v>
      </c>
      <c r="H994" s="47" t="s">
        <v>43</v>
      </c>
      <c r="I994" s="47" t="s">
        <v>44</v>
      </c>
      <c r="J994" s="48">
        <v>3008</v>
      </c>
      <c r="K994" s="47" t="s">
        <v>110</v>
      </c>
      <c r="L994" s="48">
        <v>740</v>
      </c>
      <c r="M994" s="47" t="s">
        <v>46</v>
      </c>
      <c r="N994" s="48">
        <v>3</v>
      </c>
      <c r="O994" s="47" t="s">
        <v>43</v>
      </c>
      <c r="P994" s="47" t="s">
        <v>68</v>
      </c>
      <c r="Q994" s="47" t="s">
        <v>48</v>
      </c>
      <c r="R994" s="47" t="s">
        <v>49</v>
      </c>
      <c r="S994" s="47" t="s">
        <v>43</v>
      </c>
      <c r="T994" s="47" t="s">
        <v>50</v>
      </c>
      <c r="U994" s="47" t="s">
        <v>98</v>
      </c>
      <c r="V994" s="58">
        <f t="shared" si="18"/>
        <v>1.5952842140356729</v>
      </c>
      <c r="W994" s="58">
        <f t="shared" si="19"/>
        <v>1.5952842140356729</v>
      </c>
      <c r="X994" s="47" t="s">
        <v>52</v>
      </c>
      <c r="Y994" s="47" t="s">
        <v>115</v>
      </c>
      <c r="Z994" s="48" t="b">
        <v>0</v>
      </c>
      <c r="AA994" s="47" t="s">
        <v>54</v>
      </c>
      <c r="AB994" s="48" t="b">
        <v>0</v>
      </c>
      <c r="AC994" s="48">
        <v>39</v>
      </c>
      <c r="AD994" s="47" t="s">
        <v>1855</v>
      </c>
      <c r="AF994" s="44" t="str">
        <f t="shared" si="20"/>
        <v>mix</v>
      </c>
      <c r="AG994" s="44">
        <f>VLOOKUP(E994,'T&amp;NTprop'!I$4:O$35,7,FALSE)</f>
        <v>0.66194365727621274</v>
      </c>
      <c r="AH994" s="48">
        <v>2.41</v>
      </c>
      <c r="AI994" s="48">
        <v>2.41</v>
      </c>
    </row>
    <row r="995" spans="2:35" x14ac:dyDescent="0.25">
      <c r="B995">
        <f>VLOOKUP(C995*1,'RMPCrecs(Jan2016)'!F$2:N$1246,9,FALSE)</f>
        <v>49</v>
      </c>
      <c r="C995" s="47" t="s">
        <v>227</v>
      </c>
      <c r="D995" s="47" t="s">
        <v>41</v>
      </c>
      <c r="E995" s="48">
        <v>2008</v>
      </c>
      <c r="F995" s="47" t="s">
        <v>67</v>
      </c>
      <c r="G995" s="49">
        <v>39682</v>
      </c>
      <c r="H995" s="47" t="s">
        <v>43</v>
      </c>
      <c r="I995" s="47" t="s">
        <v>44</v>
      </c>
      <c r="J995" s="48">
        <v>3008</v>
      </c>
      <c r="K995" s="47" t="s">
        <v>45</v>
      </c>
      <c r="L995" s="48">
        <v>660</v>
      </c>
      <c r="M995" s="47" t="s">
        <v>46</v>
      </c>
      <c r="N995" s="48">
        <v>3</v>
      </c>
      <c r="O995" s="47" t="s">
        <v>43</v>
      </c>
      <c r="P995" s="47" t="s">
        <v>68</v>
      </c>
      <c r="Q995" s="47" t="s">
        <v>48</v>
      </c>
      <c r="R995" s="47" t="s">
        <v>49</v>
      </c>
      <c r="S995" s="47" t="s">
        <v>43</v>
      </c>
      <c r="T995" s="47" t="s">
        <v>50</v>
      </c>
      <c r="U995" s="47" t="s">
        <v>98</v>
      </c>
      <c r="V995" s="58">
        <f t="shared" si="18"/>
        <v>1.5952842140356729</v>
      </c>
      <c r="W995" s="58">
        <f t="shared" si="19"/>
        <v>1.5952842140356729</v>
      </c>
      <c r="X995" s="47" t="s">
        <v>52</v>
      </c>
      <c r="Y995" s="47" t="s">
        <v>115</v>
      </c>
      <c r="Z995" s="48" t="b">
        <v>0</v>
      </c>
      <c r="AA995" s="47" t="s">
        <v>54</v>
      </c>
      <c r="AB995" s="48" t="b">
        <v>0</v>
      </c>
      <c r="AC995" s="48">
        <v>39</v>
      </c>
      <c r="AD995" s="47" t="s">
        <v>1855</v>
      </c>
      <c r="AF995" s="44" t="str">
        <f t="shared" si="20"/>
        <v>mix</v>
      </c>
      <c r="AG995" s="44">
        <f>VLOOKUP(E995,'T&amp;NTprop'!I$4:O$35,7,FALSE)</f>
        <v>0.66194365727621274</v>
      </c>
      <c r="AH995" s="48">
        <v>2.41</v>
      </c>
      <c r="AI995" s="48">
        <v>2.41</v>
      </c>
    </row>
    <row r="996" spans="2:35" x14ac:dyDescent="0.25">
      <c r="B996">
        <f>VLOOKUP(C996*1,'RMPCrecs(Jan2016)'!F$2:N$1246,9,FALSE)</f>
        <v>49</v>
      </c>
      <c r="C996" s="47" t="s">
        <v>229</v>
      </c>
      <c r="D996" s="47" t="s">
        <v>41</v>
      </c>
      <c r="E996" s="48">
        <v>2008</v>
      </c>
      <c r="F996" s="47" t="s">
        <v>67</v>
      </c>
      <c r="G996" s="49">
        <v>39682</v>
      </c>
      <c r="H996" s="47" t="s">
        <v>43</v>
      </c>
      <c r="I996" s="47" t="s">
        <v>44</v>
      </c>
      <c r="J996" s="48">
        <v>3008</v>
      </c>
      <c r="K996" s="47" t="s">
        <v>110</v>
      </c>
      <c r="L996" s="48">
        <v>790</v>
      </c>
      <c r="M996" s="47" t="s">
        <v>46</v>
      </c>
      <c r="N996" s="48">
        <v>3</v>
      </c>
      <c r="O996" s="47" t="s">
        <v>43</v>
      </c>
      <c r="P996" s="47" t="s">
        <v>68</v>
      </c>
      <c r="Q996" s="47" t="s">
        <v>48</v>
      </c>
      <c r="R996" s="47" t="s">
        <v>49</v>
      </c>
      <c r="S996" s="47" t="s">
        <v>43</v>
      </c>
      <c r="T996" s="47" t="s">
        <v>50</v>
      </c>
      <c r="U996" s="47" t="s">
        <v>98</v>
      </c>
      <c r="V996" s="58">
        <f t="shared" si="18"/>
        <v>1.5952842140356729</v>
      </c>
      <c r="W996" s="58">
        <f t="shared" si="19"/>
        <v>1.5952842140356729</v>
      </c>
      <c r="X996" s="47" t="s">
        <v>52</v>
      </c>
      <c r="Y996" s="47" t="s">
        <v>115</v>
      </c>
      <c r="Z996" s="48" t="b">
        <v>0</v>
      </c>
      <c r="AA996" s="47" t="s">
        <v>54</v>
      </c>
      <c r="AB996" s="48" t="b">
        <v>0</v>
      </c>
      <c r="AC996" s="48">
        <v>39</v>
      </c>
      <c r="AD996" s="47" t="s">
        <v>1855</v>
      </c>
      <c r="AF996" s="44" t="str">
        <f t="shared" si="20"/>
        <v>mix</v>
      </c>
      <c r="AG996" s="44">
        <f>VLOOKUP(E996,'T&amp;NTprop'!I$4:O$35,7,FALSE)</f>
        <v>0.66194365727621274</v>
      </c>
      <c r="AH996" s="48">
        <v>2.41</v>
      </c>
      <c r="AI996" s="48">
        <v>2.41</v>
      </c>
    </row>
    <row r="997" spans="2:35" x14ac:dyDescent="0.25">
      <c r="B997">
        <f>VLOOKUP(C997*1,'RMPCrecs(Jan2016)'!F$2:N$1246,9,FALSE)</f>
        <v>49</v>
      </c>
      <c r="C997" s="47" t="s">
        <v>230</v>
      </c>
      <c r="D997" s="47" t="s">
        <v>41</v>
      </c>
      <c r="E997" s="48">
        <v>2008</v>
      </c>
      <c r="F997" s="47" t="s">
        <v>67</v>
      </c>
      <c r="G997" s="49">
        <v>39682</v>
      </c>
      <c r="H997" s="47" t="s">
        <v>43</v>
      </c>
      <c r="I997" s="47" t="s">
        <v>44</v>
      </c>
      <c r="J997" s="48">
        <v>3008</v>
      </c>
      <c r="K997" s="47" t="s">
        <v>45</v>
      </c>
      <c r="L997" s="48">
        <v>690</v>
      </c>
      <c r="M997" s="47" t="s">
        <v>46</v>
      </c>
      <c r="N997" s="48">
        <v>3</v>
      </c>
      <c r="O997" s="47" t="s">
        <v>43</v>
      </c>
      <c r="P997" s="47" t="s">
        <v>68</v>
      </c>
      <c r="Q997" s="47" t="s">
        <v>48</v>
      </c>
      <c r="R997" s="47" t="s">
        <v>49</v>
      </c>
      <c r="S997" s="47" t="s">
        <v>43</v>
      </c>
      <c r="T997" s="47" t="s">
        <v>50</v>
      </c>
      <c r="U997" s="47" t="s">
        <v>98</v>
      </c>
      <c r="V997" s="58">
        <f t="shared" si="18"/>
        <v>1.5952842140356729</v>
      </c>
      <c r="W997" s="58">
        <f t="shared" si="19"/>
        <v>1.5952842140356729</v>
      </c>
      <c r="X997" s="47" t="s">
        <v>52</v>
      </c>
      <c r="Y997" s="47" t="s">
        <v>115</v>
      </c>
      <c r="Z997" s="48" t="b">
        <v>0</v>
      </c>
      <c r="AA997" s="47" t="s">
        <v>54</v>
      </c>
      <c r="AB997" s="48" t="b">
        <v>0</v>
      </c>
      <c r="AC997" s="48">
        <v>39</v>
      </c>
      <c r="AD997" s="47" t="s">
        <v>1855</v>
      </c>
      <c r="AF997" s="44" t="str">
        <f t="shared" si="20"/>
        <v>mix</v>
      </c>
      <c r="AG997" s="44">
        <f>VLOOKUP(E997,'T&amp;NTprop'!I$4:O$35,7,FALSE)</f>
        <v>0.66194365727621274</v>
      </c>
      <c r="AH997" s="48">
        <v>2.41</v>
      </c>
      <c r="AI997" s="48">
        <v>2.41</v>
      </c>
    </row>
    <row r="998" spans="2:35" x14ac:dyDescent="0.25">
      <c r="B998">
        <f>VLOOKUP(C998*1,'RMPCrecs(Jan2016)'!F$2:N$1246,9,FALSE)</f>
        <v>49</v>
      </c>
      <c r="C998" s="47" t="s">
        <v>231</v>
      </c>
      <c r="D998" s="47" t="s">
        <v>41</v>
      </c>
      <c r="E998" s="48">
        <v>2008</v>
      </c>
      <c r="F998" s="47" t="s">
        <v>67</v>
      </c>
      <c r="G998" s="49">
        <v>39686</v>
      </c>
      <c r="H998" s="47" t="s">
        <v>43</v>
      </c>
      <c r="I998" s="47" t="s">
        <v>44</v>
      </c>
      <c r="J998" s="48">
        <v>3008</v>
      </c>
      <c r="K998" s="47" t="s">
        <v>45</v>
      </c>
      <c r="L998" s="48">
        <v>750</v>
      </c>
      <c r="M998" s="47" t="s">
        <v>46</v>
      </c>
      <c r="N998" s="48">
        <v>3</v>
      </c>
      <c r="O998" s="47" t="s">
        <v>43</v>
      </c>
      <c r="P998" s="47" t="s">
        <v>68</v>
      </c>
      <c r="Q998" s="47" t="s">
        <v>48</v>
      </c>
      <c r="R998" s="47" t="s">
        <v>49</v>
      </c>
      <c r="S998" s="47" t="s">
        <v>43</v>
      </c>
      <c r="T998" s="47" t="s">
        <v>50</v>
      </c>
      <c r="U998" s="47" t="s">
        <v>69</v>
      </c>
      <c r="V998" s="58">
        <f t="shared" si="18"/>
        <v>1.913017169528255</v>
      </c>
      <c r="W998" s="58">
        <f t="shared" si="19"/>
        <v>1.913017169528255</v>
      </c>
      <c r="X998" s="47" t="s">
        <v>52</v>
      </c>
      <c r="Y998" s="47" t="s">
        <v>107</v>
      </c>
      <c r="Z998" s="48" t="b">
        <v>0</v>
      </c>
      <c r="AA998" s="47" t="s">
        <v>54</v>
      </c>
      <c r="AB998" s="48" t="b">
        <v>0</v>
      </c>
      <c r="AC998" s="48">
        <v>39</v>
      </c>
      <c r="AD998" s="47" t="s">
        <v>1855</v>
      </c>
      <c r="AF998" s="44" t="str">
        <f t="shared" si="20"/>
        <v>mix</v>
      </c>
      <c r="AG998" s="44">
        <f>VLOOKUP(E998,'T&amp;NTprop'!I$4:O$35,7,FALSE)</f>
        <v>0.66194365727621274</v>
      </c>
      <c r="AH998" s="48">
        <v>2.89</v>
      </c>
      <c r="AI998" s="48">
        <v>2.89</v>
      </c>
    </row>
    <row r="999" spans="2:35" x14ac:dyDescent="0.25">
      <c r="B999">
        <f>VLOOKUP(C999*1,'RMPCrecs(Jan2016)'!F$2:N$1246,9,FALSE)</f>
        <v>49</v>
      </c>
      <c r="C999" s="47" t="s">
        <v>232</v>
      </c>
      <c r="D999" s="47" t="s">
        <v>41</v>
      </c>
      <c r="E999" s="48">
        <v>2008</v>
      </c>
      <c r="F999" s="47" t="s">
        <v>67</v>
      </c>
      <c r="G999" s="49">
        <v>39686</v>
      </c>
      <c r="H999" s="47" t="s">
        <v>43</v>
      </c>
      <c r="I999" s="47" t="s">
        <v>44</v>
      </c>
      <c r="J999" s="48">
        <v>3008</v>
      </c>
      <c r="K999" s="47" t="s">
        <v>45</v>
      </c>
      <c r="L999" s="48">
        <v>790</v>
      </c>
      <c r="M999" s="47" t="s">
        <v>46</v>
      </c>
      <c r="N999" s="48">
        <v>3</v>
      </c>
      <c r="O999" s="47" t="s">
        <v>43</v>
      </c>
      <c r="P999" s="47" t="s">
        <v>68</v>
      </c>
      <c r="Q999" s="47" t="s">
        <v>48</v>
      </c>
      <c r="R999" s="47" t="s">
        <v>49</v>
      </c>
      <c r="S999" s="47" t="s">
        <v>43</v>
      </c>
      <c r="T999" s="47" t="s">
        <v>50</v>
      </c>
      <c r="U999" s="47" t="s">
        <v>69</v>
      </c>
      <c r="V999" s="58">
        <f t="shared" si="18"/>
        <v>1.913017169528255</v>
      </c>
      <c r="W999" s="58">
        <f t="shared" si="19"/>
        <v>1.913017169528255</v>
      </c>
      <c r="X999" s="47" t="s">
        <v>52</v>
      </c>
      <c r="Y999" s="47" t="s">
        <v>107</v>
      </c>
      <c r="Z999" s="48" t="b">
        <v>0</v>
      </c>
      <c r="AA999" s="47" t="s">
        <v>54</v>
      </c>
      <c r="AB999" s="48" t="b">
        <v>0</v>
      </c>
      <c r="AC999" s="48">
        <v>39</v>
      </c>
      <c r="AD999" s="47" t="s">
        <v>1855</v>
      </c>
      <c r="AF999" s="44" t="str">
        <f t="shared" si="20"/>
        <v>mix</v>
      </c>
      <c r="AG999" s="44">
        <f>VLOOKUP(E999,'T&amp;NTprop'!I$4:O$35,7,FALSE)</f>
        <v>0.66194365727621274</v>
      </c>
      <c r="AH999" s="48">
        <v>2.89</v>
      </c>
      <c r="AI999" s="48">
        <v>2.89</v>
      </c>
    </row>
    <row r="1000" spans="2:35" x14ac:dyDescent="0.25">
      <c r="B1000">
        <f>VLOOKUP(C1000*1,'RMPCrecs(Jan2016)'!F$2:N$1246,9,FALSE)</f>
        <v>49</v>
      </c>
      <c r="C1000" s="47" t="s">
        <v>233</v>
      </c>
      <c r="D1000" s="47" t="s">
        <v>41</v>
      </c>
      <c r="E1000" s="48">
        <v>2008</v>
      </c>
      <c r="F1000" s="47" t="s">
        <v>67</v>
      </c>
      <c r="G1000" s="49">
        <v>39686</v>
      </c>
      <c r="H1000" s="47" t="s">
        <v>43</v>
      </c>
      <c r="I1000" s="47" t="s">
        <v>44</v>
      </c>
      <c r="J1000" s="48">
        <v>3008</v>
      </c>
      <c r="K1000" s="47" t="s">
        <v>45</v>
      </c>
      <c r="L1000" s="48">
        <v>730</v>
      </c>
      <c r="M1000" s="47" t="s">
        <v>46</v>
      </c>
      <c r="N1000" s="48">
        <v>3</v>
      </c>
      <c r="O1000" s="47" t="s">
        <v>43</v>
      </c>
      <c r="P1000" s="47" t="s">
        <v>68</v>
      </c>
      <c r="Q1000" s="47" t="s">
        <v>48</v>
      </c>
      <c r="R1000" s="47" t="s">
        <v>49</v>
      </c>
      <c r="S1000" s="47" t="s">
        <v>43</v>
      </c>
      <c r="T1000" s="47" t="s">
        <v>50</v>
      </c>
      <c r="U1000" s="47" t="s">
        <v>69</v>
      </c>
      <c r="V1000" s="58">
        <f t="shared" si="18"/>
        <v>1.913017169528255</v>
      </c>
      <c r="W1000" s="58">
        <f t="shared" si="19"/>
        <v>1.913017169528255</v>
      </c>
      <c r="X1000" s="47" t="s">
        <v>52</v>
      </c>
      <c r="Y1000" s="47" t="s">
        <v>107</v>
      </c>
      <c r="Z1000" s="48" t="b">
        <v>0</v>
      </c>
      <c r="AA1000" s="47" t="s">
        <v>54</v>
      </c>
      <c r="AB1000" s="48" t="b">
        <v>0</v>
      </c>
      <c r="AC1000" s="48">
        <v>39</v>
      </c>
      <c r="AD1000" s="47" t="s">
        <v>1855</v>
      </c>
      <c r="AF1000" s="44" t="str">
        <f t="shared" si="20"/>
        <v>mix</v>
      </c>
      <c r="AG1000" s="44">
        <f>VLOOKUP(E1000,'T&amp;NTprop'!I$4:O$35,7,FALSE)</f>
        <v>0.66194365727621274</v>
      </c>
      <c r="AH1000" s="48">
        <v>2.89</v>
      </c>
      <c r="AI1000" s="48">
        <v>2.89</v>
      </c>
    </row>
    <row r="1001" spans="2:35" x14ac:dyDescent="0.25">
      <c r="B1001">
        <f>VLOOKUP(C1001*1,'RMPCrecs(Jan2016)'!F$2:N$1246,9,FALSE)</f>
        <v>49</v>
      </c>
      <c r="C1001" s="47" t="s">
        <v>234</v>
      </c>
      <c r="D1001" s="47" t="s">
        <v>41</v>
      </c>
      <c r="E1001" s="48">
        <v>2008</v>
      </c>
      <c r="F1001" s="47" t="s">
        <v>67</v>
      </c>
      <c r="G1001" s="49">
        <v>39686</v>
      </c>
      <c r="H1001" s="47" t="s">
        <v>43</v>
      </c>
      <c r="I1001" s="47" t="s">
        <v>44</v>
      </c>
      <c r="J1001" s="48">
        <v>3008</v>
      </c>
      <c r="K1001" s="47" t="s">
        <v>45</v>
      </c>
      <c r="L1001" s="48">
        <v>670</v>
      </c>
      <c r="M1001" s="47" t="s">
        <v>46</v>
      </c>
      <c r="N1001" s="48">
        <v>3</v>
      </c>
      <c r="O1001" s="47" t="s">
        <v>43</v>
      </c>
      <c r="P1001" s="47" t="s">
        <v>68</v>
      </c>
      <c r="Q1001" s="47" t="s">
        <v>48</v>
      </c>
      <c r="R1001" s="47" t="s">
        <v>49</v>
      </c>
      <c r="S1001" s="47" t="s">
        <v>43</v>
      </c>
      <c r="T1001" s="47" t="s">
        <v>50</v>
      </c>
      <c r="U1001" s="47" t="s">
        <v>69</v>
      </c>
      <c r="V1001" s="58">
        <f t="shared" si="18"/>
        <v>1.913017169528255</v>
      </c>
      <c r="W1001" s="58">
        <f t="shared" si="19"/>
        <v>1.913017169528255</v>
      </c>
      <c r="X1001" s="47" t="s">
        <v>52</v>
      </c>
      <c r="Y1001" s="47" t="s">
        <v>107</v>
      </c>
      <c r="Z1001" s="48" t="b">
        <v>0</v>
      </c>
      <c r="AA1001" s="47" t="s">
        <v>54</v>
      </c>
      <c r="AB1001" s="48" t="b">
        <v>0</v>
      </c>
      <c r="AC1001" s="48">
        <v>39</v>
      </c>
      <c r="AD1001" s="47" t="s">
        <v>1855</v>
      </c>
      <c r="AF1001" s="44" t="str">
        <f t="shared" si="20"/>
        <v>mix</v>
      </c>
      <c r="AG1001" s="44">
        <f>VLOOKUP(E1001,'T&amp;NTprop'!I$4:O$35,7,FALSE)</f>
        <v>0.66194365727621274</v>
      </c>
      <c r="AH1001" s="48">
        <v>2.89</v>
      </c>
      <c r="AI1001" s="48">
        <v>2.89</v>
      </c>
    </row>
    <row r="1002" spans="2:35" x14ac:dyDescent="0.25">
      <c r="B1002">
        <f>VLOOKUP(C1002*1,'RMPCrecs(Jan2016)'!F$2:N$1246,9,FALSE)</f>
        <v>49</v>
      </c>
      <c r="C1002" s="47" t="s">
        <v>235</v>
      </c>
      <c r="D1002" s="47" t="s">
        <v>41</v>
      </c>
      <c r="E1002" s="48">
        <v>2008</v>
      </c>
      <c r="F1002" s="47" t="s">
        <v>67</v>
      </c>
      <c r="G1002" s="49">
        <v>39686</v>
      </c>
      <c r="H1002" s="47" t="s">
        <v>43</v>
      </c>
      <c r="I1002" s="47" t="s">
        <v>44</v>
      </c>
      <c r="J1002" s="48">
        <v>3008</v>
      </c>
      <c r="K1002" s="47" t="s">
        <v>45</v>
      </c>
      <c r="L1002" s="48">
        <v>810</v>
      </c>
      <c r="M1002" s="47" t="s">
        <v>46</v>
      </c>
      <c r="N1002" s="48">
        <v>3</v>
      </c>
      <c r="O1002" s="47" t="s">
        <v>43</v>
      </c>
      <c r="P1002" s="47" t="s">
        <v>68</v>
      </c>
      <c r="Q1002" s="47" t="s">
        <v>48</v>
      </c>
      <c r="R1002" s="47" t="s">
        <v>49</v>
      </c>
      <c r="S1002" s="47" t="s">
        <v>43</v>
      </c>
      <c r="T1002" s="47" t="s">
        <v>50</v>
      </c>
      <c r="U1002" s="47" t="s">
        <v>69</v>
      </c>
      <c r="V1002" s="58">
        <f t="shared" si="18"/>
        <v>1.913017169528255</v>
      </c>
      <c r="W1002" s="58">
        <f t="shared" si="19"/>
        <v>1.913017169528255</v>
      </c>
      <c r="X1002" s="47" t="s">
        <v>52</v>
      </c>
      <c r="Y1002" s="47" t="s">
        <v>107</v>
      </c>
      <c r="Z1002" s="48" t="b">
        <v>0</v>
      </c>
      <c r="AA1002" s="47" t="s">
        <v>54</v>
      </c>
      <c r="AB1002" s="48" t="b">
        <v>0</v>
      </c>
      <c r="AC1002" s="48">
        <v>39</v>
      </c>
      <c r="AD1002" s="47" t="s">
        <v>1855</v>
      </c>
      <c r="AF1002" s="44" t="str">
        <f t="shared" si="20"/>
        <v>mix</v>
      </c>
      <c r="AG1002" s="44">
        <f>VLOOKUP(E1002,'T&amp;NTprop'!I$4:O$35,7,FALSE)</f>
        <v>0.66194365727621274</v>
      </c>
      <c r="AH1002" s="48">
        <v>2.89</v>
      </c>
      <c r="AI1002" s="48">
        <v>2.89</v>
      </c>
    </row>
    <row r="1003" spans="2:35" x14ac:dyDescent="0.25">
      <c r="B1003">
        <f>VLOOKUP(C1003*1,'RMPCrecs(Jan2016)'!F$2:N$1246,9,FALSE)</f>
        <v>49</v>
      </c>
      <c r="C1003" s="47" t="s">
        <v>236</v>
      </c>
      <c r="D1003" s="47" t="s">
        <v>41</v>
      </c>
      <c r="E1003" s="48">
        <v>2008</v>
      </c>
      <c r="F1003" s="47" t="s">
        <v>67</v>
      </c>
      <c r="G1003" s="49">
        <v>39686</v>
      </c>
      <c r="H1003" s="47" t="s">
        <v>43</v>
      </c>
      <c r="I1003" s="47" t="s">
        <v>44</v>
      </c>
      <c r="J1003" s="48">
        <v>3008</v>
      </c>
      <c r="K1003" s="47" t="s">
        <v>45</v>
      </c>
      <c r="L1003" s="48">
        <v>770</v>
      </c>
      <c r="M1003" s="47" t="s">
        <v>46</v>
      </c>
      <c r="N1003" s="48">
        <v>3</v>
      </c>
      <c r="O1003" s="47" t="s">
        <v>43</v>
      </c>
      <c r="P1003" s="47" t="s">
        <v>68</v>
      </c>
      <c r="Q1003" s="47" t="s">
        <v>48</v>
      </c>
      <c r="R1003" s="47" t="s">
        <v>49</v>
      </c>
      <c r="S1003" s="47" t="s">
        <v>43</v>
      </c>
      <c r="T1003" s="47" t="s">
        <v>50</v>
      </c>
      <c r="U1003" s="47" t="s">
        <v>69</v>
      </c>
      <c r="V1003" s="58">
        <f t="shared" si="18"/>
        <v>1.913017169528255</v>
      </c>
      <c r="W1003" s="58">
        <f t="shared" si="19"/>
        <v>1.913017169528255</v>
      </c>
      <c r="X1003" s="47" t="s">
        <v>52</v>
      </c>
      <c r="Y1003" s="47" t="s">
        <v>107</v>
      </c>
      <c r="Z1003" s="48" t="b">
        <v>0</v>
      </c>
      <c r="AA1003" s="47" t="s">
        <v>54</v>
      </c>
      <c r="AB1003" s="48" t="b">
        <v>0</v>
      </c>
      <c r="AC1003" s="48">
        <v>39</v>
      </c>
      <c r="AD1003" s="47" t="s">
        <v>1855</v>
      </c>
      <c r="AF1003" s="44" t="str">
        <f t="shared" si="20"/>
        <v>mix</v>
      </c>
      <c r="AG1003" s="44">
        <f>VLOOKUP(E1003,'T&amp;NTprop'!I$4:O$35,7,FALSE)</f>
        <v>0.66194365727621274</v>
      </c>
      <c r="AH1003" s="48">
        <v>2.89</v>
      </c>
      <c r="AI1003" s="48">
        <v>2.89</v>
      </c>
    </row>
    <row r="1004" spans="2:35" x14ac:dyDescent="0.25">
      <c r="B1004">
        <f>VLOOKUP(C1004*1,'RMPCrecs(Jan2016)'!F$2:N$1246,9,FALSE)</f>
        <v>49</v>
      </c>
      <c r="C1004" s="47" t="s">
        <v>237</v>
      </c>
      <c r="D1004" s="47" t="s">
        <v>41</v>
      </c>
      <c r="E1004" s="48">
        <v>2008</v>
      </c>
      <c r="F1004" s="47" t="s">
        <v>67</v>
      </c>
      <c r="G1004" s="49">
        <v>39686</v>
      </c>
      <c r="H1004" s="47" t="s">
        <v>43</v>
      </c>
      <c r="I1004" s="47" t="s">
        <v>44</v>
      </c>
      <c r="J1004" s="48">
        <v>3008</v>
      </c>
      <c r="K1004" s="47" t="s">
        <v>110</v>
      </c>
      <c r="L1004" s="48">
        <v>770</v>
      </c>
      <c r="M1004" s="47" t="s">
        <v>46</v>
      </c>
      <c r="N1004" s="48">
        <v>3</v>
      </c>
      <c r="O1004" s="47" t="s">
        <v>43</v>
      </c>
      <c r="P1004" s="47" t="s">
        <v>68</v>
      </c>
      <c r="Q1004" s="47" t="s">
        <v>48</v>
      </c>
      <c r="R1004" s="47" t="s">
        <v>49</v>
      </c>
      <c r="S1004" s="47" t="s">
        <v>43</v>
      </c>
      <c r="T1004" s="47" t="s">
        <v>50</v>
      </c>
      <c r="U1004" s="47" t="s">
        <v>69</v>
      </c>
      <c r="V1004" s="58">
        <f t="shared" si="18"/>
        <v>1.913017169528255</v>
      </c>
      <c r="W1004" s="58">
        <f t="shared" si="19"/>
        <v>1.913017169528255</v>
      </c>
      <c r="X1004" s="47" t="s">
        <v>52</v>
      </c>
      <c r="Y1004" s="47" t="s">
        <v>107</v>
      </c>
      <c r="Z1004" s="48" t="b">
        <v>0</v>
      </c>
      <c r="AA1004" s="47" t="s">
        <v>54</v>
      </c>
      <c r="AB1004" s="48" t="b">
        <v>0</v>
      </c>
      <c r="AC1004" s="48">
        <v>39</v>
      </c>
      <c r="AD1004" s="47" t="s">
        <v>1855</v>
      </c>
      <c r="AF1004" s="44" t="str">
        <f t="shared" si="20"/>
        <v>mix</v>
      </c>
      <c r="AG1004" s="44">
        <f>VLOOKUP(E1004,'T&amp;NTprop'!I$4:O$35,7,FALSE)</f>
        <v>0.66194365727621274</v>
      </c>
      <c r="AH1004" s="48">
        <v>2.89</v>
      </c>
      <c r="AI1004" s="48">
        <v>2.89</v>
      </c>
    </row>
    <row r="1005" spans="2:35" x14ac:dyDescent="0.25">
      <c r="B1005">
        <f>VLOOKUP(C1005*1,'RMPCrecs(Jan2016)'!F$2:N$1246,9,FALSE)</f>
        <v>49</v>
      </c>
      <c r="C1005" s="47" t="s">
        <v>238</v>
      </c>
      <c r="D1005" s="47" t="s">
        <v>41</v>
      </c>
      <c r="E1005" s="48">
        <v>2008</v>
      </c>
      <c r="F1005" s="47" t="s">
        <v>67</v>
      </c>
      <c r="G1005" s="49">
        <v>39686</v>
      </c>
      <c r="H1005" s="47" t="s">
        <v>43</v>
      </c>
      <c r="I1005" s="47" t="s">
        <v>44</v>
      </c>
      <c r="J1005" s="48">
        <v>3008</v>
      </c>
      <c r="K1005" s="47" t="s">
        <v>110</v>
      </c>
      <c r="L1005" s="48">
        <v>780</v>
      </c>
      <c r="M1005" s="47" t="s">
        <v>46</v>
      </c>
      <c r="N1005" s="48">
        <v>3</v>
      </c>
      <c r="O1005" s="47" t="s">
        <v>43</v>
      </c>
      <c r="P1005" s="47" t="s">
        <v>68</v>
      </c>
      <c r="Q1005" s="47" t="s">
        <v>48</v>
      </c>
      <c r="R1005" s="47" t="s">
        <v>49</v>
      </c>
      <c r="S1005" s="47" t="s">
        <v>43</v>
      </c>
      <c r="T1005" s="47" t="s">
        <v>50</v>
      </c>
      <c r="U1005" s="47" t="s">
        <v>69</v>
      </c>
      <c r="V1005" s="58">
        <f t="shared" si="18"/>
        <v>1.913017169528255</v>
      </c>
      <c r="W1005" s="58">
        <f t="shared" si="19"/>
        <v>1.913017169528255</v>
      </c>
      <c r="X1005" s="47" t="s">
        <v>52</v>
      </c>
      <c r="Y1005" s="47" t="s">
        <v>107</v>
      </c>
      <c r="Z1005" s="48" t="b">
        <v>0</v>
      </c>
      <c r="AA1005" s="47" t="s">
        <v>54</v>
      </c>
      <c r="AB1005" s="48" t="b">
        <v>0</v>
      </c>
      <c r="AC1005" s="48">
        <v>39</v>
      </c>
      <c r="AD1005" s="47" t="s">
        <v>1855</v>
      </c>
      <c r="AF1005" s="44" t="str">
        <f t="shared" si="20"/>
        <v>mix</v>
      </c>
      <c r="AG1005" s="44">
        <f>VLOOKUP(E1005,'T&amp;NTprop'!I$4:O$35,7,FALSE)</f>
        <v>0.66194365727621274</v>
      </c>
      <c r="AH1005" s="48">
        <v>2.89</v>
      </c>
      <c r="AI1005" s="48">
        <v>2.89</v>
      </c>
    </row>
    <row r="1006" spans="2:35" x14ac:dyDescent="0.25">
      <c r="B1006">
        <f>VLOOKUP(C1006*1,'RMPCrecs(Jan2016)'!F$2:N$1246,9,FALSE)</f>
        <v>49</v>
      </c>
      <c r="C1006" s="47" t="s">
        <v>239</v>
      </c>
      <c r="D1006" s="47" t="s">
        <v>41</v>
      </c>
      <c r="E1006" s="48">
        <v>2008</v>
      </c>
      <c r="F1006" s="47" t="s">
        <v>67</v>
      </c>
      <c r="G1006" s="49">
        <v>39686</v>
      </c>
      <c r="H1006" s="47" t="s">
        <v>43</v>
      </c>
      <c r="I1006" s="47" t="s">
        <v>44</v>
      </c>
      <c r="J1006" s="48">
        <v>3008</v>
      </c>
      <c r="K1006" s="47" t="s">
        <v>45</v>
      </c>
      <c r="L1006" s="48">
        <v>780</v>
      </c>
      <c r="M1006" s="47" t="s">
        <v>46</v>
      </c>
      <c r="N1006" s="48">
        <v>3</v>
      </c>
      <c r="O1006" s="47" t="s">
        <v>43</v>
      </c>
      <c r="P1006" s="47" t="s">
        <v>68</v>
      </c>
      <c r="Q1006" s="47" t="s">
        <v>48</v>
      </c>
      <c r="R1006" s="47" t="s">
        <v>49</v>
      </c>
      <c r="S1006" s="47" t="s">
        <v>43</v>
      </c>
      <c r="T1006" s="47" t="s">
        <v>50</v>
      </c>
      <c r="U1006" s="47" t="s">
        <v>69</v>
      </c>
      <c r="V1006" s="58">
        <f t="shared" si="18"/>
        <v>1.913017169528255</v>
      </c>
      <c r="W1006" s="58">
        <f t="shared" si="19"/>
        <v>1.913017169528255</v>
      </c>
      <c r="X1006" s="47" t="s">
        <v>52</v>
      </c>
      <c r="Y1006" s="47" t="s">
        <v>107</v>
      </c>
      <c r="Z1006" s="48" t="b">
        <v>0</v>
      </c>
      <c r="AA1006" s="47" t="s">
        <v>54</v>
      </c>
      <c r="AB1006" s="48" t="b">
        <v>0</v>
      </c>
      <c r="AC1006" s="48">
        <v>39</v>
      </c>
      <c r="AD1006" s="47" t="s">
        <v>1855</v>
      </c>
      <c r="AF1006" s="44" t="str">
        <f t="shared" si="20"/>
        <v>mix</v>
      </c>
      <c r="AG1006" s="44">
        <f>VLOOKUP(E1006,'T&amp;NTprop'!I$4:O$35,7,FALSE)</f>
        <v>0.66194365727621274</v>
      </c>
      <c r="AH1006" s="48">
        <v>2.89</v>
      </c>
      <c r="AI1006" s="48">
        <v>2.89</v>
      </c>
    </row>
    <row r="1007" spans="2:35" x14ac:dyDescent="0.25">
      <c r="B1007">
        <f>VLOOKUP(C1007*1,'RMPCrecs(Jan2016)'!F$2:N$1246,9,FALSE)</f>
        <v>49</v>
      </c>
      <c r="C1007" s="47" t="s">
        <v>240</v>
      </c>
      <c r="D1007" s="47" t="s">
        <v>41</v>
      </c>
      <c r="E1007" s="48">
        <v>2008</v>
      </c>
      <c r="F1007" s="47" t="s">
        <v>67</v>
      </c>
      <c r="G1007" s="49">
        <v>39686</v>
      </c>
      <c r="H1007" s="47" t="s">
        <v>43</v>
      </c>
      <c r="I1007" s="47" t="s">
        <v>44</v>
      </c>
      <c r="J1007" s="48">
        <v>3008</v>
      </c>
      <c r="K1007" s="47" t="s">
        <v>45</v>
      </c>
      <c r="L1007" s="48">
        <v>720</v>
      </c>
      <c r="M1007" s="47" t="s">
        <v>46</v>
      </c>
      <c r="N1007" s="48">
        <v>3</v>
      </c>
      <c r="O1007" s="47" t="s">
        <v>43</v>
      </c>
      <c r="P1007" s="47" t="s">
        <v>68</v>
      </c>
      <c r="Q1007" s="47" t="s">
        <v>48</v>
      </c>
      <c r="R1007" s="47" t="s">
        <v>49</v>
      </c>
      <c r="S1007" s="47" t="s">
        <v>43</v>
      </c>
      <c r="T1007" s="47" t="s">
        <v>50</v>
      </c>
      <c r="U1007" s="47" t="s">
        <v>69</v>
      </c>
      <c r="V1007" s="58">
        <f t="shared" si="18"/>
        <v>1.913017169528255</v>
      </c>
      <c r="W1007" s="58">
        <f t="shared" si="19"/>
        <v>1.913017169528255</v>
      </c>
      <c r="X1007" s="47" t="s">
        <v>52</v>
      </c>
      <c r="Y1007" s="47" t="s">
        <v>107</v>
      </c>
      <c r="Z1007" s="48" t="b">
        <v>0</v>
      </c>
      <c r="AA1007" s="47" t="s">
        <v>54</v>
      </c>
      <c r="AB1007" s="48" t="b">
        <v>0</v>
      </c>
      <c r="AC1007" s="48">
        <v>39</v>
      </c>
      <c r="AD1007" s="47" t="s">
        <v>1855</v>
      </c>
      <c r="AF1007" s="44" t="str">
        <f t="shared" si="20"/>
        <v>mix</v>
      </c>
      <c r="AG1007" s="44">
        <f>VLOOKUP(E1007,'T&amp;NTprop'!I$4:O$35,7,FALSE)</f>
        <v>0.66194365727621274</v>
      </c>
      <c r="AH1007" s="48">
        <v>2.89</v>
      </c>
      <c r="AI1007" s="48">
        <v>2.89</v>
      </c>
    </row>
    <row r="1008" spans="2:35" x14ac:dyDescent="0.25">
      <c r="B1008">
        <f>VLOOKUP(C1008*1,'RMPCrecs(Jan2016)'!F$2:N$1246,9,FALSE)</f>
        <v>49</v>
      </c>
      <c r="C1008" s="47" t="s">
        <v>244</v>
      </c>
      <c r="D1008" s="47" t="s">
        <v>41</v>
      </c>
      <c r="E1008" s="48">
        <v>2008</v>
      </c>
      <c r="F1008" s="47" t="s">
        <v>42</v>
      </c>
      <c r="G1008" s="49">
        <v>39686</v>
      </c>
      <c r="H1008" s="47" t="s">
        <v>43</v>
      </c>
      <c r="I1008" s="47" t="s">
        <v>44</v>
      </c>
      <c r="J1008" s="48">
        <v>3008</v>
      </c>
      <c r="K1008" s="47" t="s">
        <v>110</v>
      </c>
      <c r="L1008" s="48">
        <v>700</v>
      </c>
      <c r="M1008" s="47" t="s">
        <v>46</v>
      </c>
      <c r="N1008" s="48">
        <v>3</v>
      </c>
      <c r="O1008" s="47" t="s">
        <v>43</v>
      </c>
      <c r="P1008" s="47" t="s">
        <v>68</v>
      </c>
      <c r="Q1008" s="47" t="s">
        <v>48</v>
      </c>
      <c r="R1008" s="47" t="s">
        <v>49</v>
      </c>
      <c r="S1008" s="47" t="s">
        <v>43</v>
      </c>
      <c r="T1008" s="47" t="s">
        <v>50</v>
      </c>
      <c r="U1008" s="47" t="s">
        <v>69</v>
      </c>
      <c r="V1008" s="58">
        <f t="shared" si="18"/>
        <v>1.2643123853975662</v>
      </c>
      <c r="W1008" s="58">
        <f t="shared" si="19"/>
        <v>1.2643123853975662</v>
      </c>
      <c r="X1008" s="47" t="s">
        <v>52</v>
      </c>
      <c r="Y1008" s="47" t="s">
        <v>148</v>
      </c>
      <c r="Z1008" s="48" t="b">
        <v>0</v>
      </c>
      <c r="AA1008" s="47" t="s">
        <v>54</v>
      </c>
      <c r="AB1008" s="48" t="b">
        <v>0</v>
      </c>
      <c r="AC1008" s="48">
        <v>39</v>
      </c>
      <c r="AD1008" s="47" t="s">
        <v>1855</v>
      </c>
      <c r="AF1008" s="44" t="str">
        <f t="shared" si="20"/>
        <v>mix</v>
      </c>
      <c r="AG1008" s="44">
        <f>VLOOKUP(E1008,'T&amp;NTprop'!I$4:O$35,7,FALSE)</f>
        <v>0.66194365727621274</v>
      </c>
      <c r="AH1008" s="48">
        <v>1.91</v>
      </c>
      <c r="AI1008" s="48">
        <v>1.91</v>
      </c>
    </row>
    <row r="1009" spans="2:35" x14ac:dyDescent="0.25">
      <c r="B1009">
        <f>VLOOKUP(C1009*1,'RMPCrecs(Jan2016)'!F$2:N$1246,9,FALSE)</f>
        <v>49</v>
      </c>
      <c r="C1009" s="47" t="s">
        <v>246</v>
      </c>
      <c r="D1009" s="47" t="s">
        <v>41</v>
      </c>
      <c r="E1009" s="48">
        <v>2008</v>
      </c>
      <c r="F1009" s="47" t="s">
        <v>42</v>
      </c>
      <c r="G1009" s="49">
        <v>39693</v>
      </c>
      <c r="H1009" s="47" t="s">
        <v>43</v>
      </c>
      <c r="I1009" s="47" t="s">
        <v>44</v>
      </c>
      <c r="J1009" s="48">
        <v>3008</v>
      </c>
      <c r="K1009" s="47" t="s">
        <v>110</v>
      </c>
      <c r="L1009" s="48">
        <v>790</v>
      </c>
      <c r="M1009" s="47" t="s">
        <v>46</v>
      </c>
      <c r="N1009" s="48">
        <v>3</v>
      </c>
      <c r="O1009" s="47" t="s">
        <v>43</v>
      </c>
      <c r="P1009" s="47" t="s">
        <v>68</v>
      </c>
      <c r="Q1009" s="47" t="s">
        <v>48</v>
      </c>
      <c r="R1009" s="47" t="s">
        <v>247</v>
      </c>
      <c r="S1009" s="47" t="s">
        <v>43</v>
      </c>
      <c r="T1009" s="47" t="s">
        <v>50</v>
      </c>
      <c r="U1009" s="47" t="s">
        <v>72</v>
      </c>
      <c r="V1009" s="58">
        <f t="shared" si="18"/>
        <v>1.032632105350892</v>
      </c>
      <c r="W1009" s="58">
        <f t="shared" si="19"/>
        <v>1.032632105350892</v>
      </c>
      <c r="X1009" s="47" t="s">
        <v>52</v>
      </c>
      <c r="Y1009" s="47" t="s">
        <v>168</v>
      </c>
      <c r="Z1009" s="48" t="b">
        <v>0</v>
      </c>
      <c r="AA1009" s="47" t="s">
        <v>54</v>
      </c>
      <c r="AB1009" s="48" t="b">
        <v>0</v>
      </c>
      <c r="AC1009" s="48">
        <v>39</v>
      </c>
      <c r="AD1009" s="47" t="s">
        <v>1855</v>
      </c>
      <c r="AF1009" s="44" t="str">
        <f t="shared" si="20"/>
        <v>mix</v>
      </c>
      <c r="AG1009" s="44">
        <f>VLOOKUP(E1009,'T&amp;NTprop'!I$4:O$35,7,FALSE)</f>
        <v>0.66194365727621274</v>
      </c>
      <c r="AH1009" s="48">
        <v>1.56</v>
      </c>
      <c r="AI1009" s="48">
        <v>1.56</v>
      </c>
    </row>
    <row r="1010" spans="2:35" x14ac:dyDescent="0.25">
      <c r="B1010">
        <f>VLOOKUP(C1010*1,'RMPCrecs(Jan2016)'!F$2:N$1246,9,FALSE)</f>
        <v>49</v>
      </c>
      <c r="C1010" s="47" t="s">
        <v>248</v>
      </c>
      <c r="D1010" s="47" t="s">
        <v>41</v>
      </c>
      <c r="E1010" s="48">
        <v>2008</v>
      </c>
      <c r="F1010" s="47" t="s">
        <v>42</v>
      </c>
      <c r="G1010" s="49">
        <v>39693</v>
      </c>
      <c r="H1010" s="47" t="s">
        <v>43</v>
      </c>
      <c r="I1010" s="47" t="s">
        <v>44</v>
      </c>
      <c r="J1010" s="48">
        <v>3008</v>
      </c>
      <c r="K1010" s="47" t="s">
        <v>110</v>
      </c>
      <c r="L1010" s="48">
        <v>790</v>
      </c>
      <c r="M1010" s="47" t="s">
        <v>46</v>
      </c>
      <c r="N1010" s="48">
        <v>3</v>
      </c>
      <c r="O1010" s="47" t="s">
        <v>43</v>
      </c>
      <c r="P1010" s="47" t="s">
        <v>68</v>
      </c>
      <c r="Q1010" s="47" t="s">
        <v>48</v>
      </c>
      <c r="R1010" s="47" t="s">
        <v>59</v>
      </c>
      <c r="S1010" s="47" t="s">
        <v>43</v>
      </c>
      <c r="T1010" s="47" t="s">
        <v>50</v>
      </c>
      <c r="U1010" s="47" t="s">
        <v>72</v>
      </c>
      <c r="V1010" s="58">
        <f t="shared" si="18"/>
        <v>1.032632105350892</v>
      </c>
      <c r="W1010" s="58">
        <f t="shared" si="19"/>
        <v>1.032632105350892</v>
      </c>
      <c r="X1010" s="47" t="s">
        <v>52</v>
      </c>
      <c r="Y1010" s="47" t="s">
        <v>168</v>
      </c>
      <c r="Z1010" s="48" t="b">
        <v>0</v>
      </c>
      <c r="AA1010" s="47" t="s">
        <v>54</v>
      </c>
      <c r="AB1010" s="48" t="b">
        <v>0</v>
      </c>
      <c r="AC1010" s="48">
        <v>39</v>
      </c>
      <c r="AD1010" s="47" t="s">
        <v>1855</v>
      </c>
      <c r="AF1010" s="44" t="str">
        <f t="shared" si="20"/>
        <v>mix</v>
      </c>
      <c r="AG1010" s="44">
        <f>VLOOKUP(E1010,'T&amp;NTprop'!I$4:O$35,7,FALSE)</f>
        <v>0.66194365727621274</v>
      </c>
      <c r="AH1010" s="48">
        <v>1.56</v>
      </c>
      <c r="AI1010" s="48">
        <v>1.56</v>
      </c>
    </row>
    <row r="1011" spans="2:35" x14ac:dyDescent="0.25">
      <c r="B1011">
        <f>VLOOKUP(C1011*1,'RMPCrecs(Jan2016)'!F$2:N$1246,9,FALSE)</f>
        <v>49</v>
      </c>
      <c r="C1011" s="47" t="s">
        <v>249</v>
      </c>
      <c r="D1011" s="47" t="s">
        <v>41</v>
      </c>
      <c r="E1011" s="48">
        <v>2008</v>
      </c>
      <c r="F1011" s="47" t="s">
        <v>42</v>
      </c>
      <c r="G1011" s="49">
        <v>39693</v>
      </c>
      <c r="H1011" s="47" t="s">
        <v>43</v>
      </c>
      <c r="I1011" s="47" t="s">
        <v>44</v>
      </c>
      <c r="J1011" s="48">
        <v>3008</v>
      </c>
      <c r="K1011" s="47" t="s">
        <v>45</v>
      </c>
      <c r="L1011" s="48">
        <v>650</v>
      </c>
      <c r="M1011" s="47" t="s">
        <v>46</v>
      </c>
      <c r="N1011" s="48">
        <v>3</v>
      </c>
      <c r="O1011" s="47" t="s">
        <v>43</v>
      </c>
      <c r="P1011" s="47" t="s">
        <v>68</v>
      </c>
      <c r="Q1011" s="47" t="s">
        <v>48</v>
      </c>
      <c r="R1011" s="47" t="s">
        <v>49</v>
      </c>
      <c r="S1011" s="47" t="s">
        <v>43</v>
      </c>
      <c r="T1011" s="47" t="s">
        <v>50</v>
      </c>
      <c r="U1011" s="47" t="s">
        <v>72</v>
      </c>
      <c r="V1011" s="58">
        <f t="shared" si="18"/>
        <v>1.032632105350892</v>
      </c>
      <c r="W1011" s="58">
        <f t="shared" si="19"/>
        <v>1.032632105350892</v>
      </c>
      <c r="X1011" s="47" t="s">
        <v>52</v>
      </c>
      <c r="Y1011" s="47" t="s">
        <v>168</v>
      </c>
      <c r="Z1011" s="48" t="b">
        <v>0</v>
      </c>
      <c r="AA1011" s="47" t="s">
        <v>54</v>
      </c>
      <c r="AB1011" s="48" t="b">
        <v>0</v>
      </c>
      <c r="AC1011" s="48">
        <v>39</v>
      </c>
      <c r="AD1011" s="47" t="s">
        <v>1855</v>
      </c>
      <c r="AF1011" s="44" t="str">
        <f t="shared" si="20"/>
        <v>mix</v>
      </c>
      <c r="AG1011" s="44">
        <f>VLOOKUP(E1011,'T&amp;NTprop'!I$4:O$35,7,FALSE)</f>
        <v>0.66194365727621274</v>
      </c>
      <c r="AH1011" s="48">
        <v>1.56</v>
      </c>
      <c r="AI1011" s="48">
        <v>1.56</v>
      </c>
    </row>
    <row r="1012" spans="2:35" x14ac:dyDescent="0.25">
      <c r="B1012">
        <f>VLOOKUP(C1012*1,'RMPCrecs(Jan2016)'!F$2:N$1246,9,FALSE)</f>
        <v>49</v>
      </c>
      <c r="C1012" s="47" t="s">
        <v>258</v>
      </c>
      <c r="D1012" s="47" t="s">
        <v>41</v>
      </c>
      <c r="E1012" s="48">
        <v>2008</v>
      </c>
      <c r="F1012" s="47" t="s">
        <v>67</v>
      </c>
      <c r="G1012" s="49">
        <v>39682</v>
      </c>
      <c r="H1012" s="47" t="s">
        <v>43</v>
      </c>
      <c r="I1012" s="47" t="s">
        <v>44</v>
      </c>
      <c r="J1012" s="48">
        <v>3008</v>
      </c>
      <c r="K1012" s="47" t="s">
        <v>45</v>
      </c>
      <c r="L1012" s="48">
        <v>780</v>
      </c>
      <c r="M1012" s="47" t="s">
        <v>46</v>
      </c>
      <c r="N1012" s="48">
        <v>3</v>
      </c>
      <c r="O1012" s="47" t="s">
        <v>43</v>
      </c>
      <c r="P1012" s="47" t="s">
        <v>68</v>
      </c>
      <c r="Q1012" s="47" t="s">
        <v>48</v>
      </c>
      <c r="R1012" s="47" t="s">
        <v>49</v>
      </c>
      <c r="S1012" s="47" t="s">
        <v>43</v>
      </c>
      <c r="T1012" s="47" t="s">
        <v>50</v>
      </c>
      <c r="U1012" s="47" t="s">
        <v>98</v>
      </c>
      <c r="V1012" s="58">
        <f t="shared" si="18"/>
        <v>1.5952842140356729</v>
      </c>
      <c r="W1012" s="58">
        <f t="shared" si="19"/>
        <v>1.5952842140356729</v>
      </c>
      <c r="X1012" s="47" t="s">
        <v>52</v>
      </c>
      <c r="Y1012" s="47" t="s">
        <v>115</v>
      </c>
      <c r="Z1012" s="48" t="b">
        <v>0</v>
      </c>
      <c r="AA1012" s="47" t="s">
        <v>54</v>
      </c>
      <c r="AB1012" s="48" t="b">
        <v>0</v>
      </c>
      <c r="AC1012" s="48">
        <v>39</v>
      </c>
      <c r="AD1012" s="47" t="s">
        <v>1855</v>
      </c>
      <c r="AF1012" s="44" t="str">
        <f t="shared" si="20"/>
        <v>mix</v>
      </c>
      <c r="AG1012" s="44">
        <f>VLOOKUP(E1012,'T&amp;NTprop'!I$4:O$35,7,FALSE)</f>
        <v>0.66194365727621274</v>
      </c>
      <c r="AH1012" s="48">
        <v>2.41</v>
      </c>
      <c r="AI1012" s="48">
        <v>2.41</v>
      </c>
    </row>
    <row r="1013" spans="2:35" x14ac:dyDescent="0.25">
      <c r="B1013">
        <f>VLOOKUP(C1013*1,'RMPCrecs(Jan2016)'!F$2:N$1246,9,FALSE)</f>
        <v>49</v>
      </c>
      <c r="C1013" s="47" t="s">
        <v>259</v>
      </c>
      <c r="D1013" s="47" t="s">
        <v>41</v>
      </c>
      <c r="E1013" s="48">
        <v>2008</v>
      </c>
      <c r="F1013" s="47" t="s">
        <v>67</v>
      </c>
      <c r="G1013" s="49">
        <v>39686</v>
      </c>
      <c r="H1013" s="47" t="s">
        <v>43</v>
      </c>
      <c r="I1013" s="47" t="s">
        <v>44</v>
      </c>
      <c r="J1013" s="48">
        <v>3008</v>
      </c>
      <c r="K1013" s="47" t="s">
        <v>110</v>
      </c>
      <c r="L1013" s="48">
        <v>720</v>
      </c>
      <c r="M1013" s="47" t="s">
        <v>46</v>
      </c>
      <c r="N1013" s="48">
        <v>3</v>
      </c>
      <c r="O1013" s="47" t="s">
        <v>43</v>
      </c>
      <c r="P1013" s="47" t="s">
        <v>68</v>
      </c>
      <c r="Q1013" s="47" t="s">
        <v>48</v>
      </c>
      <c r="R1013" s="47" t="s">
        <v>49</v>
      </c>
      <c r="S1013" s="47" t="s">
        <v>43</v>
      </c>
      <c r="T1013" s="47" t="s">
        <v>50</v>
      </c>
      <c r="U1013" s="47" t="s">
        <v>69</v>
      </c>
      <c r="V1013" s="58">
        <f t="shared" si="18"/>
        <v>1.913017169528255</v>
      </c>
      <c r="W1013" s="58">
        <f t="shared" si="19"/>
        <v>1.913017169528255</v>
      </c>
      <c r="X1013" s="47" t="s">
        <v>52</v>
      </c>
      <c r="Y1013" s="47" t="s">
        <v>107</v>
      </c>
      <c r="Z1013" s="48" t="b">
        <v>0</v>
      </c>
      <c r="AA1013" s="47" t="s">
        <v>54</v>
      </c>
      <c r="AB1013" s="48" t="b">
        <v>0</v>
      </c>
      <c r="AC1013" s="48">
        <v>39</v>
      </c>
      <c r="AD1013" s="47" t="s">
        <v>1855</v>
      </c>
      <c r="AF1013" s="44" t="str">
        <f t="shared" si="20"/>
        <v>mix</v>
      </c>
      <c r="AG1013" s="44">
        <f>VLOOKUP(E1013,'T&amp;NTprop'!I$4:O$35,7,FALSE)</f>
        <v>0.66194365727621274</v>
      </c>
      <c r="AH1013" s="48">
        <v>2.89</v>
      </c>
      <c r="AI1013" s="48">
        <v>2.89</v>
      </c>
    </row>
    <row r="1014" spans="2:35" x14ac:dyDescent="0.25">
      <c r="B1014">
        <f>VLOOKUP(C1014*1,'RMPCrecs(Jan2016)'!F$2:N$1246,9,FALSE)</f>
        <v>49</v>
      </c>
      <c r="C1014" s="47" t="s">
        <v>260</v>
      </c>
      <c r="D1014" s="47" t="s">
        <v>41</v>
      </c>
      <c r="E1014" s="48">
        <v>2008</v>
      </c>
      <c r="F1014" s="47" t="s">
        <v>67</v>
      </c>
      <c r="G1014" s="49">
        <v>39686</v>
      </c>
      <c r="H1014" s="47" t="s">
        <v>43</v>
      </c>
      <c r="I1014" s="47" t="s">
        <v>44</v>
      </c>
      <c r="J1014" s="48">
        <v>3008</v>
      </c>
      <c r="K1014" s="47" t="s">
        <v>45</v>
      </c>
      <c r="L1014" s="48">
        <v>770</v>
      </c>
      <c r="M1014" s="47" t="s">
        <v>46</v>
      </c>
      <c r="N1014" s="48">
        <v>3</v>
      </c>
      <c r="O1014" s="47" t="s">
        <v>43</v>
      </c>
      <c r="P1014" s="47" t="s">
        <v>68</v>
      </c>
      <c r="Q1014" s="47" t="s">
        <v>48</v>
      </c>
      <c r="R1014" s="47" t="s">
        <v>49</v>
      </c>
      <c r="S1014" s="47" t="s">
        <v>43</v>
      </c>
      <c r="T1014" s="47" t="s">
        <v>50</v>
      </c>
      <c r="U1014" s="47" t="s">
        <v>69</v>
      </c>
      <c r="V1014" s="58">
        <f t="shared" si="18"/>
        <v>1.913017169528255</v>
      </c>
      <c r="W1014" s="58">
        <f t="shared" si="19"/>
        <v>1.913017169528255</v>
      </c>
      <c r="X1014" s="47" t="s">
        <v>52</v>
      </c>
      <c r="Y1014" s="47" t="s">
        <v>107</v>
      </c>
      <c r="Z1014" s="48" t="b">
        <v>0</v>
      </c>
      <c r="AA1014" s="47" t="s">
        <v>54</v>
      </c>
      <c r="AB1014" s="48" t="b">
        <v>0</v>
      </c>
      <c r="AC1014" s="48">
        <v>39</v>
      </c>
      <c r="AD1014" s="47" t="s">
        <v>1855</v>
      </c>
      <c r="AF1014" s="44" t="str">
        <f t="shared" si="20"/>
        <v>mix</v>
      </c>
      <c r="AG1014" s="44">
        <f>VLOOKUP(E1014,'T&amp;NTprop'!I$4:O$35,7,FALSE)</f>
        <v>0.66194365727621274</v>
      </c>
      <c r="AH1014" s="48">
        <v>2.89</v>
      </c>
      <c r="AI1014" s="48">
        <v>2.89</v>
      </c>
    </row>
    <row r="1015" spans="2:35" x14ac:dyDescent="0.25">
      <c r="B1015">
        <f>VLOOKUP(C1015*1,'RMPCrecs(Jan2016)'!F$2:N$1246,9,FALSE)</f>
        <v>49</v>
      </c>
      <c r="C1015" s="47" t="s">
        <v>278</v>
      </c>
      <c r="D1015" s="47" t="s">
        <v>41</v>
      </c>
      <c r="E1015" s="48">
        <v>2008</v>
      </c>
      <c r="F1015" s="47" t="s">
        <v>67</v>
      </c>
      <c r="G1015" s="49">
        <v>39682</v>
      </c>
      <c r="H1015" s="47" t="s">
        <v>43</v>
      </c>
      <c r="I1015" s="47" t="s">
        <v>44</v>
      </c>
      <c r="J1015" s="48">
        <v>3008</v>
      </c>
      <c r="K1015" s="47" t="s">
        <v>45</v>
      </c>
      <c r="L1015" s="48">
        <v>740</v>
      </c>
      <c r="M1015" s="47" t="s">
        <v>46</v>
      </c>
      <c r="N1015" s="48">
        <v>3</v>
      </c>
      <c r="O1015" s="47" t="s">
        <v>43</v>
      </c>
      <c r="P1015" s="47" t="s">
        <v>68</v>
      </c>
      <c r="Q1015" s="47" t="s">
        <v>48</v>
      </c>
      <c r="R1015" s="47" t="s">
        <v>49</v>
      </c>
      <c r="S1015" s="47" t="s">
        <v>43</v>
      </c>
      <c r="T1015" s="47" t="s">
        <v>50</v>
      </c>
      <c r="U1015" s="47" t="s">
        <v>98</v>
      </c>
      <c r="V1015" s="58">
        <f t="shared" si="18"/>
        <v>1.5952842140356729</v>
      </c>
      <c r="W1015" s="58">
        <f t="shared" si="19"/>
        <v>1.5952842140356729</v>
      </c>
      <c r="X1015" s="47" t="s">
        <v>52</v>
      </c>
      <c r="Y1015" s="47" t="s">
        <v>115</v>
      </c>
      <c r="Z1015" s="48" t="b">
        <v>0</v>
      </c>
      <c r="AA1015" s="47" t="s">
        <v>54</v>
      </c>
      <c r="AB1015" s="48" t="b">
        <v>0</v>
      </c>
      <c r="AC1015" s="48">
        <v>39</v>
      </c>
      <c r="AD1015" s="47" t="s">
        <v>1855</v>
      </c>
      <c r="AF1015" s="44" t="str">
        <f t="shared" si="20"/>
        <v>mix</v>
      </c>
      <c r="AG1015" s="44">
        <f>VLOOKUP(E1015,'T&amp;NTprop'!I$4:O$35,7,FALSE)</f>
        <v>0.66194365727621274</v>
      </c>
      <c r="AH1015" s="48">
        <v>2.41</v>
      </c>
      <c r="AI1015" s="48">
        <v>2.41</v>
      </c>
    </row>
    <row r="1016" spans="2:35" x14ac:dyDescent="0.25">
      <c r="B1016">
        <f>VLOOKUP(C1016*1,'RMPCrecs(Jan2016)'!F$2:N$1246,9,FALSE)</f>
        <v>49</v>
      </c>
      <c r="C1016" s="47" t="s">
        <v>279</v>
      </c>
      <c r="D1016" s="47" t="s">
        <v>41</v>
      </c>
      <c r="E1016" s="48">
        <v>2008</v>
      </c>
      <c r="F1016" s="47" t="s">
        <v>67</v>
      </c>
      <c r="G1016" s="49">
        <v>39682</v>
      </c>
      <c r="H1016" s="47" t="s">
        <v>43</v>
      </c>
      <c r="I1016" s="47" t="s">
        <v>44</v>
      </c>
      <c r="J1016" s="48">
        <v>3008</v>
      </c>
      <c r="K1016" s="47" t="s">
        <v>45</v>
      </c>
      <c r="L1016" s="48">
        <v>770</v>
      </c>
      <c r="M1016" s="47" t="s">
        <v>46</v>
      </c>
      <c r="N1016" s="48">
        <v>3</v>
      </c>
      <c r="O1016" s="47" t="s">
        <v>43</v>
      </c>
      <c r="P1016" s="47" t="s">
        <v>68</v>
      </c>
      <c r="Q1016" s="47" t="s">
        <v>48</v>
      </c>
      <c r="R1016" s="47" t="s">
        <v>49</v>
      </c>
      <c r="S1016" s="47" t="s">
        <v>43</v>
      </c>
      <c r="T1016" s="47" t="s">
        <v>50</v>
      </c>
      <c r="U1016" s="47" t="s">
        <v>98</v>
      </c>
      <c r="V1016" s="58">
        <f t="shared" si="18"/>
        <v>1.5952842140356729</v>
      </c>
      <c r="W1016" s="58">
        <f t="shared" si="19"/>
        <v>1.5952842140356729</v>
      </c>
      <c r="X1016" s="47" t="s">
        <v>52</v>
      </c>
      <c r="Y1016" s="47" t="s">
        <v>115</v>
      </c>
      <c r="Z1016" s="48" t="b">
        <v>0</v>
      </c>
      <c r="AA1016" s="47" t="s">
        <v>54</v>
      </c>
      <c r="AB1016" s="48" t="b">
        <v>0</v>
      </c>
      <c r="AC1016" s="48">
        <v>39</v>
      </c>
      <c r="AD1016" s="47" t="s">
        <v>1855</v>
      </c>
      <c r="AF1016" s="44" t="str">
        <f t="shared" si="20"/>
        <v>mix</v>
      </c>
      <c r="AG1016" s="44">
        <f>VLOOKUP(E1016,'T&amp;NTprop'!I$4:O$35,7,FALSE)</f>
        <v>0.66194365727621274</v>
      </c>
      <c r="AH1016" s="48">
        <v>2.41</v>
      </c>
      <c r="AI1016" s="48">
        <v>2.41</v>
      </c>
    </row>
    <row r="1017" spans="2:35" x14ac:dyDescent="0.25">
      <c r="B1017">
        <f>VLOOKUP(C1017*1,'RMPCrecs(Jan2016)'!F$2:N$1246,9,FALSE)</f>
        <v>49</v>
      </c>
      <c r="C1017" s="47" t="s">
        <v>280</v>
      </c>
      <c r="D1017" s="47" t="s">
        <v>41</v>
      </c>
      <c r="E1017" s="48">
        <v>2008</v>
      </c>
      <c r="F1017" s="47" t="s">
        <v>67</v>
      </c>
      <c r="G1017" s="49">
        <v>39682</v>
      </c>
      <c r="H1017" s="47" t="s">
        <v>43</v>
      </c>
      <c r="I1017" s="47" t="s">
        <v>44</v>
      </c>
      <c r="J1017" s="48">
        <v>3008</v>
      </c>
      <c r="K1017" s="47" t="s">
        <v>110</v>
      </c>
      <c r="L1017" s="48">
        <v>700</v>
      </c>
      <c r="M1017" s="47" t="s">
        <v>46</v>
      </c>
      <c r="N1017" s="48">
        <v>3</v>
      </c>
      <c r="O1017" s="47" t="s">
        <v>43</v>
      </c>
      <c r="P1017" s="47" t="s">
        <v>68</v>
      </c>
      <c r="Q1017" s="47" t="s">
        <v>48</v>
      </c>
      <c r="R1017" s="47" t="s">
        <v>49</v>
      </c>
      <c r="S1017" s="47" t="s">
        <v>43</v>
      </c>
      <c r="T1017" s="47" t="s">
        <v>50</v>
      </c>
      <c r="U1017" s="47" t="s">
        <v>98</v>
      </c>
      <c r="V1017" s="58">
        <f t="shared" si="18"/>
        <v>1.5952842140356729</v>
      </c>
      <c r="W1017" s="58">
        <f t="shared" si="19"/>
        <v>1.5952842140356729</v>
      </c>
      <c r="X1017" s="47" t="s">
        <v>52</v>
      </c>
      <c r="Y1017" s="47" t="s">
        <v>115</v>
      </c>
      <c r="Z1017" s="48" t="b">
        <v>0</v>
      </c>
      <c r="AA1017" s="47" t="s">
        <v>54</v>
      </c>
      <c r="AB1017" s="48" t="b">
        <v>0</v>
      </c>
      <c r="AC1017" s="48">
        <v>39</v>
      </c>
      <c r="AD1017" s="47" t="s">
        <v>1855</v>
      </c>
      <c r="AF1017" s="44" t="str">
        <f t="shared" si="20"/>
        <v>mix</v>
      </c>
      <c r="AG1017" s="44">
        <f>VLOOKUP(E1017,'T&amp;NTprop'!I$4:O$35,7,FALSE)</f>
        <v>0.66194365727621274</v>
      </c>
      <c r="AH1017" s="48">
        <v>2.41</v>
      </c>
      <c r="AI1017" s="48">
        <v>2.41</v>
      </c>
    </row>
    <row r="1018" spans="2:35" x14ac:dyDescent="0.25">
      <c r="B1018">
        <f>VLOOKUP(C1018*1,'RMPCrecs(Jan2016)'!F$2:N$1246,9,FALSE)</f>
        <v>49</v>
      </c>
      <c r="C1018" s="47" t="s">
        <v>281</v>
      </c>
      <c r="D1018" s="47" t="s">
        <v>41</v>
      </c>
      <c r="E1018" s="48">
        <v>2008</v>
      </c>
      <c r="F1018" s="47" t="s">
        <v>42</v>
      </c>
      <c r="G1018" s="49">
        <v>39689</v>
      </c>
      <c r="H1018" s="47" t="s">
        <v>43</v>
      </c>
      <c r="I1018" s="47" t="s">
        <v>44</v>
      </c>
      <c r="J1018" s="48">
        <v>3008</v>
      </c>
      <c r="K1018" s="47" t="s">
        <v>110</v>
      </c>
      <c r="L1018" s="48">
        <v>760</v>
      </c>
      <c r="M1018" s="47" t="s">
        <v>46</v>
      </c>
      <c r="N1018" s="48">
        <v>3</v>
      </c>
      <c r="O1018" s="47" t="s">
        <v>43</v>
      </c>
      <c r="P1018" s="47" t="s">
        <v>68</v>
      </c>
      <c r="Q1018" s="47" t="s">
        <v>48</v>
      </c>
      <c r="R1018" s="47" t="s">
        <v>49</v>
      </c>
      <c r="S1018" s="47" t="s">
        <v>43</v>
      </c>
      <c r="T1018" s="47" t="s">
        <v>50</v>
      </c>
      <c r="U1018" s="47" t="s">
        <v>69</v>
      </c>
      <c r="V1018" s="58">
        <f t="shared" si="18"/>
        <v>1.2643123853975662</v>
      </c>
      <c r="W1018" s="58">
        <f t="shared" si="19"/>
        <v>1.2643123853975662</v>
      </c>
      <c r="X1018" s="47" t="s">
        <v>52</v>
      </c>
      <c r="Y1018" s="47" t="s">
        <v>148</v>
      </c>
      <c r="Z1018" s="48" t="b">
        <v>0</v>
      </c>
      <c r="AA1018" s="47" t="s">
        <v>54</v>
      </c>
      <c r="AB1018" s="48" t="b">
        <v>0</v>
      </c>
      <c r="AC1018" s="48">
        <v>39</v>
      </c>
      <c r="AD1018" s="47" t="s">
        <v>1855</v>
      </c>
      <c r="AF1018" s="44" t="str">
        <f t="shared" si="20"/>
        <v>mix</v>
      </c>
      <c r="AG1018" s="44">
        <f>VLOOKUP(E1018,'T&amp;NTprop'!I$4:O$35,7,FALSE)</f>
        <v>0.66194365727621274</v>
      </c>
      <c r="AH1018" s="48">
        <v>1.91</v>
      </c>
      <c r="AI1018" s="48">
        <v>1.91</v>
      </c>
    </row>
    <row r="1019" spans="2:35" x14ac:dyDescent="0.25">
      <c r="B1019">
        <f>VLOOKUP(C1019*1,'RMPCrecs(Jan2016)'!F$2:N$1246,9,FALSE)</f>
        <v>49</v>
      </c>
      <c r="C1019" s="47" t="s">
        <v>282</v>
      </c>
      <c r="D1019" s="47" t="s">
        <v>41</v>
      </c>
      <c r="E1019" s="48">
        <v>2008</v>
      </c>
      <c r="F1019" s="47" t="s">
        <v>42</v>
      </c>
      <c r="G1019" s="49">
        <v>39689</v>
      </c>
      <c r="H1019" s="47" t="s">
        <v>43</v>
      </c>
      <c r="I1019" s="47" t="s">
        <v>44</v>
      </c>
      <c r="J1019" s="48">
        <v>3008</v>
      </c>
      <c r="K1019" s="47" t="s">
        <v>45</v>
      </c>
      <c r="L1019" s="48">
        <v>800</v>
      </c>
      <c r="M1019" s="47" t="s">
        <v>46</v>
      </c>
      <c r="N1019" s="48">
        <v>3</v>
      </c>
      <c r="O1019" s="47" t="s">
        <v>43</v>
      </c>
      <c r="P1019" s="47" t="s">
        <v>68</v>
      </c>
      <c r="Q1019" s="47" t="s">
        <v>48</v>
      </c>
      <c r="R1019" s="47" t="s">
        <v>49</v>
      </c>
      <c r="S1019" s="47" t="s">
        <v>43</v>
      </c>
      <c r="T1019" s="47" t="s">
        <v>50</v>
      </c>
      <c r="U1019" s="47" t="s">
        <v>69</v>
      </c>
      <c r="V1019" s="58">
        <f t="shared" si="18"/>
        <v>1.2643123853975662</v>
      </c>
      <c r="W1019" s="58">
        <f t="shared" si="19"/>
        <v>1.2643123853975662</v>
      </c>
      <c r="X1019" s="47" t="s">
        <v>52</v>
      </c>
      <c r="Y1019" s="47" t="s">
        <v>148</v>
      </c>
      <c r="Z1019" s="48" t="b">
        <v>0</v>
      </c>
      <c r="AA1019" s="47" t="s">
        <v>54</v>
      </c>
      <c r="AB1019" s="48" t="b">
        <v>0</v>
      </c>
      <c r="AC1019" s="48">
        <v>39</v>
      </c>
      <c r="AD1019" s="47" t="s">
        <v>1855</v>
      </c>
      <c r="AF1019" s="44" t="str">
        <f t="shared" si="20"/>
        <v>mix</v>
      </c>
      <c r="AG1019" s="44">
        <f>VLOOKUP(E1019,'T&amp;NTprop'!I$4:O$35,7,FALSE)</f>
        <v>0.66194365727621274</v>
      </c>
      <c r="AH1019" s="48">
        <v>1.91</v>
      </c>
      <c r="AI1019" s="48">
        <v>1.91</v>
      </c>
    </row>
    <row r="1020" spans="2:35" x14ac:dyDescent="0.25">
      <c r="B1020">
        <f>VLOOKUP(C1020*1,'RMPCrecs(Jan2016)'!F$2:N$1246,9,FALSE)</f>
        <v>49</v>
      </c>
      <c r="C1020" s="47" t="s">
        <v>283</v>
      </c>
      <c r="D1020" s="47" t="s">
        <v>41</v>
      </c>
      <c r="E1020" s="48">
        <v>2008</v>
      </c>
      <c r="F1020" s="47" t="s">
        <v>42</v>
      </c>
      <c r="G1020" s="49">
        <v>39689</v>
      </c>
      <c r="H1020" s="47" t="s">
        <v>43</v>
      </c>
      <c r="I1020" s="47" t="s">
        <v>44</v>
      </c>
      <c r="J1020" s="48">
        <v>3008</v>
      </c>
      <c r="K1020" s="47" t="s">
        <v>110</v>
      </c>
      <c r="L1020" s="48">
        <v>670</v>
      </c>
      <c r="M1020" s="47" t="s">
        <v>46</v>
      </c>
      <c r="N1020" s="48">
        <v>3</v>
      </c>
      <c r="O1020" s="47" t="s">
        <v>43</v>
      </c>
      <c r="P1020" s="47" t="s">
        <v>68</v>
      </c>
      <c r="Q1020" s="47" t="s">
        <v>48</v>
      </c>
      <c r="R1020" s="47" t="s">
        <v>49</v>
      </c>
      <c r="S1020" s="47" t="s">
        <v>43</v>
      </c>
      <c r="T1020" s="47" t="s">
        <v>50</v>
      </c>
      <c r="U1020" s="47" t="s">
        <v>69</v>
      </c>
      <c r="V1020" s="58">
        <f t="shared" si="18"/>
        <v>1.2643123853975662</v>
      </c>
      <c r="W1020" s="58">
        <f t="shared" si="19"/>
        <v>1.2643123853975662</v>
      </c>
      <c r="X1020" s="47" t="s">
        <v>52</v>
      </c>
      <c r="Y1020" s="47" t="s">
        <v>148</v>
      </c>
      <c r="Z1020" s="48" t="b">
        <v>0</v>
      </c>
      <c r="AA1020" s="47" t="s">
        <v>54</v>
      </c>
      <c r="AB1020" s="48" t="b">
        <v>0</v>
      </c>
      <c r="AC1020" s="48">
        <v>39</v>
      </c>
      <c r="AD1020" s="47" t="s">
        <v>1855</v>
      </c>
      <c r="AF1020" s="44" t="str">
        <f t="shared" si="20"/>
        <v>mix</v>
      </c>
      <c r="AG1020" s="44">
        <f>VLOOKUP(E1020,'T&amp;NTprop'!I$4:O$35,7,FALSE)</f>
        <v>0.66194365727621274</v>
      </c>
      <c r="AH1020" s="48">
        <v>1.91</v>
      </c>
      <c r="AI1020" s="48">
        <v>1.91</v>
      </c>
    </row>
    <row r="1021" spans="2:35" x14ac:dyDescent="0.25">
      <c r="B1021">
        <f>VLOOKUP(C1021*1,'RMPCrecs(Jan2016)'!F$2:N$1246,9,FALSE)</f>
        <v>49</v>
      </c>
      <c r="C1021" s="47" t="s">
        <v>284</v>
      </c>
      <c r="D1021" s="47" t="s">
        <v>41</v>
      </c>
      <c r="E1021" s="48">
        <v>2008</v>
      </c>
      <c r="F1021" s="47" t="s">
        <v>42</v>
      </c>
      <c r="G1021" s="49">
        <v>39689</v>
      </c>
      <c r="H1021" s="47" t="s">
        <v>43</v>
      </c>
      <c r="I1021" s="47" t="s">
        <v>44</v>
      </c>
      <c r="J1021" s="48">
        <v>3008</v>
      </c>
      <c r="K1021" s="47" t="s">
        <v>110</v>
      </c>
      <c r="L1021" s="48">
        <v>730</v>
      </c>
      <c r="M1021" s="47" t="s">
        <v>46</v>
      </c>
      <c r="N1021" s="48">
        <v>3</v>
      </c>
      <c r="O1021" s="47" t="s">
        <v>43</v>
      </c>
      <c r="P1021" s="47" t="s">
        <v>68</v>
      </c>
      <c r="Q1021" s="47" t="s">
        <v>48</v>
      </c>
      <c r="R1021" s="47" t="s">
        <v>49</v>
      </c>
      <c r="S1021" s="47" t="s">
        <v>43</v>
      </c>
      <c r="T1021" s="47" t="s">
        <v>50</v>
      </c>
      <c r="U1021" s="47" t="s">
        <v>69</v>
      </c>
      <c r="V1021" s="58">
        <f t="shared" si="18"/>
        <v>1.2643123853975662</v>
      </c>
      <c r="W1021" s="58">
        <f t="shared" si="19"/>
        <v>1.2643123853975662</v>
      </c>
      <c r="X1021" s="47" t="s">
        <v>52</v>
      </c>
      <c r="Y1021" s="47" t="s">
        <v>148</v>
      </c>
      <c r="Z1021" s="48" t="b">
        <v>0</v>
      </c>
      <c r="AA1021" s="47" t="s">
        <v>54</v>
      </c>
      <c r="AB1021" s="48" t="b">
        <v>0</v>
      </c>
      <c r="AC1021" s="48">
        <v>39</v>
      </c>
      <c r="AD1021" s="47" t="s">
        <v>1855</v>
      </c>
      <c r="AF1021" s="44" t="str">
        <f t="shared" si="20"/>
        <v>mix</v>
      </c>
      <c r="AG1021" s="44">
        <f>VLOOKUP(E1021,'T&amp;NTprop'!I$4:O$35,7,FALSE)</f>
        <v>0.66194365727621274</v>
      </c>
      <c r="AH1021" s="48">
        <v>1.91</v>
      </c>
      <c r="AI1021" s="48">
        <v>1.91</v>
      </c>
    </row>
    <row r="1022" spans="2:35" x14ac:dyDescent="0.25">
      <c r="B1022">
        <f>VLOOKUP(C1022*1,'RMPCrecs(Jan2016)'!F$2:N$1246,9,FALSE)</f>
        <v>49</v>
      </c>
      <c r="C1022" s="47" t="s">
        <v>285</v>
      </c>
      <c r="D1022" s="47" t="s">
        <v>41</v>
      </c>
      <c r="E1022" s="48">
        <v>2008</v>
      </c>
      <c r="F1022" s="47" t="s">
        <v>42</v>
      </c>
      <c r="G1022" s="49">
        <v>39696</v>
      </c>
      <c r="H1022" s="47" t="s">
        <v>43</v>
      </c>
      <c r="I1022" s="47" t="s">
        <v>44</v>
      </c>
      <c r="J1022" s="48">
        <v>3008</v>
      </c>
      <c r="K1022" s="47" t="s">
        <v>110</v>
      </c>
      <c r="L1022" s="48">
        <v>760</v>
      </c>
      <c r="M1022" s="47" t="s">
        <v>46</v>
      </c>
      <c r="N1022" s="48">
        <v>3</v>
      </c>
      <c r="O1022" s="47" t="s">
        <v>43</v>
      </c>
      <c r="P1022" s="47" t="s">
        <v>68</v>
      </c>
      <c r="Q1022" s="47" t="s">
        <v>48</v>
      </c>
      <c r="R1022" s="47" t="s">
        <v>49</v>
      </c>
      <c r="S1022" s="47" t="s">
        <v>43</v>
      </c>
      <c r="T1022" s="47" t="s">
        <v>50</v>
      </c>
      <c r="U1022" s="47" t="s">
        <v>72</v>
      </c>
      <c r="V1022" s="58">
        <f t="shared" si="18"/>
        <v>1.032632105350892</v>
      </c>
      <c r="W1022" s="58">
        <f t="shared" si="19"/>
        <v>1.032632105350892</v>
      </c>
      <c r="X1022" s="47" t="s">
        <v>52</v>
      </c>
      <c r="Y1022" s="47" t="s">
        <v>168</v>
      </c>
      <c r="Z1022" s="48" t="b">
        <v>0</v>
      </c>
      <c r="AA1022" s="47" t="s">
        <v>54</v>
      </c>
      <c r="AB1022" s="48" t="b">
        <v>0</v>
      </c>
      <c r="AC1022" s="48">
        <v>39</v>
      </c>
      <c r="AD1022" s="47" t="s">
        <v>1855</v>
      </c>
      <c r="AF1022" s="44" t="str">
        <f t="shared" si="20"/>
        <v>mix</v>
      </c>
      <c r="AG1022" s="44">
        <f>VLOOKUP(E1022,'T&amp;NTprop'!I$4:O$35,7,FALSE)</f>
        <v>0.66194365727621274</v>
      </c>
      <c r="AH1022" s="48">
        <v>1.56</v>
      </c>
      <c r="AI1022" s="48">
        <v>1.56</v>
      </c>
    </row>
    <row r="1023" spans="2:35" x14ac:dyDescent="0.25">
      <c r="B1023">
        <f>VLOOKUP(C1023*1,'RMPCrecs(Jan2016)'!F$2:N$1246,9,FALSE)</f>
        <v>49</v>
      </c>
      <c r="C1023" s="47" t="s">
        <v>286</v>
      </c>
      <c r="D1023" s="47" t="s">
        <v>41</v>
      </c>
      <c r="E1023" s="48">
        <v>2008</v>
      </c>
      <c r="F1023" s="47" t="s">
        <v>42</v>
      </c>
      <c r="G1023" s="49">
        <v>39696</v>
      </c>
      <c r="H1023" s="47" t="s">
        <v>43</v>
      </c>
      <c r="I1023" s="47" t="s">
        <v>44</v>
      </c>
      <c r="J1023" s="48">
        <v>3008</v>
      </c>
      <c r="K1023" s="47" t="s">
        <v>110</v>
      </c>
      <c r="L1023" s="48">
        <v>780</v>
      </c>
      <c r="M1023" s="47" t="s">
        <v>46</v>
      </c>
      <c r="N1023" s="48">
        <v>3</v>
      </c>
      <c r="O1023" s="47" t="s">
        <v>43</v>
      </c>
      <c r="P1023" s="47" t="s">
        <v>287</v>
      </c>
      <c r="Q1023" s="47" t="s">
        <v>48</v>
      </c>
      <c r="R1023" s="47" t="s">
        <v>49</v>
      </c>
      <c r="S1023" s="47" t="s">
        <v>43</v>
      </c>
      <c r="T1023" s="47" t="s">
        <v>50</v>
      </c>
      <c r="U1023" s="47" t="s">
        <v>72</v>
      </c>
      <c r="V1023" s="58">
        <f t="shared" si="18"/>
        <v>1.032632105350892</v>
      </c>
      <c r="W1023" s="58">
        <f t="shared" si="19"/>
        <v>1.032632105350892</v>
      </c>
      <c r="X1023" s="47" t="s">
        <v>52</v>
      </c>
      <c r="Y1023" s="47" t="s">
        <v>168</v>
      </c>
      <c r="Z1023" s="48" t="b">
        <v>0</v>
      </c>
      <c r="AA1023" s="47" t="s">
        <v>54</v>
      </c>
      <c r="AB1023" s="48" t="b">
        <v>0</v>
      </c>
      <c r="AC1023" s="48">
        <v>39</v>
      </c>
      <c r="AD1023" s="47" t="s">
        <v>1855</v>
      </c>
      <c r="AF1023" s="44" t="str">
        <f t="shared" si="20"/>
        <v>mix</v>
      </c>
      <c r="AG1023" s="44">
        <f>VLOOKUP(E1023,'T&amp;NTprop'!I$4:O$35,7,FALSE)</f>
        <v>0.66194365727621274</v>
      </c>
      <c r="AH1023" s="48">
        <v>1.56</v>
      </c>
      <c r="AI1023" s="48">
        <v>1.56</v>
      </c>
    </row>
    <row r="1024" spans="2:35" x14ac:dyDescent="0.25">
      <c r="B1024">
        <f>VLOOKUP(C1024*1,'RMPCrecs(Jan2016)'!F$2:N$1246,9,FALSE)</f>
        <v>49</v>
      </c>
      <c r="C1024" s="47" t="s">
        <v>288</v>
      </c>
      <c r="D1024" s="47" t="s">
        <v>41</v>
      </c>
      <c r="E1024" s="48">
        <v>2008</v>
      </c>
      <c r="F1024" s="47" t="s">
        <v>42</v>
      </c>
      <c r="G1024" s="49">
        <v>39696</v>
      </c>
      <c r="H1024" s="47" t="s">
        <v>43</v>
      </c>
      <c r="I1024" s="47" t="s">
        <v>44</v>
      </c>
      <c r="J1024" s="48">
        <v>3008</v>
      </c>
      <c r="K1024" s="47" t="s">
        <v>110</v>
      </c>
      <c r="L1024" s="48">
        <v>750</v>
      </c>
      <c r="M1024" s="47" t="s">
        <v>46</v>
      </c>
      <c r="N1024" s="48">
        <v>3</v>
      </c>
      <c r="O1024" s="47" t="s">
        <v>43</v>
      </c>
      <c r="P1024" s="47" t="s">
        <v>68</v>
      </c>
      <c r="Q1024" s="47" t="s">
        <v>48</v>
      </c>
      <c r="R1024" s="47" t="s">
        <v>49</v>
      </c>
      <c r="S1024" s="47" t="s">
        <v>43</v>
      </c>
      <c r="T1024" s="47" t="s">
        <v>50</v>
      </c>
      <c r="U1024" s="47" t="s">
        <v>72</v>
      </c>
      <c r="V1024" s="58">
        <f t="shared" si="18"/>
        <v>1.032632105350892</v>
      </c>
      <c r="W1024" s="58">
        <f t="shared" si="19"/>
        <v>1.032632105350892</v>
      </c>
      <c r="X1024" s="47" t="s">
        <v>52</v>
      </c>
      <c r="Y1024" s="47" t="s">
        <v>168</v>
      </c>
      <c r="Z1024" s="48" t="b">
        <v>0</v>
      </c>
      <c r="AA1024" s="47" t="s">
        <v>54</v>
      </c>
      <c r="AB1024" s="48" t="b">
        <v>0</v>
      </c>
      <c r="AC1024" s="48">
        <v>39</v>
      </c>
      <c r="AD1024" s="47" t="s">
        <v>1855</v>
      </c>
      <c r="AF1024" s="44" t="str">
        <f t="shared" si="20"/>
        <v>mix</v>
      </c>
      <c r="AG1024" s="44">
        <f>VLOOKUP(E1024,'T&amp;NTprop'!I$4:O$35,7,FALSE)</f>
        <v>0.66194365727621274</v>
      </c>
      <c r="AH1024" s="48">
        <v>1.56</v>
      </c>
      <c r="AI1024" s="48">
        <v>1.56</v>
      </c>
    </row>
    <row r="1025" spans="2:35" x14ac:dyDescent="0.25">
      <c r="B1025">
        <f>VLOOKUP(C1025*1,'RMPCrecs(Jan2016)'!F$2:N$1246,9,FALSE)</f>
        <v>49</v>
      </c>
      <c r="C1025" s="47" t="s">
        <v>293</v>
      </c>
      <c r="D1025" s="47" t="s">
        <v>41</v>
      </c>
      <c r="E1025" s="48">
        <v>2008</v>
      </c>
      <c r="F1025" s="47" t="s">
        <v>42</v>
      </c>
      <c r="G1025" s="49">
        <v>39696</v>
      </c>
      <c r="H1025" s="47" t="s">
        <v>43</v>
      </c>
      <c r="I1025" s="47" t="s">
        <v>44</v>
      </c>
      <c r="J1025" s="48">
        <v>3008</v>
      </c>
      <c r="K1025" s="47" t="s">
        <v>45</v>
      </c>
      <c r="L1025" s="48">
        <v>820</v>
      </c>
      <c r="M1025" s="47" t="s">
        <v>46</v>
      </c>
      <c r="N1025" s="48">
        <v>3</v>
      </c>
      <c r="O1025" s="47" t="s">
        <v>43</v>
      </c>
      <c r="P1025" s="47" t="s">
        <v>68</v>
      </c>
      <c r="Q1025" s="47" t="s">
        <v>48</v>
      </c>
      <c r="R1025" s="47" t="s">
        <v>49</v>
      </c>
      <c r="S1025" s="47" t="s">
        <v>43</v>
      </c>
      <c r="T1025" s="47" t="s">
        <v>50</v>
      </c>
      <c r="U1025" s="47" t="s">
        <v>72</v>
      </c>
      <c r="V1025" s="58">
        <f t="shared" si="18"/>
        <v>1.032632105350892</v>
      </c>
      <c r="W1025" s="58">
        <f t="shared" si="19"/>
        <v>1.032632105350892</v>
      </c>
      <c r="X1025" s="47" t="s">
        <v>52</v>
      </c>
      <c r="Y1025" s="47" t="s">
        <v>168</v>
      </c>
      <c r="Z1025" s="48" t="b">
        <v>0</v>
      </c>
      <c r="AA1025" s="47" t="s">
        <v>54</v>
      </c>
      <c r="AB1025" s="48" t="b">
        <v>0</v>
      </c>
      <c r="AC1025" s="48">
        <v>39</v>
      </c>
      <c r="AD1025" s="47" t="s">
        <v>1855</v>
      </c>
      <c r="AF1025" s="44" t="str">
        <f t="shared" si="20"/>
        <v>mix</v>
      </c>
      <c r="AG1025" s="44">
        <f>VLOOKUP(E1025,'T&amp;NTprop'!I$4:O$35,7,FALSE)</f>
        <v>0.66194365727621274</v>
      </c>
      <c r="AH1025" s="48">
        <v>1.56</v>
      </c>
      <c r="AI1025" s="48">
        <v>1.56</v>
      </c>
    </row>
    <row r="1026" spans="2:35" x14ac:dyDescent="0.25">
      <c r="B1026">
        <f>VLOOKUP(C1026*1,'RMPCrecs(Jan2016)'!F$2:N$1246,9,FALSE)</f>
        <v>49</v>
      </c>
      <c r="C1026" s="47" t="s">
        <v>298</v>
      </c>
      <c r="D1026" s="47" t="s">
        <v>41</v>
      </c>
      <c r="E1026" s="48">
        <v>2008</v>
      </c>
      <c r="F1026" s="47" t="s">
        <v>42</v>
      </c>
      <c r="G1026" s="49">
        <v>39696</v>
      </c>
      <c r="H1026" s="47" t="s">
        <v>43</v>
      </c>
      <c r="I1026" s="47" t="s">
        <v>44</v>
      </c>
      <c r="J1026" s="48">
        <v>3008</v>
      </c>
      <c r="K1026" s="47" t="s">
        <v>45</v>
      </c>
      <c r="L1026" s="48">
        <v>840</v>
      </c>
      <c r="M1026" s="47" t="s">
        <v>46</v>
      </c>
      <c r="N1026" s="48">
        <v>3</v>
      </c>
      <c r="O1026" s="47" t="s">
        <v>43</v>
      </c>
      <c r="P1026" s="47" t="s">
        <v>68</v>
      </c>
      <c r="Q1026" s="47" t="s">
        <v>48</v>
      </c>
      <c r="R1026" s="47" t="s">
        <v>49</v>
      </c>
      <c r="S1026" s="47" t="s">
        <v>43</v>
      </c>
      <c r="T1026" s="47" t="s">
        <v>50</v>
      </c>
      <c r="U1026" s="47" t="s">
        <v>72</v>
      </c>
      <c r="V1026" s="58">
        <f t="shared" si="18"/>
        <v>1.032632105350892</v>
      </c>
      <c r="W1026" s="58">
        <f t="shared" si="19"/>
        <v>1.032632105350892</v>
      </c>
      <c r="X1026" s="47" t="s">
        <v>52</v>
      </c>
      <c r="Y1026" s="47" t="s">
        <v>168</v>
      </c>
      <c r="Z1026" s="48" t="b">
        <v>0</v>
      </c>
      <c r="AA1026" s="47" t="s">
        <v>54</v>
      </c>
      <c r="AB1026" s="48" t="b">
        <v>0</v>
      </c>
      <c r="AC1026" s="48">
        <v>39</v>
      </c>
      <c r="AD1026" s="47" t="s">
        <v>1855</v>
      </c>
      <c r="AF1026" s="44" t="str">
        <f t="shared" si="20"/>
        <v>mix</v>
      </c>
      <c r="AG1026" s="44">
        <f>VLOOKUP(E1026,'T&amp;NTprop'!I$4:O$35,7,FALSE)</f>
        <v>0.66194365727621274</v>
      </c>
      <c r="AH1026" s="48">
        <v>1.56</v>
      </c>
      <c r="AI1026" s="48">
        <v>1.56</v>
      </c>
    </row>
    <row r="1027" spans="2:35" x14ac:dyDescent="0.25">
      <c r="B1027">
        <f>VLOOKUP(C1027*1,'RMPCrecs(Jan2016)'!F$2:N$1246,9,FALSE)</f>
        <v>49</v>
      </c>
      <c r="C1027" s="47" t="s">
        <v>299</v>
      </c>
      <c r="D1027" s="47" t="s">
        <v>41</v>
      </c>
      <c r="E1027" s="48">
        <v>2008</v>
      </c>
      <c r="F1027" s="47" t="s">
        <v>42</v>
      </c>
      <c r="G1027" s="49">
        <v>39696</v>
      </c>
      <c r="H1027" s="47" t="s">
        <v>43</v>
      </c>
      <c r="I1027" s="47" t="s">
        <v>44</v>
      </c>
      <c r="J1027" s="48">
        <v>3008</v>
      </c>
      <c r="K1027" s="47" t="s">
        <v>45</v>
      </c>
      <c r="L1027" s="48">
        <v>800</v>
      </c>
      <c r="M1027" s="47" t="s">
        <v>46</v>
      </c>
      <c r="N1027" s="48">
        <v>3</v>
      </c>
      <c r="O1027" s="47" t="s">
        <v>43</v>
      </c>
      <c r="P1027" s="47" t="s">
        <v>68</v>
      </c>
      <c r="Q1027" s="47" t="s">
        <v>48</v>
      </c>
      <c r="R1027" s="47" t="s">
        <v>49</v>
      </c>
      <c r="S1027" s="47" t="s">
        <v>43</v>
      </c>
      <c r="T1027" s="47" t="s">
        <v>50</v>
      </c>
      <c r="U1027" s="47" t="s">
        <v>72</v>
      </c>
      <c r="V1027" s="58">
        <f t="shared" si="18"/>
        <v>1.032632105350892</v>
      </c>
      <c r="W1027" s="58">
        <f t="shared" si="19"/>
        <v>1.032632105350892</v>
      </c>
      <c r="X1027" s="47" t="s">
        <v>52</v>
      </c>
      <c r="Y1027" s="47" t="s">
        <v>168</v>
      </c>
      <c r="Z1027" s="48" t="b">
        <v>0</v>
      </c>
      <c r="AA1027" s="47" t="s">
        <v>54</v>
      </c>
      <c r="AB1027" s="48" t="b">
        <v>0</v>
      </c>
      <c r="AC1027" s="48">
        <v>39</v>
      </c>
      <c r="AD1027" s="47" t="s">
        <v>1855</v>
      </c>
      <c r="AF1027" s="44" t="str">
        <f t="shared" si="20"/>
        <v>mix</v>
      </c>
      <c r="AG1027" s="44">
        <f>VLOOKUP(E1027,'T&amp;NTprop'!I$4:O$35,7,FALSE)</f>
        <v>0.66194365727621274</v>
      </c>
      <c r="AH1027" s="48">
        <v>1.56</v>
      </c>
      <c r="AI1027" s="48">
        <v>1.56</v>
      </c>
    </row>
    <row r="1028" spans="2:35" x14ac:dyDescent="0.25">
      <c r="B1028">
        <f>VLOOKUP(C1028*1,'RMPCrecs(Jan2016)'!F$2:N$1246,9,FALSE)</f>
        <v>49</v>
      </c>
      <c r="C1028" s="47" t="s">
        <v>300</v>
      </c>
      <c r="D1028" s="47" t="s">
        <v>41</v>
      </c>
      <c r="E1028" s="48">
        <v>2008</v>
      </c>
      <c r="F1028" s="47" t="s">
        <v>42</v>
      </c>
      <c r="G1028" s="49">
        <v>39696</v>
      </c>
      <c r="H1028" s="47" t="s">
        <v>43</v>
      </c>
      <c r="I1028" s="47" t="s">
        <v>44</v>
      </c>
      <c r="J1028" s="48">
        <v>3008</v>
      </c>
      <c r="K1028" s="47" t="s">
        <v>45</v>
      </c>
      <c r="L1028" s="48">
        <v>800</v>
      </c>
      <c r="M1028" s="47" t="s">
        <v>46</v>
      </c>
      <c r="N1028" s="48">
        <v>3</v>
      </c>
      <c r="O1028" s="47" t="s">
        <v>43</v>
      </c>
      <c r="P1028" s="47" t="s">
        <v>68</v>
      </c>
      <c r="Q1028" s="47" t="s">
        <v>48</v>
      </c>
      <c r="R1028" s="47" t="s">
        <v>49</v>
      </c>
      <c r="S1028" s="47" t="s">
        <v>43</v>
      </c>
      <c r="T1028" s="47" t="s">
        <v>50</v>
      </c>
      <c r="U1028" s="47" t="s">
        <v>72</v>
      </c>
      <c r="V1028" s="58">
        <f t="shared" si="18"/>
        <v>1.032632105350892</v>
      </c>
      <c r="W1028" s="58">
        <f t="shared" si="19"/>
        <v>1.032632105350892</v>
      </c>
      <c r="X1028" s="47" t="s">
        <v>52</v>
      </c>
      <c r="Y1028" s="47" t="s">
        <v>168</v>
      </c>
      <c r="Z1028" s="48" t="b">
        <v>0</v>
      </c>
      <c r="AA1028" s="47" t="s">
        <v>54</v>
      </c>
      <c r="AB1028" s="48" t="b">
        <v>0</v>
      </c>
      <c r="AC1028" s="48">
        <v>39</v>
      </c>
      <c r="AD1028" s="47" t="s">
        <v>1855</v>
      </c>
      <c r="AF1028" s="44" t="str">
        <f t="shared" si="20"/>
        <v>mix</v>
      </c>
      <c r="AG1028" s="44">
        <f>VLOOKUP(E1028,'T&amp;NTprop'!I$4:O$35,7,FALSE)</f>
        <v>0.66194365727621274</v>
      </c>
      <c r="AH1028" s="48">
        <v>1.56</v>
      </c>
      <c r="AI1028" s="48">
        <v>1.56</v>
      </c>
    </row>
    <row r="1029" spans="2:35" x14ac:dyDescent="0.25">
      <c r="B1029">
        <f>VLOOKUP(C1029*1,'RMPCrecs(Jan2016)'!F$2:N$1246,9,FALSE)</f>
        <v>49</v>
      </c>
      <c r="C1029" s="47" t="s">
        <v>301</v>
      </c>
      <c r="D1029" s="47" t="s">
        <v>41</v>
      </c>
      <c r="E1029" s="48">
        <v>2008</v>
      </c>
      <c r="F1029" s="47" t="s">
        <v>42</v>
      </c>
      <c r="G1029" s="49">
        <v>39696</v>
      </c>
      <c r="H1029" s="47" t="s">
        <v>43</v>
      </c>
      <c r="I1029" s="47" t="s">
        <v>44</v>
      </c>
      <c r="J1029" s="48">
        <v>3008</v>
      </c>
      <c r="K1029" s="47" t="s">
        <v>110</v>
      </c>
      <c r="L1029" s="48">
        <v>710</v>
      </c>
      <c r="M1029" s="47" t="s">
        <v>46</v>
      </c>
      <c r="N1029" s="48">
        <v>3</v>
      </c>
      <c r="O1029" s="47" t="s">
        <v>43</v>
      </c>
      <c r="P1029" s="47" t="s">
        <v>68</v>
      </c>
      <c r="Q1029" s="47" t="s">
        <v>48</v>
      </c>
      <c r="R1029" s="47" t="s">
        <v>49</v>
      </c>
      <c r="S1029" s="47" t="s">
        <v>43</v>
      </c>
      <c r="T1029" s="47" t="s">
        <v>50</v>
      </c>
      <c r="U1029" s="47" t="s">
        <v>72</v>
      </c>
      <c r="V1029" s="58">
        <f t="shared" si="18"/>
        <v>1.032632105350892</v>
      </c>
      <c r="W1029" s="58">
        <f t="shared" si="19"/>
        <v>1.032632105350892</v>
      </c>
      <c r="X1029" s="47" t="s">
        <v>52</v>
      </c>
      <c r="Y1029" s="47" t="s">
        <v>168</v>
      </c>
      <c r="Z1029" s="48" t="b">
        <v>0</v>
      </c>
      <c r="AA1029" s="47" t="s">
        <v>54</v>
      </c>
      <c r="AB1029" s="48" t="b">
        <v>0</v>
      </c>
      <c r="AC1029" s="48">
        <v>39</v>
      </c>
      <c r="AD1029" s="47" t="s">
        <v>1855</v>
      </c>
      <c r="AF1029" s="44" t="str">
        <f t="shared" si="20"/>
        <v>mix</v>
      </c>
      <c r="AG1029" s="44">
        <f>VLOOKUP(E1029,'T&amp;NTprop'!I$4:O$35,7,FALSE)</f>
        <v>0.66194365727621274</v>
      </c>
      <c r="AH1029" s="48">
        <v>1.56</v>
      </c>
      <c r="AI1029" s="48">
        <v>1.56</v>
      </c>
    </row>
    <row r="1030" spans="2:35" x14ac:dyDescent="0.25">
      <c r="B1030">
        <f>VLOOKUP(C1030*1,'RMPCrecs(Jan2016)'!F$2:N$1246,9,FALSE)</f>
        <v>49</v>
      </c>
      <c r="C1030" s="47" t="s">
        <v>302</v>
      </c>
      <c r="D1030" s="47" t="s">
        <v>41</v>
      </c>
      <c r="E1030" s="48">
        <v>2008</v>
      </c>
      <c r="F1030" s="47" t="s">
        <v>42</v>
      </c>
      <c r="G1030" s="49">
        <v>39696</v>
      </c>
      <c r="H1030" s="47" t="s">
        <v>43</v>
      </c>
      <c r="I1030" s="47" t="s">
        <v>44</v>
      </c>
      <c r="J1030" s="48">
        <v>3008</v>
      </c>
      <c r="K1030" s="47" t="s">
        <v>45</v>
      </c>
      <c r="L1030" s="48">
        <v>810</v>
      </c>
      <c r="M1030" s="47" t="s">
        <v>46</v>
      </c>
      <c r="N1030" s="48">
        <v>3</v>
      </c>
      <c r="O1030" s="47" t="s">
        <v>43</v>
      </c>
      <c r="P1030" s="47" t="s">
        <v>68</v>
      </c>
      <c r="Q1030" s="47" t="s">
        <v>48</v>
      </c>
      <c r="R1030" s="47" t="s">
        <v>49</v>
      </c>
      <c r="S1030" s="47" t="s">
        <v>43</v>
      </c>
      <c r="T1030" s="47" t="s">
        <v>50</v>
      </c>
      <c r="U1030" s="47" t="s">
        <v>72</v>
      </c>
      <c r="V1030" s="58">
        <f t="shared" si="18"/>
        <v>1.032632105350892</v>
      </c>
      <c r="W1030" s="58">
        <f t="shared" si="19"/>
        <v>1.032632105350892</v>
      </c>
      <c r="X1030" s="47" t="s">
        <v>52</v>
      </c>
      <c r="Y1030" s="47" t="s">
        <v>168</v>
      </c>
      <c r="Z1030" s="48" t="b">
        <v>0</v>
      </c>
      <c r="AA1030" s="47" t="s">
        <v>54</v>
      </c>
      <c r="AB1030" s="48" t="b">
        <v>0</v>
      </c>
      <c r="AC1030" s="48">
        <v>39</v>
      </c>
      <c r="AD1030" s="47" t="s">
        <v>1855</v>
      </c>
      <c r="AF1030" s="44" t="str">
        <f t="shared" si="20"/>
        <v>mix</v>
      </c>
      <c r="AG1030" s="44">
        <f>VLOOKUP(E1030,'T&amp;NTprop'!I$4:O$35,7,FALSE)</f>
        <v>0.66194365727621274</v>
      </c>
      <c r="AH1030" s="48">
        <v>1.56</v>
      </c>
      <c r="AI1030" s="48">
        <v>1.56</v>
      </c>
    </row>
    <row r="1031" spans="2:35" x14ac:dyDescent="0.25">
      <c r="B1031">
        <f>VLOOKUP(C1031*1,'RMPCrecs(Jan2016)'!F$2:N$1246,9,FALSE)</f>
        <v>49</v>
      </c>
      <c r="C1031" s="47" t="s">
        <v>303</v>
      </c>
      <c r="D1031" s="47" t="s">
        <v>41</v>
      </c>
      <c r="E1031" s="48">
        <v>2008</v>
      </c>
      <c r="F1031" s="47" t="s">
        <v>42</v>
      </c>
      <c r="G1031" s="49">
        <v>39696</v>
      </c>
      <c r="H1031" s="47" t="s">
        <v>43</v>
      </c>
      <c r="I1031" s="47" t="s">
        <v>44</v>
      </c>
      <c r="J1031" s="48">
        <v>3008</v>
      </c>
      <c r="K1031" s="47" t="s">
        <v>45</v>
      </c>
      <c r="L1031" s="48">
        <v>750</v>
      </c>
      <c r="M1031" s="47" t="s">
        <v>46</v>
      </c>
      <c r="N1031" s="48">
        <v>3</v>
      </c>
      <c r="O1031" s="47" t="s">
        <v>43</v>
      </c>
      <c r="P1031" s="47" t="s">
        <v>68</v>
      </c>
      <c r="Q1031" s="47" t="s">
        <v>48</v>
      </c>
      <c r="R1031" s="47" t="s">
        <v>49</v>
      </c>
      <c r="S1031" s="47" t="s">
        <v>43</v>
      </c>
      <c r="T1031" s="47" t="s">
        <v>50</v>
      </c>
      <c r="U1031" s="47" t="s">
        <v>72</v>
      </c>
      <c r="V1031" s="58">
        <f t="shared" si="18"/>
        <v>1.032632105350892</v>
      </c>
      <c r="W1031" s="58">
        <f t="shared" si="19"/>
        <v>1.032632105350892</v>
      </c>
      <c r="X1031" s="47" t="s">
        <v>52</v>
      </c>
      <c r="Y1031" s="47" t="s">
        <v>168</v>
      </c>
      <c r="Z1031" s="48" t="b">
        <v>0</v>
      </c>
      <c r="AA1031" s="47" t="s">
        <v>54</v>
      </c>
      <c r="AB1031" s="48" t="b">
        <v>0</v>
      </c>
      <c r="AC1031" s="48">
        <v>39</v>
      </c>
      <c r="AD1031" s="47" t="s">
        <v>1855</v>
      </c>
      <c r="AF1031" s="44" t="str">
        <f t="shared" si="20"/>
        <v>mix</v>
      </c>
      <c r="AG1031" s="44">
        <f>VLOOKUP(E1031,'T&amp;NTprop'!I$4:O$35,7,FALSE)</f>
        <v>0.66194365727621274</v>
      </c>
      <c r="AH1031" s="48">
        <v>1.56</v>
      </c>
      <c r="AI1031" s="48">
        <v>1.56</v>
      </c>
    </row>
    <row r="1032" spans="2:35" x14ac:dyDescent="0.25">
      <c r="B1032">
        <f>VLOOKUP(C1032*1,'RMPCrecs(Jan2016)'!F$2:N$1246,9,FALSE)</f>
        <v>49</v>
      </c>
      <c r="C1032" s="47" t="s">
        <v>304</v>
      </c>
      <c r="D1032" s="47" t="s">
        <v>41</v>
      </c>
      <c r="E1032" s="48">
        <v>2008</v>
      </c>
      <c r="F1032" s="47" t="s">
        <v>42</v>
      </c>
      <c r="G1032" s="49">
        <v>39696</v>
      </c>
      <c r="H1032" s="47" t="s">
        <v>43</v>
      </c>
      <c r="I1032" s="47" t="s">
        <v>44</v>
      </c>
      <c r="J1032" s="48">
        <v>3008</v>
      </c>
      <c r="K1032" s="47" t="s">
        <v>110</v>
      </c>
      <c r="L1032" s="48">
        <v>760</v>
      </c>
      <c r="M1032" s="47" t="s">
        <v>46</v>
      </c>
      <c r="N1032" s="48">
        <v>3</v>
      </c>
      <c r="O1032" s="47" t="s">
        <v>43</v>
      </c>
      <c r="P1032" s="47" t="s">
        <v>68</v>
      </c>
      <c r="Q1032" s="47" t="s">
        <v>48</v>
      </c>
      <c r="R1032" s="47" t="s">
        <v>49</v>
      </c>
      <c r="S1032" s="47" t="s">
        <v>43</v>
      </c>
      <c r="T1032" s="47" t="s">
        <v>50</v>
      </c>
      <c r="U1032" s="47" t="s">
        <v>72</v>
      </c>
      <c r="V1032" s="58">
        <f t="shared" si="18"/>
        <v>1.032632105350892</v>
      </c>
      <c r="W1032" s="58">
        <f t="shared" si="19"/>
        <v>1.032632105350892</v>
      </c>
      <c r="X1032" s="47" t="s">
        <v>52</v>
      </c>
      <c r="Y1032" s="47" t="s">
        <v>168</v>
      </c>
      <c r="Z1032" s="48" t="b">
        <v>0</v>
      </c>
      <c r="AA1032" s="47" t="s">
        <v>54</v>
      </c>
      <c r="AB1032" s="48" t="b">
        <v>0</v>
      </c>
      <c r="AC1032" s="48">
        <v>39</v>
      </c>
      <c r="AD1032" s="47" t="s">
        <v>1855</v>
      </c>
      <c r="AF1032" s="44" t="str">
        <f t="shared" si="20"/>
        <v>mix</v>
      </c>
      <c r="AG1032" s="44">
        <f>VLOOKUP(E1032,'T&amp;NTprop'!I$4:O$35,7,FALSE)</f>
        <v>0.66194365727621274</v>
      </c>
      <c r="AH1032" s="48">
        <v>1.56</v>
      </c>
      <c r="AI1032" s="48">
        <v>1.56</v>
      </c>
    </row>
    <row r="1033" spans="2:35" x14ac:dyDescent="0.25">
      <c r="B1033">
        <f>VLOOKUP(C1033*1,'RMPCrecs(Jan2016)'!F$2:N$1246,9,FALSE)</f>
        <v>49</v>
      </c>
      <c r="C1033" s="47" t="s">
        <v>305</v>
      </c>
      <c r="D1033" s="47" t="s">
        <v>41</v>
      </c>
      <c r="E1033" s="48">
        <v>2008</v>
      </c>
      <c r="F1033" s="47" t="s">
        <v>42</v>
      </c>
      <c r="G1033" s="49">
        <v>39696</v>
      </c>
      <c r="H1033" s="47" t="s">
        <v>43</v>
      </c>
      <c r="I1033" s="47" t="s">
        <v>44</v>
      </c>
      <c r="J1033" s="48">
        <v>3008</v>
      </c>
      <c r="K1033" s="47" t="s">
        <v>110</v>
      </c>
      <c r="L1033" s="48">
        <v>760</v>
      </c>
      <c r="M1033" s="47" t="s">
        <v>46</v>
      </c>
      <c r="N1033" s="48">
        <v>3</v>
      </c>
      <c r="O1033" s="47" t="s">
        <v>43</v>
      </c>
      <c r="P1033" s="47" t="s">
        <v>68</v>
      </c>
      <c r="Q1033" s="47" t="s">
        <v>48</v>
      </c>
      <c r="R1033" s="47" t="s">
        <v>49</v>
      </c>
      <c r="S1033" s="47" t="s">
        <v>43</v>
      </c>
      <c r="T1033" s="47" t="s">
        <v>50</v>
      </c>
      <c r="U1033" s="47" t="s">
        <v>72</v>
      </c>
      <c r="V1033" s="58">
        <f t="shared" ref="V1033:V1096" si="21">AG1033*AH1033</f>
        <v>1.032632105350892</v>
      </c>
      <c r="W1033" s="58">
        <f t="shared" ref="W1033:W1096" si="22">AI1033*AG1033</f>
        <v>1.032632105350892</v>
      </c>
      <c r="X1033" s="47" t="s">
        <v>52</v>
      </c>
      <c r="Y1033" s="47" t="s">
        <v>168</v>
      </c>
      <c r="Z1033" s="48" t="b">
        <v>0</v>
      </c>
      <c r="AA1033" s="47" t="s">
        <v>54</v>
      </c>
      <c r="AB1033" s="48" t="b">
        <v>0</v>
      </c>
      <c r="AC1033" s="48">
        <v>39</v>
      </c>
      <c r="AD1033" s="47" t="s">
        <v>1855</v>
      </c>
      <c r="AF1033" s="44" t="str">
        <f t="shared" ref="AF1033:AF1096" si="23">IF(OR(B1033=14,B1033=19),"NT",IF(B1033&gt;=49,"mix","Tr"))</f>
        <v>mix</v>
      </c>
      <c r="AG1033" s="44">
        <f>VLOOKUP(E1033,'T&amp;NTprop'!I$4:O$35,7,FALSE)</f>
        <v>0.66194365727621274</v>
      </c>
      <c r="AH1033" s="48">
        <v>1.56</v>
      </c>
      <c r="AI1033" s="48">
        <v>1.56</v>
      </c>
    </row>
    <row r="1034" spans="2:35" x14ac:dyDescent="0.25">
      <c r="B1034">
        <f>VLOOKUP(C1034*1,'RMPCrecs(Jan2016)'!F$2:N$1246,9,FALSE)</f>
        <v>49</v>
      </c>
      <c r="C1034" s="47" t="s">
        <v>319</v>
      </c>
      <c r="D1034" s="47" t="s">
        <v>41</v>
      </c>
      <c r="E1034" s="48">
        <v>2008</v>
      </c>
      <c r="F1034" s="47" t="s">
        <v>67</v>
      </c>
      <c r="G1034" s="49">
        <v>39687</v>
      </c>
      <c r="H1034" s="47" t="s">
        <v>43</v>
      </c>
      <c r="I1034" s="47" t="s">
        <v>44</v>
      </c>
      <c r="J1034" s="48">
        <v>3008</v>
      </c>
      <c r="K1034" s="47" t="s">
        <v>45</v>
      </c>
      <c r="L1034" s="48">
        <v>790</v>
      </c>
      <c r="M1034" s="47" t="s">
        <v>46</v>
      </c>
      <c r="N1034" s="48">
        <v>3</v>
      </c>
      <c r="O1034" s="47" t="s">
        <v>43</v>
      </c>
      <c r="P1034" s="47" t="s">
        <v>68</v>
      </c>
      <c r="Q1034" s="47" t="s">
        <v>48</v>
      </c>
      <c r="R1034" s="47" t="s">
        <v>49</v>
      </c>
      <c r="S1034" s="47" t="s">
        <v>43</v>
      </c>
      <c r="T1034" s="47" t="s">
        <v>50</v>
      </c>
      <c r="U1034" s="47" t="s">
        <v>69</v>
      </c>
      <c r="V1034" s="58">
        <f t="shared" si="21"/>
        <v>1.913017169528255</v>
      </c>
      <c r="W1034" s="58">
        <f t="shared" si="22"/>
        <v>1.913017169528255</v>
      </c>
      <c r="X1034" s="47" t="s">
        <v>52</v>
      </c>
      <c r="Y1034" s="47" t="s">
        <v>107</v>
      </c>
      <c r="Z1034" s="48" t="b">
        <v>0</v>
      </c>
      <c r="AA1034" s="47" t="s">
        <v>54</v>
      </c>
      <c r="AB1034" s="48" t="b">
        <v>0</v>
      </c>
      <c r="AC1034" s="48">
        <v>39</v>
      </c>
      <c r="AD1034" s="47" t="s">
        <v>1855</v>
      </c>
      <c r="AF1034" s="44" t="str">
        <f t="shared" si="23"/>
        <v>mix</v>
      </c>
      <c r="AG1034" s="44">
        <f>VLOOKUP(E1034,'T&amp;NTprop'!I$4:O$35,7,FALSE)</f>
        <v>0.66194365727621274</v>
      </c>
      <c r="AH1034" s="48">
        <v>2.89</v>
      </c>
      <c r="AI1034" s="48">
        <v>2.89</v>
      </c>
    </row>
    <row r="1035" spans="2:35" x14ac:dyDescent="0.25">
      <c r="B1035">
        <f>VLOOKUP(C1035*1,'RMPCrecs(Jan2016)'!F$2:N$1246,9,FALSE)</f>
        <v>49</v>
      </c>
      <c r="C1035" s="47" t="s">
        <v>320</v>
      </c>
      <c r="D1035" s="47" t="s">
        <v>41</v>
      </c>
      <c r="E1035" s="48">
        <v>2008</v>
      </c>
      <c r="F1035" s="47" t="s">
        <v>67</v>
      </c>
      <c r="G1035" s="49">
        <v>39686</v>
      </c>
      <c r="H1035" s="47" t="s">
        <v>43</v>
      </c>
      <c r="I1035" s="47" t="s">
        <v>44</v>
      </c>
      <c r="J1035" s="48">
        <v>3008</v>
      </c>
      <c r="K1035" s="47" t="s">
        <v>110</v>
      </c>
      <c r="L1035" s="48">
        <v>720</v>
      </c>
      <c r="M1035" s="47" t="s">
        <v>46</v>
      </c>
      <c r="N1035" s="48">
        <v>3</v>
      </c>
      <c r="O1035" s="47" t="s">
        <v>43</v>
      </c>
      <c r="P1035" s="47" t="s">
        <v>68</v>
      </c>
      <c r="Q1035" s="47" t="s">
        <v>48</v>
      </c>
      <c r="R1035" s="47" t="s">
        <v>49</v>
      </c>
      <c r="S1035" s="47" t="s">
        <v>43</v>
      </c>
      <c r="T1035" s="47" t="s">
        <v>50</v>
      </c>
      <c r="U1035" s="47" t="s">
        <v>69</v>
      </c>
      <c r="V1035" s="58">
        <f t="shared" si="21"/>
        <v>1.913017169528255</v>
      </c>
      <c r="W1035" s="58">
        <f t="shared" si="22"/>
        <v>1.913017169528255</v>
      </c>
      <c r="X1035" s="47" t="s">
        <v>52</v>
      </c>
      <c r="Y1035" s="47" t="s">
        <v>107</v>
      </c>
      <c r="Z1035" s="48" t="b">
        <v>0</v>
      </c>
      <c r="AA1035" s="47" t="s">
        <v>54</v>
      </c>
      <c r="AB1035" s="48" t="b">
        <v>0</v>
      </c>
      <c r="AC1035" s="48">
        <v>39</v>
      </c>
      <c r="AD1035" s="47" t="s">
        <v>1855</v>
      </c>
      <c r="AF1035" s="44" t="str">
        <f t="shared" si="23"/>
        <v>mix</v>
      </c>
      <c r="AG1035" s="44">
        <f>VLOOKUP(E1035,'T&amp;NTprop'!I$4:O$35,7,FALSE)</f>
        <v>0.66194365727621274</v>
      </c>
      <c r="AH1035" s="48">
        <v>2.89</v>
      </c>
      <c r="AI1035" s="48">
        <v>2.89</v>
      </c>
    </row>
    <row r="1036" spans="2:35" x14ac:dyDescent="0.25">
      <c r="B1036">
        <f>VLOOKUP(C1036*1,'RMPCrecs(Jan2016)'!F$2:N$1246,9,FALSE)</f>
        <v>49</v>
      </c>
      <c r="C1036" s="47" t="s">
        <v>321</v>
      </c>
      <c r="D1036" s="47" t="s">
        <v>41</v>
      </c>
      <c r="E1036" s="48">
        <v>2008</v>
      </c>
      <c r="F1036" s="47" t="s">
        <v>67</v>
      </c>
      <c r="G1036" s="49">
        <v>39686</v>
      </c>
      <c r="H1036" s="47" t="s">
        <v>43</v>
      </c>
      <c r="I1036" s="47" t="s">
        <v>44</v>
      </c>
      <c r="J1036" s="48">
        <v>3008</v>
      </c>
      <c r="K1036" s="47" t="s">
        <v>45</v>
      </c>
      <c r="L1036" s="48">
        <v>780</v>
      </c>
      <c r="M1036" s="47" t="s">
        <v>46</v>
      </c>
      <c r="N1036" s="48">
        <v>3</v>
      </c>
      <c r="O1036" s="47" t="s">
        <v>43</v>
      </c>
      <c r="P1036" s="47" t="s">
        <v>68</v>
      </c>
      <c r="Q1036" s="47" t="s">
        <v>48</v>
      </c>
      <c r="R1036" s="47" t="s">
        <v>49</v>
      </c>
      <c r="S1036" s="47" t="s">
        <v>43</v>
      </c>
      <c r="T1036" s="47" t="s">
        <v>50</v>
      </c>
      <c r="U1036" s="47" t="s">
        <v>69</v>
      </c>
      <c r="V1036" s="58">
        <f t="shared" si="21"/>
        <v>1.913017169528255</v>
      </c>
      <c r="W1036" s="58">
        <f t="shared" si="22"/>
        <v>1.913017169528255</v>
      </c>
      <c r="X1036" s="47" t="s">
        <v>52</v>
      </c>
      <c r="Y1036" s="47" t="s">
        <v>107</v>
      </c>
      <c r="Z1036" s="48" t="b">
        <v>0</v>
      </c>
      <c r="AA1036" s="47" t="s">
        <v>54</v>
      </c>
      <c r="AB1036" s="48" t="b">
        <v>0</v>
      </c>
      <c r="AC1036" s="48">
        <v>39</v>
      </c>
      <c r="AD1036" s="47" t="s">
        <v>1855</v>
      </c>
      <c r="AF1036" s="44" t="str">
        <f t="shared" si="23"/>
        <v>mix</v>
      </c>
      <c r="AG1036" s="44">
        <f>VLOOKUP(E1036,'T&amp;NTprop'!I$4:O$35,7,FALSE)</f>
        <v>0.66194365727621274</v>
      </c>
      <c r="AH1036" s="48">
        <v>2.89</v>
      </c>
      <c r="AI1036" s="48">
        <v>2.89</v>
      </c>
    </row>
    <row r="1037" spans="2:35" x14ac:dyDescent="0.25">
      <c r="B1037">
        <f>VLOOKUP(C1037*1,'RMPCrecs(Jan2016)'!F$2:N$1246,9,FALSE)</f>
        <v>49</v>
      </c>
      <c r="C1037" s="47" t="s">
        <v>322</v>
      </c>
      <c r="D1037" s="47" t="s">
        <v>41</v>
      </c>
      <c r="E1037" s="48">
        <v>2008</v>
      </c>
      <c r="F1037" s="47" t="s">
        <v>67</v>
      </c>
      <c r="G1037" s="49">
        <v>39686</v>
      </c>
      <c r="H1037" s="47" t="s">
        <v>43</v>
      </c>
      <c r="I1037" s="47" t="s">
        <v>44</v>
      </c>
      <c r="J1037" s="48">
        <v>3008</v>
      </c>
      <c r="K1037" s="47" t="s">
        <v>110</v>
      </c>
      <c r="L1037" s="48">
        <v>760</v>
      </c>
      <c r="M1037" s="47" t="s">
        <v>46</v>
      </c>
      <c r="N1037" s="48">
        <v>3</v>
      </c>
      <c r="O1037" s="47" t="s">
        <v>43</v>
      </c>
      <c r="P1037" s="47" t="s">
        <v>68</v>
      </c>
      <c r="Q1037" s="47" t="s">
        <v>48</v>
      </c>
      <c r="R1037" s="47" t="s">
        <v>49</v>
      </c>
      <c r="S1037" s="47" t="s">
        <v>43</v>
      </c>
      <c r="T1037" s="47" t="s">
        <v>50</v>
      </c>
      <c r="U1037" s="47" t="s">
        <v>69</v>
      </c>
      <c r="V1037" s="58">
        <f t="shared" si="21"/>
        <v>1.913017169528255</v>
      </c>
      <c r="W1037" s="58">
        <f t="shared" si="22"/>
        <v>1.913017169528255</v>
      </c>
      <c r="X1037" s="47" t="s">
        <v>52</v>
      </c>
      <c r="Y1037" s="47" t="s">
        <v>107</v>
      </c>
      <c r="Z1037" s="48" t="b">
        <v>0</v>
      </c>
      <c r="AA1037" s="47" t="s">
        <v>54</v>
      </c>
      <c r="AB1037" s="48" t="b">
        <v>0</v>
      </c>
      <c r="AC1037" s="48">
        <v>39</v>
      </c>
      <c r="AD1037" s="47" t="s">
        <v>1855</v>
      </c>
      <c r="AF1037" s="44" t="str">
        <f t="shared" si="23"/>
        <v>mix</v>
      </c>
      <c r="AG1037" s="44">
        <f>VLOOKUP(E1037,'T&amp;NTprop'!I$4:O$35,7,FALSE)</f>
        <v>0.66194365727621274</v>
      </c>
      <c r="AH1037" s="48">
        <v>2.89</v>
      </c>
      <c r="AI1037" s="48">
        <v>2.89</v>
      </c>
    </row>
    <row r="1038" spans="2:35" x14ac:dyDescent="0.25">
      <c r="B1038">
        <f>VLOOKUP(C1038*1,'RMPCrecs(Jan2016)'!F$2:N$1246,9,FALSE)</f>
        <v>49</v>
      </c>
      <c r="C1038" s="47" t="s">
        <v>323</v>
      </c>
      <c r="D1038" s="47" t="s">
        <v>41</v>
      </c>
      <c r="E1038" s="48">
        <v>2008</v>
      </c>
      <c r="F1038" s="47" t="s">
        <v>67</v>
      </c>
      <c r="G1038" s="49">
        <v>39686</v>
      </c>
      <c r="H1038" s="47" t="s">
        <v>43</v>
      </c>
      <c r="I1038" s="47" t="s">
        <v>44</v>
      </c>
      <c r="J1038" s="48">
        <v>3008</v>
      </c>
      <c r="K1038" s="47" t="s">
        <v>110</v>
      </c>
      <c r="L1038" s="48">
        <v>740</v>
      </c>
      <c r="M1038" s="47" t="s">
        <v>46</v>
      </c>
      <c r="N1038" s="48">
        <v>3</v>
      </c>
      <c r="O1038" s="47" t="s">
        <v>43</v>
      </c>
      <c r="P1038" s="47" t="s">
        <v>68</v>
      </c>
      <c r="Q1038" s="47" t="s">
        <v>48</v>
      </c>
      <c r="R1038" s="47" t="s">
        <v>49</v>
      </c>
      <c r="S1038" s="47" t="s">
        <v>43</v>
      </c>
      <c r="T1038" s="47" t="s">
        <v>50</v>
      </c>
      <c r="U1038" s="47" t="s">
        <v>69</v>
      </c>
      <c r="V1038" s="58">
        <f t="shared" si="21"/>
        <v>1.913017169528255</v>
      </c>
      <c r="W1038" s="58">
        <f t="shared" si="22"/>
        <v>1.913017169528255</v>
      </c>
      <c r="X1038" s="47" t="s">
        <v>52</v>
      </c>
      <c r="Y1038" s="47" t="s">
        <v>107</v>
      </c>
      <c r="Z1038" s="48" t="b">
        <v>0</v>
      </c>
      <c r="AA1038" s="47" t="s">
        <v>54</v>
      </c>
      <c r="AB1038" s="48" t="b">
        <v>0</v>
      </c>
      <c r="AC1038" s="48">
        <v>39</v>
      </c>
      <c r="AD1038" s="47" t="s">
        <v>1855</v>
      </c>
      <c r="AF1038" s="44" t="str">
        <f t="shared" si="23"/>
        <v>mix</v>
      </c>
      <c r="AG1038" s="44">
        <f>VLOOKUP(E1038,'T&amp;NTprop'!I$4:O$35,7,FALSE)</f>
        <v>0.66194365727621274</v>
      </c>
      <c r="AH1038" s="48">
        <v>2.89</v>
      </c>
      <c r="AI1038" s="48">
        <v>2.89</v>
      </c>
    </row>
    <row r="1039" spans="2:35" x14ac:dyDescent="0.25">
      <c r="B1039">
        <f>VLOOKUP(C1039*1,'RMPCrecs(Jan2016)'!F$2:N$1246,9,FALSE)</f>
        <v>49</v>
      </c>
      <c r="C1039" s="47" t="s">
        <v>324</v>
      </c>
      <c r="D1039" s="47" t="s">
        <v>41</v>
      </c>
      <c r="E1039" s="48">
        <v>2008</v>
      </c>
      <c r="F1039" s="47" t="s">
        <v>67</v>
      </c>
      <c r="G1039" s="49">
        <v>39686</v>
      </c>
      <c r="H1039" s="47" t="s">
        <v>43</v>
      </c>
      <c r="I1039" s="47" t="s">
        <v>44</v>
      </c>
      <c r="J1039" s="48">
        <v>3008</v>
      </c>
      <c r="K1039" s="47" t="s">
        <v>110</v>
      </c>
      <c r="L1039" s="48">
        <v>770</v>
      </c>
      <c r="M1039" s="47" t="s">
        <v>46</v>
      </c>
      <c r="N1039" s="48">
        <v>3</v>
      </c>
      <c r="O1039" s="47" t="s">
        <v>43</v>
      </c>
      <c r="P1039" s="47" t="s">
        <v>68</v>
      </c>
      <c r="Q1039" s="47" t="s">
        <v>48</v>
      </c>
      <c r="R1039" s="47" t="s">
        <v>49</v>
      </c>
      <c r="S1039" s="47" t="s">
        <v>43</v>
      </c>
      <c r="T1039" s="47" t="s">
        <v>50</v>
      </c>
      <c r="U1039" s="47" t="s">
        <v>69</v>
      </c>
      <c r="V1039" s="58">
        <f t="shared" si="21"/>
        <v>1.913017169528255</v>
      </c>
      <c r="W1039" s="58">
        <f t="shared" si="22"/>
        <v>1.913017169528255</v>
      </c>
      <c r="X1039" s="47" t="s">
        <v>52</v>
      </c>
      <c r="Y1039" s="47" t="s">
        <v>107</v>
      </c>
      <c r="Z1039" s="48" t="b">
        <v>0</v>
      </c>
      <c r="AA1039" s="47" t="s">
        <v>54</v>
      </c>
      <c r="AB1039" s="48" t="b">
        <v>0</v>
      </c>
      <c r="AC1039" s="48">
        <v>39</v>
      </c>
      <c r="AD1039" s="47" t="s">
        <v>1855</v>
      </c>
      <c r="AF1039" s="44" t="str">
        <f t="shared" si="23"/>
        <v>mix</v>
      </c>
      <c r="AG1039" s="44">
        <f>VLOOKUP(E1039,'T&amp;NTprop'!I$4:O$35,7,FALSE)</f>
        <v>0.66194365727621274</v>
      </c>
      <c r="AH1039" s="48">
        <v>2.89</v>
      </c>
      <c r="AI1039" s="48">
        <v>2.89</v>
      </c>
    </row>
    <row r="1040" spans="2:35" x14ac:dyDescent="0.25">
      <c r="B1040">
        <f>VLOOKUP(C1040*1,'RMPCrecs(Jan2016)'!F$2:N$1246,9,FALSE)</f>
        <v>49</v>
      </c>
      <c r="C1040" s="47" t="s">
        <v>325</v>
      </c>
      <c r="D1040" s="47" t="s">
        <v>41</v>
      </c>
      <c r="E1040" s="48">
        <v>2008</v>
      </c>
      <c r="F1040" s="47" t="s">
        <v>67</v>
      </c>
      <c r="G1040" s="49">
        <v>39686</v>
      </c>
      <c r="H1040" s="47" t="s">
        <v>43</v>
      </c>
      <c r="I1040" s="47" t="s">
        <v>44</v>
      </c>
      <c r="J1040" s="48">
        <v>3008</v>
      </c>
      <c r="K1040" s="47" t="s">
        <v>45</v>
      </c>
      <c r="L1040" s="48">
        <v>730</v>
      </c>
      <c r="M1040" s="47" t="s">
        <v>46</v>
      </c>
      <c r="N1040" s="48">
        <v>3</v>
      </c>
      <c r="O1040" s="47" t="s">
        <v>43</v>
      </c>
      <c r="P1040" s="47" t="s">
        <v>68</v>
      </c>
      <c r="Q1040" s="47" t="s">
        <v>48</v>
      </c>
      <c r="R1040" s="47" t="s">
        <v>49</v>
      </c>
      <c r="S1040" s="47" t="s">
        <v>43</v>
      </c>
      <c r="T1040" s="47" t="s">
        <v>50</v>
      </c>
      <c r="U1040" s="47" t="s">
        <v>69</v>
      </c>
      <c r="V1040" s="58">
        <f t="shared" si="21"/>
        <v>1.913017169528255</v>
      </c>
      <c r="W1040" s="58">
        <f t="shared" si="22"/>
        <v>1.913017169528255</v>
      </c>
      <c r="X1040" s="47" t="s">
        <v>52</v>
      </c>
      <c r="Y1040" s="47" t="s">
        <v>107</v>
      </c>
      <c r="Z1040" s="48" t="b">
        <v>0</v>
      </c>
      <c r="AA1040" s="47" t="s">
        <v>54</v>
      </c>
      <c r="AB1040" s="48" t="b">
        <v>0</v>
      </c>
      <c r="AC1040" s="48">
        <v>39</v>
      </c>
      <c r="AD1040" s="47" t="s">
        <v>1855</v>
      </c>
      <c r="AF1040" s="44" t="str">
        <f t="shared" si="23"/>
        <v>mix</v>
      </c>
      <c r="AG1040" s="44">
        <f>VLOOKUP(E1040,'T&amp;NTprop'!I$4:O$35,7,FALSE)</f>
        <v>0.66194365727621274</v>
      </c>
      <c r="AH1040" s="48">
        <v>2.89</v>
      </c>
      <c r="AI1040" s="48">
        <v>2.89</v>
      </c>
    </row>
    <row r="1041" spans="2:35" x14ac:dyDescent="0.25">
      <c r="B1041">
        <f>VLOOKUP(C1041*1,'RMPCrecs(Jan2016)'!F$2:N$1246,9,FALSE)</f>
        <v>49</v>
      </c>
      <c r="C1041" s="47" t="s">
        <v>326</v>
      </c>
      <c r="D1041" s="47" t="s">
        <v>41</v>
      </c>
      <c r="E1041" s="48">
        <v>2008</v>
      </c>
      <c r="F1041" s="47" t="s">
        <v>67</v>
      </c>
      <c r="G1041" s="49">
        <v>39686</v>
      </c>
      <c r="H1041" s="47" t="s">
        <v>43</v>
      </c>
      <c r="I1041" s="47" t="s">
        <v>44</v>
      </c>
      <c r="J1041" s="48">
        <v>3008</v>
      </c>
      <c r="K1041" s="47" t="s">
        <v>45</v>
      </c>
      <c r="L1041" s="48">
        <v>680</v>
      </c>
      <c r="M1041" s="47" t="s">
        <v>46</v>
      </c>
      <c r="N1041" s="48">
        <v>3</v>
      </c>
      <c r="O1041" s="47" t="s">
        <v>43</v>
      </c>
      <c r="P1041" s="47" t="s">
        <v>68</v>
      </c>
      <c r="Q1041" s="47" t="s">
        <v>48</v>
      </c>
      <c r="R1041" s="47" t="s">
        <v>49</v>
      </c>
      <c r="S1041" s="47" t="s">
        <v>43</v>
      </c>
      <c r="T1041" s="47" t="s">
        <v>50</v>
      </c>
      <c r="U1041" s="47" t="s">
        <v>69</v>
      </c>
      <c r="V1041" s="58">
        <f t="shared" si="21"/>
        <v>1.913017169528255</v>
      </c>
      <c r="W1041" s="58">
        <f t="shared" si="22"/>
        <v>1.913017169528255</v>
      </c>
      <c r="X1041" s="47" t="s">
        <v>52</v>
      </c>
      <c r="Y1041" s="47" t="s">
        <v>107</v>
      </c>
      <c r="Z1041" s="48" t="b">
        <v>0</v>
      </c>
      <c r="AA1041" s="47" t="s">
        <v>54</v>
      </c>
      <c r="AB1041" s="48" t="b">
        <v>0</v>
      </c>
      <c r="AC1041" s="48">
        <v>39</v>
      </c>
      <c r="AD1041" s="47" t="s">
        <v>1855</v>
      </c>
      <c r="AF1041" s="44" t="str">
        <f t="shared" si="23"/>
        <v>mix</v>
      </c>
      <c r="AG1041" s="44">
        <f>VLOOKUP(E1041,'T&amp;NTprop'!I$4:O$35,7,FALSE)</f>
        <v>0.66194365727621274</v>
      </c>
      <c r="AH1041" s="48">
        <v>2.89</v>
      </c>
      <c r="AI1041" s="48">
        <v>2.89</v>
      </c>
    </row>
    <row r="1042" spans="2:35" x14ac:dyDescent="0.25">
      <c r="B1042">
        <f>VLOOKUP(C1042*1,'RMPCrecs(Jan2016)'!F$2:N$1246,9,FALSE)</f>
        <v>49</v>
      </c>
      <c r="C1042" s="47" t="s">
        <v>327</v>
      </c>
      <c r="D1042" s="47" t="s">
        <v>41</v>
      </c>
      <c r="E1042" s="48">
        <v>2008</v>
      </c>
      <c r="F1042" s="47" t="s">
        <v>67</v>
      </c>
      <c r="G1042" s="49">
        <v>39689</v>
      </c>
      <c r="H1042" s="47" t="s">
        <v>43</v>
      </c>
      <c r="I1042" s="47" t="s">
        <v>44</v>
      </c>
      <c r="J1042" s="48">
        <v>3008</v>
      </c>
      <c r="K1042" s="47" t="s">
        <v>45</v>
      </c>
      <c r="L1042" s="48">
        <v>750</v>
      </c>
      <c r="M1042" s="47" t="s">
        <v>46</v>
      </c>
      <c r="N1042" s="48">
        <v>3</v>
      </c>
      <c r="O1042" s="47" t="s">
        <v>43</v>
      </c>
      <c r="P1042" s="47" t="s">
        <v>68</v>
      </c>
      <c r="Q1042" s="47" t="s">
        <v>48</v>
      </c>
      <c r="R1042" s="47" t="s">
        <v>49</v>
      </c>
      <c r="S1042" s="47" t="s">
        <v>43</v>
      </c>
      <c r="T1042" s="47" t="s">
        <v>50</v>
      </c>
      <c r="U1042" s="47" t="s">
        <v>69</v>
      </c>
      <c r="V1042" s="58">
        <f t="shared" si="21"/>
        <v>1.913017169528255</v>
      </c>
      <c r="W1042" s="58">
        <f t="shared" si="22"/>
        <v>1.913017169528255</v>
      </c>
      <c r="X1042" s="47" t="s">
        <v>52</v>
      </c>
      <c r="Y1042" s="47" t="s">
        <v>107</v>
      </c>
      <c r="Z1042" s="48" t="b">
        <v>0</v>
      </c>
      <c r="AA1042" s="47" t="s">
        <v>54</v>
      </c>
      <c r="AB1042" s="48" t="b">
        <v>0</v>
      </c>
      <c r="AC1042" s="48">
        <v>39</v>
      </c>
      <c r="AD1042" s="47" t="s">
        <v>1855</v>
      </c>
      <c r="AF1042" s="44" t="str">
        <f t="shared" si="23"/>
        <v>mix</v>
      </c>
      <c r="AG1042" s="44">
        <f>VLOOKUP(E1042,'T&amp;NTprop'!I$4:O$35,7,FALSE)</f>
        <v>0.66194365727621274</v>
      </c>
      <c r="AH1042" s="48">
        <v>2.89</v>
      </c>
      <c r="AI1042" s="48">
        <v>2.89</v>
      </c>
    </row>
    <row r="1043" spans="2:35" x14ac:dyDescent="0.25">
      <c r="B1043">
        <f>VLOOKUP(C1043*1,'RMPCrecs(Jan2016)'!F$2:N$1246,9,FALSE)</f>
        <v>49</v>
      </c>
      <c r="C1043" s="47" t="s">
        <v>328</v>
      </c>
      <c r="D1043" s="47" t="s">
        <v>41</v>
      </c>
      <c r="E1043" s="48">
        <v>2008</v>
      </c>
      <c r="F1043" s="47" t="s">
        <v>67</v>
      </c>
      <c r="G1043" s="49">
        <v>39689</v>
      </c>
      <c r="H1043" s="47" t="s">
        <v>43</v>
      </c>
      <c r="I1043" s="47" t="s">
        <v>44</v>
      </c>
      <c r="J1043" s="48">
        <v>3008</v>
      </c>
      <c r="K1043" s="47" t="s">
        <v>45</v>
      </c>
      <c r="L1043" s="48">
        <v>680</v>
      </c>
      <c r="M1043" s="47" t="s">
        <v>46</v>
      </c>
      <c r="N1043" s="48">
        <v>3</v>
      </c>
      <c r="O1043" s="47" t="s">
        <v>43</v>
      </c>
      <c r="P1043" s="47" t="s">
        <v>68</v>
      </c>
      <c r="Q1043" s="47" t="s">
        <v>48</v>
      </c>
      <c r="R1043" s="47" t="s">
        <v>49</v>
      </c>
      <c r="S1043" s="47" t="s">
        <v>43</v>
      </c>
      <c r="T1043" s="47" t="s">
        <v>50</v>
      </c>
      <c r="U1043" s="47" t="s">
        <v>69</v>
      </c>
      <c r="V1043" s="58">
        <f t="shared" si="21"/>
        <v>1.913017169528255</v>
      </c>
      <c r="W1043" s="58">
        <f t="shared" si="22"/>
        <v>1.913017169528255</v>
      </c>
      <c r="X1043" s="47" t="s">
        <v>52</v>
      </c>
      <c r="Y1043" s="47" t="s">
        <v>107</v>
      </c>
      <c r="Z1043" s="48" t="b">
        <v>0</v>
      </c>
      <c r="AA1043" s="47" t="s">
        <v>54</v>
      </c>
      <c r="AB1043" s="48" t="b">
        <v>0</v>
      </c>
      <c r="AC1043" s="48">
        <v>39</v>
      </c>
      <c r="AD1043" s="47" t="s">
        <v>1855</v>
      </c>
      <c r="AF1043" s="44" t="str">
        <f t="shared" si="23"/>
        <v>mix</v>
      </c>
      <c r="AG1043" s="44">
        <f>VLOOKUP(E1043,'T&amp;NTprop'!I$4:O$35,7,FALSE)</f>
        <v>0.66194365727621274</v>
      </c>
      <c r="AH1043" s="48">
        <v>2.89</v>
      </c>
      <c r="AI1043" s="48">
        <v>2.89</v>
      </c>
    </row>
    <row r="1044" spans="2:35" x14ac:dyDescent="0.25">
      <c r="B1044">
        <f>VLOOKUP(C1044*1,'RMPCrecs(Jan2016)'!F$2:N$1246,9,FALSE)</f>
        <v>49</v>
      </c>
      <c r="C1044" s="47" t="s">
        <v>329</v>
      </c>
      <c r="D1044" s="47" t="s">
        <v>41</v>
      </c>
      <c r="E1044" s="48">
        <v>2008</v>
      </c>
      <c r="F1044" s="47" t="s">
        <v>67</v>
      </c>
      <c r="G1044" s="49">
        <v>39689</v>
      </c>
      <c r="H1044" s="47" t="s">
        <v>43</v>
      </c>
      <c r="I1044" s="47" t="s">
        <v>44</v>
      </c>
      <c r="J1044" s="48">
        <v>3008</v>
      </c>
      <c r="K1044" s="47" t="s">
        <v>45</v>
      </c>
      <c r="L1044" s="48">
        <v>820</v>
      </c>
      <c r="M1044" s="47" t="s">
        <v>46</v>
      </c>
      <c r="N1044" s="48">
        <v>3</v>
      </c>
      <c r="O1044" s="47" t="s">
        <v>43</v>
      </c>
      <c r="P1044" s="47" t="s">
        <v>68</v>
      </c>
      <c r="Q1044" s="47" t="s">
        <v>48</v>
      </c>
      <c r="R1044" s="47" t="s">
        <v>49</v>
      </c>
      <c r="S1044" s="47" t="s">
        <v>43</v>
      </c>
      <c r="T1044" s="47" t="s">
        <v>50</v>
      </c>
      <c r="U1044" s="47" t="s">
        <v>69</v>
      </c>
      <c r="V1044" s="58">
        <f t="shared" si="21"/>
        <v>1.913017169528255</v>
      </c>
      <c r="W1044" s="58">
        <f t="shared" si="22"/>
        <v>1.913017169528255</v>
      </c>
      <c r="X1044" s="47" t="s">
        <v>52</v>
      </c>
      <c r="Y1044" s="47" t="s">
        <v>107</v>
      </c>
      <c r="Z1044" s="48" t="b">
        <v>0</v>
      </c>
      <c r="AA1044" s="47" t="s">
        <v>54</v>
      </c>
      <c r="AB1044" s="48" t="b">
        <v>0</v>
      </c>
      <c r="AC1044" s="48">
        <v>39</v>
      </c>
      <c r="AD1044" s="47" t="s">
        <v>1855</v>
      </c>
      <c r="AF1044" s="44" t="str">
        <f t="shared" si="23"/>
        <v>mix</v>
      </c>
      <c r="AG1044" s="44">
        <f>VLOOKUP(E1044,'T&amp;NTprop'!I$4:O$35,7,FALSE)</f>
        <v>0.66194365727621274</v>
      </c>
      <c r="AH1044" s="48">
        <v>2.89</v>
      </c>
      <c r="AI1044" s="48">
        <v>2.89</v>
      </c>
    </row>
    <row r="1045" spans="2:35" x14ac:dyDescent="0.25">
      <c r="B1045">
        <f>VLOOKUP(C1045*1,'RMPCrecs(Jan2016)'!F$2:N$1246,9,FALSE)</f>
        <v>49</v>
      </c>
      <c r="C1045" s="47" t="s">
        <v>330</v>
      </c>
      <c r="D1045" s="47" t="s">
        <v>41</v>
      </c>
      <c r="E1045" s="48">
        <v>2008</v>
      </c>
      <c r="F1045" s="47" t="s">
        <v>67</v>
      </c>
      <c r="G1045" s="49">
        <v>39689</v>
      </c>
      <c r="H1045" s="47" t="s">
        <v>43</v>
      </c>
      <c r="I1045" s="47" t="s">
        <v>44</v>
      </c>
      <c r="J1045" s="48">
        <v>3008</v>
      </c>
      <c r="K1045" s="47" t="s">
        <v>110</v>
      </c>
      <c r="L1045" s="48">
        <v>770</v>
      </c>
      <c r="M1045" s="47" t="s">
        <v>46</v>
      </c>
      <c r="N1045" s="48">
        <v>3</v>
      </c>
      <c r="O1045" s="47" t="s">
        <v>43</v>
      </c>
      <c r="P1045" s="47" t="s">
        <v>68</v>
      </c>
      <c r="Q1045" s="47" t="s">
        <v>48</v>
      </c>
      <c r="R1045" s="47" t="s">
        <v>49</v>
      </c>
      <c r="S1045" s="47" t="s">
        <v>43</v>
      </c>
      <c r="T1045" s="47" t="s">
        <v>50</v>
      </c>
      <c r="U1045" s="47" t="s">
        <v>69</v>
      </c>
      <c r="V1045" s="58">
        <f t="shared" si="21"/>
        <v>1.913017169528255</v>
      </c>
      <c r="W1045" s="58">
        <f t="shared" si="22"/>
        <v>1.913017169528255</v>
      </c>
      <c r="X1045" s="47" t="s">
        <v>52</v>
      </c>
      <c r="Y1045" s="47" t="s">
        <v>107</v>
      </c>
      <c r="Z1045" s="48" t="b">
        <v>0</v>
      </c>
      <c r="AA1045" s="47" t="s">
        <v>54</v>
      </c>
      <c r="AB1045" s="48" t="b">
        <v>0</v>
      </c>
      <c r="AC1045" s="48">
        <v>39</v>
      </c>
      <c r="AD1045" s="47" t="s">
        <v>1855</v>
      </c>
      <c r="AF1045" s="44" t="str">
        <f t="shared" si="23"/>
        <v>mix</v>
      </c>
      <c r="AG1045" s="44">
        <f>VLOOKUP(E1045,'T&amp;NTprop'!I$4:O$35,7,FALSE)</f>
        <v>0.66194365727621274</v>
      </c>
      <c r="AH1045" s="48">
        <v>2.89</v>
      </c>
      <c r="AI1045" s="48">
        <v>2.89</v>
      </c>
    </row>
    <row r="1046" spans="2:35" x14ac:dyDescent="0.25">
      <c r="B1046">
        <f>VLOOKUP(C1046*1,'RMPCrecs(Jan2016)'!F$2:N$1246,9,FALSE)</f>
        <v>49</v>
      </c>
      <c r="C1046" s="47" t="s">
        <v>331</v>
      </c>
      <c r="D1046" s="47" t="s">
        <v>41</v>
      </c>
      <c r="E1046" s="48">
        <v>2008</v>
      </c>
      <c r="F1046" s="47" t="s">
        <v>67</v>
      </c>
      <c r="G1046" s="49">
        <v>39689</v>
      </c>
      <c r="H1046" s="47" t="s">
        <v>43</v>
      </c>
      <c r="I1046" s="47" t="s">
        <v>44</v>
      </c>
      <c r="J1046" s="48">
        <v>3008</v>
      </c>
      <c r="K1046" s="47" t="s">
        <v>45</v>
      </c>
      <c r="L1046" s="48">
        <v>850</v>
      </c>
      <c r="M1046" s="47" t="s">
        <v>46</v>
      </c>
      <c r="N1046" s="48">
        <v>3</v>
      </c>
      <c r="O1046" s="47" t="s">
        <v>43</v>
      </c>
      <c r="P1046" s="47" t="s">
        <v>68</v>
      </c>
      <c r="Q1046" s="47" t="s">
        <v>48</v>
      </c>
      <c r="R1046" s="47" t="s">
        <v>49</v>
      </c>
      <c r="S1046" s="47" t="s">
        <v>43</v>
      </c>
      <c r="T1046" s="47" t="s">
        <v>50</v>
      </c>
      <c r="U1046" s="47" t="s">
        <v>69</v>
      </c>
      <c r="V1046" s="58">
        <f t="shared" si="21"/>
        <v>1.913017169528255</v>
      </c>
      <c r="W1046" s="58">
        <f t="shared" si="22"/>
        <v>1.913017169528255</v>
      </c>
      <c r="X1046" s="47" t="s">
        <v>52</v>
      </c>
      <c r="Y1046" s="47" t="s">
        <v>107</v>
      </c>
      <c r="Z1046" s="48" t="b">
        <v>0</v>
      </c>
      <c r="AA1046" s="47" t="s">
        <v>54</v>
      </c>
      <c r="AB1046" s="48" t="b">
        <v>0</v>
      </c>
      <c r="AC1046" s="48">
        <v>39</v>
      </c>
      <c r="AD1046" s="47" t="s">
        <v>1855</v>
      </c>
      <c r="AF1046" s="44" t="str">
        <f t="shared" si="23"/>
        <v>mix</v>
      </c>
      <c r="AG1046" s="44">
        <f>VLOOKUP(E1046,'T&amp;NTprop'!I$4:O$35,7,FALSE)</f>
        <v>0.66194365727621274</v>
      </c>
      <c r="AH1046" s="48">
        <v>2.89</v>
      </c>
      <c r="AI1046" s="48">
        <v>2.89</v>
      </c>
    </row>
    <row r="1047" spans="2:35" x14ac:dyDescent="0.25">
      <c r="B1047">
        <f>VLOOKUP(C1047*1,'RMPCrecs(Jan2016)'!F$2:N$1246,9,FALSE)</f>
        <v>49</v>
      </c>
      <c r="C1047" s="47" t="s">
        <v>336</v>
      </c>
      <c r="D1047" s="47" t="s">
        <v>41</v>
      </c>
      <c r="E1047" s="48">
        <v>2008</v>
      </c>
      <c r="F1047" s="47" t="s">
        <v>42</v>
      </c>
      <c r="G1047" s="49">
        <v>39693</v>
      </c>
      <c r="H1047" s="47" t="s">
        <v>43</v>
      </c>
      <c r="I1047" s="47" t="s">
        <v>44</v>
      </c>
      <c r="J1047" s="48">
        <v>3008</v>
      </c>
      <c r="K1047" s="47" t="s">
        <v>45</v>
      </c>
      <c r="L1047" s="48">
        <v>730</v>
      </c>
      <c r="M1047" s="47" t="s">
        <v>46</v>
      </c>
      <c r="N1047" s="48">
        <v>3</v>
      </c>
      <c r="O1047" s="47" t="s">
        <v>43</v>
      </c>
      <c r="P1047" s="47" t="s">
        <v>68</v>
      </c>
      <c r="Q1047" s="47" t="s">
        <v>48</v>
      </c>
      <c r="R1047" s="47" t="s">
        <v>49</v>
      </c>
      <c r="S1047" s="47" t="s">
        <v>43</v>
      </c>
      <c r="T1047" s="47" t="s">
        <v>50</v>
      </c>
      <c r="U1047" s="47" t="s">
        <v>72</v>
      </c>
      <c r="V1047" s="58">
        <f t="shared" si="21"/>
        <v>1.032632105350892</v>
      </c>
      <c r="W1047" s="58">
        <f t="shared" si="22"/>
        <v>1.032632105350892</v>
      </c>
      <c r="X1047" s="47" t="s">
        <v>52</v>
      </c>
      <c r="Y1047" s="47" t="s">
        <v>168</v>
      </c>
      <c r="Z1047" s="48" t="b">
        <v>0</v>
      </c>
      <c r="AA1047" s="47" t="s">
        <v>54</v>
      </c>
      <c r="AB1047" s="48" t="b">
        <v>0</v>
      </c>
      <c r="AC1047" s="48">
        <v>39</v>
      </c>
      <c r="AD1047" s="47" t="s">
        <v>1855</v>
      </c>
      <c r="AF1047" s="44" t="str">
        <f t="shared" si="23"/>
        <v>mix</v>
      </c>
      <c r="AG1047" s="44">
        <f>VLOOKUP(E1047,'T&amp;NTprop'!I$4:O$35,7,FALSE)</f>
        <v>0.66194365727621274</v>
      </c>
      <c r="AH1047" s="48">
        <v>1.56</v>
      </c>
      <c r="AI1047" s="48">
        <v>1.56</v>
      </c>
    </row>
    <row r="1048" spans="2:35" x14ac:dyDescent="0.25">
      <c r="B1048">
        <f>VLOOKUP(C1048*1,'RMPCrecs(Jan2016)'!F$2:N$1246,9,FALSE)</f>
        <v>49</v>
      </c>
      <c r="C1048" s="47" t="s">
        <v>337</v>
      </c>
      <c r="D1048" s="47" t="s">
        <v>41</v>
      </c>
      <c r="E1048" s="48">
        <v>2008</v>
      </c>
      <c r="F1048" s="47" t="s">
        <v>42</v>
      </c>
      <c r="G1048" s="49">
        <v>39693</v>
      </c>
      <c r="H1048" s="47" t="s">
        <v>43</v>
      </c>
      <c r="I1048" s="47" t="s">
        <v>44</v>
      </c>
      <c r="J1048" s="48">
        <v>3008</v>
      </c>
      <c r="K1048" s="47" t="s">
        <v>110</v>
      </c>
      <c r="L1048" s="48">
        <v>740</v>
      </c>
      <c r="M1048" s="47" t="s">
        <v>46</v>
      </c>
      <c r="N1048" s="48">
        <v>3</v>
      </c>
      <c r="O1048" s="47" t="s">
        <v>43</v>
      </c>
      <c r="P1048" s="47" t="s">
        <v>68</v>
      </c>
      <c r="Q1048" s="47" t="s">
        <v>48</v>
      </c>
      <c r="R1048" s="47" t="s">
        <v>49</v>
      </c>
      <c r="S1048" s="47" t="s">
        <v>43</v>
      </c>
      <c r="T1048" s="47" t="s">
        <v>50</v>
      </c>
      <c r="U1048" s="47" t="s">
        <v>72</v>
      </c>
      <c r="V1048" s="58">
        <f t="shared" si="21"/>
        <v>1.032632105350892</v>
      </c>
      <c r="W1048" s="58">
        <f t="shared" si="22"/>
        <v>1.032632105350892</v>
      </c>
      <c r="X1048" s="47" t="s">
        <v>52</v>
      </c>
      <c r="Y1048" s="47" t="s">
        <v>168</v>
      </c>
      <c r="Z1048" s="48" t="b">
        <v>0</v>
      </c>
      <c r="AA1048" s="47" t="s">
        <v>54</v>
      </c>
      <c r="AB1048" s="48" t="b">
        <v>0</v>
      </c>
      <c r="AC1048" s="48">
        <v>39</v>
      </c>
      <c r="AD1048" s="47" t="s">
        <v>1855</v>
      </c>
      <c r="AF1048" s="44" t="str">
        <f t="shared" si="23"/>
        <v>mix</v>
      </c>
      <c r="AG1048" s="44">
        <f>VLOOKUP(E1048,'T&amp;NTprop'!I$4:O$35,7,FALSE)</f>
        <v>0.66194365727621274</v>
      </c>
      <c r="AH1048" s="48">
        <v>1.56</v>
      </c>
      <c r="AI1048" s="48">
        <v>1.56</v>
      </c>
    </row>
    <row r="1049" spans="2:35" x14ac:dyDescent="0.25">
      <c r="B1049">
        <f>VLOOKUP(C1049*1,'RMPCrecs(Jan2016)'!F$2:N$1246,9,FALSE)</f>
        <v>49</v>
      </c>
      <c r="C1049" s="47" t="s">
        <v>338</v>
      </c>
      <c r="D1049" s="47" t="s">
        <v>41</v>
      </c>
      <c r="E1049" s="48">
        <v>2008</v>
      </c>
      <c r="F1049" s="47" t="s">
        <v>42</v>
      </c>
      <c r="G1049" s="49">
        <v>39693</v>
      </c>
      <c r="H1049" s="47" t="s">
        <v>43</v>
      </c>
      <c r="I1049" s="47" t="s">
        <v>44</v>
      </c>
      <c r="J1049" s="48">
        <v>3008</v>
      </c>
      <c r="K1049" s="47" t="s">
        <v>45</v>
      </c>
      <c r="L1049" s="48">
        <v>770</v>
      </c>
      <c r="M1049" s="47" t="s">
        <v>46</v>
      </c>
      <c r="N1049" s="48">
        <v>3</v>
      </c>
      <c r="O1049" s="47" t="s">
        <v>43</v>
      </c>
      <c r="P1049" s="47" t="s">
        <v>68</v>
      </c>
      <c r="Q1049" s="47" t="s">
        <v>48</v>
      </c>
      <c r="R1049" s="47" t="s">
        <v>49</v>
      </c>
      <c r="S1049" s="47" t="s">
        <v>43</v>
      </c>
      <c r="T1049" s="47" t="s">
        <v>50</v>
      </c>
      <c r="U1049" s="47" t="s">
        <v>72</v>
      </c>
      <c r="V1049" s="58">
        <f t="shared" si="21"/>
        <v>1.032632105350892</v>
      </c>
      <c r="W1049" s="58">
        <f t="shared" si="22"/>
        <v>1.032632105350892</v>
      </c>
      <c r="X1049" s="47" t="s">
        <v>52</v>
      </c>
      <c r="Y1049" s="47" t="s">
        <v>168</v>
      </c>
      <c r="Z1049" s="48" t="b">
        <v>0</v>
      </c>
      <c r="AA1049" s="47" t="s">
        <v>54</v>
      </c>
      <c r="AB1049" s="48" t="b">
        <v>0</v>
      </c>
      <c r="AC1049" s="48">
        <v>39</v>
      </c>
      <c r="AD1049" s="47" t="s">
        <v>1855</v>
      </c>
      <c r="AF1049" s="44" t="str">
        <f t="shared" si="23"/>
        <v>mix</v>
      </c>
      <c r="AG1049" s="44">
        <f>VLOOKUP(E1049,'T&amp;NTprop'!I$4:O$35,7,FALSE)</f>
        <v>0.66194365727621274</v>
      </c>
      <c r="AH1049" s="48">
        <v>1.56</v>
      </c>
      <c r="AI1049" s="48">
        <v>1.56</v>
      </c>
    </row>
    <row r="1050" spans="2:35" x14ac:dyDescent="0.25">
      <c r="B1050">
        <f>VLOOKUP(C1050*1,'RMPCrecs(Jan2016)'!F$2:N$1246,9,FALSE)</f>
        <v>49</v>
      </c>
      <c r="C1050" s="47" t="s">
        <v>339</v>
      </c>
      <c r="D1050" s="47" t="s">
        <v>41</v>
      </c>
      <c r="E1050" s="48">
        <v>2008</v>
      </c>
      <c r="F1050" s="47" t="s">
        <v>42</v>
      </c>
      <c r="G1050" s="49">
        <v>39693</v>
      </c>
      <c r="H1050" s="47" t="s">
        <v>43</v>
      </c>
      <c r="I1050" s="47" t="s">
        <v>44</v>
      </c>
      <c r="J1050" s="48">
        <v>3008</v>
      </c>
      <c r="K1050" s="47" t="s">
        <v>45</v>
      </c>
      <c r="L1050" s="48">
        <v>710</v>
      </c>
      <c r="M1050" s="47" t="s">
        <v>46</v>
      </c>
      <c r="N1050" s="48">
        <v>3</v>
      </c>
      <c r="O1050" s="47" t="s">
        <v>43</v>
      </c>
      <c r="P1050" s="47" t="s">
        <v>68</v>
      </c>
      <c r="Q1050" s="47" t="s">
        <v>48</v>
      </c>
      <c r="R1050" s="47" t="s">
        <v>49</v>
      </c>
      <c r="S1050" s="47" t="s">
        <v>43</v>
      </c>
      <c r="T1050" s="47" t="s">
        <v>50</v>
      </c>
      <c r="U1050" s="47" t="s">
        <v>72</v>
      </c>
      <c r="V1050" s="58">
        <f t="shared" si="21"/>
        <v>1.032632105350892</v>
      </c>
      <c r="W1050" s="58">
        <f t="shared" si="22"/>
        <v>1.032632105350892</v>
      </c>
      <c r="X1050" s="47" t="s">
        <v>52</v>
      </c>
      <c r="Y1050" s="47" t="s">
        <v>168</v>
      </c>
      <c r="Z1050" s="48" t="b">
        <v>0</v>
      </c>
      <c r="AA1050" s="47" t="s">
        <v>54</v>
      </c>
      <c r="AB1050" s="48" t="b">
        <v>0</v>
      </c>
      <c r="AC1050" s="48">
        <v>39</v>
      </c>
      <c r="AD1050" s="47" t="s">
        <v>1855</v>
      </c>
      <c r="AF1050" s="44" t="str">
        <f t="shared" si="23"/>
        <v>mix</v>
      </c>
      <c r="AG1050" s="44">
        <f>VLOOKUP(E1050,'T&amp;NTprop'!I$4:O$35,7,FALSE)</f>
        <v>0.66194365727621274</v>
      </c>
      <c r="AH1050" s="48">
        <v>1.56</v>
      </c>
      <c r="AI1050" s="48">
        <v>1.56</v>
      </c>
    </row>
    <row r="1051" spans="2:35" x14ac:dyDescent="0.25">
      <c r="B1051">
        <f>VLOOKUP(C1051*1,'RMPCrecs(Jan2016)'!F$2:N$1246,9,FALSE)</f>
        <v>49</v>
      </c>
      <c r="C1051" s="47" t="s">
        <v>340</v>
      </c>
      <c r="D1051" s="47" t="s">
        <v>41</v>
      </c>
      <c r="E1051" s="48">
        <v>2008</v>
      </c>
      <c r="F1051" s="47" t="s">
        <v>42</v>
      </c>
      <c r="G1051" s="49">
        <v>39693</v>
      </c>
      <c r="H1051" s="47" t="s">
        <v>43</v>
      </c>
      <c r="I1051" s="47" t="s">
        <v>44</v>
      </c>
      <c r="J1051" s="48">
        <v>3008</v>
      </c>
      <c r="K1051" s="47" t="s">
        <v>110</v>
      </c>
      <c r="L1051" s="48">
        <v>760</v>
      </c>
      <c r="M1051" s="47" t="s">
        <v>46</v>
      </c>
      <c r="N1051" s="48">
        <v>3</v>
      </c>
      <c r="O1051" s="47" t="s">
        <v>43</v>
      </c>
      <c r="P1051" s="47" t="s">
        <v>68</v>
      </c>
      <c r="Q1051" s="47" t="s">
        <v>48</v>
      </c>
      <c r="R1051" s="47" t="s">
        <v>49</v>
      </c>
      <c r="S1051" s="47" t="s">
        <v>43</v>
      </c>
      <c r="T1051" s="47" t="s">
        <v>50</v>
      </c>
      <c r="U1051" s="47" t="s">
        <v>72</v>
      </c>
      <c r="V1051" s="58">
        <f t="shared" si="21"/>
        <v>1.032632105350892</v>
      </c>
      <c r="W1051" s="58">
        <f t="shared" si="22"/>
        <v>1.032632105350892</v>
      </c>
      <c r="X1051" s="47" t="s">
        <v>52</v>
      </c>
      <c r="Y1051" s="47" t="s">
        <v>168</v>
      </c>
      <c r="Z1051" s="48" t="b">
        <v>0</v>
      </c>
      <c r="AA1051" s="47" t="s">
        <v>54</v>
      </c>
      <c r="AB1051" s="48" t="b">
        <v>0</v>
      </c>
      <c r="AC1051" s="48">
        <v>39</v>
      </c>
      <c r="AD1051" s="47" t="s">
        <v>1855</v>
      </c>
      <c r="AF1051" s="44" t="str">
        <f t="shared" si="23"/>
        <v>mix</v>
      </c>
      <c r="AG1051" s="44">
        <f>VLOOKUP(E1051,'T&amp;NTprop'!I$4:O$35,7,FALSE)</f>
        <v>0.66194365727621274</v>
      </c>
      <c r="AH1051" s="48">
        <v>1.56</v>
      </c>
      <c r="AI1051" s="48">
        <v>1.56</v>
      </c>
    </row>
    <row r="1052" spans="2:35" x14ac:dyDescent="0.25">
      <c r="B1052">
        <f>VLOOKUP(C1052*1,'RMPCrecs(Jan2016)'!F$2:N$1246,9,FALSE)</f>
        <v>49</v>
      </c>
      <c r="C1052" s="47" t="s">
        <v>342</v>
      </c>
      <c r="D1052" s="47" t="s">
        <v>41</v>
      </c>
      <c r="E1052" s="48">
        <v>2008</v>
      </c>
      <c r="F1052" s="47" t="s">
        <v>42</v>
      </c>
      <c r="G1052" s="49">
        <v>39693</v>
      </c>
      <c r="H1052" s="47" t="s">
        <v>43</v>
      </c>
      <c r="I1052" s="47" t="s">
        <v>44</v>
      </c>
      <c r="J1052" s="48">
        <v>3008</v>
      </c>
      <c r="K1052" s="47" t="s">
        <v>110</v>
      </c>
      <c r="L1052" s="48">
        <v>750</v>
      </c>
      <c r="M1052" s="47" t="s">
        <v>46</v>
      </c>
      <c r="N1052" s="48">
        <v>3</v>
      </c>
      <c r="O1052" s="47" t="s">
        <v>43</v>
      </c>
      <c r="P1052" s="47" t="s">
        <v>68</v>
      </c>
      <c r="Q1052" s="47" t="s">
        <v>48</v>
      </c>
      <c r="R1052" s="47" t="s">
        <v>49</v>
      </c>
      <c r="S1052" s="47" t="s">
        <v>43</v>
      </c>
      <c r="T1052" s="47" t="s">
        <v>50</v>
      </c>
      <c r="U1052" s="47" t="s">
        <v>72</v>
      </c>
      <c r="V1052" s="58">
        <f t="shared" si="21"/>
        <v>1.032632105350892</v>
      </c>
      <c r="W1052" s="58">
        <f t="shared" si="22"/>
        <v>1.032632105350892</v>
      </c>
      <c r="X1052" s="47" t="s">
        <v>52</v>
      </c>
      <c r="Y1052" s="47" t="s">
        <v>168</v>
      </c>
      <c r="Z1052" s="48" t="b">
        <v>0</v>
      </c>
      <c r="AA1052" s="47" t="s">
        <v>54</v>
      </c>
      <c r="AB1052" s="48" t="b">
        <v>0</v>
      </c>
      <c r="AC1052" s="48">
        <v>39</v>
      </c>
      <c r="AD1052" s="47" t="s">
        <v>1855</v>
      </c>
      <c r="AF1052" s="44" t="str">
        <f t="shared" si="23"/>
        <v>mix</v>
      </c>
      <c r="AG1052" s="44">
        <f>VLOOKUP(E1052,'T&amp;NTprop'!I$4:O$35,7,FALSE)</f>
        <v>0.66194365727621274</v>
      </c>
      <c r="AH1052" s="48">
        <v>1.56</v>
      </c>
      <c r="AI1052" s="48">
        <v>1.56</v>
      </c>
    </row>
    <row r="1053" spans="2:35" x14ac:dyDescent="0.25">
      <c r="B1053">
        <f>VLOOKUP(C1053*1,'RMPCrecs(Jan2016)'!F$2:N$1246,9,FALSE)</f>
        <v>49</v>
      </c>
      <c r="C1053" s="47" t="s">
        <v>343</v>
      </c>
      <c r="D1053" s="47" t="s">
        <v>41</v>
      </c>
      <c r="E1053" s="48">
        <v>2008</v>
      </c>
      <c r="F1053" s="47" t="s">
        <v>42</v>
      </c>
      <c r="G1053" s="49">
        <v>39693</v>
      </c>
      <c r="H1053" s="47" t="s">
        <v>43</v>
      </c>
      <c r="I1053" s="47" t="s">
        <v>44</v>
      </c>
      <c r="J1053" s="48">
        <v>3008</v>
      </c>
      <c r="K1053" s="47" t="s">
        <v>45</v>
      </c>
      <c r="L1053" s="48">
        <v>740</v>
      </c>
      <c r="M1053" s="47" t="s">
        <v>46</v>
      </c>
      <c r="N1053" s="48">
        <v>3</v>
      </c>
      <c r="O1053" s="47" t="s">
        <v>43</v>
      </c>
      <c r="P1053" s="47" t="s">
        <v>68</v>
      </c>
      <c r="Q1053" s="47" t="s">
        <v>48</v>
      </c>
      <c r="R1053" s="47" t="s">
        <v>49</v>
      </c>
      <c r="S1053" s="47" t="s">
        <v>43</v>
      </c>
      <c r="T1053" s="47" t="s">
        <v>50</v>
      </c>
      <c r="U1053" s="47" t="s">
        <v>72</v>
      </c>
      <c r="V1053" s="58">
        <f t="shared" si="21"/>
        <v>1.032632105350892</v>
      </c>
      <c r="W1053" s="58">
        <f t="shared" si="22"/>
        <v>1.032632105350892</v>
      </c>
      <c r="X1053" s="47" t="s">
        <v>52</v>
      </c>
      <c r="Y1053" s="47" t="s">
        <v>168</v>
      </c>
      <c r="Z1053" s="48" t="b">
        <v>0</v>
      </c>
      <c r="AA1053" s="47" t="s">
        <v>54</v>
      </c>
      <c r="AB1053" s="48" t="b">
        <v>0</v>
      </c>
      <c r="AC1053" s="48">
        <v>39</v>
      </c>
      <c r="AD1053" s="47" t="s">
        <v>1855</v>
      </c>
      <c r="AF1053" s="44" t="str">
        <f t="shared" si="23"/>
        <v>mix</v>
      </c>
      <c r="AG1053" s="44">
        <f>VLOOKUP(E1053,'T&amp;NTprop'!I$4:O$35,7,FALSE)</f>
        <v>0.66194365727621274</v>
      </c>
      <c r="AH1053" s="48">
        <v>1.56</v>
      </c>
      <c r="AI1053" s="48">
        <v>1.56</v>
      </c>
    </row>
    <row r="1054" spans="2:35" x14ac:dyDescent="0.25">
      <c r="B1054">
        <f>VLOOKUP(C1054*1,'RMPCrecs(Jan2016)'!F$2:N$1246,9,FALSE)</f>
        <v>49</v>
      </c>
      <c r="C1054" s="47" t="s">
        <v>344</v>
      </c>
      <c r="D1054" s="47" t="s">
        <v>41</v>
      </c>
      <c r="E1054" s="48">
        <v>2008</v>
      </c>
      <c r="F1054" s="47" t="s">
        <v>42</v>
      </c>
      <c r="G1054" s="49">
        <v>39693</v>
      </c>
      <c r="H1054" s="47" t="s">
        <v>43</v>
      </c>
      <c r="I1054" s="47" t="s">
        <v>44</v>
      </c>
      <c r="J1054" s="48">
        <v>3008</v>
      </c>
      <c r="K1054" s="47" t="s">
        <v>45</v>
      </c>
      <c r="L1054" s="48">
        <v>720</v>
      </c>
      <c r="M1054" s="47" t="s">
        <v>46</v>
      </c>
      <c r="N1054" s="48">
        <v>3</v>
      </c>
      <c r="O1054" s="47" t="s">
        <v>43</v>
      </c>
      <c r="P1054" s="47" t="s">
        <v>68</v>
      </c>
      <c r="Q1054" s="47" t="s">
        <v>48</v>
      </c>
      <c r="R1054" s="47" t="s">
        <v>49</v>
      </c>
      <c r="S1054" s="47" t="s">
        <v>43</v>
      </c>
      <c r="T1054" s="47" t="s">
        <v>50</v>
      </c>
      <c r="U1054" s="47" t="s">
        <v>72</v>
      </c>
      <c r="V1054" s="58">
        <f t="shared" si="21"/>
        <v>1.032632105350892</v>
      </c>
      <c r="W1054" s="58">
        <f t="shared" si="22"/>
        <v>1.032632105350892</v>
      </c>
      <c r="X1054" s="47" t="s">
        <v>52</v>
      </c>
      <c r="Y1054" s="47" t="s">
        <v>168</v>
      </c>
      <c r="Z1054" s="48" t="b">
        <v>0</v>
      </c>
      <c r="AA1054" s="47" t="s">
        <v>54</v>
      </c>
      <c r="AB1054" s="48" t="b">
        <v>0</v>
      </c>
      <c r="AC1054" s="48">
        <v>39</v>
      </c>
      <c r="AD1054" s="47" t="s">
        <v>1855</v>
      </c>
      <c r="AF1054" s="44" t="str">
        <f t="shared" si="23"/>
        <v>mix</v>
      </c>
      <c r="AG1054" s="44">
        <f>VLOOKUP(E1054,'T&amp;NTprop'!I$4:O$35,7,FALSE)</f>
        <v>0.66194365727621274</v>
      </c>
      <c r="AH1054" s="48">
        <v>1.56</v>
      </c>
      <c r="AI1054" s="48">
        <v>1.56</v>
      </c>
    </row>
    <row r="1055" spans="2:35" x14ac:dyDescent="0.25">
      <c r="B1055">
        <f>VLOOKUP(C1055*1,'RMPCrecs(Jan2016)'!F$2:N$1246,9,FALSE)</f>
        <v>49</v>
      </c>
      <c r="C1055" s="47" t="s">
        <v>345</v>
      </c>
      <c r="D1055" s="47" t="s">
        <v>41</v>
      </c>
      <c r="E1055" s="48">
        <v>2008</v>
      </c>
      <c r="F1055" s="47" t="s">
        <v>42</v>
      </c>
      <c r="G1055" s="49">
        <v>39693</v>
      </c>
      <c r="H1055" s="47" t="s">
        <v>43</v>
      </c>
      <c r="I1055" s="47" t="s">
        <v>44</v>
      </c>
      <c r="J1055" s="48">
        <v>3008</v>
      </c>
      <c r="K1055" s="47" t="s">
        <v>45</v>
      </c>
      <c r="L1055" s="48">
        <v>760</v>
      </c>
      <c r="M1055" s="47" t="s">
        <v>46</v>
      </c>
      <c r="N1055" s="48">
        <v>3</v>
      </c>
      <c r="O1055" s="47" t="s">
        <v>43</v>
      </c>
      <c r="P1055" s="47" t="s">
        <v>68</v>
      </c>
      <c r="Q1055" s="47" t="s">
        <v>48</v>
      </c>
      <c r="R1055" s="47" t="s">
        <v>49</v>
      </c>
      <c r="S1055" s="47" t="s">
        <v>43</v>
      </c>
      <c r="T1055" s="47" t="s">
        <v>50</v>
      </c>
      <c r="U1055" s="47" t="s">
        <v>72</v>
      </c>
      <c r="V1055" s="58">
        <f t="shared" si="21"/>
        <v>1.032632105350892</v>
      </c>
      <c r="W1055" s="58">
        <f t="shared" si="22"/>
        <v>1.032632105350892</v>
      </c>
      <c r="X1055" s="47" t="s">
        <v>52</v>
      </c>
      <c r="Y1055" s="47" t="s">
        <v>168</v>
      </c>
      <c r="Z1055" s="48" t="b">
        <v>0</v>
      </c>
      <c r="AA1055" s="47" t="s">
        <v>54</v>
      </c>
      <c r="AB1055" s="48" t="b">
        <v>0</v>
      </c>
      <c r="AC1055" s="48">
        <v>39</v>
      </c>
      <c r="AD1055" s="47" t="s">
        <v>1855</v>
      </c>
      <c r="AF1055" s="44" t="str">
        <f t="shared" si="23"/>
        <v>mix</v>
      </c>
      <c r="AG1055" s="44">
        <f>VLOOKUP(E1055,'T&amp;NTprop'!I$4:O$35,7,FALSE)</f>
        <v>0.66194365727621274</v>
      </c>
      <c r="AH1055" s="48">
        <v>1.56</v>
      </c>
      <c r="AI1055" s="48">
        <v>1.56</v>
      </c>
    </row>
    <row r="1056" spans="2:35" x14ac:dyDescent="0.25">
      <c r="B1056">
        <f>VLOOKUP(C1056*1,'RMPCrecs(Jan2016)'!F$2:N$1246,9,FALSE)</f>
        <v>49</v>
      </c>
      <c r="C1056" s="47" t="s">
        <v>346</v>
      </c>
      <c r="D1056" s="47" t="s">
        <v>41</v>
      </c>
      <c r="E1056" s="48">
        <v>2008</v>
      </c>
      <c r="F1056" s="47" t="s">
        <v>42</v>
      </c>
      <c r="G1056" s="49">
        <v>39693</v>
      </c>
      <c r="H1056" s="47" t="s">
        <v>43</v>
      </c>
      <c r="I1056" s="47" t="s">
        <v>44</v>
      </c>
      <c r="J1056" s="48">
        <v>3008</v>
      </c>
      <c r="K1056" s="47" t="s">
        <v>45</v>
      </c>
      <c r="L1056" s="48">
        <v>710</v>
      </c>
      <c r="M1056" s="47" t="s">
        <v>46</v>
      </c>
      <c r="N1056" s="48">
        <v>3</v>
      </c>
      <c r="O1056" s="47" t="s">
        <v>43</v>
      </c>
      <c r="P1056" s="47" t="s">
        <v>68</v>
      </c>
      <c r="Q1056" s="47" t="s">
        <v>48</v>
      </c>
      <c r="R1056" s="47" t="s">
        <v>49</v>
      </c>
      <c r="S1056" s="47" t="s">
        <v>43</v>
      </c>
      <c r="T1056" s="47" t="s">
        <v>50</v>
      </c>
      <c r="U1056" s="47" t="s">
        <v>72</v>
      </c>
      <c r="V1056" s="58">
        <f t="shared" si="21"/>
        <v>1.032632105350892</v>
      </c>
      <c r="W1056" s="58">
        <f t="shared" si="22"/>
        <v>1.032632105350892</v>
      </c>
      <c r="X1056" s="47" t="s">
        <v>52</v>
      </c>
      <c r="Y1056" s="47" t="s">
        <v>168</v>
      </c>
      <c r="Z1056" s="48" t="b">
        <v>0</v>
      </c>
      <c r="AA1056" s="47" t="s">
        <v>54</v>
      </c>
      <c r="AB1056" s="48" t="b">
        <v>0</v>
      </c>
      <c r="AC1056" s="48">
        <v>39</v>
      </c>
      <c r="AD1056" s="47" t="s">
        <v>1855</v>
      </c>
      <c r="AF1056" s="44" t="str">
        <f t="shared" si="23"/>
        <v>mix</v>
      </c>
      <c r="AG1056" s="44">
        <f>VLOOKUP(E1056,'T&amp;NTprop'!I$4:O$35,7,FALSE)</f>
        <v>0.66194365727621274</v>
      </c>
      <c r="AH1056" s="48">
        <v>1.56</v>
      </c>
      <c r="AI1056" s="48">
        <v>1.56</v>
      </c>
    </row>
    <row r="1057" spans="2:35" x14ac:dyDescent="0.25">
      <c r="B1057">
        <f>VLOOKUP(C1057*1,'RMPCrecs(Jan2016)'!F$2:N$1246,9,FALSE)</f>
        <v>49</v>
      </c>
      <c r="C1057" s="47" t="s">
        <v>347</v>
      </c>
      <c r="D1057" s="47" t="s">
        <v>41</v>
      </c>
      <c r="E1057" s="48">
        <v>2008</v>
      </c>
      <c r="F1057" s="47" t="s">
        <v>42</v>
      </c>
      <c r="G1057" s="49">
        <v>39693</v>
      </c>
      <c r="H1057" s="47" t="s">
        <v>43</v>
      </c>
      <c r="I1057" s="47" t="s">
        <v>44</v>
      </c>
      <c r="J1057" s="48">
        <v>3008</v>
      </c>
      <c r="K1057" s="47" t="s">
        <v>110</v>
      </c>
      <c r="L1057" s="48">
        <v>780</v>
      </c>
      <c r="M1057" s="47" t="s">
        <v>46</v>
      </c>
      <c r="N1057" s="48">
        <v>3</v>
      </c>
      <c r="O1057" s="47" t="s">
        <v>43</v>
      </c>
      <c r="P1057" s="47" t="s">
        <v>68</v>
      </c>
      <c r="Q1057" s="47" t="s">
        <v>48</v>
      </c>
      <c r="R1057" s="47" t="s">
        <v>49</v>
      </c>
      <c r="S1057" s="47" t="s">
        <v>43</v>
      </c>
      <c r="T1057" s="47" t="s">
        <v>50</v>
      </c>
      <c r="U1057" s="47" t="s">
        <v>72</v>
      </c>
      <c r="V1057" s="58">
        <f t="shared" si="21"/>
        <v>1.032632105350892</v>
      </c>
      <c r="W1057" s="58">
        <f t="shared" si="22"/>
        <v>1.032632105350892</v>
      </c>
      <c r="X1057" s="47" t="s">
        <v>52</v>
      </c>
      <c r="Y1057" s="47" t="s">
        <v>168</v>
      </c>
      <c r="Z1057" s="48" t="b">
        <v>0</v>
      </c>
      <c r="AA1057" s="47" t="s">
        <v>54</v>
      </c>
      <c r="AB1057" s="48" t="b">
        <v>0</v>
      </c>
      <c r="AC1057" s="48">
        <v>39</v>
      </c>
      <c r="AD1057" s="47" t="s">
        <v>1855</v>
      </c>
      <c r="AF1057" s="44" t="str">
        <f t="shared" si="23"/>
        <v>mix</v>
      </c>
      <c r="AG1057" s="44">
        <f>VLOOKUP(E1057,'T&amp;NTprop'!I$4:O$35,7,FALSE)</f>
        <v>0.66194365727621274</v>
      </c>
      <c r="AH1057" s="48">
        <v>1.56</v>
      </c>
      <c r="AI1057" s="48">
        <v>1.56</v>
      </c>
    </row>
    <row r="1058" spans="2:35" x14ac:dyDescent="0.25">
      <c r="B1058">
        <f>VLOOKUP(C1058*1,'RMPCrecs(Jan2016)'!F$2:N$1246,9,FALSE)</f>
        <v>49</v>
      </c>
      <c r="C1058" s="47" t="s">
        <v>348</v>
      </c>
      <c r="D1058" s="47" t="s">
        <v>41</v>
      </c>
      <c r="E1058" s="48">
        <v>2008</v>
      </c>
      <c r="F1058" s="47" t="s">
        <v>42</v>
      </c>
      <c r="G1058" s="49">
        <v>39693</v>
      </c>
      <c r="H1058" s="47" t="s">
        <v>43</v>
      </c>
      <c r="I1058" s="47" t="s">
        <v>44</v>
      </c>
      <c r="J1058" s="48">
        <v>3008</v>
      </c>
      <c r="K1058" s="47" t="s">
        <v>110</v>
      </c>
      <c r="L1058" s="48">
        <v>760</v>
      </c>
      <c r="M1058" s="47" t="s">
        <v>46</v>
      </c>
      <c r="N1058" s="48">
        <v>3</v>
      </c>
      <c r="O1058" s="47" t="s">
        <v>43</v>
      </c>
      <c r="P1058" s="47" t="s">
        <v>68</v>
      </c>
      <c r="Q1058" s="47" t="s">
        <v>48</v>
      </c>
      <c r="R1058" s="47" t="s">
        <v>49</v>
      </c>
      <c r="S1058" s="47" t="s">
        <v>43</v>
      </c>
      <c r="T1058" s="47" t="s">
        <v>50</v>
      </c>
      <c r="U1058" s="47" t="s">
        <v>72</v>
      </c>
      <c r="V1058" s="58">
        <f t="shared" si="21"/>
        <v>1.032632105350892</v>
      </c>
      <c r="W1058" s="58">
        <f t="shared" si="22"/>
        <v>1.032632105350892</v>
      </c>
      <c r="X1058" s="47" t="s">
        <v>52</v>
      </c>
      <c r="Y1058" s="47" t="s">
        <v>168</v>
      </c>
      <c r="Z1058" s="48" t="b">
        <v>0</v>
      </c>
      <c r="AA1058" s="47" t="s">
        <v>54</v>
      </c>
      <c r="AB1058" s="48" t="b">
        <v>0</v>
      </c>
      <c r="AC1058" s="48">
        <v>39</v>
      </c>
      <c r="AD1058" s="47" t="s">
        <v>1855</v>
      </c>
      <c r="AF1058" s="44" t="str">
        <f t="shared" si="23"/>
        <v>mix</v>
      </c>
      <c r="AG1058" s="44">
        <f>VLOOKUP(E1058,'T&amp;NTprop'!I$4:O$35,7,FALSE)</f>
        <v>0.66194365727621274</v>
      </c>
      <c r="AH1058" s="48">
        <v>1.56</v>
      </c>
      <c r="AI1058" s="48">
        <v>1.56</v>
      </c>
    </row>
    <row r="1059" spans="2:35" x14ac:dyDescent="0.25">
      <c r="B1059">
        <f>VLOOKUP(C1059*1,'RMPCrecs(Jan2016)'!F$2:N$1246,9,FALSE)</f>
        <v>49</v>
      </c>
      <c r="C1059" s="47" t="s">
        <v>349</v>
      </c>
      <c r="D1059" s="47" t="s">
        <v>41</v>
      </c>
      <c r="E1059" s="48">
        <v>2008</v>
      </c>
      <c r="F1059" s="47" t="s">
        <v>42</v>
      </c>
      <c r="G1059" s="49">
        <v>39693</v>
      </c>
      <c r="H1059" s="47" t="s">
        <v>43</v>
      </c>
      <c r="I1059" s="47" t="s">
        <v>44</v>
      </c>
      <c r="J1059" s="48">
        <v>3008</v>
      </c>
      <c r="K1059" s="47" t="s">
        <v>45</v>
      </c>
      <c r="L1059" s="48">
        <v>730</v>
      </c>
      <c r="M1059" s="47" t="s">
        <v>46</v>
      </c>
      <c r="N1059" s="48">
        <v>3</v>
      </c>
      <c r="O1059" s="47" t="s">
        <v>43</v>
      </c>
      <c r="P1059" s="47" t="s">
        <v>68</v>
      </c>
      <c r="Q1059" s="47" t="s">
        <v>48</v>
      </c>
      <c r="R1059" s="47" t="s">
        <v>49</v>
      </c>
      <c r="S1059" s="47" t="s">
        <v>43</v>
      </c>
      <c r="T1059" s="47" t="s">
        <v>50</v>
      </c>
      <c r="U1059" s="47" t="s">
        <v>72</v>
      </c>
      <c r="V1059" s="58">
        <f t="shared" si="21"/>
        <v>1.032632105350892</v>
      </c>
      <c r="W1059" s="58">
        <f t="shared" si="22"/>
        <v>1.032632105350892</v>
      </c>
      <c r="X1059" s="47" t="s">
        <v>52</v>
      </c>
      <c r="Y1059" s="47" t="s">
        <v>168</v>
      </c>
      <c r="Z1059" s="48" t="b">
        <v>0</v>
      </c>
      <c r="AA1059" s="47" t="s">
        <v>54</v>
      </c>
      <c r="AB1059" s="48" t="b">
        <v>0</v>
      </c>
      <c r="AC1059" s="48">
        <v>39</v>
      </c>
      <c r="AD1059" s="47" t="s">
        <v>1855</v>
      </c>
      <c r="AF1059" s="44" t="str">
        <f t="shared" si="23"/>
        <v>mix</v>
      </c>
      <c r="AG1059" s="44">
        <f>VLOOKUP(E1059,'T&amp;NTprop'!I$4:O$35,7,FALSE)</f>
        <v>0.66194365727621274</v>
      </c>
      <c r="AH1059" s="48">
        <v>1.56</v>
      </c>
      <c r="AI1059" s="48">
        <v>1.56</v>
      </c>
    </row>
    <row r="1060" spans="2:35" x14ac:dyDescent="0.25">
      <c r="B1060">
        <f>VLOOKUP(C1060*1,'RMPCrecs(Jan2016)'!F$2:N$1246,9,FALSE)</f>
        <v>49</v>
      </c>
      <c r="C1060" s="47" t="s">
        <v>426</v>
      </c>
      <c r="D1060" s="47" t="s">
        <v>41</v>
      </c>
      <c r="E1060" s="48">
        <v>2009</v>
      </c>
      <c r="F1060" s="47" t="s">
        <v>42</v>
      </c>
      <c r="G1060" s="49">
        <v>40066</v>
      </c>
      <c r="H1060" s="47" t="s">
        <v>43</v>
      </c>
      <c r="I1060" s="47" t="s">
        <v>44</v>
      </c>
      <c r="J1060" s="48">
        <v>3008</v>
      </c>
      <c r="K1060" s="47" t="s">
        <v>110</v>
      </c>
      <c r="L1060" s="48">
        <v>720</v>
      </c>
      <c r="M1060" s="47" t="s">
        <v>46</v>
      </c>
      <c r="N1060" s="48">
        <v>4</v>
      </c>
      <c r="O1060" s="47" t="s">
        <v>43</v>
      </c>
      <c r="P1060" s="47" t="s">
        <v>68</v>
      </c>
      <c r="Q1060" s="47" t="s">
        <v>48</v>
      </c>
      <c r="R1060" s="47" t="s">
        <v>49</v>
      </c>
      <c r="S1060" s="47" t="s">
        <v>43</v>
      </c>
      <c r="T1060" s="47" t="s">
        <v>50</v>
      </c>
      <c r="U1060" s="47" t="s">
        <v>60</v>
      </c>
      <c r="V1060" s="58">
        <f t="shared" si="21"/>
        <v>1.6285575048732943</v>
      </c>
      <c r="W1060" s="58">
        <f t="shared" si="22"/>
        <v>1.6285575048732943</v>
      </c>
      <c r="X1060" s="47" t="s">
        <v>52</v>
      </c>
      <c r="Y1060" s="47" t="s">
        <v>427</v>
      </c>
      <c r="Z1060" s="48" t="b">
        <v>0</v>
      </c>
      <c r="AA1060" s="47" t="s">
        <v>54</v>
      </c>
      <c r="AB1060" s="48" t="b">
        <v>0</v>
      </c>
      <c r="AC1060" s="48">
        <v>39</v>
      </c>
      <c r="AD1060" s="47" t="s">
        <v>1855</v>
      </c>
      <c r="AF1060" s="44" t="str">
        <f t="shared" si="23"/>
        <v>mix</v>
      </c>
      <c r="AG1060" s="44">
        <f>VLOOKUP(E1060,'T&amp;NTprop'!I$4:O$35,7,FALSE)</f>
        <v>0.75048732943469787</v>
      </c>
      <c r="AH1060" s="48">
        <v>2.17</v>
      </c>
      <c r="AI1060" s="48">
        <v>2.17</v>
      </c>
    </row>
    <row r="1061" spans="2:35" x14ac:dyDescent="0.25">
      <c r="B1061">
        <f>VLOOKUP(C1061*1,'RMPCrecs(Jan2016)'!F$2:N$1246,9,FALSE)</f>
        <v>49</v>
      </c>
      <c r="C1061" s="47" t="s">
        <v>428</v>
      </c>
      <c r="D1061" s="47" t="s">
        <v>41</v>
      </c>
      <c r="E1061" s="48">
        <v>2009</v>
      </c>
      <c r="F1061" s="47" t="s">
        <v>42</v>
      </c>
      <c r="G1061" s="49">
        <v>40066</v>
      </c>
      <c r="H1061" s="47" t="s">
        <v>43</v>
      </c>
      <c r="I1061" s="47" t="s">
        <v>44</v>
      </c>
      <c r="J1061" s="48">
        <v>3008</v>
      </c>
      <c r="K1061" s="47" t="s">
        <v>110</v>
      </c>
      <c r="L1061" s="48">
        <v>740</v>
      </c>
      <c r="M1061" s="47" t="s">
        <v>46</v>
      </c>
      <c r="N1061" s="48">
        <v>3</v>
      </c>
      <c r="O1061" s="47" t="s">
        <v>43</v>
      </c>
      <c r="P1061" s="47" t="s">
        <v>405</v>
      </c>
      <c r="Q1061" s="47" t="s">
        <v>48</v>
      </c>
      <c r="R1061" s="47" t="s">
        <v>49</v>
      </c>
      <c r="S1061" s="47" t="s">
        <v>43</v>
      </c>
      <c r="T1061" s="47" t="s">
        <v>50</v>
      </c>
      <c r="U1061" s="47" t="s">
        <v>60</v>
      </c>
      <c r="V1061" s="58">
        <f t="shared" si="21"/>
        <v>1.6285575048732943</v>
      </c>
      <c r="W1061" s="58">
        <f t="shared" si="22"/>
        <v>1.6285575048732943</v>
      </c>
      <c r="X1061" s="47" t="s">
        <v>52</v>
      </c>
      <c r="Y1061" s="47" t="s">
        <v>427</v>
      </c>
      <c r="Z1061" s="48" t="b">
        <v>0</v>
      </c>
      <c r="AA1061" s="47" t="s">
        <v>54</v>
      </c>
      <c r="AB1061" s="48" t="b">
        <v>0</v>
      </c>
      <c r="AC1061" s="48">
        <v>39</v>
      </c>
      <c r="AD1061" s="47" t="s">
        <v>1855</v>
      </c>
      <c r="AF1061" s="44" t="str">
        <f t="shared" si="23"/>
        <v>mix</v>
      </c>
      <c r="AG1061" s="44">
        <f>VLOOKUP(E1061,'T&amp;NTprop'!I$4:O$35,7,FALSE)</f>
        <v>0.75048732943469787</v>
      </c>
      <c r="AH1061" s="48">
        <v>2.17</v>
      </c>
      <c r="AI1061" s="48">
        <v>2.17</v>
      </c>
    </row>
    <row r="1062" spans="2:35" x14ac:dyDescent="0.25">
      <c r="B1062">
        <f>VLOOKUP(C1062*1,'RMPCrecs(Jan2016)'!F$2:N$1246,9,FALSE)</f>
        <v>49</v>
      </c>
      <c r="C1062" s="47" t="s">
        <v>429</v>
      </c>
      <c r="D1062" s="47" t="s">
        <v>41</v>
      </c>
      <c r="E1062" s="48">
        <v>2009</v>
      </c>
      <c r="F1062" s="47" t="s">
        <v>42</v>
      </c>
      <c r="G1062" s="49">
        <v>40066</v>
      </c>
      <c r="H1062" s="47" t="s">
        <v>43</v>
      </c>
      <c r="I1062" s="47" t="s">
        <v>44</v>
      </c>
      <c r="J1062" s="48">
        <v>3008</v>
      </c>
      <c r="K1062" s="47" t="s">
        <v>110</v>
      </c>
      <c r="L1062" s="48">
        <v>800</v>
      </c>
      <c r="M1062" s="47" t="s">
        <v>46</v>
      </c>
      <c r="N1062" s="48">
        <v>4</v>
      </c>
      <c r="O1062" s="47" t="s">
        <v>43</v>
      </c>
      <c r="P1062" s="47" t="s">
        <v>68</v>
      </c>
      <c r="Q1062" s="47" t="s">
        <v>48</v>
      </c>
      <c r="R1062" s="47" t="s">
        <v>49</v>
      </c>
      <c r="S1062" s="47" t="s">
        <v>43</v>
      </c>
      <c r="T1062" s="47" t="s">
        <v>50</v>
      </c>
      <c r="U1062" s="47" t="s">
        <v>60</v>
      </c>
      <c r="V1062" s="58">
        <f t="shared" si="21"/>
        <v>1.6285575048732943</v>
      </c>
      <c r="W1062" s="58">
        <f t="shared" si="22"/>
        <v>1.6285575048732943</v>
      </c>
      <c r="X1062" s="47" t="s">
        <v>52</v>
      </c>
      <c r="Y1062" s="47" t="s">
        <v>427</v>
      </c>
      <c r="Z1062" s="48" t="b">
        <v>0</v>
      </c>
      <c r="AA1062" s="47" t="s">
        <v>54</v>
      </c>
      <c r="AB1062" s="48" t="b">
        <v>0</v>
      </c>
      <c r="AC1062" s="48">
        <v>39</v>
      </c>
      <c r="AD1062" s="47" t="s">
        <v>1855</v>
      </c>
      <c r="AF1062" s="44" t="str">
        <f t="shared" si="23"/>
        <v>mix</v>
      </c>
      <c r="AG1062" s="44">
        <f>VLOOKUP(E1062,'T&amp;NTprop'!I$4:O$35,7,FALSE)</f>
        <v>0.75048732943469787</v>
      </c>
      <c r="AH1062" s="48">
        <v>2.17</v>
      </c>
      <c r="AI1062" s="48">
        <v>2.17</v>
      </c>
    </row>
    <row r="1063" spans="2:35" x14ac:dyDescent="0.25">
      <c r="B1063">
        <f>VLOOKUP(C1063*1,'RMPCrecs(Jan2016)'!F$2:N$1246,9,FALSE)</f>
        <v>49</v>
      </c>
      <c r="C1063" s="47" t="s">
        <v>430</v>
      </c>
      <c r="D1063" s="47" t="s">
        <v>41</v>
      </c>
      <c r="E1063" s="48">
        <v>2009</v>
      </c>
      <c r="F1063" s="47" t="s">
        <v>42</v>
      </c>
      <c r="G1063" s="49">
        <v>40066</v>
      </c>
      <c r="H1063" s="47" t="s">
        <v>43</v>
      </c>
      <c r="I1063" s="47" t="s">
        <v>44</v>
      </c>
      <c r="J1063" s="48">
        <v>3008</v>
      </c>
      <c r="K1063" s="47" t="s">
        <v>110</v>
      </c>
      <c r="L1063" s="48">
        <v>860</v>
      </c>
      <c r="M1063" s="47" t="s">
        <v>46</v>
      </c>
      <c r="N1063" s="48">
        <v>4</v>
      </c>
      <c r="O1063" s="47" t="s">
        <v>43</v>
      </c>
      <c r="P1063" s="47" t="s">
        <v>68</v>
      </c>
      <c r="Q1063" s="47" t="s">
        <v>48</v>
      </c>
      <c r="R1063" s="47" t="s">
        <v>49</v>
      </c>
      <c r="S1063" s="47" t="s">
        <v>43</v>
      </c>
      <c r="T1063" s="47" t="s">
        <v>50</v>
      </c>
      <c r="U1063" s="47" t="s">
        <v>60</v>
      </c>
      <c r="V1063" s="58">
        <f t="shared" si="21"/>
        <v>1.6285575048732943</v>
      </c>
      <c r="W1063" s="58">
        <f t="shared" si="22"/>
        <v>1.6285575048732943</v>
      </c>
      <c r="X1063" s="47" t="s">
        <v>52</v>
      </c>
      <c r="Y1063" s="47" t="s">
        <v>427</v>
      </c>
      <c r="Z1063" s="48" t="b">
        <v>0</v>
      </c>
      <c r="AA1063" s="47" t="s">
        <v>54</v>
      </c>
      <c r="AB1063" s="48" t="b">
        <v>0</v>
      </c>
      <c r="AC1063" s="48">
        <v>39</v>
      </c>
      <c r="AD1063" s="47" t="s">
        <v>1855</v>
      </c>
      <c r="AF1063" s="44" t="str">
        <f t="shared" si="23"/>
        <v>mix</v>
      </c>
      <c r="AG1063" s="44">
        <f>VLOOKUP(E1063,'T&amp;NTprop'!I$4:O$35,7,FALSE)</f>
        <v>0.75048732943469787</v>
      </c>
      <c r="AH1063" s="48">
        <v>2.17</v>
      </c>
      <c r="AI1063" s="48">
        <v>2.17</v>
      </c>
    </row>
    <row r="1064" spans="2:35" x14ac:dyDescent="0.25">
      <c r="B1064">
        <f>VLOOKUP(C1064*1,'RMPCrecs(Jan2016)'!F$2:N$1246,9,FALSE)</f>
        <v>49</v>
      </c>
      <c r="C1064" s="47" t="s">
        <v>431</v>
      </c>
      <c r="D1064" s="47" t="s">
        <v>41</v>
      </c>
      <c r="E1064" s="48">
        <v>2009</v>
      </c>
      <c r="F1064" s="47" t="s">
        <v>42</v>
      </c>
      <c r="G1064" s="49">
        <v>40066</v>
      </c>
      <c r="H1064" s="47" t="s">
        <v>43</v>
      </c>
      <c r="I1064" s="47" t="s">
        <v>44</v>
      </c>
      <c r="J1064" s="48">
        <v>3008</v>
      </c>
      <c r="K1064" s="47" t="s">
        <v>110</v>
      </c>
      <c r="L1064" s="48">
        <v>830</v>
      </c>
      <c r="M1064" s="47" t="s">
        <v>46</v>
      </c>
      <c r="N1064" s="48">
        <v>4</v>
      </c>
      <c r="O1064" s="47" t="s">
        <v>43</v>
      </c>
      <c r="P1064" s="47" t="s">
        <v>68</v>
      </c>
      <c r="Q1064" s="47" t="s">
        <v>48</v>
      </c>
      <c r="R1064" s="47" t="s">
        <v>49</v>
      </c>
      <c r="S1064" s="47" t="s">
        <v>43</v>
      </c>
      <c r="T1064" s="47" t="s">
        <v>50</v>
      </c>
      <c r="U1064" s="47" t="s">
        <v>60</v>
      </c>
      <c r="V1064" s="58">
        <f t="shared" si="21"/>
        <v>1.6285575048732943</v>
      </c>
      <c r="W1064" s="58">
        <f t="shared" si="22"/>
        <v>1.6285575048732943</v>
      </c>
      <c r="X1064" s="47" t="s">
        <v>52</v>
      </c>
      <c r="Y1064" s="47" t="s">
        <v>427</v>
      </c>
      <c r="Z1064" s="48" t="b">
        <v>0</v>
      </c>
      <c r="AA1064" s="47" t="s">
        <v>54</v>
      </c>
      <c r="AB1064" s="48" t="b">
        <v>0</v>
      </c>
      <c r="AC1064" s="48">
        <v>39</v>
      </c>
      <c r="AD1064" s="47" t="s">
        <v>1855</v>
      </c>
      <c r="AF1064" s="44" t="str">
        <f t="shared" si="23"/>
        <v>mix</v>
      </c>
      <c r="AG1064" s="44">
        <f>VLOOKUP(E1064,'T&amp;NTprop'!I$4:O$35,7,FALSE)</f>
        <v>0.75048732943469787</v>
      </c>
      <c r="AH1064" s="48">
        <v>2.17</v>
      </c>
      <c r="AI1064" s="48">
        <v>2.17</v>
      </c>
    </row>
    <row r="1065" spans="2:35" x14ac:dyDescent="0.25">
      <c r="B1065">
        <f>VLOOKUP(C1065*1,'RMPCrecs(Jan2016)'!F$2:N$1246,9,FALSE)</f>
        <v>49</v>
      </c>
      <c r="C1065" s="47" t="s">
        <v>432</v>
      </c>
      <c r="D1065" s="47" t="s">
        <v>41</v>
      </c>
      <c r="E1065" s="48">
        <v>2009</v>
      </c>
      <c r="F1065" s="47" t="s">
        <v>42</v>
      </c>
      <c r="G1065" s="49">
        <v>40066</v>
      </c>
      <c r="H1065" s="47" t="s">
        <v>43</v>
      </c>
      <c r="I1065" s="47" t="s">
        <v>44</v>
      </c>
      <c r="J1065" s="48">
        <v>3008</v>
      </c>
      <c r="K1065" s="47" t="s">
        <v>45</v>
      </c>
      <c r="L1065" s="48">
        <v>470</v>
      </c>
      <c r="M1065" s="47" t="s">
        <v>46</v>
      </c>
      <c r="N1065" s="48">
        <v>2</v>
      </c>
      <c r="O1065" s="47" t="s">
        <v>43</v>
      </c>
      <c r="P1065" s="47" t="s">
        <v>433</v>
      </c>
      <c r="Q1065" s="47" t="s">
        <v>48</v>
      </c>
      <c r="R1065" s="47" t="s">
        <v>49</v>
      </c>
      <c r="S1065" s="47" t="s">
        <v>43</v>
      </c>
      <c r="T1065" s="47" t="s">
        <v>50</v>
      </c>
      <c r="U1065" s="47" t="s">
        <v>60</v>
      </c>
      <c r="V1065" s="58">
        <f t="shared" si="21"/>
        <v>1.6285575048732943</v>
      </c>
      <c r="W1065" s="58">
        <f t="shared" si="22"/>
        <v>1.6285575048732943</v>
      </c>
      <c r="X1065" s="47" t="s">
        <v>52</v>
      </c>
      <c r="Y1065" s="47" t="s">
        <v>427</v>
      </c>
      <c r="Z1065" s="48" t="b">
        <v>0</v>
      </c>
      <c r="AA1065" s="47" t="s">
        <v>54</v>
      </c>
      <c r="AB1065" s="48" t="b">
        <v>0</v>
      </c>
      <c r="AC1065" s="48">
        <v>39</v>
      </c>
      <c r="AD1065" s="47" t="s">
        <v>1855</v>
      </c>
      <c r="AF1065" s="44" t="str">
        <f t="shared" si="23"/>
        <v>mix</v>
      </c>
      <c r="AG1065" s="44">
        <f>VLOOKUP(E1065,'T&amp;NTprop'!I$4:O$35,7,FALSE)</f>
        <v>0.75048732943469787</v>
      </c>
      <c r="AH1065" s="48">
        <v>2.17</v>
      </c>
      <c r="AI1065" s="48">
        <v>2.17</v>
      </c>
    </row>
    <row r="1066" spans="2:35" x14ac:dyDescent="0.25">
      <c r="B1066">
        <f>VLOOKUP(C1066*1,'RMPCrecs(Jan2016)'!F$2:N$1246,9,FALSE)</f>
        <v>49</v>
      </c>
      <c r="C1066" s="47" t="s">
        <v>434</v>
      </c>
      <c r="D1066" s="47" t="s">
        <v>41</v>
      </c>
      <c r="E1066" s="48">
        <v>2009</v>
      </c>
      <c r="F1066" s="47" t="s">
        <v>42</v>
      </c>
      <c r="G1066" s="49">
        <v>40064</v>
      </c>
      <c r="H1066" s="47" t="s">
        <v>43</v>
      </c>
      <c r="I1066" s="47" t="s">
        <v>44</v>
      </c>
      <c r="J1066" s="48">
        <v>3008</v>
      </c>
      <c r="K1066" s="47" t="s">
        <v>45</v>
      </c>
      <c r="L1066" s="48">
        <v>550</v>
      </c>
      <c r="M1066" s="47" t="s">
        <v>46</v>
      </c>
      <c r="N1066" s="48">
        <v>2</v>
      </c>
      <c r="O1066" s="47" t="s">
        <v>43</v>
      </c>
      <c r="P1066" s="47" t="s">
        <v>435</v>
      </c>
      <c r="Q1066" s="47" t="s">
        <v>48</v>
      </c>
      <c r="R1066" s="47" t="s">
        <v>49</v>
      </c>
      <c r="S1066" s="47" t="s">
        <v>43</v>
      </c>
      <c r="T1066" s="47" t="s">
        <v>50</v>
      </c>
      <c r="U1066" s="47" t="s">
        <v>60</v>
      </c>
      <c r="V1066" s="58">
        <f t="shared" si="21"/>
        <v>1.6285575048732943</v>
      </c>
      <c r="W1066" s="58">
        <f t="shared" si="22"/>
        <v>1.6285575048732943</v>
      </c>
      <c r="X1066" s="47" t="s">
        <v>52</v>
      </c>
      <c r="Y1066" s="47" t="s">
        <v>427</v>
      </c>
      <c r="Z1066" s="48" t="b">
        <v>0</v>
      </c>
      <c r="AA1066" s="47" t="s">
        <v>54</v>
      </c>
      <c r="AB1066" s="48" t="b">
        <v>0</v>
      </c>
      <c r="AC1066" s="48">
        <v>39</v>
      </c>
      <c r="AD1066" s="47" t="s">
        <v>1855</v>
      </c>
      <c r="AF1066" s="44" t="str">
        <f t="shared" si="23"/>
        <v>mix</v>
      </c>
      <c r="AG1066" s="44">
        <f>VLOOKUP(E1066,'T&amp;NTprop'!I$4:O$35,7,FALSE)</f>
        <v>0.75048732943469787</v>
      </c>
      <c r="AH1066" s="48">
        <v>2.17</v>
      </c>
      <c r="AI1066" s="48">
        <v>2.17</v>
      </c>
    </row>
    <row r="1067" spans="2:35" x14ac:dyDescent="0.25">
      <c r="B1067">
        <f>VLOOKUP(C1067*1,'RMPCrecs(Jan2016)'!F$2:N$1246,9,FALSE)</f>
        <v>49</v>
      </c>
      <c r="C1067" s="47" t="s">
        <v>441</v>
      </c>
      <c r="D1067" s="47" t="s">
        <v>41</v>
      </c>
      <c r="E1067" s="48">
        <v>2009</v>
      </c>
      <c r="F1067" s="47" t="s">
        <v>42</v>
      </c>
      <c r="G1067" s="49">
        <v>40066</v>
      </c>
      <c r="H1067" s="47" t="s">
        <v>43</v>
      </c>
      <c r="I1067" s="47" t="s">
        <v>44</v>
      </c>
      <c r="J1067" s="48">
        <v>3008</v>
      </c>
      <c r="K1067" s="47" t="s">
        <v>110</v>
      </c>
      <c r="L1067" s="48">
        <v>700</v>
      </c>
      <c r="M1067" s="47" t="s">
        <v>46</v>
      </c>
      <c r="N1067" s="48">
        <v>3</v>
      </c>
      <c r="O1067" s="47" t="s">
        <v>43</v>
      </c>
      <c r="P1067" s="47" t="s">
        <v>223</v>
      </c>
      <c r="Q1067" s="47" t="s">
        <v>48</v>
      </c>
      <c r="R1067" s="47" t="s">
        <v>49</v>
      </c>
      <c r="S1067" s="47" t="s">
        <v>43</v>
      </c>
      <c r="T1067" s="47" t="s">
        <v>50</v>
      </c>
      <c r="U1067" s="47" t="s">
        <v>60</v>
      </c>
      <c r="V1067" s="58">
        <f t="shared" si="21"/>
        <v>1.6285575048732943</v>
      </c>
      <c r="W1067" s="58">
        <f t="shared" si="22"/>
        <v>1.6285575048732943</v>
      </c>
      <c r="X1067" s="47" t="s">
        <v>52</v>
      </c>
      <c r="Y1067" s="47" t="s">
        <v>427</v>
      </c>
      <c r="Z1067" s="48" t="b">
        <v>0</v>
      </c>
      <c r="AA1067" s="47" t="s">
        <v>54</v>
      </c>
      <c r="AB1067" s="48" t="b">
        <v>0</v>
      </c>
      <c r="AC1067" s="48">
        <v>39</v>
      </c>
      <c r="AD1067" s="47" t="s">
        <v>1855</v>
      </c>
      <c r="AF1067" s="44" t="str">
        <f t="shared" si="23"/>
        <v>mix</v>
      </c>
      <c r="AG1067" s="44">
        <f>VLOOKUP(E1067,'T&amp;NTprop'!I$4:O$35,7,FALSE)</f>
        <v>0.75048732943469787</v>
      </c>
      <c r="AH1067" s="48">
        <v>2.17</v>
      </c>
      <c r="AI1067" s="48">
        <v>2.17</v>
      </c>
    </row>
    <row r="1068" spans="2:35" x14ac:dyDescent="0.25">
      <c r="B1068">
        <f>VLOOKUP(C1068*1,'RMPCrecs(Jan2016)'!F$2:N$1246,9,FALSE)</f>
        <v>49</v>
      </c>
      <c r="C1068" s="47" t="s">
        <v>442</v>
      </c>
      <c r="D1068" s="47" t="s">
        <v>41</v>
      </c>
      <c r="E1068" s="48">
        <v>2009</v>
      </c>
      <c r="F1068" s="47" t="s">
        <v>42</v>
      </c>
      <c r="G1068" s="49">
        <v>40066</v>
      </c>
      <c r="H1068" s="47" t="s">
        <v>43</v>
      </c>
      <c r="I1068" s="47" t="s">
        <v>44</v>
      </c>
      <c r="J1068" s="48">
        <v>3008</v>
      </c>
      <c r="K1068" s="47" t="s">
        <v>45</v>
      </c>
      <c r="L1068" s="48">
        <v>570</v>
      </c>
      <c r="M1068" s="47" t="s">
        <v>46</v>
      </c>
      <c r="N1068" s="48">
        <v>2</v>
      </c>
      <c r="O1068" s="47" t="s">
        <v>43</v>
      </c>
      <c r="P1068" s="47" t="s">
        <v>433</v>
      </c>
      <c r="Q1068" s="47" t="s">
        <v>48</v>
      </c>
      <c r="R1068" s="47" t="s">
        <v>49</v>
      </c>
      <c r="S1068" s="47" t="s">
        <v>43</v>
      </c>
      <c r="T1068" s="47" t="s">
        <v>50</v>
      </c>
      <c r="U1068" s="47" t="s">
        <v>60</v>
      </c>
      <c r="V1068" s="58">
        <f t="shared" si="21"/>
        <v>1.6285575048732943</v>
      </c>
      <c r="W1068" s="58">
        <f t="shared" si="22"/>
        <v>1.6285575048732943</v>
      </c>
      <c r="X1068" s="47" t="s">
        <v>52</v>
      </c>
      <c r="Y1068" s="47" t="s">
        <v>427</v>
      </c>
      <c r="Z1068" s="48" t="b">
        <v>0</v>
      </c>
      <c r="AA1068" s="47" t="s">
        <v>54</v>
      </c>
      <c r="AB1068" s="48" t="b">
        <v>0</v>
      </c>
      <c r="AC1068" s="48">
        <v>39</v>
      </c>
      <c r="AD1068" s="47" t="s">
        <v>1855</v>
      </c>
      <c r="AF1068" s="44" t="str">
        <f t="shared" si="23"/>
        <v>mix</v>
      </c>
      <c r="AG1068" s="44">
        <f>VLOOKUP(E1068,'T&amp;NTprop'!I$4:O$35,7,FALSE)</f>
        <v>0.75048732943469787</v>
      </c>
      <c r="AH1068" s="48">
        <v>2.17</v>
      </c>
      <c r="AI1068" s="48">
        <v>2.17</v>
      </c>
    </row>
    <row r="1069" spans="2:35" x14ac:dyDescent="0.25">
      <c r="B1069">
        <f>VLOOKUP(C1069*1,'RMPCrecs(Jan2016)'!F$2:N$1246,9,FALSE)</f>
        <v>49</v>
      </c>
      <c r="C1069" s="47" t="s">
        <v>447</v>
      </c>
      <c r="D1069" s="47" t="s">
        <v>41</v>
      </c>
      <c r="E1069" s="48">
        <v>2009</v>
      </c>
      <c r="F1069" s="47" t="s">
        <v>42</v>
      </c>
      <c r="G1069" s="49">
        <v>40072</v>
      </c>
      <c r="H1069" s="47" t="s">
        <v>43</v>
      </c>
      <c r="I1069" s="47" t="s">
        <v>44</v>
      </c>
      <c r="J1069" s="48">
        <v>3008</v>
      </c>
      <c r="K1069" s="47" t="s">
        <v>45</v>
      </c>
      <c r="L1069" s="48">
        <v>570</v>
      </c>
      <c r="M1069" s="47" t="s">
        <v>46</v>
      </c>
      <c r="N1069" s="48">
        <v>2</v>
      </c>
      <c r="O1069" s="47" t="s">
        <v>43</v>
      </c>
      <c r="P1069" s="47" t="s">
        <v>433</v>
      </c>
      <c r="Q1069" s="47" t="s">
        <v>48</v>
      </c>
      <c r="R1069" s="47" t="s">
        <v>49</v>
      </c>
      <c r="S1069" s="47" t="s">
        <v>43</v>
      </c>
      <c r="T1069" s="47" t="s">
        <v>50</v>
      </c>
      <c r="U1069" s="47" t="s">
        <v>51</v>
      </c>
      <c r="V1069" s="58">
        <f t="shared" si="21"/>
        <v>2.0488304093567251</v>
      </c>
      <c r="W1069" s="58">
        <f t="shared" si="22"/>
        <v>2.0488304093567251</v>
      </c>
      <c r="X1069" s="47" t="s">
        <v>52</v>
      </c>
      <c r="Y1069" s="47" t="s">
        <v>448</v>
      </c>
      <c r="Z1069" s="48" t="b">
        <v>0</v>
      </c>
      <c r="AA1069" s="47" t="s">
        <v>54</v>
      </c>
      <c r="AB1069" s="48" t="b">
        <v>0</v>
      </c>
      <c r="AC1069" s="48">
        <v>39</v>
      </c>
      <c r="AD1069" s="47" t="s">
        <v>1855</v>
      </c>
      <c r="AF1069" s="44" t="str">
        <f t="shared" si="23"/>
        <v>mix</v>
      </c>
      <c r="AG1069" s="44">
        <f>VLOOKUP(E1069,'T&amp;NTprop'!I$4:O$35,7,FALSE)</f>
        <v>0.75048732943469787</v>
      </c>
      <c r="AH1069" s="48">
        <v>2.73</v>
      </c>
      <c r="AI1069" s="48">
        <v>2.73</v>
      </c>
    </row>
    <row r="1070" spans="2:35" x14ac:dyDescent="0.25">
      <c r="B1070">
        <f>VLOOKUP(C1070*1,'RMPCrecs(Jan2016)'!F$2:N$1246,9,FALSE)</f>
        <v>49</v>
      </c>
      <c r="C1070" s="47" t="s">
        <v>481</v>
      </c>
      <c r="D1070" s="47" t="s">
        <v>41</v>
      </c>
      <c r="E1070" s="48">
        <v>2009</v>
      </c>
      <c r="F1070" s="47" t="s">
        <v>67</v>
      </c>
      <c r="G1070" s="49">
        <v>40065</v>
      </c>
      <c r="H1070" s="47" t="s">
        <v>43</v>
      </c>
      <c r="I1070" s="47" t="s">
        <v>44</v>
      </c>
      <c r="J1070" s="48">
        <v>3008</v>
      </c>
      <c r="K1070" s="47" t="s">
        <v>110</v>
      </c>
      <c r="L1070" s="48">
        <v>760</v>
      </c>
      <c r="M1070" s="47" t="s">
        <v>46</v>
      </c>
      <c r="N1070" s="48">
        <v>4</v>
      </c>
      <c r="O1070" s="47" t="s">
        <v>43</v>
      </c>
      <c r="P1070" s="47" t="s">
        <v>68</v>
      </c>
      <c r="Q1070" s="47" t="s">
        <v>48</v>
      </c>
      <c r="R1070" s="47" t="s">
        <v>49</v>
      </c>
      <c r="S1070" s="47" t="s">
        <v>43</v>
      </c>
      <c r="T1070" s="47" t="s">
        <v>50</v>
      </c>
      <c r="U1070" s="47" t="s">
        <v>60</v>
      </c>
      <c r="V1070" s="58">
        <f t="shared" si="21"/>
        <v>2.6567251461988306</v>
      </c>
      <c r="W1070" s="58">
        <f t="shared" si="22"/>
        <v>2.6567251461988306</v>
      </c>
      <c r="X1070" s="47" t="s">
        <v>52</v>
      </c>
      <c r="Y1070" s="47" t="s">
        <v>446</v>
      </c>
      <c r="Z1070" s="48" t="b">
        <v>0</v>
      </c>
      <c r="AA1070" s="47" t="s">
        <v>54</v>
      </c>
      <c r="AB1070" s="48" t="b">
        <v>0</v>
      </c>
      <c r="AC1070" s="48">
        <v>39</v>
      </c>
      <c r="AD1070" s="47" t="s">
        <v>1855</v>
      </c>
      <c r="AF1070" s="44" t="str">
        <f t="shared" si="23"/>
        <v>mix</v>
      </c>
      <c r="AG1070" s="44">
        <f>VLOOKUP(E1070,'T&amp;NTprop'!I$4:O$35,7,FALSE)</f>
        <v>0.75048732943469787</v>
      </c>
      <c r="AH1070" s="48">
        <v>3.54</v>
      </c>
      <c r="AI1070" s="48">
        <v>3.54</v>
      </c>
    </row>
    <row r="1071" spans="2:35" x14ac:dyDescent="0.25">
      <c r="B1071">
        <f>VLOOKUP(C1071*1,'RMPCrecs(Jan2016)'!F$2:N$1246,9,FALSE)</f>
        <v>49</v>
      </c>
      <c r="C1071" s="47" t="s">
        <v>482</v>
      </c>
      <c r="D1071" s="47" t="s">
        <v>41</v>
      </c>
      <c r="E1071" s="48">
        <v>2009</v>
      </c>
      <c r="F1071" s="47" t="s">
        <v>67</v>
      </c>
      <c r="G1071" s="49">
        <v>40065</v>
      </c>
      <c r="H1071" s="47" t="s">
        <v>43</v>
      </c>
      <c r="I1071" s="47" t="s">
        <v>44</v>
      </c>
      <c r="J1071" s="48">
        <v>3008</v>
      </c>
      <c r="K1071" s="47" t="s">
        <v>45</v>
      </c>
      <c r="L1071" s="48">
        <v>530</v>
      </c>
      <c r="M1071" s="47" t="s">
        <v>46</v>
      </c>
      <c r="N1071" s="48">
        <v>2</v>
      </c>
      <c r="O1071" s="47" t="s">
        <v>43</v>
      </c>
      <c r="P1071" s="47" t="s">
        <v>433</v>
      </c>
      <c r="Q1071" s="47" t="s">
        <v>48</v>
      </c>
      <c r="R1071" s="47" t="s">
        <v>49</v>
      </c>
      <c r="S1071" s="47" t="s">
        <v>43</v>
      </c>
      <c r="T1071" s="47" t="s">
        <v>50</v>
      </c>
      <c r="U1071" s="47" t="s">
        <v>60</v>
      </c>
      <c r="V1071" s="58">
        <f t="shared" si="21"/>
        <v>2.6567251461988306</v>
      </c>
      <c r="W1071" s="58">
        <f t="shared" si="22"/>
        <v>2.6567251461988306</v>
      </c>
      <c r="X1071" s="47" t="s">
        <v>52</v>
      </c>
      <c r="Y1071" s="47" t="s">
        <v>446</v>
      </c>
      <c r="Z1071" s="48" t="b">
        <v>0</v>
      </c>
      <c r="AA1071" s="47" t="s">
        <v>54</v>
      </c>
      <c r="AB1071" s="48" t="b">
        <v>0</v>
      </c>
      <c r="AC1071" s="48">
        <v>39</v>
      </c>
      <c r="AD1071" s="47" t="s">
        <v>1855</v>
      </c>
      <c r="AF1071" s="44" t="str">
        <f t="shared" si="23"/>
        <v>mix</v>
      </c>
      <c r="AG1071" s="44">
        <f>VLOOKUP(E1071,'T&amp;NTprop'!I$4:O$35,7,FALSE)</f>
        <v>0.75048732943469787</v>
      </c>
      <c r="AH1071" s="48">
        <v>3.54</v>
      </c>
      <c r="AI1071" s="48">
        <v>3.54</v>
      </c>
    </row>
    <row r="1072" spans="2:35" x14ac:dyDescent="0.25">
      <c r="B1072">
        <f>VLOOKUP(C1072*1,'RMPCrecs(Jan2016)'!F$2:N$1246,9,FALSE)</f>
        <v>49</v>
      </c>
      <c r="C1072" s="47" t="s">
        <v>484</v>
      </c>
      <c r="D1072" s="47" t="s">
        <v>41</v>
      </c>
      <c r="E1072" s="48">
        <v>2009</v>
      </c>
      <c r="F1072" s="47" t="s">
        <v>67</v>
      </c>
      <c r="G1072" s="49">
        <v>40065</v>
      </c>
      <c r="H1072" s="47" t="s">
        <v>43</v>
      </c>
      <c r="I1072" s="47" t="s">
        <v>44</v>
      </c>
      <c r="J1072" s="48">
        <v>3008</v>
      </c>
      <c r="K1072" s="47" t="s">
        <v>45</v>
      </c>
      <c r="L1072" s="48">
        <v>800</v>
      </c>
      <c r="M1072" s="47" t="s">
        <v>46</v>
      </c>
      <c r="N1072" s="48">
        <v>3</v>
      </c>
      <c r="O1072" s="47" t="s">
        <v>43</v>
      </c>
      <c r="P1072" s="47" t="s">
        <v>405</v>
      </c>
      <c r="Q1072" s="47" t="s">
        <v>48</v>
      </c>
      <c r="R1072" s="47" t="s">
        <v>49</v>
      </c>
      <c r="S1072" s="47" t="s">
        <v>43</v>
      </c>
      <c r="T1072" s="47" t="s">
        <v>50</v>
      </c>
      <c r="U1072" s="47" t="s">
        <v>60</v>
      </c>
      <c r="V1072" s="58">
        <f t="shared" si="21"/>
        <v>2.6567251461988306</v>
      </c>
      <c r="W1072" s="58">
        <f t="shared" si="22"/>
        <v>2.6567251461988306</v>
      </c>
      <c r="X1072" s="47" t="s">
        <v>52</v>
      </c>
      <c r="Y1072" s="47" t="s">
        <v>446</v>
      </c>
      <c r="Z1072" s="48" t="b">
        <v>0</v>
      </c>
      <c r="AA1072" s="47" t="s">
        <v>54</v>
      </c>
      <c r="AB1072" s="48" t="b">
        <v>0</v>
      </c>
      <c r="AC1072" s="48">
        <v>39</v>
      </c>
      <c r="AD1072" s="47" t="s">
        <v>1855</v>
      </c>
      <c r="AF1072" s="44" t="str">
        <f t="shared" si="23"/>
        <v>mix</v>
      </c>
      <c r="AG1072" s="44">
        <f>VLOOKUP(E1072,'T&amp;NTprop'!I$4:O$35,7,FALSE)</f>
        <v>0.75048732943469787</v>
      </c>
      <c r="AH1072" s="48">
        <v>3.54</v>
      </c>
      <c r="AI1072" s="48">
        <v>3.54</v>
      </c>
    </row>
    <row r="1073" spans="2:35" x14ac:dyDescent="0.25">
      <c r="B1073">
        <f>VLOOKUP(C1073*1,'RMPCrecs(Jan2016)'!F$2:N$1246,9,FALSE)</f>
        <v>49</v>
      </c>
      <c r="C1073" s="47" t="s">
        <v>572</v>
      </c>
      <c r="D1073" s="47" t="s">
        <v>41</v>
      </c>
      <c r="E1073" s="48">
        <v>2009</v>
      </c>
      <c r="F1073" s="47" t="s">
        <v>42</v>
      </c>
      <c r="G1073" s="49">
        <v>40058</v>
      </c>
      <c r="H1073" s="47" t="s">
        <v>43</v>
      </c>
      <c r="I1073" s="47" t="s">
        <v>44</v>
      </c>
      <c r="J1073" s="48">
        <v>3008</v>
      </c>
      <c r="K1073" s="47" t="s">
        <v>45</v>
      </c>
      <c r="L1073" s="48">
        <v>830</v>
      </c>
      <c r="M1073" s="47" t="s">
        <v>46</v>
      </c>
      <c r="N1073" s="48">
        <v>4</v>
      </c>
      <c r="O1073" s="47" t="s">
        <v>43</v>
      </c>
      <c r="P1073" s="47" t="s">
        <v>68</v>
      </c>
      <c r="Q1073" s="47" t="s">
        <v>48</v>
      </c>
      <c r="R1073" s="47" t="s">
        <v>49</v>
      </c>
      <c r="S1073" s="47" t="s">
        <v>43</v>
      </c>
      <c r="T1073" s="47" t="s">
        <v>50</v>
      </c>
      <c r="U1073" s="47" t="s">
        <v>72</v>
      </c>
      <c r="V1073" s="58">
        <f t="shared" si="21"/>
        <v>2.7467836257309943</v>
      </c>
      <c r="W1073" s="58">
        <f t="shared" si="22"/>
        <v>2.7467836257309943</v>
      </c>
      <c r="X1073" s="47" t="s">
        <v>52</v>
      </c>
      <c r="Y1073" s="47" t="s">
        <v>424</v>
      </c>
      <c r="Z1073" s="48" t="b">
        <v>0</v>
      </c>
      <c r="AA1073" s="47" t="s">
        <v>54</v>
      </c>
      <c r="AB1073" s="48" t="b">
        <v>0</v>
      </c>
      <c r="AC1073" s="48">
        <v>39</v>
      </c>
      <c r="AD1073" s="47" t="s">
        <v>1855</v>
      </c>
      <c r="AF1073" s="44" t="str">
        <f t="shared" si="23"/>
        <v>mix</v>
      </c>
      <c r="AG1073" s="44">
        <f>VLOOKUP(E1073,'T&amp;NTprop'!I$4:O$35,7,FALSE)</f>
        <v>0.75048732943469787</v>
      </c>
      <c r="AH1073" s="48">
        <v>3.66</v>
      </c>
      <c r="AI1073" s="48">
        <v>3.66</v>
      </c>
    </row>
    <row r="1074" spans="2:35" x14ac:dyDescent="0.25">
      <c r="B1074">
        <f>VLOOKUP(C1074*1,'RMPCrecs(Jan2016)'!F$2:N$1246,9,FALSE)</f>
        <v>49</v>
      </c>
      <c r="C1074" s="47" t="s">
        <v>573</v>
      </c>
      <c r="D1074" s="47" t="s">
        <v>41</v>
      </c>
      <c r="E1074" s="48">
        <v>2009</v>
      </c>
      <c r="F1074" s="47" t="s">
        <v>42</v>
      </c>
      <c r="G1074" s="49">
        <v>40058</v>
      </c>
      <c r="H1074" s="47" t="s">
        <v>43</v>
      </c>
      <c r="I1074" s="47" t="s">
        <v>44</v>
      </c>
      <c r="J1074" s="48">
        <v>3008</v>
      </c>
      <c r="K1074" s="47" t="s">
        <v>45</v>
      </c>
      <c r="L1074" s="48">
        <v>500</v>
      </c>
      <c r="M1074" s="47" t="s">
        <v>46</v>
      </c>
      <c r="N1074" s="48">
        <v>2</v>
      </c>
      <c r="O1074" s="47" t="s">
        <v>43</v>
      </c>
      <c r="P1074" s="47" t="s">
        <v>574</v>
      </c>
      <c r="Q1074" s="47" t="s">
        <v>48</v>
      </c>
      <c r="R1074" s="47" t="s">
        <v>49</v>
      </c>
      <c r="S1074" s="47" t="s">
        <v>43</v>
      </c>
      <c r="T1074" s="47" t="s">
        <v>50</v>
      </c>
      <c r="U1074" s="47" t="s">
        <v>72</v>
      </c>
      <c r="V1074" s="58">
        <f t="shared" si="21"/>
        <v>2.7467836257309943</v>
      </c>
      <c r="W1074" s="58">
        <f t="shared" si="22"/>
        <v>2.7467836257309943</v>
      </c>
      <c r="X1074" s="47" t="s">
        <v>52</v>
      </c>
      <c r="Y1074" s="47" t="s">
        <v>424</v>
      </c>
      <c r="Z1074" s="48" t="b">
        <v>0</v>
      </c>
      <c r="AA1074" s="47" t="s">
        <v>54</v>
      </c>
      <c r="AB1074" s="48" t="b">
        <v>0</v>
      </c>
      <c r="AC1074" s="48">
        <v>39</v>
      </c>
      <c r="AD1074" s="47" t="s">
        <v>1855</v>
      </c>
      <c r="AF1074" s="44" t="str">
        <f t="shared" si="23"/>
        <v>mix</v>
      </c>
      <c r="AG1074" s="44">
        <f>VLOOKUP(E1074,'T&amp;NTprop'!I$4:O$35,7,FALSE)</f>
        <v>0.75048732943469787</v>
      </c>
      <c r="AH1074" s="48">
        <v>3.66</v>
      </c>
      <c r="AI1074" s="48">
        <v>3.66</v>
      </c>
    </row>
    <row r="1075" spans="2:35" x14ac:dyDescent="0.25">
      <c r="B1075">
        <f>VLOOKUP(C1075*1,'RMPCrecs(Jan2016)'!F$2:N$1246,9,FALSE)</f>
        <v>49</v>
      </c>
      <c r="C1075" s="47" t="s">
        <v>575</v>
      </c>
      <c r="D1075" s="47" t="s">
        <v>41</v>
      </c>
      <c r="E1075" s="48">
        <v>2009</v>
      </c>
      <c r="F1075" s="47" t="s">
        <v>42</v>
      </c>
      <c r="G1075" s="49">
        <v>40070</v>
      </c>
      <c r="H1075" s="47" t="s">
        <v>43</v>
      </c>
      <c r="I1075" s="47" t="s">
        <v>44</v>
      </c>
      <c r="J1075" s="48">
        <v>3008</v>
      </c>
      <c r="K1075" s="47" t="s">
        <v>45</v>
      </c>
      <c r="L1075" s="48">
        <v>480</v>
      </c>
      <c r="M1075" s="47" t="s">
        <v>46</v>
      </c>
      <c r="N1075" s="48">
        <v>2</v>
      </c>
      <c r="O1075" s="47" t="s">
        <v>43</v>
      </c>
      <c r="P1075" s="47" t="s">
        <v>576</v>
      </c>
      <c r="Q1075" s="47" t="s">
        <v>48</v>
      </c>
      <c r="R1075" s="47" t="s">
        <v>49</v>
      </c>
      <c r="S1075" s="47" t="s">
        <v>43</v>
      </c>
      <c r="T1075" s="47" t="s">
        <v>50</v>
      </c>
      <c r="U1075" s="47" t="s">
        <v>51</v>
      </c>
      <c r="V1075" s="58">
        <f t="shared" si="21"/>
        <v>2.0488304093567251</v>
      </c>
      <c r="W1075" s="58">
        <f t="shared" si="22"/>
        <v>2.0488304093567251</v>
      </c>
      <c r="X1075" s="47" t="s">
        <v>52</v>
      </c>
      <c r="Y1075" s="47" t="s">
        <v>448</v>
      </c>
      <c r="Z1075" s="48" t="b">
        <v>0</v>
      </c>
      <c r="AA1075" s="47" t="s">
        <v>54</v>
      </c>
      <c r="AB1075" s="48" t="b">
        <v>0</v>
      </c>
      <c r="AC1075" s="48">
        <v>39</v>
      </c>
      <c r="AD1075" s="47" t="s">
        <v>1855</v>
      </c>
      <c r="AF1075" s="44" t="str">
        <f t="shared" si="23"/>
        <v>mix</v>
      </c>
      <c r="AG1075" s="44">
        <f>VLOOKUP(E1075,'T&amp;NTprop'!I$4:O$35,7,FALSE)</f>
        <v>0.75048732943469787</v>
      </c>
      <c r="AH1075" s="48">
        <v>2.73</v>
      </c>
      <c r="AI1075" s="48">
        <v>2.73</v>
      </c>
    </row>
    <row r="1076" spans="2:35" x14ac:dyDescent="0.25">
      <c r="B1076">
        <f>VLOOKUP(C1076*1,'RMPCrecs(Jan2016)'!F$2:N$1246,9,FALSE)</f>
        <v>49</v>
      </c>
      <c r="C1076" s="47" t="s">
        <v>577</v>
      </c>
      <c r="D1076" s="47" t="s">
        <v>41</v>
      </c>
      <c r="E1076" s="48">
        <v>2009</v>
      </c>
      <c r="F1076" s="47" t="s">
        <v>42</v>
      </c>
      <c r="G1076" s="49">
        <v>40081</v>
      </c>
      <c r="H1076" s="47" t="s">
        <v>43</v>
      </c>
      <c r="I1076" s="47" t="s">
        <v>44</v>
      </c>
      <c r="J1076" s="48">
        <v>3008</v>
      </c>
      <c r="K1076" s="47" t="s">
        <v>45</v>
      </c>
      <c r="L1076" s="48">
        <v>570</v>
      </c>
      <c r="M1076" s="47" t="s">
        <v>46</v>
      </c>
      <c r="N1076" s="48">
        <v>2</v>
      </c>
      <c r="O1076" s="47" t="s">
        <v>43</v>
      </c>
      <c r="P1076" s="47" t="s">
        <v>578</v>
      </c>
      <c r="Q1076" s="47" t="s">
        <v>48</v>
      </c>
      <c r="R1076" s="47" t="s">
        <v>49</v>
      </c>
      <c r="S1076" s="47" t="s">
        <v>43</v>
      </c>
      <c r="T1076" s="47" t="s">
        <v>50</v>
      </c>
      <c r="U1076" s="47" t="s">
        <v>82</v>
      </c>
      <c r="V1076" s="58">
        <f t="shared" si="21"/>
        <v>0.96062378167641327</v>
      </c>
      <c r="W1076" s="58">
        <f t="shared" si="22"/>
        <v>0.96062378167641327</v>
      </c>
      <c r="X1076" s="47" t="s">
        <v>52</v>
      </c>
      <c r="Y1076" s="47" t="s">
        <v>579</v>
      </c>
      <c r="Z1076" s="48" t="b">
        <v>0</v>
      </c>
      <c r="AA1076" s="47" t="s">
        <v>54</v>
      </c>
      <c r="AB1076" s="48" t="b">
        <v>0</v>
      </c>
      <c r="AC1076" s="48">
        <v>39</v>
      </c>
      <c r="AD1076" s="47" t="s">
        <v>1855</v>
      </c>
      <c r="AF1076" s="44" t="str">
        <f t="shared" si="23"/>
        <v>mix</v>
      </c>
      <c r="AG1076" s="44">
        <f>VLOOKUP(E1076,'T&amp;NTprop'!I$4:O$35,7,FALSE)</f>
        <v>0.75048732943469787</v>
      </c>
      <c r="AH1076" s="48">
        <v>1.28</v>
      </c>
      <c r="AI1076" s="48">
        <v>1.28</v>
      </c>
    </row>
    <row r="1077" spans="2:35" x14ac:dyDescent="0.25">
      <c r="B1077">
        <f>VLOOKUP(C1077*1,'RMPCrecs(Jan2016)'!F$2:N$1246,9,FALSE)</f>
        <v>49</v>
      </c>
      <c r="C1077" s="47" t="s">
        <v>634</v>
      </c>
      <c r="D1077" s="47" t="s">
        <v>41</v>
      </c>
      <c r="E1077" s="48">
        <v>2009</v>
      </c>
      <c r="F1077" s="47" t="s">
        <v>67</v>
      </c>
      <c r="G1077" s="49">
        <v>40060</v>
      </c>
      <c r="H1077" s="47" t="s">
        <v>43</v>
      </c>
      <c r="I1077" s="47" t="s">
        <v>44</v>
      </c>
      <c r="J1077" s="48">
        <v>3008</v>
      </c>
      <c r="K1077" s="47" t="s">
        <v>45</v>
      </c>
      <c r="L1077" s="48">
        <v>730</v>
      </c>
      <c r="M1077" s="47" t="s">
        <v>46</v>
      </c>
      <c r="N1077" s="48">
        <v>3</v>
      </c>
      <c r="O1077" s="47" t="s">
        <v>43</v>
      </c>
      <c r="P1077" s="47" t="s">
        <v>405</v>
      </c>
      <c r="Q1077" s="47" t="s">
        <v>48</v>
      </c>
      <c r="R1077" s="47" t="s">
        <v>49</v>
      </c>
      <c r="S1077" s="47" t="s">
        <v>43</v>
      </c>
      <c r="T1077" s="47" t="s">
        <v>50</v>
      </c>
      <c r="U1077" s="47" t="s">
        <v>72</v>
      </c>
      <c r="V1077" s="58">
        <f t="shared" si="21"/>
        <v>1.696101364522417</v>
      </c>
      <c r="W1077" s="58">
        <f t="shared" si="22"/>
        <v>1.696101364522417</v>
      </c>
      <c r="X1077" s="47" t="s">
        <v>52</v>
      </c>
      <c r="Y1077" s="47" t="s">
        <v>414</v>
      </c>
      <c r="Z1077" s="48" t="b">
        <v>0</v>
      </c>
      <c r="AA1077" s="47" t="s">
        <v>54</v>
      </c>
      <c r="AB1077" s="48" t="b">
        <v>0</v>
      </c>
      <c r="AC1077" s="48">
        <v>39</v>
      </c>
      <c r="AD1077" s="47" t="s">
        <v>1855</v>
      </c>
      <c r="AF1077" s="44" t="str">
        <f t="shared" si="23"/>
        <v>mix</v>
      </c>
      <c r="AG1077" s="44">
        <f>VLOOKUP(E1077,'T&amp;NTprop'!I$4:O$35,7,FALSE)</f>
        <v>0.75048732943469787</v>
      </c>
      <c r="AH1077" s="48">
        <v>2.2599999999999998</v>
      </c>
      <c r="AI1077" s="48">
        <v>2.2599999999999998</v>
      </c>
    </row>
    <row r="1078" spans="2:35" x14ac:dyDescent="0.25">
      <c r="B1078">
        <f>VLOOKUP(C1078*1,'RMPCrecs(Jan2016)'!F$2:N$1246,9,FALSE)</f>
        <v>49</v>
      </c>
      <c r="C1078" s="47" t="s">
        <v>635</v>
      </c>
      <c r="D1078" s="47" t="s">
        <v>41</v>
      </c>
      <c r="E1078" s="48">
        <v>2009</v>
      </c>
      <c r="F1078" s="47" t="s">
        <v>67</v>
      </c>
      <c r="G1078" s="49">
        <v>40060</v>
      </c>
      <c r="H1078" s="47" t="s">
        <v>43</v>
      </c>
      <c r="I1078" s="47" t="s">
        <v>44</v>
      </c>
      <c r="J1078" s="48">
        <v>3008</v>
      </c>
      <c r="K1078" s="47" t="s">
        <v>45</v>
      </c>
      <c r="L1078" s="48">
        <v>850</v>
      </c>
      <c r="M1078" s="47" t="s">
        <v>46</v>
      </c>
      <c r="N1078" s="48">
        <v>4</v>
      </c>
      <c r="O1078" s="47" t="s">
        <v>43</v>
      </c>
      <c r="P1078" s="47" t="s">
        <v>68</v>
      </c>
      <c r="Q1078" s="47" t="s">
        <v>48</v>
      </c>
      <c r="R1078" s="47" t="s">
        <v>49</v>
      </c>
      <c r="S1078" s="47" t="s">
        <v>43</v>
      </c>
      <c r="T1078" s="47" t="s">
        <v>50</v>
      </c>
      <c r="U1078" s="47" t="s">
        <v>72</v>
      </c>
      <c r="V1078" s="58">
        <f t="shared" si="21"/>
        <v>1.696101364522417</v>
      </c>
      <c r="W1078" s="58">
        <f t="shared" si="22"/>
        <v>1.696101364522417</v>
      </c>
      <c r="X1078" s="47" t="s">
        <v>52</v>
      </c>
      <c r="Y1078" s="47" t="s">
        <v>414</v>
      </c>
      <c r="Z1078" s="48" t="b">
        <v>0</v>
      </c>
      <c r="AA1078" s="47" t="s">
        <v>54</v>
      </c>
      <c r="AB1078" s="48" t="b">
        <v>0</v>
      </c>
      <c r="AC1078" s="48">
        <v>39</v>
      </c>
      <c r="AD1078" s="47" t="s">
        <v>1855</v>
      </c>
      <c r="AF1078" s="44" t="str">
        <f t="shared" si="23"/>
        <v>mix</v>
      </c>
      <c r="AG1078" s="44">
        <f>VLOOKUP(E1078,'T&amp;NTprop'!I$4:O$35,7,FALSE)</f>
        <v>0.75048732943469787</v>
      </c>
      <c r="AH1078" s="48">
        <v>2.2599999999999998</v>
      </c>
      <c r="AI1078" s="48">
        <v>2.2599999999999998</v>
      </c>
    </row>
    <row r="1079" spans="2:35" x14ac:dyDescent="0.25">
      <c r="B1079">
        <f>VLOOKUP(C1079*1,'RMPCrecs(Jan2016)'!F$2:N$1246,9,FALSE)</f>
        <v>49</v>
      </c>
      <c r="C1079" s="47" t="s">
        <v>637</v>
      </c>
      <c r="D1079" s="47" t="s">
        <v>41</v>
      </c>
      <c r="E1079" s="48">
        <v>2009</v>
      </c>
      <c r="F1079" s="47" t="s">
        <v>67</v>
      </c>
      <c r="G1079" s="49">
        <v>40060</v>
      </c>
      <c r="H1079" s="47" t="s">
        <v>43</v>
      </c>
      <c r="I1079" s="47" t="s">
        <v>44</v>
      </c>
      <c r="J1079" s="48">
        <v>3008</v>
      </c>
      <c r="K1079" s="47" t="s">
        <v>45</v>
      </c>
      <c r="L1079" s="48">
        <v>710</v>
      </c>
      <c r="M1079" s="47" t="s">
        <v>46</v>
      </c>
      <c r="N1079" s="48">
        <v>3</v>
      </c>
      <c r="O1079" s="47" t="s">
        <v>43</v>
      </c>
      <c r="P1079" s="47" t="s">
        <v>405</v>
      </c>
      <c r="Q1079" s="47" t="s">
        <v>48</v>
      </c>
      <c r="R1079" s="47" t="s">
        <v>49</v>
      </c>
      <c r="S1079" s="47" t="s">
        <v>43</v>
      </c>
      <c r="T1079" s="47" t="s">
        <v>50</v>
      </c>
      <c r="U1079" s="47" t="s">
        <v>72</v>
      </c>
      <c r="V1079" s="58">
        <f t="shared" si="21"/>
        <v>1.696101364522417</v>
      </c>
      <c r="W1079" s="58">
        <f t="shared" si="22"/>
        <v>1.696101364522417</v>
      </c>
      <c r="X1079" s="47" t="s">
        <v>52</v>
      </c>
      <c r="Y1079" s="47" t="s">
        <v>414</v>
      </c>
      <c r="Z1079" s="48" t="b">
        <v>0</v>
      </c>
      <c r="AA1079" s="47" t="s">
        <v>54</v>
      </c>
      <c r="AB1079" s="48" t="b">
        <v>0</v>
      </c>
      <c r="AC1079" s="48">
        <v>39</v>
      </c>
      <c r="AD1079" s="47" t="s">
        <v>1855</v>
      </c>
      <c r="AF1079" s="44" t="str">
        <f t="shared" si="23"/>
        <v>mix</v>
      </c>
      <c r="AG1079" s="44">
        <f>VLOOKUP(E1079,'T&amp;NTprop'!I$4:O$35,7,FALSE)</f>
        <v>0.75048732943469787</v>
      </c>
      <c r="AH1079" s="48">
        <v>2.2599999999999998</v>
      </c>
      <c r="AI1079" s="48">
        <v>2.2599999999999998</v>
      </c>
    </row>
    <row r="1080" spans="2:35" x14ac:dyDescent="0.25">
      <c r="B1080">
        <f>VLOOKUP(C1080*1,'RMPCrecs(Jan2016)'!F$2:N$1246,9,FALSE)</f>
        <v>49</v>
      </c>
      <c r="C1080" s="47" t="s">
        <v>638</v>
      </c>
      <c r="D1080" s="47" t="s">
        <v>41</v>
      </c>
      <c r="E1080" s="48">
        <v>2009</v>
      </c>
      <c r="F1080" s="47" t="s">
        <v>67</v>
      </c>
      <c r="G1080" s="49">
        <v>40060</v>
      </c>
      <c r="H1080" s="47" t="s">
        <v>43</v>
      </c>
      <c r="I1080" s="47" t="s">
        <v>44</v>
      </c>
      <c r="J1080" s="48">
        <v>3008</v>
      </c>
      <c r="K1080" s="47" t="s">
        <v>110</v>
      </c>
      <c r="L1080" s="48">
        <v>720</v>
      </c>
      <c r="M1080" s="47" t="s">
        <v>46</v>
      </c>
      <c r="N1080" s="48">
        <v>3</v>
      </c>
      <c r="O1080" s="47" t="s">
        <v>43</v>
      </c>
      <c r="P1080" s="47" t="s">
        <v>405</v>
      </c>
      <c r="Q1080" s="47" t="s">
        <v>48</v>
      </c>
      <c r="R1080" s="47" t="s">
        <v>49</v>
      </c>
      <c r="S1080" s="47" t="s">
        <v>43</v>
      </c>
      <c r="T1080" s="47" t="s">
        <v>50</v>
      </c>
      <c r="U1080" s="47" t="s">
        <v>72</v>
      </c>
      <c r="V1080" s="58">
        <f t="shared" si="21"/>
        <v>1.696101364522417</v>
      </c>
      <c r="W1080" s="58">
        <f t="shared" si="22"/>
        <v>1.696101364522417</v>
      </c>
      <c r="X1080" s="47" t="s">
        <v>52</v>
      </c>
      <c r="Y1080" s="47" t="s">
        <v>414</v>
      </c>
      <c r="Z1080" s="48" t="b">
        <v>0</v>
      </c>
      <c r="AA1080" s="47" t="s">
        <v>54</v>
      </c>
      <c r="AB1080" s="48" t="b">
        <v>0</v>
      </c>
      <c r="AC1080" s="48">
        <v>39</v>
      </c>
      <c r="AD1080" s="47" t="s">
        <v>1855</v>
      </c>
      <c r="AF1080" s="44" t="str">
        <f t="shared" si="23"/>
        <v>mix</v>
      </c>
      <c r="AG1080" s="44">
        <f>VLOOKUP(E1080,'T&amp;NTprop'!I$4:O$35,7,FALSE)</f>
        <v>0.75048732943469787</v>
      </c>
      <c r="AH1080" s="48">
        <v>2.2599999999999998</v>
      </c>
      <c r="AI1080" s="48">
        <v>2.2599999999999998</v>
      </c>
    </row>
    <row r="1081" spans="2:35" x14ac:dyDescent="0.25">
      <c r="B1081">
        <f>VLOOKUP(C1081*1,'RMPCrecs(Jan2016)'!F$2:N$1246,9,FALSE)</f>
        <v>49</v>
      </c>
      <c r="C1081" s="47" t="s">
        <v>640</v>
      </c>
      <c r="D1081" s="47" t="s">
        <v>41</v>
      </c>
      <c r="E1081" s="48">
        <v>2009</v>
      </c>
      <c r="F1081" s="47" t="s">
        <v>67</v>
      </c>
      <c r="G1081" s="49">
        <v>40060</v>
      </c>
      <c r="H1081" s="47" t="s">
        <v>43</v>
      </c>
      <c r="I1081" s="47" t="s">
        <v>44</v>
      </c>
      <c r="J1081" s="48">
        <v>3008</v>
      </c>
      <c r="K1081" s="47" t="s">
        <v>110</v>
      </c>
      <c r="L1081" s="48">
        <v>840</v>
      </c>
      <c r="M1081" s="47" t="s">
        <v>46</v>
      </c>
      <c r="N1081" s="48">
        <v>4</v>
      </c>
      <c r="O1081" s="47" t="s">
        <v>43</v>
      </c>
      <c r="P1081" s="47" t="s">
        <v>68</v>
      </c>
      <c r="Q1081" s="47" t="s">
        <v>48</v>
      </c>
      <c r="R1081" s="47" t="s">
        <v>49</v>
      </c>
      <c r="S1081" s="47" t="s">
        <v>43</v>
      </c>
      <c r="T1081" s="47" t="s">
        <v>50</v>
      </c>
      <c r="U1081" s="47" t="s">
        <v>72</v>
      </c>
      <c r="V1081" s="58">
        <f t="shared" si="21"/>
        <v>1.696101364522417</v>
      </c>
      <c r="W1081" s="58">
        <f t="shared" si="22"/>
        <v>1.696101364522417</v>
      </c>
      <c r="X1081" s="47" t="s">
        <v>52</v>
      </c>
      <c r="Y1081" s="47" t="s">
        <v>414</v>
      </c>
      <c r="Z1081" s="48" t="b">
        <v>0</v>
      </c>
      <c r="AA1081" s="47" t="s">
        <v>54</v>
      </c>
      <c r="AB1081" s="48" t="b">
        <v>0</v>
      </c>
      <c r="AC1081" s="48">
        <v>39</v>
      </c>
      <c r="AD1081" s="47" t="s">
        <v>1855</v>
      </c>
      <c r="AF1081" s="44" t="str">
        <f t="shared" si="23"/>
        <v>mix</v>
      </c>
      <c r="AG1081" s="44">
        <f>VLOOKUP(E1081,'T&amp;NTprop'!I$4:O$35,7,FALSE)</f>
        <v>0.75048732943469787</v>
      </c>
      <c r="AH1081" s="48">
        <v>2.2599999999999998</v>
      </c>
      <c r="AI1081" s="48">
        <v>2.2599999999999998</v>
      </c>
    </row>
    <row r="1082" spans="2:35" x14ac:dyDescent="0.25">
      <c r="B1082">
        <f>VLOOKUP(C1082*1,'RMPCrecs(Jan2016)'!F$2:N$1246,9,FALSE)</f>
        <v>49</v>
      </c>
      <c r="C1082" s="47" t="s">
        <v>642</v>
      </c>
      <c r="D1082" s="47" t="s">
        <v>41</v>
      </c>
      <c r="E1082" s="48">
        <v>2009</v>
      </c>
      <c r="F1082" s="47" t="s">
        <v>67</v>
      </c>
      <c r="G1082" s="49">
        <v>40060</v>
      </c>
      <c r="H1082" s="47" t="s">
        <v>43</v>
      </c>
      <c r="I1082" s="47" t="s">
        <v>44</v>
      </c>
      <c r="J1082" s="48">
        <v>3008</v>
      </c>
      <c r="K1082" s="47" t="s">
        <v>45</v>
      </c>
      <c r="L1082" s="48">
        <v>750</v>
      </c>
      <c r="M1082" s="47" t="s">
        <v>46</v>
      </c>
      <c r="N1082" s="48">
        <v>3</v>
      </c>
      <c r="O1082" s="47" t="s">
        <v>43</v>
      </c>
      <c r="P1082" s="47" t="s">
        <v>405</v>
      </c>
      <c r="Q1082" s="47" t="s">
        <v>48</v>
      </c>
      <c r="R1082" s="47" t="s">
        <v>49</v>
      </c>
      <c r="S1082" s="47" t="s">
        <v>43</v>
      </c>
      <c r="T1082" s="47" t="s">
        <v>50</v>
      </c>
      <c r="U1082" s="47" t="s">
        <v>72</v>
      </c>
      <c r="V1082" s="58">
        <f t="shared" si="21"/>
        <v>1.696101364522417</v>
      </c>
      <c r="W1082" s="58">
        <f t="shared" si="22"/>
        <v>1.696101364522417</v>
      </c>
      <c r="X1082" s="47" t="s">
        <v>52</v>
      </c>
      <c r="Y1082" s="47" t="s">
        <v>414</v>
      </c>
      <c r="Z1082" s="48" t="b">
        <v>0</v>
      </c>
      <c r="AA1082" s="47" t="s">
        <v>54</v>
      </c>
      <c r="AB1082" s="48" t="b">
        <v>0</v>
      </c>
      <c r="AC1082" s="48">
        <v>39</v>
      </c>
      <c r="AD1082" s="47" t="s">
        <v>1855</v>
      </c>
      <c r="AF1082" s="44" t="str">
        <f t="shared" si="23"/>
        <v>mix</v>
      </c>
      <c r="AG1082" s="44">
        <f>VLOOKUP(E1082,'T&amp;NTprop'!I$4:O$35,7,FALSE)</f>
        <v>0.75048732943469787</v>
      </c>
      <c r="AH1082" s="48">
        <v>2.2599999999999998</v>
      </c>
      <c r="AI1082" s="48">
        <v>2.2599999999999998</v>
      </c>
    </row>
    <row r="1083" spans="2:35" x14ac:dyDescent="0.25">
      <c r="B1083">
        <f>VLOOKUP(C1083*1,'RMPCrecs(Jan2016)'!F$2:N$1246,9,FALSE)</f>
        <v>49</v>
      </c>
      <c r="C1083" s="47" t="s">
        <v>646</v>
      </c>
      <c r="D1083" s="47" t="s">
        <v>41</v>
      </c>
      <c r="E1083" s="48">
        <v>2009</v>
      </c>
      <c r="F1083" s="47" t="s">
        <v>67</v>
      </c>
      <c r="G1083" s="49">
        <v>40060</v>
      </c>
      <c r="H1083" s="47" t="s">
        <v>43</v>
      </c>
      <c r="I1083" s="47" t="s">
        <v>44</v>
      </c>
      <c r="J1083" s="48">
        <v>3008</v>
      </c>
      <c r="K1083" s="47" t="s">
        <v>110</v>
      </c>
      <c r="L1083" s="48">
        <v>760</v>
      </c>
      <c r="M1083" s="47" t="s">
        <v>46</v>
      </c>
      <c r="N1083" s="48">
        <v>3</v>
      </c>
      <c r="O1083" s="47" t="s">
        <v>43</v>
      </c>
      <c r="P1083" s="47" t="s">
        <v>405</v>
      </c>
      <c r="Q1083" s="47" t="s">
        <v>48</v>
      </c>
      <c r="R1083" s="47" t="s">
        <v>49</v>
      </c>
      <c r="S1083" s="47" t="s">
        <v>43</v>
      </c>
      <c r="T1083" s="47" t="s">
        <v>50</v>
      </c>
      <c r="U1083" s="47" t="s">
        <v>72</v>
      </c>
      <c r="V1083" s="58">
        <f t="shared" si="21"/>
        <v>1.696101364522417</v>
      </c>
      <c r="W1083" s="58">
        <f t="shared" si="22"/>
        <v>1.696101364522417</v>
      </c>
      <c r="X1083" s="47" t="s">
        <v>52</v>
      </c>
      <c r="Y1083" s="47" t="s">
        <v>414</v>
      </c>
      <c r="Z1083" s="48" t="b">
        <v>0</v>
      </c>
      <c r="AA1083" s="47" t="s">
        <v>54</v>
      </c>
      <c r="AB1083" s="48" t="b">
        <v>0</v>
      </c>
      <c r="AC1083" s="48">
        <v>39</v>
      </c>
      <c r="AD1083" s="47" t="s">
        <v>1855</v>
      </c>
      <c r="AF1083" s="44" t="str">
        <f t="shared" si="23"/>
        <v>mix</v>
      </c>
      <c r="AG1083" s="44">
        <f>VLOOKUP(E1083,'T&amp;NTprop'!I$4:O$35,7,FALSE)</f>
        <v>0.75048732943469787</v>
      </c>
      <c r="AH1083" s="48">
        <v>2.2599999999999998</v>
      </c>
      <c r="AI1083" s="48">
        <v>2.2599999999999998</v>
      </c>
    </row>
    <row r="1084" spans="2:35" x14ac:dyDescent="0.25">
      <c r="B1084">
        <f>VLOOKUP(C1084*1,'RMPCrecs(Jan2016)'!F$2:N$1246,9,FALSE)</f>
        <v>49</v>
      </c>
      <c r="C1084" s="47" t="s">
        <v>648</v>
      </c>
      <c r="D1084" s="47" t="s">
        <v>41</v>
      </c>
      <c r="E1084" s="48">
        <v>2009</v>
      </c>
      <c r="F1084" s="47" t="s">
        <v>67</v>
      </c>
      <c r="G1084" s="49">
        <v>40060</v>
      </c>
      <c r="H1084" s="47" t="s">
        <v>43</v>
      </c>
      <c r="I1084" s="47" t="s">
        <v>44</v>
      </c>
      <c r="J1084" s="48">
        <v>3008</v>
      </c>
      <c r="K1084" s="47" t="s">
        <v>45</v>
      </c>
      <c r="L1084" s="48">
        <v>850</v>
      </c>
      <c r="M1084" s="47" t="s">
        <v>46</v>
      </c>
      <c r="N1084" s="48">
        <v>4</v>
      </c>
      <c r="O1084" s="47" t="s">
        <v>43</v>
      </c>
      <c r="P1084" s="47" t="s">
        <v>68</v>
      </c>
      <c r="Q1084" s="47" t="s">
        <v>48</v>
      </c>
      <c r="R1084" s="47" t="s">
        <v>49</v>
      </c>
      <c r="S1084" s="47" t="s">
        <v>43</v>
      </c>
      <c r="T1084" s="47" t="s">
        <v>50</v>
      </c>
      <c r="U1084" s="47" t="s">
        <v>72</v>
      </c>
      <c r="V1084" s="58">
        <f t="shared" si="21"/>
        <v>1.696101364522417</v>
      </c>
      <c r="W1084" s="58">
        <f t="shared" si="22"/>
        <v>1.696101364522417</v>
      </c>
      <c r="X1084" s="47" t="s">
        <v>52</v>
      </c>
      <c r="Y1084" s="47" t="s">
        <v>414</v>
      </c>
      <c r="Z1084" s="48" t="b">
        <v>0</v>
      </c>
      <c r="AA1084" s="47" t="s">
        <v>54</v>
      </c>
      <c r="AB1084" s="48" t="b">
        <v>0</v>
      </c>
      <c r="AC1084" s="48">
        <v>39</v>
      </c>
      <c r="AD1084" s="47" t="s">
        <v>1855</v>
      </c>
      <c r="AF1084" s="44" t="str">
        <f t="shared" si="23"/>
        <v>mix</v>
      </c>
      <c r="AG1084" s="44">
        <f>VLOOKUP(E1084,'T&amp;NTprop'!I$4:O$35,7,FALSE)</f>
        <v>0.75048732943469787</v>
      </c>
      <c r="AH1084" s="48">
        <v>2.2599999999999998</v>
      </c>
      <c r="AI1084" s="48">
        <v>2.2599999999999998</v>
      </c>
    </row>
    <row r="1085" spans="2:35" x14ac:dyDescent="0.25">
      <c r="B1085">
        <f>VLOOKUP(C1085*1,'RMPCrecs(Jan2016)'!F$2:N$1246,9,FALSE)</f>
        <v>49</v>
      </c>
      <c r="C1085" s="47" t="s">
        <v>651</v>
      </c>
      <c r="D1085" s="47" t="s">
        <v>41</v>
      </c>
      <c r="E1085" s="48">
        <v>2009</v>
      </c>
      <c r="F1085" s="47" t="s">
        <v>67</v>
      </c>
      <c r="G1085" s="49">
        <v>40060</v>
      </c>
      <c r="H1085" s="47" t="s">
        <v>43</v>
      </c>
      <c r="I1085" s="47" t="s">
        <v>44</v>
      </c>
      <c r="J1085" s="48">
        <v>3008</v>
      </c>
      <c r="K1085" s="47" t="s">
        <v>45</v>
      </c>
      <c r="L1085" s="48">
        <v>870</v>
      </c>
      <c r="M1085" s="47" t="s">
        <v>46</v>
      </c>
      <c r="N1085" s="48">
        <v>4</v>
      </c>
      <c r="O1085" s="47" t="s">
        <v>43</v>
      </c>
      <c r="P1085" s="47" t="s">
        <v>68</v>
      </c>
      <c r="Q1085" s="47" t="s">
        <v>48</v>
      </c>
      <c r="R1085" s="47" t="s">
        <v>49</v>
      </c>
      <c r="S1085" s="47" t="s">
        <v>43</v>
      </c>
      <c r="T1085" s="47" t="s">
        <v>50</v>
      </c>
      <c r="U1085" s="47" t="s">
        <v>72</v>
      </c>
      <c r="V1085" s="58">
        <f t="shared" si="21"/>
        <v>1.696101364522417</v>
      </c>
      <c r="W1085" s="58">
        <f t="shared" si="22"/>
        <v>1.696101364522417</v>
      </c>
      <c r="X1085" s="47" t="s">
        <v>52</v>
      </c>
      <c r="Y1085" s="47" t="s">
        <v>414</v>
      </c>
      <c r="Z1085" s="48" t="b">
        <v>0</v>
      </c>
      <c r="AA1085" s="47" t="s">
        <v>54</v>
      </c>
      <c r="AB1085" s="48" t="b">
        <v>0</v>
      </c>
      <c r="AC1085" s="48">
        <v>39</v>
      </c>
      <c r="AD1085" s="47" t="s">
        <v>1855</v>
      </c>
      <c r="AF1085" s="44" t="str">
        <f t="shared" si="23"/>
        <v>mix</v>
      </c>
      <c r="AG1085" s="44">
        <f>VLOOKUP(E1085,'T&amp;NTprop'!I$4:O$35,7,FALSE)</f>
        <v>0.75048732943469787</v>
      </c>
      <c r="AH1085" s="48">
        <v>2.2599999999999998</v>
      </c>
      <c r="AI1085" s="48">
        <v>2.2599999999999998</v>
      </c>
    </row>
    <row r="1086" spans="2:35" x14ac:dyDescent="0.25">
      <c r="B1086">
        <f>VLOOKUP(C1086*1,'RMPCrecs(Jan2016)'!F$2:N$1246,9,FALSE)</f>
        <v>49</v>
      </c>
      <c r="C1086" s="47" t="s">
        <v>653</v>
      </c>
      <c r="D1086" s="47" t="s">
        <v>41</v>
      </c>
      <c r="E1086" s="48">
        <v>2009</v>
      </c>
      <c r="F1086" s="47" t="s">
        <v>67</v>
      </c>
      <c r="G1086" s="49">
        <v>40060</v>
      </c>
      <c r="H1086" s="47" t="s">
        <v>43</v>
      </c>
      <c r="I1086" s="47" t="s">
        <v>44</v>
      </c>
      <c r="J1086" s="48">
        <v>3008</v>
      </c>
      <c r="K1086" s="47" t="s">
        <v>110</v>
      </c>
      <c r="L1086" s="48">
        <v>850</v>
      </c>
      <c r="M1086" s="47" t="s">
        <v>46</v>
      </c>
      <c r="N1086" s="48">
        <v>4</v>
      </c>
      <c r="O1086" s="47" t="s">
        <v>43</v>
      </c>
      <c r="P1086" s="47" t="s">
        <v>68</v>
      </c>
      <c r="Q1086" s="47" t="s">
        <v>48</v>
      </c>
      <c r="R1086" s="47" t="s">
        <v>49</v>
      </c>
      <c r="S1086" s="47" t="s">
        <v>43</v>
      </c>
      <c r="T1086" s="47" t="s">
        <v>50</v>
      </c>
      <c r="U1086" s="47" t="s">
        <v>72</v>
      </c>
      <c r="V1086" s="58">
        <f t="shared" si="21"/>
        <v>1.696101364522417</v>
      </c>
      <c r="W1086" s="58">
        <f t="shared" si="22"/>
        <v>1.696101364522417</v>
      </c>
      <c r="X1086" s="47" t="s">
        <v>52</v>
      </c>
      <c r="Y1086" s="47" t="s">
        <v>414</v>
      </c>
      <c r="Z1086" s="48" t="b">
        <v>0</v>
      </c>
      <c r="AA1086" s="47" t="s">
        <v>54</v>
      </c>
      <c r="AB1086" s="48" t="b">
        <v>0</v>
      </c>
      <c r="AC1086" s="48">
        <v>39</v>
      </c>
      <c r="AD1086" s="47" t="s">
        <v>1855</v>
      </c>
      <c r="AF1086" s="44" t="str">
        <f t="shared" si="23"/>
        <v>mix</v>
      </c>
      <c r="AG1086" s="44">
        <f>VLOOKUP(E1086,'T&amp;NTprop'!I$4:O$35,7,FALSE)</f>
        <v>0.75048732943469787</v>
      </c>
      <c r="AH1086" s="48">
        <v>2.2599999999999998</v>
      </c>
      <c r="AI1086" s="48">
        <v>2.2599999999999998</v>
      </c>
    </row>
    <row r="1087" spans="2:35" x14ac:dyDescent="0.25">
      <c r="B1087">
        <f>VLOOKUP(C1087*1,'RMPCrecs(Jan2016)'!F$2:N$1246,9,FALSE)</f>
        <v>49</v>
      </c>
      <c r="C1087" s="47" t="s">
        <v>697</v>
      </c>
      <c r="D1087" s="47" t="s">
        <v>41</v>
      </c>
      <c r="E1087" s="48">
        <v>2009</v>
      </c>
      <c r="F1087" s="47" t="s">
        <v>42</v>
      </c>
      <c r="G1087" s="49">
        <v>40065</v>
      </c>
      <c r="H1087" s="47" t="s">
        <v>43</v>
      </c>
      <c r="I1087" s="47" t="s">
        <v>44</v>
      </c>
      <c r="J1087" s="48">
        <v>3008</v>
      </c>
      <c r="K1087" s="47" t="s">
        <v>110</v>
      </c>
      <c r="L1087" s="48">
        <v>710</v>
      </c>
      <c r="M1087" s="47" t="s">
        <v>46</v>
      </c>
      <c r="N1087" s="48">
        <v>3</v>
      </c>
      <c r="O1087" s="47" t="s">
        <v>43</v>
      </c>
      <c r="P1087" s="47" t="s">
        <v>405</v>
      </c>
      <c r="Q1087" s="47" t="s">
        <v>48</v>
      </c>
      <c r="R1087" s="47" t="s">
        <v>49</v>
      </c>
      <c r="S1087" s="47" t="s">
        <v>43</v>
      </c>
      <c r="T1087" s="47" t="s">
        <v>50</v>
      </c>
      <c r="U1087" s="47" t="s">
        <v>60</v>
      </c>
      <c r="V1087" s="58">
        <f t="shared" si="21"/>
        <v>1.6285575048732943</v>
      </c>
      <c r="W1087" s="58">
        <f t="shared" si="22"/>
        <v>1.6285575048732943</v>
      </c>
      <c r="X1087" s="47" t="s">
        <v>52</v>
      </c>
      <c r="Y1087" s="47" t="s">
        <v>427</v>
      </c>
      <c r="Z1087" s="48" t="b">
        <v>0</v>
      </c>
      <c r="AA1087" s="47" t="s">
        <v>54</v>
      </c>
      <c r="AB1087" s="48" t="b">
        <v>0</v>
      </c>
      <c r="AC1087" s="48">
        <v>39</v>
      </c>
      <c r="AD1087" s="47" t="s">
        <v>1855</v>
      </c>
      <c r="AF1087" s="44" t="str">
        <f t="shared" si="23"/>
        <v>mix</v>
      </c>
      <c r="AG1087" s="44">
        <f>VLOOKUP(E1087,'T&amp;NTprop'!I$4:O$35,7,FALSE)</f>
        <v>0.75048732943469787</v>
      </c>
      <c r="AH1087" s="48">
        <v>2.17</v>
      </c>
      <c r="AI1087" s="48">
        <v>2.17</v>
      </c>
    </row>
    <row r="1088" spans="2:35" x14ac:dyDescent="0.25">
      <c r="B1088">
        <f>VLOOKUP(C1088*1,'RMPCrecs(Jan2016)'!F$2:N$1246,9,FALSE)</f>
        <v>49</v>
      </c>
      <c r="C1088" s="47" t="s">
        <v>698</v>
      </c>
      <c r="D1088" s="47" t="s">
        <v>41</v>
      </c>
      <c r="E1088" s="48">
        <v>2009</v>
      </c>
      <c r="F1088" s="47" t="s">
        <v>42</v>
      </c>
      <c r="G1088" s="49">
        <v>40065</v>
      </c>
      <c r="H1088" s="47" t="s">
        <v>43</v>
      </c>
      <c r="I1088" s="47" t="s">
        <v>44</v>
      </c>
      <c r="J1088" s="48">
        <v>3008</v>
      </c>
      <c r="K1088" s="47" t="s">
        <v>110</v>
      </c>
      <c r="L1088" s="48">
        <v>830</v>
      </c>
      <c r="M1088" s="47" t="s">
        <v>46</v>
      </c>
      <c r="N1088" s="48">
        <v>4</v>
      </c>
      <c r="O1088" s="47" t="s">
        <v>43</v>
      </c>
      <c r="P1088" s="47" t="s">
        <v>68</v>
      </c>
      <c r="Q1088" s="47" t="s">
        <v>48</v>
      </c>
      <c r="R1088" s="47" t="s">
        <v>49</v>
      </c>
      <c r="S1088" s="47" t="s">
        <v>43</v>
      </c>
      <c r="T1088" s="47" t="s">
        <v>50</v>
      </c>
      <c r="U1088" s="47" t="s">
        <v>60</v>
      </c>
      <c r="V1088" s="58">
        <f t="shared" si="21"/>
        <v>1.6285575048732943</v>
      </c>
      <c r="W1088" s="58">
        <f t="shared" si="22"/>
        <v>1.6285575048732943</v>
      </c>
      <c r="X1088" s="47" t="s">
        <v>52</v>
      </c>
      <c r="Y1088" s="47" t="s">
        <v>427</v>
      </c>
      <c r="Z1088" s="48" t="b">
        <v>0</v>
      </c>
      <c r="AA1088" s="47" t="s">
        <v>54</v>
      </c>
      <c r="AB1088" s="48" t="b">
        <v>0</v>
      </c>
      <c r="AC1088" s="48">
        <v>39</v>
      </c>
      <c r="AD1088" s="47" t="s">
        <v>1855</v>
      </c>
      <c r="AF1088" s="44" t="str">
        <f t="shared" si="23"/>
        <v>mix</v>
      </c>
      <c r="AG1088" s="44">
        <f>VLOOKUP(E1088,'T&amp;NTprop'!I$4:O$35,7,FALSE)</f>
        <v>0.75048732943469787</v>
      </c>
      <c r="AH1088" s="48">
        <v>2.17</v>
      </c>
      <c r="AI1088" s="48">
        <v>2.17</v>
      </c>
    </row>
    <row r="1089" spans="2:35" x14ac:dyDescent="0.25">
      <c r="B1089">
        <f>VLOOKUP(C1089*1,'RMPCrecs(Jan2016)'!F$2:N$1246,9,FALSE)</f>
        <v>49</v>
      </c>
      <c r="C1089" s="47" t="s">
        <v>699</v>
      </c>
      <c r="D1089" s="47" t="s">
        <v>41</v>
      </c>
      <c r="E1089" s="48">
        <v>2009</v>
      </c>
      <c r="F1089" s="47" t="s">
        <v>42</v>
      </c>
      <c r="G1089" s="49">
        <v>40065</v>
      </c>
      <c r="H1089" s="47" t="s">
        <v>43</v>
      </c>
      <c r="I1089" s="47" t="s">
        <v>44</v>
      </c>
      <c r="J1089" s="48">
        <v>3008</v>
      </c>
      <c r="K1089" s="47" t="s">
        <v>45</v>
      </c>
      <c r="L1089" s="48">
        <v>540</v>
      </c>
      <c r="M1089" s="47" t="s">
        <v>46</v>
      </c>
      <c r="N1089" s="48">
        <v>2</v>
      </c>
      <c r="O1089" s="47" t="s">
        <v>43</v>
      </c>
      <c r="P1089" s="47" t="s">
        <v>578</v>
      </c>
      <c r="Q1089" s="47" t="s">
        <v>48</v>
      </c>
      <c r="R1089" s="47" t="s">
        <v>49</v>
      </c>
      <c r="S1089" s="47" t="s">
        <v>43</v>
      </c>
      <c r="T1089" s="47" t="s">
        <v>50</v>
      </c>
      <c r="U1089" s="47" t="s">
        <v>60</v>
      </c>
      <c r="V1089" s="58">
        <f t="shared" si="21"/>
        <v>1.6285575048732943</v>
      </c>
      <c r="W1089" s="58">
        <f t="shared" si="22"/>
        <v>1.6285575048732943</v>
      </c>
      <c r="X1089" s="47" t="s">
        <v>52</v>
      </c>
      <c r="Y1089" s="47" t="s">
        <v>427</v>
      </c>
      <c r="Z1089" s="48" t="b">
        <v>0</v>
      </c>
      <c r="AA1089" s="47" t="s">
        <v>54</v>
      </c>
      <c r="AB1089" s="48" t="b">
        <v>0</v>
      </c>
      <c r="AC1089" s="48">
        <v>39</v>
      </c>
      <c r="AD1089" s="47" t="s">
        <v>1855</v>
      </c>
      <c r="AF1089" s="44" t="str">
        <f t="shared" si="23"/>
        <v>mix</v>
      </c>
      <c r="AG1089" s="44">
        <f>VLOOKUP(E1089,'T&amp;NTprop'!I$4:O$35,7,FALSE)</f>
        <v>0.75048732943469787</v>
      </c>
      <c r="AH1089" s="48">
        <v>2.17</v>
      </c>
      <c r="AI1089" s="48">
        <v>2.17</v>
      </c>
    </row>
    <row r="1090" spans="2:35" x14ac:dyDescent="0.25">
      <c r="B1090">
        <f>VLOOKUP(C1090*1,'RMPCrecs(Jan2016)'!F$2:N$1246,9,FALSE)</f>
        <v>49</v>
      </c>
      <c r="C1090" s="47" t="s">
        <v>700</v>
      </c>
      <c r="D1090" s="47" t="s">
        <v>41</v>
      </c>
      <c r="E1090" s="48">
        <v>2009</v>
      </c>
      <c r="F1090" s="47" t="s">
        <v>42</v>
      </c>
      <c r="G1090" s="49">
        <v>40065</v>
      </c>
      <c r="H1090" s="47" t="s">
        <v>43</v>
      </c>
      <c r="I1090" s="47" t="s">
        <v>44</v>
      </c>
      <c r="J1090" s="48">
        <v>3008</v>
      </c>
      <c r="K1090" s="47" t="s">
        <v>45</v>
      </c>
      <c r="L1090" s="48">
        <v>690</v>
      </c>
      <c r="M1090" s="47" t="s">
        <v>46</v>
      </c>
      <c r="N1090" s="48">
        <v>3</v>
      </c>
      <c r="O1090" s="47" t="s">
        <v>43</v>
      </c>
      <c r="P1090" s="47" t="s">
        <v>405</v>
      </c>
      <c r="Q1090" s="47" t="s">
        <v>48</v>
      </c>
      <c r="R1090" s="47" t="s">
        <v>49</v>
      </c>
      <c r="S1090" s="47" t="s">
        <v>43</v>
      </c>
      <c r="T1090" s="47" t="s">
        <v>50</v>
      </c>
      <c r="U1090" s="47" t="s">
        <v>60</v>
      </c>
      <c r="V1090" s="58">
        <f t="shared" si="21"/>
        <v>1.6285575048732943</v>
      </c>
      <c r="W1090" s="58">
        <f t="shared" si="22"/>
        <v>1.6285575048732943</v>
      </c>
      <c r="X1090" s="47" t="s">
        <v>52</v>
      </c>
      <c r="Y1090" s="47" t="s">
        <v>427</v>
      </c>
      <c r="Z1090" s="48" t="b">
        <v>0</v>
      </c>
      <c r="AA1090" s="47" t="s">
        <v>54</v>
      </c>
      <c r="AB1090" s="48" t="b">
        <v>0</v>
      </c>
      <c r="AC1090" s="48">
        <v>39</v>
      </c>
      <c r="AD1090" s="47" t="s">
        <v>1855</v>
      </c>
      <c r="AF1090" s="44" t="str">
        <f t="shared" si="23"/>
        <v>mix</v>
      </c>
      <c r="AG1090" s="44">
        <f>VLOOKUP(E1090,'T&amp;NTprop'!I$4:O$35,7,FALSE)</f>
        <v>0.75048732943469787</v>
      </c>
      <c r="AH1090" s="48">
        <v>2.17</v>
      </c>
      <c r="AI1090" s="48">
        <v>2.17</v>
      </c>
    </row>
    <row r="1091" spans="2:35" x14ac:dyDescent="0.25">
      <c r="B1091">
        <f>VLOOKUP(C1091*1,'RMPCrecs(Jan2016)'!F$2:N$1246,9,FALSE)</f>
        <v>49</v>
      </c>
      <c r="C1091" s="47" t="s">
        <v>701</v>
      </c>
      <c r="D1091" s="47" t="s">
        <v>41</v>
      </c>
      <c r="E1091" s="48">
        <v>2009</v>
      </c>
      <c r="F1091" s="47" t="s">
        <v>42</v>
      </c>
      <c r="G1091" s="49">
        <v>40065</v>
      </c>
      <c r="H1091" s="47" t="s">
        <v>43</v>
      </c>
      <c r="I1091" s="47" t="s">
        <v>44</v>
      </c>
      <c r="J1091" s="48">
        <v>3008</v>
      </c>
      <c r="K1091" s="47" t="s">
        <v>45</v>
      </c>
      <c r="L1091" s="48">
        <v>690</v>
      </c>
      <c r="M1091" s="47" t="s">
        <v>46</v>
      </c>
      <c r="N1091" s="48">
        <v>3</v>
      </c>
      <c r="O1091" s="47" t="s">
        <v>43</v>
      </c>
      <c r="P1091" s="47" t="s">
        <v>275</v>
      </c>
      <c r="Q1091" s="47" t="s">
        <v>48</v>
      </c>
      <c r="R1091" s="47" t="s">
        <v>49</v>
      </c>
      <c r="S1091" s="47" t="s">
        <v>43</v>
      </c>
      <c r="T1091" s="47" t="s">
        <v>50</v>
      </c>
      <c r="U1091" s="47" t="s">
        <v>60</v>
      </c>
      <c r="V1091" s="58">
        <f t="shared" si="21"/>
        <v>1.6285575048732943</v>
      </c>
      <c r="W1091" s="58">
        <f t="shared" si="22"/>
        <v>1.6285575048732943</v>
      </c>
      <c r="X1091" s="47" t="s">
        <v>52</v>
      </c>
      <c r="Y1091" s="47" t="s">
        <v>427</v>
      </c>
      <c r="Z1091" s="48" t="b">
        <v>0</v>
      </c>
      <c r="AA1091" s="47" t="s">
        <v>54</v>
      </c>
      <c r="AB1091" s="48" t="b">
        <v>0</v>
      </c>
      <c r="AC1091" s="48">
        <v>39</v>
      </c>
      <c r="AD1091" s="47" t="s">
        <v>1855</v>
      </c>
      <c r="AF1091" s="44" t="str">
        <f t="shared" si="23"/>
        <v>mix</v>
      </c>
      <c r="AG1091" s="44">
        <f>VLOOKUP(E1091,'T&amp;NTprop'!I$4:O$35,7,FALSE)</f>
        <v>0.75048732943469787</v>
      </c>
      <c r="AH1091" s="48">
        <v>2.17</v>
      </c>
      <c r="AI1091" s="48">
        <v>2.17</v>
      </c>
    </row>
    <row r="1092" spans="2:35" x14ac:dyDescent="0.25">
      <c r="B1092">
        <f>VLOOKUP(C1092*1,'RMPCrecs(Jan2016)'!F$2:N$1246,9,FALSE)</f>
        <v>49</v>
      </c>
      <c r="C1092" s="47" t="s">
        <v>702</v>
      </c>
      <c r="D1092" s="47" t="s">
        <v>41</v>
      </c>
      <c r="E1092" s="48">
        <v>2009</v>
      </c>
      <c r="F1092" s="47" t="s">
        <v>42</v>
      </c>
      <c r="G1092" s="49">
        <v>40065</v>
      </c>
      <c r="H1092" s="47" t="s">
        <v>43</v>
      </c>
      <c r="I1092" s="47" t="s">
        <v>44</v>
      </c>
      <c r="J1092" s="48">
        <v>3008</v>
      </c>
      <c r="K1092" s="47" t="s">
        <v>45</v>
      </c>
      <c r="L1092" s="48">
        <v>450</v>
      </c>
      <c r="M1092" s="47" t="s">
        <v>46</v>
      </c>
      <c r="N1092" s="48">
        <v>2</v>
      </c>
      <c r="O1092" s="47" t="s">
        <v>43</v>
      </c>
      <c r="P1092" s="47" t="s">
        <v>433</v>
      </c>
      <c r="Q1092" s="47" t="s">
        <v>48</v>
      </c>
      <c r="R1092" s="47" t="s">
        <v>49</v>
      </c>
      <c r="S1092" s="47" t="s">
        <v>43</v>
      </c>
      <c r="T1092" s="47" t="s">
        <v>50</v>
      </c>
      <c r="U1092" s="47" t="s">
        <v>60</v>
      </c>
      <c r="V1092" s="58">
        <f t="shared" si="21"/>
        <v>1.6285575048732943</v>
      </c>
      <c r="W1092" s="58">
        <f t="shared" si="22"/>
        <v>1.6285575048732943</v>
      </c>
      <c r="X1092" s="47" t="s">
        <v>52</v>
      </c>
      <c r="Y1092" s="47" t="s">
        <v>427</v>
      </c>
      <c r="Z1092" s="48" t="b">
        <v>0</v>
      </c>
      <c r="AA1092" s="47" t="s">
        <v>54</v>
      </c>
      <c r="AB1092" s="48" t="b">
        <v>0</v>
      </c>
      <c r="AC1092" s="48">
        <v>39</v>
      </c>
      <c r="AD1092" s="47" t="s">
        <v>1855</v>
      </c>
      <c r="AF1092" s="44" t="str">
        <f t="shared" si="23"/>
        <v>mix</v>
      </c>
      <c r="AG1092" s="44">
        <f>VLOOKUP(E1092,'T&amp;NTprop'!I$4:O$35,7,FALSE)</f>
        <v>0.75048732943469787</v>
      </c>
      <c r="AH1092" s="48">
        <v>2.17</v>
      </c>
      <c r="AI1092" s="48">
        <v>2.17</v>
      </c>
    </row>
    <row r="1093" spans="2:35" x14ac:dyDescent="0.25">
      <c r="B1093">
        <f>VLOOKUP(C1093*1,'RMPCrecs(Jan2016)'!F$2:N$1246,9,FALSE)</f>
        <v>49</v>
      </c>
      <c r="C1093" s="47" t="s">
        <v>703</v>
      </c>
      <c r="D1093" s="47" t="s">
        <v>41</v>
      </c>
      <c r="E1093" s="48">
        <v>2009</v>
      </c>
      <c r="F1093" s="47" t="s">
        <v>42</v>
      </c>
      <c r="G1093" s="49">
        <v>40079</v>
      </c>
      <c r="H1093" s="47" t="s">
        <v>43</v>
      </c>
      <c r="I1093" s="47" t="s">
        <v>44</v>
      </c>
      <c r="J1093" s="48">
        <v>3008</v>
      </c>
      <c r="K1093" s="47" t="s">
        <v>45</v>
      </c>
      <c r="L1093" s="48">
        <v>570</v>
      </c>
      <c r="M1093" s="47" t="s">
        <v>46</v>
      </c>
      <c r="N1093" s="48">
        <v>2</v>
      </c>
      <c r="O1093" s="47" t="s">
        <v>43</v>
      </c>
      <c r="P1093" s="47" t="s">
        <v>433</v>
      </c>
      <c r="Q1093" s="47" t="s">
        <v>48</v>
      </c>
      <c r="R1093" s="47" t="s">
        <v>49</v>
      </c>
      <c r="S1093" s="47" t="s">
        <v>43</v>
      </c>
      <c r="T1093" s="47" t="s">
        <v>50</v>
      </c>
      <c r="U1093" s="47" t="s">
        <v>82</v>
      </c>
      <c r="V1093" s="58">
        <f t="shared" si="21"/>
        <v>0.96062378167641327</v>
      </c>
      <c r="W1093" s="58">
        <f t="shared" si="22"/>
        <v>0.96062378167641327</v>
      </c>
      <c r="X1093" s="47" t="s">
        <v>52</v>
      </c>
      <c r="Y1093" s="47" t="s">
        <v>579</v>
      </c>
      <c r="Z1093" s="48" t="b">
        <v>0</v>
      </c>
      <c r="AA1093" s="47" t="s">
        <v>54</v>
      </c>
      <c r="AB1093" s="48" t="b">
        <v>0</v>
      </c>
      <c r="AC1093" s="48">
        <v>39</v>
      </c>
      <c r="AD1093" s="47" t="s">
        <v>1855</v>
      </c>
      <c r="AF1093" s="44" t="str">
        <f t="shared" si="23"/>
        <v>mix</v>
      </c>
      <c r="AG1093" s="44">
        <f>VLOOKUP(E1093,'T&amp;NTprop'!I$4:O$35,7,FALSE)</f>
        <v>0.75048732943469787</v>
      </c>
      <c r="AH1093" s="48">
        <v>1.28</v>
      </c>
      <c r="AI1093" s="48">
        <v>1.28</v>
      </c>
    </row>
    <row r="1094" spans="2:35" x14ac:dyDescent="0.25">
      <c r="B1094">
        <f>VLOOKUP(C1094*1,'RMPCrecs(Jan2016)'!F$2:N$1246,9,FALSE)</f>
        <v>49</v>
      </c>
      <c r="C1094" s="47" t="s">
        <v>717</v>
      </c>
      <c r="D1094" s="47" t="s">
        <v>41</v>
      </c>
      <c r="E1094" s="48">
        <v>2010</v>
      </c>
      <c r="F1094" s="47" t="s">
        <v>67</v>
      </c>
      <c r="G1094" s="49">
        <v>40415</v>
      </c>
      <c r="H1094" s="47" t="s">
        <v>43</v>
      </c>
      <c r="I1094" s="47" t="s">
        <v>44</v>
      </c>
      <c r="J1094" s="48">
        <v>3008</v>
      </c>
      <c r="K1094" s="47" t="s">
        <v>110</v>
      </c>
      <c r="L1094" s="48">
        <v>780</v>
      </c>
      <c r="M1094" s="47" t="s">
        <v>46</v>
      </c>
      <c r="N1094" s="48">
        <v>4</v>
      </c>
      <c r="O1094" s="47" t="s">
        <v>43</v>
      </c>
      <c r="P1094" s="47" t="s">
        <v>405</v>
      </c>
      <c r="Q1094" s="47" t="s">
        <v>48</v>
      </c>
      <c r="R1094" s="47" t="s">
        <v>49</v>
      </c>
      <c r="S1094" s="47" t="s">
        <v>43</v>
      </c>
      <c r="T1094" s="47" t="s">
        <v>50</v>
      </c>
      <c r="U1094" s="47" t="s">
        <v>69</v>
      </c>
      <c r="V1094" s="58">
        <f t="shared" si="21"/>
        <v>2.2233721569058345</v>
      </c>
      <c r="W1094" s="58">
        <f t="shared" si="22"/>
        <v>2.2233721569058345</v>
      </c>
      <c r="X1094" s="47" t="s">
        <v>52</v>
      </c>
      <c r="Y1094" s="47" t="s">
        <v>714</v>
      </c>
      <c r="Z1094" s="48" t="b">
        <v>0</v>
      </c>
      <c r="AA1094" s="47" t="s">
        <v>54</v>
      </c>
      <c r="AB1094" s="48" t="b">
        <v>0</v>
      </c>
      <c r="AC1094" s="48">
        <v>39</v>
      </c>
      <c r="AD1094" s="47" t="s">
        <v>1855</v>
      </c>
      <c r="AF1094" s="44" t="str">
        <f t="shared" si="23"/>
        <v>mix</v>
      </c>
      <c r="AG1094" s="44">
        <f>VLOOKUP(E1094,'T&amp;NTprop'!I$4:O$35,7,FALSE)</f>
        <v>0.5835622459070432</v>
      </c>
      <c r="AH1094" s="48">
        <v>3.81</v>
      </c>
      <c r="AI1094" s="48">
        <v>3.81</v>
      </c>
    </row>
    <row r="1095" spans="2:35" x14ac:dyDescent="0.25">
      <c r="B1095">
        <f>VLOOKUP(C1095*1,'RMPCrecs(Jan2016)'!F$2:N$1246,9,FALSE)</f>
        <v>49</v>
      </c>
      <c r="C1095" s="47" t="s">
        <v>718</v>
      </c>
      <c r="D1095" s="47" t="s">
        <v>41</v>
      </c>
      <c r="E1095" s="48">
        <v>2010</v>
      </c>
      <c r="F1095" s="47" t="s">
        <v>67</v>
      </c>
      <c r="G1095" s="49">
        <v>40415</v>
      </c>
      <c r="H1095" s="47" t="s">
        <v>43</v>
      </c>
      <c r="I1095" s="47" t="s">
        <v>44</v>
      </c>
      <c r="J1095" s="48">
        <v>3008</v>
      </c>
      <c r="K1095" s="47" t="s">
        <v>45</v>
      </c>
      <c r="L1095" s="48">
        <v>680</v>
      </c>
      <c r="M1095" s="47" t="s">
        <v>46</v>
      </c>
      <c r="N1095" s="48">
        <v>3</v>
      </c>
      <c r="O1095" s="47" t="s">
        <v>43</v>
      </c>
      <c r="P1095" s="47" t="s">
        <v>433</v>
      </c>
      <c r="Q1095" s="47" t="s">
        <v>48</v>
      </c>
      <c r="R1095" s="47" t="s">
        <v>49</v>
      </c>
      <c r="S1095" s="47" t="s">
        <v>43</v>
      </c>
      <c r="T1095" s="47" t="s">
        <v>50</v>
      </c>
      <c r="U1095" s="47" t="s">
        <v>69</v>
      </c>
      <c r="V1095" s="58">
        <f t="shared" si="21"/>
        <v>2.2233721569058345</v>
      </c>
      <c r="W1095" s="58">
        <f t="shared" si="22"/>
        <v>2.2233721569058345</v>
      </c>
      <c r="X1095" s="47" t="s">
        <v>52</v>
      </c>
      <c r="Y1095" s="47" t="s">
        <v>714</v>
      </c>
      <c r="Z1095" s="48" t="b">
        <v>0</v>
      </c>
      <c r="AA1095" s="47" t="s">
        <v>54</v>
      </c>
      <c r="AB1095" s="48" t="b">
        <v>0</v>
      </c>
      <c r="AC1095" s="48">
        <v>39</v>
      </c>
      <c r="AD1095" s="47" t="s">
        <v>1855</v>
      </c>
      <c r="AF1095" s="44" t="str">
        <f t="shared" si="23"/>
        <v>mix</v>
      </c>
      <c r="AG1095" s="44">
        <f>VLOOKUP(E1095,'T&amp;NTprop'!I$4:O$35,7,FALSE)</f>
        <v>0.5835622459070432</v>
      </c>
      <c r="AH1095" s="48">
        <v>3.81</v>
      </c>
      <c r="AI1095" s="48">
        <v>3.81</v>
      </c>
    </row>
    <row r="1096" spans="2:35" x14ac:dyDescent="0.25">
      <c r="B1096">
        <f>VLOOKUP(C1096*1,'RMPCrecs(Jan2016)'!F$2:N$1246,9,FALSE)</f>
        <v>49</v>
      </c>
      <c r="C1096" s="47" t="s">
        <v>719</v>
      </c>
      <c r="D1096" s="47" t="s">
        <v>41</v>
      </c>
      <c r="E1096" s="48">
        <v>2010</v>
      </c>
      <c r="F1096" s="47" t="s">
        <v>67</v>
      </c>
      <c r="G1096" s="49">
        <v>40415</v>
      </c>
      <c r="H1096" s="47" t="s">
        <v>43</v>
      </c>
      <c r="I1096" s="47" t="s">
        <v>44</v>
      </c>
      <c r="J1096" s="48">
        <v>3008</v>
      </c>
      <c r="K1096" s="47" t="s">
        <v>110</v>
      </c>
      <c r="L1096" s="48">
        <v>700</v>
      </c>
      <c r="M1096" s="47" t="s">
        <v>46</v>
      </c>
      <c r="N1096" s="48">
        <v>3</v>
      </c>
      <c r="O1096" s="47" t="s">
        <v>43</v>
      </c>
      <c r="P1096" s="47" t="s">
        <v>433</v>
      </c>
      <c r="Q1096" s="47" t="s">
        <v>48</v>
      </c>
      <c r="R1096" s="47" t="s">
        <v>49</v>
      </c>
      <c r="S1096" s="47" t="s">
        <v>43</v>
      </c>
      <c r="T1096" s="47" t="s">
        <v>50</v>
      </c>
      <c r="U1096" s="47" t="s">
        <v>69</v>
      </c>
      <c r="V1096" s="58">
        <f t="shared" si="21"/>
        <v>2.2233721569058345</v>
      </c>
      <c r="W1096" s="58">
        <f t="shared" si="22"/>
        <v>2.2233721569058345</v>
      </c>
      <c r="X1096" s="47" t="s">
        <v>52</v>
      </c>
      <c r="Y1096" s="47" t="s">
        <v>714</v>
      </c>
      <c r="Z1096" s="48" t="b">
        <v>0</v>
      </c>
      <c r="AA1096" s="47" t="s">
        <v>54</v>
      </c>
      <c r="AB1096" s="48" t="b">
        <v>0</v>
      </c>
      <c r="AC1096" s="48">
        <v>39</v>
      </c>
      <c r="AD1096" s="47" t="s">
        <v>1855</v>
      </c>
      <c r="AF1096" s="44" t="str">
        <f t="shared" si="23"/>
        <v>mix</v>
      </c>
      <c r="AG1096" s="44">
        <f>VLOOKUP(E1096,'T&amp;NTprop'!I$4:O$35,7,FALSE)</f>
        <v>0.5835622459070432</v>
      </c>
      <c r="AH1096" s="48">
        <v>3.81</v>
      </c>
      <c r="AI1096" s="48">
        <v>3.81</v>
      </c>
    </row>
    <row r="1097" spans="2:35" x14ac:dyDescent="0.25">
      <c r="B1097">
        <f>VLOOKUP(C1097*1,'RMPCrecs(Jan2016)'!F$2:N$1246,9,FALSE)</f>
        <v>49</v>
      </c>
      <c r="C1097" s="47" t="s">
        <v>838</v>
      </c>
      <c r="D1097" s="47" t="s">
        <v>41</v>
      </c>
      <c r="E1097" s="48">
        <v>2010</v>
      </c>
      <c r="F1097" s="47" t="s">
        <v>67</v>
      </c>
      <c r="G1097" s="49">
        <v>40423</v>
      </c>
      <c r="H1097" s="47" t="s">
        <v>43</v>
      </c>
      <c r="I1097" s="47" t="s">
        <v>44</v>
      </c>
      <c r="J1097" s="48">
        <v>3008</v>
      </c>
      <c r="K1097" s="47" t="s">
        <v>110</v>
      </c>
      <c r="L1097" s="48">
        <v>760</v>
      </c>
      <c r="M1097" s="47" t="s">
        <v>46</v>
      </c>
      <c r="N1097" s="48">
        <v>3</v>
      </c>
      <c r="O1097" s="47" t="s">
        <v>43</v>
      </c>
      <c r="P1097" s="47" t="s">
        <v>578</v>
      </c>
      <c r="Q1097" s="47" t="s">
        <v>48</v>
      </c>
      <c r="R1097" s="47" t="s">
        <v>49</v>
      </c>
      <c r="S1097" s="47" t="s">
        <v>43</v>
      </c>
      <c r="T1097" s="47" t="s">
        <v>50</v>
      </c>
      <c r="U1097" s="47" t="s">
        <v>72</v>
      </c>
      <c r="V1097" s="58">
        <f t="shared" ref="V1097:V1160" si="24">AG1097*AH1097</f>
        <v>1.3071794308317768</v>
      </c>
      <c r="W1097" s="58">
        <f t="shared" ref="W1097:W1160" si="25">AI1097*AG1097</f>
        <v>1.3071794308317768</v>
      </c>
      <c r="X1097" s="47" t="s">
        <v>52</v>
      </c>
      <c r="Y1097" s="47" t="s">
        <v>739</v>
      </c>
      <c r="Z1097" s="48" t="b">
        <v>0</v>
      </c>
      <c r="AA1097" s="47" t="s">
        <v>54</v>
      </c>
      <c r="AB1097" s="48" t="b">
        <v>0</v>
      </c>
      <c r="AC1097" s="48">
        <v>39</v>
      </c>
      <c r="AD1097" s="47" t="s">
        <v>1855</v>
      </c>
      <c r="AF1097" s="44" t="str">
        <f t="shared" ref="AF1097:AF1160" si="26">IF(OR(B1097=14,B1097=19),"NT",IF(B1097&gt;=49,"mix","Tr"))</f>
        <v>mix</v>
      </c>
      <c r="AG1097" s="44">
        <f>VLOOKUP(E1097,'T&amp;NTprop'!I$4:O$35,7,FALSE)</f>
        <v>0.5835622459070432</v>
      </c>
      <c r="AH1097" s="48">
        <v>2.2400000000000002</v>
      </c>
      <c r="AI1097" s="48">
        <v>2.2400000000000002</v>
      </c>
    </row>
    <row r="1098" spans="2:35" x14ac:dyDescent="0.25">
      <c r="B1098">
        <f>VLOOKUP(C1098*1,'RMPCrecs(Jan2016)'!F$2:N$1246,9,FALSE)</f>
        <v>49</v>
      </c>
      <c r="C1098" s="47" t="s">
        <v>839</v>
      </c>
      <c r="D1098" s="47" t="s">
        <v>41</v>
      </c>
      <c r="E1098" s="48">
        <v>2010</v>
      </c>
      <c r="F1098" s="47" t="s">
        <v>67</v>
      </c>
      <c r="G1098" s="49">
        <v>40423</v>
      </c>
      <c r="H1098" s="47" t="s">
        <v>43</v>
      </c>
      <c r="I1098" s="47" t="s">
        <v>44</v>
      </c>
      <c r="J1098" s="48">
        <v>3008</v>
      </c>
      <c r="K1098" s="47" t="s">
        <v>110</v>
      </c>
      <c r="L1098" s="48">
        <v>760</v>
      </c>
      <c r="M1098" s="47" t="s">
        <v>46</v>
      </c>
      <c r="N1098" s="48">
        <v>3</v>
      </c>
      <c r="O1098" s="47" t="s">
        <v>43</v>
      </c>
      <c r="P1098" s="47" t="s">
        <v>433</v>
      </c>
      <c r="Q1098" s="47" t="s">
        <v>48</v>
      </c>
      <c r="R1098" s="47" t="s">
        <v>49</v>
      </c>
      <c r="S1098" s="47" t="s">
        <v>43</v>
      </c>
      <c r="T1098" s="47" t="s">
        <v>50</v>
      </c>
      <c r="U1098" s="47" t="s">
        <v>72</v>
      </c>
      <c r="V1098" s="58">
        <f t="shared" si="24"/>
        <v>1.3071794308317768</v>
      </c>
      <c r="W1098" s="58">
        <f t="shared" si="25"/>
        <v>1.3071794308317768</v>
      </c>
      <c r="X1098" s="47" t="s">
        <v>52</v>
      </c>
      <c r="Y1098" s="47" t="s">
        <v>739</v>
      </c>
      <c r="Z1098" s="48" t="b">
        <v>0</v>
      </c>
      <c r="AA1098" s="47" t="s">
        <v>54</v>
      </c>
      <c r="AB1098" s="48" t="b">
        <v>0</v>
      </c>
      <c r="AC1098" s="48">
        <v>39</v>
      </c>
      <c r="AD1098" s="47" t="s">
        <v>1855</v>
      </c>
      <c r="AF1098" s="44" t="str">
        <f t="shared" si="26"/>
        <v>mix</v>
      </c>
      <c r="AG1098" s="44">
        <f>VLOOKUP(E1098,'T&amp;NTprop'!I$4:O$35,7,FALSE)</f>
        <v>0.5835622459070432</v>
      </c>
      <c r="AH1098" s="48">
        <v>2.2400000000000002</v>
      </c>
      <c r="AI1098" s="48">
        <v>2.2400000000000002</v>
      </c>
    </row>
    <row r="1099" spans="2:35" x14ac:dyDescent="0.25">
      <c r="B1099">
        <f>VLOOKUP(C1099*1,'RMPCrecs(Jan2016)'!F$2:N$1246,9,FALSE)</f>
        <v>49</v>
      </c>
      <c r="C1099" s="47" t="s">
        <v>843</v>
      </c>
      <c r="D1099" s="47" t="s">
        <v>41</v>
      </c>
      <c r="E1099" s="48">
        <v>2010</v>
      </c>
      <c r="F1099" s="47" t="s">
        <v>67</v>
      </c>
      <c r="G1099" s="49">
        <v>40423</v>
      </c>
      <c r="H1099" s="47" t="s">
        <v>43</v>
      </c>
      <c r="I1099" s="47" t="s">
        <v>44</v>
      </c>
      <c r="J1099" s="48">
        <v>3008</v>
      </c>
      <c r="K1099" s="47" t="s">
        <v>45</v>
      </c>
      <c r="L1099" s="48">
        <v>700</v>
      </c>
      <c r="M1099" s="47" t="s">
        <v>46</v>
      </c>
      <c r="N1099" s="48">
        <v>3</v>
      </c>
      <c r="O1099" s="47" t="s">
        <v>43</v>
      </c>
      <c r="P1099" s="47" t="s">
        <v>433</v>
      </c>
      <c r="Q1099" s="47" t="s">
        <v>48</v>
      </c>
      <c r="R1099" s="47" t="s">
        <v>49</v>
      </c>
      <c r="S1099" s="47" t="s">
        <v>43</v>
      </c>
      <c r="T1099" s="47" t="s">
        <v>50</v>
      </c>
      <c r="U1099" s="47" t="s">
        <v>72</v>
      </c>
      <c r="V1099" s="58">
        <f t="shared" si="24"/>
        <v>1.3071794308317768</v>
      </c>
      <c r="W1099" s="58">
        <f t="shared" si="25"/>
        <v>1.3071794308317768</v>
      </c>
      <c r="X1099" s="47" t="s">
        <v>52</v>
      </c>
      <c r="Y1099" s="47" t="s">
        <v>739</v>
      </c>
      <c r="Z1099" s="48" t="b">
        <v>0</v>
      </c>
      <c r="AA1099" s="47" t="s">
        <v>54</v>
      </c>
      <c r="AB1099" s="48" t="b">
        <v>0</v>
      </c>
      <c r="AC1099" s="48">
        <v>39</v>
      </c>
      <c r="AD1099" s="47" t="s">
        <v>1855</v>
      </c>
      <c r="AF1099" s="44" t="str">
        <f t="shared" si="26"/>
        <v>mix</v>
      </c>
      <c r="AG1099" s="44">
        <f>VLOOKUP(E1099,'T&amp;NTprop'!I$4:O$35,7,FALSE)</f>
        <v>0.5835622459070432</v>
      </c>
      <c r="AH1099" s="48">
        <v>2.2400000000000002</v>
      </c>
      <c r="AI1099" s="48">
        <v>2.2400000000000002</v>
      </c>
    </row>
    <row r="1100" spans="2:35" x14ac:dyDescent="0.25">
      <c r="B1100">
        <f>VLOOKUP(C1100*1,'RMPCrecs(Jan2016)'!F$2:N$1246,9,FALSE)</f>
        <v>49</v>
      </c>
      <c r="C1100" s="47" t="s">
        <v>845</v>
      </c>
      <c r="D1100" s="47" t="s">
        <v>41</v>
      </c>
      <c r="E1100" s="48">
        <v>2010</v>
      </c>
      <c r="F1100" s="47" t="s">
        <v>67</v>
      </c>
      <c r="G1100" s="49">
        <v>40423</v>
      </c>
      <c r="H1100" s="47" t="s">
        <v>43</v>
      </c>
      <c r="I1100" s="47" t="s">
        <v>44</v>
      </c>
      <c r="J1100" s="48">
        <v>3008</v>
      </c>
      <c r="K1100" s="47" t="s">
        <v>45</v>
      </c>
      <c r="L1100" s="48">
        <v>740</v>
      </c>
      <c r="M1100" s="47" t="s">
        <v>46</v>
      </c>
      <c r="N1100" s="48">
        <v>3</v>
      </c>
      <c r="O1100" s="47" t="s">
        <v>43</v>
      </c>
      <c r="P1100" s="47" t="s">
        <v>433</v>
      </c>
      <c r="Q1100" s="47" t="s">
        <v>48</v>
      </c>
      <c r="R1100" s="47" t="s">
        <v>49</v>
      </c>
      <c r="S1100" s="47" t="s">
        <v>43</v>
      </c>
      <c r="T1100" s="47" t="s">
        <v>50</v>
      </c>
      <c r="U1100" s="47" t="s">
        <v>72</v>
      </c>
      <c r="V1100" s="58">
        <f t="shared" si="24"/>
        <v>1.3071794308317768</v>
      </c>
      <c r="W1100" s="58">
        <f t="shared" si="25"/>
        <v>1.3071794308317768</v>
      </c>
      <c r="X1100" s="47" t="s">
        <v>52</v>
      </c>
      <c r="Y1100" s="47" t="s">
        <v>739</v>
      </c>
      <c r="Z1100" s="48" t="b">
        <v>0</v>
      </c>
      <c r="AA1100" s="47" t="s">
        <v>54</v>
      </c>
      <c r="AB1100" s="48" t="b">
        <v>0</v>
      </c>
      <c r="AC1100" s="48">
        <v>39</v>
      </c>
      <c r="AD1100" s="47" t="s">
        <v>1855</v>
      </c>
      <c r="AF1100" s="44" t="str">
        <f t="shared" si="26"/>
        <v>mix</v>
      </c>
      <c r="AG1100" s="44">
        <f>VLOOKUP(E1100,'T&amp;NTprop'!I$4:O$35,7,FALSE)</f>
        <v>0.5835622459070432</v>
      </c>
      <c r="AH1100" s="48">
        <v>2.2400000000000002</v>
      </c>
      <c r="AI1100" s="48">
        <v>2.2400000000000002</v>
      </c>
    </row>
    <row r="1101" spans="2:35" x14ac:dyDescent="0.25">
      <c r="B1101">
        <f>VLOOKUP(C1101*1,'RMPCrecs(Jan2016)'!F$2:N$1246,9,FALSE)</f>
        <v>49</v>
      </c>
      <c r="C1101" s="47" t="s">
        <v>847</v>
      </c>
      <c r="D1101" s="47" t="s">
        <v>41</v>
      </c>
      <c r="E1101" s="48">
        <v>2010</v>
      </c>
      <c r="F1101" s="47" t="s">
        <v>67</v>
      </c>
      <c r="G1101" s="49">
        <v>40423</v>
      </c>
      <c r="H1101" s="47" t="s">
        <v>43</v>
      </c>
      <c r="I1101" s="47" t="s">
        <v>44</v>
      </c>
      <c r="J1101" s="48">
        <v>3008</v>
      </c>
      <c r="K1101" s="47" t="s">
        <v>110</v>
      </c>
      <c r="L1101" s="48">
        <v>750</v>
      </c>
      <c r="M1101" s="47" t="s">
        <v>46</v>
      </c>
      <c r="N1101" s="48">
        <v>3</v>
      </c>
      <c r="O1101" s="47" t="s">
        <v>43</v>
      </c>
      <c r="P1101" s="47" t="s">
        <v>433</v>
      </c>
      <c r="Q1101" s="47" t="s">
        <v>48</v>
      </c>
      <c r="R1101" s="47" t="s">
        <v>49</v>
      </c>
      <c r="S1101" s="47" t="s">
        <v>43</v>
      </c>
      <c r="T1101" s="47" t="s">
        <v>50</v>
      </c>
      <c r="U1101" s="47" t="s">
        <v>72</v>
      </c>
      <c r="V1101" s="58">
        <f t="shared" si="24"/>
        <v>1.3071794308317768</v>
      </c>
      <c r="W1101" s="58">
        <f t="shared" si="25"/>
        <v>1.3071794308317768</v>
      </c>
      <c r="X1101" s="47" t="s">
        <v>52</v>
      </c>
      <c r="Y1101" s="47" t="s">
        <v>739</v>
      </c>
      <c r="Z1101" s="48" t="b">
        <v>0</v>
      </c>
      <c r="AA1101" s="47" t="s">
        <v>54</v>
      </c>
      <c r="AB1101" s="48" t="b">
        <v>0</v>
      </c>
      <c r="AC1101" s="48">
        <v>39</v>
      </c>
      <c r="AD1101" s="47" t="s">
        <v>1855</v>
      </c>
      <c r="AF1101" s="44" t="str">
        <f t="shared" si="26"/>
        <v>mix</v>
      </c>
      <c r="AG1101" s="44">
        <f>VLOOKUP(E1101,'T&amp;NTprop'!I$4:O$35,7,FALSE)</f>
        <v>0.5835622459070432</v>
      </c>
      <c r="AH1101" s="48">
        <v>2.2400000000000002</v>
      </c>
      <c r="AI1101" s="48">
        <v>2.2400000000000002</v>
      </c>
    </row>
    <row r="1102" spans="2:35" x14ac:dyDescent="0.25">
      <c r="B1102">
        <f>VLOOKUP(C1102*1,'RMPCrecs(Jan2016)'!F$2:N$1246,9,FALSE)</f>
        <v>49</v>
      </c>
      <c r="C1102" s="47" t="s">
        <v>854</v>
      </c>
      <c r="D1102" s="47" t="s">
        <v>41</v>
      </c>
      <c r="E1102" s="48">
        <v>2010</v>
      </c>
      <c r="F1102" s="47" t="s">
        <v>67</v>
      </c>
      <c r="G1102" s="49">
        <v>40423</v>
      </c>
      <c r="H1102" s="47" t="s">
        <v>43</v>
      </c>
      <c r="I1102" s="47" t="s">
        <v>44</v>
      </c>
      <c r="J1102" s="48">
        <v>3008</v>
      </c>
      <c r="K1102" s="47" t="s">
        <v>45</v>
      </c>
      <c r="L1102" s="48">
        <v>750</v>
      </c>
      <c r="M1102" s="47" t="s">
        <v>46</v>
      </c>
      <c r="N1102" s="48">
        <v>3</v>
      </c>
      <c r="O1102" s="47" t="s">
        <v>43</v>
      </c>
      <c r="P1102" s="47" t="s">
        <v>459</v>
      </c>
      <c r="Q1102" s="47" t="s">
        <v>48</v>
      </c>
      <c r="R1102" s="47" t="s">
        <v>49</v>
      </c>
      <c r="S1102" s="47" t="s">
        <v>43</v>
      </c>
      <c r="T1102" s="47" t="s">
        <v>50</v>
      </c>
      <c r="U1102" s="47" t="s">
        <v>72</v>
      </c>
      <c r="V1102" s="58">
        <f t="shared" si="24"/>
        <v>1.3071794308317768</v>
      </c>
      <c r="W1102" s="58">
        <f t="shared" si="25"/>
        <v>1.3071794308317768</v>
      </c>
      <c r="X1102" s="47" t="s">
        <v>52</v>
      </c>
      <c r="Y1102" s="47" t="s">
        <v>739</v>
      </c>
      <c r="Z1102" s="48" t="b">
        <v>0</v>
      </c>
      <c r="AA1102" s="47" t="s">
        <v>54</v>
      </c>
      <c r="AB1102" s="48" t="b">
        <v>0</v>
      </c>
      <c r="AC1102" s="48">
        <v>39</v>
      </c>
      <c r="AD1102" s="47" t="s">
        <v>1855</v>
      </c>
      <c r="AF1102" s="44" t="str">
        <f t="shared" si="26"/>
        <v>mix</v>
      </c>
      <c r="AG1102" s="44">
        <f>VLOOKUP(E1102,'T&amp;NTprop'!I$4:O$35,7,FALSE)</f>
        <v>0.5835622459070432</v>
      </c>
      <c r="AH1102" s="48">
        <v>2.2400000000000002</v>
      </c>
      <c r="AI1102" s="48">
        <v>2.2400000000000002</v>
      </c>
    </row>
    <row r="1103" spans="2:35" x14ac:dyDescent="0.25">
      <c r="B1103">
        <f>VLOOKUP(C1103*1,'RMPCrecs(Jan2016)'!F$2:N$1246,9,FALSE)</f>
        <v>49</v>
      </c>
      <c r="C1103" s="47" t="s">
        <v>855</v>
      </c>
      <c r="D1103" s="47" t="s">
        <v>41</v>
      </c>
      <c r="E1103" s="48">
        <v>2010</v>
      </c>
      <c r="F1103" s="47" t="s">
        <v>67</v>
      </c>
      <c r="G1103" s="49">
        <v>40423</v>
      </c>
      <c r="H1103" s="47" t="s">
        <v>43</v>
      </c>
      <c r="I1103" s="47" t="s">
        <v>44</v>
      </c>
      <c r="J1103" s="48">
        <v>3008</v>
      </c>
      <c r="K1103" s="47" t="s">
        <v>45</v>
      </c>
      <c r="L1103" s="48">
        <v>710</v>
      </c>
      <c r="M1103" s="47" t="s">
        <v>46</v>
      </c>
      <c r="N1103" s="48">
        <v>3</v>
      </c>
      <c r="O1103" s="47" t="s">
        <v>43</v>
      </c>
      <c r="P1103" s="47" t="s">
        <v>433</v>
      </c>
      <c r="Q1103" s="47" t="s">
        <v>48</v>
      </c>
      <c r="R1103" s="47" t="s">
        <v>49</v>
      </c>
      <c r="S1103" s="47" t="s">
        <v>43</v>
      </c>
      <c r="T1103" s="47" t="s">
        <v>50</v>
      </c>
      <c r="U1103" s="47" t="s">
        <v>72</v>
      </c>
      <c r="V1103" s="58">
        <f t="shared" si="24"/>
        <v>1.3071794308317768</v>
      </c>
      <c r="W1103" s="58">
        <f t="shared" si="25"/>
        <v>1.3071794308317768</v>
      </c>
      <c r="X1103" s="47" t="s">
        <v>52</v>
      </c>
      <c r="Y1103" s="47" t="s">
        <v>739</v>
      </c>
      <c r="Z1103" s="48" t="b">
        <v>0</v>
      </c>
      <c r="AA1103" s="47" t="s">
        <v>54</v>
      </c>
      <c r="AB1103" s="48" t="b">
        <v>0</v>
      </c>
      <c r="AC1103" s="48">
        <v>39</v>
      </c>
      <c r="AD1103" s="47" t="s">
        <v>1855</v>
      </c>
      <c r="AF1103" s="44" t="str">
        <f t="shared" si="26"/>
        <v>mix</v>
      </c>
      <c r="AG1103" s="44">
        <f>VLOOKUP(E1103,'T&amp;NTprop'!I$4:O$35,7,FALSE)</f>
        <v>0.5835622459070432</v>
      </c>
      <c r="AH1103" s="48">
        <v>2.2400000000000002</v>
      </c>
      <c r="AI1103" s="48">
        <v>2.2400000000000002</v>
      </c>
    </row>
    <row r="1104" spans="2:35" x14ac:dyDescent="0.25">
      <c r="B1104">
        <f>VLOOKUP(C1104*1,'RMPCrecs(Jan2016)'!F$2:N$1246,9,FALSE)</f>
        <v>49</v>
      </c>
      <c r="C1104" s="47" t="s">
        <v>874</v>
      </c>
      <c r="D1104" s="47" t="s">
        <v>41</v>
      </c>
      <c r="E1104" s="48">
        <v>2010</v>
      </c>
      <c r="F1104" s="47" t="s">
        <v>42</v>
      </c>
      <c r="G1104" s="49">
        <v>40441</v>
      </c>
      <c r="H1104" s="47" t="s">
        <v>43</v>
      </c>
      <c r="I1104" s="47" t="s">
        <v>44</v>
      </c>
      <c r="J1104" s="48">
        <v>3008</v>
      </c>
      <c r="K1104" s="47" t="s">
        <v>45</v>
      </c>
      <c r="L1104" s="48">
        <v>630</v>
      </c>
      <c r="M1104" s="47" t="s">
        <v>46</v>
      </c>
      <c r="N1104" s="48">
        <v>3</v>
      </c>
      <c r="O1104" s="47" t="s">
        <v>43</v>
      </c>
      <c r="P1104" s="47" t="s">
        <v>435</v>
      </c>
      <c r="Q1104" s="47" t="s">
        <v>48</v>
      </c>
      <c r="R1104" s="47" t="s">
        <v>49</v>
      </c>
      <c r="S1104" s="47" t="s">
        <v>43</v>
      </c>
      <c r="T1104" s="47" t="s">
        <v>50</v>
      </c>
      <c r="U1104" s="47" t="s">
        <v>82</v>
      </c>
      <c r="V1104" s="58">
        <f t="shared" si="24"/>
        <v>1.8673991869025384</v>
      </c>
      <c r="W1104" s="58">
        <f t="shared" si="25"/>
        <v>1.8673991869025384</v>
      </c>
      <c r="X1104" s="47" t="s">
        <v>52</v>
      </c>
      <c r="Y1104" s="47" t="s">
        <v>858</v>
      </c>
      <c r="Z1104" s="48" t="b">
        <v>0</v>
      </c>
      <c r="AA1104" s="47" t="s">
        <v>54</v>
      </c>
      <c r="AB1104" s="48" t="b">
        <v>0</v>
      </c>
      <c r="AC1104" s="48">
        <v>39</v>
      </c>
      <c r="AD1104" s="47" t="s">
        <v>1855</v>
      </c>
      <c r="AF1104" s="44" t="str">
        <f t="shared" si="26"/>
        <v>mix</v>
      </c>
      <c r="AG1104" s="44">
        <f>VLOOKUP(E1104,'T&amp;NTprop'!I$4:O$35,7,FALSE)</f>
        <v>0.5835622459070432</v>
      </c>
      <c r="AH1104" s="48">
        <v>3.2</v>
      </c>
      <c r="AI1104" s="48">
        <v>3.2</v>
      </c>
    </row>
    <row r="1105" spans="2:35" x14ac:dyDescent="0.25">
      <c r="B1105">
        <f>VLOOKUP(C1105*1,'RMPCrecs(Jan2016)'!F$2:N$1246,9,FALSE)</f>
        <v>49</v>
      </c>
      <c r="C1105" s="47" t="s">
        <v>900</v>
      </c>
      <c r="D1105" s="47" t="s">
        <v>41</v>
      </c>
      <c r="E1105" s="48">
        <v>2010</v>
      </c>
      <c r="F1105" s="47" t="s">
        <v>67</v>
      </c>
      <c r="G1105" s="49">
        <v>40423</v>
      </c>
      <c r="H1105" s="47" t="s">
        <v>43</v>
      </c>
      <c r="I1105" s="47" t="s">
        <v>44</v>
      </c>
      <c r="J1105" s="48">
        <v>3008</v>
      </c>
      <c r="K1105" s="47" t="s">
        <v>110</v>
      </c>
      <c r="L1105" s="48">
        <v>720</v>
      </c>
      <c r="M1105" s="47" t="s">
        <v>46</v>
      </c>
      <c r="N1105" s="48">
        <v>4</v>
      </c>
      <c r="O1105" s="47" t="s">
        <v>43</v>
      </c>
      <c r="P1105" s="47" t="s">
        <v>405</v>
      </c>
      <c r="Q1105" s="47" t="s">
        <v>48</v>
      </c>
      <c r="R1105" s="47" t="s">
        <v>49</v>
      </c>
      <c r="S1105" s="47" t="s">
        <v>43</v>
      </c>
      <c r="T1105" s="47" t="s">
        <v>50</v>
      </c>
      <c r="U1105" s="47" t="s">
        <v>72</v>
      </c>
      <c r="V1105" s="58">
        <f t="shared" si="24"/>
        <v>1.3071794308317768</v>
      </c>
      <c r="W1105" s="58">
        <f t="shared" si="25"/>
        <v>1.3071794308317768</v>
      </c>
      <c r="X1105" s="47" t="s">
        <v>52</v>
      </c>
      <c r="Y1105" s="47" t="s">
        <v>739</v>
      </c>
      <c r="Z1105" s="48" t="b">
        <v>0</v>
      </c>
      <c r="AA1105" s="47" t="s">
        <v>54</v>
      </c>
      <c r="AB1105" s="48" t="b">
        <v>0</v>
      </c>
      <c r="AC1105" s="48">
        <v>39</v>
      </c>
      <c r="AD1105" s="47" t="s">
        <v>1855</v>
      </c>
      <c r="AF1105" s="44" t="str">
        <f t="shared" si="26"/>
        <v>mix</v>
      </c>
      <c r="AG1105" s="44">
        <f>VLOOKUP(E1105,'T&amp;NTprop'!I$4:O$35,7,FALSE)</f>
        <v>0.5835622459070432</v>
      </c>
      <c r="AH1105" s="48">
        <v>2.2400000000000002</v>
      </c>
      <c r="AI1105" s="48">
        <v>2.2400000000000002</v>
      </c>
    </row>
    <row r="1106" spans="2:35" x14ac:dyDescent="0.25">
      <c r="B1106">
        <f>VLOOKUP(C1106*1,'RMPCrecs(Jan2016)'!F$2:N$1246,9,FALSE)</f>
        <v>49</v>
      </c>
      <c r="C1106" s="47" t="s">
        <v>901</v>
      </c>
      <c r="D1106" s="47" t="s">
        <v>41</v>
      </c>
      <c r="E1106" s="48">
        <v>2010</v>
      </c>
      <c r="F1106" s="47" t="s">
        <v>67</v>
      </c>
      <c r="G1106" s="49">
        <v>40423</v>
      </c>
      <c r="H1106" s="47" t="s">
        <v>43</v>
      </c>
      <c r="I1106" s="47" t="s">
        <v>44</v>
      </c>
      <c r="J1106" s="48">
        <v>3008</v>
      </c>
      <c r="K1106" s="47" t="s">
        <v>45</v>
      </c>
      <c r="L1106" s="48">
        <v>800</v>
      </c>
      <c r="M1106" s="47" t="s">
        <v>46</v>
      </c>
      <c r="N1106" s="48">
        <v>3</v>
      </c>
      <c r="O1106" s="47" t="s">
        <v>43</v>
      </c>
      <c r="P1106" s="47" t="s">
        <v>433</v>
      </c>
      <c r="Q1106" s="47" t="s">
        <v>48</v>
      </c>
      <c r="R1106" s="47" t="s">
        <v>49</v>
      </c>
      <c r="S1106" s="47" t="s">
        <v>43</v>
      </c>
      <c r="T1106" s="47" t="s">
        <v>50</v>
      </c>
      <c r="U1106" s="47" t="s">
        <v>72</v>
      </c>
      <c r="V1106" s="58">
        <f t="shared" si="24"/>
        <v>1.3071794308317768</v>
      </c>
      <c r="W1106" s="58">
        <f t="shared" si="25"/>
        <v>1.3071794308317768</v>
      </c>
      <c r="X1106" s="47" t="s">
        <v>52</v>
      </c>
      <c r="Y1106" s="47" t="s">
        <v>739</v>
      </c>
      <c r="Z1106" s="48" t="b">
        <v>0</v>
      </c>
      <c r="AA1106" s="47" t="s">
        <v>54</v>
      </c>
      <c r="AB1106" s="48" t="b">
        <v>0</v>
      </c>
      <c r="AC1106" s="48">
        <v>39</v>
      </c>
      <c r="AD1106" s="47" t="s">
        <v>1855</v>
      </c>
      <c r="AF1106" s="44" t="str">
        <f t="shared" si="26"/>
        <v>mix</v>
      </c>
      <c r="AG1106" s="44">
        <f>VLOOKUP(E1106,'T&amp;NTprop'!I$4:O$35,7,FALSE)</f>
        <v>0.5835622459070432</v>
      </c>
      <c r="AH1106" s="48">
        <v>2.2400000000000002</v>
      </c>
      <c r="AI1106" s="48">
        <v>2.2400000000000002</v>
      </c>
    </row>
    <row r="1107" spans="2:35" x14ac:dyDescent="0.25">
      <c r="B1107">
        <f>VLOOKUP(C1107*1,'RMPCrecs(Jan2016)'!F$2:N$1246,9,FALSE)</f>
        <v>49</v>
      </c>
      <c r="C1107" s="47" t="s">
        <v>902</v>
      </c>
      <c r="D1107" s="47" t="s">
        <v>41</v>
      </c>
      <c r="E1107" s="48">
        <v>2010</v>
      </c>
      <c r="F1107" s="47" t="s">
        <v>67</v>
      </c>
      <c r="G1107" s="49">
        <v>40423</v>
      </c>
      <c r="H1107" s="47" t="s">
        <v>43</v>
      </c>
      <c r="I1107" s="47" t="s">
        <v>44</v>
      </c>
      <c r="J1107" s="48">
        <v>3008</v>
      </c>
      <c r="K1107" s="47" t="s">
        <v>110</v>
      </c>
      <c r="L1107" s="48">
        <v>880</v>
      </c>
      <c r="M1107" s="47" t="s">
        <v>46</v>
      </c>
      <c r="N1107" s="48">
        <v>4</v>
      </c>
      <c r="O1107" s="47" t="s">
        <v>43</v>
      </c>
      <c r="P1107" s="47" t="s">
        <v>405</v>
      </c>
      <c r="Q1107" s="47" t="s">
        <v>48</v>
      </c>
      <c r="R1107" s="47" t="s">
        <v>49</v>
      </c>
      <c r="S1107" s="47" t="s">
        <v>43</v>
      </c>
      <c r="T1107" s="47" t="s">
        <v>50</v>
      </c>
      <c r="U1107" s="47" t="s">
        <v>72</v>
      </c>
      <c r="V1107" s="58">
        <f t="shared" si="24"/>
        <v>1.3071794308317768</v>
      </c>
      <c r="W1107" s="58">
        <f t="shared" si="25"/>
        <v>1.3071794308317768</v>
      </c>
      <c r="X1107" s="47" t="s">
        <v>52</v>
      </c>
      <c r="Y1107" s="47" t="s">
        <v>739</v>
      </c>
      <c r="Z1107" s="48" t="b">
        <v>0</v>
      </c>
      <c r="AA1107" s="47" t="s">
        <v>54</v>
      </c>
      <c r="AB1107" s="48" t="b">
        <v>0</v>
      </c>
      <c r="AC1107" s="48">
        <v>39</v>
      </c>
      <c r="AD1107" s="47" t="s">
        <v>1855</v>
      </c>
      <c r="AF1107" s="44" t="str">
        <f t="shared" si="26"/>
        <v>mix</v>
      </c>
      <c r="AG1107" s="44">
        <f>VLOOKUP(E1107,'T&amp;NTprop'!I$4:O$35,7,FALSE)</f>
        <v>0.5835622459070432</v>
      </c>
      <c r="AH1107" s="48">
        <v>2.2400000000000002</v>
      </c>
      <c r="AI1107" s="48">
        <v>2.2400000000000002</v>
      </c>
    </row>
    <row r="1108" spans="2:35" x14ac:dyDescent="0.25">
      <c r="B1108">
        <f>VLOOKUP(C1108*1,'RMPCrecs(Jan2016)'!F$2:N$1246,9,FALSE)</f>
        <v>49</v>
      </c>
      <c r="C1108" s="47" t="s">
        <v>903</v>
      </c>
      <c r="D1108" s="47" t="s">
        <v>41</v>
      </c>
      <c r="E1108" s="48">
        <v>2010</v>
      </c>
      <c r="F1108" s="47" t="s">
        <v>67</v>
      </c>
      <c r="G1108" s="49">
        <v>40423</v>
      </c>
      <c r="H1108" s="47" t="s">
        <v>43</v>
      </c>
      <c r="I1108" s="47" t="s">
        <v>44</v>
      </c>
      <c r="J1108" s="48">
        <v>3008</v>
      </c>
      <c r="K1108" s="47" t="s">
        <v>45</v>
      </c>
      <c r="L1108" s="48">
        <v>860</v>
      </c>
      <c r="M1108" s="47" t="s">
        <v>46</v>
      </c>
      <c r="N1108" s="48">
        <v>3</v>
      </c>
      <c r="O1108" s="47" t="s">
        <v>43</v>
      </c>
      <c r="P1108" s="47" t="s">
        <v>433</v>
      </c>
      <c r="Q1108" s="47" t="s">
        <v>48</v>
      </c>
      <c r="R1108" s="47" t="s">
        <v>49</v>
      </c>
      <c r="S1108" s="47" t="s">
        <v>43</v>
      </c>
      <c r="T1108" s="47" t="s">
        <v>50</v>
      </c>
      <c r="U1108" s="47" t="s">
        <v>72</v>
      </c>
      <c r="V1108" s="58">
        <f t="shared" si="24"/>
        <v>1.3071794308317768</v>
      </c>
      <c r="W1108" s="58">
        <f t="shared" si="25"/>
        <v>1.3071794308317768</v>
      </c>
      <c r="X1108" s="47" t="s">
        <v>52</v>
      </c>
      <c r="Y1108" s="47" t="s">
        <v>739</v>
      </c>
      <c r="Z1108" s="48" t="b">
        <v>0</v>
      </c>
      <c r="AA1108" s="47" t="s">
        <v>54</v>
      </c>
      <c r="AB1108" s="48" t="b">
        <v>0</v>
      </c>
      <c r="AC1108" s="48">
        <v>39</v>
      </c>
      <c r="AD1108" s="47" t="s">
        <v>1855</v>
      </c>
      <c r="AF1108" s="44" t="str">
        <f t="shared" si="26"/>
        <v>mix</v>
      </c>
      <c r="AG1108" s="44">
        <f>VLOOKUP(E1108,'T&amp;NTprop'!I$4:O$35,7,FALSE)</f>
        <v>0.5835622459070432</v>
      </c>
      <c r="AH1108" s="48">
        <v>2.2400000000000002</v>
      </c>
      <c r="AI1108" s="48">
        <v>2.2400000000000002</v>
      </c>
    </row>
    <row r="1109" spans="2:35" x14ac:dyDescent="0.25">
      <c r="B1109">
        <f>VLOOKUP(C1109*1,'RMPCrecs(Jan2016)'!F$2:N$1246,9,FALSE)</f>
        <v>49</v>
      </c>
      <c r="C1109" s="47" t="s">
        <v>904</v>
      </c>
      <c r="D1109" s="47" t="s">
        <v>41</v>
      </c>
      <c r="E1109" s="48">
        <v>2010</v>
      </c>
      <c r="F1109" s="47" t="s">
        <v>67</v>
      </c>
      <c r="G1109" s="49">
        <v>40423</v>
      </c>
      <c r="H1109" s="47" t="s">
        <v>43</v>
      </c>
      <c r="I1109" s="47" t="s">
        <v>44</v>
      </c>
      <c r="J1109" s="48">
        <v>3008</v>
      </c>
      <c r="K1109" s="47" t="s">
        <v>110</v>
      </c>
      <c r="L1109" s="48">
        <v>750</v>
      </c>
      <c r="M1109" s="47" t="s">
        <v>46</v>
      </c>
      <c r="N1109" s="48">
        <v>3</v>
      </c>
      <c r="O1109" s="47" t="s">
        <v>43</v>
      </c>
      <c r="P1109" s="47" t="s">
        <v>433</v>
      </c>
      <c r="Q1109" s="47" t="s">
        <v>48</v>
      </c>
      <c r="R1109" s="47" t="s">
        <v>49</v>
      </c>
      <c r="S1109" s="47" t="s">
        <v>43</v>
      </c>
      <c r="T1109" s="47" t="s">
        <v>50</v>
      </c>
      <c r="U1109" s="47" t="s">
        <v>72</v>
      </c>
      <c r="V1109" s="58">
        <f t="shared" si="24"/>
        <v>1.3071794308317768</v>
      </c>
      <c r="W1109" s="58">
        <f t="shared" si="25"/>
        <v>1.3071794308317768</v>
      </c>
      <c r="X1109" s="47" t="s">
        <v>52</v>
      </c>
      <c r="Y1109" s="47" t="s">
        <v>739</v>
      </c>
      <c r="Z1109" s="48" t="b">
        <v>0</v>
      </c>
      <c r="AA1109" s="47" t="s">
        <v>54</v>
      </c>
      <c r="AB1109" s="48" t="b">
        <v>0</v>
      </c>
      <c r="AC1109" s="48">
        <v>39</v>
      </c>
      <c r="AD1109" s="47" t="s">
        <v>1855</v>
      </c>
      <c r="AF1109" s="44" t="str">
        <f t="shared" si="26"/>
        <v>mix</v>
      </c>
      <c r="AG1109" s="44">
        <f>VLOOKUP(E1109,'T&amp;NTprop'!I$4:O$35,7,FALSE)</f>
        <v>0.5835622459070432</v>
      </c>
      <c r="AH1109" s="48">
        <v>2.2400000000000002</v>
      </c>
      <c r="AI1109" s="48">
        <v>2.2400000000000002</v>
      </c>
    </row>
    <row r="1110" spans="2:35" x14ac:dyDescent="0.25">
      <c r="B1110">
        <f>VLOOKUP(C1110*1,'RMPCrecs(Jan2016)'!F$2:N$1246,9,FALSE)</f>
        <v>49</v>
      </c>
      <c r="C1110" s="47" t="s">
        <v>905</v>
      </c>
      <c r="D1110" s="47" t="s">
        <v>41</v>
      </c>
      <c r="E1110" s="48">
        <v>2010</v>
      </c>
      <c r="F1110" s="47" t="s">
        <v>67</v>
      </c>
      <c r="G1110" s="49">
        <v>40423</v>
      </c>
      <c r="H1110" s="47" t="s">
        <v>43</v>
      </c>
      <c r="I1110" s="47" t="s">
        <v>44</v>
      </c>
      <c r="J1110" s="48">
        <v>3008</v>
      </c>
      <c r="K1110" s="47" t="s">
        <v>45</v>
      </c>
      <c r="L1110" s="48">
        <v>840</v>
      </c>
      <c r="M1110" s="47" t="s">
        <v>46</v>
      </c>
      <c r="N1110" s="48">
        <v>3</v>
      </c>
      <c r="O1110" s="47" t="s">
        <v>43</v>
      </c>
      <c r="P1110" s="47" t="s">
        <v>433</v>
      </c>
      <c r="Q1110" s="47" t="s">
        <v>48</v>
      </c>
      <c r="R1110" s="47" t="s">
        <v>49</v>
      </c>
      <c r="S1110" s="47" t="s">
        <v>43</v>
      </c>
      <c r="T1110" s="47" t="s">
        <v>50</v>
      </c>
      <c r="U1110" s="47" t="s">
        <v>72</v>
      </c>
      <c r="V1110" s="58">
        <f t="shared" si="24"/>
        <v>1.3071794308317768</v>
      </c>
      <c r="W1110" s="58">
        <f t="shared" si="25"/>
        <v>1.3071794308317768</v>
      </c>
      <c r="X1110" s="47" t="s">
        <v>52</v>
      </c>
      <c r="Y1110" s="47" t="s">
        <v>739</v>
      </c>
      <c r="Z1110" s="48" t="b">
        <v>0</v>
      </c>
      <c r="AA1110" s="47" t="s">
        <v>54</v>
      </c>
      <c r="AB1110" s="48" t="b">
        <v>0</v>
      </c>
      <c r="AC1110" s="48">
        <v>39</v>
      </c>
      <c r="AD1110" s="47" t="s">
        <v>1855</v>
      </c>
      <c r="AF1110" s="44" t="str">
        <f t="shared" si="26"/>
        <v>mix</v>
      </c>
      <c r="AG1110" s="44">
        <f>VLOOKUP(E1110,'T&amp;NTprop'!I$4:O$35,7,FALSE)</f>
        <v>0.5835622459070432</v>
      </c>
      <c r="AH1110" s="48">
        <v>2.2400000000000002</v>
      </c>
      <c r="AI1110" s="48">
        <v>2.2400000000000002</v>
      </c>
    </row>
    <row r="1111" spans="2:35" x14ac:dyDescent="0.25">
      <c r="B1111">
        <f>VLOOKUP(C1111*1,'RMPCrecs(Jan2016)'!F$2:N$1246,9,FALSE)</f>
        <v>49</v>
      </c>
      <c r="C1111" s="47" t="s">
        <v>906</v>
      </c>
      <c r="D1111" s="47" t="s">
        <v>41</v>
      </c>
      <c r="E1111" s="48">
        <v>2010</v>
      </c>
      <c r="F1111" s="47" t="s">
        <v>67</v>
      </c>
      <c r="G1111" s="49">
        <v>40423</v>
      </c>
      <c r="H1111" s="47" t="s">
        <v>43</v>
      </c>
      <c r="I1111" s="47" t="s">
        <v>44</v>
      </c>
      <c r="J1111" s="48">
        <v>3008</v>
      </c>
      <c r="K1111" s="47" t="s">
        <v>45</v>
      </c>
      <c r="L1111" s="48">
        <v>670</v>
      </c>
      <c r="M1111" s="47" t="s">
        <v>46</v>
      </c>
      <c r="N1111" s="48">
        <v>3</v>
      </c>
      <c r="O1111" s="47" t="s">
        <v>43</v>
      </c>
      <c r="P1111" s="47" t="s">
        <v>433</v>
      </c>
      <c r="Q1111" s="47" t="s">
        <v>48</v>
      </c>
      <c r="R1111" s="47" t="s">
        <v>49</v>
      </c>
      <c r="S1111" s="47" t="s">
        <v>43</v>
      </c>
      <c r="T1111" s="47" t="s">
        <v>50</v>
      </c>
      <c r="U1111" s="47" t="s">
        <v>72</v>
      </c>
      <c r="V1111" s="58">
        <f t="shared" si="24"/>
        <v>1.3071794308317768</v>
      </c>
      <c r="W1111" s="58">
        <f t="shared" si="25"/>
        <v>1.3071794308317768</v>
      </c>
      <c r="X1111" s="47" t="s">
        <v>52</v>
      </c>
      <c r="Y1111" s="47" t="s">
        <v>739</v>
      </c>
      <c r="Z1111" s="48" t="b">
        <v>0</v>
      </c>
      <c r="AA1111" s="47" t="s">
        <v>54</v>
      </c>
      <c r="AB1111" s="48" t="b">
        <v>0</v>
      </c>
      <c r="AC1111" s="48">
        <v>39</v>
      </c>
      <c r="AD1111" s="47" t="s">
        <v>1855</v>
      </c>
      <c r="AF1111" s="44" t="str">
        <f t="shared" si="26"/>
        <v>mix</v>
      </c>
      <c r="AG1111" s="44">
        <f>VLOOKUP(E1111,'T&amp;NTprop'!I$4:O$35,7,FALSE)</f>
        <v>0.5835622459070432</v>
      </c>
      <c r="AH1111" s="48">
        <v>2.2400000000000002</v>
      </c>
      <c r="AI1111" s="48">
        <v>2.2400000000000002</v>
      </c>
    </row>
    <row r="1112" spans="2:35" x14ac:dyDescent="0.25">
      <c r="B1112">
        <f>VLOOKUP(C1112*1,'RMPCrecs(Jan2016)'!F$2:N$1246,9,FALSE)</f>
        <v>49</v>
      </c>
      <c r="C1112" s="47" t="s">
        <v>907</v>
      </c>
      <c r="D1112" s="47" t="s">
        <v>41</v>
      </c>
      <c r="E1112" s="48">
        <v>2010</v>
      </c>
      <c r="F1112" s="47" t="s">
        <v>67</v>
      </c>
      <c r="G1112" s="49">
        <v>40423</v>
      </c>
      <c r="H1112" s="47" t="s">
        <v>43</v>
      </c>
      <c r="I1112" s="47" t="s">
        <v>44</v>
      </c>
      <c r="J1112" s="48">
        <v>3008</v>
      </c>
      <c r="K1112" s="47" t="s">
        <v>45</v>
      </c>
      <c r="L1112" s="48">
        <v>800</v>
      </c>
      <c r="M1112" s="47" t="s">
        <v>46</v>
      </c>
      <c r="N1112" s="48">
        <v>3</v>
      </c>
      <c r="O1112" s="47" t="s">
        <v>43</v>
      </c>
      <c r="P1112" s="47" t="s">
        <v>433</v>
      </c>
      <c r="Q1112" s="47" t="s">
        <v>48</v>
      </c>
      <c r="R1112" s="47" t="s">
        <v>49</v>
      </c>
      <c r="S1112" s="47" t="s">
        <v>43</v>
      </c>
      <c r="T1112" s="47" t="s">
        <v>50</v>
      </c>
      <c r="U1112" s="47" t="s">
        <v>72</v>
      </c>
      <c r="V1112" s="58">
        <f t="shared" si="24"/>
        <v>1.3071794308317768</v>
      </c>
      <c r="W1112" s="58">
        <f t="shared" si="25"/>
        <v>1.3071794308317768</v>
      </c>
      <c r="X1112" s="47" t="s">
        <v>52</v>
      </c>
      <c r="Y1112" s="47" t="s">
        <v>739</v>
      </c>
      <c r="Z1112" s="48" t="b">
        <v>0</v>
      </c>
      <c r="AA1112" s="47" t="s">
        <v>54</v>
      </c>
      <c r="AB1112" s="48" t="b">
        <v>0</v>
      </c>
      <c r="AC1112" s="48">
        <v>39</v>
      </c>
      <c r="AD1112" s="47" t="s">
        <v>1855</v>
      </c>
      <c r="AF1112" s="44" t="str">
        <f t="shared" si="26"/>
        <v>mix</v>
      </c>
      <c r="AG1112" s="44">
        <f>VLOOKUP(E1112,'T&amp;NTprop'!I$4:O$35,7,FALSE)</f>
        <v>0.5835622459070432</v>
      </c>
      <c r="AH1112" s="48">
        <v>2.2400000000000002</v>
      </c>
      <c r="AI1112" s="48">
        <v>2.2400000000000002</v>
      </c>
    </row>
    <row r="1113" spans="2:35" x14ac:dyDescent="0.25">
      <c r="B1113">
        <f>VLOOKUP(C1113*1,'RMPCrecs(Jan2016)'!F$2:N$1246,9,FALSE)</f>
        <v>49</v>
      </c>
      <c r="C1113" s="47" t="s">
        <v>908</v>
      </c>
      <c r="D1113" s="47" t="s">
        <v>41</v>
      </c>
      <c r="E1113" s="48">
        <v>2010</v>
      </c>
      <c r="F1113" s="47" t="s">
        <v>67</v>
      </c>
      <c r="G1113" s="49">
        <v>40423</v>
      </c>
      <c r="H1113" s="47" t="s">
        <v>43</v>
      </c>
      <c r="I1113" s="47" t="s">
        <v>44</v>
      </c>
      <c r="J1113" s="48">
        <v>3008</v>
      </c>
      <c r="K1113" s="47" t="s">
        <v>45</v>
      </c>
      <c r="L1113" s="48">
        <v>730</v>
      </c>
      <c r="M1113" s="47" t="s">
        <v>46</v>
      </c>
      <c r="N1113" s="48">
        <v>3</v>
      </c>
      <c r="O1113" s="47" t="s">
        <v>43</v>
      </c>
      <c r="P1113" s="47" t="s">
        <v>433</v>
      </c>
      <c r="Q1113" s="47" t="s">
        <v>48</v>
      </c>
      <c r="R1113" s="47" t="s">
        <v>49</v>
      </c>
      <c r="S1113" s="47" t="s">
        <v>43</v>
      </c>
      <c r="T1113" s="47" t="s">
        <v>50</v>
      </c>
      <c r="U1113" s="47" t="s">
        <v>72</v>
      </c>
      <c r="V1113" s="58">
        <f t="shared" si="24"/>
        <v>1.3071794308317768</v>
      </c>
      <c r="W1113" s="58">
        <f t="shared" si="25"/>
        <v>1.3071794308317768</v>
      </c>
      <c r="X1113" s="47" t="s">
        <v>52</v>
      </c>
      <c r="Y1113" s="47" t="s">
        <v>739</v>
      </c>
      <c r="Z1113" s="48" t="b">
        <v>0</v>
      </c>
      <c r="AA1113" s="47" t="s">
        <v>54</v>
      </c>
      <c r="AB1113" s="48" t="b">
        <v>0</v>
      </c>
      <c r="AC1113" s="48">
        <v>39</v>
      </c>
      <c r="AD1113" s="47" t="s">
        <v>1855</v>
      </c>
      <c r="AF1113" s="44" t="str">
        <f t="shared" si="26"/>
        <v>mix</v>
      </c>
      <c r="AG1113" s="44">
        <f>VLOOKUP(E1113,'T&amp;NTprop'!I$4:O$35,7,FALSE)</f>
        <v>0.5835622459070432</v>
      </c>
      <c r="AH1113" s="48">
        <v>2.2400000000000002</v>
      </c>
      <c r="AI1113" s="48">
        <v>2.2400000000000002</v>
      </c>
    </row>
    <row r="1114" spans="2:35" x14ac:dyDescent="0.25">
      <c r="B1114">
        <f>VLOOKUP(C1114*1,'RMPCrecs(Jan2016)'!F$2:N$1246,9,FALSE)</f>
        <v>49</v>
      </c>
      <c r="C1114" s="47" t="s">
        <v>909</v>
      </c>
      <c r="D1114" s="47" t="s">
        <v>41</v>
      </c>
      <c r="E1114" s="48">
        <v>2010</v>
      </c>
      <c r="F1114" s="47" t="s">
        <v>67</v>
      </c>
      <c r="G1114" s="49">
        <v>40423</v>
      </c>
      <c r="H1114" s="47" t="s">
        <v>43</v>
      </c>
      <c r="I1114" s="47" t="s">
        <v>44</v>
      </c>
      <c r="J1114" s="48">
        <v>3008</v>
      </c>
      <c r="K1114" s="47" t="s">
        <v>45</v>
      </c>
      <c r="L1114" s="48">
        <v>710</v>
      </c>
      <c r="M1114" s="47" t="s">
        <v>46</v>
      </c>
      <c r="N1114" s="48">
        <v>3</v>
      </c>
      <c r="O1114" s="47" t="s">
        <v>43</v>
      </c>
      <c r="P1114" s="47" t="s">
        <v>433</v>
      </c>
      <c r="Q1114" s="47" t="s">
        <v>48</v>
      </c>
      <c r="R1114" s="47" t="s">
        <v>49</v>
      </c>
      <c r="S1114" s="47" t="s">
        <v>43</v>
      </c>
      <c r="T1114" s="47" t="s">
        <v>50</v>
      </c>
      <c r="U1114" s="47" t="s">
        <v>72</v>
      </c>
      <c r="V1114" s="58">
        <f t="shared" si="24"/>
        <v>1.3071794308317768</v>
      </c>
      <c r="W1114" s="58">
        <f t="shared" si="25"/>
        <v>1.3071794308317768</v>
      </c>
      <c r="X1114" s="47" t="s">
        <v>52</v>
      </c>
      <c r="Y1114" s="47" t="s">
        <v>739</v>
      </c>
      <c r="Z1114" s="48" t="b">
        <v>0</v>
      </c>
      <c r="AA1114" s="47" t="s">
        <v>54</v>
      </c>
      <c r="AB1114" s="48" t="b">
        <v>0</v>
      </c>
      <c r="AC1114" s="48">
        <v>39</v>
      </c>
      <c r="AD1114" s="47" t="s">
        <v>1855</v>
      </c>
      <c r="AF1114" s="44" t="str">
        <f t="shared" si="26"/>
        <v>mix</v>
      </c>
      <c r="AG1114" s="44">
        <f>VLOOKUP(E1114,'T&amp;NTprop'!I$4:O$35,7,FALSE)</f>
        <v>0.5835622459070432</v>
      </c>
      <c r="AH1114" s="48">
        <v>2.2400000000000002</v>
      </c>
      <c r="AI1114" s="48">
        <v>2.2400000000000002</v>
      </c>
    </row>
    <row r="1115" spans="2:35" x14ac:dyDescent="0.25">
      <c r="B1115">
        <f>VLOOKUP(C1115*1,'RMPCrecs(Jan2016)'!F$2:N$1246,9,FALSE)</f>
        <v>49</v>
      </c>
      <c r="C1115" s="47" t="s">
        <v>910</v>
      </c>
      <c r="D1115" s="47" t="s">
        <v>41</v>
      </c>
      <c r="E1115" s="48">
        <v>2010</v>
      </c>
      <c r="F1115" s="47" t="s">
        <v>67</v>
      </c>
      <c r="G1115" s="49">
        <v>40423</v>
      </c>
      <c r="H1115" s="47" t="s">
        <v>43</v>
      </c>
      <c r="I1115" s="47" t="s">
        <v>44</v>
      </c>
      <c r="J1115" s="48">
        <v>3008</v>
      </c>
      <c r="K1115" s="47" t="s">
        <v>110</v>
      </c>
      <c r="L1115" s="48">
        <v>730</v>
      </c>
      <c r="M1115" s="47" t="s">
        <v>46</v>
      </c>
      <c r="N1115" s="48">
        <v>3</v>
      </c>
      <c r="O1115" s="47" t="s">
        <v>43</v>
      </c>
      <c r="P1115" s="47" t="s">
        <v>433</v>
      </c>
      <c r="Q1115" s="47" t="s">
        <v>48</v>
      </c>
      <c r="R1115" s="47" t="s">
        <v>49</v>
      </c>
      <c r="S1115" s="47" t="s">
        <v>43</v>
      </c>
      <c r="T1115" s="47" t="s">
        <v>50</v>
      </c>
      <c r="U1115" s="47" t="s">
        <v>72</v>
      </c>
      <c r="V1115" s="58">
        <f t="shared" si="24"/>
        <v>1.3071794308317768</v>
      </c>
      <c r="W1115" s="58">
        <f t="shared" si="25"/>
        <v>1.3071794308317768</v>
      </c>
      <c r="X1115" s="47" t="s">
        <v>52</v>
      </c>
      <c r="Y1115" s="47" t="s">
        <v>739</v>
      </c>
      <c r="Z1115" s="48" t="b">
        <v>0</v>
      </c>
      <c r="AA1115" s="47" t="s">
        <v>54</v>
      </c>
      <c r="AB1115" s="48" t="b">
        <v>0</v>
      </c>
      <c r="AC1115" s="48">
        <v>39</v>
      </c>
      <c r="AD1115" s="47" t="s">
        <v>1855</v>
      </c>
      <c r="AF1115" s="44" t="str">
        <f t="shared" si="26"/>
        <v>mix</v>
      </c>
      <c r="AG1115" s="44">
        <f>VLOOKUP(E1115,'T&amp;NTprop'!I$4:O$35,7,FALSE)</f>
        <v>0.5835622459070432</v>
      </c>
      <c r="AH1115" s="48">
        <v>2.2400000000000002</v>
      </c>
      <c r="AI1115" s="48">
        <v>2.2400000000000002</v>
      </c>
    </row>
    <row r="1116" spans="2:35" x14ac:dyDescent="0.25">
      <c r="B1116">
        <f>VLOOKUP(C1116*1,'RMPCrecs(Jan2016)'!F$2:N$1246,9,FALSE)</f>
        <v>49</v>
      </c>
      <c r="C1116" s="47" t="s">
        <v>911</v>
      </c>
      <c r="D1116" s="47" t="s">
        <v>41</v>
      </c>
      <c r="E1116" s="48">
        <v>2010</v>
      </c>
      <c r="F1116" s="47" t="s">
        <v>67</v>
      </c>
      <c r="G1116" s="49">
        <v>40423</v>
      </c>
      <c r="H1116" s="47" t="s">
        <v>43</v>
      </c>
      <c r="I1116" s="47" t="s">
        <v>44</v>
      </c>
      <c r="J1116" s="48">
        <v>3008</v>
      </c>
      <c r="K1116" s="47" t="s">
        <v>110</v>
      </c>
      <c r="L1116" s="48">
        <v>910</v>
      </c>
      <c r="M1116" s="47" t="s">
        <v>46</v>
      </c>
      <c r="N1116" s="48">
        <v>4</v>
      </c>
      <c r="O1116" s="47" t="s">
        <v>43</v>
      </c>
      <c r="P1116" s="47" t="s">
        <v>405</v>
      </c>
      <c r="Q1116" s="47" t="s">
        <v>48</v>
      </c>
      <c r="R1116" s="47" t="s">
        <v>49</v>
      </c>
      <c r="S1116" s="47" t="s">
        <v>43</v>
      </c>
      <c r="T1116" s="47" t="s">
        <v>50</v>
      </c>
      <c r="U1116" s="47" t="s">
        <v>72</v>
      </c>
      <c r="V1116" s="58">
        <f t="shared" si="24"/>
        <v>1.3071794308317768</v>
      </c>
      <c r="W1116" s="58">
        <f t="shared" si="25"/>
        <v>1.3071794308317768</v>
      </c>
      <c r="X1116" s="47" t="s">
        <v>52</v>
      </c>
      <c r="Y1116" s="47" t="s">
        <v>739</v>
      </c>
      <c r="Z1116" s="48" t="b">
        <v>0</v>
      </c>
      <c r="AA1116" s="47" t="s">
        <v>54</v>
      </c>
      <c r="AB1116" s="48" t="b">
        <v>0</v>
      </c>
      <c r="AC1116" s="48">
        <v>39</v>
      </c>
      <c r="AD1116" s="47" t="s">
        <v>1855</v>
      </c>
      <c r="AF1116" s="44" t="str">
        <f t="shared" si="26"/>
        <v>mix</v>
      </c>
      <c r="AG1116" s="44">
        <f>VLOOKUP(E1116,'T&amp;NTprop'!I$4:O$35,7,FALSE)</f>
        <v>0.5835622459070432</v>
      </c>
      <c r="AH1116" s="48">
        <v>2.2400000000000002</v>
      </c>
      <c r="AI1116" s="48">
        <v>2.2400000000000002</v>
      </c>
    </row>
    <row r="1117" spans="2:35" x14ac:dyDescent="0.25">
      <c r="B1117">
        <f>VLOOKUP(C1117*1,'RMPCrecs(Jan2016)'!F$2:N$1246,9,FALSE)</f>
        <v>49</v>
      </c>
      <c r="C1117" s="47" t="s">
        <v>912</v>
      </c>
      <c r="D1117" s="47" t="s">
        <v>41</v>
      </c>
      <c r="E1117" s="48">
        <v>2010</v>
      </c>
      <c r="F1117" s="47" t="s">
        <v>67</v>
      </c>
      <c r="G1117" s="49">
        <v>40423</v>
      </c>
      <c r="H1117" s="47" t="s">
        <v>43</v>
      </c>
      <c r="I1117" s="47" t="s">
        <v>44</v>
      </c>
      <c r="J1117" s="48">
        <v>3008</v>
      </c>
      <c r="K1117" s="47" t="s">
        <v>45</v>
      </c>
      <c r="L1117" s="48">
        <v>680</v>
      </c>
      <c r="M1117" s="47" t="s">
        <v>46</v>
      </c>
      <c r="N1117" s="48">
        <v>3</v>
      </c>
      <c r="O1117" s="47" t="s">
        <v>43</v>
      </c>
      <c r="P1117" s="47" t="s">
        <v>433</v>
      </c>
      <c r="Q1117" s="47" t="s">
        <v>48</v>
      </c>
      <c r="R1117" s="47" t="s">
        <v>49</v>
      </c>
      <c r="S1117" s="47" t="s">
        <v>43</v>
      </c>
      <c r="T1117" s="47" t="s">
        <v>50</v>
      </c>
      <c r="U1117" s="47" t="s">
        <v>72</v>
      </c>
      <c r="V1117" s="58">
        <f t="shared" si="24"/>
        <v>1.3071794308317768</v>
      </c>
      <c r="W1117" s="58">
        <f t="shared" si="25"/>
        <v>1.3071794308317768</v>
      </c>
      <c r="X1117" s="47" t="s">
        <v>52</v>
      </c>
      <c r="Y1117" s="47" t="s">
        <v>739</v>
      </c>
      <c r="Z1117" s="48" t="b">
        <v>0</v>
      </c>
      <c r="AA1117" s="47" t="s">
        <v>54</v>
      </c>
      <c r="AB1117" s="48" t="b">
        <v>0</v>
      </c>
      <c r="AC1117" s="48">
        <v>39</v>
      </c>
      <c r="AD1117" s="47" t="s">
        <v>1855</v>
      </c>
      <c r="AF1117" s="44" t="str">
        <f t="shared" si="26"/>
        <v>mix</v>
      </c>
      <c r="AG1117" s="44">
        <f>VLOOKUP(E1117,'T&amp;NTprop'!I$4:O$35,7,FALSE)</f>
        <v>0.5835622459070432</v>
      </c>
      <c r="AH1117" s="48">
        <v>2.2400000000000002</v>
      </c>
      <c r="AI1117" s="48">
        <v>2.2400000000000002</v>
      </c>
    </row>
    <row r="1118" spans="2:35" x14ac:dyDescent="0.25">
      <c r="B1118">
        <f>VLOOKUP(C1118*1,'RMPCrecs(Jan2016)'!F$2:N$1246,9,FALSE)</f>
        <v>49</v>
      </c>
      <c r="C1118" s="47" t="s">
        <v>913</v>
      </c>
      <c r="D1118" s="47" t="s">
        <v>41</v>
      </c>
      <c r="E1118" s="48">
        <v>2010</v>
      </c>
      <c r="F1118" s="47" t="s">
        <v>67</v>
      </c>
      <c r="G1118" s="49">
        <v>40423</v>
      </c>
      <c r="H1118" s="47" t="s">
        <v>43</v>
      </c>
      <c r="I1118" s="47" t="s">
        <v>44</v>
      </c>
      <c r="J1118" s="48">
        <v>3008</v>
      </c>
      <c r="K1118" s="47" t="s">
        <v>45</v>
      </c>
      <c r="L1118" s="48">
        <v>680</v>
      </c>
      <c r="M1118" s="47" t="s">
        <v>46</v>
      </c>
      <c r="N1118" s="48">
        <v>3</v>
      </c>
      <c r="O1118" s="47" t="s">
        <v>43</v>
      </c>
      <c r="P1118" s="47" t="s">
        <v>433</v>
      </c>
      <c r="Q1118" s="47" t="s">
        <v>48</v>
      </c>
      <c r="R1118" s="47" t="s">
        <v>49</v>
      </c>
      <c r="S1118" s="47" t="s">
        <v>43</v>
      </c>
      <c r="T1118" s="47" t="s">
        <v>50</v>
      </c>
      <c r="U1118" s="47" t="s">
        <v>72</v>
      </c>
      <c r="V1118" s="58">
        <f t="shared" si="24"/>
        <v>1.3071794308317768</v>
      </c>
      <c r="W1118" s="58">
        <f t="shared" si="25"/>
        <v>1.3071794308317768</v>
      </c>
      <c r="X1118" s="47" t="s">
        <v>52</v>
      </c>
      <c r="Y1118" s="47" t="s">
        <v>739</v>
      </c>
      <c r="Z1118" s="48" t="b">
        <v>0</v>
      </c>
      <c r="AA1118" s="47" t="s">
        <v>54</v>
      </c>
      <c r="AB1118" s="48" t="b">
        <v>0</v>
      </c>
      <c r="AC1118" s="48">
        <v>39</v>
      </c>
      <c r="AD1118" s="47" t="s">
        <v>1855</v>
      </c>
      <c r="AF1118" s="44" t="str">
        <f t="shared" si="26"/>
        <v>mix</v>
      </c>
      <c r="AG1118" s="44">
        <f>VLOOKUP(E1118,'T&amp;NTprop'!I$4:O$35,7,FALSE)</f>
        <v>0.5835622459070432</v>
      </c>
      <c r="AH1118" s="48">
        <v>2.2400000000000002</v>
      </c>
      <c r="AI1118" s="48">
        <v>2.2400000000000002</v>
      </c>
    </row>
    <row r="1119" spans="2:35" x14ac:dyDescent="0.25">
      <c r="B1119">
        <f>VLOOKUP(C1119*1,'RMPCrecs(Jan2016)'!F$2:N$1246,9,FALSE)</f>
        <v>49</v>
      </c>
      <c r="C1119" s="47" t="s">
        <v>919</v>
      </c>
      <c r="D1119" s="47" t="s">
        <v>41</v>
      </c>
      <c r="E1119" s="48">
        <v>2010</v>
      </c>
      <c r="F1119" s="47" t="s">
        <v>67</v>
      </c>
      <c r="G1119" s="49">
        <v>40422</v>
      </c>
      <c r="H1119" s="47" t="s">
        <v>43</v>
      </c>
      <c r="I1119" s="47" t="s">
        <v>44</v>
      </c>
      <c r="J1119" s="48">
        <v>3008</v>
      </c>
      <c r="K1119" s="47" t="s">
        <v>110</v>
      </c>
      <c r="L1119" s="48">
        <v>690</v>
      </c>
      <c r="M1119" s="47" t="s">
        <v>46</v>
      </c>
      <c r="N1119" s="48">
        <v>3</v>
      </c>
      <c r="O1119" s="47" t="s">
        <v>43</v>
      </c>
      <c r="P1119" s="47" t="s">
        <v>433</v>
      </c>
      <c r="Q1119" s="47" t="s">
        <v>48</v>
      </c>
      <c r="R1119" s="47" t="s">
        <v>49</v>
      </c>
      <c r="S1119" s="47" t="s">
        <v>43</v>
      </c>
      <c r="T1119" s="47" t="s">
        <v>50</v>
      </c>
      <c r="U1119" s="47" t="s">
        <v>72</v>
      </c>
      <c r="V1119" s="58">
        <f t="shared" si="24"/>
        <v>1.3071794308317768</v>
      </c>
      <c r="W1119" s="58">
        <f t="shared" si="25"/>
        <v>1.3071794308317768</v>
      </c>
      <c r="X1119" s="47" t="s">
        <v>52</v>
      </c>
      <c r="Y1119" s="47" t="s">
        <v>739</v>
      </c>
      <c r="Z1119" s="48" t="b">
        <v>0</v>
      </c>
      <c r="AA1119" s="47" t="s">
        <v>54</v>
      </c>
      <c r="AB1119" s="48" t="b">
        <v>0</v>
      </c>
      <c r="AC1119" s="48">
        <v>39</v>
      </c>
      <c r="AD1119" s="47" t="s">
        <v>1855</v>
      </c>
      <c r="AF1119" s="44" t="str">
        <f t="shared" si="26"/>
        <v>mix</v>
      </c>
      <c r="AG1119" s="44">
        <f>VLOOKUP(E1119,'T&amp;NTprop'!I$4:O$35,7,FALSE)</f>
        <v>0.5835622459070432</v>
      </c>
      <c r="AH1119" s="48">
        <v>2.2400000000000002</v>
      </c>
      <c r="AI1119" s="48">
        <v>2.2400000000000002</v>
      </c>
    </row>
    <row r="1120" spans="2:35" x14ac:dyDescent="0.25">
      <c r="B1120">
        <f>VLOOKUP(C1120*1,'RMPCrecs(Jan2016)'!F$2:N$1246,9,FALSE)</f>
        <v>49</v>
      </c>
      <c r="C1120" s="47" t="s">
        <v>920</v>
      </c>
      <c r="D1120" s="47" t="s">
        <v>41</v>
      </c>
      <c r="E1120" s="48">
        <v>2010</v>
      </c>
      <c r="F1120" s="47" t="s">
        <v>67</v>
      </c>
      <c r="G1120" s="49">
        <v>40422</v>
      </c>
      <c r="H1120" s="47" t="s">
        <v>43</v>
      </c>
      <c r="I1120" s="47" t="s">
        <v>44</v>
      </c>
      <c r="J1120" s="48">
        <v>3008</v>
      </c>
      <c r="K1120" s="47" t="s">
        <v>45</v>
      </c>
      <c r="L1120" s="48">
        <v>840</v>
      </c>
      <c r="M1120" s="47" t="s">
        <v>46</v>
      </c>
      <c r="N1120" s="48">
        <v>3</v>
      </c>
      <c r="O1120" s="47" t="s">
        <v>43</v>
      </c>
      <c r="P1120" s="47" t="s">
        <v>433</v>
      </c>
      <c r="Q1120" s="47" t="s">
        <v>48</v>
      </c>
      <c r="R1120" s="47" t="s">
        <v>49</v>
      </c>
      <c r="S1120" s="47" t="s">
        <v>43</v>
      </c>
      <c r="T1120" s="47" t="s">
        <v>50</v>
      </c>
      <c r="U1120" s="47" t="s">
        <v>72</v>
      </c>
      <c r="V1120" s="58">
        <f t="shared" si="24"/>
        <v>1.3071794308317768</v>
      </c>
      <c r="W1120" s="58">
        <f t="shared" si="25"/>
        <v>1.3071794308317768</v>
      </c>
      <c r="X1120" s="47" t="s">
        <v>52</v>
      </c>
      <c r="Y1120" s="47" t="s">
        <v>739</v>
      </c>
      <c r="Z1120" s="48" t="b">
        <v>0</v>
      </c>
      <c r="AA1120" s="47" t="s">
        <v>54</v>
      </c>
      <c r="AB1120" s="48" t="b">
        <v>0</v>
      </c>
      <c r="AC1120" s="48">
        <v>39</v>
      </c>
      <c r="AD1120" s="47" t="s">
        <v>1855</v>
      </c>
      <c r="AF1120" s="44" t="str">
        <f t="shared" si="26"/>
        <v>mix</v>
      </c>
      <c r="AG1120" s="44">
        <f>VLOOKUP(E1120,'T&amp;NTprop'!I$4:O$35,7,FALSE)</f>
        <v>0.5835622459070432</v>
      </c>
      <c r="AH1120" s="48">
        <v>2.2400000000000002</v>
      </c>
      <c r="AI1120" s="48">
        <v>2.2400000000000002</v>
      </c>
    </row>
    <row r="1121" spans="2:35" x14ac:dyDescent="0.25">
      <c r="B1121">
        <f>VLOOKUP(C1121*1,'RMPCrecs(Jan2016)'!F$2:N$1246,9,FALSE)</f>
        <v>49</v>
      </c>
      <c r="C1121" s="47" t="s">
        <v>921</v>
      </c>
      <c r="D1121" s="47" t="s">
        <v>41</v>
      </c>
      <c r="E1121" s="48">
        <v>2010</v>
      </c>
      <c r="F1121" s="47" t="s">
        <v>67</v>
      </c>
      <c r="G1121" s="49">
        <v>40422</v>
      </c>
      <c r="H1121" s="47" t="s">
        <v>43</v>
      </c>
      <c r="I1121" s="47" t="s">
        <v>44</v>
      </c>
      <c r="J1121" s="48">
        <v>3008</v>
      </c>
      <c r="K1121" s="47" t="s">
        <v>45</v>
      </c>
      <c r="L1121" s="48">
        <v>710</v>
      </c>
      <c r="M1121" s="47" t="s">
        <v>46</v>
      </c>
      <c r="N1121" s="48">
        <v>3</v>
      </c>
      <c r="O1121" s="47" t="s">
        <v>43</v>
      </c>
      <c r="P1121" s="47" t="s">
        <v>433</v>
      </c>
      <c r="Q1121" s="47" t="s">
        <v>48</v>
      </c>
      <c r="R1121" s="47" t="s">
        <v>49</v>
      </c>
      <c r="S1121" s="47" t="s">
        <v>43</v>
      </c>
      <c r="T1121" s="47" t="s">
        <v>50</v>
      </c>
      <c r="U1121" s="47" t="s">
        <v>72</v>
      </c>
      <c r="V1121" s="58">
        <f t="shared" si="24"/>
        <v>1.3071794308317768</v>
      </c>
      <c r="W1121" s="58">
        <f t="shared" si="25"/>
        <v>1.3071794308317768</v>
      </c>
      <c r="X1121" s="47" t="s">
        <v>52</v>
      </c>
      <c r="Y1121" s="47" t="s">
        <v>739</v>
      </c>
      <c r="Z1121" s="48" t="b">
        <v>0</v>
      </c>
      <c r="AA1121" s="47" t="s">
        <v>54</v>
      </c>
      <c r="AB1121" s="48" t="b">
        <v>0</v>
      </c>
      <c r="AC1121" s="48">
        <v>39</v>
      </c>
      <c r="AD1121" s="47" t="s">
        <v>1855</v>
      </c>
      <c r="AF1121" s="44" t="str">
        <f t="shared" si="26"/>
        <v>mix</v>
      </c>
      <c r="AG1121" s="44">
        <f>VLOOKUP(E1121,'T&amp;NTprop'!I$4:O$35,7,FALSE)</f>
        <v>0.5835622459070432</v>
      </c>
      <c r="AH1121" s="48">
        <v>2.2400000000000002</v>
      </c>
      <c r="AI1121" s="48">
        <v>2.2400000000000002</v>
      </c>
    </row>
    <row r="1122" spans="2:35" x14ac:dyDescent="0.25">
      <c r="B1122">
        <f>VLOOKUP(C1122*1,'RMPCrecs(Jan2016)'!F$2:N$1246,9,FALSE)</f>
        <v>49</v>
      </c>
      <c r="C1122" s="47" t="s">
        <v>922</v>
      </c>
      <c r="D1122" s="47" t="s">
        <v>41</v>
      </c>
      <c r="E1122" s="48">
        <v>2010</v>
      </c>
      <c r="F1122" s="47" t="s">
        <v>67</v>
      </c>
      <c r="G1122" s="49">
        <v>40422</v>
      </c>
      <c r="H1122" s="47" t="s">
        <v>43</v>
      </c>
      <c r="I1122" s="47" t="s">
        <v>44</v>
      </c>
      <c r="J1122" s="48">
        <v>3008</v>
      </c>
      <c r="K1122" s="47" t="s">
        <v>110</v>
      </c>
      <c r="L1122" s="48">
        <v>720</v>
      </c>
      <c r="M1122" s="47" t="s">
        <v>46</v>
      </c>
      <c r="N1122" s="48">
        <v>3</v>
      </c>
      <c r="O1122" s="47" t="s">
        <v>43</v>
      </c>
      <c r="P1122" s="47" t="s">
        <v>433</v>
      </c>
      <c r="Q1122" s="47" t="s">
        <v>48</v>
      </c>
      <c r="R1122" s="47" t="s">
        <v>49</v>
      </c>
      <c r="S1122" s="47" t="s">
        <v>43</v>
      </c>
      <c r="T1122" s="47" t="s">
        <v>50</v>
      </c>
      <c r="U1122" s="47" t="s">
        <v>72</v>
      </c>
      <c r="V1122" s="58">
        <f t="shared" si="24"/>
        <v>1.3071794308317768</v>
      </c>
      <c r="W1122" s="58">
        <f t="shared" si="25"/>
        <v>1.3071794308317768</v>
      </c>
      <c r="X1122" s="47" t="s">
        <v>52</v>
      </c>
      <c r="Y1122" s="47" t="s">
        <v>739</v>
      </c>
      <c r="Z1122" s="48" t="b">
        <v>0</v>
      </c>
      <c r="AA1122" s="47" t="s">
        <v>54</v>
      </c>
      <c r="AB1122" s="48" t="b">
        <v>0</v>
      </c>
      <c r="AC1122" s="48">
        <v>39</v>
      </c>
      <c r="AD1122" s="47" t="s">
        <v>1855</v>
      </c>
      <c r="AF1122" s="44" t="str">
        <f t="shared" si="26"/>
        <v>mix</v>
      </c>
      <c r="AG1122" s="44">
        <f>VLOOKUP(E1122,'T&amp;NTprop'!I$4:O$35,7,FALSE)</f>
        <v>0.5835622459070432</v>
      </c>
      <c r="AH1122" s="48">
        <v>2.2400000000000002</v>
      </c>
      <c r="AI1122" s="48">
        <v>2.2400000000000002</v>
      </c>
    </row>
    <row r="1123" spans="2:35" x14ac:dyDescent="0.25">
      <c r="B1123">
        <f>VLOOKUP(C1123*1,'RMPCrecs(Jan2016)'!F$2:N$1246,9,FALSE)</f>
        <v>49</v>
      </c>
      <c r="C1123" s="47" t="s">
        <v>923</v>
      </c>
      <c r="D1123" s="47" t="s">
        <v>41</v>
      </c>
      <c r="E1123" s="48">
        <v>2010</v>
      </c>
      <c r="F1123" s="47" t="s">
        <v>67</v>
      </c>
      <c r="G1123" s="49">
        <v>40422</v>
      </c>
      <c r="H1123" s="47" t="s">
        <v>43</v>
      </c>
      <c r="I1123" s="47" t="s">
        <v>44</v>
      </c>
      <c r="J1123" s="48">
        <v>3008</v>
      </c>
      <c r="K1123" s="47" t="s">
        <v>45</v>
      </c>
      <c r="L1123" s="48">
        <v>810</v>
      </c>
      <c r="M1123" s="47" t="s">
        <v>46</v>
      </c>
      <c r="N1123" s="48">
        <v>3</v>
      </c>
      <c r="O1123" s="47" t="s">
        <v>43</v>
      </c>
      <c r="P1123" s="47" t="s">
        <v>433</v>
      </c>
      <c r="Q1123" s="47" t="s">
        <v>48</v>
      </c>
      <c r="R1123" s="47" t="s">
        <v>49</v>
      </c>
      <c r="S1123" s="47" t="s">
        <v>43</v>
      </c>
      <c r="T1123" s="47" t="s">
        <v>50</v>
      </c>
      <c r="U1123" s="47" t="s">
        <v>72</v>
      </c>
      <c r="V1123" s="58">
        <f t="shared" si="24"/>
        <v>1.3071794308317768</v>
      </c>
      <c r="W1123" s="58">
        <f t="shared" si="25"/>
        <v>1.3071794308317768</v>
      </c>
      <c r="X1123" s="47" t="s">
        <v>52</v>
      </c>
      <c r="Y1123" s="47" t="s">
        <v>739</v>
      </c>
      <c r="Z1123" s="48" t="b">
        <v>0</v>
      </c>
      <c r="AA1123" s="47" t="s">
        <v>54</v>
      </c>
      <c r="AB1123" s="48" t="b">
        <v>0</v>
      </c>
      <c r="AC1123" s="48">
        <v>39</v>
      </c>
      <c r="AD1123" s="47" t="s">
        <v>1855</v>
      </c>
      <c r="AF1123" s="44" t="str">
        <f t="shared" si="26"/>
        <v>mix</v>
      </c>
      <c r="AG1123" s="44">
        <f>VLOOKUP(E1123,'T&amp;NTprop'!I$4:O$35,7,FALSE)</f>
        <v>0.5835622459070432</v>
      </c>
      <c r="AH1123" s="48">
        <v>2.2400000000000002</v>
      </c>
      <c r="AI1123" s="48">
        <v>2.2400000000000002</v>
      </c>
    </row>
    <row r="1124" spans="2:35" x14ac:dyDescent="0.25">
      <c r="B1124">
        <f>VLOOKUP(C1124*1,'RMPCrecs(Jan2016)'!F$2:N$1246,9,FALSE)</f>
        <v>49</v>
      </c>
      <c r="C1124" s="47" t="s">
        <v>924</v>
      </c>
      <c r="D1124" s="47" t="s">
        <v>41</v>
      </c>
      <c r="E1124" s="48">
        <v>2010</v>
      </c>
      <c r="F1124" s="47" t="s">
        <v>67</v>
      </c>
      <c r="G1124" s="49">
        <v>40422</v>
      </c>
      <c r="H1124" s="47" t="s">
        <v>43</v>
      </c>
      <c r="I1124" s="47" t="s">
        <v>44</v>
      </c>
      <c r="J1124" s="48">
        <v>3008</v>
      </c>
      <c r="K1124" s="47" t="s">
        <v>110</v>
      </c>
      <c r="L1124" s="48">
        <v>840</v>
      </c>
      <c r="M1124" s="47" t="s">
        <v>46</v>
      </c>
      <c r="N1124" s="48">
        <v>3</v>
      </c>
      <c r="O1124" s="47" t="s">
        <v>43</v>
      </c>
      <c r="P1124" s="47" t="s">
        <v>433</v>
      </c>
      <c r="Q1124" s="47" t="s">
        <v>48</v>
      </c>
      <c r="R1124" s="47" t="s">
        <v>49</v>
      </c>
      <c r="S1124" s="47" t="s">
        <v>43</v>
      </c>
      <c r="T1124" s="47" t="s">
        <v>50</v>
      </c>
      <c r="U1124" s="47" t="s">
        <v>72</v>
      </c>
      <c r="V1124" s="58">
        <f t="shared" si="24"/>
        <v>1.3071794308317768</v>
      </c>
      <c r="W1124" s="58">
        <f t="shared" si="25"/>
        <v>1.3071794308317768</v>
      </c>
      <c r="X1124" s="47" t="s">
        <v>52</v>
      </c>
      <c r="Y1124" s="47" t="s">
        <v>739</v>
      </c>
      <c r="Z1124" s="48" t="b">
        <v>0</v>
      </c>
      <c r="AA1124" s="47" t="s">
        <v>54</v>
      </c>
      <c r="AB1124" s="48" t="b">
        <v>0</v>
      </c>
      <c r="AC1124" s="48">
        <v>39</v>
      </c>
      <c r="AD1124" s="47" t="s">
        <v>1855</v>
      </c>
      <c r="AF1124" s="44" t="str">
        <f t="shared" si="26"/>
        <v>mix</v>
      </c>
      <c r="AG1124" s="44">
        <f>VLOOKUP(E1124,'T&amp;NTprop'!I$4:O$35,7,FALSE)</f>
        <v>0.5835622459070432</v>
      </c>
      <c r="AH1124" s="48">
        <v>2.2400000000000002</v>
      </c>
      <c r="AI1124" s="48">
        <v>2.2400000000000002</v>
      </c>
    </row>
    <row r="1125" spans="2:35" x14ac:dyDescent="0.25">
      <c r="B1125">
        <f>VLOOKUP(C1125*1,'RMPCrecs(Jan2016)'!F$2:N$1246,9,FALSE)</f>
        <v>49</v>
      </c>
      <c r="C1125" s="47" t="s">
        <v>925</v>
      </c>
      <c r="D1125" s="47" t="s">
        <v>41</v>
      </c>
      <c r="E1125" s="48">
        <v>2010</v>
      </c>
      <c r="F1125" s="47" t="s">
        <v>67</v>
      </c>
      <c r="G1125" s="49">
        <v>40422</v>
      </c>
      <c r="H1125" s="47" t="s">
        <v>43</v>
      </c>
      <c r="I1125" s="47" t="s">
        <v>44</v>
      </c>
      <c r="J1125" s="48">
        <v>3008</v>
      </c>
      <c r="K1125" s="47" t="s">
        <v>45</v>
      </c>
      <c r="L1125" s="48">
        <v>740</v>
      </c>
      <c r="M1125" s="47" t="s">
        <v>46</v>
      </c>
      <c r="N1125" s="48">
        <v>3</v>
      </c>
      <c r="O1125" s="47" t="s">
        <v>43</v>
      </c>
      <c r="P1125" s="47" t="s">
        <v>433</v>
      </c>
      <c r="Q1125" s="47" t="s">
        <v>48</v>
      </c>
      <c r="R1125" s="47" t="s">
        <v>49</v>
      </c>
      <c r="S1125" s="47" t="s">
        <v>43</v>
      </c>
      <c r="T1125" s="47" t="s">
        <v>50</v>
      </c>
      <c r="U1125" s="47" t="s">
        <v>72</v>
      </c>
      <c r="V1125" s="58">
        <f t="shared" si="24"/>
        <v>1.3071794308317768</v>
      </c>
      <c r="W1125" s="58">
        <f t="shared" si="25"/>
        <v>1.3071794308317768</v>
      </c>
      <c r="X1125" s="47" t="s">
        <v>52</v>
      </c>
      <c r="Y1125" s="47" t="s">
        <v>739</v>
      </c>
      <c r="Z1125" s="48" t="b">
        <v>0</v>
      </c>
      <c r="AA1125" s="47" t="s">
        <v>54</v>
      </c>
      <c r="AB1125" s="48" t="b">
        <v>0</v>
      </c>
      <c r="AC1125" s="48">
        <v>39</v>
      </c>
      <c r="AD1125" s="47" t="s">
        <v>1855</v>
      </c>
      <c r="AF1125" s="44" t="str">
        <f t="shared" si="26"/>
        <v>mix</v>
      </c>
      <c r="AG1125" s="44">
        <f>VLOOKUP(E1125,'T&amp;NTprop'!I$4:O$35,7,FALSE)</f>
        <v>0.5835622459070432</v>
      </c>
      <c r="AH1125" s="48">
        <v>2.2400000000000002</v>
      </c>
      <c r="AI1125" s="48">
        <v>2.2400000000000002</v>
      </c>
    </row>
    <row r="1126" spans="2:35" x14ac:dyDescent="0.25">
      <c r="B1126">
        <f>VLOOKUP(C1126*1,'RMPCrecs(Jan2016)'!F$2:N$1246,9,FALSE)</f>
        <v>49</v>
      </c>
      <c r="C1126" s="47" t="s">
        <v>926</v>
      </c>
      <c r="D1126" s="47" t="s">
        <v>41</v>
      </c>
      <c r="E1126" s="48">
        <v>2010</v>
      </c>
      <c r="F1126" s="47" t="s">
        <v>42</v>
      </c>
      <c r="G1126" s="49">
        <v>40452</v>
      </c>
      <c r="H1126" s="47" t="s">
        <v>43</v>
      </c>
      <c r="I1126" s="47" t="s">
        <v>44</v>
      </c>
      <c r="J1126" s="48">
        <v>3008</v>
      </c>
      <c r="K1126" s="47" t="s">
        <v>45</v>
      </c>
      <c r="L1126" s="48">
        <v>600</v>
      </c>
      <c r="M1126" s="47" t="s">
        <v>46</v>
      </c>
      <c r="N1126" s="48">
        <v>2</v>
      </c>
      <c r="O1126" s="47" t="s">
        <v>43</v>
      </c>
      <c r="P1126" s="47" t="s">
        <v>927</v>
      </c>
      <c r="Q1126" s="47" t="s">
        <v>48</v>
      </c>
      <c r="R1126" s="47" t="s">
        <v>49</v>
      </c>
      <c r="S1126" s="47" t="s">
        <v>43</v>
      </c>
      <c r="T1126" s="47" t="s">
        <v>50</v>
      </c>
      <c r="U1126" s="47" t="s">
        <v>64</v>
      </c>
      <c r="V1126" s="58">
        <f t="shared" si="24"/>
        <v>6.3724997253049116</v>
      </c>
      <c r="W1126" s="58">
        <f t="shared" si="25"/>
        <v>6.3724997253049116</v>
      </c>
      <c r="X1126" s="47" t="s">
        <v>52</v>
      </c>
      <c r="Y1126" s="47" t="s">
        <v>918</v>
      </c>
      <c r="Z1126" s="48" t="b">
        <v>0</v>
      </c>
      <c r="AA1126" s="47" t="s">
        <v>54</v>
      </c>
      <c r="AB1126" s="48" t="b">
        <v>0</v>
      </c>
      <c r="AC1126" s="48">
        <v>39</v>
      </c>
      <c r="AD1126" s="47" t="s">
        <v>1855</v>
      </c>
      <c r="AF1126" s="44" t="str">
        <f t="shared" si="26"/>
        <v>mix</v>
      </c>
      <c r="AG1126" s="44">
        <f>VLOOKUP(E1126,'T&amp;NTprop'!I$4:O$35,7,FALSE)</f>
        <v>0.5835622459070432</v>
      </c>
      <c r="AH1126" s="48">
        <v>10.92</v>
      </c>
      <c r="AI1126" s="48">
        <v>10.92</v>
      </c>
    </row>
    <row r="1127" spans="2:35" x14ac:dyDescent="0.25">
      <c r="B1127">
        <f>VLOOKUP(C1127*1,'RMPCrecs(Jan2016)'!F$2:N$1246,9,FALSE)</f>
        <v>49</v>
      </c>
      <c r="C1127" s="47" t="s">
        <v>928</v>
      </c>
      <c r="D1127" s="47" t="s">
        <v>41</v>
      </c>
      <c r="E1127" s="48">
        <v>2010</v>
      </c>
      <c r="F1127" s="47" t="s">
        <v>67</v>
      </c>
      <c r="G1127" s="49">
        <v>40415</v>
      </c>
      <c r="H1127" s="47" t="s">
        <v>43</v>
      </c>
      <c r="I1127" s="47" t="s">
        <v>44</v>
      </c>
      <c r="J1127" s="48">
        <v>3008</v>
      </c>
      <c r="K1127" s="47" t="s">
        <v>45</v>
      </c>
      <c r="L1127" s="48">
        <v>760</v>
      </c>
      <c r="M1127" s="47" t="s">
        <v>46</v>
      </c>
      <c r="N1127" s="48">
        <v>3</v>
      </c>
      <c r="O1127" s="47" t="s">
        <v>43</v>
      </c>
      <c r="P1127" s="47" t="s">
        <v>433</v>
      </c>
      <c r="Q1127" s="47" t="s">
        <v>48</v>
      </c>
      <c r="R1127" s="47" t="s">
        <v>49</v>
      </c>
      <c r="S1127" s="47" t="s">
        <v>43</v>
      </c>
      <c r="T1127" s="47" t="s">
        <v>50</v>
      </c>
      <c r="U1127" s="47" t="s">
        <v>69</v>
      </c>
      <c r="V1127" s="58">
        <f t="shared" si="24"/>
        <v>2.2233721569058345</v>
      </c>
      <c r="W1127" s="58">
        <f t="shared" si="25"/>
        <v>2.2233721569058345</v>
      </c>
      <c r="X1127" s="47" t="s">
        <v>52</v>
      </c>
      <c r="Y1127" s="47" t="s">
        <v>714</v>
      </c>
      <c r="Z1127" s="48" t="b">
        <v>0</v>
      </c>
      <c r="AA1127" s="47" t="s">
        <v>54</v>
      </c>
      <c r="AB1127" s="48" t="b">
        <v>0</v>
      </c>
      <c r="AC1127" s="48">
        <v>39</v>
      </c>
      <c r="AD1127" s="47" t="s">
        <v>1855</v>
      </c>
      <c r="AF1127" s="44" t="str">
        <f t="shared" si="26"/>
        <v>mix</v>
      </c>
      <c r="AG1127" s="44">
        <f>VLOOKUP(E1127,'T&amp;NTprop'!I$4:O$35,7,FALSE)</f>
        <v>0.5835622459070432</v>
      </c>
      <c r="AH1127" s="48">
        <v>3.81</v>
      </c>
      <c r="AI1127" s="48">
        <v>3.81</v>
      </c>
    </row>
    <row r="1128" spans="2:35" x14ac:dyDescent="0.25">
      <c r="B1128">
        <f>VLOOKUP(C1128*1,'RMPCrecs(Jan2016)'!F$2:N$1246,9,FALSE)</f>
        <v>49</v>
      </c>
      <c r="C1128" s="47" t="s">
        <v>929</v>
      </c>
      <c r="D1128" s="47" t="s">
        <v>41</v>
      </c>
      <c r="E1128" s="48">
        <v>2010</v>
      </c>
      <c r="F1128" s="47" t="s">
        <v>67</v>
      </c>
      <c r="G1128" s="49">
        <v>40415</v>
      </c>
      <c r="H1128" s="47" t="s">
        <v>43</v>
      </c>
      <c r="I1128" s="47" t="s">
        <v>44</v>
      </c>
      <c r="J1128" s="48">
        <v>3008</v>
      </c>
      <c r="K1128" s="47" t="s">
        <v>110</v>
      </c>
      <c r="L1128" s="48">
        <v>720</v>
      </c>
      <c r="M1128" s="47" t="s">
        <v>46</v>
      </c>
      <c r="N1128" s="48">
        <v>3</v>
      </c>
      <c r="O1128" s="47" t="s">
        <v>43</v>
      </c>
      <c r="P1128" s="47" t="s">
        <v>433</v>
      </c>
      <c r="Q1128" s="47" t="s">
        <v>48</v>
      </c>
      <c r="R1128" s="47" t="s">
        <v>49</v>
      </c>
      <c r="S1128" s="47" t="s">
        <v>43</v>
      </c>
      <c r="T1128" s="47" t="s">
        <v>50</v>
      </c>
      <c r="U1128" s="47" t="s">
        <v>69</v>
      </c>
      <c r="V1128" s="58">
        <f t="shared" si="24"/>
        <v>2.2233721569058345</v>
      </c>
      <c r="W1128" s="58">
        <f t="shared" si="25"/>
        <v>2.2233721569058345</v>
      </c>
      <c r="X1128" s="47" t="s">
        <v>52</v>
      </c>
      <c r="Y1128" s="47" t="s">
        <v>714</v>
      </c>
      <c r="Z1128" s="48" t="b">
        <v>0</v>
      </c>
      <c r="AA1128" s="47" t="s">
        <v>54</v>
      </c>
      <c r="AB1128" s="48" t="b">
        <v>0</v>
      </c>
      <c r="AC1128" s="48">
        <v>39</v>
      </c>
      <c r="AD1128" s="47" t="s">
        <v>1855</v>
      </c>
      <c r="AF1128" s="44" t="str">
        <f t="shared" si="26"/>
        <v>mix</v>
      </c>
      <c r="AG1128" s="44">
        <f>VLOOKUP(E1128,'T&amp;NTprop'!I$4:O$35,7,FALSE)</f>
        <v>0.5835622459070432</v>
      </c>
      <c r="AH1128" s="48">
        <v>3.81</v>
      </c>
      <c r="AI1128" s="48">
        <v>3.81</v>
      </c>
    </row>
    <row r="1129" spans="2:35" x14ac:dyDescent="0.25">
      <c r="B1129">
        <f>VLOOKUP(C1129*1,'RMPCrecs(Jan2016)'!F$2:N$1246,9,FALSE)</f>
        <v>49</v>
      </c>
      <c r="C1129" s="47" t="s">
        <v>930</v>
      </c>
      <c r="D1129" s="47" t="s">
        <v>41</v>
      </c>
      <c r="E1129" s="48">
        <v>2010</v>
      </c>
      <c r="F1129" s="47" t="s">
        <v>67</v>
      </c>
      <c r="G1129" s="49">
        <v>40415</v>
      </c>
      <c r="H1129" s="47" t="s">
        <v>43</v>
      </c>
      <c r="I1129" s="47" t="s">
        <v>44</v>
      </c>
      <c r="J1129" s="48">
        <v>3008</v>
      </c>
      <c r="K1129" s="47" t="s">
        <v>45</v>
      </c>
      <c r="L1129" s="48">
        <v>670</v>
      </c>
      <c r="M1129" s="47" t="s">
        <v>46</v>
      </c>
      <c r="N1129" s="48">
        <v>3</v>
      </c>
      <c r="O1129" s="47" t="s">
        <v>43</v>
      </c>
      <c r="P1129" s="47" t="s">
        <v>433</v>
      </c>
      <c r="Q1129" s="47" t="s">
        <v>48</v>
      </c>
      <c r="R1129" s="47" t="s">
        <v>49</v>
      </c>
      <c r="S1129" s="47" t="s">
        <v>43</v>
      </c>
      <c r="T1129" s="47" t="s">
        <v>50</v>
      </c>
      <c r="U1129" s="47" t="s">
        <v>69</v>
      </c>
      <c r="V1129" s="58">
        <f t="shared" si="24"/>
        <v>2.2233721569058345</v>
      </c>
      <c r="W1129" s="58">
        <f t="shared" si="25"/>
        <v>2.2233721569058345</v>
      </c>
      <c r="X1129" s="47" t="s">
        <v>52</v>
      </c>
      <c r="Y1129" s="47" t="s">
        <v>714</v>
      </c>
      <c r="Z1129" s="48" t="b">
        <v>0</v>
      </c>
      <c r="AA1129" s="47" t="s">
        <v>54</v>
      </c>
      <c r="AB1129" s="48" t="b">
        <v>0</v>
      </c>
      <c r="AC1129" s="48">
        <v>39</v>
      </c>
      <c r="AD1129" s="47" t="s">
        <v>1855</v>
      </c>
      <c r="AF1129" s="44" t="str">
        <f t="shared" si="26"/>
        <v>mix</v>
      </c>
      <c r="AG1129" s="44">
        <f>VLOOKUP(E1129,'T&amp;NTprop'!I$4:O$35,7,FALSE)</f>
        <v>0.5835622459070432</v>
      </c>
      <c r="AH1129" s="48">
        <v>3.81</v>
      </c>
      <c r="AI1129" s="48">
        <v>3.81</v>
      </c>
    </row>
    <row r="1130" spans="2:35" x14ac:dyDescent="0.25">
      <c r="B1130">
        <f>VLOOKUP(C1130*1,'RMPCrecs(Jan2016)'!F$2:N$1246,9,FALSE)</f>
        <v>49</v>
      </c>
      <c r="C1130" s="47" t="s">
        <v>931</v>
      </c>
      <c r="D1130" s="47" t="s">
        <v>41</v>
      </c>
      <c r="E1130" s="48">
        <v>2010</v>
      </c>
      <c r="F1130" s="47" t="s">
        <v>67</v>
      </c>
      <c r="G1130" s="49">
        <v>40415</v>
      </c>
      <c r="H1130" s="47" t="s">
        <v>43</v>
      </c>
      <c r="I1130" s="47" t="s">
        <v>44</v>
      </c>
      <c r="J1130" s="48">
        <v>3008</v>
      </c>
      <c r="K1130" s="47" t="s">
        <v>45</v>
      </c>
      <c r="L1130" s="48">
        <v>840</v>
      </c>
      <c r="M1130" s="47" t="s">
        <v>46</v>
      </c>
      <c r="N1130" s="48">
        <v>4</v>
      </c>
      <c r="O1130" s="47" t="s">
        <v>43</v>
      </c>
      <c r="P1130" s="47" t="s">
        <v>405</v>
      </c>
      <c r="Q1130" s="47" t="s">
        <v>48</v>
      </c>
      <c r="R1130" s="47" t="s">
        <v>49</v>
      </c>
      <c r="S1130" s="47" t="s">
        <v>43</v>
      </c>
      <c r="T1130" s="47" t="s">
        <v>50</v>
      </c>
      <c r="U1130" s="47" t="s">
        <v>69</v>
      </c>
      <c r="V1130" s="58">
        <f t="shared" si="24"/>
        <v>2.2233721569058345</v>
      </c>
      <c r="W1130" s="58">
        <f t="shared" si="25"/>
        <v>2.2233721569058345</v>
      </c>
      <c r="X1130" s="47" t="s">
        <v>52</v>
      </c>
      <c r="Y1130" s="47" t="s">
        <v>714</v>
      </c>
      <c r="Z1130" s="48" t="b">
        <v>0</v>
      </c>
      <c r="AA1130" s="47" t="s">
        <v>54</v>
      </c>
      <c r="AB1130" s="48" t="b">
        <v>0</v>
      </c>
      <c r="AC1130" s="48">
        <v>39</v>
      </c>
      <c r="AD1130" s="47" t="s">
        <v>1855</v>
      </c>
      <c r="AF1130" s="44" t="str">
        <f t="shared" si="26"/>
        <v>mix</v>
      </c>
      <c r="AG1130" s="44">
        <f>VLOOKUP(E1130,'T&amp;NTprop'!I$4:O$35,7,FALSE)</f>
        <v>0.5835622459070432</v>
      </c>
      <c r="AH1130" s="48">
        <v>3.81</v>
      </c>
      <c r="AI1130" s="48">
        <v>3.81</v>
      </c>
    </row>
    <row r="1131" spans="2:35" x14ac:dyDescent="0.25">
      <c r="B1131">
        <f>VLOOKUP(C1131*1,'RMPCrecs(Jan2016)'!F$2:N$1246,9,FALSE)</f>
        <v>49</v>
      </c>
      <c r="C1131" s="47" t="s">
        <v>932</v>
      </c>
      <c r="D1131" s="47" t="s">
        <v>41</v>
      </c>
      <c r="E1131" s="48">
        <v>2010</v>
      </c>
      <c r="F1131" s="47" t="s">
        <v>67</v>
      </c>
      <c r="G1131" s="49">
        <v>40415</v>
      </c>
      <c r="H1131" s="47" t="s">
        <v>43</v>
      </c>
      <c r="I1131" s="47" t="s">
        <v>44</v>
      </c>
      <c r="J1131" s="48">
        <v>3008</v>
      </c>
      <c r="K1131" s="47" t="s">
        <v>110</v>
      </c>
      <c r="L1131" s="48">
        <v>750</v>
      </c>
      <c r="M1131" s="47" t="s">
        <v>46</v>
      </c>
      <c r="N1131" s="48">
        <v>3</v>
      </c>
      <c r="O1131" s="47" t="s">
        <v>43</v>
      </c>
      <c r="P1131" s="47" t="s">
        <v>433</v>
      </c>
      <c r="Q1131" s="47" t="s">
        <v>48</v>
      </c>
      <c r="R1131" s="47" t="s">
        <v>49</v>
      </c>
      <c r="S1131" s="47" t="s">
        <v>43</v>
      </c>
      <c r="T1131" s="47" t="s">
        <v>50</v>
      </c>
      <c r="U1131" s="47" t="s">
        <v>69</v>
      </c>
      <c r="V1131" s="58">
        <f t="shared" si="24"/>
        <v>2.2233721569058345</v>
      </c>
      <c r="W1131" s="58">
        <f t="shared" si="25"/>
        <v>2.2233721569058345</v>
      </c>
      <c r="X1131" s="47" t="s">
        <v>52</v>
      </c>
      <c r="Y1131" s="47" t="s">
        <v>714</v>
      </c>
      <c r="Z1131" s="48" t="b">
        <v>0</v>
      </c>
      <c r="AA1131" s="47" t="s">
        <v>54</v>
      </c>
      <c r="AB1131" s="48" t="b">
        <v>0</v>
      </c>
      <c r="AC1131" s="48">
        <v>39</v>
      </c>
      <c r="AD1131" s="47" t="s">
        <v>1855</v>
      </c>
      <c r="AF1131" s="44" t="str">
        <f t="shared" si="26"/>
        <v>mix</v>
      </c>
      <c r="AG1131" s="44">
        <f>VLOOKUP(E1131,'T&amp;NTprop'!I$4:O$35,7,FALSE)</f>
        <v>0.5835622459070432</v>
      </c>
      <c r="AH1131" s="48">
        <v>3.81</v>
      </c>
      <c r="AI1131" s="48">
        <v>3.81</v>
      </c>
    </row>
    <row r="1132" spans="2:35" x14ac:dyDescent="0.25">
      <c r="B1132">
        <f>VLOOKUP(C1132*1,'RMPCrecs(Jan2016)'!F$2:N$1246,9,FALSE)</f>
        <v>49</v>
      </c>
      <c r="C1132" s="47" t="s">
        <v>933</v>
      </c>
      <c r="D1132" s="47" t="s">
        <v>41</v>
      </c>
      <c r="E1132" s="48">
        <v>2010</v>
      </c>
      <c r="F1132" s="47" t="s">
        <v>67</v>
      </c>
      <c r="G1132" s="49">
        <v>40415</v>
      </c>
      <c r="H1132" s="47" t="s">
        <v>43</v>
      </c>
      <c r="I1132" s="47" t="s">
        <v>44</v>
      </c>
      <c r="J1132" s="48">
        <v>3008</v>
      </c>
      <c r="K1132" s="47" t="s">
        <v>45</v>
      </c>
      <c r="L1132" s="48">
        <v>720</v>
      </c>
      <c r="M1132" s="47" t="s">
        <v>46</v>
      </c>
      <c r="N1132" s="48">
        <v>3</v>
      </c>
      <c r="O1132" s="47" t="s">
        <v>43</v>
      </c>
      <c r="P1132" s="47" t="s">
        <v>433</v>
      </c>
      <c r="Q1132" s="47" t="s">
        <v>48</v>
      </c>
      <c r="R1132" s="47" t="s">
        <v>49</v>
      </c>
      <c r="S1132" s="47" t="s">
        <v>43</v>
      </c>
      <c r="T1132" s="47" t="s">
        <v>50</v>
      </c>
      <c r="U1132" s="47" t="s">
        <v>69</v>
      </c>
      <c r="V1132" s="58">
        <f t="shared" si="24"/>
        <v>2.2233721569058345</v>
      </c>
      <c r="W1132" s="58">
        <f t="shared" si="25"/>
        <v>2.2233721569058345</v>
      </c>
      <c r="X1132" s="47" t="s">
        <v>52</v>
      </c>
      <c r="Y1132" s="47" t="s">
        <v>714</v>
      </c>
      <c r="Z1132" s="48" t="b">
        <v>0</v>
      </c>
      <c r="AA1132" s="47" t="s">
        <v>54</v>
      </c>
      <c r="AB1132" s="48" t="b">
        <v>0</v>
      </c>
      <c r="AC1132" s="48">
        <v>39</v>
      </c>
      <c r="AD1132" s="47" t="s">
        <v>1855</v>
      </c>
      <c r="AF1132" s="44" t="str">
        <f t="shared" si="26"/>
        <v>mix</v>
      </c>
      <c r="AG1132" s="44">
        <f>VLOOKUP(E1132,'T&amp;NTprop'!I$4:O$35,7,FALSE)</f>
        <v>0.5835622459070432</v>
      </c>
      <c r="AH1132" s="48">
        <v>3.81</v>
      </c>
      <c r="AI1132" s="48">
        <v>3.81</v>
      </c>
    </row>
    <row r="1133" spans="2:35" x14ac:dyDescent="0.25">
      <c r="B1133">
        <f>VLOOKUP(C1133*1,'RMPCrecs(Jan2016)'!F$2:N$1246,9,FALSE)</f>
        <v>49</v>
      </c>
      <c r="C1133" s="47" t="s">
        <v>934</v>
      </c>
      <c r="D1133" s="47" t="s">
        <v>41</v>
      </c>
      <c r="E1133" s="48">
        <v>2010</v>
      </c>
      <c r="F1133" s="47" t="s">
        <v>67</v>
      </c>
      <c r="G1133" s="49">
        <v>40415</v>
      </c>
      <c r="H1133" s="47" t="s">
        <v>43</v>
      </c>
      <c r="I1133" s="47" t="s">
        <v>44</v>
      </c>
      <c r="J1133" s="48">
        <v>3008</v>
      </c>
      <c r="K1133" s="47" t="s">
        <v>110</v>
      </c>
      <c r="L1133" s="48">
        <v>800</v>
      </c>
      <c r="M1133" s="47" t="s">
        <v>46</v>
      </c>
      <c r="N1133" s="48">
        <v>3</v>
      </c>
      <c r="O1133" s="47" t="s">
        <v>43</v>
      </c>
      <c r="P1133" s="47" t="s">
        <v>433</v>
      </c>
      <c r="Q1133" s="47" t="s">
        <v>48</v>
      </c>
      <c r="R1133" s="47" t="s">
        <v>49</v>
      </c>
      <c r="S1133" s="47" t="s">
        <v>43</v>
      </c>
      <c r="T1133" s="47" t="s">
        <v>50</v>
      </c>
      <c r="U1133" s="47" t="s">
        <v>69</v>
      </c>
      <c r="V1133" s="58">
        <f t="shared" si="24"/>
        <v>2.2233721569058345</v>
      </c>
      <c r="W1133" s="58">
        <f t="shared" si="25"/>
        <v>2.2233721569058345</v>
      </c>
      <c r="X1133" s="47" t="s">
        <v>52</v>
      </c>
      <c r="Y1133" s="47" t="s">
        <v>714</v>
      </c>
      <c r="Z1133" s="48" t="b">
        <v>0</v>
      </c>
      <c r="AA1133" s="47" t="s">
        <v>54</v>
      </c>
      <c r="AB1133" s="48" t="b">
        <v>0</v>
      </c>
      <c r="AC1133" s="48">
        <v>39</v>
      </c>
      <c r="AD1133" s="47" t="s">
        <v>1855</v>
      </c>
      <c r="AF1133" s="44" t="str">
        <f t="shared" si="26"/>
        <v>mix</v>
      </c>
      <c r="AG1133" s="44">
        <f>VLOOKUP(E1133,'T&amp;NTprop'!I$4:O$35,7,FALSE)</f>
        <v>0.5835622459070432</v>
      </c>
      <c r="AH1133" s="48">
        <v>3.81</v>
      </c>
      <c r="AI1133" s="48">
        <v>3.81</v>
      </c>
    </row>
    <row r="1134" spans="2:35" x14ac:dyDescent="0.25">
      <c r="B1134">
        <f>VLOOKUP(C1134*1,'RMPCrecs(Jan2016)'!F$2:N$1246,9,FALSE)</f>
        <v>49</v>
      </c>
      <c r="C1134" s="47" t="s">
        <v>935</v>
      </c>
      <c r="D1134" s="47" t="s">
        <v>41</v>
      </c>
      <c r="E1134" s="48">
        <v>2010</v>
      </c>
      <c r="F1134" s="47" t="s">
        <v>67</v>
      </c>
      <c r="G1134" s="49">
        <v>40415</v>
      </c>
      <c r="H1134" s="47" t="s">
        <v>43</v>
      </c>
      <c r="I1134" s="47" t="s">
        <v>44</v>
      </c>
      <c r="J1134" s="48">
        <v>3008</v>
      </c>
      <c r="K1134" s="47" t="s">
        <v>45</v>
      </c>
      <c r="L1134" s="48">
        <v>800</v>
      </c>
      <c r="M1134" s="47" t="s">
        <v>46</v>
      </c>
      <c r="N1134" s="48">
        <v>3</v>
      </c>
      <c r="O1134" s="47" t="s">
        <v>43</v>
      </c>
      <c r="P1134" s="47" t="s">
        <v>433</v>
      </c>
      <c r="Q1134" s="47" t="s">
        <v>48</v>
      </c>
      <c r="R1134" s="47" t="s">
        <v>49</v>
      </c>
      <c r="S1134" s="47" t="s">
        <v>43</v>
      </c>
      <c r="T1134" s="47" t="s">
        <v>50</v>
      </c>
      <c r="U1134" s="47" t="s">
        <v>69</v>
      </c>
      <c r="V1134" s="58">
        <f t="shared" si="24"/>
        <v>2.2233721569058345</v>
      </c>
      <c r="W1134" s="58">
        <f t="shared" si="25"/>
        <v>2.2233721569058345</v>
      </c>
      <c r="X1134" s="47" t="s">
        <v>52</v>
      </c>
      <c r="Y1134" s="47" t="s">
        <v>714</v>
      </c>
      <c r="Z1134" s="48" t="b">
        <v>0</v>
      </c>
      <c r="AA1134" s="47" t="s">
        <v>54</v>
      </c>
      <c r="AB1134" s="48" t="b">
        <v>0</v>
      </c>
      <c r="AC1134" s="48">
        <v>39</v>
      </c>
      <c r="AD1134" s="47" t="s">
        <v>1855</v>
      </c>
      <c r="AF1134" s="44" t="str">
        <f t="shared" si="26"/>
        <v>mix</v>
      </c>
      <c r="AG1134" s="44">
        <f>VLOOKUP(E1134,'T&amp;NTprop'!I$4:O$35,7,FALSE)</f>
        <v>0.5835622459070432</v>
      </c>
      <c r="AH1134" s="48">
        <v>3.81</v>
      </c>
      <c r="AI1134" s="48">
        <v>3.81</v>
      </c>
    </row>
    <row r="1135" spans="2:35" x14ac:dyDescent="0.25">
      <c r="B1135">
        <f>VLOOKUP(C1135*1,'RMPCrecs(Jan2016)'!F$2:N$1246,9,FALSE)</f>
        <v>49</v>
      </c>
      <c r="C1135" s="47" t="s">
        <v>936</v>
      </c>
      <c r="D1135" s="47" t="s">
        <v>41</v>
      </c>
      <c r="E1135" s="48">
        <v>2010</v>
      </c>
      <c r="F1135" s="47" t="s">
        <v>67</v>
      </c>
      <c r="G1135" s="49">
        <v>40415</v>
      </c>
      <c r="H1135" s="47" t="s">
        <v>43</v>
      </c>
      <c r="I1135" s="47" t="s">
        <v>44</v>
      </c>
      <c r="J1135" s="48">
        <v>3008</v>
      </c>
      <c r="K1135" s="47" t="s">
        <v>110</v>
      </c>
      <c r="L1135" s="48">
        <v>740</v>
      </c>
      <c r="M1135" s="47" t="s">
        <v>46</v>
      </c>
      <c r="N1135" s="48">
        <v>3</v>
      </c>
      <c r="O1135" s="47" t="s">
        <v>43</v>
      </c>
      <c r="P1135" s="47" t="s">
        <v>433</v>
      </c>
      <c r="Q1135" s="47" t="s">
        <v>48</v>
      </c>
      <c r="R1135" s="47" t="s">
        <v>49</v>
      </c>
      <c r="S1135" s="47" t="s">
        <v>43</v>
      </c>
      <c r="T1135" s="47" t="s">
        <v>50</v>
      </c>
      <c r="U1135" s="47" t="s">
        <v>69</v>
      </c>
      <c r="V1135" s="58">
        <f t="shared" si="24"/>
        <v>2.2233721569058345</v>
      </c>
      <c r="W1135" s="58">
        <f t="shared" si="25"/>
        <v>2.2233721569058345</v>
      </c>
      <c r="X1135" s="47" t="s">
        <v>52</v>
      </c>
      <c r="Y1135" s="47" t="s">
        <v>714</v>
      </c>
      <c r="Z1135" s="48" t="b">
        <v>0</v>
      </c>
      <c r="AA1135" s="47" t="s">
        <v>54</v>
      </c>
      <c r="AB1135" s="48" t="b">
        <v>0</v>
      </c>
      <c r="AC1135" s="48">
        <v>39</v>
      </c>
      <c r="AD1135" s="47" t="s">
        <v>1855</v>
      </c>
      <c r="AF1135" s="44" t="str">
        <f t="shared" si="26"/>
        <v>mix</v>
      </c>
      <c r="AG1135" s="44">
        <f>VLOOKUP(E1135,'T&amp;NTprop'!I$4:O$35,7,FALSE)</f>
        <v>0.5835622459070432</v>
      </c>
      <c r="AH1135" s="48">
        <v>3.81</v>
      </c>
      <c r="AI1135" s="48">
        <v>3.81</v>
      </c>
    </row>
    <row r="1136" spans="2:35" x14ac:dyDescent="0.25">
      <c r="B1136">
        <f>VLOOKUP(C1136*1,'RMPCrecs(Jan2016)'!F$2:N$1246,9,FALSE)</f>
        <v>49</v>
      </c>
      <c r="C1136" s="47" t="s">
        <v>937</v>
      </c>
      <c r="D1136" s="47" t="s">
        <v>41</v>
      </c>
      <c r="E1136" s="48">
        <v>2010</v>
      </c>
      <c r="F1136" s="47" t="s">
        <v>67</v>
      </c>
      <c r="G1136" s="49">
        <v>40415</v>
      </c>
      <c r="H1136" s="47" t="s">
        <v>43</v>
      </c>
      <c r="I1136" s="47" t="s">
        <v>44</v>
      </c>
      <c r="J1136" s="48">
        <v>3008</v>
      </c>
      <c r="K1136" s="47" t="s">
        <v>45</v>
      </c>
      <c r="L1136" s="48">
        <v>750</v>
      </c>
      <c r="M1136" s="47" t="s">
        <v>46</v>
      </c>
      <c r="N1136" s="48">
        <v>3</v>
      </c>
      <c r="O1136" s="47" t="s">
        <v>43</v>
      </c>
      <c r="P1136" s="47" t="s">
        <v>455</v>
      </c>
      <c r="Q1136" s="47" t="s">
        <v>48</v>
      </c>
      <c r="R1136" s="47" t="s">
        <v>59</v>
      </c>
      <c r="S1136" s="47" t="s">
        <v>43</v>
      </c>
      <c r="T1136" s="47" t="s">
        <v>50</v>
      </c>
      <c r="U1136" s="47" t="s">
        <v>69</v>
      </c>
      <c r="V1136" s="58">
        <f t="shared" si="24"/>
        <v>2.2233721569058345</v>
      </c>
      <c r="W1136" s="58">
        <f t="shared" si="25"/>
        <v>2.2233721569058345</v>
      </c>
      <c r="X1136" s="47" t="s">
        <v>52</v>
      </c>
      <c r="Y1136" s="47" t="s">
        <v>714</v>
      </c>
      <c r="Z1136" s="48" t="b">
        <v>0</v>
      </c>
      <c r="AA1136" s="47" t="s">
        <v>54</v>
      </c>
      <c r="AB1136" s="48" t="b">
        <v>0</v>
      </c>
      <c r="AC1136" s="48">
        <v>39</v>
      </c>
      <c r="AD1136" s="47" t="s">
        <v>1855</v>
      </c>
      <c r="AF1136" s="44" t="str">
        <f t="shared" si="26"/>
        <v>mix</v>
      </c>
      <c r="AG1136" s="44">
        <f>VLOOKUP(E1136,'T&amp;NTprop'!I$4:O$35,7,FALSE)</f>
        <v>0.5835622459070432</v>
      </c>
      <c r="AH1136" s="48">
        <v>3.81</v>
      </c>
      <c r="AI1136" s="48">
        <v>3.81</v>
      </c>
    </row>
    <row r="1137" spans="2:35" x14ac:dyDescent="0.25">
      <c r="B1137">
        <f>VLOOKUP(C1137*1,'RMPCrecs(Jan2016)'!F$2:N$1246,9,FALSE)</f>
        <v>49</v>
      </c>
      <c r="C1137" s="47" t="s">
        <v>938</v>
      </c>
      <c r="D1137" s="47" t="s">
        <v>41</v>
      </c>
      <c r="E1137" s="48">
        <v>2010</v>
      </c>
      <c r="F1137" s="47" t="s">
        <v>67</v>
      </c>
      <c r="G1137" s="49">
        <v>40415</v>
      </c>
      <c r="H1137" s="47" t="s">
        <v>43</v>
      </c>
      <c r="I1137" s="47" t="s">
        <v>44</v>
      </c>
      <c r="J1137" s="48">
        <v>3008</v>
      </c>
      <c r="K1137" s="47" t="s">
        <v>45</v>
      </c>
      <c r="L1137" s="48">
        <v>600</v>
      </c>
      <c r="M1137" s="47" t="s">
        <v>46</v>
      </c>
      <c r="N1137" s="48">
        <v>3</v>
      </c>
      <c r="O1137" s="47" t="s">
        <v>43</v>
      </c>
      <c r="P1137" s="47" t="s">
        <v>433</v>
      </c>
      <c r="Q1137" s="47" t="s">
        <v>48</v>
      </c>
      <c r="R1137" s="47" t="s">
        <v>49</v>
      </c>
      <c r="S1137" s="47" t="s">
        <v>43</v>
      </c>
      <c r="T1137" s="47" t="s">
        <v>50</v>
      </c>
      <c r="U1137" s="47" t="s">
        <v>69</v>
      </c>
      <c r="V1137" s="58">
        <f t="shared" si="24"/>
        <v>2.2233721569058345</v>
      </c>
      <c r="W1137" s="58">
        <f t="shared" si="25"/>
        <v>2.2233721569058345</v>
      </c>
      <c r="X1137" s="47" t="s">
        <v>52</v>
      </c>
      <c r="Y1137" s="47" t="s">
        <v>714</v>
      </c>
      <c r="Z1137" s="48" t="b">
        <v>0</v>
      </c>
      <c r="AA1137" s="47" t="s">
        <v>54</v>
      </c>
      <c r="AB1137" s="48" t="b">
        <v>0</v>
      </c>
      <c r="AC1137" s="48">
        <v>39</v>
      </c>
      <c r="AD1137" s="47" t="s">
        <v>1855</v>
      </c>
      <c r="AF1137" s="44" t="str">
        <f t="shared" si="26"/>
        <v>mix</v>
      </c>
      <c r="AG1137" s="44">
        <f>VLOOKUP(E1137,'T&amp;NTprop'!I$4:O$35,7,FALSE)</f>
        <v>0.5835622459070432</v>
      </c>
      <c r="AH1137" s="48">
        <v>3.81</v>
      </c>
      <c r="AI1137" s="48">
        <v>3.81</v>
      </c>
    </row>
    <row r="1138" spans="2:35" x14ac:dyDescent="0.25">
      <c r="B1138">
        <f>VLOOKUP(C1138*1,'RMPCrecs(Jan2016)'!F$2:N$1246,9,FALSE)</f>
        <v>49</v>
      </c>
      <c r="C1138" s="47" t="s">
        <v>939</v>
      </c>
      <c r="D1138" s="47" t="s">
        <v>41</v>
      </c>
      <c r="E1138" s="48">
        <v>2010</v>
      </c>
      <c r="F1138" s="47" t="s">
        <v>67</v>
      </c>
      <c r="G1138" s="49">
        <v>40415</v>
      </c>
      <c r="H1138" s="47" t="s">
        <v>43</v>
      </c>
      <c r="I1138" s="47" t="s">
        <v>44</v>
      </c>
      <c r="J1138" s="48">
        <v>3008</v>
      </c>
      <c r="K1138" s="47" t="s">
        <v>45</v>
      </c>
      <c r="L1138" s="48">
        <v>720</v>
      </c>
      <c r="M1138" s="47" t="s">
        <v>46</v>
      </c>
      <c r="N1138" s="48">
        <v>3</v>
      </c>
      <c r="O1138" s="47" t="s">
        <v>43</v>
      </c>
      <c r="P1138" s="47" t="s">
        <v>433</v>
      </c>
      <c r="Q1138" s="47" t="s">
        <v>48</v>
      </c>
      <c r="R1138" s="47" t="s">
        <v>49</v>
      </c>
      <c r="S1138" s="47" t="s">
        <v>43</v>
      </c>
      <c r="T1138" s="47" t="s">
        <v>50</v>
      </c>
      <c r="U1138" s="47" t="s">
        <v>69</v>
      </c>
      <c r="V1138" s="58">
        <f t="shared" si="24"/>
        <v>2.2233721569058345</v>
      </c>
      <c r="W1138" s="58">
        <f t="shared" si="25"/>
        <v>2.2233721569058345</v>
      </c>
      <c r="X1138" s="47" t="s">
        <v>52</v>
      </c>
      <c r="Y1138" s="47" t="s">
        <v>714</v>
      </c>
      <c r="Z1138" s="48" t="b">
        <v>0</v>
      </c>
      <c r="AA1138" s="47" t="s">
        <v>54</v>
      </c>
      <c r="AB1138" s="48" t="b">
        <v>0</v>
      </c>
      <c r="AC1138" s="48">
        <v>39</v>
      </c>
      <c r="AD1138" s="47" t="s">
        <v>1855</v>
      </c>
      <c r="AF1138" s="44" t="str">
        <f t="shared" si="26"/>
        <v>mix</v>
      </c>
      <c r="AG1138" s="44">
        <f>VLOOKUP(E1138,'T&amp;NTprop'!I$4:O$35,7,FALSE)</f>
        <v>0.5835622459070432</v>
      </c>
      <c r="AH1138" s="48">
        <v>3.81</v>
      </c>
      <c r="AI1138" s="48">
        <v>3.81</v>
      </c>
    </row>
    <row r="1139" spans="2:35" x14ac:dyDescent="0.25">
      <c r="B1139">
        <f>VLOOKUP(C1139*1,'RMPCrecs(Jan2016)'!F$2:N$1246,9,FALSE)</f>
        <v>49</v>
      </c>
      <c r="C1139" s="47" t="s">
        <v>940</v>
      </c>
      <c r="D1139" s="47" t="s">
        <v>41</v>
      </c>
      <c r="E1139" s="48">
        <v>2010</v>
      </c>
      <c r="F1139" s="47" t="s">
        <v>42</v>
      </c>
      <c r="G1139" s="49">
        <v>40410</v>
      </c>
      <c r="H1139" s="47" t="s">
        <v>43</v>
      </c>
      <c r="I1139" s="47" t="s">
        <v>44</v>
      </c>
      <c r="J1139" s="48">
        <v>3008</v>
      </c>
      <c r="K1139" s="47" t="s">
        <v>45</v>
      </c>
      <c r="L1139" s="48">
        <v>770</v>
      </c>
      <c r="M1139" s="47" t="s">
        <v>46</v>
      </c>
      <c r="N1139" s="48">
        <v>3</v>
      </c>
      <c r="O1139" s="47" t="s">
        <v>43</v>
      </c>
      <c r="P1139" s="47" t="s">
        <v>433</v>
      </c>
      <c r="Q1139" s="47" t="s">
        <v>48</v>
      </c>
      <c r="R1139" s="47" t="s">
        <v>49</v>
      </c>
      <c r="S1139" s="47" t="s">
        <v>43</v>
      </c>
      <c r="T1139" s="47" t="s">
        <v>50</v>
      </c>
      <c r="U1139" s="47" t="s">
        <v>98</v>
      </c>
      <c r="V1139" s="58">
        <f t="shared" si="24"/>
        <v>1.0329051752554665</v>
      </c>
      <c r="W1139" s="58">
        <f t="shared" si="25"/>
        <v>1.0329051752554665</v>
      </c>
      <c r="X1139" s="47" t="s">
        <v>52</v>
      </c>
      <c r="Y1139" s="47" t="s">
        <v>722</v>
      </c>
      <c r="Z1139" s="48" t="b">
        <v>0</v>
      </c>
      <c r="AA1139" s="47" t="s">
        <v>54</v>
      </c>
      <c r="AB1139" s="48" t="b">
        <v>0</v>
      </c>
      <c r="AC1139" s="48">
        <v>39</v>
      </c>
      <c r="AD1139" s="47" t="s">
        <v>1855</v>
      </c>
      <c r="AF1139" s="44" t="str">
        <f t="shared" si="26"/>
        <v>mix</v>
      </c>
      <c r="AG1139" s="44">
        <f>VLOOKUP(E1139,'T&amp;NTprop'!I$4:O$35,7,FALSE)</f>
        <v>0.5835622459070432</v>
      </c>
      <c r="AH1139" s="48">
        <v>1.77</v>
      </c>
      <c r="AI1139" s="48">
        <v>1.77</v>
      </c>
    </row>
    <row r="1140" spans="2:35" x14ac:dyDescent="0.25">
      <c r="B1140">
        <f>VLOOKUP(C1140*1,'RMPCrecs(Jan2016)'!F$2:N$1246,9,FALSE)</f>
        <v>49</v>
      </c>
      <c r="C1140" s="47" t="s">
        <v>951</v>
      </c>
      <c r="D1140" s="47" t="s">
        <v>41</v>
      </c>
      <c r="E1140" s="48">
        <v>2010</v>
      </c>
      <c r="F1140" s="47" t="s">
        <v>42</v>
      </c>
      <c r="G1140" s="49">
        <v>40456</v>
      </c>
      <c r="H1140" s="47" t="s">
        <v>43</v>
      </c>
      <c r="I1140" s="47" t="s">
        <v>44</v>
      </c>
      <c r="J1140" s="48">
        <v>3008</v>
      </c>
      <c r="K1140" s="47" t="s">
        <v>45</v>
      </c>
      <c r="L1140" s="48">
        <v>470</v>
      </c>
      <c r="M1140" s="47" t="s">
        <v>46</v>
      </c>
      <c r="N1140" s="48">
        <v>2</v>
      </c>
      <c r="O1140" s="47" t="s">
        <v>43</v>
      </c>
      <c r="P1140" s="47" t="s">
        <v>952</v>
      </c>
      <c r="Q1140" s="47" t="s">
        <v>48</v>
      </c>
      <c r="R1140" s="47" t="s">
        <v>49</v>
      </c>
      <c r="S1140" s="47" t="s">
        <v>43</v>
      </c>
      <c r="T1140" s="47" t="s">
        <v>50</v>
      </c>
      <c r="U1140" s="47" t="s">
        <v>79</v>
      </c>
      <c r="V1140" s="58">
        <f t="shared" si="24"/>
        <v>1.4413987473903969</v>
      </c>
      <c r="W1140" s="58">
        <f t="shared" si="25"/>
        <v>1.4413987473903969</v>
      </c>
      <c r="X1140" s="47" t="s">
        <v>52</v>
      </c>
      <c r="Y1140" s="47" t="s">
        <v>915</v>
      </c>
      <c r="Z1140" s="48" t="b">
        <v>0</v>
      </c>
      <c r="AA1140" s="47" t="s">
        <v>54</v>
      </c>
      <c r="AB1140" s="48" t="b">
        <v>0</v>
      </c>
      <c r="AC1140" s="48">
        <v>39</v>
      </c>
      <c r="AD1140" s="47" t="s">
        <v>1855</v>
      </c>
      <c r="AF1140" s="44" t="str">
        <f t="shared" si="26"/>
        <v>mix</v>
      </c>
      <c r="AG1140" s="44">
        <f>VLOOKUP(E1140,'T&amp;NTprop'!I$4:O$35,7,FALSE)</f>
        <v>0.5835622459070432</v>
      </c>
      <c r="AH1140" s="48">
        <v>2.4700000000000002</v>
      </c>
      <c r="AI1140" s="48">
        <v>2.4700000000000002</v>
      </c>
    </row>
    <row r="1141" spans="2:35" x14ac:dyDescent="0.25">
      <c r="B1141">
        <f>VLOOKUP(C1141*1,'RMPCrecs(Jan2016)'!F$2:N$1246,9,FALSE)</f>
        <v>49</v>
      </c>
      <c r="C1141" s="47" t="s">
        <v>953</v>
      </c>
      <c r="D1141" s="47" t="s">
        <v>41</v>
      </c>
      <c r="E1141" s="48">
        <v>2010</v>
      </c>
      <c r="F1141" s="47" t="s">
        <v>42</v>
      </c>
      <c r="G1141" s="49">
        <v>40431</v>
      </c>
      <c r="H1141" s="47" t="s">
        <v>43</v>
      </c>
      <c r="I1141" s="47" t="s">
        <v>44</v>
      </c>
      <c r="J1141" s="48">
        <v>3008</v>
      </c>
      <c r="K1141" s="47" t="s">
        <v>45</v>
      </c>
      <c r="L1141" s="48">
        <v>720</v>
      </c>
      <c r="M1141" s="47" t="s">
        <v>46</v>
      </c>
      <c r="N1141" s="48">
        <v>3</v>
      </c>
      <c r="O1141" s="47" t="s">
        <v>43</v>
      </c>
      <c r="P1141" s="47" t="s">
        <v>455</v>
      </c>
      <c r="Q1141" s="47" t="s">
        <v>48</v>
      </c>
      <c r="R1141" s="47" t="s">
        <v>59</v>
      </c>
      <c r="S1141" s="47" t="s">
        <v>43</v>
      </c>
      <c r="T1141" s="47" t="s">
        <v>50</v>
      </c>
      <c r="U1141" s="47" t="s">
        <v>60</v>
      </c>
      <c r="V1141" s="58">
        <f t="shared" si="24"/>
        <v>3.5247159652785411</v>
      </c>
      <c r="W1141" s="58">
        <f t="shared" si="25"/>
        <v>3.5247159652785411</v>
      </c>
      <c r="X1141" s="47" t="s">
        <v>52</v>
      </c>
      <c r="Y1141" s="47" t="s">
        <v>716</v>
      </c>
      <c r="Z1141" s="48" t="b">
        <v>0</v>
      </c>
      <c r="AA1141" s="47" t="s">
        <v>54</v>
      </c>
      <c r="AB1141" s="48" t="b">
        <v>0</v>
      </c>
      <c r="AC1141" s="48">
        <v>39</v>
      </c>
      <c r="AD1141" s="47" t="s">
        <v>1855</v>
      </c>
      <c r="AF1141" s="44" t="str">
        <f t="shared" si="26"/>
        <v>mix</v>
      </c>
      <c r="AG1141" s="44">
        <f>VLOOKUP(E1141,'T&amp;NTprop'!I$4:O$35,7,FALSE)</f>
        <v>0.5835622459070432</v>
      </c>
      <c r="AH1141" s="48">
        <v>6.04</v>
      </c>
      <c r="AI1141" s="48">
        <v>6.04</v>
      </c>
    </row>
    <row r="1142" spans="2:35" x14ac:dyDescent="0.25">
      <c r="B1142">
        <f>VLOOKUP(C1142*1,'RMPCrecs(Jan2016)'!F$2:N$1246,9,FALSE)</f>
        <v>49</v>
      </c>
      <c r="C1142" s="47" t="s">
        <v>954</v>
      </c>
      <c r="D1142" s="47" t="s">
        <v>41</v>
      </c>
      <c r="E1142" s="48">
        <v>2010</v>
      </c>
      <c r="F1142" s="47" t="s">
        <v>42</v>
      </c>
      <c r="G1142" s="49">
        <v>40431</v>
      </c>
      <c r="H1142" s="47" t="s">
        <v>43</v>
      </c>
      <c r="I1142" s="47" t="s">
        <v>44</v>
      </c>
      <c r="J1142" s="48">
        <v>3008</v>
      </c>
      <c r="K1142" s="47" t="s">
        <v>110</v>
      </c>
      <c r="L1142" s="48">
        <v>790</v>
      </c>
      <c r="M1142" s="47" t="s">
        <v>46</v>
      </c>
      <c r="N1142" s="48">
        <v>3</v>
      </c>
      <c r="O1142" s="47" t="s">
        <v>43</v>
      </c>
      <c r="P1142" s="47" t="s">
        <v>433</v>
      </c>
      <c r="Q1142" s="47" t="s">
        <v>48</v>
      </c>
      <c r="R1142" s="47" t="s">
        <v>49</v>
      </c>
      <c r="S1142" s="47" t="s">
        <v>43</v>
      </c>
      <c r="T1142" s="47" t="s">
        <v>50</v>
      </c>
      <c r="U1142" s="47" t="s">
        <v>60</v>
      </c>
      <c r="V1142" s="58">
        <f t="shared" si="24"/>
        <v>3.5247159652785411</v>
      </c>
      <c r="W1142" s="58">
        <f t="shared" si="25"/>
        <v>3.5247159652785411</v>
      </c>
      <c r="X1142" s="47" t="s">
        <v>52</v>
      </c>
      <c r="Y1142" s="47" t="s">
        <v>716</v>
      </c>
      <c r="Z1142" s="48" t="b">
        <v>0</v>
      </c>
      <c r="AA1142" s="47" t="s">
        <v>54</v>
      </c>
      <c r="AB1142" s="48" t="b">
        <v>0</v>
      </c>
      <c r="AC1142" s="48">
        <v>39</v>
      </c>
      <c r="AD1142" s="47" t="s">
        <v>1855</v>
      </c>
      <c r="AF1142" s="44" t="str">
        <f t="shared" si="26"/>
        <v>mix</v>
      </c>
      <c r="AG1142" s="44">
        <f>VLOOKUP(E1142,'T&amp;NTprop'!I$4:O$35,7,FALSE)</f>
        <v>0.5835622459070432</v>
      </c>
      <c r="AH1142" s="48">
        <v>6.04</v>
      </c>
      <c r="AI1142" s="48">
        <v>6.04</v>
      </c>
    </row>
    <row r="1143" spans="2:35" x14ac:dyDescent="0.25">
      <c r="B1143">
        <f>VLOOKUP(C1143*1,'RMPCrecs(Jan2016)'!F$2:N$1246,9,FALSE)</f>
        <v>49</v>
      </c>
      <c r="C1143" s="47" t="s">
        <v>955</v>
      </c>
      <c r="D1143" s="47" t="s">
        <v>41</v>
      </c>
      <c r="E1143" s="48">
        <v>2010</v>
      </c>
      <c r="F1143" s="47" t="s">
        <v>42</v>
      </c>
      <c r="G1143" s="49">
        <v>40431</v>
      </c>
      <c r="H1143" s="47" t="s">
        <v>43</v>
      </c>
      <c r="I1143" s="47" t="s">
        <v>44</v>
      </c>
      <c r="J1143" s="48">
        <v>3008</v>
      </c>
      <c r="K1143" s="47" t="s">
        <v>45</v>
      </c>
      <c r="L1143" s="48">
        <v>490</v>
      </c>
      <c r="M1143" s="47" t="s">
        <v>46</v>
      </c>
      <c r="N1143" s="48">
        <v>2</v>
      </c>
      <c r="O1143" s="47" t="s">
        <v>43</v>
      </c>
      <c r="P1143" s="47" t="s">
        <v>956</v>
      </c>
      <c r="Q1143" s="47" t="s">
        <v>48</v>
      </c>
      <c r="R1143" s="47" t="s">
        <v>49</v>
      </c>
      <c r="S1143" s="47" t="s">
        <v>43</v>
      </c>
      <c r="T1143" s="47" t="s">
        <v>50</v>
      </c>
      <c r="U1143" s="47" t="s">
        <v>60</v>
      </c>
      <c r="V1143" s="58">
        <f t="shared" si="24"/>
        <v>3.5247159652785411</v>
      </c>
      <c r="W1143" s="58">
        <f t="shared" si="25"/>
        <v>3.5247159652785411</v>
      </c>
      <c r="X1143" s="47" t="s">
        <v>52</v>
      </c>
      <c r="Y1143" s="47" t="s">
        <v>716</v>
      </c>
      <c r="Z1143" s="48" t="b">
        <v>0</v>
      </c>
      <c r="AA1143" s="47" t="s">
        <v>54</v>
      </c>
      <c r="AB1143" s="48" t="b">
        <v>0</v>
      </c>
      <c r="AC1143" s="48">
        <v>39</v>
      </c>
      <c r="AD1143" s="47" t="s">
        <v>1855</v>
      </c>
      <c r="AF1143" s="44" t="str">
        <f t="shared" si="26"/>
        <v>mix</v>
      </c>
      <c r="AG1143" s="44">
        <f>VLOOKUP(E1143,'T&amp;NTprop'!I$4:O$35,7,FALSE)</f>
        <v>0.5835622459070432</v>
      </c>
      <c r="AH1143" s="48">
        <v>6.04</v>
      </c>
      <c r="AI1143" s="48">
        <v>6.04</v>
      </c>
    </row>
    <row r="1144" spans="2:35" x14ac:dyDescent="0.25">
      <c r="B1144">
        <f>VLOOKUP(C1144*1,'RMPCrecs(Jan2016)'!F$2:N$1246,9,FALSE)</f>
        <v>49</v>
      </c>
      <c r="C1144" s="47" t="s">
        <v>957</v>
      </c>
      <c r="D1144" s="47" t="s">
        <v>41</v>
      </c>
      <c r="E1144" s="48">
        <v>2010</v>
      </c>
      <c r="F1144" s="47" t="s">
        <v>42</v>
      </c>
      <c r="G1144" s="49">
        <v>40431</v>
      </c>
      <c r="H1144" s="47" t="s">
        <v>43</v>
      </c>
      <c r="I1144" s="47" t="s">
        <v>44</v>
      </c>
      <c r="J1144" s="48">
        <v>3008</v>
      </c>
      <c r="K1144" s="47" t="s">
        <v>45</v>
      </c>
      <c r="L1144" s="48">
        <v>820</v>
      </c>
      <c r="M1144" s="47" t="s">
        <v>46</v>
      </c>
      <c r="N1144" s="48">
        <v>3</v>
      </c>
      <c r="O1144" s="47" t="s">
        <v>43</v>
      </c>
      <c r="P1144" s="47" t="s">
        <v>433</v>
      </c>
      <c r="Q1144" s="47" t="s">
        <v>48</v>
      </c>
      <c r="R1144" s="47" t="s">
        <v>49</v>
      </c>
      <c r="S1144" s="47" t="s">
        <v>43</v>
      </c>
      <c r="T1144" s="47" t="s">
        <v>50</v>
      </c>
      <c r="U1144" s="47" t="s">
        <v>60</v>
      </c>
      <c r="V1144" s="58">
        <f t="shared" si="24"/>
        <v>3.5247159652785411</v>
      </c>
      <c r="W1144" s="58">
        <f t="shared" si="25"/>
        <v>3.5247159652785411</v>
      </c>
      <c r="X1144" s="47" t="s">
        <v>52</v>
      </c>
      <c r="Y1144" s="47" t="s">
        <v>716</v>
      </c>
      <c r="Z1144" s="48" t="b">
        <v>0</v>
      </c>
      <c r="AA1144" s="47" t="s">
        <v>54</v>
      </c>
      <c r="AB1144" s="48" t="b">
        <v>0</v>
      </c>
      <c r="AC1144" s="48">
        <v>39</v>
      </c>
      <c r="AD1144" s="47" t="s">
        <v>1855</v>
      </c>
      <c r="AF1144" s="44" t="str">
        <f t="shared" si="26"/>
        <v>mix</v>
      </c>
      <c r="AG1144" s="44">
        <f>VLOOKUP(E1144,'T&amp;NTprop'!I$4:O$35,7,FALSE)</f>
        <v>0.5835622459070432</v>
      </c>
      <c r="AH1144" s="48">
        <v>6.04</v>
      </c>
      <c r="AI1144" s="48">
        <v>6.04</v>
      </c>
    </row>
    <row r="1145" spans="2:35" x14ac:dyDescent="0.25">
      <c r="B1145">
        <f>VLOOKUP(C1145*1,'RMPCrecs(Jan2016)'!F$2:N$1246,9,FALSE)</f>
        <v>49</v>
      </c>
      <c r="C1145" s="47" t="s">
        <v>998</v>
      </c>
      <c r="D1145" s="47" t="s">
        <v>41</v>
      </c>
      <c r="E1145" s="48">
        <v>2010</v>
      </c>
      <c r="F1145" s="47" t="s">
        <v>42</v>
      </c>
      <c r="G1145" s="49">
        <v>40429</v>
      </c>
      <c r="H1145" s="47" t="s">
        <v>43</v>
      </c>
      <c r="I1145" s="47" t="s">
        <v>44</v>
      </c>
      <c r="J1145" s="48">
        <v>3008</v>
      </c>
      <c r="K1145" s="47" t="s">
        <v>110</v>
      </c>
      <c r="L1145" s="48">
        <v>800</v>
      </c>
      <c r="M1145" s="47" t="s">
        <v>46</v>
      </c>
      <c r="N1145" s="48">
        <v>3</v>
      </c>
      <c r="O1145" s="47" t="s">
        <v>43</v>
      </c>
      <c r="P1145" s="47" t="s">
        <v>433</v>
      </c>
      <c r="Q1145" s="47" t="s">
        <v>48</v>
      </c>
      <c r="R1145" s="47" t="s">
        <v>49</v>
      </c>
      <c r="S1145" s="47" t="s">
        <v>43</v>
      </c>
      <c r="T1145" s="47" t="s">
        <v>50</v>
      </c>
      <c r="U1145" s="47" t="s">
        <v>60</v>
      </c>
      <c r="V1145" s="58">
        <f t="shared" si="24"/>
        <v>3.5247159652785411</v>
      </c>
      <c r="W1145" s="58">
        <f t="shared" si="25"/>
        <v>3.5247159652785411</v>
      </c>
      <c r="X1145" s="47" t="s">
        <v>52</v>
      </c>
      <c r="Y1145" s="47" t="s">
        <v>716</v>
      </c>
      <c r="Z1145" s="48" t="b">
        <v>0</v>
      </c>
      <c r="AA1145" s="47" t="s">
        <v>54</v>
      </c>
      <c r="AB1145" s="48" t="b">
        <v>0</v>
      </c>
      <c r="AC1145" s="48">
        <v>39</v>
      </c>
      <c r="AD1145" s="47" t="s">
        <v>1855</v>
      </c>
      <c r="AF1145" s="44" t="str">
        <f t="shared" si="26"/>
        <v>mix</v>
      </c>
      <c r="AG1145" s="44">
        <f>VLOOKUP(E1145,'T&amp;NTprop'!I$4:O$35,7,FALSE)</f>
        <v>0.5835622459070432</v>
      </c>
      <c r="AH1145" s="48">
        <v>6.04</v>
      </c>
      <c r="AI1145" s="48">
        <v>6.04</v>
      </c>
    </row>
    <row r="1146" spans="2:35" x14ac:dyDescent="0.25">
      <c r="B1146">
        <f>VLOOKUP(C1146*1,'RMPCrecs(Jan2016)'!F$2:N$1246,9,FALSE)</f>
        <v>49</v>
      </c>
      <c r="C1146" s="47" t="s">
        <v>999</v>
      </c>
      <c r="D1146" s="47" t="s">
        <v>41</v>
      </c>
      <c r="E1146" s="48">
        <v>2010</v>
      </c>
      <c r="F1146" s="47" t="s">
        <v>42</v>
      </c>
      <c r="G1146" s="49">
        <v>40429</v>
      </c>
      <c r="H1146" s="47" t="s">
        <v>43</v>
      </c>
      <c r="I1146" s="47" t="s">
        <v>44</v>
      </c>
      <c r="J1146" s="48">
        <v>3008</v>
      </c>
      <c r="K1146" s="47" t="s">
        <v>45</v>
      </c>
      <c r="L1146" s="48">
        <v>790</v>
      </c>
      <c r="M1146" s="47" t="s">
        <v>46</v>
      </c>
      <c r="N1146" s="48">
        <v>3</v>
      </c>
      <c r="O1146" s="47" t="s">
        <v>43</v>
      </c>
      <c r="P1146" s="47" t="s">
        <v>433</v>
      </c>
      <c r="Q1146" s="47" t="s">
        <v>48</v>
      </c>
      <c r="R1146" s="47" t="s">
        <v>49</v>
      </c>
      <c r="S1146" s="47" t="s">
        <v>43</v>
      </c>
      <c r="T1146" s="47" t="s">
        <v>50</v>
      </c>
      <c r="U1146" s="47" t="s">
        <v>60</v>
      </c>
      <c r="V1146" s="58">
        <f t="shared" si="24"/>
        <v>3.5247159652785411</v>
      </c>
      <c r="W1146" s="58">
        <f t="shared" si="25"/>
        <v>3.5247159652785411</v>
      </c>
      <c r="X1146" s="47" t="s">
        <v>52</v>
      </c>
      <c r="Y1146" s="47" t="s">
        <v>716</v>
      </c>
      <c r="Z1146" s="48" t="b">
        <v>0</v>
      </c>
      <c r="AA1146" s="47" t="s">
        <v>54</v>
      </c>
      <c r="AB1146" s="48" t="b">
        <v>0</v>
      </c>
      <c r="AC1146" s="48">
        <v>39</v>
      </c>
      <c r="AD1146" s="47" t="s">
        <v>1855</v>
      </c>
      <c r="AF1146" s="44" t="str">
        <f t="shared" si="26"/>
        <v>mix</v>
      </c>
      <c r="AG1146" s="44">
        <f>VLOOKUP(E1146,'T&amp;NTprop'!I$4:O$35,7,FALSE)</f>
        <v>0.5835622459070432</v>
      </c>
      <c r="AH1146" s="48">
        <v>6.04</v>
      </c>
      <c r="AI1146" s="48">
        <v>6.04</v>
      </c>
    </row>
    <row r="1147" spans="2:35" x14ac:dyDescent="0.25">
      <c r="B1147">
        <f>VLOOKUP(C1147*1,'RMPCrecs(Jan2016)'!F$2:N$1246,9,FALSE)</f>
        <v>49</v>
      </c>
      <c r="C1147" s="47" t="s">
        <v>1000</v>
      </c>
      <c r="D1147" s="47" t="s">
        <v>41</v>
      </c>
      <c r="E1147" s="48">
        <v>2010</v>
      </c>
      <c r="F1147" s="47" t="s">
        <v>42</v>
      </c>
      <c r="G1147" s="49">
        <v>40429</v>
      </c>
      <c r="H1147" s="47" t="s">
        <v>43</v>
      </c>
      <c r="I1147" s="47" t="s">
        <v>44</v>
      </c>
      <c r="J1147" s="48">
        <v>3008</v>
      </c>
      <c r="K1147" s="47" t="s">
        <v>45</v>
      </c>
      <c r="L1147" s="48">
        <v>660</v>
      </c>
      <c r="M1147" s="47" t="s">
        <v>46</v>
      </c>
      <c r="N1147" s="48">
        <v>3</v>
      </c>
      <c r="O1147" s="47" t="s">
        <v>43</v>
      </c>
      <c r="P1147" s="47" t="s">
        <v>433</v>
      </c>
      <c r="Q1147" s="47" t="s">
        <v>48</v>
      </c>
      <c r="R1147" s="47" t="s">
        <v>49</v>
      </c>
      <c r="S1147" s="47" t="s">
        <v>43</v>
      </c>
      <c r="T1147" s="47" t="s">
        <v>50</v>
      </c>
      <c r="U1147" s="47" t="s">
        <v>60</v>
      </c>
      <c r="V1147" s="58">
        <f t="shared" si="24"/>
        <v>3.5247159652785411</v>
      </c>
      <c r="W1147" s="58">
        <f t="shared" si="25"/>
        <v>3.5247159652785411</v>
      </c>
      <c r="X1147" s="47" t="s">
        <v>52</v>
      </c>
      <c r="Y1147" s="47" t="s">
        <v>716</v>
      </c>
      <c r="Z1147" s="48" t="b">
        <v>0</v>
      </c>
      <c r="AA1147" s="47" t="s">
        <v>54</v>
      </c>
      <c r="AB1147" s="48" t="b">
        <v>0</v>
      </c>
      <c r="AC1147" s="48">
        <v>39</v>
      </c>
      <c r="AD1147" s="47" t="s">
        <v>1855</v>
      </c>
      <c r="AF1147" s="44" t="str">
        <f t="shared" si="26"/>
        <v>mix</v>
      </c>
      <c r="AG1147" s="44">
        <f>VLOOKUP(E1147,'T&amp;NTprop'!I$4:O$35,7,FALSE)</f>
        <v>0.5835622459070432</v>
      </c>
      <c r="AH1147" s="48">
        <v>6.04</v>
      </c>
      <c r="AI1147" s="48">
        <v>6.04</v>
      </c>
    </row>
    <row r="1148" spans="2:35" x14ac:dyDescent="0.25">
      <c r="B1148">
        <f>VLOOKUP(C1148*1,'RMPCrecs(Jan2016)'!F$2:N$1246,9,FALSE)</f>
        <v>49</v>
      </c>
      <c r="C1148" s="47" t="s">
        <v>1001</v>
      </c>
      <c r="D1148" s="47" t="s">
        <v>41</v>
      </c>
      <c r="E1148" s="48">
        <v>2010</v>
      </c>
      <c r="F1148" s="47" t="s">
        <v>42</v>
      </c>
      <c r="G1148" s="49">
        <v>40429</v>
      </c>
      <c r="H1148" s="47" t="s">
        <v>43</v>
      </c>
      <c r="I1148" s="47" t="s">
        <v>44</v>
      </c>
      <c r="J1148" s="48">
        <v>3008</v>
      </c>
      <c r="K1148" s="47" t="s">
        <v>45</v>
      </c>
      <c r="L1148" s="48">
        <v>780</v>
      </c>
      <c r="M1148" s="47" t="s">
        <v>46</v>
      </c>
      <c r="N1148" s="48">
        <v>3</v>
      </c>
      <c r="O1148" s="47" t="s">
        <v>43</v>
      </c>
      <c r="P1148" s="47" t="s">
        <v>433</v>
      </c>
      <c r="Q1148" s="47" t="s">
        <v>48</v>
      </c>
      <c r="R1148" s="47" t="s">
        <v>49</v>
      </c>
      <c r="S1148" s="47" t="s">
        <v>43</v>
      </c>
      <c r="T1148" s="47" t="s">
        <v>50</v>
      </c>
      <c r="U1148" s="47" t="s">
        <v>60</v>
      </c>
      <c r="V1148" s="58">
        <f t="shared" si="24"/>
        <v>3.5247159652785411</v>
      </c>
      <c r="W1148" s="58">
        <f t="shared" si="25"/>
        <v>3.5247159652785411</v>
      </c>
      <c r="X1148" s="47" t="s">
        <v>52</v>
      </c>
      <c r="Y1148" s="47" t="s">
        <v>716</v>
      </c>
      <c r="Z1148" s="48" t="b">
        <v>0</v>
      </c>
      <c r="AA1148" s="47" t="s">
        <v>54</v>
      </c>
      <c r="AB1148" s="48" t="b">
        <v>0</v>
      </c>
      <c r="AC1148" s="48">
        <v>39</v>
      </c>
      <c r="AD1148" s="47" t="s">
        <v>1855</v>
      </c>
      <c r="AF1148" s="44" t="str">
        <f t="shared" si="26"/>
        <v>mix</v>
      </c>
      <c r="AG1148" s="44">
        <f>VLOOKUP(E1148,'T&amp;NTprop'!I$4:O$35,7,FALSE)</f>
        <v>0.5835622459070432</v>
      </c>
      <c r="AH1148" s="48">
        <v>6.04</v>
      </c>
      <c r="AI1148" s="48">
        <v>6.04</v>
      </c>
    </row>
    <row r="1149" spans="2:35" x14ac:dyDescent="0.25">
      <c r="B1149">
        <f>VLOOKUP(C1149*1,'RMPCrecs(Jan2016)'!F$2:N$1246,9,FALSE)</f>
        <v>49</v>
      </c>
      <c r="C1149" s="47" t="s">
        <v>1002</v>
      </c>
      <c r="D1149" s="47" t="s">
        <v>41</v>
      </c>
      <c r="E1149" s="48">
        <v>2010</v>
      </c>
      <c r="F1149" s="47" t="s">
        <v>42</v>
      </c>
      <c r="G1149" s="49">
        <v>40429</v>
      </c>
      <c r="H1149" s="47" t="s">
        <v>43</v>
      </c>
      <c r="I1149" s="47" t="s">
        <v>44</v>
      </c>
      <c r="J1149" s="48">
        <v>3008</v>
      </c>
      <c r="K1149" s="47" t="s">
        <v>110</v>
      </c>
      <c r="L1149" s="48">
        <v>730</v>
      </c>
      <c r="M1149" s="47" t="s">
        <v>46</v>
      </c>
      <c r="N1149" s="48">
        <v>4</v>
      </c>
      <c r="O1149" s="47" t="s">
        <v>43</v>
      </c>
      <c r="P1149" s="47" t="s">
        <v>405</v>
      </c>
      <c r="Q1149" s="47" t="s">
        <v>48</v>
      </c>
      <c r="R1149" s="47" t="s">
        <v>49</v>
      </c>
      <c r="S1149" s="47" t="s">
        <v>43</v>
      </c>
      <c r="T1149" s="47" t="s">
        <v>50</v>
      </c>
      <c r="U1149" s="47" t="s">
        <v>60</v>
      </c>
      <c r="V1149" s="58">
        <f t="shared" si="24"/>
        <v>3.5247159652785411</v>
      </c>
      <c r="W1149" s="58">
        <f t="shared" si="25"/>
        <v>3.5247159652785411</v>
      </c>
      <c r="X1149" s="47" t="s">
        <v>52</v>
      </c>
      <c r="Y1149" s="47" t="s">
        <v>716</v>
      </c>
      <c r="Z1149" s="48" t="b">
        <v>0</v>
      </c>
      <c r="AA1149" s="47" t="s">
        <v>54</v>
      </c>
      <c r="AB1149" s="48" t="b">
        <v>0</v>
      </c>
      <c r="AC1149" s="48">
        <v>39</v>
      </c>
      <c r="AD1149" s="47" t="s">
        <v>1855</v>
      </c>
      <c r="AF1149" s="44" t="str">
        <f t="shared" si="26"/>
        <v>mix</v>
      </c>
      <c r="AG1149" s="44">
        <f>VLOOKUP(E1149,'T&amp;NTprop'!I$4:O$35,7,FALSE)</f>
        <v>0.5835622459070432</v>
      </c>
      <c r="AH1149" s="48">
        <v>6.04</v>
      </c>
      <c r="AI1149" s="48">
        <v>6.04</v>
      </c>
    </row>
    <row r="1150" spans="2:35" x14ac:dyDescent="0.25">
      <c r="B1150">
        <f>VLOOKUP(C1150*1,'RMPCrecs(Jan2016)'!F$2:N$1246,9,FALSE)</f>
        <v>49</v>
      </c>
      <c r="C1150" s="47" t="s">
        <v>1003</v>
      </c>
      <c r="D1150" s="47" t="s">
        <v>41</v>
      </c>
      <c r="E1150" s="48">
        <v>2010</v>
      </c>
      <c r="F1150" s="47" t="s">
        <v>42</v>
      </c>
      <c r="G1150" s="49">
        <v>40429</v>
      </c>
      <c r="H1150" s="47" t="s">
        <v>43</v>
      </c>
      <c r="I1150" s="47" t="s">
        <v>44</v>
      </c>
      <c r="J1150" s="48">
        <v>3008</v>
      </c>
      <c r="K1150" s="47" t="s">
        <v>45</v>
      </c>
      <c r="L1150" s="48">
        <v>720</v>
      </c>
      <c r="M1150" s="47" t="s">
        <v>46</v>
      </c>
      <c r="N1150" s="48">
        <v>3</v>
      </c>
      <c r="O1150" s="47" t="s">
        <v>43</v>
      </c>
      <c r="P1150" s="47" t="s">
        <v>433</v>
      </c>
      <c r="Q1150" s="47" t="s">
        <v>48</v>
      </c>
      <c r="R1150" s="47" t="s">
        <v>49</v>
      </c>
      <c r="S1150" s="47" t="s">
        <v>43</v>
      </c>
      <c r="T1150" s="47" t="s">
        <v>50</v>
      </c>
      <c r="U1150" s="47" t="s">
        <v>60</v>
      </c>
      <c r="V1150" s="58">
        <f t="shared" si="24"/>
        <v>3.5247159652785411</v>
      </c>
      <c r="W1150" s="58">
        <f t="shared" si="25"/>
        <v>3.5247159652785411</v>
      </c>
      <c r="X1150" s="47" t="s">
        <v>52</v>
      </c>
      <c r="Y1150" s="47" t="s">
        <v>716</v>
      </c>
      <c r="Z1150" s="48" t="b">
        <v>0</v>
      </c>
      <c r="AA1150" s="47" t="s">
        <v>54</v>
      </c>
      <c r="AB1150" s="48" t="b">
        <v>0</v>
      </c>
      <c r="AC1150" s="48">
        <v>39</v>
      </c>
      <c r="AD1150" s="47" t="s">
        <v>1855</v>
      </c>
      <c r="AF1150" s="44" t="str">
        <f t="shared" si="26"/>
        <v>mix</v>
      </c>
      <c r="AG1150" s="44">
        <f>VLOOKUP(E1150,'T&amp;NTprop'!I$4:O$35,7,FALSE)</f>
        <v>0.5835622459070432</v>
      </c>
      <c r="AH1150" s="48">
        <v>6.04</v>
      </c>
      <c r="AI1150" s="48">
        <v>6.04</v>
      </c>
    </row>
    <row r="1151" spans="2:35" x14ac:dyDescent="0.25">
      <c r="B1151">
        <f>VLOOKUP(C1151*1,'RMPCrecs(Jan2016)'!F$2:N$1246,9,FALSE)</f>
        <v>49</v>
      </c>
      <c r="C1151" s="47" t="s">
        <v>1004</v>
      </c>
      <c r="D1151" s="47" t="s">
        <v>41</v>
      </c>
      <c r="E1151" s="48">
        <v>2010</v>
      </c>
      <c r="F1151" s="47" t="s">
        <v>42</v>
      </c>
      <c r="G1151" s="49">
        <v>40429</v>
      </c>
      <c r="H1151" s="47" t="s">
        <v>43</v>
      </c>
      <c r="I1151" s="47" t="s">
        <v>44</v>
      </c>
      <c r="J1151" s="48">
        <v>3008</v>
      </c>
      <c r="K1151" s="47" t="s">
        <v>110</v>
      </c>
      <c r="L1151" s="48">
        <v>780</v>
      </c>
      <c r="M1151" s="47" t="s">
        <v>46</v>
      </c>
      <c r="N1151" s="48">
        <v>4</v>
      </c>
      <c r="O1151" s="47" t="s">
        <v>43</v>
      </c>
      <c r="P1151" s="47" t="s">
        <v>405</v>
      </c>
      <c r="Q1151" s="47" t="s">
        <v>48</v>
      </c>
      <c r="R1151" s="47" t="s">
        <v>49</v>
      </c>
      <c r="S1151" s="47" t="s">
        <v>43</v>
      </c>
      <c r="T1151" s="47" t="s">
        <v>50</v>
      </c>
      <c r="U1151" s="47" t="s">
        <v>60</v>
      </c>
      <c r="V1151" s="58">
        <f t="shared" si="24"/>
        <v>3.5247159652785411</v>
      </c>
      <c r="W1151" s="58">
        <f t="shared" si="25"/>
        <v>3.5247159652785411</v>
      </c>
      <c r="X1151" s="47" t="s">
        <v>52</v>
      </c>
      <c r="Y1151" s="47" t="s">
        <v>716</v>
      </c>
      <c r="Z1151" s="48" t="b">
        <v>0</v>
      </c>
      <c r="AA1151" s="47" t="s">
        <v>54</v>
      </c>
      <c r="AB1151" s="48" t="b">
        <v>0</v>
      </c>
      <c r="AC1151" s="48">
        <v>39</v>
      </c>
      <c r="AD1151" s="47" t="s">
        <v>1855</v>
      </c>
      <c r="AF1151" s="44" t="str">
        <f t="shared" si="26"/>
        <v>mix</v>
      </c>
      <c r="AG1151" s="44">
        <f>VLOOKUP(E1151,'T&amp;NTprop'!I$4:O$35,7,FALSE)</f>
        <v>0.5835622459070432</v>
      </c>
      <c r="AH1151" s="48">
        <v>6.04</v>
      </c>
      <c r="AI1151" s="48">
        <v>6.04</v>
      </c>
    </row>
    <row r="1152" spans="2:35" x14ac:dyDescent="0.25">
      <c r="B1152">
        <f>VLOOKUP(C1152*1,'RMPCrecs(Jan2016)'!F$2:N$1246,9,FALSE)</f>
        <v>49</v>
      </c>
      <c r="C1152" s="47" t="s">
        <v>1013</v>
      </c>
      <c r="D1152" s="47" t="s">
        <v>41</v>
      </c>
      <c r="E1152" s="48">
        <v>2011</v>
      </c>
      <c r="F1152" s="47" t="s">
        <v>67</v>
      </c>
      <c r="G1152" s="49">
        <v>40779</v>
      </c>
      <c r="H1152" s="47" t="s">
        <v>43</v>
      </c>
      <c r="I1152" s="47" t="s">
        <v>44</v>
      </c>
      <c r="J1152" s="48">
        <v>3008</v>
      </c>
      <c r="K1152" s="47" t="s">
        <v>45</v>
      </c>
      <c r="L1152" s="48">
        <v>650</v>
      </c>
      <c r="M1152" s="47" t="s">
        <v>46</v>
      </c>
      <c r="N1152" s="48">
        <v>3</v>
      </c>
      <c r="O1152" s="47" t="s">
        <v>43</v>
      </c>
      <c r="P1152" s="47" t="s">
        <v>1014</v>
      </c>
      <c r="Q1152" s="47" t="s">
        <v>48</v>
      </c>
      <c r="R1152" s="47" t="s">
        <v>49</v>
      </c>
      <c r="S1152" s="47" t="s">
        <v>43</v>
      </c>
      <c r="T1152" s="47" t="s">
        <v>50</v>
      </c>
      <c r="U1152" s="47" t="s">
        <v>69</v>
      </c>
      <c r="V1152" s="58">
        <f t="shared" si="24"/>
        <v>1.3398753438789546</v>
      </c>
      <c r="W1152" s="58">
        <f t="shared" si="25"/>
        <v>1.3398753438789546</v>
      </c>
      <c r="X1152" s="47" t="s">
        <v>1015</v>
      </c>
      <c r="Y1152" s="47" t="s">
        <v>1016</v>
      </c>
      <c r="Z1152" s="48" t="b">
        <v>0</v>
      </c>
      <c r="AA1152" s="47" t="s">
        <v>54</v>
      </c>
      <c r="AB1152" s="48" t="b">
        <v>0</v>
      </c>
      <c r="AC1152" s="48">
        <v>39</v>
      </c>
      <c r="AD1152" s="47" t="s">
        <v>1855</v>
      </c>
      <c r="AF1152" s="44" t="str">
        <f t="shared" si="26"/>
        <v>mix</v>
      </c>
      <c r="AG1152" s="44">
        <f>VLOOKUP(E1152,'T&amp;NTprop'!I$4:O$35,7,FALSE)</f>
        <v>0.56297283356258598</v>
      </c>
      <c r="AH1152" s="48">
        <v>2.38</v>
      </c>
      <c r="AI1152" s="48">
        <v>2.38</v>
      </c>
    </row>
    <row r="1153" spans="2:35" x14ac:dyDescent="0.25">
      <c r="B1153">
        <f>VLOOKUP(C1153*1,'RMPCrecs(Jan2016)'!F$2:N$1246,9,FALSE)</f>
        <v>49</v>
      </c>
      <c r="C1153" s="47" t="s">
        <v>1017</v>
      </c>
      <c r="D1153" s="47" t="s">
        <v>41</v>
      </c>
      <c r="E1153" s="48">
        <v>2011</v>
      </c>
      <c r="F1153" s="47" t="s">
        <v>67</v>
      </c>
      <c r="G1153" s="49">
        <v>40779</v>
      </c>
      <c r="H1153" s="47" t="s">
        <v>43</v>
      </c>
      <c r="I1153" s="47" t="s">
        <v>44</v>
      </c>
      <c r="J1153" s="48">
        <v>3008</v>
      </c>
      <c r="K1153" s="47" t="s">
        <v>110</v>
      </c>
      <c r="L1153" s="48">
        <v>600</v>
      </c>
      <c r="M1153" s="47" t="s">
        <v>46</v>
      </c>
      <c r="N1153" s="48">
        <v>4</v>
      </c>
      <c r="O1153" s="47" t="s">
        <v>43</v>
      </c>
      <c r="P1153" s="47" t="s">
        <v>1018</v>
      </c>
      <c r="Q1153" s="47" t="s">
        <v>48</v>
      </c>
      <c r="R1153" s="47" t="s">
        <v>49</v>
      </c>
      <c r="S1153" s="47" t="s">
        <v>43</v>
      </c>
      <c r="T1153" s="47" t="s">
        <v>50</v>
      </c>
      <c r="U1153" s="47" t="s">
        <v>69</v>
      </c>
      <c r="V1153" s="58">
        <f t="shared" si="24"/>
        <v>1.3398753438789546</v>
      </c>
      <c r="W1153" s="58">
        <f t="shared" si="25"/>
        <v>1.3398753438789546</v>
      </c>
      <c r="X1153" s="47" t="s">
        <v>1015</v>
      </c>
      <c r="Y1153" s="47" t="s">
        <v>1016</v>
      </c>
      <c r="Z1153" s="48" t="b">
        <v>0</v>
      </c>
      <c r="AA1153" s="47" t="s">
        <v>54</v>
      </c>
      <c r="AB1153" s="48" t="b">
        <v>0</v>
      </c>
      <c r="AC1153" s="48">
        <v>39</v>
      </c>
      <c r="AD1153" s="47" t="s">
        <v>1855</v>
      </c>
      <c r="AF1153" s="44" t="str">
        <f t="shared" si="26"/>
        <v>mix</v>
      </c>
      <c r="AG1153" s="44">
        <f>VLOOKUP(E1153,'T&amp;NTprop'!I$4:O$35,7,FALSE)</f>
        <v>0.56297283356258598</v>
      </c>
      <c r="AH1153" s="48">
        <v>2.38</v>
      </c>
      <c r="AI1153" s="48">
        <v>2.38</v>
      </c>
    </row>
    <row r="1154" spans="2:35" x14ac:dyDescent="0.25">
      <c r="B1154">
        <f>VLOOKUP(C1154*1,'RMPCrecs(Jan2016)'!F$2:N$1246,9,FALSE)</f>
        <v>49</v>
      </c>
      <c r="C1154" s="47" t="s">
        <v>1019</v>
      </c>
      <c r="D1154" s="47" t="s">
        <v>41</v>
      </c>
      <c r="E1154" s="48">
        <v>2011</v>
      </c>
      <c r="F1154" s="47" t="s">
        <v>67</v>
      </c>
      <c r="G1154" s="49">
        <v>40779</v>
      </c>
      <c r="H1154" s="47" t="s">
        <v>43</v>
      </c>
      <c r="I1154" s="47" t="s">
        <v>44</v>
      </c>
      <c r="J1154" s="48">
        <v>3008</v>
      </c>
      <c r="K1154" s="47" t="s">
        <v>110</v>
      </c>
      <c r="L1154" s="48">
        <v>850</v>
      </c>
      <c r="M1154" s="47" t="s">
        <v>46</v>
      </c>
      <c r="N1154" s="48">
        <v>4</v>
      </c>
      <c r="O1154" s="47" t="s">
        <v>43</v>
      </c>
      <c r="P1154" s="47" t="s">
        <v>1018</v>
      </c>
      <c r="Q1154" s="47" t="s">
        <v>48</v>
      </c>
      <c r="R1154" s="47" t="s">
        <v>49</v>
      </c>
      <c r="S1154" s="47" t="s">
        <v>43</v>
      </c>
      <c r="T1154" s="47" t="s">
        <v>50</v>
      </c>
      <c r="U1154" s="47" t="s">
        <v>69</v>
      </c>
      <c r="V1154" s="58">
        <f t="shared" si="24"/>
        <v>1.3398753438789546</v>
      </c>
      <c r="W1154" s="58">
        <f t="shared" si="25"/>
        <v>1.3398753438789546</v>
      </c>
      <c r="X1154" s="47" t="s">
        <v>1015</v>
      </c>
      <c r="Y1154" s="47" t="s">
        <v>1016</v>
      </c>
      <c r="Z1154" s="48" t="b">
        <v>0</v>
      </c>
      <c r="AA1154" s="47" t="s">
        <v>54</v>
      </c>
      <c r="AB1154" s="48" t="b">
        <v>0</v>
      </c>
      <c r="AC1154" s="48">
        <v>39</v>
      </c>
      <c r="AD1154" s="47" t="s">
        <v>1855</v>
      </c>
      <c r="AF1154" s="44" t="str">
        <f t="shared" si="26"/>
        <v>mix</v>
      </c>
      <c r="AG1154" s="44">
        <f>VLOOKUP(E1154,'T&amp;NTprop'!I$4:O$35,7,FALSE)</f>
        <v>0.56297283356258598</v>
      </c>
      <c r="AH1154" s="48">
        <v>2.38</v>
      </c>
      <c r="AI1154" s="48">
        <v>2.38</v>
      </c>
    </row>
    <row r="1155" spans="2:35" x14ac:dyDescent="0.25">
      <c r="B1155">
        <f>VLOOKUP(C1155*1,'RMPCrecs(Jan2016)'!F$2:N$1246,9,FALSE)</f>
        <v>49</v>
      </c>
      <c r="C1155" s="47" t="s">
        <v>1020</v>
      </c>
      <c r="D1155" s="47" t="s">
        <v>41</v>
      </c>
      <c r="E1155" s="48">
        <v>2011</v>
      </c>
      <c r="F1155" s="47" t="s">
        <v>67</v>
      </c>
      <c r="G1155" s="49">
        <v>40779</v>
      </c>
      <c r="H1155" s="47" t="s">
        <v>43</v>
      </c>
      <c r="I1155" s="47" t="s">
        <v>44</v>
      </c>
      <c r="J1155" s="48">
        <v>3008</v>
      </c>
      <c r="K1155" s="47" t="s">
        <v>45</v>
      </c>
      <c r="L1155" s="48">
        <v>710</v>
      </c>
      <c r="M1155" s="47" t="s">
        <v>46</v>
      </c>
      <c r="N1155" s="48">
        <v>3</v>
      </c>
      <c r="O1155" s="47" t="s">
        <v>43</v>
      </c>
      <c r="P1155" s="47" t="s">
        <v>1014</v>
      </c>
      <c r="Q1155" s="47" t="s">
        <v>48</v>
      </c>
      <c r="R1155" s="47" t="s">
        <v>49</v>
      </c>
      <c r="S1155" s="47" t="s">
        <v>43</v>
      </c>
      <c r="T1155" s="47" t="s">
        <v>50</v>
      </c>
      <c r="U1155" s="47" t="s">
        <v>69</v>
      </c>
      <c r="V1155" s="58">
        <f t="shared" si="24"/>
        <v>1.3398753438789546</v>
      </c>
      <c r="W1155" s="58">
        <f t="shared" si="25"/>
        <v>1.3398753438789546</v>
      </c>
      <c r="X1155" s="47" t="s">
        <v>1015</v>
      </c>
      <c r="Y1155" s="47" t="s">
        <v>1016</v>
      </c>
      <c r="Z1155" s="48" t="b">
        <v>0</v>
      </c>
      <c r="AA1155" s="47" t="s">
        <v>54</v>
      </c>
      <c r="AB1155" s="48" t="b">
        <v>0</v>
      </c>
      <c r="AC1155" s="48">
        <v>39</v>
      </c>
      <c r="AD1155" s="47" t="s">
        <v>1855</v>
      </c>
      <c r="AF1155" s="44" t="str">
        <f t="shared" si="26"/>
        <v>mix</v>
      </c>
      <c r="AG1155" s="44">
        <f>VLOOKUP(E1155,'T&amp;NTprop'!I$4:O$35,7,FALSE)</f>
        <v>0.56297283356258598</v>
      </c>
      <c r="AH1155" s="48">
        <v>2.38</v>
      </c>
      <c r="AI1155" s="48">
        <v>2.38</v>
      </c>
    </row>
    <row r="1156" spans="2:35" x14ac:dyDescent="0.25">
      <c r="B1156">
        <f>VLOOKUP(C1156*1,'RMPCrecs(Jan2016)'!F$2:N$1246,9,FALSE)</f>
        <v>49</v>
      </c>
      <c r="C1156" s="47" t="s">
        <v>1021</v>
      </c>
      <c r="D1156" s="47" t="s">
        <v>41</v>
      </c>
      <c r="E1156" s="48">
        <v>2011</v>
      </c>
      <c r="F1156" s="47" t="s">
        <v>67</v>
      </c>
      <c r="G1156" s="49">
        <v>40779</v>
      </c>
      <c r="H1156" s="47" t="s">
        <v>43</v>
      </c>
      <c r="I1156" s="47" t="s">
        <v>44</v>
      </c>
      <c r="J1156" s="48">
        <v>3008</v>
      </c>
      <c r="K1156" s="47" t="s">
        <v>45</v>
      </c>
      <c r="L1156" s="48">
        <v>690</v>
      </c>
      <c r="M1156" s="47" t="s">
        <v>46</v>
      </c>
      <c r="N1156" s="48">
        <v>3</v>
      </c>
      <c r="O1156" s="47" t="s">
        <v>43</v>
      </c>
      <c r="P1156" s="47" t="s">
        <v>1014</v>
      </c>
      <c r="Q1156" s="47" t="s">
        <v>48</v>
      </c>
      <c r="R1156" s="47" t="s">
        <v>49</v>
      </c>
      <c r="S1156" s="47" t="s">
        <v>43</v>
      </c>
      <c r="T1156" s="47" t="s">
        <v>50</v>
      </c>
      <c r="U1156" s="47" t="s">
        <v>69</v>
      </c>
      <c r="V1156" s="58">
        <f t="shared" si="24"/>
        <v>1.3398753438789546</v>
      </c>
      <c r="W1156" s="58">
        <f t="shared" si="25"/>
        <v>1.3398753438789546</v>
      </c>
      <c r="X1156" s="47" t="s">
        <v>1015</v>
      </c>
      <c r="Y1156" s="47" t="s">
        <v>1016</v>
      </c>
      <c r="Z1156" s="48" t="b">
        <v>0</v>
      </c>
      <c r="AA1156" s="47" t="s">
        <v>54</v>
      </c>
      <c r="AB1156" s="48" t="b">
        <v>0</v>
      </c>
      <c r="AC1156" s="48">
        <v>39</v>
      </c>
      <c r="AD1156" s="47" t="s">
        <v>1855</v>
      </c>
      <c r="AF1156" s="44" t="str">
        <f t="shared" si="26"/>
        <v>mix</v>
      </c>
      <c r="AG1156" s="44">
        <f>VLOOKUP(E1156,'T&amp;NTprop'!I$4:O$35,7,FALSE)</f>
        <v>0.56297283356258598</v>
      </c>
      <c r="AH1156" s="48">
        <v>2.38</v>
      </c>
      <c r="AI1156" s="48">
        <v>2.38</v>
      </c>
    </row>
    <row r="1157" spans="2:35" x14ac:dyDescent="0.25">
      <c r="B1157">
        <f>VLOOKUP(C1157*1,'RMPCrecs(Jan2016)'!F$2:N$1246,9,FALSE)</f>
        <v>49</v>
      </c>
      <c r="C1157" s="47" t="s">
        <v>1041</v>
      </c>
      <c r="D1157" s="47" t="s">
        <v>41</v>
      </c>
      <c r="E1157" s="48">
        <v>2011</v>
      </c>
      <c r="F1157" s="47" t="s">
        <v>42</v>
      </c>
      <c r="G1157" s="49">
        <v>40787</v>
      </c>
      <c r="H1157" s="47" t="s">
        <v>43</v>
      </c>
      <c r="I1157" s="47" t="s">
        <v>44</v>
      </c>
      <c r="J1157" s="48">
        <v>3008</v>
      </c>
      <c r="K1157" s="47" t="s">
        <v>45</v>
      </c>
      <c r="L1157" s="48">
        <v>780</v>
      </c>
      <c r="M1157" s="47" t="s">
        <v>46</v>
      </c>
      <c r="N1157" s="48">
        <v>3</v>
      </c>
      <c r="O1157" s="47" t="s">
        <v>43</v>
      </c>
      <c r="P1157" s="47" t="s">
        <v>1042</v>
      </c>
      <c r="Q1157" s="47" t="s">
        <v>48</v>
      </c>
      <c r="R1157" s="47" t="s">
        <v>49</v>
      </c>
      <c r="S1157" s="47" t="s">
        <v>43</v>
      </c>
      <c r="T1157" s="47" t="s">
        <v>50</v>
      </c>
      <c r="U1157" s="47" t="s">
        <v>72</v>
      </c>
      <c r="V1157" s="58">
        <f t="shared" si="24"/>
        <v>1.5763239339752406</v>
      </c>
      <c r="W1157" s="58">
        <f t="shared" si="25"/>
        <v>1.5763239339752406</v>
      </c>
      <c r="X1157" s="47" t="s">
        <v>1015</v>
      </c>
      <c r="Y1157" s="47" t="s">
        <v>1026</v>
      </c>
      <c r="Z1157" s="48" t="b">
        <v>0</v>
      </c>
      <c r="AA1157" s="47" t="s">
        <v>54</v>
      </c>
      <c r="AB1157" s="48" t="b">
        <v>0</v>
      </c>
      <c r="AC1157" s="48">
        <v>39</v>
      </c>
      <c r="AD1157" s="47" t="s">
        <v>1855</v>
      </c>
      <c r="AF1157" s="44" t="str">
        <f t="shared" si="26"/>
        <v>mix</v>
      </c>
      <c r="AG1157" s="44">
        <f>VLOOKUP(E1157,'T&amp;NTprop'!I$4:O$35,7,FALSE)</f>
        <v>0.56297283356258598</v>
      </c>
      <c r="AH1157" s="48">
        <v>2.8</v>
      </c>
      <c r="AI1157" s="48">
        <v>2.8</v>
      </c>
    </row>
    <row r="1158" spans="2:35" x14ac:dyDescent="0.25">
      <c r="B1158">
        <f>VLOOKUP(C1158*1,'RMPCrecs(Jan2016)'!F$2:N$1246,9,FALSE)</f>
        <v>49</v>
      </c>
      <c r="C1158" s="47" t="s">
        <v>1066</v>
      </c>
      <c r="D1158" s="47" t="s">
        <v>41</v>
      </c>
      <c r="E1158" s="48">
        <v>2011</v>
      </c>
      <c r="F1158" s="47" t="s">
        <v>67</v>
      </c>
      <c r="G1158" s="49">
        <v>40787</v>
      </c>
      <c r="H1158" s="47" t="s">
        <v>43</v>
      </c>
      <c r="I1158" s="47" t="s">
        <v>44</v>
      </c>
      <c r="J1158" s="48">
        <v>3008</v>
      </c>
      <c r="K1158" s="47" t="s">
        <v>110</v>
      </c>
      <c r="L1158" s="48">
        <v>860</v>
      </c>
      <c r="M1158" s="47" t="s">
        <v>46</v>
      </c>
      <c r="N1158" s="48">
        <v>4</v>
      </c>
      <c r="O1158" s="47" t="s">
        <v>43</v>
      </c>
      <c r="P1158" s="47" t="s">
        <v>433</v>
      </c>
      <c r="Q1158" s="47" t="s">
        <v>48</v>
      </c>
      <c r="R1158" s="47" t="s">
        <v>49</v>
      </c>
      <c r="S1158" s="47" t="s">
        <v>43</v>
      </c>
      <c r="T1158" s="47" t="s">
        <v>50</v>
      </c>
      <c r="U1158" s="47" t="s">
        <v>72</v>
      </c>
      <c r="V1158" s="58">
        <f t="shared" si="24"/>
        <v>1.5763239339752406</v>
      </c>
      <c r="W1158" s="58">
        <f t="shared" si="25"/>
        <v>1.5763239339752406</v>
      </c>
      <c r="X1158" s="47" t="s">
        <v>1015</v>
      </c>
      <c r="Y1158" s="47" t="s">
        <v>1026</v>
      </c>
      <c r="Z1158" s="48" t="b">
        <v>0</v>
      </c>
      <c r="AA1158" s="47" t="s">
        <v>54</v>
      </c>
      <c r="AB1158" s="48" t="b">
        <v>0</v>
      </c>
      <c r="AC1158" s="48">
        <v>39</v>
      </c>
      <c r="AD1158" s="47" t="s">
        <v>1855</v>
      </c>
      <c r="AF1158" s="44" t="str">
        <f t="shared" si="26"/>
        <v>mix</v>
      </c>
      <c r="AG1158" s="44">
        <f>VLOOKUP(E1158,'T&amp;NTprop'!I$4:O$35,7,FALSE)</f>
        <v>0.56297283356258598</v>
      </c>
      <c r="AH1158" s="48">
        <v>2.8</v>
      </c>
      <c r="AI1158" s="48">
        <v>2.8</v>
      </c>
    </row>
    <row r="1159" spans="2:35" x14ac:dyDescent="0.25">
      <c r="B1159">
        <f>VLOOKUP(C1159*1,'RMPCrecs(Jan2016)'!F$2:N$1246,9,FALSE)</f>
        <v>49</v>
      </c>
      <c r="C1159" s="47" t="s">
        <v>1067</v>
      </c>
      <c r="D1159" s="47" t="s">
        <v>41</v>
      </c>
      <c r="E1159" s="48">
        <v>2011</v>
      </c>
      <c r="F1159" s="47" t="s">
        <v>67</v>
      </c>
      <c r="G1159" s="49">
        <v>40787</v>
      </c>
      <c r="H1159" s="47" t="s">
        <v>43</v>
      </c>
      <c r="I1159" s="47" t="s">
        <v>44</v>
      </c>
      <c r="J1159" s="48">
        <v>3008</v>
      </c>
      <c r="K1159" s="47" t="s">
        <v>45</v>
      </c>
      <c r="L1159" s="48">
        <v>770</v>
      </c>
      <c r="M1159" s="47" t="s">
        <v>46</v>
      </c>
      <c r="N1159" s="48">
        <v>4</v>
      </c>
      <c r="O1159" s="47" t="s">
        <v>43</v>
      </c>
      <c r="P1159" s="47" t="s">
        <v>433</v>
      </c>
      <c r="Q1159" s="47" t="s">
        <v>48</v>
      </c>
      <c r="R1159" s="47" t="s">
        <v>49</v>
      </c>
      <c r="S1159" s="47" t="s">
        <v>43</v>
      </c>
      <c r="T1159" s="47" t="s">
        <v>50</v>
      </c>
      <c r="U1159" s="47" t="s">
        <v>72</v>
      </c>
      <c r="V1159" s="58">
        <f t="shared" si="24"/>
        <v>1.5763239339752406</v>
      </c>
      <c r="W1159" s="58">
        <f t="shared" si="25"/>
        <v>1.5763239339752406</v>
      </c>
      <c r="X1159" s="47" t="s">
        <v>1015</v>
      </c>
      <c r="Y1159" s="47" t="s">
        <v>1026</v>
      </c>
      <c r="Z1159" s="48" t="b">
        <v>0</v>
      </c>
      <c r="AA1159" s="47" t="s">
        <v>54</v>
      </c>
      <c r="AB1159" s="48" t="b">
        <v>0</v>
      </c>
      <c r="AC1159" s="48">
        <v>39</v>
      </c>
      <c r="AD1159" s="47" t="s">
        <v>1855</v>
      </c>
      <c r="AF1159" s="44" t="str">
        <f t="shared" si="26"/>
        <v>mix</v>
      </c>
      <c r="AG1159" s="44">
        <f>VLOOKUP(E1159,'T&amp;NTprop'!I$4:O$35,7,FALSE)</f>
        <v>0.56297283356258598</v>
      </c>
      <c r="AH1159" s="48">
        <v>2.8</v>
      </c>
      <c r="AI1159" s="48">
        <v>2.8</v>
      </c>
    </row>
    <row r="1160" spans="2:35" x14ac:dyDescent="0.25">
      <c r="B1160">
        <f>VLOOKUP(C1160*1,'RMPCrecs(Jan2016)'!F$2:N$1246,9,FALSE)</f>
        <v>49</v>
      </c>
      <c r="C1160" s="47" t="s">
        <v>1068</v>
      </c>
      <c r="D1160" s="47" t="s">
        <v>41</v>
      </c>
      <c r="E1160" s="48">
        <v>2011</v>
      </c>
      <c r="F1160" s="47" t="s">
        <v>67</v>
      </c>
      <c r="G1160" s="49">
        <v>40787</v>
      </c>
      <c r="H1160" s="47" t="s">
        <v>43</v>
      </c>
      <c r="I1160" s="47" t="s">
        <v>44</v>
      </c>
      <c r="J1160" s="48">
        <v>3008</v>
      </c>
      <c r="K1160" s="47" t="s">
        <v>45</v>
      </c>
      <c r="L1160" s="48">
        <v>850</v>
      </c>
      <c r="M1160" s="47" t="s">
        <v>46</v>
      </c>
      <c r="N1160" s="48">
        <v>4</v>
      </c>
      <c r="O1160" s="47" t="s">
        <v>43</v>
      </c>
      <c r="P1160" s="47" t="s">
        <v>433</v>
      </c>
      <c r="Q1160" s="47" t="s">
        <v>48</v>
      </c>
      <c r="R1160" s="47" t="s">
        <v>49</v>
      </c>
      <c r="S1160" s="47" t="s">
        <v>43</v>
      </c>
      <c r="T1160" s="47" t="s">
        <v>50</v>
      </c>
      <c r="U1160" s="47" t="s">
        <v>72</v>
      </c>
      <c r="V1160" s="58">
        <f t="shared" si="24"/>
        <v>1.5763239339752406</v>
      </c>
      <c r="W1160" s="58">
        <f t="shared" si="25"/>
        <v>1.5763239339752406</v>
      </c>
      <c r="X1160" s="47" t="s">
        <v>1015</v>
      </c>
      <c r="Y1160" s="47" t="s">
        <v>1026</v>
      </c>
      <c r="Z1160" s="48" t="b">
        <v>0</v>
      </c>
      <c r="AA1160" s="47" t="s">
        <v>54</v>
      </c>
      <c r="AB1160" s="48" t="b">
        <v>0</v>
      </c>
      <c r="AC1160" s="48">
        <v>39</v>
      </c>
      <c r="AD1160" s="47" t="s">
        <v>1855</v>
      </c>
      <c r="AF1160" s="44" t="str">
        <f t="shared" si="26"/>
        <v>mix</v>
      </c>
      <c r="AG1160" s="44">
        <f>VLOOKUP(E1160,'T&amp;NTprop'!I$4:O$35,7,FALSE)</f>
        <v>0.56297283356258598</v>
      </c>
      <c r="AH1160" s="48">
        <v>2.8</v>
      </c>
      <c r="AI1160" s="48">
        <v>2.8</v>
      </c>
    </row>
    <row r="1161" spans="2:35" x14ac:dyDescent="0.25">
      <c r="B1161">
        <f>VLOOKUP(C1161*1,'RMPCrecs(Jan2016)'!F$2:N$1246,9,FALSE)</f>
        <v>49</v>
      </c>
      <c r="C1161" s="47" t="s">
        <v>1093</v>
      </c>
      <c r="D1161" s="47" t="s">
        <v>41</v>
      </c>
      <c r="E1161" s="48">
        <v>2011</v>
      </c>
      <c r="F1161" s="47" t="s">
        <v>67</v>
      </c>
      <c r="G1161" s="49">
        <v>40772</v>
      </c>
      <c r="H1161" s="47" t="s">
        <v>43</v>
      </c>
      <c r="I1161" s="47" t="s">
        <v>44</v>
      </c>
      <c r="J1161" s="48">
        <v>3008</v>
      </c>
      <c r="K1161" s="47" t="s">
        <v>110</v>
      </c>
      <c r="L1161" s="48">
        <v>870</v>
      </c>
      <c r="M1161" s="47" t="s">
        <v>46</v>
      </c>
      <c r="N1161" s="48">
        <v>4</v>
      </c>
      <c r="O1161" s="47" t="s">
        <v>43</v>
      </c>
      <c r="P1161" s="47" t="s">
        <v>433</v>
      </c>
      <c r="Q1161" s="47" t="s">
        <v>48</v>
      </c>
      <c r="R1161" s="47" t="s">
        <v>59</v>
      </c>
      <c r="S1161" s="47" t="s">
        <v>43</v>
      </c>
      <c r="T1161" s="47" t="s">
        <v>50</v>
      </c>
      <c r="U1161" s="47" t="s">
        <v>98</v>
      </c>
      <c r="V1161" s="58">
        <f t="shared" ref="V1161:V1224" si="27">AG1161*AH1161</f>
        <v>1.9929238308115544</v>
      </c>
      <c r="W1161" s="58">
        <f t="shared" ref="W1161:W1224" si="28">AI1161*AG1161</f>
        <v>1.9929238308115544</v>
      </c>
      <c r="X1161" s="47" t="s">
        <v>1015</v>
      </c>
      <c r="Y1161" s="47" t="s">
        <v>1057</v>
      </c>
      <c r="Z1161" s="48" t="b">
        <v>0</v>
      </c>
      <c r="AA1161" s="47" t="s">
        <v>54</v>
      </c>
      <c r="AB1161" s="48" t="b">
        <v>0</v>
      </c>
      <c r="AC1161" s="48">
        <v>39</v>
      </c>
      <c r="AD1161" s="47" t="s">
        <v>1855</v>
      </c>
      <c r="AF1161" s="44" t="str">
        <f t="shared" ref="AF1161:AF1224" si="29">IF(OR(B1161=14,B1161=19),"NT",IF(B1161&gt;=49,"mix","Tr"))</f>
        <v>mix</v>
      </c>
      <c r="AG1161" s="44">
        <f>VLOOKUP(E1161,'T&amp;NTprop'!I$4:O$35,7,FALSE)</f>
        <v>0.56297283356258598</v>
      </c>
      <c r="AH1161" s="48">
        <v>3.54</v>
      </c>
      <c r="AI1161" s="48">
        <v>3.54</v>
      </c>
    </row>
    <row r="1162" spans="2:35" x14ac:dyDescent="0.25">
      <c r="B1162">
        <f>VLOOKUP(C1162*1,'RMPCrecs(Jan2016)'!F$2:N$1246,9,FALSE)</f>
        <v>49</v>
      </c>
      <c r="C1162" s="47" t="s">
        <v>1094</v>
      </c>
      <c r="D1162" s="47" t="s">
        <v>41</v>
      </c>
      <c r="E1162" s="48">
        <v>2011</v>
      </c>
      <c r="F1162" s="47" t="s">
        <v>67</v>
      </c>
      <c r="G1162" s="49">
        <v>40772</v>
      </c>
      <c r="H1162" s="47" t="s">
        <v>43</v>
      </c>
      <c r="I1162" s="47" t="s">
        <v>44</v>
      </c>
      <c r="J1162" s="48">
        <v>3008</v>
      </c>
      <c r="K1162" s="47" t="s">
        <v>110</v>
      </c>
      <c r="L1162" s="48">
        <v>770</v>
      </c>
      <c r="M1162" s="47" t="s">
        <v>46</v>
      </c>
      <c r="N1162" s="48">
        <v>4</v>
      </c>
      <c r="O1162" s="47" t="s">
        <v>43</v>
      </c>
      <c r="P1162" s="47" t="s">
        <v>433</v>
      </c>
      <c r="Q1162" s="47" t="s">
        <v>48</v>
      </c>
      <c r="R1162" s="47" t="s">
        <v>49</v>
      </c>
      <c r="S1162" s="47" t="s">
        <v>43</v>
      </c>
      <c r="T1162" s="47" t="s">
        <v>50</v>
      </c>
      <c r="U1162" s="47" t="s">
        <v>98</v>
      </c>
      <c r="V1162" s="58">
        <f t="shared" si="27"/>
        <v>1.9929238308115544</v>
      </c>
      <c r="W1162" s="58">
        <f t="shared" si="28"/>
        <v>1.9929238308115544</v>
      </c>
      <c r="X1162" s="47" t="s">
        <v>1015</v>
      </c>
      <c r="Y1162" s="47" t="s">
        <v>1057</v>
      </c>
      <c r="Z1162" s="48" t="b">
        <v>0</v>
      </c>
      <c r="AA1162" s="47" t="s">
        <v>54</v>
      </c>
      <c r="AB1162" s="48" t="b">
        <v>0</v>
      </c>
      <c r="AC1162" s="48">
        <v>39</v>
      </c>
      <c r="AD1162" s="47" t="s">
        <v>1855</v>
      </c>
      <c r="AF1162" s="44" t="str">
        <f t="shared" si="29"/>
        <v>mix</v>
      </c>
      <c r="AG1162" s="44">
        <f>VLOOKUP(E1162,'T&amp;NTprop'!I$4:O$35,7,FALSE)</f>
        <v>0.56297283356258598</v>
      </c>
      <c r="AH1162" s="48">
        <v>3.54</v>
      </c>
      <c r="AI1162" s="48">
        <v>3.54</v>
      </c>
    </row>
    <row r="1163" spans="2:35" x14ac:dyDescent="0.25">
      <c r="B1163">
        <f>VLOOKUP(C1163*1,'RMPCrecs(Jan2016)'!F$2:N$1246,9,FALSE)</f>
        <v>49</v>
      </c>
      <c r="C1163" s="47" t="s">
        <v>1095</v>
      </c>
      <c r="D1163" s="47" t="s">
        <v>41</v>
      </c>
      <c r="E1163" s="48">
        <v>2011</v>
      </c>
      <c r="F1163" s="47" t="s">
        <v>67</v>
      </c>
      <c r="G1163" s="49">
        <v>40772</v>
      </c>
      <c r="H1163" s="47" t="s">
        <v>43</v>
      </c>
      <c r="I1163" s="47" t="s">
        <v>44</v>
      </c>
      <c r="J1163" s="48">
        <v>3008</v>
      </c>
      <c r="K1163" s="47" t="s">
        <v>45</v>
      </c>
      <c r="L1163" s="48">
        <v>770</v>
      </c>
      <c r="M1163" s="47" t="s">
        <v>46</v>
      </c>
      <c r="N1163" s="48">
        <v>4</v>
      </c>
      <c r="O1163" s="47" t="s">
        <v>43</v>
      </c>
      <c r="P1163" s="47" t="s">
        <v>455</v>
      </c>
      <c r="Q1163" s="47" t="s">
        <v>48</v>
      </c>
      <c r="R1163" s="47" t="s">
        <v>49</v>
      </c>
      <c r="S1163" s="47" t="s">
        <v>43</v>
      </c>
      <c r="T1163" s="47" t="s">
        <v>50</v>
      </c>
      <c r="U1163" s="47" t="s">
        <v>98</v>
      </c>
      <c r="V1163" s="58">
        <f t="shared" si="27"/>
        <v>1.9929238308115544</v>
      </c>
      <c r="W1163" s="58">
        <f t="shared" si="28"/>
        <v>1.9929238308115544</v>
      </c>
      <c r="X1163" s="47" t="s">
        <v>1015</v>
      </c>
      <c r="Y1163" s="47" t="s">
        <v>1057</v>
      </c>
      <c r="Z1163" s="48" t="b">
        <v>0</v>
      </c>
      <c r="AA1163" s="47" t="s">
        <v>54</v>
      </c>
      <c r="AB1163" s="48" t="b">
        <v>0</v>
      </c>
      <c r="AC1163" s="48">
        <v>39</v>
      </c>
      <c r="AD1163" s="47" t="s">
        <v>1855</v>
      </c>
      <c r="AF1163" s="44" t="str">
        <f t="shared" si="29"/>
        <v>mix</v>
      </c>
      <c r="AG1163" s="44">
        <f>VLOOKUP(E1163,'T&amp;NTprop'!I$4:O$35,7,FALSE)</f>
        <v>0.56297283356258598</v>
      </c>
      <c r="AH1163" s="48">
        <v>3.54</v>
      </c>
      <c r="AI1163" s="48">
        <v>3.54</v>
      </c>
    </row>
    <row r="1164" spans="2:35" x14ac:dyDescent="0.25">
      <c r="B1164">
        <f>VLOOKUP(C1164*1,'RMPCrecs(Jan2016)'!F$2:N$1246,9,FALSE)</f>
        <v>49</v>
      </c>
      <c r="C1164" s="47" t="s">
        <v>1129</v>
      </c>
      <c r="D1164" s="47" t="s">
        <v>41</v>
      </c>
      <c r="E1164" s="48">
        <v>2011</v>
      </c>
      <c r="F1164" s="47" t="s">
        <v>42</v>
      </c>
      <c r="G1164" s="49">
        <v>40792</v>
      </c>
      <c r="H1164" s="47" t="s">
        <v>43</v>
      </c>
      <c r="I1164" s="47" t="s">
        <v>44</v>
      </c>
      <c r="J1164" s="48">
        <v>3008</v>
      </c>
      <c r="K1164" s="47" t="s">
        <v>45</v>
      </c>
      <c r="L1164" s="48">
        <v>810</v>
      </c>
      <c r="M1164" s="47" t="s">
        <v>46</v>
      </c>
      <c r="N1164" s="48">
        <v>3</v>
      </c>
      <c r="O1164" s="47" t="s">
        <v>43</v>
      </c>
      <c r="P1164" s="47" t="s">
        <v>820</v>
      </c>
      <c r="Q1164" s="47" t="s">
        <v>48</v>
      </c>
      <c r="R1164" s="47" t="s">
        <v>49</v>
      </c>
      <c r="S1164" s="47" t="s">
        <v>43</v>
      </c>
      <c r="T1164" s="47" t="s">
        <v>50</v>
      </c>
      <c r="U1164" s="47" t="s">
        <v>60</v>
      </c>
      <c r="V1164" s="58">
        <f t="shared" si="27"/>
        <v>3.1864262379642367</v>
      </c>
      <c r="W1164" s="58">
        <f t="shared" si="28"/>
        <v>3.1864262379642367</v>
      </c>
      <c r="X1164" s="47" t="s">
        <v>1015</v>
      </c>
      <c r="Y1164" s="47" t="s">
        <v>1023</v>
      </c>
      <c r="Z1164" s="48" t="b">
        <v>0</v>
      </c>
      <c r="AA1164" s="47" t="s">
        <v>54</v>
      </c>
      <c r="AB1164" s="48" t="b">
        <v>0</v>
      </c>
      <c r="AC1164" s="48">
        <v>39</v>
      </c>
      <c r="AD1164" s="47" t="s">
        <v>1855</v>
      </c>
      <c r="AF1164" s="44" t="str">
        <f t="shared" si="29"/>
        <v>mix</v>
      </c>
      <c r="AG1164" s="44">
        <f>VLOOKUP(E1164,'T&amp;NTprop'!I$4:O$35,7,FALSE)</f>
        <v>0.56297283356258598</v>
      </c>
      <c r="AH1164" s="48">
        <v>5.66</v>
      </c>
      <c r="AI1164" s="48">
        <v>5.66</v>
      </c>
    </row>
    <row r="1165" spans="2:35" x14ac:dyDescent="0.25">
      <c r="B1165">
        <f>VLOOKUP(C1165*1,'RMPCrecs(Jan2016)'!F$2:N$1246,9,FALSE)</f>
        <v>49</v>
      </c>
      <c r="C1165" s="47" t="s">
        <v>1130</v>
      </c>
      <c r="D1165" s="47" t="s">
        <v>41</v>
      </c>
      <c r="E1165" s="48">
        <v>2011</v>
      </c>
      <c r="F1165" s="47" t="s">
        <v>42</v>
      </c>
      <c r="G1165" s="49">
        <v>40792</v>
      </c>
      <c r="H1165" s="47" t="s">
        <v>43</v>
      </c>
      <c r="I1165" s="47" t="s">
        <v>44</v>
      </c>
      <c r="J1165" s="48">
        <v>3008</v>
      </c>
      <c r="K1165" s="47" t="s">
        <v>45</v>
      </c>
      <c r="L1165" s="48">
        <v>670</v>
      </c>
      <c r="M1165" s="47" t="s">
        <v>46</v>
      </c>
      <c r="N1165" s="48">
        <v>3</v>
      </c>
      <c r="O1165" s="47" t="s">
        <v>43</v>
      </c>
      <c r="P1165" s="47" t="s">
        <v>770</v>
      </c>
      <c r="Q1165" s="47" t="s">
        <v>48</v>
      </c>
      <c r="R1165" s="47" t="s">
        <v>49</v>
      </c>
      <c r="S1165" s="47" t="s">
        <v>43</v>
      </c>
      <c r="T1165" s="47" t="s">
        <v>50</v>
      </c>
      <c r="U1165" s="47" t="s">
        <v>60</v>
      </c>
      <c r="V1165" s="58">
        <f t="shared" si="27"/>
        <v>3.1864262379642367</v>
      </c>
      <c r="W1165" s="58">
        <f t="shared" si="28"/>
        <v>3.1864262379642367</v>
      </c>
      <c r="X1165" s="47" t="s">
        <v>1015</v>
      </c>
      <c r="Y1165" s="47" t="s">
        <v>1023</v>
      </c>
      <c r="Z1165" s="48" t="b">
        <v>0</v>
      </c>
      <c r="AA1165" s="47" t="s">
        <v>54</v>
      </c>
      <c r="AB1165" s="48" t="b">
        <v>0</v>
      </c>
      <c r="AC1165" s="48">
        <v>39</v>
      </c>
      <c r="AD1165" s="47" t="s">
        <v>1855</v>
      </c>
      <c r="AF1165" s="44" t="str">
        <f t="shared" si="29"/>
        <v>mix</v>
      </c>
      <c r="AG1165" s="44">
        <f>VLOOKUP(E1165,'T&amp;NTprop'!I$4:O$35,7,FALSE)</f>
        <v>0.56297283356258598</v>
      </c>
      <c r="AH1165" s="48">
        <v>5.66</v>
      </c>
      <c r="AI1165" s="48">
        <v>5.66</v>
      </c>
    </row>
    <row r="1166" spans="2:35" x14ac:dyDescent="0.25">
      <c r="B1166">
        <f>VLOOKUP(C1166*1,'RMPCrecs(Jan2016)'!F$2:N$1246,9,FALSE)</f>
        <v>49</v>
      </c>
      <c r="C1166" s="47" t="s">
        <v>1131</v>
      </c>
      <c r="D1166" s="47" t="s">
        <v>41</v>
      </c>
      <c r="E1166" s="48">
        <v>2011</v>
      </c>
      <c r="F1166" s="47" t="s">
        <v>42</v>
      </c>
      <c r="G1166" s="49">
        <v>40792</v>
      </c>
      <c r="H1166" s="47" t="s">
        <v>43</v>
      </c>
      <c r="I1166" s="47" t="s">
        <v>44</v>
      </c>
      <c r="J1166" s="48">
        <v>3008</v>
      </c>
      <c r="K1166" s="47" t="s">
        <v>110</v>
      </c>
      <c r="L1166" s="48">
        <v>820</v>
      </c>
      <c r="M1166" s="47" t="s">
        <v>46</v>
      </c>
      <c r="N1166" s="48">
        <v>4</v>
      </c>
      <c r="O1166" s="47" t="s">
        <v>43</v>
      </c>
      <c r="P1166" s="47" t="s">
        <v>433</v>
      </c>
      <c r="Q1166" s="47" t="s">
        <v>48</v>
      </c>
      <c r="R1166" s="47" t="s">
        <v>49</v>
      </c>
      <c r="S1166" s="47" t="s">
        <v>43</v>
      </c>
      <c r="T1166" s="47" t="s">
        <v>50</v>
      </c>
      <c r="U1166" s="47" t="s">
        <v>60</v>
      </c>
      <c r="V1166" s="58">
        <f t="shared" si="27"/>
        <v>3.1864262379642367</v>
      </c>
      <c r="W1166" s="58">
        <f t="shared" si="28"/>
        <v>3.1864262379642367</v>
      </c>
      <c r="X1166" s="47" t="s">
        <v>1015</v>
      </c>
      <c r="Y1166" s="47" t="s">
        <v>1023</v>
      </c>
      <c r="Z1166" s="48" t="b">
        <v>0</v>
      </c>
      <c r="AA1166" s="47" t="s">
        <v>54</v>
      </c>
      <c r="AB1166" s="48" t="b">
        <v>0</v>
      </c>
      <c r="AC1166" s="48">
        <v>39</v>
      </c>
      <c r="AD1166" s="47" t="s">
        <v>1855</v>
      </c>
      <c r="AF1166" s="44" t="str">
        <f t="shared" si="29"/>
        <v>mix</v>
      </c>
      <c r="AG1166" s="44">
        <f>VLOOKUP(E1166,'T&amp;NTprop'!I$4:O$35,7,FALSE)</f>
        <v>0.56297283356258598</v>
      </c>
      <c r="AH1166" s="48">
        <v>5.66</v>
      </c>
      <c r="AI1166" s="48">
        <v>5.66</v>
      </c>
    </row>
    <row r="1167" spans="2:35" x14ac:dyDescent="0.25">
      <c r="B1167">
        <f>VLOOKUP(C1167*1,'RMPCrecs(Jan2016)'!F$2:N$1246,9,FALSE)</f>
        <v>49</v>
      </c>
      <c r="C1167" s="47" t="s">
        <v>1132</v>
      </c>
      <c r="D1167" s="47" t="s">
        <v>41</v>
      </c>
      <c r="E1167" s="48">
        <v>2011</v>
      </c>
      <c r="F1167" s="47" t="s">
        <v>42</v>
      </c>
      <c r="G1167" s="49">
        <v>40792</v>
      </c>
      <c r="H1167" s="47" t="s">
        <v>43</v>
      </c>
      <c r="I1167" s="47" t="s">
        <v>44</v>
      </c>
      <c r="J1167" s="48">
        <v>3008</v>
      </c>
      <c r="K1167" s="47" t="s">
        <v>45</v>
      </c>
      <c r="L1167" s="48">
        <v>960</v>
      </c>
      <c r="M1167" s="47" t="s">
        <v>46</v>
      </c>
      <c r="N1167" s="48">
        <v>4</v>
      </c>
      <c r="O1167" s="47" t="s">
        <v>43</v>
      </c>
      <c r="P1167" s="47" t="s">
        <v>433</v>
      </c>
      <c r="Q1167" s="47" t="s">
        <v>48</v>
      </c>
      <c r="R1167" s="47" t="s">
        <v>49</v>
      </c>
      <c r="S1167" s="47" t="s">
        <v>43</v>
      </c>
      <c r="T1167" s="47" t="s">
        <v>50</v>
      </c>
      <c r="U1167" s="47" t="s">
        <v>60</v>
      </c>
      <c r="V1167" s="58">
        <f t="shared" si="27"/>
        <v>3.1864262379642367</v>
      </c>
      <c r="W1167" s="58">
        <f t="shared" si="28"/>
        <v>3.1864262379642367</v>
      </c>
      <c r="X1167" s="47" t="s">
        <v>1015</v>
      </c>
      <c r="Y1167" s="47" t="s">
        <v>1023</v>
      </c>
      <c r="Z1167" s="48" t="b">
        <v>0</v>
      </c>
      <c r="AA1167" s="47" t="s">
        <v>54</v>
      </c>
      <c r="AB1167" s="48" t="b">
        <v>0</v>
      </c>
      <c r="AC1167" s="48">
        <v>39</v>
      </c>
      <c r="AD1167" s="47" t="s">
        <v>1855</v>
      </c>
      <c r="AF1167" s="44" t="str">
        <f t="shared" si="29"/>
        <v>mix</v>
      </c>
      <c r="AG1167" s="44">
        <f>VLOOKUP(E1167,'T&amp;NTprop'!I$4:O$35,7,FALSE)</f>
        <v>0.56297283356258598</v>
      </c>
      <c r="AH1167" s="48">
        <v>5.66</v>
      </c>
      <c r="AI1167" s="48">
        <v>5.66</v>
      </c>
    </row>
    <row r="1168" spans="2:35" x14ac:dyDescent="0.25">
      <c r="B1168">
        <f>VLOOKUP(C1168*1,'RMPCrecs(Jan2016)'!F$2:N$1246,9,FALSE)</f>
        <v>49</v>
      </c>
      <c r="C1168" s="47" t="s">
        <v>1156</v>
      </c>
      <c r="D1168" s="47" t="s">
        <v>41</v>
      </c>
      <c r="E1168" s="48">
        <v>2011</v>
      </c>
      <c r="F1168" s="47" t="s">
        <v>67</v>
      </c>
      <c r="G1168" s="49">
        <v>40784</v>
      </c>
      <c r="H1168" s="47" t="s">
        <v>43</v>
      </c>
      <c r="I1168" s="47" t="s">
        <v>44</v>
      </c>
      <c r="J1168" s="48">
        <v>3008</v>
      </c>
      <c r="K1168" s="47" t="s">
        <v>45</v>
      </c>
      <c r="L1168" s="48">
        <v>810</v>
      </c>
      <c r="M1168" s="47" t="s">
        <v>46</v>
      </c>
      <c r="N1168" s="48">
        <v>3</v>
      </c>
      <c r="O1168" s="47" t="s">
        <v>43</v>
      </c>
      <c r="P1168" s="47" t="s">
        <v>956</v>
      </c>
      <c r="Q1168" s="47" t="s">
        <v>48</v>
      </c>
      <c r="R1168" s="47" t="s">
        <v>49</v>
      </c>
      <c r="S1168" s="47" t="s">
        <v>43</v>
      </c>
      <c r="T1168" s="47" t="s">
        <v>50</v>
      </c>
      <c r="U1168" s="47" t="s">
        <v>72</v>
      </c>
      <c r="V1168" s="58">
        <f t="shared" si="27"/>
        <v>1.5763239339752406</v>
      </c>
      <c r="W1168" s="58">
        <f t="shared" si="28"/>
        <v>1.5763239339752406</v>
      </c>
      <c r="X1168" s="47" t="s">
        <v>1015</v>
      </c>
      <c r="Y1168" s="47" t="s">
        <v>1026</v>
      </c>
      <c r="Z1168" s="48" t="b">
        <v>0</v>
      </c>
      <c r="AA1168" s="47" t="s">
        <v>54</v>
      </c>
      <c r="AB1168" s="48" t="b">
        <v>0</v>
      </c>
      <c r="AC1168" s="48">
        <v>39</v>
      </c>
      <c r="AD1168" s="47" t="s">
        <v>1855</v>
      </c>
      <c r="AF1168" s="44" t="str">
        <f t="shared" si="29"/>
        <v>mix</v>
      </c>
      <c r="AG1168" s="44">
        <f>VLOOKUP(E1168,'T&amp;NTprop'!I$4:O$35,7,FALSE)</f>
        <v>0.56297283356258598</v>
      </c>
      <c r="AH1168" s="48">
        <v>2.8</v>
      </c>
      <c r="AI1168" s="48">
        <v>2.8</v>
      </c>
    </row>
    <row r="1169" spans="2:35" x14ac:dyDescent="0.25">
      <c r="B1169">
        <f>VLOOKUP(C1169*1,'RMPCrecs(Jan2016)'!F$2:N$1246,9,FALSE)</f>
        <v>49</v>
      </c>
      <c r="C1169" s="47" t="s">
        <v>1157</v>
      </c>
      <c r="D1169" s="47" t="s">
        <v>41</v>
      </c>
      <c r="E1169" s="48">
        <v>2011</v>
      </c>
      <c r="F1169" s="47" t="s">
        <v>67</v>
      </c>
      <c r="G1169" s="49">
        <v>40784</v>
      </c>
      <c r="H1169" s="47" t="s">
        <v>43</v>
      </c>
      <c r="I1169" s="47" t="s">
        <v>44</v>
      </c>
      <c r="J1169" s="48">
        <v>3008</v>
      </c>
      <c r="K1169" s="47" t="s">
        <v>110</v>
      </c>
      <c r="L1169" s="48">
        <v>800</v>
      </c>
      <c r="M1169" s="47" t="s">
        <v>46</v>
      </c>
      <c r="N1169" s="48">
        <v>4</v>
      </c>
      <c r="O1169" s="47" t="s">
        <v>43</v>
      </c>
      <c r="P1169" s="47" t="s">
        <v>433</v>
      </c>
      <c r="Q1169" s="47" t="s">
        <v>48</v>
      </c>
      <c r="R1169" s="47" t="s">
        <v>49</v>
      </c>
      <c r="S1169" s="47" t="s">
        <v>43</v>
      </c>
      <c r="T1169" s="47" t="s">
        <v>50</v>
      </c>
      <c r="U1169" s="47" t="s">
        <v>72</v>
      </c>
      <c r="V1169" s="58">
        <f t="shared" si="27"/>
        <v>1.5763239339752406</v>
      </c>
      <c r="W1169" s="58">
        <f t="shared" si="28"/>
        <v>1.5763239339752406</v>
      </c>
      <c r="X1169" s="47" t="s">
        <v>1015</v>
      </c>
      <c r="Y1169" s="47" t="s">
        <v>1026</v>
      </c>
      <c r="Z1169" s="48" t="b">
        <v>0</v>
      </c>
      <c r="AA1169" s="47" t="s">
        <v>54</v>
      </c>
      <c r="AB1169" s="48" t="b">
        <v>0</v>
      </c>
      <c r="AC1169" s="48">
        <v>39</v>
      </c>
      <c r="AD1169" s="47" t="s">
        <v>1855</v>
      </c>
      <c r="AF1169" s="44" t="str">
        <f t="shared" si="29"/>
        <v>mix</v>
      </c>
      <c r="AG1169" s="44">
        <f>VLOOKUP(E1169,'T&amp;NTprop'!I$4:O$35,7,FALSE)</f>
        <v>0.56297283356258598</v>
      </c>
      <c r="AH1169" s="48">
        <v>2.8</v>
      </c>
      <c r="AI1169" s="48">
        <v>2.8</v>
      </c>
    </row>
    <row r="1170" spans="2:35" x14ac:dyDescent="0.25">
      <c r="B1170">
        <f>VLOOKUP(C1170*1,'RMPCrecs(Jan2016)'!F$2:N$1246,9,FALSE)</f>
        <v>49</v>
      </c>
      <c r="C1170" s="47" t="s">
        <v>1158</v>
      </c>
      <c r="D1170" s="47" t="s">
        <v>41</v>
      </c>
      <c r="E1170" s="48">
        <v>2011</v>
      </c>
      <c r="F1170" s="47" t="s">
        <v>67</v>
      </c>
      <c r="G1170" s="49">
        <v>40784</v>
      </c>
      <c r="H1170" s="47" t="s">
        <v>43</v>
      </c>
      <c r="I1170" s="47" t="s">
        <v>44</v>
      </c>
      <c r="J1170" s="48">
        <v>3008</v>
      </c>
      <c r="K1170" s="47" t="s">
        <v>110</v>
      </c>
      <c r="L1170" s="48">
        <v>840</v>
      </c>
      <c r="M1170" s="47" t="s">
        <v>46</v>
      </c>
      <c r="N1170" s="48">
        <v>4</v>
      </c>
      <c r="O1170" s="47" t="s">
        <v>43</v>
      </c>
      <c r="P1170" s="47" t="s">
        <v>433</v>
      </c>
      <c r="Q1170" s="47" t="s">
        <v>48</v>
      </c>
      <c r="R1170" s="47" t="s">
        <v>49</v>
      </c>
      <c r="S1170" s="47" t="s">
        <v>43</v>
      </c>
      <c r="T1170" s="47" t="s">
        <v>50</v>
      </c>
      <c r="U1170" s="47" t="s">
        <v>72</v>
      </c>
      <c r="V1170" s="58">
        <f t="shared" si="27"/>
        <v>1.5763239339752406</v>
      </c>
      <c r="W1170" s="58">
        <f t="shared" si="28"/>
        <v>1.5763239339752406</v>
      </c>
      <c r="X1170" s="47" t="s">
        <v>1015</v>
      </c>
      <c r="Y1170" s="47" t="s">
        <v>1026</v>
      </c>
      <c r="Z1170" s="48" t="b">
        <v>0</v>
      </c>
      <c r="AA1170" s="47" t="s">
        <v>54</v>
      </c>
      <c r="AB1170" s="48" t="b">
        <v>0</v>
      </c>
      <c r="AC1170" s="48">
        <v>39</v>
      </c>
      <c r="AD1170" s="47" t="s">
        <v>1855</v>
      </c>
      <c r="AF1170" s="44" t="str">
        <f t="shared" si="29"/>
        <v>mix</v>
      </c>
      <c r="AG1170" s="44">
        <f>VLOOKUP(E1170,'T&amp;NTprop'!I$4:O$35,7,FALSE)</f>
        <v>0.56297283356258598</v>
      </c>
      <c r="AH1170" s="48">
        <v>2.8</v>
      </c>
      <c r="AI1170" s="48">
        <v>2.8</v>
      </c>
    </row>
    <row r="1171" spans="2:35" x14ac:dyDescent="0.25">
      <c r="B1171">
        <f>VLOOKUP(C1171*1,'RMPCrecs(Jan2016)'!F$2:N$1246,9,FALSE)</f>
        <v>49</v>
      </c>
      <c r="C1171" s="47" t="s">
        <v>1159</v>
      </c>
      <c r="D1171" s="47" t="s">
        <v>41</v>
      </c>
      <c r="E1171" s="48">
        <v>2011</v>
      </c>
      <c r="F1171" s="47" t="s">
        <v>67</v>
      </c>
      <c r="G1171" s="49">
        <v>40784</v>
      </c>
      <c r="H1171" s="47" t="s">
        <v>43</v>
      </c>
      <c r="I1171" s="47" t="s">
        <v>44</v>
      </c>
      <c r="J1171" s="48">
        <v>3008</v>
      </c>
      <c r="K1171" s="47" t="s">
        <v>110</v>
      </c>
      <c r="L1171" s="48">
        <v>790</v>
      </c>
      <c r="M1171" s="47" t="s">
        <v>46</v>
      </c>
      <c r="N1171" s="48">
        <v>4</v>
      </c>
      <c r="O1171" s="47" t="s">
        <v>43</v>
      </c>
      <c r="P1171" s="47" t="s">
        <v>433</v>
      </c>
      <c r="Q1171" s="47" t="s">
        <v>48</v>
      </c>
      <c r="R1171" s="47" t="s">
        <v>49</v>
      </c>
      <c r="S1171" s="47" t="s">
        <v>43</v>
      </c>
      <c r="T1171" s="47" t="s">
        <v>50</v>
      </c>
      <c r="U1171" s="47" t="s">
        <v>72</v>
      </c>
      <c r="V1171" s="58">
        <f t="shared" si="27"/>
        <v>1.5763239339752406</v>
      </c>
      <c r="W1171" s="58">
        <f t="shared" si="28"/>
        <v>1.5763239339752406</v>
      </c>
      <c r="X1171" s="47" t="s">
        <v>1015</v>
      </c>
      <c r="Y1171" s="47" t="s">
        <v>1026</v>
      </c>
      <c r="Z1171" s="48" t="b">
        <v>0</v>
      </c>
      <c r="AA1171" s="47" t="s">
        <v>54</v>
      </c>
      <c r="AB1171" s="48" t="b">
        <v>0</v>
      </c>
      <c r="AC1171" s="48">
        <v>39</v>
      </c>
      <c r="AD1171" s="47" t="s">
        <v>1855</v>
      </c>
      <c r="AF1171" s="44" t="str">
        <f t="shared" si="29"/>
        <v>mix</v>
      </c>
      <c r="AG1171" s="44">
        <f>VLOOKUP(E1171,'T&amp;NTprop'!I$4:O$35,7,FALSE)</f>
        <v>0.56297283356258598</v>
      </c>
      <c r="AH1171" s="48">
        <v>2.8</v>
      </c>
      <c r="AI1171" s="48">
        <v>2.8</v>
      </c>
    </row>
    <row r="1172" spans="2:35" x14ac:dyDescent="0.25">
      <c r="B1172">
        <f>VLOOKUP(C1172*1,'RMPCrecs(Jan2016)'!F$2:N$1246,9,FALSE)</f>
        <v>49</v>
      </c>
      <c r="C1172" s="47" t="s">
        <v>1160</v>
      </c>
      <c r="D1172" s="47" t="s">
        <v>41</v>
      </c>
      <c r="E1172" s="48">
        <v>2011</v>
      </c>
      <c r="F1172" s="47" t="s">
        <v>67</v>
      </c>
      <c r="G1172" s="49">
        <v>40784</v>
      </c>
      <c r="H1172" s="47" t="s">
        <v>43</v>
      </c>
      <c r="I1172" s="47" t="s">
        <v>44</v>
      </c>
      <c r="J1172" s="48">
        <v>3008</v>
      </c>
      <c r="K1172" s="47" t="s">
        <v>45</v>
      </c>
      <c r="L1172" s="48">
        <v>720</v>
      </c>
      <c r="M1172" s="47" t="s">
        <v>46</v>
      </c>
      <c r="N1172" s="48">
        <v>3</v>
      </c>
      <c r="O1172" s="47" t="s">
        <v>43</v>
      </c>
      <c r="P1172" s="47" t="s">
        <v>956</v>
      </c>
      <c r="Q1172" s="47" t="s">
        <v>48</v>
      </c>
      <c r="R1172" s="47" t="s">
        <v>49</v>
      </c>
      <c r="S1172" s="47" t="s">
        <v>43</v>
      </c>
      <c r="T1172" s="47" t="s">
        <v>50</v>
      </c>
      <c r="U1172" s="47" t="s">
        <v>72</v>
      </c>
      <c r="V1172" s="58">
        <f t="shared" si="27"/>
        <v>1.5763239339752406</v>
      </c>
      <c r="W1172" s="58">
        <f t="shared" si="28"/>
        <v>1.5763239339752406</v>
      </c>
      <c r="X1172" s="47" t="s">
        <v>1015</v>
      </c>
      <c r="Y1172" s="47" t="s">
        <v>1026</v>
      </c>
      <c r="Z1172" s="48" t="b">
        <v>0</v>
      </c>
      <c r="AA1172" s="47" t="s">
        <v>54</v>
      </c>
      <c r="AB1172" s="48" t="b">
        <v>0</v>
      </c>
      <c r="AC1172" s="48">
        <v>39</v>
      </c>
      <c r="AD1172" s="47" t="s">
        <v>1855</v>
      </c>
      <c r="AF1172" s="44" t="str">
        <f t="shared" si="29"/>
        <v>mix</v>
      </c>
      <c r="AG1172" s="44">
        <f>VLOOKUP(E1172,'T&amp;NTprop'!I$4:O$35,7,FALSE)</f>
        <v>0.56297283356258598</v>
      </c>
      <c r="AH1172" s="48">
        <v>2.8</v>
      </c>
      <c r="AI1172" s="48">
        <v>2.8</v>
      </c>
    </row>
    <row r="1173" spans="2:35" x14ac:dyDescent="0.25">
      <c r="B1173">
        <f>VLOOKUP(C1173*1,'RMPCrecs(Jan2016)'!F$2:N$1246,9,FALSE)</f>
        <v>49</v>
      </c>
      <c r="C1173" s="47" t="s">
        <v>1161</v>
      </c>
      <c r="D1173" s="47" t="s">
        <v>41</v>
      </c>
      <c r="E1173" s="48">
        <v>2011</v>
      </c>
      <c r="F1173" s="47" t="s">
        <v>67</v>
      </c>
      <c r="G1173" s="49">
        <v>40784</v>
      </c>
      <c r="H1173" s="47" t="s">
        <v>43</v>
      </c>
      <c r="I1173" s="47" t="s">
        <v>44</v>
      </c>
      <c r="J1173" s="48">
        <v>3008</v>
      </c>
      <c r="K1173" s="47" t="s">
        <v>45</v>
      </c>
      <c r="L1173" s="48">
        <v>750</v>
      </c>
      <c r="M1173" s="47" t="s">
        <v>46</v>
      </c>
      <c r="N1173" s="48">
        <v>4</v>
      </c>
      <c r="O1173" s="47" t="s">
        <v>43</v>
      </c>
      <c r="P1173" s="47" t="s">
        <v>433</v>
      </c>
      <c r="Q1173" s="47" t="s">
        <v>48</v>
      </c>
      <c r="R1173" s="47" t="s">
        <v>49</v>
      </c>
      <c r="S1173" s="47" t="s">
        <v>43</v>
      </c>
      <c r="T1173" s="47" t="s">
        <v>50</v>
      </c>
      <c r="U1173" s="47" t="s">
        <v>72</v>
      </c>
      <c r="V1173" s="58">
        <f t="shared" si="27"/>
        <v>1.5763239339752406</v>
      </c>
      <c r="W1173" s="58">
        <f t="shared" si="28"/>
        <v>1.5763239339752406</v>
      </c>
      <c r="X1173" s="47" t="s">
        <v>1015</v>
      </c>
      <c r="Y1173" s="47" t="s">
        <v>1026</v>
      </c>
      <c r="Z1173" s="48" t="b">
        <v>0</v>
      </c>
      <c r="AA1173" s="47" t="s">
        <v>54</v>
      </c>
      <c r="AB1173" s="48" t="b">
        <v>0</v>
      </c>
      <c r="AC1173" s="48">
        <v>39</v>
      </c>
      <c r="AD1173" s="47" t="s">
        <v>1855</v>
      </c>
      <c r="AF1173" s="44" t="str">
        <f t="shared" si="29"/>
        <v>mix</v>
      </c>
      <c r="AG1173" s="44">
        <f>VLOOKUP(E1173,'T&amp;NTprop'!I$4:O$35,7,FALSE)</f>
        <v>0.56297283356258598</v>
      </c>
      <c r="AH1173" s="48">
        <v>2.8</v>
      </c>
      <c r="AI1173" s="48">
        <v>2.8</v>
      </c>
    </row>
    <row r="1174" spans="2:35" x14ac:dyDescent="0.25">
      <c r="B1174">
        <f>VLOOKUP(C1174*1,'RMPCrecs(Jan2016)'!F$2:N$1246,9,FALSE)</f>
        <v>49</v>
      </c>
      <c r="C1174" s="47" t="s">
        <v>1188</v>
      </c>
      <c r="D1174" s="47" t="s">
        <v>41</v>
      </c>
      <c r="E1174" s="48">
        <v>2011</v>
      </c>
      <c r="F1174" s="47" t="s">
        <v>42</v>
      </c>
      <c r="G1174" s="49">
        <v>40799</v>
      </c>
      <c r="H1174" s="47" t="s">
        <v>43</v>
      </c>
      <c r="I1174" s="47" t="s">
        <v>44</v>
      </c>
      <c r="J1174" s="48">
        <v>3008</v>
      </c>
      <c r="K1174" s="47" t="s">
        <v>45</v>
      </c>
      <c r="L1174" s="48">
        <v>700</v>
      </c>
      <c r="M1174" s="47" t="s">
        <v>46</v>
      </c>
      <c r="N1174" s="48">
        <v>3</v>
      </c>
      <c r="O1174" s="47" t="s">
        <v>43</v>
      </c>
      <c r="P1174" s="47" t="s">
        <v>770</v>
      </c>
      <c r="Q1174" s="47" t="s">
        <v>48</v>
      </c>
      <c r="R1174" s="47" t="s">
        <v>49</v>
      </c>
      <c r="S1174" s="47" t="s">
        <v>43</v>
      </c>
      <c r="T1174" s="47" t="s">
        <v>50</v>
      </c>
      <c r="U1174" s="47" t="s">
        <v>51</v>
      </c>
      <c r="V1174" s="58">
        <f t="shared" si="27"/>
        <v>1.6776590440165062</v>
      </c>
      <c r="W1174" s="58">
        <f t="shared" si="28"/>
        <v>1.6776590440165062</v>
      </c>
      <c r="X1174" s="47" t="s">
        <v>1015</v>
      </c>
      <c r="Y1174" s="47" t="s">
        <v>1033</v>
      </c>
      <c r="Z1174" s="48" t="b">
        <v>0</v>
      </c>
      <c r="AA1174" s="47" t="s">
        <v>54</v>
      </c>
      <c r="AB1174" s="48" t="b">
        <v>0</v>
      </c>
      <c r="AC1174" s="48">
        <v>39</v>
      </c>
      <c r="AD1174" s="47" t="s">
        <v>1855</v>
      </c>
      <c r="AF1174" s="44" t="str">
        <f t="shared" si="29"/>
        <v>mix</v>
      </c>
      <c r="AG1174" s="44">
        <f>VLOOKUP(E1174,'T&amp;NTprop'!I$4:O$35,7,FALSE)</f>
        <v>0.56297283356258598</v>
      </c>
      <c r="AH1174" s="48">
        <v>2.98</v>
      </c>
      <c r="AI1174" s="48">
        <v>2.98</v>
      </c>
    </row>
    <row r="1175" spans="2:35" x14ac:dyDescent="0.25">
      <c r="B1175">
        <f>VLOOKUP(C1175*1,'RMPCrecs(Jan2016)'!F$2:N$1246,9,FALSE)</f>
        <v>49</v>
      </c>
      <c r="C1175" s="47" t="s">
        <v>1247</v>
      </c>
      <c r="D1175" s="47" t="s">
        <v>41</v>
      </c>
      <c r="E1175" s="48">
        <v>2011</v>
      </c>
      <c r="F1175" s="47" t="s">
        <v>67</v>
      </c>
      <c r="G1175" s="49">
        <v>40779</v>
      </c>
      <c r="H1175" s="47" t="s">
        <v>43</v>
      </c>
      <c r="I1175" s="47" t="s">
        <v>44</v>
      </c>
      <c r="J1175" s="48">
        <v>3008</v>
      </c>
      <c r="K1175" s="47" t="s">
        <v>45</v>
      </c>
      <c r="L1175" s="48">
        <v>920</v>
      </c>
      <c r="M1175" s="47" t="s">
        <v>46</v>
      </c>
      <c r="N1175" s="48">
        <v>4</v>
      </c>
      <c r="O1175" s="47" t="s">
        <v>43</v>
      </c>
      <c r="P1175" s="47" t="s">
        <v>433</v>
      </c>
      <c r="Q1175" s="47" t="s">
        <v>48</v>
      </c>
      <c r="R1175" s="47" t="s">
        <v>49</v>
      </c>
      <c r="S1175" s="47" t="s">
        <v>43</v>
      </c>
      <c r="T1175" s="47" t="s">
        <v>50</v>
      </c>
      <c r="U1175" s="47" t="s">
        <v>69</v>
      </c>
      <c r="V1175" s="58">
        <f t="shared" si="27"/>
        <v>1.3398753438789546</v>
      </c>
      <c r="W1175" s="58">
        <f t="shared" si="28"/>
        <v>1.3398753438789546</v>
      </c>
      <c r="X1175" s="47" t="s">
        <v>1015</v>
      </c>
      <c r="Y1175" s="47" t="s">
        <v>1016</v>
      </c>
      <c r="Z1175" s="48" t="b">
        <v>0</v>
      </c>
      <c r="AA1175" s="47" t="s">
        <v>54</v>
      </c>
      <c r="AB1175" s="48" t="b">
        <v>0</v>
      </c>
      <c r="AC1175" s="48">
        <v>39</v>
      </c>
      <c r="AD1175" s="47" t="s">
        <v>1855</v>
      </c>
      <c r="AF1175" s="44" t="str">
        <f t="shared" si="29"/>
        <v>mix</v>
      </c>
      <c r="AG1175" s="44">
        <f>VLOOKUP(E1175,'T&amp;NTprop'!I$4:O$35,7,FALSE)</f>
        <v>0.56297283356258598</v>
      </c>
      <c r="AH1175" s="48">
        <v>2.38</v>
      </c>
      <c r="AI1175" s="48">
        <v>2.38</v>
      </c>
    </row>
    <row r="1176" spans="2:35" x14ac:dyDescent="0.25">
      <c r="B1176">
        <f>VLOOKUP(C1176*1,'RMPCrecs(Jan2016)'!F$2:N$1246,9,FALSE)</f>
        <v>49</v>
      </c>
      <c r="C1176" s="47" t="s">
        <v>1248</v>
      </c>
      <c r="D1176" s="47" t="s">
        <v>41</v>
      </c>
      <c r="E1176" s="48">
        <v>2011</v>
      </c>
      <c r="F1176" s="47" t="s">
        <v>67</v>
      </c>
      <c r="G1176" s="49">
        <v>40786</v>
      </c>
      <c r="H1176" s="47" t="s">
        <v>43</v>
      </c>
      <c r="I1176" s="47" t="s">
        <v>44</v>
      </c>
      <c r="J1176" s="48">
        <v>3008</v>
      </c>
      <c r="K1176" s="47" t="s">
        <v>110</v>
      </c>
      <c r="L1176" s="48">
        <v>820</v>
      </c>
      <c r="M1176" s="47" t="s">
        <v>46</v>
      </c>
      <c r="N1176" s="48">
        <v>4</v>
      </c>
      <c r="O1176" s="47" t="s">
        <v>43</v>
      </c>
      <c r="P1176" s="47" t="s">
        <v>433</v>
      </c>
      <c r="Q1176" s="47" t="s">
        <v>48</v>
      </c>
      <c r="R1176" s="47" t="s">
        <v>49</v>
      </c>
      <c r="S1176" s="47" t="s">
        <v>43</v>
      </c>
      <c r="T1176" s="47" t="s">
        <v>50</v>
      </c>
      <c r="U1176" s="47" t="s">
        <v>72</v>
      </c>
      <c r="V1176" s="58">
        <f t="shared" si="27"/>
        <v>1.5763239339752406</v>
      </c>
      <c r="W1176" s="58">
        <f t="shared" si="28"/>
        <v>1.5763239339752406</v>
      </c>
      <c r="X1176" s="47" t="s">
        <v>1015</v>
      </c>
      <c r="Y1176" s="47" t="s">
        <v>1026</v>
      </c>
      <c r="Z1176" s="48" t="b">
        <v>0</v>
      </c>
      <c r="AA1176" s="47" t="s">
        <v>54</v>
      </c>
      <c r="AB1176" s="48" t="b">
        <v>0</v>
      </c>
      <c r="AC1176" s="48">
        <v>39</v>
      </c>
      <c r="AD1176" s="47" t="s">
        <v>1855</v>
      </c>
      <c r="AF1176" s="44" t="str">
        <f t="shared" si="29"/>
        <v>mix</v>
      </c>
      <c r="AG1176" s="44">
        <f>VLOOKUP(E1176,'T&amp;NTprop'!I$4:O$35,7,FALSE)</f>
        <v>0.56297283356258598</v>
      </c>
      <c r="AH1176" s="48">
        <v>2.8</v>
      </c>
      <c r="AI1176" s="48">
        <v>2.8</v>
      </c>
    </row>
    <row r="1177" spans="2:35" x14ac:dyDescent="0.25">
      <c r="B1177">
        <f>VLOOKUP(C1177*1,'RMPCrecs(Jan2016)'!F$2:N$1246,9,FALSE)</f>
        <v>49</v>
      </c>
      <c r="C1177" s="47" t="s">
        <v>1249</v>
      </c>
      <c r="D1177" s="47" t="s">
        <v>41</v>
      </c>
      <c r="E1177" s="48">
        <v>2011</v>
      </c>
      <c r="F1177" s="47" t="s">
        <v>42</v>
      </c>
      <c r="G1177" s="49">
        <v>40793</v>
      </c>
      <c r="H1177" s="47" t="s">
        <v>43</v>
      </c>
      <c r="I1177" s="47" t="s">
        <v>44</v>
      </c>
      <c r="J1177" s="48">
        <v>3008</v>
      </c>
      <c r="K1177" s="47" t="s">
        <v>45</v>
      </c>
      <c r="L1177" s="48">
        <v>730</v>
      </c>
      <c r="M1177" s="47" t="s">
        <v>46</v>
      </c>
      <c r="N1177" s="48">
        <v>3</v>
      </c>
      <c r="O1177" s="47" t="s">
        <v>43</v>
      </c>
      <c r="P1177" s="47" t="s">
        <v>956</v>
      </c>
      <c r="Q1177" s="47" t="s">
        <v>48</v>
      </c>
      <c r="R1177" s="47" t="s">
        <v>49</v>
      </c>
      <c r="S1177" s="47" t="s">
        <v>43</v>
      </c>
      <c r="T1177" s="47" t="s">
        <v>50</v>
      </c>
      <c r="U1177" s="47" t="s">
        <v>60</v>
      </c>
      <c r="V1177" s="58">
        <f t="shared" si="27"/>
        <v>3.1864262379642367</v>
      </c>
      <c r="W1177" s="58">
        <f t="shared" si="28"/>
        <v>3.1864262379642367</v>
      </c>
      <c r="X1177" s="47" t="s">
        <v>1015</v>
      </c>
      <c r="Y1177" s="47" t="s">
        <v>1023</v>
      </c>
      <c r="Z1177" s="48" t="b">
        <v>0</v>
      </c>
      <c r="AA1177" s="47" t="s">
        <v>54</v>
      </c>
      <c r="AB1177" s="48" t="b">
        <v>0</v>
      </c>
      <c r="AC1177" s="48">
        <v>39</v>
      </c>
      <c r="AD1177" s="47" t="s">
        <v>1855</v>
      </c>
      <c r="AF1177" s="44" t="str">
        <f t="shared" si="29"/>
        <v>mix</v>
      </c>
      <c r="AG1177" s="44">
        <f>VLOOKUP(E1177,'T&amp;NTprop'!I$4:O$35,7,FALSE)</f>
        <v>0.56297283356258598</v>
      </c>
      <c r="AH1177" s="48">
        <v>5.66</v>
      </c>
      <c r="AI1177" s="48">
        <v>5.66</v>
      </c>
    </row>
    <row r="1178" spans="2:35" x14ac:dyDescent="0.25">
      <c r="B1178">
        <f>VLOOKUP(C1178*1,'RMPCrecs(Jan2016)'!F$2:N$1246,9,FALSE)</f>
        <v>49</v>
      </c>
      <c r="C1178" s="47" t="s">
        <v>1250</v>
      </c>
      <c r="D1178" s="47" t="s">
        <v>41</v>
      </c>
      <c r="E1178" s="48">
        <v>2011</v>
      </c>
      <c r="F1178" s="47" t="s">
        <v>42</v>
      </c>
      <c r="G1178" s="49">
        <v>40793</v>
      </c>
      <c r="H1178" s="47" t="s">
        <v>43</v>
      </c>
      <c r="I1178" s="47" t="s">
        <v>44</v>
      </c>
      <c r="J1178" s="48">
        <v>3008</v>
      </c>
      <c r="K1178" s="47" t="s">
        <v>110</v>
      </c>
      <c r="L1178" s="48">
        <v>780</v>
      </c>
      <c r="M1178" s="47" t="s">
        <v>46</v>
      </c>
      <c r="N1178" s="48">
        <v>3</v>
      </c>
      <c r="O1178" s="47" t="s">
        <v>43</v>
      </c>
      <c r="P1178" s="47" t="s">
        <v>770</v>
      </c>
      <c r="Q1178" s="47" t="s">
        <v>48</v>
      </c>
      <c r="R1178" s="47" t="s">
        <v>49</v>
      </c>
      <c r="S1178" s="47" t="s">
        <v>43</v>
      </c>
      <c r="T1178" s="47" t="s">
        <v>50</v>
      </c>
      <c r="U1178" s="47" t="s">
        <v>60</v>
      </c>
      <c r="V1178" s="58">
        <f t="shared" si="27"/>
        <v>3.1864262379642367</v>
      </c>
      <c r="W1178" s="58">
        <f t="shared" si="28"/>
        <v>3.1864262379642367</v>
      </c>
      <c r="X1178" s="47" t="s">
        <v>1015</v>
      </c>
      <c r="Y1178" s="47" t="s">
        <v>1023</v>
      </c>
      <c r="Z1178" s="48" t="b">
        <v>0</v>
      </c>
      <c r="AA1178" s="47" t="s">
        <v>54</v>
      </c>
      <c r="AB1178" s="48" t="b">
        <v>0</v>
      </c>
      <c r="AC1178" s="48">
        <v>39</v>
      </c>
      <c r="AD1178" s="47" t="s">
        <v>1855</v>
      </c>
      <c r="AF1178" s="44" t="str">
        <f t="shared" si="29"/>
        <v>mix</v>
      </c>
      <c r="AG1178" s="44">
        <f>VLOOKUP(E1178,'T&amp;NTprop'!I$4:O$35,7,FALSE)</f>
        <v>0.56297283356258598</v>
      </c>
      <c r="AH1178" s="48">
        <v>5.66</v>
      </c>
      <c r="AI1178" s="48">
        <v>5.66</v>
      </c>
    </row>
    <row r="1179" spans="2:35" x14ac:dyDescent="0.25">
      <c r="B1179">
        <f>VLOOKUP(C1179*1,'RMPCrecs(Jan2016)'!F$2:N$1246,9,FALSE)</f>
        <v>49</v>
      </c>
      <c r="C1179" s="47" t="s">
        <v>1251</v>
      </c>
      <c r="D1179" s="47" t="s">
        <v>41</v>
      </c>
      <c r="E1179" s="48">
        <v>2011</v>
      </c>
      <c r="F1179" s="47" t="s">
        <v>42</v>
      </c>
      <c r="G1179" s="49">
        <v>40793</v>
      </c>
      <c r="H1179" s="47" t="s">
        <v>43</v>
      </c>
      <c r="I1179" s="47" t="s">
        <v>44</v>
      </c>
      <c r="J1179" s="48">
        <v>3008</v>
      </c>
      <c r="K1179" s="47" t="s">
        <v>45</v>
      </c>
      <c r="L1179" s="48">
        <v>810</v>
      </c>
      <c r="M1179" s="47" t="s">
        <v>46</v>
      </c>
      <c r="N1179" s="48">
        <v>4</v>
      </c>
      <c r="O1179" s="47" t="s">
        <v>43</v>
      </c>
      <c r="P1179" s="47" t="s">
        <v>433</v>
      </c>
      <c r="Q1179" s="47" t="s">
        <v>48</v>
      </c>
      <c r="R1179" s="47" t="s">
        <v>49</v>
      </c>
      <c r="S1179" s="47" t="s">
        <v>43</v>
      </c>
      <c r="T1179" s="47" t="s">
        <v>50</v>
      </c>
      <c r="U1179" s="47" t="s">
        <v>60</v>
      </c>
      <c r="V1179" s="58">
        <f t="shared" si="27"/>
        <v>3.1864262379642367</v>
      </c>
      <c r="W1179" s="58">
        <f t="shared" si="28"/>
        <v>3.1864262379642367</v>
      </c>
      <c r="X1179" s="47" t="s">
        <v>1015</v>
      </c>
      <c r="Y1179" s="47" t="s">
        <v>1023</v>
      </c>
      <c r="Z1179" s="48" t="b">
        <v>0</v>
      </c>
      <c r="AA1179" s="47" t="s">
        <v>54</v>
      </c>
      <c r="AB1179" s="48" t="b">
        <v>0</v>
      </c>
      <c r="AC1179" s="48">
        <v>39</v>
      </c>
      <c r="AD1179" s="47" t="s">
        <v>1855</v>
      </c>
      <c r="AF1179" s="44" t="str">
        <f t="shared" si="29"/>
        <v>mix</v>
      </c>
      <c r="AG1179" s="44">
        <f>VLOOKUP(E1179,'T&amp;NTprop'!I$4:O$35,7,FALSE)</f>
        <v>0.56297283356258598</v>
      </c>
      <c r="AH1179" s="48">
        <v>5.66</v>
      </c>
      <c r="AI1179" s="48">
        <v>5.66</v>
      </c>
    </row>
    <row r="1180" spans="2:35" x14ac:dyDescent="0.25">
      <c r="B1180">
        <f>VLOOKUP(C1180*1,'RMPCrecs(Jan2016)'!F$2:N$1246,9,FALSE)</f>
        <v>49</v>
      </c>
      <c r="C1180" s="47" t="s">
        <v>1252</v>
      </c>
      <c r="D1180" s="47" t="s">
        <v>41</v>
      </c>
      <c r="E1180" s="48">
        <v>2011</v>
      </c>
      <c r="F1180" s="47" t="s">
        <v>42</v>
      </c>
      <c r="G1180" s="49">
        <v>40793</v>
      </c>
      <c r="H1180" s="47" t="s">
        <v>43</v>
      </c>
      <c r="I1180" s="47" t="s">
        <v>44</v>
      </c>
      <c r="J1180" s="48">
        <v>3008</v>
      </c>
      <c r="K1180" s="47" t="s">
        <v>45</v>
      </c>
      <c r="L1180" s="48">
        <v>640</v>
      </c>
      <c r="M1180" s="47" t="s">
        <v>46</v>
      </c>
      <c r="N1180" s="48">
        <v>3</v>
      </c>
      <c r="O1180" s="47" t="s">
        <v>43</v>
      </c>
      <c r="P1180" s="47" t="s">
        <v>1042</v>
      </c>
      <c r="Q1180" s="47" t="s">
        <v>48</v>
      </c>
      <c r="R1180" s="47" t="s">
        <v>49</v>
      </c>
      <c r="S1180" s="47" t="s">
        <v>43</v>
      </c>
      <c r="T1180" s="47" t="s">
        <v>50</v>
      </c>
      <c r="U1180" s="47" t="s">
        <v>60</v>
      </c>
      <c r="V1180" s="58">
        <f t="shared" si="27"/>
        <v>3.1864262379642367</v>
      </c>
      <c r="W1180" s="58">
        <f t="shared" si="28"/>
        <v>3.1864262379642367</v>
      </c>
      <c r="X1180" s="47" t="s">
        <v>1015</v>
      </c>
      <c r="Y1180" s="47" t="s">
        <v>1023</v>
      </c>
      <c r="Z1180" s="48" t="b">
        <v>0</v>
      </c>
      <c r="AA1180" s="47" t="s">
        <v>54</v>
      </c>
      <c r="AB1180" s="48" t="b">
        <v>0</v>
      </c>
      <c r="AC1180" s="48">
        <v>39</v>
      </c>
      <c r="AD1180" s="47" t="s">
        <v>1855</v>
      </c>
      <c r="AF1180" s="44" t="str">
        <f t="shared" si="29"/>
        <v>mix</v>
      </c>
      <c r="AG1180" s="44">
        <f>VLOOKUP(E1180,'T&amp;NTprop'!I$4:O$35,7,FALSE)</f>
        <v>0.56297283356258598</v>
      </c>
      <c r="AH1180" s="48">
        <v>5.66</v>
      </c>
      <c r="AI1180" s="48">
        <v>5.66</v>
      </c>
    </row>
    <row r="1181" spans="2:35" x14ac:dyDescent="0.25">
      <c r="B1181">
        <f>VLOOKUP(C1181*1,'RMPCrecs(Jan2016)'!F$2:N$1246,9,FALSE)</f>
        <v>49</v>
      </c>
      <c r="C1181" s="47" t="s">
        <v>1266</v>
      </c>
      <c r="D1181" s="47" t="s">
        <v>41</v>
      </c>
      <c r="E1181" s="48">
        <v>2011</v>
      </c>
      <c r="F1181" s="47" t="s">
        <v>67</v>
      </c>
      <c r="G1181" s="49">
        <v>40777</v>
      </c>
      <c r="H1181" s="47" t="s">
        <v>43</v>
      </c>
      <c r="I1181" s="47" t="s">
        <v>44</v>
      </c>
      <c r="J1181" s="48">
        <v>3008</v>
      </c>
      <c r="K1181" s="47" t="s">
        <v>45</v>
      </c>
      <c r="L1181" s="48">
        <v>760</v>
      </c>
      <c r="M1181" s="47" t="s">
        <v>46</v>
      </c>
      <c r="N1181" s="48">
        <v>4</v>
      </c>
      <c r="O1181" s="47" t="s">
        <v>43</v>
      </c>
      <c r="P1181" s="47" t="s">
        <v>433</v>
      </c>
      <c r="Q1181" s="47" t="s">
        <v>48</v>
      </c>
      <c r="R1181" s="47" t="s">
        <v>49</v>
      </c>
      <c r="S1181" s="47" t="s">
        <v>43</v>
      </c>
      <c r="T1181" s="47" t="s">
        <v>50</v>
      </c>
      <c r="U1181" s="47" t="s">
        <v>69</v>
      </c>
      <c r="V1181" s="58">
        <f t="shared" si="27"/>
        <v>1.3398753438789546</v>
      </c>
      <c r="W1181" s="58">
        <f t="shared" si="28"/>
        <v>1.3398753438789546</v>
      </c>
      <c r="X1181" s="47" t="s">
        <v>1015</v>
      </c>
      <c r="Y1181" s="47" t="s">
        <v>1016</v>
      </c>
      <c r="Z1181" s="48" t="b">
        <v>0</v>
      </c>
      <c r="AA1181" s="47" t="s">
        <v>54</v>
      </c>
      <c r="AB1181" s="48" t="b">
        <v>0</v>
      </c>
      <c r="AC1181" s="48">
        <v>39</v>
      </c>
      <c r="AD1181" s="47" t="s">
        <v>1855</v>
      </c>
      <c r="AF1181" s="44" t="str">
        <f t="shared" si="29"/>
        <v>mix</v>
      </c>
      <c r="AG1181" s="44">
        <f>VLOOKUP(E1181,'T&amp;NTprop'!I$4:O$35,7,FALSE)</f>
        <v>0.56297283356258598</v>
      </c>
      <c r="AH1181" s="48">
        <v>2.38</v>
      </c>
      <c r="AI1181" s="48">
        <v>2.38</v>
      </c>
    </row>
    <row r="1182" spans="2:35" x14ac:dyDescent="0.25">
      <c r="B1182">
        <f>VLOOKUP(C1182*1,'RMPCrecs(Jan2016)'!F$2:N$1246,9,FALSE)</f>
        <v>49</v>
      </c>
      <c r="C1182" s="47" t="s">
        <v>1267</v>
      </c>
      <c r="D1182" s="47" t="s">
        <v>41</v>
      </c>
      <c r="E1182" s="48">
        <v>2011</v>
      </c>
      <c r="F1182" s="47" t="s">
        <v>67</v>
      </c>
      <c r="G1182" s="49">
        <v>40777</v>
      </c>
      <c r="H1182" s="47" t="s">
        <v>43</v>
      </c>
      <c r="I1182" s="47" t="s">
        <v>44</v>
      </c>
      <c r="J1182" s="48">
        <v>3008</v>
      </c>
      <c r="K1182" s="47" t="s">
        <v>45</v>
      </c>
      <c r="L1182" s="48">
        <v>720</v>
      </c>
      <c r="M1182" s="47" t="s">
        <v>46</v>
      </c>
      <c r="N1182" s="48">
        <v>4</v>
      </c>
      <c r="O1182" s="47" t="s">
        <v>43</v>
      </c>
      <c r="P1182" s="47" t="s">
        <v>455</v>
      </c>
      <c r="Q1182" s="47" t="s">
        <v>48</v>
      </c>
      <c r="R1182" s="47" t="s">
        <v>49</v>
      </c>
      <c r="S1182" s="47" t="s">
        <v>43</v>
      </c>
      <c r="T1182" s="47" t="s">
        <v>50</v>
      </c>
      <c r="U1182" s="47" t="s">
        <v>69</v>
      </c>
      <c r="V1182" s="58">
        <f t="shared" si="27"/>
        <v>1.3398753438789546</v>
      </c>
      <c r="W1182" s="58">
        <f t="shared" si="28"/>
        <v>1.3398753438789546</v>
      </c>
      <c r="X1182" s="47" t="s">
        <v>1015</v>
      </c>
      <c r="Y1182" s="47" t="s">
        <v>1016</v>
      </c>
      <c r="Z1182" s="48" t="b">
        <v>0</v>
      </c>
      <c r="AA1182" s="47" t="s">
        <v>54</v>
      </c>
      <c r="AB1182" s="48" t="b">
        <v>0</v>
      </c>
      <c r="AC1182" s="48">
        <v>39</v>
      </c>
      <c r="AD1182" s="47" t="s">
        <v>1855</v>
      </c>
      <c r="AF1182" s="44" t="str">
        <f t="shared" si="29"/>
        <v>mix</v>
      </c>
      <c r="AG1182" s="44">
        <f>VLOOKUP(E1182,'T&amp;NTprop'!I$4:O$35,7,FALSE)</f>
        <v>0.56297283356258598</v>
      </c>
      <c r="AH1182" s="48">
        <v>2.38</v>
      </c>
      <c r="AI1182" s="48">
        <v>2.38</v>
      </c>
    </row>
    <row r="1183" spans="2:35" x14ac:dyDescent="0.25">
      <c r="B1183">
        <f>VLOOKUP(C1183*1,'RMPCrecs(Jan2016)'!F$2:N$1246,9,FALSE)</f>
        <v>49</v>
      </c>
      <c r="C1183" s="47" t="s">
        <v>1268</v>
      </c>
      <c r="D1183" s="47" t="s">
        <v>41</v>
      </c>
      <c r="E1183" s="48">
        <v>2011</v>
      </c>
      <c r="F1183" s="47" t="s">
        <v>67</v>
      </c>
      <c r="G1183" s="49">
        <v>40777</v>
      </c>
      <c r="H1183" s="47" t="s">
        <v>43</v>
      </c>
      <c r="I1183" s="47" t="s">
        <v>44</v>
      </c>
      <c r="J1183" s="48">
        <v>3008</v>
      </c>
      <c r="K1183" s="47" t="s">
        <v>45</v>
      </c>
      <c r="L1183" s="48">
        <v>710</v>
      </c>
      <c r="M1183" s="47" t="s">
        <v>46</v>
      </c>
      <c r="N1183" s="48">
        <v>3</v>
      </c>
      <c r="O1183" s="47" t="s">
        <v>43</v>
      </c>
      <c r="P1183" s="47" t="s">
        <v>956</v>
      </c>
      <c r="Q1183" s="47" t="s">
        <v>48</v>
      </c>
      <c r="R1183" s="47" t="s">
        <v>49</v>
      </c>
      <c r="S1183" s="47" t="s">
        <v>43</v>
      </c>
      <c r="T1183" s="47" t="s">
        <v>50</v>
      </c>
      <c r="U1183" s="47" t="s">
        <v>69</v>
      </c>
      <c r="V1183" s="58">
        <f t="shared" si="27"/>
        <v>1.3398753438789546</v>
      </c>
      <c r="W1183" s="58">
        <f t="shared" si="28"/>
        <v>1.3398753438789546</v>
      </c>
      <c r="X1183" s="47" t="s">
        <v>1015</v>
      </c>
      <c r="Y1183" s="47" t="s">
        <v>1016</v>
      </c>
      <c r="Z1183" s="48" t="b">
        <v>0</v>
      </c>
      <c r="AA1183" s="47" t="s">
        <v>54</v>
      </c>
      <c r="AB1183" s="48" t="b">
        <v>0</v>
      </c>
      <c r="AC1183" s="48">
        <v>39</v>
      </c>
      <c r="AD1183" s="47" t="s">
        <v>1855</v>
      </c>
      <c r="AF1183" s="44" t="str">
        <f t="shared" si="29"/>
        <v>mix</v>
      </c>
      <c r="AG1183" s="44">
        <f>VLOOKUP(E1183,'T&amp;NTprop'!I$4:O$35,7,FALSE)</f>
        <v>0.56297283356258598</v>
      </c>
      <c r="AH1183" s="48">
        <v>2.38</v>
      </c>
      <c r="AI1183" s="48">
        <v>2.38</v>
      </c>
    </row>
    <row r="1184" spans="2:35" x14ac:dyDescent="0.25">
      <c r="B1184">
        <f>VLOOKUP(C1184*1,'RMPCrecs(Jan2016)'!F$2:N$1246,9,FALSE)</f>
        <v>49</v>
      </c>
      <c r="C1184" s="47" t="s">
        <v>1269</v>
      </c>
      <c r="D1184" s="47" t="s">
        <v>41</v>
      </c>
      <c r="E1184" s="48">
        <v>2011</v>
      </c>
      <c r="F1184" s="47" t="s">
        <v>67</v>
      </c>
      <c r="G1184" s="49">
        <v>40777</v>
      </c>
      <c r="H1184" s="47" t="s">
        <v>43</v>
      </c>
      <c r="I1184" s="47" t="s">
        <v>44</v>
      </c>
      <c r="J1184" s="48">
        <v>3008</v>
      </c>
      <c r="K1184" s="47" t="s">
        <v>110</v>
      </c>
      <c r="L1184" s="48">
        <v>860</v>
      </c>
      <c r="M1184" s="47" t="s">
        <v>46</v>
      </c>
      <c r="N1184" s="48">
        <v>4</v>
      </c>
      <c r="O1184" s="47" t="s">
        <v>43</v>
      </c>
      <c r="P1184" s="47" t="s">
        <v>433</v>
      </c>
      <c r="Q1184" s="47" t="s">
        <v>48</v>
      </c>
      <c r="R1184" s="47" t="s">
        <v>49</v>
      </c>
      <c r="S1184" s="47" t="s">
        <v>43</v>
      </c>
      <c r="T1184" s="47" t="s">
        <v>50</v>
      </c>
      <c r="U1184" s="47" t="s">
        <v>69</v>
      </c>
      <c r="V1184" s="58">
        <f t="shared" si="27"/>
        <v>1.3398753438789546</v>
      </c>
      <c r="W1184" s="58">
        <f t="shared" si="28"/>
        <v>1.3398753438789546</v>
      </c>
      <c r="X1184" s="47" t="s">
        <v>1015</v>
      </c>
      <c r="Y1184" s="47" t="s">
        <v>1016</v>
      </c>
      <c r="Z1184" s="48" t="b">
        <v>0</v>
      </c>
      <c r="AA1184" s="47" t="s">
        <v>54</v>
      </c>
      <c r="AB1184" s="48" t="b">
        <v>0</v>
      </c>
      <c r="AC1184" s="48">
        <v>39</v>
      </c>
      <c r="AD1184" s="47" t="s">
        <v>1855</v>
      </c>
      <c r="AF1184" s="44" t="str">
        <f t="shared" si="29"/>
        <v>mix</v>
      </c>
      <c r="AG1184" s="44">
        <f>VLOOKUP(E1184,'T&amp;NTprop'!I$4:O$35,7,FALSE)</f>
        <v>0.56297283356258598</v>
      </c>
      <c r="AH1184" s="48">
        <v>2.38</v>
      </c>
      <c r="AI1184" s="48">
        <v>2.38</v>
      </c>
    </row>
    <row r="1185" spans="2:35" x14ac:dyDescent="0.25">
      <c r="B1185">
        <f>VLOOKUP(C1185*1,'RMPCrecs(Jan2016)'!F$2:N$1246,9,FALSE)</f>
        <v>49</v>
      </c>
      <c r="C1185" s="47" t="s">
        <v>1270</v>
      </c>
      <c r="D1185" s="47" t="s">
        <v>41</v>
      </c>
      <c r="E1185" s="48">
        <v>2011</v>
      </c>
      <c r="F1185" s="47" t="s">
        <v>67</v>
      </c>
      <c r="G1185" s="49">
        <v>40777</v>
      </c>
      <c r="H1185" s="47" t="s">
        <v>43</v>
      </c>
      <c r="I1185" s="47" t="s">
        <v>44</v>
      </c>
      <c r="J1185" s="48">
        <v>3008</v>
      </c>
      <c r="K1185" s="47" t="s">
        <v>110</v>
      </c>
      <c r="L1185" s="48">
        <v>850</v>
      </c>
      <c r="M1185" s="47" t="s">
        <v>46</v>
      </c>
      <c r="N1185" s="48">
        <v>4</v>
      </c>
      <c r="O1185" s="47" t="s">
        <v>43</v>
      </c>
      <c r="P1185" s="47" t="s">
        <v>433</v>
      </c>
      <c r="Q1185" s="47" t="s">
        <v>48</v>
      </c>
      <c r="R1185" s="47" t="s">
        <v>49</v>
      </c>
      <c r="S1185" s="47" t="s">
        <v>43</v>
      </c>
      <c r="T1185" s="47" t="s">
        <v>50</v>
      </c>
      <c r="U1185" s="47" t="s">
        <v>69</v>
      </c>
      <c r="V1185" s="58">
        <f t="shared" si="27"/>
        <v>1.3398753438789546</v>
      </c>
      <c r="W1185" s="58">
        <f t="shared" si="28"/>
        <v>1.3398753438789546</v>
      </c>
      <c r="X1185" s="47" t="s">
        <v>1015</v>
      </c>
      <c r="Y1185" s="47" t="s">
        <v>1016</v>
      </c>
      <c r="Z1185" s="48" t="b">
        <v>0</v>
      </c>
      <c r="AA1185" s="47" t="s">
        <v>54</v>
      </c>
      <c r="AB1185" s="48" t="b">
        <v>0</v>
      </c>
      <c r="AC1185" s="48">
        <v>39</v>
      </c>
      <c r="AD1185" s="47" t="s">
        <v>1855</v>
      </c>
      <c r="AF1185" s="44" t="str">
        <f t="shared" si="29"/>
        <v>mix</v>
      </c>
      <c r="AG1185" s="44">
        <f>VLOOKUP(E1185,'T&amp;NTprop'!I$4:O$35,7,FALSE)</f>
        <v>0.56297283356258598</v>
      </c>
      <c r="AH1185" s="48">
        <v>2.38</v>
      </c>
      <c r="AI1185" s="48">
        <v>2.38</v>
      </c>
    </row>
    <row r="1186" spans="2:35" x14ac:dyDescent="0.25">
      <c r="B1186">
        <f>VLOOKUP(C1186*1,'RMPCrecs(Jan2016)'!F$2:N$1246,9,FALSE)</f>
        <v>49</v>
      </c>
      <c r="C1186" s="47" t="s">
        <v>1271</v>
      </c>
      <c r="D1186" s="47" t="s">
        <v>41</v>
      </c>
      <c r="E1186" s="48">
        <v>2011</v>
      </c>
      <c r="F1186" s="47" t="s">
        <v>67</v>
      </c>
      <c r="G1186" s="49">
        <v>40777</v>
      </c>
      <c r="H1186" s="47" t="s">
        <v>43</v>
      </c>
      <c r="I1186" s="47" t="s">
        <v>44</v>
      </c>
      <c r="J1186" s="48">
        <v>3008</v>
      </c>
      <c r="K1186" s="47" t="s">
        <v>110</v>
      </c>
      <c r="L1186" s="48">
        <v>820</v>
      </c>
      <c r="M1186" s="47" t="s">
        <v>46</v>
      </c>
      <c r="N1186" s="48">
        <v>4</v>
      </c>
      <c r="O1186" s="47" t="s">
        <v>43</v>
      </c>
      <c r="P1186" s="47" t="s">
        <v>433</v>
      </c>
      <c r="Q1186" s="47" t="s">
        <v>48</v>
      </c>
      <c r="R1186" s="47" t="s">
        <v>49</v>
      </c>
      <c r="S1186" s="47" t="s">
        <v>43</v>
      </c>
      <c r="T1186" s="47" t="s">
        <v>50</v>
      </c>
      <c r="U1186" s="47" t="s">
        <v>69</v>
      </c>
      <c r="V1186" s="58">
        <f t="shared" si="27"/>
        <v>1.3398753438789546</v>
      </c>
      <c r="W1186" s="58">
        <f t="shared" si="28"/>
        <v>1.3398753438789546</v>
      </c>
      <c r="X1186" s="47" t="s">
        <v>1015</v>
      </c>
      <c r="Y1186" s="47" t="s">
        <v>1016</v>
      </c>
      <c r="Z1186" s="48" t="b">
        <v>0</v>
      </c>
      <c r="AA1186" s="47" t="s">
        <v>54</v>
      </c>
      <c r="AB1186" s="48" t="b">
        <v>0</v>
      </c>
      <c r="AC1186" s="48">
        <v>39</v>
      </c>
      <c r="AD1186" s="47" t="s">
        <v>1855</v>
      </c>
      <c r="AF1186" s="44" t="str">
        <f t="shared" si="29"/>
        <v>mix</v>
      </c>
      <c r="AG1186" s="44">
        <f>VLOOKUP(E1186,'T&amp;NTprop'!I$4:O$35,7,FALSE)</f>
        <v>0.56297283356258598</v>
      </c>
      <c r="AH1186" s="48">
        <v>2.38</v>
      </c>
      <c r="AI1186" s="48">
        <v>2.38</v>
      </c>
    </row>
    <row r="1187" spans="2:35" x14ac:dyDescent="0.25">
      <c r="B1187">
        <f>VLOOKUP(C1187*1,'RMPCrecs(Jan2016)'!F$2:N$1246,9,FALSE)</f>
        <v>49</v>
      </c>
      <c r="C1187" s="47" t="s">
        <v>1272</v>
      </c>
      <c r="D1187" s="47" t="s">
        <v>41</v>
      </c>
      <c r="E1187" s="48">
        <v>2011</v>
      </c>
      <c r="F1187" s="47" t="s">
        <v>67</v>
      </c>
      <c r="G1187" s="49">
        <v>40777</v>
      </c>
      <c r="H1187" s="47" t="s">
        <v>43</v>
      </c>
      <c r="I1187" s="47" t="s">
        <v>44</v>
      </c>
      <c r="J1187" s="48">
        <v>3008</v>
      </c>
      <c r="K1187" s="47" t="s">
        <v>45</v>
      </c>
      <c r="L1187" s="48">
        <v>740</v>
      </c>
      <c r="M1187" s="47" t="s">
        <v>46</v>
      </c>
      <c r="N1187" s="48">
        <v>3</v>
      </c>
      <c r="O1187" s="47" t="s">
        <v>43</v>
      </c>
      <c r="P1187" s="47" t="s">
        <v>956</v>
      </c>
      <c r="Q1187" s="47" t="s">
        <v>48</v>
      </c>
      <c r="R1187" s="47" t="s">
        <v>49</v>
      </c>
      <c r="S1187" s="47" t="s">
        <v>43</v>
      </c>
      <c r="T1187" s="47" t="s">
        <v>50</v>
      </c>
      <c r="U1187" s="47" t="s">
        <v>69</v>
      </c>
      <c r="V1187" s="58">
        <f t="shared" si="27"/>
        <v>1.3398753438789546</v>
      </c>
      <c r="W1187" s="58">
        <f t="shared" si="28"/>
        <v>1.3398753438789546</v>
      </c>
      <c r="X1187" s="47" t="s">
        <v>1015</v>
      </c>
      <c r="Y1187" s="47" t="s">
        <v>1016</v>
      </c>
      <c r="Z1187" s="48" t="b">
        <v>0</v>
      </c>
      <c r="AA1187" s="47" t="s">
        <v>54</v>
      </c>
      <c r="AB1187" s="48" t="b">
        <v>0</v>
      </c>
      <c r="AC1187" s="48">
        <v>39</v>
      </c>
      <c r="AD1187" s="47" t="s">
        <v>1855</v>
      </c>
      <c r="AF1187" s="44" t="str">
        <f t="shared" si="29"/>
        <v>mix</v>
      </c>
      <c r="AG1187" s="44">
        <f>VLOOKUP(E1187,'T&amp;NTprop'!I$4:O$35,7,FALSE)</f>
        <v>0.56297283356258598</v>
      </c>
      <c r="AH1187" s="48">
        <v>2.38</v>
      </c>
      <c r="AI1187" s="48">
        <v>2.38</v>
      </c>
    </row>
    <row r="1188" spans="2:35" x14ac:dyDescent="0.25">
      <c r="B1188">
        <f>VLOOKUP(C1188*1,'RMPCrecs(Jan2016)'!F$2:N$1246,9,FALSE)</f>
        <v>49</v>
      </c>
      <c r="C1188" s="47" t="s">
        <v>1273</v>
      </c>
      <c r="D1188" s="47" t="s">
        <v>41</v>
      </c>
      <c r="E1188" s="48">
        <v>2011</v>
      </c>
      <c r="F1188" s="47" t="s">
        <v>67</v>
      </c>
      <c r="G1188" s="49">
        <v>40777</v>
      </c>
      <c r="H1188" s="47" t="s">
        <v>43</v>
      </c>
      <c r="I1188" s="47" t="s">
        <v>44</v>
      </c>
      <c r="J1188" s="48">
        <v>3008</v>
      </c>
      <c r="K1188" s="47" t="s">
        <v>45</v>
      </c>
      <c r="L1188" s="48">
        <v>660</v>
      </c>
      <c r="M1188" s="47" t="s">
        <v>46</v>
      </c>
      <c r="N1188" s="48">
        <v>3</v>
      </c>
      <c r="O1188" s="47" t="s">
        <v>43</v>
      </c>
      <c r="P1188" s="47" t="s">
        <v>770</v>
      </c>
      <c r="Q1188" s="47" t="s">
        <v>48</v>
      </c>
      <c r="R1188" s="47" t="s">
        <v>59</v>
      </c>
      <c r="S1188" s="47" t="s">
        <v>43</v>
      </c>
      <c r="T1188" s="47" t="s">
        <v>50</v>
      </c>
      <c r="U1188" s="47" t="s">
        <v>69</v>
      </c>
      <c r="V1188" s="58">
        <f t="shared" si="27"/>
        <v>1.3398753438789546</v>
      </c>
      <c r="W1188" s="58">
        <f t="shared" si="28"/>
        <v>1.3398753438789546</v>
      </c>
      <c r="X1188" s="47" t="s">
        <v>1015</v>
      </c>
      <c r="Y1188" s="47" t="s">
        <v>1016</v>
      </c>
      <c r="Z1188" s="48" t="b">
        <v>0</v>
      </c>
      <c r="AA1188" s="47" t="s">
        <v>54</v>
      </c>
      <c r="AB1188" s="48" t="b">
        <v>0</v>
      </c>
      <c r="AC1188" s="48">
        <v>39</v>
      </c>
      <c r="AD1188" s="47" t="s">
        <v>1855</v>
      </c>
      <c r="AF1188" s="44" t="str">
        <f t="shared" si="29"/>
        <v>mix</v>
      </c>
      <c r="AG1188" s="44">
        <f>VLOOKUP(E1188,'T&amp;NTprop'!I$4:O$35,7,FALSE)</f>
        <v>0.56297283356258598</v>
      </c>
      <c r="AH1188" s="48">
        <v>2.38</v>
      </c>
      <c r="AI1188" s="48">
        <v>2.38</v>
      </c>
    </row>
    <row r="1189" spans="2:35" x14ac:dyDescent="0.25">
      <c r="B1189">
        <f>VLOOKUP(C1189*1,'RMPCrecs(Jan2016)'!F$2:N$1246,9,FALSE)</f>
        <v>49</v>
      </c>
      <c r="C1189" s="47" t="s">
        <v>1274</v>
      </c>
      <c r="D1189" s="47" t="s">
        <v>41</v>
      </c>
      <c r="E1189" s="48">
        <v>2011</v>
      </c>
      <c r="F1189" s="47" t="s">
        <v>67</v>
      </c>
      <c r="G1189" s="49">
        <v>40777</v>
      </c>
      <c r="H1189" s="47" t="s">
        <v>43</v>
      </c>
      <c r="I1189" s="47" t="s">
        <v>44</v>
      </c>
      <c r="J1189" s="48">
        <v>3008</v>
      </c>
      <c r="K1189" s="47" t="s">
        <v>45</v>
      </c>
      <c r="L1189" s="48">
        <v>750</v>
      </c>
      <c r="M1189" s="47" t="s">
        <v>46</v>
      </c>
      <c r="N1189" s="48">
        <v>4</v>
      </c>
      <c r="O1189" s="47" t="s">
        <v>43</v>
      </c>
      <c r="P1189" s="47" t="s">
        <v>433</v>
      </c>
      <c r="Q1189" s="47" t="s">
        <v>48</v>
      </c>
      <c r="R1189" s="47" t="s">
        <v>49</v>
      </c>
      <c r="S1189" s="47" t="s">
        <v>43</v>
      </c>
      <c r="T1189" s="47" t="s">
        <v>50</v>
      </c>
      <c r="U1189" s="47" t="s">
        <v>69</v>
      </c>
      <c r="V1189" s="58">
        <f t="shared" si="27"/>
        <v>1.3398753438789546</v>
      </c>
      <c r="W1189" s="58">
        <f t="shared" si="28"/>
        <v>1.3398753438789546</v>
      </c>
      <c r="X1189" s="47" t="s">
        <v>1015</v>
      </c>
      <c r="Y1189" s="47" t="s">
        <v>1016</v>
      </c>
      <c r="Z1189" s="48" t="b">
        <v>0</v>
      </c>
      <c r="AA1189" s="47" t="s">
        <v>54</v>
      </c>
      <c r="AB1189" s="48" t="b">
        <v>0</v>
      </c>
      <c r="AC1189" s="48">
        <v>39</v>
      </c>
      <c r="AD1189" s="47" t="s">
        <v>1855</v>
      </c>
      <c r="AF1189" s="44" t="str">
        <f t="shared" si="29"/>
        <v>mix</v>
      </c>
      <c r="AG1189" s="44">
        <f>VLOOKUP(E1189,'T&amp;NTprop'!I$4:O$35,7,FALSE)</f>
        <v>0.56297283356258598</v>
      </c>
      <c r="AH1189" s="48">
        <v>2.38</v>
      </c>
      <c r="AI1189" s="48">
        <v>2.38</v>
      </c>
    </row>
    <row r="1190" spans="2:35" x14ac:dyDescent="0.25">
      <c r="B1190">
        <f>VLOOKUP(C1190*1,'RMPCrecs(Jan2016)'!F$2:N$1246,9,FALSE)</f>
        <v>49</v>
      </c>
      <c r="C1190" s="47" t="s">
        <v>1275</v>
      </c>
      <c r="D1190" s="47" t="s">
        <v>41</v>
      </c>
      <c r="E1190" s="48">
        <v>2011</v>
      </c>
      <c r="F1190" s="47" t="s">
        <v>67</v>
      </c>
      <c r="G1190" s="49">
        <v>40777</v>
      </c>
      <c r="H1190" s="47" t="s">
        <v>43</v>
      </c>
      <c r="I1190" s="47" t="s">
        <v>44</v>
      </c>
      <c r="J1190" s="48">
        <v>3008</v>
      </c>
      <c r="K1190" s="47" t="s">
        <v>110</v>
      </c>
      <c r="L1190" s="48">
        <v>880</v>
      </c>
      <c r="M1190" s="47" t="s">
        <v>46</v>
      </c>
      <c r="N1190" s="48">
        <v>4</v>
      </c>
      <c r="O1190" s="47" t="s">
        <v>43</v>
      </c>
      <c r="P1190" s="47" t="s">
        <v>455</v>
      </c>
      <c r="Q1190" s="47" t="s">
        <v>48</v>
      </c>
      <c r="R1190" s="47" t="s">
        <v>49</v>
      </c>
      <c r="S1190" s="47" t="s">
        <v>43</v>
      </c>
      <c r="T1190" s="47" t="s">
        <v>50</v>
      </c>
      <c r="U1190" s="47" t="s">
        <v>69</v>
      </c>
      <c r="V1190" s="58">
        <f t="shared" si="27"/>
        <v>1.3398753438789546</v>
      </c>
      <c r="W1190" s="58">
        <f t="shared" si="28"/>
        <v>1.3398753438789546</v>
      </c>
      <c r="X1190" s="47" t="s">
        <v>1015</v>
      </c>
      <c r="Y1190" s="47" t="s">
        <v>1016</v>
      </c>
      <c r="Z1190" s="48" t="b">
        <v>0</v>
      </c>
      <c r="AA1190" s="47" t="s">
        <v>54</v>
      </c>
      <c r="AB1190" s="48" t="b">
        <v>0</v>
      </c>
      <c r="AC1190" s="48">
        <v>39</v>
      </c>
      <c r="AD1190" s="47" t="s">
        <v>1855</v>
      </c>
      <c r="AF1190" s="44" t="str">
        <f t="shared" si="29"/>
        <v>mix</v>
      </c>
      <c r="AG1190" s="44">
        <f>VLOOKUP(E1190,'T&amp;NTprop'!I$4:O$35,7,FALSE)</f>
        <v>0.56297283356258598</v>
      </c>
      <c r="AH1190" s="48">
        <v>2.38</v>
      </c>
      <c r="AI1190" s="48">
        <v>2.38</v>
      </c>
    </row>
    <row r="1191" spans="2:35" x14ac:dyDescent="0.25">
      <c r="B1191">
        <f>VLOOKUP(C1191*1,'RMPCrecs(Jan2016)'!F$2:N$1246,9,FALSE)</f>
        <v>49</v>
      </c>
      <c r="C1191" s="47" t="s">
        <v>1276</v>
      </c>
      <c r="D1191" s="47" t="s">
        <v>41</v>
      </c>
      <c r="E1191" s="48">
        <v>2011</v>
      </c>
      <c r="F1191" s="47" t="s">
        <v>67</v>
      </c>
      <c r="G1191" s="49">
        <v>40777</v>
      </c>
      <c r="H1191" s="47" t="s">
        <v>43</v>
      </c>
      <c r="I1191" s="47" t="s">
        <v>44</v>
      </c>
      <c r="J1191" s="48">
        <v>3008</v>
      </c>
      <c r="K1191" s="47" t="s">
        <v>110</v>
      </c>
      <c r="L1191" s="48">
        <v>820</v>
      </c>
      <c r="M1191" s="47" t="s">
        <v>46</v>
      </c>
      <c r="N1191" s="48">
        <v>4</v>
      </c>
      <c r="O1191" s="47" t="s">
        <v>43</v>
      </c>
      <c r="P1191" s="47" t="s">
        <v>433</v>
      </c>
      <c r="Q1191" s="47" t="s">
        <v>48</v>
      </c>
      <c r="R1191" s="47" t="s">
        <v>49</v>
      </c>
      <c r="S1191" s="47" t="s">
        <v>43</v>
      </c>
      <c r="T1191" s="47" t="s">
        <v>50</v>
      </c>
      <c r="U1191" s="47" t="s">
        <v>69</v>
      </c>
      <c r="V1191" s="58">
        <f t="shared" si="27"/>
        <v>1.3398753438789546</v>
      </c>
      <c r="W1191" s="58">
        <f t="shared" si="28"/>
        <v>1.3398753438789546</v>
      </c>
      <c r="X1191" s="47" t="s">
        <v>1015</v>
      </c>
      <c r="Y1191" s="47" t="s">
        <v>1016</v>
      </c>
      <c r="Z1191" s="48" t="b">
        <v>0</v>
      </c>
      <c r="AA1191" s="47" t="s">
        <v>54</v>
      </c>
      <c r="AB1191" s="48" t="b">
        <v>0</v>
      </c>
      <c r="AC1191" s="48">
        <v>39</v>
      </c>
      <c r="AD1191" s="47" t="s">
        <v>1855</v>
      </c>
      <c r="AF1191" s="44" t="str">
        <f t="shared" si="29"/>
        <v>mix</v>
      </c>
      <c r="AG1191" s="44">
        <f>VLOOKUP(E1191,'T&amp;NTprop'!I$4:O$35,7,FALSE)</f>
        <v>0.56297283356258598</v>
      </c>
      <c r="AH1191" s="48">
        <v>2.38</v>
      </c>
      <c r="AI1191" s="48">
        <v>2.38</v>
      </c>
    </row>
    <row r="1192" spans="2:35" x14ac:dyDescent="0.25">
      <c r="B1192">
        <f>VLOOKUP(C1192*1,'RMPCrecs(Jan2016)'!F$2:N$1246,9,FALSE)</f>
        <v>49</v>
      </c>
      <c r="C1192" s="47" t="s">
        <v>1277</v>
      </c>
      <c r="D1192" s="47" t="s">
        <v>41</v>
      </c>
      <c r="E1192" s="48">
        <v>2011</v>
      </c>
      <c r="F1192" s="47" t="s">
        <v>67</v>
      </c>
      <c r="G1192" s="49">
        <v>40777</v>
      </c>
      <c r="H1192" s="47" t="s">
        <v>43</v>
      </c>
      <c r="I1192" s="47" t="s">
        <v>44</v>
      </c>
      <c r="J1192" s="48">
        <v>3008</v>
      </c>
      <c r="K1192" s="47" t="s">
        <v>45</v>
      </c>
      <c r="L1192" s="48">
        <v>890</v>
      </c>
      <c r="M1192" s="47" t="s">
        <v>46</v>
      </c>
      <c r="N1192" s="48">
        <v>4</v>
      </c>
      <c r="O1192" s="47" t="s">
        <v>43</v>
      </c>
      <c r="P1192" s="47" t="s">
        <v>433</v>
      </c>
      <c r="Q1192" s="47" t="s">
        <v>48</v>
      </c>
      <c r="R1192" s="47" t="s">
        <v>49</v>
      </c>
      <c r="S1192" s="47" t="s">
        <v>43</v>
      </c>
      <c r="T1192" s="47" t="s">
        <v>50</v>
      </c>
      <c r="U1192" s="47" t="s">
        <v>69</v>
      </c>
      <c r="V1192" s="58">
        <f t="shared" si="27"/>
        <v>1.3398753438789546</v>
      </c>
      <c r="W1192" s="58">
        <f t="shared" si="28"/>
        <v>1.3398753438789546</v>
      </c>
      <c r="X1192" s="47" t="s">
        <v>1015</v>
      </c>
      <c r="Y1192" s="47" t="s">
        <v>1016</v>
      </c>
      <c r="Z1192" s="48" t="b">
        <v>0</v>
      </c>
      <c r="AA1192" s="47" t="s">
        <v>54</v>
      </c>
      <c r="AB1192" s="48" t="b">
        <v>0</v>
      </c>
      <c r="AC1192" s="48">
        <v>39</v>
      </c>
      <c r="AD1192" s="47" t="s">
        <v>1855</v>
      </c>
      <c r="AF1192" s="44" t="str">
        <f t="shared" si="29"/>
        <v>mix</v>
      </c>
      <c r="AG1192" s="44">
        <f>VLOOKUP(E1192,'T&amp;NTprop'!I$4:O$35,7,FALSE)</f>
        <v>0.56297283356258598</v>
      </c>
      <c r="AH1192" s="48">
        <v>2.38</v>
      </c>
      <c r="AI1192" s="48">
        <v>2.38</v>
      </c>
    </row>
    <row r="1193" spans="2:35" x14ac:dyDescent="0.25">
      <c r="B1193">
        <f>VLOOKUP(C1193*1,'RMPCrecs(Jan2016)'!F$2:N$1246,9,FALSE)</f>
        <v>49</v>
      </c>
      <c r="C1193" s="47" t="s">
        <v>1278</v>
      </c>
      <c r="D1193" s="47" t="s">
        <v>41</v>
      </c>
      <c r="E1193" s="48">
        <v>2011</v>
      </c>
      <c r="F1193" s="47" t="s">
        <v>67</v>
      </c>
      <c r="G1193" s="49">
        <v>40777</v>
      </c>
      <c r="H1193" s="47" t="s">
        <v>43</v>
      </c>
      <c r="I1193" s="47" t="s">
        <v>44</v>
      </c>
      <c r="J1193" s="48">
        <v>3008</v>
      </c>
      <c r="K1193" s="47" t="s">
        <v>110</v>
      </c>
      <c r="L1193" s="48">
        <v>830</v>
      </c>
      <c r="M1193" s="47" t="s">
        <v>46</v>
      </c>
      <c r="N1193" s="48">
        <v>4</v>
      </c>
      <c r="O1193" s="47" t="s">
        <v>43</v>
      </c>
      <c r="P1193" s="47" t="s">
        <v>433</v>
      </c>
      <c r="Q1193" s="47" t="s">
        <v>48</v>
      </c>
      <c r="R1193" s="47" t="s">
        <v>49</v>
      </c>
      <c r="S1193" s="47" t="s">
        <v>43</v>
      </c>
      <c r="T1193" s="47" t="s">
        <v>50</v>
      </c>
      <c r="U1193" s="47" t="s">
        <v>69</v>
      </c>
      <c r="V1193" s="58">
        <f t="shared" si="27"/>
        <v>1.3398753438789546</v>
      </c>
      <c r="W1193" s="58">
        <f t="shared" si="28"/>
        <v>1.3398753438789546</v>
      </c>
      <c r="X1193" s="47" t="s">
        <v>1015</v>
      </c>
      <c r="Y1193" s="47" t="s">
        <v>1016</v>
      </c>
      <c r="Z1193" s="48" t="b">
        <v>0</v>
      </c>
      <c r="AA1193" s="47" t="s">
        <v>54</v>
      </c>
      <c r="AB1193" s="48" t="b">
        <v>0</v>
      </c>
      <c r="AC1193" s="48">
        <v>39</v>
      </c>
      <c r="AD1193" s="47" t="s">
        <v>1855</v>
      </c>
      <c r="AF1193" s="44" t="str">
        <f t="shared" si="29"/>
        <v>mix</v>
      </c>
      <c r="AG1193" s="44">
        <f>VLOOKUP(E1193,'T&amp;NTprop'!I$4:O$35,7,FALSE)</f>
        <v>0.56297283356258598</v>
      </c>
      <c r="AH1193" s="48">
        <v>2.38</v>
      </c>
      <c r="AI1193" s="48">
        <v>2.38</v>
      </c>
    </row>
    <row r="1194" spans="2:35" x14ac:dyDescent="0.25">
      <c r="B1194">
        <f>VLOOKUP(C1194*1,'RMPCrecs(Jan2016)'!F$2:N$1246,9,FALSE)</f>
        <v>49</v>
      </c>
      <c r="C1194" s="47" t="s">
        <v>1279</v>
      </c>
      <c r="D1194" s="47" t="s">
        <v>41</v>
      </c>
      <c r="E1194" s="48">
        <v>2011</v>
      </c>
      <c r="F1194" s="47" t="s">
        <v>67</v>
      </c>
      <c r="G1194" s="49">
        <v>40777</v>
      </c>
      <c r="H1194" s="47" t="s">
        <v>43</v>
      </c>
      <c r="I1194" s="47" t="s">
        <v>44</v>
      </c>
      <c r="J1194" s="48">
        <v>3008</v>
      </c>
      <c r="K1194" s="47" t="s">
        <v>45</v>
      </c>
      <c r="L1194" s="48">
        <v>800</v>
      </c>
      <c r="M1194" s="47" t="s">
        <v>46</v>
      </c>
      <c r="N1194" s="48">
        <v>3</v>
      </c>
      <c r="O1194" s="47" t="s">
        <v>43</v>
      </c>
      <c r="P1194" s="47" t="s">
        <v>770</v>
      </c>
      <c r="Q1194" s="47" t="s">
        <v>48</v>
      </c>
      <c r="R1194" s="47" t="s">
        <v>59</v>
      </c>
      <c r="S1194" s="47" t="s">
        <v>43</v>
      </c>
      <c r="T1194" s="47" t="s">
        <v>50</v>
      </c>
      <c r="U1194" s="47" t="s">
        <v>69</v>
      </c>
      <c r="V1194" s="58">
        <f t="shared" si="27"/>
        <v>1.3398753438789546</v>
      </c>
      <c r="W1194" s="58">
        <f t="shared" si="28"/>
        <v>1.3398753438789546</v>
      </c>
      <c r="X1194" s="47" t="s">
        <v>1015</v>
      </c>
      <c r="Y1194" s="47" t="s">
        <v>1016</v>
      </c>
      <c r="Z1194" s="48" t="b">
        <v>0</v>
      </c>
      <c r="AA1194" s="47" t="s">
        <v>54</v>
      </c>
      <c r="AB1194" s="48" t="b">
        <v>0</v>
      </c>
      <c r="AC1194" s="48">
        <v>39</v>
      </c>
      <c r="AD1194" s="47" t="s">
        <v>1855</v>
      </c>
      <c r="AF1194" s="44" t="str">
        <f t="shared" si="29"/>
        <v>mix</v>
      </c>
      <c r="AG1194" s="44">
        <f>VLOOKUP(E1194,'T&amp;NTprop'!I$4:O$35,7,FALSE)</f>
        <v>0.56297283356258598</v>
      </c>
      <c r="AH1194" s="48">
        <v>2.38</v>
      </c>
      <c r="AI1194" s="48">
        <v>2.38</v>
      </c>
    </row>
    <row r="1195" spans="2:35" x14ac:dyDescent="0.25">
      <c r="B1195">
        <f>VLOOKUP(C1195*1,'RMPCrecs(Jan2016)'!F$2:N$1246,9,FALSE)</f>
        <v>49</v>
      </c>
      <c r="C1195" s="47" t="s">
        <v>1280</v>
      </c>
      <c r="D1195" s="47" t="s">
        <v>41</v>
      </c>
      <c r="E1195" s="48">
        <v>2011</v>
      </c>
      <c r="F1195" s="47" t="s">
        <v>67</v>
      </c>
      <c r="G1195" s="49">
        <v>40777</v>
      </c>
      <c r="H1195" s="47" t="s">
        <v>43</v>
      </c>
      <c r="I1195" s="47" t="s">
        <v>44</v>
      </c>
      <c r="J1195" s="48">
        <v>3008</v>
      </c>
      <c r="K1195" s="47" t="s">
        <v>45</v>
      </c>
      <c r="L1195" s="48">
        <v>780</v>
      </c>
      <c r="M1195" s="47" t="s">
        <v>46</v>
      </c>
      <c r="N1195" s="48">
        <v>4</v>
      </c>
      <c r="O1195" s="47" t="s">
        <v>43</v>
      </c>
      <c r="P1195" s="47" t="s">
        <v>433</v>
      </c>
      <c r="Q1195" s="47" t="s">
        <v>48</v>
      </c>
      <c r="R1195" s="47" t="s">
        <v>49</v>
      </c>
      <c r="S1195" s="47" t="s">
        <v>43</v>
      </c>
      <c r="T1195" s="47" t="s">
        <v>50</v>
      </c>
      <c r="U1195" s="47" t="s">
        <v>69</v>
      </c>
      <c r="V1195" s="58">
        <f t="shared" si="27"/>
        <v>1.3398753438789546</v>
      </c>
      <c r="W1195" s="58">
        <f t="shared" si="28"/>
        <v>1.3398753438789546</v>
      </c>
      <c r="X1195" s="47" t="s">
        <v>1015</v>
      </c>
      <c r="Y1195" s="47" t="s">
        <v>1016</v>
      </c>
      <c r="Z1195" s="48" t="b">
        <v>0</v>
      </c>
      <c r="AA1195" s="47" t="s">
        <v>54</v>
      </c>
      <c r="AB1195" s="48" t="b">
        <v>0</v>
      </c>
      <c r="AC1195" s="48">
        <v>39</v>
      </c>
      <c r="AD1195" s="47" t="s">
        <v>1855</v>
      </c>
      <c r="AF1195" s="44" t="str">
        <f t="shared" si="29"/>
        <v>mix</v>
      </c>
      <c r="AG1195" s="44">
        <f>VLOOKUP(E1195,'T&amp;NTprop'!I$4:O$35,7,FALSE)</f>
        <v>0.56297283356258598</v>
      </c>
      <c r="AH1195" s="48">
        <v>2.38</v>
      </c>
      <c r="AI1195" s="48">
        <v>2.38</v>
      </c>
    </row>
    <row r="1196" spans="2:35" x14ac:dyDescent="0.25">
      <c r="B1196">
        <f>VLOOKUP(C1196*1,'RMPCrecs(Jan2016)'!F$2:N$1246,9,FALSE)</f>
        <v>49</v>
      </c>
      <c r="C1196" s="47" t="s">
        <v>1281</v>
      </c>
      <c r="D1196" s="47" t="s">
        <v>41</v>
      </c>
      <c r="E1196" s="48">
        <v>2011</v>
      </c>
      <c r="F1196" s="47" t="s">
        <v>67</v>
      </c>
      <c r="G1196" s="49">
        <v>40777</v>
      </c>
      <c r="H1196" s="47" t="s">
        <v>43</v>
      </c>
      <c r="I1196" s="47" t="s">
        <v>44</v>
      </c>
      <c r="J1196" s="48">
        <v>3008</v>
      </c>
      <c r="K1196" s="47" t="s">
        <v>45</v>
      </c>
      <c r="L1196" s="48">
        <v>600</v>
      </c>
      <c r="M1196" s="47" t="s">
        <v>46</v>
      </c>
      <c r="N1196" s="48">
        <v>3</v>
      </c>
      <c r="O1196" s="47" t="s">
        <v>43</v>
      </c>
      <c r="P1196" s="47" t="s">
        <v>770</v>
      </c>
      <c r="Q1196" s="47" t="s">
        <v>48</v>
      </c>
      <c r="R1196" s="47" t="s">
        <v>49</v>
      </c>
      <c r="S1196" s="47" t="s">
        <v>43</v>
      </c>
      <c r="T1196" s="47" t="s">
        <v>50</v>
      </c>
      <c r="U1196" s="47" t="s">
        <v>69</v>
      </c>
      <c r="V1196" s="58">
        <f t="shared" si="27"/>
        <v>1.3398753438789546</v>
      </c>
      <c r="W1196" s="58">
        <f t="shared" si="28"/>
        <v>1.3398753438789546</v>
      </c>
      <c r="X1196" s="47" t="s">
        <v>1015</v>
      </c>
      <c r="Y1196" s="47" t="s">
        <v>1016</v>
      </c>
      <c r="Z1196" s="48" t="b">
        <v>0</v>
      </c>
      <c r="AA1196" s="47" t="s">
        <v>54</v>
      </c>
      <c r="AB1196" s="48" t="b">
        <v>0</v>
      </c>
      <c r="AC1196" s="48">
        <v>39</v>
      </c>
      <c r="AD1196" s="47" t="s">
        <v>1855</v>
      </c>
      <c r="AF1196" s="44" t="str">
        <f t="shared" si="29"/>
        <v>mix</v>
      </c>
      <c r="AG1196" s="44">
        <f>VLOOKUP(E1196,'T&amp;NTprop'!I$4:O$35,7,FALSE)</f>
        <v>0.56297283356258598</v>
      </c>
      <c r="AH1196" s="48">
        <v>2.38</v>
      </c>
      <c r="AI1196" s="48">
        <v>2.38</v>
      </c>
    </row>
    <row r="1197" spans="2:35" x14ac:dyDescent="0.25">
      <c r="B1197">
        <f>VLOOKUP(C1197*1,'RMPCrecs(Jan2016)'!F$2:N$1246,9,FALSE)</f>
        <v>49</v>
      </c>
      <c r="C1197" s="47" t="s">
        <v>1291</v>
      </c>
      <c r="D1197" s="47" t="s">
        <v>41</v>
      </c>
      <c r="E1197" s="48">
        <v>2012</v>
      </c>
      <c r="F1197" s="47" t="s">
        <v>42</v>
      </c>
      <c r="G1197" s="49">
        <v>41158</v>
      </c>
      <c r="H1197" s="47" t="s">
        <v>43</v>
      </c>
      <c r="I1197" s="47" t="s">
        <v>44</v>
      </c>
      <c r="J1197" s="48">
        <v>3008</v>
      </c>
      <c r="K1197" s="47" t="s">
        <v>110</v>
      </c>
      <c r="L1197" s="48">
        <v>880</v>
      </c>
      <c r="M1197" s="47" t="s">
        <v>46</v>
      </c>
      <c r="N1197" s="48">
        <v>4</v>
      </c>
      <c r="O1197" s="47" t="s">
        <v>43</v>
      </c>
      <c r="P1197" s="47" t="s">
        <v>956</v>
      </c>
      <c r="Q1197" s="47" t="s">
        <v>48</v>
      </c>
      <c r="R1197" s="47" t="s">
        <v>49</v>
      </c>
      <c r="S1197" s="47" t="s">
        <v>43</v>
      </c>
      <c r="T1197" s="47" t="s">
        <v>50</v>
      </c>
      <c r="U1197" s="47" t="s">
        <v>60</v>
      </c>
      <c r="V1197" s="58">
        <f t="shared" si="27"/>
        <v>1.853336031733182</v>
      </c>
      <c r="W1197" s="58">
        <f t="shared" si="28"/>
        <v>1.853336031733182</v>
      </c>
      <c r="X1197" s="47" t="s">
        <v>1015</v>
      </c>
      <c r="Y1197" s="47" t="s">
        <v>1292</v>
      </c>
      <c r="Z1197" s="48" t="b">
        <v>0</v>
      </c>
      <c r="AA1197" s="47" t="s">
        <v>54</v>
      </c>
      <c r="AB1197" s="48" t="b">
        <v>0</v>
      </c>
      <c r="AC1197" s="48">
        <v>39</v>
      </c>
      <c r="AD1197" s="47" t="s">
        <v>1855</v>
      </c>
      <c r="AF1197" s="44" t="str">
        <f t="shared" si="29"/>
        <v>mix</v>
      </c>
      <c r="AG1197" s="44">
        <f>VLOOKUP(E1197,'T&amp;NTprop'!I$4:O$35,7,FALSE)</f>
        <v>0.63470412045656921</v>
      </c>
      <c r="AH1197" s="48">
        <v>2.92</v>
      </c>
      <c r="AI1197" s="48">
        <v>2.92</v>
      </c>
    </row>
    <row r="1198" spans="2:35" x14ac:dyDescent="0.25">
      <c r="B1198">
        <f>VLOOKUP(C1198*1,'RMPCrecs(Jan2016)'!F$2:N$1246,9,FALSE)</f>
        <v>49</v>
      </c>
      <c r="C1198" s="47" t="s">
        <v>1293</v>
      </c>
      <c r="D1198" s="47" t="s">
        <v>41</v>
      </c>
      <c r="E1198" s="48">
        <v>2012</v>
      </c>
      <c r="F1198" s="47" t="s">
        <v>42</v>
      </c>
      <c r="G1198" s="49">
        <v>41158</v>
      </c>
      <c r="H1198" s="47" t="s">
        <v>43</v>
      </c>
      <c r="I1198" s="47" t="s">
        <v>44</v>
      </c>
      <c r="J1198" s="48">
        <v>3008</v>
      </c>
      <c r="K1198" s="47" t="s">
        <v>110</v>
      </c>
      <c r="L1198" s="48">
        <v>740</v>
      </c>
      <c r="M1198" s="47" t="s">
        <v>46</v>
      </c>
      <c r="N1198" s="48">
        <v>4</v>
      </c>
      <c r="O1198" s="47" t="s">
        <v>43</v>
      </c>
      <c r="P1198" s="47" t="s">
        <v>956</v>
      </c>
      <c r="Q1198" s="47" t="s">
        <v>48</v>
      </c>
      <c r="R1198" s="47" t="s">
        <v>49</v>
      </c>
      <c r="S1198" s="47" t="s">
        <v>43</v>
      </c>
      <c r="T1198" s="47" t="s">
        <v>50</v>
      </c>
      <c r="U1198" s="47" t="s">
        <v>60</v>
      </c>
      <c r="V1198" s="58">
        <f t="shared" si="27"/>
        <v>1.853336031733182</v>
      </c>
      <c r="W1198" s="58">
        <f t="shared" si="28"/>
        <v>1.853336031733182</v>
      </c>
      <c r="X1198" s="47" t="s">
        <v>1015</v>
      </c>
      <c r="Y1198" s="47" t="s">
        <v>1292</v>
      </c>
      <c r="Z1198" s="48" t="b">
        <v>0</v>
      </c>
      <c r="AA1198" s="47" t="s">
        <v>54</v>
      </c>
      <c r="AB1198" s="48" t="b">
        <v>0</v>
      </c>
      <c r="AC1198" s="48">
        <v>39</v>
      </c>
      <c r="AD1198" s="47" t="s">
        <v>1855</v>
      </c>
      <c r="AF1198" s="44" t="str">
        <f t="shared" si="29"/>
        <v>mix</v>
      </c>
      <c r="AG1198" s="44">
        <f>VLOOKUP(E1198,'T&amp;NTprop'!I$4:O$35,7,FALSE)</f>
        <v>0.63470412045656921</v>
      </c>
      <c r="AH1198" s="48">
        <v>2.92</v>
      </c>
      <c r="AI1198" s="48">
        <v>2.92</v>
      </c>
    </row>
    <row r="1199" spans="2:35" x14ac:dyDescent="0.25">
      <c r="B1199">
        <f>VLOOKUP(C1199*1,'RMPCrecs(Jan2016)'!F$2:N$1246,9,FALSE)</f>
        <v>49</v>
      </c>
      <c r="C1199" s="47" t="s">
        <v>1294</v>
      </c>
      <c r="D1199" s="47" t="s">
        <v>41</v>
      </c>
      <c r="E1199" s="48">
        <v>2012</v>
      </c>
      <c r="F1199" s="47" t="s">
        <v>42</v>
      </c>
      <c r="G1199" s="49">
        <v>41158</v>
      </c>
      <c r="H1199" s="47" t="s">
        <v>43</v>
      </c>
      <c r="I1199" s="47" t="s">
        <v>44</v>
      </c>
      <c r="J1199" s="48">
        <v>3008</v>
      </c>
      <c r="K1199" s="47" t="s">
        <v>45</v>
      </c>
      <c r="L1199" s="48">
        <v>810</v>
      </c>
      <c r="M1199" s="47" t="s">
        <v>46</v>
      </c>
      <c r="N1199" s="48">
        <v>4</v>
      </c>
      <c r="O1199" s="47" t="s">
        <v>43</v>
      </c>
      <c r="P1199" s="47" t="s">
        <v>956</v>
      </c>
      <c r="Q1199" s="47" t="s">
        <v>48</v>
      </c>
      <c r="R1199" s="47" t="s">
        <v>59</v>
      </c>
      <c r="S1199" s="47" t="s">
        <v>43</v>
      </c>
      <c r="T1199" s="47" t="s">
        <v>50</v>
      </c>
      <c r="U1199" s="47" t="s">
        <v>60</v>
      </c>
      <c r="V1199" s="58">
        <f t="shared" si="27"/>
        <v>1.853336031733182</v>
      </c>
      <c r="W1199" s="58">
        <f t="shared" si="28"/>
        <v>1.853336031733182</v>
      </c>
      <c r="X1199" s="47" t="s">
        <v>1015</v>
      </c>
      <c r="Y1199" s="47" t="s">
        <v>1292</v>
      </c>
      <c r="Z1199" s="48" t="b">
        <v>0</v>
      </c>
      <c r="AA1199" s="47" t="s">
        <v>54</v>
      </c>
      <c r="AB1199" s="48" t="b">
        <v>0</v>
      </c>
      <c r="AC1199" s="48">
        <v>39</v>
      </c>
      <c r="AD1199" s="47" t="s">
        <v>1855</v>
      </c>
      <c r="AF1199" s="44" t="str">
        <f t="shared" si="29"/>
        <v>mix</v>
      </c>
      <c r="AG1199" s="44">
        <f>VLOOKUP(E1199,'T&amp;NTprop'!I$4:O$35,7,FALSE)</f>
        <v>0.63470412045656921</v>
      </c>
      <c r="AH1199" s="48">
        <v>2.92</v>
      </c>
      <c r="AI1199" s="48">
        <v>2.92</v>
      </c>
    </row>
    <row r="1200" spans="2:35" x14ac:dyDescent="0.25">
      <c r="B1200">
        <f>VLOOKUP(C1200*1,'RMPCrecs(Jan2016)'!F$2:N$1246,9,FALSE)</f>
        <v>49</v>
      </c>
      <c r="C1200" s="47" t="s">
        <v>1305</v>
      </c>
      <c r="D1200" s="47" t="s">
        <v>41</v>
      </c>
      <c r="E1200" s="48">
        <v>2012</v>
      </c>
      <c r="F1200" s="47" t="s">
        <v>67</v>
      </c>
      <c r="G1200" s="49">
        <v>41156</v>
      </c>
      <c r="H1200" s="47" t="s">
        <v>43</v>
      </c>
      <c r="I1200" s="47" t="s">
        <v>44</v>
      </c>
      <c r="J1200" s="48">
        <v>3008</v>
      </c>
      <c r="K1200" s="47" t="s">
        <v>110</v>
      </c>
      <c r="L1200" s="48">
        <v>820</v>
      </c>
      <c r="M1200" s="47" t="s">
        <v>46</v>
      </c>
      <c r="N1200" s="48">
        <v>4</v>
      </c>
      <c r="O1200" s="47" t="s">
        <v>43</v>
      </c>
      <c r="P1200" s="47" t="s">
        <v>770</v>
      </c>
      <c r="Q1200" s="47" t="s">
        <v>48</v>
      </c>
      <c r="R1200" s="47" t="s">
        <v>59</v>
      </c>
      <c r="S1200" s="47" t="s">
        <v>43</v>
      </c>
      <c r="T1200" s="47" t="s">
        <v>50</v>
      </c>
      <c r="U1200" s="47" t="s">
        <v>60</v>
      </c>
      <c r="V1200" s="58">
        <f t="shared" si="27"/>
        <v>1.853336031733182</v>
      </c>
      <c r="W1200" s="58">
        <f t="shared" si="28"/>
        <v>1.853336031733182</v>
      </c>
      <c r="X1200" s="47" t="s">
        <v>1015</v>
      </c>
      <c r="Y1200" s="47" t="s">
        <v>1292</v>
      </c>
      <c r="Z1200" s="48" t="b">
        <v>0</v>
      </c>
      <c r="AA1200" s="47" t="s">
        <v>54</v>
      </c>
      <c r="AB1200" s="48" t="b">
        <v>0</v>
      </c>
      <c r="AC1200" s="48">
        <v>39</v>
      </c>
      <c r="AD1200" s="47" t="s">
        <v>1855</v>
      </c>
      <c r="AF1200" s="44" t="str">
        <f t="shared" si="29"/>
        <v>mix</v>
      </c>
      <c r="AG1200" s="44">
        <f>VLOOKUP(E1200,'T&amp;NTprop'!I$4:O$35,7,FALSE)</f>
        <v>0.63470412045656921</v>
      </c>
      <c r="AH1200" s="48">
        <v>2.92</v>
      </c>
      <c r="AI1200" s="48">
        <v>2.92</v>
      </c>
    </row>
    <row r="1201" spans="2:35" x14ac:dyDescent="0.25">
      <c r="B1201">
        <f>VLOOKUP(C1201*1,'RMPCrecs(Jan2016)'!F$2:N$1246,9,FALSE)</f>
        <v>49</v>
      </c>
      <c r="C1201" s="47" t="s">
        <v>1306</v>
      </c>
      <c r="D1201" s="47" t="s">
        <v>41</v>
      </c>
      <c r="E1201" s="48">
        <v>2012</v>
      </c>
      <c r="F1201" s="47" t="s">
        <v>67</v>
      </c>
      <c r="G1201" s="49">
        <v>41156</v>
      </c>
      <c r="H1201" s="47" t="s">
        <v>43</v>
      </c>
      <c r="I1201" s="47" t="s">
        <v>44</v>
      </c>
      <c r="J1201" s="48">
        <v>3008</v>
      </c>
      <c r="K1201" s="47" t="s">
        <v>110</v>
      </c>
      <c r="L1201" s="48">
        <v>830</v>
      </c>
      <c r="M1201" s="47" t="s">
        <v>46</v>
      </c>
      <c r="N1201" s="48">
        <v>4</v>
      </c>
      <c r="O1201" s="47" t="s">
        <v>43</v>
      </c>
      <c r="P1201" s="47" t="s">
        <v>956</v>
      </c>
      <c r="Q1201" s="47" t="s">
        <v>48</v>
      </c>
      <c r="R1201" s="47" t="s">
        <v>49</v>
      </c>
      <c r="S1201" s="47" t="s">
        <v>43</v>
      </c>
      <c r="T1201" s="47" t="s">
        <v>50</v>
      </c>
      <c r="U1201" s="47" t="s">
        <v>60</v>
      </c>
      <c r="V1201" s="58">
        <f t="shared" si="27"/>
        <v>1.853336031733182</v>
      </c>
      <c r="W1201" s="58">
        <f t="shared" si="28"/>
        <v>1.853336031733182</v>
      </c>
      <c r="X1201" s="47" t="s">
        <v>1015</v>
      </c>
      <c r="Y1201" s="47" t="s">
        <v>1292</v>
      </c>
      <c r="Z1201" s="48" t="b">
        <v>0</v>
      </c>
      <c r="AA1201" s="47" t="s">
        <v>54</v>
      </c>
      <c r="AB1201" s="48" t="b">
        <v>0</v>
      </c>
      <c r="AC1201" s="48">
        <v>39</v>
      </c>
      <c r="AD1201" s="47" t="s">
        <v>1855</v>
      </c>
      <c r="AF1201" s="44" t="str">
        <f t="shared" si="29"/>
        <v>mix</v>
      </c>
      <c r="AG1201" s="44">
        <f>VLOOKUP(E1201,'T&amp;NTprop'!I$4:O$35,7,FALSE)</f>
        <v>0.63470412045656921</v>
      </c>
      <c r="AH1201" s="48">
        <v>2.92</v>
      </c>
      <c r="AI1201" s="48">
        <v>2.92</v>
      </c>
    </row>
    <row r="1202" spans="2:35" x14ac:dyDescent="0.25">
      <c r="B1202">
        <f>VLOOKUP(C1202*1,'RMPCrecs(Jan2016)'!F$2:N$1246,9,FALSE)</f>
        <v>49</v>
      </c>
      <c r="C1202" s="47" t="s">
        <v>1307</v>
      </c>
      <c r="D1202" s="47" t="s">
        <v>41</v>
      </c>
      <c r="E1202" s="48">
        <v>2012</v>
      </c>
      <c r="F1202" s="47" t="s">
        <v>67</v>
      </c>
      <c r="G1202" s="49">
        <v>41156</v>
      </c>
      <c r="H1202" s="47" t="s">
        <v>43</v>
      </c>
      <c r="I1202" s="47" t="s">
        <v>44</v>
      </c>
      <c r="J1202" s="48">
        <v>3008</v>
      </c>
      <c r="K1202" s="47" t="s">
        <v>110</v>
      </c>
      <c r="L1202" s="48">
        <v>830</v>
      </c>
      <c r="M1202" s="47" t="s">
        <v>46</v>
      </c>
      <c r="N1202" s="48">
        <v>5</v>
      </c>
      <c r="O1202" s="47" t="s">
        <v>43</v>
      </c>
      <c r="P1202" s="47" t="s">
        <v>433</v>
      </c>
      <c r="Q1202" s="47" t="s">
        <v>48</v>
      </c>
      <c r="R1202" s="47" t="s">
        <v>49</v>
      </c>
      <c r="S1202" s="47" t="s">
        <v>43</v>
      </c>
      <c r="T1202" s="47" t="s">
        <v>50</v>
      </c>
      <c r="U1202" s="47" t="s">
        <v>60</v>
      </c>
      <c r="V1202" s="58">
        <f t="shared" si="27"/>
        <v>1.853336031733182</v>
      </c>
      <c r="W1202" s="58">
        <f t="shared" si="28"/>
        <v>1.853336031733182</v>
      </c>
      <c r="X1202" s="47" t="s">
        <v>1015</v>
      </c>
      <c r="Y1202" s="47" t="s">
        <v>1292</v>
      </c>
      <c r="Z1202" s="48" t="b">
        <v>0</v>
      </c>
      <c r="AA1202" s="47" t="s">
        <v>54</v>
      </c>
      <c r="AB1202" s="48" t="b">
        <v>0</v>
      </c>
      <c r="AC1202" s="48">
        <v>39</v>
      </c>
      <c r="AD1202" s="47" t="s">
        <v>1855</v>
      </c>
      <c r="AF1202" s="44" t="str">
        <f t="shared" si="29"/>
        <v>mix</v>
      </c>
      <c r="AG1202" s="44">
        <f>VLOOKUP(E1202,'T&amp;NTprop'!I$4:O$35,7,FALSE)</f>
        <v>0.63470412045656921</v>
      </c>
      <c r="AH1202" s="48">
        <v>2.92</v>
      </c>
      <c r="AI1202" s="48">
        <v>2.92</v>
      </c>
    </row>
    <row r="1203" spans="2:35" x14ac:dyDescent="0.25">
      <c r="B1203">
        <f>VLOOKUP(C1203*1,'RMPCrecs(Jan2016)'!F$2:N$1246,9,FALSE)</f>
        <v>49</v>
      </c>
      <c r="C1203" s="47" t="s">
        <v>1319</v>
      </c>
      <c r="D1203" s="47" t="s">
        <v>41</v>
      </c>
      <c r="E1203" s="48">
        <v>2012</v>
      </c>
      <c r="F1203" s="47" t="s">
        <v>42</v>
      </c>
      <c r="G1203" s="49">
        <v>41163</v>
      </c>
      <c r="H1203" s="47" t="s">
        <v>43</v>
      </c>
      <c r="I1203" s="47" t="s">
        <v>44</v>
      </c>
      <c r="J1203" s="48">
        <v>3008</v>
      </c>
      <c r="K1203" s="47" t="s">
        <v>45</v>
      </c>
      <c r="L1203" s="48">
        <v>720</v>
      </c>
      <c r="M1203" s="47" t="s">
        <v>46</v>
      </c>
      <c r="N1203" s="48">
        <v>4</v>
      </c>
      <c r="O1203" s="47" t="s">
        <v>43</v>
      </c>
      <c r="P1203" s="47" t="s">
        <v>1320</v>
      </c>
      <c r="Q1203" s="47" t="s">
        <v>48</v>
      </c>
      <c r="R1203" s="47" t="s">
        <v>49</v>
      </c>
      <c r="S1203" s="47" t="s">
        <v>43</v>
      </c>
      <c r="T1203" s="47" t="s">
        <v>50</v>
      </c>
      <c r="U1203" s="47" t="s">
        <v>51</v>
      </c>
      <c r="V1203" s="58">
        <f t="shared" si="27"/>
        <v>1.1361203756172589</v>
      </c>
      <c r="W1203" s="58">
        <f t="shared" si="28"/>
        <v>1.1361203756172589</v>
      </c>
      <c r="X1203" s="47" t="s">
        <v>1015</v>
      </c>
      <c r="Y1203" s="47" t="s">
        <v>1296</v>
      </c>
      <c r="Z1203" s="48" t="b">
        <v>0</v>
      </c>
      <c r="AA1203" s="47" t="s">
        <v>54</v>
      </c>
      <c r="AB1203" s="48" t="b">
        <v>0</v>
      </c>
      <c r="AC1203" s="48">
        <v>39</v>
      </c>
      <c r="AD1203" s="47" t="s">
        <v>1855</v>
      </c>
      <c r="AF1203" s="44" t="str">
        <f t="shared" si="29"/>
        <v>mix</v>
      </c>
      <c r="AG1203" s="44">
        <f>VLOOKUP(E1203,'T&amp;NTprop'!I$4:O$35,7,FALSE)</f>
        <v>0.63470412045656921</v>
      </c>
      <c r="AH1203" s="48">
        <v>1.79</v>
      </c>
      <c r="AI1203" s="48">
        <v>1.79</v>
      </c>
    </row>
    <row r="1204" spans="2:35" x14ac:dyDescent="0.25">
      <c r="B1204">
        <f>VLOOKUP(C1204*1,'RMPCrecs(Jan2016)'!F$2:N$1246,9,FALSE)</f>
        <v>49</v>
      </c>
      <c r="C1204" s="47" t="s">
        <v>1321</v>
      </c>
      <c r="D1204" s="47" t="s">
        <v>41</v>
      </c>
      <c r="E1204" s="48">
        <v>2012</v>
      </c>
      <c r="F1204" s="47" t="s">
        <v>42</v>
      </c>
      <c r="G1204" s="49">
        <v>41163</v>
      </c>
      <c r="H1204" s="47" t="s">
        <v>43</v>
      </c>
      <c r="I1204" s="47" t="s">
        <v>44</v>
      </c>
      <c r="J1204" s="48">
        <v>3008</v>
      </c>
      <c r="K1204" s="47" t="s">
        <v>110</v>
      </c>
      <c r="L1204" s="48">
        <v>750</v>
      </c>
      <c r="M1204" s="47" t="s">
        <v>46</v>
      </c>
      <c r="N1204" s="48">
        <v>4</v>
      </c>
      <c r="O1204" s="47" t="s">
        <v>43</v>
      </c>
      <c r="P1204" s="47" t="s">
        <v>770</v>
      </c>
      <c r="Q1204" s="47" t="s">
        <v>48</v>
      </c>
      <c r="R1204" s="47" t="s">
        <v>49</v>
      </c>
      <c r="S1204" s="47" t="s">
        <v>43</v>
      </c>
      <c r="T1204" s="47" t="s">
        <v>50</v>
      </c>
      <c r="U1204" s="47" t="s">
        <v>51</v>
      </c>
      <c r="V1204" s="58">
        <f t="shared" si="27"/>
        <v>1.1361203756172589</v>
      </c>
      <c r="W1204" s="58">
        <f t="shared" si="28"/>
        <v>1.1361203756172589</v>
      </c>
      <c r="X1204" s="47" t="s">
        <v>1015</v>
      </c>
      <c r="Y1204" s="47" t="s">
        <v>1296</v>
      </c>
      <c r="Z1204" s="48" t="b">
        <v>0</v>
      </c>
      <c r="AA1204" s="47" t="s">
        <v>54</v>
      </c>
      <c r="AB1204" s="48" t="b">
        <v>0</v>
      </c>
      <c r="AC1204" s="48">
        <v>39</v>
      </c>
      <c r="AD1204" s="47" t="s">
        <v>1855</v>
      </c>
      <c r="AF1204" s="44" t="str">
        <f t="shared" si="29"/>
        <v>mix</v>
      </c>
      <c r="AG1204" s="44">
        <f>VLOOKUP(E1204,'T&amp;NTprop'!I$4:O$35,7,FALSE)</f>
        <v>0.63470412045656921</v>
      </c>
      <c r="AH1204" s="48">
        <v>1.79</v>
      </c>
      <c r="AI1204" s="48">
        <v>1.79</v>
      </c>
    </row>
    <row r="1205" spans="2:35" x14ac:dyDescent="0.25">
      <c r="B1205">
        <f>VLOOKUP(C1205*1,'RMPCrecs(Jan2016)'!F$2:N$1246,9,FALSE)</f>
        <v>49</v>
      </c>
      <c r="C1205" s="47" t="s">
        <v>1322</v>
      </c>
      <c r="D1205" s="47" t="s">
        <v>41</v>
      </c>
      <c r="E1205" s="48">
        <v>2012</v>
      </c>
      <c r="F1205" s="47" t="s">
        <v>42</v>
      </c>
      <c r="G1205" s="49">
        <v>41163</v>
      </c>
      <c r="H1205" s="47" t="s">
        <v>43</v>
      </c>
      <c r="I1205" s="47" t="s">
        <v>44</v>
      </c>
      <c r="J1205" s="48">
        <v>3008</v>
      </c>
      <c r="K1205" s="47" t="s">
        <v>110</v>
      </c>
      <c r="L1205" s="48">
        <v>850</v>
      </c>
      <c r="M1205" s="47" t="s">
        <v>46</v>
      </c>
      <c r="N1205" s="48">
        <v>4</v>
      </c>
      <c r="O1205" s="47" t="s">
        <v>43</v>
      </c>
      <c r="P1205" s="47" t="s">
        <v>956</v>
      </c>
      <c r="Q1205" s="47" t="s">
        <v>48</v>
      </c>
      <c r="R1205" s="47" t="s">
        <v>49</v>
      </c>
      <c r="S1205" s="47" t="s">
        <v>43</v>
      </c>
      <c r="T1205" s="47" t="s">
        <v>50</v>
      </c>
      <c r="U1205" s="47" t="s">
        <v>51</v>
      </c>
      <c r="V1205" s="58">
        <f t="shared" si="27"/>
        <v>1.1361203756172589</v>
      </c>
      <c r="W1205" s="58">
        <f t="shared" si="28"/>
        <v>1.1361203756172589</v>
      </c>
      <c r="X1205" s="47" t="s">
        <v>1015</v>
      </c>
      <c r="Y1205" s="47" t="s">
        <v>1296</v>
      </c>
      <c r="Z1205" s="48" t="b">
        <v>0</v>
      </c>
      <c r="AA1205" s="47" t="s">
        <v>54</v>
      </c>
      <c r="AB1205" s="48" t="b">
        <v>0</v>
      </c>
      <c r="AC1205" s="48">
        <v>39</v>
      </c>
      <c r="AD1205" s="47" t="s">
        <v>1855</v>
      </c>
      <c r="AF1205" s="44" t="str">
        <f t="shared" si="29"/>
        <v>mix</v>
      </c>
      <c r="AG1205" s="44">
        <f>VLOOKUP(E1205,'T&amp;NTprop'!I$4:O$35,7,FALSE)</f>
        <v>0.63470412045656921</v>
      </c>
      <c r="AH1205" s="48">
        <v>1.79</v>
      </c>
      <c r="AI1205" s="48">
        <v>1.79</v>
      </c>
    </row>
    <row r="1206" spans="2:35" x14ac:dyDescent="0.25">
      <c r="B1206">
        <f>VLOOKUP(C1206*1,'RMPCrecs(Jan2016)'!F$2:N$1246,9,FALSE)</f>
        <v>49</v>
      </c>
      <c r="C1206" s="47" t="s">
        <v>1336</v>
      </c>
      <c r="D1206" s="47" t="s">
        <v>41</v>
      </c>
      <c r="E1206" s="48">
        <v>2012</v>
      </c>
      <c r="F1206" s="47" t="s">
        <v>42</v>
      </c>
      <c r="G1206" s="49">
        <v>41164</v>
      </c>
      <c r="H1206" s="47" t="s">
        <v>43</v>
      </c>
      <c r="I1206" s="47" t="s">
        <v>44</v>
      </c>
      <c r="J1206" s="48">
        <v>3008</v>
      </c>
      <c r="K1206" s="47" t="s">
        <v>110</v>
      </c>
      <c r="L1206" s="48">
        <v>750</v>
      </c>
      <c r="M1206" s="47" t="s">
        <v>46</v>
      </c>
      <c r="N1206" s="48">
        <v>4</v>
      </c>
      <c r="O1206" s="47" t="s">
        <v>43</v>
      </c>
      <c r="P1206" s="47" t="s">
        <v>956</v>
      </c>
      <c r="Q1206" s="47" t="s">
        <v>48</v>
      </c>
      <c r="R1206" s="47" t="s">
        <v>49</v>
      </c>
      <c r="S1206" s="47" t="s">
        <v>43</v>
      </c>
      <c r="T1206" s="47" t="s">
        <v>50</v>
      </c>
      <c r="U1206" s="47" t="s">
        <v>51</v>
      </c>
      <c r="V1206" s="58">
        <f t="shared" si="27"/>
        <v>1.1361203756172589</v>
      </c>
      <c r="W1206" s="58">
        <f t="shared" si="28"/>
        <v>1.1361203756172589</v>
      </c>
      <c r="X1206" s="47" t="s">
        <v>1015</v>
      </c>
      <c r="Y1206" s="47" t="s">
        <v>1296</v>
      </c>
      <c r="Z1206" s="48" t="b">
        <v>0</v>
      </c>
      <c r="AA1206" s="47" t="s">
        <v>54</v>
      </c>
      <c r="AB1206" s="48" t="b">
        <v>0</v>
      </c>
      <c r="AC1206" s="48">
        <v>39</v>
      </c>
      <c r="AD1206" s="47" t="s">
        <v>1855</v>
      </c>
      <c r="AF1206" s="44" t="str">
        <f t="shared" si="29"/>
        <v>mix</v>
      </c>
      <c r="AG1206" s="44">
        <f>VLOOKUP(E1206,'T&amp;NTprop'!I$4:O$35,7,FALSE)</f>
        <v>0.63470412045656921</v>
      </c>
      <c r="AH1206" s="48">
        <v>1.79</v>
      </c>
      <c r="AI1206" s="48">
        <v>1.79</v>
      </c>
    </row>
    <row r="1207" spans="2:35" x14ac:dyDescent="0.25">
      <c r="B1207">
        <f>VLOOKUP(C1207*1,'RMPCrecs(Jan2016)'!F$2:N$1246,9,FALSE)</f>
        <v>49</v>
      </c>
      <c r="C1207" s="47" t="s">
        <v>1337</v>
      </c>
      <c r="D1207" s="47" t="s">
        <v>41</v>
      </c>
      <c r="E1207" s="48">
        <v>2012</v>
      </c>
      <c r="F1207" s="47" t="s">
        <v>42</v>
      </c>
      <c r="G1207" s="49">
        <v>41164</v>
      </c>
      <c r="H1207" s="47" t="s">
        <v>43</v>
      </c>
      <c r="I1207" s="47" t="s">
        <v>44</v>
      </c>
      <c r="J1207" s="48">
        <v>3008</v>
      </c>
      <c r="K1207" s="47" t="s">
        <v>110</v>
      </c>
      <c r="L1207" s="48">
        <v>830</v>
      </c>
      <c r="M1207" s="47" t="s">
        <v>46</v>
      </c>
      <c r="N1207" s="48">
        <v>4</v>
      </c>
      <c r="O1207" s="47" t="s">
        <v>43</v>
      </c>
      <c r="P1207" s="47" t="s">
        <v>770</v>
      </c>
      <c r="Q1207" s="47" t="s">
        <v>48</v>
      </c>
      <c r="R1207" s="47" t="s">
        <v>49</v>
      </c>
      <c r="S1207" s="47" t="s">
        <v>43</v>
      </c>
      <c r="T1207" s="47" t="s">
        <v>50</v>
      </c>
      <c r="U1207" s="47" t="s">
        <v>51</v>
      </c>
      <c r="V1207" s="58">
        <f t="shared" si="27"/>
        <v>1.1361203756172589</v>
      </c>
      <c r="W1207" s="58">
        <f t="shared" si="28"/>
        <v>1.1361203756172589</v>
      </c>
      <c r="X1207" s="47" t="s">
        <v>1015</v>
      </c>
      <c r="Y1207" s="47" t="s">
        <v>1296</v>
      </c>
      <c r="Z1207" s="48" t="b">
        <v>0</v>
      </c>
      <c r="AA1207" s="47" t="s">
        <v>54</v>
      </c>
      <c r="AB1207" s="48" t="b">
        <v>0</v>
      </c>
      <c r="AC1207" s="48">
        <v>39</v>
      </c>
      <c r="AD1207" s="47" t="s">
        <v>1855</v>
      </c>
      <c r="AF1207" s="44" t="str">
        <f t="shared" si="29"/>
        <v>mix</v>
      </c>
      <c r="AG1207" s="44">
        <f>VLOOKUP(E1207,'T&amp;NTprop'!I$4:O$35,7,FALSE)</f>
        <v>0.63470412045656921</v>
      </c>
      <c r="AH1207" s="48">
        <v>1.79</v>
      </c>
      <c r="AI1207" s="48">
        <v>1.79</v>
      </c>
    </row>
    <row r="1208" spans="2:35" x14ac:dyDescent="0.25">
      <c r="B1208">
        <f>VLOOKUP(C1208*1,'RMPCrecs(Jan2016)'!F$2:N$1246,9,FALSE)</f>
        <v>49</v>
      </c>
      <c r="C1208" s="47" t="s">
        <v>1338</v>
      </c>
      <c r="D1208" s="47" t="s">
        <v>41</v>
      </c>
      <c r="E1208" s="48">
        <v>2012</v>
      </c>
      <c r="F1208" s="47" t="s">
        <v>42</v>
      </c>
      <c r="G1208" s="49">
        <v>41164</v>
      </c>
      <c r="H1208" s="47" t="s">
        <v>43</v>
      </c>
      <c r="I1208" s="47" t="s">
        <v>44</v>
      </c>
      <c r="J1208" s="48">
        <v>3008</v>
      </c>
      <c r="K1208" s="47" t="s">
        <v>45</v>
      </c>
      <c r="L1208" s="48">
        <v>660</v>
      </c>
      <c r="M1208" s="47" t="s">
        <v>46</v>
      </c>
      <c r="N1208" s="48">
        <v>4</v>
      </c>
      <c r="O1208" s="47" t="s">
        <v>43</v>
      </c>
      <c r="P1208" s="47" t="s">
        <v>956</v>
      </c>
      <c r="Q1208" s="47" t="s">
        <v>48</v>
      </c>
      <c r="R1208" s="47" t="s">
        <v>49</v>
      </c>
      <c r="S1208" s="47" t="s">
        <v>43</v>
      </c>
      <c r="T1208" s="47" t="s">
        <v>50</v>
      </c>
      <c r="U1208" s="47" t="s">
        <v>51</v>
      </c>
      <c r="V1208" s="58">
        <f t="shared" si="27"/>
        <v>1.1361203756172589</v>
      </c>
      <c r="W1208" s="58">
        <f t="shared" si="28"/>
        <v>1.1361203756172589</v>
      </c>
      <c r="X1208" s="47" t="s">
        <v>1015</v>
      </c>
      <c r="Y1208" s="47" t="s">
        <v>1296</v>
      </c>
      <c r="Z1208" s="48" t="b">
        <v>0</v>
      </c>
      <c r="AA1208" s="47" t="s">
        <v>54</v>
      </c>
      <c r="AB1208" s="48" t="b">
        <v>0</v>
      </c>
      <c r="AC1208" s="48">
        <v>39</v>
      </c>
      <c r="AD1208" s="47" t="s">
        <v>1855</v>
      </c>
      <c r="AF1208" s="44" t="str">
        <f t="shared" si="29"/>
        <v>mix</v>
      </c>
      <c r="AG1208" s="44">
        <f>VLOOKUP(E1208,'T&amp;NTprop'!I$4:O$35,7,FALSE)</f>
        <v>0.63470412045656921</v>
      </c>
      <c r="AH1208" s="48">
        <v>1.79</v>
      </c>
      <c r="AI1208" s="48">
        <v>1.79</v>
      </c>
    </row>
    <row r="1209" spans="2:35" x14ac:dyDescent="0.25">
      <c r="B1209">
        <f>VLOOKUP(C1209*1,'RMPCrecs(Jan2016)'!F$2:N$1246,9,FALSE)</f>
        <v>49</v>
      </c>
      <c r="C1209" s="47" t="s">
        <v>1339</v>
      </c>
      <c r="D1209" s="47" t="s">
        <v>41</v>
      </c>
      <c r="E1209" s="48">
        <v>2012</v>
      </c>
      <c r="F1209" s="47" t="s">
        <v>42</v>
      </c>
      <c r="G1209" s="49">
        <v>41164</v>
      </c>
      <c r="H1209" s="47" t="s">
        <v>43</v>
      </c>
      <c r="I1209" s="47" t="s">
        <v>44</v>
      </c>
      <c r="J1209" s="48">
        <v>3008</v>
      </c>
      <c r="K1209" s="47" t="s">
        <v>45</v>
      </c>
      <c r="L1209" s="48">
        <v>790</v>
      </c>
      <c r="M1209" s="47" t="s">
        <v>46</v>
      </c>
      <c r="N1209" s="48">
        <v>4</v>
      </c>
      <c r="O1209" s="47" t="s">
        <v>43</v>
      </c>
      <c r="P1209" s="47" t="s">
        <v>956</v>
      </c>
      <c r="Q1209" s="47" t="s">
        <v>48</v>
      </c>
      <c r="R1209" s="47" t="s">
        <v>49</v>
      </c>
      <c r="S1209" s="47" t="s">
        <v>43</v>
      </c>
      <c r="T1209" s="47" t="s">
        <v>50</v>
      </c>
      <c r="U1209" s="47" t="s">
        <v>51</v>
      </c>
      <c r="V1209" s="58">
        <f t="shared" si="27"/>
        <v>1.1361203756172589</v>
      </c>
      <c r="W1209" s="58">
        <f t="shared" si="28"/>
        <v>1.1361203756172589</v>
      </c>
      <c r="X1209" s="47" t="s">
        <v>1015</v>
      </c>
      <c r="Y1209" s="47" t="s">
        <v>1296</v>
      </c>
      <c r="Z1209" s="48" t="b">
        <v>0</v>
      </c>
      <c r="AA1209" s="47" t="s">
        <v>54</v>
      </c>
      <c r="AB1209" s="48" t="b">
        <v>0</v>
      </c>
      <c r="AC1209" s="48">
        <v>39</v>
      </c>
      <c r="AD1209" s="47" t="s">
        <v>1855</v>
      </c>
      <c r="AF1209" s="44" t="str">
        <f t="shared" si="29"/>
        <v>mix</v>
      </c>
      <c r="AG1209" s="44">
        <f>VLOOKUP(E1209,'T&amp;NTprop'!I$4:O$35,7,FALSE)</f>
        <v>0.63470412045656921</v>
      </c>
      <c r="AH1209" s="48">
        <v>1.79</v>
      </c>
      <c r="AI1209" s="48">
        <v>1.79</v>
      </c>
    </row>
    <row r="1210" spans="2:35" x14ac:dyDescent="0.25">
      <c r="B1210">
        <f>VLOOKUP(C1210*1,'RMPCrecs(Jan2016)'!F$2:N$1246,9,FALSE)</f>
        <v>49</v>
      </c>
      <c r="C1210" s="47" t="s">
        <v>1358</v>
      </c>
      <c r="D1210" s="47" t="s">
        <v>41</v>
      </c>
      <c r="E1210" s="48">
        <v>2012</v>
      </c>
      <c r="F1210" s="47" t="s">
        <v>67</v>
      </c>
      <c r="G1210" s="49">
        <v>41151</v>
      </c>
      <c r="H1210" s="47" t="s">
        <v>43</v>
      </c>
      <c r="I1210" s="47" t="s">
        <v>44</v>
      </c>
      <c r="J1210" s="48">
        <v>3008</v>
      </c>
      <c r="K1210" s="47" t="s">
        <v>110</v>
      </c>
      <c r="L1210" s="48">
        <v>740</v>
      </c>
      <c r="M1210" s="47" t="s">
        <v>46</v>
      </c>
      <c r="N1210" s="48">
        <v>4</v>
      </c>
      <c r="O1210" s="47" t="s">
        <v>43</v>
      </c>
      <c r="P1210" s="47" t="s">
        <v>956</v>
      </c>
      <c r="Q1210" s="47" t="s">
        <v>48</v>
      </c>
      <c r="R1210" s="47" t="s">
        <v>49</v>
      </c>
      <c r="S1210" s="47" t="s">
        <v>43</v>
      </c>
      <c r="T1210" s="47" t="s">
        <v>50</v>
      </c>
      <c r="U1210" s="47" t="s">
        <v>72</v>
      </c>
      <c r="V1210" s="58">
        <f t="shared" si="27"/>
        <v>1.4598194770501092</v>
      </c>
      <c r="W1210" s="58">
        <f t="shared" si="28"/>
        <v>1.4598194770501092</v>
      </c>
      <c r="X1210" s="47" t="s">
        <v>1015</v>
      </c>
      <c r="Y1210" s="47" t="s">
        <v>1298</v>
      </c>
      <c r="Z1210" s="48" t="b">
        <v>0</v>
      </c>
      <c r="AA1210" s="47" t="s">
        <v>54</v>
      </c>
      <c r="AB1210" s="48" t="b">
        <v>0</v>
      </c>
      <c r="AC1210" s="48">
        <v>39</v>
      </c>
      <c r="AD1210" s="47" t="s">
        <v>1855</v>
      </c>
      <c r="AF1210" s="44" t="str">
        <f t="shared" si="29"/>
        <v>mix</v>
      </c>
      <c r="AG1210" s="44">
        <f>VLOOKUP(E1210,'T&amp;NTprop'!I$4:O$35,7,FALSE)</f>
        <v>0.63470412045656921</v>
      </c>
      <c r="AH1210" s="48">
        <v>2.2999999999999998</v>
      </c>
      <c r="AI1210" s="48">
        <v>2.2999999999999998</v>
      </c>
    </row>
    <row r="1211" spans="2:35" x14ac:dyDescent="0.25">
      <c r="B1211">
        <f>VLOOKUP(C1211*1,'RMPCrecs(Jan2016)'!F$2:N$1246,9,FALSE)</f>
        <v>49</v>
      </c>
      <c r="C1211" s="47" t="s">
        <v>1359</v>
      </c>
      <c r="D1211" s="47" t="s">
        <v>41</v>
      </c>
      <c r="E1211" s="48">
        <v>2012</v>
      </c>
      <c r="F1211" s="47" t="s">
        <v>67</v>
      </c>
      <c r="G1211" s="49">
        <v>41151</v>
      </c>
      <c r="H1211" s="47" t="s">
        <v>43</v>
      </c>
      <c r="I1211" s="47" t="s">
        <v>44</v>
      </c>
      <c r="J1211" s="48">
        <v>3008</v>
      </c>
      <c r="K1211" s="47" t="s">
        <v>110</v>
      </c>
      <c r="L1211" s="48">
        <v>770</v>
      </c>
      <c r="M1211" s="47" t="s">
        <v>46</v>
      </c>
      <c r="N1211" s="48">
        <v>4</v>
      </c>
      <c r="O1211" s="47" t="s">
        <v>43</v>
      </c>
      <c r="P1211" s="47" t="s">
        <v>956</v>
      </c>
      <c r="Q1211" s="47" t="s">
        <v>48</v>
      </c>
      <c r="R1211" s="47" t="s">
        <v>49</v>
      </c>
      <c r="S1211" s="47" t="s">
        <v>43</v>
      </c>
      <c r="T1211" s="47" t="s">
        <v>50</v>
      </c>
      <c r="U1211" s="47" t="s">
        <v>72</v>
      </c>
      <c r="V1211" s="58">
        <f t="shared" si="27"/>
        <v>1.4598194770501092</v>
      </c>
      <c r="W1211" s="58">
        <f t="shared" si="28"/>
        <v>1.4598194770501092</v>
      </c>
      <c r="X1211" s="47" t="s">
        <v>1015</v>
      </c>
      <c r="Y1211" s="47" t="s">
        <v>1298</v>
      </c>
      <c r="Z1211" s="48" t="b">
        <v>0</v>
      </c>
      <c r="AA1211" s="47" t="s">
        <v>54</v>
      </c>
      <c r="AB1211" s="48" t="b">
        <v>0</v>
      </c>
      <c r="AC1211" s="48">
        <v>39</v>
      </c>
      <c r="AD1211" s="47" t="s">
        <v>1855</v>
      </c>
      <c r="AF1211" s="44" t="str">
        <f t="shared" si="29"/>
        <v>mix</v>
      </c>
      <c r="AG1211" s="44">
        <f>VLOOKUP(E1211,'T&amp;NTprop'!I$4:O$35,7,FALSE)</f>
        <v>0.63470412045656921</v>
      </c>
      <c r="AH1211" s="48">
        <v>2.2999999999999998</v>
      </c>
      <c r="AI1211" s="48">
        <v>2.2999999999999998</v>
      </c>
    </row>
    <row r="1212" spans="2:35" x14ac:dyDescent="0.25">
      <c r="B1212">
        <f>VLOOKUP(C1212*1,'RMPCrecs(Jan2016)'!F$2:N$1246,9,FALSE)</f>
        <v>49</v>
      </c>
      <c r="C1212" s="47" t="s">
        <v>1360</v>
      </c>
      <c r="D1212" s="47" t="s">
        <v>41</v>
      </c>
      <c r="E1212" s="48">
        <v>2012</v>
      </c>
      <c r="F1212" s="47" t="s">
        <v>67</v>
      </c>
      <c r="G1212" s="49">
        <v>41151</v>
      </c>
      <c r="H1212" s="47" t="s">
        <v>43</v>
      </c>
      <c r="I1212" s="47" t="s">
        <v>44</v>
      </c>
      <c r="J1212" s="48">
        <v>3008</v>
      </c>
      <c r="K1212" s="47" t="s">
        <v>110</v>
      </c>
      <c r="L1212" s="48">
        <v>880</v>
      </c>
      <c r="M1212" s="47" t="s">
        <v>46</v>
      </c>
      <c r="N1212" s="48">
        <v>4</v>
      </c>
      <c r="O1212" s="47" t="s">
        <v>43</v>
      </c>
      <c r="P1212" s="47" t="s">
        <v>956</v>
      </c>
      <c r="Q1212" s="47" t="s">
        <v>48</v>
      </c>
      <c r="R1212" s="47" t="s">
        <v>49</v>
      </c>
      <c r="S1212" s="47" t="s">
        <v>43</v>
      </c>
      <c r="T1212" s="47" t="s">
        <v>50</v>
      </c>
      <c r="U1212" s="47" t="s">
        <v>72</v>
      </c>
      <c r="V1212" s="58">
        <f t="shared" si="27"/>
        <v>1.4598194770501092</v>
      </c>
      <c r="W1212" s="58">
        <f t="shared" si="28"/>
        <v>1.4598194770501092</v>
      </c>
      <c r="X1212" s="47" t="s">
        <v>1015</v>
      </c>
      <c r="Y1212" s="47" t="s">
        <v>1298</v>
      </c>
      <c r="Z1212" s="48" t="b">
        <v>0</v>
      </c>
      <c r="AA1212" s="47" t="s">
        <v>54</v>
      </c>
      <c r="AB1212" s="48" t="b">
        <v>0</v>
      </c>
      <c r="AC1212" s="48">
        <v>39</v>
      </c>
      <c r="AD1212" s="47" t="s">
        <v>1855</v>
      </c>
      <c r="AF1212" s="44" t="str">
        <f t="shared" si="29"/>
        <v>mix</v>
      </c>
      <c r="AG1212" s="44">
        <f>VLOOKUP(E1212,'T&amp;NTprop'!I$4:O$35,7,FALSE)</f>
        <v>0.63470412045656921</v>
      </c>
      <c r="AH1212" s="48">
        <v>2.2999999999999998</v>
      </c>
      <c r="AI1212" s="48">
        <v>2.2999999999999998</v>
      </c>
    </row>
    <row r="1213" spans="2:35" x14ac:dyDescent="0.25">
      <c r="B1213">
        <f>VLOOKUP(C1213*1,'RMPCrecs(Jan2016)'!F$2:N$1246,9,FALSE)</f>
        <v>49</v>
      </c>
      <c r="C1213" s="47" t="s">
        <v>1361</v>
      </c>
      <c r="D1213" s="47" t="s">
        <v>41</v>
      </c>
      <c r="E1213" s="48">
        <v>2012</v>
      </c>
      <c r="F1213" s="47" t="s">
        <v>67</v>
      </c>
      <c r="G1213" s="49">
        <v>41151</v>
      </c>
      <c r="H1213" s="47" t="s">
        <v>43</v>
      </c>
      <c r="I1213" s="47" t="s">
        <v>44</v>
      </c>
      <c r="J1213" s="48">
        <v>3008</v>
      </c>
      <c r="K1213" s="47" t="s">
        <v>110</v>
      </c>
      <c r="L1213" s="48">
        <v>700</v>
      </c>
      <c r="M1213" s="47" t="s">
        <v>46</v>
      </c>
      <c r="N1213" s="48">
        <v>4</v>
      </c>
      <c r="O1213" s="47" t="s">
        <v>43</v>
      </c>
      <c r="P1213" s="47" t="s">
        <v>956</v>
      </c>
      <c r="Q1213" s="47" t="s">
        <v>48</v>
      </c>
      <c r="R1213" s="47" t="s">
        <v>49</v>
      </c>
      <c r="S1213" s="47" t="s">
        <v>43</v>
      </c>
      <c r="T1213" s="47" t="s">
        <v>50</v>
      </c>
      <c r="U1213" s="47" t="s">
        <v>72</v>
      </c>
      <c r="V1213" s="58">
        <f t="shared" si="27"/>
        <v>1.4598194770501092</v>
      </c>
      <c r="W1213" s="58">
        <f t="shared" si="28"/>
        <v>1.4598194770501092</v>
      </c>
      <c r="X1213" s="47" t="s">
        <v>1015</v>
      </c>
      <c r="Y1213" s="47" t="s">
        <v>1298</v>
      </c>
      <c r="Z1213" s="48" t="b">
        <v>0</v>
      </c>
      <c r="AA1213" s="47" t="s">
        <v>54</v>
      </c>
      <c r="AB1213" s="48" t="b">
        <v>0</v>
      </c>
      <c r="AC1213" s="48">
        <v>39</v>
      </c>
      <c r="AD1213" s="47" t="s">
        <v>1855</v>
      </c>
      <c r="AF1213" s="44" t="str">
        <f t="shared" si="29"/>
        <v>mix</v>
      </c>
      <c r="AG1213" s="44">
        <f>VLOOKUP(E1213,'T&amp;NTprop'!I$4:O$35,7,FALSE)</f>
        <v>0.63470412045656921</v>
      </c>
      <c r="AH1213" s="48">
        <v>2.2999999999999998</v>
      </c>
      <c r="AI1213" s="48">
        <v>2.2999999999999998</v>
      </c>
    </row>
    <row r="1214" spans="2:35" x14ac:dyDescent="0.25">
      <c r="B1214">
        <f>VLOOKUP(C1214*1,'RMPCrecs(Jan2016)'!F$2:N$1246,9,FALSE)</f>
        <v>49</v>
      </c>
      <c r="C1214" s="47" t="s">
        <v>1375</v>
      </c>
      <c r="D1214" s="47" t="s">
        <v>41</v>
      </c>
      <c r="E1214" s="48">
        <v>2012</v>
      </c>
      <c r="F1214" s="47" t="s">
        <v>67</v>
      </c>
      <c r="G1214" s="49">
        <v>41136</v>
      </c>
      <c r="H1214" s="47" t="s">
        <v>43</v>
      </c>
      <c r="I1214" s="47" t="s">
        <v>44</v>
      </c>
      <c r="J1214" s="48">
        <v>3008</v>
      </c>
      <c r="K1214" s="47" t="s">
        <v>110</v>
      </c>
      <c r="L1214" s="48">
        <v>820</v>
      </c>
      <c r="M1214" s="47" t="s">
        <v>46</v>
      </c>
      <c r="N1214" s="48">
        <v>4</v>
      </c>
      <c r="O1214" s="47" t="s">
        <v>43</v>
      </c>
      <c r="P1214" s="47" t="s">
        <v>770</v>
      </c>
      <c r="Q1214" s="47" t="s">
        <v>48</v>
      </c>
      <c r="R1214" s="47" t="s">
        <v>49</v>
      </c>
      <c r="S1214" s="47" t="s">
        <v>43</v>
      </c>
      <c r="T1214" s="47" t="s">
        <v>50</v>
      </c>
      <c r="U1214" s="47" t="s">
        <v>98</v>
      </c>
      <c r="V1214" s="58">
        <f t="shared" si="27"/>
        <v>1.320184570549664</v>
      </c>
      <c r="W1214" s="58">
        <f t="shared" si="28"/>
        <v>1.320184570549664</v>
      </c>
      <c r="X1214" s="47" t="s">
        <v>1015</v>
      </c>
      <c r="Y1214" s="47" t="s">
        <v>1376</v>
      </c>
      <c r="Z1214" s="48" t="b">
        <v>0</v>
      </c>
      <c r="AA1214" s="47" t="s">
        <v>54</v>
      </c>
      <c r="AB1214" s="48" t="b">
        <v>0</v>
      </c>
      <c r="AC1214" s="48">
        <v>39</v>
      </c>
      <c r="AD1214" s="47" t="s">
        <v>1855</v>
      </c>
      <c r="AF1214" s="44" t="str">
        <f t="shared" si="29"/>
        <v>mix</v>
      </c>
      <c r="AG1214" s="44">
        <f>VLOOKUP(E1214,'T&amp;NTprop'!I$4:O$35,7,FALSE)</f>
        <v>0.63470412045656921</v>
      </c>
      <c r="AH1214" s="48">
        <v>2.08</v>
      </c>
      <c r="AI1214" s="48">
        <v>2.08</v>
      </c>
    </row>
    <row r="1215" spans="2:35" x14ac:dyDescent="0.25">
      <c r="B1215">
        <f>VLOOKUP(C1215*1,'RMPCrecs(Jan2016)'!F$2:N$1246,9,FALSE)</f>
        <v>49</v>
      </c>
      <c r="C1215" s="47" t="s">
        <v>1379</v>
      </c>
      <c r="D1215" s="47" t="s">
        <v>41</v>
      </c>
      <c r="E1215" s="48">
        <v>2012</v>
      </c>
      <c r="F1215" s="47" t="s">
        <v>67</v>
      </c>
      <c r="G1215" s="49">
        <v>41136</v>
      </c>
      <c r="H1215" s="47" t="s">
        <v>43</v>
      </c>
      <c r="I1215" s="47" t="s">
        <v>44</v>
      </c>
      <c r="J1215" s="48">
        <v>3008</v>
      </c>
      <c r="K1215" s="47" t="s">
        <v>110</v>
      </c>
      <c r="L1215" s="48">
        <v>710</v>
      </c>
      <c r="M1215" s="47" t="s">
        <v>46</v>
      </c>
      <c r="N1215" s="48">
        <v>4</v>
      </c>
      <c r="O1215" s="47" t="s">
        <v>43</v>
      </c>
      <c r="P1215" s="47" t="s">
        <v>956</v>
      </c>
      <c r="Q1215" s="47" t="s">
        <v>48</v>
      </c>
      <c r="R1215" s="47" t="s">
        <v>49</v>
      </c>
      <c r="S1215" s="47" t="s">
        <v>43</v>
      </c>
      <c r="T1215" s="47" t="s">
        <v>50</v>
      </c>
      <c r="U1215" s="47" t="s">
        <v>98</v>
      </c>
      <c r="V1215" s="58">
        <f t="shared" si="27"/>
        <v>1.320184570549664</v>
      </c>
      <c r="W1215" s="58">
        <f t="shared" si="28"/>
        <v>1.320184570549664</v>
      </c>
      <c r="X1215" s="47" t="s">
        <v>1015</v>
      </c>
      <c r="Y1215" s="47" t="s">
        <v>1376</v>
      </c>
      <c r="Z1215" s="48" t="b">
        <v>0</v>
      </c>
      <c r="AA1215" s="47" t="s">
        <v>54</v>
      </c>
      <c r="AB1215" s="48" t="b">
        <v>0</v>
      </c>
      <c r="AC1215" s="48">
        <v>39</v>
      </c>
      <c r="AD1215" s="47" t="s">
        <v>1855</v>
      </c>
      <c r="AF1215" s="44" t="str">
        <f t="shared" si="29"/>
        <v>mix</v>
      </c>
      <c r="AG1215" s="44">
        <f>VLOOKUP(E1215,'T&amp;NTprop'!I$4:O$35,7,FALSE)</f>
        <v>0.63470412045656921</v>
      </c>
      <c r="AH1215" s="48">
        <v>2.08</v>
      </c>
      <c r="AI1215" s="48">
        <v>2.08</v>
      </c>
    </row>
    <row r="1216" spans="2:35" x14ac:dyDescent="0.25">
      <c r="B1216">
        <f>VLOOKUP(C1216*1,'RMPCrecs(Jan2016)'!F$2:N$1246,9,FALSE)</f>
        <v>49</v>
      </c>
      <c r="C1216" s="47" t="s">
        <v>1408</v>
      </c>
      <c r="D1216" s="47" t="s">
        <v>41</v>
      </c>
      <c r="E1216" s="48">
        <v>2012</v>
      </c>
      <c r="F1216" s="47" t="s">
        <v>42</v>
      </c>
      <c r="G1216" s="49">
        <v>41171</v>
      </c>
      <c r="H1216" s="47" t="s">
        <v>43</v>
      </c>
      <c r="I1216" s="47" t="s">
        <v>44</v>
      </c>
      <c r="J1216" s="48">
        <v>3008</v>
      </c>
      <c r="K1216" s="47" t="s">
        <v>110</v>
      </c>
      <c r="L1216" s="48">
        <v>840</v>
      </c>
      <c r="M1216" s="47" t="s">
        <v>46</v>
      </c>
      <c r="N1216" s="48">
        <v>4</v>
      </c>
      <c r="O1216" s="47" t="s">
        <v>43</v>
      </c>
      <c r="P1216" s="47" t="s">
        <v>1042</v>
      </c>
      <c r="Q1216" s="47" t="s">
        <v>48</v>
      </c>
      <c r="R1216" s="47" t="s">
        <v>49</v>
      </c>
      <c r="S1216" s="47" t="s">
        <v>43</v>
      </c>
      <c r="T1216" s="47" t="s">
        <v>50</v>
      </c>
      <c r="U1216" s="47" t="s">
        <v>82</v>
      </c>
      <c r="V1216" s="58">
        <f t="shared" si="27"/>
        <v>2.0564413502792842</v>
      </c>
      <c r="W1216" s="58">
        <f t="shared" si="28"/>
        <v>2.0564413502792842</v>
      </c>
      <c r="X1216" s="47" t="s">
        <v>1015</v>
      </c>
      <c r="Y1216" s="47" t="s">
        <v>1385</v>
      </c>
      <c r="Z1216" s="48" t="b">
        <v>0</v>
      </c>
      <c r="AA1216" s="47" t="s">
        <v>54</v>
      </c>
      <c r="AB1216" s="48" t="b">
        <v>0</v>
      </c>
      <c r="AC1216" s="48">
        <v>39</v>
      </c>
      <c r="AD1216" s="47" t="s">
        <v>1855</v>
      </c>
      <c r="AF1216" s="44" t="str">
        <f t="shared" si="29"/>
        <v>mix</v>
      </c>
      <c r="AG1216" s="44">
        <f>VLOOKUP(E1216,'T&amp;NTprop'!I$4:O$35,7,FALSE)</f>
        <v>0.63470412045656921</v>
      </c>
      <c r="AH1216" s="48">
        <v>3.24</v>
      </c>
      <c r="AI1216" s="48">
        <v>3.24</v>
      </c>
    </row>
    <row r="1217" spans="2:35" x14ac:dyDescent="0.25">
      <c r="B1217">
        <f>VLOOKUP(C1217*1,'RMPCrecs(Jan2016)'!F$2:N$1246,9,FALSE)</f>
        <v>49</v>
      </c>
      <c r="C1217" s="47" t="s">
        <v>1410</v>
      </c>
      <c r="D1217" s="47" t="s">
        <v>41</v>
      </c>
      <c r="E1217" s="48">
        <v>2012</v>
      </c>
      <c r="F1217" s="47" t="s">
        <v>42</v>
      </c>
      <c r="G1217" s="49">
        <v>41166</v>
      </c>
      <c r="H1217" s="47" t="s">
        <v>43</v>
      </c>
      <c r="I1217" s="47" t="s">
        <v>44</v>
      </c>
      <c r="J1217" s="48">
        <v>3008</v>
      </c>
      <c r="K1217" s="47" t="s">
        <v>110</v>
      </c>
      <c r="L1217" s="48">
        <v>870</v>
      </c>
      <c r="M1217" s="47" t="s">
        <v>46</v>
      </c>
      <c r="N1217" s="48">
        <v>4</v>
      </c>
      <c r="O1217" s="47" t="s">
        <v>43</v>
      </c>
      <c r="P1217" s="47" t="s">
        <v>956</v>
      </c>
      <c r="Q1217" s="47" t="s">
        <v>48</v>
      </c>
      <c r="R1217" s="47" t="s">
        <v>49</v>
      </c>
      <c r="S1217" s="47" t="s">
        <v>43</v>
      </c>
      <c r="T1217" s="47" t="s">
        <v>50</v>
      </c>
      <c r="U1217" s="47" t="s">
        <v>51</v>
      </c>
      <c r="V1217" s="58">
        <f t="shared" si="27"/>
        <v>1.1361203756172589</v>
      </c>
      <c r="W1217" s="58">
        <f t="shared" si="28"/>
        <v>1.1361203756172589</v>
      </c>
      <c r="X1217" s="47" t="s">
        <v>1015</v>
      </c>
      <c r="Y1217" s="47" t="s">
        <v>1296</v>
      </c>
      <c r="Z1217" s="48" t="b">
        <v>0</v>
      </c>
      <c r="AA1217" s="47" t="s">
        <v>54</v>
      </c>
      <c r="AB1217" s="48" t="b">
        <v>0</v>
      </c>
      <c r="AC1217" s="48">
        <v>39</v>
      </c>
      <c r="AD1217" s="47" t="s">
        <v>1855</v>
      </c>
      <c r="AF1217" s="44" t="str">
        <f t="shared" si="29"/>
        <v>mix</v>
      </c>
      <c r="AG1217" s="44">
        <f>VLOOKUP(E1217,'T&amp;NTprop'!I$4:O$35,7,FALSE)</f>
        <v>0.63470412045656921</v>
      </c>
      <c r="AH1217" s="48">
        <v>1.79</v>
      </c>
      <c r="AI1217" s="48">
        <v>1.79</v>
      </c>
    </row>
    <row r="1218" spans="2:35" x14ac:dyDescent="0.25">
      <c r="B1218">
        <f>VLOOKUP(C1218*1,'RMPCrecs(Jan2016)'!F$2:N$1246,9,FALSE)</f>
        <v>49</v>
      </c>
      <c r="C1218" s="47" t="s">
        <v>1411</v>
      </c>
      <c r="D1218" s="47" t="s">
        <v>41</v>
      </c>
      <c r="E1218" s="48">
        <v>2012</v>
      </c>
      <c r="F1218" s="47" t="s">
        <v>42</v>
      </c>
      <c r="G1218" s="49">
        <v>41166</v>
      </c>
      <c r="H1218" s="47" t="s">
        <v>43</v>
      </c>
      <c r="I1218" s="47" t="s">
        <v>44</v>
      </c>
      <c r="J1218" s="48">
        <v>3008</v>
      </c>
      <c r="K1218" s="47" t="s">
        <v>110</v>
      </c>
      <c r="L1218" s="48">
        <v>810</v>
      </c>
      <c r="M1218" s="47" t="s">
        <v>46</v>
      </c>
      <c r="N1218" s="48">
        <v>5</v>
      </c>
      <c r="O1218" s="47" t="s">
        <v>43</v>
      </c>
      <c r="P1218" s="47" t="s">
        <v>455</v>
      </c>
      <c r="Q1218" s="47" t="s">
        <v>48</v>
      </c>
      <c r="R1218" s="47" t="s">
        <v>49</v>
      </c>
      <c r="S1218" s="47" t="s">
        <v>43</v>
      </c>
      <c r="T1218" s="47" t="s">
        <v>50</v>
      </c>
      <c r="U1218" s="47" t="s">
        <v>51</v>
      </c>
      <c r="V1218" s="58">
        <f t="shared" si="27"/>
        <v>1.1361203756172589</v>
      </c>
      <c r="W1218" s="58">
        <f t="shared" si="28"/>
        <v>1.1361203756172589</v>
      </c>
      <c r="X1218" s="47" t="s">
        <v>1015</v>
      </c>
      <c r="Y1218" s="47" t="s">
        <v>1296</v>
      </c>
      <c r="Z1218" s="48" t="b">
        <v>0</v>
      </c>
      <c r="AA1218" s="47" t="s">
        <v>54</v>
      </c>
      <c r="AB1218" s="48" t="b">
        <v>0</v>
      </c>
      <c r="AC1218" s="48">
        <v>39</v>
      </c>
      <c r="AD1218" s="47" t="s">
        <v>1855</v>
      </c>
      <c r="AF1218" s="44" t="str">
        <f t="shared" si="29"/>
        <v>mix</v>
      </c>
      <c r="AG1218" s="44">
        <f>VLOOKUP(E1218,'T&amp;NTprop'!I$4:O$35,7,FALSE)</f>
        <v>0.63470412045656921</v>
      </c>
      <c r="AH1218" s="48">
        <v>1.79</v>
      </c>
      <c r="AI1218" s="48">
        <v>1.79</v>
      </c>
    </row>
    <row r="1219" spans="2:35" x14ac:dyDescent="0.25">
      <c r="B1219">
        <f>VLOOKUP(C1219*1,'RMPCrecs(Jan2016)'!F$2:N$1246,9,FALSE)</f>
        <v>49</v>
      </c>
      <c r="C1219" s="47" t="s">
        <v>1412</v>
      </c>
      <c r="D1219" s="47" t="s">
        <v>41</v>
      </c>
      <c r="E1219" s="48">
        <v>2012</v>
      </c>
      <c r="F1219" s="47" t="s">
        <v>67</v>
      </c>
      <c r="G1219" s="49">
        <v>41148</v>
      </c>
      <c r="H1219" s="47" t="s">
        <v>43</v>
      </c>
      <c r="I1219" s="47" t="s">
        <v>44</v>
      </c>
      <c r="J1219" s="48">
        <v>3008</v>
      </c>
      <c r="K1219" s="47" t="s">
        <v>45</v>
      </c>
      <c r="L1219" s="48">
        <v>820</v>
      </c>
      <c r="M1219" s="47" t="s">
        <v>46</v>
      </c>
      <c r="N1219" s="48">
        <v>4</v>
      </c>
      <c r="O1219" s="47" t="s">
        <v>43</v>
      </c>
      <c r="P1219" s="47" t="s">
        <v>956</v>
      </c>
      <c r="Q1219" s="47" t="s">
        <v>48</v>
      </c>
      <c r="R1219" s="47" t="s">
        <v>49</v>
      </c>
      <c r="S1219" s="47" t="s">
        <v>43</v>
      </c>
      <c r="T1219" s="47" t="s">
        <v>50</v>
      </c>
      <c r="U1219" s="47" t="s">
        <v>72</v>
      </c>
      <c r="V1219" s="58">
        <f t="shared" si="27"/>
        <v>1.4598194770501092</v>
      </c>
      <c r="W1219" s="58">
        <f t="shared" si="28"/>
        <v>1.4598194770501092</v>
      </c>
      <c r="X1219" s="47" t="s">
        <v>1015</v>
      </c>
      <c r="Y1219" s="47" t="s">
        <v>1298</v>
      </c>
      <c r="Z1219" s="48" t="b">
        <v>0</v>
      </c>
      <c r="AA1219" s="47" t="s">
        <v>54</v>
      </c>
      <c r="AB1219" s="48" t="b">
        <v>0</v>
      </c>
      <c r="AC1219" s="48">
        <v>39</v>
      </c>
      <c r="AD1219" s="47" t="s">
        <v>1855</v>
      </c>
      <c r="AF1219" s="44" t="str">
        <f t="shared" si="29"/>
        <v>mix</v>
      </c>
      <c r="AG1219" s="44">
        <f>VLOOKUP(E1219,'T&amp;NTprop'!I$4:O$35,7,FALSE)</f>
        <v>0.63470412045656921</v>
      </c>
      <c r="AH1219" s="48">
        <v>2.2999999999999998</v>
      </c>
      <c r="AI1219" s="48">
        <v>2.2999999999999998</v>
      </c>
    </row>
    <row r="1220" spans="2:35" x14ac:dyDescent="0.25">
      <c r="B1220">
        <f>VLOOKUP(C1220*1,'RMPCrecs(Jan2016)'!F$2:N$1246,9,FALSE)</f>
        <v>49</v>
      </c>
      <c r="C1220" s="47" t="s">
        <v>1413</v>
      </c>
      <c r="D1220" s="47" t="s">
        <v>41</v>
      </c>
      <c r="E1220" s="48">
        <v>2012</v>
      </c>
      <c r="F1220" s="47" t="s">
        <v>67</v>
      </c>
      <c r="G1220" s="49">
        <v>41148</v>
      </c>
      <c r="H1220" s="47" t="s">
        <v>43</v>
      </c>
      <c r="I1220" s="47" t="s">
        <v>44</v>
      </c>
      <c r="J1220" s="48">
        <v>3008</v>
      </c>
      <c r="K1220" s="47" t="s">
        <v>110</v>
      </c>
      <c r="L1220" s="48">
        <v>770</v>
      </c>
      <c r="M1220" s="47" t="s">
        <v>46</v>
      </c>
      <c r="N1220" s="48">
        <v>4</v>
      </c>
      <c r="O1220" s="47" t="s">
        <v>43</v>
      </c>
      <c r="P1220" s="47" t="s">
        <v>956</v>
      </c>
      <c r="Q1220" s="47" t="s">
        <v>48</v>
      </c>
      <c r="R1220" s="47" t="s">
        <v>49</v>
      </c>
      <c r="S1220" s="47" t="s">
        <v>43</v>
      </c>
      <c r="T1220" s="47" t="s">
        <v>50</v>
      </c>
      <c r="U1220" s="47" t="s">
        <v>72</v>
      </c>
      <c r="V1220" s="58">
        <f t="shared" si="27"/>
        <v>1.4598194770501092</v>
      </c>
      <c r="W1220" s="58">
        <f t="shared" si="28"/>
        <v>1.4598194770501092</v>
      </c>
      <c r="X1220" s="47" t="s">
        <v>1015</v>
      </c>
      <c r="Y1220" s="47" t="s">
        <v>1298</v>
      </c>
      <c r="Z1220" s="48" t="b">
        <v>0</v>
      </c>
      <c r="AA1220" s="47" t="s">
        <v>54</v>
      </c>
      <c r="AB1220" s="48" t="b">
        <v>0</v>
      </c>
      <c r="AC1220" s="48">
        <v>39</v>
      </c>
      <c r="AD1220" s="47" t="s">
        <v>1855</v>
      </c>
      <c r="AF1220" s="44" t="str">
        <f t="shared" si="29"/>
        <v>mix</v>
      </c>
      <c r="AG1220" s="44">
        <f>VLOOKUP(E1220,'T&amp;NTprop'!I$4:O$35,7,FALSE)</f>
        <v>0.63470412045656921</v>
      </c>
      <c r="AH1220" s="48">
        <v>2.2999999999999998</v>
      </c>
      <c r="AI1220" s="48">
        <v>2.2999999999999998</v>
      </c>
    </row>
    <row r="1221" spans="2:35" x14ac:dyDescent="0.25">
      <c r="B1221">
        <f>VLOOKUP(C1221*1,'RMPCrecs(Jan2016)'!F$2:N$1246,9,FALSE)</f>
        <v>49</v>
      </c>
      <c r="C1221" s="47" t="s">
        <v>1414</v>
      </c>
      <c r="D1221" s="47" t="s">
        <v>41</v>
      </c>
      <c r="E1221" s="48">
        <v>2012</v>
      </c>
      <c r="F1221" s="47" t="s">
        <v>67</v>
      </c>
      <c r="G1221" s="49">
        <v>41148</v>
      </c>
      <c r="H1221" s="47" t="s">
        <v>43</v>
      </c>
      <c r="I1221" s="47" t="s">
        <v>44</v>
      </c>
      <c r="J1221" s="48">
        <v>3008</v>
      </c>
      <c r="K1221" s="47" t="s">
        <v>45</v>
      </c>
      <c r="L1221" s="48">
        <v>760</v>
      </c>
      <c r="M1221" s="47" t="s">
        <v>46</v>
      </c>
      <c r="N1221" s="48">
        <v>4</v>
      </c>
      <c r="O1221" s="47" t="s">
        <v>43</v>
      </c>
      <c r="P1221" s="47" t="s">
        <v>956</v>
      </c>
      <c r="Q1221" s="47" t="s">
        <v>48</v>
      </c>
      <c r="R1221" s="47" t="s">
        <v>49</v>
      </c>
      <c r="S1221" s="47" t="s">
        <v>43</v>
      </c>
      <c r="T1221" s="47" t="s">
        <v>50</v>
      </c>
      <c r="U1221" s="47" t="s">
        <v>72</v>
      </c>
      <c r="V1221" s="58">
        <f t="shared" si="27"/>
        <v>1.4598194770501092</v>
      </c>
      <c r="W1221" s="58">
        <f t="shared" si="28"/>
        <v>1.4598194770501092</v>
      </c>
      <c r="X1221" s="47" t="s">
        <v>1015</v>
      </c>
      <c r="Y1221" s="47" t="s">
        <v>1298</v>
      </c>
      <c r="Z1221" s="48" t="b">
        <v>0</v>
      </c>
      <c r="AA1221" s="47" t="s">
        <v>54</v>
      </c>
      <c r="AB1221" s="48" t="b">
        <v>0</v>
      </c>
      <c r="AC1221" s="48">
        <v>39</v>
      </c>
      <c r="AD1221" s="47" t="s">
        <v>1855</v>
      </c>
      <c r="AF1221" s="44" t="str">
        <f t="shared" si="29"/>
        <v>mix</v>
      </c>
      <c r="AG1221" s="44">
        <f>VLOOKUP(E1221,'T&amp;NTprop'!I$4:O$35,7,FALSE)</f>
        <v>0.63470412045656921</v>
      </c>
      <c r="AH1221" s="48">
        <v>2.2999999999999998</v>
      </c>
      <c r="AI1221" s="48">
        <v>2.2999999999999998</v>
      </c>
    </row>
    <row r="1222" spans="2:35" x14ac:dyDescent="0.25">
      <c r="B1222">
        <f>VLOOKUP(C1222*1,'RMPCrecs(Jan2016)'!F$2:N$1246,9,FALSE)</f>
        <v>49</v>
      </c>
      <c r="C1222" s="47" t="s">
        <v>1415</v>
      </c>
      <c r="D1222" s="47" t="s">
        <v>41</v>
      </c>
      <c r="E1222" s="48">
        <v>2012</v>
      </c>
      <c r="F1222" s="47" t="s">
        <v>67</v>
      </c>
      <c r="G1222" s="49">
        <v>41148</v>
      </c>
      <c r="H1222" s="47" t="s">
        <v>43</v>
      </c>
      <c r="I1222" s="47" t="s">
        <v>44</v>
      </c>
      <c r="J1222" s="48">
        <v>3008</v>
      </c>
      <c r="K1222" s="47" t="s">
        <v>110</v>
      </c>
      <c r="L1222" s="48">
        <v>750</v>
      </c>
      <c r="M1222" s="47" t="s">
        <v>46</v>
      </c>
      <c r="N1222" s="48">
        <v>4</v>
      </c>
      <c r="O1222" s="47" t="s">
        <v>43</v>
      </c>
      <c r="P1222" s="47" t="s">
        <v>770</v>
      </c>
      <c r="Q1222" s="47" t="s">
        <v>48</v>
      </c>
      <c r="R1222" s="47" t="s">
        <v>49</v>
      </c>
      <c r="S1222" s="47" t="s">
        <v>43</v>
      </c>
      <c r="T1222" s="47" t="s">
        <v>50</v>
      </c>
      <c r="U1222" s="47" t="s">
        <v>72</v>
      </c>
      <c r="V1222" s="58">
        <f t="shared" si="27"/>
        <v>1.4598194770501092</v>
      </c>
      <c r="W1222" s="58">
        <f t="shared" si="28"/>
        <v>1.4598194770501092</v>
      </c>
      <c r="X1222" s="47" t="s">
        <v>1015</v>
      </c>
      <c r="Y1222" s="47" t="s">
        <v>1298</v>
      </c>
      <c r="Z1222" s="48" t="b">
        <v>0</v>
      </c>
      <c r="AA1222" s="47" t="s">
        <v>54</v>
      </c>
      <c r="AB1222" s="48" t="b">
        <v>0</v>
      </c>
      <c r="AC1222" s="48">
        <v>39</v>
      </c>
      <c r="AD1222" s="47" t="s">
        <v>1855</v>
      </c>
      <c r="AF1222" s="44" t="str">
        <f t="shared" si="29"/>
        <v>mix</v>
      </c>
      <c r="AG1222" s="44">
        <f>VLOOKUP(E1222,'T&amp;NTprop'!I$4:O$35,7,FALSE)</f>
        <v>0.63470412045656921</v>
      </c>
      <c r="AH1222" s="48">
        <v>2.2999999999999998</v>
      </c>
      <c r="AI1222" s="48">
        <v>2.2999999999999998</v>
      </c>
    </row>
    <row r="1223" spans="2:35" x14ac:dyDescent="0.25">
      <c r="B1223">
        <f>VLOOKUP(C1223*1,'RMPCrecs(Jan2016)'!F$2:N$1246,9,FALSE)</f>
        <v>49</v>
      </c>
      <c r="C1223" s="47" t="s">
        <v>1416</v>
      </c>
      <c r="D1223" s="47" t="s">
        <v>41</v>
      </c>
      <c r="E1223" s="48">
        <v>2012</v>
      </c>
      <c r="F1223" s="47" t="s">
        <v>67</v>
      </c>
      <c r="G1223" s="49">
        <v>41148</v>
      </c>
      <c r="H1223" s="47" t="s">
        <v>43</v>
      </c>
      <c r="I1223" s="47" t="s">
        <v>44</v>
      </c>
      <c r="J1223" s="48">
        <v>3008</v>
      </c>
      <c r="K1223" s="47" t="s">
        <v>110</v>
      </c>
      <c r="L1223" s="48">
        <v>720</v>
      </c>
      <c r="M1223" s="47" t="s">
        <v>46</v>
      </c>
      <c r="N1223" s="48">
        <v>4</v>
      </c>
      <c r="O1223" s="47" t="s">
        <v>43</v>
      </c>
      <c r="P1223" s="47" t="s">
        <v>956</v>
      </c>
      <c r="Q1223" s="47" t="s">
        <v>48</v>
      </c>
      <c r="R1223" s="47" t="s">
        <v>49</v>
      </c>
      <c r="S1223" s="47" t="s">
        <v>43</v>
      </c>
      <c r="T1223" s="47" t="s">
        <v>50</v>
      </c>
      <c r="U1223" s="47" t="s">
        <v>72</v>
      </c>
      <c r="V1223" s="58">
        <f t="shared" si="27"/>
        <v>1.4598194770501092</v>
      </c>
      <c r="W1223" s="58">
        <f t="shared" si="28"/>
        <v>1.4598194770501092</v>
      </c>
      <c r="X1223" s="47" t="s">
        <v>1015</v>
      </c>
      <c r="Y1223" s="47" t="s">
        <v>1298</v>
      </c>
      <c r="Z1223" s="48" t="b">
        <v>0</v>
      </c>
      <c r="AA1223" s="47" t="s">
        <v>54</v>
      </c>
      <c r="AB1223" s="48" t="b">
        <v>0</v>
      </c>
      <c r="AC1223" s="48">
        <v>39</v>
      </c>
      <c r="AD1223" s="47" t="s">
        <v>1855</v>
      </c>
      <c r="AF1223" s="44" t="str">
        <f t="shared" si="29"/>
        <v>mix</v>
      </c>
      <c r="AG1223" s="44">
        <f>VLOOKUP(E1223,'T&amp;NTprop'!I$4:O$35,7,FALSE)</f>
        <v>0.63470412045656921</v>
      </c>
      <c r="AH1223" s="48">
        <v>2.2999999999999998</v>
      </c>
      <c r="AI1223" s="48">
        <v>2.2999999999999998</v>
      </c>
    </row>
    <row r="1224" spans="2:35" x14ac:dyDescent="0.25">
      <c r="B1224">
        <f>VLOOKUP(C1224*1,'RMPCrecs(Jan2016)'!F$2:N$1246,9,FALSE)</f>
        <v>49</v>
      </c>
      <c r="C1224" s="47" t="s">
        <v>1417</v>
      </c>
      <c r="D1224" s="47" t="s">
        <v>41</v>
      </c>
      <c r="E1224" s="48">
        <v>2012</v>
      </c>
      <c r="F1224" s="47" t="s">
        <v>42</v>
      </c>
      <c r="G1224" s="49">
        <v>41165</v>
      </c>
      <c r="H1224" s="47" t="s">
        <v>43</v>
      </c>
      <c r="I1224" s="47" t="s">
        <v>44</v>
      </c>
      <c r="J1224" s="48">
        <v>3008</v>
      </c>
      <c r="K1224" s="47" t="s">
        <v>110</v>
      </c>
      <c r="L1224" s="48">
        <v>790</v>
      </c>
      <c r="M1224" s="47" t="s">
        <v>46</v>
      </c>
      <c r="N1224" s="48">
        <v>4</v>
      </c>
      <c r="O1224" s="47" t="s">
        <v>43</v>
      </c>
      <c r="P1224" s="47" t="s">
        <v>803</v>
      </c>
      <c r="Q1224" s="47" t="s">
        <v>48</v>
      </c>
      <c r="R1224" s="47" t="s">
        <v>49</v>
      </c>
      <c r="S1224" s="47" t="s">
        <v>43</v>
      </c>
      <c r="T1224" s="47" t="s">
        <v>50</v>
      </c>
      <c r="U1224" s="47" t="s">
        <v>51</v>
      </c>
      <c r="V1224" s="58">
        <f t="shared" si="27"/>
        <v>1.1361203756172589</v>
      </c>
      <c r="W1224" s="58">
        <f t="shared" si="28"/>
        <v>1.1361203756172589</v>
      </c>
      <c r="X1224" s="47" t="s">
        <v>1015</v>
      </c>
      <c r="Y1224" s="47" t="s">
        <v>1296</v>
      </c>
      <c r="Z1224" s="48" t="b">
        <v>0</v>
      </c>
      <c r="AA1224" s="47" t="s">
        <v>54</v>
      </c>
      <c r="AB1224" s="48" t="b">
        <v>0</v>
      </c>
      <c r="AC1224" s="48">
        <v>39</v>
      </c>
      <c r="AD1224" s="47" t="s">
        <v>1855</v>
      </c>
      <c r="AF1224" s="44" t="str">
        <f t="shared" si="29"/>
        <v>mix</v>
      </c>
      <c r="AG1224" s="44">
        <f>VLOOKUP(E1224,'T&amp;NTprop'!I$4:O$35,7,FALSE)</f>
        <v>0.63470412045656921</v>
      </c>
      <c r="AH1224" s="48">
        <v>1.79</v>
      </c>
      <c r="AI1224" s="48">
        <v>1.79</v>
      </c>
    </row>
    <row r="1225" spans="2:35" x14ac:dyDescent="0.25">
      <c r="B1225">
        <f>VLOOKUP(C1225*1,'RMPCrecs(Jan2016)'!F$2:N$1246,9,FALSE)</f>
        <v>49</v>
      </c>
      <c r="C1225" s="47" t="s">
        <v>1418</v>
      </c>
      <c r="D1225" s="47" t="s">
        <v>41</v>
      </c>
      <c r="E1225" s="48">
        <v>2012</v>
      </c>
      <c r="F1225" s="47" t="s">
        <v>42</v>
      </c>
      <c r="G1225" s="49">
        <v>41165</v>
      </c>
      <c r="H1225" s="47" t="s">
        <v>43</v>
      </c>
      <c r="I1225" s="47" t="s">
        <v>44</v>
      </c>
      <c r="J1225" s="48">
        <v>3008</v>
      </c>
      <c r="K1225" s="47" t="s">
        <v>110</v>
      </c>
      <c r="L1225" s="48">
        <v>750</v>
      </c>
      <c r="M1225" s="47" t="s">
        <v>46</v>
      </c>
      <c r="N1225" s="48">
        <v>4</v>
      </c>
      <c r="O1225" s="47" t="s">
        <v>43</v>
      </c>
      <c r="P1225" s="47" t="s">
        <v>956</v>
      </c>
      <c r="Q1225" s="47" t="s">
        <v>48</v>
      </c>
      <c r="R1225" s="47" t="s">
        <v>49</v>
      </c>
      <c r="S1225" s="47" t="s">
        <v>43</v>
      </c>
      <c r="T1225" s="47" t="s">
        <v>50</v>
      </c>
      <c r="U1225" s="47" t="s">
        <v>51</v>
      </c>
      <c r="V1225" s="58">
        <f t="shared" ref="V1225:V1260" si="30">AG1225*AH1225</f>
        <v>1.1361203756172589</v>
      </c>
      <c r="W1225" s="58">
        <f t="shared" ref="W1225:W1260" si="31">AI1225*AG1225</f>
        <v>1.1361203756172589</v>
      </c>
      <c r="X1225" s="47" t="s">
        <v>1015</v>
      </c>
      <c r="Y1225" s="47" t="s">
        <v>1296</v>
      </c>
      <c r="Z1225" s="48" t="b">
        <v>0</v>
      </c>
      <c r="AA1225" s="47" t="s">
        <v>54</v>
      </c>
      <c r="AB1225" s="48" t="b">
        <v>0</v>
      </c>
      <c r="AC1225" s="48">
        <v>39</v>
      </c>
      <c r="AD1225" s="47" t="s">
        <v>1855</v>
      </c>
      <c r="AF1225" s="44" t="str">
        <f t="shared" ref="AF1225:AF1260" si="32">IF(OR(B1225=14,B1225=19),"NT",IF(B1225&gt;=49,"mix","Tr"))</f>
        <v>mix</v>
      </c>
      <c r="AG1225" s="44">
        <f>VLOOKUP(E1225,'T&amp;NTprop'!I$4:O$35,7,FALSE)</f>
        <v>0.63470412045656921</v>
      </c>
      <c r="AH1225" s="48">
        <v>1.79</v>
      </c>
      <c r="AI1225" s="48">
        <v>1.79</v>
      </c>
    </row>
    <row r="1226" spans="2:35" x14ac:dyDescent="0.25">
      <c r="B1226">
        <f>VLOOKUP(C1226*1,'RMPCrecs(Jan2016)'!F$2:N$1246,9,FALSE)</f>
        <v>49</v>
      </c>
      <c r="C1226" s="47" t="s">
        <v>1419</v>
      </c>
      <c r="D1226" s="47" t="s">
        <v>41</v>
      </c>
      <c r="E1226" s="48">
        <v>2012</v>
      </c>
      <c r="F1226" s="47" t="s">
        <v>42</v>
      </c>
      <c r="G1226" s="49">
        <v>41165</v>
      </c>
      <c r="H1226" s="47" t="s">
        <v>43</v>
      </c>
      <c r="I1226" s="47" t="s">
        <v>44</v>
      </c>
      <c r="J1226" s="48">
        <v>3008</v>
      </c>
      <c r="K1226" s="47" t="s">
        <v>110</v>
      </c>
      <c r="L1226" s="48">
        <v>700</v>
      </c>
      <c r="M1226" s="47" t="s">
        <v>46</v>
      </c>
      <c r="N1226" s="48">
        <v>4</v>
      </c>
      <c r="O1226" s="47" t="s">
        <v>43</v>
      </c>
      <c r="P1226" s="47" t="s">
        <v>956</v>
      </c>
      <c r="Q1226" s="47" t="s">
        <v>48</v>
      </c>
      <c r="R1226" s="47" t="s">
        <v>49</v>
      </c>
      <c r="S1226" s="47" t="s">
        <v>43</v>
      </c>
      <c r="T1226" s="47" t="s">
        <v>50</v>
      </c>
      <c r="U1226" s="47" t="s">
        <v>51</v>
      </c>
      <c r="V1226" s="58">
        <f t="shared" si="30"/>
        <v>1.1361203756172589</v>
      </c>
      <c r="W1226" s="58">
        <f t="shared" si="31"/>
        <v>1.1361203756172589</v>
      </c>
      <c r="X1226" s="47" t="s">
        <v>1015</v>
      </c>
      <c r="Y1226" s="47" t="s">
        <v>1296</v>
      </c>
      <c r="Z1226" s="48" t="b">
        <v>0</v>
      </c>
      <c r="AA1226" s="47" t="s">
        <v>54</v>
      </c>
      <c r="AB1226" s="48" t="b">
        <v>0</v>
      </c>
      <c r="AC1226" s="48">
        <v>39</v>
      </c>
      <c r="AD1226" s="47" t="s">
        <v>1855</v>
      </c>
      <c r="AF1226" s="44" t="str">
        <f t="shared" si="32"/>
        <v>mix</v>
      </c>
      <c r="AG1226" s="44">
        <f>VLOOKUP(E1226,'T&amp;NTprop'!I$4:O$35,7,FALSE)</f>
        <v>0.63470412045656921</v>
      </c>
      <c r="AH1226" s="48">
        <v>1.79</v>
      </c>
      <c r="AI1226" s="48">
        <v>1.79</v>
      </c>
    </row>
    <row r="1227" spans="2:35" x14ac:dyDescent="0.25">
      <c r="B1227">
        <f>VLOOKUP(C1227*1,'RMPCrecs(Jan2016)'!F$2:N$1246,9,FALSE)</f>
        <v>49</v>
      </c>
      <c r="C1227" s="47" t="s">
        <v>1420</v>
      </c>
      <c r="D1227" s="47" t="s">
        <v>41</v>
      </c>
      <c r="E1227" s="48">
        <v>2012</v>
      </c>
      <c r="F1227" s="47" t="s">
        <v>42</v>
      </c>
      <c r="G1227" s="49">
        <v>41165</v>
      </c>
      <c r="H1227" s="47" t="s">
        <v>43</v>
      </c>
      <c r="I1227" s="47" t="s">
        <v>44</v>
      </c>
      <c r="J1227" s="48">
        <v>3008</v>
      </c>
      <c r="K1227" s="47" t="s">
        <v>110</v>
      </c>
      <c r="L1227" s="48">
        <v>830</v>
      </c>
      <c r="M1227" s="47" t="s">
        <v>46</v>
      </c>
      <c r="N1227" s="48">
        <v>4</v>
      </c>
      <c r="O1227" s="47" t="s">
        <v>43</v>
      </c>
      <c r="P1227" s="47" t="s">
        <v>1421</v>
      </c>
      <c r="Q1227" s="47" t="s">
        <v>48</v>
      </c>
      <c r="R1227" s="47" t="s">
        <v>49</v>
      </c>
      <c r="S1227" s="47" t="s">
        <v>43</v>
      </c>
      <c r="T1227" s="47" t="s">
        <v>50</v>
      </c>
      <c r="U1227" s="47" t="s">
        <v>51</v>
      </c>
      <c r="V1227" s="58">
        <f t="shared" si="30"/>
        <v>1.1361203756172589</v>
      </c>
      <c r="W1227" s="58">
        <f t="shared" si="31"/>
        <v>1.1361203756172589</v>
      </c>
      <c r="X1227" s="47" t="s">
        <v>1015</v>
      </c>
      <c r="Y1227" s="47" t="s">
        <v>1296</v>
      </c>
      <c r="Z1227" s="48" t="b">
        <v>0</v>
      </c>
      <c r="AA1227" s="47" t="s">
        <v>54</v>
      </c>
      <c r="AB1227" s="48" t="b">
        <v>0</v>
      </c>
      <c r="AC1227" s="48">
        <v>39</v>
      </c>
      <c r="AD1227" s="47" t="s">
        <v>1855</v>
      </c>
      <c r="AF1227" s="44" t="str">
        <f t="shared" si="32"/>
        <v>mix</v>
      </c>
      <c r="AG1227" s="44">
        <f>VLOOKUP(E1227,'T&amp;NTprop'!I$4:O$35,7,FALSE)</f>
        <v>0.63470412045656921</v>
      </c>
      <c r="AH1227" s="48">
        <v>1.79</v>
      </c>
      <c r="AI1227" s="48">
        <v>1.79</v>
      </c>
    </row>
    <row r="1228" spans="2:35" x14ac:dyDescent="0.25">
      <c r="B1228">
        <f>VLOOKUP(C1228*1,'RMPCrecs(Jan2016)'!F$2:N$1246,9,FALSE)</f>
        <v>49</v>
      </c>
      <c r="C1228" s="47" t="s">
        <v>1422</v>
      </c>
      <c r="D1228" s="47" t="s">
        <v>41</v>
      </c>
      <c r="E1228" s="48">
        <v>2012</v>
      </c>
      <c r="F1228" s="47" t="s">
        <v>42</v>
      </c>
      <c r="G1228" s="49">
        <v>41165</v>
      </c>
      <c r="H1228" s="47" t="s">
        <v>43</v>
      </c>
      <c r="I1228" s="47" t="s">
        <v>44</v>
      </c>
      <c r="J1228" s="48">
        <v>3008</v>
      </c>
      <c r="K1228" s="47" t="s">
        <v>110</v>
      </c>
      <c r="L1228" s="48">
        <v>800</v>
      </c>
      <c r="M1228" s="47" t="s">
        <v>46</v>
      </c>
      <c r="N1228" s="48">
        <v>4</v>
      </c>
      <c r="O1228" s="47" t="s">
        <v>43</v>
      </c>
      <c r="P1228" s="47" t="s">
        <v>956</v>
      </c>
      <c r="Q1228" s="47" t="s">
        <v>48</v>
      </c>
      <c r="R1228" s="47" t="s">
        <v>49</v>
      </c>
      <c r="S1228" s="47" t="s">
        <v>43</v>
      </c>
      <c r="T1228" s="47" t="s">
        <v>50</v>
      </c>
      <c r="U1228" s="47" t="s">
        <v>51</v>
      </c>
      <c r="V1228" s="58">
        <f t="shared" si="30"/>
        <v>1.1361203756172589</v>
      </c>
      <c r="W1228" s="58">
        <f t="shared" si="31"/>
        <v>1.1361203756172589</v>
      </c>
      <c r="X1228" s="47" t="s">
        <v>1015</v>
      </c>
      <c r="Y1228" s="47" t="s">
        <v>1296</v>
      </c>
      <c r="Z1228" s="48" t="b">
        <v>0</v>
      </c>
      <c r="AA1228" s="47" t="s">
        <v>54</v>
      </c>
      <c r="AB1228" s="48" t="b">
        <v>0</v>
      </c>
      <c r="AC1228" s="48">
        <v>39</v>
      </c>
      <c r="AD1228" s="47" t="s">
        <v>1855</v>
      </c>
      <c r="AF1228" s="44" t="str">
        <f t="shared" si="32"/>
        <v>mix</v>
      </c>
      <c r="AG1228" s="44">
        <f>VLOOKUP(E1228,'T&amp;NTprop'!I$4:O$35,7,FALSE)</f>
        <v>0.63470412045656921</v>
      </c>
      <c r="AH1228" s="48">
        <v>1.79</v>
      </c>
      <c r="AI1228" s="48">
        <v>1.79</v>
      </c>
    </row>
    <row r="1229" spans="2:35" x14ac:dyDescent="0.25">
      <c r="B1229">
        <f>VLOOKUP(C1229*1,'RMPCrecs(Jan2016)'!F$2:N$1246,9,FALSE)</f>
        <v>49</v>
      </c>
      <c r="C1229" s="47" t="s">
        <v>1423</v>
      </c>
      <c r="D1229" s="47" t="s">
        <v>41</v>
      </c>
      <c r="E1229" s="48">
        <v>2012</v>
      </c>
      <c r="F1229" s="47" t="s">
        <v>42</v>
      </c>
      <c r="G1229" s="49">
        <v>41165</v>
      </c>
      <c r="H1229" s="47" t="s">
        <v>43</v>
      </c>
      <c r="I1229" s="47" t="s">
        <v>44</v>
      </c>
      <c r="J1229" s="48">
        <v>3008</v>
      </c>
      <c r="K1229" s="47" t="s">
        <v>110</v>
      </c>
      <c r="L1229" s="48">
        <v>750</v>
      </c>
      <c r="M1229" s="47" t="s">
        <v>46</v>
      </c>
      <c r="N1229" s="48">
        <v>4</v>
      </c>
      <c r="O1229" s="47" t="s">
        <v>43</v>
      </c>
      <c r="P1229" s="47" t="s">
        <v>956</v>
      </c>
      <c r="Q1229" s="47" t="s">
        <v>48</v>
      </c>
      <c r="R1229" s="47" t="s">
        <v>49</v>
      </c>
      <c r="S1229" s="47" t="s">
        <v>43</v>
      </c>
      <c r="T1229" s="47" t="s">
        <v>50</v>
      </c>
      <c r="U1229" s="47" t="s">
        <v>51</v>
      </c>
      <c r="V1229" s="58">
        <f t="shared" si="30"/>
        <v>1.1361203756172589</v>
      </c>
      <c r="W1229" s="58">
        <f t="shared" si="31"/>
        <v>1.1361203756172589</v>
      </c>
      <c r="X1229" s="47" t="s">
        <v>1015</v>
      </c>
      <c r="Y1229" s="47" t="s">
        <v>1296</v>
      </c>
      <c r="Z1229" s="48" t="b">
        <v>0</v>
      </c>
      <c r="AA1229" s="47" t="s">
        <v>54</v>
      </c>
      <c r="AB1229" s="48" t="b">
        <v>0</v>
      </c>
      <c r="AC1229" s="48">
        <v>39</v>
      </c>
      <c r="AD1229" s="47" t="s">
        <v>1855</v>
      </c>
      <c r="AF1229" s="44" t="str">
        <f t="shared" si="32"/>
        <v>mix</v>
      </c>
      <c r="AG1229" s="44">
        <f>VLOOKUP(E1229,'T&amp;NTprop'!I$4:O$35,7,FALSE)</f>
        <v>0.63470412045656921</v>
      </c>
      <c r="AH1229" s="48">
        <v>1.79</v>
      </c>
      <c r="AI1229" s="48">
        <v>1.79</v>
      </c>
    </row>
    <row r="1230" spans="2:35" x14ac:dyDescent="0.25">
      <c r="B1230">
        <f>VLOOKUP(C1230*1,'RMPCrecs(Jan2016)'!F$2:N$1246,9,FALSE)</f>
        <v>49</v>
      </c>
      <c r="C1230" s="47" t="s">
        <v>1424</v>
      </c>
      <c r="D1230" s="47" t="s">
        <v>41</v>
      </c>
      <c r="E1230" s="48">
        <v>2012</v>
      </c>
      <c r="F1230" s="47" t="s">
        <v>42</v>
      </c>
      <c r="G1230" s="49">
        <v>41165</v>
      </c>
      <c r="H1230" s="47" t="s">
        <v>43</v>
      </c>
      <c r="I1230" s="47" t="s">
        <v>44</v>
      </c>
      <c r="J1230" s="48">
        <v>3008</v>
      </c>
      <c r="K1230" s="47" t="s">
        <v>110</v>
      </c>
      <c r="L1230" s="48">
        <v>770</v>
      </c>
      <c r="M1230" s="47" t="s">
        <v>46</v>
      </c>
      <c r="N1230" s="48">
        <v>4</v>
      </c>
      <c r="O1230" s="47" t="s">
        <v>43</v>
      </c>
      <c r="P1230" s="47" t="s">
        <v>956</v>
      </c>
      <c r="Q1230" s="47" t="s">
        <v>48</v>
      </c>
      <c r="R1230" s="47" t="s">
        <v>49</v>
      </c>
      <c r="S1230" s="47" t="s">
        <v>43</v>
      </c>
      <c r="T1230" s="47" t="s">
        <v>50</v>
      </c>
      <c r="U1230" s="47" t="s">
        <v>51</v>
      </c>
      <c r="V1230" s="58">
        <f t="shared" si="30"/>
        <v>1.1361203756172589</v>
      </c>
      <c r="W1230" s="58">
        <f t="shared" si="31"/>
        <v>1.1361203756172589</v>
      </c>
      <c r="X1230" s="47" t="s">
        <v>1015</v>
      </c>
      <c r="Y1230" s="47" t="s">
        <v>1296</v>
      </c>
      <c r="Z1230" s="48" t="b">
        <v>0</v>
      </c>
      <c r="AA1230" s="47" t="s">
        <v>54</v>
      </c>
      <c r="AB1230" s="48" t="b">
        <v>0</v>
      </c>
      <c r="AC1230" s="48">
        <v>39</v>
      </c>
      <c r="AD1230" s="47" t="s">
        <v>1855</v>
      </c>
      <c r="AF1230" s="44" t="str">
        <f t="shared" si="32"/>
        <v>mix</v>
      </c>
      <c r="AG1230" s="44">
        <f>VLOOKUP(E1230,'T&amp;NTprop'!I$4:O$35,7,FALSE)</f>
        <v>0.63470412045656921</v>
      </c>
      <c r="AH1230" s="48">
        <v>1.79</v>
      </c>
      <c r="AI1230" s="48">
        <v>1.79</v>
      </c>
    </row>
    <row r="1231" spans="2:35" x14ac:dyDescent="0.25">
      <c r="B1231">
        <f>VLOOKUP(C1231*1,'RMPCrecs(Jan2016)'!F$2:N$1246,9,FALSE)</f>
        <v>49</v>
      </c>
      <c r="C1231" s="47" t="s">
        <v>1425</v>
      </c>
      <c r="D1231" s="47" t="s">
        <v>41</v>
      </c>
      <c r="E1231" s="48">
        <v>2012</v>
      </c>
      <c r="F1231" s="47" t="s">
        <v>42</v>
      </c>
      <c r="G1231" s="49">
        <v>41165</v>
      </c>
      <c r="H1231" s="47" t="s">
        <v>43</v>
      </c>
      <c r="I1231" s="47" t="s">
        <v>44</v>
      </c>
      <c r="J1231" s="48">
        <v>3008</v>
      </c>
      <c r="K1231" s="47" t="s">
        <v>110</v>
      </c>
      <c r="L1231" s="48">
        <v>750</v>
      </c>
      <c r="M1231" s="47" t="s">
        <v>46</v>
      </c>
      <c r="N1231" s="48">
        <v>4</v>
      </c>
      <c r="O1231" s="47" t="s">
        <v>43</v>
      </c>
      <c r="P1231" s="47" t="s">
        <v>803</v>
      </c>
      <c r="Q1231" s="47" t="s">
        <v>48</v>
      </c>
      <c r="R1231" s="47" t="s">
        <v>49</v>
      </c>
      <c r="S1231" s="47" t="s">
        <v>43</v>
      </c>
      <c r="T1231" s="47" t="s">
        <v>50</v>
      </c>
      <c r="U1231" s="47" t="s">
        <v>51</v>
      </c>
      <c r="V1231" s="58">
        <f t="shared" si="30"/>
        <v>1.1361203756172589</v>
      </c>
      <c r="W1231" s="58">
        <f t="shared" si="31"/>
        <v>1.1361203756172589</v>
      </c>
      <c r="X1231" s="47" t="s">
        <v>1015</v>
      </c>
      <c r="Y1231" s="47" t="s">
        <v>1296</v>
      </c>
      <c r="Z1231" s="48" t="b">
        <v>0</v>
      </c>
      <c r="AA1231" s="47" t="s">
        <v>54</v>
      </c>
      <c r="AB1231" s="48" t="b">
        <v>0</v>
      </c>
      <c r="AC1231" s="48">
        <v>39</v>
      </c>
      <c r="AD1231" s="47" t="s">
        <v>1855</v>
      </c>
      <c r="AF1231" s="44" t="str">
        <f t="shared" si="32"/>
        <v>mix</v>
      </c>
      <c r="AG1231" s="44">
        <f>VLOOKUP(E1231,'T&amp;NTprop'!I$4:O$35,7,FALSE)</f>
        <v>0.63470412045656921</v>
      </c>
      <c r="AH1231" s="48">
        <v>1.79</v>
      </c>
      <c r="AI1231" s="48">
        <v>1.79</v>
      </c>
    </row>
    <row r="1232" spans="2:35" x14ac:dyDescent="0.25">
      <c r="B1232">
        <f>VLOOKUP(C1232*1,'RMPCrecs(Jan2016)'!F$2:N$1246,9,FALSE)</f>
        <v>49</v>
      </c>
      <c r="C1232" s="47" t="s">
        <v>1426</v>
      </c>
      <c r="D1232" s="47" t="s">
        <v>41</v>
      </c>
      <c r="E1232" s="48">
        <v>2012</v>
      </c>
      <c r="F1232" s="47" t="s">
        <v>42</v>
      </c>
      <c r="G1232" s="49">
        <v>41165</v>
      </c>
      <c r="H1232" s="47" t="s">
        <v>43</v>
      </c>
      <c r="I1232" s="47" t="s">
        <v>44</v>
      </c>
      <c r="J1232" s="48">
        <v>3008</v>
      </c>
      <c r="K1232" s="47" t="s">
        <v>110</v>
      </c>
      <c r="L1232" s="48">
        <v>960</v>
      </c>
      <c r="M1232" s="47" t="s">
        <v>46</v>
      </c>
      <c r="N1232" s="48">
        <v>4</v>
      </c>
      <c r="O1232" s="47" t="s">
        <v>43</v>
      </c>
      <c r="P1232" s="47" t="s">
        <v>956</v>
      </c>
      <c r="Q1232" s="47" t="s">
        <v>48</v>
      </c>
      <c r="R1232" s="47" t="s">
        <v>49</v>
      </c>
      <c r="S1232" s="47" t="s">
        <v>43</v>
      </c>
      <c r="T1232" s="47" t="s">
        <v>50</v>
      </c>
      <c r="U1232" s="47" t="s">
        <v>51</v>
      </c>
      <c r="V1232" s="58">
        <f t="shared" si="30"/>
        <v>1.1361203756172589</v>
      </c>
      <c r="W1232" s="58">
        <f t="shared" si="31"/>
        <v>1.1361203756172589</v>
      </c>
      <c r="X1232" s="47" t="s">
        <v>1015</v>
      </c>
      <c r="Y1232" s="47" t="s">
        <v>1296</v>
      </c>
      <c r="Z1232" s="48" t="b">
        <v>0</v>
      </c>
      <c r="AA1232" s="47" t="s">
        <v>54</v>
      </c>
      <c r="AB1232" s="48" t="b">
        <v>0</v>
      </c>
      <c r="AC1232" s="48">
        <v>39</v>
      </c>
      <c r="AD1232" s="47" t="s">
        <v>1855</v>
      </c>
      <c r="AF1232" s="44" t="str">
        <f t="shared" si="32"/>
        <v>mix</v>
      </c>
      <c r="AG1232" s="44">
        <f>VLOOKUP(E1232,'T&amp;NTprop'!I$4:O$35,7,FALSE)</f>
        <v>0.63470412045656921</v>
      </c>
      <c r="AH1232" s="48">
        <v>1.79</v>
      </c>
      <c r="AI1232" s="48">
        <v>1.79</v>
      </c>
    </row>
    <row r="1233" spans="1:35" x14ac:dyDescent="0.25">
      <c r="B1233">
        <f>VLOOKUP(C1233*1,'RMPCrecs(Jan2016)'!F$2:N$1246,9,FALSE)</f>
        <v>49</v>
      </c>
      <c r="C1233" s="47" t="s">
        <v>1427</v>
      </c>
      <c r="D1233" s="47" t="s">
        <v>41</v>
      </c>
      <c r="E1233" s="48">
        <v>2012</v>
      </c>
      <c r="F1233" s="47" t="s">
        <v>42</v>
      </c>
      <c r="G1233" s="49">
        <v>41165</v>
      </c>
      <c r="H1233" s="47" t="s">
        <v>43</v>
      </c>
      <c r="I1233" s="47" t="s">
        <v>44</v>
      </c>
      <c r="J1233" s="48">
        <v>3008</v>
      </c>
      <c r="K1233" s="47" t="s">
        <v>110</v>
      </c>
      <c r="L1233" s="48">
        <v>830</v>
      </c>
      <c r="M1233" s="47" t="s">
        <v>46</v>
      </c>
      <c r="N1233" s="48">
        <v>4</v>
      </c>
      <c r="O1233" s="47" t="s">
        <v>43</v>
      </c>
      <c r="P1233" s="47" t="s">
        <v>956</v>
      </c>
      <c r="Q1233" s="47" t="s">
        <v>48</v>
      </c>
      <c r="R1233" s="47" t="s">
        <v>49</v>
      </c>
      <c r="S1233" s="47" t="s">
        <v>43</v>
      </c>
      <c r="T1233" s="47" t="s">
        <v>50</v>
      </c>
      <c r="U1233" s="47" t="s">
        <v>51</v>
      </c>
      <c r="V1233" s="58">
        <f t="shared" si="30"/>
        <v>1.1361203756172589</v>
      </c>
      <c r="W1233" s="58">
        <f t="shared" si="31"/>
        <v>1.1361203756172589</v>
      </c>
      <c r="X1233" s="47" t="s">
        <v>1015</v>
      </c>
      <c r="Y1233" s="47" t="s">
        <v>1296</v>
      </c>
      <c r="Z1233" s="48" t="b">
        <v>0</v>
      </c>
      <c r="AA1233" s="47" t="s">
        <v>54</v>
      </c>
      <c r="AB1233" s="48" t="b">
        <v>0</v>
      </c>
      <c r="AC1233" s="48">
        <v>39</v>
      </c>
      <c r="AD1233" s="47" t="s">
        <v>1855</v>
      </c>
      <c r="AF1233" s="44" t="str">
        <f t="shared" si="32"/>
        <v>mix</v>
      </c>
      <c r="AG1233" s="44">
        <f>VLOOKUP(E1233,'T&amp;NTprop'!I$4:O$35,7,FALSE)</f>
        <v>0.63470412045656921</v>
      </c>
      <c r="AH1233" s="48">
        <v>1.79</v>
      </c>
      <c r="AI1233" s="48">
        <v>1.79</v>
      </c>
    </row>
    <row r="1234" spans="1:35" x14ac:dyDescent="0.25">
      <c r="B1234">
        <f>VLOOKUP(C1234*1,'RMPCrecs(Jan2016)'!F$2:N$1246,9,FALSE)</f>
        <v>49</v>
      </c>
      <c r="C1234" s="47" t="s">
        <v>1442</v>
      </c>
      <c r="D1234" s="47" t="s">
        <v>41</v>
      </c>
      <c r="E1234" s="48">
        <v>2012</v>
      </c>
      <c r="F1234" s="47" t="s">
        <v>67</v>
      </c>
      <c r="G1234" s="49">
        <v>41142</v>
      </c>
      <c r="H1234" s="47" t="s">
        <v>43</v>
      </c>
      <c r="I1234" s="47" t="s">
        <v>44</v>
      </c>
      <c r="J1234" s="48">
        <v>3008</v>
      </c>
      <c r="K1234" s="47" t="s">
        <v>45</v>
      </c>
      <c r="L1234" s="48">
        <v>760</v>
      </c>
      <c r="M1234" s="47" t="s">
        <v>46</v>
      </c>
      <c r="N1234" s="48">
        <v>4</v>
      </c>
      <c r="O1234" s="47" t="s">
        <v>43</v>
      </c>
      <c r="P1234" s="47" t="s">
        <v>956</v>
      </c>
      <c r="Q1234" s="47" t="s">
        <v>48</v>
      </c>
      <c r="R1234" s="47" t="s">
        <v>49</v>
      </c>
      <c r="S1234" s="47" t="s">
        <v>43</v>
      </c>
      <c r="T1234" s="47" t="s">
        <v>50</v>
      </c>
      <c r="U1234" s="47" t="s">
        <v>69</v>
      </c>
      <c r="V1234" s="58">
        <f t="shared" si="30"/>
        <v>1.3646138589816237</v>
      </c>
      <c r="W1234" s="58">
        <f t="shared" si="31"/>
        <v>1.3646138589816237</v>
      </c>
      <c r="X1234" s="47" t="s">
        <v>1015</v>
      </c>
      <c r="Y1234" s="47" t="s">
        <v>1324</v>
      </c>
      <c r="Z1234" s="48" t="b">
        <v>0</v>
      </c>
      <c r="AA1234" s="47" t="s">
        <v>54</v>
      </c>
      <c r="AB1234" s="48" t="b">
        <v>0</v>
      </c>
      <c r="AC1234" s="48">
        <v>39</v>
      </c>
      <c r="AD1234" s="47" t="s">
        <v>1855</v>
      </c>
      <c r="AF1234" s="44" t="str">
        <f t="shared" si="32"/>
        <v>mix</v>
      </c>
      <c r="AG1234" s="44">
        <f>VLOOKUP(E1234,'T&amp;NTprop'!I$4:O$35,7,FALSE)</f>
        <v>0.63470412045656921</v>
      </c>
      <c r="AH1234" s="48">
        <v>2.15</v>
      </c>
      <c r="AI1234" s="48">
        <v>2.15</v>
      </c>
    </row>
    <row r="1235" spans="1:35" x14ac:dyDescent="0.25">
      <c r="B1235">
        <f>VLOOKUP(C1235*1,'RMPCrecs(Jan2016)'!F$2:N$1246,9,FALSE)</f>
        <v>49</v>
      </c>
      <c r="C1235" s="47" t="s">
        <v>1443</v>
      </c>
      <c r="D1235" s="47" t="s">
        <v>41</v>
      </c>
      <c r="E1235" s="48">
        <v>2012</v>
      </c>
      <c r="F1235" s="47" t="s">
        <v>67</v>
      </c>
      <c r="G1235" s="49">
        <v>41142</v>
      </c>
      <c r="H1235" s="47" t="s">
        <v>43</v>
      </c>
      <c r="I1235" s="47" t="s">
        <v>44</v>
      </c>
      <c r="J1235" s="48">
        <v>3008</v>
      </c>
      <c r="K1235" s="47" t="s">
        <v>110</v>
      </c>
      <c r="L1235" s="48">
        <v>870</v>
      </c>
      <c r="M1235" s="47" t="s">
        <v>46</v>
      </c>
      <c r="N1235" s="48">
        <v>4</v>
      </c>
      <c r="O1235" s="47" t="s">
        <v>43</v>
      </c>
      <c r="P1235" s="47" t="s">
        <v>770</v>
      </c>
      <c r="Q1235" s="47" t="s">
        <v>48</v>
      </c>
      <c r="R1235" s="47" t="s">
        <v>49</v>
      </c>
      <c r="S1235" s="47" t="s">
        <v>43</v>
      </c>
      <c r="T1235" s="47" t="s">
        <v>50</v>
      </c>
      <c r="U1235" s="47" t="s">
        <v>69</v>
      </c>
      <c r="V1235" s="58">
        <f t="shared" si="30"/>
        <v>1.3646138589816237</v>
      </c>
      <c r="W1235" s="58">
        <f t="shared" si="31"/>
        <v>1.3646138589816237</v>
      </c>
      <c r="X1235" s="47" t="s">
        <v>1015</v>
      </c>
      <c r="Y1235" s="47" t="s">
        <v>1324</v>
      </c>
      <c r="Z1235" s="48" t="b">
        <v>0</v>
      </c>
      <c r="AA1235" s="47" t="s">
        <v>54</v>
      </c>
      <c r="AB1235" s="48" t="b">
        <v>0</v>
      </c>
      <c r="AC1235" s="48">
        <v>39</v>
      </c>
      <c r="AD1235" s="47" t="s">
        <v>1855</v>
      </c>
      <c r="AF1235" s="44" t="str">
        <f t="shared" si="32"/>
        <v>mix</v>
      </c>
      <c r="AG1235" s="44">
        <f>VLOOKUP(E1235,'T&amp;NTprop'!I$4:O$35,7,FALSE)</f>
        <v>0.63470412045656921</v>
      </c>
      <c r="AH1235" s="48">
        <v>2.15</v>
      </c>
      <c r="AI1235" s="48">
        <v>2.15</v>
      </c>
    </row>
    <row r="1236" spans="1:35" x14ac:dyDescent="0.25">
      <c r="B1236">
        <f>VLOOKUP(C1236*1,'RMPCrecs(Jan2016)'!F$2:N$1246,9,FALSE)</f>
        <v>49</v>
      </c>
      <c r="C1236" s="47" t="s">
        <v>1444</v>
      </c>
      <c r="D1236" s="47" t="s">
        <v>41</v>
      </c>
      <c r="E1236" s="48">
        <v>2012</v>
      </c>
      <c r="F1236" s="47" t="s">
        <v>67</v>
      </c>
      <c r="G1236" s="49">
        <v>41142</v>
      </c>
      <c r="H1236" s="47" t="s">
        <v>43</v>
      </c>
      <c r="I1236" s="47" t="s">
        <v>44</v>
      </c>
      <c r="J1236" s="48">
        <v>3008</v>
      </c>
      <c r="K1236" s="47" t="s">
        <v>110</v>
      </c>
      <c r="L1236" s="48">
        <v>850</v>
      </c>
      <c r="M1236" s="47" t="s">
        <v>46</v>
      </c>
      <c r="N1236" s="48">
        <v>4</v>
      </c>
      <c r="O1236" s="47" t="s">
        <v>43</v>
      </c>
      <c r="P1236" s="47" t="s">
        <v>956</v>
      </c>
      <c r="Q1236" s="47" t="s">
        <v>48</v>
      </c>
      <c r="R1236" s="47" t="s">
        <v>49</v>
      </c>
      <c r="S1236" s="47" t="s">
        <v>43</v>
      </c>
      <c r="T1236" s="47" t="s">
        <v>50</v>
      </c>
      <c r="U1236" s="47" t="s">
        <v>69</v>
      </c>
      <c r="V1236" s="58">
        <f t="shared" si="30"/>
        <v>1.3646138589816237</v>
      </c>
      <c r="W1236" s="58">
        <f t="shared" si="31"/>
        <v>1.3646138589816237</v>
      </c>
      <c r="X1236" s="47" t="s">
        <v>1015</v>
      </c>
      <c r="Y1236" s="47" t="s">
        <v>1324</v>
      </c>
      <c r="Z1236" s="48" t="b">
        <v>0</v>
      </c>
      <c r="AA1236" s="47" t="s">
        <v>54</v>
      </c>
      <c r="AB1236" s="48" t="b">
        <v>0</v>
      </c>
      <c r="AC1236" s="48">
        <v>39</v>
      </c>
      <c r="AD1236" s="47" t="s">
        <v>1855</v>
      </c>
      <c r="AF1236" s="44" t="str">
        <f t="shared" si="32"/>
        <v>mix</v>
      </c>
      <c r="AG1236" s="44">
        <f>VLOOKUP(E1236,'T&amp;NTprop'!I$4:O$35,7,FALSE)</f>
        <v>0.63470412045656921</v>
      </c>
      <c r="AH1236" s="48">
        <v>2.15</v>
      </c>
      <c r="AI1236" s="48">
        <v>2.15</v>
      </c>
    </row>
    <row r="1237" spans="1:35" x14ac:dyDescent="0.25">
      <c r="A1237" t="str">
        <f>P1237*1&amp;F1237&amp;E1237&amp;L1237</f>
        <v>6348413M10107  B2012830</v>
      </c>
      <c r="B1237" s="50">
        <f>INDEX('RMPCrecs(Jan2016)'!N:N,MATCH(A1237,'RMPCrecs(Jan2016)'!BE$2:BE$1260,0))</f>
        <v>49</v>
      </c>
      <c r="C1237" s="47" t="s">
        <v>1378</v>
      </c>
      <c r="D1237" s="47" t="s">
        <v>41</v>
      </c>
      <c r="E1237" s="48">
        <v>2012</v>
      </c>
      <c r="F1237" s="47" t="s">
        <v>42</v>
      </c>
      <c r="G1237" s="49">
        <v>41142</v>
      </c>
      <c r="H1237" s="47" t="s">
        <v>43</v>
      </c>
      <c r="I1237" s="47" t="s">
        <v>44</v>
      </c>
      <c r="J1237" s="48">
        <v>3008</v>
      </c>
      <c r="K1237" s="47" t="s">
        <v>110</v>
      </c>
      <c r="L1237" s="48">
        <v>830</v>
      </c>
      <c r="M1237" s="47" t="s">
        <v>46</v>
      </c>
      <c r="N1237" s="48">
        <v>4</v>
      </c>
      <c r="O1237" s="47" t="s">
        <v>43</v>
      </c>
      <c r="P1237" s="47" t="s">
        <v>956</v>
      </c>
      <c r="Q1237" s="47" t="s">
        <v>48</v>
      </c>
      <c r="R1237" s="47" t="s">
        <v>49</v>
      </c>
      <c r="S1237" s="47" t="s">
        <v>43</v>
      </c>
      <c r="T1237" s="47" t="s">
        <v>50</v>
      </c>
      <c r="U1237" s="47" t="s">
        <v>69</v>
      </c>
      <c r="V1237" s="58">
        <f t="shared" si="30"/>
        <v>1.3646138589816237</v>
      </c>
      <c r="W1237" s="58">
        <f t="shared" si="31"/>
        <v>1.3646138589816237</v>
      </c>
      <c r="X1237" s="47" t="s">
        <v>1015</v>
      </c>
      <c r="Y1237" s="47" t="s">
        <v>1324</v>
      </c>
      <c r="Z1237" s="48" t="b">
        <v>0</v>
      </c>
      <c r="AA1237" s="47" t="s">
        <v>54</v>
      </c>
      <c r="AB1237" s="48" t="b">
        <v>0</v>
      </c>
      <c r="AC1237" s="48">
        <v>39</v>
      </c>
      <c r="AD1237" s="47" t="s">
        <v>1855</v>
      </c>
      <c r="AF1237" s="44" t="str">
        <f t="shared" si="32"/>
        <v>mix</v>
      </c>
      <c r="AG1237" s="44">
        <f>VLOOKUP(E1237,'T&amp;NTprop'!I$4:O$35,7,FALSE)</f>
        <v>0.63470412045656921</v>
      </c>
      <c r="AH1237" s="48">
        <v>2.15</v>
      </c>
      <c r="AI1237" s="48">
        <v>2.15</v>
      </c>
    </row>
    <row r="1238" spans="1:35" x14ac:dyDescent="0.25">
      <c r="A1238" t="str">
        <f>P1238*1&amp;F1238&amp;E1238&amp;L1238</f>
        <v>6348413M10107  C2012810</v>
      </c>
      <c r="B1238" s="50">
        <f>INDEX('RMPCrecs(Jan2016)'!N:N,MATCH(A1238,'RMPCrecs(Jan2016)'!BE$2:BE$1260,0))</f>
        <v>49</v>
      </c>
      <c r="C1238" s="47" t="s">
        <v>1392</v>
      </c>
      <c r="D1238" s="47" t="s">
        <v>41</v>
      </c>
      <c r="E1238" s="48">
        <v>2012</v>
      </c>
      <c r="F1238" s="47" t="s">
        <v>67</v>
      </c>
      <c r="G1238" s="49">
        <v>41142</v>
      </c>
      <c r="H1238" s="47" t="s">
        <v>43</v>
      </c>
      <c r="I1238" s="47" t="s">
        <v>44</v>
      </c>
      <c r="J1238" s="48">
        <v>3008</v>
      </c>
      <c r="K1238" s="47" t="s">
        <v>110</v>
      </c>
      <c r="L1238" s="48">
        <v>810</v>
      </c>
      <c r="M1238" s="47" t="s">
        <v>46</v>
      </c>
      <c r="N1238" s="48">
        <v>4</v>
      </c>
      <c r="O1238" s="47" t="s">
        <v>43</v>
      </c>
      <c r="P1238" s="47" t="s">
        <v>956</v>
      </c>
      <c r="Q1238" s="47" t="s">
        <v>48</v>
      </c>
      <c r="R1238" s="47" t="s">
        <v>49</v>
      </c>
      <c r="S1238" s="47" t="s">
        <v>43</v>
      </c>
      <c r="T1238" s="47" t="s">
        <v>50</v>
      </c>
      <c r="U1238" s="47" t="s">
        <v>69</v>
      </c>
      <c r="V1238" s="58">
        <f t="shared" si="30"/>
        <v>1.3646138589816237</v>
      </c>
      <c r="W1238" s="58">
        <f t="shared" si="31"/>
        <v>1.3646138589816237</v>
      </c>
      <c r="X1238" s="47" t="s">
        <v>1015</v>
      </c>
      <c r="Y1238" s="47" t="s">
        <v>1324</v>
      </c>
      <c r="Z1238" s="48" t="b">
        <v>0</v>
      </c>
      <c r="AA1238" s="47" t="s">
        <v>54</v>
      </c>
      <c r="AB1238" s="48" t="b">
        <v>0</v>
      </c>
      <c r="AC1238" s="48">
        <v>39</v>
      </c>
      <c r="AD1238" s="47" t="s">
        <v>1855</v>
      </c>
      <c r="AF1238" s="44" t="str">
        <f t="shared" si="32"/>
        <v>mix</v>
      </c>
      <c r="AG1238" s="44">
        <f>VLOOKUP(E1238,'T&amp;NTprop'!I$4:O$35,7,FALSE)</f>
        <v>0.63470412045656921</v>
      </c>
      <c r="AH1238" s="48">
        <v>2.15</v>
      </c>
      <c r="AI1238" s="48">
        <v>2.15</v>
      </c>
    </row>
    <row r="1239" spans="1:35" x14ac:dyDescent="0.25">
      <c r="A1239" t="str">
        <f>P1239*1&amp;F1239&amp;E1239&amp;L1239</f>
        <v>6348413M10107  C2012770</v>
      </c>
      <c r="B1239" s="50">
        <f>INDEX('RMPCrecs(Jan2016)'!N:N,MATCH(A1239,'RMPCrecs(Jan2016)'!BE$2:BE$1260,0))</f>
        <v>49</v>
      </c>
      <c r="C1239" s="47" t="s">
        <v>1406</v>
      </c>
      <c r="D1239" s="47" t="s">
        <v>41</v>
      </c>
      <c r="E1239" s="48">
        <v>2012</v>
      </c>
      <c r="F1239" s="47" t="s">
        <v>67</v>
      </c>
      <c r="G1239" s="49">
        <v>41166</v>
      </c>
      <c r="H1239" s="47" t="s">
        <v>43</v>
      </c>
      <c r="I1239" s="47" t="s">
        <v>44</v>
      </c>
      <c r="J1239" s="48">
        <v>3008</v>
      </c>
      <c r="K1239" s="47" t="s">
        <v>110</v>
      </c>
      <c r="L1239" s="48">
        <v>770</v>
      </c>
      <c r="M1239" s="47" t="s">
        <v>46</v>
      </c>
      <c r="N1239" s="48">
        <v>4</v>
      </c>
      <c r="O1239" s="47" t="s">
        <v>43</v>
      </c>
      <c r="P1239" s="47" t="s">
        <v>956</v>
      </c>
      <c r="Q1239" s="47" t="s">
        <v>48</v>
      </c>
      <c r="R1239" s="47" t="s">
        <v>49</v>
      </c>
      <c r="S1239" s="47" t="s">
        <v>43</v>
      </c>
      <c r="T1239" s="47" t="s">
        <v>50</v>
      </c>
      <c r="U1239" s="47" t="s">
        <v>51</v>
      </c>
      <c r="V1239" s="58">
        <f t="shared" si="30"/>
        <v>1.1361203756172589</v>
      </c>
      <c r="W1239" s="58">
        <f t="shared" si="31"/>
        <v>1.1361203756172589</v>
      </c>
      <c r="X1239" s="47" t="s">
        <v>1015</v>
      </c>
      <c r="Y1239" s="47" t="s">
        <v>1296</v>
      </c>
      <c r="Z1239" s="48" t="b">
        <v>0</v>
      </c>
      <c r="AA1239" s="47" t="s">
        <v>54</v>
      </c>
      <c r="AB1239" s="48" t="b">
        <v>0</v>
      </c>
      <c r="AC1239" s="48">
        <v>39</v>
      </c>
      <c r="AD1239" s="47" t="s">
        <v>1855</v>
      </c>
      <c r="AF1239" s="44" t="str">
        <f t="shared" si="32"/>
        <v>mix</v>
      </c>
      <c r="AG1239" s="44">
        <f>VLOOKUP(E1239,'T&amp;NTprop'!I$4:O$35,7,FALSE)</f>
        <v>0.63470412045656921</v>
      </c>
      <c r="AH1239" s="48">
        <v>1.79</v>
      </c>
      <c r="AI1239" s="48">
        <v>1.79</v>
      </c>
    </row>
    <row r="1240" spans="1:35" x14ac:dyDescent="0.25">
      <c r="B1240">
        <f>VLOOKUP(C1240*1,'RMPCrecs(Jan2016)'!F$2:N$1246,9,FALSE)</f>
        <v>52</v>
      </c>
      <c r="C1240" s="47" t="s">
        <v>1893</v>
      </c>
      <c r="D1240" s="47" t="s">
        <v>41</v>
      </c>
      <c r="E1240" s="48">
        <v>1986</v>
      </c>
      <c r="F1240" s="47" t="s">
        <v>42</v>
      </c>
      <c r="G1240" s="49">
        <v>31695</v>
      </c>
      <c r="H1240" s="47" t="s">
        <v>43</v>
      </c>
      <c r="I1240" s="47" t="s">
        <v>44</v>
      </c>
      <c r="J1240" s="48">
        <v>3008</v>
      </c>
      <c r="K1240" s="47" t="s">
        <v>110</v>
      </c>
      <c r="L1240" s="48">
        <v>620</v>
      </c>
      <c r="M1240" s="47" t="s">
        <v>46</v>
      </c>
      <c r="N1240" s="48">
        <v>3</v>
      </c>
      <c r="O1240" s="47" t="s">
        <v>43</v>
      </c>
      <c r="P1240" s="47" t="s">
        <v>1894</v>
      </c>
      <c r="Q1240" s="47" t="s">
        <v>1895</v>
      </c>
      <c r="R1240" s="47" t="s">
        <v>49</v>
      </c>
      <c r="S1240" s="47" t="s">
        <v>43</v>
      </c>
      <c r="T1240" s="47" t="s">
        <v>50</v>
      </c>
      <c r="U1240" s="47" t="s">
        <v>79</v>
      </c>
      <c r="V1240" s="58">
        <f t="shared" si="30"/>
        <v>2.0807758764508208</v>
      </c>
      <c r="W1240" s="58">
        <f t="shared" si="31"/>
        <v>2.0807758764508208</v>
      </c>
      <c r="X1240" s="47" t="s">
        <v>52</v>
      </c>
      <c r="Y1240" s="47" t="s">
        <v>1896</v>
      </c>
      <c r="Z1240" s="48" t="b">
        <v>0</v>
      </c>
      <c r="AA1240" s="47" t="s">
        <v>54</v>
      </c>
      <c r="AB1240" s="48" t="b">
        <v>0</v>
      </c>
      <c r="AC1240" s="48">
        <v>39</v>
      </c>
      <c r="AD1240" s="47" t="s">
        <v>1855</v>
      </c>
      <c r="AF1240" s="58" t="str">
        <f t="shared" si="32"/>
        <v>mix</v>
      </c>
      <c r="AG1240" s="44">
        <f>VLOOKUP(E1240,'T&amp;NTprop'!I$4:O$35,7,FALSE)</f>
        <v>0.42902595390738579</v>
      </c>
      <c r="AH1240" s="59">
        <v>4.8499999999999996</v>
      </c>
      <c r="AI1240" s="59">
        <v>4.8499999999999996</v>
      </c>
    </row>
    <row r="1241" spans="1:35" x14ac:dyDescent="0.25">
      <c r="B1241">
        <f>VLOOKUP(C1241*1,'RMPCrecs(Jan2016)'!F$2:N$1246,9,FALSE)</f>
        <v>52</v>
      </c>
      <c r="C1241" s="47" t="s">
        <v>1897</v>
      </c>
      <c r="D1241" s="47" t="s">
        <v>41</v>
      </c>
      <c r="E1241" s="48">
        <v>2005</v>
      </c>
      <c r="F1241" s="47" t="s">
        <v>42</v>
      </c>
      <c r="G1241" s="49">
        <v>38610</v>
      </c>
      <c r="H1241" s="47" t="s">
        <v>43</v>
      </c>
      <c r="I1241" s="47" t="s">
        <v>44</v>
      </c>
      <c r="J1241" s="48">
        <v>3008</v>
      </c>
      <c r="K1241" s="47" t="s">
        <v>45</v>
      </c>
      <c r="L1241" s="48">
        <v>820</v>
      </c>
      <c r="M1241" s="47" t="s">
        <v>46</v>
      </c>
      <c r="N1241" s="48">
        <v>3</v>
      </c>
      <c r="O1241" s="47" t="s">
        <v>43</v>
      </c>
      <c r="P1241" s="47" t="s">
        <v>1898</v>
      </c>
      <c r="Q1241" s="47" t="s">
        <v>48</v>
      </c>
      <c r="R1241" s="47" t="s">
        <v>49</v>
      </c>
      <c r="S1241" s="47" t="s">
        <v>43</v>
      </c>
      <c r="T1241" s="47" t="s">
        <v>50</v>
      </c>
      <c r="U1241" s="47" t="s">
        <v>51</v>
      </c>
      <c r="V1241" s="58">
        <f t="shared" si="30"/>
        <v>2.2089925925925931</v>
      </c>
      <c r="W1241" s="58">
        <f t="shared" si="31"/>
        <v>2.2089925925925931</v>
      </c>
      <c r="X1241" s="47" t="s">
        <v>52</v>
      </c>
      <c r="Y1241" s="47" t="s">
        <v>1899</v>
      </c>
      <c r="Z1241" s="48" t="b">
        <v>0</v>
      </c>
      <c r="AA1241" s="47" t="s">
        <v>54</v>
      </c>
      <c r="AB1241" s="48" t="b">
        <v>0</v>
      </c>
      <c r="AC1241" s="48">
        <v>39</v>
      </c>
      <c r="AD1241" s="47" t="s">
        <v>1855</v>
      </c>
      <c r="AF1241" s="58" t="str">
        <f t="shared" si="32"/>
        <v>mix</v>
      </c>
      <c r="AG1241" s="44">
        <f>VLOOKUP(E1241,'T&amp;NTprop'!I$4:O$35,7,FALSE)</f>
        <v>0.50090534979423873</v>
      </c>
      <c r="AH1241" s="59">
        <v>4.41</v>
      </c>
      <c r="AI1241" s="59">
        <v>4.41</v>
      </c>
    </row>
    <row r="1242" spans="1:35" x14ac:dyDescent="0.25">
      <c r="B1242">
        <f>VLOOKUP(C1242*1,'RMPCrecs(Jan2016)'!F$2:N$1246,9,FALSE)</f>
        <v>52</v>
      </c>
      <c r="C1242" s="47" t="s">
        <v>57</v>
      </c>
      <c r="D1242" s="47" t="s">
        <v>41</v>
      </c>
      <c r="E1242" s="48">
        <v>2007</v>
      </c>
      <c r="F1242" s="47" t="s">
        <v>42</v>
      </c>
      <c r="G1242" s="49">
        <v>39338</v>
      </c>
      <c r="H1242" s="47" t="s">
        <v>43</v>
      </c>
      <c r="I1242" s="47" t="s">
        <v>44</v>
      </c>
      <c r="J1242" s="48">
        <v>3008</v>
      </c>
      <c r="K1242" s="47" t="s">
        <v>45</v>
      </c>
      <c r="L1242" s="48">
        <v>540</v>
      </c>
      <c r="M1242" s="47" t="s">
        <v>46</v>
      </c>
      <c r="N1242" s="48">
        <v>2</v>
      </c>
      <c r="O1242" s="47" t="s">
        <v>43</v>
      </c>
      <c r="P1242" s="47" t="s">
        <v>58</v>
      </c>
      <c r="Q1242" s="47" t="s">
        <v>48</v>
      </c>
      <c r="R1242" s="47" t="s">
        <v>59</v>
      </c>
      <c r="S1242" s="47" t="s">
        <v>43</v>
      </c>
      <c r="T1242" s="47" t="s">
        <v>50</v>
      </c>
      <c r="U1242" s="47" t="s">
        <v>60</v>
      </c>
      <c r="V1242" s="58">
        <f t="shared" si="30"/>
        <v>1.6791439140391051</v>
      </c>
      <c r="W1242" s="58">
        <f t="shared" si="31"/>
        <v>1.6791439140391051</v>
      </c>
      <c r="X1242" s="47" t="s">
        <v>52</v>
      </c>
      <c r="Y1242" s="47" t="s">
        <v>61</v>
      </c>
      <c r="Z1242" s="48" t="b">
        <v>0</v>
      </c>
      <c r="AA1242" s="47" t="s">
        <v>54</v>
      </c>
      <c r="AB1242" s="48" t="b">
        <v>0</v>
      </c>
      <c r="AC1242" s="48">
        <v>39</v>
      </c>
      <c r="AD1242" s="47" t="s">
        <v>1855</v>
      </c>
      <c r="AF1242" s="44" t="str">
        <f t="shared" si="32"/>
        <v>mix</v>
      </c>
      <c r="AG1242" s="44">
        <f>VLOOKUP(E1242,'T&amp;NTprop'!I$4:O$35,7,FALSE)</f>
        <v>0.6018436967882097</v>
      </c>
      <c r="AH1242" s="48">
        <v>2.79</v>
      </c>
      <c r="AI1242" s="48">
        <v>2.79</v>
      </c>
    </row>
    <row r="1243" spans="1:35" x14ac:dyDescent="0.25">
      <c r="B1243">
        <f>VLOOKUP(C1243*1,'RMPCrecs(Jan2016)'!F$2:N$1246,9,FALSE)</f>
        <v>52</v>
      </c>
      <c r="C1243" s="47" t="s">
        <v>91</v>
      </c>
      <c r="D1243" s="47" t="s">
        <v>41</v>
      </c>
      <c r="E1243" s="48">
        <v>2007</v>
      </c>
      <c r="F1243" s="47" t="s">
        <v>42</v>
      </c>
      <c r="G1243" s="49">
        <v>39336</v>
      </c>
      <c r="H1243" s="47" t="s">
        <v>43</v>
      </c>
      <c r="I1243" s="47" t="s">
        <v>44</v>
      </c>
      <c r="J1243" s="48">
        <v>3008</v>
      </c>
      <c r="K1243" s="47" t="s">
        <v>45</v>
      </c>
      <c r="L1243" s="48">
        <v>590</v>
      </c>
      <c r="M1243" s="47" t="s">
        <v>46</v>
      </c>
      <c r="N1243" s="48">
        <v>2</v>
      </c>
      <c r="O1243" s="47" t="s">
        <v>43</v>
      </c>
      <c r="P1243" s="47" t="s">
        <v>68</v>
      </c>
      <c r="Q1243" s="47" t="s">
        <v>48</v>
      </c>
      <c r="R1243" s="47" t="s">
        <v>49</v>
      </c>
      <c r="S1243" s="47" t="s">
        <v>43</v>
      </c>
      <c r="T1243" s="47" t="s">
        <v>50</v>
      </c>
      <c r="U1243" s="47" t="s">
        <v>60</v>
      </c>
      <c r="V1243" s="58">
        <f t="shared" si="30"/>
        <v>1.6791439140391051</v>
      </c>
      <c r="W1243" s="58">
        <f t="shared" si="31"/>
        <v>1.6791439140391051</v>
      </c>
      <c r="X1243" s="47" t="s">
        <v>52</v>
      </c>
      <c r="Y1243" s="47" t="s">
        <v>61</v>
      </c>
      <c r="Z1243" s="48" t="b">
        <v>0</v>
      </c>
      <c r="AA1243" s="47" t="s">
        <v>54</v>
      </c>
      <c r="AB1243" s="48" t="b">
        <v>0</v>
      </c>
      <c r="AC1243" s="48">
        <v>39</v>
      </c>
      <c r="AD1243" s="47" t="s">
        <v>1855</v>
      </c>
      <c r="AF1243" s="44" t="str">
        <f t="shared" si="32"/>
        <v>mix</v>
      </c>
      <c r="AG1243" s="44">
        <f>VLOOKUP(E1243,'T&amp;NTprop'!I$4:O$35,7,FALSE)</f>
        <v>0.6018436967882097</v>
      </c>
      <c r="AH1243" s="48">
        <v>2.79</v>
      </c>
      <c r="AI1243" s="48">
        <v>2.79</v>
      </c>
    </row>
    <row r="1244" spans="1:35" x14ac:dyDescent="0.25">
      <c r="B1244">
        <f>VLOOKUP(C1244*1,'RMPCrecs(Jan2016)'!F$2:N$1246,9,FALSE)</f>
        <v>52</v>
      </c>
      <c r="C1244" s="47" t="s">
        <v>92</v>
      </c>
      <c r="D1244" s="47" t="s">
        <v>41</v>
      </c>
      <c r="E1244" s="48">
        <v>2007</v>
      </c>
      <c r="F1244" s="47" t="s">
        <v>42</v>
      </c>
      <c r="G1244" s="49">
        <v>39336</v>
      </c>
      <c r="H1244" s="47" t="s">
        <v>43</v>
      </c>
      <c r="I1244" s="47" t="s">
        <v>44</v>
      </c>
      <c r="J1244" s="48">
        <v>3008</v>
      </c>
      <c r="K1244" s="47" t="s">
        <v>45</v>
      </c>
      <c r="L1244" s="48">
        <v>520</v>
      </c>
      <c r="M1244" s="47" t="s">
        <v>46</v>
      </c>
      <c r="N1244" s="48">
        <v>2</v>
      </c>
      <c r="O1244" s="47" t="s">
        <v>43</v>
      </c>
      <c r="P1244" s="47" t="s">
        <v>68</v>
      </c>
      <c r="Q1244" s="47" t="s">
        <v>48</v>
      </c>
      <c r="R1244" s="47" t="s">
        <v>49</v>
      </c>
      <c r="S1244" s="47" t="s">
        <v>43</v>
      </c>
      <c r="T1244" s="47" t="s">
        <v>50</v>
      </c>
      <c r="U1244" s="47" t="s">
        <v>60</v>
      </c>
      <c r="V1244" s="58">
        <f t="shared" si="30"/>
        <v>1.6791439140391051</v>
      </c>
      <c r="W1244" s="58">
        <f t="shared" si="31"/>
        <v>1.6791439140391051</v>
      </c>
      <c r="X1244" s="47" t="s">
        <v>52</v>
      </c>
      <c r="Y1244" s="47" t="s">
        <v>61</v>
      </c>
      <c r="Z1244" s="48" t="b">
        <v>0</v>
      </c>
      <c r="AA1244" s="47" t="s">
        <v>54</v>
      </c>
      <c r="AB1244" s="48" t="b">
        <v>0</v>
      </c>
      <c r="AC1244" s="48">
        <v>39</v>
      </c>
      <c r="AD1244" s="47" t="s">
        <v>1855</v>
      </c>
      <c r="AF1244" s="44" t="str">
        <f t="shared" si="32"/>
        <v>mix</v>
      </c>
      <c r="AG1244" s="44">
        <f>VLOOKUP(E1244,'T&amp;NTprop'!I$4:O$35,7,FALSE)</f>
        <v>0.6018436967882097</v>
      </c>
      <c r="AH1244" s="48">
        <v>2.79</v>
      </c>
      <c r="AI1244" s="48">
        <v>2.79</v>
      </c>
    </row>
    <row r="1245" spans="1:35" x14ac:dyDescent="0.25">
      <c r="B1245">
        <f>VLOOKUP(C1245*1,'RMPCrecs(Jan2016)'!F$2:N$1246,9,FALSE)</f>
        <v>52</v>
      </c>
      <c r="C1245" s="47" t="s">
        <v>93</v>
      </c>
      <c r="D1245" s="47" t="s">
        <v>41</v>
      </c>
      <c r="E1245" s="48">
        <v>2007</v>
      </c>
      <c r="F1245" s="47" t="s">
        <v>42</v>
      </c>
      <c r="G1245" s="49">
        <v>39336</v>
      </c>
      <c r="H1245" s="47" t="s">
        <v>43</v>
      </c>
      <c r="I1245" s="47" t="s">
        <v>44</v>
      </c>
      <c r="J1245" s="48">
        <v>3008</v>
      </c>
      <c r="K1245" s="47" t="s">
        <v>45</v>
      </c>
      <c r="L1245" s="48">
        <v>590</v>
      </c>
      <c r="M1245" s="47" t="s">
        <v>46</v>
      </c>
      <c r="N1245" s="48">
        <v>2</v>
      </c>
      <c r="O1245" s="47" t="s">
        <v>43</v>
      </c>
      <c r="P1245" s="47" t="s">
        <v>68</v>
      </c>
      <c r="Q1245" s="47" t="s">
        <v>48</v>
      </c>
      <c r="R1245" s="47" t="s">
        <v>49</v>
      </c>
      <c r="S1245" s="47" t="s">
        <v>43</v>
      </c>
      <c r="T1245" s="47" t="s">
        <v>50</v>
      </c>
      <c r="U1245" s="47" t="s">
        <v>60</v>
      </c>
      <c r="V1245" s="58">
        <f t="shared" si="30"/>
        <v>1.6791439140391051</v>
      </c>
      <c r="W1245" s="58">
        <f t="shared" si="31"/>
        <v>1.6791439140391051</v>
      </c>
      <c r="X1245" s="47" t="s">
        <v>52</v>
      </c>
      <c r="Y1245" s="47" t="s">
        <v>61</v>
      </c>
      <c r="Z1245" s="48" t="b">
        <v>0</v>
      </c>
      <c r="AA1245" s="47" t="s">
        <v>54</v>
      </c>
      <c r="AB1245" s="48" t="b">
        <v>0</v>
      </c>
      <c r="AC1245" s="48">
        <v>39</v>
      </c>
      <c r="AD1245" s="47" t="s">
        <v>1855</v>
      </c>
      <c r="AF1245" s="44" t="str">
        <f t="shared" si="32"/>
        <v>mix</v>
      </c>
      <c r="AG1245" s="44">
        <f>VLOOKUP(E1245,'T&amp;NTprop'!I$4:O$35,7,FALSE)</f>
        <v>0.6018436967882097</v>
      </c>
      <c r="AH1245" s="48">
        <v>2.79</v>
      </c>
      <c r="AI1245" s="48">
        <v>2.79</v>
      </c>
    </row>
    <row r="1246" spans="1:35" x14ac:dyDescent="0.25">
      <c r="B1246">
        <f>VLOOKUP(C1246*1,'RMPCrecs(Jan2016)'!F$2:N$1246,9,FALSE)</f>
        <v>52</v>
      </c>
      <c r="C1246" s="47" t="s">
        <v>114</v>
      </c>
      <c r="D1246" s="47" t="s">
        <v>41</v>
      </c>
      <c r="E1246" s="48">
        <v>2008</v>
      </c>
      <c r="F1246" s="47" t="s">
        <v>67</v>
      </c>
      <c r="G1246" s="49">
        <v>39679</v>
      </c>
      <c r="H1246" s="47" t="s">
        <v>43</v>
      </c>
      <c r="I1246" s="47" t="s">
        <v>44</v>
      </c>
      <c r="J1246" s="48">
        <v>3008</v>
      </c>
      <c r="K1246" s="47" t="s">
        <v>110</v>
      </c>
      <c r="L1246" s="48">
        <v>720</v>
      </c>
      <c r="M1246" s="47" t="s">
        <v>46</v>
      </c>
      <c r="N1246" s="48">
        <v>3</v>
      </c>
      <c r="O1246" s="47" t="s">
        <v>43</v>
      </c>
      <c r="P1246" s="47" t="s">
        <v>68</v>
      </c>
      <c r="Q1246" s="47" t="s">
        <v>48</v>
      </c>
      <c r="R1246" s="47" t="s">
        <v>49</v>
      </c>
      <c r="S1246" s="47" t="s">
        <v>43</v>
      </c>
      <c r="T1246" s="47" t="s">
        <v>50</v>
      </c>
      <c r="U1246" s="47" t="s">
        <v>98</v>
      </c>
      <c r="V1246" s="58">
        <f t="shared" si="30"/>
        <v>1.5952842140356729</v>
      </c>
      <c r="W1246" s="58">
        <f t="shared" si="31"/>
        <v>1.5952842140356729</v>
      </c>
      <c r="X1246" s="47" t="s">
        <v>52</v>
      </c>
      <c r="Y1246" s="47" t="s">
        <v>115</v>
      </c>
      <c r="Z1246" s="48" t="b">
        <v>0</v>
      </c>
      <c r="AA1246" s="47" t="s">
        <v>54</v>
      </c>
      <c r="AB1246" s="48" t="b">
        <v>0</v>
      </c>
      <c r="AC1246" s="48">
        <v>39</v>
      </c>
      <c r="AD1246" s="47" t="s">
        <v>1855</v>
      </c>
      <c r="AF1246" s="44" t="str">
        <f t="shared" si="32"/>
        <v>mix</v>
      </c>
      <c r="AG1246" s="44">
        <f>VLOOKUP(E1246,'T&amp;NTprop'!I$4:O$35,7,FALSE)</f>
        <v>0.66194365727621274</v>
      </c>
      <c r="AH1246" s="48">
        <v>2.41</v>
      </c>
      <c r="AI1246" s="48">
        <v>2.41</v>
      </c>
    </row>
    <row r="1247" spans="1:35" x14ac:dyDescent="0.25">
      <c r="B1247">
        <f>VLOOKUP(C1247*1,'RMPCrecs(Jan2016)'!F$2:N$1246,9,FALSE)</f>
        <v>52</v>
      </c>
      <c r="C1247" s="47" t="s">
        <v>128</v>
      </c>
      <c r="D1247" s="47" t="s">
        <v>41</v>
      </c>
      <c r="E1247" s="48">
        <v>2008</v>
      </c>
      <c r="F1247" s="47" t="s">
        <v>67</v>
      </c>
      <c r="G1247" s="49">
        <v>39679</v>
      </c>
      <c r="H1247" s="47" t="s">
        <v>43</v>
      </c>
      <c r="I1247" s="47" t="s">
        <v>44</v>
      </c>
      <c r="J1247" s="48">
        <v>3008</v>
      </c>
      <c r="K1247" s="47" t="s">
        <v>45</v>
      </c>
      <c r="L1247" s="48">
        <v>710</v>
      </c>
      <c r="M1247" s="47" t="s">
        <v>46</v>
      </c>
      <c r="N1247" s="48">
        <v>3</v>
      </c>
      <c r="O1247" s="47" t="s">
        <v>43</v>
      </c>
      <c r="P1247" s="47" t="s">
        <v>68</v>
      </c>
      <c r="Q1247" s="47" t="s">
        <v>48</v>
      </c>
      <c r="R1247" s="47" t="s">
        <v>49</v>
      </c>
      <c r="S1247" s="47" t="s">
        <v>43</v>
      </c>
      <c r="T1247" s="47" t="s">
        <v>50</v>
      </c>
      <c r="U1247" s="47" t="s">
        <v>98</v>
      </c>
      <c r="V1247" s="58">
        <f t="shared" si="30"/>
        <v>1.5952842140356729</v>
      </c>
      <c r="W1247" s="58">
        <f t="shared" si="31"/>
        <v>1.5952842140356729</v>
      </c>
      <c r="X1247" s="47" t="s">
        <v>52</v>
      </c>
      <c r="Y1247" s="47" t="s">
        <v>115</v>
      </c>
      <c r="Z1247" s="48" t="b">
        <v>0</v>
      </c>
      <c r="AA1247" s="47" t="s">
        <v>54</v>
      </c>
      <c r="AB1247" s="48" t="b">
        <v>0</v>
      </c>
      <c r="AC1247" s="48">
        <v>39</v>
      </c>
      <c r="AD1247" s="47" t="s">
        <v>1855</v>
      </c>
      <c r="AF1247" s="44" t="str">
        <f t="shared" si="32"/>
        <v>mix</v>
      </c>
      <c r="AG1247" s="44">
        <f>VLOOKUP(E1247,'T&amp;NTprop'!I$4:O$35,7,FALSE)</f>
        <v>0.66194365727621274</v>
      </c>
      <c r="AH1247" s="48">
        <v>2.41</v>
      </c>
      <c r="AI1247" s="48">
        <v>2.41</v>
      </c>
    </row>
    <row r="1248" spans="1:35" x14ac:dyDescent="0.25">
      <c r="B1248">
        <f>VLOOKUP(C1248*1,'RMPCrecs(Jan2016)'!F$2:N$1246,9,FALSE)</f>
        <v>52</v>
      </c>
      <c r="C1248" s="47" t="s">
        <v>141</v>
      </c>
      <c r="D1248" s="47" t="s">
        <v>41</v>
      </c>
      <c r="E1248" s="48">
        <v>2008</v>
      </c>
      <c r="F1248" s="47" t="s">
        <v>67</v>
      </c>
      <c r="G1248" s="49">
        <v>39679</v>
      </c>
      <c r="H1248" s="47" t="s">
        <v>43</v>
      </c>
      <c r="I1248" s="47" t="s">
        <v>44</v>
      </c>
      <c r="J1248" s="48">
        <v>3008</v>
      </c>
      <c r="K1248" s="47" t="s">
        <v>110</v>
      </c>
      <c r="L1248" s="48">
        <v>650</v>
      </c>
      <c r="M1248" s="47" t="s">
        <v>46</v>
      </c>
      <c r="N1248" s="48">
        <v>3</v>
      </c>
      <c r="O1248" s="47" t="s">
        <v>43</v>
      </c>
      <c r="P1248" s="47" t="s">
        <v>68</v>
      </c>
      <c r="Q1248" s="47" t="s">
        <v>48</v>
      </c>
      <c r="R1248" s="47" t="s">
        <v>49</v>
      </c>
      <c r="S1248" s="47" t="s">
        <v>43</v>
      </c>
      <c r="T1248" s="47" t="s">
        <v>50</v>
      </c>
      <c r="U1248" s="47" t="s">
        <v>98</v>
      </c>
      <c r="V1248" s="58">
        <f t="shared" si="30"/>
        <v>1.5952842140356729</v>
      </c>
      <c r="W1248" s="58">
        <f t="shared" si="31"/>
        <v>1.5952842140356729</v>
      </c>
      <c r="X1248" s="47" t="s">
        <v>52</v>
      </c>
      <c r="Y1248" s="47" t="s">
        <v>115</v>
      </c>
      <c r="Z1248" s="48" t="b">
        <v>0</v>
      </c>
      <c r="AA1248" s="47" t="s">
        <v>54</v>
      </c>
      <c r="AB1248" s="48" t="b">
        <v>0</v>
      </c>
      <c r="AC1248" s="48">
        <v>39</v>
      </c>
      <c r="AD1248" s="47" t="s">
        <v>1855</v>
      </c>
      <c r="AF1248" s="44" t="str">
        <f t="shared" si="32"/>
        <v>mix</v>
      </c>
      <c r="AG1248" s="44">
        <f>VLOOKUP(E1248,'T&amp;NTprop'!I$4:O$35,7,FALSE)</f>
        <v>0.66194365727621274</v>
      </c>
      <c r="AH1248" s="48">
        <v>2.41</v>
      </c>
      <c r="AI1248" s="48">
        <v>2.41</v>
      </c>
    </row>
    <row r="1249" spans="1:35" x14ac:dyDescent="0.25">
      <c r="B1249">
        <f>VLOOKUP(C1249*1,'RMPCrecs(Jan2016)'!F$2:N$1246,9,FALSE)</f>
        <v>52</v>
      </c>
      <c r="C1249" s="47" t="s">
        <v>142</v>
      </c>
      <c r="D1249" s="47" t="s">
        <v>41</v>
      </c>
      <c r="E1249" s="48">
        <v>2008</v>
      </c>
      <c r="F1249" s="47" t="s">
        <v>67</v>
      </c>
      <c r="G1249" s="49">
        <v>39679</v>
      </c>
      <c r="H1249" s="47" t="s">
        <v>43</v>
      </c>
      <c r="I1249" s="47" t="s">
        <v>44</v>
      </c>
      <c r="J1249" s="48">
        <v>3008</v>
      </c>
      <c r="K1249" s="47" t="s">
        <v>110</v>
      </c>
      <c r="L1249" s="48">
        <v>620</v>
      </c>
      <c r="M1249" s="47" t="s">
        <v>46</v>
      </c>
      <c r="N1249" s="48">
        <v>3</v>
      </c>
      <c r="O1249" s="47" t="s">
        <v>43</v>
      </c>
      <c r="P1249" s="47" t="s">
        <v>68</v>
      </c>
      <c r="Q1249" s="47" t="s">
        <v>48</v>
      </c>
      <c r="R1249" s="47" t="s">
        <v>49</v>
      </c>
      <c r="S1249" s="47" t="s">
        <v>43</v>
      </c>
      <c r="T1249" s="47" t="s">
        <v>50</v>
      </c>
      <c r="U1249" s="47" t="s">
        <v>98</v>
      </c>
      <c r="V1249" s="58">
        <f t="shared" si="30"/>
        <v>1.5952842140356729</v>
      </c>
      <c r="W1249" s="58">
        <f t="shared" si="31"/>
        <v>1.5952842140356729</v>
      </c>
      <c r="X1249" s="47" t="s">
        <v>52</v>
      </c>
      <c r="Y1249" s="47" t="s">
        <v>115</v>
      </c>
      <c r="Z1249" s="48" t="b">
        <v>0</v>
      </c>
      <c r="AA1249" s="47" t="s">
        <v>54</v>
      </c>
      <c r="AB1249" s="48" t="b">
        <v>0</v>
      </c>
      <c r="AC1249" s="48">
        <v>39</v>
      </c>
      <c r="AD1249" s="47" t="s">
        <v>1855</v>
      </c>
      <c r="AF1249" s="44" t="str">
        <f t="shared" si="32"/>
        <v>mix</v>
      </c>
      <c r="AG1249" s="44">
        <f>VLOOKUP(E1249,'T&amp;NTprop'!I$4:O$35,7,FALSE)</f>
        <v>0.66194365727621274</v>
      </c>
      <c r="AH1249" s="48">
        <v>2.41</v>
      </c>
      <c r="AI1249" s="48">
        <v>2.41</v>
      </c>
    </row>
    <row r="1250" spans="1:35" x14ac:dyDescent="0.25">
      <c r="B1250">
        <f>VLOOKUP(C1250*1,'RMPCrecs(Jan2016)'!F$2:N$1246,9,FALSE)</f>
        <v>52</v>
      </c>
      <c r="C1250" s="47" t="s">
        <v>157</v>
      </c>
      <c r="D1250" s="47" t="s">
        <v>41</v>
      </c>
      <c r="E1250" s="48">
        <v>2008</v>
      </c>
      <c r="F1250" s="47" t="s">
        <v>42</v>
      </c>
      <c r="G1250" s="49">
        <v>39682</v>
      </c>
      <c r="H1250" s="47" t="s">
        <v>43</v>
      </c>
      <c r="I1250" s="47" t="s">
        <v>44</v>
      </c>
      <c r="J1250" s="48">
        <v>3008</v>
      </c>
      <c r="K1250" s="47" t="s">
        <v>110</v>
      </c>
      <c r="L1250" s="48">
        <v>750</v>
      </c>
      <c r="M1250" s="47" t="s">
        <v>46</v>
      </c>
      <c r="N1250" s="48">
        <v>3</v>
      </c>
      <c r="O1250" s="47" t="s">
        <v>43</v>
      </c>
      <c r="P1250" s="47" t="s">
        <v>68</v>
      </c>
      <c r="Q1250" s="47" t="s">
        <v>48</v>
      </c>
      <c r="R1250" s="47" t="s">
        <v>49</v>
      </c>
      <c r="S1250" s="47" t="s">
        <v>43</v>
      </c>
      <c r="T1250" s="47" t="s">
        <v>50</v>
      </c>
      <c r="U1250" s="47" t="s">
        <v>98</v>
      </c>
      <c r="V1250" s="58">
        <f t="shared" si="30"/>
        <v>1.820345057509585</v>
      </c>
      <c r="W1250" s="58">
        <f t="shared" si="31"/>
        <v>1.820345057509585</v>
      </c>
      <c r="X1250" s="47" t="s">
        <v>52</v>
      </c>
      <c r="Y1250" s="47" t="s">
        <v>156</v>
      </c>
      <c r="Z1250" s="48" t="b">
        <v>0</v>
      </c>
      <c r="AA1250" s="47" t="s">
        <v>54</v>
      </c>
      <c r="AB1250" s="48" t="b">
        <v>0</v>
      </c>
      <c r="AC1250" s="48">
        <v>39</v>
      </c>
      <c r="AD1250" s="47" t="s">
        <v>1855</v>
      </c>
      <c r="AF1250" s="44" t="str">
        <f t="shared" si="32"/>
        <v>mix</v>
      </c>
      <c r="AG1250" s="44">
        <f>VLOOKUP(E1250,'T&amp;NTprop'!I$4:O$35,7,FALSE)</f>
        <v>0.66194365727621274</v>
      </c>
      <c r="AH1250" s="48">
        <v>2.75</v>
      </c>
      <c r="AI1250" s="48">
        <v>2.75</v>
      </c>
    </row>
    <row r="1251" spans="1:35" x14ac:dyDescent="0.25">
      <c r="B1251">
        <f>VLOOKUP(C1251*1,'RMPCrecs(Jan2016)'!F$2:N$1246,9,FALSE)</f>
        <v>52</v>
      </c>
      <c r="C1251" s="47" t="s">
        <v>158</v>
      </c>
      <c r="D1251" s="47" t="s">
        <v>41</v>
      </c>
      <c r="E1251" s="48">
        <v>2008</v>
      </c>
      <c r="F1251" s="47" t="s">
        <v>42</v>
      </c>
      <c r="G1251" s="49">
        <v>39682</v>
      </c>
      <c r="H1251" s="47" t="s">
        <v>43</v>
      </c>
      <c r="I1251" s="47" t="s">
        <v>44</v>
      </c>
      <c r="J1251" s="48">
        <v>3008</v>
      </c>
      <c r="K1251" s="47" t="s">
        <v>45</v>
      </c>
      <c r="L1251" s="48">
        <v>740</v>
      </c>
      <c r="M1251" s="47" t="s">
        <v>46</v>
      </c>
      <c r="N1251" s="48">
        <v>3</v>
      </c>
      <c r="O1251" s="47" t="s">
        <v>43</v>
      </c>
      <c r="P1251" s="47" t="s">
        <v>68</v>
      </c>
      <c r="Q1251" s="47" t="s">
        <v>48</v>
      </c>
      <c r="R1251" s="47" t="s">
        <v>49</v>
      </c>
      <c r="S1251" s="47" t="s">
        <v>43</v>
      </c>
      <c r="T1251" s="47" t="s">
        <v>50</v>
      </c>
      <c r="U1251" s="47" t="s">
        <v>98</v>
      </c>
      <c r="V1251" s="58">
        <f t="shared" si="30"/>
        <v>1.820345057509585</v>
      </c>
      <c r="W1251" s="58">
        <f t="shared" si="31"/>
        <v>1.820345057509585</v>
      </c>
      <c r="X1251" s="47" t="s">
        <v>52</v>
      </c>
      <c r="Y1251" s="47" t="s">
        <v>156</v>
      </c>
      <c r="Z1251" s="48" t="b">
        <v>0</v>
      </c>
      <c r="AA1251" s="47" t="s">
        <v>54</v>
      </c>
      <c r="AB1251" s="48" t="b">
        <v>0</v>
      </c>
      <c r="AC1251" s="48">
        <v>39</v>
      </c>
      <c r="AD1251" s="47" t="s">
        <v>1855</v>
      </c>
      <c r="AF1251" s="44" t="str">
        <f t="shared" si="32"/>
        <v>mix</v>
      </c>
      <c r="AG1251" s="44">
        <f>VLOOKUP(E1251,'T&amp;NTprop'!I$4:O$35,7,FALSE)</f>
        <v>0.66194365727621274</v>
      </c>
      <c r="AH1251" s="48">
        <v>2.75</v>
      </c>
      <c r="AI1251" s="48">
        <v>2.75</v>
      </c>
    </row>
    <row r="1252" spans="1:35" x14ac:dyDescent="0.25">
      <c r="B1252">
        <f>VLOOKUP(C1252*1,'RMPCrecs(Jan2016)'!F$2:N$1246,9,FALSE)</f>
        <v>52</v>
      </c>
      <c r="C1252" s="47" t="s">
        <v>159</v>
      </c>
      <c r="D1252" s="47" t="s">
        <v>41</v>
      </c>
      <c r="E1252" s="48">
        <v>2008</v>
      </c>
      <c r="F1252" s="47" t="s">
        <v>42</v>
      </c>
      <c r="G1252" s="49">
        <v>39682</v>
      </c>
      <c r="H1252" s="47" t="s">
        <v>43</v>
      </c>
      <c r="I1252" s="47" t="s">
        <v>44</v>
      </c>
      <c r="J1252" s="48">
        <v>3008</v>
      </c>
      <c r="K1252" s="47" t="s">
        <v>45</v>
      </c>
      <c r="L1252" s="48">
        <v>750</v>
      </c>
      <c r="M1252" s="47" t="s">
        <v>46</v>
      </c>
      <c r="N1252" s="48">
        <v>3</v>
      </c>
      <c r="O1252" s="47" t="s">
        <v>43</v>
      </c>
      <c r="P1252" s="47" t="s">
        <v>68</v>
      </c>
      <c r="Q1252" s="47" t="s">
        <v>48</v>
      </c>
      <c r="R1252" s="47" t="s">
        <v>49</v>
      </c>
      <c r="S1252" s="47" t="s">
        <v>43</v>
      </c>
      <c r="T1252" s="47" t="s">
        <v>50</v>
      </c>
      <c r="U1252" s="47" t="s">
        <v>98</v>
      </c>
      <c r="V1252" s="58">
        <f t="shared" si="30"/>
        <v>1.820345057509585</v>
      </c>
      <c r="W1252" s="58">
        <f t="shared" si="31"/>
        <v>1.820345057509585</v>
      </c>
      <c r="X1252" s="47" t="s">
        <v>52</v>
      </c>
      <c r="Y1252" s="47" t="s">
        <v>156</v>
      </c>
      <c r="Z1252" s="48" t="b">
        <v>0</v>
      </c>
      <c r="AA1252" s="47" t="s">
        <v>54</v>
      </c>
      <c r="AB1252" s="48" t="b">
        <v>0</v>
      </c>
      <c r="AC1252" s="48">
        <v>39</v>
      </c>
      <c r="AD1252" s="47" t="s">
        <v>1855</v>
      </c>
      <c r="AF1252" s="44" t="str">
        <f t="shared" si="32"/>
        <v>mix</v>
      </c>
      <c r="AG1252" s="44">
        <f>VLOOKUP(E1252,'T&amp;NTprop'!I$4:O$35,7,FALSE)</f>
        <v>0.66194365727621274</v>
      </c>
      <c r="AH1252" s="48">
        <v>2.75</v>
      </c>
      <c r="AI1252" s="48">
        <v>2.75</v>
      </c>
    </row>
    <row r="1253" spans="1:35" x14ac:dyDescent="0.25">
      <c r="B1253">
        <f>VLOOKUP(C1253*1,'RMPCrecs(Jan2016)'!F$2:N$1246,9,FALSE)</f>
        <v>52</v>
      </c>
      <c r="C1253" s="47" t="s">
        <v>160</v>
      </c>
      <c r="D1253" s="47" t="s">
        <v>41</v>
      </c>
      <c r="E1253" s="48">
        <v>2008</v>
      </c>
      <c r="F1253" s="47" t="s">
        <v>42</v>
      </c>
      <c r="G1253" s="49">
        <v>39682</v>
      </c>
      <c r="H1253" s="47" t="s">
        <v>43</v>
      </c>
      <c r="I1253" s="47" t="s">
        <v>44</v>
      </c>
      <c r="J1253" s="48">
        <v>3008</v>
      </c>
      <c r="K1253" s="47" t="s">
        <v>110</v>
      </c>
      <c r="L1253" s="48">
        <v>640</v>
      </c>
      <c r="M1253" s="47" t="s">
        <v>46</v>
      </c>
      <c r="N1253" s="48">
        <v>3</v>
      </c>
      <c r="O1253" s="47" t="s">
        <v>43</v>
      </c>
      <c r="P1253" s="47" t="s">
        <v>68</v>
      </c>
      <c r="Q1253" s="47" t="s">
        <v>48</v>
      </c>
      <c r="R1253" s="47" t="s">
        <v>49</v>
      </c>
      <c r="S1253" s="47" t="s">
        <v>43</v>
      </c>
      <c r="T1253" s="47" t="s">
        <v>50</v>
      </c>
      <c r="U1253" s="47" t="s">
        <v>98</v>
      </c>
      <c r="V1253" s="58">
        <f t="shared" si="30"/>
        <v>1.820345057509585</v>
      </c>
      <c r="W1253" s="58">
        <f t="shared" si="31"/>
        <v>1.820345057509585</v>
      </c>
      <c r="X1253" s="47" t="s">
        <v>52</v>
      </c>
      <c r="Y1253" s="47" t="s">
        <v>156</v>
      </c>
      <c r="Z1253" s="48" t="b">
        <v>0</v>
      </c>
      <c r="AA1253" s="47" t="s">
        <v>54</v>
      </c>
      <c r="AB1253" s="48" t="b">
        <v>0</v>
      </c>
      <c r="AC1253" s="48">
        <v>39</v>
      </c>
      <c r="AD1253" s="47" t="s">
        <v>1855</v>
      </c>
      <c r="AF1253" s="44" t="str">
        <f t="shared" si="32"/>
        <v>mix</v>
      </c>
      <c r="AG1253" s="44">
        <f>VLOOKUP(E1253,'T&amp;NTprop'!I$4:O$35,7,FALSE)</f>
        <v>0.66194365727621274</v>
      </c>
      <c r="AH1253" s="48">
        <v>2.75</v>
      </c>
      <c r="AI1253" s="48">
        <v>2.75</v>
      </c>
    </row>
    <row r="1254" spans="1:35" x14ac:dyDescent="0.25">
      <c r="B1254">
        <f>VLOOKUP(C1254*1,'RMPCrecs(Jan2016)'!F$2:N$1246,9,FALSE)</f>
        <v>52</v>
      </c>
      <c r="C1254" s="47" t="s">
        <v>368</v>
      </c>
      <c r="D1254" s="47" t="s">
        <v>41</v>
      </c>
      <c r="E1254" s="48">
        <v>2008</v>
      </c>
      <c r="F1254" s="47" t="s">
        <v>42</v>
      </c>
      <c r="G1254" s="49">
        <v>39694</v>
      </c>
      <c r="H1254" s="47" t="s">
        <v>43</v>
      </c>
      <c r="I1254" s="47" t="s">
        <v>44</v>
      </c>
      <c r="J1254" s="48">
        <v>3008</v>
      </c>
      <c r="K1254" s="47" t="s">
        <v>45</v>
      </c>
      <c r="L1254" s="48">
        <v>760</v>
      </c>
      <c r="M1254" s="47" t="s">
        <v>46</v>
      </c>
      <c r="N1254" s="48">
        <v>3</v>
      </c>
      <c r="O1254" s="47" t="s">
        <v>43</v>
      </c>
      <c r="P1254" s="47" t="s">
        <v>68</v>
      </c>
      <c r="Q1254" s="47" t="s">
        <v>48</v>
      </c>
      <c r="R1254" s="47" t="s">
        <v>49</v>
      </c>
      <c r="S1254" s="47" t="s">
        <v>43</v>
      </c>
      <c r="T1254" s="47" t="s">
        <v>50</v>
      </c>
      <c r="U1254" s="47" t="s">
        <v>72</v>
      </c>
      <c r="V1254" s="58">
        <f t="shared" si="30"/>
        <v>1.032632105350892</v>
      </c>
      <c r="W1254" s="58">
        <f t="shared" si="31"/>
        <v>1.032632105350892</v>
      </c>
      <c r="X1254" s="47" t="s">
        <v>52</v>
      </c>
      <c r="Y1254" s="47" t="s">
        <v>168</v>
      </c>
      <c r="Z1254" s="48" t="b">
        <v>0</v>
      </c>
      <c r="AA1254" s="47" t="s">
        <v>54</v>
      </c>
      <c r="AB1254" s="48" t="b">
        <v>0</v>
      </c>
      <c r="AC1254" s="48">
        <v>39</v>
      </c>
      <c r="AD1254" s="47" t="s">
        <v>1855</v>
      </c>
      <c r="AF1254" s="44" t="str">
        <f t="shared" si="32"/>
        <v>mix</v>
      </c>
      <c r="AG1254" s="44">
        <f>VLOOKUP(E1254,'T&amp;NTprop'!I$4:O$35,7,FALSE)</f>
        <v>0.66194365727621274</v>
      </c>
      <c r="AH1254" s="48">
        <v>1.56</v>
      </c>
      <c r="AI1254" s="48">
        <v>1.56</v>
      </c>
    </row>
    <row r="1255" spans="1:35" x14ac:dyDescent="0.25">
      <c r="B1255">
        <f>VLOOKUP(C1255*1,'RMPCrecs(Jan2016)'!F$2:N$1246,9,FALSE)</f>
        <v>52</v>
      </c>
      <c r="C1255" s="47" t="s">
        <v>369</v>
      </c>
      <c r="D1255" s="47" t="s">
        <v>41</v>
      </c>
      <c r="E1255" s="48">
        <v>2008</v>
      </c>
      <c r="F1255" s="47" t="s">
        <v>42</v>
      </c>
      <c r="G1255" s="49">
        <v>39694</v>
      </c>
      <c r="H1255" s="47" t="s">
        <v>43</v>
      </c>
      <c r="I1255" s="47" t="s">
        <v>44</v>
      </c>
      <c r="J1255" s="48">
        <v>3008</v>
      </c>
      <c r="K1255" s="47" t="s">
        <v>45</v>
      </c>
      <c r="L1255" s="48">
        <v>780</v>
      </c>
      <c r="M1255" s="47" t="s">
        <v>46</v>
      </c>
      <c r="N1255" s="48">
        <v>3</v>
      </c>
      <c r="O1255" s="47" t="s">
        <v>43</v>
      </c>
      <c r="P1255" s="47" t="s">
        <v>68</v>
      </c>
      <c r="Q1255" s="47" t="s">
        <v>48</v>
      </c>
      <c r="R1255" s="47" t="s">
        <v>49</v>
      </c>
      <c r="S1255" s="47" t="s">
        <v>43</v>
      </c>
      <c r="T1255" s="47" t="s">
        <v>50</v>
      </c>
      <c r="U1255" s="47" t="s">
        <v>72</v>
      </c>
      <c r="V1255" s="58">
        <f t="shared" si="30"/>
        <v>1.032632105350892</v>
      </c>
      <c r="W1255" s="58">
        <f t="shared" si="31"/>
        <v>1.032632105350892</v>
      </c>
      <c r="X1255" s="47" t="s">
        <v>52</v>
      </c>
      <c r="Y1255" s="47" t="s">
        <v>168</v>
      </c>
      <c r="Z1255" s="48" t="b">
        <v>0</v>
      </c>
      <c r="AA1255" s="47" t="s">
        <v>54</v>
      </c>
      <c r="AB1255" s="48" t="b">
        <v>0</v>
      </c>
      <c r="AC1255" s="48">
        <v>39</v>
      </c>
      <c r="AD1255" s="47" t="s">
        <v>1855</v>
      </c>
      <c r="AF1255" s="44" t="str">
        <f t="shared" si="32"/>
        <v>mix</v>
      </c>
      <c r="AG1255" s="44">
        <f>VLOOKUP(E1255,'T&amp;NTprop'!I$4:O$35,7,FALSE)</f>
        <v>0.66194365727621274</v>
      </c>
      <c r="AH1255" s="48">
        <v>1.56</v>
      </c>
      <c r="AI1255" s="48">
        <v>1.56</v>
      </c>
    </row>
    <row r="1256" spans="1:35" x14ac:dyDescent="0.25">
      <c r="B1256">
        <f>VLOOKUP(C1256*1,'RMPCrecs(Jan2016)'!F$2:N$1246,9,FALSE)</f>
        <v>52</v>
      </c>
      <c r="C1256" s="47" t="s">
        <v>370</v>
      </c>
      <c r="D1256" s="47" t="s">
        <v>41</v>
      </c>
      <c r="E1256" s="48">
        <v>2008</v>
      </c>
      <c r="F1256" s="47" t="s">
        <v>42</v>
      </c>
      <c r="G1256" s="49">
        <v>39694</v>
      </c>
      <c r="H1256" s="47" t="s">
        <v>43</v>
      </c>
      <c r="I1256" s="47" t="s">
        <v>44</v>
      </c>
      <c r="J1256" s="48">
        <v>3008</v>
      </c>
      <c r="K1256" s="47" t="s">
        <v>45</v>
      </c>
      <c r="L1256" s="48">
        <v>720</v>
      </c>
      <c r="M1256" s="47" t="s">
        <v>46</v>
      </c>
      <c r="N1256" s="48">
        <v>3</v>
      </c>
      <c r="O1256" s="47" t="s">
        <v>43</v>
      </c>
      <c r="P1256" s="47" t="s">
        <v>68</v>
      </c>
      <c r="Q1256" s="47" t="s">
        <v>48</v>
      </c>
      <c r="R1256" s="47" t="s">
        <v>49</v>
      </c>
      <c r="S1256" s="47" t="s">
        <v>43</v>
      </c>
      <c r="T1256" s="47" t="s">
        <v>50</v>
      </c>
      <c r="U1256" s="47" t="s">
        <v>72</v>
      </c>
      <c r="V1256" s="58">
        <f t="shared" si="30"/>
        <v>1.032632105350892</v>
      </c>
      <c r="W1256" s="58">
        <f t="shared" si="31"/>
        <v>1.032632105350892</v>
      </c>
      <c r="X1256" s="47" t="s">
        <v>52</v>
      </c>
      <c r="Y1256" s="47" t="s">
        <v>168</v>
      </c>
      <c r="Z1256" s="48" t="b">
        <v>0</v>
      </c>
      <c r="AA1256" s="47" t="s">
        <v>54</v>
      </c>
      <c r="AB1256" s="48" t="b">
        <v>0</v>
      </c>
      <c r="AC1256" s="48">
        <v>39</v>
      </c>
      <c r="AD1256" s="47" t="s">
        <v>1855</v>
      </c>
      <c r="AF1256" s="44" t="str">
        <f t="shared" si="32"/>
        <v>mix</v>
      </c>
      <c r="AG1256" s="44">
        <f>VLOOKUP(E1256,'T&amp;NTprop'!I$4:O$35,7,FALSE)</f>
        <v>0.66194365727621274</v>
      </c>
      <c r="AH1256" s="48">
        <v>1.56</v>
      </c>
      <c r="AI1256" s="48">
        <v>1.56</v>
      </c>
    </row>
    <row r="1257" spans="1:35" x14ac:dyDescent="0.25">
      <c r="B1257">
        <f>VLOOKUP(C1257*1,'RMPCrecs(Jan2016)'!F$2:N$1246,9,FALSE)</f>
        <v>52</v>
      </c>
      <c r="C1257" s="47" t="s">
        <v>371</v>
      </c>
      <c r="D1257" s="47" t="s">
        <v>41</v>
      </c>
      <c r="E1257" s="48">
        <v>2008</v>
      </c>
      <c r="F1257" s="47" t="s">
        <v>42</v>
      </c>
      <c r="G1257" s="49">
        <v>39694</v>
      </c>
      <c r="H1257" s="47" t="s">
        <v>43</v>
      </c>
      <c r="I1257" s="47" t="s">
        <v>44</v>
      </c>
      <c r="J1257" s="48">
        <v>3008</v>
      </c>
      <c r="K1257" s="47" t="s">
        <v>45</v>
      </c>
      <c r="L1257" s="48">
        <v>760</v>
      </c>
      <c r="M1257" s="47" t="s">
        <v>46</v>
      </c>
      <c r="N1257" s="48">
        <v>3</v>
      </c>
      <c r="O1257" s="47" t="s">
        <v>43</v>
      </c>
      <c r="P1257" s="47" t="s">
        <v>68</v>
      </c>
      <c r="Q1257" s="47" t="s">
        <v>48</v>
      </c>
      <c r="R1257" s="47" t="s">
        <v>49</v>
      </c>
      <c r="S1257" s="47" t="s">
        <v>43</v>
      </c>
      <c r="T1257" s="47" t="s">
        <v>50</v>
      </c>
      <c r="U1257" s="47" t="s">
        <v>72</v>
      </c>
      <c r="V1257" s="58">
        <f t="shared" si="30"/>
        <v>1.032632105350892</v>
      </c>
      <c r="W1257" s="58">
        <f t="shared" si="31"/>
        <v>1.032632105350892</v>
      </c>
      <c r="X1257" s="47" t="s">
        <v>52</v>
      </c>
      <c r="Y1257" s="47" t="s">
        <v>168</v>
      </c>
      <c r="Z1257" s="48" t="b">
        <v>0</v>
      </c>
      <c r="AA1257" s="47" t="s">
        <v>54</v>
      </c>
      <c r="AB1257" s="48" t="b">
        <v>0</v>
      </c>
      <c r="AC1257" s="48">
        <v>39</v>
      </c>
      <c r="AD1257" s="47" t="s">
        <v>1855</v>
      </c>
      <c r="AF1257" s="44" t="str">
        <f t="shared" si="32"/>
        <v>mix</v>
      </c>
      <c r="AG1257" s="44">
        <f>VLOOKUP(E1257,'T&amp;NTprop'!I$4:O$35,7,FALSE)</f>
        <v>0.66194365727621274</v>
      </c>
      <c r="AH1257" s="48">
        <v>1.56</v>
      </c>
      <c r="AI1257" s="48">
        <v>1.56</v>
      </c>
    </row>
    <row r="1258" spans="1:35" x14ac:dyDescent="0.25">
      <c r="B1258">
        <f>VLOOKUP(C1258*1,'RMPCrecs(Jan2016)'!F$2:N$1246,9,FALSE)</f>
        <v>52</v>
      </c>
      <c r="C1258" s="47" t="s">
        <v>397</v>
      </c>
      <c r="D1258" s="47" t="s">
        <v>41</v>
      </c>
      <c r="E1258" s="48">
        <v>2008</v>
      </c>
      <c r="F1258" s="47" t="s">
        <v>42</v>
      </c>
      <c r="G1258" s="49">
        <v>39694</v>
      </c>
      <c r="H1258" s="47" t="s">
        <v>43</v>
      </c>
      <c r="I1258" s="47" t="s">
        <v>44</v>
      </c>
      <c r="J1258" s="48">
        <v>3008</v>
      </c>
      <c r="K1258" s="47" t="s">
        <v>45</v>
      </c>
      <c r="L1258" s="48">
        <v>650</v>
      </c>
      <c r="M1258" s="47" t="s">
        <v>46</v>
      </c>
      <c r="N1258" s="48">
        <v>3</v>
      </c>
      <c r="O1258" s="47" t="s">
        <v>43</v>
      </c>
      <c r="P1258" s="47" t="s">
        <v>68</v>
      </c>
      <c r="Q1258" s="47" t="s">
        <v>48</v>
      </c>
      <c r="R1258" s="47" t="s">
        <v>49</v>
      </c>
      <c r="S1258" s="47" t="s">
        <v>43</v>
      </c>
      <c r="T1258" s="47" t="s">
        <v>50</v>
      </c>
      <c r="U1258" s="47" t="s">
        <v>72</v>
      </c>
      <c r="V1258" s="58">
        <f t="shared" si="30"/>
        <v>1.032632105350892</v>
      </c>
      <c r="W1258" s="58">
        <f t="shared" si="31"/>
        <v>1.032632105350892</v>
      </c>
      <c r="X1258" s="47" t="s">
        <v>52</v>
      </c>
      <c r="Y1258" s="47" t="s">
        <v>168</v>
      </c>
      <c r="Z1258" s="48" t="b">
        <v>0</v>
      </c>
      <c r="AA1258" s="47" t="s">
        <v>54</v>
      </c>
      <c r="AB1258" s="48" t="b">
        <v>0</v>
      </c>
      <c r="AC1258" s="48">
        <v>39</v>
      </c>
      <c r="AD1258" s="47" t="s">
        <v>1855</v>
      </c>
      <c r="AF1258" s="44" t="str">
        <f t="shared" si="32"/>
        <v>mix</v>
      </c>
      <c r="AG1258" s="44">
        <f>VLOOKUP(E1258,'T&amp;NTprop'!I$4:O$35,7,FALSE)</f>
        <v>0.66194365727621274</v>
      </c>
      <c r="AH1258" s="48">
        <v>1.56</v>
      </c>
      <c r="AI1258" s="48">
        <v>1.56</v>
      </c>
    </row>
    <row r="1259" spans="1:35" x14ac:dyDescent="0.25">
      <c r="B1259">
        <f>VLOOKUP(C1259*1,'RMPCrecs(Jan2016)'!F$2:N$1246,9,FALSE)</f>
        <v>52</v>
      </c>
      <c r="C1259" s="47" t="s">
        <v>398</v>
      </c>
      <c r="D1259" s="47" t="s">
        <v>41</v>
      </c>
      <c r="E1259" s="48">
        <v>2008</v>
      </c>
      <c r="F1259" s="47" t="s">
        <v>42</v>
      </c>
      <c r="G1259" s="49">
        <v>39694</v>
      </c>
      <c r="H1259" s="47" t="s">
        <v>43</v>
      </c>
      <c r="I1259" s="47" t="s">
        <v>44</v>
      </c>
      <c r="J1259" s="48">
        <v>3008</v>
      </c>
      <c r="K1259" s="47" t="s">
        <v>45</v>
      </c>
      <c r="L1259" s="48">
        <v>750</v>
      </c>
      <c r="M1259" s="47" t="s">
        <v>46</v>
      </c>
      <c r="N1259" s="48">
        <v>3</v>
      </c>
      <c r="O1259" s="47" t="s">
        <v>43</v>
      </c>
      <c r="P1259" s="47" t="s">
        <v>68</v>
      </c>
      <c r="Q1259" s="47" t="s">
        <v>48</v>
      </c>
      <c r="R1259" s="47" t="s">
        <v>59</v>
      </c>
      <c r="S1259" s="47" t="s">
        <v>43</v>
      </c>
      <c r="T1259" s="47" t="s">
        <v>50</v>
      </c>
      <c r="U1259" s="47" t="s">
        <v>72</v>
      </c>
      <c r="V1259" s="58">
        <f t="shared" si="30"/>
        <v>1.032632105350892</v>
      </c>
      <c r="W1259" s="58">
        <f t="shared" si="31"/>
        <v>1.032632105350892</v>
      </c>
      <c r="X1259" s="47" t="s">
        <v>52</v>
      </c>
      <c r="Y1259" s="47" t="s">
        <v>168</v>
      </c>
      <c r="Z1259" s="48" t="b">
        <v>0</v>
      </c>
      <c r="AA1259" s="47" t="s">
        <v>54</v>
      </c>
      <c r="AB1259" s="48" t="b">
        <v>0</v>
      </c>
      <c r="AC1259" s="48">
        <v>39</v>
      </c>
      <c r="AD1259" s="47" t="s">
        <v>1855</v>
      </c>
      <c r="AF1259" s="44" t="str">
        <f t="shared" si="32"/>
        <v>mix</v>
      </c>
      <c r="AG1259" s="44">
        <f>VLOOKUP(E1259,'T&amp;NTprop'!I$4:O$35,7,FALSE)</f>
        <v>0.66194365727621274</v>
      </c>
      <c r="AH1259" s="48">
        <v>1.56</v>
      </c>
      <c r="AI1259" s="48">
        <v>1.56</v>
      </c>
    </row>
    <row r="1260" spans="1:35" x14ac:dyDescent="0.25">
      <c r="B1260">
        <f>VLOOKUP(C1260*1,'RMPCrecs(Jan2016)'!F$2:N$1246,9,FALSE)</f>
        <v>52</v>
      </c>
      <c r="C1260" s="47" t="s">
        <v>1926</v>
      </c>
      <c r="D1260" s="47" t="s">
        <v>41</v>
      </c>
      <c r="E1260" s="48">
        <v>1988</v>
      </c>
      <c r="F1260" s="47" t="s">
        <v>1927</v>
      </c>
      <c r="G1260" s="49">
        <v>32370</v>
      </c>
      <c r="H1260" s="47" t="s">
        <v>43</v>
      </c>
      <c r="I1260" s="47" t="s">
        <v>44</v>
      </c>
      <c r="J1260" s="48">
        <v>3008</v>
      </c>
      <c r="K1260" s="47" t="s">
        <v>45</v>
      </c>
      <c r="L1260" s="48">
        <v>830</v>
      </c>
      <c r="M1260" s="47" t="s">
        <v>46</v>
      </c>
      <c r="N1260" s="48">
        <v>4</v>
      </c>
      <c r="O1260" s="47" t="s">
        <v>43</v>
      </c>
      <c r="P1260" s="47" t="s">
        <v>1928</v>
      </c>
      <c r="Q1260" s="47" t="s">
        <v>1895</v>
      </c>
      <c r="R1260" s="47" t="s">
        <v>49</v>
      </c>
      <c r="S1260" s="47" t="s">
        <v>43</v>
      </c>
      <c r="T1260" s="47" t="s">
        <v>50</v>
      </c>
      <c r="U1260" s="47" t="s">
        <v>98</v>
      </c>
      <c r="V1260" s="58">
        <f t="shared" si="30"/>
        <v>2.6566375545851528</v>
      </c>
      <c r="W1260" s="58">
        <f t="shared" si="31"/>
        <v>2.6566375545851528</v>
      </c>
      <c r="X1260" s="47" t="s">
        <v>1015</v>
      </c>
      <c r="Y1260" s="47" t="s">
        <v>1929</v>
      </c>
      <c r="Z1260" s="48" t="b">
        <v>0</v>
      </c>
      <c r="AA1260" s="47" t="s">
        <v>54</v>
      </c>
      <c r="AB1260" s="48" t="b">
        <v>0</v>
      </c>
      <c r="AC1260" s="48">
        <v>39</v>
      </c>
      <c r="AD1260" s="47" t="s">
        <v>1855</v>
      </c>
      <c r="AF1260" s="58" t="str">
        <f t="shared" si="32"/>
        <v>mix</v>
      </c>
      <c r="AG1260" s="44">
        <f>VLOOKUP(E1260,'T&amp;NTprop'!I$4:O$35,7,FALSE)</f>
        <v>0.7028141678796701</v>
      </c>
      <c r="AH1260" s="59">
        <v>3.78</v>
      </c>
      <c r="AI1260" s="59">
        <v>3.78</v>
      </c>
    </row>
    <row r="1261" spans="1:35" x14ac:dyDescent="0.25">
      <c r="A1261" t="s">
        <v>1888</v>
      </c>
      <c r="B1261">
        <v>49</v>
      </c>
      <c r="C1261" s="43" t="str">
        <f>C968&amp;"sp"</f>
        <v>1886131sp</v>
      </c>
      <c r="D1261" s="47" t="s">
        <v>41</v>
      </c>
      <c r="E1261" s="48">
        <v>2007</v>
      </c>
      <c r="F1261" s="47" t="s">
        <v>42</v>
      </c>
      <c r="G1261" s="49">
        <v>39343</v>
      </c>
      <c r="H1261" s="47" t="s">
        <v>43</v>
      </c>
      <c r="I1261" s="47" t="s">
        <v>44</v>
      </c>
      <c r="J1261" s="48">
        <v>3008</v>
      </c>
      <c r="K1261" s="47" t="s">
        <v>45</v>
      </c>
      <c r="L1261" s="48">
        <v>590</v>
      </c>
      <c r="M1261" s="47" t="s">
        <v>46</v>
      </c>
      <c r="N1261" s="48">
        <v>2</v>
      </c>
      <c r="O1261" s="47" t="s">
        <v>43</v>
      </c>
      <c r="P1261" s="47" t="s">
        <v>47</v>
      </c>
      <c r="Q1261" s="47" t="s">
        <v>48</v>
      </c>
      <c r="R1261" s="47" t="s">
        <v>49</v>
      </c>
      <c r="S1261" s="47" t="s">
        <v>43</v>
      </c>
      <c r="T1261" s="47" t="s">
        <v>50</v>
      </c>
      <c r="U1261" s="47" t="s">
        <v>51</v>
      </c>
      <c r="V1261" s="45">
        <f>AH968-V968</f>
        <v>0.56936351359286008</v>
      </c>
      <c r="W1261" s="45">
        <f>AI968-W968</f>
        <v>0.56936351359286008</v>
      </c>
      <c r="X1261" s="47" t="s">
        <v>52</v>
      </c>
      <c r="Y1261" s="47" t="s">
        <v>53</v>
      </c>
      <c r="Z1261" s="48" t="b">
        <v>0</v>
      </c>
      <c r="AA1261" s="47" t="s">
        <v>54</v>
      </c>
      <c r="AB1261" s="48" t="b">
        <v>0</v>
      </c>
      <c r="AC1261" s="48">
        <v>39</v>
      </c>
      <c r="AD1261" s="47" t="s">
        <v>1854</v>
      </c>
    </row>
    <row r="1262" spans="1:35" x14ac:dyDescent="0.25">
      <c r="A1262" t="s">
        <v>1889</v>
      </c>
      <c r="B1262">
        <v>49</v>
      </c>
      <c r="C1262" s="47" t="str">
        <f t="shared" ref="C1262:C1325" si="33">C969&amp;"sp"</f>
        <v>1886615sp</v>
      </c>
      <c r="D1262" s="47" t="s">
        <v>41</v>
      </c>
      <c r="E1262" s="48">
        <v>2007</v>
      </c>
      <c r="F1262" s="47" t="s">
        <v>42</v>
      </c>
      <c r="G1262" s="49">
        <v>39343</v>
      </c>
      <c r="H1262" s="47" t="s">
        <v>43</v>
      </c>
      <c r="I1262" s="47" t="s">
        <v>44</v>
      </c>
      <c r="J1262" s="48">
        <v>3008</v>
      </c>
      <c r="K1262" s="47" t="s">
        <v>45</v>
      </c>
      <c r="L1262" s="48">
        <v>550</v>
      </c>
      <c r="M1262" s="47" t="s">
        <v>46</v>
      </c>
      <c r="N1262" s="48">
        <v>2</v>
      </c>
      <c r="O1262" s="47" t="s">
        <v>43</v>
      </c>
      <c r="P1262" s="47" t="s">
        <v>56</v>
      </c>
      <c r="Q1262" s="47" t="s">
        <v>48</v>
      </c>
      <c r="R1262" s="47" t="s">
        <v>49</v>
      </c>
      <c r="S1262" s="47" t="s">
        <v>43</v>
      </c>
      <c r="T1262" s="47" t="s">
        <v>50</v>
      </c>
      <c r="U1262" s="47" t="s">
        <v>51</v>
      </c>
      <c r="V1262" s="45">
        <f t="shared" ref="V1262:W1262" si="34">AH969-V969</f>
        <v>0.56936351359286008</v>
      </c>
      <c r="W1262" s="45">
        <f t="shared" si="34"/>
        <v>0.56936351359286008</v>
      </c>
      <c r="X1262" s="47" t="s">
        <v>52</v>
      </c>
      <c r="Y1262" s="47" t="s">
        <v>53</v>
      </c>
      <c r="Z1262" s="48" t="b">
        <v>0</v>
      </c>
      <c r="AA1262" s="47" t="s">
        <v>54</v>
      </c>
      <c r="AB1262" s="48" t="b">
        <v>0</v>
      </c>
      <c r="AC1262" s="48">
        <v>39</v>
      </c>
      <c r="AD1262" s="47" t="s">
        <v>1854</v>
      </c>
    </row>
    <row r="1263" spans="1:35" x14ac:dyDescent="0.25">
      <c r="B1263">
        <v>49</v>
      </c>
      <c r="C1263" s="47" t="str">
        <f t="shared" si="33"/>
        <v>1941681sp</v>
      </c>
      <c r="D1263" s="47" t="s">
        <v>41</v>
      </c>
      <c r="E1263" s="48">
        <v>2007</v>
      </c>
      <c r="F1263" s="47" t="s">
        <v>42</v>
      </c>
      <c r="G1263" s="49">
        <v>39342</v>
      </c>
      <c r="H1263" s="47" t="s">
        <v>43</v>
      </c>
      <c r="I1263" s="47" t="s">
        <v>44</v>
      </c>
      <c r="J1263" s="48">
        <v>3008</v>
      </c>
      <c r="K1263" s="47" t="s">
        <v>45</v>
      </c>
      <c r="L1263" s="48">
        <v>560</v>
      </c>
      <c r="M1263" s="47" t="s">
        <v>46</v>
      </c>
      <c r="N1263" s="48">
        <v>2</v>
      </c>
      <c r="O1263" s="47" t="s">
        <v>43</v>
      </c>
      <c r="P1263" s="47" t="s">
        <v>68</v>
      </c>
      <c r="Q1263" s="47" t="s">
        <v>48</v>
      </c>
      <c r="R1263" s="47" t="s">
        <v>49</v>
      </c>
      <c r="S1263" s="47" t="s">
        <v>43</v>
      </c>
      <c r="T1263" s="47" t="s">
        <v>50</v>
      </c>
      <c r="U1263" s="47" t="s">
        <v>51</v>
      </c>
      <c r="V1263" s="45">
        <f t="shared" ref="V1263:W1263" si="35">AH970-V970</f>
        <v>0.56936351359286008</v>
      </c>
      <c r="W1263" s="45">
        <f t="shared" si="35"/>
        <v>0.56936351359286008</v>
      </c>
      <c r="X1263" s="47" t="s">
        <v>52</v>
      </c>
      <c r="Y1263" s="47" t="s">
        <v>53</v>
      </c>
      <c r="Z1263" s="48" t="b">
        <v>0</v>
      </c>
      <c r="AA1263" s="47" t="s">
        <v>54</v>
      </c>
      <c r="AB1263" s="48" t="b">
        <v>0</v>
      </c>
      <c r="AC1263" s="48">
        <v>39</v>
      </c>
      <c r="AD1263" s="47" t="s">
        <v>1854</v>
      </c>
    </row>
    <row r="1264" spans="1:35" x14ac:dyDescent="0.25">
      <c r="B1264">
        <v>49</v>
      </c>
      <c r="C1264" s="47" t="str">
        <f t="shared" si="33"/>
        <v>1941684sp</v>
      </c>
      <c r="D1264" s="47" t="s">
        <v>41</v>
      </c>
      <c r="E1264" s="48">
        <v>2007</v>
      </c>
      <c r="F1264" s="47" t="s">
        <v>42</v>
      </c>
      <c r="G1264" s="49">
        <v>39342</v>
      </c>
      <c r="H1264" s="47" t="s">
        <v>43</v>
      </c>
      <c r="I1264" s="47" t="s">
        <v>44</v>
      </c>
      <c r="J1264" s="48">
        <v>3008</v>
      </c>
      <c r="K1264" s="47" t="s">
        <v>45</v>
      </c>
      <c r="L1264" s="48">
        <v>550</v>
      </c>
      <c r="M1264" s="47" t="s">
        <v>46</v>
      </c>
      <c r="N1264" s="48">
        <v>2</v>
      </c>
      <c r="O1264" s="47" t="s">
        <v>43</v>
      </c>
      <c r="P1264" s="47" t="s">
        <v>68</v>
      </c>
      <c r="Q1264" s="47" t="s">
        <v>48</v>
      </c>
      <c r="R1264" s="47" t="s">
        <v>49</v>
      </c>
      <c r="S1264" s="47" t="s">
        <v>43</v>
      </c>
      <c r="T1264" s="47" t="s">
        <v>50</v>
      </c>
      <c r="U1264" s="47" t="s">
        <v>51</v>
      </c>
      <c r="V1264" s="45">
        <f t="shared" ref="V1264:W1264" si="36">AH971-V971</f>
        <v>0.56936351359286008</v>
      </c>
      <c r="W1264" s="45">
        <f t="shared" si="36"/>
        <v>0.56936351359286008</v>
      </c>
      <c r="X1264" s="47" t="s">
        <v>52</v>
      </c>
      <c r="Y1264" s="47" t="s">
        <v>53</v>
      </c>
      <c r="Z1264" s="48" t="b">
        <v>0</v>
      </c>
      <c r="AA1264" s="47" t="s">
        <v>54</v>
      </c>
      <c r="AB1264" s="48" t="b">
        <v>0</v>
      </c>
      <c r="AC1264" s="48">
        <v>39</v>
      </c>
      <c r="AD1264" s="47" t="s">
        <v>1854</v>
      </c>
    </row>
    <row r="1265" spans="2:30" x14ac:dyDescent="0.25">
      <c r="B1265">
        <v>49</v>
      </c>
      <c r="C1265" s="47" t="str">
        <f t="shared" si="33"/>
        <v>1983440sp</v>
      </c>
      <c r="D1265" s="47" t="s">
        <v>41</v>
      </c>
      <c r="E1265" s="48">
        <v>2008</v>
      </c>
      <c r="F1265" s="47" t="s">
        <v>42</v>
      </c>
      <c r="G1265" s="49">
        <v>39701</v>
      </c>
      <c r="H1265" s="47" t="s">
        <v>43</v>
      </c>
      <c r="I1265" s="47" t="s">
        <v>44</v>
      </c>
      <c r="J1265" s="48">
        <v>3008</v>
      </c>
      <c r="K1265" s="47" t="s">
        <v>45</v>
      </c>
      <c r="L1265" s="48">
        <v>730</v>
      </c>
      <c r="M1265" s="47" t="s">
        <v>46</v>
      </c>
      <c r="N1265" s="48">
        <v>3</v>
      </c>
      <c r="O1265" s="47" t="s">
        <v>43</v>
      </c>
      <c r="P1265" s="47" t="s">
        <v>146</v>
      </c>
      <c r="Q1265" s="47" t="s">
        <v>48</v>
      </c>
      <c r="R1265" s="47" t="s">
        <v>49</v>
      </c>
      <c r="S1265" s="47" t="s">
        <v>43</v>
      </c>
      <c r="T1265" s="47" t="s">
        <v>50</v>
      </c>
      <c r="U1265" s="47" t="s">
        <v>60</v>
      </c>
      <c r="V1265" s="45">
        <f t="shared" ref="V1265:W1265" si="37">AH972-V972</f>
        <v>1.0175495915985995</v>
      </c>
      <c r="W1265" s="45">
        <f t="shared" si="37"/>
        <v>1.0175495915985995</v>
      </c>
      <c r="X1265" s="47" t="s">
        <v>52</v>
      </c>
      <c r="Y1265" s="47" t="s">
        <v>112</v>
      </c>
      <c r="Z1265" s="48" t="b">
        <v>0</v>
      </c>
      <c r="AA1265" s="47" t="s">
        <v>54</v>
      </c>
      <c r="AB1265" s="48" t="b">
        <v>0</v>
      </c>
      <c r="AC1265" s="48">
        <v>39</v>
      </c>
      <c r="AD1265" s="47" t="s">
        <v>1854</v>
      </c>
    </row>
    <row r="1266" spans="2:30" x14ac:dyDescent="0.25">
      <c r="B1266">
        <v>49</v>
      </c>
      <c r="C1266" s="47" t="str">
        <f t="shared" si="33"/>
        <v>1983447sp</v>
      </c>
      <c r="D1266" s="47" t="s">
        <v>41</v>
      </c>
      <c r="E1266" s="48">
        <v>2008</v>
      </c>
      <c r="F1266" s="47" t="s">
        <v>42</v>
      </c>
      <c r="G1266" s="49">
        <v>39701</v>
      </c>
      <c r="H1266" s="47" t="s">
        <v>43</v>
      </c>
      <c r="I1266" s="47" t="s">
        <v>44</v>
      </c>
      <c r="J1266" s="48">
        <v>3008</v>
      </c>
      <c r="K1266" s="47" t="s">
        <v>110</v>
      </c>
      <c r="L1266" s="48">
        <v>780</v>
      </c>
      <c r="M1266" s="47" t="s">
        <v>46</v>
      </c>
      <c r="N1266" s="48">
        <v>3</v>
      </c>
      <c r="O1266" s="47" t="s">
        <v>43</v>
      </c>
      <c r="P1266" s="47" t="s">
        <v>150</v>
      </c>
      <c r="Q1266" s="47" t="s">
        <v>48</v>
      </c>
      <c r="R1266" s="47" t="s">
        <v>49</v>
      </c>
      <c r="S1266" s="47" t="s">
        <v>43</v>
      </c>
      <c r="T1266" s="47" t="s">
        <v>50</v>
      </c>
      <c r="U1266" s="47" t="s">
        <v>60</v>
      </c>
      <c r="V1266" s="45">
        <f t="shared" ref="V1266:W1266" si="38">AH973-V973</f>
        <v>1.0175495915985995</v>
      </c>
      <c r="W1266" s="45">
        <f t="shared" si="38"/>
        <v>1.0175495915985995</v>
      </c>
      <c r="X1266" s="47" t="s">
        <v>52</v>
      </c>
      <c r="Y1266" s="47" t="s">
        <v>112</v>
      </c>
      <c r="Z1266" s="48" t="b">
        <v>0</v>
      </c>
      <c r="AA1266" s="47" t="s">
        <v>54</v>
      </c>
      <c r="AB1266" s="48" t="b">
        <v>0</v>
      </c>
      <c r="AC1266" s="48">
        <v>39</v>
      </c>
      <c r="AD1266" s="47" t="s">
        <v>1854</v>
      </c>
    </row>
    <row r="1267" spans="2:30" x14ac:dyDescent="0.25">
      <c r="B1267">
        <v>49</v>
      </c>
      <c r="C1267" s="47" t="str">
        <f t="shared" si="33"/>
        <v>1983461sp</v>
      </c>
      <c r="D1267" s="47" t="s">
        <v>41</v>
      </c>
      <c r="E1267" s="48">
        <v>2008</v>
      </c>
      <c r="F1267" s="47" t="s">
        <v>42</v>
      </c>
      <c r="G1267" s="49">
        <v>39701</v>
      </c>
      <c r="H1267" s="47" t="s">
        <v>43</v>
      </c>
      <c r="I1267" s="47" t="s">
        <v>44</v>
      </c>
      <c r="J1267" s="48">
        <v>3008</v>
      </c>
      <c r="K1267" s="47" t="s">
        <v>110</v>
      </c>
      <c r="L1267" s="48">
        <v>810</v>
      </c>
      <c r="M1267" s="47" t="s">
        <v>46</v>
      </c>
      <c r="N1267" s="48">
        <v>3</v>
      </c>
      <c r="O1267" s="47" t="s">
        <v>43</v>
      </c>
      <c r="P1267" s="47" t="s">
        <v>150</v>
      </c>
      <c r="Q1267" s="47" t="s">
        <v>48</v>
      </c>
      <c r="R1267" s="47" t="s">
        <v>49</v>
      </c>
      <c r="S1267" s="47" t="s">
        <v>43</v>
      </c>
      <c r="T1267" s="47" t="s">
        <v>50</v>
      </c>
      <c r="U1267" s="47" t="s">
        <v>60</v>
      </c>
      <c r="V1267" s="45">
        <f t="shared" ref="V1267:W1267" si="39">AH974-V974</f>
        <v>1.0175495915985995</v>
      </c>
      <c r="W1267" s="45">
        <f t="shared" si="39"/>
        <v>1.0175495915985995</v>
      </c>
      <c r="X1267" s="47" t="s">
        <v>52</v>
      </c>
      <c r="Y1267" s="47" t="s">
        <v>112</v>
      </c>
      <c r="Z1267" s="48" t="b">
        <v>0</v>
      </c>
      <c r="AA1267" s="47" t="s">
        <v>54</v>
      </c>
      <c r="AB1267" s="48" t="b">
        <v>0</v>
      </c>
      <c r="AC1267" s="48">
        <v>39</v>
      </c>
      <c r="AD1267" s="47" t="s">
        <v>1854</v>
      </c>
    </row>
    <row r="1268" spans="2:30" x14ac:dyDescent="0.25">
      <c r="B1268">
        <v>49</v>
      </c>
      <c r="C1268" s="47" t="str">
        <f t="shared" si="33"/>
        <v>1985416sp</v>
      </c>
      <c r="D1268" s="47" t="s">
        <v>41</v>
      </c>
      <c r="E1268" s="48">
        <v>2008</v>
      </c>
      <c r="F1268" s="47" t="s">
        <v>67</v>
      </c>
      <c r="G1268" s="49">
        <v>39682</v>
      </c>
      <c r="H1268" s="47" t="s">
        <v>43</v>
      </c>
      <c r="I1268" s="47" t="s">
        <v>44</v>
      </c>
      <c r="J1268" s="48">
        <v>3008</v>
      </c>
      <c r="K1268" s="47" t="s">
        <v>45</v>
      </c>
      <c r="L1268" s="48">
        <v>730</v>
      </c>
      <c r="M1268" s="47" t="s">
        <v>46</v>
      </c>
      <c r="N1268" s="48">
        <v>3</v>
      </c>
      <c r="O1268" s="47" t="s">
        <v>43</v>
      </c>
      <c r="P1268" s="47" t="s">
        <v>68</v>
      </c>
      <c r="Q1268" s="47" t="s">
        <v>48</v>
      </c>
      <c r="R1268" s="47" t="s">
        <v>49</v>
      </c>
      <c r="S1268" s="47" t="s">
        <v>43</v>
      </c>
      <c r="T1268" s="47" t="s">
        <v>50</v>
      </c>
      <c r="U1268" s="47" t="s">
        <v>98</v>
      </c>
      <c r="V1268" s="45">
        <f t="shared" ref="V1268:W1268" si="40">AH975-V975</f>
        <v>0.81471578596432725</v>
      </c>
      <c r="W1268" s="45">
        <f t="shared" si="40"/>
        <v>0.81471578596432725</v>
      </c>
      <c r="X1268" s="47" t="s">
        <v>52</v>
      </c>
      <c r="Y1268" s="47" t="s">
        <v>115</v>
      </c>
      <c r="Z1268" s="48" t="b">
        <v>0</v>
      </c>
      <c r="AA1268" s="47" t="s">
        <v>54</v>
      </c>
      <c r="AB1268" s="48" t="b">
        <v>0</v>
      </c>
      <c r="AC1268" s="48">
        <v>39</v>
      </c>
      <c r="AD1268" s="47" t="s">
        <v>1854</v>
      </c>
    </row>
    <row r="1269" spans="2:30" x14ac:dyDescent="0.25">
      <c r="B1269">
        <v>49</v>
      </c>
      <c r="C1269" s="47" t="str">
        <f t="shared" si="33"/>
        <v>1985428sp</v>
      </c>
      <c r="D1269" s="47" t="s">
        <v>41</v>
      </c>
      <c r="E1269" s="48">
        <v>2008</v>
      </c>
      <c r="F1269" s="47" t="s">
        <v>67</v>
      </c>
      <c r="G1269" s="49">
        <v>39682</v>
      </c>
      <c r="H1269" s="47" t="s">
        <v>43</v>
      </c>
      <c r="I1269" s="47" t="s">
        <v>44</v>
      </c>
      <c r="J1269" s="48">
        <v>3008</v>
      </c>
      <c r="K1269" s="47" t="s">
        <v>45</v>
      </c>
      <c r="L1269" s="48">
        <v>710</v>
      </c>
      <c r="M1269" s="47" t="s">
        <v>46</v>
      </c>
      <c r="N1269" s="48">
        <v>3</v>
      </c>
      <c r="O1269" s="47" t="s">
        <v>43</v>
      </c>
      <c r="P1269" s="47" t="s">
        <v>68</v>
      </c>
      <c r="Q1269" s="47" t="s">
        <v>48</v>
      </c>
      <c r="R1269" s="47" t="s">
        <v>49</v>
      </c>
      <c r="S1269" s="47" t="s">
        <v>43</v>
      </c>
      <c r="T1269" s="47" t="s">
        <v>50</v>
      </c>
      <c r="U1269" s="47" t="s">
        <v>98</v>
      </c>
      <c r="V1269" s="45">
        <f t="shared" ref="V1269:W1269" si="41">AH976-V976</f>
        <v>0.81471578596432725</v>
      </c>
      <c r="W1269" s="45">
        <f t="shared" si="41"/>
        <v>0.81471578596432725</v>
      </c>
      <c r="X1269" s="47" t="s">
        <v>52</v>
      </c>
      <c r="Y1269" s="47" t="s">
        <v>115</v>
      </c>
      <c r="Z1269" s="48" t="b">
        <v>0</v>
      </c>
      <c r="AA1269" s="47" t="s">
        <v>54</v>
      </c>
      <c r="AB1269" s="48" t="b">
        <v>0</v>
      </c>
      <c r="AC1269" s="48">
        <v>39</v>
      </c>
      <c r="AD1269" s="47" t="s">
        <v>1854</v>
      </c>
    </row>
    <row r="1270" spans="2:30" x14ac:dyDescent="0.25">
      <c r="B1270">
        <v>49</v>
      </c>
      <c r="C1270" s="47" t="str">
        <f t="shared" si="33"/>
        <v>1985432sp</v>
      </c>
      <c r="D1270" s="47" t="s">
        <v>41</v>
      </c>
      <c r="E1270" s="48">
        <v>2008</v>
      </c>
      <c r="F1270" s="47" t="s">
        <v>67</v>
      </c>
      <c r="G1270" s="49">
        <v>39682</v>
      </c>
      <c r="H1270" s="47" t="s">
        <v>43</v>
      </c>
      <c r="I1270" s="47" t="s">
        <v>44</v>
      </c>
      <c r="J1270" s="48">
        <v>3008</v>
      </c>
      <c r="K1270" s="47" t="s">
        <v>45</v>
      </c>
      <c r="L1270" s="48">
        <v>680</v>
      </c>
      <c r="M1270" s="47" t="s">
        <v>46</v>
      </c>
      <c r="N1270" s="48">
        <v>3</v>
      </c>
      <c r="O1270" s="47" t="s">
        <v>43</v>
      </c>
      <c r="P1270" s="47" t="s">
        <v>68</v>
      </c>
      <c r="Q1270" s="47" t="s">
        <v>48</v>
      </c>
      <c r="R1270" s="47" t="s">
        <v>49</v>
      </c>
      <c r="S1270" s="47" t="s">
        <v>43</v>
      </c>
      <c r="T1270" s="47" t="s">
        <v>50</v>
      </c>
      <c r="U1270" s="47" t="s">
        <v>98</v>
      </c>
      <c r="V1270" s="45">
        <f t="shared" ref="V1270:W1270" si="42">AH977-V977</f>
        <v>0.81471578596432725</v>
      </c>
      <c r="W1270" s="45">
        <f t="shared" si="42"/>
        <v>0.81471578596432725</v>
      </c>
      <c r="X1270" s="47" t="s">
        <v>52</v>
      </c>
      <c r="Y1270" s="47" t="s">
        <v>115</v>
      </c>
      <c r="Z1270" s="48" t="b">
        <v>0</v>
      </c>
      <c r="AA1270" s="47" t="s">
        <v>54</v>
      </c>
      <c r="AB1270" s="48" t="b">
        <v>0</v>
      </c>
      <c r="AC1270" s="48">
        <v>39</v>
      </c>
      <c r="AD1270" s="47" t="s">
        <v>1854</v>
      </c>
    </row>
    <row r="1271" spans="2:30" x14ac:dyDescent="0.25">
      <c r="B1271">
        <v>49</v>
      </c>
      <c r="C1271" s="47" t="str">
        <f t="shared" si="33"/>
        <v>1985436sp</v>
      </c>
      <c r="D1271" s="47" t="s">
        <v>41</v>
      </c>
      <c r="E1271" s="48">
        <v>2008</v>
      </c>
      <c r="F1271" s="47" t="s">
        <v>67</v>
      </c>
      <c r="G1271" s="49">
        <v>39682</v>
      </c>
      <c r="H1271" s="47" t="s">
        <v>43</v>
      </c>
      <c r="I1271" s="47" t="s">
        <v>44</v>
      </c>
      <c r="J1271" s="48">
        <v>3008</v>
      </c>
      <c r="K1271" s="47" t="s">
        <v>110</v>
      </c>
      <c r="L1271" s="48">
        <v>700</v>
      </c>
      <c r="M1271" s="47" t="s">
        <v>46</v>
      </c>
      <c r="N1271" s="48">
        <v>3</v>
      </c>
      <c r="O1271" s="47" t="s">
        <v>43</v>
      </c>
      <c r="P1271" s="47" t="s">
        <v>68</v>
      </c>
      <c r="Q1271" s="47" t="s">
        <v>48</v>
      </c>
      <c r="R1271" s="47" t="s">
        <v>49</v>
      </c>
      <c r="S1271" s="47" t="s">
        <v>43</v>
      </c>
      <c r="T1271" s="47" t="s">
        <v>50</v>
      </c>
      <c r="U1271" s="47" t="s">
        <v>98</v>
      </c>
      <c r="V1271" s="45">
        <f t="shared" ref="V1271:W1271" si="43">AH978-V978</f>
        <v>0.81471578596432725</v>
      </c>
      <c r="W1271" s="45">
        <f t="shared" si="43"/>
        <v>0.81471578596432725</v>
      </c>
      <c r="X1271" s="47" t="s">
        <v>52</v>
      </c>
      <c r="Y1271" s="47" t="s">
        <v>115</v>
      </c>
      <c r="Z1271" s="48" t="b">
        <v>0</v>
      </c>
      <c r="AA1271" s="47" t="s">
        <v>54</v>
      </c>
      <c r="AB1271" s="48" t="b">
        <v>0</v>
      </c>
      <c r="AC1271" s="48">
        <v>39</v>
      </c>
      <c r="AD1271" s="47" t="s">
        <v>1854</v>
      </c>
    </row>
    <row r="1272" spans="2:30" x14ac:dyDescent="0.25">
      <c r="B1272">
        <v>49</v>
      </c>
      <c r="C1272" s="47" t="str">
        <f t="shared" si="33"/>
        <v>1985440sp</v>
      </c>
      <c r="D1272" s="47" t="s">
        <v>41</v>
      </c>
      <c r="E1272" s="48">
        <v>2008</v>
      </c>
      <c r="F1272" s="47" t="s">
        <v>67</v>
      </c>
      <c r="G1272" s="49">
        <v>39682</v>
      </c>
      <c r="H1272" s="47" t="s">
        <v>43</v>
      </c>
      <c r="I1272" s="47" t="s">
        <v>44</v>
      </c>
      <c r="J1272" s="48">
        <v>3008</v>
      </c>
      <c r="K1272" s="47" t="s">
        <v>110</v>
      </c>
      <c r="L1272" s="48">
        <v>700</v>
      </c>
      <c r="M1272" s="47" t="s">
        <v>46</v>
      </c>
      <c r="N1272" s="48">
        <v>3</v>
      </c>
      <c r="O1272" s="47" t="s">
        <v>43</v>
      </c>
      <c r="P1272" s="47" t="s">
        <v>68</v>
      </c>
      <c r="Q1272" s="47" t="s">
        <v>48</v>
      </c>
      <c r="R1272" s="47" t="s">
        <v>49</v>
      </c>
      <c r="S1272" s="47" t="s">
        <v>43</v>
      </c>
      <c r="T1272" s="47" t="s">
        <v>50</v>
      </c>
      <c r="U1272" s="47" t="s">
        <v>98</v>
      </c>
      <c r="V1272" s="45">
        <f t="shared" ref="V1272:W1272" si="44">AH979-V979</f>
        <v>0.81471578596432725</v>
      </c>
      <c r="W1272" s="45">
        <f t="shared" si="44"/>
        <v>0.81471578596432725</v>
      </c>
      <c r="X1272" s="47" t="s">
        <v>52</v>
      </c>
      <c r="Y1272" s="47" t="s">
        <v>115</v>
      </c>
      <c r="Z1272" s="48" t="b">
        <v>0</v>
      </c>
      <c r="AA1272" s="47" t="s">
        <v>54</v>
      </c>
      <c r="AB1272" s="48" t="b">
        <v>0</v>
      </c>
      <c r="AC1272" s="48">
        <v>39</v>
      </c>
      <c r="AD1272" s="47" t="s">
        <v>1854</v>
      </c>
    </row>
    <row r="1273" spans="2:30" x14ac:dyDescent="0.25">
      <c r="B1273">
        <v>49</v>
      </c>
      <c r="C1273" s="47" t="str">
        <f t="shared" si="33"/>
        <v>1985447sp</v>
      </c>
      <c r="D1273" s="47" t="s">
        <v>41</v>
      </c>
      <c r="E1273" s="48">
        <v>2008</v>
      </c>
      <c r="F1273" s="47" t="s">
        <v>67</v>
      </c>
      <c r="G1273" s="49">
        <v>39682</v>
      </c>
      <c r="H1273" s="47" t="s">
        <v>43</v>
      </c>
      <c r="I1273" s="47" t="s">
        <v>44</v>
      </c>
      <c r="J1273" s="48">
        <v>3008</v>
      </c>
      <c r="K1273" s="47" t="s">
        <v>45</v>
      </c>
      <c r="L1273" s="48">
        <v>700</v>
      </c>
      <c r="M1273" s="47" t="s">
        <v>46</v>
      </c>
      <c r="N1273" s="48">
        <v>3</v>
      </c>
      <c r="O1273" s="47" t="s">
        <v>43</v>
      </c>
      <c r="P1273" s="47" t="s">
        <v>68</v>
      </c>
      <c r="Q1273" s="47" t="s">
        <v>48</v>
      </c>
      <c r="R1273" s="47" t="s">
        <v>49</v>
      </c>
      <c r="S1273" s="47" t="s">
        <v>43</v>
      </c>
      <c r="T1273" s="47" t="s">
        <v>50</v>
      </c>
      <c r="U1273" s="47" t="s">
        <v>98</v>
      </c>
      <c r="V1273" s="45">
        <f t="shared" ref="V1273:W1273" si="45">AH980-V980</f>
        <v>0.81471578596432725</v>
      </c>
      <c r="W1273" s="45">
        <f t="shared" si="45"/>
        <v>0.81471578596432725</v>
      </c>
      <c r="X1273" s="47" t="s">
        <v>52</v>
      </c>
      <c r="Y1273" s="47" t="s">
        <v>115</v>
      </c>
      <c r="Z1273" s="48" t="b">
        <v>0</v>
      </c>
      <c r="AA1273" s="47" t="s">
        <v>54</v>
      </c>
      <c r="AB1273" s="48" t="b">
        <v>0</v>
      </c>
      <c r="AC1273" s="48">
        <v>39</v>
      </c>
      <c r="AD1273" s="47" t="s">
        <v>1854</v>
      </c>
    </row>
    <row r="1274" spans="2:30" x14ac:dyDescent="0.25">
      <c r="B1274">
        <v>49</v>
      </c>
      <c r="C1274" s="47" t="str">
        <f t="shared" si="33"/>
        <v>1985459sp</v>
      </c>
      <c r="D1274" s="47" t="s">
        <v>41</v>
      </c>
      <c r="E1274" s="48">
        <v>2008</v>
      </c>
      <c r="F1274" s="47" t="s">
        <v>67</v>
      </c>
      <c r="G1274" s="49">
        <v>39682</v>
      </c>
      <c r="H1274" s="47" t="s">
        <v>43</v>
      </c>
      <c r="I1274" s="47" t="s">
        <v>44</v>
      </c>
      <c r="J1274" s="48">
        <v>3008</v>
      </c>
      <c r="K1274" s="47" t="s">
        <v>110</v>
      </c>
      <c r="L1274" s="48">
        <v>740</v>
      </c>
      <c r="M1274" s="47" t="s">
        <v>46</v>
      </c>
      <c r="N1274" s="48">
        <v>3</v>
      </c>
      <c r="O1274" s="47" t="s">
        <v>43</v>
      </c>
      <c r="P1274" s="47" t="s">
        <v>68</v>
      </c>
      <c r="Q1274" s="47" t="s">
        <v>48</v>
      </c>
      <c r="R1274" s="47" t="s">
        <v>49</v>
      </c>
      <c r="S1274" s="47" t="s">
        <v>43</v>
      </c>
      <c r="T1274" s="47" t="s">
        <v>50</v>
      </c>
      <c r="U1274" s="47" t="s">
        <v>98</v>
      </c>
      <c r="V1274" s="45">
        <f t="shared" ref="V1274:W1274" si="46">AH981-V981</f>
        <v>0.81471578596432725</v>
      </c>
      <c r="W1274" s="45">
        <f t="shared" si="46"/>
        <v>0.81471578596432725</v>
      </c>
      <c r="X1274" s="47" t="s">
        <v>52</v>
      </c>
      <c r="Y1274" s="47" t="s">
        <v>115</v>
      </c>
      <c r="Z1274" s="48" t="b">
        <v>0</v>
      </c>
      <c r="AA1274" s="47" t="s">
        <v>54</v>
      </c>
      <c r="AB1274" s="48" t="b">
        <v>0</v>
      </c>
      <c r="AC1274" s="48">
        <v>39</v>
      </c>
      <c r="AD1274" s="47" t="s">
        <v>1854</v>
      </c>
    </row>
    <row r="1275" spans="2:30" x14ac:dyDescent="0.25">
      <c r="B1275">
        <v>49</v>
      </c>
      <c r="C1275" s="47" t="str">
        <f t="shared" si="33"/>
        <v>1986557sp</v>
      </c>
      <c r="D1275" s="47" t="s">
        <v>41</v>
      </c>
      <c r="E1275" s="48">
        <v>2008</v>
      </c>
      <c r="F1275" s="47" t="s">
        <v>42</v>
      </c>
      <c r="G1275" s="49">
        <v>39688</v>
      </c>
      <c r="H1275" s="47" t="s">
        <v>43</v>
      </c>
      <c r="I1275" s="47" t="s">
        <v>44</v>
      </c>
      <c r="J1275" s="48">
        <v>3008</v>
      </c>
      <c r="K1275" s="47" t="s">
        <v>110</v>
      </c>
      <c r="L1275" s="48">
        <v>680</v>
      </c>
      <c r="M1275" s="47" t="s">
        <v>46</v>
      </c>
      <c r="N1275" s="48">
        <v>3</v>
      </c>
      <c r="O1275" s="47" t="s">
        <v>43</v>
      </c>
      <c r="P1275" s="47" t="s">
        <v>68</v>
      </c>
      <c r="Q1275" s="47" t="s">
        <v>48</v>
      </c>
      <c r="R1275" s="47" t="s">
        <v>49</v>
      </c>
      <c r="S1275" s="47" t="s">
        <v>43</v>
      </c>
      <c r="T1275" s="47" t="s">
        <v>50</v>
      </c>
      <c r="U1275" s="47" t="s">
        <v>69</v>
      </c>
      <c r="V1275" s="45">
        <f t="shared" ref="V1275:W1275" si="47">AH982-V982</f>
        <v>0.64568761460243373</v>
      </c>
      <c r="W1275" s="45">
        <f t="shared" si="47"/>
        <v>0.64568761460243373</v>
      </c>
      <c r="X1275" s="47" t="s">
        <v>52</v>
      </c>
      <c r="Y1275" s="47" t="s">
        <v>148</v>
      </c>
      <c r="Z1275" s="48" t="b">
        <v>0</v>
      </c>
      <c r="AA1275" s="47" t="s">
        <v>54</v>
      </c>
      <c r="AB1275" s="48" t="b">
        <v>0</v>
      </c>
      <c r="AC1275" s="48">
        <v>39</v>
      </c>
      <c r="AD1275" s="47" t="s">
        <v>1854</v>
      </c>
    </row>
    <row r="1276" spans="2:30" x14ac:dyDescent="0.25">
      <c r="B1276">
        <v>49</v>
      </c>
      <c r="C1276" s="47" t="str">
        <f t="shared" si="33"/>
        <v>1986561sp</v>
      </c>
      <c r="D1276" s="47" t="s">
        <v>41</v>
      </c>
      <c r="E1276" s="48">
        <v>2008</v>
      </c>
      <c r="F1276" s="47" t="s">
        <v>42</v>
      </c>
      <c r="G1276" s="49">
        <v>39688</v>
      </c>
      <c r="H1276" s="47" t="s">
        <v>43</v>
      </c>
      <c r="I1276" s="47" t="s">
        <v>44</v>
      </c>
      <c r="J1276" s="48">
        <v>3008</v>
      </c>
      <c r="K1276" s="47" t="s">
        <v>110</v>
      </c>
      <c r="L1276" s="48">
        <v>780</v>
      </c>
      <c r="M1276" s="47" t="s">
        <v>46</v>
      </c>
      <c r="N1276" s="48">
        <v>3</v>
      </c>
      <c r="O1276" s="47" t="s">
        <v>43</v>
      </c>
      <c r="P1276" s="47" t="s">
        <v>68</v>
      </c>
      <c r="Q1276" s="47" t="s">
        <v>48</v>
      </c>
      <c r="R1276" s="47" t="s">
        <v>49</v>
      </c>
      <c r="S1276" s="47" t="s">
        <v>43</v>
      </c>
      <c r="T1276" s="47" t="s">
        <v>50</v>
      </c>
      <c r="U1276" s="47" t="s">
        <v>69</v>
      </c>
      <c r="V1276" s="45">
        <f t="shared" ref="V1276:W1276" si="48">AH983-V983</f>
        <v>0.64568761460243373</v>
      </c>
      <c r="W1276" s="45">
        <f t="shared" si="48"/>
        <v>0.64568761460243373</v>
      </c>
      <c r="X1276" s="47" t="s">
        <v>52</v>
      </c>
      <c r="Y1276" s="47" t="s">
        <v>148</v>
      </c>
      <c r="Z1276" s="48" t="b">
        <v>0</v>
      </c>
      <c r="AA1276" s="47" t="s">
        <v>54</v>
      </c>
      <c r="AB1276" s="48" t="b">
        <v>0</v>
      </c>
      <c r="AC1276" s="48">
        <v>39</v>
      </c>
      <c r="AD1276" s="47" t="s">
        <v>1854</v>
      </c>
    </row>
    <row r="1277" spans="2:30" x14ac:dyDescent="0.25">
      <c r="B1277">
        <v>49</v>
      </c>
      <c r="C1277" s="47" t="str">
        <f t="shared" si="33"/>
        <v>1986565sp</v>
      </c>
      <c r="D1277" s="47" t="s">
        <v>41</v>
      </c>
      <c r="E1277" s="48">
        <v>2008</v>
      </c>
      <c r="F1277" s="47" t="s">
        <v>42</v>
      </c>
      <c r="G1277" s="49">
        <v>39688</v>
      </c>
      <c r="H1277" s="47" t="s">
        <v>43</v>
      </c>
      <c r="I1277" s="47" t="s">
        <v>44</v>
      </c>
      <c r="J1277" s="48">
        <v>3008</v>
      </c>
      <c r="K1277" s="47" t="s">
        <v>110</v>
      </c>
      <c r="L1277" s="48">
        <v>830</v>
      </c>
      <c r="M1277" s="47" t="s">
        <v>46</v>
      </c>
      <c r="N1277" s="48">
        <v>3</v>
      </c>
      <c r="O1277" s="47" t="s">
        <v>43</v>
      </c>
      <c r="P1277" s="47" t="s">
        <v>68</v>
      </c>
      <c r="Q1277" s="47" t="s">
        <v>48</v>
      </c>
      <c r="R1277" s="47" t="s">
        <v>49</v>
      </c>
      <c r="S1277" s="47" t="s">
        <v>43</v>
      </c>
      <c r="T1277" s="47" t="s">
        <v>50</v>
      </c>
      <c r="U1277" s="47" t="s">
        <v>69</v>
      </c>
      <c r="V1277" s="45">
        <f t="shared" ref="V1277:W1277" si="49">AH984-V984</f>
        <v>0.64568761460243373</v>
      </c>
      <c r="W1277" s="45">
        <f t="shared" si="49"/>
        <v>0.64568761460243373</v>
      </c>
      <c r="X1277" s="47" t="s">
        <v>52</v>
      </c>
      <c r="Y1277" s="47" t="s">
        <v>148</v>
      </c>
      <c r="Z1277" s="48" t="b">
        <v>0</v>
      </c>
      <c r="AA1277" s="47" t="s">
        <v>54</v>
      </c>
      <c r="AB1277" s="48" t="b">
        <v>0</v>
      </c>
      <c r="AC1277" s="48">
        <v>39</v>
      </c>
      <c r="AD1277" s="47" t="s">
        <v>1854</v>
      </c>
    </row>
    <row r="1278" spans="2:30" x14ac:dyDescent="0.25">
      <c r="B1278">
        <v>49</v>
      </c>
      <c r="C1278" s="47" t="str">
        <f t="shared" si="33"/>
        <v>1986706sp</v>
      </c>
      <c r="D1278" s="47" t="s">
        <v>41</v>
      </c>
      <c r="E1278" s="48">
        <v>2008</v>
      </c>
      <c r="F1278" s="47" t="s">
        <v>67</v>
      </c>
      <c r="G1278" s="49">
        <v>39686</v>
      </c>
      <c r="H1278" s="47" t="s">
        <v>43</v>
      </c>
      <c r="I1278" s="47" t="s">
        <v>44</v>
      </c>
      <c r="J1278" s="48">
        <v>3008</v>
      </c>
      <c r="K1278" s="47" t="s">
        <v>45</v>
      </c>
      <c r="L1278" s="48">
        <v>770</v>
      </c>
      <c r="M1278" s="47" t="s">
        <v>46</v>
      </c>
      <c r="N1278" s="48">
        <v>3</v>
      </c>
      <c r="O1278" s="47" t="s">
        <v>43</v>
      </c>
      <c r="P1278" s="47" t="s">
        <v>68</v>
      </c>
      <c r="Q1278" s="47" t="s">
        <v>48</v>
      </c>
      <c r="R1278" s="47" t="s">
        <v>49</v>
      </c>
      <c r="S1278" s="47" t="s">
        <v>43</v>
      </c>
      <c r="T1278" s="47" t="s">
        <v>50</v>
      </c>
      <c r="U1278" s="47" t="s">
        <v>69</v>
      </c>
      <c r="V1278" s="45">
        <f t="shared" ref="V1278:W1278" si="50">AH985-V985</f>
        <v>0.97698283047174517</v>
      </c>
      <c r="W1278" s="45">
        <f t="shared" si="50"/>
        <v>0.97698283047174517</v>
      </c>
      <c r="X1278" s="47" t="s">
        <v>52</v>
      </c>
      <c r="Y1278" s="47" t="s">
        <v>107</v>
      </c>
      <c r="Z1278" s="48" t="b">
        <v>0</v>
      </c>
      <c r="AA1278" s="47" t="s">
        <v>54</v>
      </c>
      <c r="AB1278" s="48" t="b">
        <v>0</v>
      </c>
      <c r="AC1278" s="48">
        <v>39</v>
      </c>
      <c r="AD1278" s="47" t="s">
        <v>1854</v>
      </c>
    </row>
    <row r="1279" spans="2:30" x14ac:dyDescent="0.25">
      <c r="B1279">
        <v>49</v>
      </c>
      <c r="C1279" s="47" t="str">
        <f t="shared" si="33"/>
        <v>1986721sp</v>
      </c>
      <c r="D1279" s="47" t="s">
        <v>41</v>
      </c>
      <c r="E1279" s="48">
        <v>2008</v>
      </c>
      <c r="F1279" s="47" t="s">
        <v>67</v>
      </c>
      <c r="G1279" s="49">
        <v>39686</v>
      </c>
      <c r="H1279" s="47" t="s">
        <v>43</v>
      </c>
      <c r="I1279" s="47" t="s">
        <v>44</v>
      </c>
      <c r="J1279" s="48">
        <v>3008</v>
      </c>
      <c r="K1279" s="47" t="s">
        <v>110</v>
      </c>
      <c r="L1279" s="48">
        <v>800</v>
      </c>
      <c r="M1279" s="47" t="s">
        <v>46</v>
      </c>
      <c r="N1279" s="48">
        <v>3</v>
      </c>
      <c r="O1279" s="47" t="s">
        <v>43</v>
      </c>
      <c r="P1279" s="47" t="s">
        <v>68</v>
      </c>
      <c r="Q1279" s="47" t="s">
        <v>48</v>
      </c>
      <c r="R1279" s="47" t="s">
        <v>49</v>
      </c>
      <c r="S1279" s="47" t="s">
        <v>43</v>
      </c>
      <c r="T1279" s="47" t="s">
        <v>50</v>
      </c>
      <c r="U1279" s="47" t="s">
        <v>69</v>
      </c>
      <c r="V1279" s="45">
        <f t="shared" ref="V1279:W1279" si="51">AH986-V986</f>
        <v>0.97698283047174517</v>
      </c>
      <c r="W1279" s="45">
        <f t="shared" si="51"/>
        <v>0.97698283047174517</v>
      </c>
      <c r="X1279" s="47" t="s">
        <v>52</v>
      </c>
      <c r="Y1279" s="47" t="s">
        <v>107</v>
      </c>
      <c r="Z1279" s="48" t="b">
        <v>0</v>
      </c>
      <c r="AA1279" s="47" t="s">
        <v>54</v>
      </c>
      <c r="AB1279" s="48" t="b">
        <v>0</v>
      </c>
      <c r="AC1279" s="48">
        <v>39</v>
      </c>
      <c r="AD1279" s="47" t="s">
        <v>1854</v>
      </c>
    </row>
    <row r="1280" spans="2:30" x14ac:dyDescent="0.25">
      <c r="B1280">
        <v>49</v>
      </c>
      <c r="C1280" s="47" t="str">
        <f t="shared" si="33"/>
        <v>1988306sp</v>
      </c>
      <c r="D1280" s="47" t="s">
        <v>41</v>
      </c>
      <c r="E1280" s="48">
        <v>2008</v>
      </c>
      <c r="F1280" s="47" t="s">
        <v>42</v>
      </c>
      <c r="G1280" s="49">
        <v>39686</v>
      </c>
      <c r="H1280" s="47" t="s">
        <v>43</v>
      </c>
      <c r="I1280" s="47" t="s">
        <v>44</v>
      </c>
      <c r="J1280" s="48">
        <v>3008</v>
      </c>
      <c r="K1280" s="47" t="s">
        <v>110</v>
      </c>
      <c r="L1280" s="48">
        <v>710</v>
      </c>
      <c r="M1280" s="47" t="s">
        <v>46</v>
      </c>
      <c r="N1280" s="48">
        <v>3</v>
      </c>
      <c r="O1280" s="47" t="s">
        <v>43</v>
      </c>
      <c r="P1280" s="47" t="s">
        <v>68</v>
      </c>
      <c r="Q1280" s="47" t="s">
        <v>48</v>
      </c>
      <c r="R1280" s="47" t="s">
        <v>49</v>
      </c>
      <c r="S1280" s="47" t="s">
        <v>43</v>
      </c>
      <c r="T1280" s="47" t="s">
        <v>50</v>
      </c>
      <c r="U1280" s="47" t="s">
        <v>69</v>
      </c>
      <c r="V1280" s="45">
        <f t="shared" ref="V1280:W1280" si="52">AH987-V987</f>
        <v>0.64568761460243373</v>
      </c>
      <c r="W1280" s="45">
        <f t="shared" si="52"/>
        <v>0.64568761460243373</v>
      </c>
      <c r="X1280" s="47" t="s">
        <v>52</v>
      </c>
      <c r="Y1280" s="47" t="s">
        <v>148</v>
      </c>
      <c r="Z1280" s="48" t="b">
        <v>0</v>
      </c>
      <c r="AA1280" s="47" t="s">
        <v>54</v>
      </c>
      <c r="AB1280" s="48" t="b">
        <v>0</v>
      </c>
      <c r="AC1280" s="48">
        <v>39</v>
      </c>
      <c r="AD1280" s="47" t="s">
        <v>1854</v>
      </c>
    </row>
    <row r="1281" spans="2:30" x14ac:dyDescent="0.25">
      <c r="B1281">
        <v>49</v>
      </c>
      <c r="C1281" s="47" t="str">
        <f t="shared" si="33"/>
        <v>1988314sp</v>
      </c>
      <c r="D1281" s="47" t="s">
        <v>41</v>
      </c>
      <c r="E1281" s="48">
        <v>2008</v>
      </c>
      <c r="F1281" s="47" t="s">
        <v>42</v>
      </c>
      <c r="G1281" s="49">
        <v>39686</v>
      </c>
      <c r="H1281" s="47" t="s">
        <v>43</v>
      </c>
      <c r="I1281" s="47" t="s">
        <v>44</v>
      </c>
      <c r="J1281" s="48">
        <v>3008</v>
      </c>
      <c r="K1281" s="47" t="s">
        <v>45</v>
      </c>
      <c r="L1281" s="48">
        <v>690</v>
      </c>
      <c r="M1281" s="47" t="s">
        <v>46</v>
      </c>
      <c r="N1281" s="48">
        <v>3</v>
      </c>
      <c r="O1281" s="47" t="s">
        <v>43</v>
      </c>
      <c r="P1281" s="47" t="s">
        <v>68</v>
      </c>
      <c r="Q1281" s="47" t="s">
        <v>48</v>
      </c>
      <c r="R1281" s="47" t="s">
        <v>49</v>
      </c>
      <c r="S1281" s="47" t="s">
        <v>43</v>
      </c>
      <c r="T1281" s="47" t="s">
        <v>50</v>
      </c>
      <c r="U1281" s="47" t="s">
        <v>69</v>
      </c>
      <c r="V1281" s="45">
        <f t="shared" ref="V1281:W1281" si="53">AH988-V988</f>
        <v>0.64568761460243373</v>
      </c>
      <c r="W1281" s="45">
        <f t="shared" si="53"/>
        <v>0.64568761460243373</v>
      </c>
      <c r="X1281" s="47" t="s">
        <v>52</v>
      </c>
      <c r="Y1281" s="47" t="s">
        <v>148</v>
      </c>
      <c r="Z1281" s="48" t="b">
        <v>0</v>
      </c>
      <c r="AA1281" s="47" t="s">
        <v>54</v>
      </c>
      <c r="AB1281" s="48" t="b">
        <v>0</v>
      </c>
      <c r="AC1281" s="48">
        <v>39</v>
      </c>
      <c r="AD1281" s="47" t="s">
        <v>1854</v>
      </c>
    </row>
    <row r="1282" spans="2:30" x14ac:dyDescent="0.25">
      <c r="B1282">
        <v>49</v>
      </c>
      <c r="C1282" s="47" t="str">
        <f t="shared" si="33"/>
        <v>1988322sp</v>
      </c>
      <c r="D1282" s="47" t="s">
        <v>41</v>
      </c>
      <c r="E1282" s="48">
        <v>2008</v>
      </c>
      <c r="F1282" s="47" t="s">
        <v>42</v>
      </c>
      <c r="G1282" s="49">
        <v>39686</v>
      </c>
      <c r="H1282" s="47" t="s">
        <v>43</v>
      </c>
      <c r="I1282" s="47" t="s">
        <v>44</v>
      </c>
      <c r="J1282" s="48">
        <v>3008</v>
      </c>
      <c r="K1282" s="47" t="s">
        <v>110</v>
      </c>
      <c r="L1282" s="48">
        <v>750</v>
      </c>
      <c r="M1282" s="47" t="s">
        <v>46</v>
      </c>
      <c r="N1282" s="48">
        <v>3</v>
      </c>
      <c r="O1282" s="47" t="s">
        <v>43</v>
      </c>
      <c r="P1282" s="47" t="s">
        <v>68</v>
      </c>
      <c r="Q1282" s="47" t="s">
        <v>48</v>
      </c>
      <c r="R1282" s="47" t="s">
        <v>49</v>
      </c>
      <c r="S1282" s="47" t="s">
        <v>43</v>
      </c>
      <c r="T1282" s="47" t="s">
        <v>50</v>
      </c>
      <c r="U1282" s="47" t="s">
        <v>69</v>
      </c>
      <c r="V1282" s="45">
        <f t="shared" ref="V1282:W1282" si="54">AH989-V989</f>
        <v>0.64568761460243373</v>
      </c>
      <c r="W1282" s="45">
        <f t="shared" si="54"/>
        <v>0.64568761460243373</v>
      </c>
      <c r="X1282" s="47" t="s">
        <v>52</v>
      </c>
      <c r="Y1282" s="47" t="s">
        <v>148</v>
      </c>
      <c r="Z1282" s="48" t="b">
        <v>0</v>
      </c>
      <c r="AA1282" s="47" t="s">
        <v>54</v>
      </c>
      <c r="AB1282" s="48" t="b">
        <v>0</v>
      </c>
      <c r="AC1282" s="48">
        <v>39</v>
      </c>
      <c r="AD1282" s="47" t="s">
        <v>1854</v>
      </c>
    </row>
    <row r="1283" spans="2:30" x14ac:dyDescent="0.25">
      <c r="B1283">
        <v>49</v>
      </c>
      <c r="C1283" s="47" t="str">
        <f t="shared" si="33"/>
        <v>1988330sp</v>
      </c>
      <c r="D1283" s="47" t="s">
        <v>41</v>
      </c>
      <c r="E1283" s="48">
        <v>2008</v>
      </c>
      <c r="F1283" s="47" t="s">
        <v>42</v>
      </c>
      <c r="G1283" s="49">
        <v>39686</v>
      </c>
      <c r="H1283" s="47" t="s">
        <v>43</v>
      </c>
      <c r="I1283" s="47" t="s">
        <v>44</v>
      </c>
      <c r="J1283" s="48">
        <v>3008</v>
      </c>
      <c r="K1283" s="47" t="s">
        <v>45</v>
      </c>
      <c r="L1283" s="48">
        <v>730</v>
      </c>
      <c r="M1283" s="47" t="s">
        <v>46</v>
      </c>
      <c r="N1283" s="48">
        <v>3</v>
      </c>
      <c r="O1283" s="47" t="s">
        <v>43</v>
      </c>
      <c r="P1283" s="47" t="s">
        <v>68</v>
      </c>
      <c r="Q1283" s="47" t="s">
        <v>48</v>
      </c>
      <c r="R1283" s="47" t="s">
        <v>49</v>
      </c>
      <c r="S1283" s="47" t="s">
        <v>43</v>
      </c>
      <c r="T1283" s="47" t="s">
        <v>50</v>
      </c>
      <c r="U1283" s="47" t="s">
        <v>69</v>
      </c>
      <c r="V1283" s="45">
        <f t="shared" ref="V1283:W1283" si="55">AH990-V990</f>
        <v>0.64568761460243373</v>
      </c>
      <c r="W1283" s="45">
        <f t="shared" si="55"/>
        <v>0.64568761460243373</v>
      </c>
      <c r="X1283" s="47" t="s">
        <v>52</v>
      </c>
      <c r="Y1283" s="47" t="s">
        <v>148</v>
      </c>
      <c r="Z1283" s="48" t="b">
        <v>0</v>
      </c>
      <c r="AA1283" s="47" t="s">
        <v>54</v>
      </c>
      <c r="AB1283" s="48" t="b">
        <v>0</v>
      </c>
      <c r="AC1283" s="48">
        <v>39</v>
      </c>
      <c r="AD1283" s="47" t="s">
        <v>1854</v>
      </c>
    </row>
    <row r="1284" spans="2:30" x14ac:dyDescent="0.25">
      <c r="B1284">
        <v>49</v>
      </c>
      <c r="C1284" s="47" t="str">
        <f t="shared" si="33"/>
        <v>1989255sp</v>
      </c>
      <c r="D1284" s="47" t="s">
        <v>41</v>
      </c>
      <c r="E1284" s="48">
        <v>2008</v>
      </c>
      <c r="F1284" s="47" t="s">
        <v>67</v>
      </c>
      <c r="G1284" s="49">
        <v>39686</v>
      </c>
      <c r="H1284" s="47" t="s">
        <v>43</v>
      </c>
      <c r="I1284" s="47" t="s">
        <v>44</v>
      </c>
      <c r="J1284" s="48">
        <v>3008</v>
      </c>
      <c r="K1284" s="47" t="s">
        <v>45</v>
      </c>
      <c r="L1284" s="48">
        <v>750</v>
      </c>
      <c r="M1284" s="47" t="s">
        <v>46</v>
      </c>
      <c r="N1284" s="48">
        <v>3</v>
      </c>
      <c r="O1284" s="47" t="s">
        <v>43</v>
      </c>
      <c r="P1284" s="47" t="s">
        <v>68</v>
      </c>
      <c r="Q1284" s="47" t="s">
        <v>48</v>
      </c>
      <c r="R1284" s="47" t="s">
        <v>49</v>
      </c>
      <c r="S1284" s="47" t="s">
        <v>43</v>
      </c>
      <c r="T1284" s="47" t="s">
        <v>50</v>
      </c>
      <c r="U1284" s="47" t="s">
        <v>69</v>
      </c>
      <c r="V1284" s="45">
        <f t="shared" ref="V1284:W1284" si="56">AH991-V991</f>
        <v>0.97698283047174517</v>
      </c>
      <c r="W1284" s="45">
        <f t="shared" si="56"/>
        <v>0.97698283047174517</v>
      </c>
      <c r="X1284" s="47" t="s">
        <v>52</v>
      </c>
      <c r="Y1284" s="47" t="s">
        <v>107</v>
      </c>
      <c r="Z1284" s="48" t="b">
        <v>0</v>
      </c>
      <c r="AA1284" s="47" t="s">
        <v>54</v>
      </c>
      <c r="AB1284" s="48" t="b">
        <v>0</v>
      </c>
      <c r="AC1284" s="48">
        <v>39</v>
      </c>
      <c r="AD1284" s="47" t="s">
        <v>1854</v>
      </c>
    </row>
    <row r="1285" spans="2:30" x14ac:dyDescent="0.25">
      <c r="B1285">
        <v>49</v>
      </c>
      <c r="C1285" s="47" t="str">
        <f t="shared" si="33"/>
        <v>1990545sp</v>
      </c>
      <c r="D1285" s="47" t="s">
        <v>41</v>
      </c>
      <c r="E1285" s="48">
        <v>2008</v>
      </c>
      <c r="F1285" s="47" t="s">
        <v>42</v>
      </c>
      <c r="G1285" s="49">
        <v>39710</v>
      </c>
      <c r="H1285" s="47" t="s">
        <v>43</v>
      </c>
      <c r="I1285" s="47" t="s">
        <v>44</v>
      </c>
      <c r="J1285" s="48">
        <v>3008</v>
      </c>
      <c r="K1285" s="47" t="s">
        <v>45</v>
      </c>
      <c r="L1285" s="48">
        <v>490</v>
      </c>
      <c r="M1285" s="47" t="s">
        <v>46</v>
      </c>
      <c r="N1285" s="48">
        <v>2</v>
      </c>
      <c r="O1285" s="47" t="s">
        <v>43</v>
      </c>
      <c r="P1285" s="47" t="s">
        <v>223</v>
      </c>
      <c r="Q1285" s="47" t="s">
        <v>48</v>
      </c>
      <c r="R1285" s="47" t="s">
        <v>49</v>
      </c>
      <c r="S1285" s="47" t="s">
        <v>43</v>
      </c>
      <c r="T1285" s="47" t="s">
        <v>50</v>
      </c>
      <c r="U1285" s="47" t="s">
        <v>51</v>
      </c>
      <c r="V1285" s="45">
        <f t="shared" ref="V1285:W1285" si="57">AH992-V992</f>
        <v>0.81133522253708934</v>
      </c>
      <c r="W1285" s="45">
        <f t="shared" si="57"/>
        <v>0.81133522253708934</v>
      </c>
      <c r="X1285" s="47" t="s">
        <v>52</v>
      </c>
      <c r="Y1285" s="47" t="s">
        <v>195</v>
      </c>
      <c r="Z1285" s="48" t="b">
        <v>0</v>
      </c>
      <c r="AA1285" s="47" t="s">
        <v>54</v>
      </c>
      <c r="AB1285" s="48" t="b">
        <v>0</v>
      </c>
      <c r="AC1285" s="48">
        <v>39</v>
      </c>
      <c r="AD1285" s="47" t="s">
        <v>1854</v>
      </c>
    </row>
    <row r="1286" spans="2:30" x14ac:dyDescent="0.25">
      <c r="B1286">
        <v>49</v>
      </c>
      <c r="C1286" s="47" t="str">
        <f t="shared" si="33"/>
        <v>1990551sp</v>
      </c>
      <c r="D1286" s="47" t="s">
        <v>41</v>
      </c>
      <c r="E1286" s="48">
        <v>2008</v>
      </c>
      <c r="F1286" s="47" t="s">
        <v>67</v>
      </c>
      <c r="G1286" s="49">
        <v>39682</v>
      </c>
      <c r="H1286" s="47" t="s">
        <v>43</v>
      </c>
      <c r="I1286" s="47" t="s">
        <v>44</v>
      </c>
      <c r="J1286" s="48">
        <v>3008</v>
      </c>
      <c r="K1286" s="47" t="s">
        <v>110</v>
      </c>
      <c r="L1286" s="48">
        <v>720</v>
      </c>
      <c r="M1286" s="47" t="s">
        <v>46</v>
      </c>
      <c r="N1286" s="48">
        <v>3</v>
      </c>
      <c r="O1286" s="47" t="s">
        <v>43</v>
      </c>
      <c r="P1286" s="47" t="s">
        <v>68</v>
      </c>
      <c r="Q1286" s="47" t="s">
        <v>48</v>
      </c>
      <c r="R1286" s="47" t="s">
        <v>49</v>
      </c>
      <c r="S1286" s="47" t="s">
        <v>43</v>
      </c>
      <c r="T1286" s="47" t="s">
        <v>50</v>
      </c>
      <c r="U1286" s="47" t="s">
        <v>98</v>
      </c>
      <c r="V1286" s="45">
        <f t="shared" ref="V1286:W1286" si="58">AH993-V993</f>
        <v>0.81471578596432725</v>
      </c>
      <c r="W1286" s="45">
        <f t="shared" si="58"/>
        <v>0.81471578596432725</v>
      </c>
      <c r="X1286" s="47" t="s">
        <v>52</v>
      </c>
      <c r="Y1286" s="47" t="s">
        <v>115</v>
      </c>
      <c r="Z1286" s="48" t="b">
        <v>0</v>
      </c>
      <c r="AA1286" s="47" t="s">
        <v>54</v>
      </c>
      <c r="AB1286" s="48" t="b">
        <v>0</v>
      </c>
      <c r="AC1286" s="48">
        <v>39</v>
      </c>
      <c r="AD1286" s="47" t="s">
        <v>1854</v>
      </c>
    </row>
    <row r="1287" spans="2:30" x14ac:dyDescent="0.25">
      <c r="B1287">
        <v>49</v>
      </c>
      <c r="C1287" s="47" t="str">
        <f t="shared" si="33"/>
        <v>1990559sp</v>
      </c>
      <c r="D1287" s="47" t="s">
        <v>41</v>
      </c>
      <c r="E1287" s="48">
        <v>2008</v>
      </c>
      <c r="F1287" s="47" t="s">
        <v>67</v>
      </c>
      <c r="G1287" s="49">
        <v>39682</v>
      </c>
      <c r="H1287" s="47" t="s">
        <v>43</v>
      </c>
      <c r="I1287" s="47" t="s">
        <v>44</v>
      </c>
      <c r="J1287" s="48">
        <v>3008</v>
      </c>
      <c r="K1287" s="47" t="s">
        <v>110</v>
      </c>
      <c r="L1287" s="48">
        <v>740</v>
      </c>
      <c r="M1287" s="47" t="s">
        <v>46</v>
      </c>
      <c r="N1287" s="48">
        <v>3</v>
      </c>
      <c r="O1287" s="47" t="s">
        <v>43</v>
      </c>
      <c r="P1287" s="47" t="s">
        <v>68</v>
      </c>
      <c r="Q1287" s="47" t="s">
        <v>48</v>
      </c>
      <c r="R1287" s="47" t="s">
        <v>49</v>
      </c>
      <c r="S1287" s="47" t="s">
        <v>43</v>
      </c>
      <c r="T1287" s="47" t="s">
        <v>50</v>
      </c>
      <c r="U1287" s="47" t="s">
        <v>98</v>
      </c>
      <c r="V1287" s="45">
        <f t="shared" ref="V1287:W1287" si="59">AH994-V994</f>
        <v>0.81471578596432725</v>
      </c>
      <c r="W1287" s="45">
        <f t="shared" si="59"/>
        <v>0.81471578596432725</v>
      </c>
      <c r="X1287" s="47" t="s">
        <v>52</v>
      </c>
      <c r="Y1287" s="47" t="s">
        <v>115</v>
      </c>
      <c r="Z1287" s="48" t="b">
        <v>0</v>
      </c>
      <c r="AA1287" s="47" t="s">
        <v>54</v>
      </c>
      <c r="AB1287" s="48" t="b">
        <v>0</v>
      </c>
      <c r="AC1287" s="48">
        <v>39</v>
      </c>
      <c r="AD1287" s="47" t="s">
        <v>1854</v>
      </c>
    </row>
    <row r="1288" spans="2:30" x14ac:dyDescent="0.25">
      <c r="B1288">
        <v>49</v>
      </c>
      <c r="C1288" s="47" t="str">
        <f t="shared" si="33"/>
        <v>1990582sp</v>
      </c>
      <c r="D1288" s="47" t="s">
        <v>41</v>
      </c>
      <c r="E1288" s="48">
        <v>2008</v>
      </c>
      <c r="F1288" s="47" t="s">
        <v>67</v>
      </c>
      <c r="G1288" s="49">
        <v>39682</v>
      </c>
      <c r="H1288" s="47" t="s">
        <v>43</v>
      </c>
      <c r="I1288" s="47" t="s">
        <v>44</v>
      </c>
      <c r="J1288" s="48">
        <v>3008</v>
      </c>
      <c r="K1288" s="47" t="s">
        <v>45</v>
      </c>
      <c r="L1288" s="48">
        <v>660</v>
      </c>
      <c r="M1288" s="47" t="s">
        <v>46</v>
      </c>
      <c r="N1288" s="48">
        <v>3</v>
      </c>
      <c r="O1288" s="47" t="s">
        <v>43</v>
      </c>
      <c r="P1288" s="47" t="s">
        <v>68</v>
      </c>
      <c r="Q1288" s="47" t="s">
        <v>48</v>
      </c>
      <c r="R1288" s="47" t="s">
        <v>49</v>
      </c>
      <c r="S1288" s="47" t="s">
        <v>43</v>
      </c>
      <c r="T1288" s="47" t="s">
        <v>50</v>
      </c>
      <c r="U1288" s="47" t="s">
        <v>98</v>
      </c>
      <c r="V1288" s="45">
        <f t="shared" ref="V1288:W1288" si="60">AH995-V995</f>
        <v>0.81471578596432725</v>
      </c>
      <c r="W1288" s="45">
        <f t="shared" si="60"/>
        <v>0.81471578596432725</v>
      </c>
      <c r="X1288" s="47" t="s">
        <v>52</v>
      </c>
      <c r="Y1288" s="47" t="s">
        <v>115</v>
      </c>
      <c r="Z1288" s="48" t="b">
        <v>0</v>
      </c>
      <c r="AA1288" s="47" t="s">
        <v>54</v>
      </c>
      <c r="AB1288" s="48" t="b">
        <v>0</v>
      </c>
      <c r="AC1288" s="48">
        <v>39</v>
      </c>
      <c r="AD1288" s="47" t="s">
        <v>1854</v>
      </c>
    </row>
    <row r="1289" spans="2:30" x14ac:dyDescent="0.25">
      <c r="B1289">
        <v>49</v>
      </c>
      <c r="C1289" s="47" t="str">
        <f t="shared" si="33"/>
        <v>1990586sp</v>
      </c>
      <c r="D1289" s="47" t="s">
        <v>41</v>
      </c>
      <c r="E1289" s="48">
        <v>2008</v>
      </c>
      <c r="F1289" s="47" t="s">
        <v>67</v>
      </c>
      <c r="G1289" s="49">
        <v>39682</v>
      </c>
      <c r="H1289" s="47" t="s">
        <v>43</v>
      </c>
      <c r="I1289" s="47" t="s">
        <v>44</v>
      </c>
      <c r="J1289" s="48">
        <v>3008</v>
      </c>
      <c r="K1289" s="47" t="s">
        <v>110</v>
      </c>
      <c r="L1289" s="48">
        <v>790</v>
      </c>
      <c r="M1289" s="47" t="s">
        <v>46</v>
      </c>
      <c r="N1289" s="48">
        <v>3</v>
      </c>
      <c r="O1289" s="47" t="s">
        <v>43</v>
      </c>
      <c r="P1289" s="47" t="s">
        <v>68</v>
      </c>
      <c r="Q1289" s="47" t="s">
        <v>48</v>
      </c>
      <c r="R1289" s="47" t="s">
        <v>49</v>
      </c>
      <c r="S1289" s="47" t="s">
        <v>43</v>
      </c>
      <c r="T1289" s="47" t="s">
        <v>50</v>
      </c>
      <c r="U1289" s="47" t="s">
        <v>98</v>
      </c>
      <c r="V1289" s="45">
        <f t="shared" ref="V1289:W1289" si="61">AH996-V996</f>
        <v>0.81471578596432725</v>
      </c>
      <c r="W1289" s="45">
        <f t="shared" si="61"/>
        <v>0.81471578596432725</v>
      </c>
      <c r="X1289" s="47" t="s">
        <v>52</v>
      </c>
      <c r="Y1289" s="47" t="s">
        <v>115</v>
      </c>
      <c r="Z1289" s="48" t="b">
        <v>0</v>
      </c>
      <c r="AA1289" s="47" t="s">
        <v>54</v>
      </c>
      <c r="AB1289" s="48" t="b">
        <v>0</v>
      </c>
      <c r="AC1289" s="48">
        <v>39</v>
      </c>
      <c r="AD1289" s="47" t="s">
        <v>1854</v>
      </c>
    </row>
    <row r="1290" spans="2:30" x14ac:dyDescent="0.25">
      <c r="B1290">
        <v>49</v>
      </c>
      <c r="C1290" s="47" t="str">
        <f t="shared" si="33"/>
        <v>1990605sp</v>
      </c>
      <c r="D1290" s="47" t="s">
        <v>41</v>
      </c>
      <c r="E1290" s="48">
        <v>2008</v>
      </c>
      <c r="F1290" s="47" t="s">
        <v>67</v>
      </c>
      <c r="G1290" s="49">
        <v>39682</v>
      </c>
      <c r="H1290" s="47" t="s">
        <v>43</v>
      </c>
      <c r="I1290" s="47" t="s">
        <v>44</v>
      </c>
      <c r="J1290" s="48">
        <v>3008</v>
      </c>
      <c r="K1290" s="47" t="s">
        <v>45</v>
      </c>
      <c r="L1290" s="48">
        <v>690</v>
      </c>
      <c r="M1290" s="47" t="s">
        <v>46</v>
      </c>
      <c r="N1290" s="48">
        <v>3</v>
      </c>
      <c r="O1290" s="47" t="s">
        <v>43</v>
      </c>
      <c r="P1290" s="47" t="s">
        <v>68</v>
      </c>
      <c r="Q1290" s="47" t="s">
        <v>48</v>
      </c>
      <c r="R1290" s="47" t="s">
        <v>49</v>
      </c>
      <c r="S1290" s="47" t="s">
        <v>43</v>
      </c>
      <c r="T1290" s="47" t="s">
        <v>50</v>
      </c>
      <c r="U1290" s="47" t="s">
        <v>98</v>
      </c>
      <c r="V1290" s="45">
        <f t="shared" ref="V1290:W1290" si="62">AH997-V997</f>
        <v>0.81471578596432725</v>
      </c>
      <c r="W1290" s="45">
        <f t="shared" si="62"/>
        <v>0.81471578596432725</v>
      </c>
      <c r="X1290" s="47" t="s">
        <v>52</v>
      </c>
      <c r="Y1290" s="47" t="s">
        <v>115</v>
      </c>
      <c r="Z1290" s="48" t="b">
        <v>0</v>
      </c>
      <c r="AA1290" s="47" t="s">
        <v>54</v>
      </c>
      <c r="AB1290" s="48" t="b">
        <v>0</v>
      </c>
      <c r="AC1290" s="48">
        <v>39</v>
      </c>
      <c r="AD1290" s="47" t="s">
        <v>1854</v>
      </c>
    </row>
    <row r="1291" spans="2:30" x14ac:dyDescent="0.25">
      <c r="B1291">
        <v>49</v>
      </c>
      <c r="C1291" s="47" t="str">
        <f t="shared" si="33"/>
        <v>1991592sp</v>
      </c>
      <c r="D1291" s="47" t="s">
        <v>41</v>
      </c>
      <c r="E1291" s="48">
        <v>2008</v>
      </c>
      <c r="F1291" s="47" t="s">
        <v>67</v>
      </c>
      <c r="G1291" s="49">
        <v>39686</v>
      </c>
      <c r="H1291" s="47" t="s">
        <v>43</v>
      </c>
      <c r="I1291" s="47" t="s">
        <v>44</v>
      </c>
      <c r="J1291" s="48">
        <v>3008</v>
      </c>
      <c r="K1291" s="47" t="s">
        <v>45</v>
      </c>
      <c r="L1291" s="48">
        <v>750</v>
      </c>
      <c r="M1291" s="47" t="s">
        <v>46</v>
      </c>
      <c r="N1291" s="48">
        <v>3</v>
      </c>
      <c r="O1291" s="47" t="s">
        <v>43</v>
      </c>
      <c r="P1291" s="47" t="s">
        <v>68</v>
      </c>
      <c r="Q1291" s="47" t="s">
        <v>48</v>
      </c>
      <c r="R1291" s="47" t="s">
        <v>49</v>
      </c>
      <c r="S1291" s="47" t="s">
        <v>43</v>
      </c>
      <c r="T1291" s="47" t="s">
        <v>50</v>
      </c>
      <c r="U1291" s="47" t="s">
        <v>69</v>
      </c>
      <c r="V1291" s="45">
        <f t="shared" ref="V1291:W1291" si="63">AH998-V998</f>
        <v>0.97698283047174517</v>
      </c>
      <c r="W1291" s="45">
        <f t="shared" si="63"/>
        <v>0.97698283047174517</v>
      </c>
      <c r="X1291" s="47" t="s">
        <v>52</v>
      </c>
      <c r="Y1291" s="47" t="s">
        <v>107</v>
      </c>
      <c r="Z1291" s="48" t="b">
        <v>0</v>
      </c>
      <c r="AA1291" s="47" t="s">
        <v>54</v>
      </c>
      <c r="AB1291" s="48" t="b">
        <v>0</v>
      </c>
      <c r="AC1291" s="48">
        <v>39</v>
      </c>
      <c r="AD1291" s="47" t="s">
        <v>1854</v>
      </c>
    </row>
    <row r="1292" spans="2:30" x14ac:dyDescent="0.25">
      <c r="B1292">
        <v>49</v>
      </c>
      <c r="C1292" s="47" t="str">
        <f t="shared" si="33"/>
        <v>1991595sp</v>
      </c>
      <c r="D1292" s="47" t="s">
        <v>41</v>
      </c>
      <c r="E1292" s="48">
        <v>2008</v>
      </c>
      <c r="F1292" s="47" t="s">
        <v>67</v>
      </c>
      <c r="G1292" s="49">
        <v>39686</v>
      </c>
      <c r="H1292" s="47" t="s">
        <v>43</v>
      </c>
      <c r="I1292" s="47" t="s">
        <v>44</v>
      </c>
      <c r="J1292" s="48">
        <v>3008</v>
      </c>
      <c r="K1292" s="47" t="s">
        <v>45</v>
      </c>
      <c r="L1292" s="48">
        <v>790</v>
      </c>
      <c r="M1292" s="47" t="s">
        <v>46</v>
      </c>
      <c r="N1292" s="48">
        <v>3</v>
      </c>
      <c r="O1292" s="47" t="s">
        <v>43</v>
      </c>
      <c r="P1292" s="47" t="s">
        <v>68</v>
      </c>
      <c r="Q1292" s="47" t="s">
        <v>48</v>
      </c>
      <c r="R1292" s="47" t="s">
        <v>49</v>
      </c>
      <c r="S1292" s="47" t="s">
        <v>43</v>
      </c>
      <c r="T1292" s="47" t="s">
        <v>50</v>
      </c>
      <c r="U1292" s="47" t="s">
        <v>69</v>
      </c>
      <c r="V1292" s="45">
        <f t="shared" ref="V1292:W1292" si="64">AH999-V999</f>
        <v>0.97698283047174517</v>
      </c>
      <c r="W1292" s="45">
        <f t="shared" si="64"/>
        <v>0.97698283047174517</v>
      </c>
      <c r="X1292" s="47" t="s">
        <v>52</v>
      </c>
      <c r="Y1292" s="47" t="s">
        <v>107</v>
      </c>
      <c r="Z1292" s="48" t="b">
        <v>0</v>
      </c>
      <c r="AA1292" s="47" t="s">
        <v>54</v>
      </c>
      <c r="AB1292" s="48" t="b">
        <v>0</v>
      </c>
      <c r="AC1292" s="48">
        <v>39</v>
      </c>
      <c r="AD1292" s="47" t="s">
        <v>1854</v>
      </c>
    </row>
    <row r="1293" spans="2:30" x14ac:dyDescent="0.25">
      <c r="B1293">
        <v>49</v>
      </c>
      <c r="C1293" s="47" t="str">
        <f t="shared" si="33"/>
        <v>1991602sp</v>
      </c>
      <c r="D1293" s="47" t="s">
        <v>41</v>
      </c>
      <c r="E1293" s="48">
        <v>2008</v>
      </c>
      <c r="F1293" s="47" t="s">
        <v>67</v>
      </c>
      <c r="G1293" s="49">
        <v>39686</v>
      </c>
      <c r="H1293" s="47" t="s">
        <v>43</v>
      </c>
      <c r="I1293" s="47" t="s">
        <v>44</v>
      </c>
      <c r="J1293" s="48">
        <v>3008</v>
      </c>
      <c r="K1293" s="47" t="s">
        <v>45</v>
      </c>
      <c r="L1293" s="48">
        <v>730</v>
      </c>
      <c r="M1293" s="47" t="s">
        <v>46</v>
      </c>
      <c r="N1293" s="48">
        <v>3</v>
      </c>
      <c r="O1293" s="47" t="s">
        <v>43</v>
      </c>
      <c r="P1293" s="47" t="s">
        <v>68</v>
      </c>
      <c r="Q1293" s="47" t="s">
        <v>48</v>
      </c>
      <c r="R1293" s="47" t="s">
        <v>49</v>
      </c>
      <c r="S1293" s="47" t="s">
        <v>43</v>
      </c>
      <c r="T1293" s="47" t="s">
        <v>50</v>
      </c>
      <c r="U1293" s="47" t="s">
        <v>69</v>
      </c>
      <c r="V1293" s="45">
        <f t="shared" ref="V1293:W1293" si="65">AH1000-V1000</f>
        <v>0.97698283047174517</v>
      </c>
      <c r="W1293" s="45">
        <f t="shared" si="65"/>
        <v>0.97698283047174517</v>
      </c>
      <c r="X1293" s="47" t="s">
        <v>52</v>
      </c>
      <c r="Y1293" s="47" t="s">
        <v>107</v>
      </c>
      <c r="Z1293" s="48" t="b">
        <v>0</v>
      </c>
      <c r="AA1293" s="47" t="s">
        <v>54</v>
      </c>
      <c r="AB1293" s="48" t="b">
        <v>0</v>
      </c>
      <c r="AC1293" s="48">
        <v>39</v>
      </c>
      <c r="AD1293" s="47" t="s">
        <v>1854</v>
      </c>
    </row>
    <row r="1294" spans="2:30" x14ac:dyDescent="0.25">
      <c r="B1294">
        <v>49</v>
      </c>
      <c r="C1294" s="47" t="str">
        <f t="shared" si="33"/>
        <v>1991610sp</v>
      </c>
      <c r="D1294" s="47" t="s">
        <v>41</v>
      </c>
      <c r="E1294" s="48">
        <v>2008</v>
      </c>
      <c r="F1294" s="47" t="s">
        <v>67</v>
      </c>
      <c r="G1294" s="49">
        <v>39686</v>
      </c>
      <c r="H1294" s="47" t="s">
        <v>43</v>
      </c>
      <c r="I1294" s="47" t="s">
        <v>44</v>
      </c>
      <c r="J1294" s="48">
        <v>3008</v>
      </c>
      <c r="K1294" s="47" t="s">
        <v>45</v>
      </c>
      <c r="L1294" s="48">
        <v>670</v>
      </c>
      <c r="M1294" s="47" t="s">
        <v>46</v>
      </c>
      <c r="N1294" s="48">
        <v>3</v>
      </c>
      <c r="O1294" s="47" t="s">
        <v>43</v>
      </c>
      <c r="P1294" s="47" t="s">
        <v>68</v>
      </c>
      <c r="Q1294" s="47" t="s">
        <v>48</v>
      </c>
      <c r="R1294" s="47" t="s">
        <v>49</v>
      </c>
      <c r="S1294" s="47" t="s">
        <v>43</v>
      </c>
      <c r="T1294" s="47" t="s">
        <v>50</v>
      </c>
      <c r="U1294" s="47" t="s">
        <v>69</v>
      </c>
      <c r="V1294" s="45">
        <f t="shared" ref="V1294:W1294" si="66">AH1001-V1001</f>
        <v>0.97698283047174517</v>
      </c>
      <c r="W1294" s="45">
        <f t="shared" si="66"/>
        <v>0.97698283047174517</v>
      </c>
      <c r="X1294" s="47" t="s">
        <v>52</v>
      </c>
      <c r="Y1294" s="47" t="s">
        <v>107</v>
      </c>
      <c r="Z1294" s="48" t="b">
        <v>0</v>
      </c>
      <c r="AA1294" s="47" t="s">
        <v>54</v>
      </c>
      <c r="AB1294" s="48" t="b">
        <v>0</v>
      </c>
      <c r="AC1294" s="48">
        <v>39</v>
      </c>
      <c r="AD1294" s="47" t="s">
        <v>1854</v>
      </c>
    </row>
    <row r="1295" spans="2:30" x14ac:dyDescent="0.25">
      <c r="B1295">
        <v>49</v>
      </c>
      <c r="C1295" s="47" t="str">
        <f t="shared" si="33"/>
        <v>1991617sp</v>
      </c>
      <c r="D1295" s="47" t="s">
        <v>41</v>
      </c>
      <c r="E1295" s="48">
        <v>2008</v>
      </c>
      <c r="F1295" s="47" t="s">
        <v>67</v>
      </c>
      <c r="G1295" s="49">
        <v>39686</v>
      </c>
      <c r="H1295" s="47" t="s">
        <v>43</v>
      </c>
      <c r="I1295" s="47" t="s">
        <v>44</v>
      </c>
      <c r="J1295" s="48">
        <v>3008</v>
      </c>
      <c r="K1295" s="47" t="s">
        <v>45</v>
      </c>
      <c r="L1295" s="48">
        <v>810</v>
      </c>
      <c r="M1295" s="47" t="s">
        <v>46</v>
      </c>
      <c r="N1295" s="48">
        <v>3</v>
      </c>
      <c r="O1295" s="47" t="s">
        <v>43</v>
      </c>
      <c r="P1295" s="47" t="s">
        <v>68</v>
      </c>
      <c r="Q1295" s="47" t="s">
        <v>48</v>
      </c>
      <c r="R1295" s="47" t="s">
        <v>49</v>
      </c>
      <c r="S1295" s="47" t="s">
        <v>43</v>
      </c>
      <c r="T1295" s="47" t="s">
        <v>50</v>
      </c>
      <c r="U1295" s="47" t="s">
        <v>69</v>
      </c>
      <c r="V1295" s="45">
        <f t="shared" ref="V1295:W1295" si="67">AH1002-V1002</f>
        <v>0.97698283047174517</v>
      </c>
      <c r="W1295" s="45">
        <f t="shared" si="67"/>
        <v>0.97698283047174517</v>
      </c>
      <c r="X1295" s="47" t="s">
        <v>52</v>
      </c>
      <c r="Y1295" s="47" t="s">
        <v>107</v>
      </c>
      <c r="Z1295" s="48" t="b">
        <v>0</v>
      </c>
      <c r="AA1295" s="47" t="s">
        <v>54</v>
      </c>
      <c r="AB1295" s="48" t="b">
        <v>0</v>
      </c>
      <c r="AC1295" s="48">
        <v>39</v>
      </c>
      <c r="AD1295" s="47" t="s">
        <v>1854</v>
      </c>
    </row>
    <row r="1296" spans="2:30" x14ac:dyDescent="0.25">
      <c r="B1296">
        <v>49</v>
      </c>
      <c r="C1296" s="47" t="str">
        <f t="shared" si="33"/>
        <v>1991621sp</v>
      </c>
      <c r="D1296" s="47" t="s">
        <v>41</v>
      </c>
      <c r="E1296" s="48">
        <v>2008</v>
      </c>
      <c r="F1296" s="47" t="s">
        <v>67</v>
      </c>
      <c r="G1296" s="49">
        <v>39686</v>
      </c>
      <c r="H1296" s="47" t="s">
        <v>43</v>
      </c>
      <c r="I1296" s="47" t="s">
        <v>44</v>
      </c>
      <c r="J1296" s="48">
        <v>3008</v>
      </c>
      <c r="K1296" s="47" t="s">
        <v>45</v>
      </c>
      <c r="L1296" s="48">
        <v>770</v>
      </c>
      <c r="M1296" s="47" t="s">
        <v>46</v>
      </c>
      <c r="N1296" s="48">
        <v>3</v>
      </c>
      <c r="O1296" s="47" t="s">
        <v>43</v>
      </c>
      <c r="P1296" s="47" t="s">
        <v>68</v>
      </c>
      <c r="Q1296" s="47" t="s">
        <v>48</v>
      </c>
      <c r="R1296" s="47" t="s">
        <v>49</v>
      </c>
      <c r="S1296" s="47" t="s">
        <v>43</v>
      </c>
      <c r="T1296" s="47" t="s">
        <v>50</v>
      </c>
      <c r="U1296" s="47" t="s">
        <v>69</v>
      </c>
      <c r="V1296" s="45">
        <f t="shared" ref="V1296:W1296" si="68">AH1003-V1003</f>
        <v>0.97698283047174517</v>
      </c>
      <c r="W1296" s="45">
        <f t="shared" si="68"/>
        <v>0.97698283047174517</v>
      </c>
      <c r="X1296" s="47" t="s">
        <v>52</v>
      </c>
      <c r="Y1296" s="47" t="s">
        <v>107</v>
      </c>
      <c r="Z1296" s="48" t="b">
        <v>0</v>
      </c>
      <c r="AA1296" s="47" t="s">
        <v>54</v>
      </c>
      <c r="AB1296" s="48" t="b">
        <v>0</v>
      </c>
      <c r="AC1296" s="48">
        <v>39</v>
      </c>
      <c r="AD1296" s="47" t="s">
        <v>1854</v>
      </c>
    </row>
    <row r="1297" spans="2:30" x14ac:dyDescent="0.25">
      <c r="B1297">
        <v>49</v>
      </c>
      <c r="C1297" s="47" t="str">
        <f t="shared" si="33"/>
        <v>1991624sp</v>
      </c>
      <c r="D1297" s="47" t="s">
        <v>41</v>
      </c>
      <c r="E1297" s="48">
        <v>2008</v>
      </c>
      <c r="F1297" s="47" t="s">
        <v>67</v>
      </c>
      <c r="G1297" s="49">
        <v>39686</v>
      </c>
      <c r="H1297" s="47" t="s">
        <v>43</v>
      </c>
      <c r="I1297" s="47" t="s">
        <v>44</v>
      </c>
      <c r="J1297" s="48">
        <v>3008</v>
      </c>
      <c r="K1297" s="47" t="s">
        <v>110</v>
      </c>
      <c r="L1297" s="48">
        <v>770</v>
      </c>
      <c r="M1297" s="47" t="s">
        <v>46</v>
      </c>
      <c r="N1297" s="48">
        <v>3</v>
      </c>
      <c r="O1297" s="47" t="s">
        <v>43</v>
      </c>
      <c r="P1297" s="47" t="s">
        <v>68</v>
      </c>
      <c r="Q1297" s="47" t="s">
        <v>48</v>
      </c>
      <c r="R1297" s="47" t="s">
        <v>49</v>
      </c>
      <c r="S1297" s="47" t="s">
        <v>43</v>
      </c>
      <c r="T1297" s="47" t="s">
        <v>50</v>
      </c>
      <c r="U1297" s="47" t="s">
        <v>69</v>
      </c>
      <c r="V1297" s="45">
        <f t="shared" ref="V1297:W1297" si="69">AH1004-V1004</f>
        <v>0.97698283047174517</v>
      </c>
      <c r="W1297" s="45">
        <f t="shared" si="69"/>
        <v>0.97698283047174517</v>
      </c>
      <c r="X1297" s="47" t="s">
        <v>52</v>
      </c>
      <c r="Y1297" s="47" t="s">
        <v>107</v>
      </c>
      <c r="Z1297" s="48" t="b">
        <v>0</v>
      </c>
      <c r="AA1297" s="47" t="s">
        <v>54</v>
      </c>
      <c r="AB1297" s="48" t="b">
        <v>0</v>
      </c>
      <c r="AC1297" s="48">
        <v>39</v>
      </c>
      <c r="AD1297" s="47" t="s">
        <v>1854</v>
      </c>
    </row>
    <row r="1298" spans="2:30" x14ac:dyDescent="0.25">
      <c r="B1298">
        <v>49</v>
      </c>
      <c r="C1298" s="47" t="str">
        <f t="shared" si="33"/>
        <v>1991642sp</v>
      </c>
      <c r="D1298" s="47" t="s">
        <v>41</v>
      </c>
      <c r="E1298" s="48">
        <v>2008</v>
      </c>
      <c r="F1298" s="47" t="s">
        <v>67</v>
      </c>
      <c r="G1298" s="49">
        <v>39686</v>
      </c>
      <c r="H1298" s="47" t="s">
        <v>43</v>
      </c>
      <c r="I1298" s="47" t="s">
        <v>44</v>
      </c>
      <c r="J1298" s="48">
        <v>3008</v>
      </c>
      <c r="K1298" s="47" t="s">
        <v>110</v>
      </c>
      <c r="L1298" s="48">
        <v>780</v>
      </c>
      <c r="M1298" s="47" t="s">
        <v>46</v>
      </c>
      <c r="N1298" s="48">
        <v>3</v>
      </c>
      <c r="O1298" s="47" t="s">
        <v>43</v>
      </c>
      <c r="P1298" s="47" t="s">
        <v>68</v>
      </c>
      <c r="Q1298" s="47" t="s">
        <v>48</v>
      </c>
      <c r="R1298" s="47" t="s">
        <v>49</v>
      </c>
      <c r="S1298" s="47" t="s">
        <v>43</v>
      </c>
      <c r="T1298" s="47" t="s">
        <v>50</v>
      </c>
      <c r="U1298" s="47" t="s">
        <v>69</v>
      </c>
      <c r="V1298" s="45">
        <f t="shared" ref="V1298:W1298" si="70">AH1005-V1005</f>
        <v>0.97698283047174517</v>
      </c>
      <c r="W1298" s="45">
        <f t="shared" si="70"/>
        <v>0.97698283047174517</v>
      </c>
      <c r="X1298" s="47" t="s">
        <v>52</v>
      </c>
      <c r="Y1298" s="47" t="s">
        <v>107</v>
      </c>
      <c r="Z1298" s="48" t="b">
        <v>0</v>
      </c>
      <c r="AA1298" s="47" t="s">
        <v>54</v>
      </c>
      <c r="AB1298" s="48" t="b">
        <v>0</v>
      </c>
      <c r="AC1298" s="48">
        <v>39</v>
      </c>
      <c r="AD1298" s="47" t="s">
        <v>1854</v>
      </c>
    </row>
    <row r="1299" spans="2:30" x14ac:dyDescent="0.25">
      <c r="B1299">
        <v>49</v>
      </c>
      <c r="C1299" s="47" t="str">
        <f t="shared" si="33"/>
        <v>1991650sp</v>
      </c>
      <c r="D1299" s="47" t="s">
        <v>41</v>
      </c>
      <c r="E1299" s="48">
        <v>2008</v>
      </c>
      <c r="F1299" s="47" t="s">
        <v>67</v>
      </c>
      <c r="G1299" s="49">
        <v>39686</v>
      </c>
      <c r="H1299" s="47" t="s">
        <v>43</v>
      </c>
      <c r="I1299" s="47" t="s">
        <v>44</v>
      </c>
      <c r="J1299" s="48">
        <v>3008</v>
      </c>
      <c r="K1299" s="47" t="s">
        <v>45</v>
      </c>
      <c r="L1299" s="48">
        <v>780</v>
      </c>
      <c r="M1299" s="47" t="s">
        <v>46</v>
      </c>
      <c r="N1299" s="48">
        <v>3</v>
      </c>
      <c r="O1299" s="47" t="s">
        <v>43</v>
      </c>
      <c r="P1299" s="47" t="s">
        <v>68</v>
      </c>
      <c r="Q1299" s="47" t="s">
        <v>48</v>
      </c>
      <c r="R1299" s="47" t="s">
        <v>49</v>
      </c>
      <c r="S1299" s="47" t="s">
        <v>43</v>
      </c>
      <c r="T1299" s="47" t="s">
        <v>50</v>
      </c>
      <c r="U1299" s="47" t="s">
        <v>69</v>
      </c>
      <c r="V1299" s="45">
        <f t="shared" ref="V1299:W1299" si="71">AH1006-V1006</f>
        <v>0.97698283047174517</v>
      </c>
      <c r="W1299" s="45">
        <f t="shared" si="71"/>
        <v>0.97698283047174517</v>
      </c>
      <c r="X1299" s="47" t="s">
        <v>52</v>
      </c>
      <c r="Y1299" s="47" t="s">
        <v>107</v>
      </c>
      <c r="Z1299" s="48" t="b">
        <v>0</v>
      </c>
      <c r="AA1299" s="47" t="s">
        <v>54</v>
      </c>
      <c r="AB1299" s="48" t="b">
        <v>0</v>
      </c>
      <c r="AC1299" s="48">
        <v>39</v>
      </c>
      <c r="AD1299" s="47" t="s">
        <v>1854</v>
      </c>
    </row>
    <row r="1300" spans="2:30" x14ac:dyDescent="0.25">
      <c r="B1300">
        <v>49</v>
      </c>
      <c r="C1300" s="47" t="str">
        <f t="shared" si="33"/>
        <v>1991654sp</v>
      </c>
      <c r="D1300" s="47" t="s">
        <v>41</v>
      </c>
      <c r="E1300" s="48">
        <v>2008</v>
      </c>
      <c r="F1300" s="47" t="s">
        <v>67</v>
      </c>
      <c r="G1300" s="49">
        <v>39686</v>
      </c>
      <c r="H1300" s="47" t="s">
        <v>43</v>
      </c>
      <c r="I1300" s="47" t="s">
        <v>44</v>
      </c>
      <c r="J1300" s="48">
        <v>3008</v>
      </c>
      <c r="K1300" s="47" t="s">
        <v>45</v>
      </c>
      <c r="L1300" s="48">
        <v>720</v>
      </c>
      <c r="M1300" s="47" t="s">
        <v>46</v>
      </c>
      <c r="N1300" s="48">
        <v>3</v>
      </c>
      <c r="O1300" s="47" t="s">
        <v>43</v>
      </c>
      <c r="P1300" s="47" t="s">
        <v>68</v>
      </c>
      <c r="Q1300" s="47" t="s">
        <v>48</v>
      </c>
      <c r="R1300" s="47" t="s">
        <v>49</v>
      </c>
      <c r="S1300" s="47" t="s">
        <v>43</v>
      </c>
      <c r="T1300" s="47" t="s">
        <v>50</v>
      </c>
      <c r="U1300" s="47" t="s">
        <v>69</v>
      </c>
      <c r="V1300" s="45">
        <f t="shared" ref="V1300:W1300" si="72">AH1007-V1007</f>
        <v>0.97698283047174517</v>
      </c>
      <c r="W1300" s="45">
        <f t="shared" si="72"/>
        <v>0.97698283047174517</v>
      </c>
      <c r="X1300" s="47" t="s">
        <v>52</v>
      </c>
      <c r="Y1300" s="47" t="s">
        <v>107</v>
      </c>
      <c r="Z1300" s="48" t="b">
        <v>0</v>
      </c>
      <c r="AA1300" s="47" t="s">
        <v>54</v>
      </c>
      <c r="AB1300" s="48" t="b">
        <v>0</v>
      </c>
      <c r="AC1300" s="48">
        <v>39</v>
      </c>
      <c r="AD1300" s="47" t="s">
        <v>1854</v>
      </c>
    </row>
    <row r="1301" spans="2:30" x14ac:dyDescent="0.25">
      <c r="B1301">
        <v>49</v>
      </c>
      <c r="C1301" s="47" t="str">
        <f t="shared" si="33"/>
        <v>1993255sp</v>
      </c>
      <c r="D1301" s="47" t="s">
        <v>41</v>
      </c>
      <c r="E1301" s="48">
        <v>2008</v>
      </c>
      <c r="F1301" s="47" t="s">
        <v>42</v>
      </c>
      <c r="G1301" s="49">
        <v>39686</v>
      </c>
      <c r="H1301" s="47" t="s">
        <v>43</v>
      </c>
      <c r="I1301" s="47" t="s">
        <v>44</v>
      </c>
      <c r="J1301" s="48">
        <v>3008</v>
      </c>
      <c r="K1301" s="47" t="s">
        <v>110</v>
      </c>
      <c r="L1301" s="48">
        <v>700</v>
      </c>
      <c r="M1301" s="47" t="s">
        <v>46</v>
      </c>
      <c r="N1301" s="48">
        <v>3</v>
      </c>
      <c r="O1301" s="47" t="s">
        <v>43</v>
      </c>
      <c r="P1301" s="47" t="s">
        <v>68</v>
      </c>
      <c r="Q1301" s="47" t="s">
        <v>48</v>
      </c>
      <c r="R1301" s="47" t="s">
        <v>49</v>
      </c>
      <c r="S1301" s="47" t="s">
        <v>43</v>
      </c>
      <c r="T1301" s="47" t="s">
        <v>50</v>
      </c>
      <c r="U1301" s="47" t="s">
        <v>69</v>
      </c>
      <c r="V1301" s="45">
        <f t="shared" ref="V1301:W1301" si="73">AH1008-V1008</f>
        <v>0.64568761460243373</v>
      </c>
      <c r="W1301" s="45">
        <f t="shared" si="73"/>
        <v>0.64568761460243373</v>
      </c>
      <c r="X1301" s="47" t="s">
        <v>52</v>
      </c>
      <c r="Y1301" s="47" t="s">
        <v>148</v>
      </c>
      <c r="Z1301" s="48" t="b">
        <v>0</v>
      </c>
      <c r="AA1301" s="47" t="s">
        <v>54</v>
      </c>
      <c r="AB1301" s="48" t="b">
        <v>0</v>
      </c>
      <c r="AC1301" s="48">
        <v>39</v>
      </c>
      <c r="AD1301" s="47" t="s">
        <v>1854</v>
      </c>
    </row>
    <row r="1302" spans="2:30" x14ac:dyDescent="0.25">
      <c r="B1302">
        <v>49</v>
      </c>
      <c r="C1302" s="47" t="str">
        <f t="shared" si="33"/>
        <v>1993315sp</v>
      </c>
      <c r="D1302" s="47" t="s">
        <v>41</v>
      </c>
      <c r="E1302" s="48">
        <v>2008</v>
      </c>
      <c r="F1302" s="47" t="s">
        <v>42</v>
      </c>
      <c r="G1302" s="49">
        <v>39693</v>
      </c>
      <c r="H1302" s="47" t="s">
        <v>43</v>
      </c>
      <c r="I1302" s="47" t="s">
        <v>44</v>
      </c>
      <c r="J1302" s="48">
        <v>3008</v>
      </c>
      <c r="K1302" s="47" t="s">
        <v>110</v>
      </c>
      <c r="L1302" s="48">
        <v>790</v>
      </c>
      <c r="M1302" s="47" t="s">
        <v>46</v>
      </c>
      <c r="N1302" s="48">
        <v>3</v>
      </c>
      <c r="O1302" s="47" t="s">
        <v>43</v>
      </c>
      <c r="P1302" s="47" t="s">
        <v>68</v>
      </c>
      <c r="Q1302" s="47" t="s">
        <v>48</v>
      </c>
      <c r="R1302" s="47" t="s">
        <v>247</v>
      </c>
      <c r="S1302" s="47" t="s">
        <v>43</v>
      </c>
      <c r="T1302" s="47" t="s">
        <v>50</v>
      </c>
      <c r="U1302" s="47" t="s">
        <v>72</v>
      </c>
      <c r="V1302" s="45">
        <f t="shared" ref="V1302:W1302" si="74">AH1009-V1009</f>
        <v>0.52736789464910805</v>
      </c>
      <c r="W1302" s="45">
        <f t="shared" si="74"/>
        <v>0.52736789464910805</v>
      </c>
      <c r="X1302" s="47" t="s">
        <v>52</v>
      </c>
      <c r="Y1302" s="47" t="s">
        <v>168</v>
      </c>
      <c r="Z1302" s="48" t="b">
        <v>0</v>
      </c>
      <c r="AA1302" s="47" t="s">
        <v>54</v>
      </c>
      <c r="AB1302" s="48" t="b">
        <v>0</v>
      </c>
      <c r="AC1302" s="48">
        <v>39</v>
      </c>
      <c r="AD1302" s="47" t="s">
        <v>1854</v>
      </c>
    </row>
    <row r="1303" spans="2:30" x14ac:dyDescent="0.25">
      <c r="B1303">
        <v>49</v>
      </c>
      <c r="C1303" s="47" t="str">
        <f t="shared" si="33"/>
        <v>1993330sp</v>
      </c>
      <c r="D1303" s="47" t="s">
        <v>41</v>
      </c>
      <c r="E1303" s="48">
        <v>2008</v>
      </c>
      <c r="F1303" s="47" t="s">
        <v>42</v>
      </c>
      <c r="G1303" s="49">
        <v>39693</v>
      </c>
      <c r="H1303" s="47" t="s">
        <v>43</v>
      </c>
      <c r="I1303" s="47" t="s">
        <v>44</v>
      </c>
      <c r="J1303" s="48">
        <v>3008</v>
      </c>
      <c r="K1303" s="47" t="s">
        <v>110</v>
      </c>
      <c r="L1303" s="48">
        <v>790</v>
      </c>
      <c r="M1303" s="47" t="s">
        <v>46</v>
      </c>
      <c r="N1303" s="48">
        <v>3</v>
      </c>
      <c r="O1303" s="47" t="s">
        <v>43</v>
      </c>
      <c r="P1303" s="47" t="s">
        <v>68</v>
      </c>
      <c r="Q1303" s="47" t="s">
        <v>48</v>
      </c>
      <c r="R1303" s="47" t="s">
        <v>59</v>
      </c>
      <c r="S1303" s="47" t="s">
        <v>43</v>
      </c>
      <c r="T1303" s="47" t="s">
        <v>50</v>
      </c>
      <c r="U1303" s="47" t="s">
        <v>72</v>
      </c>
      <c r="V1303" s="45">
        <f t="shared" ref="V1303:W1303" si="75">AH1010-V1010</f>
        <v>0.52736789464910805</v>
      </c>
      <c r="W1303" s="45">
        <f t="shared" si="75"/>
        <v>0.52736789464910805</v>
      </c>
      <c r="X1303" s="47" t="s">
        <v>52</v>
      </c>
      <c r="Y1303" s="47" t="s">
        <v>168</v>
      </c>
      <c r="Z1303" s="48" t="b">
        <v>0</v>
      </c>
      <c r="AA1303" s="47" t="s">
        <v>54</v>
      </c>
      <c r="AB1303" s="48" t="b">
        <v>0</v>
      </c>
      <c r="AC1303" s="48">
        <v>39</v>
      </c>
      <c r="AD1303" s="47" t="s">
        <v>1854</v>
      </c>
    </row>
    <row r="1304" spans="2:30" x14ac:dyDescent="0.25">
      <c r="B1304">
        <v>49</v>
      </c>
      <c r="C1304" s="47" t="str">
        <f t="shared" si="33"/>
        <v>1993344sp</v>
      </c>
      <c r="D1304" s="47" t="s">
        <v>41</v>
      </c>
      <c r="E1304" s="48">
        <v>2008</v>
      </c>
      <c r="F1304" s="47" t="s">
        <v>42</v>
      </c>
      <c r="G1304" s="49">
        <v>39693</v>
      </c>
      <c r="H1304" s="47" t="s">
        <v>43</v>
      </c>
      <c r="I1304" s="47" t="s">
        <v>44</v>
      </c>
      <c r="J1304" s="48">
        <v>3008</v>
      </c>
      <c r="K1304" s="47" t="s">
        <v>45</v>
      </c>
      <c r="L1304" s="48">
        <v>650</v>
      </c>
      <c r="M1304" s="47" t="s">
        <v>46</v>
      </c>
      <c r="N1304" s="48">
        <v>3</v>
      </c>
      <c r="O1304" s="47" t="s">
        <v>43</v>
      </c>
      <c r="P1304" s="47" t="s">
        <v>68</v>
      </c>
      <c r="Q1304" s="47" t="s">
        <v>48</v>
      </c>
      <c r="R1304" s="47" t="s">
        <v>49</v>
      </c>
      <c r="S1304" s="47" t="s">
        <v>43</v>
      </c>
      <c r="T1304" s="47" t="s">
        <v>50</v>
      </c>
      <c r="U1304" s="47" t="s">
        <v>72</v>
      </c>
      <c r="V1304" s="45">
        <f t="shared" ref="V1304:W1304" si="76">AH1011-V1011</f>
        <v>0.52736789464910805</v>
      </c>
      <c r="W1304" s="45">
        <f t="shared" si="76"/>
        <v>0.52736789464910805</v>
      </c>
      <c r="X1304" s="47" t="s">
        <v>52</v>
      </c>
      <c r="Y1304" s="47" t="s">
        <v>168</v>
      </c>
      <c r="Z1304" s="48" t="b">
        <v>0</v>
      </c>
      <c r="AA1304" s="47" t="s">
        <v>54</v>
      </c>
      <c r="AB1304" s="48" t="b">
        <v>0</v>
      </c>
      <c r="AC1304" s="48">
        <v>39</v>
      </c>
      <c r="AD1304" s="47" t="s">
        <v>1854</v>
      </c>
    </row>
    <row r="1305" spans="2:30" x14ac:dyDescent="0.25">
      <c r="B1305">
        <v>49</v>
      </c>
      <c r="C1305" s="47" t="str">
        <f t="shared" si="33"/>
        <v>1994540sp</v>
      </c>
      <c r="D1305" s="47" t="s">
        <v>41</v>
      </c>
      <c r="E1305" s="48">
        <v>2008</v>
      </c>
      <c r="F1305" s="47" t="s">
        <v>67</v>
      </c>
      <c r="G1305" s="49">
        <v>39682</v>
      </c>
      <c r="H1305" s="47" t="s">
        <v>43</v>
      </c>
      <c r="I1305" s="47" t="s">
        <v>44</v>
      </c>
      <c r="J1305" s="48">
        <v>3008</v>
      </c>
      <c r="K1305" s="47" t="s">
        <v>45</v>
      </c>
      <c r="L1305" s="48">
        <v>780</v>
      </c>
      <c r="M1305" s="47" t="s">
        <v>46</v>
      </c>
      <c r="N1305" s="48">
        <v>3</v>
      </c>
      <c r="O1305" s="47" t="s">
        <v>43</v>
      </c>
      <c r="P1305" s="47" t="s">
        <v>68</v>
      </c>
      <c r="Q1305" s="47" t="s">
        <v>48</v>
      </c>
      <c r="R1305" s="47" t="s">
        <v>49</v>
      </c>
      <c r="S1305" s="47" t="s">
        <v>43</v>
      </c>
      <c r="T1305" s="47" t="s">
        <v>50</v>
      </c>
      <c r="U1305" s="47" t="s">
        <v>98</v>
      </c>
      <c r="V1305" s="45">
        <f t="shared" ref="V1305:W1305" si="77">AH1012-V1012</f>
        <v>0.81471578596432725</v>
      </c>
      <c r="W1305" s="45">
        <f t="shared" si="77"/>
        <v>0.81471578596432725</v>
      </c>
      <c r="X1305" s="47" t="s">
        <v>52</v>
      </c>
      <c r="Y1305" s="47" t="s">
        <v>115</v>
      </c>
      <c r="Z1305" s="48" t="b">
        <v>0</v>
      </c>
      <c r="AA1305" s="47" t="s">
        <v>54</v>
      </c>
      <c r="AB1305" s="48" t="b">
        <v>0</v>
      </c>
      <c r="AC1305" s="48">
        <v>39</v>
      </c>
      <c r="AD1305" s="47" t="s">
        <v>1854</v>
      </c>
    </row>
    <row r="1306" spans="2:30" x14ac:dyDescent="0.25">
      <c r="B1306">
        <v>49</v>
      </c>
      <c r="C1306" s="47" t="str">
        <f t="shared" si="33"/>
        <v>1998534sp</v>
      </c>
      <c r="D1306" s="47" t="s">
        <v>41</v>
      </c>
      <c r="E1306" s="48">
        <v>2008</v>
      </c>
      <c r="F1306" s="47" t="s">
        <v>67</v>
      </c>
      <c r="G1306" s="49">
        <v>39686</v>
      </c>
      <c r="H1306" s="47" t="s">
        <v>43</v>
      </c>
      <c r="I1306" s="47" t="s">
        <v>44</v>
      </c>
      <c r="J1306" s="48">
        <v>3008</v>
      </c>
      <c r="K1306" s="47" t="s">
        <v>110</v>
      </c>
      <c r="L1306" s="48">
        <v>720</v>
      </c>
      <c r="M1306" s="47" t="s">
        <v>46</v>
      </c>
      <c r="N1306" s="48">
        <v>3</v>
      </c>
      <c r="O1306" s="47" t="s">
        <v>43</v>
      </c>
      <c r="P1306" s="47" t="s">
        <v>68</v>
      </c>
      <c r="Q1306" s="47" t="s">
        <v>48</v>
      </c>
      <c r="R1306" s="47" t="s">
        <v>49</v>
      </c>
      <c r="S1306" s="47" t="s">
        <v>43</v>
      </c>
      <c r="T1306" s="47" t="s">
        <v>50</v>
      </c>
      <c r="U1306" s="47" t="s">
        <v>69</v>
      </c>
      <c r="V1306" s="45">
        <f t="shared" ref="V1306:W1306" si="78">AH1013-V1013</f>
        <v>0.97698283047174517</v>
      </c>
      <c r="W1306" s="45">
        <f t="shared" si="78"/>
        <v>0.97698283047174517</v>
      </c>
      <c r="X1306" s="47" t="s">
        <v>52</v>
      </c>
      <c r="Y1306" s="47" t="s">
        <v>107</v>
      </c>
      <c r="Z1306" s="48" t="b">
        <v>0</v>
      </c>
      <c r="AA1306" s="47" t="s">
        <v>54</v>
      </c>
      <c r="AB1306" s="48" t="b">
        <v>0</v>
      </c>
      <c r="AC1306" s="48">
        <v>39</v>
      </c>
      <c r="AD1306" s="47" t="s">
        <v>1854</v>
      </c>
    </row>
    <row r="1307" spans="2:30" x14ac:dyDescent="0.25">
      <c r="B1307">
        <v>49</v>
      </c>
      <c r="C1307" s="47" t="str">
        <f t="shared" si="33"/>
        <v>1998545sp</v>
      </c>
      <c r="D1307" s="47" t="s">
        <v>41</v>
      </c>
      <c r="E1307" s="48">
        <v>2008</v>
      </c>
      <c r="F1307" s="47" t="s">
        <v>67</v>
      </c>
      <c r="G1307" s="49">
        <v>39686</v>
      </c>
      <c r="H1307" s="47" t="s">
        <v>43</v>
      </c>
      <c r="I1307" s="47" t="s">
        <v>44</v>
      </c>
      <c r="J1307" s="48">
        <v>3008</v>
      </c>
      <c r="K1307" s="47" t="s">
        <v>45</v>
      </c>
      <c r="L1307" s="48">
        <v>770</v>
      </c>
      <c r="M1307" s="47" t="s">
        <v>46</v>
      </c>
      <c r="N1307" s="48">
        <v>3</v>
      </c>
      <c r="O1307" s="47" t="s">
        <v>43</v>
      </c>
      <c r="P1307" s="47" t="s">
        <v>68</v>
      </c>
      <c r="Q1307" s="47" t="s">
        <v>48</v>
      </c>
      <c r="R1307" s="47" t="s">
        <v>49</v>
      </c>
      <c r="S1307" s="47" t="s">
        <v>43</v>
      </c>
      <c r="T1307" s="47" t="s">
        <v>50</v>
      </c>
      <c r="U1307" s="47" t="s">
        <v>69</v>
      </c>
      <c r="V1307" s="45">
        <f t="shared" ref="V1307:W1307" si="79">AH1014-V1014</f>
        <v>0.97698283047174517</v>
      </c>
      <c r="W1307" s="45">
        <f t="shared" si="79"/>
        <v>0.97698283047174517</v>
      </c>
      <c r="X1307" s="47" t="s">
        <v>52</v>
      </c>
      <c r="Y1307" s="47" t="s">
        <v>107</v>
      </c>
      <c r="Z1307" s="48" t="b">
        <v>0</v>
      </c>
      <c r="AA1307" s="47" t="s">
        <v>54</v>
      </c>
      <c r="AB1307" s="48" t="b">
        <v>0</v>
      </c>
      <c r="AC1307" s="48">
        <v>39</v>
      </c>
      <c r="AD1307" s="47" t="s">
        <v>1854</v>
      </c>
    </row>
    <row r="1308" spans="2:30" x14ac:dyDescent="0.25">
      <c r="B1308">
        <v>49</v>
      </c>
      <c r="C1308" s="47" t="str">
        <f t="shared" si="33"/>
        <v>2001160sp</v>
      </c>
      <c r="D1308" s="47" t="s">
        <v>41</v>
      </c>
      <c r="E1308" s="48">
        <v>2008</v>
      </c>
      <c r="F1308" s="47" t="s">
        <v>67</v>
      </c>
      <c r="G1308" s="49">
        <v>39682</v>
      </c>
      <c r="H1308" s="47" t="s">
        <v>43</v>
      </c>
      <c r="I1308" s="47" t="s">
        <v>44</v>
      </c>
      <c r="J1308" s="48">
        <v>3008</v>
      </c>
      <c r="K1308" s="47" t="s">
        <v>45</v>
      </c>
      <c r="L1308" s="48">
        <v>740</v>
      </c>
      <c r="M1308" s="47" t="s">
        <v>46</v>
      </c>
      <c r="N1308" s="48">
        <v>3</v>
      </c>
      <c r="O1308" s="47" t="s">
        <v>43</v>
      </c>
      <c r="P1308" s="47" t="s">
        <v>68</v>
      </c>
      <c r="Q1308" s="47" t="s">
        <v>48</v>
      </c>
      <c r="R1308" s="47" t="s">
        <v>49</v>
      </c>
      <c r="S1308" s="47" t="s">
        <v>43</v>
      </c>
      <c r="T1308" s="47" t="s">
        <v>50</v>
      </c>
      <c r="U1308" s="47" t="s">
        <v>98</v>
      </c>
      <c r="V1308" s="45">
        <f t="shared" ref="V1308:W1308" si="80">AH1015-V1015</f>
        <v>0.81471578596432725</v>
      </c>
      <c r="W1308" s="45">
        <f t="shared" si="80"/>
        <v>0.81471578596432725</v>
      </c>
      <c r="X1308" s="47" t="s">
        <v>52</v>
      </c>
      <c r="Y1308" s="47" t="s">
        <v>115</v>
      </c>
      <c r="Z1308" s="48" t="b">
        <v>0</v>
      </c>
      <c r="AA1308" s="47" t="s">
        <v>54</v>
      </c>
      <c r="AB1308" s="48" t="b">
        <v>0</v>
      </c>
      <c r="AC1308" s="48">
        <v>39</v>
      </c>
      <c r="AD1308" s="47" t="s">
        <v>1854</v>
      </c>
    </row>
    <row r="1309" spans="2:30" x14ac:dyDescent="0.25">
      <c r="B1309">
        <v>49</v>
      </c>
      <c r="C1309" s="47" t="str">
        <f t="shared" si="33"/>
        <v>2001164sp</v>
      </c>
      <c r="D1309" s="47" t="s">
        <v>41</v>
      </c>
      <c r="E1309" s="48">
        <v>2008</v>
      </c>
      <c r="F1309" s="47" t="s">
        <v>67</v>
      </c>
      <c r="G1309" s="49">
        <v>39682</v>
      </c>
      <c r="H1309" s="47" t="s">
        <v>43</v>
      </c>
      <c r="I1309" s="47" t="s">
        <v>44</v>
      </c>
      <c r="J1309" s="48">
        <v>3008</v>
      </c>
      <c r="K1309" s="47" t="s">
        <v>45</v>
      </c>
      <c r="L1309" s="48">
        <v>770</v>
      </c>
      <c r="M1309" s="47" t="s">
        <v>46</v>
      </c>
      <c r="N1309" s="48">
        <v>3</v>
      </c>
      <c r="O1309" s="47" t="s">
        <v>43</v>
      </c>
      <c r="P1309" s="47" t="s">
        <v>68</v>
      </c>
      <c r="Q1309" s="47" t="s">
        <v>48</v>
      </c>
      <c r="R1309" s="47" t="s">
        <v>49</v>
      </c>
      <c r="S1309" s="47" t="s">
        <v>43</v>
      </c>
      <c r="T1309" s="47" t="s">
        <v>50</v>
      </c>
      <c r="U1309" s="47" t="s">
        <v>98</v>
      </c>
      <c r="V1309" s="45">
        <f t="shared" ref="V1309:W1309" si="81">AH1016-V1016</f>
        <v>0.81471578596432725</v>
      </c>
      <c r="W1309" s="45">
        <f t="shared" si="81"/>
        <v>0.81471578596432725</v>
      </c>
      <c r="X1309" s="47" t="s">
        <v>52</v>
      </c>
      <c r="Y1309" s="47" t="s">
        <v>115</v>
      </c>
      <c r="Z1309" s="48" t="b">
        <v>0</v>
      </c>
      <c r="AA1309" s="47" t="s">
        <v>54</v>
      </c>
      <c r="AB1309" s="48" t="b">
        <v>0</v>
      </c>
      <c r="AC1309" s="48">
        <v>39</v>
      </c>
      <c r="AD1309" s="47" t="s">
        <v>1854</v>
      </c>
    </row>
    <row r="1310" spans="2:30" x14ac:dyDescent="0.25">
      <c r="B1310">
        <v>49</v>
      </c>
      <c r="C1310" s="47" t="str">
        <f t="shared" si="33"/>
        <v>2001168sp</v>
      </c>
      <c r="D1310" s="47" t="s">
        <v>41</v>
      </c>
      <c r="E1310" s="48">
        <v>2008</v>
      </c>
      <c r="F1310" s="47" t="s">
        <v>67</v>
      </c>
      <c r="G1310" s="49">
        <v>39682</v>
      </c>
      <c r="H1310" s="47" t="s">
        <v>43</v>
      </c>
      <c r="I1310" s="47" t="s">
        <v>44</v>
      </c>
      <c r="J1310" s="48">
        <v>3008</v>
      </c>
      <c r="K1310" s="47" t="s">
        <v>110</v>
      </c>
      <c r="L1310" s="48">
        <v>700</v>
      </c>
      <c r="M1310" s="47" t="s">
        <v>46</v>
      </c>
      <c r="N1310" s="48">
        <v>3</v>
      </c>
      <c r="O1310" s="47" t="s">
        <v>43</v>
      </c>
      <c r="P1310" s="47" t="s">
        <v>68</v>
      </c>
      <c r="Q1310" s="47" t="s">
        <v>48</v>
      </c>
      <c r="R1310" s="47" t="s">
        <v>49</v>
      </c>
      <c r="S1310" s="47" t="s">
        <v>43</v>
      </c>
      <c r="T1310" s="47" t="s">
        <v>50</v>
      </c>
      <c r="U1310" s="47" t="s">
        <v>98</v>
      </c>
      <c r="V1310" s="45">
        <f t="shared" ref="V1310:W1310" si="82">AH1017-V1017</f>
        <v>0.81471578596432725</v>
      </c>
      <c r="W1310" s="45">
        <f t="shared" si="82"/>
        <v>0.81471578596432725</v>
      </c>
      <c r="X1310" s="47" t="s">
        <v>52</v>
      </c>
      <c r="Y1310" s="47" t="s">
        <v>115</v>
      </c>
      <c r="Z1310" s="48" t="b">
        <v>0</v>
      </c>
      <c r="AA1310" s="47" t="s">
        <v>54</v>
      </c>
      <c r="AB1310" s="48" t="b">
        <v>0</v>
      </c>
      <c r="AC1310" s="48">
        <v>39</v>
      </c>
      <c r="AD1310" s="47" t="s">
        <v>1854</v>
      </c>
    </row>
    <row r="1311" spans="2:30" x14ac:dyDescent="0.25">
      <c r="B1311">
        <v>49</v>
      </c>
      <c r="C1311" s="47" t="str">
        <f t="shared" si="33"/>
        <v>2001186sp</v>
      </c>
      <c r="D1311" s="47" t="s">
        <v>41</v>
      </c>
      <c r="E1311" s="48">
        <v>2008</v>
      </c>
      <c r="F1311" s="47" t="s">
        <v>42</v>
      </c>
      <c r="G1311" s="49">
        <v>39689</v>
      </c>
      <c r="H1311" s="47" t="s">
        <v>43</v>
      </c>
      <c r="I1311" s="47" t="s">
        <v>44</v>
      </c>
      <c r="J1311" s="48">
        <v>3008</v>
      </c>
      <c r="K1311" s="47" t="s">
        <v>110</v>
      </c>
      <c r="L1311" s="48">
        <v>760</v>
      </c>
      <c r="M1311" s="47" t="s">
        <v>46</v>
      </c>
      <c r="N1311" s="48">
        <v>3</v>
      </c>
      <c r="O1311" s="47" t="s">
        <v>43</v>
      </c>
      <c r="P1311" s="47" t="s">
        <v>68</v>
      </c>
      <c r="Q1311" s="47" t="s">
        <v>48</v>
      </c>
      <c r="R1311" s="47" t="s">
        <v>49</v>
      </c>
      <c r="S1311" s="47" t="s">
        <v>43</v>
      </c>
      <c r="T1311" s="47" t="s">
        <v>50</v>
      </c>
      <c r="U1311" s="47" t="s">
        <v>69</v>
      </c>
      <c r="V1311" s="45">
        <f t="shared" ref="V1311:W1311" si="83">AH1018-V1018</f>
        <v>0.64568761460243373</v>
      </c>
      <c r="W1311" s="45">
        <f t="shared" si="83"/>
        <v>0.64568761460243373</v>
      </c>
      <c r="X1311" s="47" t="s">
        <v>52</v>
      </c>
      <c r="Y1311" s="47" t="s">
        <v>148</v>
      </c>
      <c r="Z1311" s="48" t="b">
        <v>0</v>
      </c>
      <c r="AA1311" s="47" t="s">
        <v>54</v>
      </c>
      <c r="AB1311" s="48" t="b">
        <v>0</v>
      </c>
      <c r="AC1311" s="48">
        <v>39</v>
      </c>
      <c r="AD1311" s="47" t="s">
        <v>1854</v>
      </c>
    </row>
    <row r="1312" spans="2:30" x14ac:dyDescent="0.25">
      <c r="B1312">
        <v>49</v>
      </c>
      <c r="C1312" s="47" t="str">
        <f t="shared" si="33"/>
        <v>2001199sp</v>
      </c>
      <c r="D1312" s="47" t="s">
        <v>41</v>
      </c>
      <c r="E1312" s="48">
        <v>2008</v>
      </c>
      <c r="F1312" s="47" t="s">
        <v>42</v>
      </c>
      <c r="G1312" s="49">
        <v>39689</v>
      </c>
      <c r="H1312" s="47" t="s">
        <v>43</v>
      </c>
      <c r="I1312" s="47" t="s">
        <v>44</v>
      </c>
      <c r="J1312" s="48">
        <v>3008</v>
      </c>
      <c r="K1312" s="47" t="s">
        <v>45</v>
      </c>
      <c r="L1312" s="48">
        <v>800</v>
      </c>
      <c r="M1312" s="47" t="s">
        <v>46</v>
      </c>
      <c r="N1312" s="48">
        <v>3</v>
      </c>
      <c r="O1312" s="47" t="s">
        <v>43</v>
      </c>
      <c r="P1312" s="47" t="s">
        <v>68</v>
      </c>
      <c r="Q1312" s="47" t="s">
        <v>48</v>
      </c>
      <c r="R1312" s="47" t="s">
        <v>49</v>
      </c>
      <c r="S1312" s="47" t="s">
        <v>43</v>
      </c>
      <c r="T1312" s="47" t="s">
        <v>50</v>
      </c>
      <c r="U1312" s="47" t="s">
        <v>69</v>
      </c>
      <c r="V1312" s="45">
        <f t="shared" ref="V1312:W1312" si="84">AH1019-V1019</f>
        <v>0.64568761460243373</v>
      </c>
      <c r="W1312" s="45">
        <f t="shared" si="84"/>
        <v>0.64568761460243373</v>
      </c>
      <c r="X1312" s="47" t="s">
        <v>52</v>
      </c>
      <c r="Y1312" s="47" t="s">
        <v>148</v>
      </c>
      <c r="Z1312" s="48" t="b">
        <v>0</v>
      </c>
      <c r="AA1312" s="47" t="s">
        <v>54</v>
      </c>
      <c r="AB1312" s="48" t="b">
        <v>0</v>
      </c>
      <c r="AC1312" s="48">
        <v>39</v>
      </c>
      <c r="AD1312" s="47" t="s">
        <v>1854</v>
      </c>
    </row>
    <row r="1313" spans="2:30" x14ac:dyDescent="0.25">
      <c r="B1313">
        <v>49</v>
      </c>
      <c r="C1313" s="47" t="str">
        <f t="shared" si="33"/>
        <v>2001206sp</v>
      </c>
      <c r="D1313" s="47" t="s">
        <v>41</v>
      </c>
      <c r="E1313" s="48">
        <v>2008</v>
      </c>
      <c r="F1313" s="47" t="s">
        <v>42</v>
      </c>
      <c r="G1313" s="49">
        <v>39689</v>
      </c>
      <c r="H1313" s="47" t="s">
        <v>43</v>
      </c>
      <c r="I1313" s="47" t="s">
        <v>44</v>
      </c>
      <c r="J1313" s="48">
        <v>3008</v>
      </c>
      <c r="K1313" s="47" t="s">
        <v>110</v>
      </c>
      <c r="L1313" s="48">
        <v>670</v>
      </c>
      <c r="M1313" s="47" t="s">
        <v>46</v>
      </c>
      <c r="N1313" s="48">
        <v>3</v>
      </c>
      <c r="O1313" s="47" t="s">
        <v>43</v>
      </c>
      <c r="P1313" s="47" t="s">
        <v>68</v>
      </c>
      <c r="Q1313" s="47" t="s">
        <v>48</v>
      </c>
      <c r="R1313" s="47" t="s">
        <v>49</v>
      </c>
      <c r="S1313" s="47" t="s">
        <v>43</v>
      </c>
      <c r="T1313" s="47" t="s">
        <v>50</v>
      </c>
      <c r="U1313" s="47" t="s">
        <v>69</v>
      </c>
      <c r="V1313" s="45">
        <f t="shared" ref="V1313:W1313" si="85">AH1020-V1020</f>
        <v>0.64568761460243373</v>
      </c>
      <c r="W1313" s="45">
        <f t="shared" si="85"/>
        <v>0.64568761460243373</v>
      </c>
      <c r="X1313" s="47" t="s">
        <v>52</v>
      </c>
      <c r="Y1313" s="47" t="s">
        <v>148</v>
      </c>
      <c r="Z1313" s="48" t="b">
        <v>0</v>
      </c>
      <c r="AA1313" s="47" t="s">
        <v>54</v>
      </c>
      <c r="AB1313" s="48" t="b">
        <v>0</v>
      </c>
      <c r="AC1313" s="48">
        <v>39</v>
      </c>
      <c r="AD1313" s="47" t="s">
        <v>1854</v>
      </c>
    </row>
    <row r="1314" spans="2:30" x14ac:dyDescent="0.25">
      <c r="B1314">
        <v>49</v>
      </c>
      <c r="C1314" s="47" t="str">
        <f t="shared" si="33"/>
        <v>2001210sp</v>
      </c>
      <c r="D1314" s="47" t="s">
        <v>41</v>
      </c>
      <c r="E1314" s="48">
        <v>2008</v>
      </c>
      <c r="F1314" s="47" t="s">
        <v>42</v>
      </c>
      <c r="G1314" s="49">
        <v>39689</v>
      </c>
      <c r="H1314" s="47" t="s">
        <v>43</v>
      </c>
      <c r="I1314" s="47" t="s">
        <v>44</v>
      </c>
      <c r="J1314" s="48">
        <v>3008</v>
      </c>
      <c r="K1314" s="47" t="s">
        <v>110</v>
      </c>
      <c r="L1314" s="48">
        <v>730</v>
      </c>
      <c r="M1314" s="47" t="s">
        <v>46</v>
      </c>
      <c r="N1314" s="48">
        <v>3</v>
      </c>
      <c r="O1314" s="47" t="s">
        <v>43</v>
      </c>
      <c r="P1314" s="47" t="s">
        <v>68</v>
      </c>
      <c r="Q1314" s="47" t="s">
        <v>48</v>
      </c>
      <c r="R1314" s="47" t="s">
        <v>49</v>
      </c>
      <c r="S1314" s="47" t="s">
        <v>43</v>
      </c>
      <c r="T1314" s="47" t="s">
        <v>50</v>
      </c>
      <c r="U1314" s="47" t="s">
        <v>69</v>
      </c>
      <c r="V1314" s="45">
        <f t="shared" ref="V1314:W1314" si="86">AH1021-V1021</f>
        <v>0.64568761460243373</v>
      </c>
      <c r="W1314" s="45">
        <f t="shared" si="86"/>
        <v>0.64568761460243373</v>
      </c>
      <c r="X1314" s="47" t="s">
        <v>52</v>
      </c>
      <c r="Y1314" s="47" t="s">
        <v>148</v>
      </c>
      <c r="Z1314" s="48" t="b">
        <v>0</v>
      </c>
      <c r="AA1314" s="47" t="s">
        <v>54</v>
      </c>
      <c r="AB1314" s="48" t="b">
        <v>0</v>
      </c>
      <c r="AC1314" s="48">
        <v>39</v>
      </c>
      <c r="AD1314" s="47" t="s">
        <v>1854</v>
      </c>
    </row>
    <row r="1315" spans="2:30" x14ac:dyDescent="0.25">
      <c r="B1315">
        <v>49</v>
      </c>
      <c r="C1315" s="47" t="str">
        <f t="shared" si="33"/>
        <v>2001539sp</v>
      </c>
      <c r="D1315" s="47" t="s">
        <v>41</v>
      </c>
      <c r="E1315" s="48">
        <v>2008</v>
      </c>
      <c r="F1315" s="47" t="s">
        <v>42</v>
      </c>
      <c r="G1315" s="49">
        <v>39696</v>
      </c>
      <c r="H1315" s="47" t="s">
        <v>43</v>
      </c>
      <c r="I1315" s="47" t="s">
        <v>44</v>
      </c>
      <c r="J1315" s="48">
        <v>3008</v>
      </c>
      <c r="K1315" s="47" t="s">
        <v>110</v>
      </c>
      <c r="L1315" s="48">
        <v>760</v>
      </c>
      <c r="M1315" s="47" t="s">
        <v>46</v>
      </c>
      <c r="N1315" s="48">
        <v>3</v>
      </c>
      <c r="O1315" s="47" t="s">
        <v>43</v>
      </c>
      <c r="P1315" s="47" t="s">
        <v>68</v>
      </c>
      <c r="Q1315" s="47" t="s">
        <v>48</v>
      </c>
      <c r="R1315" s="47" t="s">
        <v>49</v>
      </c>
      <c r="S1315" s="47" t="s">
        <v>43</v>
      </c>
      <c r="T1315" s="47" t="s">
        <v>50</v>
      </c>
      <c r="U1315" s="47" t="s">
        <v>72</v>
      </c>
      <c r="V1315" s="45">
        <f t="shared" ref="V1315:W1315" si="87">AH1022-V1022</f>
        <v>0.52736789464910805</v>
      </c>
      <c r="W1315" s="45">
        <f t="shared" si="87"/>
        <v>0.52736789464910805</v>
      </c>
      <c r="X1315" s="47" t="s">
        <v>52</v>
      </c>
      <c r="Y1315" s="47" t="s">
        <v>168</v>
      </c>
      <c r="Z1315" s="48" t="b">
        <v>0</v>
      </c>
      <c r="AA1315" s="47" t="s">
        <v>54</v>
      </c>
      <c r="AB1315" s="48" t="b">
        <v>0</v>
      </c>
      <c r="AC1315" s="48">
        <v>39</v>
      </c>
      <c r="AD1315" s="47" t="s">
        <v>1854</v>
      </c>
    </row>
    <row r="1316" spans="2:30" x14ac:dyDescent="0.25">
      <c r="B1316">
        <v>49</v>
      </c>
      <c r="C1316" s="47" t="str">
        <f t="shared" si="33"/>
        <v>2001543sp</v>
      </c>
      <c r="D1316" s="47" t="s">
        <v>41</v>
      </c>
      <c r="E1316" s="48">
        <v>2008</v>
      </c>
      <c r="F1316" s="47" t="s">
        <v>42</v>
      </c>
      <c r="G1316" s="49">
        <v>39696</v>
      </c>
      <c r="H1316" s="47" t="s">
        <v>43</v>
      </c>
      <c r="I1316" s="47" t="s">
        <v>44</v>
      </c>
      <c r="J1316" s="48">
        <v>3008</v>
      </c>
      <c r="K1316" s="47" t="s">
        <v>110</v>
      </c>
      <c r="L1316" s="48">
        <v>780</v>
      </c>
      <c r="M1316" s="47" t="s">
        <v>46</v>
      </c>
      <c r="N1316" s="48">
        <v>3</v>
      </c>
      <c r="O1316" s="47" t="s">
        <v>43</v>
      </c>
      <c r="P1316" s="47" t="s">
        <v>287</v>
      </c>
      <c r="Q1316" s="47" t="s">
        <v>48</v>
      </c>
      <c r="R1316" s="47" t="s">
        <v>49</v>
      </c>
      <c r="S1316" s="47" t="s">
        <v>43</v>
      </c>
      <c r="T1316" s="47" t="s">
        <v>50</v>
      </c>
      <c r="U1316" s="47" t="s">
        <v>72</v>
      </c>
      <c r="V1316" s="45">
        <f t="shared" ref="V1316:W1316" si="88">AH1023-V1023</f>
        <v>0.52736789464910805</v>
      </c>
      <c r="W1316" s="45">
        <f t="shared" si="88"/>
        <v>0.52736789464910805</v>
      </c>
      <c r="X1316" s="47" t="s">
        <v>52</v>
      </c>
      <c r="Y1316" s="47" t="s">
        <v>168</v>
      </c>
      <c r="Z1316" s="48" t="b">
        <v>0</v>
      </c>
      <c r="AA1316" s="47" t="s">
        <v>54</v>
      </c>
      <c r="AB1316" s="48" t="b">
        <v>0</v>
      </c>
      <c r="AC1316" s="48">
        <v>39</v>
      </c>
      <c r="AD1316" s="47" t="s">
        <v>1854</v>
      </c>
    </row>
    <row r="1317" spans="2:30" x14ac:dyDescent="0.25">
      <c r="B1317">
        <v>49</v>
      </c>
      <c r="C1317" s="47" t="str">
        <f t="shared" si="33"/>
        <v>2001559sp</v>
      </c>
      <c r="D1317" s="47" t="s">
        <v>41</v>
      </c>
      <c r="E1317" s="48">
        <v>2008</v>
      </c>
      <c r="F1317" s="47" t="s">
        <v>42</v>
      </c>
      <c r="G1317" s="49">
        <v>39696</v>
      </c>
      <c r="H1317" s="47" t="s">
        <v>43</v>
      </c>
      <c r="I1317" s="47" t="s">
        <v>44</v>
      </c>
      <c r="J1317" s="48">
        <v>3008</v>
      </c>
      <c r="K1317" s="47" t="s">
        <v>110</v>
      </c>
      <c r="L1317" s="48">
        <v>750</v>
      </c>
      <c r="M1317" s="47" t="s">
        <v>46</v>
      </c>
      <c r="N1317" s="48">
        <v>3</v>
      </c>
      <c r="O1317" s="47" t="s">
        <v>43</v>
      </c>
      <c r="P1317" s="47" t="s">
        <v>68</v>
      </c>
      <c r="Q1317" s="47" t="s">
        <v>48</v>
      </c>
      <c r="R1317" s="47" t="s">
        <v>49</v>
      </c>
      <c r="S1317" s="47" t="s">
        <v>43</v>
      </c>
      <c r="T1317" s="47" t="s">
        <v>50</v>
      </c>
      <c r="U1317" s="47" t="s">
        <v>72</v>
      </c>
      <c r="V1317" s="45">
        <f t="shared" ref="V1317:W1317" si="89">AH1024-V1024</f>
        <v>0.52736789464910805</v>
      </c>
      <c r="W1317" s="45">
        <f t="shared" si="89"/>
        <v>0.52736789464910805</v>
      </c>
      <c r="X1317" s="47" t="s">
        <v>52</v>
      </c>
      <c r="Y1317" s="47" t="s">
        <v>168</v>
      </c>
      <c r="Z1317" s="48" t="b">
        <v>0</v>
      </c>
      <c r="AA1317" s="47" t="s">
        <v>54</v>
      </c>
      <c r="AB1317" s="48" t="b">
        <v>0</v>
      </c>
      <c r="AC1317" s="48">
        <v>39</v>
      </c>
      <c r="AD1317" s="47" t="s">
        <v>1854</v>
      </c>
    </row>
    <row r="1318" spans="2:30" x14ac:dyDescent="0.25">
      <c r="B1318">
        <v>49</v>
      </c>
      <c r="C1318" s="47" t="str">
        <f t="shared" si="33"/>
        <v>2001857sp</v>
      </c>
      <c r="D1318" s="47" t="s">
        <v>41</v>
      </c>
      <c r="E1318" s="48">
        <v>2008</v>
      </c>
      <c r="F1318" s="47" t="s">
        <v>42</v>
      </c>
      <c r="G1318" s="49">
        <v>39696</v>
      </c>
      <c r="H1318" s="47" t="s">
        <v>43</v>
      </c>
      <c r="I1318" s="47" t="s">
        <v>44</v>
      </c>
      <c r="J1318" s="48">
        <v>3008</v>
      </c>
      <c r="K1318" s="47" t="s">
        <v>45</v>
      </c>
      <c r="L1318" s="48">
        <v>820</v>
      </c>
      <c r="M1318" s="47" t="s">
        <v>46</v>
      </c>
      <c r="N1318" s="48">
        <v>3</v>
      </c>
      <c r="O1318" s="47" t="s">
        <v>43</v>
      </c>
      <c r="P1318" s="47" t="s">
        <v>68</v>
      </c>
      <c r="Q1318" s="47" t="s">
        <v>48</v>
      </c>
      <c r="R1318" s="47" t="s">
        <v>49</v>
      </c>
      <c r="S1318" s="47" t="s">
        <v>43</v>
      </c>
      <c r="T1318" s="47" t="s">
        <v>50</v>
      </c>
      <c r="U1318" s="47" t="s">
        <v>72</v>
      </c>
      <c r="V1318" s="45">
        <f t="shared" ref="V1318:W1318" si="90">AH1025-V1025</f>
        <v>0.52736789464910805</v>
      </c>
      <c r="W1318" s="45">
        <f t="shared" si="90"/>
        <v>0.52736789464910805</v>
      </c>
      <c r="X1318" s="47" t="s">
        <v>52</v>
      </c>
      <c r="Y1318" s="47" t="s">
        <v>168</v>
      </c>
      <c r="Z1318" s="48" t="b">
        <v>0</v>
      </c>
      <c r="AA1318" s="47" t="s">
        <v>54</v>
      </c>
      <c r="AB1318" s="48" t="b">
        <v>0</v>
      </c>
      <c r="AC1318" s="48">
        <v>39</v>
      </c>
      <c r="AD1318" s="47" t="s">
        <v>1854</v>
      </c>
    </row>
    <row r="1319" spans="2:30" x14ac:dyDescent="0.25">
      <c r="B1319">
        <v>49</v>
      </c>
      <c r="C1319" s="47" t="str">
        <f t="shared" si="33"/>
        <v>2001870sp</v>
      </c>
      <c r="D1319" s="47" t="s">
        <v>41</v>
      </c>
      <c r="E1319" s="48">
        <v>2008</v>
      </c>
      <c r="F1319" s="47" t="s">
        <v>42</v>
      </c>
      <c r="G1319" s="49">
        <v>39696</v>
      </c>
      <c r="H1319" s="47" t="s">
        <v>43</v>
      </c>
      <c r="I1319" s="47" t="s">
        <v>44</v>
      </c>
      <c r="J1319" s="48">
        <v>3008</v>
      </c>
      <c r="K1319" s="47" t="s">
        <v>45</v>
      </c>
      <c r="L1319" s="48">
        <v>840</v>
      </c>
      <c r="M1319" s="47" t="s">
        <v>46</v>
      </c>
      <c r="N1319" s="48">
        <v>3</v>
      </c>
      <c r="O1319" s="47" t="s">
        <v>43</v>
      </c>
      <c r="P1319" s="47" t="s">
        <v>68</v>
      </c>
      <c r="Q1319" s="47" t="s">
        <v>48</v>
      </c>
      <c r="R1319" s="47" t="s">
        <v>49</v>
      </c>
      <c r="S1319" s="47" t="s">
        <v>43</v>
      </c>
      <c r="T1319" s="47" t="s">
        <v>50</v>
      </c>
      <c r="U1319" s="47" t="s">
        <v>72</v>
      </c>
      <c r="V1319" s="45">
        <f t="shared" ref="V1319:W1319" si="91">AH1026-V1026</f>
        <v>0.52736789464910805</v>
      </c>
      <c r="W1319" s="45">
        <f t="shared" si="91"/>
        <v>0.52736789464910805</v>
      </c>
      <c r="X1319" s="47" t="s">
        <v>52</v>
      </c>
      <c r="Y1319" s="47" t="s">
        <v>168</v>
      </c>
      <c r="Z1319" s="48" t="b">
        <v>0</v>
      </c>
      <c r="AA1319" s="47" t="s">
        <v>54</v>
      </c>
      <c r="AB1319" s="48" t="b">
        <v>0</v>
      </c>
      <c r="AC1319" s="48">
        <v>39</v>
      </c>
      <c r="AD1319" s="47" t="s">
        <v>1854</v>
      </c>
    </row>
    <row r="1320" spans="2:30" x14ac:dyDescent="0.25">
      <c r="B1320">
        <v>49</v>
      </c>
      <c r="C1320" s="47" t="str">
        <f t="shared" si="33"/>
        <v>2001874sp</v>
      </c>
      <c r="D1320" s="47" t="s">
        <v>41</v>
      </c>
      <c r="E1320" s="48">
        <v>2008</v>
      </c>
      <c r="F1320" s="47" t="s">
        <v>42</v>
      </c>
      <c r="G1320" s="49">
        <v>39696</v>
      </c>
      <c r="H1320" s="47" t="s">
        <v>43</v>
      </c>
      <c r="I1320" s="47" t="s">
        <v>44</v>
      </c>
      <c r="J1320" s="48">
        <v>3008</v>
      </c>
      <c r="K1320" s="47" t="s">
        <v>45</v>
      </c>
      <c r="L1320" s="48">
        <v>800</v>
      </c>
      <c r="M1320" s="47" t="s">
        <v>46</v>
      </c>
      <c r="N1320" s="48">
        <v>3</v>
      </c>
      <c r="O1320" s="47" t="s">
        <v>43</v>
      </c>
      <c r="P1320" s="47" t="s">
        <v>68</v>
      </c>
      <c r="Q1320" s="47" t="s">
        <v>48</v>
      </c>
      <c r="R1320" s="47" t="s">
        <v>49</v>
      </c>
      <c r="S1320" s="47" t="s">
        <v>43</v>
      </c>
      <c r="T1320" s="47" t="s">
        <v>50</v>
      </c>
      <c r="U1320" s="47" t="s">
        <v>72</v>
      </c>
      <c r="V1320" s="45">
        <f t="shared" ref="V1320:W1320" si="92">AH1027-V1027</f>
        <v>0.52736789464910805</v>
      </c>
      <c r="W1320" s="45">
        <f t="shared" si="92"/>
        <v>0.52736789464910805</v>
      </c>
      <c r="X1320" s="47" t="s">
        <v>52</v>
      </c>
      <c r="Y1320" s="47" t="s">
        <v>168</v>
      </c>
      <c r="Z1320" s="48" t="b">
        <v>0</v>
      </c>
      <c r="AA1320" s="47" t="s">
        <v>54</v>
      </c>
      <c r="AB1320" s="48" t="b">
        <v>0</v>
      </c>
      <c r="AC1320" s="48">
        <v>39</v>
      </c>
      <c r="AD1320" s="47" t="s">
        <v>1854</v>
      </c>
    </row>
    <row r="1321" spans="2:30" x14ac:dyDescent="0.25">
      <c r="B1321">
        <v>49</v>
      </c>
      <c r="C1321" s="47" t="str">
        <f t="shared" si="33"/>
        <v>2001886sp</v>
      </c>
      <c r="D1321" s="47" t="s">
        <v>41</v>
      </c>
      <c r="E1321" s="48">
        <v>2008</v>
      </c>
      <c r="F1321" s="47" t="s">
        <v>42</v>
      </c>
      <c r="G1321" s="49">
        <v>39696</v>
      </c>
      <c r="H1321" s="47" t="s">
        <v>43</v>
      </c>
      <c r="I1321" s="47" t="s">
        <v>44</v>
      </c>
      <c r="J1321" s="48">
        <v>3008</v>
      </c>
      <c r="K1321" s="47" t="s">
        <v>45</v>
      </c>
      <c r="L1321" s="48">
        <v>800</v>
      </c>
      <c r="M1321" s="47" t="s">
        <v>46</v>
      </c>
      <c r="N1321" s="48">
        <v>3</v>
      </c>
      <c r="O1321" s="47" t="s">
        <v>43</v>
      </c>
      <c r="P1321" s="47" t="s">
        <v>68</v>
      </c>
      <c r="Q1321" s="47" t="s">
        <v>48</v>
      </c>
      <c r="R1321" s="47" t="s">
        <v>49</v>
      </c>
      <c r="S1321" s="47" t="s">
        <v>43</v>
      </c>
      <c r="T1321" s="47" t="s">
        <v>50</v>
      </c>
      <c r="U1321" s="47" t="s">
        <v>72</v>
      </c>
      <c r="V1321" s="45">
        <f t="shared" ref="V1321:W1321" si="93">AH1028-V1028</f>
        <v>0.52736789464910805</v>
      </c>
      <c r="W1321" s="45">
        <f t="shared" si="93"/>
        <v>0.52736789464910805</v>
      </c>
      <c r="X1321" s="47" t="s">
        <v>52</v>
      </c>
      <c r="Y1321" s="47" t="s">
        <v>168</v>
      </c>
      <c r="Z1321" s="48" t="b">
        <v>0</v>
      </c>
      <c r="AA1321" s="47" t="s">
        <v>54</v>
      </c>
      <c r="AB1321" s="48" t="b">
        <v>0</v>
      </c>
      <c r="AC1321" s="48">
        <v>39</v>
      </c>
      <c r="AD1321" s="47" t="s">
        <v>1854</v>
      </c>
    </row>
    <row r="1322" spans="2:30" x14ac:dyDescent="0.25">
      <c r="B1322">
        <v>49</v>
      </c>
      <c r="C1322" s="47" t="str">
        <f t="shared" si="33"/>
        <v>2001890sp</v>
      </c>
      <c r="D1322" s="47" t="s">
        <v>41</v>
      </c>
      <c r="E1322" s="48">
        <v>2008</v>
      </c>
      <c r="F1322" s="47" t="s">
        <v>42</v>
      </c>
      <c r="G1322" s="49">
        <v>39696</v>
      </c>
      <c r="H1322" s="47" t="s">
        <v>43</v>
      </c>
      <c r="I1322" s="47" t="s">
        <v>44</v>
      </c>
      <c r="J1322" s="48">
        <v>3008</v>
      </c>
      <c r="K1322" s="47" t="s">
        <v>110</v>
      </c>
      <c r="L1322" s="48">
        <v>710</v>
      </c>
      <c r="M1322" s="47" t="s">
        <v>46</v>
      </c>
      <c r="N1322" s="48">
        <v>3</v>
      </c>
      <c r="O1322" s="47" t="s">
        <v>43</v>
      </c>
      <c r="P1322" s="47" t="s">
        <v>68</v>
      </c>
      <c r="Q1322" s="47" t="s">
        <v>48</v>
      </c>
      <c r="R1322" s="47" t="s">
        <v>49</v>
      </c>
      <c r="S1322" s="47" t="s">
        <v>43</v>
      </c>
      <c r="T1322" s="47" t="s">
        <v>50</v>
      </c>
      <c r="U1322" s="47" t="s">
        <v>72</v>
      </c>
      <c r="V1322" s="45">
        <f t="shared" ref="V1322:W1322" si="94">AH1029-V1029</f>
        <v>0.52736789464910805</v>
      </c>
      <c r="W1322" s="45">
        <f t="shared" si="94"/>
        <v>0.52736789464910805</v>
      </c>
      <c r="X1322" s="47" t="s">
        <v>52</v>
      </c>
      <c r="Y1322" s="47" t="s">
        <v>168</v>
      </c>
      <c r="Z1322" s="48" t="b">
        <v>0</v>
      </c>
      <c r="AA1322" s="47" t="s">
        <v>54</v>
      </c>
      <c r="AB1322" s="48" t="b">
        <v>0</v>
      </c>
      <c r="AC1322" s="48">
        <v>39</v>
      </c>
      <c r="AD1322" s="47" t="s">
        <v>1854</v>
      </c>
    </row>
    <row r="1323" spans="2:30" x14ac:dyDescent="0.25">
      <c r="B1323">
        <v>49</v>
      </c>
      <c r="C1323" s="47" t="str">
        <f t="shared" si="33"/>
        <v>2001898sp</v>
      </c>
      <c r="D1323" s="47" t="s">
        <v>41</v>
      </c>
      <c r="E1323" s="48">
        <v>2008</v>
      </c>
      <c r="F1323" s="47" t="s">
        <v>42</v>
      </c>
      <c r="G1323" s="49">
        <v>39696</v>
      </c>
      <c r="H1323" s="47" t="s">
        <v>43</v>
      </c>
      <c r="I1323" s="47" t="s">
        <v>44</v>
      </c>
      <c r="J1323" s="48">
        <v>3008</v>
      </c>
      <c r="K1323" s="47" t="s">
        <v>45</v>
      </c>
      <c r="L1323" s="48">
        <v>810</v>
      </c>
      <c r="M1323" s="47" t="s">
        <v>46</v>
      </c>
      <c r="N1323" s="48">
        <v>3</v>
      </c>
      <c r="O1323" s="47" t="s">
        <v>43</v>
      </c>
      <c r="P1323" s="47" t="s">
        <v>68</v>
      </c>
      <c r="Q1323" s="47" t="s">
        <v>48</v>
      </c>
      <c r="R1323" s="47" t="s">
        <v>49</v>
      </c>
      <c r="S1323" s="47" t="s">
        <v>43</v>
      </c>
      <c r="T1323" s="47" t="s">
        <v>50</v>
      </c>
      <c r="U1323" s="47" t="s">
        <v>72</v>
      </c>
      <c r="V1323" s="45">
        <f t="shared" ref="V1323:W1323" si="95">AH1030-V1030</f>
        <v>0.52736789464910805</v>
      </c>
      <c r="W1323" s="45">
        <f t="shared" si="95"/>
        <v>0.52736789464910805</v>
      </c>
      <c r="X1323" s="47" t="s">
        <v>52</v>
      </c>
      <c r="Y1323" s="47" t="s">
        <v>168</v>
      </c>
      <c r="Z1323" s="48" t="b">
        <v>0</v>
      </c>
      <c r="AA1323" s="47" t="s">
        <v>54</v>
      </c>
      <c r="AB1323" s="48" t="b">
        <v>0</v>
      </c>
      <c r="AC1323" s="48">
        <v>39</v>
      </c>
      <c r="AD1323" s="47" t="s">
        <v>1854</v>
      </c>
    </row>
    <row r="1324" spans="2:30" x14ac:dyDescent="0.25">
      <c r="B1324">
        <v>49</v>
      </c>
      <c r="C1324" s="47" t="str">
        <f t="shared" si="33"/>
        <v>2001906sp</v>
      </c>
      <c r="D1324" s="47" t="s">
        <v>41</v>
      </c>
      <c r="E1324" s="48">
        <v>2008</v>
      </c>
      <c r="F1324" s="47" t="s">
        <v>42</v>
      </c>
      <c r="G1324" s="49">
        <v>39696</v>
      </c>
      <c r="H1324" s="47" t="s">
        <v>43</v>
      </c>
      <c r="I1324" s="47" t="s">
        <v>44</v>
      </c>
      <c r="J1324" s="48">
        <v>3008</v>
      </c>
      <c r="K1324" s="47" t="s">
        <v>45</v>
      </c>
      <c r="L1324" s="48">
        <v>750</v>
      </c>
      <c r="M1324" s="47" t="s">
        <v>46</v>
      </c>
      <c r="N1324" s="48">
        <v>3</v>
      </c>
      <c r="O1324" s="47" t="s">
        <v>43</v>
      </c>
      <c r="P1324" s="47" t="s">
        <v>68</v>
      </c>
      <c r="Q1324" s="47" t="s">
        <v>48</v>
      </c>
      <c r="R1324" s="47" t="s">
        <v>49</v>
      </c>
      <c r="S1324" s="47" t="s">
        <v>43</v>
      </c>
      <c r="T1324" s="47" t="s">
        <v>50</v>
      </c>
      <c r="U1324" s="47" t="s">
        <v>72</v>
      </c>
      <c r="V1324" s="45">
        <f t="shared" ref="V1324:W1324" si="96">AH1031-V1031</f>
        <v>0.52736789464910805</v>
      </c>
      <c r="W1324" s="45">
        <f t="shared" si="96"/>
        <v>0.52736789464910805</v>
      </c>
      <c r="X1324" s="47" t="s">
        <v>52</v>
      </c>
      <c r="Y1324" s="47" t="s">
        <v>168</v>
      </c>
      <c r="Z1324" s="48" t="b">
        <v>0</v>
      </c>
      <c r="AA1324" s="47" t="s">
        <v>54</v>
      </c>
      <c r="AB1324" s="48" t="b">
        <v>0</v>
      </c>
      <c r="AC1324" s="48">
        <v>39</v>
      </c>
      <c r="AD1324" s="47" t="s">
        <v>1854</v>
      </c>
    </row>
    <row r="1325" spans="2:30" x14ac:dyDescent="0.25">
      <c r="B1325">
        <v>49</v>
      </c>
      <c r="C1325" s="47" t="str">
        <f t="shared" si="33"/>
        <v>2001913sp</v>
      </c>
      <c r="D1325" s="47" t="s">
        <v>41</v>
      </c>
      <c r="E1325" s="48">
        <v>2008</v>
      </c>
      <c r="F1325" s="47" t="s">
        <v>42</v>
      </c>
      <c r="G1325" s="49">
        <v>39696</v>
      </c>
      <c r="H1325" s="47" t="s">
        <v>43</v>
      </c>
      <c r="I1325" s="47" t="s">
        <v>44</v>
      </c>
      <c r="J1325" s="48">
        <v>3008</v>
      </c>
      <c r="K1325" s="47" t="s">
        <v>110</v>
      </c>
      <c r="L1325" s="48">
        <v>760</v>
      </c>
      <c r="M1325" s="47" t="s">
        <v>46</v>
      </c>
      <c r="N1325" s="48">
        <v>3</v>
      </c>
      <c r="O1325" s="47" t="s">
        <v>43</v>
      </c>
      <c r="P1325" s="47" t="s">
        <v>68</v>
      </c>
      <c r="Q1325" s="47" t="s">
        <v>48</v>
      </c>
      <c r="R1325" s="47" t="s">
        <v>49</v>
      </c>
      <c r="S1325" s="47" t="s">
        <v>43</v>
      </c>
      <c r="T1325" s="47" t="s">
        <v>50</v>
      </c>
      <c r="U1325" s="47" t="s">
        <v>72</v>
      </c>
      <c r="V1325" s="45">
        <f t="shared" ref="V1325:W1325" si="97">AH1032-V1032</f>
        <v>0.52736789464910805</v>
      </c>
      <c r="W1325" s="45">
        <f t="shared" si="97"/>
        <v>0.52736789464910805</v>
      </c>
      <c r="X1325" s="47" t="s">
        <v>52</v>
      </c>
      <c r="Y1325" s="47" t="s">
        <v>168</v>
      </c>
      <c r="Z1325" s="48" t="b">
        <v>0</v>
      </c>
      <c r="AA1325" s="47" t="s">
        <v>54</v>
      </c>
      <c r="AB1325" s="48" t="b">
        <v>0</v>
      </c>
      <c r="AC1325" s="48">
        <v>39</v>
      </c>
      <c r="AD1325" s="47" t="s">
        <v>1854</v>
      </c>
    </row>
    <row r="1326" spans="2:30" x14ac:dyDescent="0.25">
      <c r="B1326">
        <v>49</v>
      </c>
      <c r="C1326" s="47" t="str">
        <f t="shared" ref="C1326:C1389" si="98">C1033&amp;"sp"</f>
        <v>2001921sp</v>
      </c>
      <c r="D1326" s="47" t="s">
        <v>41</v>
      </c>
      <c r="E1326" s="48">
        <v>2008</v>
      </c>
      <c r="F1326" s="47" t="s">
        <v>42</v>
      </c>
      <c r="G1326" s="49">
        <v>39696</v>
      </c>
      <c r="H1326" s="47" t="s">
        <v>43</v>
      </c>
      <c r="I1326" s="47" t="s">
        <v>44</v>
      </c>
      <c r="J1326" s="48">
        <v>3008</v>
      </c>
      <c r="K1326" s="47" t="s">
        <v>110</v>
      </c>
      <c r="L1326" s="48">
        <v>760</v>
      </c>
      <c r="M1326" s="47" t="s">
        <v>46</v>
      </c>
      <c r="N1326" s="48">
        <v>3</v>
      </c>
      <c r="O1326" s="47" t="s">
        <v>43</v>
      </c>
      <c r="P1326" s="47" t="s">
        <v>68</v>
      </c>
      <c r="Q1326" s="47" t="s">
        <v>48</v>
      </c>
      <c r="R1326" s="47" t="s">
        <v>49</v>
      </c>
      <c r="S1326" s="47" t="s">
        <v>43</v>
      </c>
      <c r="T1326" s="47" t="s">
        <v>50</v>
      </c>
      <c r="U1326" s="47" t="s">
        <v>72</v>
      </c>
      <c r="V1326" s="45">
        <f t="shared" ref="V1326:W1326" si="99">AH1033-V1033</f>
        <v>0.52736789464910805</v>
      </c>
      <c r="W1326" s="45">
        <f t="shared" si="99"/>
        <v>0.52736789464910805</v>
      </c>
      <c r="X1326" s="47" t="s">
        <v>52</v>
      </c>
      <c r="Y1326" s="47" t="s">
        <v>168</v>
      </c>
      <c r="Z1326" s="48" t="b">
        <v>0</v>
      </c>
      <c r="AA1326" s="47" t="s">
        <v>54</v>
      </c>
      <c r="AB1326" s="48" t="b">
        <v>0</v>
      </c>
      <c r="AC1326" s="48">
        <v>39</v>
      </c>
      <c r="AD1326" s="47" t="s">
        <v>1854</v>
      </c>
    </row>
    <row r="1327" spans="2:30" x14ac:dyDescent="0.25">
      <c r="B1327">
        <v>49</v>
      </c>
      <c r="C1327" s="47" t="str">
        <f t="shared" si="98"/>
        <v>2005712sp</v>
      </c>
      <c r="D1327" s="47" t="s">
        <v>41</v>
      </c>
      <c r="E1327" s="48">
        <v>2008</v>
      </c>
      <c r="F1327" s="47" t="s">
        <v>67</v>
      </c>
      <c r="G1327" s="49">
        <v>39687</v>
      </c>
      <c r="H1327" s="47" t="s">
        <v>43</v>
      </c>
      <c r="I1327" s="47" t="s">
        <v>44</v>
      </c>
      <c r="J1327" s="48">
        <v>3008</v>
      </c>
      <c r="K1327" s="47" t="s">
        <v>45</v>
      </c>
      <c r="L1327" s="48">
        <v>790</v>
      </c>
      <c r="M1327" s="47" t="s">
        <v>46</v>
      </c>
      <c r="N1327" s="48">
        <v>3</v>
      </c>
      <c r="O1327" s="47" t="s">
        <v>43</v>
      </c>
      <c r="P1327" s="47" t="s">
        <v>68</v>
      </c>
      <c r="Q1327" s="47" t="s">
        <v>48</v>
      </c>
      <c r="R1327" s="47" t="s">
        <v>49</v>
      </c>
      <c r="S1327" s="47" t="s">
        <v>43</v>
      </c>
      <c r="T1327" s="47" t="s">
        <v>50</v>
      </c>
      <c r="U1327" s="47" t="s">
        <v>69</v>
      </c>
      <c r="V1327" s="45">
        <f t="shared" ref="V1327:W1327" si="100">AH1034-V1034</f>
        <v>0.97698283047174517</v>
      </c>
      <c r="W1327" s="45">
        <f t="shared" si="100"/>
        <v>0.97698283047174517</v>
      </c>
      <c r="X1327" s="47" t="s">
        <v>52</v>
      </c>
      <c r="Y1327" s="47" t="s">
        <v>107</v>
      </c>
      <c r="Z1327" s="48" t="b">
        <v>0</v>
      </c>
      <c r="AA1327" s="47" t="s">
        <v>54</v>
      </c>
      <c r="AB1327" s="48" t="b">
        <v>0</v>
      </c>
      <c r="AC1327" s="48">
        <v>39</v>
      </c>
      <c r="AD1327" s="47" t="s">
        <v>1854</v>
      </c>
    </row>
    <row r="1328" spans="2:30" x14ac:dyDescent="0.25">
      <c r="B1328">
        <v>49</v>
      </c>
      <c r="C1328" s="47" t="str">
        <f t="shared" si="98"/>
        <v>2005826sp</v>
      </c>
      <c r="D1328" s="47" t="s">
        <v>41</v>
      </c>
      <c r="E1328" s="48">
        <v>2008</v>
      </c>
      <c r="F1328" s="47" t="s">
        <v>67</v>
      </c>
      <c r="G1328" s="49">
        <v>39686</v>
      </c>
      <c r="H1328" s="47" t="s">
        <v>43</v>
      </c>
      <c r="I1328" s="47" t="s">
        <v>44</v>
      </c>
      <c r="J1328" s="48">
        <v>3008</v>
      </c>
      <c r="K1328" s="47" t="s">
        <v>110</v>
      </c>
      <c r="L1328" s="48">
        <v>720</v>
      </c>
      <c r="M1328" s="47" t="s">
        <v>46</v>
      </c>
      <c r="N1328" s="48">
        <v>3</v>
      </c>
      <c r="O1328" s="47" t="s">
        <v>43</v>
      </c>
      <c r="P1328" s="47" t="s">
        <v>68</v>
      </c>
      <c r="Q1328" s="47" t="s">
        <v>48</v>
      </c>
      <c r="R1328" s="47" t="s">
        <v>49</v>
      </c>
      <c r="S1328" s="47" t="s">
        <v>43</v>
      </c>
      <c r="T1328" s="47" t="s">
        <v>50</v>
      </c>
      <c r="U1328" s="47" t="s">
        <v>69</v>
      </c>
      <c r="V1328" s="45">
        <f t="shared" ref="V1328:W1328" si="101">AH1035-V1035</f>
        <v>0.97698283047174517</v>
      </c>
      <c r="W1328" s="45">
        <f t="shared" si="101"/>
        <v>0.97698283047174517</v>
      </c>
      <c r="X1328" s="47" t="s">
        <v>52</v>
      </c>
      <c r="Y1328" s="47" t="s">
        <v>107</v>
      </c>
      <c r="Z1328" s="48" t="b">
        <v>0</v>
      </c>
      <c r="AA1328" s="47" t="s">
        <v>54</v>
      </c>
      <c r="AB1328" s="48" t="b">
        <v>0</v>
      </c>
      <c r="AC1328" s="48">
        <v>39</v>
      </c>
      <c r="AD1328" s="47" t="s">
        <v>1854</v>
      </c>
    </row>
    <row r="1329" spans="2:30" x14ac:dyDescent="0.25">
      <c r="B1329">
        <v>49</v>
      </c>
      <c r="C1329" s="47" t="str">
        <f t="shared" si="98"/>
        <v>2005838sp</v>
      </c>
      <c r="D1329" s="47" t="s">
        <v>41</v>
      </c>
      <c r="E1329" s="48">
        <v>2008</v>
      </c>
      <c r="F1329" s="47" t="s">
        <v>67</v>
      </c>
      <c r="G1329" s="49">
        <v>39686</v>
      </c>
      <c r="H1329" s="47" t="s">
        <v>43</v>
      </c>
      <c r="I1329" s="47" t="s">
        <v>44</v>
      </c>
      <c r="J1329" s="48">
        <v>3008</v>
      </c>
      <c r="K1329" s="47" t="s">
        <v>45</v>
      </c>
      <c r="L1329" s="48">
        <v>780</v>
      </c>
      <c r="M1329" s="47" t="s">
        <v>46</v>
      </c>
      <c r="N1329" s="48">
        <v>3</v>
      </c>
      <c r="O1329" s="47" t="s">
        <v>43</v>
      </c>
      <c r="P1329" s="47" t="s">
        <v>68</v>
      </c>
      <c r="Q1329" s="47" t="s">
        <v>48</v>
      </c>
      <c r="R1329" s="47" t="s">
        <v>49</v>
      </c>
      <c r="S1329" s="47" t="s">
        <v>43</v>
      </c>
      <c r="T1329" s="47" t="s">
        <v>50</v>
      </c>
      <c r="U1329" s="47" t="s">
        <v>69</v>
      </c>
      <c r="V1329" s="45">
        <f t="shared" ref="V1329:W1329" si="102">AH1036-V1036</f>
        <v>0.97698283047174517</v>
      </c>
      <c r="W1329" s="45">
        <f t="shared" si="102"/>
        <v>0.97698283047174517</v>
      </c>
      <c r="X1329" s="47" t="s">
        <v>52</v>
      </c>
      <c r="Y1329" s="47" t="s">
        <v>107</v>
      </c>
      <c r="Z1329" s="48" t="b">
        <v>0</v>
      </c>
      <c r="AA1329" s="47" t="s">
        <v>54</v>
      </c>
      <c r="AB1329" s="48" t="b">
        <v>0</v>
      </c>
      <c r="AC1329" s="48">
        <v>39</v>
      </c>
      <c r="AD1329" s="47" t="s">
        <v>1854</v>
      </c>
    </row>
    <row r="1330" spans="2:30" x14ac:dyDescent="0.25">
      <c r="B1330">
        <v>49</v>
      </c>
      <c r="C1330" s="47" t="str">
        <f t="shared" si="98"/>
        <v>2005842sp</v>
      </c>
      <c r="D1330" s="47" t="s">
        <v>41</v>
      </c>
      <c r="E1330" s="48">
        <v>2008</v>
      </c>
      <c r="F1330" s="47" t="s">
        <v>67</v>
      </c>
      <c r="G1330" s="49">
        <v>39686</v>
      </c>
      <c r="H1330" s="47" t="s">
        <v>43</v>
      </c>
      <c r="I1330" s="47" t="s">
        <v>44</v>
      </c>
      <c r="J1330" s="48">
        <v>3008</v>
      </c>
      <c r="K1330" s="47" t="s">
        <v>110</v>
      </c>
      <c r="L1330" s="48">
        <v>760</v>
      </c>
      <c r="M1330" s="47" t="s">
        <v>46</v>
      </c>
      <c r="N1330" s="48">
        <v>3</v>
      </c>
      <c r="O1330" s="47" t="s">
        <v>43</v>
      </c>
      <c r="P1330" s="47" t="s">
        <v>68</v>
      </c>
      <c r="Q1330" s="47" t="s">
        <v>48</v>
      </c>
      <c r="R1330" s="47" t="s">
        <v>49</v>
      </c>
      <c r="S1330" s="47" t="s">
        <v>43</v>
      </c>
      <c r="T1330" s="47" t="s">
        <v>50</v>
      </c>
      <c r="U1330" s="47" t="s">
        <v>69</v>
      </c>
      <c r="V1330" s="45">
        <f t="shared" ref="V1330:W1330" si="103">AH1037-V1037</f>
        <v>0.97698283047174517</v>
      </c>
      <c r="W1330" s="45">
        <f t="shared" si="103"/>
        <v>0.97698283047174517</v>
      </c>
      <c r="X1330" s="47" t="s">
        <v>52</v>
      </c>
      <c r="Y1330" s="47" t="s">
        <v>107</v>
      </c>
      <c r="Z1330" s="48" t="b">
        <v>0</v>
      </c>
      <c r="AA1330" s="47" t="s">
        <v>54</v>
      </c>
      <c r="AB1330" s="48" t="b">
        <v>0</v>
      </c>
      <c r="AC1330" s="48">
        <v>39</v>
      </c>
      <c r="AD1330" s="47" t="s">
        <v>1854</v>
      </c>
    </row>
    <row r="1331" spans="2:30" x14ac:dyDescent="0.25">
      <c r="B1331">
        <v>49</v>
      </c>
      <c r="C1331" s="47" t="str">
        <f t="shared" si="98"/>
        <v>2005845sp</v>
      </c>
      <c r="D1331" s="47" t="s">
        <v>41</v>
      </c>
      <c r="E1331" s="48">
        <v>2008</v>
      </c>
      <c r="F1331" s="47" t="s">
        <v>67</v>
      </c>
      <c r="G1331" s="49">
        <v>39686</v>
      </c>
      <c r="H1331" s="47" t="s">
        <v>43</v>
      </c>
      <c r="I1331" s="47" t="s">
        <v>44</v>
      </c>
      <c r="J1331" s="48">
        <v>3008</v>
      </c>
      <c r="K1331" s="47" t="s">
        <v>110</v>
      </c>
      <c r="L1331" s="48">
        <v>740</v>
      </c>
      <c r="M1331" s="47" t="s">
        <v>46</v>
      </c>
      <c r="N1331" s="48">
        <v>3</v>
      </c>
      <c r="O1331" s="47" t="s">
        <v>43</v>
      </c>
      <c r="P1331" s="47" t="s">
        <v>68</v>
      </c>
      <c r="Q1331" s="47" t="s">
        <v>48</v>
      </c>
      <c r="R1331" s="47" t="s">
        <v>49</v>
      </c>
      <c r="S1331" s="47" t="s">
        <v>43</v>
      </c>
      <c r="T1331" s="47" t="s">
        <v>50</v>
      </c>
      <c r="U1331" s="47" t="s">
        <v>69</v>
      </c>
      <c r="V1331" s="45">
        <f t="shared" ref="V1331:W1331" si="104">AH1038-V1038</f>
        <v>0.97698283047174517</v>
      </c>
      <c r="W1331" s="45">
        <f t="shared" si="104"/>
        <v>0.97698283047174517</v>
      </c>
      <c r="X1331" s="47" t="s">
        <v>52</v>
      </c>
      <c r="Y1331" s="47" t="s">
        <v>107</v>
      </c>
      <c r="Z1331" s="48" t="b">
        <v>0</v>
      </c>
      <c r="AA1331" s="47" t="s">
        <v>54</v>
      </c>
      <c r="AB1331" s="48" t="b">
        <v>0</v>
      </c>
      <c r="AC1331" s="48">
        <v>39</v>
      </c>
      <c r="AD1331" s="47" t="s">
        <v>1854</v>
      </c>
    </row>
    <row r="1332" spans="2:30" x14ac:dyDescent="0.25">
      <c r="B1332">
        <v>49</v>
      </c>
      <c r="C1332" s="47" t="str">
        <f t="shared" si="98"/>
        <v>2005858sp</v>
      </c>
      <c r="D1332" s="47" t="s">
        <v>41</v>
      </c>
      <c r="E1332" s="48">
        <v>2008</v>
      </c>
      <c r="F1332" s="47" t="s">
        <v>67</v>
      </c>
      <c r="G1332" s="49">
        <v>39686</v>
      </c>
      <c r="H1332" s="47" t="s">
        <v>43</v>
      </c>
      <c r="I1332" s="47" t="s">
        <v>44</v>
      </c>
      <c r="J1332" s="48">
        <v>3008</v>
      </c>
      <c r="K1332" s="47" t="s">
        <v>110</v>
      </c>
      <c r="L1332" s="48">
        <v>770</v>
      </c>
      <c r="M1332" s="47" t="s">
        <v>46</v>
      </c>
      <c r="N1332" s="48">
        <v>3</v>
      </c>
      <c r="O1332" s="47" t="s">
        <v>43</v>
      </c>
      <c r="P1332" s="47" t="s">
        <v>68</v>
      </c>
      <c r="Q1332" s="47" t="s">
        <v>48</v>
      </c>
      <c r="R1332" s="47" t="s">
        <v>49</v>
      </c>
      <c r="S1332" s="47" t="s">
        <v>43</v>
      </c>
      <c r="T1332" s="47" t="s">
        <v>50</v>
      </c>
      <c r="U1332" s="47" t="s">
        <v>69</v>
      </c>
      <c r="V1332" s="45">
        <f t="shared" ref="V1332:W1332" si="105">AH1039-V1039</f>
        <v>0.97698283047174517</v>
      </c>
      <c r="W1332" s="45">
        <f t="shared" si="105"/>
        <v>0.97698283047174517</v>
      </c>
      <c r="X1332" s="47" t="s">
        <v>52</v>
      </c>
      <c r="Y1332" s="47" t="s">
        <v>107</v>
      </c>
      <c r="Z1332" s="48" t="b">
        <v>0</v>
      </c>
      <c r="AA1332" s="47" t="s">
        <v>54</v>
      </c>
      <c r="AB1332" s="48" t="b">
        <v>0</v>
      </c>
      <c r="AC1332" s="48">
        <v>39</v>
      </c>
      <c r="AD1332" s="47" t="s">
        <v>1854</v>
      </c>
    </row>
    <row r="1333" spans="2:30" x14ac:dyDescent="0.25">
      <c r="B1333">
        <v>49</v>
      </c>
      <c r="C1333" s="47" t="str">
        <f t="shared" si="98"/>
        <v>2005861sp</v>
      </c>
      <c r="D1333" s="47" t="s">
        <v>41</v>
      </c>
      <c r="E1333" s="48">
        <v>2008</v>
      </c>
      <c r="F1333" s="47" t="s">
        <v>67</v>
      </c>
      <c r="G1333" s="49">
        <v>39686</v>
      </c>
      <c r="H1333" s="47" t="s">
        <v>43</v>
      </c>
      <c r="I1333" s="47" t="s">
        <v>44</v>
      </c>
      <c r="J1333" s="48">
        <v>3008</v>
      </c>
      <c r="K1333" s="47" t="s">
        <v>45</v>
      </c>
      <c r="L1333" s="48">
        <v>730</v>
      </c>
      <c r="M1333" s="47" t="s">
        <v>46</v>
      </c>
      <c r="N1333" s="48">
        <v>3</v>
      </c>
      <c r="O1333" s="47" t="s">
        <v>43</v>
      </c>
      <c r="P1333" s="47" t="s">
        <v>68</v>
      </c>
      <c r="Q1333" s="47" t="s">
        <v>48</v>
      </c>
      <c r="R1333" s="47" t="s">
        <v>49</v>
      </c>
      <c r="S1333" s="47" t="s">
        <v>43</v>
      </c>
      <c r="T1333" s="47" t="s">
        <v>50</v>
      </c>
      <c r="U1333" s="47" t="s">
        <v>69</v>
      </c>
      <c r="V1333" s="45">
        <f t="shared" ref="V1333:W1333" si="106">AH1040-V1040</f>
        <v>0.97698283047174517</v>
      </c>
      <c r="W1333" s="45">
        <f t="shared" si="106"/>
        <v>0.97698283047174517</v>
      </c>
      <c r="X1333" s="47" t="s">
        <v>52</v>
      </c>
      <c r="Y1333" s="47" t="s">
        <v>107</v>
      </c>
      <c r="Z1333" s="48" t="b">
        <v>0</v>
      </c>
      <c r="AA1333" s="47" t="s">
        <v>54</v>
      </c>
      <c r="AB1333" s="48" t="b">
        <v>0</v>
      </c>
      <c r="AC1333" s="48">
        <v>39</v>
      </c>
      <c r="AD1333" s="47" t="s">
        <v>1854</v>
      </c>
    </row>
    <row r="1334" spans="2:30" x14ac:dyDescent="0.25">
      <c r="B1334">
        <v>49</v>
      </c>
      <c r="C1334" s="47" t="str">
        <f t="shared" si="98"/>
        <v>2005866sp</v>
      </c>
      <c r="D1334" s="47" t="s">
        <v>41</v>
      </c>
      <c r="E1334" s="48">
        <v>2008</v>
      </c>
      <c r="F1334" s="47" t="s">
        <v>67</v>
      </c>
      <c r="G1334" s="49">
        <v>39686</v>
      </c>
      <c r="H1334" s="47" t="s">
        <v>43</v>
      </c>
      <c r="I1334" s="47" t="s">
        <v>44</v>
      </c>
      <c r="J1334" s="48">
        <v>3008</v>
      </c>
      <c r="K1334" s="47" t="s">
        <v>45</v>
      </c>
      <c r="L1334" s="48">
        <v>680</v>
      </c>
      <c r="M1334" s="47" t="s">
        <v>46</v>
      </c>
      <c r="N1334" s="48">
        <v>3</v>
      </c>
      <c r="O1334" s="47" t="s">
        <v>43</v>
      </c>
      <c r="P1334" s="47" t="s">
        <v>68</v>
      </c>
      <c r="Q1334" s="47" t="s">
        <v>48</v>
      </c>
      <c r="R1334" s="47" t="s">
        <v>49</v>
      </c>
      <c r="S1334" s="47" t="s">
        <v>43</v>
      </c>
      <c r="T1334" s="47" t="s">
        <v>50</v>
      </c>
      <c r="U1334" s="47" t="s">
        <v>69</v>
      </c>
      <c r="V1334" s="45">
        <f t="shared" ref="V1334:W1334" si="107">AH1041-V1041</f>
        <v>0.97698283047174517</v>
      </c>
      <c r="W1334" s="45">
        <f t="shared" si="107"/>
        <v>0.97698283047174517</v>
      </c>
      <c r="X1334" s="47" t="s">
        <v>52</v>
      </c>
      <c r="Y1334" s="47" t="s">
        <v>107</v>
      </c>
      <c r="Z1334" s="48" t="b">
        <v>0</v>
      </c>
      <c r="AA1334" s="47" t="s">
        <v>54</v>
      </c>
      <c r="AB1334" s="48" t="b">
        <v>0</v>
      </c>
      <c r="AC1334" s="48">
        <v>39</v>
      </c>
      <c r="AD1334" s="47" t="s">
        <v>1854</v>
      </c>
    </row>
    <row r="1335" spans="2:30" x14ac:dyDescent="0.25">
      <c r="B1335">
        <v>49</v>
      </c>
      <c r="C1335" s="47" t="str">
        <f t="shared" si="98"/>
        <v>2006474sp</v>
      </c>
      <c r="D1335" s="47" t="s">
        <v>41</v>
      </c>
      <c r="E1335" s="48">
        <v>2008</v>
      </c>
      <c r="F1335" s="47" t="s">
        <v>67</v>
      </c>
      <c r="G1335" s="49">
        <v>39689</v>
      </c>
      <c r="H1335" s="47" t="s">
        <v>43</v>
      </c>
      <c r="I1335" s="47" t="s">
        <v>44</v>
      </c>
      <c r="J1335" s="48">
        <v>3008</v>
      </c>
      <c r="K1335" s="47" t="s">
        <v>45</v>
      </c>
      <c r="L1335" s="48">
        <v>750</v>
      </c>
      <c r="M1335" s="47" t="s">
        <v>46</v>
      </c>
      <c r="N1335" s="48">
        <v>3</v>
      </c>
      <c r="O1335" s="47" t="s">
        <v>43</v>
      </c>
      <c r="P1335" s="47" t="s">
        <v>68</v>
      </c>
      <c r="Q1335" s="47" t="s">
        <v>48</v>
      </c>
      <c r="R1335" s="47" t="s">
        <v>49</v>
      </c>
      <c r="S1335" s="47" t="s">
        <v>43</v>
      </c>
      <c r="T1335" s="47" t="s">
        <v>50</v>
      </c>
      <c r="U1335" s="47" t="s">
        <v>69</v>
      </c>
      <c r="V1335" s="45">
        <f t="shared" ref="V1335:W1335" si="108">AH1042-V1042</f>
        <v>0.97698283047174517</v>
      </c>
      <c r="W1335" s="45">
        <f t="shared" si="108"/>
        <v>0.97698283047174517</v>
      </c>
      <c r="X1335" s="47" t="s">
        <v>52</v>
      </c>
      <c r="Y1335" s="47" t="s">
        <v>107</v>
      </c>
      <c r="Z1335" s="48" t="b">
        <v>0</v>
      </c>
      <c r="AA1335" s="47" t="s">
        <v>54</v>
      </c>
      <c r="AB1335" s="48" t="b">
        <v>0</v>
      </c>
      <c r="AC1335" s="48">
        <v>39</v>
      </c>
      <c r="AD1335" s="47" t="s">
        <v>1854</v>
      </c>
    </row>
    <row r="1336" spans="2:30" x14ac:dyDescent="0.25">
      <c r="B1336">
        <v>49</v>
      </c>
      <c r="C1336" s="47" t="str">
        <f t="shared" si="98"/>
        <v>2006478sp</v>
      </c>
      <c r="D1336" s="47" t="s">
        <v>41</v>
      </c>
      <c r="E1336" s="48">
        <v>2008</v>
      </c>
      <c r="F1336" s="47" t="s">
        <v>67</v>
      </c>
      <c r="G1336" s="49">
        <v>39689</v>
      </c>
      <c r="H1336" s="47" t="s">
        <v>43</v>
      </c>
      <c r="I1336" s="47" t="s">
        <v>44</v>
      </c>
      <c r="J1336" s="48">
        <v>3008</v>
      </c>
      <c r="K1336" s="47" t="s">
        <v>45</v>
      </c>
      <c r="L1336" s="48">
        <v>680</v>
      </c>
      <c r="M1336" s="47" t="s">
        <v>46</v>
      </c>
      <c r="N1336" s="48">
        <v>3</v>
      </c>
      <c r="O1336" s="47" t="s">
        <v>43</v>
      </c>
      <c r="P1336" s="47" t="s">
        <v>68</v>
      </c>
      <c r="Q1336" s="47" t="s">
        <v>48</v>
      </c>
      <c r="R1336" s="47" t="s">
        <v>49</v>
      </c>
      <c r="S1336" s="47" t="s">
        <v>43</v>
      </c>
      <c r="T1336" s="47" t="s">
        <v>50</v>
      </c>
      <c r="U1336" s="47" t="s">
        <v>69</v>
      </c>
      <c r="V1336" s="45">
        <f t="shared" ref="V1336:W1336" si="109">AH1043-V1043</f>
        <v>0.97698283047174517</v>
      </c>
      <c r="W1336" s="45">
        <f t="shared" si="109"/>
        <v>0.97698283047174517</v>
      </c>
      <c r="X1336" s="47" t="s">
        <v>52</v>
      </c>
      <c r="Y1336" s="47" t="s">
        <v>107</v>
      </c>
      <c r="Z1336" s="48" t="b">
        <v>0</v>
      </c>
      <c r="AA1336" s="47" t="s">
        <v>54</v>
      </c>
      <c r="AB1336" s="48" t="b">
        <v>0</v>
      </c>
      <c r="AC1336" s="48">
        <v>39</v>
      </c>
      <c r="AD1336" s="47" t="s">
        <v>1854</v>
      </c>
    </row>
    <row r="1337" spans="2:30" x14ac:dyDescent="0.25">
      <c r="B1337">
        <v>49</v>
      </c>
      <c r="C1337" s="47" t="str">
        <f t="shared" si="98"/>
        <v>2006482sp</v>
      </c>
      <c r="D1337" s="47" t="s">
        <v>41</v>
      </c>
      <c r="E1337" s="48">
        <v>2008</v>
      </c>
      <c r="F1337" s="47" t="s">
        <v>67</v>
      </c>
      <c r="G1337" s="49">
        <v>39689</v>
      </c>
      <c r="H1337" s="47" t="s">
        <v>43</v>
      </c>
      <c r="I1337" s="47" t="s">
        <v>44</v>
      </c>
      <c r="J1337" s="48">
        <v>3008</v>
      </c>
      <c r="K1337" s="47" t="s">
        <v>45</v>
      </c>
      <c r="L1337" s="48">
        <v>820</v>
      </c>
      <c r="M1337" s="47" t="s">
        <v>46</v>
      </c>
      <c r="N1337" s="48">
        <v>3</v>
      </c>
      <c r="O1337" s="47" t="s">
        <v>43</v>
      </c>
      <c r="P1337" s="47" t="s">
        <v>68</v>
      </c>
      <c r="Q1337" s="47" t="s">
        <v>48</v>
      </c>
      <c r="R1337" s="47" t="s">
        <v>49</v>
      </c>
      <c r="S1337" s="47" t="s">
        <v>43</v>
      </c>
      <c r="T1337" s="47" t="s">
        <v>50</v>
      </c>
      <c r="U1337" s="47" t="s">
        <v>69</v>
      </c>
      <c r="V1337" s="45">
        <f t="shared" ref="V1337:W1337" si="110">AH1044-V1044</f>
        <v>0.97698283047174517</v>
      </c>
      <c r="W1337" s="45">
        <f t="shared" si="110"/>
        <v>0.97698283047174517</v>
      </c>
      <c r="X1337" s="47" t="s">
        <v>52</v>
      </c>
      <c r="Y1337" s="47" t="s">
        <v>107</v>
      </c>
      <c r="Z1337" s="48" t="b">
        <v>0</v>
      </c>
      <c r="AA1337" s="47" t="s">
        <v>54</v>
      </c>
      <c r="AB1337" s="48" t="b">
        <v>0</v>
      </c>
      <c r="AC1337" s="48">
        <v>39</v>
      </c>
      <c r="AD1337" s="47" t="s">
        <v>1854</v>
      </c>
    </row>
    <row r="1338" spans="2:30" x14ac:dyDescent="0.25">
      <c r="B1338">
        <v>49</v>
      </c>
      <c r="C1338" s="47" t="str">
        <f t="shared" si="98"/>
        <v>2006491sp</v>
      </c>
      <c r="D1338" s="47" t="s">
        <v>41</v>
      </c>
      <c r="E1338" s="48">
        <v>2008</v>
      </c>
      <c r="F1338" s="47" t="s">
        <v>67</v>
      </c>
      <c r="G1338" s="49">
        <v>39689</v>
      </c>
      <c r="H1338" s="47" t="s">
        <v>43</v>
      </c>
      <c r="I1338" s="47" t="s">
        <v>44</v>
      </c>
      <c r="J1338" s="48">
        <v>3008</v>
      </c>
      <c r="K1338" s="47" t="s">
        <v>110</v>
      </c>
      <c r="L1338" s="48">
        <v>770</v>
      </c>
      <c r="M1338" s="47" t="s">
        <v>46</v>
      </c>
      <c r="N1338" s="48">
        <v>3</v>
      </c>
      <c r="O1338" s="47" t="s">
        <v>43</v>
      </c>
      <c r="P1338" s="47" t="s">
        <v>68</v>
      </c>
      <c r="Q1338" s="47" t="s">
        <v>48</v>
      </c>
      <c r="R1338" s="47" t="s">
        <v>49</v>
      </c>
      <c r="S1338" s="47" t="s">
        <v>43</v>
      </c>
      <c r="T1338" s="47" t="s">
        <v>50</v>
      </c>
      <c r="U1338" s="47" t="s">
        <v>69</v>
      </c>
      <c r="V1338" s="45">
        <f t="shared" ref="V1338:W1338" si="111">AH1045-V1045</f>
        <v>0.97698283047174517</v>
      </c>
      <c r="W1338" s="45">
        <f t="shared" si="111"/>
        <v>0.97698283047174517</v>
      </c>
      <c r="X1338" s="47" t="s">
        <v>52</v>
      </c>
      <c r="Y1338" s="47" t="s">
        <v>107</v>
      </c>
      <c r="Z1338" s="48" t="b">
        <v>0</v>
      </c>
      <c r="AA1338" s="47" t="s">
        <v>54</v>
      </c>
      <c r="AB1338" s="48" t="b">
        <v>0</v>
      </c>
      <c r="AC1338" s="48">
        <v>39</v>
      </c>
      <c r="AD1338" s="47" t="s">
        <v>1854</v>
      </c>
    </row>
    <row r="1339" spans="2:30" x14ac:dyDescent="0.25">
      <c r="B1339">
        <v>49</v>
      </c>
      <c r="C1339" s="47" t="str">
        <f t="shared" si="98"/>
        <v>2006495sp</v>
      </c>
      <c r="D1339" s="47" t="s">
        <v>41</v>
      </c>
      <c r="E1339" s="48">
        <v>2008</v>
      </c>
      <c r="F1339" s="47" t="s">
        <v>67</v>
      </c>
      <c r="G1339" s="49">
        <v>39689</v>
      </c>
      <c r="H1339" s="47" t="s">
        <v>43</v>
      </c>
      <c r="I1339" s="47" t="s">
        <v>44</v>
      </c>
      <c r="J1339" s="48">
        <v>3008</v>
      </c>
      <c r="K1339" s="47" t="s">
        <v>45</v>
      </c>
      <c r="L1339" s="48">
        <v>850</v>
      </c>
      <c r="M1339" s="47" t="s">
        <v>46</v>
      </c>
      <c r="N1339" s="48">
        <v>3</v>
      </c>
      <c r="O1339" s="47" t="s">
        <v>43</v>
      </c>
      <c r="P1339" s="47" t="s">
        <v>68</v>
      </c>
      <c r="Q1339" s="47" t="s">
        <v>48</v>
      </c>
      <c r="R1339" s="47" t="s">
        <v>49</v>
      </c>
      <c r="S1339" s="47" t="s">
        <v>43</v>
      </c>
      <c r="T1339" s="47" t="s">
        <v>50</v>
      </c>
      <c r="U1339" s="47" t="s">
        <v>69</v>
      </c>
      <c r="V1339" s="45">
        <f t="shared" ref="V1339:W1339" si="112">AH1046-V1046</f>
        <v>0.97698283047174517</v>
      </c>
      <c r="W1339" s="45">
        <f t="shared" si="112"/>
        <v>0.97698283047174517</v>
      </c>
      <c r="X1339" s="47" t="s">
        <v>52</v>
      </c>
      <c r="Y1339" s="47" t="s">
        <v>107</v>
      </c>
      <c r="Z1339" s="48" t="b">
        <v>0</v>
      </c>
      <c r="AA1339" s="47" t="s">
        <v>54</v>
      </c>
      <c r="AB1339" s="48" t="b">
        <v>0</v>
      </c>
      <c r="AC1339" s="48">
        <v>39</v>
      </c>
      <c r="AD1339" s="47" t="s">
        <v>1854</v>
      </c>
    </row>
    <row r="1340" spans="2:30" x14ac:dyDescent="0.25">
      <c r="B1340">
        <v>49</v>
      </c>
      <c r="C1340" s="47" t="str">
        <f t="shared" si="98"/>
        <v>2009939sp</v>
      </c>
      <c r="D1340" s="47" t="s">
        <v>41</v>
      </c>
      <c r="E1340" s="48">
        <v>2008</v>
      </c>
      <c r="F1340" s="47" t="s">
        <v>42</v>
      </c>
      <c r="G1340" s="49">
        <v>39693</v>
      </c>
      <c r="H1340" s="47" t="s">
        <v>43</v>
      </c>
      <c r="I1340" s="47" t="s">
        <v>44</v>
      </c>
      <c r="J1340" s="48">
        <v>3008</v>
      </c>
      <c r="K1340" s="47" t="s">
        <v>45</v>
      </c>
      <c r="L1340" s="48">
        <v>730</v>
      </c>
      <c r="M1340" s="47" t="s">
        <v>46</v>
      </c>
      <c r="N1340" s="48">
        <v>3</v>
      </c>
      <c r="O1340" s="47" t="s">
        <v>43</v>
      </c>
      <c r="P1340" s="47" t="s">
        <v>68</v>
      </c>
      <c r="Q1340" s="47" t="s">
        <v>48</v>
      </c>
      <c r="R1340" s="47" t="s">
        <v>49</v>
      </c>
      <c r="S1340" s="47" t="s">
        <v>43</v>
      </c>
      <c r="T1340" s="47" t="s">
        <v>50</v>
      </c>
      <c r="U1340" s="47" t="s">
        <v>72</v>
      </c>
      <c r="V1340" s="45">
        <f t="shared" ref="V1340:W1340" si="113">AH1047-V1047</f>
        <v>0.52736789464910805</v>
      </c>
      <c r="W1340" s="45">
        <f t="shared" si="113"/>
        <v>0.52736789464910805</v>
      </c>
      <c r="X1340" s="47" t="s">
        <v>52</v>
      </c>
      <c r="Y1340" s="47" t="s">
        <v>168</v>
      </c>
      <c r="Z1340" s="48" t="b">
        <v>0</v>
      </c>
      <c r="AA1340" s="47" t="s">
        <v>54</v>
      </c>
      <c r="AB1340" s="48" t="b">
        <v>0</v>
      </c>
      <c r="AC1340" s="48">
        <v>39</v>
      </c>
      <c r="AD1340" s="47" t="s">
        <v>1854</v>
      </c>
    </row>
    <row r="1341" spans="2:30" x14ac:dyDescent="0.25">
      <c r="B1341">
        <v>49</v>
      </c>
      <c r="C1341" s="47" t="str">
        <f t="shared" si="98"/>
        <v>2010099sp</v>
      </c>
      <c r="D1341" s="47" t="s">
        <v>41</v>
      </c>
      <c r="E1341" s="48">
        <v>2008</v>
      </c>
      <c r="F1341" s="47" t="s">
        <v>42</v>
      </c>
      <c r="G1341" s="49">
        <v>39693</v>
      </c>
      <c r="H1341" s="47" t="s">
        <v>43</v>
      </c>
      <c r="I1341" s="47" t="s">
        <v>44</v>
      </c>
      <c r="J1341" s="48">
        <v>3008</v>
      </c>
      <c r="K1341" s="47" t="s">
        <v>110</v>
      </c>
      <c r="L1341" s="48">
        <v>740</v>
      </c>
      <c r="M1341" s="47" t="s">
        <v>46</v>
      </c>
      <c r="N1341" s="48">
        <v>3</v>
      </c>
      <c r="O1341" s="47" t="s">
        <v>43</v>
      </c>
      <c r="P1341" s="47" t="s">
        <v>68</v>
      </c>
      <c r="Q1341" s="47" t="s">
        <v>48</v>
      </c>
      <c r="R1341" s="47" t="s">
        <v>49</v>
      </c>
      <c r="S1341" s="47" t="s">
        <v>43</v>
      </c>
      <c r="T1341" s="47" t="s">
        <v>50</v>
      </c>
      <c r="U1341" s="47" t="s">
        <v>72</v>
      </c>
      <c r="V1341" s="45">
        <f t="shared" ref="V1341:W1341" si="114">AH1048-V1048</f>
        <v>0.52736789464910805</v>
      </c>
      <c r="W1341" s="45">
        <f t="shared" si="114"/>
        <v>0.52736789464910805</v>
      </c>
      <c r="X1341" s="47" t="s">
        <v>52</v>
      </c>
      <c r="Y1341" s="47" t="s">
        <v>168</v>
      </c>
      <c r="Z1341" s="48" t="b">
        <v>0</v>
      </c>
      <c r="AA1341" s="47" t="s">
        <v>54</v>
      </c>
      <c r="AB1341" s="48" t="b">
        <v>0</v>
      </c>
      <c r="AC1341" s="48">
        <v>39</v>
      </c>
      <c r="AD1341" s="47" t="s">
        <v>1854</v>
      </c>
    </row>
    <row r="1342" spans="2:30" x14ac:dyDescent="0.25">
      <c r="B1342">
        <v>49</v>
      </c>
      <c r="C1342" s="47" t="str">
        <f t="shared" si="98"/>
        <v>2010112sp</v>
      </c>
      <c r="D1342" s="47" t="s">
        <v>41</v>
      </c>
      <c r="E1342" s="48">
        <v>2008</v>
      </c>
      <c r="F1342" s="47" t="s">
        <v>42</v>
      </c>
      <c r="G1342" s="49">
        <v>39693</v>
      </c>
      <c r="H1342" s="47" t="s">
        <v>43</v>
      </c>
      <c r="I1342" s="47" t="s">
        <v>44</v>
      </c>
      <c r="J1342" s="48">
        <v>3008</v>
      </c>
      <c r="K1342" s="47" t="s">
        <v>45</v>
      </c>
      <c r="L1342" s="48">
        <v>770</v>
      </c>
      <c r="M1342" s="47" t="s">
        <v>46</v>
      </c>
      <c r="N1342" s="48">
        <v>3</v>
      </c>
      <c r="O1342" s="47" t="s">
        <v>43</v>
      </c>
      <c r="P1342" s="47" t="s">
        <v>68</v>
      </c>
      <c r="Q1342" s="47" t="s">
        <v>48</v>
      </c>
      <c r="R1342" s="47" t="s">
        <v>49</v>
      </c>
      <c r="S1342" s="47" t="s">
        <v>43</v>
      </c>
      <c r="T1342" s="47" t="s">
        <v>50</v>
      </c>
      <c r="U1342" s="47" t="s">
        <v>72</v>
      </c>
      <c r="V1342" s="45">
        <f t="shared" ref="V1342:W1342" si="115">AH1049-V1049</f>
        <v>0.52736789464910805</v>
      </c>
      <c r="W1342" s="45">
        <f t="shared" si="115"/>
        <v>0.52736789464910805</v>
      </c>
      <c r="X1342" s="47" t="s">
        <v>52</v>
      </c>
      <c r="Y1342" s="47" t="s">
        <v>168</v>
      </c>
      <c r="Z1342" s="48" t="b">
        <v>0</v>
      </c>
      <c r="AA1342" s="47" t="s">
        <v>54</v>
      </c>
      <c r="AB1342" s="48" t="b">
        <v>0</v>
      </c>
      <c r="AC1342" s="48">
        <v>39</v>
      </c>
      <c r="AD1342" s="47" t="s">
        <v>1854</v>
      </c>
    </row>
    <row r="1343" spans="2:30" x14ac:dyDescent="0.25">
      <c r="B1343">
        <v>49</v>
      </c>
      <c r="C1343" s="47" t="str">
        <f t="shared" si="98"/>
        <v>2010116sp</v>
      </c>
      <c r="D1343" s="47" t="s">
        <v>41</v>
      </c>
      <c r="E1343" s="48">
        <v>2008</v>
      </c>
      <c r="F1343" s="47" t="s">
        <v>42</v>
      </c>
      <c r="G1343" s="49">
        <v>39693</v>
      </c>
      <c r="H1343" s="47" t="s">
        <v>43</v>
      </c>
      <c r="I1343" s="47" t="s">
        <v>44</v>
      </c>
      <c r="J1343" s="48">
        <v>3008</v>
      </c>
      <c r="K1343" s="47" t="s">
        <v>45</v>
      </c>
      <c r="L1343" s="48">
        <v>710</v>
      </c>
      <c r="M1343" s="47" t="s">
        <v>46</v>
      </c>
      <c r="N1343" s="48">
        <v>3</v>
      </c>
      <c r="O1343" s="47" t="s">
        <v>43</v>
      </c>
      <c r="P1343" s="47" t="s">
        <v>68</v>
      </c>
      <c r="Q1343" s="47" t="s">
        <v>48</v>
      </c>
      <c r="R1343" s="47" t="s">
        <v>49</v>
      </c>
      <c r="S1343" s="47" t="s">
        <v>43</v>
      </c>
      <c r="T1343" s="47" t="s">
        <v>50</v>
      </c>
      <c r="U1343" s="47" t="s">
        <v>72</v>
      </c>
      <c r="V1343" s="45">
        <f t="shared" ref="V1343:W1343" si="116">AH1050-V1050</f>
        <v>0.52736789464910805</v>
      </c>
      <c r="W1343" s="45">
        <f t="shared" si="116"/>
        <v>0.52736789464910805</v>
      </c>
      <c r="X1343" s="47" t="s">
        <v>52</v>
      </c>
      <c r="Y1343" s="47" t="s">
        <v>168</v>
      </c>
      <c r="Z1343" s="48" t="b">
        <v>0</v>
      </c>
      <c r="AA1343" s="47" t="s">
        <v>54</v>
      </c>
      <c r="AB1343" s="48" t="b">
        <v>0</v>
      </c>
      <c r="AC1343" s="48">
        <v>39</v>
      </c>
      <c r="AD1343" s="47" t="s">
        <v>1854</v>
      </c>
    </row>
    <row r="1344" spans="2:30" x14ac:dyDescent="0.25">
      <c r="B1344">
        <v>49</v>
      </c>
      <c r="C1344" s="47" t="str">
        <f t="shared" si="98"/>
        <v>2010120sp</v>
      </c>
      <c r="D1344" s="47" t="s">
        <v>41</v>
      </c>
      <c r="E1344" s="48">
        <v>2008</v>
      </c>
      <c r="F1344" s="47" t="s">
        <v>42</v>
      </c>
      <c r="G1344" s="49">
        <v>39693</v>
      </c>
      <c r="H1344" s="47" t="s">
        <v>43</v>
      </c>
      <c r="I1344" s="47" t="s">
        <v>44</v>
      </c>
      <c r="J1344" s="48">
        <v>3008</v>
      </c>
      <c r="K1344" s="47" t="s">
        <v>110</v>
      </c>
      <c r="L1344" s="48">
        <v>760</v>
      </c>
      <c r="M1344" s="47" t="s">
        <v>46</v>
      </c>
      <c r="N1344" s="48">
        <v>3</v>
      </c>
      <c r="O1344" s="47" t="s">
        <v>43</v>
      </c>
      <c r="P1344" s="47" t="s">
        <v>68</v>
      </c>
      <c r="Q1344" s="47" t="s">
        <v>48</v>
      </c>
      <c r="R1344" s="47" t="s">
        <v>49</v>
      </c>
      <c r="S1344" s="47" t="s">
        <v>43</v>
      </c>
      <c r="T1344" s="47" t="s">
        <v>50</v>
      </c>
      <c r="U1344" s="47" t="s">
        <v>72</v>
      </c>
      <c r="V1344" s="45">
        <f t="shared" ref="V1344:W1344" si="117">AH1051-V1051</f>
        <v>0.52736789464910805</v>
      </c>
      <c r="W1344" s="45">
        <f t="shared" si="117"/>
        <v>0.52736789464910805</v>
      </c>
      <c r="X1344" s="47" t="s">
        <v>52</v>
      </c>
      <c r="Y1344" s="47" t="s">
        <v>168</v>
      </c>
      <c r="Z1344" s="48" t="b">
        <v>0</v>
      </c>
      <c r="AA1344" s="47" t="s">
        <v>54</v>
      </c>
      <c r="AB1344" s="48" t="b">
        <v>0</v>
      </c>
      <c r="AC1344" s="48">
        <v>39</v>
      </c>
      <c r="AD1344" s="47" t="s">
        <v>1854</v>
      </c>
    </row>
    <row r="1345" spans="2:30" x14ac:dyDescent="0.25">
      <c r="B1345">
        <v>49</v>
      </c>
      <c r="C1345" s="47" t="str">
        <f t="shared" si="98"/>
        <v>2010131sp</v>
      </c>
      <c r="D1345" s="47" t="s">
        <v>41</v>
      </c>
      <c r="E1345" s="48">
        <v>2008</v>
      </c>
      <c r="F1345" s="47" t="s">
        <v>42</v>
      </c>
      <c r="G1345" s="49">
        <v>39693</v>
      </c>
      <c r="H1345" s="47" t="s">
        <v>43</v>
      </c>
      <c r="I1345" s="47" t="s">
        <v>44</v>
      </c>
      <c r="J1345" s="48">
        <v>3008</v>
      </c>
      <c r="K1345" s="47" t="s">
        <v>110</v>
      </c>
      <c r="L1345" s="48">
        <v>750</v>
      </c>
      <c r="M1345" s="47" t="s">
        <v>46</v>
      </c>
      <c r="N1345" s="48">
        <v>3</v>
      </c>
      <c r="O1345" s="47" t="s">
        <v>43</v>
      </c>
      <c r="P1345" s="47" t="s">
        <v>68</v>
      </c>
      <c r="Q1345" s="47" t="s">
        <v>48</v>
      </c>
      <c r="R1345" s="47" t="s">
        <v>49</v>
      </c>
      <c r="S1345" s="47" t="s">
        <v>43</v>
      </c>
      <c r="T1345" s="47" t="s">
        <v>50</v>
      </c>
      <c r="U1345" s="47" t="s">
        <v>72</v>
      </c>
      <c r="V1345" s="45">
        <f t="shared" ref="V1345:W1345" si="118">AH1052-V1052</f>
        <v>0.52736789464910805</v>
      </c>
      <c r="W1345" s="45">
        <f t="shared" si="118"/>
        <v>0.52736789464910805</v>
      </c>
      <c r="X1345" s="47" t="s">
        <v>52</v>
      </c>
      <c r="Y1345" s="47" t="s">
        <v>168</v>
      </c>
      <c r="Z1345" s="48" t="b">
        <v>0</v>
      </c>
      <c r="AA1345" s="47" t="s">
        <v>54</v>
      </c>
      <c r="AB1345" s="48" t="b">
        <v>0</v>
      </c>
      <c r="AC1345" s="48">
        <v>39</v>
      </c>
      <c r="AD1345" s="47" t="s">
        <v>1854</v>
      </c>
    </row>
    <row r="1346" spans="2:30" x14ac:dyDescent="0.25">
      <c r="B1346">
        <v>49</v>
      </c>
      <c r="C1346" s="47" t="str">
        <f t="shared" si="98"/>
        <v>2010135sp</v>
      </c>
      <c r="D1346" s="47" t="s">
        <v>41</v>
      </c>
      <c r="E1346" s="48">
        <v>2008</v>
      </c>
      <c r="F1346" s="47" t="s">
        <v>42</v>
      </c>
      <c r="G1346" s="49">
        <v>39693</v>
      </c>
      <c r="H1346" s="47" t="s">
        <v>43</v>
      </c>
      <c r="I1346" s="47" t="s">
        <v>44</v>
      </c>
      <c r="J1346" s="48">
        <v>3008</v>
      </c>
      <c r="K1346" s="47" t="s">
        <v>45</v>
      </c>
      <c r="L1346" s="48">
        <v>740</v>
      </c>
      <c r="M1346" s="47" t="s">
        <v>46</v>
      </c>
      <c r="N1346" s="48">
        <v>3</v>
      </c>
      <c r="O1346" s="47" t="s">
        <v>43</v>
      </c>
      <c r="P1346" s="47" t="s">
        <v>68</v>
      </c>
      <c r="Q1346" s="47" t="s">
        <v>48</v>
      </c>
      <c r="R1346" s="47" t="s">
        <v>49</v>
      </c>
      <c r="S1346" s="47" t="s">
        <v>43</v>
      </c>
      <c r="T1346" s="47" t="s">
        <v>50</v>
      </c>
      <c r="U1346" s="47" t="s">
        <v>72</v>
      </c>
      <c r="V1346" s="45">
        <f t="shared" ref="V1346:W1346" si="119">AH1053-V1053</f>
        <v>0.52736789464910805</v>
      </c>
      <c r="W1346" s="45">
        <f t="shared" si="119"/>
        <v>0.52736789464910805</v>
      </c>
      <c r="X1346" s="47" t="s">
        <v>52</v>
      </c>
      <c r="Y1346" s="47" t="s">
        <v>168</v>
      </c>
      <c r="Z1346" s="48" t="b">
        <v>0</v>
      </c>
      <c r="AA1346" s="47" t="s">
        <v>54</v>
      </c>
      <c r="AB1346" s="48" t="b">
        <v>0</v>
      </c>
      <c r="AC1346" s="48">
        <v>39</v>
      </c>
      <c r="AD1346" s="47" t="s">
        <v>1854</v>
      </c>
    </row>
    <row r="1347" spans="2:30" x14ac:dyDescent="0.25">
      <c r="B1347">
        <v>49</v>
      </c>
      <c r="C1347" s="47" t="str">
        <f t="shared" si="98"/>
        <v>2010139sp</v>
      </c>
      <c r="D1347" s="47" t="s">
        <v>41</v>
      </c>
      <c r="E1347" s="48">
        <v>2008</v>
      </c>
      <c r="F1347" s="47" t="s">
        <v>42</v>
      </c>
      <c r="G1347" s="49">
        <v>39693</v>
      </c>
      <c r="H1347" s="47" t="s">
        <v>43</v>
      </c>
      <c r="I1347" s="47" t="s">
        <v>44</v>
      </c>
      <c r="J1347" s="48">
        <v>3008</v>
      </c>
      <c r="K1347" s="47" t="s">
        <v>45</v>
      </c>
      <c r="L1347" s="48">
        <v>720</v>
      </c>
      <c r="M1347" s="47" t="s">
        <v>46</v>
      </c>
      <c r="N1347" s="48">
        <v>3</v>
      </c>
      <c r="O1347" s="47" t="s">
        <v>43</v>
      </c>
      <c r="P1347" s="47" t="s">
        <v>68</v>
      </c>
      <c r="Q1347" s="47" t="s">
        <v>48</v>
      </c>
      <c r="R1347" s="47" t="s">
        <v>49</v>
      </c>
      <c r="S1347" s="47" t="s">
        <v>43</v>
      </c>
      <c r="T1347" s="47" t="s">
        <v>50</v>
      </c>
      <c r="U1347" s="47" t="s">
        <v>72</v>
      </c>
      <c r="V1347" s="45">
        <f t="shared" ref="V1347:W1347" si="120">AH1054-V1054</f>
        <v>0.52736789464910805</v>
      </c>
      <c r="W1347" s="45">
        <f t="shared" si="120"/>
        <v>0.52736789464910805</v>
      </c>
      <c r="X1347" s="47" t="s">
        <v>52</v>
      </c>
      <c r="Y1347" s="47" t="s">
        <v>168</v>
      </c>
      <c r="Z1347" s="48" t="b">
        <v>0</v>
      </c>
      <c r="AA1347" s="47" t="s">
        <v>54</v>
      </c>
      <c r="AB1347" s="48" t="b">
        <v>0</v>
      </c>
      <c r="AC1347" s="48">
        <v>39</v>
      </c>
      <c r="AD1347" s="47" t="s">
        <v>1854</v>
      </c>
    </row>
    <row r="1348" spans="2:30" x14ac:dyDescent="0.25">
      <c r="B1348">
        <v>49</v>
      </c>
      <c r="C1348" s="47" t="str">
        <f t="shared" si="98"/>
        <v>2010144sp</v>
      </c>
      <c r="D1348" s="47" t="s">
        <v>41</v>
      </c>
      <c r="E1348" s="48">
        <v>2008</v>
      </c>
      <c r="F1348" s="47" t="s">
        <v>42</v>
      </c>
      <c r="G1348" s="49">
        <v>39693</v>
      </c>
      <c r="H1348" s="47" t="s">
        <v>43</v>
      </c>
      <c r="I1348" s="47" t="s">
        <v>44</v>
      </c>
      <c r="J1348" s="48">
        <v>3008</v>
      </c>
      <c r="K1348" s="47" t="s">
        <v>45</v>
      </c>
      <c r="L1348" s="48">
        <v>760</v>
      </c>
      <c r="M1348" s="47" t="s">
        <v>46</v>
      </c>
      <c r="N1348" s="48">
        <v>3</v>
      </c>
      <c r="O1348" s="47" t="s">
        <v>43</v>
      </c>
      <c r="P1348" s="47" t="s">
        <v>68</v>
      </c>
      <c r="Q1348" s="47" t="s">
        <v>48</v>
      </c>
      <c r="R1348" s="47" t="s">
        <v>49</v>
      </c>
      <c r="S1348" s="47" t="s">
        <v>43</v>
      </c>
      <c r="T1348" s="47" t="s">
        <v>50</v>
      </c>
      <c r="U1348" s="47" t="s">
        <v>72</v>
      </c>
      <c r="V1348" s="45">
        <f t="shared" ref="V1348:W1348" si="121">AH1055-V1055</f>
        <v>0.52736789464910805</v>
      </c>
      <c r="W1348" s="45">
        <f t="shared" si="121"/>
        <v>0.52736789464910805</v>
      </c>
      <c r="X1348" s="47" t="s">
        <v>52</v>
      </c>
      <c r="Y1348" s="47" t="s">
        <v>168</v>
      </c>
      <c r="Z1348" s="48" t="b">
        <v>0</v>
      </c>
      <c r="AA1348" s="47" t="s">
        <v>54</v>
      </c>
      <c r="AB1348" s="48" t="b">
        <v>0</v>
      </c>
      <c r="AC1348" s="48">
        <v>39</v>
      </c>
      <c r="AD1348" s="47" t="s">
        <v>1854</v>
      </c>
    </row>
    <row r="1349" spans="2:30" x14ac:dyDescent="0.25">
      <c r="B1349">
        <v>49</v>
      </c>
      <c r="C1349" s="47" t="str">
        <f t="shared" si="98"/>
        <v>2010163sp</v>
      </c>
      <c r="D1349" s="47" t="s">
        <v>41</v>
      </c>
      <c r="E1349" s="48">
        <v>2008</v>
      </c>
      <c r="F1349" s="47" t="s">
        <v>42</v>
      </c>
      <c r="G1349" s="49">
        <v>39693</v>
      </c>
      <c r="H1349" s="47" t="s">
        <v>43</v>
      </c>
      <c r="I1349" s="47" t="s">
        <v>44</v>
      </c>
      <c r="J1349" s="48">
        <v>3008</v>
      </c>
      <c r="K1349" s="47" t="s">
        <v>45</v>
      </c>
      <c r="L1349" s="48">
        <v>710</v>
      </c>
      <c r="M1349" s="47" t="s">
        <v>46</v>
      </c>
      <c r="N1349" s="48">
        <v>3</v>
      </c>
      <c r="O1349" s="47" t="s">
        <v>43</v>
      </c>
      <c r="P1349" s="47" t="s">
        <v>68</v>
      </c>
      <c r="Q1349" s="47" t="s">
        <v>48</v>
      </c>
      <c r="R1349" s="47" t="s">
        <v>49</v>
      </c>
      <c r="S1349" s="47" t="s">
        <v>43</v>
      </c>
      <c r="T1349" s="47" t="s">
        <v>50</v>
      </c>
      <c r="U1349" s="47" t="s">
        <v>72</v>
      </c>
      <c r="V1349" s="45">
        <f t="shared" ref="V1349:W1349" si="122">AH1056-V1056</f>
        <v>0.52736789464910805</v>
      </c>
      <c r="W1349" s="45">
        <f t="shared" si="122"/>
        <v>0.52736789464910805</v>
      </c>
      <c r="X1349" s="47" t="s">
        <v>52</v>
      </c>
      <c r="Y1349" s="47" t="s">
        <v>168</v>
      </c>
      <c r="Z1349" s="48" t="b">
        <v>0</v>
      </c>
      <c r="AA1349" s="47" t="s">
        <v>54</v>
      </c>
      <c r="AB1349" s="48" t="b">
        <v>0</v>
      </c>
      <c r="AC1349" s="48">
        <v>39</v>
      </c>
      <c r="AD1349" s="47" t="s">
        <v>1854</v>
      </c>
    </row>
    <row r="1350" spans="2:30" x14ac:dyDescent="0.25">
      <c r="B1350">
        <v>49</v>
      </c>
      <c r="C1350" s="47" t="str">
        <f t="shared" si="98"/>
        <v>2010167sp</v>
      </c>
      <c r="D1350" s="47" t="s">
        <v>41</v>
      </c>
      <c r="E1350" s="48">
        <v>2008</v>
      </c>
      <c r="F1350" s="47" t="s">
        <v>42</v>
      </c>
      <c r="G1350" s="49">
        <v>39693</v>
      </c>
      <c r="H1350" s="47" t="s">
        <v>43</v>
      </c>
      <c r="I1350" s="47" t="s">
        <v>44</v>
      </c>
      <c r="J1350" s="48">
        <v>3008</v>
      </c>
      <c r="K1350" s="47" t="s">
        <v>110</v>
      </c>
      <c r="L1350" s="48">
        <v>780</v>
      </c>
      <c r="M1350" s="47" t="s">
        <v>46</v>
      </c>
      <c r="N1350" s="48">
        <v>3</v>
      </c>
      <c r="O1350" s="47" t="s">
        <v>43</v>
      </c>
      <c r="P1350" s="47" t="s">
        <v>68</v>
      </c>
      <c r="Q1350" s="47" t="s">
        <v>48</v>
      </c>
      <c r="R1350" s="47" t="s">
        <v>49</v>
      </c>
      <c r="S1350" s="47" t="s">
        <v>43</v>
      </c>
      <c r="T1350" s="47" t="s">
        <v>50</v>
      </c>
      <c r="U1350" s="47" t="s">
        <v>72</v>
      </c>
      <c r="V1350" s="45">
        <f t="shared" ref="V1350:W1350" si="123">AH1057-V1057</f>
        <v>0.52736789464910805</v>
      </c>
      <c r="W1350" s="45">
        <f t="shared" si="123"/>
        <v>0.52736789464910805</v>
      </c>
      <c r="X1350" s="47" t="s">
        <v>52</v>
      </c>
      <c r="Y1350" s="47" t="s">
        <v>168</v>
      </c>
      <c r="Z1350" s="48" t="b">
        <v>0</v>
      </c>
      <c r="AA1350" s="47" t="s">
        <v>54</v>
      </c>
      <c r="AB1350" s="48" t="b">
        <v>0</v>
      </c>
      <c r="AC1350" s="48">
        <v>39</v>
      </c>
      <c r="AD1350" s="47" t="s">
        <v>1854</v>
      </c>
    </row>
    <row r="1351" spans="2:30" x14ac:dyDescent="0.25">
      <c r="B1351">
        <v>49</v>
      </c>
      <c r="C1351" s="47" t="str">
        <f t="shared" si="98"/>
        <v>2010171sp</v>
      </c>
      <c r="D1351" s="47" t="s">
        <v>41</v>
      </c>
      <c r="E1351" s="48">
        <v>2008</v>
      </c>
      <c r="F1351" s="47" t="s">
        <v>42</v>
      </c>
      <c r="G1351" s="49">
        <v>39693</v>
      </c>
      <c r="H1351" s="47" t="s">
        <v>43</v>
      </c>
      <c r="I1351" s="47" t="s">
        <v>44</v>
      </c>
      <c r="J1351" s="48">
        <v>3008</v>
      </c>
      <c r="K1351" s="47" t="s">
        <v>110</v>
      </c>
      <c r="L1351" s="48">
        <v>760</v>
      </c>
      <c r="M1351" s="47" t="s">
        <v>46</v>
      </c>
      <c r="N1351" s="48">
        <v>3</v>
      </c>
      <c r="O1351" s="47" t="s">
        <v>43</v>
      </c>
      <c r="P1351" s="47" t="s">
        <v>68</v>
      </c>
      <c r="Q1351" s="47" t="s">
        <v>48</v>
      </c>
      <c r="R1351" s="47" t="s">
        <v>49</v>
      </c>
      <c r="S1351" s="47" t="s">
        <v>43</v>
      </c>
      <c r="T1351" s="47" t="s">
        <v>50</v>
      </c>
      <c r="U1351" s="47" t="s">
        <v>72</v>
      </c>
      <c r="V1351" s="45">
        <f t="shared" ref="V1351:W1351" si="124">AH1058-V1058</f>
        <v>0.52736789464910805</v>
      </c>
      <c r="W1351" s="45">
        <f t="shared" si="124"/>
        <v>0.52736789464910805</v>
      </c>
      <c r="X1351" s="47" t="s">
        <v>52</v>
      </c>
      <c r="Y1351" s="47" t="s">
        <v>168</v>
      </c>
      <c r="Z1351" s="48" t="b">
        <v>0</v>
      </c>
      <c r="AA1351" s="47" t="s">
        <v>54</v>
      </c>
      <c r="AB1351" s="48" t="b">
        <v>0</v>
      </c>
      <c r="AC1351" s="48">
        <v>39</v>
      </c>
      <c r="AD1351" s="47" t="s">
        <v>1854</v>
      </c>
    </row>
    <row r="1352" spans="2:30" x14ac:dyDescent="0.25">
      <c r="B1352">
        <v>49</v>
      </c>
      <c r="C1352" s="47" t="str">
        <f t="shared" si="98"/>
        <v>2010175sp</v>
      </c>
      <c r="D1352" s="47" t="s">
        <v>41</v>
      </c>
      <c r="E1352" s="48">
        <v>2008</v>
      </c>
      <c r="F1352" s="47" t="s">
        <v>42</v>
      </c>
      <c r="G1352" s="49">
        <v>39693</v>
      </c>
      <c r="H1352" s="47" t="s">
        <v>43</v>
      </c>
      <c r="I1352" s="47" t="s">
        <v>44</v>
      </c>
      <c r="J1352" s="48">
        <v>3008</v>
      </c>
      <c r="K1352" s="47" t="s">
        <v>45</v>
      </c>
      <c r="L1352" s="48">
        <v>730</v>
      </c>
      <c r="M1352" s="47" t="s">
        <v>46</v>
      </c>
      <c r="N1352" s="48">
        <v>3</v>
      </c>
      <c r="O1352" s="47" t="s">
        <v>43</v>
      </c>
      <c r="P1352" s="47" t="s">
        <v>68</v>
      </c>
      <c r="Q1352" s="47" t="s">
        <v>48</v>
      </c>
      <c r="R1352" s="47" t="s">
        <v>49</v>
      </c>
      <c r="S1352" s="47" t="s">
        <v>43</v>
      </c>
      <c r="T1352" s="47" t="s">
        <v>50</v>
      </c>
      <c r="U1352" s="47" t="s">
        <v>72</v>
      </c>
      <c r="V1352" s="45">
        <f t="shared" ref="V1352:W1352" si="125">AH1059-V1059</f>
        <v>0.52736789464910805</v>
      </c>
      <c r="W1352" s="45">
        <f t="shared" si="125"/>
        <v>0.52736789464910805</v>
      </c>
      <c r="X1352" s="47" t="s">
        <v>52</v>
      </c>
      <c r="Y1352" s="47" t="s">
        <v>168</v>
      </c>
      <c r="Z1352" s="48" t="b">
        <v>0</v>
      </c>
      <c r="AA1352" s="47" t="s">
        <v>54</v>
      </c>
      <c r="AB1352" s="48" t="b">
        <v>0</v>
      </c>
      <c r="AC1352" s="48">
        <v>39</v>
      </c>
      <c r="AD1352" s="47" t="s">
        <v>1854</v>
      </c>
    </row>
    <row r="1353" spans="2:30" x14ac:dyDescent="0.25">
      <c r="B1353">
        <v>49</v>
      </c>
      <c r="C1353" s="47" t="str">
        <f t="shared" si="98"/>
        <v>2064138sp</v>
      </c>
      <c r="D1353" s="47" t="s">
        <v>41</v>
      </c>
      <c r="E1353" s="48">
        <v>2009</v>
      </c>
      <c r="F1353" s="47" t="s">
        <v>42</v>
      </c>
      <c r="G1353" s="49">
        <v>40066</v>
      </c>
      <c r="H1353" s="47" t="s">
        <v>43</v>
      </c>
      <c r="I1353" s="47" t="s">
        <v>44</v>
      </c>
      <c r="J1353" s="48">
        <v>3008</v>
      </c>
      <c r="K1353" s="47" t="s">
        <v>110</v>
      </c>
      <c r="L1353" s="48">
        <v>720</v>
      </c>
      <c r="M1353" s="47" t="s">
        <v>46</v>
      </c>
      <c r="N1353" s="48">
        <v>4</v>
      </c>
      <c r="O1353" s="47" t="s">
        <v>43</v>
      </c>
      <c r="P1353" s="47" t="s">
        <v>68</v>
      </c>
      <c r="Q1353" s="47" t="s">
        <v>48</v>
      </c>
      <c r="R1353" s="47" t="s">
        <v>49</v>
      </c>
      <c r="S1353" s="47" t="s">
        <v>43</v>
      </c>
      <c r="T1353" s="47" t="s">
        <v>50</v>
      </c>
      <c r="U1353" s="47" t="s">
        <v>60</v>
      </c>
      <c r="V1353" s="45">
        <f t="shared" ref="V1353:W1353" si="126">AH1060-V1060</f>
        <v>0.54144249512670561</v>
      </c>
      <c r="W1353" s="45">
        <f t="shared" si="126"/>
        <v>0.54144249512670561</v>
      </c>
      <c r="X1353" s="47" t="s">
        <v>52</v>
      </c>
      <c r="Y1353" s="47" t="s">
        <v>427</v>
      </c>
      <c r="Z1353" s="48" t="b">
        <v>0</v>
      </c>
      <c r="AA1353" s="47" t="s">
        <v>54</v>
      </c>
      <c r="AB1353" s="48" t="b">
        <v>0</v>
      </c>
      <c r="AC1353" s="48">
        <v>39</v>
      </c>
      <c r="AD1353" s="47" t="s">
        <v>1854</v>
      </c>
    </row>
    <row r="1354" spans="2:30" x14ac:dyDescent="0.25">
      <c r="B1354">
        <v>49</v>
      </c>
      <c r="C1354" s="47" t="str">
        <f t="shared" si="98"/>
        <v>2064139sp</v>
      </c>
      <c r="D1354" s="47" t="s">
        <v>41</v>
      </c>
      <c r="E1354" s="48">
        <v>2009</v>
      </c>
      <c r="F1354" s="47" t="s">
        <v>42</v>
      </c>
      <c r="G1354" s="49">
        <v>40066</v>
      </c>
      <c r="H1354" s="47" t="s">
        <v>43</v>
      </c>
      <c r="I1354" s="47" t="s">
        <v>44</v>
      </c>
      <c r="J1354" s="48">
        <v>3008</v>
      </c>
      <c r="K1354" s="47" t="s">
        <v>110</v>
      </c>
      <c r="L1354" s="48">
        <v>740</v>
      </c>
      <c r="M1354" s="47" t="s">
        <v>46</v>
      </c>
      <c r="N1354" s="48">
        <v>3</v>
      </c>
      <c r="O1354" s="47" t="s">
        <v>43</v>
      </c>
      <c r="P1354" s="47" t="s">
        <v>405</v>
      </c>
      <c r="Q1354" s="47" t="s">
        <v>48</v>
      </c>
      <c r="R1354" s="47" t="s">
        <v>49</v>
      </c>
      <c r="S1354" s="47" t="s">
        <v>43</v>
      </c>
      <c r="T1354" s="47" t="s">
        <v>50</v>
      </c>
      <c r="U1354" s="47" t="s">
        <v>60</v>
      </c>
      <c r="V1354" s="45">
        <f t="shared" ref="V1354:W1354" si="127">AH1061-V1061</f>
        <v>0.54144249512670561</v>
      </c>
      <c r="W1354" s="45">
        <f t="shared" si="127"/>
        <v>0.54144249512670561</v>
      </c>
      <c r="X1354" s="47" t="s">
        <v>52</v>
      </c>
      <c r="Y1354" s="47" t="s">
        <v>427</v>
      </c>
      <c r="Z1354" s="48" t="b">
        <v>0</v>
      </c>
      <c r="AA1354" s="47" t="s">
        <v>54</v>
      </c>
      <c r="AB1354" s="48" t="b">
        <v>0</v>
      </c>
      <c r="AC1354" s="48">
        <v>39</v>
      </c>
      <c r="AD1354" s="47" t="s">
        <v>1854</v>
      </c>
    </row>
    <row r="1355" spans="2:30" x14ac:dyDescent="0.25">
      <c r="B1355">
        <v>49</v>
      </c>
      <c r="C1355" s="47" t="str">
        <f t="shared" si="98"/>
        <v>2064140sp</v>
      </c>
      <c r="D1355" s="47" t="s">
        <v>41</v>
      </c>
      <c r="E1355" s="48">
        <v>2009</v>
      </c>
      <c r="F1355" s="47" t="s">
        <v>42</v>
      </c>
      <c r="G1355" s="49">
        <v>40066</v>
      </c>
      <c r="H1355" s="47" t="s">
        <v>43</v>
      </c>
      <c r="I1355" s="47" t="s">
        <v>44</v>
      </c>
      <c r="J1355" s="48">
        <v>3008</v>
      </c>
      <c r="K1355" s="47" t="s">
        <v>110</v>
      </c>
      <c r="L1355" s="48">
        <v>800</v>
      </c>
      <c r="M1355" s="47" t="s">
        <v>46</v>
      </c>
      <c r="N1355" s="48">
        <v>4</v>
      </c>
      <c r="O1355" s="47" t="s">
        <v>43</v>
      </c>
      <c r="P1355" s="47" t="s">
        <v>68</v>
      </c>
      <c r="Q1355" s="47" t="s">
        <v>48</v>
      </c>
      <c r="R1355" s="47" t="s">
        <v>49</v>
      </c>
      <c r="S1355" s="47" t="s">
        <v>43</v>
      </c>
      <c r="T1355" s="47" t="s">
        <v>50</v>
      </c>
      <c r="U1355" s="47" t="s">
        <v>60</v>
      </c>
      <c r="V1355" s="45">
        <f t="shared" ref="V1355:W1355" si="128">AH1062-V1062</f>
        <v>0.54144249512670561</v>
      </c>
      <c r="W1355" s="45">
        <f t="shared" si="128"/>
        <v>0.54144249512670561</v>
      </c>
      <c r="X1355" s="47" t="s">
        <v>52</v>
      </c>
      <c r="Y1355" s="47" t="s">
        <v>427</v>
      </c>
      <c r="Z1355" s="48" t="b">
        <v>0</v>
      </c>
      <c r="AA1355" s="47" t="s">
        <v>54</v>
      </c>
      <c r="AB1355" s="48" t="b">
        <v>0</v>
      </c>
      <c r="AC1355" s="48">
        <v>39</v>
      </c>
      <c r="AD1355" s="47" t="s">
        <v>1854</v>
      </c>
    </row>
    <row r="1356" spans="2:30" x14ac:dyDescent="0.25">
      <c r="B1356">
        <v>49</v>
      </c>
      <c r="C1356" s="47" t="str">
        <f t="shared" si="98"/>
        <v>2064141sp</v>
      </c>
      <c r="D1356" s="47" t="s">
        <v>41</v>
      </c>
      <c r="E1356" s="48">
        <v>2009</v>
      </c>
      <c r="F1356" s="47" t="s">
        <v>42</v>
      </c>
      <c r="G1356" s="49">
        <v>40066</v>
      </c>
      <c r="H1356" s="47" t="s">
        <v>43</v>
      </c>
      <c r="I1356" s="47" t="s">
        <v>44</v>
      </c>
      <c r="J1356" s="48">
        <v>3008</v>
      </c>
      <c r="K1356" s="47" t="s">
        <v>110</v>
      </c>
      <c r="L1356" s="48">
        <v>860</v>
      </c>
      <c r="M1356" s="47" t="s">
        <v>46</v>
      </c>
      <c r="N1356" s="48">
        <v>4</v>
      </c>
      <c r="O1356" s="47" t="s">
        <v>43</v>
      </c>
      <c r="P1356" s="47" t="s">
        <v>68</v>
      </c>
      <c r="Q1356" s="47" t="s">
        <v>48</v>
      </c>
      <c r="R1356" s="47" t="s">
        <v>49</v>
      </c>
      <c r="S1356" s="47" t="s">
        <v>43</v>
      </c>
      <c r="T1356" s="47" t="s">
        <v>50</v>
      </c>
      <c r="U1356" s="47" t="s">
        <v>60</v>
      </c>
      <c r="V1356" s="45">
        <f t="shared" ref="V1356:W1356" si="129">AH1063-V1063</f>
        <v>0.54144249512670561</v>
      </c>
      <c r="W1356" s="45">
        <f t="shared" si="129"/>
        <v>0.54144249512670561</v>
      </c>
      <c r="X1356" s="47" t="s">
        <v>52</v>
      </c>
      <c r="Y1356" s="47" t="s">
        <v>427</v>
      </c>
      <c r="Z1356" s="48" t="b">
        <v>0</v>
      </c>
      <c r="AA1356" s="47" t="s">
        <v>54</v>
      </c>
      <c r="AB1356" s="48" t="b">
        <v>0</v>
      </c>
      <c r="AC1356" s="48">
        <v>39</v>
      </c>
      <c r="AD1356" s="47" t="s">
        <v>1854</v>
      </c>
    </row>
    <row r="1357" spans="2:30" x14ac:dyDescent="0.25">
      <c r="B1357">
        <v>49</v>
      </c>
      <c r="C1357" s="47" t="str">
        <f t="shared" si="98"/>
        <v>2064142sp</v>
      </c>
      <c r="D1357" s="47" t="s">
        <v>41</v>
      </c>
      <c r="E1357" s="48">
        <v>2009</v>
      </c>
      <c r="F1357" s="47" t="s">
        <v>42</v>
      </c>
      <c r="G1357" s="49">
        <v>40066</v>
      </c>
      <c r="H1357" s="47" t="s">
        <v>43</v>
      </c>
      <c r="I1357" s="47" t="s">
        <v>44</v>
      </c>
      <c r="J1357" s="48">
        <v>3008</v>
      </c>
      <c r="K1357" s="47" t="s">
        <v>110</v>
      </c>
      <c r="L1357" s="48">
        <v>830</v>
      </c>
      <c r="M1357" s="47" t="s">
        <v>46</v>
      </c>
      <c r="N1357" s="48">
        <v>4</v>
      </c>
      <c r="O1357" s="47" t="s">
        <v>43</v>
      </c>
      <c r="P1357" s="47" t="s">
        <v>68</v>
      </c>
      <c r="Q1357" s="47" t="s">
        <v>48</v>
      </c>
      <c r="R1357" s="47" t="s">
        <v>49</v>
      </c>
      <c r="S1357" s="47" t="s">
        <v>43</v>
      </c>
      <c r="T1357" s="47" t="s">
        <v>50</v>
      </c>
      <c r="U1357" s="47" t="s">
        <v>60</v>
      </c>
      <c r="V1357" s="45">
        <f t="shared" ref="V1357:W1357" si="130">AH1064-V1064</f>
        <v>0.54144249512670561</v>
      </c>
      <c r="W1357" s="45">
        <f t="shared" si="130"/>
        <v>0.54144249512670561</v>
      </c>
      <c r="X1357" s="47" t="s">
        <v>52</v>
      </c>
      <c r="Y1357" s="47" t="s">
        <v>427</v>
      </c>
      <c r="Z1357" s="48" t="b">
        <v>0</v>
      </c>
      <c r="AA1357" s="47" t="s">
        <v>54</v>
      </c>
      <c r="AB1357" s="48" t="b">
        <v>0</v>
      </c>
      <c r="AC1357" s="48">
        <v>39</v>
      </c>
      <c r="AD1357" s="47" t="s">
        <v>1854</v>
      </c>
    </row>
    <row r="1358" spans="2:30" x14ac:dyDescent="0.25">
      <c r="B1358">
        <v>49</v>
      </c>
      <c r="C1358" s="47" t="str">
        <f t="shared" si="98"/>
        <v>2064143sp</v>
      </c>
      <c r="D1358" s="47" t="s">
        <v>41</v>
      </c>
      <c r="E1358" s="48">
        <v>2009</v>
      </c>
      <c r="F1358" s="47" t="s">
        <v>42</v>
      </c>
      <c r="G1358" s="49">
        <v>40066</v>
      </c>
      <c r="H1358" s="47" t="s">
        <v>43</v>
      </c>
      <c r="I1358" s="47" t="s">
        <v>44</v>
      </c>
      <c r="J1358" s="48">
        <v>3008</v>
      </c>
      <c r="K1358" s="47" t="s">
        <v>45</v>
      </c>
      <c r="L1358" s="48">
        <v>470</v>
      </c>
      <c r="M1358" s="47" t="s">
        <v>46</v>
      </c>
      <c r="N1358" s="48">
        <v>2</v>
      </c>
      <c r="O1358" s="47" t="s">
        <v>43</v>
      </c>
      <c r="P1358" s="47" t="s">
        <v>433</v>
      </c>
      <c r="Q1358" s="47" t="s">
        <v>48</v>
      </c>
      <c r="R1358" s="47" t="s">
        <v>49</v>
      </c>
      <c r="S1358" s="47" t="s">
        <v>43</v>
      </c>
      <c r="T1358" s="47" t="s">
        <v>50</v>
      </c>
      <c r="U1358" s="47" t="s">
        <v>60</v>
      </c>
      <c r="V1358" s="45">
        <f t="shared" ref="V1358:W1358" si="131">AH1065-V1065</f>
        <v>0.54144249512670561</v>
      </c>
      <c r="W1358" s="45">
        <f t="shared" si="131"/>
        <v>0.54144249512670561</v>
      </c>
      <c r="X1358" s="47" t="s">
        <v>52</v>
      </c>
      <c r="Y1358" s="47" t="s">
        <v>427</v>
      </c>
      <c r="Z1358" s="48" t="b">
        <v>0</v>
      </c>
      <c r="AA1358" s="47" t="s">
        <v>54</v>
      </c>
      <c r="AB1358" s="48" t="b">
        <v>0</v>
      </c>
      <c r="AC1358" s="48">
        <v>39</v>
      </c>
      <c r="AD1358" s="47" t="s">
        <v>1854</v>
      </c>
    </row>
    <row r="1359" spans="2:30" x14ac:dyDescent="0.25">
      <c r="B1359">
        <v>49</v>
      </c>
      <c r="C1359" s="47" t="str">
        <f t="shared" si="98"/>
        <v>2064147sp</v>
      </c>
      <c r="D1359" s="47" t="s">
        <v>41</v>
      </c>
      <c r="E1359" s="48">
        <v>2009</v>
      </c>
      <c r="F1359" s="47" t="s">
        <v>42</v>
      </c>
      <c r="G1359" s="49">
        <v>40064</v>
      </c>
      <c r="H1359" s="47" t="s">
        <v>43</v>
      </c>
      <c r="I1359" s="47" t="s">
        <v>44</v>
      </c>
      <c r="J1359" s="48">
        <v>3008</v>
      </c>
      <c r="K1359" s="47" t="s">
        <v>45</v>
      </c>
      <c r="L1359" s="48">
        <v>550</v>
      </c>
      <c r="M1359" s="47" t="s">
        <v>46</v>
      </c>
      <c r="N1359" s="48">
        <v>2</v>
      </c>
      <c r="O1359" s="47" t="s">
        <v>43</v>
      </c>
      <c r="P1359" s="47" t="s">
        <v>435</v>
      </c>
      <c r="Q1359" s="47" t="s">
        <v>48</v>
      </c>
      <c r="R1359" s="47" t="s">
        <v>49</v>
      </c>
      <c r="S1359" s="47" t="s">
        <v>43</v>
      </c>
      <c r="T1359" s="47" t="s">
        <v>50</v>
      </c>
      <c r="U1359" s="47" t="s">
        <v>60</v>
      </c>
      <c r="V1359" s="45">
        <f t="shared" ref="V1359:W1359" si="132">AH1066-V1066</f>
        <v>0.54144249512670561</v>
      </c>
      <c r="W1359" s="45">
        <f t="shared" si="132"/>
        <v>0.54144249512670561</v>
      </c>
      <c r="X1359" s="47" t="s">
        <v>52</v>
      </c>
      <c r="Y1359" s="47" t="s">
        <v>427</v>
      </c>
      <c r="Z1359" s="48" t="b">
        <v>0</v>
      </c>
      <c r="AA1359" s="47" t="s">
        <v>54</v>
      </c>
      <c r="AB1359" s="48" t="b">
        <v>0</v>
      </c>
      <c r="AC1359" s="48">
        <v>39</v>
      </c>
      <c r="AD1359" s="47" t="s">
        <v>1854</v>
      </c>
    </row>
    <row r="1360" spans="2:30" x14ac:dyDescent="0.25">
      <c r="B1360">
        <v>49</v>
      </c>
      <c r="C1360" s="47" t="str">
        <f t="shared" si="98"/>
        <v>2064199sp</v>
      </c>
      <c r="D1360" s="47" t="s">
        <v>41</v>
      </c>
      <c r="E1360" s="48">
        <v>2009</v>
      </c>
      <c r="F1360" s="47" t="s">
        <v>42</v>
      </c>
      <c r="G1360" s="49">
        <v>40066</v>
      </c>
      <c r="H1360" s="47" t="s">
        <v>43</v>
      </c>
      <c r="I1360" s="47" t="s">
        <v>44</v>
      </c>
      <c r="J1360" s="48">
        <v>3008</v>
      </c>
      <c r="K1360" s="47" t="s">
        <v>110</v>
      </c>
      <c r="L1360" s="48">
        <v>700</v>
      </c>
      <c r="M1360" s="47" t="s">
        <v>46</v>
      </c>
      <c r="N1360" s="48">
        <v>3</v>
      </c>
      <c r="O1360" s="47" t="s">
        <v>43</v>
      </c>
      <c r="P1360" s="47" t="s">
        <v>223</v>
      </c>
      <c r="Q1360" s="47" t="s">
        <v>48</v>
      </c>
      <c r="R1360" s="47" t="s">
        <v>49</v>
      </c>
      <c r="S1360" s="47" t="s">
        <v>43</v>
      </c>
      <c r="T1360" s="47" t="s">
        <v>50</v>
      </c>
      <c r="U1360" s="47" t="s">
        <v>60</v>
      </c>
      <c r="V1360" s="45">
        <f t="shared" ref="V1360:W1360" si="133">AH1067-V1067</f>
        <v>0.54144249512670561</v>
      </c>
      <c r="W1360" s="45">
        <f t="shared" si="133"/>
        <v>0.54144249512670561</v>
      </c>
      <c r="X1360" s="47" t="s">
        <v>52</v>
      </c>
      <c r="Y1360" s="47" t="s">
        <v>427</v>
      </c>
      <c r="Z1360" s="48" t="b">
        <v>0</v>
      </c>
      <c r="AA1360" s="47" t="s">
        <v>54</v>
      </c>
      <c r="AB1360" s="48" t="b">
        <v>0</v>
      </c>
      <c r="AC1360" s="48">
        <v>39</v>
      </c>
      <c r="AD1360" s="47" t="s">
        <v>1854</v>
      </c>
    </row>
    <row r="1361" spans="2:30" x14ac:dyDescent="0.25">
      <c r="B1361">
        <v>49</v>
      </c>
      <c r="C1361" s="47" t="str">
        <f t="shared" si="98"/>
        <v>2064200sp</v>
      </c>
      <c r="D1361" s="47" t="s">
        <v>41</v>
      </c>
      <c r="E1361" s="48">
        <v>2009</v>
      </c>
      <c r="F1361" s="47" t="s">
        <v>42</v>
      </c>
      <c r="G1361" s="49">
        <v>40066</v>
      </c>
      <c r="H1361" s="47" t="s">
        <v>43</v>
      </c>
      <c r="I1361" s="47" t="s">
        <v>44</v>
      </c>
      <c r="J1361" s="48">
        <v>3008</v>
      </c>
      <c r="K1361" s="47" t="s">
        <v>45</v>
      </c>
      <c r="L1361" s="48">
        <v>570</v>
      </c>
      <c r="M1361" s="47" t="s">
        <v>46</v>
      </c>
      <c r="N1361" s="48">
        <v>2</v>
      </c>
      <c r="O1361" s="47" t="s">
        <v>43</v>
      </c>
      <c r="P1361" s="47" t="s">
        <v>433</v>
      </c>
      <c r="Q1361" s="47" t="s">
        <v>48</v>
      </c>
      <c r="R1361" s="47" t="s">
        <v>49</v>
      </c>
      <c r="S1361" s="47" t="s">
        <v>43</v>
      </c>
      <c r="T1361" s="47" t="s">
        <v>50</v>
      </c>
      <c r="U1361" s="47" t="s">
        <v>60</v>
      </c>
      <c r="V1361" s="45">
        <f t="shared" ref="V1361:W1361" si="134">AH1068-V1068</f>
        <v>0.54144249512670561</v>
      </c>
      <c r="W1361" s="45">
        <f t="shared" si="134"/>
        <v>0.54144249512670561</v>
      </c>
      <c r="X1361" s="47" t="s">
        <v>52</v>
      </c>
      <c r="Y1361" s="47" t="s">
        <v>427</v>
      </c>
      <c r="Z1361" s="48" t="b">
        <v>0</v>
      </c>
      <c r="AA1361" s="47" t="s">
        <v>54</v>
      </c>
      <c r="AB1361" s="48" t="b">
        <v>0</v>
      </c>
      <c r="AC1361" s="48">
        <v>39</v>
      </c>
      <c r="AD1361" s="47" t="s">
        <v>1854</v>
      </c>
    </row>
    <row r="1362" spans="2:30" x14ac:dyDescent="0.25">
      <c r="B1362">
        <v>49</v>
      </c>
      <c r="C1362" s="47" t="str">
        <f t="shared" si="98"/>
        <v>2064337sp</v>
      </c>
      <c r="D1362" s="47" t="s">
        <v>41</v>
      </c>
      <c r="E1362" s="48">
        <v>2009</v>
      </c>
      <c r="F1362" s="47" t="s">
        <v>42</v>
      </c>
      <c r="G1362" s="49">
        <v>40072</v>
      </c>
      <c r="H1362" s="47" t="s">
        <v>43</v>
      </c>
      <c r="I1362" s="47" t="s">
        <v>44</v>
      </c>
      <c r="J1362" s="48">
        <v>3008</v>
      </c>
      <c r="K1362" s="47" t="s">
        <v>45</v>
      </c>
      <c r="L1362" s="48">
        <v>570</v>
      </c>
      <c r="M1362" s="47" t="s">
        <v>46</v>
      </c>
      <c r="N1362" s="48">
        <v>2</v>
      </c>
      <c r="O1362" s="47" t="s">
        <v>43</v>
      </c>
      <c r="P1362" s="47" t="s">
        <v>433</v>
      </c>
      <c r="Q1362" s="47" t="s">
        <v>48</v>
      </c>
      <c r="R1362" s="47" t="s">
        <v>49</v>
      </c>
      <c r="S1362" s="47" t="s">
        <v>43</v>
      </c>
      <c r="T1362" s="47" t="s">
        <v>50</v>
      </c>
      <c r="U1362" s="47" t="s">
        <v>51</v>
      </c>
      <c r="V1362" s="45">
        <f t="shared" ref="V1362:W1362" si="135">AH1069-V1069</f>
        <v>0.68116959064327487</v>
      </c>
      <c r="W1362" s="45">
        <f t="shared" si="135"/>
        <v>0.68116959064327487</v>
      </c>
      <c r="X1362" s="47" t="s">
        <v>52</v>
      </c>
      <c r="Y1362" s="47" t="s">
        <v>448</v>
      </c>
      <c r="Z1362" s="48" t="b">
        <v>0</v>
      </c>
      <c r="AA1362" s="47" t="s">
        <v>54</v>
      </c>
      <c r="AB1362" s="48" t="b">
        <v>0</v>
      </c>
      <c r="AC1362" s="48">
        <v>39</v>
      </c>
      <c r="AD1362" s="47" t="s">
        <v>1854</v>
      </c>
    </row>
    <row r="1363" spans="2:30" x14ac:dyDescent="0.25">
      <c r="B1363">
        <v>49</v>
      </c>
      <c r="C1363" s="47" t="str">
        <f t="shared" si="98"/>
        <v>2065634sp</v>
      </c>
      <c r="D1363" s="47" t="s">
        <v>41</v>
      </c>
      <c r="E1363" s="48">
        <v>2009</v>
      </c>
      <c r="F1363" s="47" t="s">
        <v>67</v>
      </c>
      <c r="G1363" s="49">
        <v>40065</v>
      </c>
      <c r="H1363" s="47" t="s">
        <v>43</v>
      </c>
      <c r="I1363" s="47" t="s">
        <v>44</v>
      </c>
      <c r="J1363" s="48">
        <v>3008</v>
      </c>
      <c r="K1363" s="47" t="s">
        <v>110</v>
      </c>
      <c r="L1363" s="48">
        <v>760</v>
      </c>
      <c r="M1363" s="47" t="s">
        <v>46</v>
      </c>
      <c r="N1363" s="48">
        <v>4</v>
      </c>
      <c r="O1363" s="47" t="s">
        <v>43</v>
      </c>
      <c r="P1363" s="47" t="s">
        <v>68</v>
      </c>
      <c r="Q1363" s="47" t="s">
        <v>48</v>
      </c>
      <c r="R1363" s="47" t="s">
        <v>49</v>
      </c>
      <c r="S1363" s="47" t="s">
        <v>43</v>
      </c>
      <c r="T1363" s="47" t="s">
        <v>50</v>
      </c>
      <c r="U1363" s="47" t="s">
        <v>60</v>
      </c>
      <c r="V1363" s="45">
        <f t="shared" ref="V1363:W1363" si="136">AH1070-V1070</f>
        <v>0.88327485380116944</v>
      </c>
      <c r="W1363" s="45">
        <f t="shared" si="136"/>
        <v>0.88327485380116944</v>
      </c>
      <c r="X1363" s="47" t="s">
        <v>52</v>
      </c>
      <c r="Y1363" s="47" t="s">
        <v>446</v>
      </c>
      <c r="Z1363" s="48" t="b">
        <v>0</v>
      </c>
      <c r="AA1363" s="47" t="s">
        <v>54</v>
      </c>
      <c r="AB1363" s="48" t="b">
        <v>0</v>
      </c>
      <c r="AC1363" s="48">
        <v>39</v>
      </c>
      <c r="AD1363" s="47" t="s">
        <v>1854</v>
      </c>
    </row>
    <row r="1364" spans="2:30" x14ac:dyDescent="0.25">
      <c r="B1364">
        <v>49</v>
      </c>
      <c r="C1364" s="47" t="str">
        <f t="shared" si="98"/>
        <v>2065638sp</v>
      </c>
      <c r="D1364" s="47" t="s">
        <v>41</v>
      </c>
      <c r="E1364" s="48">
        <v>2009</v>
      </c>
      <c r="F1364" s="47" t="s">
        <v>67</v>
      </c>
      <c r="G1364" s="49">
        <v>40065</v>
      </c>
      <c r="H1364" s="47" t="s">
        <v>43</v>
      </c>
      <c r="I1364" s="47" t="s">
        <v>44</v>
      </c>
      <c r="J1364" s="48">
        <v>3008</v>
      </c>
      <c r="K1364" s="47" t="s">
        <v>45</v>
      </c>
      <c r="L1364" s="48">
        <v>530</v>
      </c>
      <c r="M1364" s="47" t="s">
        <v>46</v>
      </c>
      <c r="N1364" s="48">
        <v>2</v>
      </c>
      <c r="O1364" s="47" t="s">
        <v>43</v>
      </c>
      <c r="P1364" s="47" t="s">
        <v>433</v>
      </c>
      <c r="Q1364" s="47" t="s">
        <v>48</v>
      </c>
      <c r="R1364" s="47" t="s">
        <v>49</v>
      </c>
      <c r="S1364" s="47" t="s">
        <v>43</v>
      </c>
      <c r="T1364" s="47" t="s">
        <v>50</v>
      </c>
      <c r="U1364" s="47" t="s">
        <v>60</v>
      </c>
      <c r="V1364" s="45">
        <f t="shared" ref="V1364:W1364" si="137">AH1071-V1071</f>
        <v>0.88327485380116944</v>
      </c>
      <c r="W1364" s="45">
        <f t="shared" si="137"/>
        <v>0.88327485380116944</v>
      </c>
      <c r="X1364" s="47" t="s">
        <v>52</v>
      </c>
      <c r="Y1364" s="47" t="s">
        <v>446</v>
      </c>
      <c r="Z1364" s="48" t="b">
        <v>0</v>
      </c>
      <c r="AA1364" s="47" t="s">
        <v>54</v>
      </c>
      <c r="AB1364" s="48" t="b">
        <v>0</v>
      </c>
      <c r="AC1364" s="48">
        <v>39</v>
      </c>
      <c r="AD1364" s="47" t="s">
        <v>1854</v>
      </c>
    </row>
    <row r="1365" spans="2:30" x14ac:dyDescent="0.25">
      <c r="B1365">
        <v>49</v>
      </c>
      <c r="C1365" s="47" t="str">
        <f t="shared" si="98"/>
        <v>2065640sp</v>
      </c>
      <c r="D1365" s="47" t="s">
        <v>41</v>
      </c>
      <c r="E1365" s="48">
        <v>2009</v>
      </c>
      <c r="F1365" s="47" t="s">
        <v>67</v>
      </c>
      <c r="G1365" s="49">
        <v>40065</v>
      </c>
      <c r="H1365" s="47" t="s">
        <v>43</v>
      </c>
      <c r="I1365" s="47" t="s">
        <v>44</v>
      </c>
      <c r="J1365" s="48">
        <v>3008</v>
      </c>
      <c r="K1365" s="47" t="s">
        <v>45</v>
      </c>
      <c r="L1365" s="48">
        <v>800</v>
      </c>
      <c r="M1365" s="47" t="s">
        <v>46</v>
      </c>
      <c r="N1365" s="48">
        <v>3</v>
      </c>
      <c r="O1365" s="47" t="s">
        <v>43</v>
      </c>
      <c r="P1365" s="47" t="s">
        <v>405</v>
      </c>
      <c r="Q1365" s="47" t="s">
        <v>48</v>
      </c>
      <c r="R1365" s="47" t="s">
        <v>49</v>
      </c>
      <c r="S1365" s="47" t="s">
        <v>43</v>
      </c>
      <c r="T1365" s="47" t="s">
        <v>50</v>
      </c>
      <c r="U1365" s="47" t="s">
        <v>60</v>
      </c>
      <c r="V1365" s="45">
        <f t="shared" ref="V1365:W1365" si="138">AH1072-V1072</f>
        <v>0.88327485380116944</v>
      </c>
      <c r="W1365" s="45">
        <f t="shared" si="138"/>
        <v>0.88327485380116944</v>
      </c>
      <c r="X1365" s="47" t="s">
        <v>52</v>
      </c>
      <c r="Y1365" s="47" t="s">
        <v>446</v>
      </c>
      <c r="Z1365" s="48" t="b">
        <v>0</v>
      </c>
      <c r="AA1365" s="47" t="s">
        <v>54</v>
      </c>
      <c r="AB1365" s="48" t="b">
        <v>0</v>
      </c>
      <c r="AC1365" s="48">
        <v>39</v>
      </c>
      <c r="AD1365" s="47" t="s">
        <v>1854</v>
      </c>
    </row>
    <row r="1366" spans="2:30" x14ac:dyDescent="0.25">
      <c r="B1366">
        <v>49</v>
      </c>
      <c r="C1366" s="47" t="str">
        <f t="shared" si="98"/>
        <v>2066410sp</v>
      </c>
      <c r="D1366" s="47" t="s">
        <v>41</v>
      </c>
      <c r="E1366" s="48">
        <v>2009</v>
      </c>
      <c r="F1366" s="47" t="s">
        <v>42</v>
      </c>
      <c r="G1366" s="49">
        <v>40058</v>
      </c>
      <c r="H1366" s="47" t="s">
        <v>43</v>
      </c>
      <c r="I1366" s="47" t="s">
        <v>44</v>
      </c>
      <c r="J1366" s="48">
        <v>3008</v>
      </c>
      <c r="K1366" s="47" t="s">
        <v>45</v>
      </c>
      <c r="L1366" s="48">
        <v>830</v>
      </c>
      <c r="M1366" s="47" t="s">
        <v>46</v>
      </c>
      <c r="N1366" s="48">
        <v>4</v>
      </c>
      <c r="O1366" s="47" t="s">
        <v>43</v>
      </c>
      <c r="P1366" s="47" t="s">
        <v>68</v>
      </c>
      <c r="Q1366" s="47" t="s">
        <v>48</v>
      </c>
      <c r="R1366" s="47" t="s">
        <v>49</v>
      </c>
      <c r="S1366" s="47" t="s">
        <v>43</v>
      </c>
      <c r="T1366" s="47" t="s">
        <v>50</v>
      </c>
      <c r="U1366" s="47" t="s">
        <v>72</v>
      </c>
      <c r="V1366" s="45">
        <f t="shared" ref="V1366:W1366" si="139">AH1073-V1073</f>
        <v>0.91321637426900582</v>
      </c>
      <c r="W1366" s="45">
        <f t="shared" si="139"/>
        <v>0.91321637426900582</v>
      </c>
      <c r="X1366" s="47" t="s">
        <v>52</v>
      </c>
      <c r="Y1366" s="47" t="s">
        <v>424</v>
      </c>
      <c r="Z1366" s="48" t="b">
        <v>0</v>
      </c>
      <c r="AA1366" s="47" t="s">
        <v>54</v>
      </c>
      <c r="AB1366" s="48" t="b">
        <v>0</v>
      </c>
      <c r="AC1366" s="48">
        <v>39</v>
      </c>
      <c r="AD1366" s="47" t="s">
        <v>1854</v>
      </c>
    </row>
    <row r="1367" spans="2:30" x14ac:dyDescent="0.25">
      <c r="B1367">
        <v>49</v>
      </c>
      <c r="C1367" s="47" t="str">
        <f t="shared" si="98"/>
        <v>2066412sp</v>
      </c>
      <c r="D1367" s="47" t="s">
        <v>41</v>
      </c>
      <c r="E1367" s="48">
        <v>2009</v>
      </c>
      <c r="F1367" s="47" t="s">
        <v>42</v>
      </c>
      <c r="G1367" s="49">
        <v>40058</v>
      </c>
      <c r="H1367" s="47" t="s">
        <v>43</v>
      </c>
      <c r="I1367" s="47" t="s">
        <v>44</v>
      </c>
      <c r="J1367" s="48">
        <v>3008</v>
      </c>
      <c r="K1367" s="47" t="s">
        <v>45</v>
      </c>
      <c r="L1367" s="48">
        <v>500</v>
      </c>
      <c r="M1367" s="47" t="s">
        <v>46</v>
      </c>
      <c r="N1367" s="48">
        <v>2</v>
      </c>
      <c r="O1367" s="47" t="s">
        <v>43</v>
      </c>
      <c r="P1367" s="47" t="s">
        <v>574</v>
      </c>
      <c r="Q1367" s="47" t="s">
        <v>48</v>
      </c>
      <c r="R1367" s="47" t="s">
        <v>49</v>
      </c>
      <c r="S1367" s="47" t="s">
        <v>43</v>
      </c>
      <c r="T1367" s="47" t="s">
        <v>50</v>
      </c>
      <c r="U1367" s="47" t="s">
        <v>72</v>
      </c>
      <c r="V1367" s="45">
        <f t="shared" ref="V1367:W1367" si="140">AH1074-V1074</f>
        <v>0.91321637426900582</v>
      </c>
      <c r="W1367" s="45">
        <f t="shared" si="140"/>
        <v>0.91321637426900582</v>
      </c>
      <c r="X1367" s="47" t="s">
        <v>52</v>
      </c>
      <c r="Y1367" s="47" t="s">
        <v>424</v>
      </c>
      <c r="Z1367" s="48" t="b">
        <v>0</v>
      </c>
      <c r="AA1367" s="47" t="s">
        <v>54</v>
      </c>
      <c r="AB1367" s="48" t="b">
        <v>0</v>
      </c>
      <c r="AC1367" s="48">
        <v>39</v>
      </c>
      <c r="AD1367" s="47" t="s">
        <v>1854</v>
      </c>
    </row>
    <row r="1368" spans="2:30" x14ac:dyDescent="0.25">
      <c r="B1368">
        <v>49</v>
      </c>
      <c r="C1368" s="47" t="str">
        <f t="shared" si="98"/>
        <v>2066515sp</v>
      </c>
      <c r="D1368" s="47" t="s">
        <v>41</v>
      </c>
      <c r="E1368" s="48">
        <v>2009</v>
      </c>
      <c r="F1368" s="47" t="s">
        <v>42</v>
      </c>
      <c r="G1368" s="49">
        <v>40070</v>
      </c>
      <c r="H1368" s="47" t="s">
        <v>43</v>
      </c>
      <c r="I1368" s="47" t="s">
        <v>44</v>
      </c>
      <c r="J1368" s="48">
        <v>3008</v>
      </c>
      <c r="K1368" s="47" t="s">
        <v>45</v>
      </c>
      <c r="L1368" s="48">
        <v>480</v>
      </c>
      <c r="M1368" s="47" t="s">
        <v>46</v>
      </c>
      <c r="N1368" s="48">
        <v>2</v>
      </c>
      <c r="O1368" s="47" t="s">
        <v>43</v>
      </c>
      <c r="P1368" s="47" t="s">
        <v>576</v>
      </c>
      <c r="Q1368" s="47" t="s">
        <v>48</v>
      </c>
      <c r="R1368" s="47" t="s">
        <v>49</v>
      </c>
      <c r="S1368" s="47" t="s">
        <v>43</v>
      </c>
      <c r="T1368" s="47" t="s">
        <v>50</v>
      </c>
      <c r="U1368" s="47" t="s">
        <v>51</v>
      </c>
      <c r="V1368" s="45">
        <f t="shared" ref="V1368:W1368" si="141">AH1075-V1075</f>
        <v>0.68116959064327487</v>
      </c>
      <c r="W1368" s="45">
        <f t="shared" si="141"/>
        <v>0.68116959064327487</v>
      </c>
      <c r="X1368" s="47" t="s">
        <v>52</v>
      </c>
      <c r="Y1368" s="47" t="s">
        <v>448</v>
      </c>
      <c r="Z1368" s="48" t="b">
        <v>0</v>
      </c>
      <c r="AA1368" s="47" t="s">
        <v>54</v>
      </c>
      <c r="AB1368" s="48" t="b">
        <v>0</v>
      </c>
      <c r="AC1368" s="48">
        <v>39</v>
      </c>
      <c r="AD1368" s="47" t="s">
        <v>1854</v>
      </c>
    </row>
    <row r="1369" spans="2:30" x14ac:dyDescent="0.25">
      <c r="B1369">
        <v>49</v>
      </c>
      <c r="C1369" s="47" t="str">
        <f t="shared" si="98"/>
        <v>2066517sp</v>
      </c>
      <c r="D1369" s="47" t="s">
        <v>41</v>
      </c>
      <c r="E1369" s="48">
        <v>2009</v>
      </c>
      <c r="F1369" s="47" t="s">
        <v>42</v>
      </c>
      <c r="G1369" s="49">
        <v>40081</v>
      </c>
      <c r="H1369" s="47" t="s">
        <v>43</v>
      </c>
      <c r="I1369" s="47" t="s">
        <v>44</v>
      </c>
      <c r="J1369" s="48">
        <v>3008</v>
      </c>
      <c r="K1369" s="47" t="s">
        <v>45</v>
      </c>
      <c r="L1369" s="48">
        <v>570</v>
      </c>
      <c r="M1369" s="47" t="s">
        <v>46</v>
      </c>
      <c r="N1369" s="48">
        <v>2</v>
      </c>
      <c r="O1369" s="47" t="s">
        <v>43</v>
      </c>
      <c r="P1369" s="47" t="s">
        <v>578</v>
      </c>
      <c r="Q1369" s="47" t="s">
        <v>48</v>
      </c>
      <c r="R1369" s="47" t="s">
        <v>49</v>
      </c>
      <c r="S1369" s="47" t="s">
        <v>43</v>
      </c>
      <c r="T1369" s="47" t="s">
        <v>50</v>
      </c>
      <c r="U1369" s="47" t="s">
        <v>82</v>
      </c>
      <c r="V1369" s="45">
        <f t="shared" ref="V1369:W1369" si="142">AH1076-V1076</f>
        <v>0.31937621832358676</v>
      </c>
      <c r="W1369" s="45">
        <f t="shared" si="142"/>
        <v>0.31937621832358676</v>
      </c>
      <c r="X1369" s="47" t="s">
        <v>52</v>
      </c>
      <c r="Y1369" s="47" t="s">
        <v>579</v>
      </c>
      <c r="Z1369" s="48" t="b">
        <v>0</v>
      </c>
      <c r="AA1369" s="47" t="s">
        <v>54</v>
      </c>
      <c r="AB1369" s="48" t="b">
        <v>0</v>
      </c>
      <c r="AC1369" s="48">
        <v>39</v>
      </c>
      <c r="AD1369" s="47" t="s">
        <v>1854</v>
      </c>
    </row>
    <row r="1370" spans="2:30" x14ac:dyDescent="0.25">
      <c r="B1370">
        <v>49</v>
      </c>
      <c r="C1370" s="47" t="str">
        <f t="shared" si="98"/>
        <v>2068589sp</v>
      </c>
      <c r="D1370" s="47" t="s">
        <v>41</v>
      </c>
      <c r="E1370" s="48">
        <v>2009</v>
      </c>
      <c r="F1370" s="47" t="s">
        <v>67</v>
      </c>
      <c r="G1370" s="49">
        <v>40060</v>
      </c>
      <c r="H1370" s="47" t="s">
        <v>43</v>
      </c>
      <c r="I1370" s="47" t="s">
        <v>44</v>
      </c>
      <c r="J1370" s="48">
        <v>3008</v>
      </c>
      <c r="K1370" s="47" t="s">
        <v>45</v>
      </c>
      <c r="L1370" s="48">
        <v>730</v>
      </c>
      <c r="M1370" s="47" t="s">
        <v>46</v>
      </c>
      <c r="N1370" s="48">
        <v>3</v>
      </c>
      <c r="O1370" s="47" t="s">
        <v>43</v>
      </c>
      <c r="P1370" s="47" t="s">
        <v>405</v>
      </c>
      <c r="Q1370" s="47" t="s">
        <v>48</v>
      </c>
      <c r="R1370" s="47" t="s">
        <v>49</v>
      </c>
      <c r="S1370" s="47" t="s">
        <v>43</v>
      </c>
      <c r="T1370" s="47" t="s">
        <v>50</v>
      </c>
      <c r="U1370" s="47" t="s">
        <v>72</v>
      </c>
      <c r="V1370" s="45">
        <f t="shared" ref="V1370:W1370" si="143">AH1077-V1077</f>
        <v>0.56389863547758279</v>
      </c>
      <c r="W1370" s="45">
        <f t="shared" si="143"/>
        <v>0.56389863547758279</v>
      </c>
      <c r="X1370" s="47" t="s">
        <v>52</v>
      </c>
      <c r="Y1370" s="47" t="s">
        <v>414</v>
      </c>
      <c r="Z1370" s="48" t="b">
        <v>0</v>
      </c>
      <c r="AA1370" s="47" t="s">
        <v>54</v>
      </c>
      <c r="AB1370" s="48" t="b">
        <v>0</v>
      </c>
      <c r="AC1370" s="48">
        <v>39</v>
      </c>
      <c r="AD1370" s="47" t="s">
        <v>1854</v>
      </c>
    </row>
    <row r="1371" spans="2:30" x14ac:dyDescent="0.25">
      <c r="B1371">
        <v>49</v>
      </c>
      <c r="C1371" s="47" t="str">
        <f t="shared" si="98"/>
        <v>2068590sp</v>
      </c>
      <c r="D1371" s="47" t="s">
        <v>41</v>
      </c>
      <c r="E1371" s="48">
        <v>2009</v>
      </c>
      <c r="F1371" s="47" t="s">
        <v>67</v>
      </c>
      <c r="G1371" s="49">
        <v>40060</v>
      </c>
      <c r="H1371" s="47" t="s">
        <v>43</v>
      </c>
      <c r="I1371" s="47" t="s">
        <v>44</v>
      </c>
      <c r="J1371" s="48">
        <v>3008</v>
      </c>
      <c r="K1371" s="47" t="s">
        <v>45</v>
      </c>
      <c r="L1371" s="48">
        <v>850</v>
      </c>
      <c r="M1371" s="47" t="s">
        <v>46</v>
      </c>
      <c r="N1371" s="48">
        <v>4</v>
      </c>
      <c r="O1371" s="47" t="s">
        <v>43</v>
      </c>
      <c r="P1371" s="47" t="s">
        <v>68</v>
      </c>
      <c r="Q1371" s="47" t="s">
        <v>48</v>
      </c>
      <c r="R1371" s="47" t="s">
        <v>49</v>
      </c>
      <c r="S1371" s="47" t="s">
        <v>43</v>
      </c>
      <c r="T1371" s="47" t="s">
        <v>50</v>
      </c>
      <c r="U1371" s="47" t="s">
        <v>72</v>
      </c>
      <c r="V1371" s="45">
        <f t="shared" ref="V1371:W1371" si="144">AH1078-V1078</f>
        <v>0.56389863547758279</v>
      </c>
      <c r="W1371" s="45">
        <f t="shared" si="144"/>
        <v>0.56389863547758279</v>
      </c>
      <c r="X1371" s="47" t="s">
        <v>52</v>
      </c>
      <c r="Y1371" s="47" t="s">
        <v>414</v>
      </c>
      <c r="Z1371" s="48" t="b">
        <v>0</v>
      </c>
      <c r="AA1371" s="47" t="s">
        <v>54</v>
      </c>
      <c r="AB1371" s="48" t="b">
        <v>0</v>
      </c>
      <c r="AC1371" s="48">
        <v>39</v>
      </c>
      <c r="AD1371" s="47" t="s">
        <v>1854</v>
      </c>
    </row>
    <row r="1372" spans="2:30" x14ac:dyDescent="0.25">
      <c r="B1372">
        <v>49</v>
      </c>
      <c r="C1372" s="47" t="str">
        <f t="shared" si="98"/>
        <v>2068592sp</v>
      </c>
      <c r="D1372" s="47" t="s">
        <v>41</v>
      </c>
      <c r="E1372" s="48">
        <v>2009</v>
      </c>
      <c r="F1372" s="47" t="s">
        <v>67</v>
      </c>
      <c r="G1372" s="49">
        <v>40060</v>
      </c>
      <c r="H1372" s="47" t="s">
        <v>43</v>
      </c>
      <c r="I1372" s="47" t="s">
        <v>44</v>
      </c>
      <c r="J1372" s="48">
        <v>3008</v>
      </c>
      <c r="K1372" s="47" t="s">
        <v>45</v>
      </c>
      <c r="L1372" s="48">
        <v>710</v>
      </c>
      <c r="M1372" s="47" t="s">
        <v>46</v>
      </c>
      <c r="N1372" s="48">
        <v>3</v>
      </c>
      <c r="O1372" s="47" t="s">
        <v>43</v>
      </c>
      <c r="P1372" s="47" t="s">
        <v>405</v>
      </c>
      <c r="Q1372" s="47" t="s">
        <v>48</v>
      </c>
      <c r="R1372" s="47" t="s">
        <v>49</v>
      </c>
      <c r="S1372" s="47" t="s">
        <v>43</v>
      </c>
      <c r="T1372" s="47" t="s">
        <v>50</v>
      </c>
      <c r="U1372" s="47" t="s">
        <v>72</v>
      </c>
      <c r="V1372" s="45">
        <f t="shared" ref="V1372:W1372" si="145">AH1079-V1079</f>
        <v>0.56389863547758279</v>
      </c>
      <c r="W1372" s="45">
        <f t="shared" si="145"/>
        <v>0.56389863547758279</v>
      </c>
      <c r="X1372" s="47" t="s">
        <v>52</v>
      </c>
      <c r="Y1372" s="47" t="s">
        <v>414</v>
      </c>
      <c r="Z1372" s="48" t="b">
        <v>0</v>
      </c>
      <c r="AA1372" s="47" t="s">
        <v>54</v>
      </c>
      <c r="AB1372" s="48" t="b">
        <v>0</v>
      </c>
      <c r="AC1372" s="48">
        <v>39</v>
      </c>
      <c r="AD1372" s="47" t="s">
        <v>1854</v>
      </c>
    </row>
    <row r="1373" spans="2:30" x14ac:dyDescent="0.25">
      <c r="B1373">
        <v>49</v>
      </c>
      <c r="C1373" s="47" t="str">
        <f t="shared" si="98"/>
        <v>2068593sp</v>
      </c>
      <c r="D1373" s="47" t="s">
        <v>41</v>
      </c>
      <c r="E1373" s="48">
        <v>2009</v>
      </c>
      <c r="F1373" s="47" t="s">
        <v>67</v>
      </c>
      <c r="G1373" s="49">
        <v>40060</v>
      </c>
      <c r="H1373" s="47" t="s">
        <v>43</v>
      </c>
      <c r="I1373" s="47" t="s">
        <v>44</v>
      </c>
      <c r="J1373" s="48">
        <v>3008</v>
      </c>
      <c r="K1373" s="47" t="s">
        <v>110</v>
      </c>
      <c r="L1373" s="48">
        <v>720</v>
      </c>
      <c r="M1373" s="47" t="s">
        <v>46</v>
      </c>
      <c r="N1373" s="48">
        <v>3</v>
      </c>
      <c r="O1373" s="47" t="s">
        <v>43</v>
      </c>
      <c r="P1373" s="47" t="s">
        <v>405</v>
      </c>
      <c r="Q1373" s="47" t="s">
        <v>48</v>
      </c>
      <c r="R1373" s="47" t="s">
        <v>49</v>
      </c>
      <c r="S1373" s="47" t="s">
        <v>43</v>
      </c>
      <c r="T1373" s="47" t="s">
        <v>50</v>
      </c>
      <c r="U1373" s="47" t="s">
        <v>72</v>
      </c>
      <c r="V1373" s="45">
        <f t="shared" ref="V1373:W1373" si="146">AH1080-V1080</f>
        <v>0.56389863547758279</v>
      </c>
      <c r="W1373" s="45">
        <f t="shared" si="146"/>
        <v>0.56389863547758279</v>
      </c>
      <c r="X1373" s="47" t="s">
        <v>52</v>
      </c>
      <c r="Y1373" s="47" t="s">
        <v>414</v>
      </c>
      <c r="Z1373" s="48" t="b">
        <v>0</v>
      </c>
      <c r="AA1373" s="47" t="s">
        <v>54</v>
      </c>
      <c r="AB1373" s="48" t="b">
        <v>0</v>
      </c>
      <c r="AC1373" s="48">
        <v>39</v>
      </c>
      <c r="AD1373" s="47" t="s">
        <v>1854</v>
      </c>
    </row>
    <row r="1374" spans="2:30" x14ac:dyDescent="0.25">
      <c r="B1374">
        <v>49</v>
      </c>
      <c r="C1374" s="47" t="str">
        <f t="shared" si="98"/>
        <v>2068595sp</v>
      </c>
      <c r="D1374" s="47" t="s">
        <v>41</v>
      </c>
      <c r="E1374" s="48">
        <v>2009</v>
      </c>
      <c r="F1374" s="47" t="s">
        <v>67</v>
      </c>
      <c r="G1374" s="49">
        <v>40060</v>
      </c>
      <c r="H1374" s="47" t="s">
        <v>43</v>
      </c>
      <c r="I1374" s="47" t="s">
        <v>44</v>
      </c>
      <c r="J1374" s="48">
        <v>3008</v>
      </c>
      <c r="K1374" s="47" t="s">
        <v>110</v>
      </c>
      <c r="L1374" s="48">
        <v>840</v>
      </c>
      <c r="M1374" s="47" t="s">
        <v>46</v>
      </c>
      <c r="N1374" s="48">
        <v>4</v>
      </c>
      <c r="O1374" s="47" t="s">
        <v>43</v>
      </c>
      <c r="P1374" s="47" t="s">
        <v>68</v>
      </c>
      <c r="Q1374" s="47" t="s">
        <v>48</v>
      </c>
      <c r="R1374" s="47" t="s">
        <v>49</v>
      </c>
      <c r="S1374" s="47" t="s">
        <v>43</v>
      </c>
      <c r="T1374" s="47" t="s">
        <v>50</v>
      </c>
      <c r="U1374" s="47" t="s">
        <v>72</v>
      </c>
      <c r="V1374" s="45">
        <f t="shared" ref="V1374:W1374" si="147">AH1081-V1081</f>
        <v>0.56389863547758279</v>
      </c>
      <c r="W1374" s="45">
        <f t="shared" si="147"/>
        <v>0.56389863547758279</v>
      </c>
      <c r="X1374" s="47" t="s">
        <v>52</v>
      </c>
      <c r="Y1374" s="47" t="s">
        <v>414</v>
      </c>
      <c r="Z1374" s="48" t="b">
        <v>0</v>
      </c>
      <c r="AA1374" s="47" t="s">
        <v>54</v>
      </c>
      <c r="AB1374" s="48" t="b">
        <v>0</v>
      </c>
      <c r="AC1374" s="48">
        <v>39</v>
      </c>
      <c r="AD1374" s="47" t="s">
        <v>1854</v>
      </c>
    </row>
    <row r="1375" spans="2:30" x14ac:dyDescent="0.25">
      <c r="B1375">
        <v>49</v>
      </c>
      <c r="C1375" s="47" t="str">
        <f t="shared" si="98"/>
        <v>2068597sp</v>
      </c>
      <c r="D1375" s="47" t="s">
        <v>41</v>
      </c>
      <c r="E1375" s="48">
        <v>2009</v>
      </c>
      <c r="F1375" s="47" t="s">
        <v>67</v>
      </c>
      <c r="G1375" s="49">
        <v>40060</v>
      </c>
      <c r="H1375" s="47" t="s">
        <v>43</v>
      </c>
      <c r="I1375" s="47" t="s">
        <v>44</v>
      </c>
      <c r="J1375" s="48">
        <v>3008</v>
      </c>
      <c r="K1375" s="47" t="s">
        <v>45</v>
      </c>
      <c r="L1375" s="48">
        <v>750</v>
      </c>
      <c r="M1375" s="47" t="s">
        <v>46</v>
      </c>
      <c r="N1375" s="48">
        <v>3</v>
      </c>
      <c r="O1375" s="47" t="s">
        <v>43</v>
      </c>
      <c r="P1375" s="47" t="s">
        <v>405</v>
      </c>
      <c r="Q1375" s="47" t="s">
        <v>48</v>
      </c>
      <c r="R1375" s="47" t="s">
        <v>49</v>
      </c>
      <c r="S1375" s="47" t="s">
        <v>43</v>
      </c>
      <c r="T1375" s="47" t="s">
        <v>50</v>
      </c>
      <c r="U1375" s="47" t="s">
        <v>72</v>
      </c>
      <c r="V1375" s="45">
        <f t="shared" ref="V1375:W1375" si="148">AH1082-V1082</f>
        <v>0.56389863547758279</v>
      </c>
      <c r="W1375" s="45">
        <f t="shared" si="148"/>
        <v>0.56389863547758279</v>
      </c>
      <c r="X1375" s="47" t="s">
        <v>52</v>
      </c>
      <c r="Y1375" s="47" t="s">
        <v>414</v>
      </c>
      <c r="Z1375" s="48" t="b">
        <v>0</v>
      </c>
      <c r="AA1375" s="47" t="s">
        <v>54</v>
      </c>
      <c r="AB1375" s="48" t="b">
        <v>0</v>
      </c>
      <c r="AC1375" s="48">
        <v>39</v>
      </c>
      <c r="AD1375" s="47" t="s">
        <v>1854</v>
      </c>
    </row>
    <row r="1376" spans="2:30" x14ac:dyDescent="0.25">
      <c r="B1376">
        <v>49</v>
      </c>
      <c r="C1376" s="47" t="str">
        <f t="shared" si="98"/>
        <v>2068604sp</v>
      </c>
      <c r="D1376" s="47" t="s">
        <v>41</v>
      </c>
      <c r="E1376" s="48">
        <v>2009</v>
      </c>
      <c r="F1376" s="47" t="s">
        <v>67</v>
      </c>
      <c r="G1376" s="49">
        <v>40060</v>
      </c>
      <c r="H1376" s="47" t="s">
        <v>43</v>
      </c>
      <c r="I1376" s="47" t="s">
        <v>44</v>
      </c>
      <c r="J1376" s="48">
        <v>3008</v>
      </c>
      <c r="K1376" s="47" t="s">
        <v>110</v>
      </c>
      <c r="L1376" s="48">
        <v>760</v>
      </c>
      <c r="M1376" s="47" t="s">
        <v>46</v>
      </c>
      <c r="N1376" s="48">
        <v>3</v>
      </c>
      <c r="O1376" s="47" t="s">
        <v>43</v>
      </c>
      <c r="P1376" s="47" t="s">
        <v>405</v>
      </c>
      <c r="Q1376" s="47" t="s">
        <v>48</v>
      </c>
      <c r="R1376" s="47" t="s">
        <v>49</v>
      </c>
      <c r="S1376" s="47" t="s">
        <v>43</v>
      </c>
      <c r="T1376" s="47" t="s">
        <v>50</v>
      </c>
      <c r="U1376" s="47" t="s">
        <v>72</v>
      </c>
      <c r="V1376" s="45">
        <f t="shared" ref="V1376:W1376" si="149">AH1083-V1083</f>
        <v>0.56389863547758279</v>
      </c>
      <c r="W1376" s="45">
        <f t="shared" si="149"/>
        <v>0.56389863547758279</v>
      </c>
      <c r="X1376" s="47" t="s">
        <v>52</v>
      </c>
      <c r="Y1376" s="47" t="s">
        <v>414</v>
      </c>
      <c r="Z1376" s="48" t="b">
        <v>0</v>
      </c>
      <c r="AA1376" s="47" t="s">
        <v>54</v>
      </c>
      <c r="AB1376" s="48" t="b">
        <v>0</v>
      </c>
      <c r="AC1376" s="48">
        <v>39</v>
      </c>
      <c r="AD1376" s="47" t="s">
        <v>1854</v>
      </c>
    </row>
    <row r="1377" spans="2:30" x14ac:dyDescent="0.25">
      <c r="B1377">
        <v>49</v>
      </c>
      <c r="C1377" s="47" t="str">
        <f t="shared" si="98"/>
        <v>2068607sp</v>
      </c>
      <c r="D1377" s="47" t="s">
        <v>41</v>
      </c>
      <c r="E1377" s="48">
        <v>2009</v>
      </c>
      <c r="F1377" s="47" t="s">
        <v>67</v>
      </c>
      <c r="G1377" s="49">
        <v>40060</v>
      </c>
      <c r="H1377" s="47" t="s">
        <v>43</v>
      </c>
      <c r="I1377" s="47" t="s">
        <v>44</v>
      </c>
      <c r="J1377" s="48">
        <v>3008</v>
      </c>
      <c r="K1377" s="47" t="s">
        <v>45</v>
      </c>
      <c r="L1377" s="48">
        <v>850</v>
      </c>
      <c r="M1377" s="47" t="s">
        <v>46</v>
      </c>
      <c r="N1377" s="48">
        <v>4</v>
      </c>
      <c r="O1377" s="47" t="s">
        <v>43</v>
      </c>
      <c r="P1377" s="47" t="s">
        <v>68</v>
      </c>
      <c r="Q1377" s="47" t="s">
        <v>48</v>
      </c>
      <c r="R1377" s="47" t="s">
        <v>49</v>
      </c>
      <c r="S1377" s="47" t="s">
        <v>43</v>
      </c>
      <c r="T1377" s="47" t="s">
        <v>50</v>
      </c>
      <c r="U1377" s="47" t="s">
        <v>72</v>
      </c>
      <c r="V1377" s="45">
        <f t="shared" ref="V1377:W1377" si="150">AH1084-V1084</f>
        <v>0.56389863547758279</v>
      </c>
      <c r="W1377" s="45">
        <f t="shared" si="150"/>
        <v>0.56389863547758279</v>
      </c>
      <c r="X1377" s="47" t="s">
        <v>52</v>
      </c>
      <c r="Y1377" s="47" t="s">
        <v>414</v>
      </c>
      <c r="Z1377" s="48" t="b">
        <v>0</v>
      </c>
      <c r="AA1377" s="47" t="s">
        <v>54</v>
      </c>
      <c r="AB1377" s="48" t="b">
        <v>0</v>
      </c>
      <c r="AC1377" s="48">
        <v>39</v>
      </c>
      <c r="AD1377" s="47" t="s">
        <v>1854</v>
      </c>
    </row>
    <row r="1378" spans="2:30" x14ac:dyDescent="0.25">
      <c r="B1378">
        <v>49</v>
      </c>
      <c r="C1378" s="47" t="str">
        <f t="shared" si="98"/>
        <v>2068619sp</v>
      </c>
      <c r="D1378" s="47" t="s">
        <v>41</v>
      </c>
      <c r="E1378" s="48">
        <v>2009</v>
      </c>
      <c r="F1378" s="47" t="s">
        <v>67</v>
      </c>
      <c r="G1378" s="49">
        <v>40060</v>
      </c>
      <c r="H1378" s="47" t="s">
        <v>43</v>
      </c>
      <c r="I1378" s="47" t="s">
        <v>44</v>
      </c>
      <c r="J1378" s="48">
        <v>3008</v>
      </c>
      <c r="K1378" s="47" t="s">
        <v>45</v>
      </c>
      <c r="L1378" s="48">
        <v>870</v>
      </c>
      <c r="M1378" s="47" t="s">
        <v>46</v>
      </c>
      <c r="N1378" s="48">
        <v>4</v>
      </c>
      <c r="O1378" s="47" t="s">
        <v>43</v>
      </c>
      <c r="P1378" s="47" t="s">
        <v>68</v>
      </c>
      <c r="Q1378" s="47" t="s">
        <v>48</v>
      </c>
      <c r="R1378" s="47" t="s">
        <v>49</v>
      </c>
      <c r="S1378" s="47" t="s">
        <v>43</v>
      </c>
      <c r="T1378" s="47" t="s">
        <v>50</v>
      </c>
      <c r="U1378" s="47" t="s">
        <v>72</v>
      </c>
      <c r="V1378" s="45">
        <f t="shared" ref="V1378:W1378" si="151">AH1085-V1085</f>
        <v>0.56389863547758279</v>
      </c>
      <c r="W1378" s="45">
        <f t="shared" si="151"/>
        <v>0.56389863547758279</v>
      </c>
      <c r="X1378" s="47" t="s">
        <v>52</v>
      </c>
      <c r="Y1378" s="47" t="s">
        <v>414</v>
      </c>
      <c r="Z1378" s="48" t="b">
        <v>0</v>
      </c>
      <c r="AA1378" s="47" t="s">
        <v>54</v>
      </c>
      <c r="AB1378" s="48" t="b">
        <v>0</v>
      </c>
      <c r="AC1378" s="48">
        <v>39</v>
      </c>
      <c r="AD1378" s="47" t="s">
        <v>1854</v>
      </c>
    </row>
    <row r="1379" spans="2:30" x14ac:dyDescent="0.25">
      <c r="B1379">
        <v>49</v>
      </c>
      <c r="C1379" s="47" t="str">
        <f t="shared" si="98"/>
        <v>2068624sp</v>
      </c>
      <c r="D1379" s="47" t="s">
        <v>41</v>
      </c>
      <c r="E1379" s="48">
        <v>2009</v>
      </c>
      <c r="F1379" s="47" t="s">
        <v>67</v>
      </c>
      <c r="G1379" s="49">
        <v>40060</v>
      </c>
      <c r="H1379" s="47" t="s">
        <v>43</v>
      </c>
      <c r="I1379" s="47" t="s">
        <v>44</v>
      </c>
      <c r="J1379" s="48">
        <v>3008</v>
      </c>
      <c r="K1379" s="47" t="s">
        <v>110</v>
      </c>
      <c r="L1379" s="48">
        <v>850</v>
      </c>
      <c r="M1379" s="47" t="s">
        <v>46</v>
      </c>
      <c r="N1379" s="48">
        <v>4</v>
      </c>
      <c r="O1379" s="47" t="s">
        <v>43</v>
      </c>
      <c r="P1379" s="47" t="s">
        <v>68</v>
      </c>
      <c r="Q1379" s="47" t="s">
        <v>48</v>
      </c>
      <c r="R1379" s="47" t="s">
        <v>49</v>
      </c>
      <c r="S1379" s="47" t="s">
        <v>43</v>
      </c>
      <c r="T1379" s="47" t="s">
        <v>50</v>
      </c>
      <c r="U1379" s="47" t="s">
        <v>72</v>
      </c>
      <c r="V1379" s="45">
        <f t="shared" ref="V1379:W1379" si="152">AH1086-V1086</f>
        <v>0.56389863547758279</v>
      </c>
      <c r="W1379" s="45">
        <f t="shared" si="152"/>
        <v>0.56389863547758279</v>
      </c>
      <c r="X1379" s="47" t="s">
        <v>52</v>
      </c>
      <c r="Y1379" s="47" t="s">
        <v>414</v>
      </c>
      <c r="Z1379" s="48" t="b">
        <v>0</v>
      </c>
      <c r="AA1379" s="47" t="s">
        <v>54</v>
      </c>
      <c r="AB1379" s="48" t="b">
        <v>0</v>
      </c>
      <c r="AC1379" s="48">
        <v>39</v>
      </c>
      <c r="AD1379" s="47" t="s">
        <v>1854</v>
      </c>
    </row>
    <row r="1380" spans="2:30" x14ac:dyDescent="0.25">
      <c r="B1380">
        <v>49</v>
      </c>
      <c r="C1380" s="47" t="str">
        <f t="shared" si="98"/>
        <v>2076706sp</v>
      </c>
      <c r="D1380" s="47" t="s">
        <v>41</v>
      </c>
      <c r="E1380" s="48">
        <v>2009</v>
      </c>
      <c r="F1380" s="47" t="s">
        <v>42</v>
      </c>
      <c r="G1380" s="49">
        <v>40065</v>
      </c>
      <c r="H1380" s="47" t="s">
        <v>43</v>
      </c>
      <c r="I1380" s="47" t="s">
        <v>44</v>
      </c>
      <c r="J1380" s="48">
        <v>3008</v>
      </c>
      <c r="K1380" s="47" t="s">
        <v>110</v>
      </c>
      <c r="L1380" s="48">
        <v>710</v>
      </c>
      <c r="M1380" s="47" t="s">
        <v>46</v>
      </c>
      <c r="N1380" s="48">
        <v>3</v>
      </c>
      <c r="O1380" s="47" t="s">
        <v>43</v>
      </c>
      <c r="P1380" s="47" t="s">
        <v>405</v>
      </c>
      <c r="Q1380" s="47" t="s">
        <v>48</v>
      </c>
      <c r="R1380" s="47" t="s">
        <v>49</v>
      </c>
      <c r="S1380" s="47" t="s">
        <v>43</v>
      </c>
      <c r="T1380" s="47" t="s">
        <v>50</v>
      </c>
      <c r="U1380" s="47" t="s">
        <v>60</v>
      </c>
      <c r="V1380" s="45">
        <f t="shared" ref="V1380:W1380" si="153">AH1087-V1087</f>
        <v>0.54144249512670561</v>
      </c>
      <c r="W1380" s="45">
        <f t="shared" si="153"/>
        <v>0.54144249512670561</v>
      </c>
      <c r="X1380" s="47" t="s">
        <v>52</v>
      </c>
      <c r="Y1380" s="47" t="s">
        <v>427</v>
      </c>
      <c r="Z1380" s="48" t="b">
        <v>0</v>
      </c>
      <c r="AA1380" s="47" t="s">
        <v>54</v>
      </c>
      <c r="AB1380" s="48" t="b">
        <v>0</v>
      </c>
      <c r="AC1380" s="48">
        <v>39</v>
      </c>
      <c r="AD1380" s="47" t="s">
        <v>1854</v>
      </c>
    </row>
    <row r="1381" spans="2:30" x14ac:dyDescent="0.25">
      <c r="B1381">
        <v>49</v>
      </c>
      <c r="C1381" s="47" t="str">
        <f t="shared" si="98"/>
        <v>2076707sp</v>
      </c>
      <c r="D1381" s="47" t="s">
        <v>41</v>
      </c>
      <c r="E1381" s="48">
        <v>2009</v>
      </c>
      <c r="F1381" s="47" t="s">
        <v>42</v>
      </c>
      <c r="G1381" s="49">
        <v>40065</v>
      </c>
      <c r="H1381" s="47" t="s">
        <v>43</v>
      </c>
      <c r="I1381" s="47" t="s">
        <v>44</v>
      </c>
      <c r="J1381" s="48">
        <v>3008</v>
      </c>
      <c r="K1381" s="47" t="s">
        <v>110</v>
      </c>
      <c r="L1381" s="48">
        <v>830</v>
      </c>
      <c r="M1381" s="47" t="s">
        <v>46</v>
      </c>
      <c r="N1381" s="48">
        <v>4</v>
      </c>
      <c r="O1381" s="47" t="s">
        <v>43</v>
      </c>
      <c r="P1381" s="47" t="s">
        <v>68</v>
      </c>
      <c r="Q1381" s="47" t="s">
        <v>48</v>
      </c>
      <c r="R1381" s="47" t="s">
        <v>49</v>
      </c>
      <c r="S1381" s="47" t="s">
        <v>43</v>
      </c>
      <c r="T1381" s="47" t="s">
        <v>50</v>
      </c>
      <c r="U1381" s="47" t="s">
        <v>60</v>
      </c>
      <c r="V1381" s="45">
        <f t="shared" ref="V1381:W1381" si="154">AH1088-V1088</f>
        <v>0.54144249512670561</v>
      </c>
      <c r="W1381" s="45">
        <f t="shared" si="154"/>
        <v>0.54144249512670561</v>
      </c>
      <c r="X1381" s="47" t="s">
        <v>52</v>
      </c>
      <c r="Y1381" s="47" t="s">
        <v>427</v>
      </c>
      <c r="Z1381" s="48" t="b">
        <v>0</v>
      </c>
      <c r="AA1381" s="47" t="s">
        <v>54</v>
      </c>
      <c r="AB1381" s="48" t="b">
        <v>0</v>
      </c>
      <c r="AC1381" s="48">
        <v>39</v>
      </c>
      <c r="AD1381" s="47" t="s">
        <v>1854</v>
      </c>
    </row>
    <row r="1382" spans="2:30" x14ac:dyDescent="0.25">
      <c r="B1382">
        <v>49</v>
      </c>
      <c r="C1382" s="47" t="str">
        <f t="shared" si="98"/>
        <v>2076709sp</v>
      </c>
      <c r="D1382" s="47" t="s">
        <v>41</v>
      </c>
      <c r="E1382" s="48">
        <v>2009</v>
      </c>
      <c r="F1382" s="47" t="s">
        <v>42</v>
      </c>
      <c r="G1382" s="49">
        <v>40065</v>
      </c>
      <c r="H1382" s="47" t="s">
        <v>43</v>
      </c>
      <c r="I1382" s="47" t="s">
        <v>44</v>
      </c>
      <c r="J1382" s="48">
        <v>3008</v>
      </c>
      <c r="K1382" s="47" t="s">
        <v>45</v>
      </c>
      <c r="L1382" s="48">
        <v>540</v>
      </c>
      <c r="M1382" s="47" t="s">
        <v>46</v>
      </c>
      <c r="N1382" s="48">
        <v>2</v>
      </c>
      <c r="O1382" s="47" t="s">
        <v>43</v>
      </c>
      <c r="P1382" s="47" t="s">
        <v>578</v>
      </c>
      <c r="Q1382" s="47" t="s">
        <v>48</v>
      </c>
      <c r="R1382" s="47" t="s">
        <v>49</v>
      </c>
      <c r="S1382" s="47" t="s">
        <v>43</v>
      </c>
      <c r="T1382" s="47" t="s">
        <v>50</v>
      </c>
      <c r="U1382" s="47" t="s">
        <v>60</v>
      </c>
      <c r="V1382" s="45">
        <f t="shared" ref="V1382:W1382" si="155">AH1089-V1089</f>
        <v>0.54144249512670561</v>
      </c>
      <c r="W1382" s="45">
        <f t="shared" si="155"/>
        <v>0.54144249512670561</v>
      </c>
      <c r="X1382" s="47" t="s">
        <v>52</v>
      </c>
      <c r="Y1382" s="47" t="s">
        <v>427</v>
      </c>
      <c r="Z1382" s="48" t="b">
        <v>0</v>
      </c>
      <c r="AA1382" s="47" t="s">
        <v>54</v>
      </c>
      <c r="AB1382" s="48" t="b">
        <v>0</v>
      </c>
      <c r="AC1382" s="48">
        <v>39</v>
      </c>
      <c r="AD1382" s="47" t="s">
        <v>1854</v>
      </c>
    </row>
    <row r="1383" spans="2:30" x14ac:dyDescent="0.25">
      <c r="B1383">
        <v>49</v>
      </c>
      <c r="C1383" s="47" t="str">
        <f t="shared" si="98"/>
        <v>2076711sp</v>
      </c>
      <c r="D1383" s="47" t="s">
        <v>41</v>
      </c>
      <c r="E1383" s="48">
        <v>2009</v>
      </c>
      <c r="F1383" s="47" t="s">
        <v>42</v>
      </c>
      <c r="G1383" s="49">
        <v>40065</v>
      </c>
      <c r="H1383" s="47" t="s">
        <v>43</v>
      </c>
      <c r="I1383" s="47" t="s">
        <v>44</v>
      </c>
      <c r="J1383" s="48">
        <v>3008</v>
      </c>
      <c r="K1383" s="47" t="s">
        <v>45</v>
      </c>
      <c r="L1383" s="48">
        <v>690</v>
      </c>
      <c r="M1383" s="47" t="s">
        <v>46</v>
      </c>
      <c r="N1383" s="48">
        <v>3</v>
      </c>
      <c r="O1383" s="47" t="s">
        <v>43</v>
      </c>
      <c r="P1383" s="47" t="s">
        <v>405</v>
      </c>
      <c r="Q1383" s="47" t="s">
        <v>48</v>
      </c>
      <c r="R1383" s="47" t="s">
        <v>49</v>
      </c>
      <c r="S1383" s="47" t="s">
        <v>43</v>
      </c>
      <c r="T1383" s="47" t="s">
        <v>50</v>
      </c>
      <c r="U1383" s="47" t="s">
        <v>60</v>
      </c>
      <c r="V1383" s="45">
        <f t="shared" ref="V1383:W1383" si="156">AH1090-V1090</f>
        <v>0.54144249512670561</v>
      </c>
      <c r="W1383" s="45">
        <f t="shared" si="156"/>
        <v>0.54144249512670561</v>
      </c>
      <c r="X1383" s="47" t="s">
        <v>52</v>
      </c>
      <c r="Y1383" s="47" t="s">
        <v>427</v>
      </c>
      <c r="Z1383" s="48" t="b">
        <v>0</v>
      </c>
      <c r="AA1383" s="47" t="s">
        <v>54</v>
      </c>
      <c r="AB1383" s="48" t="b">
        <v>0</v>
      </c>
      <c r="AC1383" s="48">
        <v>39</v>
      </c>
      <c r="AD1383" s="47" t="s">
        <v>1854</v>
      </c>
    </row>
    <row r="1384" spans="2:30" x14ac:dyDescent="0.25">
      <c r="B1384">
        <v>49</v>
      </c>
      <c r="C1384" s="47" t="str">
        <f t="shared" si="98"/>
        <v>2076712sp</v>
      </c>
      <c r="D1384" s="47" t="s">
        <v>41</v>
      </c>
      <c r="E1384" s="48">
        <v>2009</v>
      </c>
      <c r="F1384" s="47" t="s">
        <v>42</v>
      </c>
      <c r="G1384" s="49">
        <v>40065</v>
      </c>
      <c r="H1384" s="47" t="s">
        <v>43</v>
      </c>
      <c r="I1384" s="47" t="s">
        <v>44</v>
      </c>
      <c r="J1384" s="48">
        <v>3008</v>
      </c>
      <c r="K1384" s="47" t="s">
        <v>45</v>
      </c>
      <c r="L1384" s="48">
        <v>690</v>
      </c>
      <c r="M1384" s="47" t="s">
        <v>46</v>
      </c>
      <c r="N1384" s="48">
        <v>3</v>
      </c>
      <c r="O1384" s="47" t="s">
        <v>43</v>
      </c>
      <c r="P1384" s="47" t="s">
        <v>275</v>
      </c>
      <c r="Q1384" s="47" t="s">
        <v>48</v>
      </c>
      <c r="R1384" s="47" t="s">
        <v>49</v>
      </c>
      <c r="S1384" s="47" t="s">
        <v>43</v>
      </c>
      <c r="T1384" s="47" t="s">
        <v>50</v>
      </c>
      <c r="U1384" s="47" t="s">
        <v>60</v>
      </c>
      <c r="V1384" s="45">
        <f t="shared" ref="V1384:W1384" si="157">AH1091-V1091</f>
        <v>0.54144249512670561</v>
      </c>
      <c r="W1384" s="45">
        <f t="shared" si="157"/>
        <v>0.54144249512670561</v>
      </c>
      <c r="X1384" s="47" t="s">
        <v>52</v>
      </c>
      <c r="Y1384" s="47" t="s">
        <v>427</v>
      </c>
      <c r="Z1384" s="48" t="b">
        <v>0</v>
      </c>
      <c r="AA1384" s="47" t="s">
        <v>54</v>
      </c>
      <c r="AB1384" s="48" t="b">
        <v>0</v>
      </c>
      <c r="AC1384" s="48">
        <v>39</v>
      </c>
      <c r="AD1384" s="47" t="s">
        <v>1854</v>
      </c>
    </row>
    <row r="1385" spans="2:30" x14ac:dyDescent="0.25">
      <c r="B1385">
        <v>49</v>
      </c>
      <c r="C1385" s="47" t="str">
        <f t="shared" si="98"/>
        <v>2076713sp</v>
      </c>
      <c r="D1385" s="47" t="s">
        <v>41</v>
      </c>
      <c r="E1385" s="48">
        <v>2009</v>
      </c>
      <c r="F1385" s="47" t="s">
        <v>42</v>
      </c>
      <c r="G1385" s="49">
        <v>40065</v>
      </c>
      <c r="H1385" s="47" t="s">
        <v>43</v>
      </c>
      <c r="I1385" s="47" t="s">
        <v>44</v>
      </c>
      <c r="J1385" s="48">
        <v>3008</v>
      </c>
      <c r="K1385" s="47" t="s">
        <v>45</v>
      </c>
      <c r="L1385" s="48">
        <v>450</v>
      </c>
      <c r="M1385" s="47" t="s">
        <v>46</v>
      </c>
      <c r="N1385" s="48">
        <v>2</v>
      </c>
      <c r="O1385" s="47" t="s">
        <v>43</v>
      </c>
      <c r="P1385" s="47" t="s">
        <v>433</v>
      </c>
      <c r="Q1385" s="47" t="s">
        <v>48</v>
      </c>
      <c r="R1385" s="47" t="s">
        <v>49</v>
      </c>
      <c r="S1385" s="47" t="s">
        <v>43</v>
      </c>
      <c r="T1385" s="47" t="s">
        <v>50</v>
      </c>
      <c r="U1385" s="47" t="s">
        <v>60</v>
      </c>
      <c r="V1385" s="45">
        <f t="shared" ref="V1385:W1385" si="158">AH1092-V1092</f>
        <v>0.54144249512670561</v>
      </c>
      <c r="W1385" s="45">
        <f t="shared" si="158"/>
        <v>0.54144249512670561</v>
      </c>
      <c r="X1385" s="47" t="s">
        <v>52</v>
      </c>
      <c r="Y1385" s="47" t="s">
        <v>427</v>
      </c>
      <c r="Z1385" s="48" t="b">
        <v>0</v>
      </c>
      <c r="AA1385" s="47" t="s">
        <v>54</v>
      </c>
      <c r="AB1385" s="48" t="b">
        <v>0</v>
      </c>
      <c r="AC1385" s="48">
        <v>39</v>
      </c>
      <c r="AD1385" s="47" t="s">
        <v>1854</v>
      </c>
    </row>
    <row r="1386" spans="2:30" x14ac:dyDescent="0.25">
      <c r="B1386">
        <v>49</v>
      </c>
      <c r="C1386" s="47" t="str">
        <f t="shared" si="98"/>
        <v>2076751sp</v>
      </c>
      <c r="D1386" s="47" t="s">
        <v>41</v>
      </c>
      <c r="E1386" s="48">
        <v>2009</v>
      </c>
      <c r="F1386" s="47" t="s">
        <v>42</v>
      </c>
      <c r="G1386" s="49">
        <v>40079</v>
      </c>
      <c r="H1386" s="47" t="s">
        <v>43</v>
      </c>
      <c r="I1386" s="47" t="s">
        <v>44</v>
      </c>
      <c r="J1386" s="48">
        <v>3008</v>
      </c>
      <c r="K1386" s="47" t="s">
        <v>45</v>
      </c>
      <c r="L1386" s="48">
        <v>570</v>
      </c>
      <c r="M1386" s="47" t="s">
        <v>46</v>
      </c>
      <c r="N1386" s="48">
        <v>2</v>
      </c>
      <c r="O1386" s="47" t="s">
        <v>43</v>
      </c>
      <c r="P1386" s="47" t="s">
        <v>433</v>
      </c>
      <c r="Q1386" s="47" t="s">
        <v>48</v>
      </c>
      <c r="R1386" s="47" t="s">
        <v>49</v>
      </c>
      <c r="S1386" s="47" t="s">
        <v>43</v>
      </c>
      <c r="T1386" s="47" t="s">
        <v>50</v>
      </c>
      <c r="U1386" s="47" t="s">
        <v>82</v>
      </c>
      <c r="V1386" s="45">
        <f t="shared" ref="V1386:W1386" si="159">AH1093-V1093</f>
        <v>0.31937621832358676</v>
      </c>
      <c r="W1386" s="45">
        <f t="shared" si="159"/>
        <v>0.31937621832358676</v>
      </c>
      <c r="X1386" s="47" t="s">
        <v>52</v>
      </c>
      <c r="Y1386" s="47" t="s">
        <v>579</v>
      </c>
      <c r="Z1386" s="48" t="b">
        <v>0</v>
      </c>
      <c r="AA1386" s="47" t="s">
        <v>54</v>
      </c>
      <c r="AB1386" s="48" t="b">
        <v>0</v>
      </c>
      <c r="AC1386" s="48">
        <v>39</v>
      </c>
      <c r="AD1386" s="47" t="s">
        <v>1854</v>
      </c>
    </row>
    <row r="1387" spans="2:30" x14ac:dyDescent="0.25">
      <c r="B1387">
        <v>49</v>
      </c>
      <c r="C1387" s="47" t="str">
        <f t="shared" si="98"/>
        <v>2137722sp</v>
      </c>
      <c r="D1387" s="47" t="s">
        <v>41</v>
      </c>
      <c r="E1387" s="48">
        <v>2010</v>
      </c>
      <c r="F1387" s="47" t="s">
        <v>67</v>
      </c>
      <c r="G1387" s="49">
        <v>40415</v>
      </c>
      <c r="H1387" s="47" t="s">
        <v>43</v>
      </c>
      <c r="I1387" s="47" t="s">
        <v>44</v>
      </c>
      <c r="J1387" s="48">
        <v>3008</v>
      </c>
      <c r="K1387" s="47" t="s">
        <v>110</v>
      </c>
      <c r="L1387" s="48">
        <v>780</v>
      </c>
      <c r="M1387" s="47" t="s">
        <v>46</v>
      </c>
      <c r="N1387" s="48">
        <v>4</v>
      </c>
      <c r="O1387" s="47" t="s">
        <v>43</v>
      </c>
      <c r="P1387" s="47" t="s">
        <v>405</v>
      </c>
      <c r="Q1387" s="47" t="s">
        <v>48</v>
      </c>
      <c r="R1387" s="47" t="s">
        <v>49</v>
      </c>
      <c r="S1387" s="47" t="s">
        <v>43</v>
      </c>
      <c r="T1387" s="47" t="s">
        <v>50</v>
      </c>
      <c r="U1387" s="47" t="s">
        <v>69</v>
      </c>
      <c r="V1387" s="45">
        <f t="shared" ref="V1387:W1387" si="160">AH1094-V1094</f>
        <v>1.5866278430941656</v>
      </c>
      <c r="W1387" s="45">
        <f t="shared" si="160"/>
        <v>1.5866278430941656</v>
      </c>
      <c r="X1387" s="47" t="s">
        <v>52</v>
      </c>
      <c r="Y1387" s="47" t="s">
        <v>714</v>
      </c>
      <c r="Z1387" s="48" t="b">
        <v>0</v>
      </c>
      <c r="AA1387" s="47" t="s">
        <v>54</v>
      </c>
      <c r="AB1387" s="48" t="b">
        <v>0</v>
      </c>
      <c r="AC1387" s="48">
        <v>39</v>
      </c>
      <c r="AD1387" s="47" t="s">
        <v>1854</v>
      </c>
    </row>
    <row r="1388" spans="2:30" x14ac:dyDescent="0.25">
      <c r="B1388">
        <v>49</v>
      </c>
      <c r="C1388" s="47" t="str">
        <f t="shared" si="98"/>
        <v>2137725sp</v>
      </c>
      <c r="D1388" s="47" t="s">
        <v>41</v>
      </c>
      <c r="E1388" s="48">
        <v>2010</v>
      </c>
      <c r="F1388" s="47" t="s">
        <v>67</v>
      </c>
      <c r="G1388" s="49">
        <v>40415</v>
      </c>
      <c r="H1388" s="47" t="s">
        <v>43</v>
      </c>
      <c r="I1388" s="47" t="s">
        <v>44</v>
      </c>
      <c r="J1388" s="48">
        <v>3008</v>
      </c>
      <c r="K1388" s="47" t="s">
        <v>45</v>
      </c>
      <c r="L1388" s="48">
        <v>680</v>
      </c>
      <c r="M1388" s="47" t="s">
        <v>46</v>
      </c>
      <c r="N1388" s="48">
        <v>3</v>
      </c>
      <c r="O1388" s="47" t="s">
        <v>43</v>
      </c>
      <c r="P1388" s="47" t="s">
        <v>433</v>
      </c>
      <c r="Q1388" s="47" t="s">
        <v>48</v>
      </c>
      <c r="R1388" s="47" t="s">
        <v>49</v>
      </c>
      <c r="S1388" s="47" t="s">
        <v>43</v>
      </c>
      <c r="T1388" s="47" t="s">
        <v>50</v>
      </c>
      <c r="U1388" s="47" t="s">
        <v>69</v>
      </c>
      <c r="V1388" s="45">
        <f t="shared" ref="V1388:W1388" si="161">AH1095-V1095</f>
        <v>1.5866278430941656</v>
      </c>
      <c r="W1388" s="45">
        <f t="shared" si="161"/>
        <v>1.5866278430941656</v>
      </c>
      <c r="X1388" s="47" t="s">
        <v>52</v>
      </c>
      <c r="Y1388" s="47" t="s">
        <v>714</v>
      </c>
      <c r="Z1388" s="48" t="b">
        <v>0</v>
      </c>
      <c r="AA1388" s="47" t="s">
        <v>54</v>
      </c>
      <c r="AB1388" s="48" t="b">
        <v>0</v>
      </c>
      <c r="AC1388" s="48">
        <v>39</v>
      </c>
      <c r="AD1388" s="47" t="s">
        <v>1854</v>
      </c>
    </row>
    <row r="1389" spans="2:30" x14ac:dyDescent="0.25">
      <c r="B1389">
        <v>49</v>
      </c>
      <c r="C1389" s="47" t="str">
        <f t="shared" si="98"/>
        <v>2137726sp</v>
      </c>
      <c r="D1389" s="47" t="s">
        <v>41</v>
      </c>
      <c r="E1389" s="48">
        <v>2010</v>
      </c>
      <c r="F1389" s="47" t="s">
        <v>67</v>
      </c>
      <c r="G1389" s="49">
        <v>40415</v>
      </c>
      <c r="H1389" s="47" t="s">
        <v>43</v>
      </c>
      <c r="I1389" s="47" t="s">
        <v>44</v>
      </c>
      <c r="J1389" s="48">
        <v>3008</v>
      </c>
      <c r="K1389" s="47" t="s">
        <v>110</v>
      </c>
      <c r="L1389" s="48">
        <v>700</v>
      </c>
      <c r="M1389" s="47" t="s">
        <v>46</v>
      </c>
      <c r="N1389" s="48">
        <v>3</v>
      </c>
      <c r="O1389" s="47" t="s">
        <v>43</v>
      </c>
      <c r="P1389" s="47" t="s">
        <v>433</v>
      </c>
      <c r="Q1389" s="47" t="s">
        <v>48</v>
      </c>
      <c r="R1389" s="47" t="s">
        <v>49</v>
      </c>
      <c r="S1389" s="47" t="s">
        <v>43</v>
      </c>
      <c r="T1389" s="47" t="s">
        <v>50</v>
      </c>
      <c r="U1389" s="47" t="s">
        <v>69</v>
      </c>
      <c r="V1389" s="45">
        <f t="shared" ref="V1389:W1389" si="162">AH1096-V1096</f>
        <v>1.5866278430941656</v>
      </c>
      <c r="W1389" s="45">
        <f t="shared" si="162"/>
        <v>1.5866278430941656</v>
      </c>
      <c r="X1389" s="47" t="s">
        <v>52</v>
      </c>
      <c r="Y1389" s="47" t="s">
        <v>714</v>
      </c>
      <c r="Z1389" s="48" t="b">
        <v>0</v>
      </c>
      <c r="AA1389" s="47" t="s">
        <v>54</v>
      </c>
      <c r="AB1389" s="48" t="b">
        <v>0</v>
      </c>
      <c r="AC1389" s="48">
        <v>39</v>
      </c>
      <c r="AD1389" s="47" t="s">
        <v>1854</v>
      </c>
    </row>
    <row r="1390" spans="2:30" x14ac:dyDescent="0.25">
      <c r="B1390">
        <v>49</v>
      </c>
      <c r="C1390" s="47" t="str">
        <f t="shared" ref="C1390:C1453" si="163">C1097&amp;"sp"</f>
        <v>2165678sp</v>
      </c>
      <c r="D1390" s="47" t="s">
        <v>41</v>
      </c>
      <c r="E1390" s="48">
        <v>2010</v>
      </c>
      <c r="F1390" s="47" t="s">
        <v>67</v>
      </c>
      <c r="G1390" s="49">
        <v>40423</v>
      </c>
      <c r="H1390" s="47" t="s">
        <v>43</v>
      </c>
      <c r="I1390" s="47" t="s">
        <v>44</v>
      </c>
      <c r="J1390" s="48">
        <v>3008</v>
      </c>
      <c r="K1390" s="47" t="s">
        <v>110</v>
      </c>
      <c r="L1390" s="48">
        <v>760</v>
      </c>
      <c r="M1390" s="47" t="s">
        <v>46</v>
      </c>
      <c r="N1390" s="48">
        <v>3</v>
      </c>
      <c r="O1390" s="47" t="s">
        <v>43</v>
      </c>
      <c r="P1390" s="47" t="s">
        <v>578</v>
      </c>
      <c r="Q1390" s="47" t="s">
        <v>48</v>
      </c>
      <c r="R1390" s="47" t="s">
        <v>49</v>
      </c>
      <c r="S1390" s="47" t="s">
        <v>43</v>
      </c>
      <c r="T1390" s="47" t="s">
        <v>50</v>
      </c>
      <c r="U1390" s="47" t="s">
        <v>72</v>
      </c>
      <c r="V1390" s="45">
        <f t="shared" ref="V1390:W1390" si="164">AH1097-V1097</f>
        <v>0.93282056916822342</v>
      </c>
      <c r="W1390" s="45">
        <f t="shared" si="164"/>
        <v>0.93282056916822342</v>
      </c>
      <c r="X1390" s="47" t="s">
        <v>52</v>
      </c>
      <c r="Y1390" s="47" t="s">
        <v>739</v>
      </c>
      <c r="Z1390" s="48" t="b">
        <v>0</v>
      </c>
      <c r="AA1390" s="47" t="s">
        <v>54</v>
      </c>
      <c r="AB1390" s="48" t="b">
        <v>0</v>
      </c>
      <c r="AC1390" s="48">
        <v>39</v>
      </c>
      <c r="AD1390" s="47" t="s">
        <v>1854</v>
      </c>
    </row>
    <row r="1391" spans="2:30" x14ac:dyDescent="0.25">
      <c r="B1391">
        <v>49</v>
      </c>
      <c r="C1391" s="47" t="str">
        <f t="shared" si="163"/>
        <v>2165680sp</v>
      </c>
      <c r="D1391" s="47" t="s">
        <v>41</v>
      </c>
      <c r="E1391" s="48">
        <v>2010</v>
      </c>
      <c r="F1391" s="47" t="s">
        <v>67</v>
      </c>
      <c r="G1391" s="49">
        <v>40423</v>
      </c>
      <c r="H1391" s="47" t="s">
        <v>43</v>
      </c>
      <c r="I1391" s="47" t="s">
        <v>44</v>
      </c>
      <c r="J1391" s="48">
        <v>3008</v>
      </c>
      <c r="K1391" s="47" t="s">
        <v>110</v>
      </c>
      <c r="L1391" s="48">
        <v>760</v>
      </c>
      <c r="M1391" s="47" t="s">
        <v>46</v>
      </c>
      <c r="N1391" s="48">
        <v>3</v>
      </c>
      <c r="O1391" s="47" t="s">
        <v>43</v>
      </c>
      <c r="P1391" s="47" t="s">
        <v>433</v>
      </c>
      <c r="Q1391" s="47" t="s">
        <v>48</v>
      </c>
      <c r="R1391" s="47" t="s">
        <v>49</v>
      </c>
      <c r="S1391" s="47" t="s">
        <v>43</v>
      </c>
      <c r="T1391" s="47" t="s">
        <v>50</v>
      </c>
      <c r="U1391" s="47" t="s">
        <v>72</v>
      </c>
      <c r="V1391" s="45">
        <f t="shared" ref="V1391:W1391" si="165">AH1098-V1098</f>
        <v>0.93282056916822342</v>
      </c>
      <c r="W1391" s="45">
        <f t="shared" si="165"/>
        <v>0.93282056916822342</v>
      </c>
      <c r="X1391" s="47" t="s">
        <v>52</v>
      </c>
      <c r="Y1391" s="47" t="s">
        <v>739</v>
      </c>
      <c r="Z1391" s="48" t="b">
        <v>0</v>
      </c>
      <c r="AA1391" s="47" t="s">
        <v>54</v>
      </c>
      <c r="AB1391" s="48" t="b">
        <v>0</v>
      </c>
      <c r="AC1391" s="48">
        <v>39</v>
      </c>
      <c r="AD1391" s="47" t="s">
        <v>1854</v>
      </c>
    </row>
    <row r="1392" spans="2:30" x14ac:dyDescent="0.25">
      <c r="B1392">
        <v>49</v>
      </c>
      <c r="C1392" s="47" t="str">
        <f t="shared" si="163"/>
        <v>2165688sp</v>
      </c>
      <c r="D1392" s="47" t="s">
        <v>41</v>
      </c>
      <c r="E1392" s="48">
        <v>2010</v>
      </c>
      <c r="F1392" s="47" t="s">
        <v>67</v>
      </c>
      <c r="G1392" s="49">
        <v>40423</v>
      </c>
      <c r="H1392" s="47" t="s">
        <v>43</v>
      </c>
      <c r="I1392" s="47" t="s">
        <v>44</v>
      </c>
      <c r="J1392" s="48">
        <v>3008</v>
      </c>
      <c r="K1392" s="47" t="s">
        <v>45</v>
      </c>
      <c r="L1392" s="48">
        <v>700</v>
      </c>
      <c r="M1392" s="47" t="s">
        <v>46</v>
      </c>
      <c r="N1392" s="48">
        <v>3</v>
      </c>
      <c r="O1392" s="47" t="s">
        <v>43</v>
      </c>
      <c r="P1392" s="47" t="s">
        <v>433</v>
      </c>
      <c r="Q1392" s="47" t="s">
        <v>48</v>
      </c>
      <c r="R1392" s="47" t="s">
        <v>49</v>
      </c>
      <c r="S1392" s="47" t="s">
        <v>43</v>
      </c>
      <c r="T1392" s="47" t="s">
        <v>50</v>
      </c>
      <c r="U1392" s="47" t="s">
        <v>72</v>
      </c>
      <c r="V1392" s="45">
        <f t="shared" ref="V1392:W1392" si="166">AH1099-V1099</f>
        <v>0.93282056916822342</v>
      </c>
      <c r="W1392" s="45">
        <f t="shared" si="166"/>
        <v>0.93282056916822342</v>
      </c>
      <c r="X1392" s="47" t="s">
        <v>52</v>
      </c>
      <c r="Y1392" s="47" t="s">
        <v>739</v>
      </c>
      <c r="Z1392" s="48" t="b">
        <v>0</v>
      </c>
      <c r="AA1392" s="47" t="s">
        <v>54</v>
      </c>
      <c r="AB1392" s="48" t="b">
        <v>0</v>
      </c>
      <c r="AC1392" s="48">
        <v>39</v>
      </c>
      <c r="AD1392" s="47" t="s">
        <v>1854</v>
      </c>
    </row>
    <row r="1393" spans="2:30" x14ac:dyDescent="0.25">
      <c r="B1393">
        <v>49</v>
      </c>
      <c r="C1393" s="47" t="str">
        <f t="shared" si="163"/>
        <v>2165691sp</v>
      </c>
      <c r="D1393" s="47" t="s">
        <v>41</v>
      </c>
      <c r="E1393" s="48">
        <v>2010</v>
      </c>
      <c r="F1393" s="47" t="s">
        <v>67</v>
      </c>
      <c r="G1393" s="49">
        <v>40423</v>
      </c>
      <c r="H1393" s="47" t="s">
        <v>43</v>
      </c>
      <c r="I1393" s="47" t="s">
        <v>44</v>
      </c>
      <c r="J1393" s="48">
        <v>3008</v>
      </c>
      <c r="K1393" s="47" t="s">
        <v>45</v>
      </c>
      <c r="L1393" s="48">
        <v>740</v>
      </c>
      <c r="M1393" s="47" t="s">
        <v>46</v>
      </c>
      <c r="N1393" s="48">
        <v>3</v>
      </c>
      <c r="O1393" s="47" t="s">
        <v>43</v>
      </c>
      <c r="P1393" s="47" t="s">
        <v>433</v>
      </c>
      <c r="Q1393" s="47" t="s">
        <v>48</v>
      </c>
      <c r="R1393" s="47" t="s">
        <v>49</v>
      </c>
      <c r="S1393" s="47" t="s">
        <v>43</v>
      </c>
      <c r="T1393" s="47" t="s">
        <v>50</v>
      </c>
      <c r="U1393" s="47" t="s">
        <v>72</v>
      </c>
      <c r="V1393" s="45">
        <f t="shared" ref="V1393:W1393" si="167">AH1100-V1100</f>
        <v>0.93282056916822342</v>
      </c>
      <c r="W1393" s="45">
        <f t="shared" si="167"/>
        <v>0.93282056916822342</v>
      </c>
      <c r="X1393" s="47" t="s">
        <v>52</v>
      </c>
      <c r="Y1393" s="47" t="s">
        <v>739</v>
      </c>
      <c r="Z1393" s="48" t="b">
        <v>0</v>
      </c>
      <c r="AA1393" s="47" t="s">
        <v>54</v>
      </c>
      <c r="AB1393" s="48" t="b">
        <v>0</v>
      </c>
      <c r="AC1393" s="48">
        <v>39</v>
      </c>
      <c r="AD1393" s="47" t="s">
        <v>1854</v>
      </c>
    </row>
    <row r="1394" spans="2:30" x14ac:dyDescent="0.25">
      <c r="B1394">
        <v>49</v>
      </c>
      <c r="C1394" s="47" t="str">
        <f t="shared" si="163"/>
        <v>2165693sp</v>
      </c>
      <c r="D1394" s="47" t="s">
        <v>41</v>
      </c>
      <c r="E1394" s="48">
        <v>2010</v>
      </c>
      <c r="F1394" s="47" t="s">
        <v>67</v>
      </c>
      <c r="G1394" s="49">
        <v>40423</v>
      </c>
      <c r="H1394" s="47" t="s">
        <v>43</v>
      </c>
      <c r="I1394" s="47" t="s">
        <v>44</v>
      </c>
      <c r="J1394" s="48">
        <v>3008</v>
      </c>
      <c r="K1394" s="47" t="s">
        <v>110</v>
      </c>
      <c r="L1394" s="48">
        <v>750</v>
      </c>
      <c r="M1394" s="47" t="s">
        <v>46</v>
      </c>
      <c r="N1394" s="48">
        <v>3</v>
      </c>
      <c r="O1394" s="47" t="s">
        <v>43</v>
      </c>
      <c r="P1394" s="47" t="s">
        <v>433</v>
      </c>
      <c r="Q1394" s="47" t="s">
        <v>48</v>
      </c>
      <c r="R1394" s="47" t="s">
        <v>49</v>
      </c>
      <c r="S1394" s="47" t="s">
        <v>43</v>
      </c>
      <c r="T1394" s="47" t="s">
        <v>50</v>
      </c>
      <c r="U1394" s="47" t="s">
        <v>72</v>
      </c>
      <c r="V1394" s="45">
        <f t="shared" ref="V1394:W1394" si="168">AH1101-V1101</f>
        <v>0.93282056916822342</v>
      </c>
      <c r="W1394" s="45">
        <f t="shared" si="168"/>
        <v>0.93282056916822342</v>
      </c>
      <c r="X1394" s="47" t="s">
        <v>52</v>
      </c>
      <c r="Y1394" s="47" t="s">
        <v>739</v>
      </c>
      <c r="Z1394" s="48" t="b">
        <v>0</v>
      </c>
      <c r="AA1394" s="47" t="s">
        <v>54</v>
      </c>
      <c r="AB1394" s="48" t="b">
        <v>0</v>
      </c>
      <c r="AC1394" s="48">
        <v>39</v>
      </c>
      <c r="AD1394" s="47" t="s">
        <v>1854</v>
      </c>
    </row>
    <row r="1395" spans="2:30" x14ac:dyDescent="0.25">
      <c r="B1395">
        <v>49</v>
      </c>
      <c r="C1395" s="47" t="str">
        <f t="shared" si="163"/>
        <v>2165704sp</v>
      </c>
      <c r="D1395" s="47" t="s">
        <v>41</v>
      </c>
      <c r="E1395" s="48">
        <v>2010</v>
      </c>
      <c r="F1395" s="47" t="s">
        <v>67</v>
      </c>
      <c r="G1395" s="49">
        <v>40423</v>
      </c>
      <c r="H1395" s="47" t="s">
        <v>43</v>
      </c>
      <c r="I1395" s="47" t="s">
        <v>44</v>
      </c>
      <c r="J1395" s="48">
        <v>3008</v>
      </c>
      <c r="K1395" s="47" t="s">
        <v>45</v>
      </c>
      <c r="L1395" s="48">
        <v>750</v>
      </c>
      <c r="M1395" s="47" t="s">
        <v>46</v>
      </c>
      <c r="N1395" s="48">
        <v>3</v>
      </c>
      <c r="O1395" s="47" t="s">
        <v>43</v>
      </c>
      <c r="P1395" s="47" t="s">
        <v>459</v>
      </c>
      <c r="Q1395" s="47" t="s">
        <v>48</v>
      </c>
      <c r="R1395" s="47" t="s">
        <v>49</v>
      </c>
      <c r="S1395" s="47" t="s">
        <v>43</v>
      </c>
      <c r="T1395" s="47" t="s">
        <v>50</v>
      </c>
      <c r="U1395" s="47" t="s">
        <v>72</v>
      </c>
      <c r="V1395" s="45">
        <f t="shared" ref="V1395:W1395" si="169">AH1102-V1102</f>
        <v>0.93282056916822342</v>
      </c>
      <c r="W1395" s="45">
        <f t="shared" si="169"/>
        <v>0.93282056916822342</v>
      </c>
      <c r="X1395" s="47" t="s">
        <v>52</v>
      </c>
      <c r="Y1395" s="47" t="s">
        <v>739</v>
      </c>
      <c r="Z1395" s="48" t="b">
        <v>0</v>
      </c>
      <c r="AA1395" s="47" t="s">
        <v>54</v>
      </c>
      <c r="AB1395" s="48" t="b">
        <v>0</v>
      </c>
      <c r="AC1395" s="48">
        <v>39</v>
      </c>
      <c r="AD1395" s="47" t="s">
        <v>1854</v>
      </c>
    </row>
    <row r="1396" spans="2:30" x14ac:dyDescent="0.25">
      <c r="B1396">
        <v>49</v>
      </c>
      <c r="C1396" s="47" t="str">
        <f t="shared" si="163"/>
        <v>2165707sp</v>
      </c>
      <c r="D1396" s="47" t="s">
        <v>41</v>
      </c>
      <c r="E1396" s="48">
        <v>2010</v>
      </c>
      <c r="F1396" s="47" t="s">
        <v>67</v>
      </c>
      <c r="G1396" s="49">
        <v>40423</v>
      </c>
      <c r="H1396" s="47" t="s">
        <v>43</v>
      </c>
      <c r="I1396" s="47" t="s">
        <v>44</v>
      </c>
      <c r="J1396" s="48">
        <v>3008</v>
      </c>
      <c r="K1396" s="47" t="s">
        <v>45</v>
      </c>
      <c r="L1396" s="48">
        <v>710</v>
      </c>
      <c r="M1396" s="47" t="s">
        <v>46</v>
      </c>
      <c r="N1396" s="48">
        <v>3</v>
      </c>
      <c r="O1396" s="47" t="s">
        <v>43</v>
      </c>
      <c r="P1396" s="47" t="s">
        <v>433</v>
      </c>
      <c r="Q1396" s="47" t="s">
        <v>48</v>
      </c>
      <c r="R1396" s="47" t="s">
        <v>49</v>
      </c>
      <c r="S1396" s="47" t="s">
        <v>43</v>
      </c>
      <c r="T1396" s="47" t="s">
        <v>50</v>
      </c>
      <c r="U1396" s="47" t="s">
        <v>72</v>
      </c>
      <c r="V1396" s="45">
        <f t="shared" ref="V1396:W1396" si="170">AH1103-V1103</f>
        <v>0.93282056916822342</v>
      </c>
      <c r="W1396" s="45">
        <f t="shared" si="170"/>
        <v>0.93282056916822342</v>
      </c>
      <c r="X1396" s="47" t="s">
        <v>52</v>
      </c>
      <c r="Y1396" s="47" t="s">
        <v>739</v>
      </c>
      <c r="Z1396" s="48" t="b">
        <v>0</v>
      </c>
      <c r="AA1396" s="47" t="s">
        <v>54</v>
      </c>
      <c r="AB1396" s="48" t="b">
        <v>0</v>
      </c>
      <c r="AC1396" s="48">
        <v>39</v>
      </c>
      <c r="AD1396" s="47" t="s">
        <v>1854</v>
      </c>
    </row>
    <row r="1397" spans="2:30" x14ac:dyDescent="0.25">
      <c r="B1397">
        <v>49</v>
      </c>
      <c r="C1397" s="47" t="str">
        <f t="shared" si="163"/>
        <v>2165894sp</v>
      </c>
      <c r="D1397" s="47" t="s">
        <v>41</v>
      </c>
      <c r="E1397" s="48">
        <v>2010</v>
      </c>
      <c r="F1397" s="47" t="s">
        <v>42</v>
      </c>
      <c r="G1397" s="49">
        <v>40441</v>
      </c>
      <c r="H1397" s="47" t="s">
        <v>43</v>
      </c>
      <c r="I1397" s="47" t="s">
        <v>44</v>
      </c>
      <c r="J1397" s="48">
        <v>3008</v>
      </c>
      <c r="K1397" s="47" t="s">
        <v>45</v>
      </c>
      <c r="L1397" s="48">
        <v>630</v>
      </c>
      <c r="M1397" s="47" t="s">
        <v>46</v>
      </c>
      <c r="N1397" s="48">
        <v>3</v>
      </c>
      <c r="O1397" s="47" t="s">
        <v>43</v>
      </c>
      <c r="P1397" s="47" t="s">
        <v>435</v>
      </c>
      <c r="Q1397" s="47" t="s">
        <v>48</v>
      </c>
      <c r="R1397" s="47" t="s">
        <v>49</v>
      </c>
      <c r="S1397" s="47" t="s">
        <v>43</v>
      </c>
      <c r="T1397" s="47" t="s">
        <v>50</v>
      </c>
      <c r="U1397" s="47" t="s">
        <v>82</v>
      </c>
      <c r="V1397" s="45">
        <f t="shared" ref="V1397:W1397" si="171">AH1104-V1104</f>
        <v>1.3326008130974618</v>
      </c>
      <c r="W1397" s="45">
        <f t="shared" si="171"/>
        <v>1.3326008130974618</v>
      </c>
      <c r="X1397" s="47" t="s">
        <v>52</v>
      </c>
      <c r="Y1397" s="47" t="s">
        <v>858</v>
      </c>
      <c r="Z1397" s="48" t="b">
        <v>0</v>
      </c>
      <c r="AA1397" s="47" t="s">
        <v>54</v>
      </c>
      <c r="AB1397" s="48" t="b">
        <v>0</v>
      </c>
      <c r="AC1397" s="48">
        <v>39</v>
      </c>
      <c r="AD1397" s="47" t="s">
        <v>1854</v>
      </c>
    </row>
    <row r="1398" spans="2:30" x14ac:dyDescent="0.25">
      <c r="B1398">
        <v>49</v>
      </c>
      <c r="C1398" s="47" t="str">
        <f t="shared" si="163"/>
        <v>2166051sp</v>
      </c>
      <c r="D1398" s="47" t="s">
        <v>41</v>
      </c>
      <c r="E1398" s="48">
        <v>2010</v>
      </c>
      <c r="F1398" s="47" t="s">
        <v>67</v>
      </c>
      <c r="G1398" s="49">
        <v>40423</v>
      </c>
      <c r="H1398" s="47" t="s">
        <v>43</v>
      </c>
      <c r="I1398" s="47" t="s">
        <v>44</v>
      </c>
      <c r="J1398" s="48">
        <v>3008</v>
      </c>
      <c r="K1398" s="47" t="s">
        <v>110</v>
      </c>
      <c r="L1398" s="48">
        <v>720</v>
      </c>
      <c r="M1398" s="47" t="s">
        <v>46</v>
      </c>
      <c r="N1398" s="48">
        <v>4</v>
      </c>
      <c r="O1398" s="47" t="s">
        <v>43</v>
      </c>
      <c r="P1398" s="47" t="s">
        <v>405</v>
      </c>
      <c r="Q1398" s="47" t="s">
        <v>48</v>
      </c>
      <c r="R1398" s="47" t="s">
        <v>49</v>
      </c>
      <c r="S1398" s="47" t="s">
        <v>43</v>
      </c>
      <c r="T1398" s="47" t="s">
        <v>50</v>
      </c>
      <c r="U1398" s="47" t="s">
        <v>72</v>
      </c>
      <c r="V1398" s="45">
        <f t="shared" ref="V1398:W1398" si="172">AH1105-V1105</f>
        <v>0.93282056916822342</v>
      </c>
      <c r="W1398" s="45">
        <f t="shared" si="172"/>
        <v>0.93282056916822342</v>
      </c>
      <c r="X1398" s="47" t="s">
        <v>52</v>
      </c>
      <c r="Y1398" s="47" t="s">
        <v>739</v>
      </c>
      <c r="Z1398" s="48" t="b">
        <v>0</v>
      </c>
      <c r="AA1398" s="47" t="s">
        <v>54</v>
      </c>
      <c r="AB1398" s="48" t="b">
        <v>0</v>
      </c>
      <c r="AC1398" s="48">
        <v>39</v>
      </c>
      <c r="AD1398" s="47" t="s">
        <v>1854</v>
      </c>
    </row>
    <row r="1399" spans="2:30" x14ac:dyDescent="0.25">
      <c r="B1399">
        <v>49</v>
      </c>
      <c r="C1399" s="47" t="str">
        <f t="shared" si="163"/>
        <v>2166053sp</v>
      </c>
      <c r="D1399" s="47" t="s">
        <v>41</v>
      </c>
      <c r="E1399" s="48">
        <v>2010</v>
      </c>
      <c r="F1399" s="47" t="s">
        <v>67</v>
      </c>
      <c r="G1399" s="49">
        <v>40423</v>
      </c>
      <c r="H1399" s="47" t="s">
        <v>43</v>
      </c>
      <c r="I1399" s="47" t="s">
        <v>44</v>
      </c>
      <c r="J1399" s="48">
        <v>3008</v>
      </c>
      <c r="K1399" s="47" t="s">
        <v>45</v>
      </c>
      <c r="L1399" s="48">
        <v>800</v>
      </c>
      <c r="M1399" s="47" t="s">
        <v>46</v>
      </c>
      <c r="N1399" s="48">
        <v>3</v>
      </c>
      <c r="O1399" s="47" t="s">
        <v>43</v>
      </c>
      <c r="P1399" s="47" t="s">
        <v>433</v>
      </c>
      <c r="Q1399" s="47" t="s">
        <v>48</v>
      </c>
      <c r="R1399" s="47" t="s">
        <v>49</v>
      </c>
      <c r="S1399" s="47" t="s">
        <v>43</v>
      </c>
      <c r="T1399" s="47" t="s">
        <v>50</v>
      </c>
      <c r="U1399" s="47" t="s">
        <v>72</v>
      </c>
      <c r="V1399" s="45">
        <f t="shared" ref="V1399:W1399" si="173">AH1106-V1106</f>
        <v>0.93282056916822342</v>
      </c>
      <c r="W1399" s="45">
        <f t="shared" si="173"/>
        <v>0.93282056916822342</v>
      </c>
      <c r="X1399" s="47" t="s">
        <v>52</v>
      </c>
      <c r="Y1399" s="47" t="s">
        <v>739</v>
      </c>
      <c r="Z1399" s="48" t="b">
        <v>0</v>
      </c>
      <c r="AA1399" s="47" t="s">
        <v>54</v>
      </c>
      <c r="AB1399" s="48" t="b">
        <v>0</v>
      </c>
      <c r="AC1399" s="48">
        <v>39</v>
      </c>
      <c r="AD1399" s="47" t="s">
        <v>1854</v>
      </c>
    </row>
    <row r="1400" spans="2:30" x14ac:dyDescent="0.25">
      <c r="B1400">
        <v>49</v>
      </c>
      <c r="C1400" s="47" t="str">
        <f t="shared" si="163"/>
        <v>2166057sp</v>
      </c>
      <c r="D1400" s="47" t="s">
        <v>41</v>
      </c>
      <c r="E1400" s="48">
        <v>2010</v>
      </c>
      <c r="F1400" s="47" t="s">
        <v>67</v>
      </c>
      <c r="G1400" s="49">
        <v>40423</v>
      </c>
      <c r="H1400" s="47" t="s">
        <v>43</v>
      </c>
      <c r="I1400" s="47" t="s">
        <v>44</v>
      </c>
      <c r="J1400" s="48">
        <v>3008</v>
      </c>
      <c r="K1400" s="47" t="s">
        <v>110</v>
      </c>
      <c r="L1400" s="48">
        <v>880</v>
      </c>
      <c r="M1400" s="47" t="s">
        <v>46</v>
      </c>
      <c r="N1400" s="48">
        <v>4</v>
      </c>
      <c r="O1400" s="47" t="s">
        <v>43</v>
      </c>
      <c r="P1400" s="47" t="s">
        <v>405</v>
      </c>
      <c r="Q1400" s="47" t="s">
        <v>48</v>
      </c>
      <c r="R1400" s="47" t="s">
        <v>49</v>
      </c>
      <c r="S1400" s="47" t="s">
        <v>43</v>
      </c>
      <c r="T1400" s="47" t="s">
        <v>50</v>
      </c>
      <c r="U1400" s="47" t="s">
        <v>72</v>
      </c>
      <c r="V1400" s="45">
        <f t="shared" ref="V1400:W1400" si="174">AH1107-V1107</f>
        <v>0.93282056916822342</v>
      </c>
      <c r="W1400" s="45">
        <f t="shared" si="174"/>
        <v>0.93282056916822342</v>
      </c>
      <c r="X1400" s="47" t="s">
        <v>52</v>
      </c>
      <c r="Y1400" s="47" t="s">
        <v>739</v>
      </c>
      <c r="Z1400" s="48" t="b">
        <v>0</v>
      </c>
      <c r="AA1400" s="47" t="s">
        <v>54</v>
      </c>
      <c r="AB1400" s="48" t="b">
        <v>0</v>
      </c>
      <c r="AC1400" s="48">
        <v>39</v>
      </c>
      <c r="AD1400" s="47" t="s">
        <v>1854</v>
      </c>
    </row>
    <row r="1401" spans="2:30" x14ac:dyDescent="0.25">
      <c r="B1401">
        <v>49</v>
      </c>
      <c r="C1401" s="47" t="str">
        <f t="shared" si="163"/>
        <v>2166059sp</v>
      </c>
      <c r="D1401" s="47" t="s">
        <v>41</v>
      </c>
      <c r="E1401" s="48">
        <v>2010</v>
      </c>
      <c r="F1401" s="47" t="s">
        <v>67</v>
      </c>
      <c r="G1401" s="49">
        <v>40423</v>
      </c>
      <c r="H1401" s="47" t="s">
        <v>43</v>
      </c>
      <c r="I1401" s="47" t="s">
        <v>44</v>
      </c>
      <c r="J1401" s="48">
        <v>3008</v>
      </c>
      <c r="K1401" s="47" t="s">
        <v>45</v>
      </c>
      <c r="L1401" s="48">
        <v>860</v>
      </c>
      <c r="M1401" s="47" t="s">
        <v>46</v>
      </c>
      <c r="N1401" s="48">
        <v>3</v>
      </c>
      <c r="O1401" s="47" t="s">
        <v>43</v>
      </c>
      <c r="P1401" s="47" t="s">
        <v>433</v>
      </c>
      <c r="Q1401" s="47" t="s">
        <v>48</v>
      </c>
      <c r="R1401" s="47" t="s">
        <v>49</v>
      </c>
      <c r="S1401" s="47" t="s">
        <v>43</v>
      </c>
      <c r="T1401" s="47" t="s">
        <v>50</v>
      </c>
      <c r="U1401" s="47" t="s">
        <v>72</v>
      </c>
      <c r="V1401" s="45">
        <f t="shared" ref="V1401:W1401" si="175">AH1108-V1108</f>
        <v>0.93282056916822342</v>
      </c>
      <c r="W1401" s="45">
        <f t="shared" si="175"/>
        <v>0.93282056916822342</v>
      </c>
      <c r="X1401" s="47" t="s">
        <v>52</v>
      </c>
      <c r="Y1401" s="47" t="s">
        <v>739</v>
      </c>
      <c r="Z1401" s="48" t="b">
        <v>0</v>
      </c>
      <c r="AA1401" s="47" t="s">
        <v>54</v>
      </c>
      <c r="AB1401" s="48" t="b">
        <v>0</v>
      </c>
      <c r="AC1401" s="48">
        <v>39</v>
      </c>
      <c r="AD1401" s="47" t="s">
        <v>1854</v>
      </c>
    </row>
    <row r="1402" spans="2:30" x14ac:dyDescent="0.25">
      <c r="B1402">
        <v>49</v>
      </c>
      <c r="C1402" s="47" t="str">
        <f t="shared" si="163"/>
        <v>2166063sp</v>
      </c>
      <c r="D1402" s="47" t="s">
        <v>41</v>
      </c>
      <c r="E1402" s="48">
        <v>2010</v>
      </c>
      <c r="F1402" s="47" t="s">
        <v>67</v>
      </c>
      <c r="G1402" s="49">
        <v>40423</v>
      </c>
      <c r="H1402" s="47" t="s">
        <v>43</v>
      </c>
      <c r="I1402" s="47" t="s">
        <v>44</v>
      </c>
      <c r="J1402" s="48">
        <v>3008</v>
      </c>
      <c r="K1402" s="47" t="s">
        <v>110</v>
      </c>
      <c r="L1402" s="48">
        <v>750</v>
      </c>
      <c r="M1402" s="47" t="s">
        <v>46</v>
      </c>
      <c r="N1402" s="48">
        <v>3</v>
      </c>
      <c r="O1402" s="47" t="s">
        <v>43</v>
      </c>
      <c r="P1402" s="47" t="s">
        <v>433</v>
      </c>
      <c r="Q1402" s="47" t="s">
        <v>48</v>
      </c>
      <c r="R1402" s="47" t="s">
        <v>49</v>
      </c>
      <c r="S1402" s="47" t="s">
        <v>43</v>
      </c>
      <c r="T1402" s="47" t="s">
        <v>50</v>
      </c>
      <c r="U1402" s="47" t="s">
        <v>72</v>
      </c>
      <c r="V1402" s="45">
        <f t="shared" ref="V1402:W1402" si="176">AH1109-V1109</f>
        <v>0.93282056916822342</v>
      </c>
      <c r="W1402" s="45">
        <f t="shared" si="176"/>
        <v>0.93282056916822342</v>
      </c>
      <c r="X1402" s="47" t="s">
        <v>52</v>
      </c>
      <c r="Y1402" s="47" t="s">
        <v>739</v>
      </c>
      <c r="Z1402" s="48" t="b">
        <v>0</v>
      </c>
      <c r="AA1402" s="47" t="s">
        <v>54</v>
      </c>
      <c r="AB1402" s="48" t="b">
        <v>0</v>
      </c>
      <c r="AC1402" s="48">
        <v>39</v>
      </c>
      <c r="AD1402" s="47" t="s">
        <v>1854</v>
      </c>
    </row>
    <row r="1403" spans="2:30" x14ac:dyDescent="0.25">
      <c r="B1403">
        <v>49</v>
      </c>
      <c r="C1403" s="47" t="str">
        <f t="shared" si="163"/>
        <v>2166067sp</v>
      </c>
      <c r="D1403" s="47" t="s">
        <v>41</v>
      </c>
      <c r="E1403" s="48">
        <v>2010</v>
      </c>
      <c r="F1403" s="47" t="s">
        <v>67</v>
      </c>
      <c r="G1403" s="49">
        <v>40423</v>
      </c>
      <c r="H1403" s="47" t="s">
        <v>43</v>
      </c>
      <c r="I1403" s="47" t="s">
        <v>44</v>
      </c>
      <c r="J1403" s="48">
        <v>3008</v>
      </c>
      <c r="K1403" s="47" t="s">
        <v>45</v>
      </c>
      <c r="L1403" s="48">
        <v>840</v>
      </c>
      <c r="M1403" s="47" t="s">
        <v>46</v>
      </c>
      <c r="N1403" s="48">
        <v>3</v>
      </c>
      <c r="O1403" s="47" t="s">
        <v>43</v>
      </c>
      <c r="P1403" s="47" t="s">
        <v>433</v>
      </c>
      <c r="Q1403" s="47" t="s">
        <v>48</v>
      </c>
      <c r="R1403" s="47" t="s">
        <v>49</v>
      </c>
      <c r="S1403" s="47" t="s">
        <v>43</v>
      </c>
      <c r="T1403" s="47" t="s">
        <v>50</v>
      </c>
      <c r="U1403" s="47" t="s">
        <v>72</v>
      </c>
      <c r="V1403" s="45">
        <f t="shared" ref="V1403:W1403" si="177">AH1110-V1110</f>
        <v>0.93282056916822342</v>
      </c>
      <c r="W1403" s="45">
        <f t="shared" si="177"/>
        <v>0.93282056916822342</v>
      </c>
      <c r="X1403" s="47" t="s">
        <v>52</v>
      </c>
      <c r="Y1403" s="47" t="s">
        <v>739</v>
      </c>
      <c r="Z1403" s="48" t="b">
        <v>0</v>
      </c>
      <c r="AA1403" s="47" t="s">
        <v>54</v>
      </c>
      <c r="AB1403" s="48" t="b">
        <v>0</v>
      </c>
      <c r="AC1403" s="48">
        <v>39</v>
      </c>
      <c r="AD1403" s="47" t="s">
        <v>1854</v>
      </c>
    </row>
    <row r="1404" spans="2:30" x14ac:dyDescent="0.25">
      <c r="B1404">
        <v>49</v>
      </c>
      <c r="C1404" s="47" t="str">
        <f t="shared" si="163"/>
        <v>2166069sp</v>
      </c>
      <c r="D1404" s="47" t="s">
        <v>41</v>
      </c>
      <c r="E1404" s="48">
        <v>2010</v>
      </c>
      <c r="F1404" s="47" t="s">
        <v>67</v>
      </c>
      <c r="G1404" s="49">
        <v>40423</v>
      </c>
      <c r="H1404" s="47" t="s">
        <v>43</v>
      </c>
      <c r="I1404" s="47" t="s">
        <v>44</v>
      </c>
      <c r="J1404" s="48">
        <v>3008</v>
      </c>
      <c r="K1404" s="47" t="s">
        <v>45</v>
      </c>
      <c r="L1404" s="48">
        <v>670</v>
      </c>
      <c r="M1404" s="47" t="s">
        <v>46</v>
      </c>
      <c r="N1404" s="48">
        <v>3</v>
      </c>
      <c r="O1404" s="47" t="s">
        <v>43</v>
      </c>
      <c r="P1404" s="47" t="s">
        <v>433</v>
      </c>
      <c r="Q1404" s="47" t="s">
        <v>48</v>
      </c>
      <c r="R1404" s="47" t="s">
        <v>49</v>
      </c>
      <c r="S1404" s="47" t="s">
        <v>43</v>
      </c>
      <c r="T1404" s="47" t="s">
        <v>50</v>
      </c>
      <c r="U1404" s="47" t="s">
        <v>72</v>
      </c>
      <c r="V1404" s="45">
        <f t="shared" ref="V1404:W1404" si="178">AH1111-V1111</f>
        <v>0.93282056916822342</v>
      </c>
      <c r="W1404" s="45">
        <f t="shared" si="178"/>
        <v>0.93282056916822342</v>
      </c>
      <c r="X1404" s="47" t="s">
        <v>52</v>
      </c>
      <c r="Y1404" s="47" t="s">
        <v>739</v>
      </c>
      <c r="Z1404" s="48" t="b">
        <v>0</v>
      </c>
      <c r="AA1404" s="47" t="s">
        <v>54</v>
      </c>
      <c r="AB1404" s="48" t="b">
        <v>0</v>
      </c>
      <c r="AC1404" s="48">
        <v>39</v>
      </c>
      <c r="AD1404" s="47" t="s">
        <v>1854</v>
      </c>
    </row>
    <row r="1405" spans="2:30" x14ac:dyDescent="0.25">
      <c r="B1405">
        <v>49</v>
      </c>
      <c r="C1405" s="47" t="str">
        <f t="shared" si="163"/>
        <v>2166071sp</v>
      </c>
      <c r="D1405" s="47" t="s">
        <v>41</v>
      </c>
      <c r="E1405" s="48">
        <v>2010</v>
      </c>
      <c r="F1405" s="47" t="s">
        <v>67</v>
      </c>
      <c r="G1405" s="49">
        <v>40423</v>
      </c>
      <c r="H1405" s="47" t="s">
        <v>43</v>
      </c>
      <c r="I1405" s="47" t="s">
        <v>44</v>
      </c>
      <c r="J1405" s="48">
        <v>3008</v>
      </c>
      <c r="K1405" s="47" t="s">
        <v>45</v>
      </c>
      <c r="L1405" s="48">
        <v>800</v>
      </c>
      <c r="M1405" s="47" t="s">
        <v>46</v>
      </c>
      <c r="N1405" s="48">
        <v>3</v>
      </c>
      <c r="O1405" s="47" t="s">
        <v>43</v>
      </c>
      <c r="P1405" s="47" t="s">
        <v>433</v>
      </c>
      <c r="Q1405" s="47" t="s">
        <v>48</v>
      </c>
      <c r="R1405" s="47" t="s">
        <v>49</v>
      </c>
      <c r="S1405" s="47" t="s">
        <v>43</v>
      </c>
      <c r="T1405" s="47" t="s">
        <v>50</v>
      </c>
      <c r="U1405" s="47" t="s">
        <v>72</v>
      </c>
      <c r="V1405" s="45">
        <f t="shared" ref="V1405:W1405" si="179">AH1112-V1112</f>
        <v>0.93282056916822342</v>
      </c>
      <c r="W1405" s="45">
        <f t="shared" si="179"/>
        <v>0.93282056916822342</v>
      </c>
      <c r="X1405" s="47" t="s">
        <v>52</v>
      </c>
      <c r="Y1405" s="47" t="s">
        <v>739</v>
      </c>
      <c r="Z1405" s="48" t="b">
        <v>0</v>
      </c>
      <c r="AA1405" s="47" t="s">
        <v>54</v>
      </c>
      <c r="AB1405" s="48" t="b">
        <v>0</v>
      </c>
      <c r="AC1405" s="48">
        <v>39</v>
      </c>
      <c r="AD1405" s="47" t="s">
        <v>1854</v>
      </c>
    </row>
    <row r="1406" spans="2:30" x14ac:dyDescent="0.25">
      <c r="B1406">
        <v>49</v>
      </c>
      <c r="C1406" s="47" t="str">
        <f t="shared" si="163"/>
        <v>2166074sp</v>
      </c>
      <c r="D1406" s="47" t="s">
        <v>41</v>
      </c>
      <c r="E1406" s="48">
        <v>2010</v>
      </c>
      <c r="F1406" s="47" t="s">
        <v>67</v>
      </c>
      <c r="G1406" s="49">
        <v>40423</v>
      </c>
      <c r="H1406" s="47" t="s">
        <v>43</v>
      </c>
      <c r="I1406" s="47" t="s">
        <v>44</v>
      </c>
      <c r="J1406" s="48">
        <v>3008</v>
      </c>
      <c r="K1406" s="47" t="s">
        <v>45</v>
      </c>
      <c r="L1406" s="48">
        <v>730</v>
      </c>
      <c r="M1406" s="47" t="s">
        <v>46</v>
      </c>
      <c r="N1406" s="48">
        <v>3</v>
      </c>
      <c r="O1406" s="47" t="s">
        <v>43</v>
      </c>
      <c r="P1406" s="47" t="s">
        <v>433</v>
      </c>
      <c r="Q1406" s="47" t="s">
        <v>48</v>
      </c>
      <c r="R1406" s="47" t="s">
        <v>49</v>
      </c>
      <c r="S1406" s="47" t="s">
        <v>43</v>
      </c>
      <c r="T1406" s="47" t="s">
        <v>50</v>
      </c>
      <c r="U1406" s="47" t="s">
        <v>72</v>
      </c>
      <c r="V1406" s="45">
        <f t="shared" ref="V1406:W1406" si="180">AH1113-V1113</f>
        <v>0.93282056916822342</v>
      </c>
      <c r="W1406" s="45">
        <f t="shared" si="180"/>
        <v>0.93282056916822342</v>
      </c>
      <c r="X1406" s="47" t="s">
        <v>52</v>
      </c>
      <c r="Y1406" s="47" t="s">
        <v>739</v>
      </c>
      <c r="Z1406" s="48" t="b">
        <v>0</v>
      </c>
      <c r="AA1406" s="47" t="s">
        <v>54</v>
      </c>
      <c r="AB1406" s="48" t="b">
        <v>0</v>
      </c>
      <c r="AC1406" s="48">
        <v>39</v>
      </c>
      <c r="AD1406" s="47" t="s">
        <v>1854</v>
      </c>
    </row>
    <row r="1407" spans="2:30" x14ac:dyDescent="0.25">
      <c r="B1407">
        <v>49</v>
      </c>
      <c r="C1407" s="47" t="str">
        <f t="shared" si="163"/>
        <v>2166076sp</v>
      </c>
      <c r="D1407" s="47" t="s">
        <v>41</v>
      </c>
      <c r="E1407" s="48">
        <v>2010</v>
      </c>
      <c r="F1407" s="47" t="s">
        <v>67</v>
      </c>
      <c r="G1407" s="49">
        <v>40423</v>
      </c>
      <c r="H1407" s="47" t="s">
        <v>43</v>
      </c>
      <c r="I1407" s="47" t="s">
        <v>44</v>
      </c>
      <c r="J1407" s="48">
        <v>3008</v>
      </c>
      <c r="K1407" s="47" t="s">
        <v>45</v>
      </c>
      <c r="L1407" s="48">
        <v>710</v>
      </c>
      <c r="M1407" s="47" t="s">
        <v>46</v>
      </c>
      <c r="N1407" s="48">
        <v>3</v>
      </c>
      <c r="O1407" s="47" t="s">
        <v>43</v>
      </c>
      <c r="P1407" s="47" t="s">
        <v>433</v>
      </c>
      <c r="Q1407" s="47" t="s">
        <v>48</v>
      </c>
      <c r="R1407" s="47" t="s">
        <v>49</v>
      </c>
      <c r="S1407" s="47" t="s">
        <v>43</v>
      </c>
      <c r="T1407" s="47" t="s">
        <v>50</v>
      </c>
      <c r="U1407" s="47" t="s">
        <v>72</v>
      </c>
      <c r="V1407" s="45">
        <f t="shared" ref="V1407:W1407" si="181">AH1114-V1114</f>
        <v>0.93282056916822342</v>
      </c>
      <c r="W1407" s="45">
        <f t="shared" si="181"/>
        <v>0.93282056916822342</v>
      </c>
      <c r="X1407" s="47" t="s">
        <v>52</v>
      </c>
      <c r="Y1407" s="47" t="s">
        <v>739</v>
      </c>
      <c r="Z1407" s="48" t="b">
        <v>0</v>
      </c>
      <c r="AA1407" s="47" t="s">
        <v>54</v>
      </c>
      <c r="AB1407" s="48" t="b">
        <v>0</v>
      </c>
      <c r="AC1407" s="48">
        <v>39</v>
      </c>
      <c r="AD1407" s="47" t="s">
        <v>1854</v>
      </c>
    </row>
    <row r="1408" spans="2:30" x14ac:dyDescent="0.25">
      <c r="B1408">
        <v>49</v>
      </c>
      <c r="C1408" s="47" t="str">
        <f t="shared" si="163"/>
        <v>2166078sp</v>
      </c>
      <c r="D1408" s="47" t="s">
        <v>41</v>
      </c>
      <c r="E1408" s="48">
        <v>2010</v>
      </c>
      <c r="F1408" s="47" t="s">
        <v>67</v>
      </c>
      <c r="G1408" s="49">
        <v>40423</v>
      </c>
      <c r="H1408" s="47" t="s">
        <v>43</v>
      </c>
      <c r="I1408" s="47" t="s">
        <v>44</v>
      </c>
      <c r="J1408" s="48">
        <v>3008</v>
      </c>
      <c r="K1408" s="47" t="s">
        <v>110</v>
      </c>
      <c r="L1408" s="48">
        <v>730</v>
      </c>
      <c r="M1408" s="47" t="s">
        <v>46</v>
      </c>
      <c r="N1408" s="48">
        <v>3</v>
      </c>
      <c r="O1408" s="47" t="s">
        <v>43</v>
      </c>
      <c r="P1408" s="47" t="s">
        <v>433</v>
      </c>
      <c r="Q1408" s="47" t="s">
        <v>48</v>
      </c>
      <c r="R1408" s="47" t="s">
        <v>49</v>
      </c>
      <c r="S1408" s="47" t="s">
        <v>43</v>
      </c>
      <c r="T1408" s="47" t="s">
        <v>50</v>
      </c>
      <c r="U1408" s="47" t="s">
        <v>72</v>
      </c>
      <c r="V1408" s="45">
        <f t="shared" ref="V1408:W1408" si="182">AH1115-V1115</f>
        <v>0.93282056916822342</v>
      </c>
      <c r="W1408" s="45">
        <f t="shared" si="182"/>
        <v>0.93282056916822342</v>
      </c>
      <c r="X1408" s="47" t="s">
        <v>52</v>
      </c>
      <c r="Y1408" s="47" t="s">
        <v>739</v>
      </c>
      <c r="Z1408" s="48" t="b">
        <v>0</v>
      </c>
      <c r="AA1408" s="47" t="s">
        <v>54</v>
      </c>
      <c r="AB1408" s="48" t="b">
        <v>0</v>
      </c>
      <c r="AC1408" s="48">
        <v>39</v>
      </c>
      <c r="AD1408" s="47" t="s">
        <v>1854</v>
      </c>
    </row>
    <row r="1409" spans="2:30" x14ac:dyDescent="0.25">
      <c r="B1409">
        <v>49</v>
      </c>
      <c r="C1409" s="47" t="str">
        <f t="shared" si="163"/>
        <v>2166080sp</v>
      </c>
      <c r="D1409" s="47" t="s">
        <v>41</v>
      </c>
      <c r="E1409" s="48">
        <v>2010</v>
      </c>
      <c r="F1409" s="47" t="s">
        <v>67</v>
      </c>
      <c r="G1409" s="49">
        <v>40423</v>
      </c>
      <c r="H1409" s="47" t="s">
        <v>43</v>
      </c>
      <c r="I1409" s="47" t="s">
        <v>44</v>
      </c>
      <c r="J1409" s="48">
        <v>3008</v>
      </c>
      <c r="K1409" s="47" t="s">
        <v>110</v>
      </c>
      <c r="L1409" s="48">
        <v>910</v>
      </c>
      <c r="M1409" s="47" t="s">
        <v>46</v>
      </c>
      <c r="N1409" s="48">
        <v>4</v>
      </c>
      <c r="O1409" s="47" t="s">
        <v>43</v>
      </c>
      <c r="P1409" s="47" t="s">
        <v>405</v>
      </c>
      <c r="Q1409" s="47" t="s">
        <v>48</v>
      </c>
      <c r="R1409" s="47" t="s">
        <v>49</v>
      </c>
      <c r="S1409" s="47" t="s">
        <v>43</v>
      </c>
      <c r="T1409" s="47" t="s">
        <v>50</v>
      </c>
      <c r="U1409" s="47" t="s">
        <v>72</v>
      </c>
      <c r="V1409" s="45">
        <f t="shared" ref="V1409:W1409" si="183">AH1116-V1116</f>
        <v>0.93282056916822342</v>
      </c>
      <c r="W1409" s="45">
        <f t="shared" si="183"/>
        <v>0.93282056916822342</v>
      </c>
      <c r="X1409" s="47" t="s">
        <v>52</v>
      </c>
      <c r="Y1409" s="47" t="s">
        <v>739</v>
      </c>
      <c r="Z1409" s="48" t="b">
        <v>0</v>
      </c>
      <c r="AA1409" s="47" t="s">
        <v>54</v>
      </c>
      <c r="AB1409" s="48" t="b">
        <v>0</v>
      </c>
      <c r="AC1409" s="48">
        <v>39</v>
      </c>
      <c r="AD1409" s="47" t="s">
        <v>1854</v>
      </c>
    </row>
    <row r="1410" spans="2:30" x14ac:dyDescent="0.25">
      <c r="B1410">
        <v>49</v>
      </c>
      <c r="C1410" s="47" t="str">
        <f t="shared" si="163"/>
        <v>2166086sp</v>
      </c>
      <c r="D1410" s="47" t="s">
        <v>41</v>
      </c>
      <c r="E1410" s="48">
        <v>2010</v>
      </c>
      <c r="F1410" s="47" t="s">
        <v>67</v>
      </c>
      <c r="G1410" s="49">
        <v>40423</v>
      </c>
      <c r="H1410" s="47" t="s">
        <v>43</v>
      </c>
      <c r="I1410" s="47" t="s">
        <v>44</v>
      </c>
      <c r="J1410" s="48">
        <v>3008</v>
      </c>
      <c r="K1410" s="47" t="s">
        <v>45</v>
      </c>
      <c r="L1410" s="48">
        <v>680</v>
      </c>
      <c r="M1410" s="47" t="s">
        <v>46</v>
      </c>
      <c r="N1410" s="48">
        <v>3</v>
      </c>
      <c r="O1410" s="47" t="s">
        <v>43</v>
      </c>
      <c r="P1410" s="47" t="s">
        <v>433</v>
      </c>
      <c r="Q1410" s="47" t="s">
        <v>48</v>
      </c>
      <c r="R1410" s="47" t="s">
        <v>49</v>
      </c>
      <c r="S1410" s="47" t="s">
        <v>43</v>
      </c>
      <c r="T1410" s="47" t="s">
        <v>50</v>
      </c>
      <c r="U1410" s="47" t="s">
        <v>72</v>
      </c>
      <c r="V1410" s="45">
        <f t="shared" ref="V1410:W1410" si="184">AH1117-V1117</f>
        <v>0.93282056916822342</v>
      </c>
      <c r="W1410" s="45">
        <f t="shared" si="184"/>
        <v>0.93282056916822342</v>
      </c>
      <c r="X1410" s="47" t="s">
        <v>52</v>
      </c>
      <c r="Y1410" s="47" t="s">
        <v>739</v>
      </c>
      <c r="Z1410" s="48" t="b">
        <v>0</v>
      </c>
      <c r="AA1410" s="47" t="s">
        <v>54</v>
      </c>
      <c r="AB1410" s="48" t="b">
        <v>0</v>
      </c>
      <c r="AC1410" s="48">
        <v>39</v>
      </c>
      <c r="AD1410" s="47" t="s">
        <v>1854</v>
      </c>
    </row>
    <row r="1411" spans="2:30" x14ac:dyDescent="0.25">
      <c r="B1411">
        <v>49</v>
      </c>
      <c r="C1411" s="47" t="str">
        <f t="shared" si="163"/>
        <v>2166087sp</v>
      </c>
      <c r="D1411" s="47" t="s">
        <v>41</v>
      </c>
      <c r="E1411" s="48">
        <v>2010</v>
      </c>
      <c r="F1411" s="47" t="s">
        <v>67</v>
      </c>
      <c r="G1411" s="49">
        <v>40423</v>
      </c>
      <c r="H1411" s="47" t="s">
        <v>43</v>
      </c>
      <c r="I1411" s="47" t="s">
        <v>44</v>
      </c>
      <c r="J1411" s="48">
        <v>3008</v>
      </c>
      <c r="K1411" s="47" t="s">
        <v>45</v>
      </c>
      <c r="L1411" s="48">
        <v>680</v>
      </c>
      <c r="M1411" s="47" t="s">
        <v>46</v>
      </c>
      <c r="N1411" s="48">
        <v>3</v>
      </c>
      <c r="O1411" s="47" t="s">
        <v>43</v>
      </c>
      <c r="P1411" s="47" t="s">
        <v>433</v>
      </c>
      <c r="Q1411" s="47" t="s">
        <v>48</v>
      </c>
      <c r="R1411" s="47" t="s">
        <v>49</v>
      </c>
      <c r="S1411" s="47" t="s">
        <v>43</v>
      </c>
      <c r="T1411" s="47" t="s">
        <v>50</v>
      </c>
      <c r="U1411" s="47" t="s">
        <v>72</v>
      </c>
      <c r="V1411" s="45">
        <f t="shared" ref="V1411:W1411" si="185">AH1118-V1118</f>
        <v>0.93282056916822342</v>
      </c>
      <c r="W1411" s="45">
        <f t="shared" si="185"/>
        <v>0.93282056916822342</v>
      </c>
      <c r="X1411" s="47" t="s">
        <v>52</v>
      </c>
      <c r="Y1411" s="47" t="s">
        <v>739</v>
      </c>
      <c r="Z1411" s="48" t="b">
        <v>0</v>
      </c>
      <c r="AA1411" s="47" t="s">
        <v>54</v>
      </c>
      <c r="AB1411" s="48" t="b">
        <v>0</v>
      </c>
      <c r="AC1411" s="48">
        <v>39</v>
      </c>
      <c r="AD1411" s="47" t="s">
        <v>1854</v>
      </c>
    </row>
    <row r="1412" spans="2:30" x14ac:dyDescent="0.25">
      <c r="B1412">
        <v>49</v>
      </c>
      <c r="C1412" s="47" t="str">
        <f t="shared" si="163"/>
        <v>2166264sp</v>
      </c>
      <c r="D1412" s="47" t="s">
        <v>41</v>
      </c>
      <c r="E1412" s="48">
        <v>2010</v>
      </c>
      <c r="F1412" s="47" t="s">
        <v>67</v>
      </c>
      <c r="G1412" s="49">
        <v>40422</v>
      </c>
      <c r="H1412" s="47" t="s">
        <v>43</v>
      </c>
      <c r="I1412" s="47" t="s">
        <v>44</v>
      </c>
      <c r="J1412" s="48">
        <v>3008</v>
      </c>
      <c r="K1412" s="47" t="s">
        <v>110</v>
      </c>
      <c r="L1412" s="48">
        <v>690</v>
      </c>
      <c r="M1412" s="47" t="s">
        <v>46</v>
      </c>
      <c r="N1412" s="48">
        <v>3</v>
      </c>
      <c r="O1412" s="47" t="s">
        <v>43</v>
      </c>
      <c r="P1412" s="47" t="s">
        <v>433</v>
      </c>
      <c r="Q1412" s="47" t="s">
        <v>48</v>
      </c>
      <c r="R1412" s="47" t="s">
        <v>49</v>
      </c>
      <c r="S1412" s="47" t="s">
        <v>43</v>
      </c>
      <c r="T1412" s="47" t="s">
        <v>50</v>
      </c>
      <c r="U1412" s="47" t="s">
        <v>72</v>
      </c>
      <c r="V1412" s="45">
        <f t="shared" ref="V1412:W1412" si="186">AH1119-V1119</f>
        <v>0.93282056916822342</v>
      </c>
      <c r="W1412" s="45">
        <f t="shared" si="186"/>
        <v>0.93282056916822342</v>
      </c>
      <c r="X1412" s="47" t="s">
        <v>52</v>
      </c>
      <c r="Y1412" s="47" t="s">
        <v>739</v>
      </c>
      <c r="Z1412" s="48" t="b">
        <v>0</v>
      </c>
      <c r="AA1412" s="47" t="s">
        <v>54</v>
      </c>
      <c r="AB1412" s="48" t="b">
        <v>0</v>
      </c>
      <c r="AC1412" s="48">
        <v>39</v>
      </c>
      <c r="AD1412" s="47" t="s">
        <v>1854</v>
      </c>
    </row>
    <row r="1413" spans="2:30" x14ac:dyDescent="0.25">
      <c r="B1413">
        <v>49</v>
      </c>
      <c r="C1413" s="47" t="str">
        <f t="shared" si="163"/>
        <v>2166265sp</v>
      </c>
      <c r="D1413" s="47" t="s">
        <v>41</v>
      </c>
      <c r="E1413" s="48">
        <v>2010</v>
      </c>
      <c r="F1413" s="47" t="s">
        <v>67</v>
      </c>
      <c r="G1413" s="49">
        <v>40422</v>
      </c>
      <c r="H1413" s="47" t="s">
        <v>43</v>
      </c>
      <c r="I1413" s="47" t="s">
        <v>44</v>
      </c>
      <c r="J1413" s="48">
        <v>3008</v>
      </c>
      <c r="K1413" s="47" t="s">
        <v>45</v>
      </c>
      <c r="L1413" s="48">
        <v>840</v>
      </c>
      <c r="M1413" s="47" t="s">
        <v>46</v>
      </c>
      <c r="N1413" s="48">
        <v>3</v>
      </c>
      <c r="O1413" s="47" t="s">
        <v>43</v>
      </c>
      <c r="P1413" s="47" t="s">
        <v>433</v>
      </c>
      <c r="Q1413" s="47" t="s">
        <v>48</v>
      </c>
      <c r="R1413" s="47" t="s">
        <v>49</v>
      </c>
      <c r="S1413" s="47" t="s">
        <v>43</v>
      </c>
      <c r="T1413" s="47" t="s">
        <v>50</v>
      </c>
      <c r="U1413" s="47" t="s">
        <v>72</v>
      </c>
      <c r="V1413" s="45">
        <f t="shared" ref="V1413:W1413" si="187">AH1120-V1120</f>
        <v>0.93282056916822342</v>
      </c>
      <c r="W1413" s="45">
        <f t="shared" si="187"/>
        <v>0.93282056916822342</v>
      </c>
      <c r="X1413" s="47" t="s">
        <v>52</v>
      </c>
      <c r="Y1413" s="47" t="s">
        <v>739</v>
      </c>
      <c r="Z1413" s="48" t="b">
        <v>0</v>
      </c>
      <c r="AA1413" s="47" t="s">
        <v>54</v>
      </c>
      <c r="AB1413" s="48" t="b">
        <v>0</v>
      </c>
      <c r="AC1413" s="48">
        <v>39</v>
      </c>
      <c r="AD1413" s="47" t="s">
        <v>1854</v>
      </c>
    </row>
    <row r="1414" spans="2:30" x14ac:dyDescent="0.25">
      <c r="B1414">
        <v>49</v>
      </c>
      <c r="C1414" s="47" t="str">
        <f t="shared" si="163"/>
        <v>2166269sp</v>
      </c>
      <c r="D1414" s="47" t="s">
        <v>41</v>
      </c>
      <c r="E1414" s="48">
        <v>2010</v>
      </c>
      <c r="F1414" s="47" t="s">
        <v>67</v>
      </c>
      <c r="G1414" s="49">
        <v>40422</v>
      </c>
      <c r="H1414" s="47" t="s">
        <v>43</v>
      </c>
      <c r="I1414" s="47" t="s">
        <v>44</v>
      </c>
      <c r="J1414" s="48">
        <v>3008</v>
      </c>
      <c r="K1414" s="47" t="s">
        <v>45</v>
      </c>
      <c r="L1414" s="48">
        <v>710</v>
      </c>
      <c r="M1414" s="47" t="s">
        <v>46</v>
      </c>
      <c r="N1414" s="48">
        <v>3</v>
      </c>
      <c r="O1414" s="47" t="s">
        <v>43</v>
      </c>
      <c r="P1414" s="47" t="s">
        <v>433</v>
      </c>
      <c r="Q1414" s="47" t="s">
        <v>48</v>
      </c>
      <c r="R1414" s="47" t="s">
        <v>49</v>
      </c>
      <c r="S1414" s="47" t="s">
        <v>43</v>
      </c>
      <c r="T1414" s="47" t="s">
        <v>50</v>
      </c>
      <c r="U1414" s="47" t="s">
        <v>72</v>
      </c>
      <c r="V1414" s="45">
        <f t="shared" ref="V1414:W1414" si="188">AH1121-V1121</f>
        <v>0.93282056916822342</v>
      </c>
      <c r="W1414" s="45">
        <f t="shared" si="188"/>
        <v>0.93282056916822342</v>
      </c>
      <c r="X1414" s="47" t="s">
        <v>52</v>
      </c>
      <c r="Y1414" s="47" t="s">
        <v>739</v>
      </c>
      <c r="Z1414" s="48" t="b">
        <v>0</v>
      </c>
      <c r="AA1414" s="47" t="s">
        <v>54</v>
      </c>
      <c r="AB1414" s="48" t="b">
        <v>0</v>
      </c>
      <c r="AC1414" s="48">
        <v>39</v>
      </c>
      <c r="AD1414" s="47" t="s">
        <v>1854</v>
      </c>
    </row>
    <row r="1415" spans="2:30" x14ac:dyDescent="0.25">
      <c r="B1415">
        <v>49</v>
      </c>
      <c r="C1415" s="47" t="str">
        <f t="shared" si="163"/>
        <v>2166270sp</v>
      </c>
      <c r="D1415" s="47" t="s">
        <v>41</v>
      </c>
      <c r="E1415" s="48">
        <v>2010</v>
      </c>
      <c r="F1415" s="47" t="s">
        <v>67</v>
      </c>
      <c r="G1415" s="49">
        <v>40422</v>
      </c>
      <c r="H1415" s="47" t="s">
        <v>43</v>
      </c>
      <c r="I1415" s="47" t="s">
        <v>44</v>
      </c>
      <c r="J1415" s="48">
        <v>3008</v>
      </c>
      <c r="K1415" s="47" t="s">
        <v>110</v>
      </c>
      <c r="L1415" s="48">
        <v>720</v>
      </c>
      <c r="M1415" s="47" t="s">
        <v>46</v>
      </c>
      <c r="N1415" s="48">
        <v>3</v>
      </c>
      <c r="O1415" s="47" t="s">
        <v>43</v>
      </c>
      <c r="P1415" s="47" t="s">
        <v>433</v>
      </c>
      <c r="Q1415" s="47" t="s">
        <v>48</v>
      </c>
      <c r="R1415" s="47" t="s">
        <v>49</v>
      </c>
      <c r="S1415" s="47" t="s">
        <v>43</v>
      </c>
      <c r="T1415" s="47" t="s">
        <v>50</v>
      </c>
      <c r="U1415" s="47" t="s">
        <v>72</v>
      </c>
      <c r="V1415" s="45">
        <f t="shared" ref="V1415:W1415" si="189">AH1122-V1122</f>
        <v>0.93282056916822342</v>
      </c>
      <c r="W1415" s="45">
        <f t="shared" si="189"/>
        <v>0.93282056916822342</v>
      </c>
      <c r="X1415" s="47" t="s">
        <v>52</v>
      </c>
      <c r="Y1415" s="47" t="s">
        <v>739</v>
      </c>
      <c r="Z1415" s="48" t="b">
        <v>0</v>
      </c>
      <c r="AA1415" s="47" t="s">
        <v>54</v>
      </c>
      <c r="AB1415" s="48" t="b">
        <v>0</v>
      </c>
      <c r="AC1415" s="48">
        <v>39</v>
      </c>
      <c r="AD1415" s="47" t="s">
        <v>1854</v>
      </c>
    </row>
    <row r="1416" spans="2:30" x14ac:dyDescent="0.25">
      <c r="B1416">
        <v>49</v>
      </c>
      <c r="C1416" s="47" t="str">
        <f t="shared" si="163"/>
        <v>2166271sp</v>
      </c>
      <c r="D1416" s="47" t="s">
        <v>41</v>
      </c>
      <c r="E1416" s="48">
        <v>2010</v>
      </c>
      <c r="F1416" s="47" t="s">
        <v>67</v>
      </c>
      <c r="G1416" s="49">
        <v>40422</v>
      </c>
      <c r="H1416" s="47" t="s">
        <v>43</v>
      </c>
      <c r="I1416" s="47" t="s">
        <v>44</v>
      </c>
      <c r="J1416" s="48">
        <v>3008</v>
      </c>
      <c r="K1416" s="47" t="s">
        <v>45</v>
      </c>
      <c r="L1416" s="48">
        <v>810</v>
      </c>
      <c r="M1416" s="47" t="s">
        <v>46</v>
      </c>
      <c r="N1416" s="48">
        <v>3</v>
      </c>
      <c r="O1416" s="47" t="s">
        <v>43</v>
      </c>
      <c r="P1416" s="47" t="s">
        <v>433</v>
      </c>
      <c r="Q1416" s="47" t="s">
        <v>48</v>
      </c>
      <c r="R1416" s="47" t="s">
        <v>49</v>
      </c>
      <c r="S1416" s="47" t="s">
        <v>43</v>
      </c>
      <c r="T1416" s="47" t="s">
        <v>50</v>
      </c>
      <c r="U1416" s="47" t="s">
        <v>72</v>
      </c>
      <c r="V1416" s="45">
        <f t="shared" ref="V1416:W1416" si="190">AH1123-V1123</f>
        <v>0.93282056916822342</v>
      </c>
      <c r="W1416" s="45">
        <f t="shared" si="190"/>
        <v>0.93282056916822342</v>
      </c>
      <c r="X1416" s="47" t="s">
        <v>52</v>
      </c>
      <c r="Y1416" s="47" t="s">
        <v>739</v>
      </c>
      <c r="Z1416" s="48" t="b">
        <v>0</v>
      </c>
      <c r="AA1416" s="47" t="s">
        <v>54</v>
      </c>
      <c r="AB1416" s="48" t="b">
        <v>0</v>
      </c>
      <c r="AC1416" s="48">
        <v>39</v>
      </c>
      <c r="AD1416" s="47" t="s">
        <v>1854</v>
      </c>
    </row>
    <row r="1417" spans="2:30" x14ac:dyDescent="0.25">
      <c r="B1417">
        <v>49</v>
      </c>
      <c r="C1417" s="47" t="str">
        <f t="shared" si="163"/>
        <v>2166275sp</v>
      </c>
      <c r="D1417" s="47" t="s">
        <v>41</v>
      </c>
      <c r="E1417" s="48">
        <v>2010</v>
      </c>
      <c r="F1417" s="47" t="s">
        <v>67</v>
      </c>
      <c r="G1417" s="49">
        <v>40422</v>
      </c>
      <c r="H1417" s="47" t="s">
        <v>43</v>
      </c>
      <c r="I1417" s="47" t="s">
        <v>44</v>
      </c>
      <c r="J1417" s="48">
        <v>3008</v>
      </c>
      <c r="K1417" s="47" t="s">
        <v>110</v>
      </c>
      <c r="L1417" s="48">
        <v>840</v>
      </c>
      <c r="M1417" s="47" t="s">
        <v>46</v>
      </c>
      <c r="N1417" s="48">
        <v>3</v>
      </c>
      <c r="O1417" s="47" t="s">
        <v>43</v>
      </c>
      <c r="P1417" s="47" t="s">
        <v>433</v>
      </c>
      <c r="Q1417" s="47" t="s">
        <v>48</v>
      </c>
      <c r="R1417" s="47" t="s">
        <v>49</v>
      </c>
      <c r="S1417" s="47" t="s">
        <v>43</v>
      </c>
      <c r="T1417" s="47" t="s">
        <v>50</v>
      </c>
      <c r="U1417" s="47" t="s">
        <v>72</v>
      </c>
      <c r="V1417" s="45">
        <f t="shared" ref="V1417:W1417" si="191">AH1124-V1124</f>
        <v>0.93282056916822342</v>
      </c>
      <c r="W1417" s="45">
        <f t="shared" si="191"/>
        <v>0.93282056916822342</v>
      </c>
      <c r="X1417" s="47" t="s">
        <v>52</v>
      </c>
      <c r="Y1417" s="47" t="s">
        <v>739</v>
      </c>
      <c r="Z1417" s="48" t="b">
        <v>0</v>
      </c>
      <c r="AA1417" s="47" t="s">
        <v>54</v>
      </c>
      <c r="AB1417" s="48" t="b">
        <v>0</v>
      </c>
      <c r="AC1417" s="48">
        <v>39</v>
      </c>
      <c r="AD1417" s="47" t="s">
        <v>1854</v>
      </c>
    </row>
    <row r="1418" spans="2:30" x14ac:dyDescent="0.25">
      <c r="B1418">
        <v>49</v>
      </c>
      <c r="C1418" s="47" t="str">
        <f t="shared" si="163"/>
        <v>2166285sp</v>
      </c>
      <c r="D1418" s="47" t="s">
        <v>41</v>
      </c>
      <c r="E1418" s="48">
        <v>2010</v>
      </c>
      <c r="F1418" s="47" t="s">
        <v>67</v>
      </c>
      <c r="G1418" s="49">
        <v>40422</v>
      </c>
      <c r="H1418" s="47" t="s">
        <v>43</v>
      </c>
      <c r="I1418" s="47" t="s">
        <v>44</v>
      </c>
      <c r="J1418" s="48">
        <v>3008</v>
      </c>
      <c r="K1418" s="47" t="s">
        <v>45</v>
      </c>
      <c r="L1418" s="48">
        <v>740</v>
      </c>
      <c r="M1418" s="47" t="s">
        <v>46</v>
      </c>
      <c r="N1418" s="48">
        <v>3</v>
      </c>
      <c r="O1418" s="47" t="s">
        <v>43</v>
      </c>
      <c r="P1418" s="47" t="s">
        <v>433</v>
      </c>
      <c r="Q1418" s="47" t="s">
        <v>48</v>
      </c>
      <c r="R1418" s="47" t="s">
        <v>49</v>
      </c>
      <c r="S1418" s="47" t="s">
        <v>43</v>
      </c>
      <c r="T1418" s="47" t="s">
        <v>50</v>
      </c>
      <c r="U1418" s="47" t="s">
        <v>72</v>
      </c>
      <c r="V1418" s="45">
        <f t="shared" ref="V1418:W1418" si="192">AH1125-V1125</f>
        <v>0.93282056916822342</v>
      </c>
      <c r="W1418" s="45">
        <f t="shared" si="192"/>
        <v>0.93282056916822342</v>
      </c>
      <c r="X1418" s="47" t="s">
        <v>52</v>
      </c>
      <c r="Y1418" s="47" t="s">
        <v>739</v>
      </c>
      <c r="Z1418" s="48" t="b">
        <v>0</v>
      </c>
      <c r="AA1418" s="47" t="s">
        <v>54</v>
      </c>
      <c r="AB1418" s="48" t="b">
        <v>0</v>
      </c>
      <c r="AC1418" s="48">
        <v>39</v>
      </c>
      <c r="AD1418" s="47" t="s">
        <v>1854</v>
      </c>
    </row>
    <row r="1419" spans="2:30" x14ac:dyDescent="0.25">
      <c r="B1419">
        <v>49</v>
      </c>
      <c r="C1419" s="47" t="str">
        <f t="shared" si="163"/>
        <v>2166300sp</v>
      </c>
      <c r="D1419" s="47" t="s">
        <v>41</v>
      </c>
      <c r="E1419" s="48">
        <v>2010</v>
      </c>
      <c r="F1419" s="47" t="s">
        <v>42</v>
      </c>
      <c r="G1419" s="49">
        <v>40452</v>
      </c>
      <c r="H1419" s="47" t="s">
        <v>43</v>
      </c>
      <c r="I1419" s="47" t="s">
        <v>44</v>
      </c>
      <c r="J1419" s="48">
        <v>3008</v>
      </c>
      <c r="K1419" s="47" t="s">
        <v>45</v>
      </c>
      <c r="L1419" s="48">
        <v>600</v>
      </c>
      <c r="M1419" s="47" t="s">
        <v>46</v>
      </c>
      <c r="N1419" s="48">
        <v>2</v>
      </c>
      <c r="O1419" s="47" t="s">
        <v>43</v>
      </c>
      <c r="P1419" s="47" t="s">
        <v>927</v>
      </c>
      <c r="Q1419" s="47" t="s">
        <v>48</v>
      </c>
      <c r="R1419" s="47" t="s">
        <v>49</v>
      </c>
      <c r="S1419" s="47" t="s">
        <v>43</v>
      </c>
      <c r="T1419" s="47" t="s">
        <v>50</v>
      </c>
      <c r="U1419" s="47" t="s">
        <v>64</v>
      </c>
      <c r="V1419" s="45">
        <f t="shared" ref="V1419:W1419" si="193">AH1126-V1126</f>
        <v>4.5475002746950883</v>
      </c>
      <c r="W1419" s="45">
        <f t="shared" si="193"/>
        <v>4.5475002746950883</v>
      </c>
      <c r="X1419" s="47" t="s">
        <v>52</v>
      </c>
      <c r="Y1419" s="47" t="s">
        <v>918</v>
      </c>
      <c r="Z1419" s="48" t="b">
        <v>0</v>
      </c>
      <c r="AA1419" s="47" t="s">
        <v>54</v>
      </c>
      <c r="AB1419" s="48" t="b">
        <v>0</v>
      </c>
      <c r="AC1419" s="48">
        <v>39</v>
      </c>
      <c r="AD1419" s="47" t="s">
        <v>1854</v>
      </c>
    </row>
    <row r="1420" spans="2:30" x14ac:dyDescent="0.25">
      <c r="B1420">
        <v>49</v>
      </c>
      <c r="C1420" s="47" t="str">
        <f t="shared" si="163"/>
        <v>2166316sp</v>
      </c>
      <c r="D1420" s="47" t="s">
        <v>41</v>
      </c>
      <c r="E1420" s="48">
        <v>2010</v>
      </c>
      <c r="F1420" s="47" t="s">
        <v>67</v>
      </c>
      <c r="G1420" s="49">
        <v>40415</v>
      </c>
      <c r="H1420" s="47" t="s">
        <v>43</v>
      </c>
      <c r="I1420" s="47" t="s">
        <v>44</v>
      </c>
      <c r="J1420" s="48">
        <v>3008</v>
      </c>
      <c r="K1420" s="47" t="s">
        <v>45</v>
      </c>
      <c r="L1420" s="48">
        <v>760</v>
      </c>
      <c r="M1420" s="47" t="s">
        <v>46</v>
      </c>
      <c r="N1420" s="48">
        <v>3</v>
      </c>
      <c r="O1420" s="47" t="s">
        <v>43</v>
      </c>
      <c r="P1420" s="47" t="s">
        <v>433</v>
      </c>
      <c r="Q1420" s="47" t="s">
        <v>48</v>
      </c>
      <c r="R1420" s="47" t="s">
        <v>49</v>
      </c>
      <c r="S1420" s="47" t="s">
        <v>43</v>
      </c>
      <c r="T1420" s="47" t="s">
        <v>50</v>
      </c>
      <c r="U1420" s="47" t="s">
        <v>69</v>
      </c>
      <c r="V1420" s="45">
        <f t="shared" ref="V1420:W1420" si="194">AH1127-V1127</f>
        <v>1.5866278430941656</v>
      </c>
      <c r="W1420" s="45">
        <f t="shared" si="194"/>
        <v>1.5866278430941656</v>
      </c>
      <c r="X1420" s="47" t="s">
        <v>52</v>
      </c>
      <c r="Y1420" s="47" t="s">
        <v>714</v>
      </c>
      <c r="Z1420" s="48" t="b">
        <v>0</v>
      </c>
      <c r="AA1420" s="47" t="s">
        <v>54</v>
      </c>
      <c r="AB1420" s="48" t="b">
        <v>0</v>
      </c>
      <c r="AC1420" s="48">
        <v>39</v>
      </c>
      <c r="AD1420" s="47" t="s">
        <v>1854</v>
      </c>
    </row>
    <row r="1421" spans="2:30" x14ac:dyDescent="0.25">
      <c r="B1421">
        <v>49</v>
      </c>
      <c r="C1421" s="47" t="str">
        <f t="shared" si="163"/>
        <v>2166319sp</v>
      </c>
      <c r="D1421" s="47" t="s">
        <v>41</v>
      </c>
      <c r="E1421" s="48">
        <v>2010</v>
      </c>
      <c r="F1421" s="47" t="s">
        <v>67</v>
      </c>
      <c r="G1421" s="49">
        <v>40415</v>
      </c>
      <c r="H1421" s="47" t="s">
        <v>43</v>
      </c>
      <c r="I1421" s="47" t="s">
        <v>44</v>
      </c>
      <c r="J1421" s="48">
        <v>3008</v>
      </c>
      <c r="K1421" s="47" t="s">
        <v>110</v>
      </c>
      <c r="L1421" s="48">
        <v>720</v>
      </c>
      <c r="M1421" s="47" t="s">
        <v>46</v>
      </c>
      <c r="N1421" s="48">
        <v>3</v>
      </c>
      <c r="O1421" s="47" t="s">
        <v>43</v>
      </c>
      <c r="P1421" s="47" t="s">
        <v>433</v>
      </c>
      <c r="Q1421" s="47" t="s">
        <v>48</v>
      </c>
      <c r="R1421" s="47" t="s">
        <v>49</v>
      </c>
      <c r="S1421" s="47" t="s">
        <v>43</v>
      </c>
      <c r="T1421" s="47" t="s">
        <v>50</v>
      </c>
      <c r="U1421" s="47" t="s">
        <v>69</v>
      </c>
      <c r="V1421" s="45">
        <f t="shared" ref="V1421:W1421" si="195">AH1128-V1128</f>
        <v>1.5866278430941656</v>
      </c>
      <c r="W1421" s="45">
        <f t="shared" si="195"/>
        <v>1.5866278430941656</v>
      </c>
      <c r="X1421" s="47" t="s">
        <v>52</v>
      </c>
      <c r="Y1421" s="47" t="s">
        <v>714</v>
      </c>
      <c r="Z1421" s="48" t="b">
        <v>0</v>
      </c>
      <c r="AA1421" s="47" t="s">
        <v>54</v>
      </c>
      <c r="AB1421" s="48" t="b">
        <v>0</v>
      </c>
      <c r="AC1421" s="48">
        <v>39</v>
      </c>
      <c r="AD1421" s="47" t="s">
        <v>1854</v>
      </c>
    </row>
    <row r="1422" spans="2:30" x14ac:dyDescent="0.25">
      <c r="B1422">
        <v>49</v>
      </c>
      <c r="C1422" s="47" t="str">
        <f t="shared" si="163"/>
        <v>2166322sp</v>
      </c>
      <c r="D1422" s="47" t="s">
        <v>41</v>
      </c>
      <c r="E1422" s="48">
        <v>2010</v>
      </c>
      <c r="F1422" s="47" t="s">
        <v>67</v>
      </c>
      <c r="G1422" s="49">
        <v>40415</v>
      </c>
      <c r="H1422" s="47" t="s">
        <v>43</v>
      </c>
      <c r="I1422" s="47" t="s">
        <v>44</v>
      </c>
      <c r="J1422" s="48">
        <v>3008</v>
      </c>
      <c r="K1422" s="47" t="s">
        <v>45</v>
      </c>
      <c r="L1422" s="48">
        <v>670</v>
      </c>
      <c r="M1422" s="47" t="s">
        <v>46</v>
      </c>
      <c r="N1422" s="48">
        <v>3</v>
      </c>
      <c r="O1422" s="47" t="s">
        <v>43</v>
      </c>
      <c r="P1422" s="47" t="s">
        <v>433</v>
      </c>
      <c r="Q1422" s="47" t="s">
        <v>48</v>
      </c>
      <c r="R1422" s="47" t="s">
        <v>49</v>
      </c>
      <c r="S1422" s="47" t="s">
        <v>43</v>
      </c>
      <c r="T1422" s="47" t="s">
        <v>50</v>
      </c>
      <c r="U1422" s="47" t="s">
        <v>69</v>
      </c>
      <c r="V1422" s="45">
        <f t="shared" ref="V1422:W1422" si="196">AH1129-V1129</f>
        <v>1.5866278430941656</v>
      </c>
      <c r="W1422" s="45">
        <f t="shared" si="196"/>
        <v>1.5866278430941656</v>
      </c>
      <c r="X1422" s="47" t="s">
        <v>52</v>
      </c>
      <c r="Y1422" s="47" t="s">
        <v>714</v>
      </c>
      <c r="Z1422" s="48" t="b">
        <v>0</v>
      </c>
      <c r="AA1422" s="47" t="s">
        <v>54</v>
      </c>
      <c r="AB1422" s="48" t="b">
        <v>0</v>
      </c>
      <c r="AC1422" s="48">
        <v>39</v>
      </c>
      <c r="AD1422" s="47" t="s">
        <v>1854</v>
      </c>
    </row>
    <row r="1423" spans="2:30" x14ac:dyDescent="0.25">
      <c r="B1423">
        <v>49</v>
      </c>
      <c r="C1423" s="47" t="str">
        <f t="shared" si="163"/>
        <v>2166323sp</v>
      </c>
      <c r="D1423" s="47" t="s">
        <v>41</v>
      </c>
      <c r="E1423" s="48">
        <v>2010</v>
      </c>
      <c r="F1423" s="47" t="s">
        <v>67</v>
      </c>
      <c r="G1423" s="49">
        <v>40415</v>
      </c>
      <c r="H1423" s="47" t="s">
        <v>43</v>
      </c>
      <c r="I1423" s="47" t="s">
        <v>44</v>
      </c>
      <c r="J1423" s="48">
        <v>3008</v>
      </c>
      <c r="K1423" s="47" t="s">
        <v>45</v>
      </c>
      <c r="L1423" s="48">
        <v>840</v>
      </c>
      <c r="M1423" s="47" t="s">
        <v>46</v>
      </c>
      <c r="N1423" s="48">
        <v>4</v>
      </c>
      <c r="O1423" s="47" t="s">
        <v>43</v>
      </c>
      <c r="P1423" s="47" t="s">
        <v>405</v>
      </c>
      <c r="Q1423" s="47" t="s">
        <v>48</v>
      </c>
      <c r="R1423" s="47" t="s">
        <v>49</v>
      </c>
      <c r="S1423" s="47" t="s">
        <v>43</v>
      </c>
      <c r="T1423" s="47" t="s">
        <v>50</v>
      </c>
      <c r="U1423" s="47" t="s">
        <v>69</v>
      </c>
      <c r="V1423" s="45">
        <f t="shared" ref="V1423:W1423" si="197">AH1130-V1130</f>
        <v>1.5866278430941656</v>
      </c>
      <c r="W1423" s="45">
        <f t="shared" si="197"/>
        <v>1.5866278430941656</v>
      </c>
      <c r="X1423" s="47" t="s">
        <v>52</v>
      </c>
      <c r="Y1423" s="47" t="s">
        <v>714</v>
      </c>
      <c r="Z1423" s="48" t="b">
        <v>0</v>
      </c>
      <c r="AA1423" s="47" t="s">
        <v>54</v>
      </c>
      <c r="AB1423" s="48" t="b">
        <v>0</v>
      </c>
      <c r="AC1423" s="48">
        <v>39</v>
      </c>
      <c r="AD1423" s="47" t="s">
        <v>1854</v>
      </c>
    </row>
    <row r="1424" spans="2:30" x14ac:dyDescent="0.25">
      <c r="B1424">
        <v>49</v>
      </c>
      <c r="C1424" s="47" t="str">
        <f t="shared" si="163"/>
        <v>2166324sp</v>
      </c>
      <c r="D1424" s="47" t="s">
        <v>41</v>
      </c>
      <c r="E1424" s="48">
        <v>2010</v>
      </c>
      <c r="F1424" s="47" t="s">
        <v>67</v>
      </c>
      <c r="G1424" s="49">
        <v>40415</v>
      </c>
      <c r="H1424" s="47" t="s">
        <v>43</v>
      </c>
      <c r="I1424" s="47" t="s">
        <v>44</v>
      </c>
      <c r="J1424" s="48">
        <v>3008</v>
      </c>
      <c r="K1424" s="47" t="s">
        <v>110</v>
      </c>
      <c r="L1424" s="48">
        <v>750</v>
      </c>
      <c r="M1424" s="47" t="s">
        <v>46</v>
      </c>
      <c r="N1424" s="48">
        <v>3</v>
      </c>
      <c r="O1424" s="47" t="s">
        <v>43</v>
      </c>
      <c r="P1424" s="47" t="s">
        <v>433</v>
      </c>
      <c r="Q1424" s="47" t="s">
        <v>48</v>
      </c>
      <c r="R1424" s="47" t="s">
        <v>49</v>
      </c>
      <c r="S1424" s="47" t="s">
        <v>43</v>
      </c>
      <c r="T1424" s="47" t="s">
        <v>50</v>
      </c>
      <c r="U1424" s="47" t="s">
        <v>69</v>
      </c>
      <c r="V1424" s="45">
        <f t="shared" ref="V1424:W1424" si="198">AH1131-V1131</f>
        <v>1.5866278430941656</v>
      </c>
      <c r="W1424" s="45">
        <f t="shared" si="198"/>
        <v>1.5866278430941656</v>
      </c>
      <c r="X1424" s="47" t="s">
        <v>52</v>
      </c>
      <c r="Y1424" s="47" t="s">
        <v>714</v>
      </c>
      <c r="Z1424" s="48" t="b">
        <v>0</v>
      </c>
      <c r="AA1424" s="47" t="s">
        <v>54</v>
      </c>
      <c r="AB1424" s="48" t="b">
        <v>0</v>
      </c>
      <c r="AC1424" s="48">
        <v>39</v>
      </c>
      <c r="AD1424" s="47" t="s">
        <v>1854</v>
      </c>
    </row>
    <row r="1425" spans="2:30" x14ac:dyDescent="0.25">
      <c r="B1425">
        <v>49</v>
      </c>
      <c r="C1425" s="47" t="str">
        <f t="shared" si="163"/>
        <v>2166330sp</v>
      </c>
      <c r="D1425" s="47" t="s">
        <v>41</v>
      </c>
      <c r="E1425" s="48">
        <v>2010</v>
      </c>
      <c r="F1425" s="47" t="s">
        <v>67</v>
      </c>
      <c r="G1425" s="49">
        <v>40415</v>
      </c>
      <c r="H1425" s="47" t="s">
        <v>43</v>
      </c>
      <c r="I1425" s="47" t="s">
        <v>44</v>
      </c>
      <c r="J1425" s="48">
        <v>3008</v>
      </c>
      <c r="K1425" s="47" t="s">
        <v>45</v>
      </c>
      <c r="L1425" s="48">
        <v>720</v>
      </c>
      <c r="M1425" s="47" t="s">
        <v>46</v>
      </c>
      <c r="N1425" s="48">
        <v>3</v>
      </c>
      <c r="O1425" s="47" t="s">
        <v>43</v>
      </c>
      <c r="P1425" s="47" t="s">
        <v>433</v>
      </c>
      <c r="Q1425" s="47" t="s">
        <v>48</v>
      </c>
      <c r="R1425" s="47" t="s">
        <v>49</v>
      </c>
      <c r="S1425" s="47" t="s">
        <v>43</v>
      </c>
      <c r="T1425" s="47" t="s">
        <v>50</v>
      </c>
      <c r="U1425" s="47" t="s">
        <v>69</v>
      </c>
      <c r="V1425" s="45">
        <f t="shared" ref="V1425:W1425" si="199">AH1132-V1132</f>
        <v>1.5866278430941656</v>
      </c>
      <c r="W1425" s="45">
        <f t="shared" si="199"/>
        <v>1.5866278430941656</v>
      </c>
      <c r="X1425" s="47" t="s">
        <v>52</v>
      </c>
      <c r="Y1425" s="47" t="s">
        <v>714</v>
      </c>
      <c r="Z1425" s="48" t="b">
        <v>0</v>
      </c>
      <c r="AA1425" s="47" t="s">
        <v>54</v>
      </c>
      <c r="AB1425" s="48" t="b">
        <v>0</v>
      </c>
      <c r="AC1425" s="48">
        <v>39</v>
      </c>
      <c r="AD1425" s="47" t="s">
        <v>1854</v>
      </c>
    </row>
    <row r="1426" spans="2:30" x14ac:dyDescent="0.25">
      <c r="B1426">
        <v>49</v>
      </c>
      <c r="C1426" s="47" t="str">
        <f t="shared" si="163"/>
        <v>2166331sp</v>
      </c>
      <c r="D1426" s="47" t="s">
        <v>41</v>
      </c>
      <c r="E1426" s="48">
        <v>2010</v>
      </c>
      <c r="F1426" s="47" t="s">
        <v>67</v>
      </c>
      <c r="G1426" s="49">
        <v>40415</v>
      </c>
      <c r="H1426" s="47" t="s">
        <v>43</v>
      </c>
      <c r="I1426" s="47" t="s">
        <v>44</v>
      </c>
      <c r="J1426" s="48">
        <v>3008</v>
      </c>
      <c r="K1426" s="47" t="s">
        <v>110</v>
      </c>
      <c r="L1426" s="48">
        <v>800</v>
      </c>
      <c r="M1426" s="47" t="s">
        <v>46</v>
      </c>
      <c r="N1426" s="48">
        <v>3</v>
      </c>
      <c r="O1426" s="47" t="s">
        <v>43</v>
      </c>
      <c r="P1426" s="47" t="s">
        <v>433</v>
      </c>
      <c r="Q1426" s="47" t="s">
        <v>48</v>
      </c>
      <c r="R1426" s="47" t="s">
        <v>49</v>
      </c>
      <c r="S1426" s="47" t="s">
        <v>43</v>
      </c>
      <c r="T1426" s="47" t="s">
        <v>50</v>
      </c>
      <c r="U1426" s="47" t="s">
        <v>69</v>
      </c>
      <c r="V1426" s="45">
        <f t="shared" ref="V1426:W1426" si="200">AH1133-V1133</f>
        <v>1.5866278430941656</v>
      </c>
      <c r="W1426" s="45">
        <f t="shared" si="200"/>
        <v>1.5866278430941656</v>
      </c>
      <c r="X1426" s="47" t="s">
        <v>52</v>
      </c>
      <c r="Y1426" s="47" t="s">
        <v>714</v>
      </c>
      <c r="Z1426" s="48" t="b">
        <v>0</v>
      </c>
      <c r="AA1426" s="47" t="s">
        <v>54</v>
      </c>
      <c r="AB1426" s="48" t="b">
        <v>0</v>
      </c>
      <c r="AC1426" s="48">
        <v>39</v>
      </c>
      <c r="AD1426" s="47" t="s">
        <v>1854</v>
      </c>
    </row>
    <row r="1427" spans="2:30" x14ac:dyDescent="0.25">
      <c r="B1427">
        <v>49</v>
      </c>
      <c r="C1427" s="47" t="str">
        <f t="shared" si="163"/>
        <v>2166340sp</v>
      </c>
      <c r="D1427" s="47" t="s">
        <v>41</v>
      </c>
      <c r="E1427" s="48">
        <v>2010</v>
      </c>
      <c r="F1427" s="47" t="s">
        <v>67</v>
      </c>
      <c r="G1427" s="49">
        <v>40415</v>
      </c>
      <c r="H1427" s="47" t="s">
        <v>43</v>
      </c>
      <c r="I1427" s="47" t="s">
        <v>44</v>
      </c>
      <c r="J1427" s="48">
        <v>3008</v>
      </c>
      <c r="K1427" s="47" t="s">
        <v>45</v>
      </c>
      <c r="L1427" s="48">
        <v>800</v>
      </c>
      <c r="M1427" s="47" t="s">
        <v>46</v>
      </c>
      <c r="N1427" s="48">
        <v>3</v>
      </c>
      <c r="O1427" s="47" t="s">
        <v>43</v>
      </c>
      <c r="P1427" s="47" t="s">
        <v>433</v>
      </c>
      <c r="Q1427" s="47" t="s">
        <v>48</v>
      </c>
      <c r="R1427" s="47" t="s">
        <v>49</v>
      </c>
      <c r="S1427" s="47" t="s">
        <v>43</v>
      </c>
      <c r="T1427" s="47" t="s">
        <v>50</v>
      </c>
      <c r="U1427" s="47" t="s">
        <v>69</v>
      </c>
      <c r="V1427" s="45">
        <f t="shared" ref="V1427:W1427" si="201">AH1134-V1134</f>
        <v>1.5866278430941656</v>
      </c>
      <c r="W1427" s="45">
        <f t="shared" si="201"/>
        <v>1.5866278430941656</v>
      </c>
      <c r="X1427" s="47" t="s">
        <v>52</v>
      </c>
      <c r="Y1427" s="47" t="s">
        <v>714</v>
      </c>
      <c r="Z1427" s="48" t="b">
        <v>0</v>
      </c>
      <c r="AA1427" s="47" t="s">
        <v>54</v>
      </c>
      <c r="AB1427" s="48" t="b">
        <v>0</v>
      </c>
      <c r="AC1427" s="48">
        <v>39</v>
      </c>
      <c r="AD1427" s="47" t="s">
        <v>1854</v>
      </c>
    </row>
    <row r="1428" spans="2:30" x14ac:dyDescent="0.25">
      <c r="B1428">
        <v>49</v>
      </c>
      <c r="C1428" s="47" t="str">
        <f t="shared" si="163"/>
        <v>2166341sp</v>
      </c>
      <c r="D1428" s="47" t="s">
        <v>41</v>
      </c>
      <c r="E1428" s="48">
        <v>2010</v>
      </c>
      <c r="F1428" s="47" t="s">
        <v>67</v>
      </c>
      <c r="G1428" s="49">
        <v>40415</v>
      </c>
      <c r="H1428" s="47" t="s">
        <v>43</v>
      </c>
      <c r="I1428" s="47" t="s">
        <v>44</v>
      </c>
      <c r="J1428" s="48">
        <v>3008</v>
      </c>
      <c r="K1428" s="47" t="s">
        <v>110</v>
      </c>
      <c r="L1428" s="48">
        <v>740</v>
      </c>
      <c r="M1428" s="47" t="s">
        <v>46</v>
      </c>
      <c r="N1428" s="48">
        <v>3</v>
      </c>
      <c r="O1428" s="47" t="s">
        <v>43</v>
      </c>
      <c r="P1428" s="47" t="s">
        <v>433</v>
      </c>
      <c r="Q1428" s="47" t="s">
        <v>48</v>
      </c>
      <c r="R1428" s="47" t="s">
        <v>49</v>
      </c>
      <c r="S1428" s="47" t="s">
        <v>43</v>
      </c>
      <c r="T1428" s="47" t="s">
        <v>50</v>
      </c>
      <c r="U1428" s="47" t="s">
        <v>69</v>
      </c>
      <c r="V1428" s="45">
        <f t="shared" ref="V1428:W1428" si="202">AH1135-V1135</f>
        <v>1.5866278430941656</v>
      </c>
      <c r="W1428" s="45">
        <f t="shared" si="202"/>
        <v>1.5866278430941656</v>
      </c>
      <c r="X1428" s="47" t="s">
        <v>52</v>
      </c>
      <c r="Y1428" s="47" t="s">
        <v>714</v>
      </c>
      <c r="Z1428" s="48" t="b">
        <v>0</v>
      </c>
      <c r="AA1428" s="47" t="s">
        <v>54</v>
      </c>
      <c r="AB1428" s="48" t="b">
        <v>0</v>
      </c>
      <c r="AC1428" s="48">
        <v>39</v>
      </c>
      <c r="AD1428" s="47" t="s">
        <v>1854</v>
      </c>
    </row>
    <row r="1429" spans="2:30" x14ac:dyDescent="0.25">
      <c r="B1429">
        <v>49</v>
      </c>
      <c r="C1429" s="47" t="str">
        <f t="shared" si="163"/>
        <v>2166353sp</v>
      </c>
      <c r="D1429" s="47" t="s">
        <v>41</v>
      </c>
      <c r="E1429" s="48">
        <v>2010</v>
      </c>
      <c r="F1429" s="47" t="s">
        <v>67</v>
      </c>
      <c r="G1429" s="49">
        <v>40415</v>
      </c>
      <c r="H1429" s="47" t="s">
        <v>43</v>
      </c>
      <c r="I1429" s="47" t="s">
        <v>44</v>
      </c>
      <c r="J1429" s="48">
        <v>3008</v>
      </c>
      <c r="K1429" s="47" t="s">
        <v>45</v>
      </c>
      <c r="L1429" s="48">
        <v>750</v>
      </c>
      <c r="M1429" s="47" t="s">
        <v>46</v>
      </c>
      <c r="N1429" s="48">
        <v>3</v>
      </c>
      <c r="O1429" s="47" t="s">
        <v>43</v>
      </c>
      <c r="P1429" s="47" t="s">
        <v>455</v>
      </c>
      <c r="Q1429" s="47" t="s">
        <v>48</v>
      </c>
      <c r="R1429" s="47" t="s">
        <v>59</v>
      </c>
      <c r="S1429" s="47" t="s">
        <v>43</v>
      </c>
      <c r="T1429" s="47" t="s">
        <v>50</v>
      </c>
      <c r="U1429" s="47" t="s">
        <v>69</v>
      </c>
      <c r="V1429" s="45">
        <f t="shared" ref="V1429:W1429" si="203">AH1136-V1136</f>
        <v>1.5866278430941656</v>
      </c>
      <c r="W1429" s="45">
        <f t="shared" si="203"/>
        <v>1.5866278430941656</v>
      </c>
      <c r="X1429" s="47" t="s">
        <v>52</v>
      </c>
      <c r="Y1429" s="47" t="s">
        <v>714</v>
      </c>
      <c r="Z1429" s="48" t="b">
        <v>0</v>
      </c>
      <c r="AA1429" s="47" t="s">
        <v>54</v>
      </c>
      <c r="AB1429" s="48" t="b">
        <v>0</v>
      </c>
      <c r="AC1429" s="48">
        <v>39</v>
      </c>
      <c r="AD1429" s="47" t="s">
        <v>1854</v>
      </c>
    </row>
    <row r="1430" spans="2:30" x14ac:dyDescent="0.25">
      <c r="B1430">
        <v>49</v>
      </c>
      <c r="C1430" s="47" t="str">
        <f t="shared" si="163"/>
        <v>2166355sp</v>
      </c>
      <c r="D1430" s="47" t="s">
        <v>41</v>
      </c>
      <c r="E1430" s="48">
        <v>2010</v>
      </c>
      <c r="F1430" s="47" t="s">
        <v>67</v>
      </c>
      <c r="G1430" s="49">
        <v>40415</v>
      </c>
      <c r="H1430" s="47" t="s">
        <v>43</v>
      </c>
      <c r="I1430" s="47" t="s">
        <v>44</v>
      </c>
      <c r="J1430" s="48">
        <v>3008</v>
      </c>
      <c r="K1430" s="47" t="s">
        <v>45</v>
      </c>
      <c r="L1430" s="48">
        <v>600</v>
      </c>
      <c r="M1430" s="47" t="s">
        <v>46</v>
      </c>
      <c r="N1430" s="48">
        <v>3</v>
      </c>
      <c r="O1430" s="47" t="s">
        <v>43</v>
      </c>
      <c r="P1430" s="47" t="s">
        <v>433</v>
      </c>
      <c r="Q1430" s="47" t="s">
        <v>48</v>
      </c>
      <c r="R1430" s="47" t="s">
        <v>49</v>
      </c>
      <c r="S1430" s="47" t="s">
        <v>43</v>
      </c>
      <c r="T1430" s="47" t="s">
        <v>50</v>
      </c>
      <c r="U1430" s="47" t="s">
        <v>69</v>
      </c>
      <c r="V1430" s="45">
        <f t="shared" ref="V1430:W1430" si="204">AH1137-V1137</f>
        <v>1.5866278430941656</v>
      </c>
      <c r="W1430" s="45">
        <f t="shared" si="204"/>
        <v>1.5866278430941656</v>
      </c>
      <c r="X1430" s="47" t="s">
        <v>52</v>
      </c>
      <c r="Y1430" s="47" t="s">
        <v>714</v>
      </c>
      <c r="Z1430" s="48" t="b">
        <v>0</v>
      </c>
      <c r="AA1430" s="47" t="s">
        <v>54</v>
      </c>
      <c r="AB1430" s="48" t="b">
        <v>0</v>
      </c>
      <c r="AC1430" s="48">
        <v>39</v>
      </c>
      <c r="AD1430" s="47" t="s">
        <v>1854</v>
      </c>
    </row>
    <row r="1431" spans="2:30" x14ac:dyDescent="0.25">
      <c r="B1431">
        <v>49</v>
      </c>
      <c r="C1431" s="47" t="str">
        <f t="shared" si="163"/>
        <v>2166356sp</v>
      </c>
      <c r="D1431" s="47" t="s">
        <v>41</v>
      </c>
      <c r="E1431" s="48">
        <v>2010</v>
      </c>
      <c r="F1431" s="47" t="s">
        <v>67</v>
      </c>
      <c r="G1431" s="49">
        <v>40415</v>
      </c>
      <c r="H1431" s="47" t="s">
        <v>43</v>
      </c>
      <c r="I1431" s="47" t="s">
        <v>44</v>
      </c>
      <c r="J1431" s="48">
        <v>3008</v>
      </c>
      <c r="K1431" s="47" t="s">
        <v>45</v>
      </c>
      <c r="L1431" s="48">
        <v>720</v>
      </c>
      <c r="M1431" s="47" t="s">
        <v>46</v>
      </c>
      <c r="N1431" s="48">
        <v>3</v>
      </c>
      <c r="O1431" s="47" t="s">
        <v>43</v>
      </c>
      <c r="P1431" s="47" t="s">
        <v>433</v>
      </c>
      <c r="Q1431" s="47" t="s">
        <v>48</v>
      </c>
      <c r="R1431" s="47" t="s">
        <v>49</v>
      </c>
      <c r="S1431" s="47" t="s">
        <v>43</v>
      </c>
      <c r="T1431" s="47" t="s">
        <v>50</v>
      </c>
      <c r="U1431" s="47" t="s">
        <v>69</v>
      </c>
      <c r="V1431" s="45">
        <f t="shared" ref="V1431:W1431" si="205">AH1138-V1138</f>
        <v>1.5866278430941656</v>
      </c>
      <c r="W1431" s="45">
        <f t="shared" si="205"/>
        <v>1.5866278430941656</v>
      </c>
      <c r="X1431" s="47" t="s">
        <v>52</v>
      </c>
      <c r="Y1431" s="47" t="s">
        <v>714</v>
      </c>
      <c r="Z1431" s="48" t="b">
        <v>0</v>
      </c>
      <c r="AA1431" s="47" t="s">
        <v>54</v>
      </c>
      <c r="AB1431" s="48" t="b">
        <v>0</v>
      </c>
      <c r="AC1431" s="48">
        <v>39</v>
      </c>
      <c r="AD1431" s="47" t="s">
        <v>1854</v>
      </c>
    </row>
    <row r="1432" spans="2:30" x14ac:dyDescent="0.25">
      <c r="B1432">
        <v>49</v>
      </c>
      <c r="C1432" s="47" t="str">
        <f t="shared" si="163"/>
        <v>2166370sp</v>
      </c>
      <c r="D1432" s="47" t="s">
        <v>41</v>
      </c>
      <c r="E1432" s="48">
        <v>2010</v>
      </c>
      <c r="F1432" s="47" t="s">
        <v>42</v>
      </c>
      <c r="G1432" s="49">
        <v>40410</v>
      </c>
      <c r="H1432" s="47" t="s">
        <v>43</v>
      </c>
      <c r="I1432" s="47" t="s">
        <v>44</v>
      </c>
      <c r="J1432" s="48">
        <v>3008</v>
      </c>
      <c r="K1432" s="47" t="s">
        <v>45</v>
      </c>
      <c r="L1432" s="48">
        <v>770</v>
      </c>
      <c r="M1432" s="47" t="s">
        <v>46</v>
      </c>
      <c r="N1432" s="48">
        <v>3</v>
      </c>
      <c r="O1432" s="47" t="s">
        <v>43</v>
      </c>
      <c r="P1432" s="47" t="s">
        <v>433</v>
      </c>
      <c r="Q1432" s="47" t="s">
        <v>48</v>
      </c>
      <c r="R1432" s="47" t="s">
        <v>49</v>
      </c>
      <c r="S1432" s="47" t="s">
        <v>43</v>
      </c>
      <c r="T1432" s="47" t="s">
        <v>50</v>
      </c>
      <c r="U1432" s="47" t="s">
        <v>98</v>
      </c>
      <c r="V1432" s="45">
        <f t="shared" ref="V1432:W1432" si="206">AH1139-V1139</f>
        <v>0.73709482474453347</v>
      </c>
      <c r="W1432" s="45">
        <f t="shared" si="206"/>
        <v>0.73709482474453347</v>
      </c>
      <c r="X1432" s="47" t="s">
        <v>52</v>
      </c>
      <c r="Y1432" s="47" t="s">
        <v>722</v>
      </c>
      <c r="Z1432" s="48" t="b">
        <v>0</v>
      </c>
      <c r="AA1432" s="47" t="s">
        <v>54</v>
      </c>
      <c r="AB1432" s="48" t="b">
        <v>0</v>
      </c>
      <c r="AC1432" s="48">
        <v>39</v>
      </c>
      <c r="AD1432" s="47" t="s">
        <v>1854</v>
      </c>
    </row>
    <row r="1433" spans="2:30" x14ac:dyDescent="0.25">
      <c r="B1433">
        <v>49</v>
      </c>
      <c r="C1433" s="47" t="str">
        <f t="shared" si="163"/>
        <v>2166770sp</v>
      </c>
      <c r="D1433" s="47" t="s">
        <v>41</v>
      </c>
      <c r="E1433" s="48">
        <v>2010</v>
      </c>
      <c r="F1433" s="47" t="s">
        <v>42</v>
      </c>
      <c r="G1433" s="49">
        <v>40456</v>
      </c>
      <c r="H1433" s="47" t="s">
        <v>43</v>
      </c>
      <c r="I1433" s="47" t="s">
        <v>44</v>
      </c>
      <c r="J1433" s="48">
        <v>3008</v>
      </c>
      <c r="K1433" s="47" t="s">
        <v>45</v>
      </c>
      <c r="L1433" s="48">
        <v>470</v>
      </c>
      <c r="M1433" s="47" t="s">
        <v>46</v>
      </c>
      <c r="N1433" s="48">
        <v>2</v>
      </c>
      <c r="O1433" s="47" t="s">
        <v>43</v>
      </c>
      <c r="P1433" s="47" t="s">
        <v>952</v>
      </c>
      <c r="Q1433" s="47" t="s">
        <v>48</v>
      </c>
      <c r="R1433" s="47" t="s">
        <v>49</v>
      </c>
      <c r="S1433" s="47" t="s">
        <v>43</v>
      </c>
      <c r="T1433" s="47" t="s">
        <v>50</v>
      </c>
      <c r="U1433" s="47" t="s">
        <v>79</v>
      </c>
      <c r="V1433" s="45">
        <f t="shared" ref="V1433:W1433" si="207">AH1140-V1140</f>
        <v>1.0286012526096033</v>
      </c>
      <c r="W1433" s="45">
        <f t="shared" si="207"/>
        <v>1.0286012526096033</v>
      </c>
      <c r="X1433" s="47" t="s">
        <v>52</v>
      </c>
      <c r="Y1433" s="47" t="s">
        <v>915</v>
      </c>
      <c r="Z1433" s="48" t="b">
        <v>0</v>
      </c>
      <c r="AA1433" s="47" t="s">
        <v>54</v>
      </c>
      <c r="AB1433" s="48" t="b">
        <v>0</v>
      </c>
      <c r="AC1433" s="48">
        <v>39</v>
      </c>
      <c r="AD1433" s="47" t="s">
        <v>1854</v>
      </c>
    </row>
    <row r="1434" spans="2:30" x14ac:dyDescent="0.25">
      <c r="B1434">
        <v>49</v>
      </c>
      <c r="C1434" s="47" t="str">
        <f t="shared" si="163"/>
        <v>2168367sp</v>
      </c>
      <c r="D1434" s="47" t="s">
        <v>41</v>
      </c>
      <c r="E1434" s="48">
        <v>2010</v>
      </c>
      <c r="F1434" s="47" t="s">
        <v>42</v>
      </c>
      <c r="G1434" s="49">
        <v>40431</v>
      </c>
      <c r="H1434" s="47" t="s">
        <v>43</v>
      </c>
      <c r="I1434" s="47" t="s">
        <v>44</v>
      </c>
      <c r="J1434" s="48">
        <v>3008</v>
      </c>
      <c r="K1434" s="47" t="s">
        <v>45</v>
      </c>
      <c r="L1434" s="48">
        <v>720</v>
      </c>
      <c r="M1434" s="47" t="s">
        <v>46</v>
      </c>
      <c r="N1434" s="48">
        <v>3</v>
      </c>
      <c r="O1434" s="47" t="s">
        <v>43</v>
      </c>
      <c r="P1434" s="47" t="s">
        <v>455</v>
      </c>
      <c r="Q1434" s="47" t="s">
        <v>48</v>
      </c>
      <c r="R1434" s="47" t="s">
        <v>59</v>
      </c>
      <c r="S1434" s="47" t="s">
        <v>43</v>
      </c>
      <c r="T1434" s="47" t="s">
        <v>50</v>
      </c>
      <c r="U1434" s="47" t="s">
        <v>60</v>
      </c>
      <c r="V1434" s="45">
        <f t="shared" ref="V1434:W1434" si="208">AH1141-V1141</f>
        <v>2.5152840347214589</v>
      </c>
      <c r="W1434" s="45">
        <f t="shared" si="208"/>
        <v>2.5152840347214589</v>
      </c>
      <c r="X1434" s="47" t="s">
        <v>52</v>
      </c>
      <c r="Y1434" s="47" t="s">
        <v>716</v>
      </c>
      <c r="Z1434" s="48" t="b">
        <v>0</v>
      </c>
      <c r="AA1434" s="47" t="s">
        <v>54</v>
      </c>
      <c r="AB1434" s="48" t="b">
        <v>0</v>
      </c>
      <c r="AC1434" s="48">
        <v>39</v>
      </c>
      <c r="AD1434" s="47" t="s">
        <v>1854</v>
      </c>
    </row>
    <row r="1435" spans="2:30" x14ac:dyDescent="0.25">
      <c r="B1435">
        <v>49</v>
      </c>
      <c r="C1435" s="47" t="str">
        <f t="shared" si="163"/>
        <v>2168368sp</v>
      </c>
      <c r="D1435" s="47" t="s">
        <v>41</v>
      </c>
      <c r="E1435" s="48">
        <v>2010</v>
      </c>
      <c r="F1435" s="47" t="s">
        <v>42</v>
      </c>
      <c r="G1435" s="49">
        <v>40431</v>
      </c>
      <c r="H1435" s="47" t="s">
        <v>43</v>
      </c>
      <c r="I1435" s="47" t="s">
        <v>44</v>
      </c>
      <c r="J1435" s="48">
        <v>3008</v>
      </c>
      <c r="K1435" s="47" t="s">
        <v>110</v>
      </c>
      <c r="L1435" s="48">
        <v>790</v>
      </c>
      <c r="M1435" s="47" t="s">
        <v>46</v>
      </c>
      <c r="N1435" s="48">
        <v>3</v>
      </c>
      <c r="O1435" s="47" t="s">
        <v>43</v>
      </c>
      <c r="P1435" s="47" t="s">
        <v>433</v>
      </c>
      <c r="Q1435" s="47" t="s">
        <v>48</v>
      </c>
      <c r="R1435" s="47" t="s">
        <v>49</v>
      </c>
      <c r="S1435" s="47" t="s">
        <v>43</v>
      </c>
      <c r="T1435" s="47" t="s">
        <v>50</v>
      </c>
      <c r="U1435" s="47" t="s">
        <v>60</v>
      </c>
      <c r="V1435" s="45">
        <f t="shared" ref="V1435:W1435" si="209">AH1142-V1142</f>
        <v>2.5152840347214589</v>
      </c>
      <c r="W1435" s="45">
        <f t="shared" si="209"/>
        <v>2.5152840347214589</v>
      </c>
      <c r="X1435" s="47" t="s">
        <v>52</v>
      </c>
      <c r="Y1435" s="47" t="s">
        <v>716</v>
      </c>
      <c r="Z1435" s="48" t="b">
        <v>0</v>
      </c>
      <c r="AA1435" s="47" t="s">
        <v>54</v>
      </c>
      <c r="AB1435" s="48" t="b">
        <v>0</v>
      </c>
      <c r="AC1435" s="48">
        <v>39</v>
      </c>
      <c r="AD1435" s="47" t="s">
        <v>1854</v>
      </c>
    </row>
    <row r="1436" spans="2:30" x14ac:dyDescent="0.25">
      <c r="B1436">
        <v>49</v>
      </c>
      <c r="C1436" s="47" t="str">
        <f t="shared" si="163"/>
        <v>2168369sp</v>
      </c>
      <c r="D1436" s="47" t="s">
        <v>41</v>
      </c>
      <c r="E1436" s="48">
        <v>2010</v>
      </c>
      <c r="F1436" s="47" t="s">
        <v>42</v>
      </c>
      <c r="G1436" s="49">
        <v>40431</v>
      </c>
      <c r="H1436" s="47" t="s">
        <v>43</v>
      </c>
      <c r="I1436" s="47" t="s">
        <v>44</v>
      </c>
      <c r="J1436" s="48">
        <v>3008</v>
      </c>
      <c r="K1436" s="47" t="s">
        <v>45</v>
      </c>
      <c r="L1436" s="48">
        <v>490</v>
      </c>
      <c r="M1436" s="47" t="s">
        <v>46</v>
      </c>
      <c r="N1436" s="48">
        <v>2</v>
      </c>
      <c r="O1436" s="47" t="s">
        <v>43</v>
      </c>
      <c r="P1436" s="47" t="s">
        <v>956</v>
      </c>
      <c r="Q1436" s="47" t="s">
        <v>48</v>
      </c>
      <c r="R1436" s="47" t="s">
        <v>49</v>
      </c>
      <c r="S1436" s="47" t="s">
        <v>43</v>
      </c>
      <c r="T1436" s="47" t="s">
        <v>50</v>
      </c>
      <c r="U1436" s="47" t="s">
        <v>60</v>
      </c>
      <c r="V1436" s="45">
        <f t="shared" ref="V1436:W1436" si="210">AH1143-V1143</f>
        <v>2.5152840347214589</v>
      </c>
      <c r="W1436" s="45">
        <f t="shared" si="210"/>
        <v>2.5152840347214589</v>
      </c>
      <c r="X1436" s="47" t="s">
        <v>52</v>
      </c>
      <c r="Y1436" s="47" t="s">
        <v>716</v>
      </c>
      <c r="Z1436" s="48" t="b">
        <v>0</v>
      </c>
      <c r="AA1436" s="47" t="s">
        <v>54</v>
      </c>
      <c r="AB1436" s="48" t="b">
        <v>0</v>
      </c>
      <c r="AC1436" s="48">
        <v>39</v>
      </c>
      <c r="AD1436" s="47" t="s">
        <v>1854</v>
      </c>
    </row>
    <row r="1437" spans="2:30" x14ac:dyDescent="0.25">
      <c r="B1437">
        <v>49</v>
      </c>
      <c r="C1437" s="47" t="str">
        <f t="shared" si="163"/>
        <v>2168370sp</v>
      </c>
      <c r="D1437" s="47" t="s">
        <v>41</v>
      </c>
      <c r="E1437" s="48">
        <v>2010</v>
      </c>
      <c r="F1437" s="47" t="s">
        <v>42</v>
      </c>
      <c r="G1437" s="49">
        <v>40431</v>
      </c>
      <c r="H1437" s="47" t="s">
        <v>43</v>
      </c>
      <c r="I1437" s="47" t="s">
        <v>44</v>
      </c>
      <c r="J1437" s="48">
        <v>3008</v>
      </c>
      <c r="K1437" s="47" t="s">
        <v>45</v>
      </c>
      <c r="L1437" s="48">
        <v>820</v>
      </c>
      <c r="M1437" s="47" t="s">
        <v>46</v>
      </c>
      <c r="N1437" s="48">
        <v>3</v>
      </c>
      <c r="O1437" s="47" t="s">
        <v>43</v>
      </c>
      <c r="P1437" s="47" t="s">
        <v>433</v>
      </c>
      <c r="Q1437" s="47" t="s">
        <v>48</v>
      </c>
      <c r="R1437" s="47" t="s">
        <v>49</v>
      </c>
      <c r="S1437" s="47" t="s">
        <v>43</v>
      </c>
      <c r="T1437" s="47" t="s">
        <v>50</v>
      </c>
      <c r="U1437" s="47" t="s">
        <v>60</v>
      </c>
      <c r="V1437" s="45">
        <f t="shared" ref="V1437:W1437" si="211">AH1144-V1144</f>
        <v>2.5152840347214589</v>
      </c>
      <c r="W1437" s="45">
        <f t="shared" si="211"/>
        <v>2.5152840347214589</v>
      </c>
      <c r="X1437" s="47" t="s">
        <v>52</v>
      </c>
      <c r="Y1437" s="47" t="s">
        <v>716</v>
      </c>
      <c r="Z1437" s="48" t="b">
        <v>0</v>
      </c>
      <c r="AA1437" s="47" t="s">
        <v>54</v>
      </c>
      <c r="AB1437" s="48" t="b">
        <v>0</v>
      </c>
      <c r="AC1437" s="48">
        <v>39</v>
      </c>
      <c r="AD1437" s="47" t="s">
        <v>1854</v>
      </c>
    </row>
    <row r="1438" spans="2:30" x14ac:dyDescent="0.25">
      <c r="B1438">
        <v>49</v>
      </c>
      <c r="C1438" s="47" t="str">
        <f t="shared" si="163"/>
        <v>2168433sp</v>
      </c>
      <c r="D1438" s="47" t="s">
        <v>41</v>
      </c>
      <c r="E1438" s="48">
        <v>2010</v>
      </c>
      <c r="F1438" s="47" t="s">
        <v>42</v>
      </c>
      <c r="G1438" s="49">
        <v>40429</v>
      </c>
      <c r="H1438" s="47" t="s">
        <v>43</v>
      </c>
      <c r="I1438" s="47" t="s">
        <v>44</v>
      </c>
      <c r="J1438" s="48">
        <v>3008</v>
      </c>
      <c r="K1438" s="47" t="s">
        <v>110</v>
      </c>
      <c r="L1438" s="48">
        <v>800</v>
      </c>
      <c r="M1438" s="47" t="s">
        <v>46</v>
      </c>
      <c r="N1438" s="48">
        <v>3</v>
      </c>
      <c r="O1438" s="47" t="s">
        <v>43</v>
      </c>
      <c r="P1438" s="47" t="s">
        <v>433</v>
      </c>
      <c r="Q1438" s="47" t="s">
        <v>48</v>
      </c>
      <c r="R1438" s="47" t="s">
        <v>49</v>
      </c>
      <c r="S1438" s="47" t="s">
        <v>43</v>
      </c>
      <c r="T1438" s="47" t="s">
        <v>50</v>
      </c>
      <c r="U1438" s="47" t="s">
        <v>60</v>
      </c>
      <c r="V1438" s="45">
        <f t="shared" ref="V1438:W1438" si="212">AH1145-V1145</f>
        <v>2.5152840347214589</v>
      </c>
      <c r="W1438" s="45">
        <f t="shared" si="212"/>
        <v>2.5152840347214589</v>
      </c>
      <c r="X1438" s="47" t="s">
        <v>52</v>
      </c>
      <c r="Y1438" s="47" t="s">
        <v>716</v>
      </c>
      <c r="Z1438" s="48" t="b">
        <v>0</v>
      </c>
      <c r="AA1438" s="47" t="s">
        <v>54</v>
      </c>
      <c r="AB1438" s="48" t="b">
        <v>0</v>
      </c>
      <c r="AC1438" s="48">
        <v>39</v>
      </c>
      <c r="AD1438" s="47" t="s">
        <v>1854</v>
      </c>
    </row>
    <row r="1439" spans="2:30" x14ac:dyDescent="0.25">
      <c r="B1439">
        <v>49</v>
      </c>
      <c r="C1439" s="47" t="str">
        <f t="shared" si="163"/>
        <v>2168435sp</v>
      </c>
      <c r="D1439" s="47" t="s">
        <v>41</v>
      </c>
      <c r="E1439" s="48">
        <v>2010</v>
      </c>
      <c r="F1439" s="47" t="s">
        <v>42</v>
      </c>
      <c r="G1439" s="49">
        <v>40429</v>
      </c>
      <c r="H1439" s="47" t="s">
        <v>43</v>
      </c>
      <c r="I1439" s="47" t="s">
        <v>44</v>
      </c>
      <c r="J1439" s="48">
        <v>3008</v>
      </c>
      <c r="K1439" s="47" t="s">
        <v>45</v>
      </c>
      <c r="L1439" s="48">
        <v>790</v>
      </c>
      <c r="M1439" s="47" t="s">
        <v>46</v>
      </c>
      <c r="N1439" s="48">
        <v>3</v>
      </c>
      <c r="O1439" s="47" t="s">
        <v>43</v>
      </c>
      <c r="P1439" s="47" t="s">
        <v>433</v>
      </c>
      <c r="Q1439" s="47" t="s">
        <v>48</v>
      </c>
      <c r="R1439" s="47" t="s">
        <v>49</v>
      </c>
      <c r="S1439" s="47" t="s">
        <v>43</v>
      </c>
      <c r="T1439" s="47" t="s">
        <v>50</v>
      </c>
      <c r="U1439" s="47" t="s">
        <v>60</v>
      </c>
      <c r="V1439" s="45">
        <f t="shared" ref="V1439:W1439" si="213">AH1146-V1146</f>
        <v>2.5152840347214589</v>
      </c>
      <c r="W1439" s="45">
        <f t="shared" si="213"/>
        <v>2.5152840347214589</v>
      </c>
      <c r="X1439" s="47" t="s">
        <v>52</v>
      </c>
      <c r="Y1439" s="47" t="s">
        <v>716</v>
      </c>
      <c r="Z1439" s="48" t="b">
        <v>0</v>
      </c>
      <c r="AA1439" s="47" t="s">
        <v>54</v>
      </c>
      <c r="AB1439" s="48" t="b">
        <v>0</v>
      </c>
      <c r="AC1439" s="48">
        <v>39</v>
      </c>
      <c r="AD1439" s="47" t="s">
        <v>1854</v>
      </c>
    </row>
    <row r="1440" spans="2:30" x14ac:dyDescent="0.25">
      <c r="B1440">
        <v>49</v>
      </c>
      <c r="C1440" s="47" t="str">
        <f t="shared" si="163"/>
        <v>2168436sp</v>
      </c>
      <c r="D1440" s="47" t="s">
        <v>41</v>
      </c>
      <c r="E1440" s="48">
        <v>2010</v>
      </c>
      <c r="F1440" s="47" t="s">
        <v>42</v>
      </c>
      <c r="G1440" s="49">
        <v>40429</v>
      </c>
      <c r="H1440" s="47" t="s">
        <v>43</v>
      </c>
      <c r="I1440" s="47" t="s">
        <v>44</v>
      </c>
      <c r="J1440" s="48">
        <v>3008</v>
      </c>
      <c r="K1440" s="47" t="s">
        <v>45</v>
      </c>
      <c r="L1440" s="48">
        <v>660</v>
      </c>
      <c r="M1440" s="47" t="s">
        <v>46</v>
      </c>
      <c r="N1440" s="48">
        <v>3</v>
      </c>
      <c r="O1440" s="47" t="s">
        <v>43</v>
      </c>
      <c r="P1440" s="47" t="s">
        <v>433</v>
      </c>
      <c r="Q1440" s="47" t="s">
        <v>48</v>
      </c>
      <c r="R1440" s="47" t="s">
        <v>49</v>
      </c>
      <c r="S1440" s="47" t="s">
        <v>43</v>
      </c>
      <c r="T1440" s="47" t="s">
        <v>50</v>
      </c>
      <c r="U1440" s="47" t="s">
        <v>60</v>
      </c>
      <c r="V1440" s="45">
        <f t="shared" ref="V1440:W1440" si="214">AH1147-V1147</f>
        <v>2.5152840347214589</v>
      </c>
      <c r="W1440" s="45">
        <f t="shared" si="214"/>
        <v>2.5152840347214589</v>
      </c>
      <c r="X1440" s="47" t="s">
        <v>52</v>
      </c>
      <c r="Y1440" s="47" t="s">
        <v>716</v>
      </c>
      <c r="Z1440" s="48" t="b">
        <v>0</v>
      </c>
      <c r="AA1440" s="47" t="s">
        <v>54</v>
      </c>
      <c r="AB1440" s="48" t="b">
        <v>0</v>
      </c>
      <c r="AC1440" s="48">
        <v>39</v>
      </c>
      <c r="AD1440" s="47" t="s">
        <v>1854</v>
      </c>
    </row>
    <row r="1441" spans="2:30" x14ac:dyDescent="0.25">
      <c r="B1441">
        <v>49</v>
      </c>
      <c r="C1441" s="47" t="str">
        <f t="shared" si="163"/>
        <v>2168437sp</v>
      </c>
      <c r="D1441" s="47" t="s">
        <v>41</v>
      </c>
      <c r="E1441" s="48">
        <v>2010</v>
      </c>
      <c r="F1441" s="47" t="s">
        <v>42</v>
      </c>
      <c r="G1441" s="49">
        <v>40429</v>
      </c>
      <c r="H1441" s="47" t="s">
        <v>43</v>
      </c>
      <c r="I1441" s="47" t="s">
        <v>44</v>
      </c>
      <c r="J1441" s="48">
        <v>3008</v>
      </c>
      <c r="K1441" s="47" t="s">
        <v>45</v>
      </c>
      <c r="L1441" s="48">
        <v>780</v>
      </c>
      <c r="M1441" s="47" t="s">
        <v>46</v>
      </c>
      <c r="N1441" s="48">
        <v>3</v>
      </c>
      <c r="O1441" s="47" t="s">
        <v>43</v>
      </c>
      <c r="P1441" s="47" t="s">
        <v>433</v>
      </c>
      <c r="Q1441" s="47" t="s">
        <v>48</v>
      </c>
      <c r="R1441" s="47" t="s">
        <v>49</v>
      </c>
      <c r="S1441" s="47" t="s">
        <v>43</v>
      </c>
      <c r="T1441" s="47" t="s">
        <v>50</v>
      </c>
      <c r="U1441" s="47" t="s">
        <v>60</v>
      </c>
      <c r="V1441" s="45">
        <f t="shared" ref="V1441:W1441" si="215">AH1148-V1148</f>
        <v>2.5152840347214589</v>
      </c>
      <c r="W1441" s="45">
        <f t="shared" si="215"/>
        <v>2.5152840347214589</v>
      </c>
      <c r="X1441" s="47" t="s">
        <v>52</v>
      </c>
      <c r="Y1441" s="47" t="s">
        <v>716</v>
      </c>
      <c r="Z1441" s="48" t="b">
        <v>0</v>
      </c>
      <c r="AA1441" s="47" t="s">
        <v>54</v>
      </c>
      <c r="AB1441" s="48" t="b">
        <v>0</v>
      </c>
      <c r="AC1441" s="48">
        <v>39</v>
      </c>
      <c r="AD1441" s="47" t="s">
        <v>1854</v>
      </c>
    </row>
    <row r="1442" spans="2:30" x14ac:dyDescent="0.25">
      <c r="B1442">
        <v>49</v>
      </c>
      <c r="C1442" s="47" t="str">
        <f t="shared" si="163"/>
        <v>2168439sp</v>
      </c>
      <c r="D1442" s="47" t="s">
        <v>41</v>
      </c>
      <c r="E1442" s="48">
        <v>2010</v>
      </c>
      <c r="F1442" s="47" t="s">
        <v>42</v>
      </c>
      <c r="G1442" s="49">
        <v>40429</v>
      </c>
      <c r="H1442" s="47" t="s">
        <v>43</v>
      </c>
      <c r="I1442" s="47" t="s">
        <v>44</v>
      </c>
      <c r="J1442" s="48">
        <v>3008</v>
      </c>
      <c r="K1442" s="47" t="s">
        <v>110</v>
      </c>
      <c r="L1442" s="48">
        <v>730</v>
      </c>
      <c r="M1442" s="47" t="s">
        <v>46</v>
      </c>
      <c r="N1442" s="48">
        <v>4</v>
      </c>
      <c r="O1442" s="47" t="s">
        <v>43</v>
      </c>
      <c r="P1442" s="47" t="s">
        <v>405</v>
      </c>
      <c r="Q1442" s="47" t="s">
        <v>48</v>
      </c>
      <c r="R1442" s="47" t="s">
        <v>49</v>
      </c>
      <c r="S1442" s="47" t="s">
        <v>43</v>
      </c>
      <c r="T1442" s="47" t="s">
        <v>50</v>
      </c>
      <c r="U1442" s="47" t="s">
        <v>60</v>
      </c>
      <c r="V1442" s="45">
        <f t="shared" ref="V1442:W1442" si="216">AH1149-V1149</f>
        <v>2.5152840347214589</v>
      </c>
      <c r="W1442" s="45">
        <f t="shared" si="216"/>
        <v>2.5152840347214589</v>
      </c>
      <c r="X1442" s="47" t="s">
        <v>52</v>
      </c>
      <c r="Y1442" s="47" t="s">
        <v>716</v>
      </c>
      <c r="Z1442" s="48" t="b">
        <v>0</v>
      </c>
      <c r="AA1442" s="47" t="s">
        <v>54</v>
      </c>
      <c r="AB1442" s="48" t="b">
        <v>0</v>
      </c>
      <c r="AC1442" s="48">
        <v>39</v>
      </c>
      <c r="AD1442" s="47" t="s">
        <v>1854</v>
      </c>
    </row>
    <row r="1443" spans="2:30" x14ac:dyDescent="0.25">
      <c r="B1443">
        <v>49</v>
      </c>
      <c r="C1443" s="47" t="str">
        <f t="shared" si="163"/>
        <v>2168441sp</v>
      </c>
      <c r="D1443" s="47" t="s">
        <v>41</v>
      </c>
      <c r="E1443" s="48">
        <v>2010</v>
      </c>
      <c r="F1443" s="47" t="s">
        <v>42</v>
      </c>
      <c r="G1443" s="49">
        <v>40429</v>
      </c>
      <c r="H1443" s="47" t="s">
        <v>43</v>
      </c>
      <c r="I1443" s="47" t="s">
        <v>44</v>
      </c>
      <c r="J1443" s="48">
        <v>3008</v>
      </c>
      <c r="K1443" s="47" t="s">
        <v>45</v>
      </c>
      <c r="L1443" s="48">
        <v>720</v>
      </c>
      <c r="M1443" s="47" t="s">
        <v>46</v>
      </c>
      <c r="N1443" s="48">
        <v>3</v>
      </c>
      <c r="O1443" s="47" t="s">
        <v>43</v>
      </c>
      <c r="P1443" s="47" t="s">
        <v>433</v>
      </c>
      <c r="Q1443" s="47" t="s">
        <v>48</v>
      </c>
      <c r="R1443" s="47" t="s">
        <v>49</v>
      </c>
      <c r="S1443" s="47" t="s">
        <v>43</v>
      </c>
      <c r="T1443" s="47" t="s">
        <v>50</v>
      </c>
      <c r="U1443" s="47" t="s">
        <v>60</v>
      </c>
      <c r="V1443" s="45">
        <f t="shared" ref="V1443:W1443" si="217">AH1150-V1150</f>
        <v>2.5152840347214589</v>
      </c>
      <c r="W1443" s="45">
        <f t="shared" si="217"/>
        <v>2.5152840347214589</v>
      </c>
      <c r="X1443" s="47" t="s">
        <v>52</v>
      </c>
      <c r="Y1443" s="47" t="s">
        <v>716</v>
      </c>
      <c r="Z1443" s="48" t="b">
        <v>0</v>
      </c>
      <c r="AA1443" s="47" t="s">
        <v>54</v>
      </c>
      <c r="AB1443" s="48" t="b">
        <v>0</v>
      </c>
      <c r="AC1443" s="48">
        <v>39</v>
      </c>
      <c r="AD1443" s="47" t="s">
        <v>1854</v>
      </c>
    </row>
    <row r="1444" spans="2:30" x14ac:dyDescent="0.25">
      <c r="B1444">
        <v>49</v>
      </c>
      <c r="C1444" s="47" t="str">
        <f t="shared" si="163"/>
        <v>2168442sp</v>
      </c>
      <c r="D1444" s="47" t="s">
        <v>41</v>
      </c>
      <c r="E1444" s="48">
        <v>2010</v>
      </c>
      <c r="F1444" s="47" t="s">
        <v>42</v>
      </c>
      <c r="G1444" s="49">
        <v>40429</v>
      </c>
      <c r="H1444" s="47" t="s">
        <v>43</v>
      </c>
      <c r="I1444" s="47" t="s">
        <v>44</v>
      </c>
      <c r="J1444" s="48">
        <v>3008</v>
      </c>
      <c r="K1444" s="47" t="s">
        <v>110</v>
      </c>
      <c r="L1444" s="48">
        <v>780</v>
      </c>
      <c r="M1444" s="47" t="s">
        <v>46</v>
      </c>
      <c r="N1444" s="48">
        <v>4</v>
      </c>
      <c r="O1444" s="47" t="s">
        <v>43</v>
      </c>
      <c r="P1444" s="47" t="s">
        <v>405</v>
      </c>
      <c r="Q1444" s="47" t="s">
        <v>48</v>
      </c>
      <c r="R1444" s="47" t="s">
        <v>49</v>
      </c>
      <c r="S1444" s="47" t="s">
        <v>43</v>
      </c>
      <c r="T1444" s="47" t="s">
        <v>50</v>
      </c>
      <c r="U1444" s="47" t="s">
        <v>60</v>
      </c>
      <c r="V1444" s="45">
        <f t="shared" ref="V1444:W1444" si="218">AH1151-V1151</f>
        <v>2.5152840347214589</v>
      </c>
      <c r="W1444" s="45">
        <f t="shared" si="218"/>
        <v>2.5152840347214589</v>
      </c>
      <c r="X1444" s="47" t="s">
        <v>52</v>
      </c>
      <c r="Y1444" s="47" t="s">
        <v>716</v>
      </c>
      <c r="Z1444" s="48" t="b">
        <v>0</v>
      </c>
      <c r="AA1444" s="47" t="s">
        <v>54</v>
      </c>
      <c r="AB1444" s="48" t="b">
        <v>0</v>
      </c>
      <c r="AC1444" s="48">
        <v>39</v>
      </c>
      <c r="AD1444" s="47" t="s">
        <v>1854</v>
      </c>
    </row>
    <row r="1445" spans="2:30" x14ac:dyDescent="0.25">
      <c r="B1445">
        <v>49</v>
      </c>
      <c r="C1445" s="47" t="str">
        <f t="shared" si="163"/>
        <v>2232466sp</v>
      </c>
      <c r="D1445" s="47" t="s">
        <v>41</v>
      </c>
      <c r="E1445" s="48">
        <v>2011</v>
      </c>
      <c r="F1445" s="47" t="s">
        <v>67</v>
      </c>
      <c r="G1445" s="49">
        <v>40779</v>
      </c>
      <c r="H1445" s="47" t="s">
        <v>43</v>
      </c>
      <c r="I1445" s="47" t="s">
        <v>44</v>
      </c>
      <c r="J1445" s="48">
        <v>3008</v>
      </c>
      <c r="K1445" s="47" t="s">
        <v>45</v>
      </c>
      <c r="L1445" s="48">
        <v>650</v>
      </c>
      <c r="M1445" s="47" t="s">
        <v>46</v>
      </c>
      <c r="N1445" s="48">
        <v>3</v>
      </c>
      <c r="O1445" s="47" t="s">
        <v>43</v>
      </c>
      <c r="P1445" s="47" t="s">
        <v>1014</v>
      </c>
      <c r="Q1445" s="47" t="s">
        <v>48</v>
      </c>
      <c r="R1445" s="47" t="s">
        <v>49</v>
      </c>
      <c r="S1445" s="47" t="s">
        <v>43</v>
      </c>
      <c r="T1445" s="47" t="s">
        <v>50</v>
      </c>
      <c r="U1445" s="47" t="s">
        <v>69</v>
      </c>
      <c r="V1445" s="45">
        <f t="shared" ref="V1445:W1445" si="219">AH1152-V1152</f>
        <v>1.0401246561210453</v>
      </c>
      <c r="W1445" s="45">
        <f t="shared" si="219"/>
        <v>1.0401246561210453</v>
      </c>
      <c r="X1445" s="47" t="s">
        <v>1015</v>
      </c>
      <c r="Y1445" s="47" t="s">
        <v>1016</v>
      </c>
      <c r="Z1445" s="48" t="b">
        <v>0</v>
      </c>
      <c r="AA1445" s="47" t="s">
        <v>54</v>
      </c>
      <c r="AB1445" s="48" t="b">
        <v>0</v>
      </c>
      <c r="AC1445" s="48">
        <v>39</v>
      </c>
      <c r="AD1445" s="47" t="s">
        <v>1854</v>
      </c>
    </row>
    <row r="1446" spans="2:30" x14ac:dyDescent="0.25">
      <c r="B1446">
        <v>49</v>
      </c>
      <c r="C1446" s="47" t="str">
        <f t="shared" si="163"/>
        <v>2232467sp</v>
      </c>
      <c r="D1446" s="47" t="s">
        <v>41</v>
      </c>
      <c r="E1446" s="48">
        <v>2011</v>
      </c>
      <c r="F1446" s="47" t="s">
        <v>67</v>
      </c>
      <c r="G1446" s="49">
        <v>40779</v>
      </c>
      <c r="H1446" s="47" t="s">
        <v>43</v>
      </c>
      <c r="I1446" s="47" t="s">
        <v>44</v>
      </c>
      <c r="J1446" s="48">
        <v>3008</v>
      </c>
      <c r="K1446" s="47" t="s">
        <v>110</v>
      </c>
      <c r="L1446" s="48">
        <v>600</v>
      </c>
      <c r="M1446" s="47" t="s">
        <v>46</v>
      </c>
      <c r="N1446" s="48">
        <v>4</v>
      </c>
      <c r="O1446" s="47" t="s">
        <v>43</v>
      </c>
      <c r="P1446" s="47" t="s">
        <v>1018</v>
      </c>
      <c r="Q1446" s="47" t="s">
        <v>48</v>
      </c>
      <c r="R1446" s="47" t="s">
        <v>49</v>
      </c>
      <c r="S1446" s="47" t="s">
        <v>43</v>
      </c>
      <c r="T1446" s="47" t="s">
        <v>50</v>
      </c>
      <c r="U1446" s="47" t="s">
        <v>69</v>
      </c>
      <c r="V1446" s="45">
        <f t="shared" ref="V1446:W1446" si="220">AH1153-V1153</f>
        <v>1.0401246561210453</v>
      </c>
      <c r="W1446" s="45">
        <f t="shared" si="220"/>
        <v>1.0401246561210453</v>
      </c>
      <c r="X1446" s="47" t="s">
        <v>1015</v>
      </c>
      <c r="Y1446" s="47" t="s">
        <v>1016</v>
      </c>
      <c r="Z1446" s="48" t="b">
        <v>0</v>
      </c>
      <c r="AA1446" s="47" t="s">
        <v>54</v>
      </c>
      <c r="AB1446" s="48" t="b">
        <v>0</v>
      </c>
      <c r="AC1446" s="48">
        <v>39</v>
      </c>
      <c r="AD1446" s="47" t="s">
        <v>1854</v>
      </c>
    </row>
    <row r="1447" spans="2:30" x14ac:dyDescent="0.25">
      <c r="B1447">
        <v>49</v>
      </c>
      <c r="C1447" s="47" t="str">
        <f t="shared" si="163"/>
        <v>2232468sp</v>
      </c>
      <c r="D1447" s="47" t="s">
        <v>41</v>
      </c>
      <c r="E1447" s="48">
        <v>2011</v>
      </c>
      <c r="F1447" s="47" t="s">
        <v>67</v>
      </c>
      <c r="G1447" s="49">
        <v>40779</v>
      </c>
      <c r="H1447" s="47" t="s">
        <v>43</v>
      </c>
      <c r="I1447" s="47" t="s">
        <v>44</v>
      </c>
      <c r="J1447" s="48">
        <v>3008</v>
      </c>
      <c r="K1447" s="47" t="s">
        <v>110</v>
      </c>
      <c r="L1447" s="48">
        <v>850</v>
      </c>
      <c r="M1447" s="47" t="s">
        <v>46</v>
      </c>
      <c r="N1447" s="48">
        <v>4</v>
      </c>
      <c r="O1447" s="47" t="s">
        <v>43</v>
      </c>
      <c r="P1447" s="47" t="s">
        <v>1018</v>
      </c>
      <c r="Q1447" s="47" t="s">
        <v>48</v>
      </c>
      <c r="R1447" s="47" t="s">
        <v>49</v>
      </c>
      <c r="S1447" s="47" t="s">
        <v>43</v>
      </c>
      <c r="T1447" s="47" t="s">
        <v>50</v>
      </c>
      <c r="U1447" s="47" t="s">
        <v>69</v>
      </c>
      <c r="V1447" s="45">
        <f t="shared" ref="V1447:W1447" si="221">AH1154-V1154</f>
        <v>1.0401246561210453</v>
      </c>
      <c r="W1447" s="45">
        <f t="shared" si="221"/>
        <v>1.0401246561210453</v>
      </c>
      <c r="X1447" s="47" t="s">
        <v>1015</v>
      </c>
      <c r="Y1447" s="47" t="s">
        <v>1016</v>
      </c>
      <c r="Z1447" s="48" t="b">
        <v>0</v>
      </c>
      <c r="AA1447" s="47" t="s">
        <v>54</v>
      </c>
      <c r="AB1447" s="48" t="b">
        <v>0</v>
      </c>
      <c r="AC1447" s="48">
        <v>39</v>
      </c>
      <c r="AD1447" s="47" t="s">
        <v>1854</v>
      </c>
    </row>
    <row r="1448" spans="2:30" x14ac:dyDescent="0.25">
      <c r="B1448">
        <v>49</v>
      </c>
      <c r="C1448" s="47" t="str">
        <f t="shared" si="163"/>
        <v>2232469sp</v>
      </c>
      <c r="D1448" s="47" t="s">
        <v>41</v>
      </c>
      <c r="E1448" s="48">
        <v>2011</v>
      </c>
      <c r="F1448" s="47" t="s">
        <v>67</v>
      </c>
      <c r="G1448" s="49">
        <v>40779</v>
      </c>
      <c r="H1448" s="47" t="s">
        <v>43</v>
      </c>
      <c r="I1448" s="47" t="s">
        <v>44</v>
      </c>
      <c r="J1448" s="48">
        <v>3008</v>
      </c>
      <c r="K1448" s="47" t="s">
        <v>45</v>
      </c>
      <c r="L1448" s="48">
        <v>710</v>
      </c>
      <c r="M1448" s="47" t="s">
        <v>46</v>
      </c>
      <c r="N1448" s="48">
        <v>3</v>
      </c>
      <c r="O1448" s="47" t="s">
        <v>43</v>
      </c>
      <c r="P1448" s="47" t="s">
        <v>1014</v>
      </c>
      <c r="Q1448" s="47" t="s">
        <v>48</v>
      </c>
      <c r="R1448" s="47" t="s">
        <v>49</v>
      </c>
      <c r="S1448" s="47" t="s">
        <v>43</v>
      </c>
      <c r="T1448" s="47" t="s">
        <v>50</v>
      </c>
      <c r="U1448" s="47" t="s">
        <v>69</v>
      </c>
      <c r="V1448" s="45">
        <f t="shared" ref="V1448:W1448" si="222">AH1155-V1155</f>
        <v>1.0401246561210453</v>
      </c>
      <c r="W1448" s="45">
        <f t="shared" si="222"/>
        <v>1.0401246561210453</v>
      </c>
      <c r="X1448" s="47" t="s">
        <v>1015</v>
      </c>
      <c r="Y1448" s="47" t="s">
        <v>1016</v>
      </c>
      <c r="Z1448" s="48" t="b">
        <v>0</v>
      </c>
      <c r="AA1448" s="47" t="s">
        <v>54</v>
      </c>
      <c r="AB1448" s="48" t="b">
        <v>0</v>
      </c>
      <c r="AC1448" s="48">
        <v>39</v>
      </c>
      <c r="AD1448" s="47" t="s">
        <v>1854</v>
      </c>
    </row>
    <row r="1449" spans="2:30" x14ac:dyDescent="0.25">
      <c r="B1449">
        <v>49</v>
      </c>
      <c r="C1449" s="47" t="str">
        <f t="shared" si="163"/>
        <v>2232470sp</v>
      </c>
      <c r="D1449" s="47" t="s">
        <v>41</v>
      </c>
      <c r="E1449" s="48">
        <v>2011</v>
      </c>
      <c r="F1449" s="47" t="s">
        <v>67</v>
      </c>
      <c r="G1449" s="49">
        <v>40779</v>
      </c>
      <c r="H1449" s="47" t="s">
        <v>43</v>
      </c>
      <c r="I1449" s="47" t="s">
        <v>44</v>
      </c>
      <c r="J1449" s="48">
        <v>3008</v>
      </c>
      <c r="K1449" s="47" t="s">
        <v>45</v>
      </c>
      <c r="L1449" s="48">
        <v>690</v>
      </c>
      <c r="M1449" s="47" t="s">
        <v>46</v>
      </c>
      <c r="N1449" s="48">
        <v>3</v>
      </c>
      <c r="O1449" s="47" t="s">
        <v>43</v>
      </c>
      <c r="P1449" s="47" t="s">
        <v>1014</v>
      </c>
      <c r="Q1449" s="47" t="s">
        <v>48</v>
      </c>
      <c r="R1449" s="47" t="s">
        <v>49</v>
      </c>
      <c r="S1449" s="47" t="s">
        <v>43</v>
      </c>
      <c r="T1449" s="47" t="s">
        <v>50</v>
      </c>
      <c r="U1449" s="47" t="s">
        <v>69</v>
      </c>
      <c r="V1449" s="45">
        <f t="shared" ref="V1449:W1449" si="223">AH1156-V1156</f>
        <v>1.0401246561210453</v>
      </c>
      <c r="W1449" s="45">
        <f t="shared" si="223"/>
        <v>1.0401246561210453</v>
      </c>
      <c r="X1449" s="47" t="s">
        <v>1015</v>
      </c>
      <c r="Y1449" s="47" t="s">
        <v>1016</v>
      </c>
      <c r="Z1449" s="48" t="b">
        <v>0</v>
      </c>
      <c r="AA1449" s="47" t="s">
        <v>54</v>
      </c>
      <c r="AB1449" s="48" t="b">
        <v>0</v>
      </c>
      <c r="AC1449" s="48">
        <v>39</v>
      </c>
      <c r="AD1449" s="47" t="s">
        <v>1854</v>
      </c>
    </row>
    <row r="1450" spans="2:30" x14ac:dyDescent="0.25">
      <c r="B1450">
        <v>49</v>
      </c>
      <c r="C1450" s="47" t="str">
        <f t="shared" si="163"/>
        <v>2232766sp</v>
      </c>
      <c r="D1450" s="47" t="s">
        <v>41</v>
      </c>
      <c r="E1450" s="48">
        <v>2011</v>
      </c>
      <c r="F1450" s="47" t="s">
        <v>42</v>
      </c>
      <c r="G1450" s="49">
        <v>40787</v>
      </c>
      <c r="H1450" s="47" t="s">
        <v>43</v>
      </c>
      <c r="I1450" s="47" t="s">
        <v>44</v>
      </c>
      <c r="J1450" s="48">
        <v>3008</v>
      </c>
      <c r="K1450" s="47" t="s">
        <v>45</v>
      </c>
      <c r="L1450" s="48">
        <v>780</v>
      </c>
      <c r="M1450" s="47" t="s">
        <v>46</v>
      </c>
      <c r="N1450" s="48">
        <v>3</v>
      </c>
      <c r="O1450" s="47" t="s">
        <v>43</v>
      </c>
      <c r="P1450" s="47" t="s">
        <v>1042</v>
      </c>
      <c r="Q1450" s="47" t="s">
        <v>48</v>
      </c>
      <c r="R1450" s="47" t="s">
        <v>49</v>
      </c>
      <c r="S1450" s="47" t="s">
        <v>43</v>
      </c>
      <c r="T1450" s="47" t="s">
        <v>50</v>
      </c>
      <c r="U1450" s="47" t="s">
        <v>72</v>
      </c>
      <c r="V1450" s="45">
        <f t="shared" ref="V1450:W1450" si="224">AH1157-V1157</f>
        <v>1.2236760660247592</v>
      </c>
      <c r="W1450" s="45">
        <f t="shared" si="224"/>
        <v>1.2236760660247592</v>
      </c>
      <c r="X1450" s="47" t="s">
        <v>1015</v>
      </c>
      <c r="Y1450" s="47" t="s">
        <v>1026</v>
      </c>
      <c r="Z1450" s="48" t="b">
        <v>0</v>
      </c>
      <c r="AA1450" s="47" t="s">
        <v>54</v>
      </c>
      <c r="AB1450" s="48" t="b">
        <v>0</v>
      </c>
      <c r="AC1450" s="48">
        <v>39</v>
      </c>
      <c r="AD1450" s="47" t="s">
        <v>1854</v>
      </c>
    </row>
    <row r="1451" spans="2:30" x14ac:dyDescent="0.25">
      <c r="B1451">
        <v>49</v>
      </c>
      <c r="C1451" s="47" t="str">
        <f t="shared" si="163"/>
        <v>2232939sp</v>
      </c>
      <c r="D1451" s="47" t="s">
        <v>41</v>
      </c>
      <c r="E1451" s="48">
        <v>2011</v>
      </c>
      <c r="F1451" s="47" t="s">
        <v>67</v>
      </c>
      <c r="G1451" s="49">
        <v>40787</v>
      </c>
      <c r="H1451" s="47" t="s">
        <v>43</v>
      </c>
      <c r="I1451" s="47" t="s">
        <v>44</v>
      </c>
      <c r="J1451" s="48">
        <v>3008</v>
      </c>
      <c r="K1451" s="47" t="s">
        <v>110</v>
      </c>
      <c r="L1451" s="48">
        <v>860</v>
      </c>
      <c r="M1451" s="47" t="s">
        <v>46</v>
      </c>
      <c r="N1451" s="48">
        <v>4</v>
      </c>
      <c r="O1451" s="47" t="s">
        <v>43</v>
      </c>
      <c r="P1451" s="47" t="s">
        <v>433</v>
      </c>
      <c r="Q1451" s="47" t="s">
        <v>48</v>
      </c>
      <c r="R1451" s="47" t="s">
        <v>49</v>
      </c>
      <c r="S1451" s="47" t="s">
        <v>43</v>
      </c>
      <c r="T1451" s="47" t="s">
        <v>50</v>
      </c>
      <c r="U1451" s="47" t="s">
        <v>72</v>
      </c>
      <c r="V1451" s="45">
        <f t="shared" ref="V1451:W1451" si="225">AH1158-V1158</f>
        <v>1.2236760660247592</v>
      </c>
      <c r="W1451" s="45">
        <f t="shared" si="225"/>
        <v>1.2236760660247592</v>
      </c>
      <c r="X1451" s="47" t="s">
        <v>1015</v>
      </c>
      <c r="Y1451" s="47" t="s">
        <v>1026</v>
      </c>
      <c r="Z1451" s="48" t="b">
        <v>0</v>
      </c>
      <c r="AA1451" s="47" t="s">
        <v>54</v>
      </c>
      <c r="AB1451" s="48" t="b">
        <v>0</v>
      </c>
      <c r="AC1451" s="48">
        <v>39</v>
      </c>
      <c r="AD1451" s="47" t="s">
        <v>1854</v>
      </c>
    </row>
    <row r="1452" spans="2:30" x14ac:dyDescent="0.25">
      <c r="B1452">
        <v>49</v>
      </c>
      <c r="C1452" s="47" t="str">
        <f t="shared" si="163"/>
        <v>2232942sp</v>
      </c>
      <c r="D1452" s="47" t="s">
        <v>41</v>
      </c>
      <c r="E1452" s="48">
        <v>2011</v>
      </c>
      <c r="F1452" s="47" t="s">
        <v>67</v>
      </c>
      <c r="G1452" s="49">
        <v>40787</v>
      </c>
      <c r="H1452" s="47" t="s">
        <v>43</v>
      </c>
      <c r="I1452" s="47" t="s">
        <v>44</v>
      </c>
      <c r="J1452" s="48">
        <v>3008</v>
      </c>
      <c r="K1452" s="47" t="s">
        <v>45</v>
      </c>
      <c r="L1452" s="48">
        <v>770</v>
      </c>
      <c r="M1452" s="47" t="s">
        <v>46</v>
      </c>
      <c r="N1452" s="48">
        <v>4</v>
      </c>
      <c r="O1452" s="47" t="s">
        <v>43</v>
      </c>
      <c r="P1452" s="47" t="s">
        <v>433</v>
      </c>
      <c r="Q1452" s="47" t="s">
        <v>48</v>
      </c>
      <c r="R1452" s="47" t="s">
        <v>49</v>
      </c>
      <c r="S1452" s="47" t="s">
        <v>43</v>
      </c>
      <c r="T1452" s="47" t="s">
        <v>50</v>
      </c>
      <c r="U1452" s="47" t="s">
        <v>72</v>
      </c>
      <c r="V1452" s="45">
        <f t="shared" ref="V1452:W1452" si="226">AH1159-V1159</f>
        <v>1.2236760660247592</v>
      </c>
      <c r="W1452" s="45">
        <f t="shared" si="226"/>
        <v>1.2236760660247592</v>
      </c>
      <c r="X1452" s="47" t="s">
        <v>1015</v>
      </c>
      <c r="Y1452" s="47" t="s">
        <v>1026</v>
      </c>
      <c r="Z1452" s="48" t="b">
        <v>0</v>
      </c>
      <c r="AA1452" s="47" t="s">
        <v>54</v>
      </c>
      <c r="AB1452" s="48" t="b">
        <v>0</v>
      </c>
      <c r="AC1452" s="48">
        <v>39</v>
      </c>
      <c r="AD1452" s="47" t="s">
        <v>1854</v>
      </c>
    </row>
    <row r="1453" spans="2:30" x14ac:dyDescent="0.25">
      <c r="B1453">
        <v>49</v>
      </c>
      <c r="C1453" s="47" t="str">
        <f t="shared" si="163"/>
        <v>2232945sp</v>
      </c>
      <c r="D1453" s="47" t="s">
        <v>41</v>
      </c>
      <c r="E1453" s="48">
        <v>2011</v>
      </c>
      <c r="F1453" s="47" t="s">
        <v>67</v>
      </c>
      <c r="G1453" s="49">
        <v>40787</v>
      </c>
      <c r="H1453" s="47" t="s">
        <v>43</v>
      </c>
      <c r="I1453" s="47" t="s">
        <v>44</v>
      </c>
      <c r="J1453" s="48">
        <v>3008</v>
      </c>
      <c r="K1453" s="47" t="s">
        <v>45</v>
      </c>
      <c r="L1453" s="48">
        <v>850</v>
      </c>
      <c r="M1453" s="47" t="s">
        <v>46</v>
      </c>
      <c r="N1453" s="48">
        <v>4</v>
      </c>
      <c r="O1453" s="47" t="s">
        <v>43</v>
      </c>
      <c r="P1453" s="47" t="s">
        <v>433</v>
      </c>
      <c r="Q1453" s="47" t="s">
        <v>48</v>
      </c>
      <c r="R1453" s="47" t="s">
        <v>49</v>
      </c>
      <c r="S1453" s="47" t="s">
        <v>43</v>
      </c>
      <c r="T1453" s="47" t="s">
        <v>50</v>
      </c>
      <c r="U1453" s="47" t="s">
        <v>72</v>
      </c>
      <c r="V1453" s="45">
        <f t="shared" ref="V1453:W1453" si="227">AH1160-V1160</f>
        <v>1.2236760660247592</v>
      </c>
      <c r="W1453" s="45">
        <f t="shared" si="227"/>
        <v>1.2236760660247592</v>
      </c>
      <c r="X1453" s="47" t="s">
        <v>1015</v>
      </c>
      <c r="Y1453" s="47" t="s">
        <v>1026</v>
      </c>
      <c r="Z1453" s="48" t="b">
        <v>0</v>
      </c>
      <c r="AA1453" s="47" t="s">
        <v>54</v>
      </c>
      <c r="AB1453" s="48" t="b">
        <v>0</v>
      </c>
      <c r="AC1453" s="48">
        <v>39</v>
      </c>
      <c r="AD1453" s="47" t="s">
        <v>1854</v>
      </c>
    </row>
    <row r="1454" spans="2:30" x14ac:dyDescent="0.25">
      <c r="B1454">
        <v>49</v>
      </c>
      <c r="C1454" s="47" t="str">
        <f t="shared" ref="C1454:C1517" si="228">C1161&amp;"sp"</f>
        <v>2232985sp</v>
      </c>
      <c r="D1454" s="47" t="s">
        <v>41</v>
      </c>
      <c r="E1454" s="48">
        <v>2011</v>
      </c>
      <c r="F1454" s="47" t="s">
        <v>67</v>
      </c>
      <c r="G1454" s="49">
        <v>40772</v>
      </c>
      <c r="H1454" s="47" t="s">
        <v>43</v>
      </c>
      <c r="I1454" s="47" t="s">
        <v>44</v>
      </c>
      <c r="J1454" s="48">
        <v>3008</v>
      </c>
      <c r="K1454" s="47" t="s">
        <v>110</v>
      </c>
      <c r="L1454" s="48">
        <v>870</v>
      </c>
      <c r="M1454" s="47" t="s">
        <v>46</v>
      </c>
      <c r="N1454" s="48">
        <v>4</v>
      </c>
      <c r="O1454" s="47" t="s">
        <v>43</v>
      </c>
      <c r="P1454" s="47" t="s">
        <v>433</v>
      </c>
      <c r="Q1454" s="47" t="s">
        <v>48</v>
      </c>
      <c r="R1454" s="47" t="s">
        <v>59</v>
      </c>
      <c r="S1454" s="47" t="s">
        <v>43</v>
      </c>
      <c r="T1454" s="47" t="s">
        <v>50</v>
      </c>
      <c r="U1454" s="47" t="s">
        <v>98</v>
      </c>
      <c r="V1454" s="45">
        <f t="shared" ref="V1454:W1454" si="229">AH1161-V1161</f>
        <v>1.5470761691884456</v>
      </c>
      <c r="W1454" s="45">
        <f t="shared" si="229"/>
        <v>1.5470761691884456</v>
      </c>
      <c r="X1454" s="47" t="s">
        <v>1015</v>
      </c>
      <c r="Y1454" s="47" t="s">
        <v>1057</v>
      </c>
      <c r="Z1454" s="48" t="b">
        <v>0</v>
      </c>
      <c r="AA1454" s="47" t="s">
        <v>54</v>
      </c>
      <c r="AB1454" s="48" t="b">
        <v>0</v>
      </c>
      <c r="AC1454" s="48">
        <v>39</v>
      </c>
      <c r="AD1454" s="47" t="s">
        <v>1854</v>
      </c>
    </row>
    <row r="1455" spans="2:30" x14ac:dyDescent="0.25">
      <c r="B1455">
        <v>49</v>
      </c>
      <c r="C1455" s="47" t="str">
        <f t="shared" si="228"/>
        <v>2232987sp</v>
      </c>
      <c r="D1455" s="47" t="s">
        <v>41</v>
      </c>
      <c r="E1455" s="48">
        <v>2011</v>
      </c>
      <c r="F1455" s="47" t="s">
        <v>67</v>
      </c>
      <c r="G1455" s="49">
        <v>40772</v>
      </c>
      <c r="H1455" s="47" t="s">
        <v>43</v>
      </c>
      <c r="I1455" s="47" t="s">
        <v>44</v>
      </c>
      <c r="J1455" s="48">
        <v>3008</v>
      </c>
      <c r="K1455" s="47" t="s">
        <v>110</v>
      </c>
      <c r="L1455" s="48">
        <v>770</v>
      </c>
      <c r="M1455" s="47" t="s">
        <v>46</v>
      </c>
      <c r="N1455" s="48">
        <v>4</v>
      </c>
      <c r="O1455" s="47" t="s">
        <v>43</v>
      </c>
      <c r="P1455" s="47" t="s">
        <v>433</v>
      </c>
      <c r="Q1455" s="47" t="s">
        <v>48</v>
      </c>
      <c r="R1455" s="47" t="s">
        <v>49</v>
      </c>
      <c r="S1455" s="47" t="s">
        <v>43</v>
      </c>
      <c r="T1455" s="47" t="s">
        <v>50</v>
      </c>
      <c r="U1455" s="47" t="s">
        <v>98</v>
      </c>
      <c r="V1455" s="45">
        <f t="shared" ref="V1455:W1455" si="230">AH1162-V1162</f>
        <v>1.5470761691884456</v>
      </c>
      <c r="W1455" s="45">
        <f t="shared" si="230"/>
        <v>1.5470761691884456</v>
      </c>
      <c r="X1455" s="47" t="s">
        <v>1015</v>
      </c>
      <c r="Y1455" s="47" t="s">
        <v>1057</v>
      </c>
      <c r="Z1455" s="48" t="b">
        <v>0</v>
      </c>
      <c r="AA1455" s="47" t="s">
        <v>54</v>
      </c>
      <c r="AB1455" s="48" t="b">
        <v>0</v>
      </c>
      <c r="AC1455" s="48">
        <v>39</v>
      </c>
      <c r="AD1455" s="47" t="s">
        <v>1854</v>
      </c>
    </row>
    <row r="1456" spans="2:30" x14ac:dyDescent="0.25">
      <c r="B1456">
        <v>49</v>
      </c>
      <c r="C1456" s="47" t="str">
        <f t="shared" si="228"/>
        <v>2232988sp</v>
      </c>
      <c r="D1456" s="47" t="s">
        <v>41</v>
      </c>
      <c r="E1456" s="48">
        <v>2011</v>
      </c>
      <c r="F1456" s="47" t="s">
        <v>67</v>
      </c>
      <c r="G1456" s="49">
        <v>40772</v>
      </c>
      <c r="H1456" s="47" t="s">
        <v>43</v>
      </c>
      <c r="I1456" s="47" t="s">
        <v>44</v>
      </c>
      <c r="J1456" s="48">
        <v>3008</v>
      </c>
      <c r="K1456" s="47" t="s">
        <v>45</v>
      </c>
      <c r="L1456" s="48">
        <v>770</v>
      </c>
      <c r="M1456" s="47" t="s">
        <v>46</v>
      </c>
      <c r="N1456" s="48">
        <v>4</v>
      </c>
      <c r="O1456" s="47" t="s">
        <v>43</v>
      </c>
      <c r="P1456" s="47" t="s">
        <v>455</v>
      </c>
      <c r="Q1456" s="47" t="s">
        <v>48</v>
      </c>
      <c r="R1456" s="47" t="s">
        <v>49</v>
      </c>
      <c r="S1456" s="47" t="s">
        <v>43</v>
      </c>
      <c r="T1456" s="47" t="s">
        <v>50</v>
      </c>
      <c r="U1456" s="47" t="s">
        <v>98</v>
      </c>
      <c r="V1456" s="45">
        <f t="shared" ref="V1456:W1456" si="231">AH1163-V1163</f>
        <v>1.5470761691884456</v>
      </c>
      <c r="W1456" s="45">
        <f t="shared" si="231"/>
        <v>1.5470761691884456</v>
      </c>
      <c r="X1456" s="47" t="s">
        <v>1015</v>
      </c>
      <c r="Y1456" s="47" t="s">
        <v>1057</v>
      </c>
      <c r="Z1456" s="48" t="b">
        <v>0</v>
      </c>
      <c r="AA1456" s="47" t="s">
        <v>54</v>
      </c>
      <c r="AB1456" s="48" t="b">
        <v>0</v>
      </c>
      <c r="AC1456" s="48">
        <v>39</v>
      </c>
      <c r="AD1456" s="47" t="s">
        <v>1854</v>
      </c>
    </row>
    <row r="1457" spans="2:30" x14ac:dyDescent="0.25">
      <c r="B1457">
        <v>49</v>
      </c>
      <c r="C1457" s="47" t="str">
        <f t="shared" si="228"/>
        <v>2233457sp</v>
      </c>
      <c r="D1457" s="47" t="s">
        <v>41</v>
      </c>
      <c r="E1457" s="48">
        <v>2011</v>
      </c>
      <c r="F1457" s="47" t="s">
        <v>42</v>
      </c>
      <c r="G1457" s="49">
        <v>40792</v>
      </c>
      <c r="H1457" s="47" t="s">
        <v>43</v>
      </c>
      <c r="I1457" s="47" t="s">
        <v>44</v>
      </c>
      <c r="J1457" s="48">
        <v>3008</v>
      </c>
      <c r="K1457" s="47" t="s">
        <v>45</v>
      </c>
      <c r="L1457" s="48">
        <v>810</v>
      </c>
      <c r="M1457" s="47" t="s">
        <v>46</v>
      </c>
      <c r="N1457" s="48">
        <v>3</v>
      </c>
      <c r="O1457" s="47" t="s">
        <v>43</v>
      </c>
      <c r="P1457" s="47" t="s">
        <v>820</v>
      </c>
      <c r="Q1457" s="47" t="s">
        <v>48</v>
      </c>
      <c r="R1457" s="47" t="s">
        <v>49</v>
      </c>
      <c r="S1457" s="47" t="s">
        <v>43</v>
      </c>
      <c r="T1457" s="47" t="s">
        <v>50</v>
      </c>
      <c r="U1457" s="47" t="s">
        <v>60</v>
      </c>
      <c r="V1457" s="45">
        <f t="shared" ref="V1457:W1457" si="232">AH1164-V1164</f>
        <v>2.4735737620357634</v>
      </c>
      <c r="W1457" s="45">
        <f t="shared" si="232"/>
        <v>2.4735737620357634</v>
      </c>
      <c r="X1457" s="47" t="s">
        <v>1015</v>
      </c>
      <c r="Y1457" s="47" t="s">
        <v>1023</v>
      </c>
      <c r="Z1457" s="48" t="b">
        <v>0</v>
      </c>
      <c r="AA1457" s="47" t="s">
        <v>54</v>
      </c>
      <c r="AB1457" s="48" t="b">
        <v>0</v>
      </c>
      <c r="AC1457" s="48">
        <v>39</v>
      </c>
      <c r="AD1457" s="47" t="s">
        <v>1854</v>
      </c>
    </row>
    <row r="1458" spans="2:30" x14ac:dyDescent="0.25">
      <c r="B1458">
        <v>49</v>
      </c>
      <c r="C1458" s="47" t="str">
        <f t="shared" si="228"/>
        <v>2233459sp</v>
      </c>
      <c r="D1458" s="47" t="s">
        <v>41</v>
      </c>
      <c r="E1458" s="48">
        <v>2011</v>
      </c>
      <c r="F1458" s="47" t="s">
        <v>42</v>
      </c>
      <c r="G1458" s="49">
        <v>40792</v>
      </c>
      <c r="H1458" s="47" t="s">
        <v>43</v>
      </c>
      <c r="I1458" s="47" t="s">
        <v>44</v>
      </c>
      <c r="J1458" s="48">
        <v>3008</v>
      </c>
      <c r="K1458" s="47" t="s">
        <v>45</v>
      </c>
      <c r="L1458" s="48">
        <v>670</v>
      </c>
      <c r="M1458" s="47" t="s">
        <v>46</v>
      </c>
      <c r="N1458" s="48">
        <v>3</v>
      </c>
      <c r="O1458" s="47" t="s">
        <v>43</v>
      </c>
      <c r="P1458" s="47" t="s">
        <v>770</v>
      </c>
      <c r="Q1458" s="47" t="s">
        <v>48</v>
      </c>
      <c r="R1458" s="47" t="s">
        <v>49</v>
      </c>
      <c r="S1458" s="47" t="s">
        <v>43</v>
      </c>
      <c r="T1458" s="47" t="s">
        <v>50</v>
      </c>
      <c r="U1458" s="47" t="s">
        <v>60</v>
      </c>
      <c r="V1458" s="45">
        <f t="shared" ref="V1458:W1458" si="233">AH1165-V1165</f>
        <v>2.4735737620357634</v>
      </c>
      <c r="W1458" s="45">
        <f t="shared" si="233"/>
        <v>2.4735737620357634</v>
      </c>
      <c r="X1458" s="47" t="s">
        <v>1015</v>
      </c>
      <c r="Y1458" s="47" t="s">
        <v>1023</v>
      </c>
      <c r="Z1458" s="48" t="b">
        <v>0</v>
      </c>
      <c r="AA1458" s="47" t="s">
        <v>54</v>
      </c>
      <c r="AB1458" s="48" t="b">
        <v>0</v>
      </c>
      <c r="AC1458" s="48">
        <v>39</v>
      </c>
      <c r="AD1458" s="47" t="s">
        <v>1854</v>
      </c>
    </row>
    <row r="1459" spans="2:30" x14ac:dyDescent="0.25">
      <c r="B1459">
        <v>49</v>
      </c>
      <c r="C1459" s="47" t="str">
        <f t="shared" si="228"/>
        <v>2233461sp</v>
      </c>
      <c r="D1459" s="47" t="s">
        <v>41</v>
      </c>
      <c r="E1459" s="48">
        <v>2011</v>
      </c>
      <c r="F1459" s="47" t="s">
        <v>42</v>
      </c>
      <c r="G1459" s="49">
        <v>40792</v>
      </c>
      <c r="H1459" s="47" t="s">
        <v>43</v>
      </c>
      <c r="I1459" s="47" t="s">
        <v>44</v>
      </c>
      <c r="J1459" s="48">
        <v>3008</v>
      </c>
      <c r="K1459" s="47" t="s">
        <v>110</v>
      </c>
      <c r="L1459" s="48">
        <v>820</v>
      </c>
      <c r="M1459" s="47" t="s">
        <v>46</v>
      </c>
      <c r="N1459" s="48">
        <v>4</v>
      </c>
      <c r="O1459" s="47" t="s">
        <v>43</v>
      </c>
      <c r="P1459" s="47" t="s">
        <v>433</v>
      </c>
      <c r="Q1459" s="47" t="s">
        <v>48</v>
      </c>
      <c r="R1459" s="47" t="s">
        <v>49</v>
      </c>
      <c r="S1459" s="47" t="s">
        <v>43</v>
      </c>
      <c r="T1459" s="47" t="s">
        <v>50</v>
      </c>
      <c r="U1459" s="47" t="s">
        <v>60</v>
      </c>
      <c r="V1459" s="45">
        <f t="shared" ref="V1459:W1459" si="234">AH1166-V1166</f>
        <v>2.4735737620357634</v>
      </c>
      <c r="W1459" s="45">
        <f t="shared" si="234"/>
        <v>2.4735737620357634</v>
      </c>
      <c r="X1459" s="47" t="s">
        <v>1015</v>
      </c>
      <c r="Y1459" s="47" t="s">
        <v>1023</v>
      </c>
      <c r="Z1459" s="48" t="b">
        <v>0</v>
      </c>
      <c r="AA1459" s="47" t="s">
        <v>54</v>
      </c>
      <c r="AB1459" s="48" t="b">
        <v>0</v>
      </c>
      <c r="AC1459" s="48">
        <v>39</v>
      </c>
      <c r="AD1459" s="47" t="s">
        <v>1854</v>
      </c>
    </row>
    <row r="1460" spans="2:30" x14ac:dyDescent="0.25">
      <c r="B1460">
        <v>49</v>
      </c>
      <c r="C1460" s="47" t="str">
        <f t="shared" si="228"/>
        <v>2233462sp</v>
      </c>
      <c r="D1460" s="47" t="s">
        <v>41</v>
      </c>
      <c r="E1460" s="48">
        <v>2011</v>
      </c>
      <c r="F1460" s="47" t="s">
        <v>42</v>
      </c>
      <c r="G1460" s="49">
        <v>40792</v>
      </c>
      <c r="H1460" s="47" t="s">
        <v>43</v>
      </c>
      <c r="I1460" s="47" t="s">
        <v>44</v>
      </c>
      <c r="J1460" s="48">
        <v>3008</v>
      </c>
      <c r="K1460" s="47" t="s">
        <v>45</v>
      </c>
      <c r="L1460" s="48">
        <v>960</v>
      </c>
      <c r="M1460" s="47" t="s">
        <v>46</v>
      </c>
      <c r="N1460" s="48">
        <v>4</v>
      </c>
      <c r="O1460" s="47" t="s">
        <v>43</v>
      </c>
      <c r="P1460" s="47" t="s">
        <v>433</v>
      </c>
      <c r="Q1460" s="47" t="s">
        <v>48</v>
      </c>
      <c r="R1460" s="47" t="s">
        <v>49</v>
      </c>
      <c r="S1460" s="47" t="s">
        <v>43</v>
      </c>
      <c r="T1460" s="47" t="s">
        <v>50</v>
      </c>
      <c r="U1460" s="47" t="s">
        <v>60</v>
      </c>
      <c r="V1460" s="45">
        <f t="shared" ref="V1460:W1460" si="235">AH1167-V1167</f>
        <v>2.4735737620357634</v>
      </c>
      <c r="W1460" s="45">
        <f t="shared" si="235"/>
        <v>2.4735737620357634</v>
      </c>
      <c r="X1460" s="47" t="s">
        <v>1015</v>
      </c>
      <c r="Y1460" s="47" t="s">
        <v>1023</v>
      </c>
      <c r="Z1460" s="48" t="b">
        <v>0</v>
      </c>
      <c r="AA1460" s="47" t="s">
        <v>54</v>
      </c>
      <c r="AB1460" s="48" t="b">
        <v>0</v>
      </c>
      <c r="AC1460" s="48">
        <v>39</v>
      </c>
      <c r="AD1460" s="47" t="s">
        <v>1854</v>
      </c>
    </row>
    <row r="1461" spans="2:30" x14ac:dyDescent="0.25">
      <c r="B1461">
        <v>49</v>
      </c>
      <c r="C1461" s="47" t="str">
        <f t="shared" si="228"/>
        <v>2233745sp</v>
      </c>
      <c r="D1461" s="47" t="s">
        <v>41</v>
      </c>
      <c r="E1461" s="48">
        <v>2011</v>
      </c>
      <c r="F1461" s="47" t="s">
        <v>67</v>
      </c>
      <c r="G1461" s="49">
        <v>40784</v>
      </c>
      <c r="H1461" s="47" t="s">
        <v>43</v>
      </c>
      <c r="I1461" s="47" t="s">
        <v>44</v>
      </c>
      <c r="J1461" s="48">
        <v>3008</v>
      </c>
      <c r="K1461" s="47" t="s">
        <v>45</v>
      </c>
      <c r="L1461" s="48">
        <v>810</v>
      </c>
      <c r="M1461" s="47" t="s">
        <v>46</v>
      </c>
      <c r="N1461" s="48">
        <v>3</v>
      </c>
      <c r="O1461" s="47" t="s">
        <v>43</v>
      </c>
      <c r="P1461" s="47" t="s">
        <v>956</v>
      </c>
      <c r="Q1461" s="47" t="s">
        <v>48</v>
      </c>
      <c r="R1461" s="47" t="s">
        <v>49</v>
      </c>
      <c r="S1461" s="47" t="s">
        <v>43</v>
      </c>
      <c r="T1461" s="47" t="s">
        <v>50</v>
      </c>
      <c r="U1461" s="47" t="s">
        <v>72</v>
      </c>
      <c r="V1461" s="45">
        <f t="shared" ref="V1461:W1461" si="236">AH1168-V1168</f>
        <v>1.2236760660247592</v>
      </c>
      <c r="W1461" s="45">
        <f t="shared" si="236"/>
        <v>1.2236760660247592</v>
      </c>
      <c r="X1461" s="47" t="s">
        <v>1015</v>
      </c>
      <c r="Y1461" s="47" t="s">
        <v>1026</v>
      </c>
      <c r="Z1461" s="48" t="b">
        <v>0</v>
      </c>
      <c r="AA1461" s="47" t="s">
        <v>54</v>
      </c>
      <c r="AB1461" s="48" t="b">
        <v>0</v>
      </c>
      <c r="AC1461" s="48">
        <v>39</v>
      </c>
      <c r="AD1461" s="47" t="s">
        <v>1854</v>
      </c>
    </row>
    <row r="1462" spans="2:30" x14ac:dyDescent="0.25">
      <c r="B1462">
        <v>49</v>
      </c>
      <c r="C1462" s="47" t="str">
        <f t="shared" si="228"/>
        <v>2233746sp</v>
      </c>
      <c r="D1462" s="47" t="s">
        <v>41</v>
      </c>
      <c r="E1462" s="48">
        <v>2011</v>
      </c>
      <c r="F1462" s="47" t="s">
        <v>67</v>
      </c>
      <c r="G1462" s="49">
        <v>40784</v>
      </c>
      <c r="H1462" s="47" t="s">
        <v>43</v>
      </c>
      <c r="I1462" s="47" t="s">
        <v>44</v>
      </c>
      <c r="J1462" s="48">
        <v>3008</v>
      </c>
      <c r="K1462" s="47" t="s">
        <v>110</v>
      </c>
      <c r="L1462" s="48">
        <v>800</v>
      </c>
      <c r="M1462" s="47" t="s">
        <v>46</v>
      </c>
      <c r="N1462" s="48">
        <v>4</v>
      </c>
      <c r="O1462" s="47" t="s">
        <v>43</v>
      </c>
      <c r="P1462" s="47" t="s">
        <v>433</v>
      </c>
      <c r="Q1462" s="47" t="s">
        <v>48</v>
      </c>
      <c r="R1462" s="47" t="s">
        <v>49</v>
      </c>
      <c r="S1462" s="47" t="s">
        <v>43</v>
      </c>
      <c r="T1462" s="47" t="s">
        <v>50</v>
      </c>
      <c r="U1462" s="47" t="s">
        <v>72</v>
      </c>
      <c r="V1462" s="45">
        <f t="shared" ref="V1462:W1462" si="237">AH1169-V1169</f>
        <v>1.2236760660247592</v>
      </c>
      <c r="W1462" s="45">
        <f t="shared" si="237"/>
        <v>1.2236760660247592</v>
      </c>
      <c r="X1462" s="47" t="s">
        <v>1015</v>
      </c>
      <c r="Y1462" s="47" t="s">
        <v>1026</v>
      </c>
      <c r="Z1462" s="48" t="b">
        <v>0</v>
      </c>
      <c r="AA1462" s="47" t="s">
        <v>54</v>
      </c>
      <c r="AB1462" s="48" t="b">
        <v>0</v>
      </c>
      <c r="AC1462" s="48">
        <v>39</v>
      </c>
      <c r="AD1462" s="47" t="s">
        <v>1854</v>
      </c>
    </row>
    <row r="1463" spans="2:30" x14ac:dyDescent="0.25">
      <c r="B1463">
        <v>49</v>
      </c>
      <c r="C1463" s="47" t="str">
        <f t="shared" si="228"/>
        <v>2233747sp</v>
      </c>
      <c r="D1463" s="47" t="s">
        <v>41</v>
      </c>
      <c r="E1463" s="48">
        <v>2011</v>
      </c>
      <c r="F1463" s="47" t="s">
        <v>67</v>
      </c>
      <c r="G1463" s="49">
        <v>40784</v>
      </c>
      <c r="H1463" s="47" t="s">
        <v>43</v>
      </c>
      <c r="I1463" s="47" t="s">
        <v>44</v>
      </c>
      <c r="J1463" s="48">
        <v>3008</v>
      </c>
      <c r="K1463" s="47" t="s">
        <v>110</v>
      </c>
      <c r="L1463" s="48">
        <v>840</v>
      </c>
      <c r="M1463" s="47" t="s">
        <v>46</v>
      </c>
      <c r="N1463" s="48">
        <v>4</v>
      </c>
      <c r="O1463" s="47" t="s">
        <v>43</v>
      </c>
      <c r="P1463" s="47" t="s">
        <v>433</v>
      </c>
      <c r="Q1463" s="47" t="s">
        <v>48</v>
      </c>
      <c r="R1463" s="47" t="s">
        <v>49</v>
      </c>
      <c r="S1463" s="47" t="s">
        <v>43</v>
      </c>
      <c r="T1463" s="47" t="s">
        <v>50</v>
      </c>
      <c r="U1463" s="47" t="s">
        <v>72</v>
      </c>
      <c r="V1463" s="45">
        <f t="shared" ref="V1463:W1463" si="238">AH1170-V1170</f>
        <v>1.2236760660247592</v>
      </c>
      <c r="W1463" s="45">
        <f t="shared" si="238"/>
        <v>1.2236760660247592</v>
      </c>
      <c r="X1463" s="47" t="s">
        <v>1015</v>
      </c>
      <c r="Y1463" s="47" t="s">
        <v>1026</v>
      </c>
      <c r="Z1463" s="48" t="b">
        <v>0</v>
      </c>
      <c r="AA1463" s="47" t="s">
        <v>54</v>
      </c>
      <c r="AB1463" s="48" t="b">
        <v>0</v>
      </c>
      <c r="AC1463" s="48">
        <v>39</v>
      </c>
      <c r="AD1463" s="47" t="s">
        <v>1854</v>
      </c>
    </row>
    <row r="1464" spans="2:30" x14ac:dyDescent="0.25">
      <c r="B1464">
        <v>49</v>
      </c>
      <c r="C1464" s="47" t="str">
        <f t="shared" si="228"/>
        <v>2233748sp</v>
      </c>
      <c r="D1464" s="47" t="s">
        <v>41</v>
      </c>
      <c r="E1464" s="48">
        <v>2011</v>
      </c>
      <c r="F1464" s="47" t="s">
        <v>67</v>
      </c>
      <c r="G1464" s="49">
        <v>40784</v>
      </c>
      <c r="H1464" s="47" t="s">
        <v>43</v>
      </c>
      <c r="I1464" s="47" t="s">
        <v>44</v>
      </c>
      <c r="J1464" s="48">
        <v>3008</v>
      </c>
      <c r="K1464" s="47" t="s">
        <v>110</v>
      </c>
      <c r="L1464" s="48">
        <v>790</v>
      </c>
      <c r="M1464" s="47" t="s">
        <v>46</v>
      </c>
      <c r="N1464" s="48">
        <v>4</v>
      </c>
      <c r="O1464" s="47" t="s">
        <v>43</v>
      </c>
      <c r="P1464" s="47" t="s">
        <v>433</v>
      </c>
      <c r="Q1464" s="47" t="s">
        <v>48</v>
      </c>
      <c r="R1464" s="47" t="s">
        <v>49</v>
      </c>
      <c r="S1464" s="47" t="s">
        <v>43</v>
      </c>
      <c r="T1464" s="47" t="s">
        <v>50</v>
      </c>
      <c r="U1464" s="47" t="s">
        <v>72</v>
      </c>
      <c r="V1464" s="45">
        <f t="shared" ref="V1464:W1464" si="239">AH1171-V1171</f>
        <v>1.2236760660247592</v>
      </c>
      <c r="W1464" s="45">
        <f t="shared" si="239"/>
        <v>1.2236760660247592</v>
      </c>
      <c r="X1464" s="47" t="s">
        <v>1015</v>
      </c>
      <c r="Y1464" s="47" t="s">
        <v>1026</v>
      </c>
      <c r="Z1464" s="48" t="b">
        <v>0</v>
      </c>
      <c r="AA1464" s="47" t="s">
        <v>54</v>
      </c>
      <c r="AB1464" s="48" t="b">
        <v>0</v>
      </c>
      <c r="AC1464" s="48">
        <v>39</v>
      </c>
      <c r="AD1464" s="47" t="s">
        <v>1854</v>
      </c>
    </row>
    <row r="1465" spans="2:30" x14ac:dyDescent="0.25">
      <c r="B1465">
        <v>49</v>
      </c>
      <c r="C1465" s="47" t="str">
        <f t="shared" si="228"/>
        <v>2233749sp</v>
      </c>
      <c r="D1465" s="47" t="s">
        <v>41</v>
      </c>
      <c r="E1465" s="48">
        <v>2011</v>
      </c>
      <c r="F1465" s="47" t="s">
        <v>67</v>
      </c>
      <c r="G1465" s="49">
        <v>40784</v>
      </c>
      <c r="H1465" s="47" t="s">
        <v>43</v>
      </c>
      <c r="I1465" s="47" t="s">
        <v>44</v>
      </c>
      <c r="J1465" s="48">
        <v>3008</v>
      </c>
      <c r="K1465" s="47" t="s">
        <v>45</v>
      </c>
      <c r="L1465" s="48">
        <v>720</v>
      </c>
      <c r="M1465" s="47" t="s">
        <v>46</v>
      </c>
      <c r="N1465" s="48">
        <v>3</v>
      </c>
      <c r="O1465" s="47" t="s">
        <v>43</v>
      </c>
      <c r="P1465" s="47" t="s">
        <v>956</v>
      </c>
      <c r="Q1465" s="47" t="s">
        <v>48</v>
      </c>
      <c r="R1465" s="47" t="s">
        <v>49</v>
      </c>
      <c r="S1465" s="47" t="s">
        <v>43</v>
      </c>
      <c r="T1465" s="47" t="s">
        <v>50</v>
      </c>
      <c r="U1465" s="47" t="s">
        <v>72</v>
      </c>
      <c r="V1465" s="45">
        <f t="shared" ref="V1465:W1465" si="240">AH1172-V1172</f>
        <v>1.2236760660247592</v>
      </c>
      <c r="W1465" s="45">
        <f t="shared" si="240"/>
        <v>1.2236760660247592</v>
      </c>
      <c r="X1465" s="47" t="s">
        <v>1015</v>
      </c>
      <c r="Y1465" s="47" t="s">
        <v>1026</v>
      </c>
      <c r="Z1465" s="48" t="b">
        <v>0</v>
      </c>
      <c r="AA1465" s="47" t="s">
        <v>54</v>
      </c>
      <c r="AB1465" s="48" t="b">
        <v>0</v>
      </c>
      <c r="AC1465" s="48">
        <v>39</v>
      </c>
      <c r="AD1465" s="47" t="s">
        <v>1854</v>
      </c>
    </row>
    <row r="1466" spans="2:30" x14ac:dyDescent="0.25">
      <c r="B1466">
        <v>49</v>
      </c>
      <c r="C1466" s="47" t="str">
        <f t="shared" si="228"/>
        <v>2233750sp</v>
      </c>
      <c r="D1466" s="47" t="s">
        <v>41</v>
      </c>
      <c r="E1466" s="48">
        <v>2011</v>
      </c>
      <c r="F1466" s="47" t="s">
        <v>67</v>
      </c>
      <c r="G1466" s="49">
        <v>40784</v>
      </c>
      <c r="H1466" s="47" t="s">
        <v>43</v>
      </c>
      <c r="I1466" s="47" t="s">
        <v>44</v>
      </c>
      <c r="J1466" s="48">
        <v>3008</v>
      </c>
      <c r="K1466" s="47" t="s">
        <v>45</v>
      </c>
      <c r="L1466" s="48">
        <v>750</v>
      </c>
      <c r="M1466" s="47" t="s">
        <v>46</v>
      </c>
      <c r="N1466" s="48">
        <v>4</v>
      </c>
      <c r="O1466" s="47" t="s">
        <v>43</v>
      </c>
      <c r="P1466" s="47" t="s">
        <v>433</v>
      </c>
      <c r="Q1466" s="47" t="s">
        <v>48</v>
      </c>
      <c r="R1466" s="47" t="s">
        <v>49</v>
      </c>
      <c r="S1466" s="47" t="s">
        <v>43</v>
      </c>
      <c r="T1466" s="47" t="s">
        <v>50</v>
      </c>
      <c r="U1466" s="47" t="s">
        <v>72</v>
      </c>
      <c r="V1466" s="45">
        <f t="shared" ref="V1466:W1466" si="241">AH1173-V1173</f>
        <v>1.2236760660247592</v>
      </c>
      <c r="W1466" s="45">
        <f t="shared" si="241"/>
        <v>1.2236760660247592</v>
      </c>
      <c r="X1466" s="47" t="s">
        <v>1015</v>
      </c>
      <c r="Y1466" s="47" t="s">
        <v>1026</v>
      </c>
      <c r="Z1466" s="48" t="b">
        <v>0</v>
      </c>
      <c r="AA1466" s="47" t="s">
        <v>54</v>
      </c>
      <c r="AB1466" s="48" t="b">
        <v>0</v>
      </c>
      <c r="AC1466" s="48">
        <v>39</v>
      </c>
      <c r="AD1466" s="47" t="s">
        <v>1854</v>
      </c>
    </row>
    <row r="1467" spans="2:30" x14ac:dyDescent="0.25">
      <c r="B1467">
        <v>49</v>
      </c>
      <c r="C1467" s="47" t="str">
        <f t="shared" si="228"/>
        <v>2233970sp</v>
      </c>
      <c r="D1467" s="47" t="s">
        <v>41</v>
      </c>
      <c r="E1467" s="48">
        <v>2011</v>
      </c>
      <c r="F1467" s="47" t="s">
        <v>42</v>
      </c>
      <c r="G1467" s="49">
        <v>40799</v>
      </c>
      <c r="H1467" s="47" t="s">
        <v>43</v>
      </c>
      <c r="I1467" s="47" t="s">
        <v>44</v>
      </c>
      <c r="J1467" s="48">
        <v>3008</v>
      </c>
      <c r="K1467" s="47" t="s">
        <v>45</v>
      </c>
      <c r="L1467" s="48">
        <v>700</v>
      </c>
      <c r="M1467" s="47" t="s">
        <v>46</v>
      </c>
      <c r="N1467" s="48">
        <v>3</v>
      </c>
      <c r="O1467" s="47" t="s">
        <v>43</v>
      </c>
      <c r="P1467" s="47" t="s">
        <v>770</v>
      </c>
      <c r="Q1467" s="47" t="s">
        <v>48</v>
      </c>
      <c r="R1467" s="47" t="s">
        <v>49</v>
      </c>
      <c r="S1467" s="47" t="s">
        <v>43</v>
      </c>
      <c r="T1467" s="47" t="s">
        <v>50</v>
      </c>
      <c r="U1467" s="47" t="s">
        <v>51</v>
      </c>
      <c r="V1467" s="45">
        <f t="shared" ref="V1467:W1467" si="242">AH1174-V1174</f>
        <v>1.3023409559834938</v>
      </c>
      <c r="W1467" s="45">
        <f t="shared" si="242"/>
        <v>1.3023409559834938</v>
      </c>
      <c r="X1467" s="47" t="s">
        <v>1015</v>
      </c>
      <c r="Y1467" s="47" t="s">
        <v>1033</v>
      </c>
      <c r="Z1467" s="48" t="b">
        <v>0</v>
      </c>
      <c r="AA1467" s="47" t="s">
        <v>54</v>
      </c>
      <c r="AB1467" s="48" t="b">
        <v>0</v>
      </c>
      <c r="AC1467" s="48">
        <v>39</v>
      </c>
      <c r="AD1467" s="47" t="s">
        <v>1854</v>
      </c>
    </row>
    <row r="1468" spans="2:30" x14ac:dyDescent="0.25">
      <c r="B1468">
        <v>49</v>
      </c>
      <c r="C1468" s="47" t="str">
        <f t="shared" si="228"/>
        <v>2252827sp</v>
      </c>
      <c r="D1468" s="47" t="s">
        <v>41</v>
      </c>
      <c r="E1468" s="48">
        <v>2011</v>
      </c>
      <c r="F1468" s="47" t="s">
        <v>67</v>
      </c>
      <c r="G1468" s="49">
        <v>40779</v>
      </c>
      <c r="H1468" s="47" t="s">
        <v>43</v>
      </c>
      <c r="I1468" s="47" t="s">
        <v>44</v>
      </c>
      <c r="J1468" s="48">
        <v>3008</v>
      </c>
      <c r="K1468" s="47" t="s">
        <v>45</v>
      </c>
      <c r="L1468" s="48">
        <v>920</v>
      </c>
      <c r="M1468" s="47" t="s">
        <v>46</v>
      </c>
      <c r="N1468" s="48">
        <v>4</v>
      </c>
      <c r="O1468" s="47" t="s">
        <v>43</v>
      </c>
      <c r="P1468" s="47" t="s">
        <v>433</v>
      </c>
      <c r="Q1468" s="47" t="s">
        <v>48</v>
      </c>
      <c r="R1468" s="47" t="s">
        <v>49</v>
      </c>
      <c r="S1468" s="47" t="s">
        <v>43</v>
      </c>
      <c r="T1468" s="47" t="s">
        <v>50</v>
      </c>
      <c r="U1468" s="47" t="s">
        <v>69</v>
      </c>
      <c r="V1468" s="45">
        <f t="shared" ref="V1468:W1468" si="243">AH1175-V1175</f>
        <v>1.0401246561210453</v>
      </c>
      <c r="W1468" s="45">
        <f t="shared" si="243"/>
        <v>1.0401246561210453</v>
      </c>
      <c r="X1468" s="47" t="s">
        <v>1015</v>
      </c>
      <c r="Y1468" s="47" t="s">
        <v>1016</v>
      </c>
      <c r="Z1468" s="48" t="b">
        <v>0</v>
      </c>
      <c r="AA1468" s="47" t="s">
        <v>54</v>
      </c>
      <c r="AB1468" s="48" t="b">
        <v>0</v>
      </c>
      <c r="AC1468" s="48">
        <v>39</v>
      </c>
      <c r="AD1468" s="47" t="s">
        <v>1854</v>
      </c>
    </row>
    <row r="1469" spans="2:30" x14ac:dyDescent="0.25">
      <c r="B1469">
        <v>49</v>
      </c>
      <c r="C1469" s="47" t="str">
        <f t="shared" si="228"/>
        <v>2252832sp</v>
      </c>
      <c r="D1469" s="47" t="s">
        <v>41</v>
      </c>
      <c r="E1469" s="48">
        <v>2011</v>
      </c>
      <c r="F1469" s="47" t="s">
        <v>67</v>
      </c>
      <c r="G1469" s="49">
        <v>40786</v>
      </c>
      <c r="H1469" s="47" t="s">
        <v>43</v>
      </c>
      <c r="I1469" s="47" t="s">
        <v>44</v>
      </c>
      <c r="J1469" s="48">
        <v>3008</v>
      </c>
      <c r="K1469" s="47" t="s">
        <v>110</v>
      </c>
      <c r="L1469" s="48">
        <v>820</v>
      </c>
      <c r="M1469" s="47" t="s">
        <v>46</v>
      </c>
      <c r="N1469" s="48">
        <v>4</v>
      </c>
      <c r="O1469" s="47" t="s">
        <v>43</v>
      </c>
      <c r="P1469" s="47" t="s">
        <v>433</v>
      </c>
      <c r="Q1469" s="47" t="s">
        <v>48</v>
      </c>
      <c r="R1469" s="47" t="s">
        <v>49</v>
      </c>
      <c r="S1469" s="47" t="s">
        <v>43</v>
      </c>
      <c r="T1469" s="47" t="s">
        <v>50</v>
      </c>
      <c r="U1469" s="47" t="s">
        <v>72</v>
      </c>
      <c r="V1469" s="45">
        <f t="shared" ref="V1469:W1469" si="244">AH1176-V1176</f>
        <v>1.2236760660247592</v>
      </c>
      <c r="W1469" s="45">
        <f t="shared" si="244"/>
        <v>1.2236760660247592</v>
      </c>
      <c r="X1469" s="47" t="s">
        <v>1015</v>
      </c>
      <c r="Y1469" s="47" t="s">
        <v>1026</v>
      </c>
      <c r="Z1469" s="48" t="b">
        <v>0</v>
      </c>
      <c r="AA1469" s="47" t="s">
        <v>54</v>
      </c>
      <c r="AB1469" s="48" t="b">
        <v>0</v>
      </c>
      <c r="AC1469" s="48">
        <v>39</v>
      </c>
      <c r="AD1469" s="47" t="s">
        <v>1854</v>
      </c>
    </row>
    <row r="1470" spans="2:30" x14ac:dyDescent="0.25">
      <c r="B1470">
        <v>49</v>
      </c>
      <c r="C1470" s="47" t="str">
        <f t="shared" si="228"/>
        <v>2252856sp</v>
      </c>
      <c r="D1470" s="47" t="s">
        <v>41</v>
      </c>
      <c r="E1470" s="48">
        <v>2011</v>
      </c>
      <c r="F1470" s="47" t="s">
        <v>42</v>
      </c>
      <c r="G1470" s="49">
        <v>40793</v>
      </c>
      <c r="H1470" s="47" t="s">
        <v>43</v>
      </c>
      <c r="I1470" s="47" t="s">
        <v>44</v>
      </c>
      <c r="J1470" s="48">
        <v>3008</v>
      </c>
      <c r="K1470" s="47" t="s">
        <v>45</v>
      </c>
      <c r="L1470" s="48">
        <v>730</v>
      </c>
      <c r="M1470" s="47" t="s">
        <v>46</v>
      </c>
      <c r="N1470" s="48">
        <v>3</v>
      </c>
      <c r="O1470" s="47" t="s">
        <v>43</v>
      </c>
      <c r="P1470" s="47" t="s">
        <v>956</v>
      </c>
      <c r="Q1470" s="47" t="s">
        <v>48</v>
      </c>
      <c r="R1470" s="47" t="s">
        <v>49</v>
      </c>
      <c r="S1470" s="47" t="s">
        <v>43</v>
      </c>
      <c r="T1470" s="47" t="s">
        <v>50</v>
      </c>
      <c r="U1470" s="47" t="s">
        <v>60</v>
      </c>
      <c r="V1470" s="45">
        <f t="shared" ref="V1470:W1470" si="245">AH1177-V1177</f>
        <v>2.4735737620357634</v>
      </c>
      <c r="W1470" s="45">
        <f t="shared" si="245"/>
        <v>2.4735737620357634</v>
      </c>
      <c r="X1470" s="47" t="s">
        <v>1015</v>
      </c>
      <c r="Y1470" s="47" t="s">
        <v>1023</v>
      </c>
      <c r="Z1470" s="48" t="b">
        <v>0</v>
      </c>
      <c r="AA1470" s="47" t="s">
        <v>54</v>
      </c>
      <c r="AB1470" s="48" t="b">
        <v>0</v>
      </c>
      <c r="AC1470" s="48">
        <v>39</v>
      </c>
      <c r="AD1470" s="47" t="s">
        <v>1854</v>
      </c>
    </row>
    <row r="1471" spans="2:30" x14ac:dyDescent="0.25">
      <c r="B1471">
        <v>49</v>
      </c>
      <c r="C1471" s="47" t="str">
        <f t="shared" si="228"/>
        <v>2252857sp</v>
      </c>
      <c r="D1471" s="47" t="s">
        <v>41</v>
      </c>
      <c r="E1471" s="48">
        <v>2011</v>
      </c>
      <c r="F1471" s="47" t="s">
        <v>42</v>
      </c>
      <c r="G1471" s="49">
        <v>40793</v>
      </c>
      <c r="H1471" s="47" t="s">
        <v>43</v>
      </c>
      <c r="I1471" s="47" t="s">
        <v>44</v>
      </c>
      <c r="J1471" s="48">
        <v>3008</v>
      </c>
      <c r="K1471" s="47" t="s">
        <v>110</v>
      </c>
      <c r="L1471" s="48">
        <v>780</v>
      </c>
      <c r="M1471" s="47" t="s">
        <v>46</v>
      </c>
      <c r="N1471" s="48">
        <v>3</v>
      </c>
      <c r="O1471" s="47" t="s">
        <v>43</v>
      </c>
      <c r="P1471" s="47" t="s">
        <v>770</v>
      </c>
      <c r="Q1471" s="47" t="s">
        <v>48</v>
      </c>
      <c r="R1471" s="47" t="s">
        <v>49</v>
      </c>
      <c r="S1471" s="47" t="s">
        <v>43</v>
      </c>
      <c r="T1471" s="47" t="s">
        <v>50</v>
      </c>
      <c r="U1471" s="47" t="s">
        <v>60</v>
      </c>
      <c r="V1471" s="45">
        <f t="shared" ref="V1471:W1471" si="246">AH1178-V1178</f>
        <v>2.4735737620357634</v>
      </c>
      <c r="W1471" s="45">
        <f t="shared" si="246"/>
        <v>2.4735737620357634</v>
      </c>
      <c r="X1471" s="47" t="s">
        <v>1015</v>
      </c>
      <c r="Y1471" s="47" t="s">
        <v>1023</v>
      </c>
      <c r="Z1471" s="48" t="b">
        <v>0</v>
      </c>
      <c r="AA1471" s="47" t="s">
        <v>54</v>
      </c>
      <c r="AB1471" s="48" t="b">
        <v>0</v>
      </c>
      <c r="AC1471" s="48">
        <v>39</v>
      </c>
      <c r="AD1471" s="47" t="s">
        <v>1854</v>
      </c>
    </row>
    <row r="1472" spans="2:30" x14ac:dyDescent="0.25">
      <c r="B1472">
        <v>49</v>
      </c>
      <c r="C1472" s="47" t="str">
        <f t="shared" si="228"/>
        <v>2252858sp</v>
      </c>
      <c r="D1472" s="47" t="s">
        <v>41</v>
      </c>
      <c r="E1472" s="48">
        <v>2011</v>
      </c>
      <c r="F1472" s="47" t="s">
        <v>42</v>
      </c>
      <c r="G1472" s="49">
        <v>40793</v>
      </c>
      <c r="H1472" s="47" t="s">
        <v>43</v>
      </c>
      <c r="I1472" s="47" t="s">
        <v>44</v>
      </c>
      <c r="J1472" s="48">
        <v>3008</v>
      </c>
      <c r="K1472" s="47" t="s">
        <v>45</v>
      </c>
      <c r="L1472" s="48">
        <v>810</v>
      </c>
      <c r="M1472" s="47" t="s">
        <v>46</v>
      </c>
      <c r="N1472" s="48">
        <v>4</v>
      </c>
      <c r="O1472" s="47" t="s">
        <v>43</v>
      </c>
      <c r="P1472" s="47" t="s">
        <v>433</v>
      </c>
      <c r="Q1472" s="47" t="s">
        <v>48</v>
      </c>
      <c r="R1472" s="47" t="s">
        <v>49</v>
      </c>
      <c r="S1472" s="47" t="s">
        <v>43</v>
      </c>
      <c r="T1472" s="47" t="s">
        <v>50</v>
      </c>
      <c r="U1472" s="47" t="s">
        <v>60</v>
      </c>
      <c r="V1472" s="45">
        <f t="shared" ref="V1472:W1472" si="247">AH1179-V1179</f>
        <v>2.4735737620357634</v>
      </c>
      <c r="W1472" s="45">
        <f t="shared" si="247"/>
        <v>2.4735737620357634</v>
      </c>
      <c r="X1472" s="47" t="s">
        <v>1015</v>
      </c>
      <c r="Y1472" s="47" t="s">
        <v>1023</v>
      </c>
      <c r="Z1472" s="48" t="b">
        <v>0</v>
      </c>
      <c r="AA1472" s="47" t="s">
        <v>54</v>
      </c>
      <c r="AB1472" s="48" t="b">
        <v>0</v>
      </c>
      <c r="AC1472" s="48">
        <v>39</v>
      </c>
      <c r="AD1472" s="47" t="s">
        <v>1854</v>
      </c>
    </row>
    <row r="1473" spans="2:30" x14ac:dyDescent="0.25">
      <c r="B1473">
        <v>49</v>
      </c>
      <c r="C1473" s="47" t="str">
        <f t="shared" si="228"/>
        <v>2252861sp</v>
      </c>
      <c r="D1473" s="47" t="s">
        <v>41</v>
      </c>
      <c r="E1473" s="48">
        <v>2011</v>
      </c>
      <c r="F1473" s="47" t="s">
        <v>42</v>
      </c>
      <c r="G1473" s="49">
        <v>40793</v>
      </c>
      <c r="H1473" s="47" t="s">
        <v>43</v>
      </c>
      <c r="I1473" s="47" t="s">
        <v>44</v>
      </c>
      <c r="J1473" s="48">
        <v>3008</v>
      </c>
      <c r="K1473" s="47" t="s">
        <v>45</v>
      </c>
      <c r="L1473" s="48">
        <v>640</v>
      </c>
      <c r="M1473" s="47" t="s">
        <v>46</v>
      </c>
      <c r="N1473" s="48">
        <v>3</v>
      </c>
      <c r="O1473" s="47" t="s">
        <v>43</v>
      </c>
      <c r="P1473" s="47" t="s">
        <v>1042</v>
      </c>
      <c r="Q1473" s="47" t="s">
        <v>48</v>
      </c>
      <c r="R1473" s="47" t="s">
        <v>49</v>
      </c>
      <c r="S1473" s="47" t="s">
        <v>43</v>
      </c>
      <c r="T1473" s="47" t="s">
        <v>50</v>
      </c>
      <c r="U1473" s="47" t="s">
        <v>60</v>
      </c>
      <c r="V1473" s="45">
        <f t="shared" ref="V1473:W1473" si="248">AH1180-V1180</f>
        <v>2.4735737620357634</v>
      </c>
      <c r="W1473" s="45">
        <f t="shared" si="248"/>
        <v>2.4735737620357634</v>
      </c>
      <c r="X1473" s="47" t="s">
        <v>1015</v>
      </c>
      <c r="Y1473" s="47" t="s">
        <v>1023</v>
      </c>
      <c r="Z1473" s="48" t="b">
        <v>0</v>
      </c>
      <c r="AA1473" s="47" t="s">
        <v>54</v>
      </c>
      <c r="AB1473" s="48" t="b">
        <v>0</v>
      </c>
      <c r="AC1473" s="48">
        <v>39</v>
      </c>
      <c r="AD1473" s="47" t="s">
        <v>1854</v>
      </c>
    </row>
    <row r="1474" spans="2:30" x14ac:dyDescent="0.25">
      <c r="B1474">
        <v>49</v>
      </c>
      <c r="C1474" s="47" t="str">
        <f t="shared" si="228"/>
        <v>2252917sp</v>
      </c>
      <c r="D1474" s="47" t="s">
        <v>41</v>
      </c>
      <c r="E1474" s="48">
        <v>2011</v>
      </c>
      <c r="F1474" s="47" t="s">
        <v>67</v>
      </c>
      <c r="G1474" s="49">
        <v>40777</v>
      </c>
      <c r="H1474" s="47" t="s">
        <v>43</v>
      </c>
      <c r="I1474" s="47" t="s">
        <v>44</v>
      </c>
      <c r="J1474" s="48">
        <v>3008</v>
      </c>
      <c r="K1474" s="47" t="s">
        <v>45</v>
      </c>
      <c r="L1474" s="48">
        <v>760</v>
      </c>
      <c r="M1474" s="47" t="s">
        <v>46</v>
      </c>
      <c r="N1474" s="48">
        <v>4</v>
      </c>
      <c r="O1474" s="47" t="s">
        <v>43</v>
      </c>
      <c r="P1474" s="47" t="s">
        <v>433</v>
      </c>
      <c r="Q1474" s="47" t="s">
        <v>48</v>
      </c>
      <c r="R1474" s="47" t="s">
        <v>49</v>
      </c>
      <c r="S1474" s="47" t="s">
        <v>43</v>
      </c>
      <c r="T1474" s="47" t="s">
        <v>50</v>
      </c>
      <c r="U1474" s="47" t="s">
        <v>69</v>
      </c>
      <c r="V1474" s="45">
        <f t="shared" ref="V1474:W1474" si="249">AH1181-V1181</f>
        <v>1.0401246561210453</v>
      </c>
      <c r="W1474" s="45">
        <f t="shared" si="249"/>
        <v>1.0401246561210453</v>
      </c>
      <c r="X1474" s="47" t="s">
        <v>1015</v>
      </c>
      <c r="Y1474" s="47" t="s">
        <v>1016</v>
      </c>
      <c r="Z1474" s="48" t="b">
        <v>0</v>
      </c>
      <c r="AA1474" s="47" t="s">
        <v>54</v>
      </c>
      <c r="AB1474" s="48" t="b">
        <v>0</v>
      </c>
      <c r="AC1474" s="48">
        <v>39</v>
      </c>
      <c r="AD1474" s="47" t="s">
        <v>1854</v>
      </c>
    </row>
    <row r="1475" spans="2:30" x14ac:dyDescent="0.25">
      <c r="B1475">
        <v>49</v>
      </c>
      <c r="C1475" s="47" t="str">
        <f t="shared" si="228"/>
        <v>2252919sp</v>
      </c>
      <c r="D1475" s="47" t="s">
        <v>41</v>
      </c>
      <c r="E1475" s="48">
        <v>2011</v>
      </c>
      <c r="F1475" s="47" t="s">
        <v>67</v>
      </c>
      <c r="G1475" s="49">
        <v>40777</v>
      </c>
      <c r="H1475" s="47" t="s">
        <v>43</v>
      </c>
      <c r="I1475" s="47" t="s">
        <v>44</v>
      </c>
      <c r="J1475" s="48">
        <v>3008</v>
      </c>
      <c r="K1475" s="47" t="s">
        <v>45</v>
      </c>
      <c r="L1475" s="48">
        <v>720</v>
      </c>
      <c r="M1475" s="47" t="s">
        <v>46</v>
      </c>
      <c r="N1475" s="48">
        <v>4</v>
      </c>
      <c r="O1475" s="47" t="s">
        <v>43</v>
      </c>
      <c r="P1475" s="47" t="s">
        <v>455</v>
      </c>
      <c r="Q1475" s="47" t="s">
        <v>48</v>
      </c>
      <c r="R1475" s="47" t="s">
        <v>49</v>
      </c>
      <c r="S1475" s="47" t="s">
        <v>43</v>
      </c>
      <c r="T1475" s="47" t="s">
        <v>50</v>
      </c>
      <c r="U1475" s="47" t="s">
        <v>69</v>
      </c>
      <c r="V1475" s="45">
        <f t="shared" ref="V1475:W1475" si="250">AH1182-V1182</f>
        <v>1.0401246561210453</v>
      </c>
      <c r="W1475" s="45">
        <f t="shared" si="250"/>
        <v>1.0401246561210453</v>
      </c>
      <c r="X1475" s="47" t="s">
        <v>1015</v>
      </c>
      <c r="Y1475" s="47" t="s">
        <v>1016</v>
      </c>
      <c r="Z1475" s="48" t="b">
        <v>0</v>
      </c>
      <c r="AA1475" s="47" t="s">
        <v>54</v>
      </c>
      <c r="AB1475" s="48" t="b">
        <v>0</v>
      </c>
      <c r="AC1475" s="48">
        <v>39</v>
      </c>
      <c r="AD1475" s="47" t="s">
        <v>1854</v>
      </c>
    </row>
    <row r="1476" spans="2:30" x14ac:dyDescent="0.25">
      <c r="B1476">
        <v>49</v>
      </c>
      <c r="C1476" s="47" t="str">
        <f t="shared" si="228"/>
        <v>2252920sp</v>
      </c>
      <c r="D1476" s="47" t="s">
        <v>41</v>
      </c>
      <c r="E1476" s="48">
        <v>2011</v>
      </c>
      <c r="F1476" s="47" t="s">
        <v>67</v>
      </c>
      <c r="G1476" s="49">
        <v>40777</v>
      </c>
      <c r="H1476" s="47" t="s">
        <v>43</v>
      </c>
      <c r="I1476" s="47" t="s">
        <v>44</v>
      </c>
      <c r="J1476" s="48">
        <v>3008</v>
      </c>
      <c r="K1476" s="47" t="s">
        <v>45</v>
      </c>
      <c r="L1476" s="48">
        <v>710</v>
      </c>
      <c r="M1476" s="47" t="s">
        <v>46</v>
      </c>
      <c r="N1476" s="48">
        <v>3</v>
      </c>
      <c r="O1476" s="47" t="s">
        <v>43</v>
      </c>
      <c r="P1476" s="47" t="s">
        <v>956</v>
      </c>
      <c r="Q1476" s="47" t="s">
        <v>48</v>
      </c>
      <c r="R1476" s="47" t="s">
        <v>49</v>
      </c>
      <c r="S1476" s="47" t="s">
        <v>43</v>
      </c>
      <c r="T1476" s="47" t="s">
        <v>50</v>
      </c>
      <c r="U1476" s="47" t="s">
        <v>69</v>
      </c>
      <c r="V1476" s="45">
        <f t="shared" ref="V1476:W1476" si="251">AH1183-V1183</f>
        <v>1.0401246561210453</v>
      </c>
      <c r="W1476" s="45">
        <f t="shared" si="251"/>
        <v>1.0401246561210453</v>
      </c>
      <c r="X1476" s="47" t="s">
        <v>1015</v>
      </c>
      <c r="Y1476" s="47" t="s">
        <v>1016</v>
      </c>
      <c r="Z1476" s="48" t="b">
        <v>0</v>
      </c>
      <c r="AA1476" s="47" t="s">
        <v>54</v>
      </c>
      <c r="AB1476" s="48" t="b">
        <v>0</v>
      </c>
      <c r="AC1476" s="48">
        <v>39</v>
      </c>
      <c r="AD1476" s="47" t="s">
        <v>1854</v>
      </c>
    </row>
    <row r="1477" spans="2:30" x14ac:dyDescent="0.25">
      <c r="B1477">
        <v>49</v>
      </c>
      <c r="C1477" s="47" t="str">
        <f t="shared" si="228"/>
        <v>2252921sp</v>
      </c>
      <c r="D1477" s="47" t="s">
        <v>41</v>
      </c>
      <c r="E1477" s="48">
        <v>2011</v>
      </c>
      <c r="F1477" s="47" t="s">
        <v>67</v>
      </c>
      <c r="G1477" s="49">
        <v>40777</v>
      </c>
      <c r="H1477" s="47" t="s">
        <v>43</v>
      </c>
      <c r="I1477" s="47" t="s">
        <v>44</v>
      </c>
      <c r="J1477" s="48">
        <v>3008</v>
      </c>
      <c r="K1477" s="47" t="s">
        <v>110</v>
      </c>
      <c r="L1477" s="48">
        <v>860</v>
      </c>
      <c r="M1477" s="47" t="s">
        <v>46</v>
      </c>
      <c r="N1477" s="48">
        <v>4</v>
      </c>
      <c r="O1477" s="47" t="s">
        <v>43</v>
      </c>
      <c r="P1477" s="47" t="s">
        <v>433</v>
      </c>
      <c r="Q1477" s="47" t="s">
        <v>48</v>
      </c>
      <c r="R1477" s="47" t="s">
        <v>49</v>
      </c>
      <c r="S1477" s="47" t="s">
        <v>43</v>
      </c>
      <c r="T1477" s="47" t="s">
        <v>50</v>
      </c>
      <c r="U1477" s="47" t="s">
        <v>69</v>
      </c>
      <c r="V1477" s="45">
        <f t="shared" ref="V1477:W1477" si="252">AH1184-V1184</f>
        <v>1.0401246561210453</v>
      </c>
      <c r="W1477" s="45">
        <f t="shared" si="252"/>
        <v>1.0401246561210453</v>
      </c>
      <c r="X1477" s="47" t="s">
        <v>1015</v>
      </c>
      <c r="Y1477" s="47" t="s">
        <v>1016</v>
      </c>
      <c r="Z1477" s="48" t="b">
        <v>0</v>
      </c>
      <c r="AA1477" s="47" t="s">
        <v>54</v>
      </c>
      <c r="AB1477" s="48" t="b">
        <v>0</v>
      </c>
      <c r="AC1477" s="48">
        <v>39</v>
      </c>
      <c r="AD1477" s="47" t="s">
        <v>1854</v>
      </c>
    </row>
    <row r="1478" spans="2:30" x14ac:dyDescent="0.25">
      <c r="B1478">
        <v>49</v>
      </c>
      <c r="C1478" s="47" t="str">
        <f t="shared" si="228"/>
        <v>2252922sp</v>
      </c>
      <c r="D1478" s="47" t="s">
        <v>41</v>
      </c>
      <c r="E1478" s="48">
        <v>2011</v>
      </c>
      <c r="F1478" s="47" t="s">
        <v>67</v>
      </c>
      <c r="G1478" s="49">
        <v>40777</v>
      </c>
      <c r="H1478" s="47" t="s">
        <v>43</v>
      </c>
      <c r="I1478" s="47" t="s">
        <v>44</v>
      </c>
      <c r="J1478" s="48">
        <v>3008</v>
      </c>
      <c r="K1478" s="47" t="s">
        <v>110</v>
      </c>
      <c r="L1478" s="48">
        <v>850</v>
      </c>
      <c r="M1478" s="47" t="s">
        <v>46</v>
      </c>
      <c r="N1478" s="48">
        <v>4</v>
      </c>
      <c r="O1478" s="47" t="s">
        <v>43</v>
      </c>
      <c r="P1478" s="47" t="s">
        <v>433</v>
      </c>
      <c r="Q1478" s="47" t="s">
        <v>48</v>
      </c>
      <c r="R1478" s="47" t="s">
        <v>49</v>
      </c>
      <c r="S1478" s="47" t="s">
        <v>43</v>
      </c>
      <c r="T1478" s="47" t="s">
        <v>50</v>
      </c>
      <c r="U1478" s="47" t="s">
        <v>69</v>
      </c>
      <c r="V1478" s="45">
        <f t="shared" ref="V1478:W1478" si="253">AH1185-V1185</f>
        <v>1.0401246561210453</v>
      </c>
      <c r="W1478" s="45">
        <f t="shared" si="253"/>
        <v>1.0401246561210453</v>
      </c>
      <c r="X1478" s="47" t="s">
        <v>1015</v>
      </c>
      <c r="Y1478" s="47" t="s">
        <v>1016</v>
      </c>
      <c r="Z1478" s="48" t="b">
        <v>0</v>
      </c>
      <c r="AA1478" s="47" t="s">
        <v>54</v>
      </c>
      <c r="AB1478" s="48" t="b">
        <v>0</v>
      </c>
      <c r="AC1478" s="48">
        <v>39</v>
      </c>
      <c r="AD1478" s="47" t="s">
        <v>1854</v>
      </c>
    </row>
    <row r="1479" spans="2:30" x14ac:dyDescent="0.25">
      <c r="B1479">
        <v>49</v>
      </c>
      <c r="C1479" s="47" t="str">
        <f t="shared" si="228"/>
        <v>2252923sp</v>
      </c>
      <c r="D1479" s="47" t="s">
        <v>41</v>
      </c>
      <c r="E1479" s="48">
        <v>2011</v>
      </c>
      <c r="F1479" s="47" t="s">
        <v>67</v>
      </c>
      <c r="G1479" s="49">
        <v>40777</v>
      </c>
      <c r="H1479" s="47" t="s">
        <v>43</v>
      </c>
      <c r="I1479" s="47" t="s">
        <v>44</v>
      </c>
      <c r="J1479" s="48">
        <v>3008</v>
      </c>
      <c r="K1479" s="47" t="s">
        <v>110</v>
      </c>
      <c r="L1479" s="48">
        <v>820</v>
      </c>
      <c r="M1479" s="47" t="s">
        <v>46</v>
      </c>
      <c r="N1479" s="48">
        <v>4</v>
      </c>
      <c r="O1479" s="47" t="s">
        <v>43</v>
      </c>
      <c r="P1479" s="47" t="s">
        <v>433</v>
      </c>
      <c r="Q1479" s="47" t="s">
        <v>48</v>
      </c>
      <c r="R1479" s="47" t="s">
        <v>49</v>
      </c>
      <c r="S1479" s="47" t="s">
        <v>43</v>
      </c>
      <c r="T1479" s="47" t="s">
        <v>50</v>
      </c>
      <c r="U1479" s="47" t="s">
        <v>69</v>
      </c>
      <c r="V1479" s="45">
        <f t="shared" ref="V1479:W1479" si="254">AH1186-V1186</f>
        <v>1.0401246561210453</v>
      </c>
      <c r="W1479" s="45">
        <f t="shared" si="254"/>
        <v>1.0401246561210453</v>
      </c>
      <c r="X1479" s="47" t="s">
        <v>1015</v>
      </c>
      <c r="Y1479" s="47" t="s">
        <v>1016</v>
      </c>
      <c r="Z1479" s="48" t="b">
        <v>0</v>
      </c>
      <c r="AA1479" s="47" t="s">
        <v>54</v>
      </c>
      <c r="AB1479" s="48" t="b">
        <v>0</v>
      </c>
      <c r="AC1479" s="48">
        <v>39</v>
      </c>
      <c r="AD1479" s="47" t="s">
        <v>1854</v>
      </c>
    </row>
    <row r="1480" spans="2:30" x14ac:dyDescent="0.25">
      <c r="B1480">
        <v>49</v>
      </c>
      <c r="C1480" s="47" t="str">
        <f t="shared" si="228"/>
        <v>2252925sp</v>
      </c>
      <c r="D1480" s="47" t="s">
        <v>41</v>
      </c>
      <c r="E1480" s="48">
        <v>2011</v>
      </c>
      <c r="F1480" s="47" t="s">
        <v>67</v>
      </c>
      <c r="G1480" s="49">
        <v>40777</v>
      </c>
      <c r="H1480" s="47" t="s">
        <v>43</v>
      </c>
      <c r="I1480" s="47" t="s">
        <v>44</v>
      </c>
      <c r="J1480" s="48">
        <v>3008</v>
      </c>
      <c r="K1480" s="47" t="s">
        <v>45</v>
      </c>
      <c r="L1480" s="48">
        <v>740</v>
      </c>
      <c r="M1480" s="47" t="s">
        <v>46</v>
      </c>
      <c r="N1480" s="48">
        <v>3</v>
      </c>
      <c r="O1480" s="47" t="s">
        <v>43</v>
      </c>
      <c r="P1480" s="47" t="s">
        <v>956</v>
      </c>
      <c r="Q1480" s="47" t="s">
        <v>48</v>
      </c>
      <c r="R1480" s="47" t="s">
        <v>49</v>
      </c>
      <c r="S1480" s="47" t="s">
        <v>43</v>
      </c>
      <c r="T1480" s="47" t="s">
        <v>50</v>
      </c>
      <c r="U1480" s="47" t="s">
        <v>69</v>
      </c>
      <c r="V1480" s="45">
        <f t="shared" ref="V1480:W1480" si="255">AH1187-V1187</f>
        <v>1.0401246561210453</v>
      </c>
      <c r="W1480" s="45">
        <f t="shared" si="255"/>
        <v>1.0401246561210453</v>
      </c>
      <c r="X1480" s="47" t="s">
        <v>1015</v>
      </c>
      <c r="Y1480" s="47" t="s">
        <v>1016</v>
      </c>
      <c r="Z1480" s="48" t="b">
        <v>0</v>
      </c>
      <c r="AA1480" s="47" t="s">
        <v>54</v>
      </c>
      <c r="AB1480" s="48" t="b">
        <v>0</v>
      </c>
      <c r="AC1480" s="48">
        <v>39</v>
      </c>
      <c r="AD1480" s="47" t="s">
        <v>1854</v>
      </c>
    </row>
    <row r="1481" spans="2:30" x14ac:dyDescent="0.25">
      <c r="B1481">
        <v>49</v>
      </c>
      <c r="C1481" s="47" t="str">
        <f t="shared" si="228"/>
        <v>2252926sp</v>
      </c>
      <c r="D1481" s="47" t="s">
        <v>41</v>
      </c>
      <c r="E1481" s="48">
        <v>2011</v>
      </c>
      <c r="F1481" s="47" t="s">
        <v>67</v>
      </c>
      <c r="G1481" s="49">
        <v>40777</v>
      </c>
      <c r="H1481" s="47" t="s">
        <v>43</v>
      </c>
      <c r="I1481" s="47" t="s">
        <v>44</v>
      </c>
      <c r="J1481" s="48">
        <v>3008</v>
      </c>
      <c r="K1481" s="47" t="s">
        <v>45</v>
      </c>
      <c r="L1481" s="48">
        <v>660</v>
      </c>
      <c r="M1481" s="47" t="s">
        <v>46</v>
      </c>
      <c r="N1481" s="48">
        <v>3</v>
      </c>
      <c r="O1481" s="47" t="s">
        <v>43</v>
      </c>
      <c r="P1481" s="47" t="s">
        <v>770</v>
      </c>
      <c r="Q1481" s="47" t="s">
        <v>48</v>
      </c>
      <c r="R1481" s="47" t="s">
        <v>59</v>
      </c>
      <c r="S1481" s="47" t="s">
        <v>43</v>
      </c>
      <c r="T1481" s="47" t="s">
        <v>50</v>
      </c>
      <c r="U1481" s="47" t="s">
        <v>69</v>
      </c>
      <c r="V1481" s="45">
        <f t="shared" ref="V1481:W1481" si="256">AH1188-V1188</f>
        <v>1.0401246561210453</v>
      </c>
      <c r="W1481" s="45">
        <f t="shared" si="256"/>
        <v>1.0401246561210453</v>
      </c>
      <c r="X1481" s="47" t="s">
        <v>1015</v>
      </c>
      <c r="Y1481" s="47" t="s">
        <v>1016</v>
      </c>
      <c r="Z1481" s="48" t="b">
        <v>0</v>
      </c>
      <c r="AA1481" s="47" t="s">
        <v>54</v>
      </c>
      <c r="AB1481" s="48" t="b">
        <v>0</v>
      </c>
      <c r="AC1481" s="48">
        <v>39</v>
      </c>
      <c r="AD1481" s="47" t="s">
        <v>1854</v>
      </c>
    </row>
    <row r="1482" spans="2:30" x14ac:dyDescent="0.25">
      <c r="B1482">
        <v>49</v>
      </c>
      <c r="C1482" s="47" t="str">
        <f t="shared" si="228"/>
        <v>2252929sp</v>
      </c>
      <c r="D1482" s="47" t="s">
        <v>41</v>
      </c>
      <c r="E1482" s="48">
        <v>2011</v>
      </c>
      <c r="F1482" s="47" t="s">
        <v>67</v>
      </c>
      <c r="G1482" s="49">
        <v>40777</v>
      </c>
      <c r="H1482" s="47" t="s">
        <v>43</v>
      </c>
      <c r="I1482" s="47" t="s">
        <v>44</v>
      </c>
      <c r="J1482" s="48">
        <v>3008</v>
      </c>
      <c r="K1482" s="47" t="s">
        <v>45</v>
      </c>
      <c r="L1482" s="48">
        <v>750</v>
      </c>
      <c r="M1482" s="47" t="s">
        <v>46</v>
      </c>
      <c r="N1482" s="48">
        <v>4</v>
      </c>
      <c r="O1482" s="47" t="s">
        <v>43</v>
      </c>
      <c r="P1482" s="47" t="s">
        <v>433</v>
      </c>
      <c r="Q1482" s="47" t="s">
        <v>48</v>
      </c>
      <c r="R1482" s="47" t="s">
        <v>49</v>
      </c>
      <c r="S1482" s="47" t="s">
        <v>43</v>
      </c>
      <c r="T1482" s="47" t="s">
        <v>50</v>
      </c>
      <c r="U1482" s="47" t="s">
        <v>69</v>
      </c>
      <c r="V1482" s="45">
        <f t="shared" ref="V1482:W1482" si="257">AH1189-V1189</f>
        <v>1.0401246561210453</v>
      </c>
      <c r="W1482" s="45">
        <f t="shared" si="257"/>
        <v>1.0401246561210453</v>
      </c>
      <c r="X1482" s="47" t="s">
        <v>1015</v>
      </c>
      <c r="Y1482" s="47" t="s">
        <v>1016</v>
      </c>
      <c r="Z1482" s="48" t="b">
        <v>0</v>
      </c>
      <c r="AA1482" s="47" t="s">
        <v>54</v>
      </c>
      <c r="AB1482" s="48" t="b">
        <v>0</v>
      </c>
      <c r="AC1482" s="48">
        <v>39</v>
      </c>
      <c r="AD1482" s="47" t="s">
        <v>1854</v>
      </c>
    </row>
    <row r="1483" spans="2:30" x14ac:dyDescent="0.25">
      <c r="B1483">
        <v>49</v>
      </c>
      <c r="C1483" s="47" t="str">
        <f t="shared" si="228"/>
        <v>2252930sp</v>
      </c>
      <c r="D1483" s="47" t="s">
        <v>41</v>
      </c>
      <c r="E1483" s="48">
        <v>2011</v>
      </c>
      <c r="F1483" s="47" t="s">
        <v>67</v>
      </c>
      <c r="G1483" s="49">
        <v>40777</v>
      </c>
      <c r="H1483" s="47" t="s">
        <v>43</v>
      </c>
      <c r="I1483" s="47" t="s">
        <v>44</v>
      </c>
      <c r="J1483" s="48">
        <v>3008</v>
      </c>
      <c r="K1483" s="47" t="s">
        <v>110</v>
      </c>
      <c r="L1483" s="48">
        <v>880</v>
      </c>
      <c r="M1483" s="47" t="s">
        <v>46</v>
      </c>
      <c r="N1483" s="48">
        <v>4</v>
      </c>
      <c r="O1483" s="47" t="s">
        <v>43</v>
      </c>
      <c r="P1483" s="47" t="s">
        <v>455</v>
      </c>
      <c r="Q1483" s="47" t="s">
        <v>48</v>
      </c>
      <c r="R1483" s="47" t="s">
        <v>49</v>
      </c>
      <c r="S1483" s="47" t="s">
        <v>43</v>
      </c>
      <c r="T1483" s="47" t="s">
        <v>50</v>
      </c>
      <c r="U1483" s="47" t="s">
        <v>69</v>
      </c>
      <c r="V1483" s="45">
        <f t="shared" ref="V1483:W1483" si="258">AH1190-V1190</f>
        <v>1.0401246561210453</v>
      </c>
      <c r="W1483" s="45">
        <f t="shared" si="258"/>
        <v>1.0401246561210453</v>
      </c>
      <c r="X1483" s="47" t="s">
        <v>1015</v>
      </c>
      <c r="Y1483" s="47" t="s">
        <v>1016</v>
      </c>
      <c r="Z1483" s="48" t="b">
        <v>0</v>
      </c>
      <c r="AA1483" s="47" t="s">
        <v>54</v>
      </c>
      <c r="AB1483" s="48" t="b">
        <v>0</v>
      </c>
      <c r="AC1483" s="48">
        <v>39</v>
      </c>
      <c r="AD1483" s="47" t="s">
        <v>1854</v>
      </c>
    </row>
    <row r="1484" spans="2:30" x14ac:dyDescent="0.25">
      <c r="B1484">
        <v>49</v>
      </c>
      <c r="C1484" s="47" t="str">
        <f t="shared" si="228"/>
        <v>2252931sp</v>
      </c>
      <c r="D1484" s="47" t="s">
        <v>41</v>
      </c>
      <c r="E1484" s="48">
        <v>2011</v>
      </c>
      <c r="F1484" s="47" t="s">
        <v>67</v>
      </c>
      <c r="G1484" s="49">
        <v>40777</v>
      </c>
      <c r="H1484" s="47" t="s">
        <v>43</v>
      </c>
      <c r="I1484" s="47" t="s">
        <v>44</v>
      </c>
      <c r="J1484" s="48">
        <v>3008</v>
      </c>
      <c r="K1484" s="47" t="s">
        <v>110</v>
      </c>
      <c r="L1484" s="48">
        <v>820</v>
      </c>
      <c r="M1484" s="47" t="s">
        <v>46</v>
      </c>
      <c r="N1484" s="48">
        <v>4</v>
      </c>
      <c r="O1484" s="47" t="s">
        <v>43</v>
      </c>
      <c r="P1484" s="47" t="s">
        <v>433</v>
      </c>
      <c r="Q1484" s="47" t="s">
        <v>48</v>
      </c>
      <c r="R1484" s="47" t="s">
        <v>49</v>
      </c>
      <c r="S1484" s="47" t="s">
        <v>43</v>
      </c>
      <c r="T1484" s="47" t="s">
        <v>50</v>
      </c>
      <c r="U1484" s="47" t="s">
        <v>69</v>
      </c>
      <c r="V1484" s="45">
        <f t="shared" ref="V1484:W1484" si="259">AH1191-V1191</f>
        <v>1.0401246561210453</v>
      </c>
      <c r="W1484" s="45">
        <f t="shared" si="259"/>
        <v>1.0401246561210453</v>
      </c>
      <c r="X1484" s="47" t="s">
        <v>1015</v>
      </c>
      <c r="Y1484" s="47" t="s">
        <v>1016</v>
      </c>
      <c r="Z1484" s="48" t="b">
        <v>0</v>
      </c>
      <c r="AA1484" s="47" t="s">
        <v>54</v>
      </c>
      <c r="AB1484" s="48" t="b">
        <v>0</v>
      </c>
      <c r="AC1484" s="48">
        <v>39</v>
      </c>
      <c r="AD1484" s="47" t="s">
        <v>1854</v>
      </c>
    </row>
    <row r="1485" spans="2:30" x14ac:dyDescent="0.25">
      <c r="B1485">
        <v>49</v>
      </c>
      <c r="C1485" s="47" t="str">
        <f t="shared" si="228"/>
        <v>2252932sp</v>
      </c>
      <c r="D1485" s="47" t="s">
        <v>41</v>
      </c>
      <c r="E1485" s="48">
        <v>2011</v>
      </c>
      <c r="F1485" s="47" t="s">
        <v>67</v>
      </c>
      <c r="G1485" s="49">
        <v>40777</v>
      </c>
      <c r="H1485" s="47" t="s">
        <v>43</v>
      </c>
      <c r="I1485" s="47" t="s">
        <v>44</v>
      </c>
      <c r="J1485" s="48">
        <v>3008</v>
      </c>
      <c r="K1485" s="47" t="s">
        <v>45</v>
      </c>
      <c r="L1485" s="48">
        <v>890</v>
      </c>
      <c r="M1485" s="47" t="s">
        <v>46</v>
      </c>
      <c r="N1485" s="48">
        <v>4</v>
      </c>
      <c r="O1485" s="47" t="s">
        <v>43</v>
      </c>
      <c r="P1485" s="47" t="s">
        <v>433</v>
      </c>
      <c r="Q1485" s="47" t="s">
        <v>48</v>
      </c>
      <c r="R1485" s="47" t="s">
        <v>49</v>
      </c>
      <c r="S1485" s="47" t="s">
        <v>43</v>
      </c>
      <c r="T1485" s="47" t="s">
        <v>50</v>
      </c>
      <c r="U1485" s="47" t="s">
        <v>69</v>
      </c>
      <c r="V1485" s="45">
        <f t="shared" ref="V1485:W1485" si="260">AH1192-V1192</f>
        <v>1.0401246561210453</v>
      </c>
      <c r="W1485" s="45">
        <f t="shared" si="260"/>
        <v>1.0401246561210453</v>
      </c>
      <c r="X1485" s="47" t="s">
        <v>1015</v>
      </c>
      <c r="Y1485" s="47" t="s">
        <v>1016</v>
      </c>
      <c r="Z1485" s="48" t="b">
        <v>0</v>
      </c>
      <c r="AA1485" s="47" t="s">
        <v>54</v>
      </c>
      <c r="AB1485" s="48" t="b">
        <v>0</v>
      </c>
      <c r="AC1485" s="48">
        <v>39</v>
      </c>
      <c r="AD1485" s="47" t="s">
        <v>1854</v>
      </c>
    </row>
    <row r="1486" spans="2:30" x14ac:dyDescent="0.25">
      <c r="B1486">
        <v>49</v>
      </c>
      <c r="C1486" s="47" t="str">
        <f t="shared" si="228"/>
        <v>2252933sp</v>
      </c>
      <c r="D1486" s="47" t="s">
        <v>41</v>
      </c>
      <c r="E1486" s="48">
        <v>2011</v>
      </c>
      <c r="F1486" s="47" t="s">
        <v>67</v>
      </c>
      <c r="G1486" s="49">
        <v>40777</v>
      </c>
      <c r="H1486" s="47" t="s">
        <v>43</v>
      </c>
      <c r="I1486" s="47" t="s">
        <v>44</v>
      </c>
      <c r="J1486" s="48">
        <v>3008</v>
      </c>
      <c r="K1486" s="47" t="s">
        <v>110</v>
      </c>
      <c r="L1486" s="48">
        <v>830</v>
      </c>
      <c r="M1486" s="47" t="s">
        <v>46</v>
      </c>
      <c r="N1486" s="48">
        <v>4</v>
      </c>
      <c r="O1486" s="47" t="s">
        <v>43</v>
      </c>
      <c r="P1486" s="47" t="s">
        <v>433</v>
      </c>
      <c r="Q1486" s="47" t="s">
        <v>48</v>
      </c>
      <c r="R1486" s="47" t="s">
        <v>49</v>
      </c>
      <c r="S1486" s="47" t="s">
        <v>43</v>
      </c>
      <c r="T1486" s="47" t="s">
        <v>50</v>
      </c>
      <c r="U1486" s="47" t="s">
        <v>69</v>
      </c>
      <c r="V1486" s="45">
        <f t="shared" ref="V1486:W1486" si="261">AH1193-V1193</f>
        <v>1.0401246561210453</v>
      </c>
      <c r="W1486" s="45">
        <f t="shared" si="261"/>
        <v>1.0401246561210453</v>
      </c>
      <c r="X1486" s="47" t="s">
        <v>1015</v>
      </c>
      <c r="Y1486" s="47" t="s">
        <v>1016</v>
      </c>
      <c r="Z1486" s="48" t="b">
        <v>0</v>
      </c>
      <c r="AA1486" s="47" t="s">
        <v>54</v>
      </c>
      <c r="AB1486" s="48" t="b">
        <v>0</v>
      </c>
      <c r="AC1486" s="48">
        <v>39</v>
      </c>
      <c r="AD1486" s="47" t="s">
        <v>1854</v>
      </c>
    </row>
    <row r="1487" spans="2:30" x14ac:dyDescent="0.25">
      <c r="B1487">
        <v>49</v>
      </c>
      <c r="C1487" s="47" t="str">
        <f t="shared" si="228"/>
        <v>2252934sp</v>
      </c>
      <c r="D1487" s="47" t="s">
        <v>41</v>
      </c>
      <c r="E1487" s="48">
        <v>2011</v>
      </c>
      <c r="F1487" s="47" t="s">
        <v>67</v>
      </c>
      <c r="G1487" s="49">
        <v>40777</v>
      </c>
      <c r="H1487" s="47" t="s">
        <v>43</v>
      </c>
      <c r="I1487" s="47" t="s">
        <v>44</v>
      </c>
      <c r="J1487" s="48">
        <v>3008</v>
      </c>
      <c r="K1487" s="47" t="s">
        <v>45</v>
      </c>
      <c r="L1487" s="48">
        <v>800</v>
      </c>
      <c r="M1487" s="47" t="s">
        <v>46</v>
      </c>
      <c r="N1487" s="48">
        <v>3</v>
      </c>
      <c r="O1487" s="47" t="s">
        <v>43</v>
      </c>
      <c r="P1487" s="47" t="s">
        <v>770</v>
      </c>
      <c r="Q1487" s="47" t="s">
        <v>48</v>
      </c>
      <c r="R1487" s="47" t="s">
        <v>59</v>
      </c>
      <c r="S1487" s="47" t="s">
        <v>43</v>
      </c>
      <c r="T1487" s="47" t="s">
        <v>50</v>
      </c>
      <c r="U1487" s="47" t="s">
        <v>69</v>
      </c>
      <c r="V1487" s="45">
        <f t="shared" ref="V1487:W1487" si="262">AH1194-V1194</f>
        <v>1.0401246561210453</v>
      </c>
      <c r="W1487" s="45">
        <f t="shared" si="262"/>
        <v>1.0401246561210453</v>
      </c>
      <c r="X1487" s="47" t="s">
        <v>1015</v>
      </c>
      <c r="Y1487" s="47" t="s">
        <v>1016</v>
      </c>
      <c r="Z1487" s="48" t="b">
        <v>0</v>
      </c>
      <c r="AA1487" s="47" t="s">
        <v>54</v>
      </c>
      <c r="AB1487" s="48" t="b">
        <v>0</v>
      </c>
      <c r="AC1487" s="48">
        <v>39</v>
      </c>
      <c r="AD1487" s="47" t="s">
        <v>1854</v>
      </c>
    </row>
    <row r="1488" spans="2:30" x14ac:dyDescent="0.25">
      <c r="B1488">
        <v>49</v>
      </c>
      <c r="C1488" s="47" t="str">
        <f t="shared" si="228"/>
        <v>2252935sp</v>
      </c>
      <c r="D1488" s="47" t="s">
        <v>41</v>
      </c>
      <c r="E1488" s="48">
        <v>2011</v>
      </c>
      <c r="F1488" s="47" t="s">
        <v>67</v>
      </c>
      <c r="G1488" s="49">
        <v>40777</v>
      </c>
      <c r="H1488" s="47" t="s">
        <v>43</v>
      </c>
      <c r="I1488" s="47" t="s">
        <v>44</v>
      </c>
      <c r="J1488" s="48">
        <v>3008</v>
      </c>
      <c r="K1488" s="47" t="s">
        <v>45</v>
      </c>
      <c r="L1488" s="48">
        <v>780</v>
      </c>
      <c r="M1488" s="47" t="s">
        <v>46</v>
      </c>
      <c r="N1488" s="48">
        <v>4</v>
      </c>
      <c r="O1488" s="47" t="s">
        <v>43</v>
      </c>
      <c r="P1488" s="47" t="s">
        <v>433</v>
      </c>
      <c r="Q1488" s="47" t="s">
        <v>48</v>
      </c>
      <c r="R1488" s="47" t="s">
        <v>49</v>
      </c>
      <c r="S1488" s="47" t="s">
        <v>43</v>
      </c>
      <c r="T1488" s="47" t="s">
        <v>50</v>
      </c>
      <c r="U1488" s="47" t="s">
        <v>69</v>
      </c>
      <c r="V1488" s="45">
        <f t="shared" ref="V1488:W1488" si="263">AH1195-V1195</f>
        <v>1.0401246561210453</v>
      </c>
      <c r="W1488" s="45">
        <f t="shared" si="263"/>
        <v>1.0401246561210453</v>
      </c>
      <c r="X1488" s="47" t="s">
        <v>1015</v>
      </c>
      <c r="Y1488" s="47" t="s">
        <v>1016</v>
      </c>
      <c r="Z1488" s="48" t="b">
        <v>0</v>
      </c>
      <c r="AA1488" s="47" t="s">
        <v>54</v>
      </c>
      <c r="AB1488" s="48" t="b">
        <v>0</v>
      </c>
      <c r="AC1488" s="48">
        <v>39</v>
      </c>
      <c r="AD1488" s="47" t="s">
        <v>1854</v>
      </c>
    </row>
    <row r="1489" spans="2:30" x14ac:dyDescent="0.25">
      <c r="B1489">
        <v>49</v>
      </c>
      <c r="C1489" s="47" t="str">
        <f t="shared" si="228"/>
        <v>2252936sp</v>
      </c>
      <c r="D1489" s="47" t="s">
        <v>41</v>
      </c>
      <c r="E1489" s="48">
        <v>2011</v>
      </c>
      <c r="F1489" s="47" t="s">
        <v>67</v>
      </c>
      <c r="G1489" s="49">
        <v>40777</v>
      </c>
      <c r="H1489" s="47" t="s">
        <v>43</v>
      </c>
      <c r="I1489" s="47" t="s">
        <v>44</v>
      </c>
      <c r="J1489" s="48">
        <v>3008</v>
      </c>
      <c r="K1489" s="47" t="s">
        <v>45</v>
      </c>
      <c r="L1489" s="48">
        <v>600</v>
      </c>
      <c r="M1489" s="47" t="s">
        <v>46</v>
      </c>
      <c r="N1489" s="48">
        <v>3</v>
      </c>
      <c r="O1489" s="47" t="s">
        <v>43</v>
      </c>
      <c r="P1489" s="47" t="s">
        <v>770</v>
      </c>
      <c r="Q1489" s="47" t="s">
        <v>48</v>
      </c>
      <c r="R1489" s="47" t="s">
        <v>49</v>
      </c>
      <c r="S1489" s="47" t="s">
        <v>43</v>
      </c>
      <c r="T1489" s="47" t="s">
        <v>50</v>
      </c>
      <c r="U1489" s="47" t="s">
        <v>69</v>
      </c>
      <c r="V1489" s="45">
        <f t="shared" ref="V1489:W1489" si="264">AH1196-V1196</f>
        <v>1.0401246561210453</v>
      </c>
      <c r="W1489" s="45">
        <f t="shared" si="264"/>
        <v>1.0401246561210453</v>
      </c>
      <c r="X1489" s="47" t="s">
        <v>1015</v>
      </c>
      <c r="Y1489" s="47" t="s">
        <v>1016</v>
      </c>
      <c r="Z1489" s="48" t="b">
        <v>0</v>
      </c>
      <c r="AA1489" s="47" t="s">
        <v>54</v>
      </c>
      <c r="AB1489" s="48" t="b">
        <v>0</v>
      </c>
      <c r="AC1489" s="48">
        <v>39</v>
      </c>
      <c r="AD1489" s="47" t="s">
        <v>1854</v>
      </c>
    </row>
    <row r="1490" spans="2:30" x14ac:dyDescent="0.25">
      <c r="B1490">
        <v>49</v>
      </c>
      <c r="C1490" s="47" t="str">
        <f t="shared" si="228"/>
        <v>2323541sp</v>
      </c>
      <c r="D1490" s="47" t="s">
        <v>41</v>
      </c>
      <c r="E1490" s="48">
        <v>2012</v>
      </c>
      <c r="F1490" s="47" t="s">
        <v>42</v>
      </c>
      <c r="G1490" s="49">
        <v>41158</v>
      </c>
      <c r="H1490" s="47" t="s">
        <v>43</v>
      </c>
      <c r="I1490" s="47" t="s">
        <v>44</v>
      </c>
      <c r="J1490" s="48">
        <v>3008</v>
      </c>
      <c r="K1490" s="47" t="s">
        <v>110</v>
      </c>
      <c r="L1490" s="48">
        <v>880</v>
      </c>
      <c r="M1490" s="47" t="s">
        <v>46</v>
      </c>
      <c r="N1490" s="48">
        <v>4</v>
      </c>
      <c r="O1490" s="47" t="s">
        <v>43</v>
      </c>
      <c r="P1490" s="47" t="s">
        <v>956</v>
      </c>
      <c r="Q1490" s="47" t="s">
        <v>48</v>
      </c>
      <c r="R1490" s="47" t="s">
        <v>49</v>
      </c>
      <c r="S1490" s="47" t="s">
        <v>43</v>
      </c>
      <c r="T1490" s="47" t="s">
        <v>50</v>
      </c>
      <c r="U1490" s="47" t="s">
        <v>60</v>
      </c>
      <c r="V1490" s="45">
        <f t="shared" ref="V1490:W1490" si="265">AH1197-V1197</f>
        <v>1.066663968266818</v>
      </c>
      <c r="W1490" s="45">
        <f t="shared" si="265"/>
        <v>1.066663968266818</v>
      </c>
      <c r="X1490" s="47" t="s">
        <v>1015</v>
      </c>
      <c r="Y1490" s="47" t="s">
        <v>1292</v>
      </c>
      <c r="Z1490" s="48" t="b">
        <v>0</v>
      </c>
      <c r="AA1490" s="47" t="s">
        <v>54</v>
      </c>
      <c r="AB1490" s="48" t="b">
        <v>0</v>
      </c>
      <c r="AC1490" s="48">
        <v>39</v>
      </c>
      <c r="AD1490" s="47" t="s">
        <v>1854</v>
      </c>
    </row>
    <row r="1491" spans="2:30" x14ac:dyDescent="0.25">
      <c r="B1491">
        <v>49</v>
      </c>
      <c r="C1491" s="47" t="str">
        <f t="shared" si="228"/>
        <v>2323547sp</v>
      </c>
      <c r="D1491" s="47" t="s">
        <v>41</v>
      </c>
      <c r="E1491" s="48">
        <v>2012</v>
      </c>
      <c r="F1491" s="47" t="s">
        <v>42</v>
      </c>
      <c r="G1491" s="49">
        <v>41158</v>
      </c>
      <c r="H1491" s="47" t="s">
        <v>43</v>
      </c>
      <c r="I1491" s="47" t="s">
        <v>44</v>
      </c>
      <c r="J1491" s="48">
        <v>3008</v>
      </c>
      <c r="K1491" s="47" t="s">
        <v>110</v>
      </c>
      <c r="L1491" s="48">
        <v>740</v>
      </c>
      <c r="M1491" s="47" t="s">
        <v>46</v>
      </c>
      <c r="N1491" s="48">
        <v>4</v>
      </c>
      <c r="O1491" s="47" t="s">
        <v>43</v>
      </c>
      <c r="P1491" s="47" t="s">
        <v>956</v>
      </c>
      <c r="Q1491" s="47" t="s">
        <v>48</v>
      </c>
      <c r="R1491" s="47" t="s">
        <v>49</v>
      </c>
      <c r="S1491" s="47" t="s">
        <v>43</v>
      </c>
      <c r="T1491" s="47" t="s">
        <v>50</v>
      </c>
      <c r="U1491" s="47" t="s">
        <v>60</v>
      </c>
      <c r="V1491" s="45">
        <f t="shared" ref="V1491:W1491" si="266">AH1198-V1198</f>
        <v>1.066663968266818</v>
      </c>
      <c r="W1491" s="45">
        <f t="shared" si="266"/>
        <v>1.066663968266818</v>
      </c>
      <c r="X1491" s="47" t="s">
        <v>1015</v>
      </c>
      <c r="Y1491" s="47" t="s">
        <v>1292</v>
      </c>
      <c r="Z1491" s="48" t="b">
        <v>0</v>
      </c>
      <c r="AA1491" s="47" t="s">
        <v>54</v>
      </c>
      <c r="AB1491" s="48" t="b">
        <v>0</v>
      </c>
      <c r="AC1491" s="48">
        <v>39</v>
      </c>
      <c r="AD1491" s="47" t="s">
        <v>1854</v>
      </c>
    </row>
    <row r="1492" spans="2:30" x14ac:dyDescent="0.25">
      <c r="B1492">
        <v>49</v>
      </c>
      <c r="C1492" s="47" t="str">
        <f t="shared" si="228"/>
        <v>2323549sp</v>
      </c>
      <c r="D1492" s="47" t="s">
        <v>41</v>
      </c>
      <c r="E1492" s="48">
        <v>2012</v>
      </c>
      <c r="F1492" s="47" t="s">
        <v>42</v>
      </c>
      <c r="G1492" s="49">
        <v>41158</v>
      </c>
      <c r="H1492" s="47" t="s">
        <v>43</v>
      </c>
      <c r="I1492" s="47" t="s">
        <v>44</v>
      </c>
      <c r="J1492" s="48">
        <v>3008</v>
      </c>
      <c r="K1492" s="47" t="s">
        <v>45</v>
      </c>
      <c r="L1492" s="48">
        <v>810</v>
      </c>
      <c r="M1492" s="47" t="s">
        <v>46</v>
      </c>
      <c r="N1492" s="48">
        <v>4</v>
      </c>
      <c r="O1492" s="47" t="s">
        <v>43</v>
      </c>
      <c r="P1492" s="47" t="s">
        <v>956</v>
      </c>
      <c r="Q1492" s="47" t="s">
        <v>48</v>
      </c>
      <c r="R1492" s="47" t="s">
        <v>59</v>
      </c>
      <c r="S1492" s="47" t="s">
        <v>43</v>
      </c>
      <c r="T1492" s="47" t="s">
        <v>50</v>
      </c>
      <c r="U1492" s="47" t="s">
        <v>60</v>
      </c>
      <c r="V1492" s="45">
        <f t="shared" ref="V1492:W1492" si="267">AH1199-V1199</f>
        <v>1.066663968266818</v>
      </c>
      <c r="W1492" s="45">
        <f t="shared" si="267"/>
        <v>1.066663968266818</v>
      </c>
      <c r="X1492" s="47" t="s">
        <v>1015</v>
      </c>
      <c r="Y1492" s="47" t="s">
        <v>1292</v>
      </c>
      <c r="Z1492" s="48" t="b">
        <v>0</v>
      </c>
      <c r="AA1492" s="47" t="s">
        <v>54</v>
      </c>
      <c r="AB1492" s="48" t="b">
        <v>0</v>
      </c>
      <c r="AC1492" s="48">
        <v>39</v>
      </c>
      <c r="AD1492" s="47" t="s">
        <v>1854</v>
      </c>
    </row>
    <row r="1493" spans="2:30" x14ac:dyDescent="0.25">
      <c r="B1493">
        <v>49</v>
      </c>
      <c r="C1493" s="47" t="str">
        <f t="shared" si="228"/>
        <v>2326139sp</v>
      </c>
      <c r="D1493" s="47" t="s">
        <v>41</v>
      </c>
      <c r="E1493" s="48">
        <v>2012</v>
      </c>
      <c r="F1493" s="47" t="s">
        <v>67</v>
      </c>
      <c r="G1493" s="49">
        <v>41156</v>
      </c>
      <c r="H1493" s="47" t="s">
        <v>43</v>
      </c>
      <c r="I1493" s="47" t="s">
        <v>44</v>
      </c>
      <c r="J1493" s="48">
        <v>3008</v>
      </c>
      <c r="K1493" s="47" t="s">
        <v>110</v>
      </c>
      <c r="L1493" s="48">
        <v>820</v>
      </c>
      <c r="M1493" s="47" t="s">
        <v>46</v>
      </c>
      <c r="N1493" s="48">
        <v>4</v>
      </c>
      <c r="O1493" s="47" t="s">
        <v>43</v>
      </c>
      <c r="P1493" s="47" t="s">
        <v>770</v>
      </c>
      <c r="Q1493" s="47" t="s">
        <v>48</v>
      </c>
      <c r="R1493" s="47" t="s">
        <v>59</v>
      </c>
      <c r="S1493" s="47" t="s">
        <v>43</v>
      </c>
      <c r="T1493" s="47" t="s">
        <v>50</v>
      </c>
      <c r="U1493" s="47" t="s">
        <v>60</v>
      </c>
      <c r="V1493" s="45">
        <f t="shared" ref="V1493:W1493" si="268">AH1200-V1200</f>
        <v>1.066663968266818</v>
      </c>
      <c r="W1493" s="45">
        <f t="shared" si="268"/>
        <v>1.066663968266818</v>
      </c>
      <c r="X1493" s="47" t="s">
        <v>1015</v>
      </c>
      <c r="Y1493" s="47" t="s">
        <v>1292</v>
      </c>
      <c r="Z1493" s="48" t="b">
        <v>0</v>
      </c>
      <c r="AA1493" s="47" t="s">
        <v>54</v>
      </c>
      <c r="AB1493" s="48" t="b">
        <v>0</v>
      </c>
      <c r="AC1493" s="48">
        <v>39</v>
      </c>
      <c r="AD1493" s="47" t="s">
        <v>1854</v>
      </c>
    </row>
    <row r="1494" spans="2:30" x14ac:dyDescent="0.25">
      <c r="B1494">
        <v>49</v>
      </c>
      <c r="C1494" s="47" t="str">
        <f t="shared" si="228"/>
        <v>2326142sp</v>
      </c>
      <c r="D1494" s="47" t="s">
        <v>41</v>
      </c>
      <c r="E1494" s="48">
        <v>2012</v>
      </c>
      <c r="F1494" s="47" t="s">
        <v>67</v>
      </c>
      <c r="G1494" s="49">
        <v>41156</v>
      </c>
      <c r="H1494" s="47" t="s">
        <v>43</v>
      </c>
      <c r="I1494" s="47" t="s">
        <v>44</v>
      </c>
      <c r="J1494" s="48">
        <v>3008</v>
      </c>
      <c r="K1494" s="47" t="s">
        <v>110</v>
      </c>
      <c r="L1494" s="48">
        <v>830</v>
      </c>
      <c r="M1494" s="47" t="s">
        <v>46</v>
      </c>
      <c r="N1494" s="48">
        <v>4</v>
      </c>
      <c r="O1494" s="47" t="s">
        <v>43</v>
      </c>
      <c r="P1494" s="47" t="s">
        <v>956</v>
      </c>
      <c r="Q1494" s="47" t="s">
        <v>48</v>
      </c>
      <c r="R1494" s="47" t="s">
        <v>49</v>
      </c>
      <c r="S1494" s="47" t="s">
        <v>43</v>
      </c>
      <c r="T1494" s="47" t="s">
        <v>50</v>
      </c>
      <c r="U1494" s="47" t="s">
        <v>60</v>
      </c>
      <c r="V1494" s="45">
        <f t="shared" ref="V1494:W1494" si="269">AH1201-V1201</f>
        <v>1.066663968266818</v>
      </c>
      <c r="W1494" s="45">
        <f t="shared" si="269"/>
        <v>1.066663968266818</v>
      </c>
      <c r="X1494" s="47" t="s">
        <v>1015</v>
      </c>
      <c r="Y1494" s="47" t="s">
        <v>1292</v>
      </c>
      <c r="Z1494" s="48" t="b">
        <v>0</v>
      </c>
      <c r="AA1494" s="47" t="s">
        <v>54</v>
      </c>
      <c r="AB1494" s="48" t="b">
        <v>0</v>
      </c>
      <c r="AC1494" s="48">
        <v>39</v>
      </c>
      <c r="AD1494" s="47" t="s">
        <v>1854</v>
      </c>
    </row>
    <row r="1495" spans="2:30" x14ac:dyDescent="0.25">
      <c r="B1495">
        <v>49</v>
      </c>
      <c r="C1495" s="47" t="str">
        <f t="shared" si="228"/>
        <v>2326145sp</v>
      </c>
      <c r="D1495" s="47" t="s">
        <v>41</v>
      </c>
      <c r="E1495" s="48">
        <v>2012</v>
      </c>
      <c r="F1495" s="47" t="s">
        <v>67</v>
      </c>
      <c r="G1495" s="49">
        <v>41156</v>
      </c>
      <c r="H1495" s="47" t="s">
        <v>43</v>
      </c>
      <c r="I1495" s="47" t="s">
        <v>44</v>
      </c>
      <c r="J1495" s="48">
        <v>3008</v>
      </c>
      <c r="K1495" s="47" t="s">
        <v>110</v>
      </c>
      <c r="L1495" s="48">
        <v>830</v>
      </c>
      <c r="M1495" s="47" t="s">
        <v>46</v>
      </c>
      <c r="N1495" s="48">
        <v>5</v>
      </c>
      <c r="O1495" s="47" t="s">
        <v>43</v>
      </c>
      <c r="P1495" s="47" t="s">
        <v>433</v>
      </c>
      <c r="Q1495" s="47" t="s">
        <v>48</v>
      </c>
      <c r="R1495" s="47" t="s">
        <v>49</v>
      </c>
      <c r="S1495" s="47" t="s">
        <v>43</v>
      </c>
      <c r="T1495" s="47" t="s">
        <v>50</v>
      </c>
      <c r="U1495" s="47" t="s">
        <v>60</v>
      </c>
      <c r="V1495" s="45">
        <f t="shared" ref="V1495:W1495" si="270">AH1202-V1202</f>
        <v>1.066663968266818</v>
      </c>
      <c r="W1495" s="45">
        <f t="shared" si="270"/>
        <v>1.066663968266818</v>
      </c>
      <c r="X1495" s="47" t="s">
        <v>1015</v>
      </c>
      <c r="Y1495" s="47" t="s">
        <v>1292</v>
      </c>
      <c r="Z1495" s="48" t="b">
        <v>0</v>
      </c>
      <c r="AA1495" s="47" t="s">
        <v>54</v>
      </c>
      <c r="AB1495" s="48" t="b">
        <v>0</v>
      </c>
      <c r="AC1495" s="48">
        <v>39</v>
      </c>
      <c r="AD1495" s="47" t="s">
        <v>1854</v>
      </c>
    </row>
    <row r="1496" spans="2:30" x14ac:dyDescent="0.25">
      <c r="B1496">
        <v>49</v>
      </c>
      <c r="C1496" s="47" t="str">
        <f t="shared" si="228"/>
        <v>2326214sp</v>
      </c>
      <c r="D1496" s="47" t="s">
        <v>41</v>
      </c>
      <c r="E1496" s="48">
        <v>2012</v>
      </c>
      <c r="F1496" s="47" t="s">
        <v>42</v>
      </c>
      <c r="G1496" s="49">
        <v>41163</v>
      </c>
      <c r="H1496" s="47" t="s">
        <v>43</v>
      </c>
      <c r="I1496" s="47" t="s">
        <v>44</v>
      </c>
      <c r="J1496" s="48">
        <v>3008</v>
      </c>
      <c r="K1496" s="47" t="s">
        <v>45</v>
      </c>
      <c r="L1496" s="48">
        <v>720</v>
      </c>
      <c r="M1496" s="47" t="s">
        <v>46</v>
      </c>
      <c r="N1496" s="48">
        <v>4</v>
      </c>
      <c r="O1496" s="47" t="s">
        <v>43</v>
      </c>
      <c r="P1496" s="47" t="s">
        <v>1320</v>
      </c>
      <c r="Q1496" s="47" t="s">
        <v>48</v>
      </c>
      <c r="R1496" s="47" t="s">
        <v>49</v>
      </c>
      <c r="S1496" s="47" t="s">
        <v>43</v>
      </c>
      <c r="T1496" s="47" t="s">
        <v>50</v>
      </c>
      <c r="U1496" s="47" t="s">
        <v>51</v>
      </c>
      <c r="V1496" s="45">
        <f t="shared" ref="V1496:W1496" si="271">AH1203-V1203</f>
        <v>0.65387962438274116</v>
      </c>
      <c r="W1496" s="45">
        <f t="shared" si="271"/>
        <v>0.65387962438274116</v>
      </c>
      <c r="X1496" s="47" t="s">
        <v>1015</v>
      </c>
      <c r="Y1496" s="47" t="s">
        <v>1296</v>
      </c>
      <c r="Z1496" s="48" t="b">
        <v>0</v>
      </c>
      <c r="AA1496" s="47" t="s">
        <v>54</v>
      </c>
      <c r="AB1496" s="48" t="b">
        <v>0</v>
      </c>
      <c r="AC1496" s="48">
        <v>39</v>
      </c>
      <c r="AD1496" s="47" t="s">
        <v>1854</v>
      </c>
    </row>
    <row r="1497" spans="2:30" x14ac:dyDescent="0.25">
      <c r="B1497">
        <v>49</v>
      </c>
      <c r="C1497" s="47" t="str">
        <f t="shared" si="228"/>
        <v>2326223sp</v>
      </c>
      <c r="D1497" s="47" t="s">
        <v>41</v>
      </c>
      <c r="E1497" s="48">
        <v>2012</v>
      </c>
      <c r="F1497" s="47" t="s">
        <v>42</v>
      </c>
      <c r="G1497" s="49">
        <v>41163</v>
      </c>
      <c r="H1497" s="47" t="s">
        <v>43</v>
      </c>
      <c r="I1497" s="47" t="s">
        <v>44</v>
      </c>
      <c r="J1497" s="48">
        <v>3008</v>
      </c>
      <c r="K1497" s="47" t="s">
        <v>110</v>
      </c>
      <c r="L1497" s="48">
        <v>750</v>
      </c>
      <c r="M1497" s="47" t="s">
        <v>46</v>
      </c>
      <c r="N1497" s="48">
        <v>4</v>
      </c>
      <c r="O1497" s="47" t="s">
        <v>43</v>
      </c>
      <c r="P1497" s="47" t="s">
        <v>770</v>
      </c>
      <c r="Q1497" s="47" t="s">
        <v>48</v>
      </c>
      <c r="R1497" s="47" t="s">
        <v>49</v>
      </c>
      <c r="S1497" s="47" t="s">
        <v>43</v>
      </c>
      <c r="T1497" s="47" t="s">
        <v>50</v>
      </c>
      <c r="U1497" s="47" t="s">
        <v>51</v>
      </c>
      <c r="V1497" s="45">
        <f t="shared" ref="V1497:W1497" si="272">AH1204-V1204</f>
        <v>0.65387962438274116</v>
      </c>
      <c r="W1497" s="45">
        <f t="shared" si="272"/>
        <v>0.65387962438274116</v>
      </c>
      <c r="X1497" s="47" t="s">
        <v>1015</v>
      </c>
      <c r="Y1497" s="47" t="s">
        <v>1296</v>
      </c>
      <c r="Z1497" s="48" t="b">
        <v>0</v>
      </c>
      <c r="AA1497" s="47" t="s">
        <v>54</v>
      </c>
      <c r="AB1497" s="48" t="b">
        <v>0</v>
      </c>
      <c r="AC1497" s="48">
        <v>39</v>
      </c>
      <c r="AD1497" s="47" t="s">
        <v>1854</v>
      </c>
    </row>
    <row r="1498" spans="2:30" x14ac:dyDescent="0.25">
      <c r="B1498">
        <v>49</v>
      </c>
      <c r="C1498" s="47" t="str">
        <f t="shared" si="228"/>
        <v>2326228sp</v>
      </c>
      <c r="D1498" s="47" t="s">
        <v>41</v>
      </c>
      <c r="E1498" s="48">
        <v>2012</v>
      </c>
      <c r="F1498" s="47" t="s">
        <v>42</v>
      </c>
      <c r="G1498" s="49">
        <v>41163</v>
      </c>
      <c r="H1498" s="47" t="s">
        <v>43</v>
      </c>
      <c r="I1498" s="47" t="s">
        <v>44</v>
      </c>
      <c r="J1498" s="48">
        <v>3008</v>
      </c>
      <c r="K1498" s="47" t="s">
        <v>110</v>
      </c>
      <c r="L1498" s="48">
        <v>850</v>
      </c>
      <c r="M1498" s="47" t="s">
        <v>46</v>
      </c>
      <c r="N1498" s="48">
        <v>4</v>
      </c>
      <c r="O1498" s="47" t="s">
        <v>43</v>
      </c>
      <c r="P1498" s="47" t="s">
        <v>956</v>
      </c>
      <c r="Q1498" s="47" t="s">
        <v>48</v>
      </c>
      <c r="R1498" s="47" t="s">
        <v>49</v>
      </c>
      <c r="S1498" s="47" t="s">
        <v>43</v>
      </c>
      <c r="T1498" s="47" t="s">
        <v>50</v>
      </c>
      <c r="U1498" s="47" t="s">
        <v>51</v>
      </c>
      <c r="V1498" s="45">
        <f t="shared" ref="V1498:W1498" si="273">AH1205-V1205</f>
        <v>0.65387962438274116</v>
      </c>
      <c r="W1498" s="45">
        <f t="shared" si="273"/>
        <v>0.65387962438274116</v>
      </c>
      <c r="X1498" s="47" t="s">
        <v>1015</v>
      </c>
      <c r="Y1498" s="47" t="s">
        <v>1296</v>
      </c>
      <c r="Z1498" s="48" t="b">
        <v>0</v>
      </c>
      <c r="AA1498" s="47" t="s">
        <v>54</v>
      </c>
      <c r="AB1498" s="48" t="b">
        <v>0</v>
      </c>
      <c r="AC1498" s="48">
        <v>39</v>
      </c>
      <c r="AD1498" s="47" t="s">
        <v>1854</v>
      </c>
    </row>
    <row r="1499" spans="2:30" x14ac:dyDescent="0.25">
      <c r="B1499">
        <v>49</v>
      </c>
      <c r="C1499" s="47" t="str">
        <f t="shared" si="228"/>
        <v>2326328sp</v>
      </c>
      <c r="D1499" s="47" t="s">
        <v>41</v>
      </c>
      <c r="E1499" s="48">
        <v>2012</v>
      </c>
      <c r="F1499" s="47" t="s">
        <v>42</v>
      </c>
      <c r="G1499" s="49">
        <v>41164</v>
      </c>
      <c r="H1499" s="47" t="s">
        <v>43</v>
      </c>
      <c r="I1499" s="47" t="s">
        <v>44</v>
      </c>
      <c r="J1499" s="48">
        <v>3008</v>
      </c>
      <c r="K1499" s="47" t="s">
        <v>110</v>
      </c>
      <c r="L1499" s="48">
        <v>750</v>
      </c>
      <c r="M1499" s="47" t="s">
        <v>46</v>
      </c>
      <c r="N1499" s="48">
        <v>4</v>
      </c>
      <c r="O1499" s="47" t="s">
        <v>43</v>
      </c>
      <c r="P1499" s="47" t="s">
        <v>956</v>
      </c>
      <c r="Q1499" s="47" t="s">
        <v>48</v>
      </c>
      <c r="R1499" s="47" t="s">
        <v>49</v>
      </c>
      <c r="S1499" s="47" t="s">
        <v>43</v>
      </c>
      <c r="T1499" s="47" t="s">
        <v>50</v>
      </c>
      <c r="U1499" s="47" t="s">
        <v>51</v>
      </c>
      <c r="V1499" s="45">
        <f t="shared" ref="V1499:W1499" si="274">AH1206-V1206</f>
        <v>0.65387962438274116</v>
      </c>
      <c r="W1499" s="45">
        <f t="shared" si="274"/>
        <v>0.65387962438274116</v>
      </c>
      <c r="X1499" s="47" t="s">
        <v>1015</v>
      </c>
      <c r="Y1499" s="47" t="s">
        <v>1296</v>
      </c>
      <c r="Z1499" s="48" t="b">
        <v>0</v>
      </c>
      <c r="AA1499" s="47" t="s">
        <v>54</v>
      </c>
      <c r="AB1499" s="48" t="b">
        <v>0</v>
      </c>
      <c r="AC1499" s="48">
        <v>39</v>
      </c>
      <c r="AD1499" s="47" t="s">
        <v>1854</v>
      </c>
    </row>
    <row r="1500" spans="2:30" x14ac:dyDescent="0.25">
      <c r="B1500">
        <v>49</v>
      </c>
      <c r="C1500" s="47" t="str">
        <f t="shared" si="228"/>
        <v>2326329sp</v>
      </c>
      <c r="D1500" s="47" t="s">
        <v>41</v>
      </c>
      <c r="E1500" s="48">
        <v>2012</v>
      </c>
      <c r="F1500" s="47" t="s">
        <v>42</v>
      </c>
      <c r="G1500" s="49">
        <v>41164</v>
      </c>
      <c r="H1500" s="47" t="s">
        <v>43</v>
      </c>
      <c r="I1500" s="47" t="s">
        <v>44</v>
      </c>
      <c r="J1500" s="48">
        <v>3008</v>
      </c>
      <c r="K1500" s="47" t="s">
        <v>110</v>
      </c>
      <c r="L1500" s="48">
        <v>830</v>
      </c>
      <c r="M1500" s="47" t="s">
        <v>46</v>
      </c>
      <c r="N1500" s="48">
        <v>4</v>
      </c>
      <c r="O1500" s="47" t="s">
        <v>43</v>
      </c>
      <c r="P1500" s="47" t="s">
        <v>770</v>
      </c>
      <c r="Q1500" s="47" t="s">
        <v>48</v>
      </c>
      <c r="R1500" s="47" t="s">
        <v>49</v>
      </c>
      <c r="S1500" s="47" t="s">
        <v>43</v>
      </c>
      <c r="T1500" s="47" t="s">
        <v>50</v>
      </c>
      <c r="U1500" s="47" t="s">
        <v>51</v>
      </c>
      <c r="V1500" s="45">
        <f t="shared" ref="V1500:W1500" si="275">AH1207-V1207</f>
        <v>0.65387962438274116</v>
      </c>
      <c r="W1500" s="45">
        <f t="shared" si="275"/>
        <v>0.65387962438274116</v>
      </c>
      <c r="X1500" s="47" t="s">
        <v>1015</v>
      </c>
      <c r="Y1500" s="47" t="s">
        <v>1296</v>
      </c>
      <c r="Z1500" s="48" t="b">
        <v>0</v>
      </c>
      <c r="AA1500" s="47" t="s">
        <v>54</v>
      </c>
      <c r="AB1500" s="48" t="b">
        <v>0</v>
      </c>
      <c r="AC1500" s="48">
        <v>39</v>
      </c>
      <c r="AD1500" s="47" t="s">
        <v>1854</v>
      </c>
    </row>
    <row r="1501" spans="2:30" x14ac:dyDescent="0.25">
      <c r="B1501">
        <v>49</v>
      </c>
      <c r="C1501" s="47" t="str">
        <f t="shared" si="228"/>
        <v>2326331sp</v>
      </c>
      <c r="D1501" s="47" t="s">
        <v>41</v>
      </c>
      <c r="E1501" s="48">
        <v>2012</v>
      </c>
      <c r="F1501" s="47" t="s">
        <v>42</v>
      </c>
      <c r="G1501" s="49">
        <v>41164</v>
      </c>
      <c r="H1501" s="47" t="s">
        <v>43</v>
      </c>
      <c r="I1501" s="47" t="s">
        <v>44</v>
      </c>
      <c r="J1501" s="48">
        <v>3008</v>
      </c>
      <c r="K1501" s="47" t="s">
        <v>45</v>
      </c>
      <c r="L1501" s="48">
        <v>660</v>
      </c>
      <c r="M1501" s="47" t="s">
        <v>46</v>
      </c>
      <c r="N1501" s="48">
        <v>4</v>
      </c>
      <c r="O1501" s="47" t="s">
        <v>43</v>
      </c>
      <c r="P1501" s="47" t="s">
        <v>956</v>
      </c>
      <c r="Q1501" s="47" t="s">
        <v>48</v>
      </c>
      <c r="R1501" s="47" t="s">
        <v>49</v>
      </c>
      <c r="S1501" s="47" t="s">
        <v>43</v>
      </c>
      <c r="T1501" s="47" t="s">
        <v>50</v>
      </c>
      <c r="U1501" s="47" t="s">
        <v>51</v>
      </c>
      <c r="V1501" s="45">
        <f t="shared" ref="V1501:W1501" si="276">AH1208-V1208</f>
        <v>0.65387962438274116</v>
      </c>
      <c r="W1501" s="45">
        <f t="shared" si="276"/>
        <v>0.65387962438274116</v>
      </c>
      <c r="X1501" s="47" t="s">
        <v>1015</v>
      </c>
      <c r="Y1501" s="47" t="s">
        <v>1296</v>
      </c>
      <c r="Z1501" s="48" t="b">
        <v>0</v>
      </c>
      <c r="AA1501" s="47" t="s">
        <v>54</v>
      </c>
      <c r="AB1501" s="48" t="b">
        <v>0</v>
      </c>
      <c r="AC1501" s="48">
        <v>39</v>
      </c>
      <c r="AD1501" s="47" t="s">
        <v>1854</v>
      </c>
    </row>
    <row r="1502" spans="2:30" x14ac:dyDescent="0.25">
      <c r="B1502">
        <v>49</v>
      </c>
      <c r="C1502" s="47" t="str">
        <f t="shared" si="228"/>
        <v>2326336sp</v>
      </c>
      <c r="D1502" s="47" t="s">
        <v>41</v>
      </c>
      <c r="E1502" s="48">
        <v>2012</v>
      </c>
      <c r="F1502" s="47" t="s">
        <v>42</v>
      </c>
      <c r="G1502" s="49">
        <v>41164</v>
      </c>
      <c r="H1502" s="47" t="s">
        <v>43</v>
      </c>
      <c r="I1502" s="47" t="s">
        <v>44</v>
      </c>
      <c r="J1502" s="48">
        <v>3008</v>
      </c>
      <c r="K1502" s="47" t="s">
        <v>45</v>
      </c>
      <c r="L1502" s="48">
        <v>790</v>
      </c>
      <c r="M1502" s="47" t="s">
        <v>46</v>
      </c>
      <c r="N1502" s="48">
        <v>4</v>
      </c>
      <c r="O1502" s="47" t="s">
        <v>43</v>
      </c>
      <c r="P1502" s="47" t="s">
        <v>956</v>
      </c>
      <c r="Q1502" s="47" t="s">
        <v>48</v>
      </c>
      <c r="R1502" s="47" t="s">
        <v>49</v>
      </c>
      <c r="S1502" s="47" t="s">
        <v>43</v>
      </c>
      <c r="T1502" s="47" t="s">
        <v>50</v>
      </c>
      <c r="U1502" s="47" t="s">
        <v>51</v>
      </c>
      <c r="V1502" s="45">
        <f t="shared" ref="V1502:W1502" si="277">AH1209-V1209</f>
        <v>0.65387962438274116</v>
      </c>
      <c r="W1502" s="45">
        <f t="shared" si="277"/>
        <v>0.65387962438274116</v>
      </c>
      <c r="X1502" s="47" t="s">
        <v>1015</v>
      </c>
      <c r="Y1502" s="47" t="s">
        <v>1296</v>
      </c>
      <c r="Z1502" s="48" t="b">
        <v>0</v>
      </c>
      <c r="AA1502" s="47" t="s">
        <v>54</v>
      </c>
      <c r="AB1502" s="48" t="b">
        <v>0</v>
      </c>
      <c r="AC1502" s="48">
        <v>39</v>
      </c>
      <c r="AD1502" s="47" t="s">
        <v>1854</v>
      </c>
    </row>
    <row r="1503" spans="2:30" x14ac:dyDescent="0.25">
      <c r="B1503">
        <v>49</v>
      </c>
      <c r="C1503" s="47" t="str">
        <f t="shared" si="228"/>
        <v>2327448sp</v>
      </c>
      <c r="D1503" s="47" t="s">
        <v>41</v>
      </c>
      <c r="E1503" s="48">
        <v>2012</v>
      </c>
      <c r="F1503" s="47" t="s">
        <v>67</v>
      </c>
      <c r="G1503" s="49">
        <v>41151</v>
      </c>
      <c r="H1503" s="47" t="s">
        <v>43</v>
      </c>
      <c r="I1503" s="47" t="s">
        <v>44</v>
      </c>
      <c r="J1503" s="48">
        <v>3008</v>
      </c>
      <c r="K1503" s="47" t="s">
        <v>110</v>
      </c>
      <c r="L1503" s="48">
        <v>740</v>
      </c>
      <c r="M1503" s="47" t="s">
        <v>46</v>
      </c>
      <c r="N1503" s="48">
        <v>4</v>
      </c>
      <c r="O1503" s="47" t="s">
        <v>43</v>
      </c>
      <c r="P1503" s="47" t="s">
        <v>956</v>
      </c>
      <c r="Q1503" s="47" t="s">
        <v>48</v>
      </c>
      <c r="R1503" s="47" t="s">
        <v>49</v>
      </c>
      <c r="S1503" s="47" t="s">
        <v>43</v>
      </c>
      <c r="T1503" s="47" t="s">
        <v>50</v>
      </c>
      <c r="U1503" s="47" t="s">
        <v>72</v>
      </c>
      <c r="V1503" s="45">
        <f t="shared" ref="V1503:W1503" si="278">AH1210-V1210</f>
        <v>0.84018052294989065</v>
      </c>
      <c r="W1503" s="45">
        <f t="shared" si="278"/>
        <v>0.84018052294989065</v>
      </c>
      <c r="X1503" s="47" t="s">
        <v>1015</v>
      </c>
      <c r="Y1503" s="47" t="s">
        <v>1298</v>
      </c>
      <c r="Z1503" s="48" t="b">
        <v>0</v>
      </c>
      <c r="AA1503" s="47" t="s">
        <v>54</v>
      </c>
      <c r="AB1503" s="48" t="b">
        <v>0</v>
      </c>
      <c r="AC1503" s="48">
        <v>39</v>
      </c>
      <c r="AD1503" s="47" t="s">
        <v>1854</v>
      </c>
    </row>
    <row r="1504" spans="2:30" x14ac:dyDescent="0.25">
      <c r="B1504">
        <v>49</v>
      </c>
      <c r="C1504" s="47" t="str">
        <f t="shared" si="228"/>
        <v>2327459sp</v>
      </c>
      <c r="D1504" s="47" t="s">
        <v>41</v>
      </c>
      <c r="E1504" s="48">
        <v>2012</v>
      </c>
      <c r="F1504" s="47" t="s">
        <v>67</v>
      </c>
      <c r="G1504" s="49">
        <v>41151</v>
      </c>
      <c r="H1504" s="47" t="s">
        <v>43</v>
      </c>
      <c r="I1504" s="47" t="s">
        <v>44</v>
      </c>
      <c r="J1504" s="48">
        <v>3008</v>
      </c>
      <c r="K1504" s="47" t="s">
        <v>110</v>
      </c>
      <c r="L1504" s="48">
        <v>770</v>
      </c>
      <c r="M1504" s="47" t="s">
        <v>46</v>
      </c>
      <c r="N1504" s="48">
        <v>4</v>
      </c>
      <c r="O1504" s="47" t="s">
        <v>43</v>
      </c>
      <c r="P1504" s="47" t="s">
        <v>956</v>
      </c>
      <c r="Q1504" s="47" t="s">
        <v>48</v>
      </c>
      <c r="R1504" s="47" t="s">
        <v>49</v>
      </c>
      <c r="S1504" s="47" t="s">
        <v>43</v>
      </c>
      <c r="T1504" s="47" t="s">
        <v>50</v>
      </c>
      <c r="U1504" s="47" t="s">
        <v>72</v>
      </c>
      <c r="V1504" s="45">
        <f t="shared" ref="V1504:W1504" si="279">AH1211-V1211</f>
        <v>0.84018052294989065</v>
      </c>
      <c r="W1504" s="45">
        <f t="shared" si="279"/>
        <v>0.84018052294989065</v>
      </c>
      <c r="X1504" s="47" t="s">
        <v>1015</v>
      </c>
      <c r="Y1504" s="47" t="s">
        <v>1298</v>
      </c>
      <c r="Z1504" s="48" t="b">
        <v>0</v>
      </c>
      <c r="AA1504" s="47" t="s">
        <v>54</v>
      </c>
      <c r="AB1504" s="48" t="b">
        <v>0</v>
      </c>
      <c r="AC1504" s="48">
        <v>39</v>
      </c>
      <c r="AD1504" s="47" t="s">
        <v>1854</v>
      </c>
    </row>
    <row r="1505" spans="2:30" x14ac:dyDescent="0.25">
      <c r="B1505">
        <v>49</v>
      </c>
      <c r="C1505" s="47" t="str">
        <f t="shared" si="228"/>
        <v>2327462sp</v>
      </c>
      <c r="D1505" s="47" t="s">
        <v>41</v>
      </c>
      <c r="E1505" s="48">
        <v>2012</v>
      </c>
      <c r="F1505" s="47" t="s">
        <v>67</v>
      </c>
      <c r="G1505" s="49">
        <v>41151</v>
      </c>
      <c r="H1505" s="47" t="s">
        <v>43</v>
      </c>
      <c r="I1505" s="47" t="s">
        <v>44</v>
      </c>
      <c r="J1505" s="48">
        <v>3008</v>
      </c>
      <c r="K1505" s="47" t="s">
        <v>110</v>
      </c>
      <c r="L1505" s="48">
        <v>880</v>
      </c>
      <c r="M1505" s="47" t="s">
        <v>46</v>
      </c>
      <c r="N1505" s="48">
        <v>4</v>
      </c>
      <c r="O1505" s="47" t="s">
        <v>43</v>
      </c>
      <c r="P1505" s="47" t="s">
        <v>956</v>
      </c>
      <c r="Q1505" s="47" t="s">
        <v>48</v>
      </c>
      <c r="R1505" s="47" t="s">
        <v>49</v>
      </c>
      <c r="S1505" s="47" t="s">
        <v>43</v>
      </c>
      <c r="T1505" s="47" t="s">
        <v>50</v>
      </c>
      <c r="U1505" s="47" t="s">
        <v>72</v>
      </c>
      <c r="V1505" s="45">
        <f t="shared" ref="V1505:W1505" si="280">AH1212-V1212</f>
        <v>0.84018052294989065</v>
      </c>
      <c r="W1505" s="45">
        <f t="shared" si="280"/>
        <v>0.84018052294989065</v>
      </c>
      <c r="X1505" s="47" t="s">
        <v>1015</v>
      </c>
      <c r="Y1505" s="47" t="s">
        <v>1298</v>
      </c>
      <c r="Z1505" s="48" t="b">
        <v>0</v>
      </c>
      <c r="AA1505" s="47" t="s">
        <v>54</v>
      </c>
      <c r="AB1505" s="48" t="b">
        <v>0</v>
      </c>
      <c r="AC1505" s="48">
        <v>39</v>
      </c>
      <c r="AD1505" s="47" t="s">
        <v>1854</v>
      </c>
    </row>
    <row r="1506" spans="2:30" x14ac:dyDescent="0.25">
      <c r="B1506">
        <v>49</v>
      </c>
      <c r="C1506" s="47" t="str">
        <f t="shared" si="228"/>
        <v>2327463sp</v>
      </c>
      <c r="D1506" s="47" t="s">
        <v>41</v>
      </c>
      <c r="E1506" s="48">
        <v>2012</v>
      </c>
      <c r="F1506" s="47" t="s">
        <v>67</v>
      </c>
      <c r="G1506" s="49">
        <v>41151</v>
      </c>
      <c r="H1506" s="47" t="s">
        <v>43</v>
      </c>
      <c r="I1506" s="47" t="s">
        <v>44</v>
      </c>
      <c r="J1506" s="48">
        <v>3008</v>
      </c>
      <c r="K1506" s="47" t="s">
        <v>110</v>
      </c>
      <c r="L1506" s="48">
        <v>700</v>
      </c>
      <c r="M1506" s="47" t="s">
        <v>46</v>
      </c>
      <c r="N1506" s="48">
        <v>4</v>
      </c>
      <c r="O1506" s="47" t="s">
        <v>43</v>
      </c>
      <c r="P1506" s="47" t="s">
        <v>956</v>
      </c>
      <c r="Q1506" s="47" t="s">
        <v>48</v>
      </c>
      <c r="R1506" s="47" t="s">
        <v>49</v>
      </c>
      <c r="S1506" s="47" t="s">
        <v>43</v>
      </c>
      <c r="T1506" s="47" t="s">
        <v>50</v>
      </c>
      <c r="U1506" s="47" t="s">
        <v>72</v>
      </c>
      <c r="V1506" s="45">
        <f t="shared" ref="V1506:W1506" si="281">AH1213-V1213</f>
        <v>0.84018052294989065</v>
      </c>
      <c r="W1506" s="45">
        <f t="shared" si="281"/>
        <v>0.84018052294989065</v>
      </c>
      <c r="X1506" s="47" t="s">
        <v>1015</v>
      </c>
      <c r="Y1506" s="47" t="s">
        <v>1298</v>
      </c>
      <c r="Z1506" s="48" t="b">
        <v>0</v>
      </c>
      <c r="AA1506" s="47" t="s">
        <v>54</v>
      </c>
      <c r="AB1506" s="48" t="b">
        <v>0</v>
      </c>
      <c r="AC1506" s="48">
        <v>39</v>
      </c>
      <c r="AD1506" s="47" t="s">
        <v>1854</v>
      </c>
    </row>
    <row r="1507" spans="2:30" x14ac:dyDescent="0.25">
      <c r="B1507">
        <v>49</v>
      </c>
      <c r="C1507" s="47" t="str">
        <f t="shared" si="228"/>
        <v>2334259sp</v>
      </c>
      <c r="D1507" s="47" t="s">
        <v>41</v>
      </c>
      <c r="E1507" s="48">
        <v>2012</v>
      </c>
      <c r="F1507" s="47" t="s">
        <v>67</v>
      </c>
      <c r="G1507" s="49">
        <v>41136</v>
      </c>
      <c r="H1507" s="47" t="s">
        <v>43</v>
      </c>
      <c r="I1507" s="47" t="s">
        <v>44</v>
      </c>
      <c r="J1507" s="48">
        <v>3008</v>
      </c>
      <c r="K1507" s="47" t="s">
        <v>110</v>
      </c>
      <c r="L1507" s="48">
        <v>820</v>
      </c>
      <c r="M1507" s="47" t="s">
        <v>46</v>
      </c>
      <c r="N1507" s="48">
        <v>4</v>
      </c>
      <c r="O1507" s="47" t="s">
        <v>43</v>
      </c>
      <c r="P1507" s="47" t="s">
        <v>770</v>
      </c>
      <c r="Q1507" s="47" t="s">
        <v>48</v>
      </c>
      <c r="R1507" s="47" t="s">
        <v>49</v>
      </c>
      <c r="S1507" s="47" t="s">
        <v>43</v>
      </c>
      <c r="T1507" s="47" t="s">
        <v>50</v>
      </c>
      <c r="U1507" s="47" t="s">
        <v>98</v>
      </c>
      <c r="V1507" s="45">
        <f t="shared" ref="V1507:W1507" si="282">AH1214-V1214</f>
        <v>0.75981542945033609</v>
      </c>
      <c r="W1507" s="45">
        <f t="shared" si="282"/>
        <v>0.75981542945033609</v>
      </c>
      <c r="X1507" s="47" t="s">
        <v>1015</v>
      </c>
      <c r="Y1507" s="47" t="s">
        <v>1376</v>
      </c>
      <c r="Z1507" s="48" t="b">
        <v>0</v>
      </c>
      <c r="AA1507" s="47" t="s">
        <v>54</v>
      </c>
      <c r="AB1507" s="48" t="b">
        <v>0</v>
      </c>
      <c r="AC1507" s="48">
        <v>39</v>
      </c>
      <c r="AD1507" s="47" t="s">
        <v>1854</v>
      </c>
    </row>
    <row r="1508" spans="2:30" x14ac:dyDescent="0.25">
      <c r="B1508">
        <v>49</v>
      </c>
      <c r="C1508" s="47" t="str">
        <f t="shared" si="228"/>
        <v>2334378sp</v>
      </c>
      <c r="D1508" s="47" t="s">
        <v>41</v>
      </c>
      <c r="E1508" s="48">
        <v>2012</v>
      </c>
      <c r="F1508" s="47" t="s">
        <v>67</v>
      </c>
      <c r="G1508" s="49">
        <v>41136</v>
      </c>
      <c r="H1508" s="47" t="s">
        <v>43</v>
      </c>
      <c r="I1508" s="47" t="s">
        <v>44</v>
      </c>
      <c r="J1508" s="48">
        <v>3008</v>
      </c>
      <c r="K1508" s="47" t="s">
        <v>110</v>
      </c>
      <c r="L1508" s="48">
        <v>710</v>
      </c>
      <c r="M1508" s="47" t="s">
        <v>46</v>
      </c>
      <c r="N1508" s="48">
        <v>4</v>
      </c>
      <c r="O1508" s="47" t="s">
        <v>43</v>
      </c>
      <c r="P1508" s="47" t="s">
        <v>956</v>
      </c>
      <c r="Q1508" s="47" t="s">
        <v>48</v>
      </c>
      <c r="R1508" s="47" t="s">
        <v>49</v>
      </c>
      <c r="S1508" s="47" t="s">
        <v>43</v>
      </c>
      <c r="T1508" s="47" t="s">
        <v>50</v>
      </c>
      <c r="U1508" s="47" t="s">
        <v>98</v>
      </c>
      <c r="V1508" s="45">
        <f t="shared" ref="V1508:W1508" si="283">AH1215-V1215</f>
        <v>0.75981542945033609</v>
      </c>
      <c r="W1508" s="45">
        <f t="shared" si="283"/>
        <v>0.75981542945033609</v>
      </c>
      <c r="X1508" s="47" t="s">
        <v>1015</v>
      </c>
      <c r="Y1508" s="47" t="s">
        <v>1376</v>
      </c>
      <c r="Z1508" s="48" t="b">
        <v>0</v>
      </c>
      <c r="AA1508" s="47" t="s">
        <v>54</v>
      </c>
      <c r="AB1508" s="48" t="b">
        <v>0</v>
      </c>
      <c r="AC1508" s="48">
        <v>39</v>
      </c>
      <c r="AD1508" s="47" t="s">
        <v>1854</v>
      </c>
    </row>
    <row r="1509" spans="2:30" x14ac:dyDescent="0.25">
      <c r="B1509">
        <v>49</v>
      </c>
      <c r="C1509" s="47" t="str">
        <f t="shared" si="228"/>
        <v>2351865sp</v>
      </c>
      <c r="D1509" s="47" t="s">
        <v>41</v>
      </c>
      <c r="E1509" s="48">
        <v>2012</v>
      </c>
      <c r="F1509" s="47" t="s">
        <v>42</v>
      </c>
      <c r="G1509" s="49">
        <v>41171</v>
      </c>
      <c r="H1509" s="47" t="s">
        <v>43</v>
      </c>
      <c r="I1509" s="47" t="s">
        <v>44</v>
      </c>
      <c r="J1509" s="48">
        <v>3008</v>
      </c>
      <c r="K1509" s="47" t="s">
        <v>110</v>
      </c>
      <c r="L1509" s="48">
        <v>840</v>
      </c>
      <c r="M1509" s="47" t="s">
        <v>46</v>
      </c>
      <c r="N1509" s="48">
        <v>4</v>
      </c>
      <c r="O1509" s="47" t="s">
        <v>43</v>
      </c>
      <c r="P1509" s="47" t="s">
        <v>1042</v>
      </c>
      <c r="Q1509" s="47" t="s">
        <v>48</v>
      </c>
      <c r="R1509" s="47" t="s">
        <v>49</v>
      </c>
      <c r="S1509" s="47" t="s">
        <v>43</v>
      </c>
      <c r="T1509" s="47" t="s">
        <v>50</v>
      </c>
      <c r="U1509" s="47" t="s">
        <v>82</v>
      </c>
      <c r="V1509" s="45">
        <f t="shared" ref="V1509:W1509" si="284">AH1216-V1216</f>
        <v>1.183558649720716</v>
      </c>
      <c r="W1509" s="45">
        <f t="shared" si="284"/>
        <v>1.183558649720716</v>
      </c>
      <c r="X1509" s="47" t="s">
        <v>1015</v>
      </c>
      <c r="Y1509" s="47" t="s">
        <v>1385</v>
      </c>
      <c r="Z1509" s="48" t="b">
        <v>0</v>
      </c>
      <c r="AA1509" s="47" t="s">
        <v>54</v>
      </c>
      <c r="AB1509" s="48" t="b">
        <v>0</v>
      </c>
      <c r="AC1509" s="48">
        <v>39</v>
      </c>
      <c r="AD1509" s="47" t="s">
        <v>1854</v>
      </c>
    </row>
    <row r="1510" spans="2:30" x14ac:dyDescent="0.25">
      <c r="B1510">
        <v>49</v>
      </c>
      <c r="C1510" s="47" t="str">
        <f t="shared" si="228"/>
        <v>2351881sp</v>
      </c>
      <c r="D1510" s="47" t="s">
        <v>41</v>
      </c>
      <c r="E1510" s="48">
        <v>2012</v>
      </c>
      <c r="F1510" s="47" t="s">
        <v>42</v>
      </c>
      <c r="G1510" s="49">
        <v>41166</v>
      </c>
      <c r="H1510" s="47" t="s">
        <v>43</v>
      </c>
      <c r="I1510" s="47" t="s">
        <v>44</v>
      </c>
      <c r="J1510" s="48">
        <v>3008</v>
      </c>
      <c r="K1510" s="47" t="s">
        <v>110</v>
      </c>
      <c r="L1510" s="48">
        <v>870</v>
      </c>
      <c r="M1510" s="47" t="s">
        <v>46</v>
      </c>
      <c r="N1510" s="48">
        <v>4</v>
      </c>
      <c r="O1510" s="47" t="s">
        <v>43</v>
      </c>
      <c r="P1510" s="47" t="s">
        <v>956</v>
      </c>
      <c r="Q1510" s="47" t="s">
        <v>48</v>
      </c>
      <c r="R1510" s="47" t="s">
        <v>49</v>
      </c>
      <c r="S1510" s="47" t="s">
        <v>43</v>
      </c>
      <c r="T1510" s="47" t="s">
        <v>50</v>
      </c>
      <c r="U1510" s="47" t="s">
        <v>51</v>
      </c>
      <c r="V1510" s="45">
        <f t="shared" ref="V1510:W1510" si="285">AH1217-V1217</f>
        <v>0.65387962438274116</v>
      </c>
      <c r="W1510" s="45">
        <f t="shared" si="285"/>
        <v>0.65387962438274116</v>
      </c>
      <c r="X1510" s="47" t="s">
        <v>1015</v>
      </c>
      <c r="Y1510" s="47" t="s">
        <v>1296</v>
      </c>
      <c r="Z1510" s="48" t="b">
        <v>0</v>
      </c>
      <c r="AA1510" s="47" t="s">
        <v>54</v>
      </c>
      <c r="AB1510" s="48" t="b">
        <v>0</v>
      </c>
      <c r="AC1510" s="48">
        <v>39</v>
      </c>
      <c r="AD1510" s="47" t="s">
        <v>1854</v>
      </c>
    </row>
    <row r="1511" spans="2:30" x14ac:dyDescent="0.25">
      <c r="B1511">
        <v>49</v>
      </c>
      <c r="C1511" s="47" t="str">
        <f t="shared" si="228"/>
        <v>2351883sp</v>
      </c>
      <c r="D1511" s="47" t="s">
        <v>41</v>
      </c>
      <c r="E1511" s="48">
        <v>2012</v>
      </c>
      <c r="F1511" s="47" t="s">
        <v>42</v>
      </c>
      <c r="G1511" s="49">
        <v>41166</v>
      </c>
      <c r="H1511" s="47" t="s">
        <v>43</v>
      </c>
      <c r="I1511" s="47" t="s">
        <v>44</v>
      </c>
      <c r="J1511" s="48">
        <v>3008</v>
      </c>
      <c r="K1511" s="47" t="s">
        <v>110</v>
      </c>
      <c r="L1511" s="48">
        <v>810</v>
      </c>
      <c r="M1511" s="47" t="s">
        <v>46</v>
      </c>
      <c r="N1511" s="48">
        <v>5</v>
      </c>
      <c r="O1511" s="47" t="s">
        <v>43</v>
      </c>
      <c r="P1511" s="47" t="s">
        <v>455</v>
      </c>
      <c r="Q1511" s="47" t="s">
        <v>48</v>
      </c>
      <c r="R1511" s="47" t="s">
        <v>49</v>
      </c>
      <c r="S1511" s="47" t="s">
        <v>43</v>
      </c>
      <c r="T1511" s="47" t="s">
        <v>50</v>
      </c>
      <c r="U1511" s="47" t="s">
        <v>51</v>
      </c>
      <c r="V1511" s="45">
        <f t="shared" ref="V1511:W1511" si="286">AH1218-V1218</f>
        <v>0.65387962438274116</v>
      </c>
      <c r="W1511" s="45">
        <f t="shared" si="286"/>
        <v>0.65387962438274116</v>
      </c>
      <c r="X1511" s="47" t="s">
        <v>1015</v>
      </c>
      <c r="Y1511" s="47" t="s">
        <v>1296</v>
      </c>
      <c r="Z1511" s="48" t="b">
        <v>0</v>
      </c>
      <c r="AA1511" s="47" t="s">
        <v>54</v>
      </c>
      <c r="AB1511" s="48" t="b">
        <v>0</v>
      </c>
      <c r="AC1511" s="48">
        <v>39</v>
      </c>
      <c r="AD1511" s="47" t="s">
        <v>1854</v>
      </c>
    </row>
    <row r="1512" spans="2:30" x14ac:dyDescent="0.25">
      <c r="B1512">
        <v>49</v>
      </c>
      <c r="C1512" s="47" t="str">
        <f t="shared" si="228"/>
        <v>2354244sp</v>
      </c>
      <c r="D1512" s="47" t="s">
        <v>41</v>
      </c>
      <c r="E1512" s="48">
        <v>2012</v>
      </c>
      <c r="F1512" s="47" t="s">
        <v>67</v>
      </c>
      <c r="G1512" s="49">
        <v>41148</v>
      </c>
      <c r="H1512" s="47" t="s">
        <v>43</v>
      </c>
      <c r="I1512" s="47" t="s">
        <v>44</v>
      </c>
      <c r="J1512" s="48">
        <v>3008</v>
      </c>
      <c r="K1512" s="47" t="s">
        <v>45</v>
      </c>
      <c r="L1512" s="48">
        <v>820</v>
      </c>
      <c r="M1512" s="47" t="s">
        <v>46</v>
      </c>
      <c r="N1512" s="48">
        <v>4</v>
      </c>
      <c r="O1512" s="47" t="s">
        <v>43</v>
      </c>
      <c r="P1512" s="47" t="s">
        <v>956</v>
      </c>
      <c r="Q1512" s="47" t="s">
        <v>48</v>
      </c>
      <c r="R1512" s="47" t="s">
        <v>49</v>
      </c>
      <c r="S1512" s="47" t="s">
        <v>43</v>
      </c>
      <c r="T1512" s="47" t="s">
        <v>50</v>
      </c>
      <c r="U1512" s="47" t="s">
        <v>72</v>
      </c>
      <c r="V1512" s="45">
        <f t="shared" ref="V1512:W1512" si="287">AH1219-V1219</f>
        <v>0.84018052294989065</v>
      </c>
      <c r="W1512" s="45">
        <f t="shared" si="287"/>
        <v>0.84018052294989065</v>
      </c>
      <c r="X1512" s="47" t="s">
        <v>1015</v>
      </c>
      <c r="Y1512" s="47" t="s">
        <v>1298</v>
      </c>
      <c r="Z1512" s="48" t="b">
        <v>0</v>
      </c>
      <c r="AA1512" s="47" t="s">
        <v>54</v>
      </c>
      <c r="AB1512" s="48" t="b">
        <v>0</v>
      </c>
      <c r="AC1512" s="48">
        <v>39</v>
      </c>
      <c r="AD1512" s="47" t="s">
        <v>1854</v>
      </c>
    </row>
    <row r="1513" spans="2:30" x14ac:dyDescent="0.25">
      <c r="B1513">
        <v>49</v>
      </c>
      <c r="C1513" s="47" t="str">
        <f t="shared" si="228"/>
        <v>2354256sp</v>
      </c>
      <c r="D1513" s="47" t="s">
        <v>41</v>
      </c>
      <c r="E1513" s="48">
        <v>2012</v>
      </c>
      <c r="F1513" s="47" t="s">
        <v>67</v>
      </c>
      <c r="G1513" s="49">
        <v>41148</v>
      </c>
      <c r="H1513" s="47" t="s">
        <v>43</v>
      </c>
      <c r="I1513" s="47" t="s">
        <v>44</v>
      </c>
      <c r="J1513" s="48">
        <v>3008</v>
      </c>
      <c r="K1513" s="47" t="s">
        <v>110</v>
      </c>
      <c r="L1513" s="48">
        <v>770</v>
      </c>
      <c r="M1513" s="47" t="s">
        <v>46</v>
      </c>
      <c r="N1513" s="48">
        <v>4</v>
      </c>
      <c r="O1513" s="47" t="s">
        <v>43</v>
      </c>
      <c r="P1513" s="47" t="s">
        <v>956</v>
      </c>
      <c r="Q1513" s="47" t="s">
        <v>48</v>
      </c>
      <c r="R1513" s="47" t="s">
        <v>49</v>
      </c>
      <c r="S1513" s="47" t="s">
        <v>43</v>
      </c>
      <c r="T1513" s="47" t="s">
        <v>50</v>
      </c>
      <c r="U1513" s="47" t="s">
        <v>72</v>
      </c>
      <c r="V1513" s="45">
        <f t="shared" ref="V1513:W1513" si="288">AH1220-V1220</f>
        <v>0.84018052294989065</v>
      </c>
      <c r="W1513" s="45">
        <f t="shared" si="288"/>
        <v>0.84018052294989065</v>
      </c>
      <c r="X1513" s="47" t="s">
        <v>1015</v>
      </c>
      <c r="Y1513" s="47" t="s">
        <v>1298</v>
      </c>
      <c r="Z1513" s="48" t="b">
        <v>0</v>
      </c>
      <c r="AA1513" s="47" t="s">
        <v>54</v>
      </c>
      <c r="AB1513" s="48" t="b">
        <v>0</v>
      </c>
      <c r="AC1513" s="48">
        <v>39</v>
      </c>
      <c r="AD1513" s="47" t="s">
        <v>1854</v>
      </c>
    </row>
    <row r="1514" spans="2:30" x14ac:dyDescent="0.25">
      <c r="B1514">
        <v>49</v>
      </c>
      <c r="C1514" s="47" t="str">
        <f t="shared" si="228"/>
        <v>2354257sp</v>
      </c>
      <c r="D1514" s="47" t="s">
        <v>41</v>
      </c>
      <c r="E1514" s="48">
        <v>2012</v>
      </c>
      <c r="F1514" s="47" t="s">
        <v>67</v>
      </c>
      <c r="G1514" s="49">
        <v>41148</v>
      </c>
      <c r="H1514" s="47" t="s">
        <v>43</v>
      </c>
      <c r="I1514" s="47" t="s">
        <v>44</v>
      </c>
      <c r="J1514" s="48">
        <v>3008</v>
      </c>
      <c r="K1514" s="47" t="s">
        <v>45</v>
      </c>
      <c r="L1514" s="48">
        <v>760</v>
      </c>
      <c r="M1514" s="47" t="s">
        <v>46</v>
      </c>
      <c r="N1514" s="48">
        <v>4</v>
      </c>
      <c r="O1514" s="47" t="s">
        <v>43</v>
      </c>
      <c r="P1514" s="47" t="s">
        <v>956</v>
      </c>
      <c r="Q1514" s="47" t="s">
        <v>48</v>
      </c>
      <c r="R1514" s="47" t="s">
        <v>49</v>
      </c>
      <c r="S1514" s="47" t="s">
        <v>43</v>
      </c>
      <c r="T1514" s="47" t="s">
        <v>50</v>
      </c>
      <c r="U1514" s="47" t="s">
        <v>72</v>
      </c>
      <c r="V1514" s="45">
        <f t="shared" ref="V1514:W1514" si="289">AH1221-V1221</f>
        <v>0.84018052294989065</v>
      </c>
      <c r="W1514" s="45">
        <f t="shared" si="289"/>
        <v>0.84018052294989065</v>
      </c>
      <c r="X1514" s="47" t="s">
        <v>1015</v>
      </c>
      <c r="Y1514" s="47" t="s">
        <v>1298</v>
      </c>
      <c r="Z1514" s="48" t="b">
        <v>0</v>
      </c>
      <c r="AA1514" s="47" t="s">
        <v>54</v>
      </c>
      <c r="AB1514" s="48" t="b">
        <v>0</v>
      </c>
      <c r="AC1514" s="48">
        <v>39</v>
      </c>
      <c r="AD1514" s="47" t="s">
        <v>1854</v>
      </c>
    </row>
    <row r="1515" spans="2:30" x14ac:dyDescent="0.25">
      <c r="B1515">
        <v>49</v>
      </c>
      <c r="C1515" s="47" t="str">
        <f t="shared" si="228"/>
        <v>2354272sp</v>
      </c>
      <c r="D1515" s="47" t="s">
        <v>41</v>
      </c>
      <c r="E1515" s="48">
        <v>2012</v>
      </c>
      <c r="F1515" s="47" t="s">
        <v>67</v>
      </c>
      <c r="G1515" s="49">
        <v>41148</v>
      </c>
      <c r="H1515" s="47" t="s">
        <v>43</v>
      </c>
      <c r="I1515" s="47" t="s">
        <v>44</v>
      </c>
      <c r="J1515" s="48">
        <v>3008</v>
      </c>
      <c r="K1515" s="47" t="s">
        <v>110</v>
      </c>
      <c r="L1515" s="48">
        <v>750</v>
      </c>
      <c r="M1515" s="47" t="s">
        <v>46</v>
      </c>
      <c r="N1515" s="48">
        <v>4</v>
      </c>
      <c r="O1515" s="47" t="s">
        <v>43</v>
      </c>
      <c r="P1515" s="47" t="s">
        <v>770</v>
      </c>
      <c r="Q1515" s="47" t="s">
        <v>48</v>
      </c>
      <c r="R1515" s="47" t="s">
        <v>49</v>
      </c>
      <c r="S1515" s="47" t="s">
        <v>43</v>
      </c>
      <c r="T1515" s="47" t="s">
        <v>50</v>
      </c>
      <c r="U1515" s="47" t="s">
        <v>72</v>
      </c>
      <c r="V1515" s="45">
        <f t="shared" ref="V1515:W1515" si="290">AH1222-V1222</f>
        <v>0.84018052294989065</v>
      </c>
      <c r="W1515" s="45">
        <f t="shared" si="290"/>
        <v>0.84018052294989065</v>
      </c>
      <c r="X1515" s="47" t="s">
        <v>1015</v>
      </c>
      <c r="Y1515" s="47" t="s">
        <v>1298</v>
      </c>
      <c r="Z1515" s="48" t="b">
        <v>0</v>
      </c>
      <c r="AA1515" s="47" t="s">
        <v>54</v>
      </c>
      <c r="AB1515" s="48" t="b">
        <v>0</v>
      </c>
      <c r="AC1515" s="48">
        <v>39</v>
      </c>
      <c r="AD1515" s="47" t="s">
        <v>1854</v>
      </c>
    </row>
    <row r="1516" spans="2:30" x14ac:dyDescent="0.25">
      <c r="B1516">
        <v>49</v>
      </c>
      <c r="C1516" s="47" t="str">
        <f t="shared" si="228"/>
        <v>2354284sp</v>
      </c>
      <c r="D1516" s="47" t="s">
        <v>41</v>
      </c>
      <c r="E1516" s="48">
        <v>2012</v>
      </c>
      <c r="F1516" s="47" t="s">
        <v>67</v>
      </c>
      <c r="G1516" s="49">
        <v>41148</v>
      </c>
      <c r="H1516" s="47" t="s">
        <v>43</v>
      </c>
      <c r="I1516" s="47" t="s">
        <v>44</v>
      </c>
      <c r="J1516" s="48">
        <v>3008</v>
      </c>
      <c r="K1516" s="47" t="s">
        <v>110</v>
      </c>
      <c r="L1516" s="48">
        <v>720</v>
      </c>
      <c r="M1516" s="47" t="s">
        <v>46</v>
      </c>
      <c r="N1516" s="48">
        <v>4</v>
      </c>
      <c r="O1516" s="47" t="s">
        <v>43</v>
      </c>
      <c r="P1516" s="47" t="s">
        <v>956</v>
      </c>
      <c r="Q1516" s="47" t="s">
        <v>48</v>
      </c>
      <c r="R1516" s="47" t="s">
        <v>49</v>
      </c>
      <c r="S1516" s="47" t="s">
        <v>43</v>
      </c>
      <c r="T1516" s="47" t="s">
        <v>50</v>
      </c>
      <c r="U1516" s="47" t="s">
        <v>72</v>
      </c>
      <c r="V1516" s="45">
        <f t="shared" ref="V1516:W1516" si="291">AH1223-V1223</f>
        <v>0.84018052294989065</v>
      </c>
      <c r="W1516" s="45">
        <f t="shared" si="291"/>
        <v>0.84018052294989065</v>
      </c>
      <c r="X1516" s="47" t="s">
        <v>1015</v>
      </c>
      <c r="Y1516" s="47" t="s">
        <v>1298</v>
      </c>
      <c r="Z1516" s="48" t="b">
        <v>0</v>
      </c>
      <c r="AA1516" s="47" t="s">
        <v>54</v>
      </c>
      <c r="AB1516" s="48" t="b">
        <v>0</v>
      </c>
      <c r="AC1516" s="48">
        <v>39</v>
      </c>
      <c r="AD1516" s="47" t="s">
        <v>1854</v>
      </c>
    </row>
    <row r="1517" spans="2:30" x14ac:dyDescent="0.25">
      <c r="B1517">
        <v>49</v>
      </c>
      <c r="C1517" s="47" t="str">
        <f t="shared" si="228"/>
        <v>2354291sp</v>
      </c>
      <c r="D1517" s="47" t="s">
        <v>41</v>
      </c>
      <c r="E1517" s="48">
        <v>2012</v>
      </c>
      <c r="F1517" s="47" t="s">
        <v>42</v>
      </c>
      <c r="G1517" s="49">
        <v>41165</v>
      </c>
      <c r="H1517" s="47" t="s">
        <v>43</v>
      </c>
      <c r="I1517" s="47" t="s">
        <v>44</v>
      </c>
      <c r="J1517" s="48">
        <v>3008</v>
      </c>
      <c r="K1517" s="47" t="s">
        <v>110</v>
      </c>
      <c r="L1517" s="48">
        <v>790</v>
      </c>
      <c r="M1517" s="47" t="s">
        <v>46</v>
      </c>
      <c r="N1517" s="48">
        <v>4</v>
      </c>
      <c r="O1517" s="47" t="s">
        <v>43</v>
      </c>
      <c r="P1517" s="47" t="s">
        <v>803</v>
      </c>
      <c r="Q1517" s="47" t="s">
        <v>48</v>
      </c>
      <c r="R1517" s="47" t="s">
        <v>49</v>
      </c>
      <c r="S1517" s="47" t="s">
        <v>43</v>
      </c>
      <c r="T1517" s="47" t="s">
        <v>50</v>
      </c>
      <c r="U1517" s="47" t="s">
        <v>51</v>
      </c>
      <c r="V1517" s="45">
        <f t="shared" ref="V1517:W1517" si="292">AH1224-V1224</f>
        <v>0.65387962438274116</v>
      </c>
      <c r="W1517" s="45">
        <f t="shared" si="292"/>
        <v>0.65387962438274116</v>
      </c>
      <c r="X1517" s="47" t="s">
        <v>1015</v>
      </c>
      <c r="Y1517" s="47" t="s">
        <v>1296</v>
      </c>
      <c r="Z1517" s="48" t="b">
        <v>0</v>
      </c>
      <c r="AA1517" s="47" t="s">
        <v>54</v>
      </c>
      <c r="AB1517" s="48" t="b">
        <v>0</v>
      </c>
      <c r="AC1517" s="48">
        <v>39</v>
      </c>
      <c r="AD1517" s="47" t="s">
        <v>1854</v>
      </c>
    </row>
    <row r="1518" spans="2:30" x14ac:dyDescent="0.25">
      <c r="B1518">
        <v>49</v>
      </c>
      <c r="C1518" s="47" t="str">
        <f t="shared" ref="C1518:C1553" si="293">C1225&amp;"sp"</f>
        <v>2354300sp</v>
      </c>
      <c r="D1518" s="47" t="s">
        <v>41</v>
      </c>
      <c r="E1518" s="48">
        <v>2012</v>
      </c>
      <c r="F1518" s="47" t="s">
        <v>42</v>
      </c>
      <c r="G1518" s="49">
        <v>41165</v>
      </c>
      <c r="H1518" s="47" t="s">
        <v>43</v>
      </c>
      <c r="I1518" s="47" t="s">
        <v>44</v>
      </c>
      <c r="J1518" s="48">
        <v>3008</v>
      </c>
      <c r="K1518" s="47" t="s">
        <v>110</v>
      </c>
      <c r="L1518" s="48">
        <v>750</v>
      </c>
      <c r="M1518" s="47" t="s">
        <v>46</v>
      </c>
      <c r="N1518" s="48">
        <v>4</v>
      </c>
      <c r="O1518" s="47" t="s">
        <v>43</v>
      </c>
      <c r="P1518" s="47" t="s">
        <v>956</v>
      </c>
      <c r="Q1518" s="47" t="s">
        <v>48</v>
      </c>
      <c r="R1518" s="47" t="s">
        <v>49</v>
      </c>
      <c r="S1518" s="47" t="s">
        <v>43</v>
      </c>
      <c r="T1518" s="47" t="s">
        <v>50</v>
      </c>
      <c r="U1518" s="47" t="s">
        <v>51</v>
      </c>
      <c r="V1518" s="45">
        <f t="shared" ref="V1518:W1518" si="294">AH1225-V1225</f>
        <v>0.65387962438274116</v>
      </c>
      <c r="W1518" s="45">
        <f t="shared" si="294"/>
        <v>0.65387962438274116</v>
      </c>
      <c r="X1518" s="47" t="s">
        <v>1015</v>
      </c>
      <c r="Y1518" s="47" t="s">
        <v>1296</v>
      </c>
      <c r="Z1518" s="48" t="b">
        <v>0</v>
      </c>
      <c r="AA1518" s="47" t="s">
        <v>54</v>
      </c>
      <c r="AB1518" s="48" t="b">
        <v>0</v>
      </c>
      <c r="AC1518" s="48">
        <v>39</v>
      </c>
      <c r="AD1518" s="47" t="s">
        <v>1854</v>
      </c>
    </row>
    <row r="1519" spans="2:30" x14ac:dyDescent="0.25">
      <c r="B1519">
        <v>49</v>
      </c>
      <c r="C1519" s="47" t="str">
        <f t="shared" si="293"/>
        <v>2354305sp</v>
      </c>
      <c r="D1519" s="47" t="s">
        <v>41</v>
      </c>
      <c r="E1519" s="48">
        <v>2012</v>
      </c>
      <c r="F1519" s="47" t="s">
        <v>42</v>
      </c>
      <c r="G1519" s="49">
        <v>41165</v>
      </c>
      <c r="H1519" s="47" t="s">
        <v>43</v>
      </c>
      <c r="I1519" s="47" t="s">
        <v>44</v>
      </c>
      <c r="J1519" s="48">
        <v>3008</v>
      </c>
      <c r="K1519" s="47" t="s">
        <v>110</v>
      </c>
      <c r="L1519" s="48">
        <v>700</v>
      </c>
      <c r="M1519" s="47" t="s">
        <v>46</v>
      </c>
      <c r="N1519" s="48">
        <v>4</v>
      </c>
      <c r="O1519" s="47" t="s">
        <v>43</v>
      </c>
      <c r="P1519" s="47" t="s">
        <v>956</v>
      </c>
      <c r="Q1519" s="47" t="s">
        <v>48</v>
      </c>
      <c r="R1519" s="47" t="s">
        <v>49</v>
      </c>
      <c r="S1519" s="47" t="s">
        <v>43</v>
      </c>
      <c r="T1519" s="47" t="s">
        <v>50</v>
      </c>
      <c r="U1519" s="47" t="s">
        <v>51</v>
      </c>
      <c r="V1519" s="45">
        <f t="shared" ref="V1519:W1519" si="295">AH1226-V1226</f>
        <v>0.65387962438274116</v>
      </c>
      <c r="W1519" s="45">
        <f t="shared" si="295"/>
        <v>0.65387962438274116</v>
      </c>
      <c r="X1519" s="47" t="s">
        <v>1015</v>
      </c>
      <c r="Y1519" s="47" t="s">
        <v>1296</v>
      </c>
      <c r="Z1519" s="48" t="b">
        <v>0</v>
      </c>
      <c r="AA1519" s="47" t="s">
        <v>54</v>
      </c>
      <c r="AB1519" s="48" t="b">
        <v>0</v>
      </c>
      <c r="AC1519" s="48">
        <v>39</v>
      </c>
      <c r="AD1519" s="47" t="s">
        <v>1854</v>
      </c>
    </row>
    <row r="1520" spans="2:30" x14ac:dyDescent="0.25">
      <c r="B1520">
        <v>49</v>
      </c>
      <c r="C1520" s="47" t="str">
        <f t="shared" si="293"/>
        <v>2354317sp</v>
      </c>
      <c r="D1520" s="47" t="s">
        <v>41</v>
      </c>
      <c r="E1520" s="48">
        <v>2012</v>
      </c>
      <c r="F1520" s="47" t="s">
        <v>42</v>
      </c>
      <c r="G1520" s="49">
        <v>41165</v>
      </c>
      <c r="H1520" s="47" t="s">
        <v>43</v>
      </c>
      <c r="I1520" s="47" t="s">
        <v>44</v>
      </c>
      <c r="J1520" s="48">
        <v>3008</v>
      </c>
      <c r="K1520" s="47" t="s">
        <v>110</v>
      </c>
      <c r="L1520" s="48">
        <v>830</v>
      </c>
      <c r="M1520" s="47" t="s">
        <v>46</v>
      </c>
      <c r="N1520" s="48">
        <v>4</v>
      </c>
      <c r="O1520" s="47" t="s">
        <v>43</v>
      </c>
      <c r="P1520" s="47" t="s">
        <v>1421</v>
      </c>
      <c r="Q1520" s="47" t="s">
        <v>48</v>
      </c>
      <c r="R1520" s="47" t="s">
        <v>49</v>
      </c>
      <c r="S1520" s="47" t="s">
        <v>43</v>
      </c>
      <c r="T1520" s="47" t="s">
        <v>50</v>
      </c>
      <c r="U1520" s="47" t="s">
        <v>51</v>
      </c>
      <c r="V1520" s="45">
        <f t="shared" ref="V1520:W1520" si="296">AH1227-V1227</f>
        <v>0.65387962438274116</v>
      </c>
      <c r="W1520" s="45">
        <f t="shared" si="296"/>
        <v>0.65387962438274116</v>
      </c>
      <c r="X1520" s="47" t="s">
        <v>1015</v>
      </c>
      <c r="Y1520" s="47" t="s">
        <v>1296</v>
      </c>
      <c r="Z1520" s="48" t="b">
        <v>0</v>
      </c>
      <c r="AA1520" s="47" t="s">
        <v>54</v>
      </c>
      <c r="AB1520" s="48" t="b">
        <v>0</v>
      </c>
      <c r="AC1520" s="48">
        <v>39</v>
      </c>
      <c r="AD1520" s="47" t="s">
        <v>1854</v>
      </c>
    </row>
    <row r="1521" spans="1:30" x14ac:dyDescent="0.25">
      <c r="B1521">
        <v>49</v>
      </c>
      <c r="C1521" s="47" t="str">
        <f t="shared" si="293"/>
        <v>2354324sp</v>
      </c>
      <c r="D1521" s="47" t="s">
        <v>41</v>
      </c>
      <c r="E1521" s="48">
        <v>2012</v>
      </c>
      <c r="F1521" s="47" t="s">
        <v>42</v>
      </c>
      <c r="G1521" s="49">
        <v>41165</v>
      </c>
      <c r="H1521" s="47" t="s">
        <v>43</v>
      </c>
      <c r="I1521" s="47" t="s">
        <v>44</v>
      </c>
      <c r="J1521" s="48">
        <v>3008</v>
      </c>
      <c r="K1521" s="47" t="s">
        <v>110</v>
      </c>
      <c r="L1521" s="48">
        <v>800</v>
      </c>
      <c r="M1521" s="47" t="s">
        <v>46</v>
      </c>
      <c r="N1521" s="48">
        <v>4</v>
      </c>
      <c r="O1521" s="47" t="s">
        <v>43</v>
      </c>
      <c r="P1521" s="47" t="s">
        <v>956</v>
      </c>
      <c r="Q1521" s="47" t="s">
        <v>48</v>
      </c>
      <c r="R1521" s="47" t="s">
        <v>49</v>
      </c>
      <c r="S1521" s="47" t="s">
        <v>43</v>
      </c>
      <c r="T1521" s="47" t="s">
        <v>50</v>
      </c>
      <c r="U1521" s="47" t="s">
        <v>51</v>
      </c>
      <c r="V1521" s="45">
        <f t="shared" ref="V1521:W1521" si="297">AH1228-V1228</f>
        <v>0.65387962438274116</v>
      </c>
      <c r="W1521" s="45">
        <f t="shared" si="297"/>
        <v>0.65387962438274116</v>
      </c>
      <c r="X1521" s="47" t="s">
        <v>1015</v>
      </c>
      <c r="Y1521" s="47" t="s">
        <v>1296</v>
      </c>
      <c r="Z1521" s="48" t="b">
        <v>0</v>
      </c>
      <c r="AA1521" s="47" t="s">
        <v>54</v>
      </c>
      <c r="AB1521" s="48" t="b">
        <v>0</v>
      </c>
      <c r="AC1521" s="48">
        <v>39</v>
      </c>
      <c r="AD1521" s="47" t="s">
        <v>1854</v>
      </c>
    </row>
    <row r="1522" spans="1:30" x14ac:dyDescent="0.25">
      <c r="B1522">
        <v>49</v>
      </c>
      <c r="C1522" s="47" t="str">
        <f t="shared" si="293"/>
        <v>2354335sp</v>
      </c>
      <c r="D1522" s="47" t="s">
        <v>41</v>
      </c>
      <c r="E1522" s="48">
        <v>2012</v>
      </c>
      <c r="F1522" s="47" t="s">
        <v>42</v>
      </c>
      <c r="G1522" s="49">
        <v>41165</v>
      </c>
      <c r="H1522" s="47" t="s">
        <v>43</v>
      </c>
      <c r="I1522" s="47" t="s">
        <v>44</v>
      </c>
      <c r="J1522" s="48">
        <v>3008</v>
      </c>
      <c r="K1522" s="47" t="s">
        <v>110</v>
      </c>
      <c r="L1522" s="48">
        <v>750</v>
      </c>
      <c r="M1522" s="47" t="s">
        <v>46</v>
      </c>
      <c r="N1522" s="48">
        <v>4</v>
      </c>
      <c r="O1522" s="47" t="s">
        <v>43</v>
      </c>
      <c r="P1522" s="47" t="s">
        <v>956</v>
      </c>
      <c r="Q1522" s="47" t="s">
        <v>48</v>
      </c>
      <c r="R1522" s="47" t="s">
        <v>49</v>
      </c>
      <c r="S1522" s="47" t="s">
        <v>43</v>
      </c>
      <c r="T1522" s="47" t="s">
        <v>50</v>
      </c>
      <c r="U1522" s="47" t="s">
        <v>51</v>
      </c>
      <c r="V1522" s="45">
        <f t="shared" ref="V1522:W1522" si="298">AH1229-V1229</f>
        <v>0.65387962438274116</v>
      </c>
      <c r="W1522" s="45">
        <f t="shared" si="298"/>
        <v>0.65387962438274116</v>
      </c>
      <c r="X1522" s="47" t="s">
        <v>1015</v>
      </c>
      <c r="Y1522" s="47" t="s">
        <v>1296</v>
      </c>
      <c r="Z1522" s="48" t="b">
        <v>0</v>
      </c>
      <c r="AA1522" s="47" t="s">
        <v>54</v>
      </c>
      <c r="AB1522" s="48" t="b">
        <v>0</v>
      </c>
      <c r="AC1522" s="48">
        <v>39</v>
      </c>
      <c r="AD1522" s="47" t="s">
        <v>1854</v>
      </c>
    </row>
    <row r="1523" spans="1:30" x14ac:dyDescent="0.25">
      <c r="B1523">
        <v>49</v>
      </c>
      <c r="C1523" s="47" t="str">
        <f t="shared" si="293"/>
        <v>2354338sp</v>
      </c>
      <c r="D1523" s="47" t="s">
        <v>41</v>
      </c>
      <c r="E1523" s="48">
        <v>2012</v>
      </c>
      <c r="F1523" s="47" t="s">
        <v>42</v>
      </c>
      <c r="G1523" s="49">
        <v>41165</v>
      </c>
      <c r="H1523" s="47" t="s">
        <v>43</v>
      </c>
      <c r="I1523" s="47" t="s">
        <v>44</v>
      </c>
      <c r="J1523" s="48">
        <v>3008</v>
      </c>
      <c r="K1523" s="47" t="s">
        <v>110</v>
      </c>
      <c r="L1523" s="48">
        <v>770</v>
      </c>
      <c r="M1523" s="47" t="s">
        <v>46</v>
      </c>
      <c r="N1523" s="48">
        <v>4</v>
      </c>
      <c r="O1523" s="47" t="s">
        <v>43</v>
      </c>
      <c r="P1523" s="47" t="s">
        <v>956</v>
      </c>
      <c r="Q1523" s="47" t="s">
        <v>48</v>
      </c>
      <c r="R1523" s="47" t="s">
        <v>49</v>
      </c>
      <c r="S1523" s="47" t="s">
        <v>43</v>
      </c>
      <c r="T1523" s="47" t="s">
        <v>50</v>
      </c>
      <c r="U1523" s="47" t="s">
        <v>51</v>
      </c>
      <c r="V1523" s="45">
        <f t="shared" ref="V1523:W1523" si="299">AH1230-V1230</f>
        <v>0.65387962438274116</v>
      </c>
      <c r="W1523" s="45">
        <f t="shared" si="299"/>
        <v>0.65387962438274116</v>
      </c>
      <c r="X1523" s="47" t="s">
        <v>1015</v>
      </c>
      <c r="Y1523" s="47" t="s">
        <v>1296</v>
      </c>
      <c r="Z1523" s="48" t="b">
        <v>0</v>
      </c>
      <c r="AA1523" s="47" t="s">
        <v>54</v>
      </c>
      <c r="AB1523" s="48" t="b">
        <v>0</v>
      </c>
      <c r="AC1523" s="48">
        <v>39</v>
      </c>
      <c r="AD1523" s="47" t="s">
        <v>1854</v>
      </c>
    </row>
    <row r="1524" spans="1:30" x14ac:dyDescent="0.25">
      <c r="B1524">
        <v>49</v>
      </c>
      <c r="C1524" s="47" t="str">
        <f t="shared" si="293"/>
        <v>2354343sp</v>
      </c>
      <c r="D1524" s="47" t="s">
        <v>41</v>
      </c>
      <c r="E1524" s="48">
        <v>2012</v>
      </c>
      <c r="F1524" s="47" t="s">
        <v>42</v>
      </c>
      <c r="G1524" s="49">
        <v>41165</v>
      </c>
      <c r="H1524" s="47" t="s">
        <v>43</v>
      </c>
      <c r="I1524" s="47" t="s">
        <v>44</v>
      </c>
      <c r="J1524" s="48">
        <v>3008</v>
      </c>
      <c r="K1524" s="47" t="s">
        <v>110</v>
      </c>
      <c r="L1524" s="48">
        <v>750</v>
      </c>
      <c r="M1524" s="47" t="s">
        <v>46</v>
      </c>
      <c r="N1524" s="48">
        <v>4</v>
      </c>
      <c r="O1524" s="47" t="s">
        <v>43</v>
      </c>
      <c r="P1524" s="47" t="s">
        <v>803</v>
      </c>
      <c r="Q1524" s="47" t="s">
        <v>48</v>
      </c>
      <c r="R1524" s="47" t="s">
        <v>49</v>
      </c>
      <c r="S1524" s="47" t="s">
        <v>43</v>
      </c>
      <c r="T1524" s="47" t="s">
        <v>50</v>
      </c>
      <c r="U1524" s="47" t="s">
        <v>51</v>
      </c>
      <c r="V1524" s="45">
        <f t="shared" ref="V1524:W1524" si="300">AH1231-V1231</f>
        <v>0.65387962438274116</v>
      </c>
      <c r="W1524" s="45">
        <f t="shared" si="300"/>
        <v>0.65387962438274116</v>
      </c>
      <c r="X1524" s="47" t="s">
        <v>1015</v>
      </c>
      <c r="Y1524" s="47" t="s">
        <v>1296</v>
      </c>
      <c r="Z1524" s="48" t="b">
        <v>0</v>
      </c>
      <c r="AA1524" s="47" t="s">
        <v>54</v>
      </c>
      <c r="AB1524" s="48" t="b">
        <v>0</v>
      </c>
      <c r="AC1524" s="48">
        <v>39</v>
      </c>
      <c r="AD1524" s="47" t="s">
        <v>1854</v>
      </c>
    </row>
    <row r="1525" spans="1:30" x14ac:dyDescent="0.25">
      <c r="B1525">
        <v>49</v>
      </c>
      <c r="C1525" s="47" t="str">
        <f t="shared" si="293"/>
        <v>2354361sp</v>
      </c>
      <c r="D1525" s="47" t="s">
        <v>41</v>
      </c>
      <c r="E1525" s="48">
        <v>2012</v>
      </c>
      <c r="F1525" s="47" t="s">
        <v>42</v>
      </c>
      <c r="G1525" s="49">
        <v>41165</v>
      </c>
      <c r="H1525" s="47" t="s">
        <v>43</v>
      </c>
      <c r="I1525" s="47" t="s">
        <v>44</v>
      </c>
      <c r="J1525" s="48">
        <v>3008</v>
      </c>
      <c r="K1525" s="47" t="s">
        <v>110</v>
      </c>
      <c r="L1525" s="48">
        <v>960</v>
      </c>
      <c r="M1525" s="47" t="s">
        <v>46</v>
      </c>
      <c r="N1525" s="48">
        <v>4</v>
      </c>
      <c r="O1525" s="47" t="s">
        <v>43</v>
      </c>
      <c r="P1525" s="47" t="s">
        <v>956</v>
      </c>
      <c r="Q1525" s="47" t="s">
        <v>48</v>
      </c>
      <c r="R1525" s="47" t="s">
        <v>49</v>
      </c>
      <c r="S1525" s="47" t="s">
        <v>43</v>
      </c>
      <c r="T1525" s="47" t="s">
        <v>50</v>
      </c>
      <c r="U1525" s="47" t="s">
        <v>51</v>
      </c>
      <c r="V1525" s="45">
        <f t="shared" ref="V1525:W1525" si="301">AH1232-V1232</f>
        <v>0.65387962438274116</v>
      </c>
      <c r="W1525" s="45">
        <f t="shared" si="301"/>
        <v>0.65387962438274116</v>
      </c>
      <c r="X1525" s="47" t="s">
        <v>1015</v>
      </c>
      <c r="Y1525" s="47" t="s">
        <v>1296</v>
      </c>
      <c r="Z1525" s="48" t="b">
        <v>0</v>
      </c>
      <c r="AA1525" s="47" t="s">
        <v>54</v>
      </c>
      <c r="AB1525" s="48" t="b">
        <v>0</v>
      </c>
      <c r="AC1525" s="48">
        <v>39</v>
      </c>
      <c r="AD1525" s="47" t="s">
        <v>1854</v>
      </c>
    </row>
    <row r="1526" spans="1:30" x14ac:dyDescent="0.25">
      <c r="B1526">
        <v>49</v>
      </c>
      <c r="C1526" s="47" t="str">
        <f t="shared" si="293"/>
        <v>2354363sp</v>
      </c>
      <c r="D1526" s="47" t="s">
        <v>41</v>
      </c>
      <c r="E1526" s="48">
        <v>2012</v>
      </c>
      <c r="F1526" s="47" t="s">
        <v>42</v>
      </c>
      <c r="G1526" s="49">
        <v>41165</v>
      </c>
      <c r="H1526" s="47" t="s">
        <v>43</v>
      </c>
      <c r="I1526" s="47" t="s">
        <v>44</v>
      </c>
      <c r="J1526" s="48">
        <v>3008</v>
      </c>
      <c r="K1526" s="47" t="s">
        <v>110</v>
      </c>
      <c r="L1526" s="48">
        <v>830</v>
      </c>
      <c r="M1526" s="47" t="s">
        <v>46</v>
      </c>
      <c r="N1526" s="48">
        <v>4</v>
      </c>
      <c r="O1526" s="47" t="s">
        <v>43</v>
      </c>
      <c r="P1526" s="47" t="s">
        <v>956</v>
      </c>
      <c r="Q1526" s="47" t="s">
        <v>48</v>
      </c>
      <c r="R1526" s="47" t="s">
        <v>49</v>
      </c>
      <c r="S1526" s="47" t="s">
        <v>43</v>
      </c>
      <c r="T1526" s="47" t="s">
        <v>50</v>
      </c>
      <c r="U1526" s="47" t="s">
        <v>51</v>
      </c>
      <c r="V1526" s="45">
        <f t="shared" ref="V1526:W1526" si="302">AH1233-V1233</f>
        <v>0.65387962438274116</v>
      </c>
      <c r="W1526" s="45">
        <f t="shared" si="302"/>
        <v>0.65387962438274116</v>
      </c>
      <c r="X1526" s="47" t="s">
        <v>1015</v>
      </c>
      <c r="Y1526" s="47" t="s">
        <v>1296</v>
      </c>
      <c r="Z1526" s="48" t="b">
        <v>0</v>
      </c>
      <c r="AA1526" s="47" t="s">
        <v>54</v>
      </c>
      <c r="AB1526" s="48" t="b">
        <v>0</v>
      </c>
      <c r="AC1526" s="48">
        <v>39</v>
      </c>
      <c r="AD1526" s="47" t="s">
        <v>1854</v>
      </c>
    </row>
    <row r="1527" spans="1:30" x14ac:dyDescent="0.25">
      <c r="B1527">
        <v>49</v>
      </c>
      <c r="C1527" s="47" t="str">
        <f t="shared" si="293"/>
        <v>2377863sp</v>
      </c>
      <c r="D1527" s="47" t="s">
        <v>41</v>
      </c>
      <c r="E1527" s="48">
        <v>2012</v>
      </c>
      <c r="F1527" s="47" t="s">
        <v>67</v>
      </c>
      <c r="G1527" s="49">
        <v>41142</v>
      </c>
      <c r="H1527" s="47" t="s">
        <v>43</v>
      </c>
      <c r="I1527" s="47" t="s">
        <v>44</v>
      </c>
      <c r="J1527" s="48">
        <v>3008</v>
      </c>
      <c r="K1527" s="47" t="s">
        <v>45</v>
      </c>
      <c r="L1527" s="48">
        <v>760</v>
      </c>
      <c r="M1527" s="47" t="s">
        <v>46</v>
      </c>
      <c r="N1527" s="48">
        <v>4</v>
      </c>
      <c r="O1527" s="47" t="s">
        <v>43</v>
      </c>
      <c r="P1527" s="47" t="s">
        <v>956</v>
      </c>
      <c r="Q1527" s="47" t="s">
        <v>48</v>
      </c>
      <c r="R1527" s="47" t="s">
        <v>49</v>
      </c>
      <c r="S1527" s="47" t="s">
        <v>43</v>
      </c>
      <c r="T1527" s="47" t="s">
        <v>50</v>
      </c>
      <c r="U1527" s="47" t="s">
        <v>69</v>
      </c>
      <c r="V1527" s="45">
        <f t="shared" ref="V1527:W1527" si="303">AH1234-V1234</f>
        <v>0.78538614101837623</v>
      </c>
      <c r="W1527" s="45">
        <f t="shared" si="303"/>
        <v>0.78538614101837623</v>
      </c>
      <c r="X1527" s="47" t="s">
        <v>1015</v>
      </c>
      <c r="Y1527" s="47" t="s">
        <v>1324</v>
      </c>
      <c r="Z1527" s="48" t="b">
        <v>0</v>
      </c>
      <c r="AA1527" s="47" t="s">
        <v>54</v>
      </c>
      <c r="AB1527" s="48" t="b">
        <v>0</v>
      </c>
      <c r="AC1527" s="48">
        <v>39</v>
      </c>
      <c r="AD1527" s="47" t="s">
        <v>1854</v>
      </c>
    </row>
    <row r="1528" spans="1:30" x14ac:dyDescent="0.25">
      <c r="B1528">
        <v>49</v>
      </c>
      <c r="C1528" s="47" t="str">
        <f t="shared" si="293"/>
        <v>2377875sp</v>
      </c>
      <c r="D1528" s="47" t="s">
        <v>41</v>
      </c>
      <c r="E1528" s="48">
        <v>2012</v>
      </c>
      <c r="F1528" s="47" t="s">
        <v>67</v>
      </c>
      <c r="G1528" s="49">
        <v>41142</v>
      </c>
      <c r="H1528" s="47" t="s">
        <v>43</v>
      </c>
      <c r="I1528" s="47" t="s">
        <v>44</v>
      </c>
      <c r="J1528" s="48">
        <v>3008</v>
      </c>
      <c r="K1528" s="47" t="s">
        <v>110</v>
      </c>
      <c r="L1528" s="48">
        <v>870</v>
      </c>
      <c r="M1528" s="47" t="s">
        <v>46</v>
      </c>
      <c r="N1528" s="48">
        <v>4</v>
      </c>
      <c r="O1528" s="47" t="s">
        <v>43</v>
      </c>
      <c r="P1528" s="47" t="s">
        <v>770</v>
      </c>
      <c r="Q1528" s="47" t="s">
        <v>48</v>
      </c>
      <c r="R1528" s="47" t="s">
        <v>49</v>
      </c>
      <c r="S1528" s="47" t="s">
        <v>43</v>
      </c>
      <c r="T1528" s="47" t="s">
        <v>50</v>
      </c>
      <c r="U1528" s="47" t="s">
        <v>69</v>
      </c>
      <c r="V1528" s="45">
        <f t="shared" ref="V1528:W1528" si="304">AH1235-V1235</f>
        <v>0.78538614101837623</v>
      </c>
      <c r="W1528" s="45">
        <f t="shared" si="304"/>
        <v>0.78538614101837623</v>
      </c>
      <c r="X1528" s="47" t="s">
        <v>1015</v>
      </c>
      <c r="Y1528" s="47" t="s">
        <v>1324</v>
      </c>
      <c r="Z1528" s="48" t="b">
        <v>0</v>
      </c>
      <c r="AA1528" s="47" t="s">
        <v>54</v>
      </c>
      <c r="AB1528" s="48" t="b">
        <v>0</v>
      </c>
      <c r="AC1528" s="48">
        <v>39</v>
      </c>
      <c r="AD1528" s="47" t="s">
        <v>1854</v>
      </c>
    </row>
    <row r="1529" spans="1:30" x14ac:dyDescent="0.25">
      <c r="B1529">
        <v>49</v>
      </c>
      <c r="C1529" s="47" t="str">
        <f t="shared" si="293"/>
        <v>2377882sp</v>
      </c>
      <c r="D1529" s="47" t="s">
        <v>41</v>
      </c>
      <c r="E1529" s="48">
        <v>2012</v>
      </c>
      <c r="F1529" s="47" t="s">
        <v>67</v>
      </c>
      <c r="G1529" s="49">
        <v>41142</v>
      </c>
      <c r="H1529" s="47" t="s">
        <v>43</v>
      </c>
      <c r="I1529" s="47" t="s">
        <v>44</v>
      </c>
      <c r="J1529" s="48">
        <v>3008</v>
      </c>
      <c r="K1529" s="47" t="s">
        <v>110</v>
      </c>
      <c r="L1529" s="48">
        <v>850</v>
      </c>
      <c r="M1529" s="47" t="s">
        <v>46</v>
      </c>
      <c r="N1529" s="48">
        <v>4</v>
      </c>
      <c r="O1529" s="47" t="s">
        <v>43</v>
      </c>
      <c r="P1529" s="47" t="s">
        <v>956</v>
      </c>
      <c r="Q1529" s="47" t="s">
        <v>48</v>
      </c>
      <c r="R1529" s="47" t="s">
        <v>49</v>
      </c>
      <c r="S1529" s="47" t="s">
        <v>43</v>
      </c>
      <c r="T1529" s="47" t="s">
        <v>50</v>
      </c>
      <c r="U1529" s="47" t="s">
        <v>69</v>
      </c>
      <c r="V1529" s="45">
        <f t="shared" ref="V1529:W1529" si="305">AH1236-V1236</f>
        <v>0.78538614101837623</v>
      </c>
      <c r="W1529" s="45">
        <f t="shared" si="305"/>
        <v>0.78538614101837623</v>
      </c>
      <c r="X1529" s="47" t="s">
        <v>1015</v>
      </c>
      <c r="Y1529" s="47" t="s">
        <v>1324</v>
      </c>
      <c r="Z1529" s="48" t="b">
        <v>0</v>
      </c>
      <c r="AA1529" s="47" t="s">
        <v>54</v>
      </c>
      <c r="AB1529" s="48" t="b">
        <v>0</v>
      </c>
      <c r="AC1529" s="48">
        <v>39</v>
      </c>
      <c r="AD1529" s="47" t="s">
        <v>1854</v>
      </c>
    </row>
    <row r="1530" spans="1:30" x14ac:dyDescent="0.25">
      <c r="A1530" t="str">
        <f>P1530*1&amp;F1530&amp;E1530&amp;L1530</f>
        <v>6348413M10107  B2012830</v>
      </c>
      <c r="B1530" s="50">
        <v>49</v>
      </c>
      <c r="C1530" s="47" t="str">
        <f t="shared" si="293"/>
        <v>2334267sp</v>
      </c>
      <c r="D1530" s="47" t="s">
        <v>41</v>
      </c>
      <c r="E1530" s="48">
        <v>2012</v>
      </c>
      <c r="F1530" s="47" t="s">
        <v>42</v>
      </c>
      <c r="G1530" s="49">
        <v>41142</v>
      </c>
      <c r="H1530" s="47" t="s">
        <v>43</v>
      </c>
      <c r="I1530" s="47" t="s">
        <v>44</v>
      </c>
      <c r="J1530" s="48">
        <v>3008</v>
      </c>
      <c r="K1530" s="47" t="s">
        <v>110</v>
      </c>
      <c r="L1530" s="48">
        <v>830</v>
      </c>
      <c r="M1530" s="47" t="s">
        <v>46</v>
      </c>
      <c r="N1530" s="48">
        <v>4</v>
      </c>
      <c r="O1530" s="47" t="s">
        <v>43</v>
      </c>
      <c r="P1530" s="47" t="s">
        <v>956</v>
      </c>
      <c r="Q1530" s="47" t="s">
        <v>48</v>
      </c>
      <c r="R1530" s="47" t="s">
        <v>49</v>
      </c>
      <c r="S1530" s="47" t="s">
        <v>43</v>
      </c>
      <c r="T1530" s="47" t="s">
        <v>50</v>
      </c>
      <c r="U1530" s="47" t="s">
        <v>69</v>
      </c>
      <c r="V1530" s="45">
        <f t="shared" ref="V1530:W1530" si="306">AH1237-V1237</f>
        <v>0.78538614101837623</v>
      </c>
      <c r="W1530" s="45">
        <f t="shared" si="306"/>
        <v>0.78538614101837623</v>
      </c>
      <c r="X1530" s="47" t="s">
        <v>1015</v>
      </c>
      <c r="Y1530" s="47" t="s">
        <v>1324</v>
      </c>
      <c r="Z1530" s="48" t="b">
        <v>0</v>
      </c>
      <c r="AA1530" s="47" t="s">
        <v>54</v>
      </c>
      <c r="AB1530" s="48" t="b">
        <v>0</v>
      </c>
      <c r="AC1530" s="48">
        <v>39</v>
      </c>
      <c r="AD1530" s="47" t="s">
        <v>1854</v>
      </c>
    </row>
    <row r="1531" spans="1:30" x14ac:dyDescent="0.25">
      <c r="A1531" t="str">
        <f>P1531*1&amp;F1531&amp;E1531&amp;L1531</f>
        <v>6348413M10107  C2012810</v>
      </c>
      <c r="B1531" s="50">
        <v>49</v>
      </c>
      <c r="C1531" s="47" t="str">
        <f t="shared" si="293"/>
        <v>2334495sp</v>
      </c>
      <c r="D1531" s="47" t="s">
        <v>41</v>
      </c>
      <c r="E1531" s="48">
        <v>2012</v>
      </c>
      <c r="F1531" s="47" t="s">
        <v>67</v>
      </c>
      <c r="G1531" s="49">
        <v>41142</v>
      </c>
      <c r="H1531" s="47" t="s">
        <v>43</v>
      </c>
      <c r="I1531" s="47" t="s">
        <v>44</v>
      </c>
      <c r="J1531" s="48">
        <v>3008</v>
      </c>
      <c r="K1531" s="47" t="s">
        <v>110</v>
      </c>
      <c r="L1531" s="48">
        <v>810</v>
      </c>
      <c r="M1531" s="47" t="s">
        <v>46</v>
      </c>
      <c r="N1531" s="48">
        <v>4</v>
      </c>
      <c r="O1531" s="47" t="s">
        <v>43</v>
      </c>
      <c r="P1531" s="47" t="s">
        <v>956</v>
      </c>
      <c r="Q1531" s="47" t="s">
        <v>48</v>
      </c>
      <c r="R1531" s="47" t="s">
        <v>49</v>
      </c>
      <c r="S1531" s="47" t="s">
        <v>43</v>
      </c>
      <c r="T1531" s="47" t="s">
        <v>50</v>
      </c>
      <c r="U1531" s="47" t="s">
        <v>69</v>
      </c>
      <c r="V1531" s="45">
        <f t="shared" ref="V1531:W1531" si="307">AH1238-V1238</f>
        <v>0.78538614101837623</v>
      </c>
      <c r="W1531" s="45">
        <f t="shared" si="307"/>
        <v>0.78538614101837623</v>
      </c>
      <c r="X1531" s="47" t="s">
        <v>1015</v>
      </c>
      <c r="Y1531" s="47" t="s">
        <v>1324</v>
      </c>
      <c r="Z1531" s="48" t="b">
        <v>0</v>
      </c>
      <c r="AA1531" s="47" t="s">
        <v>54</v>
      </c>
      <c r="AB1531" s="48" t="b">
        <v>0</v>
      </c>
      <c r="AC1531" s="48">
        <v>39</v>
      </c>
      <c r="AD1531" s="47" t="s">
        <v>1854</v>
      </c>
    </row>
    <row r="1532" spans="1:30" x14ac:dyDescent="0.25">
      <c r="A1532" t="str">
        <f>P1532*1&amp;F1532&amp;E1532&amp;L1532</f>
        <v>6348413M10107  C2012770</v>
      </c>
      <c r="B1532" s="50">
        <v>49</v>
      </c>
      <c r="C1532" s="47" t="str">
        <f t="shared" si="293"/>
        <v>2351857sp</v>
      </c>
      <c r="D1532" s="47" t="s">
        <v>41</v>
      </c>
      <c r="E1532" s="48">
        <v>2012</v>
      </c>
      <c r="F1532" s="47" t="s">
        <v>67</v>
      </c>
      <c r="G1532" s="49">
        <v>41166</v>
      </c>
      <c r="H1532" s="47" t="s">
        <v>43</v>
      </c>
      <c r="I1532" s="47" t="s">
        <v>44</v>
      </c>
      <c r="J1532" s="48">
        <v>3008</v>
      </c>
      <c r="K1532" s="47" t="s">
        <v>110</v>
      </c>
      <c r="L1532" s="48">
        <v>770</v>
      </c>
      <c r="M1532" s="47" t="s">
        <v>46</v>
      </c>
      <c r="N1532" s="48">
        <v>4</v>
      </c>
      <c r="O1532" s="47" t="s">
        <v>43</v>
      </c>
      <c r="P1532" s="47" t="s">
        <v>956</v>
      </c>
      <c r="Q1532" s="47" t="s">
        <v>48</v>
      </c>
      <c r="R1532" s="47" t="s">
        <v>49</v>
      </c>
      <c r="S1532" s="47" t="s">
        <v>43</v>
      </c>
      <c r="T1532" s="47" t="s">
        <v>50</v>
      </c>
      <c r="U1532" s="47" t="s">
        <v>51</v>
      </c>
      <c r="V1532" s="45">
        <f t="shared" ref="V1532:W1532" si="308">AH1239-V1239</f>
        <v>0.65387962438274116</v>
      </c>
      <c r="W1532" s="45">
        <f t="shared" si="308"/>
        <v>0.65387962438274116</v>
      </c>
      <c r="X1532" s="47" t="s">
        <v>1015</v>
      </c>
      <c r="Y1532" s="47" t="s">
        <v>1296</v>
      </c>
      <c r="Z1532" s="48" t="b">
        <v>0</v>
      </c>
      <c r="AA1532" s="47" t="s">
        <v>54</v>
      </c>
      <c r="AB1532" s="48" t="b">
        <v>0</v>
      </c>
      <c r="AC1532" s="48">
        <v>39</v>
      </c>
      <c r="AD1532" s="47" t="s">
        <v>1854</v>
      </c>
    </row>
    <row r="1533" spans="1:30" x14ac:dyDescent="0.25">
      <c r="B1533">
        <v>52</v>
      </c>
      <c r="C1533" s="60" t="str">
        <f>C1240&amp;"s"</f>
        <v>170380000s</v>
      </c>
      <c r="D1533" s="47" t="s">
        <v>41</v>
      </c>
      <c r="E1533" s="48">
        <v>1986</v>
      </c>
      <c r="F1533" s="47" t="s">
        <v>42</v>
      </c>
      <c r="G1533" s="49">
        <v>31695</v>
      </c>
      <c r="H1533" s="47" t="s">
        <v>43</v>
      </c>
      <c r="I1533" s="47" t="s">
        <v>44</v>
      </c>
      <c r="J1533" s="48">
        <v>3008</v>
      </c>
      <c r="K1533" s="47" t="s">
        <v>110</v>
      </c>
      <c r="L1533" s="48">
        <v>620</v>
      </c>
      <c r="M1533" s="47" t="s">
        <v>46</v>
      </c>
      <c r="N1533" s="48">
        <v>3</v>
      </c>
      <c r="O1533" s="47" t="s">
        <v>43</v>
      </c>
      <c r="P1533" s="47" t="s">
        <v>1894</v>
      </c>
      <c r="Q1533" s="47" t="s">
        <v>1895</v>
      </c>
      <c r="R1533" s="47" t="s">
        <v>49</v>
      </c>
      <c r="S1533" s="47" t="s">
        <v>43</v>
      </c>
      <c r="T1533" s="47" t="s">
        <v>50</v>
      </c>
      <c r="U1533" s="47" t="s">
        <v>79</v>
      </c>
      <c r="V1533" s="45">
        <f t="shared" ref="V1533:W1533" si="309">AH1240-V1240</f>
        <v>2.7692241235491788</v>
      </c>
      <c r="W1533" s="45">
        <f t="shared" si="309"/>
        <v>2.7692241235491788</v>
      </c>
      <c r="X1533" s="47" t="s">
        <v>52</v>
      </c>
      <c r="Y1533" s="47" t="s">
        <v>1896</v>
      </c>
      <c r="Z1533" s="48" t="b">
        <v>0</v>
      </c>
      <c r="AA1533" s="47" t="s">
        <v>54</v>
      </c>
      <c r="AB1533" s="48" t="b">
        <v>0</v>
      </c>
      <c r="AC1533" s="48">
        <v>39</v>
      </c>
      <c r="AD1533" s="47" t="s">
        <v>1854</v>
      </c>
    </row>
    <row r="1534" spans="1:30" x14ac:dyDescent="0.25">
      <c r="A1534">
        <f>LEN(C1533)</f>
        <v>10</v>
      </c>
      <c r="B1534">
        <v>52</v>
      </c>
      <c r="C1534" s="47" t="str">
        <f t="shared" si="293"/>
        <v>1717239sp</v>
      </c>
      <c r="D1534" s="47" t="s">
        <v>41</v>
      </c>
      <c r="E1534" s="48">
        <v>2005</v>
      </c>
      <c r="F1534" s="47" t="s">
        <v>42</v>
      </c>
      <c r="G1534" s="49">
        <v>38610</v>
      </c>
      <c r="H1534" s="47" t="s">
        <v>43</v>
      </c>
      <c r="I1534" s="47" t="s">
        <v>44</v>
      </c>
      <c r="J1534" s="48">
        <v>3008</v>
      </c>
      <c r="K1534" s="47" t="s">
        <v>45</v>
      </c>
      <c r="L1534" s="48">
        <v>820</v>
      </c>
      <c r="M1534" s="47" t="s">
        <v>46</v>
      </c>
      <c r="N1534" s="48">
        <v>3</v>
      </c>
      <c r="O1534" s="47" t="s">
        <v>43</v>
      </c>
      <c r="P1534" s="47" t="s">
        <v>1898</v>
      </c>
      <c r="Q1534" s="47" t="s">
        <v>48</v>
      </c>
      <c r="R1534" s="47" t="s">
        <v>49</v>
      </c>
      <c r="S1534" s="47" t="s">
        <v>43</v>
      </c>
      <c r="T1534" s="47" t="s">
        <v>50</v>
      </c>
      <c r="U1534" s="47" t="s">
        <v>51</v>
      </c>
      <c r="V1534" s="45">
        <f t="shared" ref="V1534:W1534" si="310">AH1241-V1241</f>
        <v>2.2010074074074071</v>
      </c>
      <c r="W1534" s="45">
        <f t="shared" si="310"/>
        <v>2.2010074074074071</v>
      </c>
      <c r="X1534" s="47" t="s">
        <v>52</v>
      </c>
      <c r="Y1534" s="47" t="s">
        <v>1899</v>
      </c>
      <c r="Z1534" s="48" t="b">
        <v>0</v>
      </c>
      <c r="AA1534" s="47" t="s">
        <v>54</v>
      </c>
      <c r="AB1534" s="48" t="b">
        <v>0</v>
      </c>
      <c r="AC1534" s="48">
        <v>39</v>
      </c>
      <c r="AD1534" s="47" t="s">
        <v>1854</v>
      </c>
    </row>
    <row r="1535" spans="1:30" x14ac:dyDescent="0.25">
      <c r="A1535">
        <f t="shared" ref="A1535:A1552" si="311">LEN(C1535)</f>
        <v>9</v>
      </c>
      <c r="B1535">
        <v>52</v>
      </c>
      <c r="C1535" s="47" t="str">
        <f t="shared" si="293"/>
        <v>1892032sp</v>
      </c>
      <c r="D1535" s="47" t="s">
        <v>41</v>
      </c>
      <c r="E1535" s="48">
        <v>2007</v>
      </c>
      <c r="F1535" s="47" t="s">
        <v>42</v>
      </c>
      <c r="G1535" s="49">
        <v>39338</v>
      </c>
      <c r="H1535" s="47" t="s">
        <v>43</v>
      </c>
      <c r="I1535" s="47" t="s">
        <v>44</v>
      </c>
      <c r="J1535" s="48">
        <v>3008</v>
      </c>
      <c r="K1535" s="47" t="s">
        <v>45</v>
      </c>
      <c r="L1535" s="48">
        <v>540</v>
      </c>
      <c r="M1535" s="47" t="s">
        <v>46</v>
      </c>
      <c r="N1535" s="48">
        <v>2</v>
      </c>
      <c r="O1535" s="47" t="s">
        <v>43</v>
      </c>
      <c r="P1535" s="47" t="s">
        <v>58</v>
      </c>
      <c r="Q1535" s="47" t="s">
        <v>48</v>
      </c>
      <c r="R1535" s="47" t="s">
        <v>59</v>
      </c>
      <c r="S1535" s="47" t="s">
        <v>43</v>
      </c>
      <c r="T1535" s="47" t="s">
        <v>50</v>
      </c>
      <c r="U1535" s="47" t="s">
        <v>60</v>
      </c>
      <c r="V1535" s="45">
        <f t="shared" ref="V1535:W1535" si="312">AH1242-V1242</f>
        <v>1.1108560859608949</v>
      </c>
      <c r="W1535" s="45">
        <f t="shared" si="312"/>
        <v>1.1108560859608949</v>
      </c>
      <c r="X1535" s="47" t="s">
        <v>52</v>
      </c>
      <c r="Y1535" s="47" t="s">
        <v>61</v>
      </c>
      <c r="Z1535" s="48" t="b">
        <v>0</v>
      </c>
      <c r="AA1535" s="47" t="s">
        <v>54</v>
      </c>
      <c r="AB1535" s="48" t="b">
        <v>0</v>
      </c>
      <c r="AC1535" s="48">
        <v>39</v>
      </c>
      <c r="AD1535" s="47" t="s">
        <v>1854</v>
      </c>
    </row>
    <row r="1536" spans="1:30" x14ac:dyDescent="0.25">
      <c r="A1536">
        <f t="shared" si="311"/>
        <v>9</v>
      </c>
      <c r="B1536">
        <v>52</v>
      </c>
      <c r="C1536" s="47" t="str">
        <f t="shared" si="293"/>
        <v>1928626sp</v>
      </c>
      <c r="D1536" s="47" t="s">
        <v>41</v>
      </c>
      <c r="E1536" s="48">
        <v>2007</v>
      </c>
      <c r="F1536" s="47" t="s">
        <v>42</v>
      </c>
      <c r="G1536" s="49">
        <v>39336</v>
      </c>
      <c r="H1536" s="47" t="s">
        <v>43</v>
      </c>
      <c r="I1536" s="47" t="s">
        <v>44</v>
      </c>
      <c r="J1536" s="48">
        <v>3008</v>
      </c>
      <c r="K1536" s="47" t="s">
        <v>45</v>
      </c>
      <c r="L1536" s="48">
        <v>590</v>
      </c>
      <c r="M1536" s="47" t="s">
        <v>46</v>
      </c>
      <c r="N1536" s="48">
        <v>2</v>
      </c>
      <c r="O1536" s="47" t="s">
        <v>43</v>
      </c>
      <c r="P1536" s="47" t="s">
        <v>68</v>
      </c>
      <c r="Q1536" s="47" t="s">
        <v>48</v>
      </c>
      <c r="R1536" s="47" t="s">
        <v>49</v>
      </c>
      <c r="S1536" s="47" t="s">
        <v>43</v>
      </c>
      <c r="T1536" s="47" t="s">
        <v>50</v>
      </c>
      <c r="U1536" s="47" t="s">
        <v>60</v>
      </c>
      <c r="V1536" s="45">
        <f t="shared" ref="V1536:W1536" si="313">AH1243-V1243</f>
        <v>1.1108560859608949</v>
      </c>
      <c r="W1536" s="45">
        <f t="shared" si="313"/>
        <v>1.1108560859608949</v>
      </c>
      <c r="X1536" s="47" t="s">
        <v>52</v>
      </c>
      <c r="Y1536" s="47" t="s">
        <v>61</v>
      </c>
      <c r="Z1536" s="48" t="b">
        <v>0</v>
      </c>
      <c r="AA1536" s="47" t="s">
        <v>54</v>
      </c>
      <c r="AB1536" s="48" t="b">
        <v>0</v>
      </c>
      <c r="AC1536" s="48">
        <v>39</v>
      </c>
      <c r="AD1536" s="47" t="s">
        <v>1854</v>
      </c>
    </row>
    <row r="1537" spans="1:30" x14ac:dyDescent="0.25">
      <c r="A1537">
        <f t="shared" si="311"/>
        <v>9</v>
      </c>
      <c r="B1537">
        <v>52</v>
      </c>
      <c r="C1537" s="47" t="str">
        <f t="shared" si="293"/>
        <v>1928629sp</v>
      </c>
      <c r="D1537" s="47" t="s">
        <v>41</v>
      </c>
      <c r="E1537" s="48">
        <v>2007</v>
      </c>
      <c r="F1537" s="47" t="s">
        <v>42</v>
      </c>
      <c r="G1537" s="49">
        <v>39336</v>
      </c>
      <c r="H1537" s="47" t="s">
        <v>43</v>
      </c>
      <c r="I1537" s="47" t="s">
        <v>44</v>
      </c>
      <c r="J1537" s="48">
        <v>3008</v>
      </c>
      <c r="K1537" s="47" t="s">
        <v>45</v>
      </c>
      <c r="L1537" s="48">
        <v>520</v>
      </c>
      <c r="M1537" s="47" t="s">
        <v>46</v>
      </c>
      <c r="N1537" s="48">
        <v>2</v>
      </c>
      <c r="O1537" s="47" t="s">
        <v>43</v>
      </c>
      <c r="P1537" s="47" t="s">
        <v>68</v>
      </c>
      <c r="Q1537" s="47" t="s">
        <v>48</v>
      </c>
      <c r="R1537" s="47" t="s">
        <v>49</v>
      </c>
      <c r="S1537" s="47" t="s">
        <v>43</v>
      </c>
      <c r="T1537" s="47" t="s">
        <v>50</v>
      </c>
      <c r="U1537" s="47" t="s">
        <v>60</v>
      </c>
      <c r="V1537" s="45">
        <f t="shared" ref="V1537:W1537" si="314">AH1244-V1244</f>
        <v>1.1108560859608949</v>
      </c>
      <c r="W1537" s="45">
        <f t="shared" si="314"/>
        <v>1.1108560859608949</v>
      </c>
      <c r="X1537" s="47" t="s">
        <v>52</v>
      </c>
      <c r="Y1537" s="47" t="s">
        <v>61</v>
      </c>
      <c r="Z1537" s="48" t="b">
        <v>0</v>
      </c>
      <c r="AA1537" s="47" t="s">
        <v>54</v>
      </c>
      <c r="AB1537" s="48" t="b">
        <v>0</v>
      </c>
      <c r="AC1537" s="48">
        <v>39</v>
      </c>
      <c r="AD1537" s="47" t="s">
        <v>1854</v>
      </c>
    </row>
    <row r="1538" spans="1:30" x14ac:dyDescent="0.25">
      <c r="A1538">
        <f t="shared" si="311"/>
        <v>9</v>
      </c>
      <c r="B1538">
        <v>52</v>
      </c>
      <c r="C1538" s="47" t="str">
        <f t="shared" si="293"/>
        <v>1928632sp</v>
      </c>
      <c r="D1538" s="47" t="s">
        <v>41</v>
      </c>
      <c r="E1538" s="48">
        <v>2007</v>
      </c>
      <c r="F1538" s="47" t="s">
        <v>42</v>
      </c>
      <c r="G1538" s="49">
        <v>39336</v>
      </c>
      <c r="H1538" s="47" t="s">
        <v>43</v>
      </c>
      <c r="I1538" s="47" t="s">
        <v>44</v>
      </c>
      <c r="J1538" s="48">
        <v>3008</v>
      </c>
      <c r="K1538" s="47" t="s">
        <v>45</v>
      </c>
      <c r="L1538" s="48">
        <v>590</v>
      </c>
      <c r="M1538" s="47" t="s">
        <v>46</v>
      </c>
      <c r="N1538" s="48">
        <v>2</v>
      </c>
      <c r="O1538" s="47" t="s">
        <v>43</v>
      </c>
      <c r="P1538" s="47" t="s">
        <v>68</v>
      </c>
      <c r="Q1538" s="47" t="s">
        <v>48</v>
      </c>
      <c r="R1538" s="47" t="s">
        <v>49</v>
      </c>
      <c r="S1538" s="47" t="s">
        <v>43</v>
      </c>
      <c r="T1538" s="47" t="s">
        <v>50</v>
      </c>
      <c r="U1538" s="47" t="s">
        <v>60</v>
      </c>
      <c r="V1538" s="45">
        <f t="shared" ref="V1538:W1538" si="315">AH1245-V1245</f>
        <v>1.1108560859608949</v>
      </c>
      <c r="W1538" s="45">
        <f t="shared" si="315"/>
        <v>1.1108560859608949</v>
      </c>
      <c r="X1538" s="47" t="s">
        <v>52</v>
      </c>
      <c r="Y1538" s="47" t="s">
        <v>61</v>
      </c>
      <c r="Z1538" s="48" t="b">
        <v>0</v>
      </c>
      <c r="AA1538" s="47" t="s">
        <v>54</v>
      </c>
      <c r="AB1538" s="48" t="b">
        <v>0</v>
      </c>
      <c r="AC1538" s="48">
        <v>39</v>
      </c>
      <c r="AD1538" s="47" t="s">
        <v>1854</v>
      </c>
    </row>
    <row r="1539" spans="1:30" x14ac:dyDescent="0.25">
      <c r="A1539">
        <f t="shared" si="311"/>
        <v>9</v>
      </c>
      <c r="B1539">
        <v>52</v>
      </c>
      <c r="C1539" s="47" t="str">
        <f t="shared" si="293"/>
        <v>1977325sp</v>
      </c>
      <c r="D1539" s="47" t="s">
        <v>41</v>
      </c>
      <c r="E1539" s="48">
        <v>2008</v>
      </c>
      <c r="F1539" s="47" t="s">
        <v>67</v>
      </c>
      <c r="G1539" s="49">
        <v>39679</v>
      </c>
      <c r="H1539" s="47" t="s">
        <v>43</v>
      </c>
      <c r="I1539" s="47" t="s">
        <v>44</v>
      </c>
      <c r="J1539" s="48">
        <v>3008</v>
      </c>
      <c r="K1539" s="47" t="s">
        <v>110</v>
      </c>
      <c r="L1539" s="48">
        <v>720</v>
      </c>
      <c r="M1539" s="47" t="s">
        <v>46</v>
      </c>
      <c r="N1539" s="48">
        <v>3</v>
      </c>
      <c r="O1539" s="47" t="s">
        <v>43</v>
      </c>
      <c r="P1539" s="47" t="s">
        <v>68</v>
      </c>
      <c r="Q1539" s="47" t="s">
        <v>48</v>
      </c>
      <c r="R1539" s="47" t="s">
        <v>49</v>
      </c>
      <c r="S1539" s="47" t="s">
        <v>43</v>
      </c>
      <c r="T1539" s="47" t="s">
        <v>50</v>
      </c>
      <c r="U1539" s="47" t="s">
        <v>98</v>
      </c>
      <c r="V1539" s="45">
        <f t="shared" ref="V1539:W1539" si="316">AH1246-V1246</f>
        <v>0.81471578596432725</v>
      </c>
      <c r="W1539" s="45">
        <f t="shared" si="316"/>
        <v>0.81471578596432725</v>
      </c>
      <c r="X1539" s="47" t="s">
        <v>52</v>
      </c>
      <c r="Y1539" s="47" t="s">
        <v>115</v>
      </c>
      <c r="Z1539" s="48" t="b">
        <v>0</v>
      </c>
      <c r="AA1539" s="47" t="s">
        <v>54</v>
      </c>
      <c r="AB1539" s="48" t="b">
        <v>0</v>
      </c>
      <c r="AC1539" s="48">
        <v>39</v>
      </c>
      <c r="AD1539" s="47" t="s">
        <v>1854</v>
      </c>
    </row>
    <row r="1540" spans="1:30" x14ac:dyDescent="0.25">
      <c r="A1540">
        <f t="shared" si="311"/>
        <v>9</v>
      </c>
      <c r="B1540">
        <v>52</v>
      </c>
      <c r="C1540" s="47" t="str">
        <f t="shared" si="293"/>
        <v>1978595sp</v>
      </c>
      <c r="D1540" s="47" t="s">
        <v>41</v>
      </c>
      <c r="E1540" s="48">
        <v>2008</v>
      </c>
      <c r="F1540" s="47" t="s">
        <v>67</v>
      </c>
      <c r="G1540" s="49">
        <v>39679</v>
      </c>
      <c r="H1540" s="47" t="s">
        <v>43</v>
      </c>
      <c r="I1540" s="47" t="s">
        <v>44</v>
      </c>
      <c r="J1540" s="48">
        <v>3008</v>
      </c>
      <c r="K1540" s="47" t="s">
        <v>45</v>
      </c>
      <c r="L1540" s="48">
        <v>710</v>
      </c>
      <c r="M1540" s="47" t="s">
        <v>46</v>
      </c>
      <c r="N1540" s="48">
        <v>3</v>
      </c>
      <c r="O1540" s="47" t="s">
        <v>43</v>
      </c>
      <c r="P1540" s="47" t="s">
        <v>68</v>
      </c>
      <c r="Q1540" s="47" t="s">
        <v>48</v>
      </c>
      <c r="R1540" s="47" t="s">
        <v>49</v>
      </c>
      <c r="S1540" s="47" t="s">
        <v>43</v>
      </c>
      <c r="T1540" s="47" t="s">
        <v>50</v>
      </c>
      <c r="U1540" s="47" t="s">
        <v>98</v>
      </c>
      <c r="V1540" s="45">
        <f t="shared" ref="V1540:W1540" si="317">AH1247-V1247</f>
        <v>0.81471578596432725</v>
      </c>
      <c r="W1540" s="45">
        <f t="shared" si="317"/>
        <v>0.81471578596432725</v>
      </c>
      <c r="X1540" s="47" t="s">
        <v>52</v>
      </c>
      <c r="Y1540" s="47" t="s">
        <v>115</v>
      </c>
      <c r="Z1540" s="48" t="b">
        <v>0</v>
      </c>
      <c r="AA1540" s="47" t="s">
        <v>54</v>
      </c>
      <c r="AB1540" s="48" t="b">
        <v>0</v>
      </c>
      <c r="AC1540" s="48">
        <v>39</v>
      </c>
      <c r="AD1540" s="47" t="s">
        <v>1854</v>
      </c>
    </row>
    <row r="1541" spans="1:30" x14ac:dyDescent="0.25">
      <c r="A1541">
        <f t="shared" si="311"/>
        <v>9</v>
      </c>
      <c r="B1541">
        <v>52</v>
      </c>
      <c r="C1541" s="47" t="str">
        <f t="shared" si="293"/>
        <v>1983364sp</v>
      </c>
      <c r="D1541" s="47" t="s">
        <v>41</v>
      </c>
      <c r="E1541" s="48">
        <v>2008</v>
      </c>
      <c r="F1541" s="47" t="s">
        <v>67</v>
      </c>
      <c r="G1541" s="49">
        <v>39679</v>
      </c>
      <c r="H1541" s="47" t="s">
        <v>43</v>
      </c>
      <c r="I1541" s="47" t="s">
        <v>44</v>
      </c>
      <c r="J1541" s="48">
        <v>3008</v>
      </c>
      <c r="K1541" s="47" t="s">
        <v>110</v>
      </c>
      <c r="L1541" s="48">
        <v>650</v>
      </c>
      <c r="M1541" s="47" t="s">
        <v>46</v>
      </c>
      <c r="N1541" s="48">
        <v>3</v>
      </c>
      <c r="O1541" s="47" t="s">
        <v>43</v>
      </c>
      <c r="P1541" s="47" t="s">
        <v>68</v>
      </c>
      <c r="Q1541" s="47" t="s">
        <v>48</v>
      </c>
      <c r="R1541" s="47" t="s">
        <v>49</v>
      </c>
      <c r="S1541" s="47" t="s">
        <v>43</v>
      </c>
      <c r="T1541" s="47" t="s">
        <v>50</v>
      </c>
      <c r="U1541" s="47" t="s">
        <v>98</v>
      </c>
      <c r="V1541" s="45">
        <f t="shared" ref="V1541:W1541" si="318">AH1248-V1248</f>
        <v>0.81471578596432725</v>
      </c>
      <c r="W1541" s="45">
        <f t="shared" si="318"/>
        <v>0.81471578596432725</v>
      </c>
      <c r="X1541" s="47" t="s">
        <v>52</v>
      </c>
      <c r="Y1541" s="47" t="s">
        <v>115</v>
      </c>
      <c r="Z1541" s="48" t="b">
        <v>0</v>
      </c>
      <c r="AA1541" s="47" t="s">
        <v>54</v>
      </c>
      <c r="AB1541" s="48" t="b">
        <v>0</v>
      </c>
      <c r="AC1541" s="48">
        <v>39</v>
      </c>
      <c r="AD1541" s="47" t="s">
        <v>1854</v>
      </c>
    </row>
    <row r="1542" spans="1:30" x14ac:dyDescent="0.25">
      <c r="A1542">
        <f t="shared" si="311"/>
        <v>9</v>
      </c>
      <c r="B1542">
        <v>52</v>
      </c>
      <c r="C1542" s="47" t="str">
        <f t="shared" si="293"/>
        <v>1983368sp</v>
      </c>
      <c r="D1542" s="47" t="s">
        <v>41</v>
      </c>
      <c r="E1542" s="48">
        <v>2008</v>
      </c>
      <c r="F1542" s="47" t="s">
        <v>67</v>
      </c>
      <c r="G1542" s="49">
        <v>39679</v>
      </c>
      <c r="H1542" s="47" t="s">
        <v>43</v>
      </c>
      <c r="I1542" s="47" t="s">
        <v>44</v>
      </c>
      <c r="J1542" s="48">
        <v>3008</v>
      </c>
      <c r="K1542" s="47" t="s">
        <v>110</v>
      </c>
      <c r="L1542" s="48">
        <v>620</v>
      </c>
      <c r="M1542" s="47" t="s">
        <v>46</v>
      </c>
      <c r="N1542" s="48">
        <v>3</v>
      </c>
      <c r="O1542" s="47" t="s">
        <v>43</v>
      </c>
      <c r="P1542" s="47" t="s">
        <v>68</v>
      </c>
      <c r="Q1542" s="47" t="s">
        <v>48</v>
      </c>
      <c r="R1542" s="47" t="s">
        <v>49</v>
      </c>
      <c r="S1542" s="47" t="s">
        <v>43</v>
      </c>
      <c r="T1542" s="47" t="s">
        <v>50</v>
      </c>
      <c r="U1542" s="47" t="s">
        <v>98</v>
      </c>
      <c r="V1542" s="45">
        <f t="shared" ref="V1542:W1542" si="319">AH1249-V1249</f>
        <v>0.81471578596432725</v>
      </c>
      <c r="W1542" s="45">
        <f t="shared" si="319"/>
        <v>0.81471578596432725</v>
      </c>
      <c r="X1542" s="47" t="s">
        <v>52</v>
      </c>
      <c r="Y1542" s="47" t="s">
        <v>115</v>
      </c>
      <c r="Z1542" s="48" t="b">
        <v>0</v>
      </c>
      <c r="AA1542" s="47" t="s">
        <v>54</v>
      </c>
      <c r="AB1542" s="48" t="b">
        <v>0</v>
      </c>
      <c r="AC1542" s="48">
        <v>39</v>
      </c>
      <c r="AD1542" s="47" t="s">
        <v>1854</v>
      </c>
    </row>
    <row r="1543" spans="1:30" x14ac:dyDescent="0.25">
      <c r="A1543">
        <f t="shared" si="311"/>
        <v>9</v>
      </c>
      <c r="B1543">
        <v>52</v>
      </c>
      <c r="C1543" s="47" t="str">
        <f t="shared" si="293"/>
        <v>1983489sp</v>
      </c>
      <c r="D1543" s="47" t="s">
        <v>41</v>
      </c>
      <c r="E1543" s="48">
        <v>2008</v>
      </c>
      <c r="F1543" s="47" t="s">
        <v>42</v>
      </c>
      <c r="G1543" s="49">
        <v>39682</v>
      </c>
      <c r="H1543" s="47" t="s">
        <v>43</v>
      </c>
      <c r="I1543" s="47" t="s">
        <v>44</v>
      </c>
      <c r="J1543" s="48">
        <v>3008</v>
      </c>
      <c r="K1543" s="47" t="s">
        <v>110</v>
      </c>
      <c r="L1543" s="48">
        <v>750</v>
      </c>
      <c r="M1543" s="47" t="s">
        <v>46</v>
      </c>
      <c r="N1543" s="48">
        <v>3</v>
      </c>
      <c r="O1543" s="47" t="s">
        <v>43</v>
      </c>
      <c r="P1543" s="47" t="s">
        <v>68</v>
      </c>
      <c r="Q1543" s="47" t="s">
        <v>48</v>
      </c>
      <c r="R1543" s="47" t="s">
        <v>49</v>
      </c>
      <c r="S1543" s="47" t="s">
        <v>43</v>
      </c>
      <c r="T1543" s="47" t="s">
        <v>50</v>
      </c>
      <c r="U1543" s="47" t="s">
        <v>98</v>
      </c>
      <c r="V1543" s="45">
        <f t="shared" ref="V1543:W1543" si="320">AH1250-V1250</f>
        <v>0.92965494249041503</v>
      </c>
      <c r="W1543" s="45">
        <f t="shared" si="320"/>
        <v>0.92965494249041503</v>
      </c>
      <c r="X1543" s="47" t="s">
        <v>52</v>
      </c>
      <c r="Y1543" s="47" t="s">
        <v>156</v>
      </c>
      <c r="Z1543" s="48" t="b">
        <v>0</v>
      </c>
      <c r="AA1543" s="47" t="s">
        <v>54</v>
      </c>
      <c r="AB1543" s="48" t="b">
        <v>0</v>
      </c>
      <c r="AC1543" s="48">
        <v>39</v>
      </c>
      <c r="AD1543" s="47" t="s">
        <v>1854</v>
      </c>
    </row>
    <row r="1544" spans="1:30" x14ac:dyDescent="0.25">
      <c r="A1544">
        <f t="shared" si="311"/>
        <v>9</v>
      </c>
      <c r="B1544">
        <v>52</v>
      </c>
      <c r="C1544" s="47" t="str">
        <f t="shared" si="293"/>
        <v>1983501sp</v>
      </c>
      <c r="D1544" s="47" t="s">
        <v>41</v>
      </c>
      <c r="E1544" s="48">
        <v>2008</v>
      </c>
      <c r="F1544" s="47" t="s">
        <v>42</v>
      </c>
      <c r="G1544" s="49">
        <v>39682</v>
      </c>
      <c r="H1544" s="47" t="s">
        <v>43</v>
      </c>
      <c r="I1544" s="47" t="s">
        <v>44</v>
      </c>
      <c r="J1544" s="48">
        <v>3008</v>
      </c>
      <c r="K1544" s="47" t="s">
        <v>45</v>
      </c>
      <c r="L1544" s="48">
        <v>740</v>
      </c>
      <c r="M1544" s="47" t="s">
        <v>46</v>
      </c>
      <c r="N1544" s="48">
        <v>3</v>
      </c>
      <c r="O1544" s="47" t="s">
        <v>43</v>
      </c>
      <c r="P1544" s="47" t="s">
        <v>68</v>
      </c>
      <c r="Q1544" s="47" t="s">
        <v>48</v>
      </c>
      <c r="R1544" s="47" t="s">
        <v>49</v>
      </c>
      <c r="S1544" s="47" t="s">
        <v>43</v>
      </c>
      <c r="T1544" s="47" t="s">
        <v>50</v>
      </c>
      <c r="U1544" s="47" t="s">
        <v>98</v>
      </c>
      <c r="V1544" s="45">
        <f t="shared" ref="V1544:W1544" si="321">AH1251-V1251</f>
        <v>0.92965494249041503</v>
      </c>
      <c r="W1544" s="45">
        <f t="shared" si="321"/>
        <v>0.92965494249041503</v>
      </c>
      <c r="X1544" s="47" t="s">
        <v>52</v>
      </c>
      <c r="Y1544" s="47" t="s">
        <v>156</v>
      </c>
      <c r="Z1544" s="48" t="b">
        <v>0</v>
      </c>
      <c r="AA1544" s="47" t="s">
        <v>54</v>
      </c>
      <c r="AB1544" s="48" t="b">
        <v>0</v>
      </c>
      <c r="AC1544" s="48">
        <v>39</v>
      </c>
      <c r="AD1544" s="47" t="s">
        <v>1854</v>
      </c>
    </row>
    <row r="1545" spans="1:30" x14ac:dyDescent="0.25">
      <c r="A1545">
        <f t="shared" si="311"/>
        <v>9</v>
      </c>
      <c r="B1545">
        <v>52</v>
      </c>
      <c r="C1545" s="47" t="str">
        <f t="shared" si="293"/>
        <v>1983504sp</v>
      </c>
      <c r="D1545" s="47" t="s">
        <v>41</v>
      </c>
      <c r="E1545" s="48">
        <v>2008</v>
      </c>
      <c r="F1545" s="47" t="s">
        <v>42</v>
      </c>
      <c r="G1545" s="49">
        <v>39682</v>
      </c>
      <c r="H1545" s="47" t="s">
        <v>43</v>
      </c>
      <c r="I1545" s="47" t="s">
        <v>44</v>
      </c>
      <c r="J1545" s="48">
        <v>3008</v>
      </c>
      <c r="K1545" s="47" t="s">
        <v>45</v>
      </c>
      <c r="L1545" s="48">
        <v>750</v>
      </c>
      <c r="M1545" s="47" t="s">
        <v>46</v>
      </c>
      <c r="N1545" s="48">
        <v>3</v>
      </c>
      <c r="O1545" s="47" t="s">
        <v>43</v>
      </c>
      <c r="P1545" s="47" t="s">
        <v>68</v>
      </c>
      <c r="Q1545" s="47" t="s">
        <v>48</v>
      </c>
      <c r="R1545" s="47" t="s">
        <v>49</v>
      </c>
      <c r="S1545" s="47" t="s">
        <v>43</v>
      </c>
      <c r="T1545" s="47" t="s">
        <v>50</v>
      </c>
      <c r="U1545" s="47" t="s">
        <v>98</v>
      </c>
      <c r="V1545" s="45">
        <f t="shared" ref="V1545:W1545" si="322">AH1252-V1252</f>
        <v>0.92965494249041503</v>
      </c>
      <c r="W1545" s="45">
        <f t="shared" si="322"/>
        <v>0.92965494249041503</v>
      </c>
      <c r="X1545" s="47" t="s">
        <v>52</v>
      </c>
      <c r="Y1545" s="47" t="s">
        <v>156</v>
      </c>
      <c r="Z1545" s="48" t="b">
        <v>0</v>
      </c>
      <c r="AA1545" s="47" t="s">
        <v>54</v>
      </c>
      <c r="AB1545" s="48" t="b">
        <v>0</v>
      </c>
      <c r="AC1545" s="48">
        <v>39</v>
      </c>
      <c r="AD1545" s="47" t="s">
        <v>1854</v>
      </c>
    </row>
    <row r="1546" spans="1:30" x14ac:dyDescent="0.25">
      <c r="A1546">
        <f t="shared" si="311"/>
        <v>9</v>
      </c>
      <c r="B1546">
        <v>52</v>
      </c>
      <c r="C1546" s="47" t="str">
        <f t="shared" si="293"/>
        <v>1983532sp</v>
      </c>
      <c r="D1546" s="47" t="s">
        <v>41</v>
      </c>
      <c r="E1546" s="48">
        <v>2008</v>
      </c>
      <c r="F1546" s="47" t="s">
        <v>42</v>
      </c>
      <c r="G1546" s="49">
        <v>39682</v>
      </c>
      <c r="H1546" s="47" t="s">
        <v>43</v>
      </c>
      <c r="I1546" s="47" t="s">
        <v>44</v>
      </c>
      <c r="J1546" s="48">
        <v>3008</v>
      </c>
      <c r="K1546" s="47" t="s">
        <v>110</v>
      </c>
      <c r="L1546" s="48">
        <v>640</v>
      </c>
      <c r="M1546" s="47" t="s">
        <v>46</v>
      </c>
      <c r="N1546" s="48">
        <v>3</v>
      </c>
      <c r="O1546" s="47" t="s">
        <v>43</v>
      </c>
      <c r="P1546" s="47" t="s">
        <v>68</v>
      </c>
      <c r="Q1546" s="47" t="s">
        <v>48</v>
      </c>
      <c r="R1546" s="47" t="s">
        <v>49</v>
      </c>
      <c r="S1546" s="47" t="s">
        <v>43</v>
      </c>
      <c r="T1546" s="47" t="s">
        <v>50</v>
      </c>
      <c r="U1546" s="47" t="s">
        <v>98</v>
      </c>
      <c r="V1546" s="45">
        <f t="shared" ref="V1546:W1546" si="323">AH1253-V1253</f>
        <v>0.92965494249041503</v>
      </c>
      <c r="W1546" s="45">
        <f t="shared" si="323"/>
        <v>0.92965494249041503</v>
      </c>
      <c r="X1546" s="47" t="s">
        <v>52</v>
      </c>
      <c r="Y1546" s="47" t="s">
        <v>156</v>
      </c>
      <c r="Z1546" s="48" t="b">
        <v>0</v>
      </c>
      <c r="AA1546" s="47" t="s">
        <v>54</v>
      </c>
      <c r="AB1546" s="48" t="b">
        <v>0</v>
      </c>
      <c r="AC1546" s="48">
        <v>39</v>
      </c>
      <c r="AD1546" s="47" t="s">
        <v>1854</v>
      </c>
    </row>
    <row r="1547" spans="1:30" x14ac:dyDescent="0.25">
      <c r="A1547">
        <f t="shared" si="311"/>
        <v>9</v>
      </c>
      <c r="B1547">
        <v>52</v>
      </c>
      <c r="C1547" s="47" t="str">
        <f t="shared" si="293"/>
        <v>2019237sp</v>
      </c>
      <c r="D1547" s="47" t="s">
        <v>41</v>
      </c>
      <c r="E1547" s="48">
        <v>2008</v>
      </c>
      <c r="F1547" s="47" t="s">
        <v>42</v>
      </c>
      <c r="G1547" s="49">
        <v>39694</v>
      </c>
      <c r="H1547" s="47" t="s">
        <v>43</v>
      </c>
      <c r="I1547" s="47" t="s">
        <v>44</v>
      </c>
      <c r="J1547" s="48">
        <v>3008</v>
      </c>
      <c r="K1547" s="47" t="s">
        <v>45</v>
      </c>
      <c r="L1547" s="48">
        <v>760</v>
      </c>
      <c r="M1547" s="47" t="s">
        <v>46</v>
      </c>
      <c r="N1547" s="48">
        <v>3</v>
      </c>
      <c r="O1547" s="47" t="s">
        <v>43</v>
      </c>
      <c r="P1547" s="47" t="s">
        <v>68</v>
      </c>
      <c r="Q1547" s="47" t="s">
        <v>48</v>
      </c>
      <c r="R1547" s="47" t="s">
        <v>49</v>
      </c>
      <c r="S1547" s="47" t="s">
        <v>43</v>
      </c>
      <c r="T1547" s="47" t="s">
        <v>50</v>
      </c>
      <c r="U1547" s="47" t="s">
        <v>72</v>
      </c>
      <c r="V1547" s="45">
        <f t="shared" ref="V1547:W1547" si="324">AH1254-V1254</f>
        <v>0.52736789464910805</v>
      </c>
      <c r="W1547" s="45">
        <f t="shared" si="324"/>
        <v>0.52736789464910805</v>
      </c>
      <c r="X1547" s="47" t="s">
        <v>52</v>
      </c>
      <c r="Y1547" s="47" t="s">
        <v>168</v>
      </c>
      <c r="Z1547" s="48" t="b">
        <v>0</v>
      </c>
      <c r="AA1547" s="47" t="s">
        <v>54</v>
      </c>
      <c r="AB1547" s="48" t="b">
        <v>0</v>
      </c>
      <c r="AC1547" s="48">
        <v>39</v>
      </c>
      <c r="AD1547" s="47" t="s">
        <v>1854</v>
      </c>
    </row>
    <row r="1548" spans="1:30" x14ac:dyDescent="0.25">
      <c r="A1548">
        <f t="shared" si="311"/>
        <v>9</v>
      </c>
      <c r="B1548">
        <v>52</v>
      </c>
      <c r="C1548" s="47" t="str">
        <f t="shared" si="293"/>
        <v>2019258sp</v>
      </c>
      <c r="D1548" s="47" t="s">
        <v>41</v>
      </c>
      <c r="E1548" s="48">
        <v>2008</v>
      </c>
      <c r="F1548" s="47" t="s">
        <v>42</v>
      </c>
      <c r="G1548" s="49">
        <v>39694</v>
      </c>
      <c r="H1548" s="47" t="s">
        <v>43</v>
      </c>
      <c r="I1548" s="47" t="s">
        <v>44</v>
      </c>
      <c r="J1548" s="48">
        <v>3008</v>
      </c>
      <c r="K1548" s="47" t="s">
        <v>45</v>
      </c>
      <c r="L1548" s="48">
        <v>780</v>
      </c>
      <c r="M1548" s="47" t="s">
        <v>46</v>
      </c>
      <c r="N1548" s="48">
        <v>3</v>
      </c>
      <c r="O1548" s="47" t="s">
        <v>43</v>
      </c>
      <c r="P1548" s="47" t="s">
        <v>68</v>
      </c>
      <c r="Q1548" s="47" t="s">
        <v>48</v>
      </c>
      <c r="R1548" s="47" t="s">
        <v>49</v>
      </c>
      <c r="S1548" s="47" t="s">
        <v>43</v>
      </c>
      <c r="T1548" s="47" t="s">
        <v>50</v>
      </c>
      <c r="U1548" s="47" t="s">
        <v>72</v>
      </c>
      <c r="V1548" s="45">
        <f t="shared" ref="V1548:W1548" si="325">AH1255-V1255</f>
        <v>0.52736789464910805</v>
      </c>
      <c r="W1548" s="45">
        <f t="shared" si="325"/>
        <v>0.52736789464910805</v>
      </c>
      <c r="X1548" s="47" t="s">
        <v>52</v>
      </c>
      <c r="Y1548" s="47" t="s">
        <v>168</v>
      </c>
      <c r="Z1548" s="48" t="b">
        <v>0</v>
      </c>
      <c r="AA1548" s="47" t="s">
        <v>54</v>
      </c>
      <c r="AB1548" s="48" t="b">
        <v>0</v>
      </c>
      <c r="AC1548" s="48">
        <v>39</v>
      </c>
      <c r="AD1548" s="47" t="s">
        <v>1854</v>
      </c>
    </row>
    <row r="1549" spans="1:30" x14ac:dyDescent="0.25">
      <c r="A1549">
        <f t="shared" si="311"/>
        <v>9</v>
      </c>
      <c r="B1549">
        <v>52</v>
      </c>
      <c r="C1549" s="47" t="str">
        <f t="shared" si="293"/>
        <v>2019262sp</v>
      </c>
      <c r="D1549" s="47" t="s">
        <v>41</v>
      </c>
      <c r="E1549" s="48">
        <v>2008</v>
      </c>
      <c r="F1549" s="47" t="s">
        <v>42</v>
      </c>
      <c r="G1549" s="49">
        <v>39694</v>
      </c>
      <c r="H1549" s="47" t="s">
        <v>43</v>
      </c>
      <c r="I1549" s="47" t="s">
        <v>44</v>
      </c>
      <c r="J1549" s="48">
        <v>3008</v>
      </c>
      <c r="K1549" s="47" t="s">
        <v>45</v>
      </c>
      <c r="L1549" s="48">
        <v>720</v>
      </c>
      <c r="M1549" s="47" t="s">
        <v>46</v>
      </c>
      <c r="N1549" s="48">
        <v>3</v>
      </c>
      <c r="O1549" s="47" t="s">
        <v>43</v>
      </c>
      <c r="P1549" s="47" t="s">
        <v>68</v>
      </c>
      <c r="Q1549" s="47" t="s">
        <v>48</v>
      </c>
      <c r="R1549" s="47" t="s">
        <v>49</v>
      </c>
      <c r="S1549" s="47" t="s">
        <v>43</v>
      </c>
      <c r="T1549" s="47" t="s">
        <v>50</v>
      </c>
      <c r="U1549" s="47" t="s">
        <v>72</v>
      </c>
      <c r="V1549" s="45">
        <f t="shared" ref="V1549:W1549" si="326">AH1256-V1256</f>
        <v>0.52736789464910805</v>
      </c>
      <c r="W1549" s="45">
        <f t="shared" si="326"/>
        <v>0.52736789464910805</v>
      </c>
      <c r="X1549" s="47" t="s">
        <v>52</v>
      </c>
      <c r="Y1549" s="47" t="s">
        <v>168</v>
      </c>
      <c r="Z1549" s="48" t="b">
        <v>0</v>
      </c>
      <c r="AA1549" s="47" t="s">
        <v>54</v>
      </c>
      <c r="AB1549" s="48" t="b">
        <v>0</v>
      </c>
      <c r="AC1549" s="48">
        <v>39</v>
      </c>
      <c r="AD1549" s="47" t="s">
        <v>1854</v>
      </c>
    </row>
    <row r="1550" spans="1:30" x14ac:dyDescent="0.25">
      <c r="A1550">
        <f t="shared" si="311"/>
        <v>9</v>
      </c>
      <c r="B1550">
        <v>52</v>
      </c>
      <c r="C1550" s="47" t="str">
        <f t="shared" si="293"/>
        <v>2019270sp</v>
      </c>
      <c r="D1550" s="47" t="s">
        <v>41</v>
      </c>
      <c r="E1550" s="48">
        <v>2008</v>
      </c>
      <c r="F1550" s="47" t="s">
        <v>42</v>
      </c>
      <c r="G1550" s="49">
        <v>39694</v>
      </c>
      <c r="H1550" s="47" t="s">
        <v>43</v>
      </c>
      <c r="I1550" s="47" t="s">
        <v>44</v>
      </c>
      <c r="J1550" s="48">
        <v>3008</v>
      </c>
      <c r="K1550" s="47" t="s">
        <v>45</v>
      </c>
      <c r="L1550" s="48">
        <v>760</v>
      </c>
      <c r="M1550" s="47" t="s">
        <v>46</v>
      </c>
      <c r="N1550" s="48">
        <v>3</v>
      </c>
      <c r="O1550" s="47" t="s">
        <v>43</v>
      </c>
      <c r="P1550" s="47" t="s">
        <v>68</v>
      </c>
      <c r="Q1550" s="47" t="s">
        <v>48</v>
      </c>
      <c r="R1550" s="47" t="s">
        <v>49</v>
      </c>
      <c r="S1550" s="47" t="s">
        <v>43</v>
      </c>
      <c r="T1550" s="47" t="s">
        <v>50</v>
      </c>
      <c r="U1550" s="47" t="s">
        <v>72</v>
      </c>
      <c r="V1550" s="45">
        <f t="shared" ref="V1550:W1550" si="327">AH1257-V1257</f>
        <v>0.52736789464910805</v>
      </c>
      <c r="W1550" s="45">
        <f t="shared" si="327"/>
        <v>0.52736789464910805</v>
      </c>
      <c r="X1550" s="47" t="s">
        <v>52</v>
      </c>
      <c r="Y1550" s="47" t="s">
        <v>168</v>
      </c>
      <c r="Z1550" s="48" t="b">
        <v>0</v>
      </c>
      <c r="AA1550" s="47" t="s">
        <v>54</v>
      </c>
      <c r="AB1550" s="48" t="b">
        <v>0</v>
      </c>
      <c r="AC1550" s="48">
        <v>39</v>
      </c>
      <c r="AD1550" s="47" t="s">
        <v>1854</v>
      </c>
    </row>
    <row r="1551" spans="1:30" x14ac:dyDescent="0.25">
      <c r="A1551">
        <f t="shared" si="311"/>
        <v>9</v>
      </c>
      <c r="B1551">
        <v>52</v>
      </c>
      <c r="C1551" s="47" t="str">
        <f t="shared" si="293"/>
        <v>2031646sp</v>
      </c>
      <c r="D1551" s="47" t="s">
        <v>41</v>
      </c>
      <c r="E1551" s="48">
        <v>2008</v>
      </c>
      <c r="F1551" s="47" t="s">
        <v>42</v>
      </c>
      <c r="G1551" s="49">
        <v>39694</v>
      </c>
      <c r="H1551" s="47" t="s">
        <v>43</v>
      </c>
      <c r="I1551" s="47" t="s">
        <v>44</v>
      </c>
      <c r="J1551" s="48">
        <v>3008</v>
      </c>
      <c r="K1551" s="47" t="s">
        <v>45</v>
      </c>
      <c r="L1551" s="48">
        <v>650</v>
      </c>
      <c r="M1551" s="47" t="s">
        <v>46</v>
      </c>
      <c r="N1551" s="48">
        <v>3</v>
      </c>
      <c r="O1551" s="47" t="s">
        <v>43</v>
      </c>
      <c r="P1551" s="47" t="s">
        <v>68</v>
      </c>
      <c r="Q1551" s="47" t="s">
        <v>48</v>
      </c>
      <c r="R1551" s="47" t="s">
        <v>49</v>
      </c>
      <c r="S1551" s="47" t="s">
        <v>43</v>
      </c>
      <c r="T1551" s="47" t="s">
        <v>50</v>
      </c>
      <c r="U1551" s="47" t="s">
        <v>72</v>
      </c>
      <c r="V1551" s="45">
        <f t="shared" ref="V1551:W1551" si="328">AH1258-V1258</f>
        <v>0.52736789464910805</v>
      </c>
      <c r="W1551" s="45">
        <f t="shared" si="328"/>
        <v>0.52736789464910805</v>
      </c>
      <c r="X1551" s="47" t="s">
        <v>52</v>
      </c>
      <c r="Y1551" s="47" t="s">
        <v>168</v>
      </c>
      <c r="Z1551" s="48" t="b">
        <v>0</v>
      </c>
      <c r="AA1551" s="47" t="s">
        <v>54</v>
      </c>
      <c r="AB1551" s="48" t="b">
        <v>0</v>
      </c>
      <c r="AC1551" s="48">
        <v>39</v>
      </c>
      <c r="AD1551" s="47" t="s">
        <v>1854</v>
      </c>
    </row>
    <row r="1552" spans="1:30" x14ac:dyDescent="0.25">
      <c r="A1552">
        <f t="shared" si="311"/>
        <v>9</v>
      </c>
      <c r="B1552">
        <v>52</v>
      </c>
      <c r="C1552" s="47" t="str">
        <f t="shared" si="293"/>
        <v>2031648sp</v>
      </c>
      <c r="D1552" s="47" t="s">
        <v>41</v>
      </c>
      <c r="E1552" s="48">
        <v>2008</v>
      </c>
      <c r="F1552" s="47" t="s">
        <v>42</v>
      </c>
      <c r="G1552" s="49">
        <v>39694</v>
      </c>
      <c r="H1552" s="47" t="s">
        <v>43</v>
      </c>
      <c r="I1552" s="47" t="s">
        <v>44</v>
      </c>
      <c r="J1552" s="48">
        <v>3008</v>
      </c>
      <c r="K1552" s="47" t="s">
        <v>45</v>
      </c>
      <c r="L1552" s="48">
        <v>750</v>
      </c>
      <c r="M1552" s="47" t="s">
        <v>46</v>
      </c>
      <c r="N1552" s="48">
        <v>3</v>
      </c>
      <c r="O1552" s="47" t="s">
        <v>43</v>
      </c>
      <c r="P1552" s="47" t="s">
        <v>68</v>
      </c>
      <c r="Q1552" s="47" t="s">
        <v>48</v>
      </c>
      <c r="R1552" s="47" t="s">
        <v>59</v>
      </c>
      <c r="S1552" s="47" t="s">
        <v>43</v>
      </c>
      <c r="T1552" s="47" t="s">
        <v>50</v>
      </c>
      <c r="U1552" s="47" t="s">
        <v>72</v>
      </c>
      <c r="V1552" s="45">
        <f t="shared" ref="V1552:W1552" si="329">AH1259-V1259</f>
        <v>0.52736789464910805</v>
      </c>
      <c r="W1552" s="45">
        <f t="shared" si="329"/>
        <v>0.52736789464910805</v>
      </c>
      <c r="X1552" s="47" t="s">
        <v>52</v>
      </c>
      <c r="Y1552" s="47" t="s">
        <v>168</v>
      </c>
      <c r="Z1552" s="48" t="b">
        <v>0</v>
      </c>
      <c r="AA1552" s="47" t="s">
        <v>54</v>
      </c>
      <c r="AB1552" s="48" t="b">
        <v>0</v>
      </c>
      <c r="AC1552" s="48">
        <v>39</v>
      </c>
      <c r="AD1552" s="47" t="s">
        <v>1854</v>
      </c>
    </row>
    <row r="1553" spans="1:30" x14ac:dyDescent="0.25">
      <c r="A1553">
        <f>LEN(C1553)</f>
        <v>10</v>
      </c>
      <c r="B1553">
        <v>52</v>
      </c>
      <c r="C1553" s="60" t="str">
        <f>C1260&amp;"s"</f>
        <v>237290001s</v>
      </c>
      <c r="D1553" s="47" t="s">
        <v>41</v>
      </c>
      <c r="E1553" s="48">
        <v>1988</v>
      </c>
      <c r="F1553" s="47" t="s">
        <v>1927</v>
      </c>
      <c r="G1553" s="49">
        <v>32370</v>
      </c>
      <c r="H1553" s="47" t="s">
        <v>43</v>
      </c>
      <c r="I1553" s="47" t="s">
        <v>44</v>
      </c>
      <c r="J1553" s="48">
        <v>3008</v>
      </c>
      <c r="K1553" s="47" t="s">
        <v>45</v>
      </c>
      <c r="L1553" s="48">
        <v>830</v>
      </c>
      <c r="M1553" s="47" t="s">
        <v>46</v>
      </c>
      <c r="N1553" s="48">
        <v>4</v>
      </c>
      <c r="O1553" s="47" t="s">
        <v>43</v>
      </c>
      <c r="P1553" s="47" t="s">
        <v>1928</v>
      </c>
      <c r="Q1553" s="47" t="s">
        <v>1895</v>
      </c>
      <c r="R1553" s="47" t="s">
        <v>49</v>
      </c>
      <c r="S1553" s="47" t="s">
        <v>43</v>
      </c>
      <c r="T1553" s="47" t="s">
        <v>50</v>
      </c>
      <c r="U1553" s="47" t="s">
        <v>98</v>
      </c>
      <c r="V1553" s="45">
        <f t="shared" ref="V1553:W1553" si="330">AH1260-V1260</f>
        <v>1.123362445414847</v>
      </c>
      <c r="W1553" s="45">
        <f t="shared" si="330"/>
        <v>1.123362445414847</v>
      </c>
      <c r="X1553" s="47" t="s">
        <v>1015</v>
      </c>
      <c r="Y1553" s="47" t="s">
        <v>1929</v>
      </c>
      <c r="Z1553" s="48" t="b">
        <v>0</v>
      </c>
      <c r="AA1553" s="47" t="s">
        <v>54</v>
      </c>
      <c r="AB1553" s="48" t="b">
        <v>0</v>
      </c>
      <c r="AC1553" s="48">
        <v>39</v>
      </c>
      <c r="AD1553" s="47" t="s">
        <v>1854</v>
      </c>
    </row>
  </sheetData>
  <sortState ref="A2:AD1260">
    <sortCondition ref="B2:B1260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K1260"/>
  <sheetViews>
    <sheetView zoomScale="85" zoomScaleNormal="85" workbookViewId="0">
      <selection activeCell="BN1" sqref="BN1"/>
    </sheetView>
  </sheetViews>
  <sheetFormatPr defaultRowHeight="15" x14ac:dyDescent="0.25"/>
  <sheetData>
    <row r="1" spans="1:63" x14ac:dyDescent="0.25">
      <c r="A1" s="19" t="s">
        <v>1448</v>
      </c>
      <c r="B1" s="19" t="s">
        <v>1449</v>
      </c>
      <c r="C1" s="19" t="s">
        <v>1450</v>
      </c>
      <c r="D1" s="19" t="s">
        <v>1451</v>
      </c>
      <c r="E1" s="19" t="s">
        <v>1452</v>
      </c>
      <c r="F1" s="19" t="s">
        <v>1453</v>
      </c>
      <c r="G1" s="19" t="s">
        <v>1454</v>
      </c>
      <c r="H1" s="19" t="s">
        <v>1455</v>
      </c>
      <c r="I1" s="19" t="s">
        <v>1456</v>
      </c>
      <c r="J1" s="19" t="s">
        <v>1457</v>
      </c>
      <c r="K1" s="19" t="s">
        <v>1458</v>
      </c>
      <c r="L1" s="19" t="s">
        <v>1459</v>
      </c>
      <c r="M1" s="19" t="s">
        <v>1460</v>
      </c>
      <c r="N1" s="19" t="s">
        <v>1461</v>
      </c>
      <c r="O1" s="19" t="s">
        <v>1462</v>
      </c>
      <c r="P1" s="19" t="s">
        <v>1463</v>
      </c>
      <c r="Q1" s="19" t="s">
        <v>1464</v>
      </c>
      <c r="R1" s="19" t="s">
        <v>1465</v>
      </c>
      <c r="S1" s="19" t="s">
        <v>1466</v>
      </c>
      <c r="T1" s="19" t="s">
        <v>1467</v>
      </c>
      <c r="U1" s="19" t="s">
        <v>1468</v>
      </c>
      <c r="V1" s="19" t="s">
        <v>1469</v>
      </c>
      <c r="W1" s="19" t="s">
        <v>1470</v>
      </c>
      <c r="X1" s="19" t="s">
        <v>1471</v>
      </c>
      <c r="Y1" s="19" t="s">
        <v>1472</v>
      </c>
      <c r="Z1" s="19" t="s">
        <v>1473</v>
      </c>
      <c r="AA1" s="19" t="s">
        <v>1474</v>
      </c>
      <c r="AB1" s="19" t="s">
        <v>1475</v>
      </c>
      <c r="AC1" s="19" t="s">
        <v>1476</v>
      </c>
      <c r="AD1" s="19" t="s">
        <v>1477</v>
      </c>
      <c r="AE1" s="19" t="s">
        <v>1478</v>
      </c>
      <c r="AF1" s="19" t="s">
        <v>1479</v>
      </c>
      <c r="AG1" s="19" t="s">
        <v>1480</v>
      </c>
      <c r="AH1" s="19" t="s">
        <v>1481</v>
      </c>
      <c r="AI1" s="19" t="s">
        <v>1482</v>
      </c>
      <c r="AJ1" s="19" t="s">
        <v>1483</v>
      </c>
      <c r="AK1" s="19" t="s">
        <v>1484</v>
      </c>
      <c r="AL1" s="19" t="s">
        <v>1485</v>
      </c>
      <c r="AM1" s="19" t="s">
        <v>1486</v>
      </c>
      <c r="AN1" s="19" t="s">
        <v>1487</v>
      </c>
      <c r="AO1" s="19" t="s">
        <v>1488</v>
      </c>
      <c r="AP1" s="19" t="s">
        <v>1489</v>
      </c>
      <c r="AQ1" s="19" t="s">
        <v>1490</v>
      </c>
      <c r="AR1" s="19" t="s">
        <v>1491</v>
      </c>
      <c r="AS1" s="19" t="s">
        <v>1492</v>
      </c>
      <c r="AT1" s="19" t="s">
        <v>1493</v>
      </c>
      <c r="AU1" s="19" t="s">
        <v>1494</v>
      </c>
      <c r="AV1" s="19" t="s">
        <v>1495</v>
      </c>
      <c r="AW1" s="19" t="s">
        <v>1496</v>
      </c>
      <c r="AX1" s="19" t="s">
        <v>1497</v>
      </c>
      <c r="AY1" s="19" t="s">
        <v>1498</v>
      </c>
      <c r="AZ1" s="19" t="s">
        <v>1499</v>
      </c>
      <c r="BA1" s="19" t="s">
        <v>1500</v>
      </c>
      <c r="BB1" s="26" t="s">
        <v>1595</v>
      </c>
      <c r="BC1" s="26" t="s">
        <v>1852</v>
      </c>
      <c r="BD1" s="26" t="s">
        <v>1851</v>
      </c>
      <c r="BF1" s="19" t="s">
        <v>1461</v>
      </c>
      <c r="BG1" s="26" t="s">
        <v>1856</v>
      </c>
      <c r="BK1" s="19" t="s">
        <v>1464</v>
      </c>
    </row>
    <row r="2" spans="1:63" x14ac:dyDescent="0.25">
      <c r="A2" s="19" t="s">
        <v>1501</v>
      </c>
      <c r="B2" s="19">
        <v>4.0999999999999996</v>
      </c>
      <c r="C2" s="19">
        <v>20080923</v>
      </c>
      <c r="D2" s="19" t="s">
        <v>41</v>
      </c>
      <c r="E2" s="19" t="s">
        <v>41</v>
      </c>
      <c r="F2" s="19">
        <v>170380000</v>
      </c>
      <c r="G2" s="19">
        <v>1</v>
      </c>
      <c r="H2" s="19">
        <v>1986</v>
      </c>
      <c r="I2" s="19">
        <v>19861010</v>
      </c>
      <c r="J2" s="19" t="s">
        <v>1501</v>
      </c>
      <c r="K2" s="19">
        <v>6</v>
      </c>
      <c r="L2" s="19">
        <v>41</v>
      </c>
      <c r="M2" s="19">
        <v>23</v>
      </c>
      <c r="N2" s="19">
        <v>52</v>
      </c>
      <c r="O2" s="19" t="s">
        <v>1502</v>
      </c>
      <c r="P2" s="19">
        <v>5</v>
      </c>
      <c r="Q2" s="19" t="s">
        <v>1987</v>
      </c>
      <c r="R2" s="19"/>
      <c r="S2" s="19">
        <v>5000</v>
      </c>
      <c r="T2" s="19" t="s">
        <v>110</v>
      </c>
      <c r="U2" s="19"/>
      <c r="V2" s="19"/>
      <c r="W2" s="19"/>
      <c r="X2" s="19">
        <v>620</v>
      </c>
      <c r="Y2" s="19">
        <v>0</v>
      </c>
      <c r="Z2" s="19">
        <v>1</v>
      </c>
      <c r="AA2" s="19" t="s">
        <v>1895</v>
      </c>
      <c r="AB2" s="19">
        <v>1</v>
      </c>
      <c r="AC2" s="19">
        <v>633039</v>
      </c>
      <c r="AD2" s="19">
        <v>0</v>
      </c>
      <c r="AE2" s="19"/>
      <c r="AF2" s="19"/>
      <c r="AG2" s="19"/>
      <c r="AH2" s="19">
        <v>376753</v>
      </c>
      <c r="AI2" s="19">
        <v>1</v>
      </c>
      <c r="AJ2" s="19"/>
      <c r="AK2" s="19"/>
      <c r="AL2" s="19"/>
      <c r="AM2" s="19"/>
      <c r="AN2" s="19"/>
      <c r="AO2" s="19">
        <v>4.8499999999999996</v>
      </c>
      <c r="AP2" s="19" t="s">
        <v>1504</v>
      </c>
      <c r="AQ2" s="19" t="s">
        <v>1502</v>
      </c>
      <c r="AR2" s="19" t="s">
        <v>1540</v>
      </c>
      <c r="AS2" s="19" t="s">
        <v>1931</v>
      </c>
      <c r="AT2" s="19" t="s">
        <v>1932</v>
      </c>
      <c r="AU2" s="19" t="s">
        <v>1933</v>
      </c>
      <c r="AV2" s="19" t="s">
        <v>1934</v>
      </c>
      <c r="AW2" s="19">
        <v>1983</v>
      </c>
      <c r="AX2" s="19">
        <v>3</v>
      </c>
      <c r="AY2" s="19" t="s">
        <v>1935</v>
      </c>
      <c r="AZ2" s="19" t="s">
        <v>1936</v>
      </c>
      <c r="BA2" s="19">
        <v>1984</v>
      </c>
      <c r="BB2" s="50" t="str">
        <f>VLOOKUP(AC2,'CTCwiretagcode(Jan2016)'!A$2:C$730,3,FALSE)</f>
        <v>ELW</v>
      </c>
      <c r="BC2" t="str">
        <f>VLOOKUP(N2,BF$2:BG$7,2,FALSE)</f>
        <v>mix</v>
      </c>
      <c r="BD2">
        <f>IF(MID(I2,5,2)*1&gt;=10,4,3)</f>
        <v>4</v>
      </c>
      <c r="BE2" t="str">
        <f>AC2&amp;Q2&amp;H2&amp;X2</f>
        <v>6330393M10107    B1986620</v>
      </c>
      <c r="BF2" s="19">
        <v>49</v>
      </c>
      <c r="BG2" t="s">
        <v>1853</v>
      </c>
      <c r="BK2" s="19" t="s">
        <v>1503</v>
      </c>
    </row>
    <row r="3" spans="1:63" x14ac:dyDescent="0.25">
      <c r="A3" s="19" t="s">
        <v>1501</v>
      </c>
      <c r="B3" s="19">
        <v>4.0999999999999996</v>
      </c>
      <c r="C3" s="19">
        <v>20080924</v>
      </c>
      <c r="D3" s="19" t="s">
        <v>41</v>
      </c>
      <c r="E3" s="19" t="s">
        <v>41</v>
      </c>
      <c r="F3" s="19">
        <v>237290001</v>
      </c>
      <c r="G3" s="19">
        <v>1</v>
      </c>
      <c r="H3" s="19">
        <v>1988</v>
      </c>
      <c r="I3" s="19">
        <v>19880815</v>
      </c>
      <c r="J3" s="19" t="s">
        <v>1501</v>
      </c>
      <c r="K3" s="19">
        <v>6</v>
      </c>
      <c r="L3" s="19">
        <v>34</v>
      </c>
      <c r="M3" s="19">
        <v>23</v>
      </c>
      <c r="N3" s="19">
        <v>52</v>
      </c>
      <c r="O3" s="19" t="s">
        <v>1502</v>
      </c>
      <c r="P3" s="19">
        <v>4</v>
      </c>
      <c r="Q3" s="19" t="s">
        <v>1927</v>
      </c>
      <c r="R3" s="19"/>
      <c r="S3" s="19">
        <v>5000</v>
      </c>
      <c r="T3" s="19" t="s">
        <v>45</v>
      </c>
      <c r="U3" s="19"/>
      <c r="V3" s="19"/>
      <c r="W3" s="19"/>
      <c r="X3" s="19">
        <v>830</v>
      </c>
      <c r="Y3" s="19">
        <v>0</v>
      </c>
      <c r="Z3" s="19">
        <v>1</v>
      </c>
      <c r="AA3" s="19" t="s">
        <v>1895</v>
      </c>
      <c r="AB3" s="19">
        <v>1</v>
      </c>
      <c r="AC3" s="19">
        <v>633435</v>
      </c>
      <c r="AD3" s="19">
        <v>0</v>
      </c>
      <c r="AE3" s="19"/>
      <c r="AF3" s="19"/>
      <c r="AG3" s="19"/>
      <c r="AH3" s="19">
        <v>370937</v>
      </c>
      <c r="AI3" s="19">
        <v>1</v>
      </c>
      <c r="AJ3" s="19"/>
      <c r="AK3" s="19"/>
      <c r="AL3" s="19"/>
      <c r="AM3" s="19"/>
      <c r="AN3" s="19"/>
      <c r="AO3" s="19">
        <v>3.78</v>
      </c>
      <c r="AP3" s="19" t="s">
        <v>1938</v>
      </c>
      <c r="AQ3" s="19" t="s">
        <v>1502</v>
      </c>
      <c r="AR3" s="19" t="s">
        <v>1540</v>
      </c>
      <c r="AS3" s="19" t="s">
        <v>1931</v>
      </c>
      <c r="AT3" s="19" t="s">
        <v>1932</v>
      </c>
      <c r="AU3" s="19" t="s">
        <v>1933</v>
      </c>
      <c r="AV3" s="19" t="s">
        <v>1934</v>
      </c>
      <c r="AW3" s="19">
        <v>1984</v>
      </c>
      <c r="AX3" s="19">
        <v>3</v>
      </c>
      <c r="AY3" s="19" t="s">
        <v>1935</v>
      </c>
      <c r="AZ3" s="19" t="s">
        <v>1936</v>
      </c>
      <c r="BA3" s="19">
        <v>1985</v>
      </c>
      <c r="BB3" s="50" t="str">
        <f>VLOOKUP(AC3,'CTCwiretagcode(Jan2016)'!A$2:C$730,3,FALSE)</f>
        <v>ELW</v>
      </c>
      <c r="BC3" t="str">
        <f t="shared" ref="BC3:BC66" si="0">VLOOKUP(N3,BF$2:BG$7,2,FALSE)</f>
        <v>mix</v>
      </c>
      <c r="BD3">
        <f t="shared" ref="BD3:BD66" si="1">IF(MID(I3,5,2)*1&gt;=10,4,3)</f>
        <v>3</v>
      </c>
      <c r="BE3" t="str">
        <f t="shared" ref="BE3:BE66" si="2">AC3&amp;Q3&amp;H3&amp;X3</f>
        <v>6334353M10107X1  X7B1988830</v>
      </c>
      <c r="BF3" s="19">
        <v>14</v>
      </c>
      <c r="BG3" t="s">
        <v>1854</v>
      </c>
      <c r="BK3" s="19" t="s">
        <v>1937</v>
      </c>
    </row>
    <row r="4" spans="1:63" x14ac:dyDescent="0.25">
      <c r="A4" s="19" t="s">
        <v>1501</v>
      </c>
      <c r="B4" s="19">
        <v>4.0999999999999996</v>
      </c>
      <c r="C4" s="19">
        <v>20130724</v>
      </c>
      <c r="D4" s="19" t="s">
        <v>41</v>
      </c>
      <c r="E4" s="19" t="s">
        <v>41</v>
      </c>
      <c r="F4" s="19">
        <v>1794869</v>
      </c>
      <c r="G4" s="19">
        <v>1</v>
      </c>
      <c r="H4" s="19">
        <v>2005</v>
      </c>
      <c r="I4" s="19">
        <v>20050920</v>
      </c>
      <c r="J4" s="19" t="s">
        <v>1501</v>
      </c>
      <c r="K4" s="19">
        <v>6</v>
      </c>
      <c r="L4" s="19">
        <v>39</v>
      </c>
      <c r="M4" s="19">
        <v>23</v>
      </c>
      <c r="N4" s="19">
        <v>19</v>
      </c>
      <c r="O4" s="19" t="s">
        <v>1502</v>
      </c>
      <c r="P4" s="19">
        <v>5</v>
      </c>
      <c r="Q4" s="19" t="s">
        <v>42</v>
      </c>
      <c r="R4" s="19"/>
      <c r="S4" s="19">
        <v>5000</v>
      </c>
      <c r="T4" s="19" t="s">
        <v>45</v>
      </c>
      <c r="U4" s="19"/>
      <c r="V4" s="19"/>
      <c r="W4" s="19"/>
      <c r="X4" s="19">
        <v>660</v>
      </c>
      <c r="Y4" s="19">
        <v>0</v>
      </c>
      <c r="Z4" s="19">
        <v>1</v>
      </c>
      <c r="AA4" s="19" t="s">
        <v>48</v>
      </c>
      <c r="AB4" s="19">
        <v>1</v>
      </c>
      <c r="AC4" s="19">
        <v>185535</v>
      </c>
      <c r="AD4" s="19">
        <v>12</v>
      </c>
      <c r="AE4" s="19"/>
      <c r="AF4" s="19"/>
      <c r="AG4" s="19"/>
      <c r="AH4" s="19">
        <v>95738</v>
      </c>
      <c r="AI4" s="19">
        <v>1</v>
      </c>
      <c r="AJ4" s="19"/>
      <c r="AK4" s="19"/>
      <c r="AL4" s="19"/>
      <c r="AM4" s="19"/>
      <c r="AN4" s="19"/>
      <c r="AO4" s="19">
        <v>1.7</v>
      </c>
      <c r="AP4" s="19" t="s">
        <v>1504</v>
      </c>
      <c r="AQ4" s="19" t="s">
        <v>1502</v>
      </c>
      <c r="AR4" s="19" t="s">
        <v>1505</v>
      </c>
      <c r="AS4" s="19" t="s">
        <v>1506</v>
      </c>
      <c r="AT4" s="19" t="s">
        <v>1507</v>
      </c>
      <c r="AU4" s="19" t="s">
        <v>1520</v>
      </c>
      <c r="AV4" s="19" t="s">
        <v>1521</v>
      </c>
      <c r="AW4" s="19">
        <v>2002</v>
      </c>
      <c r="AX4" s="19">
        <v>3</v>
      </c>
      <c r="AY4" s="19" t="s">
        <v>1522</v>
      </c>
      <c r="AZ4" s="19" t="s">
        <v>1523</v>
      </c>
      <c r="BA4" s="19">
        <v>2003</v>
      </c>
      <c r="BB4" s="50" t="str">
        <f>VLOOKUP(AC4,'CTCwiretagcode(Jan2016)'!A$2:C$730,3,FALSE)</f>
        <v>CHI</v>
      </c>
      <c r="BC4" t="str">
        <f t="shared" si="0"/>
        <v>NT</v>
      </c>
      <c r="BD4">
        <f t="shared" si="1"/>
        <v>3</v>
      </c>
      <c r="BE4" t="str">
        <f t="shared" si="2"/>
        <v>1855353M10107  B2005660</v>
      </c>
      <c r="BF4" s="19">
        <v>19</v>
      </c>
      <c r="BG4" t="s">
        <v>1854</v>
      </c>
      <c r="BK4" s="19" t="s">
        <v>1503</v>
      </c>
    </row>
    <row r="5" spans="1:63" x14ac:dyDescent="0.25">
      <c r="A5" s="19" t="s">
        <v>1501</v>
      </c>
      <c r="B5" s="19">
        <v>4.0999999999999996</v>
      </c>
      <c r="C5" s="19">
        <v>20130724</v>
      </c>
      <c r="D5" s="19" t="s">
        <v>41</v>
      </c>
      <c r="E5" s="19" t="s">
        <v>41</v>
      </c>
      <c r="F5" s="19">
        <v>1753537</v>
      </c>
      <c r="G5" s="19">
        <v>1</v>
      </c>
      <c r="H5" s="19">
        <v>2005</v>
      </c>
      <c r="I5" s="19">
        <v>20050909</v>
      </c>
      <c r="J5" s="19" t="s">
        <v>1501</v>
      </c>
      <c r="K5" s="19">
        <v>6</v>
      </c>
      <c r="L5" s="19">
        <v>37</v>
      </c>
      <c r="M5" s="19">
        <v>23</v>
      </c>
      <c r="N5" s="19">
        <v>17</v>
      </c>
      <c r="O5" s="19" t="s">
        <v>1502</v>
      </c>
      <c r="P5" s="19">
        <v>5</v>
      </c>
      <c r="Q5" s="19" t="s">
        <v>42</v>
      </c>
      <c r="R5" s="19"/>
      <c r="S5" s="19">
        <v>5000</v>
      </c>
      <c r="T5" s="19" t="s">
        <v>45</v>
      </c>
      <c r="U5" s="19"/>
      <c r="V5" s="19"/>
      <c r="W5" s="19"/>
      <c r="X5" s="19">
        <v>800</v>
      </c>
      <c r="Y5" s="19">
        <v>0</v>
      </c>
      <c r="Z5" s="19">
        <v>1</v>
      </c>
      <c r="AA5" s="19" t="s">
        <v>48</v>
      </c>
      <c r="AB5" s="19">
        <v>1</v>
      </c>
      <c r="AC5" s="19">
        <v>185535</v>
      </c>
      <c r="AD5" s="19">
        <v>12</v>
      </c>
      <c r="AE5" s="19"/>
      <c r="AF5" s="19"/>
      <c r="AG5" s="19"/>
      <c r="AH5" s="19">
        <v>95736</v>
      </c>
      <c r="AI5" s="19">
        <v>1</v>
      </c>
      <c r="AJ5" s="19"/>
      <c r="AK5" s="19"/>
      <c r="AL5" s="19"/>
      <c r="AM5" s="19"/>
      <c r="AN5" s="19"/>
      <c r="AO5" s="19">
        <v>2.82</v>
      </c>
      <c r="AP5" s="19" t="s">
        <v>1504</v>
      </c>
      <c r="AQ5" s="19" t="s">
        <v>1502</v>
      </c>
      <c r="AR5" s="19" t="s">
        <v>1505</v>
      </c>
      <c r="AS5" s="19" t="s">
        <v>1506</v>
      </c>
      <c r="AT5" s="19" t="s">
        <v>1507</v>
      </c>
      <c r="AU5" s="19" t="s">
        <v>1520</v>
      </c>
      <c r="AV5" s="19" t="s">
        <v>1521</v>
      </c>
      <c r="AW5" s="19">
        <v>2002</v>
      </c>
      <c r="AX5" s="19">
        <v>3</v>
      </c>
      <c r="AY5" s="19" t="s">
        <v>1522</v>
      </c>
      <c r="AZ5" s="19" t="s">
        <v>1523</v>
      </c>
      <c r="BA5" s="19">
        <v>2003</v>
      </c>
      <c r="BB5" s="50" t="str">
        <f>VLOOKUP(AC5,'CTCwiretagcode(Jan2016)'!A$2:C$730,3,FALSE)</f>
        <v>CHI</v>
      </c>
      <c r="BC5" t="str">
        <f t="shared" si="0"/>
        <v>Tr</v>
      </c>
      <c r="BD5">
        <f t="shared" si="1"/>
        <v>3</v>
      </c>
      <c r="BE5" t="str">
        <f t="shared" si="2"/>
        <v>1855353M10107  B2005800</v>
      </c>
      <c r="BF5" s="19">
        <v>17</v>
      </c>
      <c r="BG5" t="s">
        <v>1855</v>
      </c>
      <c r="BK5" s="19" t="s">
        <v>1503</v>
      </c>
    </row>
    <row r="6" spans="1:63" x14ac:dyDescent="0.25">
      <c r="A6" s="19" t="s">
        <v>1501</v>
      </c>
      <c r="B6" s="19">
        <v>4.0999999999999996</v>
      </c>
      <c r="C6" s="19">
        <v>20130724</v>
      </c>
      <c r="D6" s="19" t="s">
        <v>41</v>
      </c>
      <c r="E6" s="19" t="s">
        <v>41</v>
      </c>
      <c r="F6" s="19">
        <v>1717239</v>
      </c>
      <c r="G6" s="19">
        <v>1</v>
      </c>
      <c r="H6" s="19">
        <v>2005</v>
      </c>
      <c r="I6" s="19">
        <v>20050915</v>
      </c>
      <c r="J6" s="19" t="s">
        <v>1501</v>
      </c>
      <c r="K6" s="19">
        <v>6</v>
      </c>
      <c r="L6" s="19">
        <v>38</v>
      </c>
      <c r="M6" s="19">
        <v>23</v>
      </c>
      <c r="N6" s="19">
        <v>52</v>
      </c>
      <c r="O6" s="19" t="s">
        <v>1502</v>
      </c>
      <c r="P6" s="19">
        <v>5</v>
      </c>
      <c r="Q6" s="19" t="s">
        <v>42</v>
      </c>
      <c r="R6" s="19"/>
      <c r="S6" s="19">
        <v>5000</v>
      </c>
      <c r="T6" s="19" t="s">
        <v>45</v>
      </c>
      <c r="U6" s="19"/>
      <c r="V6" s="19"/>
      <c r="W6" s="19"/>
      <c r="X6" s="19">
        <v>820</v>
      </c>
      <c r="Y6" s="19">
        <v>0</v>
      </c>
      <c r="Z6" s="19">
        <v>1</v>
      </c>
      <c r="AA6" s="19" t="s">
        <v>48</v>
      </c>
      <c r="AB6" s="19">
        <v>1</v>
      </c>
      <c r="AC6" s="19">
        <v>185533</v>
      </c>
      <c r="AD6" s="19">
        <v>12</v>
      </c>
      <c r="AE6" s="19"/>
      <c r="AF6" s="19"/>
      <c r="AG6" s="19"/>
      <c r="AH6" s="19">
        <v>95737</v>
      </c>
      <c r="AI6" s="19">
        <v>1</v>
      </c>
      <c r="AJ6" s="19"/>
      <c r="AK6" s="19"/>
      <c r="AL6" s="19"/>
      <c r="AM6" s="19"/>
      <c r="AN6" s="19"/>
      <c r="AO6" s="19">
        <v>4.41</v>
      </c>
      <c r="AP6" s="19" t="s">
        <v>1504</v>
      </c>
      <c r="AQ6" s="19" t="s">
        <v>1502</v>
      </c>
      <c r="AR6" s="19" t="s">
        <v>1505</v>
      </c>
      <c r="AS6" s="19" t="s">
        <v>1506</v>
      </c>
      <c r="AT6" s="19" t="s">
        <v>1507</v>
      </c>
      <c r="AU6" s="19" t="s">
        <v>1520</v>
      </c>
      <c r="AV6" s="19" t="s">
        <v>1521</v>
      </c>
      <c r="AW6" s="19">
        <v>2002</v>
      </c>
      <c r="AX6" s="19">
        <v>3</v>
      </c>
      <c r="AY6" s="19" t="s">
        <v>1522</v>
      </c>
      <c r="AZ6" s="19" t="s">
        <v>1523</v>
      </c>
      <c r="BA6" s="19">
        <v>2003</v>
      </c>
      <c r="BB6" s="50" t="str">
        <f>VLOOKUP(AC6,'CTCwiretagcode(Jan2016)'!A$2:C$730,3,FALSE)</f>
        <v>CHI</v>
      </c>
      <c r="BC6" t="str">
        <f t="shared" si="0"/>
        <v>mix</v>
      </c>
      <c r="BD6">
        <f t="shared" si="1"/>
        <v>3</v>
      </c>
      <c r="BE6" t="str">
        <f t="shared" si="2"/>
        <v>1855333M10107  B2005820</v>
      </c>
      <c r="BF6" s="19">
        <v>52</v>
      </c>
      <c r="BG6" t="s">
        <v>1853</v>
      </c>
      <c r="BK6" s="19" t="s">
        <v>1503</v>
      </c>
    </row>
    <row r="7" spans="1:63" x14ac:dyDescent="0.25">
      <c r="A7" s="19" t="s">
        <v>1501</v>
      </c>
      <c r="B7" s="19">
        <v>4.0999999999999996</v>
      </c>
      <c r="C7" s="19">
        <v>20120618</v>
      </c>
      <c r="D7" s="19" t="s">
        <v>41</v>
      </c>
      <c r="E7" s="19" t="s">
        <v>41</v>
      </c>
      <c r="F7" s="19">
        <v>1816178</v>
      </c>
      <c r="G7" s="19">
        <v>1</v>
      </c>
      <c r="H7" s="19">
        <v>2006</v>
      </c>
      <c r="I7" s="19">
        <v>20060906</v>
      </c>
      <c r="J7" s="19" t="s">
        <v>1501</v>
      </c>
      <c r="K7" s="19">
        <v>6</v>
      </c>
      <c r="L7" s="19">
        <v>37</v>
      </c>
      <c r="M7" s="19">
        <v>23</v>
      </c>
      <c r="N7" s="19">
        <v>17</v>
      </c>
      <c r="O7" s="19" t="s">
        <v>1502</v>
      </c>
      <c r="P7" s="19">
        <v>5</v>
      </c>
      <c r="Q7" s="19" t="s">
        <v>42</v>
      </c>
      <c r="R7" s="19"/>
      <c r="S7" s="19">
        <v>5000</v>
      </c>
      <c r="T7" s="19" t="s">
        <v>110</v>
      </c>
      <c r="U7" s="19"/>
      <c r="V7" s="19"/>
      <c r="W7" s="19"/>
      <c r="X7" s="19">
        <v>820</v>
      </c>
      <c r="Y7" s="19">
        <v>0</v>
      </c>
      <c r="Z7" s="19">
        <v>1</v>
      </c>
      <c r="AA7" s="19" t="s">
        <v>48</v>
      </c>
      <c r="AB7" s="19">
        <v>1</v>
      </c>
      <c r="AC7" s="19">
        <v>185161</v>
      </c>
      <c r="AD7" s="19">
        <v>12</v>
      </c>
      <c r="AE7" s="19"/>
      <c r="AF7" s="19"/>
      <c r="AG7" s="19"/>
      <c r="AH7" s="19">
        <v>101248</v>
      </c>
      <c r="AI7" s="19">
        <v>1</v>
      </c>
      <c r="AJ7" s="19"/>
      <c r="AK7" s="19"/>
      <c r="AL7" s="19"/>
      <c r="AM7" s="19"/>
      <c r="AN7" s="19"/>
      <c r="AO7" s="19">
        <v>1.97</v>
      </c>
      <c r="AP7" s="19" t="s">
        <v>1504</v>
      </c>
      <c r="AQ7" s="19" t="s">
        <v>1502</v>
      </c>
      <c r="AR7" s="19" t="s">
        <v>1505</v>
      </c>
      <c r="AS7" s="19" t="s">
        <v>1506</v>
      </c>
      <c r="AT7" s="19" t="s">
        <v>1507</v>
      </c>
      <c r="AU7" s="19" t="s">
        <v>1520</v>
      </c>
      <c r="AV7" s="19" t="s">
        <v>1521</v>
      </c>
      <c r="AW7" s="19">
        <v>2003</v>
      </c>
      <c r="AX7" s="19">
        <v>3</v>
      </c>
      <c r="AY7" s="19" t="s">
        <v>1522</v>
      </c>
      <c r="AZ7" s="19" t="s">
        <v>1523</v>
      </c>
      <c r="BA7" s="19">
        <v>2004</v>
      </c>
      <c r="BB7" s="50" t="str">
        <f>VLOOKUP(AC7,'CTCwiretagcode(Jan2016)'!A$2:C$730,3,FALSE)</f>
        <v>CHI</v>
      </c>
      <c r="BC7" t="str">
        <f t="shared" si="0"/>
        <v>Tr</v>
      </c>
      <c r="BD7">
        <f t="shared" si="1"/>
        <v>3</v>
      </c>
      <c r="BE7" t="str">
        <f t="shared" si="2"/>
        <v>1851613M10107  B2006820</v>
      </c>
      <c r="BF7" s="19">
        <v>29</v>
      </c>
      <c r="BG7" t="s">
        <v>1855</v>
      </c>
      <c r="BK7" s="19" t="s">
        <v>1503</v>
      </c>
    </row>
    <row r="8" spans="1:63" x14ac:dyDescent="0.25">
      <c r="A8" s="19" t="s">
        <v>1501</v>
      </c>
      <c r="B8" s="19">
        <v>4.0999999999999996</v>
      </c>
      <c r="C8" s="19">
        <v>20120618</v>
      </c>
      <c r="D8" s="19" t="s">
        <v>41</v>
      </c>
      <c r="E8" s="19" t="s">
        <v>41</v>
      </c>
      <c r="F8" s="19">
        <v>1849810</v>
      </c>
      <c r="G8" s="19">
        <v>1</v>
      </c>
      <c r="H8" s="19">
        <v>2006</v>
      </c>
      <c r="I8" s="19">
        <v>20060830</v>
      </c>
      <c r="J8" s="19" t="s">
        <v>1501</v>
      </c>
      <c r="K8" s="19">
        <v>6</v>
      </c>
      <c r="L8" s="19">
        <v>36</v>
      </c>
      <c r="M8" s="19">
        <v>23</v>
      </c>
      <c r="N8" s="19">
        <v>17</v>
      </c>
      <c r="O8" s="19" t="s">
        <v>1502</v>
      </c>
      <c r="P8" s="19">
        <v>5</v>
      </c>
      <c r="Q8" s="19" t="s">
        <v>67</v>
      </c>
      <c r="R8" s="19"/>
      <c r="S8" s="19">
        <v>5000</v>
      </c>
      <c r="T8" s="19" t="s">
        <v>45</v>
      </c>
      <c r="U8" s="19"/>
      <c r="V8" s="19"/>
      <c r="W8" s="19"/>
      <c r="X8" s="19">
        <v>890</v>
      </c>
      <c r="Y8" s="19">
        <v>0</v>
      </c>
      <c r="Z8" s="19">
        <v>1</v>
      </c>
      <c r="AA8" s="19" t="s">
        <v>48</v>
      </c>
      <c r="AB8" s="19">
        <v>1</v>
      </c>
      <c r="AC8" s="19">
        <v>631780</v>
      </c>
      <c r="AD8" s="19">
        <v>12</v>
      </c>
      <c r="AE8" s="19"/>
      <c r="AF8" s="19"/>
      <c r="AG8" s="19"/>
      <c r="AH8" s="19">
        <v>101260</v>
      </c>
      <c r="AI8" s="19">
        <v>1</v>
      </c>
      <c r="AJ8" s="19"/>
      <c r="AK8" s="19"/>
      <c r="AL8" s="19"/>
      <c r="AM8" s="19"/>
      <c r="AN8" s="19"/>
      <c r="AO8" s="19">
        <v>1.73</v>
      </c>
      <c r="AP8" s="19" t="s">
        <v>1519</v>
      </c>
      <c r="AQ8" s="19" t="s">
        <v>1502</v>
      </c>
      <c r="AR8" s="19" t="s">
        <v>1540</v>
      </c>
      <c r="AS8" s="19" t="s">
        <v>1939</v>
      </c>
      <c r="AT8" s="19" t="s">
        <v>1940</v>
      </c>
      <c r="AU8" s="19" t="s">
        <v>1941</v>
      </c>
      <c r="AV8" s="19" t="s">
        <v>1942</v>
      </c>
      <c r="AW8" s="19">
        <v>2002</v>
      </c>
      <c r="AX8" s="19">
        <v>3</v>
      </c>
      <c r="AY8" s="19" t="s">
        <v>1943</v>
      </c>
      <c r="AZ8" s="19" t="s">
        <v>1944</v>
      </c>
      <c r="BA8" s="19">
        <v>2003</v>
      </c>
      <c r="BB8" s="50" t="str">
        <f>VLOOKUP(AC8,'CTCwiretagcode(Jan2016)'!A$2:C$730,3,FALSE)</f>
        <v>PUY</v>
      </c>
      <c r="BC8" t="str">
        <f t="shared" si="0"/>
        <v>Tr</v>
      </c>
      <c r="BD8">
        <f t="shared" si="1"/>
        <v>3</v>
      </c>
      <c r="BE8" t="str">
        <f t="shared" si="2"/>
        <v>6317803M10107  C2006890</v>
      </c>
      <c r="BK8" s="19" t="s">
        <v>1518</v>
      </c>
    </row>
    <row r="9" spans="1:63" x14ac:dyDescent="0.25">
      <c r="A9" s="19" t="s">
        <v>1501</v>
      </c>
      <c r="B9" s="19">
        <v>4.0999999999999996</v>
      </c>
      <c r="C9" s="19">
        <v>20120618</v>
      </c>
      <c r="D9" s="19" t="s">
        <v>41</v>
      </c>
      <c r="E9" s="19" t="s">
        <v>41</v>
      </c>
      <c r="F9" s="19">
        <v>1850304</v>
      </c>
      <c r="G9" s="19">
        <v>1</v>
      </c>
      <c r="H9" s="19">
        <v>2006</v>
      </c>
      <c r="I9" s="19">
        <v>20060908</v>
      </c>
      <c r="J9" s="19" t="s">
        <v>1501</v>
      </c>
      <c r="K9" s="19">
        <v>6</v>
      </c>
      <c r="L9" s="19">
        <v>37</v>
      </c>
      <c r="M9" s="19">
        <v>23</v>
      </c>
      <c r="N9" s="19">
        <v>17</v>
      </c>
      <c r="O9" s="19" t="s">
        <v>1502</v>
      </c>
      <c r="P9" s="19">
        <v>5</v>
      </c>
      <c r="Q9" s="19" t="s">
        <v>42</v>
      </c>
      <c r="R9" s="19"/>
      <c r="S9" s="19">
        <v>5000</v>
      </c>
      <c r="T9" s="19" t="s">
        <v>45</v>
      </c>
      <c r="U9" s="19"/>
      <c r="V9" s="19"/>
      <c r="W9" s="19"/>
      <c r="X9" s="19">
        <v>810</v>
      </c>
      <c r="Y9" s="19">
        <v>0</v>
      </c>
      <c r="Z9" s="19">
        <v>1</v>
      </c>
      <c r="AA9" s="19" t="s">
        <v>48</v>
      </c>
      <c r="AB9" s="19">
        <v>1</v>
      </c>
      <c r="AC9" s="19">
        <v>210484</v>
      </c>
      <c r="AD9" s="19">
        <v>12</v>
      </c>
      <c r="AE9" s="19"/>
      <c r="AF9" s="19"/>
      <c r="AG9" s="19"/>
      <c r="AH9" s="19">
        <v>101248</v>
      </c>
      <c r="AI9" s="19">
        <v>1</v>
      </c>
      <c r="AJ9" s="19"/>
      <c r="AK9" s="19"/>
      <c r="AL9" s="19"/>
      <c r="AM9" s="19"/>
      <c r="AN9" s="19"/>
      <c r="AO9" s="19">
        <v>1.97</v>
      </c>
      <c r="AP9" s="19" t="s">
        <v>1504</v>
      </c>
      <c r="AQ9" s="19" t="s">
        <v>1502</v>
      </c>
      <c r="AR9" s="19" t="s">
        <v>1540</v>
      </c>
      <c r="AS9" s="19" t="s">
        <v>1555</v>
      </c>
      <c r="AT9" s="19" t="s">
        <v>1556</v>
      </c>
      <c r="AU9" s="19" t="s">
        <v>1557</v>
      </c>
      <c r="AV9" s="19" t="s">
        <v>1558</v>
      </c>
      <c r="AW9" s="19">
        <v>2002</v>
      </c>
      <c r="AX9" s="19">
        <v>3</v>
      </c>
      <c r="AY9" s="19" t="s">
        <v>1559</v>
      </c>
      <c r="AZ9" s="19" t="s">
        <v>1560</v>
      </c>
      <c r="BA9" s="19">
        <v>2003</v>
      </c>
      <c r="BB9" s="50" t="str">
        <f>VLOOKUP(AC9,'CTCwiretagcode(Jan2016)'!A$2:C$730,3,FALSE)</f>
        <v>NIS</v>
      </c>
      <c r="BC9" t="str">
        <f t="shared" si="0"/>
        <v>Tr</v>
      </c>
      <c r="BD9">
        <f t="shared" si="1"/>
        <v>3</v>
      </c>
      <c r="BE9" t="str">
        <f t="shared" si="2"/>
        <v>2104843M10107  B2006810</v>
      </c>
      <c r="BK9" s="19" t="s">
        <v>1503</v>
      </c>
    </row>
    <row r="10" spans="1:63" x14ac:dyDescent="0.25">
      <c r="A10" s="19" t="s">
        <v>1501</v>
      </c>
      <c r="B10" s="19">
        <v>4.0999999999999996</v>
      </c>
      <c r="C10" s="19">
        <v>20120725</v>
      </c>
      <c r="D10" s="19" t="s">
        <v>41</v>
      </c>
      <c r="E10" s="19" t="s">
        <v>41</v>
      </c>
      <c r="F10" s="19">
        <v>1954097</v>
      </c>
      <c r="G10" s="19">
        <v>1</v>
      </c>
      <c r="H10" s="19">
        <v>2007</v>
      </c>
      <c r="I10" s="19">
        <v>20070911</v>
      </c>
      <c r="J10" s="19" t="s">
        <v>1501</v>
      </c>
      <c r="K10" s="19">
        <v>6</v>
      </c>
      <c r="L10" s="19">
        <v>37</v>
      </c>
      <c r="M10" s="19">
        <v>23</v>
      </c>
      <c r="N10" s="19">
        <v>29</v>
      </c>
      <c r="O10" s="19" t="s">
        <v>1502</v>
      </c>
      <c r="P10" s="19">
        <v>5</v>
      </c>
      <c r="Q10" s="19" t="s">
        <v>67</v>
      </c>
      <c r="R10" s="19"/>
      <c r="S10" s="19">
        <v>5000</v>
      </c>
      <c r="T10" s="19" t="s">
        <v>45</v>
      </c>
      <c r="U10" s="19"/>
      <c r="V10" s="19"/>
      <c r="W10" s="19"/>
      <c r="X10" s="19">
        <v>520</v>
      </c>
      <c r="Y10" s="19">
        <v>0</v>
      </c>
      <c r="Z10" s="19">
        <v>1</v>
      </c>
      <c r="AA10" s="19" t="s">
        <v>48</v>
      </c>
      <c r="AB10" s="19">
        <v>1</v>
      </c>
      <c r="AC10" s="19">
        <v>210571</v>
      </c>
      <c r="AD10" s="19">
        <v>12</v>
      </c>
      <c r="AE10" s="19"/>
      <c r="AF10" s="19"/>
      <c r="AG10" s="19"/>
      <c r="AH10" s="19">
        <v>104500</v>
      </c>
      <c r="AI10" s="19">
        <v>1</v>
      </c>
      <c r="AJ10" s="19"/>
      <c r="AK10" s="19"/>
      <c r="AL10" s="19"/>
      <c r="AM10" s="19"/>
      <c r="AN10" s="19"/>
      <c r="AO10" s="19">
        <v>5.41</v>
      </c>
      <c r="AP10" s="19" t="s">
        <v>1519</v>
      </c>
      <c r="AQ10" s="19" t="s">
        <v>1502</v>
      </c>
      <c r="AR10" s="19" t="s">
        <v>1540</v>
      </c>
      <c r="AS10" s="19" t="s">
        <v>1547</v>
      </c>
      <c r="AT10" s="19" t="s">
        <v>1548</v>
      </c>
      <c r="AU10" s="19" t="s">
        <v>1549</v>
      </c>
      <c r="AV10" s="19" t="s">
        <v>1550</v>
      </c>
      <c r="AW10" s="19">
        <v>2005</v>
      </c>
      <c r="AX10" s="19">
        <v>2</v>
      </c>
      <c r="AY10" s="19" t="s">
        <v>1551</v>
      </c>
      <c r="AZ10" s="19" t="s">
        <v>1552</v>
      </c>
      <c r="BA10" s="19">
        <v>2006</v>
      </c>
      <c r="BB10" t="str">
        <f>VLOOKUP(AC10,'CTCwiretagcode(Jan2016)'!A$2:C$730,3,FALSE)</f>
        <v>TUL</v>
      </c>
      <c r="BC10" t="str">
        <f t="shared" si="0"/>
        <v>Tr</v>
      </c>
      <c r="BD10">
        <f t="shared" si="1"/>
        <v>3</v>
      </c>
      <c r="BE10" t="str">
        <f t="shared" si="2"/>
        <v>2105713M10107  C2007520</v>
      </c>
      <c r="BK10" s="19" t="s">
        <v>1518</v>
      </c>
    </row>
    <row r="11" spans="1:63" x14ac:dyDescent="0.25">
      <c r="A11" s="19" t="s">
        <v>1501</v>
      </c>
      <c r="B11" s="19">
        <v>4.0999999999999996</v>
      </c>
      <c r="C11" s="19">
        <v>20120725</v>
      </c>
      <c r="D11" s="19" t="s">
        <v>41</v>
      </c>
      <c r="E11" s="19" t="s">
        <v>41</v>
      </c>
      <c r="F11" s="19">
        <v>1913730</v>
      </c>
      <c r="G11" s="19">
        <v>1</v>
      </c>
      <c r="H11" s="19">
        <v>2007</v>
      </c>
      <c r="I11" s="19">
        <v>20070924</v>
      </c>
      <c r="J11" s="19" t="s">
        <v>1501</v>
      </c>
      <c r="K11" s="19">
        <v>6</v>
      </c>
      <c r="L11" s="19">
        <v>39</v>
      </c>
      <c r="M11" s="19">
        <v>23</v>
      </c>
      <c r="N11" s="19">
        <v>14</v>
      </c>
      <c r="O11" s="19" t="s">
        <v>1502</v>
      </c>
      <c r="P11" s="19">
        <v>5</v>
      </c>
      <c r="Q11" s="19" t="s">
        <v>42</v>
      </c>
      <c r="R11" s="19"/>
      <c r="S11" s="19">
        <v>5000</v>
      </c>
      <c r="T11" s="19" t="s">
        <v>45</v>
      </c>
      <c r="U11" s="19"/>
      <c r="V11" s="19"/>
      <c r="W11" s="19"/>
      <c r="X11" s="19">
        <v>530</v>
      </c>
      <c r="Y11" s="19">
        <v>0</v>
      </c>
      <c r="Z11" s="19">
        <v>1</v>
      </c>
      <c r="AA11" s="19" t="s">
        <v>48</v>
      </c>
      <c r="AB11" s="19">
        <v>1</v>
      </c>
      <c r="AC11" s="19">
        <v>633369</v>
      </c>
      <c r="AD11" s="19">
        <v>12</v>
      </c>
      <c r="AE11" s="19"/>
      <c r="AF11" s="19"/>
      <c r="AG11" s="19"/>
      <c r="AH11" s="19">
        <v>103516</v>
      </c>
      <c r="AI11" s="19">
        <v>1</v>
      </c>
      <c r="AJ11" s="19"/>
      <c r="AK11" s="19"/>
      <c r="AL11" s="19"/>
      <c r="AM11" s="19"/>
      <c r="AN11" s="19"/>
      <c r="AO11" s="19">
        <v>1.62</v>
      </c>
      <c r="AP11" s="19" t="s">
        <v>1504</v>
      </c>
      <c r="AQ11" s="19" t="s">
        <v>1502</v>
      </c>
      <c r="AR11" s="19" t="s">
        <v>1540</v>
      </c>
      <c r="AS11" s="19" t="s">
        <v>1562</v>
      </c>
      <c r="AT11" s="19" t="s">
        <v>1563</v>
      </c>
      <c r="AU11" s="19" t="s">
        <v>1564</v>
      </c>
      <c r="AV11" s="19" t="s">
        <v>1565</v>
      </c>
      <c r="AW11" s="19">
        <v>2005</v>
      </c>
      <c r="AX11" s="19">
        <v>3</v>
      </c>
      <c r="AY11" s="19" t="s">
        <v>1566</v>
      </c>
      <c r="AZ11" s="19" t="s">
        <v>1567</v>
      </c>
      <c r="BA11" s="19">
        <v>2006</v>
      </c>
      <c r="BB11" t="str">
        <f>VLOOKUP(AC11,'CTCwiretagcode(Jan2016)'!A$2:C$730,3,FALSE)</f>
        <v>SAM</v>
      </c>
      <c r="BC11" t="str">
        <f t="shared" si="0"/>
        <v>NT</v>
      </c>
      <c r="BD11">
        <f t="shared" si="1"/>
        <v>3</v>
      </c>
      <c r="BE11" t="str">
        <f t="shared" si="2"/>
        <v>6333693M10107  B2007530</v>
      </c>
      <c r="BK11" s="19" t="s">
        <v>1503</v>
      </c>
    </row>
    <row r="12" spans="1:63" x14ac:dyDescent="0.25">
      <c r="A12" s="19" t="s">
        <v>1501</v>
      </c>
      <c r="B12" s="19">
        <v>4.0999999999999996</v>
      </c>
      <c r="C12" s="19">
        <v>20120725</v>
      </c>
      <c r="D12" s="19" t="s">
        <v>41</v>
      </c>
      <c r="E12" s="19" t="s">
        <v>41</v>
      </c>
      <c r="F12" s="19">
        <v>1913589</v>
      </c>
      <c r="G12" s="19">
        <v>1</v>
      </c>
      <c r="H12" s="19">
        <v>2007</v>
      </c>
      <c r="I12" s="19">
        <v>20070925</v>
      </c>
      <c r="J12" s="19" t="s">
        <v>1501</v>
      </c>
      <c r="K12" s="19">
        <v>6</v>
      </c>
      <c r="L12" s="19">
        <v>39</v>
      </c>
      <c r="M12" s="19">
        <v>23</v>
      </c>
      <c r="N12" s="19">
        <v>17</v>
      </c>
      <c r="O12" s="19" t="s">
        <v>1502</v>
      </c>
      <c r="P12" s="19">
        <v>5</v>
      </c>
      <c r="Q12" s="19" t="s">
        <v>42</v>
      </c>
      <c r="R12" s="19"/>
      <c r="S12" s="19">
        <v>5000</v>
      </c>
      <c r="T12" s="19" t="s">
        <v>45</v>
      </c>
      <c r="U12" s="19"/>
      <c r="V12" s="19"/>
      <c r="W12" s="19"/>
      <c r="X12" s="19">
        <v>530</v>
      </c>
      <c r="Y12" s="19">
        <v>0</v>
      </c>
      <c r="Z12" s="19">
        <v>1</v>
      </c>
      <c r="AA12" s="19" t="s">
        <v>48</v>
      </c>
      <c r="AB12" s="19">
        <v>1</v>
      </c>
      <c r="AC12" s="19">
        <v>633369</v>
      </c>
      <c r="AD12" s="19">
        <v>12</v>
      </c>
      <c r="AE12" s="19"/>
      <c r="AF12" s="19"/>
      <c r="AG12" s="19"/>
      <c r="AH12" s="19">
        <v>103516</v>
      </c>
      <c r="AI12" s="19">
        <v>1</v>
      </c>
      <c r="AJ12" s="19"/>
      <c r="AK12" s="19"/>
      <c r="AL12" s="19"/>
      <c r="AM12" s="19"/>
      <c r="AN12" s="19"/>
      <c r="AO12" s="19">
        <v>1.62</v>
      </c>
      <c r="AP12" s="19" t="s">
        <v>1504</v>
      </c>
      <c r="AQ12" s="19" t="s">
        <v>1502</v>
      </c>
      <c r="AR12" s="19" t="s">
        <v>1540</v>
      </c>
      <c r="AS12" s="19" t="s">
        <v>1562</v>
      </c>
      <c r="AT12" s="19" t="s">
        <v>1563</v>
      </c>
      <c r="AU12" s="19" t="s">
        <v>1564</v>
      </c>
      <c r="AV12" s="19" t="s">
        <v>1565</v>
      </c>
      <c r="AW12" s="19">
        <v>2005</v>
      </c>
      <c r="AX12" s="19">
        <v>3</v>
      </c>
      <c r="AY12" s="19" t="s">
        <v>1566</v>
      </c>
      <c r="AZ12" s="19" t="s">
        <v>1567</v>
      </c>
      <c r="BA12" s="19">
        <v>2006</v>
      </c>
      <c r="BB12" t="str">
        <f>VLOOKUP(AC12,'CTCwiretagcode(Jan2016)'!A$2:C$730,3,FALSE)</f>
        <v>SAM</v>
      </c>
      <c r="BC12" t="str">
        <f t="shared" si="0"/>
        <v>Tr</v>
      </c>
      <c r="BD12">
        <f t="shared" si="1"/>
        <v>3</v>
      </c>
      <c r="BE12" t="str">
        <f t="shared" si="2"/>
        <v>6333693M10107  B2007530</v>
      </c>
      <c r="BK12" s="19" t="s">
        <v>1503</v>
      </c>
    </row>
    <row r="13" spans="1:63" x14ac:dyDescent="0.25">
      <c r="A13" s="19" t="s">
        <v>1501</v>
      </c>
      <c r="B13" s="19">
        <v>4.0999999999999996</v>
      </c>
      <c r="C13" s="19">
        <v>20120725</v>
      </c>
      <c r="D13" s="19" t="s">
        <v>41</v>
      </c>
      <c r="E13" s="19" t="s">
        <v>41</v>
      </c>
      <c r="F13" s="19">
        <v>1899168</v>
      </c>
      <c r="G13" s="19">
        <v>1</v>
      </c>
      <c r="H13" s="19">
        <v>2007</v>
      </c>
      <c r="I13" s="19">
        <v>20071002</v>
      </c>
      <c r="J13" s="19" t="s">
        <v>1501</v>
      </c>
      <c r="K13" s="19">
        <v>6</v>
      </c>
      <c r="L13" s="19">
        <v>40</v>
      </c>
      <c r="M13" s="19">
        <v>23</v>
      </c>
      <c r="N13" s="19">
        <v>17</v>
      </c>
      <c r="O13" s="19" t="s">
        <v>1502</v>
      </c>
      <c r="P13" s="19">
        <v>5</v>
      </c>
      <c r="Q13" s="19" t="s">
        <v>42</v>
      </c>
      <c r="R13" s="19"/>
      <c r="S13" s="19">
        <v>5000</v>
      </c>
      <c r="T13" s="19" t="s">
        <v>45</v>
      </c>
      <c r="U13" s="19"/>
      <c r="V13" s="19"/>
      <c r="W13" s="19"/>
      <c r="X13" s="19">
        <v>530</v>
      </c>
      <c r="Y13" s="19">
        <v>0</v>
      </c>
      <c r="Z13" s="19">
        <v>1</v>
      </c>
      <c r="AA13" s="19" t="s">
        <v>48</v>
      </c>
      <c r="AB13" s="19">
        <v>1</v>
      </c>
      <c r="AC13" s="19">
        <v>185811</v>
      </c>
      <c r="AD13" s="19">
        <v>12</v>
      </c>
      <c r="AE13" s="19"/>
      <c r="AF13" s="19"/>
      <c r="AG13" s="19"/>
      <c r="AH13" s="19">
        <v>103517</v>
      </c>
      <c r="AI13" s="19">
        <v>1</v>
      </c>
      <c r="AJ13" s="19"/>
      <c r="AK13" s="19"/>
      <c r="AL13" s="19"/>
      <c r="AM13" s="19"/>
      <c r="AN13" s="19"/>
      <c r="AO13" s="19">
        <v>1</v>
      </c>
      <c r="AP13" s="19" t="s">
        <v>1504</v>
      </c>
      <c r="AQ13" s="19" t="s">
        <v>1502</v>
      </c>
      <c r="AR13" s="19" t="s">
        <v>1505</v>
      </c>
      <c r="AS13" s="19" t="s">
        <v>1512</v>
      </c>
      <c r="AT13" s="19" t="s">
        <v>1513</v>
      </c>
      <c r="AU13" s="19" t="s">
        <v>1514</v>
      </c>
      <c r="AV13" s="19" t="s">
        <v>1515</v>
      </c>
      <c r="AW13" s="19">
        <v>2005</v>
      </c>
      <c r="AX13" s="19">
        <v>3</v>
      </c>
      <c r="AY13" s="19" t="s">
        <v>1516</v>
      </c>
      <c r="AZ13" s="19" t="s">
        <v>1517</v>
      </c>
      <c r="BA13" s="19">
        <v>2006</v>
      </c>
      <c r="BB13" t="str">
        <f>VLOOKUP(AC13,'CTCwiretagcode(Jan2016)'!A$2:C$730,3,FALSE)</f>
        <v>COW</v>
      </c>
      <c r="BC13" t="str">
        <f t="shared" si="0"/>
        <v>Tr</v>
      </c>
      <c r="BD13">
        <f t="shared" si="1"/>
        <v>4</v>
      </c>
      <c r="BE13" t="str">
        <f t="shared" si="2"/>
        <v>1858113M10107  B2007530</v>
      </c>
      <c r="BK13" s="19" t="s">
        <v>1503</v>
      </c>
    </row>
    <row r="14" spans="1:63" x14ac:dyDescent="0.25">
      <c r="A14" s="19" t="s">
        <v>1501</v>
      </c>
      <c r="B14" s="19">
        <v>4.0999999999999996</v>
      </c>
      <c r="C14" s="19">
        <v>20120725</v>
      </c>
      <c r="D14" s="19" t="s">
        <v>41</v>
      </c>
      <c r="E14" s="19" t="s">
        <v>41</v>
      </c>
      <c r="F14" s="19">
        <v>1913453</v>
      </c>
      <c r="G14" s="19">
        <v>1</v>
      </c>
      <c r="H14" s="19">
        <v>2007</v>
      </c>
      <c r="I14" s="19">
        <v>20071009</v>
      </c>
      <c r="J14" s="19" t="s">
        <v>1501</v>
      </c>
      <c r="K14" s="19">
        <v>6</v>
      </c>
      <c r="L14" s="19">
        <v>41</v>
      </c>
      <c r="M14" s="19">
        <v>23</v>
      </c>
      <c r="N14" s="19">
        <v>17</v>
      </c>
      <c r="O14" s="19" t="s">
        <v>1502</v>
      </c>
      <c r="P14" s="19">
        <v>5</v>
      </c>
      <c r="Q14" s="19" t="s">
        <v>42</v>
      </c>
      <c r="R14" s="19"/>
      <c r="S14" s="19">
        <v>5000</v>
      </c>
      <c r="T14" s="19" t="s">
        <v>45</v>
      </c>
      <c r="U14" s="19"/>
      <c r="V14" s="19"/>
      <c r="W14" s="19"/>
      <c r="X14" s="19">
        <v>650</v>
      </c>
      <c r="Y14" s="19">
        <v>0</v>
      </c>
      <c r="Z14" s="19">
        <v>1</v>
      </c>
      <c r="AA14" s="19" t="s">
        <v>48</v>
      </c>
      <c r="AB14" s="19">
        <v>1</v>
      </c>
      <c r="AC14" s="19">
        <v>185811</v>
      </c>
      <c r="AD14" s="19">
        <v>12</v>
      </c>
      <c r="AE14" s="19"/>
      <c r="AF14" s="19"/>
      <c r="AG14" s="19"/>
      <c r="AH14" s="19">
        <v>103518</v>
      </c>
      <c r="AI14" s="19">
        <v>1</v>
      </c>
      <c r="AJ14" s="19"/>
      <c r="AK14" s="19"/>
      <c r="AL14" s="19"/>
      <c r="AM14" s="19"/>
      <c r="AN14" s="19"/>
      <c r="AO14" s="19">
        <v>1.56</v>
      </c>
      <c r="AP14" s="19" t="s">
        <v>1504</v>
      </c>
      <c r="AQ14" s="19" t="s">
        <v>1502</v>
      </c>
      <c r="AR14" s="19" t="s">
        <v>1505</v>
      </c>
      <c r="AS14" s="19" t="s">
        <v>1512</v>
      </c>
      <c r="AT14" s="19" t="s">
        <v>1513</v>
      </c>
      <c r="AU14" s="19" t="s">
        <v>1514</v>
      </c>
      <c r="AV14" s="19" t="s">
        <v>1515</v>
      </c>
      <c r="AW14" s="19">
        <v>2005</v>
      </c>
      <c r="AX14" s="19">
        <v>3</v>
      </c>
      <c r="AY14" s="19" t="s">
        <v>1516</v>
      </c>
      <c r="AZ14" s="19" t="s">
        <v>1517</v>
      </c>
      <c r="BA14" s="19">
        <v>2006</v>
      </c>
      <c r="BB14" t="str">
        <f>VLOOKUP(AC14,'CTCwiretagcode(Jan2016)'!A$2:C$730,3,FALSE)</f>
        <v>COW</v>
      </c>
      <c r="BC14" t="str">
        <f t="shared" si="0"/>
        <v>Tr</v>
      </c>
      <c r="BD14">
        <f t="shared" si="1"/>
        <v>4</v>
      </c>
      <c r="BE14" t="str">
        <f t="shared" si="2"/>
        <v>1858113M10107  B2007650</v>
      </c>
      <c r="BK14" s="19" t="s">
        <v>1503</v>
      </c>
    </row>
    <row r="15" spans="1:63" x14ac:dyDescent="0.25">
      <c r="A15" s="19" t="s">
        <v>1501</v>
      </c>
      <c r="B15" s="19">
        <v>4.0999999999999996</v>
      </c>
      <c r="C15" s="19">
        <v>20120725</v>
      </c>
      <c r="D15" s="19" t="s">
        <v>41</v>
      </c>
      <c r="E15" s="19" t="s">
        <v>41</v>
      </c>
      <c r="F15" s="19">
        <v>1913621</v>
      </c>
      <c r="G15" s="19">
        <v>1</v>
      </c>
      <c r="H15" s="19">
        <v>2007</v>
      </c>
      <c r="I15" s="19">
        <v>20070815</v>
      </c>
      <c r="J15" s="19" t="s">
        <v>1501</v>
      </c>
      <c r="K15" s="19">
        <v>6</v>
      </c>
      <c r="L15" s="19">
        <v>33</v>
      </c>
      <c r="M15" s="19">
        <v>23</v>
      </c>
      <c r="N15" s="19">
        <v>29</v>
      </c>
      <c r="O15" s="19" t="s">
        <v>1502</v>
      </c>
      <c r="P15" s="19">
        <v>5</v>
      </c>
      <c r="Q15" s="19" t="s">
        <v>67</v>
      </c>
      <c r="R15" s="19"/>
      <c r="S15" s="19">
        <v>5000</v>
      </c>
      <c r="T15" s="19" t="s">
        <v>45</v>
      </c>
      <c r="U15" s="19"/>
      <c r="V15" s="19"/>
      <c r="W15" s="19"/>
      <c r="X15" s="19">
        <v>550</v>
      </c>
      <c r="Y15" s="19">
        <v>0</v>
      </c>
      <c r="Z15" s="19">
        <v>1</v>
      </c>
      <c r="AA15" s="19" t="s">
        <v>48</v>
      </c>
      <c r="AB15" s="19">
        <v>1</v>
      </c>
      <c r="AC15" s="19">
        <v>633369</v>
      </c>
      <c r="AD15" s="19">
        <v>12</v>
      </c>
      <c r="AE15" s="19"/>
      <c r="AF15" s="19"/>
      <c r="AG15" s="19"/>
      <c r="AH15" s="19">
        <v>103522</v>
      </c>
      <c r="AI15" s="19">
        <v>1</v>
      </c>
      <c r="AJ15" s="19"/>
      <c r="AK15" s="19"/>
      <c r="AL15" s="19"/>
      <c r="AM15" s="19"/>
      <c r="AN15" s="19"/>
      <c r="AO15" s="19">
        <v>1</v>
      </c>
      <c r="AP15" s="19" t="s">
        <v>1519</v>
      </c>
      <c r="AQ15" s="19" t="s">
        <v>1502</v>
      </c>
      <c r="AR15" s="19" t="s">
        <v>1540</v>
      </c>
      <c r="AS15" s="19" t="s">
        <v>1562</v>
      </c>
      <c r="AT15" s="19" t="s">
        <v>1563</v>
      </c>
      <c r="AU15" s="19" t="s">
        <v>1564</v>
      </c>
      <c r="AV15" s="19" t="s">
        <v>1565</v>
      </c>
      <c r="AW15" s="19">
        <v>2005</v>
      </c>
      <c r="AX15" s="19">
        <v>3</v>
      </c>
      <c r="AY15" s="19" t="s">
        <v>1566</v>
      </c>
      <c r="AZ15" s="19" t="s">
        <v>1567</v>
      </c>
      <c r="BA15" s="19">
        <v>2006</v>
      </c>
      <c r="BB15" t="str">
        <f>VLOOKUP(AC15,'CTCwiretagcode(Jan2016)'!A$2:C$730,3,FALSE)</f>
        <v>SAM</v>
      </c>
      <c r="BC15" t="str">
        <f t="shared" si="0"/>
        <v>Tr</v>
      </c>
      <c r="BD15">
        <f t="shared" si="1"/>
        <v>3</v>
      </c>
      <c r="BE15" t="str">
        <f t="shared" si="2"/>
        <v>6333693M10107  C2007550</v>
      </c>
      <c r="BH15" t="s">
        <v>1986</v>
      </c>
      <c r="BK15" s="19" t="s">
        <v>1518</v>
      </c>
    </row>
    <row r="16" spans="1:63" x14ac:dyDescent="0.25">
      <c r="A16" s="19" t="s">
        <v>1501</v>
      </c>
      <c r="B16" s="19">
        <v>4.0999999999999996</v>
      </c>
      <c r="C16" s="19">
        <v>20120725</v>
      </c>
      <c r="D16" s="19" t="s">
        <v>41</v>
      </c>
      <c r="E16" s="19" t="s">
        <v>41</v>
      </c>
      <c r="F16" s="19">
        <v>1942092</v>
      </c>
      <c r="G16" s="19">
        <v>1</v>
      </c>
      <c r="H16" s="19">
        <v>2007</v>
      </c>
      <c r="I16" s="19">
        <v>20070821</v>
      </c>
      <c r="J16" s="19" t="s">
        <v>1501</v>
      </c>
      <c r="K16" s="19">
        <v>6</v>
      </c>
      <c r="L16" s="19">
        <v>34</v>
      </c>
      <c r="M16" s="19">
        <v>23</v>
      </c>
      <c r="N16" s="19">
        <v>14</v>
      </c>
      <c r="O16" s="19" t="s">
        <v>1502</v>
      </c>
      <c r="P16" s="19">
        <v>5</v>
      </c>
      <c r="Q16" s="19" t="s">
        <v>67</v>
      </c>
      <c r="R16" s="19"/>
      <c r="S16" s="19">
        <v>5000</v>
      </c>
      <c r="T16" s="19" t="s">
        <v>110</v>
      </c>
      <c r="U16" s="19"/>
      <c r="V16" s="19"/>
      <c r="W16" s="19"/>
      <c r="X16" s="19">
        <v>810</v>
      </c>
      <c r="Y16" s="19">
        <v>0</v>
      </c>
      <c r="Z16" s="19">
        <v>1</v>
      </c>
      <c r="AA16" s="19" t="s">
        <v>48</v>
      </c>
      <c r="AB16" s="19">
        <v>1</v>
      </c>
      <c r="AC16" s="19">
        <v>632385</v>
      </c>
      <c r="AD16" s="19">
        <v>12</v>
      </c>
      <c r="AE16" s="19"/>
      <c r="AF16" s="19"/>
      <c r="AG16" s="19"/>
      <c r="AH16" s="19">
        <v>103573</v>
      </c>
      <c r="AI16" s="19">
        <v>1</v>
      </c>
      <c r="AJ16" s="19"/>
      <c r="AK16" s="19"/>
      <c r="AL16" s="19"/>
      <c r="AM16" s="19"/>
      <c r="AN16" s="19"/>
      <c r="AO16" s="19">
        <v>1.73</v>
      </c>
      <c r="AP16" s="19" t="s">
        <v>1519</v>
      </c>
      <c r="AQ16" s="19" t="s">
        <v>1502</v>
      </c>
      <c r="AR16" s="19" t="s">
        <v>1540</v>
      </c>
      <c r="AS16" s="19" t="s">
        <v>1939</v>
      </c>
      <c r="AT16" s="19" t="s">
        <v>1940</v>
      </c>
      <c r="AU16" s="19" t="s">
        <v>1941</v>
      </c>
      <c r="AV16" s="19" t="s">
        <v>1942</v>
      </c>
      <c r="AW16" s="19">
        <v>2003</v>
      </c>
      <c r="AX16" s="19">
        <v>3</v>
      </c>
      <c r="AY16" s="19" t="s">
        <v>1943</v>
      </c>
      <c r="AZ16" s="19" t="s">
        <v>1944</v>
      </c>
      <c r="BA16" s="19">
        <v>2004</v>
      </c>
      <c r="BB16" s="50" t="str">
        <f>VLOOKUP(AC16,'CTCwiretagcode(Jan2016)'!A$2:C$730,3,FALSE)</f>
        <v>PUY</v>
      </c>
      <c r="BC16" t="str">
        <f t="shared" si="0"/>
        <v>NT</v>
      </c>
      <c r="BD16">
        <f t="shared" si="1"/>
        <v>3</v>
      </c>
      <c r="BE16" t="str">
        <f t="shared" si="2"/>
        <v>6323853M10107  C2007810</v>
      </c>
      <c r="BK16" s="19" t="s">
        <v>1518</v>
      </c>
    </row>
    <row r="17" spans="1:63" x14ac:dyDescent="0.25">
      <c r="A17" s="19" t="s">
        <v>1501</v>
      </c>
      <c r="B17" s="19">
        <v>4.0999999999999996</v>
      </c>
      <c r="C17" s="19">
        <v>20120725</v>
      </c>
      <c r="D17" s="19" t="s">
        <v>41</v>
      </c>
      <c r="E17" s="19" t="s">
        <v>41</v>
      </c>
      <c r="F17" s="19">
        <v>1899398</v>
      </c>
      <c r="G17" s="19">
        <v>1</v>
      </c>
      <c r="H17" s="19">
        <v>2007</v>
      </c>
      <c r="I17" s="19">
        <v>20070827</v>
      </c>
      <c r="J17" s="19" t="s">
        <v>1501</v>
      </c>
      <c r="K17" s="19">
        <v>6</v>
      </c>
      <c r="L17" s="19">
        <v>35</v>
      </c>
      <c r="M17" s="19">
        <v>23</v>
      </c>
      <c r="N17" s="19">
        <v>14</v>
      </c>
      <c r="O17" s="19" t="s">
        <v>1502</v>
      </c>
      <c r="P17" s="19">
        <v>5</v>
      </c>
      <c r="Q17" s="19" t="s">
        <v>67</v>
      </c>
      <c r="R17" s="19"/>
      <c r="S17" s="19">
        <v>5000</v>
      </c>
      <c r="T17" s="19" t="s">
        <v>45</v>
      </c>
      <c r="U17" s="19"/>
      <c r="V17" s="19"/>
      <c r="W17" s="19"/>
      <c r="X17" s="19">
        <v>500</v>
      </c>
      <c r="Y17" s="19">
        <v>0</v>
      </c>
      <c r="Z17" s="19">
        <v>1</v>
      </c>
      <c r="AA17" s="19" t="s">
        <v>48</v>
      </c>
      <c r="AB17" s="19">
        <v>1</v>
      </c>
      <c r="AC17" s="19">
        <v>633369</v>
      </c>
      <c r="AD17" s="19">
        <v>12</v>
      </c>
      <c r="AE17" s="19"/>
      <c r="AF17" s="19"/>
      <c r="AG17" s="19"/>
      <c r="AH17" s="19">
        <v>104498</v>
      </c>
      <c r="AI17" s="19">
        <v>1</v>
      </c>
      <c r="AJ17" s="19"/>
      <c r="AK17" s="19"/>
      <c r="AL17" s="19"/>
      <c r="AM17" s="19"/>
      <c r="AN17" s="19"/>
      <c r="AO17" s="19">
        <v>2.33</v>
      </c>
      <c r="AP17" s="19" t="s">
        <v>1519</v>
      </c>
      <c r="AQ17" s="19" t="s">
        <v>1502</v>
      </c>
      <c r="AR17" s="19" t="s">
        <v>1540</v>
      </c>
      <c r="AS17" s="19" t="s">
        <v>1562</v>
      </c>
      <c r="AT17" s="19" t="s">
        <v>1563</v>
      </c>
      <c r="AU17" s="19" t="s">
        <v>1564</v>
      </c>
      <c r="AV17" s="19" t="s">
        <v>1565</v>
      </c>
      <c r="AW17" s="19">
        <v>2005</v>
      </c>
      <c r="AX17" s="19">
        <v>3</v>
      </c>
      <c r="AY17" s="19" t="s">
        <v>1566</v>
      </c>
      <c r="AZ17" s="19" t="s">
        <v>1567</v>
      </c>
      <c r="BA17" s="19">
        <v>2006</v>
      </c>
      <c r="BB17" t="str">
        <f>VLOOKUP(AC17,'CTCwiretagcode(Jan2016)'!A$2:C$730,3,FALSE)</f>
        <v>SAM</v>
      </c>
      <c r="BC17" t="str">
        <f t="shared" si="0"/>
        <v>NT</v>
      </c>
      <c r="BD17">
        <f t="shared" si="1"/>
        <v>3</v>
      </c>
      <c r="BE17" t="str">
        <f t="shared" si="2"/>
        <v>6333693M10107  C2007500</v>
      </c>
      <c r="BK17" s="19" t="s">
        <v>1518</v>
      </c>
    </row>
    <row r="18" spans="1:63" x14ac:dyDescent="0.25">
      <c r="A18" s="19" t="s">
        <v>1501</v>
      </c>
      <c r="B18" s="19">
        <v>4.0999999999999996</v>
      </c>
      <c r="C18" s="19">
        <v>20120725</v>
      </c>
      <c r="D18" s="19" t="s">
        <v>41</v>
      </c>
      <c r="E18" s="19" t="s">
        <v>41</v>
      </c>
      <c r="F18" s="19">
        <v>1899444</v>
      </c>
      <c r="G18" s="19">
        <v>1</v>
      </c>
      <c r="H18" s="19">
        <v>2007</v>
      </c>
      <c r="I18" s="19">
        <v>20070827</v>
      </c>
      <c r="J18" s="19" t="s">
        <v>1501</v>
      </c>
      <c r="K18" s="19">
        <v>6</v>
      </c>
      <c r="L18" s="19">
        <v>35</v>
      </c>
      <c r="M18" s="19">
        <v>23</v>
      </c>
      <c r="N18" s="19">
        <v>14</v>
      </c>
      <c r="O18" s="19" t="s">
        <v>1502</v>
      </c>
      <c r="P18" s="19">
        <v>5</v>
      </c>
      <c r="Q18" s="19" t="s">
        <v>67</v>
      </c>
      <c r="R18" s="19"/>
      <c r="S18" s="19">
        <v>0</v>
      </c>
      <c r="T18" s="19" t="s">
        <v>45</v>
      </c>
      <c r="U18" s="19"/>
      <c r="V18" s="19"/>
      <c r="W18" s="19"/>
      <c r="X18" s="19">
        <v>650</v>
      </c>
      <c r="Y18" s="19">
        <v>0</v>
      </c>
      <c r="Z18" s="19">
        <v>1</v>
      </c>
      <c r="AA18" s="19" t="s">
        <v>48</v>
      </c>
      <c r="AB18" s="19">
        <v>1</v>
      </c>
      <c r="AC18" s="19">
        <v>632888</v>
      </c>
      <c r="AD18" s="19">
        <v>12</v>
      </c>
      <c r="AE18" s="19"/>
      <c r="AF18" s="19"/>
      <c r="AG18" s="19"/>
      <c r="AH18" s="19">
        <v>104498</v>
      </c>
      <c r="AI18" s="19">
        <v>1</v>
      </c>
      <c r="AJ18" s="19"/>
      <c r="AK18" s="19"/>
      <c r="AL18" s="19"/>
      <c r="AM18" s="19"/>
      <c r="AN18" s="19"/>
      <c r="AO18" s="19">
        <v>2.33</v>
      </c>
      <c r="AP18" s="19" t="s">
        <v>1519</v>
      </c>
      <c r="AQ18" s="19" t="s">
        <v>1502</v>
      </c>
      <c r="AR18" s="19" t="s">
        <v>1540</v>
      </c>
      <c r="AS18" s="19" t="s">
        <v>1541</v>
      </c>
      <c r="AT18" s="19" t="s">
        <v>1561</v>
      </c>
      <c r="AU18" s="19" t="s">
        <v>1543</v>
      </c>
      <c r="AV18" s="19" t="s">
        <v>1544</v>
      </c>
      <c r="AW18" s="19">
        <v>2004</v>
      </c>
      <c r="AX18" s="19">
        <v>1</v>
      </c>
      <c r="AY18" s="19" t="s">
        <v>1545</v>
      </c>
      <c r="AZ18" s="19" t="s">
        <v>1546</v>
      </c>
      <c r="BA18" s="19">
        <v>2006</v>
      </c>
      <c r="BB18" s="50" t="str">
        <f>VLOOKUP(AC18,'CTCwiretagcode(Jan2016)'!A$2:C$730,3,FALSE)</f>
        <v>SKS</v>
      </c>
      <c r="BC18" t="str">
        <f t="shared" si="0"/>
        <v>NT</v>
      </c>
      <c r="BD18">
        <f t="shared" si="1"/>
        <v>3</v>
      </c>
      <c r="BE18" t="str">
        <f t="shared" si="2"/>
        <v>6328883M10107  C2007650</v>
      </c>
      <c r="BK18" s="19" t="s">
        <v>1518</v>
      </c>
    </row>
    <row r="19" spans="1:63" x14ac:dyDescent="0.25">
      <c r="A19" s="19" t="s">
        <v>1501</v>
      </c>
      <c r="B19" s="19">
        <v>4.0999999999999996</v>
      </c>
      <c r="C19" s="19">
        <v>20120725</v>
      </c>
      <c r="D19" s="19" t="s">
        <v>41</v>
      </c>
      <c r="E19" s="19" t="s">
        <v>41</v>
      </c>
      <c r="F19" s="19">
        <v>1913183</v>
      </c>
      <c r="G19" s="19">
        <v>1</v>
      </c>
      <c r="H19" s="19">
        <v>2007</v>
      </c>
      <c r="I19" s="19">
        <v>20070905</v>
      </c>
      <c r="J19" s="19" t="s">
        <v>1501</v>
      </c>
      <c r="K19" s="19">
        <v>6</v>
      </c>
      <c r="L19" s="19">
        <v>36</v>
      </c>
      <c r="M19" s="19">
        <v>23</v>
      </c>
      <c r="N19" s="19">
        <v>14</v>
      </c>
      <c r="O19" s="19" t="s">
        <v>1502</v>
      </c>
      <c r="P19" s="19">
        <v>5</v>
      </c>
      <c r="Q19" s="19" t="s">
        <v>67</v>
      </c>
      <c r="R19" s="19"/>
      <c r="S19" s="19">
        <v>5000</v>
      </c>
      <c r="T19" s="19" t="s">
        <v>45</v>
      </c>
      <c r="U19" s="19"/>
      <c r="V19" s="19"/>
      <c r="W19" s="19"/>
      <c r="X19" s="19">
        <v>620</v>
      </c>
      <c r="Y19" s="19">
        <v>0</v>
      </c>
      <c r="Z19" s="19">
        <v>1</v>
      </c>
      <c r="AA19" s="19" t="s">
        <v>48</v>
      </c>
      <c r="AB19" s="19">
        <v>1</v>
      </c>
      <c r="AC19" s="19">
        <v>633369</v>
      </c>
      <c r="AD19" s="19">
        <v>12</v>
      </c>
      <c r="AE19" s="19"/>
      <c r="AF19" s="19"/>
      <c r="AG19" s="19"/>
      <c r="AH19" s="19">
        <v>104499</v>
      </c>
      <c r="AI19" s="19">
        <v>1</v>
      </c>
      <c r="AJ19" s="19"/>
      <c r="AK19" s="19"/>
      <c r="AL19" s="19"/>
      <c r="AM19" s="19"/>
      <c r="AN19" s="19"/>
      <c r="AO19" s="19">
        <v>1.25</v>
      </c>
      <c r="AP19" s="19" t="s">
        <v>1519</v>
      </c>
      <c r="AQ19" s="19" t="s">
        <v>1502</v>
      </c>
      <c r="AR19" s="19" t="s">
        <v>1540</v>
      </c>
      <c r="AS19" s="19" t="s">
        <v>1562</v>
      </c>
      <c r="AT19" s="19" t="s">
        <v>1563</v>
      </c>
      <c r="AU19" s="19" t="s">
        <v>1564</v>
      </c>
      <c r="AV19" s="19" t="s">
        <v>1565</v>
      </c>
      <c r="AW19" s="19">
        <v>2005</v>
      </c>
      <c r="AX19" s="19">
        <v>3</v>
      </c>
      <c r="AY19" s="19" t="s">
        <v>1566</v>
      </c>
      <c r="AZ19" s="19" t="s">
        <v>1567</v>
      </c>
      <c r="BA19" s="19">
        <v>2006</v>
      </c>
      <c r="BB19" t="str">
        <f>VLOOKUP(AC19,'CTCwiretagcode(Jan2016)'!A$2:C$730,3,FALSE)</f>
        <v>SAM</v>
      </c>
      <c r="BC19" t="str">
        <f t="shared" si="0"/>
        <v>NT</v>
      </c>
      <c r="BD19">
        <f t="shared" si="1"/>
        <v>3</v>
      </c>
      <c r="BE19" t="str">
        <f t="shared" si="2"/>
        <v>6333693M10107  C2007620</v>
      </c>
      <c r="BK19" s="19" t="s">
        <v>1518</v>
      </c>
    </row>
    <row r="20" spans="1:63" x14ac:dyDescent="0.25">
      <c r="A20" s="19" t="s">
        <v>1501</v>
      </c>
      <c r="B20" s="19">
        <v>4.0999999999999996</v>
      </c>
      <c r="C20" s="19">
        <v>20120725</v>
      </c>
      <c r="D20" s="19" t="s">
        <v>41</v>
      </c>
      <c r="E20" s="19" t="s">
        <v>41</v>
      </c>
      <c r="F20" s="19">
        <v>1913187</v>
      </c>
      <c r="G20" s="19">
        <v>1</v>
      </c>
      <c r="H20" s="19">
        <v>2007</v>
      </c>
      <c r="I20" s="19">
        <v>20070905</v>
      </c>
      <c r="J20" s="19" t="s">
        <v>1501</v>
      </c>
      <c r="K20" s="19">
        <v>6</v>
      </c>
      <c r="L20" s="19">
        <v>36</v>
      </c>
      <c r="M20" s="19">
        <v>23</v>
      </c>
      <c r="N20" s="19">
        <v>14</v>
      </c>
      <c r="O20" s="19" t="s">
        <v>1502</v>
      </c>
      <c r="P20" s="19">
        <v>5</v>
      </c>
      <c r="Q20" s="19" t="s">
        <v>67</v>
      </c>
      <c r="R20" s="19"/>
      <c r="S20" s="19">
        <v>5000</v>
      </c>
      <c r="T20" s="19" t="s">
        <v>45</v>
      </c>
      <c r="U20" s="19"/>
      <c r="V20" s="19"/>
      <c r="W20" s="19"/>
      <c r="X20" s="19">
        <v>600</v>
      </c>
      <c r="Y20" s="19">
        <v>0</v>
      </c>
      <c r="Z20" s="19">
        <v>1</v>
      </c>
      <c r="AA20" s="19" t="s">
        <v>48</v>
      </c>
      <c r="AB20" s="19">
        <v>1</v>
      </c>
      <c r="AC20" s="19">
        <v>633369</v>
      </c>
      <c r="AD20" s="19">
        <v>12</v>
      </c>
      <c r="AE20" s="19"/>
      <c r="AF20" s="19"/>
      <c r="AG20" s="19"/>
      <c r="AH20" s="19">
        <v>104499</v>
      </c>
      <c r="AI20" s="19">
        <v>1</v>
      </c>
      <c r="AJ20" s="19"/>
      <c r="AK20" s="19"/>
      <c r="AL20" s="19"/>
      <c r="AM20" s="19"/>
      <c r="AN20" s="19"/>
      <c r="AO20" s="19">
        <v>1.25</v>
      </c>
      <c r="AP20" s="19" t="s">
        <v>1519</v>
      </c>
      <c r="AQ20" s="19" t="s">
        <v>1502</v>
      </c>
      <c r="AR20" s="19" t="s">
        <v>1540</v>
      </c>
      <c r="AS20" s="19" t="s">
        <v>1562</v>
      </c>
      <c r="AT20" s="19" t="s">
        <v>1563</v>
      </c>
      <c r="AU20" s="19" t="s">
        <v>1564</v>
      </c>
      <c r="AV20" s="19" t="s">
        <v>1565</v>
      </c>
      <c r="AW20" s="19">
        <v>2005</v>
      </c>
      <c r="AX20" s="19">
        <v>3</v>
      </c>
      <c r="AY20" s="19" t="s">
        <v>1566</v>
      </c>
      <c r="AZ20" s="19" t="s">
        <v>1567</v>
      </c>
      <c r="BA20" s="19">
        <v>2006</v>
      </c>
      <c r="BB20" t="str">
        <f>VLOOKUP(AC20,'CTCwiretagcode(Jan2016)'!A$2:C$730,3,FALSE)</f>
        <v>SAM</v>
      </c>
      <c r="BC20" t="str">
        <f t="shared" si="0"/>
        <v>NT</v>
      </c>
      <c r="BD20">
        <f t="shared" si="1"/>
        <v>3</v>
      </c>
      <c r="BE20" t="str">
        <f t="shared" si="2"/>
        <v>6333693M10107  C2007600</v>
      </c>
      <c r="BK20" s="19" t="s">
        <v>1518</v>
      </c>
    </row>
    <row r="21" spans="1:63" x14ac:dyDescent="0.25">
      <c r="A21" s="19" t="s">
        <v>1501</v>
      </c>
      <c r="B21" s="19">
        <v>4.0999999999999996</v>
      </c>
      <c r="C21" s="19">
        <v>20120725</v>
      </c>
      <c r="D21" s="19" t="s">
        <v>41</v>
      </c>
      <c r="E21" s="19" t="s">
        <v>41</v>
      </c>
      <c r="F21" s="19">
        <v>1942538</v>
      </c>
      <c r="G21" s="19">
        <v>1</v>
      </c>
      <c r="H21" s="19">
        <v>2007</v>
      </c>
      <c r="I21" s="19">
        <v>20070906</v>
      </c>
      <c r="J21" s="19" t="s">
        <v>1501</v>
      </c>
      <c r="K21" s="19">
        <v>6</v>
      </c>
      <c r="L21" s="19">
        <v>36</v>
      </c>
      <c r="M21" s="19">
        <v>23</v>
      </c>
      <c r="N21" s="19">
        <v>19</v>
      </c>
      <c r="O21" s="19" t="s">
        <v>1502</v>
      </c>
      <c r="P21" s="19">
        <v>5</v>
      </c>
      <c r="Q21" s="19" t="s">
        <v>67</v>
      </c>
      <c r="R21" s="19"/>
      <c r="S21" s="19">
        <v>5000</v>
      </c>
      <c r="T21" s="19" t="s">
        <v>45</v>
      </c>
      <c r="U21" s="19"/>
      <c r="V21" s="19"/>
      <c r="W21" s="19"/>
      <c r="X21" s="19">
        <v>520</v>
      </c>
      <c r="Y21" s="19">
        <v>0</v>
      </c>
      <c r="Z21" s="19">
        <v>1</v>
      </c>
      <c r="AA21" s="19" t="s">
        <v>48</v>
      </c>
      <c r="AB21" s="19">
        <v>1</v>
      </c>
      <c r="AC21" s="19">
        <v>633369</v>
      </c>
      <c r="AD21" s="19">
        <v>12</v>
      </c>
      <c r="AE21" s="19"/>
      <c r="AF21" s="19"/>
      <c r="AG21" s="19"/>
      <c r="AH21" s="19">
        <v>104499</v>
      </c>
      <c r="AI21" s="19">
        <v>1</v>
      </c>
      <c r="AJ21" s="19"/>
      <c r="AK21" s="19"/>
      <c r="AL21" s="19"/>
      <c r="AM21" s="19"/>
      <c r="AN21" s="19"/>
      <c r="AO21" s="19">
        <v>1.25</v>
      </c>
      <c r="AP21" s="19" t="s">
        <v>1519</v>
      </c>
      <c r="AQ21" s="19" t="s">
        <v>1502</v>
      </c>
      <c r="AR21" s="19" t="s">
        <v>1540</v>
      </c>
      <c r="AS21" s="19" t="s">
        <v>1562</v>
      </c>
      <c r="AT21" s="19" t="s">
        <v>1563</v>
      </c>
      <c r="AU21" s="19" t="s">
        <v>1564</v>
      </c>
      <c r="AV21" s="19" t="s">
        <v>1565</v>
      </c>
      <c r="AW21" s="19">
        <v>2005</v>
      </c>
      <c r="AX21" s="19">
        <v>3</v>
      </c>
      <c r="AY21" s="19" t="s">
        <v>1566</v>
      </c>
      <c r="AZ21" s="19" t="s">
        <v>1567</v>
      </c>
      <c r="BA21" s="19">
        <v>2006</v>
      </c>
      <c r="BB21" t="str">
        <f>VLOOKUP(AC21,'CTCwiretagcode(Jan2016)'!A$2:C$730,3,FALSE)</f>
        <v>SAM</v>
      </c>
      <c r="BC21" t="str">
        <f t="shared" si="0"/>
        <v>NT</v>
      </c>
      <c r="BD21">
        <f t="shared" si="1"/>
        <v>3</v>
      </c>
      <c r="BE21" t="str">
        <f t="shared" si="2"/>
        <v>6333693M10107  C2007520</v>
      </c>
      <c r="BK21" s="19" t="s">
        <v>1518</v>
      </c>
    </row>
    <row r="22" spans="1:63" x14ac:dyDescent="0.25">
      <c r="A22" s="19" t="s">
        <v>1501</v>
      </c>
      <c r="B22" s="19">
        <v>4.0999999999999996</v>
      </c>
      <c r="C22" s="19">
        <v>20120725</v>
      </c>
      <c r="D22" s="19" t="s">
        <v>41</v>
      </c>
      <c r="E22" s="19" t="s">
        <v>41</v>
      </c>
      <c r="F22" s="19">
        <v>1913901</v>
      </c>
      <c r="G22" s="19">
        <v>1</v>
      </c>
      <c r="H22" s="19">
        <v>2007</v>
      </c>
      <c r="I22" s="19">
        <v>20070906</v>
      </c>
      <c r="J22" s="19" t="s">
        <v>1501</v>
      </c>
      <c r="K22" s="19">
        <v>6</v>
      </c>
      <c r="L22" s="19">
        <v>36</v>
      </c>
      <c r="M22" s="19">
        <v>23</v>
      </c>
      <c r="N22" s="19">
        <v>19</v>
      </c>
      <c r="O22" s="19" t="s">
        <v>1502</v>
      </c>
      <c r="P22" s="19">
        <v>5</v>
      </c>
      <c r="Q22" s="19" t="s">
        <v>67</v>
      </c>
      <c r="R22" s="19"/>
      <c r="S22" s="19">
        <v>5000</v>
      </c>
      <c r="T22" s="19" t="s">
        <v>45</v>
      </c>
      <c r="U22" s="19"/>
      <c r="V22" s="19"/>
      <c r="W22" s="19"/>
      <c r="X22" s="19">
        <v>580</v>
      </c>
      <c r="Y22" s="19">
        <v>0</v>
      </c>
      <c r="Z22" s="19">
        <v>1</v>
      </c>
      <c r="AA22" s="19" t="s">
        <v>48</v>
      </c>
      <c r="AB22" s="19">
        <v>1</v>
      </c>
      <c r="AC22" s="19">
        <v>633369</v>
      </c>
      <c r="AD22" s="19">
        <v>12</v>
      </c>
      <c r="AE22" s="19"/>
      <c r="AF22" s="19"/>
      <c r="AG22" s="19"/>
      <c r="AH22" s="19">
        <v>104499</v>
      </c>
      <c r="AI22" s="19">
        <v>1</v>
      </c>
      <c r="AJ22" s="19"/>
      <c r="AK22" s="19"/>
      <c r="AL22" s="19"/>
      <c r="AM22" s="19"/>
      <c r="AN22" s="19"/>
      <c r="AO22" s="19">
        <v>1.25</v>
      </c>
      <c r="AP22" s="19" t="s">
        <v>1519</v>
      </c>
      <c r="AQ22" s="19" t="s">
        <v>1502</v>
      </c>
      <c r="AR22" s="19" t="s">
        <v>1540</v>
      </c>
      <c r="AS22" s="19" t="s">
        <v>1562</v>
      </c>
      <c r="AT22" s="19" t="s">
        <v>1563</v>
      </c>
      <c r="AU22" s="19" t="s">
        <v>1564</v>
      </c>
      <c r="AV22" s="19" t="s">
        <v>1565</v>
      </c>
      <c r="AW22" s="19">
        <v>2005</v>
      </c>
      <c r="AX22" s="19">
        <v>3</v>
      </c>
      <c r="AY22" s="19" t="s">
        <v>1566</v>
      </c>
      <c r="AZ22" s="19" t="s">
        <v>1567</v>
      </c>
      <c r="BA22" s="19">
        <v>2006</v>
      </c>
      <c r="BB22" t="str">
        <f>VLOOKUP(AC22,'CTCwiretagcode(Jan2016)'!A$2:C$730,3,FALSE)</f>
        <v>SAM</v>
      </c>
      <c r="BC22" t="str">
        <f t="shared" si="0"/>
        <v>NT</v>
      </c>
      <c r="BD22">
        <f t="shared" si="1"/>
        <v>3</v>
      </c>
      <c r="BE22" t="str">
        <f t="shared" si="2"/>
        <v>6333693M10107  C2007580</v>
      </c>
      <c r="BK22" s="19" t="s">
        <v>1518</v>
      </c>
    </row>
    <row r="23" spans="1:63" x14ac:dyDescent="0.25">
      <c r="A23" s="19" t="s">
        <v>1501</v>
      </c>
      <c r="B23" s="19">
        <v>4.0999999999999996</v>
      </c>
      <c r="C23" s="19">
        <v>20120725</v>
      </c>
      <c r="D23" s="19" t="s">
        <v>41</v>
      </c>
      <c r="E23" s="19" t="s">
        <v>41</v>
      </c>
      <c r="F23" s="19">
        <v>1942123</v>
      </c>
      <c r="G23" s="19">
        <v>1</v>
      </c>
      <c r="H23" s="19">
        <v>2007</v>
      </c>
      <c r="I23" s="19">
        <v>20070907</v>
      </c>
      <c r="J23" s="19" t="s">
        <v>1501</v>
      </c>
      <c r="K23" s="19">
        <v>6</v>
      </c>
      <c r="L23" s="19">
        <v>36</v>
      </c>
      <c r="M23" s="19">
        <v>23</v>
      </c>
      <c r="N23" s="19">
        <v>14</v>
      </c>
      <c r="O23" s="19" t="s">
        <v>1502</v>
      </c>
      <c r="P23" s="19">
        <v>5</v>
      </c>
      <c r="Q23" s="19" t="s">
        <v>67</v>
      </c>
      <c r="R23" s="19"/>
      <c r="S23" s="19">
        <v>0</v>
      </c>
      <c r="T23" s="19" t="s">
        <v>45</v>
      </c>
      <c r="U23" s="19"/>
      <c r="V23" s="19"/>
      <c r="W23" s="19"/>
      <c r="X23" s="19">
        <v>730</v>
      </c>
      <c r="Y23" s="19">
        <v>0</v>
      </c>
      <c r="Z23" s="19">
        <v>1</v>
      </c>
      <c r="AA23" s="19" t="s">
        <v>48</v>
      </c>
      <c r="AB23" s="19">
        <v>1</v>
      </c>
      <c r="AC23" s="19">
        <v>632274</v>
      </c>
      <c r="AD23" s="19">
        <v>12</v>
      </c>
      <c r="AE23" s="19"/>
      <c r="AF23" s="19"/>
      <c r="AG23" s="19"/>
      <c r="AH23" s="19">
        <v>104499</v>
      </c>
      <c r="AI23" s="19">
        <v>1</v>
      </c>
      <c r="AJ23" s="19"/>
      <c r="AK23" s="19"/>
      <c r="AL23" s="19"/>
      <c r="AM23" s="19"/>
      <c r="AN23" s="19"/>
      <c r="AO23" s="19">
        <v>1.25</v>
      </c>
      <c r="AP23" s="19" t="s">
        <v>1519</v>
      </c>
      <c r="AQ23" s="19" t="s">
        <v>1502</v>
      </c>
      <c r="AR23" s="19" t="s">
        <v>1540</v>
      </c>
      <c r="AS23" s="19" t="s">
        <v>1541</v>
      </c>
      <c r="AT23" s="19" t="s">
        <v>1561</v>
      </c>
      <c r="AU23" s="19" t="s">
        <v>1543</v>
      </c>
      <c r="AV23" s="19" t="s">
        <v>1544</v>
      </c>
      <c r="AW23" s="19">
        <v>2003</v>
      </c>
      <c r="AX23" s="19">
        <v>1</v>
      </c>
      <c r="AY23" s="19" t="s">
        <v>1545</v>
      </c>
      <c r="AZ23" s="19" t="s">
        <v>1546</v>
      </c>
      <c r="BA23" s="19">
        <v>2005</v>
      </c>
      <c r="BB23" s="50" t="str">
        <f>VLOOKUP(AC23,'CTCwiretagcode(Jan2016)'!A$2:C$730,3,FALSE)</f>
        <v>SKS</v>
      </c>
      <c r="BC23" t="str">
        <f t="shared" si="0"/>
        <v>NT</v>
      </c>
      <c r="BD23">
        <f t="shared" si="1"/>
        <v>3</v>
      </c>
      <c r="BE23" t="str">
        <f t="shared" si="2"/>
        <v>6322743M10107  C2007730</v>
      </c>
      <c r="BK23" s="19" t="s">
        <v>1518</v>
      </c>
    </row>
    <row r="24" spans="1:63" x14ac:dyDescent="0.25">
      <c r="A24" s="19" t="s">
        <v>1501</v>
      </c>
      <c r="B24" s="19">
        <v>4.0999999999999996</v>
      </c>
      <c r="C24" s="19">
        <v>20120725</v>
      </c>
      <c r="D24" s="19" t="s">
        <v>41</v>
      </c>
      <c r="E24" s="19" t="s">
        <v>41</v>
      </c>
      <c r="F24" s="19">
        <v>1942140</v>
      </c>
      <c r="G24" s="19">
        <v>1</v>
      </c>
      <c r="H24" s="19">
        <v>2007</v>
      </c>
      <c r="I24" s="19">
        <v>20070907</v>
      </c>
      <c r="J24" s="19" t="s">
        <v>1501</v>
      </c>
      <c r="K24" s="19">
        <v>6</v>
      </c>
      <c r="L24" s="19">
        <v>36</v>
      </c>
      <c r="M24" s="19">
        <v>23</v>
      </c>
      <c r="N24" s="19">
        <v>14</v>
      </c>
      <c r="O24" s="19" t="s">
        <v>1502</v>
      </c>
      <c r="P24" s="19">
        <v>5</v>
      </c>
      <c r="Q24" s="19" t="s">
        <v>67</v>
      </c>
      <c r="R24" s="19"/>
      <c r="S24" s="19">
        <v>5000</v>
      </c>
      <c r="T24" s="19" t="s">
        <v>45</v>
      </c>
      <c r="U24" s="19"/>
      <c r="V24" s="19"/>
      <c r="W24" s="19"/>
      <c r="X24" s="19">
        <v>770</v>
      </c>
      <c r="Y24" s="19">
        <v>0</v>
      </c>
      <c r="Z24" s="19">
        <v>1</v>
      </c>
      <c r="AA24" s="19" t="s">
        <v>48</v>
      </c>
      <c r="AB24" s="19">
        <v>1</v>
      </c>
      <c r="AC24" s="19">
        <v>185028</v>
      </c>
      <c r="AD24" s="19">
        <v>12</v>
      </c>
      <c r="AE24" s="19"/>
      <c r="AF24" s="19"/>
      <c r="AG24" s="19"/>
      <c r="AH24" s="19">
        <v>104499</v>
      </c>
      <c r="AI24" s="19">
        <v>1</v>
      </c>
      <c r="AJ24" s="19"/>
      <c r="AK24" s="19"/>
      <c r="AL24" s="19"/>
      <c r="AM24" s="19"/>
      <c r="AN24" s="19"/>
      <c r="AO24" s="19">
        <v>1.25</v>
      </c>
      <c r="AP24" s="19" t="s">
        <v>1519</v>
      </c>
      <c r="AQ24" s="19" t="s">
        <v>1502</v>
      </c>
      <c r="AR24" s="19" t="s">
        <v>1505</v>
      </c>
      <c r="AS24" s="19" t="s">
        <v>1506</v>
      </c>
      <c r="AT24" s="19" t="s">
        <v>1507</v>
      </c>
      <c r="AU24" s="19" t="s">
        <v>1520</v>
      </c>
      <c r="AV24" s="19" t="s">
        <v>1521</v>
      </c>
      <c r="AW24" s="19">
        <v>2004</v>
      </c>
      <c r="AX24" s="19">
        <v>3</v>
      </c>
      <c r="AY24" s="19" t="s">
        <v>1522</v>
      </c>
      <c r="AZ24" s="19" t="s">
        <v>1523</v>
      </c>
      <c r="BA24" s="19">
        <v>2005</v>
      </c>
      <c r="BB24" s="50" t="str">
        <f>VLOOKUP(AC24,'CTCwiretagcode(Jan2016)'!A$2:C$730,3,FALSE)</f>
        <v>CHI</v>
      </c>
      <c r="BC24" t="str">
        <f t="shared" si="0"/>
        <v>NT</v>
      </c>
      <c r="BD24">
        <f t="shared" si="1"/>
        <v>3</v>
      </c>
      <c r="BE24" t="str">
        <f t="shared" si="2"/>
        <v>1850283M10107  C2007770</v>
      </c>
      <c r="BK24" s="19" t="s">
        <v>1518</v>
      </c>
    </row>
    <row r="25" spans="1:63" x14ac:dyDescent="0.25">
      <c r="A25" s="19" t="s">
        <v>1501</v>
      </c>
      <c r="B25" s="19">
        <v>4.0999999999999996</v>
      </c>
      <c r="C25" s="19">
        <v>20120725</v>
      </c>
      <c r="D25" s="19" t="s">
        <v>41</v>
      </c>
      <c r="E25" s="19" t="s">
        <v>41</v>
      </c>
      <c r="F25" s="19">
        <v>1942278</v>
      </c>
      <c r="G25" s="19">
        <v>1</v>
      </c>
      <c r="H25" s="19">
        <v>2007</v>
      </c>
      <c r="I25" s="19">
        <v>20070822</v>
      </c>
      <c r="J25" s="19" t="s">
        <v>1501</v>
      </c>
      <c r="K25" s="19">
        <v>6</v>
      </c>
      <c r="L25" s="19">
        <v>34</v>
      </c>
      <c r="M25" s="19">
        <v>23</v>
      </c>
      <c r="N25" s="19">
        <v>14</v>
      </c>
      <c r="O25" s="19" t="s">
        <v>1502</v>
      </c>
      <c r="P25" s="19">
        <v>5</v>
      </c>
      <c r="Q25" s="19" t="s">
        <v>42</v>
      </c>
      <c r="R25" s="19"/>
      <c r="S25" s="19">
        <v>5000</v>
      </c>
      <c r="T25" s="19" t="s">
        <v>45</v>
      </c>
      <c r="U25" s="19"/>
      <c r="V25" s="19"/>
      <c r="W25" s="19"/>
      <c r="X25" s="19">
        <v>550</v>
      </c>
      <c r="Y25" s="19">
        <v>0</v>
      </c>
      <c r="Z25" s="19">
        <v>1</v>
      </c>
      <c r="AA25" s="19" t="s">
        <v>48</v>
      </c>
      <c r="AB25" s="19">
        <v>1</v>
      </c>
      <c r="AC25" s="19">
        <v>633369</v>
      </c>
      <c r="AD25" s="19">
        <v>12</v>
      </c>
      <c r="AE25" s="19"/>
      <c r="AF25" s="19"/>
      <c r="AG25" s="19"/>
      <c r="AH25" s="19">
        <v>103511</v>
      </c>
      <c r="AI25" s="19">
        <v>1</v>
      </c>
      <c r="AJ25" s="19"/>
      <c r="AK25" s="19"/>
      <c r="AL25" s="19"/>
      <c r="AM25" s="19"/>
      <c r="AN25" s="19"/>
      <c r="AO25" s="19">
        <v>7.08</v>
      </c>
      <c r="AP25" s="19" t="s">
        <v>1504</v>
      </c>
      <c r="AQ25" s="19" t="s">
        <v>1502</v>
      </c>
      <c r="AR25" s="19" t="s">
        <v>1540</v>
      </c>
      <c r="AS25" s="19" t="s">
        <v>1562</v>
      </c>
      <c r="AT25" s="19" t="s">
        <v>1563</v>
      </c>
      <c r="AU25" s="19" t="s">
        <v>1564</v>
      </c>
      <c r="AV25" s="19" t="s">
        <v>1565</v>
      </c>
      <c r="AW25" s="19">
        <v>2005</v>
      </c>
      <c r="AX25" s="19">
        <v>3</v>
      </c>
      <c r="AY25" s="19" t="s">
        <v>1566</v>
      </c>
      <c r="AZ25" s="19" t="s">
        <v>1567</v>
      </c>
      <c r="BA25" s="19">
        <v>2006</v>
      </c>
      <c r="BB25" t="str">
        <f>VLOOKUP(AC25,'CTCwiretagcode(Jan2016)'!A$2:C$730,3,FALSE)</f>
        <v>SAM</v>
      </c>
      <c r="BC25" t="str">
        <f t="shared" si="0"/>
        <v>NT</v>
      </c>
      <c r="BD25">
        <f t="shared" si="1"/>
        <v>3</v>
      </c>
      <c r="BE25" t="str">
        <f t="shared" si="2"/>
        <v>6333693M10107  B2007550</v>
      </c>
      <c r="BK25" s="19" t="s">
        <v>1503</v>
      </c>
    </row>
    <row r="26" spans="1:63" x14ac:dyDescent="0.25">
      <c r="A26" s="19" t="s">
        <v>1501</v>
      </c>
      <c r="B26" s="19">
        <v>4.0999999999999996</v>
      </c>
      <c r="C26" s="19">
        <v>20120725</v>
      </c>
      <c r="D26" s="19" t="s">
        <v>41</v>
      </c>
      <c r="E26" s="19" t="s">
        <v>41</v>
      </c>
      <c r="F26" s="19">
        <v>1942379</v>
      </c>
      <c r="G26" s="19">
        <v>1</v>
      </c>
      <c r="H26" s="19">
        <v>2007</v>
      </c>
      <c r="I26" s="19">
        <v>20070907</v>
      </c>
      <c r="J26" s="19" t="s">
        <v>1501</v>
      </c>
      <c r="K26" s="19">
        <v>6</v>
      </c>
      <c r="L26" s="19">
        <v>36</v>
      </c>
      <c r="M26" s="19">
        <v>23</v>
      </c>
      <c r="N26" s="19">
        <v>17</v>
      </c>
      <c r="O26" s="19" t="s">
        <v>1502</v>
      </c>
      <c r="P26" s="19">
        <v>5</v>
      </c>
      <c r="Q26" s="19" t="s">
        <v>42</v>
      </c>
      <c r="R26" s="19"/>
      <c r="S26" s="19">
        <v>5000</v>
      </c>
      <c r="T26" s="19" t="s">
        <v>45</v>
      </c>
      <c r="U26" s="19"/>
      <c r="V26" s="19"/>
      <c r="W26" s="19"/>
      <c r="X26" s="19">
        <v>490</v>
      </c>
      <c r="Y26" s="19">
        <v>0</v>
      </c>
      <c r="Z26" s="19">
        <v>1</v>
      </c>
      <c r="AA26" s="19" t="s">
        <v>48</v>
      </c>
      <c r="AB26" s="19">
        <v>1</v>
      </c>
      <c r="AC26" s="19">
        <v>633369</v>
      </c>
      <c r="AD26" s="19">
        <v>12</v>
      </c>
      <c r="AE26" s="19"/>
      <c r="AF26" s="19"/>
      <c r="AG26" s="19"/>
      <c r="AH26" s="19">
        <v>103513</v>
      </c>
      <c r="AI26" s="19">
        <v>1</v>
      </c>
      <c r="AJ26" s="19"/>
      <c r="AK26" s="19"/>
      <c r="AL26" s="19"/>
      <c r="AM26" s="19"/>
      <c r="AN26" s="19"/>
      <c r="AO26" s="19">
        <v>3.29</v>
      </c>
      <c r="AP26" s="19" t="s">
        <v>1504</v>
      </c>
      <c r="AQ26" s="19" t="s">
        <v>1502</v>
      </c>
      <c r="AR26" s="19" t="s">
        <v>1540</v>
      </c>
      <c r="AS26" s="19" t="s">
        <v>1562</v>
      </c>
      <c r="AT26" s="19" t="s">
        <v>1563</v>
      </c>
      <c r="AU26" s="19" t="s">
        <v>1564</v>
      </c>
      <c r="AV26" s="19" t="s">
        <v>1565</v>
      </c>
      <c r="AW26" s="19">
        <v>2005</v>
      </c>
      <c r="AX26" s="19">
        <v>3</v>
      </c>
      <c r="AY26" s="19" t="s">
        <v>1566</v>
      </c>
      <c r="AZ26" s="19" t="s">
        <v>1567</v>
      </c>
      <c r="BA26" s="19">
        <v>2006</v>
      </c>
      <c r="BB26" t="str">
        <f>VLOOKUP(AC26,'CTCwiretagcode(Jan2016)'!A$2:C$730,3,FALSE)</f>
        <v>SAM</v>
      </c>
      <c r="BC26" t="str">
        <f t="shared" si="0"/>
        <v>Tr</v>
      </c>
      <c r="BD26">
        <f t="shared" si="1"/>
        <v>3</v>
      </c>
      <c r="BE26" t="str">
        <f t="shared" si="2"/>
        <v>6333693M10107  B2007490</v>
      </c>
      <c r="BK26" s="19" t="s">
        <v>1503</v>
      </c>
    </row>
    <row r="27" spans="1:63" x14ac:dyDescent="0.25">
      <c r="A27" s="19" t="s">
        <v>1501</v>
      </c>
      <c r="B27" s="19">
        <v>4.0999999999999996</v>
      </c>
      <c r="C27" s="19">
        <v>20120725</v>
      </c>
      <c r="D27" s="19" t="s">
        <v>41</v>
      </c>
      <c r="E27" s="19" t="s">
        <v>41</v>
      </c>
      <c r="F27" s="19">
        <v>1928626</v>
      </c>
      <c r="G27" s="19">
        <v>1</v>
      </c>
      <c r="H27" s="19">
        <v>2007</v>
      </c>
      <c r="I27" s="19">
        <v>20070911</v>
      </c>
      <c r="J27" s="19" t="s">
        <v>1501</v>
      </c>
      <c r="K27" s="19">
        <v>6</v>
      </c>
      <c r="L27" s="19">
        <v>37</v>
      </c>
      <c r="M27" s="19">
        <v>23</v>
      </c>
      <c r="N27" s="19">
        <v>52</v>
      </c>
      <c r="O27" s="19" t="s">
        <v>1502</v>
      </c>
      <c r="P27" s="19">
        <v>5</v>
      </c>
      <c r="Q27" s="19" t="s">
        <v>42</v>
      </c>
      <c r="R27" s="19"/>
      <c r="S27" s="19">
        <v>5000</v>
      </c>
      <c r="T27" s="19" t="s">
        <v>45</v>
      </c>
      <c r="U27" s="19"/>
      <c r="V27" s="19"/>
      <c r="W27" s="19"/>
      <c r="X27" s="19">
        <v>590</v>
      </c>
      <c r="Y27" s="19">
        <v>0</v>
      </c>
      <c r="Z27" s="19">
        <v>1</v>
      </c>
      <c r="AA27" s="19" t="s">
        <v>48</v>
      </c>
      <c r="AB27" s="19">
        <v>1</v>
      </c>
      <c r="AC27" s="19">
        <v>633369</v>
      </c>
      <c r="AD27" s="19">
        <v>12</v>
      </c>
      <c r="AE27" s="19"/>
      <c r="AF27" s="19"/>
      <c r="AG27" s="19"/>
      <c r="AH27" s="19">
        <v>103514</v>
      </c>
      <c r="AI27" s="19">
        <v>1</v>
      </c>
      <c r="AJ27" s="19"/>
      <c r="AK27" s="19"/>
      <c r="AL27" s="19"/>
      <c r="AM27" s="19"/>
      <c r="AN27" s="19"/>
      <c r="AO27" s="19">
        <v>2.79</v>
      </c>
      <c r="AP27" s="19" t="s">
        <v>1504</v>
      </c>
      <c r="AQ27" s="19" t="s">
        <v>1502</v>
      </c>
      <c r="AR27" s="19" t="s">
        <v>1540</v>
      </c>
      <c r="AS27" s="19" t="s">
        <v>1562</v>
      </c>
      <c r="AT27" s="19" t="s">
        <v>1563</v>
      </c>
      <c r="AU27" s="19" t="s">
        <v>1564</v>
      </c>
      <c r="AV27" s="19" t="s">
        <v>1565</v>
      </c>
      <c r="AW27" s="19">
        <v>2005</v>
      </c>
      <c r="AX27" s="19">
        <v>3</v>
      </c>
      <c r="AY27" s="19" t="s">
        <v>1566</v>
      </c>
      <c r="AZ27" s="19" t="s">
        <v>1567</v>
      </c>
      <c r="BA27" s="19">
        <v>2006</v>
      </c>
      <c r="BB27" t="str">
        <f>VLOOKUP(AC27,'CTCwiretagcode(Jan2016)'!A$2:C$730,3,FALSE)</f>
        <v>SAM</v>
      </c>
      <c r="BC27" t="str">
        <f t="shared" si="0"/>
        <v>mix</v>
      </c>
      <c r="BD27">
        <f t="shared" si="1"/>
        <v>3</v>
      </c>
      <c r="BE27" t="str">
        <f t="shared" si="2"/>
        <v>6333693M10107  B2007590</v>
      </c>
      <c r="BK27" s="19" t="s">
        <v>1503</v>
      </c>
    </row>
    <row r="28" spans="1:63" x14ac:dyDescent="0.25">
      <c r="A28" s="19" t="s">
        <v>1501</v>
      </c>
      <c r="B28" s="19">
        <v>4.0999999999999996</v>
      </c>
      <c r="C28" s="19">
        <v>20120725</v>
      </c>
      <c r="D28" s="19" t="s">
        <v>41</v>
      </c>
      <c r="E28" s="19" t="s">
        <v>41</v>
      </c>
      <c r="F28" s="19">
        <v>1928629</v>
      </c>
      <c r="G28" s="19">
        <v>1</v>
      </c>
      <c r="H28" s="19">
        <v>2007</v>
      </c>
      <c r="I28" s="19">
        <v>20070911</v>
      </c>
      <c r="J28" s="19" t="s">
        <v>1501</v>
      </c>
      <c r="K28" s="19">
        <v>6</v>
      </c>
      <c r="L28" s="19">
        <v>37</v>
      </c>
      <c r="M28" s="19">
        <v>23</v>
      </c>
      <c r="N28" s="19">
        <v>52</v>
      </c>
      <c r="O28" s="19" t="s">
        <v>1502</v>
      </c>
      <c r="P28" s="19">
        <v>5</v>
      </c>
      <c r="Q28" s="19" t="s">
        <v>42</v>
      </c>
      <c r="R28" s="19"/>
      <c r="S28" s="19">
        <v>5000</v>
      </c>
      <c r="T28" s="19" t="s">
        <v>45</v>
      </c>
      <c r="U28" s="19"/>
      <c r="V28" s="19"/>
      <c r="W28" s="19"/>
      <c r="X28" s="19">
        <v>520</v>
      </c>
      <c r="Y28" s="19">
        <v>0</v>
      </c>
      <c r="Z28" s="19">
        <v>1</v>
      </c>
      <c r="AA28" s="19" t="s">
        <v>48</v>
      </c>
      <c r="AB28" s="19">
        <v>1</v>
      </c>
      <c r="AC28" s="19">
        <v>633369</v>
      </c>
      <c r="AD28" s="19">
        <v>12</v>
      </c>
      <c r="AE28" s="19"/>
      <c r="AF28" s="19"/>
      <c r="AG28" s="19"/>
      <c r="AH28" s="19">
        <v>103514</v>
      </c>
      <c r="AI28" s="19">
        <v>1</v>
      </c>
      <c r="AJ28" s="19"/>
      <c r="AK28" s="19"/>
      <c r="AL28" s="19"/>
      <c r="AM28" s="19"/>
      <c r="AN28" s="19"/>
      <c r="AO28" s="19">
        <v>2.79</v>
      </c>
      <c r="AP28" s="19" t="s">
        <v>1504</v>
      </c>
      <c r="AQ28" s="19" t="s">
        <v>1502</v>
      </c>
      <c r="AR28" s="19" t="s">
        <v>1540</v>
      </c>
      <c r="AS28" s="19" t="s">
        <v>1562</v>
      </c>
      <c r="AT28" s="19" t="s">
        <v>1563</v>
      </c>
      <c r="AU28" s="19" t="s">
        <v>1564</v>
      </c>
      <c r="AV28" s="19" t="s">
        <v>1565</v>
      </c>
      <c r="AW28" s="19">
        <v>2005</v>
      </c>
      <c r="AX28" s="19">
        <v>3</v>
      </c>
      <c r="AY28" s="19" t="s">
        <v>1566</v>
      </c>
      <c r="AZ28" s="19" t="s">
        <v>1567</v>
      </c>
      <c r="BA28" s="19">
        <v>2006</v>
      </c>
      <c r="BB28" t="str">
        <f>VLOOKUP(AC28,'CTCwiretagcode(Jan2016)'!A$2:C$730,3,FALSE)</f>
        <v>SAM</v>
      </c>
      <c r="BC28" t="str">
        <f t="shared" si="0"/>
        <v>mix</v>
      </c>
      <c r="BD28">
        <f t="shared" si="1"/>
        <v>3</v>
      </c>
      <c r="BE28" t="str">
        <f t="shared" si="2"/>
        <v>6333693M10107  B2007520</v>
      </c>
      <c r="BK28" s="19" t="s">
        <v>1503</v>
      </c>
    </row>
    <row r="29" spans="1:63" x14ac:dyDescent="0.25">
      <c r="A29" s="19" t="s">
        <v>1501</v>
      </c>
      <c r="B29" s="19">
        <v>4.0999999999999996</v>
      </c>
      <c r="C29" s="19">
        <v>20120725</v>
      </c>
      <c r="D29" s="19" t="s">
        <v>41</v>
      </c>
      <c r="E29" s="19" t="s">
        <v>41</v>
      </c>
      <c r="F29" s="19">
        <v>1928632</v>
      </c>
      <c r="G29" s="19">
        <v>1</v>
      </c>
      <c r="H29" s="19">
        <v>2007</v>
      </c>
      <c r="I29" s="19">
        <v>20070911</v>
      </c>
      <c r="J29" s="19" t="s">
        <v>1501</v>
      </c>
      <c r="K29" s="19">
        <v>6</v>
      </c>
      <c r="L29" s="19">
        <v>37</v>
      </c>
      <c r="M29" s="19">
        <v>23</v>
      </c>
      <c r="N29" s="19">
        <v>52</v>
      </c>
      <c r="O29" s="19" t="s">
        <v>1502</v>
      </c>
      <c r="P29" s="19">
        <v>5</v>
      </c>
      <c r="Q29" s="19" t="s">
        <v>42</v>
      </c>
      <c r="R29" s="19"/>
      <c r="S29" s="19">
        <v>5000</v>
      </c>
      <c r="T29" s="19" t="s">
        <v>45</v>
      </c>
      <c r="U29" s="19"/>
      <c r="V29" s="19"/>
      <c r="W29" s="19"/>
      <c r="X29" s="19">
        <v>590</v>
      </c>
      <c r="Y29" s="19">
        <v>0</v>
      </c>
      <c r="Z29" s="19">
        <v>1</v>
      </c>
      <c r="AA29" s="19" t="s">
        <v>48</v>
      </c>
      <c r="AB29" s="19">
        <v>1</v>
      </c>
      <c r="AC29" s="19">
        <v>633369</v>
      </c>
      <c r="AD29" s="19">
        <v>12</v>
      </c>
      <c r="AE29" s="19"/>
      <c r="AF29" s="19"/>
      <c r="AG29" s="19"/>
      <c r="AH29" s="19">
        <v>103514</v>
      </c>
      <c r="AI29" s="19">
        <v>1</v>
      </c>
      <c r="AJ29" s="19"/>
      <c r="AK29" s="19"/>
      <c r="AL29" s="19"/>
      <c r="AM29" s="19"/>
      <c r="AN29" s="19"/>
      <c r="AO29" s="19">
        <v>2.79</v>
      </c>
      <c r="AP29" s="19" t="s">
        <v>1504</v>
      </c>
      <c r="AQ29" s="19" t="s">
        <v>1502</v>
      </c>
      <c r="AR29" s="19" t="s">
        <v>1540</v>
      </c>
      <c r="AS29" s="19" t="s">
        <v>1562</v>
      </c>
      <c r="AT29" s="19" t="s">
        <v>1563</v>
      </c>
      <c r="AU29" s="19" t="s">
        <v>1564</v>
      </c>
      <c r="AV29" s="19" t="s">
        <v>1565</v>
      </c>
      <c r="AW29" s="19">
        <v>2005</v>
      </c>
      <c r="AX29" s="19">
        <v>3</v>
      </c>
      <c r="AY29" s="19" t="s">
        <v>1566</v>
      </c>
      <c r="AZ29" s="19" t="s">
        <v>1567</v>
      </c>
      <c r="BA29" s="19">
        <v>2006</v>
      </c>
      <c r="BB29" t="str">
        <f>VLOOKUP(AC29,'CTCwiretagcode(Jan2016)'!A$2:C$730,3,FALSE)</f>
        <v>SAM</v>
      </c>
      <c r="BC29" t="str">
        <f t="shared" si="0"/>
        <v>mix</v>
      </c>
      <c r="BD29">
        <f t="shared" si="1"/>
        <v>3</v>
      </c>
      <c r="BE29" t="str">
        <f t="shared" si="2"/>
        <v>6333693M10107  B2007590</v>
      </c>
      <c r="BK29" s="19" t="s">
        <v>1503</v>
      </c>
    </row>
    <row r="30" spans="1:63" x14ac:dyDescent="0.25">
      <c r="A30" s="19" t="s">
        <v>1501</v>
      </c>
      <c r="B30" s="19">
        <v>4.0999999999999996</v>
      </c>
      <c r="C30" s="19">
        <v>20120725</v>
      </c>
      <c r="D30" s="19" t="s">
        <v>41</v>
      </c>
      <c r="E30" s="19" t="s">
        <v>41</v>
      </c>
      <c r="F30" s="19">
        <v>1898677</v>
      </c>
      <c r="G30" s="19">
        <v>1</v>
      </c>
      <c r="H30" s="19">
        <v>2007</v>
      </c>
      <c r="I30" s="19">
        <v>20070912</v>
      </c>
      <c r="J30" s="19" t="s">
        <v>1501</v>
      </c>
      <c r="K30" s="19">
        <v>6</v>
      </c>
      <c r="L30" s="19">
        <v>37</v>
      </c>
      <c r="M30" s="19">
        <v>23</v>
      </c>
      <c r="N30" s="19">
        <v>14</v>
      </c>
      <c r="O30" s="19" t="s">
        <v>1502</v>
      </c>
      <c r="P30" s="19">
        <v>5</v>
      </c>
      <c r="Q30" s="19" t="s">
        <v>42</v>
      </c>
      <c r="R30" s="19"/>
      <c r="S30" s="19">
        <v>5000</v>
      </c>
      <c r="T30" s="19" t="s">
        <v>110</v>
      </c>
      <c r="U30" s="19"/>
      <c r="V30" s="19"/>
      <c r="W30" s="19"/>
      <c r="X30" s="19">
        <v>970</v>
      </c>
      <c r="Y30" s="19">
        <v>0</v>
      </c>
      <c r="Z30" s="19">
        <v>1</v>
      </c>
      <c r="AA30" s="19" t="s">
        <v>48</v>
      </c>
      <c r="AB30" s="19">
        <v>1</v>
      </c>
      <c r="AC30" s="19">
        <v>185161</v>
      </c>
      <c r="AD30" s="19">
        <v>12</v>
      </c>
      <c r="AE30" s="19"/>
      <c r="AF30" s="19"/>
      <c r="AG30" s="19"/>
      <c r="AH30" s="19">
        <v>103514</v>
      </c>
      <c r="AI30" s="19">
        <v>1</v>
      </c>
      <c r="AJ30" s="19"/>
      <c r="AK30" s="19"/>
      <c r="AL30" s="19"/>
      <c r="AM30" s="19"/>
      <c r="AN30" s="19"/>
      <c r="AO30" s="19">
        <v>2.79</v>
      </c>
      <c r="AP30" s="19" t="s">
        <v>1504</v>
      </c>
      <c r="AQ30" s="19" t="s">
        <v>1502</v>
      </c>
      <c r="AR30" s="19" t="s">
        <v>1505</v>
      </c>
      <c r="AS30" s="19" t="s">
        <v>1506</v>
      </c>
      <c r="AT30" s="19" t="s">
        <v>1507</v>
      </c>
      <c r="AU30" s="19" t="s">
        <v>1520</v>
      </c>
      <c r="AV30" s="19" t="s">
        <v>1521</v>
      </c>
      <c r="AW30" s="19">
        <v>2003</v>
      </c>
      <c r="AX30" s="19">
        <v>3</v>
      </c>
      <c r="AY30" s="19" t="s">
        <v>1522</v>
      </c>
      <c r="AZ30" s="19" t="s">
        <v>1523</v>
      </c>
      <c r="BA30" s="19">
        <v>2004</v>
      </c>
      <c r="BB30" s="50" t="str">
        <f>VLOOKUP(AC30,'CTCwiretagcode(Jan2016)'!A$2:C$730,3,FALSE)</f>
        <v>CHI</v>
      </c>
      <c r="BC30" t="str">
        <f t="shared" si="0"/>
        <v>NT</v>
      </c>
      <c r="BD30">
        <f t="shared" si="1"/>
        <v>3</v>
      </c>
      <c r="BE30" t="str">
        <f t="shared" si="2"/>
        <v>1851613M10107  B2007970</v>
      </c>
      <c r="BK30" s="19" t="s">
        <v>1503</v>
      </c>
    </row>
    <row r="31" spans="1:63" x14ac:dyDescent="0.25">
      <c r="A31" s="19" t="s">
        <v>1501</v>
      </c>
      <c r="B31" s="19">
        <v>4.0999999999999996</v>
      </c>
      <c r="C31" s="19">
        <v>20120725</v>
      </c>
      <c r="D31" s="19" t="s">
        <v>41</v>
      </c>
      <c r="E31" s="19" t="s">
        <v>41</v>
      </c>
      <c r="F31" s="19">
        <v>1898681</v>
      </c>
      <c r="G31" s="19">
        <v>1</v>
      </c>
      <c r="H31" s="19">
        <v>2007</v>
      </c>
      <c r="I31" s="19">
        <v>20070912</v>
      </c>
      <c r="J31" s="19" t="s">
        <v>1501</v>
      </c>
      <c r="K31" s="19">
        <v>6</v>
      </c>
      <c r="L31" s="19">
        <v>37</v>
      </c>
      <c r="M31" s="19">
        <v>23</v>
      </c>
      <c r="N31" s="19">
        <v>17</v>
      </c>
      <c r="O31" s="19" t="s">
        <v>1502</v>
      </c>
      <c r="P31" s="19">
        <v>5</v>
      </c>
      <c r="Q31" s="19" t="s">
        <v>42</v>
      </c>
      <c r="R31" s="19"/>
      <c r="S31" s="19">
        <v>5000</v>
      </c>
      <c r="T31" s="19" t="s">
        <v>45</v>
      </c>
      <c r="U31" s="19"/>
      <c r="V31" s="19"/>
      <c r="W31" s="19"/>
      <c r="X31" s="19">
        <v>560</v>
      </c>
      <c r="Y31" s="19">
        <v>0</v>
      </c>
      <c r="Z31" s="19">
        <v>1</v>
      </c>
      <c r="AA31" s="19" t="s">
        <v>48</v>
      </c>
      <c r="AB31" s="19">
        <v>1</v>
      </c>
      <c r="AC31" s="19">
        <v>185812</v>
      </c>
      <c r="AD31" s="19">
        <v>12</v>
      </c>
      <c r="AE31" s="19"/>
      <c r="AF31" s="19"/>
      <c r="AG31" s="19"/>
      <c r="AH31" s="19">
        <v>103514</v>
      </c>
      <c r="AI31" s="19">
        <v>1</v>
      </c>
      <c r="AJ31" s="19"/>
      <c r="AK31" s="19"/>
      <c r="AL31" s="19"/>
      <c r="AM31" s="19"/>
      <c r="AN31" s="19"/>
      <c r="AO31" s="19">
        <v>2.79</v>
      </c>
      <c r="AP31" s="19" t="s">
        <v>1504</v>
      </c>
      <c r="AQ31" s="19" t="s">
        <v>1502</v>
      </c>
      <c r="AR31" s="19" t="s">
        <v>1505</v>
      </c>
      <c r="AS31" s="19" t="s">
        <v>1512</v>
      </c>
      <c r="AT31" s="19" t="s">
        <v>1513</v>
      </c>
      <c r="AU31" s="19" t="s">
        <v>1514</v>
      </c>
      <c r="AV31" s="19" t="s">
        <v>1515</v>
      </c>
      <c r="AW31" s="19">
        <v>2005</v>
      </c>
      <c r="AX31" s="19">
        <v>3</v>
      </c>
      <c r="AY31" s="19" t="s">
        <v>1516</v>
      </c>
      <c r="AZ31" s="19" t="s">
        <v>1517</v>
      </c>
      <c r="BA31" s="19">
        <v>2006</v>
      </c>
      <c r="BB31" t="str">
        <f>VLOOKUP(AC31,'CTCwiretagcode(Jan2016)'!A$2:C$730,3,FALSE)</f>
        <v>COW</v>
      </c>
      <c r="BC31" t="str">
        <f t="shared" si="0"/>
        <v>Tr</v>
      </c>
      <c r="BD31">
        <f t="shared" si="1"/>
        <v>3</v>
      </c>
      <c r="BE31" t="str">
        <f t="shared" si="2"/>
        <v>1858123M10107  B2007560</v>
      </c>
      <c r="BK31" s="19" t="s">
        <v>1503</v>
      </c>
    </row>
    <row r="32" spans="1:63" x14ac:dyDescent="0.25">
      <c r="A32" s="19" t="s">
        <v>1501</v>
      </c>
      <c r="B32" s="19">
        <v>4.0999999999999996</v>
      </c>
      <c r="C32" s="19">
        <v>20120725</v>
      </c>
      <c r="D32" s="19" t="s">
        <v>41</v>
      </c>
      <c r="E32" s="19" t="s">
        <v>41</v>
      </c>
      <c r="F32" s="19">
        <v>1927733</v>
      </c>
      <c r="G32" s="19">
        <v>1</v>
      </c>
      <c r="H32" s="19">
        <v>2007</v>
      </c>
      <c r="I32" s="19">
        <v>20070913</v>
      </c>
      <c r="J32" s="19" t="s">
        <v>1501</v>
      </c>
      <c r="K32" s="19">
        <v>6</v>
      </c>
      <c r="L32" s="19">
        <v>37</v>
      </c>
      <c r="M32" s="19">
        <v>23</v>
      </c>
      <c r="N32" s="19">
        <v>19</v>
      </c>
      <c r="O32" s="19" t="s">
        <v>1502</v>
      </c>
      <c r="P32" s="19">
        <v>5</v>
      </c>
      <c r="Q32" s="19" t="s">
        <v>42</v>
      </c>
      <c r="R32" s="19"/>
      <c r="S32" s="19">
        <v>5000</v>
      </c>
      <c r="T32" s="19" t="s">
        <v>45</v>
      </c>
      <c r="U32" s="19"/>
      <c r="V32" s="19"/>
      <c r="W32" s="19"/>
      <c r="X32" s="19">
        <v>510</v>
      </c>
      <c r="Y32" s="19">
        <v>0</v>
      </c>
      <c r="Z32" s="19">
        <v>1</v>
      </c>
      <c r="AA32" s="19" t="s">
        <v>48</v>
      </c>
      <c r="AB32" s="19">
        <v>1</v>
      </c>
      <c r="AC32" s="19">
        <v>633369</v>
      </c>
      <c r="AD32" s="19">
        <v>12</v>
      </c>
      <c r="AE32" s="19"/>
      <c r="AF32" s="19"/>
      <c r="AG32" s="19"/>
      <c r="AH32" s="19">
        <v>103514</v>
      </c>
      <c r="AI32" s="19">
        <v>1</v>
      </c>
      <c r="AJ32" s="19"/>
      <c r="AK32" s="19"/>
      <c r="AL32" s="19"/>
      <c r="AM32" s="19"/>
      <c r="AN32" s="19"/>
      <c r="AO32" s="19">
        <v>2.79</v>
      </c>
      <c r="AP32" s="19" t="s">
        <v>1504</v>
      </c>
      <c r="AQ32" s="19" t="s">
        <v>1502</v>
      </c>
      <c r="AR32" s="19" t="s">
        <v>1540</v>
      </c>
      <c r="AS32" s="19" t="s">
        <v>1562</v>
      </c>
      <c r="AT32" s="19" t="s">
        <v>1563</v>
      </c>
      <c r="AU32" s="19" t="s">
        <v>1564</v>
      </c>
      <c r="AV32" s="19" t="s">
        <v>1565</v>
      </c>
      <c r="AW32" s="19">
        <v>2005</v>
      </c>
      <c r="AX32" s="19">
        <v>3</v>
      </c>
      <c r="AY32" s="19" t="s">
        <v>1566</v>
      </c>
      <c r="AZ32" s="19" t="s">
        <v>1567</v>
      </c>
      <c r="BA32" s="19">
        <v>2006</v>
      </c>
      <c r="BB32" t="str">
        <f>VLOOKUP(AC32,'CTCwiretagcode(Jan2016)'!A$2:C$730,3,FALSE)</f>
        <v>SAM</v>
      </c>
      <c r="BC32" t="str">
        <f t="shared" si="0"/>
        <v>NT</v>
      </c>
      <c r="BD32">
        <f t="shared" si="1"/>
        <v>3</v>
      </c>
      <c r="BE32" t="str">
        <f t="shared" si="2"/>
        <v>6333693M10107  B2007510</v>
      </c>
      <c r="BK32" s="19" t="s">
        <v>1503</v>
      </c>
    </row>
    <row r="33" spans="1:63" x14ac:dyDescent="0.25">
      <c r="A33" s="19" t="s">
        <v>1501</v>
      </c>
      <c r="B33" s="19">
        <v>4.0999999999999996</v>
      </c>
      <c r="C33" s="19">
        <v>20120725</v>
      </c>
      <c r="D33" s="19" t="s">
        <v>41</v>
      </c>
      <c r="E33" s="19" t="s">
        <v>41</v>
      </c>
      <c r="F33" s="19">
        <v>1928112</v>
      </c>
      <c r="G33" s="19">
        <v>1</v>
      </c>
      <c r="H33" s="19">
        <v>2007</v>
      </c>
      <c r="I33" s="19">
        <v>20070913</v>
      </c>
      <c r="J33" s="19" t="s">
        <v>1501</v>
      </c>
      <c r="K33" s="19">
        <v>6</v>
      </c>
      <c r="L33" s="19">
        <v>37</v>
      </c>
      <c r="M33" s="19">
        <v>23</v>
      </c>
      <c r="N33" s="19">
        <v>17</v>
      </c>
      <c r="O33" s="19" t="s">
        <v>1502</v>
      </c>
      <c r="P33" s="19">
        <v>5</v>
      </c>
      <c r="Q33" s="19" t="s">
        <v>42</v>
      </c>
      <c r="R33" s="19"/>
      <c r="S33" s="19">
        <v>5000</v>
      </c>
      <c r="T33" s="19" t="s">
        <v>45</v>
      </c>
      <c r="U33" s="19"/>
      <c r="V33" s="19"/>
      <c r="W33" s="19"/>
      <c r="X33" s="19">
        <v>550</v>
      </c>
      <c r="Y33" s="19">
        <v>0</v>
      </c>
      <c r="Z33" s="19">
        <v>1</v>
      </c>
      <c r="AA33" s="19" t="s">
        <v>48</v>
      </c>
      <c r="AB33" s="19">
        <v>1</v>
      </c>
      <c r="AC33" s="19">
        <v>633369</v>
      </c>
      <c r="AD33" s="19">
        <v>12</v>
      </c>
      <c r="AE33" s="19"/>
      <c r="AF33" s="19"/>
      <c r="AG33" s="19"/>
      <c r="AH33" s="19">
        <v>103514</v>
      </c>
      <c r="AI33" s="19">
        <v>1</v>
      </c>
      <c r="AJ33" s="19"/>
      <c r="AK33" s="19"/>
      <c r="AL33" s="19"/>
      <c r="AM33" s="19"/>
      <c r="AN33" s="19"/>
      <c r="AO33" s="19">
        <v>2.79</v>
      </c>
      <c r="AP33" s="19" t="s">
        <v>1504</v>
      </c>
      <c r="AQ33" s="19" t="s">
        <v>1502</v>
      </c>
      <c r="AR33" s="19" t="s">
        <v>1540</v>
      </c>
      <c r="AS33" s="19" t="s">
        <v>1562</v>
      </c>
      <c r="AT33" s="19" t="s">
        <v>1563</v>
      </c>
      <c r="AU33" s="19" t="s">
        <v>1564</v>
      </c>
      <c r="AV33" s="19" t="s">
        <v>1565</v>
      </c>
      <c r="AW33" s="19">
        <v>2005</v>
      </c>
      <c r="AX33" s="19">
        <v>3</v>
      </c>
      <c r="AY33" s="19" t="s">
        <v>1566</v>
      </c>
      <c r="AZ33" s="19" t="s">
        <v>1567</v>
      </c>
      <c r="BA33" s="19">
        <v>2006</v>
      </c>
      <c r="BB33" t="str">
        <f>VLOOKUP(AC33,'CTCwiretagcode(Jan2016)'!A$2:C$730,3,FALSE)</f>
        <v>SAM</v>
      </c>
      <c r="BC33" t="str">
        <f t="shared" si="0"/>
        <v>Tr</v>
      </c>
      <c r="BD33">
        <f t="shared" si="1"/>
        <v>3</v>
      </c>
      <c r="BE33" t="str">
        <f t="shared" si="2"/>
        <v>6333693M10107  B2007550</v>
      </c>
      <c r="BK33" s="19" t="s">
        <v>1503</v>
      </c>
    </row>
    <row r="34" spans="1:63" x14ac:dyDescent="0.25">
      <c r="A34" s="19" t="s">
        <v>1501</v>
      </c>
      <c r="B34" s="19">
        <v>4.0999999999999996</v>
      </c>
      <c r="C34" s="19">
        <v>20120725</v>
      </c>
      <c r="D34" s="19" t="s">
        <v>41</v>
      </c>
      <c r="E34" s="19" t="s">
        <v>41</v>
      </c>
      <c r="F34" s="19">
        <v>1892032</v>
      </c>
      <c r="G34" s="19">
        <v>1</v>
      </c>
      <c r="H34" s="19">
        <v>2007</v>
      </c>
      <c r="I34" s="19">
        <v>20070913</v>
      </c>
      <c r="J34" s="19" t="s">
        <v>1501</v>
      </c>
      <c r="K34" s="19">
        <v>6</v>
      </c>
      <c r="L34" s="19">
        <v>37</v>
      </c>
      <c r="M34" s="19">
        <v>23</v>
      </c>
      <c r="N34" s="19">
        <v>52</v>
      </c>
      <c r="O34" s="19" t="s">
        <v>1502</v>
      </c>
      <c r="P34" s="19">
        <v>5</v>
      </c>
      <c r="Q34" s="19" t="s">
        <v>42</v>
      </c>
      <c r="R34" s="19"/>
      <c r="S34" s="19">
        <v>0</v>
      </c>
      <c r="T34" s="19" t="s">
        <v>45</v>
      </c>
      <c r="U34" s="19"/>
      <c r="V34" s="19"/>
      <c r="W34" s="19"/>
      <c r="X34" s="19">
        <v>540</v>
      </c>
      <c r="Y34" s="19">
        <v>0</v>
      </c>
      <c r="Z34" s="19">
        <v>1</v>
      </c>
      <c r="AA34" s="19" t="s">
        <v>48</v>
      </c>
      <c r="AB34" s="19">
        <v>1</v>
      </c>
      <c r="AC34" s="19">
        <v>185032</v>
      </c>
      <c r="AD34" s="19">
        <v>12</v>
      </c>
      <c r="AE34" s="19"/>
      <c r="AF34" s="19"/>
      <c r="AG34" s="19"/>
      <c r="AH34" s="19">
        <v>103514</v>
      </c>
      <c r="AI34" s="19">
        <v>1</v>
      </c>
      <c r="AJ34" s="19"/>
      <c r="AK34" s="19"/>
      <c r="AL34" s="19"/>
      <c r="AM34" s="19"/>
      <c r="AN34" s="19"/>
      <c r="AO34" s="19">
        <v>2.79</v>
      </c>
      <c r="AP34" s="19" t="s">
        <v>1504</v>
      </c>
      <c r="AQ34" s="19" t="s">
        <v>1502</v>
      </c>
      <c r="AR34" s="19" t="s">
        <v>1505</v>
      </c>
      <c r="AS34" s="19" t="s">
        <v>1506</v>
      </c>
      <c r="AT34" s="19" t="s">
        <v>1507</v>
      </c>
      <c r="AU34" s="19" t="s">
        <v>1520</v>
      </c>
      <c r="AV34" s="19" t="s">
        <v>1521</v>
      </c>
      <c r="AW34" s="19">
        <v>2005</v>
      </c>
      <c r="AX34" s="19">
        <v>3</v>
      </c>
      <c r="AY34" s="19" t="s">
        <v>1522</v>
      </c>
      <c r="AZ34" s="19" t="s">
        <v>1523</v>
      </c>
      <c r="BA34" s="19">
        <v>2006</v>
      </c>
      <c r="BB34" t="str">
        <f>VLOOKUP(AC34,'CTCwiretagcode(Jan2016)'!A$2:C$730,3,FALSE)</f>
        <v>CHI</v>
      </c>
      <c r="BC34" t="str">
        <f t="shared" si="0"/>
        <v>mix</v>
      </c>
      <c r="BD34">
        <f t="shared" si="1"/>
        <v>3</v>
      </c>
      <c r="BE34" t="str">
        <f t="shared" si="2"/>
        <v>1850323M10107  B2007540</v>
      </c>
      <c r="BK34" s="19" t="s">
        <v>1503</v>
      </c>
    </row>
    <row r="35" spans="1:63" x14ac:dyDescent="0.25">
      <c r="A35" s="19" t="s">
        <v>1501</v>
      </c>
      <c r="B35" s="19">
        <v>4.0999999999999996</v>
      </c>
      <c r="C35" s="19">
        <v>20120725</v>
      </c>
      <c r="D35" s="19" t="s">
        <v>41</v>
      </c>
      <c r="E35" s="19" t="s">
        <v>41</v>
      </c>
      <c r="F35" s="19">
        <v>1941681</v>
      </c>
      <c r="G35" s="19">
        <v>1</v>
      </c>
      <c r="H35" s="19">
        <v>2007</v>
      </c>
      <c r="I35" s="19">
        <v>20070917</v>
      </c>
      <c r="J35" s="19" t="s">
        <v>1501</v>
      </c>
      <c r="K35" s="19">
        <v>6</v>
      </c>
      <c r="L35" s="19">
        <v>38</v>
      </c>
      <c r="M35" s="19">
        <v>23</v>
      </c>
      <c r="N35" s="19">
        <v>49</v>
      </c>
      <c r="O35" s="19" t="s">
        <v>1502</v>
      </c>
      <c r="P35" s="19">
        <v>5</v>
      </c>
      <c r="Q35" s="19" t="s">
        <v>42</v>
      </c>
      <c r="R35" s="19"/>
      <c r="S35" s="19">
        <v>5000</v>
      </c>
      <c r="T35" s="19" t="s">
        <v>45</v>
      </c>
      <c r="U35" s="19"/>
      <c r="V35" s="19"/>
      <c r="W35" s="19"/>
      <c r="X35" s="19">
        <v>560</v>
      </c>
      <c r="Y35" s="19">
        <v>0</v>
      </c>
      <c r="Z35" s="19">
        <v>1</v>
      </c>
      <c r="AA35" s="19" t="s">
        <v>48</v>
      </c>
      <c r="AB35" s="19">
        <v>1</v>
      </c>
      <c r="AC35" s="19">
        <v>633369</v>
      </c>
      <c r="AD35" s="19">
        <v>12</v>
      </c>
      <c r="AE35" s="19"/>
      <c r="AF35" s="19"/>
      <c r="AG35" s="19"/>
      <c r="AH35" s="19">
        <v>103515</v>
      </c>
      <c r="AI35" s="19">
        <v>1</v>
      </c>
      <c r="AJ35" s="19"/>
      <c r="AK35" s="19"/>
      <c r="AL35" s="19"/>
      <c r="AM35" s="19"/>
      <c r="AN35" s="19"/>
      <c r="AO35" s="19">
        <v>1.43</v>
      </c>
      <c r="AP35" s="19" t="s">
        <v>1504</v>
      </c>
      <c r="AQ35" s="19" t="s">
        <v>1502</v>
      </c>
      <c r="AR35" s="19" t="s">
        <v>1540</v>
      </c>
      <c r="AS35" s="19" t="s">
        <v>1562</v>
      </c>
      <c r="AT35" s="19" t="s">
        <v>1563</v>
      </c>
      <c r="AU35" s="19" t="s">
        <v>1564</v>
      </c>
      <c r="AV35" s="19" t="s">
        <v>1565</v>
      </c>
      <c r="AW35" s="19">
        <v>2005</v>
      </c>
      <c r="AX35" s="19">
        <v>3</v>
      </c>
      <c r="AY35" s="19" t="s">
        <v>1566</v>
      </c>
      <c r="AZ35" s="19" t="s">
        <v>1567</v>
      </c>
      <c r="BA35" s="19">
        <v>2006</v>
      </c>
      <c r="BB35" t="str">
        <f>VLOOKUP(AC35,'CTCwiretagcode(Jan2016)'!A$2:C$730,3,FALSE)</f>
        <v>SAM</v>
      </c>
      <c r="BC35" t="str">
        <f t="shared" si="0"/>
        <v>mix</v>
      </c>
      <c r="BD35">
        <f t="shared" si="1"/>
        <v>3</v>
      </c>
      <c r="BE35" t="str">
        <f t="shared" si="2"/>
        <v>6333693M10107  B2007560</v>
      </c>
      <c r="BK35" s="19" t="s">
        <v>1503</v>
      </c>
    </row>
    <row r="36" spans="1:63" x14ac:dyDescent="0.25">
      <c r="A36" s="19" t="s">
        <v>1501</v>
      </c>
      <c r="B36" s="19">
        <v>4.0999999999999996</v>
      </c>
      <c r="C36" s="19">
        <v>20120725</v>
      </c>
      <c r="D36" s="19" t="s">
        <v>41</v>
      </c>
      <c r="E36" s="19" t="s">
        <v>41</v>
      </c>
      <c r="F36" s="19">
        <v>1941684</v>
      </c>
      <c r="G36" s="19">
        <v>1</v>
      </c>
      <c r="H36" s="19">
        <v>2007</v>
      </c>
      <c r="I36" s="19">
        <v>20070917</v>
      </c>
      <c r="J36" s="19" t="s">
        <v>1501</v>
      </c>
      <c r="K36" s="19">
        <v>6</v>
      </c>
      <c r="L36" s="19">
        <v>38</v>
      </c>
      <c r="M36" s="19">
        <v>23</v>
      </c>
      <c r="N36" s="19">
        <v>49</v>
      </c>
      <c r="O36" s="19" t="s">
        <v>1502</v>
      </c>
      <c r="P36" s="19">
        <v>5</v>
      </c>
      <c r="Q36" s="19" t="s">
        <v>42</v>
      </c>
      <c r="R36" s="19"/>
      <c r="S36" s="19">
        <v>5000</v>
      </c>
      <c r="T36" s="19" t="s">
        <v>45</v>
      </c>
      <c r="U36" s="19"/>
      <c r="V36" s="19"/>
      <c r="W36" s="19"/>
      <c r="X36" s="19">
        <v>550</v>
      </c>
      <c r="Y36" s="19">
        <v>0</v>
      </c>
      <c r="Z36" s="19">
        <v>1</v>
      </c>
      <c r="AA36" s="19" t="s">
        <v>48</v>
      </c>
      <c r="AB36" s="19">
        <v>1</v>
      </c>
      <c r="AC36" s="19">
        <v>633369</v>
      </c>
      <c r="AD36" s="19">
        <v>12</v>
      </c>
      <c r="AE36" s="19"/>
      <c r="AF36" s="19"/>
      <c r="AG36" s="19"/>
      <c r="AH36" s="19">
        <v>103515</v>
      </c>
      <c r="AI36" s="19">
        <v>1</v>
      </c>
      <c r="AJ36" s="19"/>
      <c r="AK36" s="19"/>
      <c r="AL36" s="19"/>
      <c r="AM36" s="19"/>
      <c r="AN36" s="19"/>
      <c r="AO36" s="19">
        <v>1.43</v>
      </c>
      <c r="AP36" s="19" t="s">
        <v>1504</v>
      </c>
      <c r="AQ36" s="19" t="s">
        <v>1502</v>
      </c>
      <c r="AR36" s="19" t="s">
        <v>1540</v>
      </c>
      <c r="AS36" s="19" t="s">
        <v>1562</v>
      </c>
      <c r="AT36" s="19" t="s">
        <v>1563</v>
      </c>
      <c r="AU36" s="19" t="s">
        <v>1564</v>
      </c>
      <c r="AV36" s="19" t="s">
        <v>1565</v>
      </c>
      <c r="AW36" s="19">
        <v>2005</v>
      </c>
      <c r="AX36" s="19">
        <v>3</v>
      </c>
      <c r="AY36" s="19" t="s">
        <v>1566</v>
      </c>
      <c r="AZ36" s="19" t="s">
        <v>1567</v>
      </c>
      <c r="BA36" s="19">
        <v>2006</v>
      </c>
      <c r="BB36" t="str">
        <f>VLOOKUP(AC36,'CTCwiretagcode(Jan2016)'!A$2:C$730,3,FALSE)</f>
        <v>SAM</v>
      </c>
      <c r="BC36" t="str">
        <f t="shared" si="0"/>
        <v>mix</v>
      </c>
      <c r="BD36">
        <f t="shared" si="1"/>
        <v>3</v>
      </c>
      <c r="BE36" t="str">
        <f t="shared" si="2"/>
        <v>6333693M10107  B2007550</v>
      </c>
      <c r="BK36" s="19" t="s">
        <v>1503</v>
      </c>
    </row>
    <row r="37" spans="1:63" x14ac:dyDescent="0.25">
      <c r="A37" s="19" t="s">
        <v>1501</v>
      </c>
      <c r="B37" s="19">
        <v>4.0999999999999996</v>
      </c>
      <c r="C37" s="19">
        <v>20120725</v>
      </c>
      <c r="D37" s="19" t="s">
        <v>41</v>
      </c>
      <c r="E37" s="19" t="s">
        <v>41</v>
      </c>
      <c r="F37" s="19">
        <v>1942188</v>
      </c>
      <c r="G37" s="19">
        <v>1</v>
      </c>
      <c r="H37" s="19">
        <v>2007</v>
      </c>
      <c r="I37" s="19">
        <v>20070917</v>
      </c>
      <c r="J37" s="19" t="s">
        <v>1501</v>
      </c>
      <c r="K37" s="19">
        <v>6</v>
      </c>
      <c r="L37" s="19">
        <v>38</v>
      </c>
      <c r="M37" s="19">
        <v>23</v>
      </c>
      <c r="N37" s="19">
        <v>17</v>
      </c>
      <c r="O37" s="19" t="s">
        <v>1502</v>
      </c>
      <c r="P37" s="19">
        <v>5</v>
      </c>
      <c r="Q37" s="19" t="s">
        <v>42</v>
      </c>
      <c r="R37" s="19"/>
      <c r="S37" s="19">
        <v>5000</v>
      </c>
      <c r="T37" s="19" t="s">
        <v>45</v>
      </c>
      <c r="U37" s="19"/>
      <c r="V37" s="19"/>
      <c r="W37" s="19"/>
      <c r="X37" s="19">
        <v>510</v>
      </c>
      <c r="Y37" s="19">
        <v>0</v>
      </c>
      <c r="Z37" s="19">
        <v>1</v>
      </c>
      <c r="AA37" s="19" t="s">
        <v>48</v>
      </c>
      <c r="AB37" s="19">
        <v>1</v>
      </c>
      <c r="AC37" s="19">
        <v>185811</v>
      </c>
      <c r="AD37" s="19">
        <v>12</v>
      </c>
      <c r="AE37" s="19"/>
      <c r="AF37" s="19"/>
      <c r="AG37" s="19"/>
      <c r="AH37" s="19">
        <v>103515</v>
      </c>
      <c r="AI37" s="19">
        <v>1</v>
      </c>
      <c r="AJ37" s="19"/>
      <c r="AK37" s="19"/>
      <c r="AL37" s="19"/>
      <c r="AM37" s="19"/>
      <c r="AN37" s="19"/>
      <c r="AO37" s="19">
        <v>1.43</v>
      </c>
      <c r="AP37" s="19" t="s">
        <v>1504</v>
      </c>
      <c r="AQ37" s="19" t="s">
        <v>1502</v>
      </c>
      <c r="AR37" s="19" t="s">
        <v>1505</v>
      </c>
      <c r="AS37" s="19" t="s">
        <v>1512</v>
      </c>
      <c r="AT37" s="19" t="s">
        <v>1513</v>
      </c>
      <c r="AU37" s="19" t="s">
        <v>1514</v>
      </c>
      <c r="AV37" s="19" t="s">
        <v>1515</v>
      </c>
      <c r="AW37" s="19">
        <v>2005</v>
      </c>
      <c r="AX37" s="19">
        <v>3</v>
      </c>
      <c r="AY37" s="19" t="s">
        <v>1516</v>
      </c>
      <c r="AZ37" s="19" t="s">
        <v>1517</v>
      </c>
      <c r="BA37" s="19">
        <v>2006</v>
      </c>
      <c r="BB37" t="str">
        <f>VLOOKUP(AC37,'CTCwiretagcode(Jan2016)'!A$2:C$730,3,FALSE)</f>
        <v>COW</v>
      </c>
      <c r="BC37" t="str">
        <f t="shared" si="0"/>
        <v>Tr</v>
      </c>
      <c r="BD37">
        <f t="shared" si="1"/>
        <v>3</v>
      </c>
      <c r="BE37" t="str">
        <f t="shared" si="2"/>
        <v>1858113M10107  B2007510</v>
      </c>
      <c r="BK37" s="19" t="s">
        <v>1503</v>
      </c>
    </row>
    <row r="38" spans="1:63" x14ac:dyDescent="0.25">
      <c r="A38" s="19" t="s">
        <v>1501</v>
      </c>
      <c r="B38" s="19">
        <v>4.0999999999999996</v>
      </c>
      <c r="C38" s="19">
        <v>20120725</v>
      </c>
      <c r="D38" s="19" t="s">
        <v>41</v>
      </c>
      <c r="E38" s="19" t="s">
        <v>41</v>
      </c>
      <c r="F38" s="19">
        <v>1886131</v>
      </c>
      <c r="G38" s="19">
        <v>1</v>
      </c>
      <c r="H38" s="19">
        <v>2007</v>
      </c>
      <c r="I38" s="19">
        <v>20070918</v>
      </c>
      <c r="J38" s="19" t="s">
        <v>1501</v>
      </c>
      <c r="K38" s="19">
        <v>6</v>
      </c>
      <c r="L38" s="19">
        <v>38</v>
      </c>
      <c r="M38" s="19">
        <v>23</v>
      </c>
      <c r="N38" s="19">
        <v>49</v>
      </c>
      <c r="O38" s="19" t="s">
        <v>1502</v>
      </c>
      <c r="P38" s="19">
        <v>5</v>
      </c>
      <c r="Q38" s="19" t="s">
        <v>42</v>
      </c>
      <c r="R38" s="19"/>
      <c r="S38" s="19">
        <v>5000</v>
      </c>
      <c r="T38" s="19" t="s">
        <v>45</v>
      </c>
      <c r="U38" s="19"/>
      <c r="V38" s="19"/>
      <c r="W38" s="19"/>
      <c r="X38" s="19">
        <v>590</v>
      </c>
      <c r="Y38" s="19">
        <v>0</v>
      </c>
      <c r="Z38" s="19">
        <v>1</v>
      </c>
      <c r="AA38" s="19" t="s">
        <v>48</v>
      </c>
      <c r="AB38" s="19">
        <v>1</v>
      </c>
      <c r="AC38" s="19">
        <v>185811</v>
      </c>
      <c r="AD38" s="19">
        <v>12</v>
      </c>
      <c r="AE38" s="19"/>
      <c r="AF38" s="19"/>
      <c r="AG38" s="19"/>
      <c r="AH38" s="19">
        <v>103515</v>
      </c>
      <c r="AI38" s="19">
        <v>1</v>
      </c>
      <c r="AJ38" s="19"/>
      <c r="AK38" s="19"/>
      <c r="AL38" s="19"/>
      <c r="AM38" s="19"/>
      <c r="AN38" s="19"/>
      <c r="AO38" s="19">
        <v>1.43</v>
      </c>
      <c r="AP38" s="19" t="s">
        <v>1504</v>
      </c>
      <c r="AQ38" s="19" t="s">
        <v>1502</v>
      </c>
      <c r="AR38" s="19" t="s">
        <v>1505</v>
      </c>
      <c r="AS38" s="19" t="s">
        <v>1512</v>
      </c>
      <c r="AT38" s="19" t="s">
        <v>1513</v>
      </c>
      <c r="AU38" s="19" t="s">
        <v>1514</v>
      </c>
      <c r="AV38" s="19" t="s">
        <v>1515</v>
      </c>
      <c r="AW38" s="19">
        <v>2005</v>
      </c>
      <c r="AX38" s="19">
        <v>3</v>
      </c>
      <c r="AY38" s="19" t="s">
        <v>1516</v>
      </c>
      <c r="AZ38" s="19" t="s">
        <v>1517</v>
      </c>
      <c r="BA38" s="19">
        <v>2006</v>
      </c>
      <c r="BB38" t="str">
        <f>VLOOKUP(AC38,'CTCwiretagcode(Jan2016)'!A$2:C$730,3,FALSE)</f>
        <v>COW</v>
      </c>
      <c r="BC38" t="str">
        <f t="shared" si="0"/>
        <v>mix</v>
      </c>
      <c r="BD38">
        <f t="shared" si="1"/>
        <v>3</v>
      </c>
      <c r="BE38" t="str">
        <f t="shared" si="2"/>
        <v>1858113M10107  B2007590</v>
      </c>
      <c r="BK38" s="19" t="s">
        <v>1503</v>
      </c>
    </row>
    <row r="39" spans="1:63" x14ac:dyDescent="0.25">
      <c r="A39" s="19" t="s">
        <v>1501</v>
      </c>
      <c r="B39" s="19">
        <v>4.0999999999999996</v>
      </c>
      <c r="C39" s="19">
        <v>20120725</v>
      </c>
      <c r="D39" s="19" t="s">
        <v>41</v>
      </c>
      <c r="E39" s="19" t="s">
        <v>41</v>
      </c>
      <c r="F39" s="19">
        <v>1886615</v>
      </c>
      <c r="G39" s="19">
        <v>1</v>
      </c>
      <c r="H39" s="19">
        <v>2007</v>
      </c>
      <c r="I39" s="19">
        <v>20070918</v>
      </c>
      <c r="J39" s="19" t="s">
        <v>1501</v>
      </c>
      <c r="K39" s="19">
        <v>6</v>
      </c>
      <c r="L39" s="19">
        <v>38</v>
      </c>
      <c r="M39" s="19">
        <v>23</v>
      </c>
      <c r="N39" s="19">
        <v>49</v>
      </c>
      <c r="O39" s="19" t="s">
        <v>1502</v>
      </c>
      <c r="P39" s="19">
        <v>5</v>
      </c>
      <c r="Q39" s="19" t="s">
        <v>42</v>
      </c>
      <c r="R39" s="19"/>
      <c r="S39" s="19">
        <v>5000</v>
      </c>
      <c r="T39" s="19" t="s">
        <v>45</v>
      </c>
      <c r="U39" s="19"/>
      <c r="V39" s="19"/>
      <c r="W39" s="19"/>
      <c r="X39" s="19">
        <v>550</v>
      </c>
      <c r="Y39" s="19">
        <v>0</v>
      </c>
      <c r="Z39" s="19">
        <v>1</v>
      </c>
      <c r="AA39" s="19" t="s">
        <v>48</v>
      </c>
      <c r="AB39" s="19">
        <v>1</v>
      </c>
      <c r="AC39" s="19">
        <v>185812</v>
      </c>
      <c r="AD39" s="19">
        <v>12</v>
      </c>
      <c r="AE39" s="19"/>
      <c r="AF39" s="19"/>
      <c r="AG39" s="19"/>
      <c r="AH39" s="19">
        <v>103515</v>
      </c>
      <c r="AI39" s="19">
        <v>1</v>
      </c>
      <c r="AJ39" s="19"/>
      <c r="AK39" s="19"/>
      <c r="AL39" s="19"/>
      <c r="AM39" s="19"/>
      <c r="AN39" s="19"/>
      <c r="AO39" s="19">
        <v>1.43</v>
      </c>
      <c r="AP39" s="19" t="s">
        <v>1504</v>
      </c>
      <c r="AQ39" s="19" t="s">
        <v>1502</v>
      </c>
      <c r="AR39" s="19" t="s">
        <v>1505</v>
      </c>
      <c r="AS39" s="19" t="s">
        <v>1512</v>
      </c>
      <c r="AT39" s="19" t="s">
        <v>1513</v>
      </c>
      <c r="AU39" s="19" t="s">
        <v>1514</v>
      </c>
      <c r="AV39" s="19" t="s">
        <v>1515</v>
      </c>
      <c r="AW39" s="19">
        <v>2005</v>
      </c>
      <c r="AX39" s="19">
        <v>3</v>
      </c>
      <c r="AY39" s="19" t="s">
        <v>1516</v>
      </c>
      <c r="AZ39" s="19" t="s">
        <v>1517</v>
      </c>
      <c r="BA39" s="19">
        <v>2006</v>
      </c>
      <c r="BB39" t="str">
        <f>VLOOKUP(AC39,'CTCwiretagcode(Jan2016)'!A$2:C$730,3,FALSE)</f>
        <v>COW</v>
      </c>
      <c r="BC39" t="str">
        <f t="shared" si="0"/>
        <v>mix</v>
      </c>
      <c r="BD39">
        <f t="shared" si="1"/>
        <v>3</v>
      </c>
      <c r="BE39" t="str">
        <f t="shared" si="2"/>
        <v>1858123M10107  B2007550</v>
      </c>
      <c r="BK39" s="19" t="s">
        <v>1503</v>
      </c>
    </row>
    <row r="40" spans="1:63" x14ac:dyDescent="0.25">
      <c r="A40" s="19" t="s">
        <v>1501</v>
      </c>
      <c r="B40" s="19">
        <v>4.0999999999999996</v>
      </c>
      <c r="C40" s="19">
        <v>20120725</v>
      </c>
      <c r="D40" s="19" t="s">
        <v>41</v>
      </c>
      <c r="E40" s="19" t="s">
        <v>41</v>
      </c>
      <c r="F40" s="19">
        <v>1913318</v>
      </c>
      <c r="G40" s="19">
        <v>1</v>
      </c>
      <c r="H40" s="19">
        <v>2007</v>
      </c>
      <c r="I40" s="19">
        <v>20070918</v>
      </c>
      <c r="J40" s="19" t="s">
        <v>1501</v>
      </c>
      <c r="K40" s="19">
        <v>6</v>
      </c>
      <c r="L40" s="19">
        <v>38</v>
      </c>
      <c r="M40" s="19">
        <v>23</v>
      </c>
      <c r="N40" s="19">
        <v>17</v>
      </c>
      <c r="O40" s="19" t="s">
        <v>1502</v>
      </c>
      <c r="P40" s="19">
        <v>5</v>
      </c>
      <c r="Q40" s="19" t="s">
        <v>42</v>
      </c>
      <c r="R40" s="19"/>
      <c r="S40" s="19">
        <v>5000</v>
      </c>
      <c r="T40" s="19" t="s">
        <v>45</v>
      </c>
      <c r="U40" s="19"/>
      <c r="V40" s="19"/>
      <c r="W40" s="19"/>
      <c r="X40" s="19">
        <v>500</v>
      </c>
      <c r="Y40" s="19">
        <v>0</v>
      </c>
      <c r="Z40" s="19">
        <v>1</v>
      </c>
      <c r="AA40" s="19" t="s">
        <v>48</v>
      </c>
      <c r="AB40" s="19">
        <v>1</v>
      </c>
      <c r="AC40" s="19">
        <v>184422</v>
      </c>
      <c r="AD40" s="19">
        <v>12</v>
      </c>
      <c r="AE40" s="19"/>
      <c r="AF40" s="19"/>
      <c r="AG40" s="19"/>
      <c r="AH40" s="19">
        <v>103515</v>
      </c>
      <c r="AI40" s="19">
        <v>1</v>
      </c>
      <c r="AJ40" s="19"/>
      <c r="AK40" s="19"/>
      <c r="AL40" s="19"/>
      <c r="AM40" s="19"/>
      <c r="AN40" s="19"/>
      <c r="AO40" s="19">
        <v>1.43</v>
      </c>
      <c r="AP40" s="19" t="s">
        <v>1504</v>
      </c>
      <c r="AQ40" s="19" t="s">
        <v>1502</v>
      </c>
      <c r="AR40" s="19" t="s">
        <v>1505</v>
      </c>
      <c r="AS40" s="19" t="s">
        <v>1512</v>
      </c>
      <c r="AT40" s="19" t="s">
        <v>1513</v>
      </c>
      <c r="AU40" s="19" t="s">
        <v>1514</v>
      </c>
      <c r="AV40" s="19" t="s">
        <v>1515</v>
      </c>
      <c r="AW40" s="19">
        <v>2005</v>
      </c>
      <c r="AX40" s="19">
        <v>3</v>
      </c>
      <c r="AY40" s="19" t="s">
        <v>1516</v>
      </c>
      <c r="AZ40" s="19" t="s">
        <v>1517</v>
      </c>
      <c r="BA40" s="19">
        <v>2006</v>
      </c>
      <c r="BB40" t="str">
        <f>VLOOKUP(AC40,'CTCwiretagcode(Jan2016)'!A$2:C$730,3,FALSE)</f>
        <v>COW</v>
      </c>
      <c r="BC40" t="str">
        <f t="shared" si="0"/>
        <v>Tr</v>
      </c>
      <c r="BD40">
        <f t="shared" si="1"/>
        <v>3</v>
      </c>
      <c r="BE40" t="str">
        <f t="shared" si="2"/>
        <v>1844223M10107  B2007500</v>
      </c>
      <c r="BK40" s="19" t="s">
        <v>1503</v>
      </c>
    </row>
    <row r="41" spans="1:63" x14ac:dyDescent="0.25">
      <c r="A41" s="19" t="s">
        <v>1501</v>
      </c>
      <c r="B41" s="19">
        <v>4.0999999999999996</v>
      </c>
      <c r="C41" s="19">
        <v>20120725</v>
      </c>
      <c r="D41" s="19" t="s">
        <v>41</v>
      </c>
      <c r="E41" s="19" t="s">
        <v>41</v>
      </c>
      <c r="F41" s="19">
        <v>1913322</v>
      </c>
      <c r="G41" s="19">
        <v>1</v>
      </c>
      <c r="H41" s="19">
        <v>2007</v>
      </c>
      <c r="I41" s="19">
        <v>20070918</v>
      </c>
      <c r="J41" s="19" t="s">
        <v>1501</v>
      </c>
      <c r="K41" s="19">
        <v>6</v>
      </c>
      <c r="L41" s="19">
        <v>38</v>
      </c>
      <c r="M41" s="19">
        <v>23</v>
      </c>
      <c r="N41" s="19">
        <v>17</v>
      </c>
      <c r="O41" s="19" t="s">
        <v>1502</v>
      </c>
      <c r="P41" s="19">
        <v>5</v>
      </c>
      <c r="Q41" s="19" t="s">
        <v>42</v>
      </c>
      <c r="R41" s="19"/>
      <c r="S41" s="19">
        <v>5000</v>
      </c>
      <c r="T41" s="19" t="s">
        <v>45</v>
      </c>
      <c r="U41" s="19"/>
      <c r="V41" s="19"/>
      <c r="W41" s="19"/>
      <c r="X41" s="19">
        <v>630</v>
      </c>
      <c r="Y41" s="19">
        <v>0</v>
      </c>
      <c r="Z41" s="19">
        <v>1</v>
      </c>
      <c r="AA41" s="19" t="s">
        <v>48</v>
      </c>
      <c r="AB41" s="19">
        <v>1</v>
      </c>
      <c r="AC41" s="19">
        <v>185811</v>
      </c>
      <c r="AD41" s="19">
        <v>12</v>
      </c>
      <c r="AE41" s="19"/>
      <c r="AF41" s="19"/>
      <c r="AG41" s="19"/>
      <c r="AH41" s="19">
        <v>103515</v>
      </c>
      <c r="AI41" s="19">
        <v>1</v>
      </c>
      <c r="AJ41" s="19"/>
      <c r="AK41" s="19"/>
      <c r="AL41" s="19"/>
      <c r="AM41" s="19"/>
      <c r="AN41" s="19"/>
      <c r="AO41" s="19">
        <v>1.43</v>
      </c>
      <c r="AP41" s="19" t="s">
        <v>1504</v>
      </c>
      <c r="AQ41" s="19" t="s">
        <v>1502</v>
      </c>
      <c r="AR41" s="19" t="s">
        <v>1505</v>
      </c>
      <c r="AS41" s="19" t="s">
        <v>1512</v>
      </c>
      <c r="AT41" s="19" t="s">
        <v>1513</v>
      </c>
      <c r="AU41" s="19" t="s">
        <v>1514</v>
      </c>
      <c r="AV41" s="19" t="s">
        <v>1515</v>
      </c>
      <c r="AW41" s="19">
        <v>2005</v>
      </c>
      <c r="AX41" s="19">
        <v>3</v>
      </c>
      <c r="AY41" s="19" t="s">
        <v>1516</v>
      </c>
      <c r="AZ41" s="19" t="s">
        <v>1517</v>
      </c>
      <c r="BA41" s="19">
        <v>2006</v>
      </c>
      <c r="BB41" t="str">
        <f>VLOOKUP(AC41,'CTCwiretagcode(Jan2016)'!A$2:C$730,3,FALSE)</f>
        <v>COW</v>
      </c>
      <c r="BC41" t="str">
        <f t="shared" si="0"/>
        <v>Tr</v>
      </c>
      <c r="BD41">
        <f t="shared" si="1"/>
        <v>3</v>
      </c>
      <c r="BE41" t="str">
        <f t="shared" si="2"/>
        <v>1858113M10107  B2007630</v>
      </c>
      <c r="BK41" s="19" t="s">
        <v>1503</v>
      </c>
    </row>
    <row r="42" spans="1:63" x14ac:dyDescent="0.25">
      <c r="A42" s="19" t="s">
        <v>1501</v>
      </c>
      <c r="B42" s="19">
        <v>4.0999999999999996</v>
      </c>
      <c r="C42" s="19">
        <v>20120731</v>
      </c>
      <c r="D42" s="19" t="s">
        <v>41</v>
      </c>
      <c r="E42" s="19" t="s">
        <v>41</v>
      </c>
      <c r="F42" s="19">
        <v>1983489</v>
      </c>
      <c r="G42" s="19">
        <v>1</v>
      </c>
      <c r="H42" s="19">
        <v>2008</v>
      </c>
      <c r="I42" s="19">
        <v>20080822</v>
      </c>
      <c r="J42" s="19" t="s">
        <v>1501</v>
      </c>
      <c r="K42" s="19">
        <v>6</v>
      </c>
      <c r="L42" s="19">
        <v>34</v>
      </c>
      <c r="M42" s="19">
        <v>23</v>
      </c>
      <c r="N42" s="19">
        <v>52</v>
      </c>
      <c r="O42" s="19" t="s">
        <v>1502</v>
      </c>
      <c r="P42" s="19">
        <v>5</v>
      </c>
      <c r="Q42" s="19" t="s">
        <v>42</v>
      </c>
      <c r="R42" s="19"/>
      <c r="S42" s="19">
        <v>5000</v>
      </c>
      <c r="T42" s="19" t="s">
        <v>110</v>
      </c>
      <c r="U42" s="19"/>
      <c r="V42" s="19"/>
      <c r="W42" s="19"/>
      <c r="X42" s="19">
        <v>750</v>
      </c>
      <c r="Y42" s="19">
        <v>0</v>
      </c>
      <c r="Z42" s="19">
        <v>1</v>
      </c>
      <c r="AA42" s="19" t="s">
        <v>48</v>
      </c>
      <c r="AB42" s="19">
        <v>1</v>
      </c>
      <c r="AC42" s="19">
        <v>633369</v>
      </c>
      <c r="AD42" s="19">
        <v>12</v>
      </c>
      <c r="AE42" s="19"/>
      <c r="AF42" s="19"/>
      <c r="AG42" s="19"/>
      <c r="AH42" s="19">
        <v>105876</v>
      </c>
      <c r="AI42" s="19">
        <v>1</v>
      </c>
      <c r="AJ42" s="19"/>
      <c r="AK42" s="19"/>
      <c r="AL42" s="19"/>
      <c r="AM42" s="19"/>
      <c r="AN42" s="19"/>
      <c r="AO42" s="19">
        <v>2.75</v>
      </c>
      <c r="AP42" s="19" t="s">
        <v>1504</v>
      </c>
      <c r="AQ42" s="19" t="s">
        <v>1502</v>
      </c>
      <c r="AR42" s="19" t="s">
        <v>1540</v>
      </c>
      <c r="AS42" s="19" t="s">
        <v>1562</v>
      </c>
      <c r="AT42" s="19" t="s">
        <v>1563</v>
      </c>
      <c r="AU42" s="19" t="s">
        <v>1564</v>
      </c>
      <c r="AV42" s="19" t="s">
        <v>1565</v>
      </c>
      <c r="AW42" s="19">
        <v>2005</v>
      </c>
      <c r="AX42" s="19">
        <v>3</v>
      </c>
      <c r="AY42" s="19" t="s">
        <v>1566</v>
      </c>
      <c r="AZ42" s="19" t="s">
        <v>1567</v>
      </c>
      <c r="BA42" s="19">
        <v>2006</v>
      </c>
      <c r="BB42" t="str">
        <f>VLOOKUP(AC42,'CTCwiretagcode(Jan2016)'!A$2:C$730,3,FALSE)</f>
        <v>SAM</v>
      </c>
      <c r="BC42" t="str">
        <f t="shared" si="0"/>
        <v>mix</v>
      </c>
      <c r="BD42">
        <f t="shared" si="1"/>
        <v>3</v>
      </c>
      <c r="BE42" t="str">
        <f t="shared" si="2"/>
        <v>6333693M10107  B2008750</v>
      </c>
      <c r="BK42" s="19" t="s">
        <v>1503</v>
      </c>
    </row>
    <row r="43" spans="1:63" x14ac:dyDescent="0.25">
      <c r="A43" s="19" t="s">
        <v>1501</v>
      </c>
      <c r="B43" s="19">
        <v>4.0999999999999996</v>
      </c>
      <c r="C43" s="19">
        <v>20120731</v>
      </c>
      <c r="D43" s="19" t="s">
        <v>41</v>
      </c>
      <c r="E43" s="19" t="s">
        <v>41</v>
      </c>
      <c r="F43" s="19">
        <v>1983463</v>
      </c>
      <c r="G43" s="19">
        <v>1</v>
      </c>
      <c r="H43" s="19">
        <v>2008</v>
      </c>
      <c r="I43" s="19">
        <v>20080825</v>
      </c>
      <c r="J43" s="19" t="s">
        <v>1501</v>
      </c>
      <c r="K43" s="19">
        <v>6</v>
      </c>
      <c r="L43" s="19">
        <v>35</v>
      </c>
      <c r="M43" s="19">
        <v>23</v>
      </c>
      <c r="N43" s="19">
        <v>17</v>
      </c>
      <c r="O43" s="19" t="s">
        <v>1502</v>
      </c>
      <c r="P43" s="19">
        <v>5</v>
      </c>
      <c r="Q43" s="19" t="s">
        <v>42</v>
      </c>
      <c r="R43" s="19"/>
      <c r="S43" s="19">
        <v>5000</v>
      </c>
      <c r="T43" s="19" t="s">
        <v>45</v>
      </c>
      <c r="U43" s="19"/>
      <c r="V43" s="19"/>
      <c r="W43" s="19"/>
      <c r="X43" s="19">
        <v>730</v>
      </c>
      <c r="Y43" s="19">
        <v>0</v>
      </c>
      <c r="Z43" s="19">
        <v>1</v>
      </c>
      <c r="AA43" s="19" t="s">
        <v>48</v>
      </c>
      <c r="AB43" s="19">
        <v>1</v>
      </c>
      <c r="AC43" s="19">
        <v>633369</v>
      </c>
      <c r="AD43" s="19">
        <v>12</v>
      </c>
      <c r="AE43" s="19"/>
      <c r="AF43" s="19"/>
      <c r="AG43" s="19"/>
      <c r="AH43" s="19">
        <v>105877</v>
      </c>
      <c r="AI43" s="19">
        <v>1</v>
      </c>
      <c r="AJ43" s="19"/>
      <c r="AK43" s="19"/>
      <c r="AL43" s="19"/>
      <c r="AM43" s="19"/>
      <c r="AN43" s="19"/>
      <c r="AO43" s="19">
        <v>1.91</v>
      </c>
      <c r="AP43" s="19" t="s">
        <v>1504</v>
      </c>
      <c r="AQ43" s="19" t="s">
        <v>1502</v>
      </c>
      <c r="AR43" s="19" t="s">
        <v>1540</v>
      </c>
      <c r="AS43" s="19" t="s">
        <v>1562</v>
      </c>
      <c r="AT43" s="19" t="s">
        <v>1563</v>
      </c>
      <c r="AU43" s="19" t="s">
        <v>1564</v>
      </c>
      <c r="AV43" s="19" t="s">
        <v>1565</v>
      </c>
      <c r="AW43" s="19">
        <v>2005</v>
      </c>
      <c r="AX43" s="19">
        <v>3</v>
      </c>
      <c r="AY43" s="19" t="s">
        <v>1566</v>
      </c>
      <c r="AZ43" s="19" t="s">
        <v>1567</v>
      </c>
      <c r="BA43" s="19">
        <v>2006</v>
      </c>
      <c r="BB43" t="str">
        <f>VLOOKUP(AC43,'CTCwiretagcode(Jan2016)'!A$2:C$730,3,FALSE)</f>
        <v>SAM</v>
      </c>
      <c r="BC43" t="str">
        <f t="shared" si="0"/>
        <v>Tr</v>
      </c>
      <c r="BD43">
        <f t="shared" si="1"/>
        <v>3</v>
      </c>
      <c r="BE43" t="str">
        <f t="shared" si="2"/>
        <v>6333693M10107  B2008730</v>
      </c>
      <c r="BK43" s="19" t="s">
        <v>1503</v>
      </c>
    </row>
    <row r="44" spans="1:63" x14ac:dyDescent="0.25">
      <c r="A44" s="19" t="s">
        <v>1501</v>
      </c>
      <c r="B44" s="19">
        <v>4.0999999999999996</v>
      </c>
      <c r="C44" s="19">
        <v>20120731</v>
      </c>
      <c r="D44" s="19" t="s">
        <v>41</v>
      </c>
      <c r="E44" s="19" t="s">
        <v>41</v>
      </c>
      <c r="F44" s="19">
        <v>1988280</v>
      </c>
      <c r="G44" s="19">
        <v>1</v>
      </c>
      <c r="H44" s="19">
        <v>2008</v>
      </c>
      <c r="I44" s="19">
        <v>20080825</v>
      </c>
      <c r="J44" s="19" t="s">
        <v>1501</v>
      </c>
      <c r="K44" s="19">
        <v>6</v>
      </c>
      <c r="L44" s="19">
        <v>35</v>
      </c>
      <c r="M44" s="19">
        <v>23</v>
      </c>
      <c r="N44" s="19">
        <v>17</v>
      </c>
      <c r="O44" s="19" t="s">
        <v>1502</v>
      </c>
      <c r="P44" s="19">
        <v>5</v>
      </c>
      <c r="Q44" s="19" t="s">
        <v>42</v>
      </c>
      <c r="R44" s="19"/>
      <c r="S44" s="19">
        <v>5000</v>
      </c>
      <c r="T44" s="19" t="s">
        <v>110</v>
      </c>
      <c r="U44" s="19"/>
      <c r="V44" s="19"/>
      <c r="W44" s="19"/>
      <c r="X44" s="19">
        <v>740</v>
      </c>
      <c r="Y44" s="19">
        <v>0</v>
      </c>
      <c r="Z44" s="19">
        <v>1</v>
      </c>
      <c r="AA44" s="19" t="s">
        <v>48</v>
      </c>
      <c r="AB44" s="19">
        <v>1</v>
      </c>
      <c r="AC44" s="19">
        <v>633369</v>
      </c>
      <c r="AD44" s="19">
        <v>12</v>
      </c>
      <c r="AE44" s="19"/>
      <c r="AF44" s="19"/>
      <c r="AG44" s="19"/>
      <c r="AH44" s="19">
        <v>105877</v>
      </c>
      <c r="AI44" s="19">
        <v>1</v>
      </c>
      <c r="AJ44" s="19"/>
      <c r="AK44" s="19"/>
      <c r="AL44" s="19"/>
      <c r="AM44" s="19"/>
      <c r="AN44" s="19"/>
      <c r="AO44" s="19">
        <v>1.91</v>
      </c>
      <c r="AP44" s="19" t="s">
        <v>1504</v>
      </c>
      <c r="AQ44" s="19" t="s">
        <v>1502</v>
      </c>
      <c r="AR44" s="19" t="s">
        <v>1540</v>
      </c>
      <c r="AS44" s="19" t="s">
        <v>1562</v>
      </c>
      <c r="AT44" s="19" t="s">
        <v>1563</v>
      </c>
      <c r="AU44" s="19" t="s">
        <v>1564</v>
      </c>
      <c r="AV44" s="19" t="s">
        <v>1565</v>
      </c>
      <c r="AW44" s="19">
        <v>2005</v>
      </c>
      <c r="AX44" s="19">
        <v>3</v>
      </c>
      <c r="AY44" s="19" t="s">
        <v>1566</v>
      </c>
      <c r="AZ44" s="19" t="s">
        <v>1567</v>
      </c>
      <c r="BA44" s="19">
        <v>2006</v>
      </c>
      <c r="BB44" t="str">
        <f>VLOOKUP(AC44,'CTCwiretagcode(Jan2016)'!A$2:C$730,3,FALSE)</f>
        <v>SAM</v>
      </c>
      <c r="BC44" t="str">
        <f t="shared" si="0"/>
        <v>Tr</v>
      </c>
      <c r="BD44">
        <f t="shared" si="1"/>
        <v>3</v>
      </c>
      <c r="BE44" t="str">
        <f t="shared" si="2"/>
        <v>6333693M10107  B2008740</v>
      </c>
      <c r="BK44" s="19" t="s">
        <v>1503</v>
      </c>
    </row>
    <row r="45" spans="1:63" x14ac:dyDescent="0.25">
      <c r="A45" s="19" t="s">
        <v>1501</v>
      </c>
      <c r="B45" s="19">
        <v>4.0999999999999996</v>
      </c>
      <c r="C45" s="19">
        <v>20120731</v>
      </c>
      <c r="D45" s="19" t="s">
        <v>41</v>
      </c>
      <c r="E45" s="19" t="s">
        <v>41</v>
      </c>
      <c r="F45" s="19">
        <v>1988287</v>
      </c>
      <c r="G45" s="19">
        <v>1</v>
      </c>
      <c r="H45" s="19">
        <v>2008</v>
      </c>
      <c r="I45" s="19">
        <v>20080825</v>
      </c>
      <c r="J45" s="19" t="s">
        <v>1501</v>
      </c>
      <c r="K45" s="19">
        <v>6</v>
      </c>
      <c r="L45" s="19">
        <v>35</v>
      </c>
      <c r="M45" s="19">
        <v>23</v>
      </c>
      <c r="N45" s="19">
        <v>17</v>
      </c>
      <c r="O45" s="19" t="s">
        <v>1502</v>
      </c>
      <c r="P45" s="19">
        <v>5</v>
      </c>
      <c r="Q45" s="19" t="s">
        <v>42</v>
      </c>
      <c r="R45" s="19"/>
      <c r="S45" s="19">
        <v>5000</v>
      </c>
      <c r="T45" s="19" t="s">
        <v>110</v>
      </c>
      <c r="U45" s="19"/>
      <c r="V45" s="19"/>
      <c r="W45" s="19"/>
      <c r="X45" s="19">
        <v>740</v>
      </c>
      <c r="Y45" s="19">
        <v>0</v>
      </c>
      <c r="Z45" s="19">
        <v>1</v>
      </c>
      <c r="AA45" s="19" t="s">
        <v>48</v>
      </c>
      <c r="AB45" s="19">
        <v>1</v>
      </c>
      <c r="AC45" s="19">
        <v>633369</v>
      </c>
      <c r="AD45" s="19">
        <v>12</v>
      </c>
      <c r="AE45" s="19"/>
      <c r="AF45" s="19"/>
      <c r="AG45" s="19"/>
      <c r="AH45" s="19">
        <v>105877</v>
      </c>
      <c r="AI45" s="19">
        <v>1</v>
      </c>
      <c r="AJ45" s="19"/>
      <c r="AK45" s="19"/>
      <c r="AL45" s="19"/>
      <c r="AM45" s="19"/>
      <c r="AN45" s="19"/>
      <c r="AO45" s="19">
        <v>1.91</v>
      </c>
      <c r="AP45" s="19" t="s">
        <v>1504</v>
      </c>
      <c r="AQ45" s="19" t="s">
        <v>1502</v>
      </c>
      <c r="AR45" s="19" t="s">
        <v>1540</v>
      </c>
      <c r="AS45" s="19" t="s">
        <v>1562</v>
      </c>
      <c r="AT45" s="19" t="s">
        <v>1563</v>
      </c>
      <c r="AU45" s="19" t="s">
        <v>1564</v>
      </c>
      <c r="AV45" s="19" t="s">
        <v>1565</v>
      </c>
      <c r="AW45" s="19">
        <v>2005</v>
      </c>
      <c r="AX45" s="19">
        <v>3</v>
      </c>
      <c r="AY45" s="19" t="s">
        <v>1566</v>
      </c>
      <c r="AZ45" s="19" t="s">
        <v>1567</v>
      </c>
      <c r="BA45" s="19">
        <v>2006</v>
      </c>
      <c r="BB45" t="str">
        <f>VLOOKUP(AC45,'CTCwiretagcode(Jan2016)'!A$2:C$730,3,FALSE)</f>
        <v>SAM</v>
      </c>
      <c r="BC45" t="str">
        <f t="shared" si="0"/>
        <v>Tr</v>
      </c>
      <c r="BD45">
        <f t="shared" si="1"/>
        <v>3</v>
      </c>
      <c r="BE45" t="str">
        <f t="shared" si="2"/>
        <v>6333693M10107  B2008740</v>
      </c>
      <c r="BK45" s="19" t="s">
        <v>1503</v>
      </c>
    </row>
    <row r="46" spans="1:63" x14ac:dyDescent="0.25">
      <c r="A46" s="19" t="s">
        <v>1501</v>
      </c>
      <c r="B46" s="19">
        <v>4.0999999999999996</v>
      </c>
      <c r="C46" s="19">
        <v>20120731</v>
      </c>
      <c r="D46" s="19" t="s">
        <v>41</v>
      </c>
      <c r="E46" s="19" t="s">
        <v>41</v>
      </c>
      <c r="F46" s="19">
        <v>1983444</v>
      </c>
      <c r="G46" s="19">
        <v>1</v>
      </c>
      <c r="H46" s="19">
        <v>2008</v>
      </c>
      <c r="I46" s="19">
        <v>20080825</v>
      </c>
      <c r="J46" s="19" t="s">
        <v>1501</v>
      </c>
      <c r="K46" s="19">
        <v>6</v>
      </c>
      <c r="L46" s="19">
        <v>35</v>
      </c>
      <c r="M46" s="19">
        <v>23</v>
      </c>
      <c r="N46" s="19">
        <v>17</v>
      </c>
      <c r="O46" s="19" t="s">
        <v>1502</v>
      </c>
      <c r="P46" s="19">
        <v>5</v>
      </c>
      <c r="Q46" s="19" t="s">
        <v>42</v>
      </c>
      <c r="R46" s="19"/>
      <c r="S46" s="19">
        <v>5000</v>
      </c>
      <c r="T46" s="19" t="s">
        <v>45</v>
      </c>
      <c r="U46" s="19"/>
      <c r="V46" s="19"/>
      <c r="W46" s="19"/>
      <c r="X46" s="19">
        <v>800</v>
      </c>
      <c r="Y46" s="19">
        <v>0</v>
      </c>
      <c r="Z46" s="19">
        <v>1</v>
      </c>
      <c r="AA46" s="19" t="s">
        <v>48</v>
      </c>
      <c r="AB46" s="19">
        <v>1</v>
      </c>
      <c r="AC46" s="19">
        <v>633369</v>
      </c>
      <c r="AD46" s="19">
        <v>12</v>
      </c>
      <c r="AE46" s="19"/>
      <c r="AF46" s="19"/>
      <c r="AG46" s="19"/>
      <c r="AH46" s="19">
        <v>105877</v>
      </c>
      <c r="AI46" s="19">
        <v>1</v>
      </c>
      <c r="AJ46" s="19"/>
      <c r="AK46" s="19"/>
      <c r="AL46" s="19"/>
      <c r="AM46" s="19"/>
      <c r="AN46" s="19"/>
      <c r="AO46" s="19">
        <v>1.91</v>
      </c>
      <c r="AP46" s="19" t="s">
        <v>1504</v>
      </c>
      <c r="AQ46" s="19" t="s">
        <v>1502</v>
      </c>
      <c r="AR46" s="19" t="s">
        <v>1540</v>
      </c>
      <c r="AS46" s="19" t="s">
        <v>1562</v>
      </c>
      <c r="AT46" s="19" t="s">
        <v>1563</v>
      </c>
      <c r="AU46" s="19" t="s">
        <v>1564</v>
      </c>
      <c r="AV46" s="19" t="s">
        <v>1565</v>
      </c>
      <c r="AW46" s="19">
        <v>2005</v>
      </c>
      <c r="AX46" s="19">
        <v>3</v>
      </c>
      <c r="AY46" s="19" t="s">
        <v>1566</v>
      </c>
      <c r="AZ46" s="19" t="s">
        <v>1567</v>
      </c>
      <c r="BA46" s="19">
        <v>2006</v>
      </c>
      <c r="BB46" t="str">
        <f>VLOOKUP(AC46,'CTCwiretagcode(Jan2016)'!A$2:C$730,3,FALSE)</f>
        <v>SAM</v>
      </c>
      <c r="BC46" t="str">
        <f t="shared" si="0"/>
        <v>Tr</v>
      </c>
      <c r="BD46">
        <f t="shared" si="1"/>
        <v>3</v>
      </c>
      <c r="BE46" t="str">
        <f t="shared" si="2"/>
        <v>6333693M10107  B2008800</v>
      </c>
      <c r="BK46" s="19" t="s">
        <v>1503</v>
      </c>
    </row>
    <row r="47" spans="1:63" x14ac:dyDescent="0.25">
      <c r="A47" s="19" t="s">
        <v>1501</v>
      </c>
      <c r="B47" s="19">
        <v>4.0999999999999996</v>
      </c>
      <c r="C47" s="19">
        <v>20120731</v>
      </c>
      <c r="D47" s="19" t="s">
        <v>41</v>
      </c>
      <c r="E47" s="19" t="s">
        <v>41</v>
      </c>
      <c r="F47" s="19">
        <v>1983448</v>
      </c>
      <c r="G47" s="19">
        <v>1</v>
      </c>
      <c r="H47" s="19">
        <v>2008</v>
      </c>
      <c r="I47" s="19">
        <v>20080825</v>
      </c>
      <c r="J47" s="19" t="s">
        <v>1501</v>
      </c>
      <c r="K47" s="19">
        <v>6</v>
      </c>
      <c r="L47" s="19">
        <v>35</v>
      </c>
      <c r="M47" s="19">
        <v>23</v>
      </c>
      <c r="N47" s="19">
        <v>17</v>
      </c>
      <c r="O47" s="19" t="s">
        <v>1502</v>
      </c>
      <c r="P47" s="19">
        <v>5</v>
      </c>
      <c r="Q47" s="19" t="s">
        <v>42</v>
      </c>
      <c r="R47" s="19"/>
      <c r="S47" s="19">
        <v>5000</v>
      </c>
      <c r="T47" s="19" t="s">
        <v>45</v>
      </c>
      <c r="U47" s="19"/>
      <c r="V47" s="19"/>
      <c r="W47" s="19"/>
      <c r="X47" s="19">
        <v>700</v>
      </c>
      <c r="Y47" s="19">
        <v>0</v>
      </c>
      <c r="Z47" s="19">
        <v>1</v>
      </c>
      <c r="AA47" s="19" t="s">
        <v>48</v>
      </c>
      <c r="AB47" s="19">
        <v>1</v>
      </c>
      <c r="AC47" s="19">
        <v>633369</v>
      </c>
      <c r="AD47" s="19">
        <v>12</v>
      </c>
      <c r="AE47" s="19"/>
      <c r="AF47" s="19"/>
      <c r="AG47" s="19"/>
      <c r="AH47" s="19">
        <v>105877</v>
      </c>
      <c r="AI47" s="19">
        <v>1</v>
      </c>
      <c r="AJ47" s="19"/>
      <c r="AK47" s="19"/>
      <c r="AL47" s="19"/>
      <c r="AM47" s="19"/>
      <c r="AN47" s="19"/>
      <c r="AO47" s="19">
        <v>1.91</v>
      </c>
      <c r="AP47" s="19" t="s">
        <v>1504</v>
      </c>
      <c r="AQ47" s="19" t="s">
        <v>1502</v>
      </c>
      <c r="AR47" s="19" t="s">
        <v>1540</v>
      </c>
      <c r="AS47" s="19" t="s">
        <v>1562</v>
      </c>
      <c r="AT47" s="19" t="s">
        <v>1563</v>
      </c>
      <c r="AU47" s="19" t="s">
        <v>1564</v>
      </c>
      <c r="AV47" s="19" t="s">
        <v>1565</v>
      </c>
      <c r="AW47" s="19">
        <v>2005</v>
      </c>
      <c r="AX47" s="19">
        <v>3</v>
      </c>
      <c r="AY47" s="19" t="s">
        <v>1566</v>
      </c>
      <c r="AZ47" s="19" t="s">
        <v>1567</v>
      </c>
      <c r="BA47" s="19">
        <v>2006</v>
      </c>
      <c r="BB47" t="str">
        <f>VLOOKUP(AC47,'CTCwiretagcode(Jan2016)'!A$2:C$730,3,FALSE)</f>
        <v>SAM</v>
      </c>
      <c r="BC47" t="str">
        <f t="shared" si="0"/>
        <v>Tr</v>
      </c>
      <c r="BD47">
        <f t="shared" si="1"/>
        <v>3</v>
      </c>
      <c r="BE47" t="str">
        <f t="shared" si="2"/>
        <v>6333693M10107  B2008700</v>
      </c>
      <c r="BK47" s="19" t="s">
        <v>1503</v>
      </c>
    </row>
    <row r="48" spans="1:63" x14ac:dyDescent="0.25">
      <c r="A48" s="19" t="s">
        <v>1501</v>
      </c>
      <c r="B48" s="19">
        <v>4.0999999999999996</v>
      </c>
      <c r="C48" s="19">
        <v>20120731</v>
      </c>
      <c r="D48" s="19" t="s">
        <v>41</v>
      </c>
      <c r="E48" s="19" t="s">
        <v>41</v>
      </c>
      <c r="F48" s="19">
        <v>1983460</v>
      </c>
      <c r="G48" s="19">
        <v>1</v>
      </c>
      <c r="H48" s="19">
        <v>2008</v>
      </c>
      <c r="I48" s="19">
        <v>20080825</v>
      </c>
      <c r="J48" s="19" t="s">
        <v>1501</v>
      </c>
      <c r="K48" s="19">
        <v>6</v>
      </c>
      <c r="L48" s="19">
        <v>35</v>
      </c>
      <c r="M48" s="19">
        <v>23</v>
      </c>
      <c r="N48" s="19">
        <v>17</v>
      </c>
      <c r="O48" s="19" t="s">
        <v>1502</v>
      </c>
      <c r="P48" s="19">
        <v>5</v>
      </c>
      <c r="Q48" s="19" t="s">
        <v>42</v>
      </c>
      <c r="R48" s="19"/>
      <c r="S48" s="19">
        <v>5000</v>
      </c>
      <c r="T48" s="19" t="s">
        <v>45</v>
      </c>
      <c r="U48" s="19"/>
      <c r="V48" s="19"/>
      <c r="W48" s="19"/>
      <c r="X48" s="19">
        <v>760</v>
      </c>
      <c r="Y48" s="19">
        <v>0</v>
      </c>
      <c r="Z48" s="19">
        <v>1</v>
      </c>
      <c r="AA48" s="19" t="s">
        <v>48</v>
      </c>
      <c r="AB48" s="19">
        <v>1</v>
      </c>
      <c r="AC48" s="19">
        <v>633369</v>
      </c>
      <c r="AD48" s="19">
        <v>12</v>
      </c>
      <c r="AE48" s="19"/>
      <c r="AF48" s="19"/>
      <c r="AG48" s="19"/>
      <c r="AH48" s="19">
        <v>105877</v>
      </c>
      <c r="AI48" s="19">
        <v>1</v>
      </c>
      <c r="AJ48" s="19"/>
      <c r="AK48" s="19"/>
      <c r="AL48" s="19"/>
      <c r="AM48" s="19"/>
      <c r="AN48" s="19"/>
      <c r="AO48" s="19">
        <v>1.91</v>
      </c>
      <c r="AP48" s="19" t="s">
        <v>1504</v>
      </c>
      <c r="AQ48" s="19" t="s">
        <v>1502</v>
      </c>
      <c r="AR48" s="19" t="s">
        <v>1540</v>
      </c>
      <c r="AS48" s="19" t="s">
        <v>1562</v>
      </c>
      <c r="AT48" s="19" t="s">
        <v>1563</v>
      </c>
      <c r="AU48" s="19" t="s">
        <v>1564</v>
      </c>
      <c r="AV48" s="19" t="s">
        <v>1565</v>
      </c>
      <c r="AW48" s="19">
        <v>2005</v>
      </c>
      <c r="AX48" s="19">
        <v>3</v>
      </c>
      <c r="AY48" s="19" t="s">
        <v>1566</v>
      </c>
      <c r="AZ48" s="19" t="s">
        <v>1567</v>
      </c>
      <c r="BA48" s="19">
        <v>2006</v>
      </c>
      <c r="BB48" t="str">
        <f>VLOOKUP(AC48,'CTCwiretagcode(Jan2016)'!A$2:C$730,3,FALSE)</f>
        <v>SAM</v>
      </c>
      <c r="BC48" t="str">
        <f t="shared" si="0"/>
        <v>Tr</v>
      </c>
      <c r="BD48">
        <f t="shared" si="1"/>
        <v>3</v>
      </c>
      <c r="BE48" t="str">
        <f t="shared" si="2"/>
        <v>6333693M10107  B2008760</v>
      </c>
      <c r="BK48" s="19" t="s">
        <v>1503</v>
      </c>
    </row>
    <row r="49" spans="1:63" x14ac:dyDescent="0.25">
      <c r="A49" s="19" t="s">
        <v>1501</v>
      </c>
      <c r="B49" s="19">
        <v>4.0999999999999996</v>
      </c>
      <c r="C49" s="19">
        <v>20120731</v>
      </c>
      <c r="D49" s="19" t="s">
        <v>41</v>
      </c>
      <c r="E49" s="19" t="s">
        <v>41</v>
      </c>
      <c r="F49" s="19">
        <v>1988306</v>
      </c>
      <c r="G49" s="19">
        <v>1</v>
      </c>
      <c r="H49" s="19">
        <v>2008</v>
      </c>
      <c r="I49" s="19">
        <v>20080826</v>
      </c>
      <c r="J49" s="19" t="s">
        <v>1501</v>
      </c>
      <c r="K49" s="19">
        <v>6</v>
      </c>
      <c r="L49" s="19">
        <v>35</v>
      </c>
      <c r="M49" s="19">
        <v>23</v>
      </c>
      <c r="N49" s="19">
        <v>49</v>
      </c>
      <c r="O49" s="19" t="s">
        <v>1502</v>
      </c>
      <c r="P49" s="19">
        <v>5</v>
      </c>
      <c r="Q49" s="19" t="s">
        <v>42</v>
      </c>
      <c r="R49" s="19"/>
      <c r="S49" s="19">
        <v>5000</v>
      </c>
      <c r="T49" s="19" t="s">
        <v>110</v>
      </c>
      <c r="U49" s="19"/>
      <c r="V49" s="19"/>
      <c r="W49" s="19"/>
      <c r="X49" s="19">
        <v>710</v>
      </c>
      <c r="Y49" s="19">
        <v>0</v>
      </c>
      <c r="Z49" s="19">
        <v>1</v>
      </c>
      <c r="AA49" s="19" t="s">
        <v>48</v>
      </c>
      <c r="AB49" s="19">
        <v>1</v>
      </c>
      <c r="AC49" s="19">
        <v>633369</v>
      </c>
      <c r="AD49" s="19">
        <v>12</v>
      </c>
      <c r="AE49" s="19"/>
      <c r="AF49" s="19"/>
      <c r="AG49" s="19"/>
      <c r="AH49" s="19">
        <v>105877</v>
      </c>
      <c r="AI49" s="19">
        <v>1</v>
      </c>
      <c r="AJ49" s="19"/>
      <c r="AK49" s="19"/>
      <c r="AL49" s="19"/>
      <c r="AM49" s="19"/>
      <c r="AN49" s="19"/>
      <c r="AO49" s="19">
        <v>1.91</v>
      </c>
      <c r="AP49" s="19" t="s">
        <v>1504</v>
      </c>
      <c r="AQ49" s="19" t="s">
        <v>1502</v>
      </c>
      <c r="AR49" s="19" t="s">
        <v>1540</v>
      </c>
      <c r="AS49" s="19" t="s">
        <v>1562</v>
      </c>
      <c r="AT49" s="19" t="s">
        <v>1563</v>
      </c>
      <c r="AU49" s="19" t="s">
        <v>1564</v>
      </c>
      <c r="AV49" s="19" t="s">
        <v>1565</v>
      </c>
      <c r="AW49" s="19">
        <v>2005</v>
      </c>
      <c r="AX49" s="19">
        <v>3</v>
      </c>
      <c r="AY49" s="19" t="s">
        <v>1566</v>
      </c>
      <c r="AZ49" s="19" t="s">
        <v>1567</v>
      </c>
      <c r="BA49" s="19">
        <v>2006</v>
      </c>
      <c r="BB49" t="str">
        <f>VLOOKUP(AC49,'CTCwiretagcode(Jan2016)'!A$2:C$730,3,FALSE)</f>
        <v>SAM</v>
      </c>
      <c r="BC49" t="str">
        <f t="shared" si="0"/>
        <v>mix</v>
      </c>
      <c r="BD49">
        <f t="shared" si="1"/>
        <v>3</v>
      </c>
      <c r="BE49" t="str">
        <f t="shared" si="2"/>
        <v>6333693M10107  B2008710</v>
      </c>
      <c r="BK49" s="19" t="s">
        <v>1503</v>
      </c>
    </row>
    <row r="50" spans="1:63" x14ac:dyDescent="0.25">
      <c r="A50" s="19" t="s">
        <v>1501</v>
      </c>
      <c r="B50" s="19">
        <v>4.0999999999999996</v>
      </c>
      <c r="C50" s="19">
        <v>20120731</v>
      </c>
      <c r="D50" s="19" t="s">
        <v>41</v>
      </c>
      <c r="E50" s="19" t="s">
        <v>41</v>
      </c>
      <c r="F50" s="19">
        <v>1988314</v>
      </c>
      <c r="G50" s="19">
        <v>1</v>
      </c>
      <c r="H50" s="19">
        <v>2008</v>
      </c>
      <c r="I50" s="19">
        <v>20080826</v>
      </c>
      <c r="J50" s="19" t="s">
        <v>1501</v>
      </c>
      <c r="K50" s="19">
        <v>6</v>
      </c>
      <c r="L50" s="19">
        <v>35</v>
      </c>
      <c r="M50" s="19">
        <v>23</v>
      </c>
      <c r="N50" s="19">
        <v>49</v>
      </c>
      <c r="O50" s="19" t="s">
        <v>1502</v>
      </c>
      <c r="P50" s="19">
        <v>5</v>
      </c>
      <c r="Q50" s="19" t="s">
        <v>42</v>
      </c>
      <c r="R50" s="19"/>
      <c r="S50" s="19">
        <v>5000</v>
      </c>
      <c r="T50" s="19" t="s">
        <v>45</v>
      </c>
      <c r="U50" s="19"/>
      <c r="V50" s="19"/>
      <c r="W50" s="19"/>
      <c r="X50" s="19">
        <v>690</v>
      </c>
      <c r="Y50" s="19">
        <v>0</v>
      </c>
      <c r="Z50" s="19">
        <v>1</v>
      </c>
      <c r="AA50" s="19" t="s">
        <v>48</v>
      </c>
      <c r="AB50" s="19">
        <v>1</v>
      </c>
      <c r="AC50" s="19">
        <v>633369</v>
      </c>
      <c r="AD50" s="19">
        <v>12</v>
      </c>
      <c r="AE50" s="19"/>
      <c r="AF50" s="19"/>
      <c r="AG50" s="19"/>
      <c r="AH50" s="19">
        <v>105877</v>
      </c>
      <c r="AI50" s="19">
        <v>1</v>
      </c>
      <c r="AJ50" s="19"/>
      <c r="AK50" s="19"/>
      <c r="AL50" s="19"/>
      <c r="AM50" s="19"/>
      <c r="AN50" s="19"/>
      <c r="AO50" s="19">
        <v>1.91</v>
      </c>
      <c r="AP50" s="19" t="s">
        <v>1504</v>
      </c>
      <c r="AQ50" s="19" t="s">
        <v>1502</v>
      </c>
      <c r="AR50" s="19" t="s">
        <v>1540</v>
      </c>
      <c r="AS50" s="19" t="s">
        <v>1562</v>
      </c>
      <c r="AT50" s="19" t="s">
        <v>1563</v>
      </c>
      <c r="AU50" s="19" t="s">
        <v>1564</v>
      </c>
      <c r="AV50" s="19" t="s">
        <v>1565</v>
      </c>
      <c r="AW50" s="19">
        <v>2005</v>
      </c>
      <c r="AX50" s="19">
        <v>3</v>
      </c>
      <c r="AY50" s="19" t="s">
        <v>1566</v>
      </c>
      <c r="AZ50" s="19" t="s">
        <v>1567</v>
      </c>
      <c r="BA50" s="19">
        <v>2006</v>
      </c>
      <c r="BB50" t="str">
        <f>VLOOKUP(AC50,'CTCwiretagcode(Jan2016)'!A$2:C$730,3,FALSE)</f>
        <v>SAM</v>
      </c>
      <c r="BC50" t="str">
        <f t="shared" si="0"/>
        <v>mix</v>
      </c>
      <c r="BD50">
        <f t="shared" si="1"/>
        <v>3</v>
      </c>
      <c r="BE50" t="str">
        <f t="shared" si="2"/>
        <v>6333693M10107  B2008690</v>
      </c>
      <c r="BK50" s="19" t="s">
        <v>1503</v>
      </c>
    </row>
    <row r="51" spans="1:63" x14ac:dyDescent="0.25">
      <c r="A51" s="19" t="s">
        <v>1501</v>
      </c>
      <c r="B51" s="19">
        <v>4.0999999999999996</v>
      </c>
      <c r="C51" s="19">
        <v>20120731</v>
      </c>
      <c r="D51" s="19" t="s">
        <v>41</v>
      </c>
      <c r="E51" s="19" t="s">
        <v>41</v>
      </c>
      <c r="F51" s="19">
        <v>1988322</v>
      </c>
      <c r="G51" s="19">
        <v>1</v>
      </c>
      <c r="H51" s="19">
        <v>2008</v>
      </c>
      <c r="I51" s="19">
        <v>20080826</v>
      </c>
      <c r="J51" s="19" t="s">
        <v>1501</v>
      </c>
      <c r="K51" s="19">
        <v>6</v>
      </c>
      <c r="L51" s="19">
        <v>35</v>
      </c>
      <c r="M51" s="19">
        <v>23</v>
      </c>
      <c r="N51" s="19">
        <v>49</v>
      </c>
      <c r="O51" s="19" t="s">
        <v>1502</v>
      </c>
      <c r="P51" s="19">
        <v>5</v>
      </c>
      <c r="Q51" s="19" t="s">
        <v>42</v>
      </c>
      <c r="R51" s="19"/>
      <c r="S51" s="19">
        <v>5000</v>
      </c>
      <c r="T51" s="19" t="s">
        <v>110</v>
      </c>
      <c r="U51" s="19"/>
      <c r="V51" s="19"/>
      <c r="W51" s="19"/>
      <c r="X51" s="19">
        <v>750</v>
      </c>
      <c r="Y51" s="19">
        <v>0</v>
      </c>
      <c r="Z51" s="19">
        <v>1</v>
      </c>
      <c r="AA51" s="19" t="s">
        <v>48</v>
      </c>
      <c r="AB51" s="19">
        <v>1</v>
      </c>
      <c r="AC51" s="19">
        <v>633369</v>
      </c>
      <c r="AD51" s="19">
        <v>12</v>
      </c>
      <c r="AE51" s="19"/>
      <c r="AF51" s="19"/>
      <c r="AG51" s="19"/>
      <c r="AH51" s="19">
        <v>105877</v>
      </c>
      <c r="AI51" s="19">
        <v>1</v>
      </c>
      <c r="AJ51" s="19"/>
      <c r="AK51" s="19"/>
      <c r="AL51" s="19"/>
      <c r="AM51" s="19"/>
      <c r="AN51" s="19"/>
      <c r="AO51" s="19">
        <v>1.91</v>
      </c>
      <c r="AP51" s="19" t="s">
        <v>1504</v>
      </c>
      <c r="AQ51" s="19" t="s">
        <v>1502</v>
      </c>
      <c r="AR51" s="19" t="s">
        <v>1540</v>
      </c>
      <c r="AS51" s="19" t="s">
        <v>1562</v>
      </c>
      <c r="AT51" s="19" t="s">
        <v>1563</v>
      </c>
      <c r="AU51" s="19" t="s">
        <v>1564</v>
      </c>
      <c r="AV51" s="19" t="s">
        <v>1565</v>
      </c>
      <c r="AW51" s="19">
        <v>2005</v>
      </c>
      <c r="AX51" s="19">
        <v>3</v>
      </c>
      <c r="AY51" s="19" t="s">
        <v>1566</v>
      </c>
      <c r="AZ51" s="19" t="s">
        <v>1567</v>
      </c>
      <c r="BA51" s="19">
        <v>2006</v>
      </c>
      <c r="BB51" t="str">
        <f>VLOOKUP(AC51,'CTCwiretagcode(Jan2016)'!A$2:C$730,3,FALSE)</f>
        <v>SAM</v>
      </c>
      <c r="BC51" t="str">
        <f t="shared" si="0"/>
        <v>mix</v>
      </c>
      <c r="BD51">
        <f t="shared" si="1"/>
        <v>3</v>
      </c>
      <c r="BE51" t="str">
        <f t="shared" si="2"/>
        <v>6333693M10107  B2008750</v>
      </c>
      <c r="BK51" s="19" t="s">
        <v>1503</v>
      </c>
    </row>
    <row r="52" spans="1:63" x14ac:dyDescent="0.25">
      <c r="A52" s="19" t="s">
        <v>1501</v>
      </c>
      <c r="B52" s="19">
        <v>4.0999999999999996</v>
      </c>
      <c r="C52" s="19">
        <v>20120731</v>
      </c>
      <c r="D52" s="19" t="s">
        <v>41</v>
      </c>
      <c r="E52" s="19" t="s">
        <v>41</v>
      </c>
      <c r="F52" s="19">
        <v>1988330</v>
      </c>
      <c r="G52" s="19">
        <v>1</v>
      </c>
      <c r="H52" s="19">
        <v>2008</v>
      </c>
      <c r="I52" s="19">
        <v>20080826</v>
      </c>
      <c r="J52" s="19" t="s">
        <v>1501</v>
      </c>
      <c r="K52" s="19">
        <v>6</v>
      </c>
      <c r="L52" s="19">
        <v>35</v>
      </c>
      <c r="M52" s="19">
        <v>23</v>
      </c>
      <c r="N52" s="19">
        <v>49</v>
      </c>
      <c r="O52" s="19" t="s">
        <v>1502</v>
      </c>
      <c r="P52" s="19">
        <v>5</v>
      </c>
      <c r="Q52" s="19" t="s">
        <v>42</v>
      </c>
      <c r="R52" s="19"/>
      <c r="S52" s="19">
        <v>5000</v>
      </c>
      <c r="T52" s="19" t="s">
        <v>45</v>
      </c>
      <c r="U52" s="19"/>
      <c r="V52" s="19"/>
      <c r="W52" s="19"/>
      <c r="X52" s="19">
        <v>730</v>
      </c>
      <c r="Y52" s="19">
        <v>0</v>
      </c>
      <c r="Z52" s="19">
        <v>1</v>
      </c>
      <c r="AA52" s="19" t="s">
        <v>48</v>
      </c>
      <c r="AB52" s="19">
        <v>1</v>
      </c>
      <c r="AC52" s="19">
        <v>633369</v>
      </c>
      <c r="AD52" s="19">
        <v>12</v>
      </c>
      <c r="AE52" s="19"/>
      <c r="AF52" s="19"/>
      <c r="AG52" s="19"/>
      <c r="AH52" s="19">
        <v>105877</v>
      </c>
      <c r="AI52" s="19">
        <v>1</v>
      </c>
      <c r="AJ52" s="19"/>
      <c r="AK52" s="19"/>
      <c r="AL52" s="19"/>
      <c r="AM52" s="19"/>
      <c r="AN52" s="19"/>
      <c r="AO52" s="19">
        <v>1.91</v>
      </c>
      <c r="AP52" s="19" t="s">
        <v>1504</v>
      </c>
      <c r="AQ52" s="19" t="s">
        <v>1502</v>
      </c>
      <c r="AR52" s="19" t="s">
        <v>1540</v>
      </c>
      <c r="AS52" s="19" t="s">
        <v>1562</v>
      </c>
      <c r="AT52" s="19" t="s">
        <v>1563</v>
      </c>
      <c r="AU52" s="19" t="s">
        <v>1564</v>
      </c>
      <c r="AV52" s="19" t="s">
        <v>1565</v>
      </c>
      <c r="AW52" s="19">
        <v>2005</v>
      </c>
      <c r="AX52" s="19">
        <v>3</v>
      </c>
      <c r="AY52" s="19" t="s">
        <v>1566</v>
      </c>
      <c r="AZ52" s="19" t="s">
        <v>1567</v>
      </c>
      <c r="BA52" s="19">
        <v>2006</v>
      </c>
      <c r="BB52" t="str">
        <f>VLOOKUP(AC52,'CTCwiretagcode(Jan2016)'!A$2:C$730,3,FALSE)</f>
        <v>SAM</v>
      </c>
      <c r="BC52" t="str">
        <f t="shared" si="0"/>
        <v>mix</v>
      </c>
      <c r="BD52">
        <f t="shared" si="1"/>
        <v>3</v>
      </c>
      <c r="BE52" t="str">
        <f t="shared" si="2"/>
        <v>6333693M10107  B2008730</v>
      </c>
      <c r="BK52" s="19" t="s">
        <v>1503</v>
      </c>
    </row>
    <row r="53" spans="1:63" x14ac:dyDescent="0.25">
      <c r="A53" s="19" t="s">
        <v>1501</v>
      </c>
      <c r="B53" s="19">
        <v>4.0999999999999996</v>
      </c>
      <c r="C53" s="19">
        <v>20120731</v>
      </c>
      <c r="D53" s="19" t="s">
        <v>41</v>
      </c>
      <c r="E53" s="19" t="s">
        <v>41</v>
      </c>
      <c r="F53" s="19">
        <v>2010120</v>
      </c>
      <c r="G53" s="19">
        <v>1</v>
      </c>
      <c r="H53" s="19">
        <v>2008</v>
      </c>
      <c r="I53" s="19">
        <v>20080902</v>
      </c>
      <c r="J53" s="19" t="s">
        <v>1501</v>
      </c>
      <c r="K53" s="19">
        <v>6</v>
      </c>
      <c r="L53" s="19">
        <v>36</v>
      </c>
      <c r="M53" s="19">
        <v>23</v>
      </c>
      <c r="N53" s="19">
        <v>49</v>
      </c>
      <c r="O53" s="19" t="s">
        <v>1502</v>
      </c>
      <c r="P53" s="19">
        <v>5</v>
      </c>
      <c r="Q53" s="19" t="s">
        <v>42</v>
      </c>
      <c r="R53" s="19"/>
      <c r="S53" s="19">
        <v>5000</v>
      </c>
      <c r="T53" s="19" t="s">
        <v>110</v>
      </c>
      <c r="U53" s="19"/>
      <c r="V53" s="19"/>
      <c r="W53" s="19"/>
      <c r="X53" s="19">
        <v>760</v>
      </c>
      <c r="Y53" s="19">
        <v>0</v>
      </c>
      <c r="Z53" s="19">
        <v>1</v>
      </c>
      <c r="AA53" s="19" t="s">
        <v>48</v>
      </c>
      <c r="AB53" s="19">
        <v>1</v>
      </c>
      <c r="AC53" s="19">
        <v>633369</v>
      </c>
      <c r="AD53" s="19">
        <v>12</v>
      </c>
      <c r="AE53" s="19"/>
      <c r="AF53" s="19"/>
      <c r="AG53" s="19"/>
      <c r="AH53" s="19">
        <v>105878</v>
      </c>
      <c r="AI53" s="19">
        <v>1</v>
      </c>
      <c r="AJ53" s="19"/>
      <c r="AK53" s="19"/>
      <c r="AL53" s="19"/>
      <c r="AM53" s="19"/>
      <c r="AN53" s="19"/>
      <c r="AO53" s="19">
        <v>1.56</v>
      </c>
      <c r="AP53" s="19" t="s">
        <v>1504</v>
      </c>
      <c r="AQ53" s="19" t="s">
        <v>1502</v>
      </c>
      <c r="AR53" s="19" t="s">
        <v>1540</v>
      </c>
      <c r="AS53" s="19" t="s">
        <v>1562</v>
      </c>
      <c r="AT53" s="19" t="s">
        <v>1563</v>
      </c>
      <c r="AU53" s="19" t="s">
        <v>1564</v>
      </c>
      <c r="AV53" s="19" t="s">
        <v>1565</v>
      </c>
      <c r="AW53" s="19">
        <v>2005</v>
      </c>
      <c r="AX53" s="19">
        <v>3</v>
      </c>
      <c r="AY53" s="19" t="s">
        <v>1566</v>
      </c>
      <c r="AZ53" s="19" t="s">
        <v>1567</v>
      </c>
      <c r="BA53" s="19">
        <v>2006</v>
      </c>
      <c r="BB53" t="str">
        <f>VLOOKUP(AC53,'CTCwiretagcode(Jan2016)'!A$2:C$730,3,FALSE)</f>
        <v>SAM</v>
      </c>
      <c r="BC53" t="str">
        <f t="shared" si="0"/>
        <v>mix</v>
      </c>
      <c r="BD53">
        <f t="shared" si="1"/>
        <v>3</v>
      </c>
      <c r="BE53" t="str">
        <f t="shared" si="2"/>
        <v>6333693M10107  B2008760</v>
      </c>
      <c r="BK53" s="19" t="s">
        <v>1503</v>
      </c>
    </row>
    <row r="54" spans="1:63" x14ac:dyDescent="0.25">
      <c r="A54" s="19" t="s">
        <v>1501</v>
      </c>
      <c r="B54" s="19">
        <v>4.0999999999999996</v>
      </c>
      <c r="C54" s="19">
        <v>20120731</v>
      </c>
      <c r="D54" s="19" t="s">
        <v>41</v>
      </c>
      <c r="E54" s="19" t="s">
        <v>41</v>
      </c>
      <c r="F54" s="19">
        <v>2010139</v>
      </c>
      <c r="G54" s="19">
        <v>1</v>
      </c>
      <c r="H54" s="19">
        <v>2008</v>
      </c>
      <c r="I54" s="19">
        <v>20080902</v>
      </c>
      <c r="J54" s="19" t="s">
        <v>1501</v>
      </c>
      <c r="K54" s="19">
        <v>6</v>
      </c>
      <c r="L54" s="19">
        <v>36</v>
      </c>
      <c r="M54" s="19">
        <v>23</v>
      </c>
      <c r="N54" s="19">
        <v>49</v>
      </c>
      <c r="O54" s="19" t="s">
        <v>1502</v>
      </c>
      <c r="P54" s="19">
        <v>5</v>
      </c>
      <c r="Q54" s="19" t="s">
        <v>42</v>
      </c>
      <c r="R54" s="19"/>
      <c r="S54" s="19">
        <v>5000</v>
      </c>
      <c r="T54" s="19" t="s">
        <v>45</v>
      </c>
      <c r="U54" s="19"/>
      <c r="V54" s="19"/>
      <c r="W54" s="19"/>
      <c r="X54" s="19">
        <v>720</v>
      </c>
      <c r="Y54" s="19">
        <v>0</v>
      </c>
      <c r="Z54" s="19">
        <v>1</v>
      </c>
      <c r="AA54" s="19" t="s">
        <v>48</v>
      </c>
      <c r="AB54" s="19">
        <v>1</v>
      </c>
      <c r="AC54" s="19">
        <v>633369</v>
      </c>
      <c r="AD54" s="19">
        <v>12</v>
      </c>
      <c r="AE54" s="19"/>
      <c r="AF54" s="19"/>
      <c r="AG54" s="19"/>
      <c r="AH54" s="19">
        <v>105878</v>
      </c>
      <c r="AI54" s="19">
        <v>1</v>
      </c>
      <c r="AJ54" s="19"/>
      <c r="AK54" s="19"/>
      <c r="AL54" s="19"/>
      <c r="AM54" s="19"/>
      <c r="AN54" s="19"/>
      <c r="AO54" s="19">
        <v>1.56</v>
      </c>
      <c r="AP54" s="19" t="s">
        <v>1504</v>
      </c>
      <c r="AQ54" s="19" t="s">
        <v>1502</v>
      </c>
      <c r="AR54" s="19" t="s">
        <v>1540</v>
      </c>
      <c r="AS54" s="19" t="s">
        <v>1562</v>
      </c>
      <c r="AT54" s="19" t="s">
        <v>1563</v>
      </c>
      <c r="AU54" s="19" t="s">
        <v>1564</v>
      </c>
      <c r="AV54" s="19" t="s">
        <v>1565</v>
      </c>
      <c r="AW54" s="19">
        <v>2005</v>
      </c>
      <c r="AX54" s="19">
        <v>3</v>
      </c>
      <c r="AY54" s="19" t="s">
        <v>1566</v>
      </c>
      <c r="AZ54" s="19" t="s">
        <v>1567</v>
      </c>
      <c r="BA54" s="19">
        <v>2006</v>
      </c>
      <c r="BB54" t="str">
        <f>VLOOKUP(AC54,'CTCwiretagcode(Jan2016)'!A$2:C$730,3,FALSE)</f>
        <v>SAM</v>
      </c>
      <c r="BC54" t="str">
        <f t="shared" si="0"/>
        <v>mix</v>
      </c>
      <c r="BD54">
        <f t="shared" si="1"/>
        <v>3</v>
      </c>
      <c r="BE54" t="str">
        <f t="shared" si="2"/>
        <v>6333693M10107  B2008720</v>
      </c>
      <c r="BK54" s="19" t="s">
        <v>1503</v>
      </c>
    </row>
    <row r="55" spans="1:63" x14ac:dyDescent="0.25">
      <c r="A55" s="19" t="s">
        <v>1501</v>
      </c>
      <c r="B55" s="19">
        <v>4.0999999999999996</v>
      </c>
      <c r="C55" s="19">
        <v>20120731</v>
      </c>
      <c r="D55" s="19" t="s">
        <v>41</v>
      </c>
      <c r="E55" s="19" t="s">
        <v>41</v>
      </c>
      <c r="F55" s="19">
        <v>2010171</v>
      </c>
      <c r="G55" s="19">
        <v>1</v>
      </c>
      <c r="H55" s="19">
        <v>2008</v>
      </c>
      <c r="I55" s="19">
        <v>20080902</v>
      </c>
      <c r="J55" s="19" t="s">
        <v>1501</v>
      </c>
      <c r="K55" s="19">
        <v>6</v>
      </c>
      <c r="L55" s="19">
        <v>36</v>
      </c>
      <c r="M55" s="19">
        <v>23</v>
      </c>
      <c r="N55" s="19">
        <v>49</v>
      </c>
      <c r="O55" s="19" t="s">
        <v>1502</v>
      </c>
      <c r="P55" s="19">
        <v>5</v>
      </c>
      <c r="Q55" s="19" t="s">
        <v>42</v>
      </c>
      <c r="R55" s="19"/>
      <c r="S55" s="19">
        <v>5000</v>
      </c>
      <c r="T55" s="19" t="s">
        <v>110</v>
      </c>
      <c r="U55" s="19"/>
      <c r="V55" s="19"/>
      <c r="W55" s="19"/>
      <c r="X55" s="19">
        <v>760</v>
      </c>
      <c r="Y55" s="19">
        <v>0</v>
      </c>
      <c r="Z55" s="19">
        <v>1</v>
      </c>
      <c r="AA55" s="19" t="s">
        <v>48</v>
      </c>
      <c r="AB55" s="19">
        <v>1</v>
      </c>
      <c r="AC55" s="19">
        <v>633369</v>
      </c>
      <c r="AD55" s="19">
        <v>12</v>
      </c>
      <c r="AE55" s="19"/>
      <c r="AF55" s="19"/>
      <c r="AG55" s="19"/>
      <c r="AH55" s="19">
        <v>105878</v>
      </c>
      <c r="AI55" s="19">
        <v>1</v>
      </c>
      <c r="AJ55" s="19"/>
      <c r="AK55" s="19"/>
      <c r="AL55" s="19"/>
      <c r="AM55" s="19"/>
      <c r="AN55" s="19"/>
      <c r="AO55" s="19">
        <v>1.56</v>
      </c>
      <c r="AP55" s="19" t="s">
        <v>1504</v>
      </c>
      <c r="AQ55" s="19" t="s">
        <v>1502</v>
      </c>
      <c r="AR55" s="19" t="s">
        <v>1540</v>
      </c>
      <c r="AS55" s="19" t="s">
        <v>1562</v>
      </c>
      <c r="AT55" s="19" t="s">
        <v>1563</v>
      </c>
      <c r="AU55" s="19" t="s">
        <v>1564</v>
      </c>
      <c r="AV55" s="19" t="s">
        <v>1565</v>
      </c>
      <c r="AW55" s="19">
        <v>2005</v>
      </c>
      <c r="AX55" s="19">
        <v>3</v>
      </c>
      <c r="AY55" s="19" t="s">
        <v>1566</v>
      </c>
      <c r="AZ55" s="19" t="s">
        <v>1567</v>
      </c>
      <c r="BA55" s="19">
        <v>2006</v>
      </c>
      <c r="BB55" t="str">
        <f>VLOOKUP(AC55,'CTCwiretagcode(Jan2016)'!A$2:C$730,3,FALSE)</f>
        <v>SAM</v>
      </c>
      <c r="BC55" t="str">
        <f t="shared" si="0"/>
        <v>mix</v>
      </c>
      <c r="BD55">
        <f t="shared" si="1"/>
        <v>3</v>
      </c>
      <c r="BE55" t="str">
        <f t="shared" si="2"/>
        <v>6333693M10107  B2008760</v>
      </c>
      <c r="BK55" s="19" t="s">
        <v>1503</v>
      </c>
    </row>
    <row r="56" spans="1:63" x14ac:dyDescent="0.25">
      <c r="A56" s="19" t="s">
        <v>1501</v>
      </c>
      <c r="B56" s="19">
        <v>4.0999999999999996</v>
      </c>
      <c r="C56" s="19">
        <v>20120731</v>
      </c>
      <c r="D56" s="19" t="s">
        <v>41</v>
      </c>
      <c r="E56" s="19" t="s">
        <v>41</v>
      </c>
      <c r="F56" s="19">
        <v>2010175</v>
      </c>
      <c r="G56" s="19">
        <v>1</v>
      </c>
      <c r="H56" s="19">
        <v>2008</v>
      </c>
      <c r="I56" s="19">
        <v>20080902</v>
      </c>
      <c r="J56" s="19" t="s">
        <v>1501</v>
      </c>
      <c r="K56" s="19">
        <v>6</v>
      </c>
      <c r="L56" s="19">
        <v>36</v>
      </c>
      <c r="M56" s="19">
        <v>23</v>
      </c>
      <c r="N56" s="19">
        <v>49</v>
      </c>
      <c r="O56" s="19" t="s">
        <v>1502</v>
      </c>
      <c r="P56" s="19">
        <v>5</v>
      </c>
      <c r="Q56" s="19" t="s">
        <v>42</v>
      </c>
      <c r="R56" s="19"/>
      <c r="S56" s="19">
        <v>5000</v>
      </c>
      <c r="T56" s="19" t="s">
        <v>45</v>
      </c>
      <c r="U56" s="19"/>
      <c r="V56" s="19"/>
      <c r="W56" s="19"/>
      <c r="X56" s="19">
        <v>730</v>
      </c>
      <c r="Y56" s="19">
        <v>0</v>
      </c>
      <c r="Z56" s="19">
        <v>1</v>
      </c>
      <c r="AA56" s="19" t="s">
        <v>48</v>
      </c>
      <c r="AB56" s="19">
        <v>1</v>
      </c>
      <c r="AC56" s="19">
        <v>633369</v>
      </c>
      <c r="AD56" s="19">
        <v>12</v>
      </c>
      <c r="AE56" s="19"/>
      <c r="AF56" s="19"/>
      <c r="AG56" s="19"/>
      <c r="AH56" s="19">
        <v>105878</v>
      </c>
      <c r="AI56" s="19">
        <v>1</v>
      </c>
      <c r="AJ56" s="19"/>
      <c r="AK56" s="19"/>
      <c r="AL56" s="19"/>
      <c r="AM56" s="19"/>
      <c r="AN56" s="19"/>
      <c r="AO56" s="19">
        <v>1.56</v>
      </c>
      <c r="AP56" s="19" t="s">
        <v>1504</v>
      </c>
      <c r="AQ56" s="19" t="s">
        <v>1502</v>
      </c>
      <c r="AR56" s="19" t="s">
        <v>1540</v>
      </c>
      <c r="AS56" s="19" t="s">
        <v>1562</v>
      </c>
      <c r="AT56" s="19" t="s">
        <v>1563</v>
      </c>
      <c r="AU56" s="19" t="s">
        <v>1564</v>
      </c>
      <c r="AV56" s="19" t="s">
        <v>1565</v>
      </c>
      <c r="AW56" s="19">
        <v>2005</v>
      </c>
      <c r="AX56" s="19">
        <v>3</v>
      </c>
      <c r="AY56" s="19" t="s">
        <v>1566</v>
      </c>
      <c r="AZ56" s="19" t="s">
        <v>1567</v>
      </c>
      <c r="BA56" s="19">
        <v>2006</v>
      </c>
      <c r="BB56" t="str">
        <f>VLOOKUP(AC56,'CTCwiretagcode(Jan2016)'!A$2:C$730,3,FALSE)</f>
        <v>SAM</v>
      </c>
      <c r="BC56" t="str">
        <f t="shared" si="0"/>
        <v>mix</v>
      </c>
      <c r="BD56">
        <f t="shared" si="1"/>
        <v>3</v>
      </c>
      <c r="BE56" t="str">
        <f t="shared" si="2"/>
        <v>6333693M10107  B2008730</v>
      </c>
      <c r="BK56" s="19" t="s">
        <v>1503</v>
      </c>
    </row>
    <row r="57" spans="1:63" x14ac:dyDescent="0.25">
      <c r="A57" s="19" t="s">
        <v>1501</v>
      </c>
      <c r="B57" s="19">
        <v>4.0999999999999996</v>
      </c>
      <c r="C57" s="19">
        <v>20120731</v>
      </c>
      <c r="D57" s="19" t="s">
        <v>41</v>
      </c>
      <c r="E57" s="19" t="s">
        <v>41</v>
      </c>
      <c r="F57" s="19">
        <v>2009939</v>
      </c>
      <c r="G57" s="19">
        <v>1</v>
      </c>
      <c r="H57" s="19">
        <v>2008</v>
      </c>
      <c r="I57" s="19">
        <v>20080902</v>
      </c>
      <c r="J57" s="19" t="s">
        <v>1501</v>
      </c>
      <c r="K57" s="19">
        <v>6</v>
      </c>
      <c r="L57" s="19">
        <v>36</v>
      </c>
      <c r="M57" s="19">
        <v>23</v>
      </c>
      <c r="N57" s="19">
        <v>49</v>
      </c>
      <c r="O57" s="19" t="s">
        <v>1502</v>
      </c>
      <c r="P57" s="19">
        <v>5</v>
      </c>
      <c r="Q57" s="19" t="s">
        <v>42</v>
      </c>
      <c r="R57" s="19"/>
      <c r="S57" s="19">
        <v>5000</v>
      </c>
      <c r="T57" s="19" t="s">
        <v>45</v>
      </c>
      <c r="U57" s="19"/>
      <c r="V57" s="19"/>
      <c r="W57" s="19"/>
      <c r="X57" s="19">
        <v>730</v>
      </c>
      <c r="Y57" s="19">
        <v>0</v>
      </c>
      <c r="Z57" s="19">
        <v>1</v>
      </c>
      <c r="AA57" s="19" t="s">
        <v>48</v>
      </c>
      <c r="AB57" s="19">
        <v>1</v>
      </c>
      <c r="AC57" s="19">
        <v>633369</v>
      </c>
      <c r="AD57" s="19">
        <v>12</v>
      </c>
      <c r="AE57" s="19"/>
      <c r="AF57" s="19"/>
      <c r="AG57" s="19"/>
      <c r="AH57" s="19">
        <v>105878</v>
      </c>
      <c r="AI57" s="19">
        <v>1</v>
      </c>
      <c r="AJ57" s="19"/>
      <c r="AK57" s="19"/>
      <c r="AL57" s="19"/>
      <c r="AM57" s="19"/>
      <c r="AN57" s="19"/>
      <c r="AO57" s="19">
        <v>1.56</v>
      </c>
      <c r="AP57" s="19" t="s">
        <v>1504</v>
      </c>
      <c r="AQ57" s="19" t="s">
        <v>1502</v>
      </c>
      <c r="AR57" s="19" t="s">
        <v>1540</v>
      </c>
      <c r="AS57" s="19" t="s">
        <v>1562</v>
      </c>
      <c r="AT57" s="19" t="s">
        <v>1563</v>
      </c>
      <c r="AU57" s="19" t="s">
        <v>1564</v>
      </c>
      <c r="AV57" s="19" t="s">
        <v>1565</v>
      </c>
      <c r="AW57" s="19">
        <v>2005</v>
      </c>
      <c r="AX57" s="19">
        <v>3</v>
      </c>
      <c r="AY57" s="19" t="s">
        <v>1566</v>
      </c>
      <c r="AZ57" s="19" t="s">
        <v>1567</v>
      </c>
      <c r="BA57" s="19">
        <v>2006</v>
      </c>
      <c r="BB57" t="str">
        <f>VLOOKUP(AC57,'CTCwiretagcode(Jan2016)'!A$2:C$730,3,FALSE)</f>
        <v>SAM</v>
      </c>
      <c r="BC57" t="str">
        <f t="shared" si="0"/>
        <v>mix</v>
      </c>
      <c r="BD57">
        <f t="shared" si="1"/>
        <v>3</v>
      </c>
      <c r="BE57" t="str">
        <f t="shared" si="2"/>
        <v>6333693M10107  B2008730</v>
      </c>
      <c r="BK57" s="19" t="s">
        <v>1503</v>
      </c>
    </row>
    <row r="58" spans="1:63" x14ac:dyDescent="0.25">
      <c r="A58" s="19" t="s">
        <v>1501</v>
      </c>
      <c r="B58" s="19">
        <v>4.0999999999999996</v>
      </c>
      <c r="C58" s="19">
        <v>20120731</v>
      </c>
      <c r="D58" s="19" t="s">
        <v>41</v>
      </c>
      <c r="E58" s="19" t="s">
        <v>41</v>
      </c>
      <c r="F58" s="19">
        <v>2010099</v>
      </c>
      <c r="G58" s="19">
        <v>1</v>
      </c>
      <c r="H58" s="19">
        <v>2008</v>
      </c>
      <c r="I58" s="19">
        <v>20080902</v>
      </c>
      <c r="J58" s="19" t="s">
        <v>1501</v>
      </c>
      <c r="K58" s="19">
        <v>6</v>
      </c>
      <c r="L58" s="19">
        <v>36</v>
      </c>
      <c r="M58" s="19">
        <v>23</v>
      </c>
      <c r="N58" s="19">
        <v>49</v>
      </c>
      <c r="O58" s="19" t="s">
        <v>1502</v>
      </c>
      <c r="P58" s="19">
        <v>5</v>
      </c>
      <c r="Q58" s="19" t="s">
        <v>42</v>
      </c>
      <c r="R58" s="19"/>
      <c r="S58" s="19">
        <v>5000</v>
      </c>
      <c r="T58" s="19" t="s">
        <v>110</v>
      </c>
      <c r="U58" s="19"/>
      <c r="V58" s="19"/>
      <c r="W58" s="19"/>
      <c r="X58" s="19">
        <v>740</v>
      </c>
      <c r="Y58" s="19">
        <v>0</v>
      </c>
      <c r="Z58" s="19">
        <v>1</v>
      </c>
      <c r="AA58" s="19" t="s">
        <v>48</v>
      </c>
      <c r="AB58" s="19">
        <v>1</v>
      </c>
      <c r="AC58" s="19">
        <v>633369</v>
      </c>
      <c r="AD58" s="19">
        <v>12</v>
      </c>
      <c r="AE58" s="19"/>
      <c r="AF58" s="19"/>
      <c r="AG58" s="19"/>
      <c r="AH58" s="19">
        <v>105878</v>
      </c>
      <c r="AI58" s="19">
        <v>1</v>
      </c>
      <c r="AJ58" s="19"/>
      <c r="AK58" s="19"/>
      <c r="AL58" s="19"/>
      <c r="AM58" s="19"/>
      <c r="AN58" s="19"/>
      <c r="AO58" s="19">
        <v>1.56</v>
      </c>
      <c r="AP58" s="19" t="s">
        <v>1504</v>
      </c>
      <c r="AQ58" s="19" t="s">
        <v>1502</v>
      </c>
      <c r="AR58" s="19" t="s">
        <v>1540</v>
      </c>
      <c r="AS58" s="19" t="s">
        <v>1562</v>
      </c>
      <c r="AT58" s="19" t="s">
        <v>1563</v>
      </c>
      <c r="AU58" s="19" t="s">
        <v>1564</v>
      </c>
      <c r="AV58" s="19" t="s">
        <v>1565</v>
      </c>
      <c r="AW58" s="19">
        <v>2005</v>
      </c>
      <c r="AX58" s="19">
        <v>3</v>
      </c>
      <c r="AY58" s="19" t="s">
        <v>1566</v>
      </c>
      <c r="AZ58" s="19" t="s">
        <v>1567</v>
      </c>
      <c r="BA58" s="19">
        <v>2006</v>
      </c>
      <c r="BB58" t="str">
        <f>VLOOKUP(AC58,'CTCwiretagcode(Jan2016)'!A$2:C$730,3,FALSE)</f>
        <v>SAM</v>
      </c>
      <c r="BC58" t="str">
        <f t="shared" si="0"/>
        <v>mix</v>
      </c>
      <c r="BD58">
        <f t="shared" si="1"/>
        <v>3</v>
      </c>
      <c r="BE58" t="str">
        <f t="shared" si="2"/>
        <v>6333693M10107  B2008740</v>
      </c>
      <c r="BK58" s="19" t="s">
        <v>1503</v>
      </c>
    </row>
    <row r="59" spans="1:63" x14ac:dyDescent="0.25">
      <c r="A59" s="19" t="s">
        <v>1501</v>
      </c>
      <c r="B59" s="19">
        <v>4.0999999999999996</v>
      </c>
      <c r="C59" s="19">
        <v>20120731</v>
      </c>
      <c r="D59" s="19" t="s">
        <v>41</v>
      </c>
      <c r="E59" s="19" t="s">
        <v>41</v>
      </c>
      <c r="F59" s="19">
        <v>2019237</v>
      </c>
      <c r="G59" s="19">
        <v>1</v>
      </c>
      <c r="H59" s="19">
        <v>2008</v>
      </c>
      <c r="I59" s="19">
        <v>20080903</v>
      </c>
      <c r="J59" s="19" t="s">
        <v>1501</v>
      </c>
      <c r="K59" s="19">
        <v>6</v>
      </c>
      <c r="L59" s="19">
        <v>36</v>
      </c>
      <c r="M59" s="19">
        <v>23</v>
      </c>
      <c r="N59" s="19">
        <v>52</v>
      </c>
      <c r="O59" s="19" t="s">
        <v>1502</v>
      </c>
      <c r="P59" s="19">
        <v>5</v>
      </c>
      <c r="Q59" s="19" t="s">
        <v>42</v>
      </c>
      <c r="R59" s="19"/>
      <c r="S59" s="19">
        <v>5000</v>
      </c>
      <c r="T59" s="19" t="s">
        <v>45</v>
      </c>
      <c r="U59" s="19"/>
      <c r="V59" s="19"/>
      <c r="W59" s="19"/>
      <c r="X59" s="19">
        <v>760</v>
      </c>
      <c r="Y59" s="19">
        <v>0</v>
      </c>
      <c r="Z59" s="19">
        <v>1</v>
      </c>
      <c r="AA59" s="19" t="s">
        <v>48</v>
      </c>
      <c r="AB59" s="19">
        <v>1</v>
      </c>
      <c r="AC59" s="19">
        <v>633369</v>
      </c>
      <c r="AD59" s="19">
        <v>12</v>
      </c>
      <c r="AE59" s="19"/>
      <c r="AF59" s="19"/>
      <c r="AG59" s="19"/>
      <c r="AH59" s="19">
        <v>105878</v>
      </c>
      <c r="AI59" s="19">
        <v>1</v>
      </c>
      <c r="AJ59" s="19"/>
      <c r="AK59" s="19"/>
      <c r="AL59" s="19"/>
      <c r="AM59" s="19"/>
      <c r="AN59" s="19"/>
      <c r="AO59" s="19">
        <v>1.56</v>
      </c>
      <c r="AP59" s="19" t="s">
        <v>1504</v>
      </c>
      <c r="AQ59" s="19" t="s">
        <v>1502</v>
      </c>
      <c r="AR59" s="19" t="s">
        <v>1540</v>
      </c>
      <c r="AS59" s="19" t="s">
        <v>1562</v>
      </c>
      <c r="AT59" s="19" t="s">
        <v>1563</v>
      </c>
      <c r="AU59" s="19" t="s">
        <v>1564</v>
      </c>
      <c r="AV59" s="19" t="s">
        <v>1565</v>
      </c>
      <c r="AW59" s="19">
        <v>2005</v>
      </c>
      <c r="AX59" s="19">
        <v>3</v>
      </c>
      <c r="AY59" s="19" t="s">
        <v>1566</v>
      </c>
      <c r="AZ59" s="19" t="s">
        <v>1567</v>
      </c>
      <c r="BA59" s="19">
        <v>2006</v>
      </c>
      <c r="BB59" t="str">
        <f>VLOOKUP(AC59,'CTCwiretagcode(Jan2016)'!A$2:C$730,3,FALSE)</f>
        <v>SAM</v>
      </c>
      <c r="BC59" t="str">
        <f t="shared" si="0"/>
        <v>mix</v>
      </c>
      <c r="BD59">
        <f t="shared" si="1"/>
        <v>3</v>
      </c>
      <c r="BE59" t="str">
        <f t="shared" si="2"/>
        <v>6333693M10107  B2008760</v>
      </c>
      <c r="BK59" s="19" t="s">
        <v>1503</v>
      </c>
    </row>
    <row r="60" spans="1:63" x14ac:dyDescent="0.25">
      <c r="A60" s="19" t="s">
        <v>1501</v>
      </c>
      <c r="B60" s="19">
        <v>4.0999999999999996</v>
      </c>
      <c r="C60" s="19">
        <v>20120731</v>
      </c>
      <c r="D60" s="19" t="s">
        <v>41</v>
      </c>
      <c r="E60" s="19" t="s">
        <v>41</v>
      </c>
      <c r="F60" s="19">
        <v>2031646</v>
      </c>
      <c r="G60" s="19">
        <v>1</v>
      </c>
      <c r="H60" s="19">
        <v>2008</v>
      </c>
      <c r="I60" s="19">
        <v>20080903</v>
      </c>
      <c r="J60" s="19" t="s">
        <v>1501</v>
      </c>
      <c r="K60" s="19">
        <v>6</v>
      </c>
      <c r="L60" s="19">
        <v>36</v>
      </c>
      <c r="M60" s="19">
        <v>23</v>
      </c>
      <c r="N60" s="19">
        <v>52</v>
      </c>
      <c r="O60" s="19" t="s">
        <v>1502</v>
      </c>
      <c r="P60" s="19">
        <v>5</v>
      </c>
      <c r="Q60" s="19" t="s">
        <v>42</v>
      </c>
      <c r="R60" s="19"/>
      <c r="S60" s="19">
        <v>5000</v>
      </c>
      <c r="T60" s="19" t="s">
        <v>45</v>
      </c>
      <c r="U60" s="19"/>
      <c r="V60" s="19"/>
      <c r="W60" s="19"/>
      <c r="X60" s="19">
        <v>650</v>
      </c>
      <c r="Y60" s="19">
        <v>0</v>
      </c>
      <c r="Z60" s="19">
        <v>1</v>
      </c>
      <c r="AA60" s="19" t="s">
        <v>48</v>
      </c>
      <c r="AB60" s="19">
        <v>1</v>
      </c>
      <c r="AC60" s="19">
        <v>633369</v>
      </c>
      <c r="AD60" s="19">
        <v>12</v>
      </c>
      <c r="AE60" s="19"/>
      <c r="AF60" s="19"/>
      <c r="AG60" s="19"/>
      <c r="AH60" s="19">
        <v>105878</v>
      </c>
      <c r="AI60" s="19">
        <v>1</v>
      </c>
      <c r="AJ60" s="19"/>
      <c r="AK60" s="19"/>
      <c r="AL60" s="19"/>
      <c r="AM60" s="19"/>
      <c r="AN60" s="19"/>
      <c r="AO60" s="19">
        <v>1.56</v>
      </c>
      <c r="AP60" s="19" t="s">
        <v>1504</v>
      </c>
      <c r="AQ60" s="19" t="s">
        <v>1502</v>
      </c>
      <c r="AR60" s="19" t="s">
        <v>1540</v>
      </c>
      <c r="AS60" s="19" t="s">
        <v>1562</v>
      </c>
      <c r="AT60" s="19" t="s">
        <v>1563</v>
      </c>
      <c r="AU60" s="19" t="s">
        <v>1564</v>
      </c>
      <c r="AV60" s="19" t="s">
        <v>1565</v>
      </c>
      <c r="AW60" s="19">
        <v>2005</v>
      </c>
      <c r="AX60" s="19">
        <v>3</v>
      </c>
      <c r="AY60" s="19" t="s">
        <v>1566</v>
      </c>
      <c r="AZ60" s="19" t="s">
        <v>1567</v>
      </c>
      <c r="BA60" s="19">
        <v>2006</v>
      </c>
      <c r="BB60" t="str">
        <f>VLOOKUP(AC60,'CTCwiretagcode(Jan2016)'!A$2:C$730,3,FALSE)</f>
        <v>SAM</v>
      </c>
      <c r="BC60" t="str">
        <f t="shared" si="0"/>
        <v>mix</v>
      </c>
      <c r="BD60">
        <f t="shared" si="1"/>
        <v>3</v>
      </c>
      <c r="BE60" t="str">
        <f t="shared" si="2"/>
        <v>6333693M10107  B2008650</v>
      </c>
      <c r="BK60" s="19" t="s">
        <v>1503</v>
      </c>
    </row>
    <row r="61" spans="1:63" x14ac:dyDescent="0.25">
      <c r="A61" s="19" t="s">
        <v>1501</v>
      </c>
      <c r="B61" s="19">
        <v>4.0999999999999996</v>
      </c>
      <c r="C61" s="19">
        <v>20120731</v>
      </c>
      <c r="D61" s="19" t="s">
        <v>41</v>
      </c>
      <c r="E61" s="19" t="s">
        <v>41</v>
      </c>
      <c r="F61" s="19">
        <v>1983461</v>
      </c>
      <c r="G61" s="19">
        <v>1</v>
      </c>
      <c r="H61" s="19">
        <v>2008</v>
      </c>
      <c r="I61" s="19">
        <v>20080910</v>
      </c>
      <c r="J61" s="19" t="s">
        <v>1501</v>
      </c>
      <c r="K61" s="19">
        <v>6</v>
      </c>
      <c r="L61" s="19">
        <v>37</v>
      </c>
      <c r="M61" s="19">
        <v>23</v>
      </c>
      <c r="N61" s="19">
        <v>49</v>
      </c>
      <c r="O61" s="19" t="s">
        <v>1502</v>
      </c>
      <c r="P61" s="19">
        <v>5</v>
      </c>
      <c r="Q61" s="19" t="s">
        <v>42</v>
      </c>
      <c r="R61" s="19"/>
      <c r="S61" s="19">
        <v>5000</v>
      </c>
      <c r="T61" s="19" t="s">
        <v>110</v>
      </c>
      <c r="U61" s="19"/>
      <c r="V61" s="19"/>
      <c r="W61" s="19"/>
      <c r="X61" s="19">
        <v>810</v>
      </c>
      <c r="Y61" s="19">
        <v>0</v>
      </c>
      <c r="Z61" s="19">
        <v>1</v>
      </c>
      <c r="AA61" s="19" t="s">
        <v>48</v>
      </c>
      <c r="AB61" s="19">
        <v>1</v>
      </c>
      <c r="AC61" s="19">
        <v>185238</v>
      </c>
      <c r="AD61" s="19">
        <v>12</v>
      </c>
      <c r="AE61" s="19"/>
      <c r="AF61" s="19"/>
      <c r="AG61" s="19"/>
      <c r="AH61" s="19">
        <v>105879</v>
      </c>
      <c r="AI61" s="19">
        <v>1</v>
      </c>
      <c r="AJ61" s="19"/>
      <c r="AK61" s="19"/>
      <c r="AL61" s="19"/>
      <c r="AM61" s="19"/>
      <c r="AN61" s="19"/>
      <c r="AO61" s="19">
        <v>3.01</v>
      </c>
      <c r="AP61" s="19" t="s">
        <v>1504</v>
      </c>
      <c r="AQ61" s="19" t="s">
        <v>1502</v>
      </c>
      <c r="AR61" s="19" t="s">
        <v>1505</v>
      </c>
      <c r="AS61" s="19" t="s">
        <v>1506</v>
      </c>
      <c r="AT61" s="19" t="s">
        <v>1507</v>
      </c>
      <c r="AU61" s="19" t="s">
        <v>1520</v>
      </c>
      <c r="AV61" s="19" t="s">
        <v>1521</v>
      </c>
      <c r="AW61" s="19">
        <v>2005</v>
      </c>
      <c r="AX61" s="19">
        <v>3</v>
      </c>
      <c r="AY61" s="19" t="s">
        <v>1522</v>
      </c>
      <c r="AZ61" s="19" t="s">
        <v>1523</v>
      </c>
      <c r="BA61" s="19">
        <v>2006</v>
      </c>
      <c r="BB61" t="str">
        <f>VLOOKUP(AC61,'CTCwiretagcode(Jan2016)'!A$2:C$730,3,FALSE)</f>
        <v>CHI</v>
      </c>
      <c r="BC61" t="str">
        <f t="shared" si="0"/>
        <v>mix</v>
      </c>
      <c r="BD61">
        <f t="shared" si="1"/>
        <v>3</v>
      </c>
      <c r="BE61" t="str">
        <f t="shared" si="2"/>
        <v>1852383M10107  B2008810</v>
      </c>
      <c r="BK61" s="19" t="s">
        <v>1503</v>
      </c>
    </row>
    <row r="62" spans="1:63" x14ac:dyDescent="0.25">
      <c r="A62" s="19" t="s">
        <v>1501</v>
      </c>
      <c r="B62" s="19">
        <v>4.0999999999999996</v>
      </c>
      <c r="C62" s="19">
        <v>20120731</v>
      </c>
      <c r="D62" s="19" t="s">
        <v>41</v>
      </c>
      <c r="E62" s="19" t="s">
        <v>41</v>
      </c>
      <c r="F62" s="19">
        <v>1983440</v>
      </c>
      <c r="G62" s="19">
        <v>1</v>
      </c>
      <c r="H62" s="19">
        <v>2008</v>
      </c>
      <c r="I62" s="19">
        <v>20080910</v>
      </c>
      <c r="J62" s="19" t="s">
        <v>1501</v>
      </c>
      <c r="K62" s="19">
        <v>6</v>
      </c>
      <c r="L62" s="19">
        <v>37</v>
      </c>
      <c r="M62" s="19">
        <v>23</v>
      </c>
      <c r="N62" s="19">
        <v>49</v>
      </c>
      <c r="O62" s="19" t="s">
        <v>1502</v>
      </c>
      <c r="P62" s="19">
        <v>5</v>
      </c>
      <c r="Q62" s="19" t="s">
        <v>42</v>
      </c>
      <c r="R62" s="19"/>
      <c r="S62" s="19">
        <v>5000</v>
      </c>
      <c r="T62" s="19" t="s">
        <v>45</v>
      </c>
      <c r="U62" s="19"/>
      <c r="V62" s="19"/>
      <c r="W62" s="19"/>
      <c r="X62" s="19">
        <v>730</v>
      </c>
      <c r="Y62" s="19">
        <v>0</v>
      </c>
      <c r="Z62" s="19">
        <v>1</v>
      </c>
      <c r="AA62" s="19" t="s">
        <v>48</v>
      </c>
      <c r="AB62" s="19">
        <v>1</v>
      </c>
      <c r="AC62" s="19">
        <v>25650</v>
      </c>
      <c r="AD62" s="19">
        <v>0</v>
      </c>
      <c r="AE62" s="19"/>
      <c r="AF62" s="19"/>
      <c r="AG62" s="19"/>
      <c r="AH62" s="19">
        <v>105879</v>
      </c>
      <c r="AI62" s="19">
        <v>1</v>
      </c>
      <c r="AJ62" s="19"/>
      <c r="AK62" s="19"/>
      <c r="AL62" s="19"/>
      <c r="AM62" s="19"/>
      <c r="AN62" s="19"/>
      <c r="AO62" s="19">
        <v>3.01</v>
      </c>
      <c r="AP62" s="19" t="s">
        <v>1504</v>
      </c>
      <c r="AQ62" s="19" t="s">
        <v>1502</v>
      </c>
      <c r="AR62" s="19" t="s">
        <v>1505</v>
      </c>
      <c r="AS62" s="19" t="s">
        <v>1506</v>
      </c>
      <c r="AT62" s="19" t="s">
        <v>1507</v>
      </c>
      <c r="AU62" s="19" t="s">
        <v>1508</v>
      </c>
      <c r="AV62" s="19" t="s">
        <v>1509</v>
      </c>
      <c r="AW62" s="19">
        <v>2005</v>
      </c>
      <c r="AX62" s="19">
        <v>3</v>
      </c>
      <c r="AY62" s="19" t="s">
        <v>1510</v>
      </c>
      <c r="AZ62" s="19" t="s">
        <v>1511</v>
      </c>
      <c r="BA62" s="19">
        <v>2006</v>
      </c>
      <c r="BB62" t="str">
        <f>VLOOKUP(AC62,'CTCwiretagcode(Jan2016)'!A$2:C$730,3,FALSE)</f>
        <v>HAR</v>
      </c>
      <c r="BC62" t="str">
        <f t="shared" si="0"/>
        <v>mix</v>
      </c>
      <c r="BD62">
        <f t="shared" si="1"/>
        <v>3</v>
      </c>
      <c r="BE62" t="str">
        <f t="shared" si="2"/>
        <v>256503M10107  B2008730</v>
      </c>
      <c r="BK62" s="19" t="s">
        <v>1503</v>
      </c>
    </row>
    <row r="63" spans="1:63" x14ac:dyDescent="0.25">
      <c r="A63" s="19" t="s">
        <v>1501</v>
      </c>
      <c r="B63" s="19">
        <v>4.0999999999999996</v>
      </c>
      <c r="C63" s="19">
        <v>20120731</v>
      </c>
      <c r="D63" s="19" t="s">
        <v>41</v>
      </c>
      <c r="E63" s="19" t="s">
        <v>41</v>
      </c>
      <c r="F63" s="19">
        <v>1983447</v>
      </c>
      <c r="G63" s="19">
        <v>1</v>
      </c>
      <c r="H63" s="19">
        <v>2008</v>
      </c>
      <c r="I63" s="19">
        <v>20080910</v>
      </c>
      <c r="J63" s="19" t="s">
        <v>1501</v>
      </c>
      <c r="K63" s="19">
        <v>6</v>
      </c>
      <c r="L63" s="19">
        <v>37</v>
      </c>
      <c r="M63" s="19">
        <v>23</v>
      </c>
      <c r="N63" s="19">
        <v>49</v>
      </c>
      <c r="O63" s="19" t="s">
        <v>1502</v>
      </c>
      <c r="P63" s="19">
        <v>5</v>
      </c>
      <c r="Q63" s="19" t="s">
        <v>42</v>
      </c>
      <c r="R63" s="19"/>
      <c r="S63" s="19">
        <v>5000</v>
      </c>
      <c r="T63" s="19" t="s">
        <v>110</v>
      </c>
      <c r="U63" s="19"/>
      <c r="V63" s="19"/>
      <c r="W63" s="19"/>
      <c r="X63" s="19">
        <v>780</v>
      </c>
      <c r="Y63" s="19">
        <v>0</v>
      </c>
      <c r="Z63" s="19">
        <v>1</v>
      </c>
      <c r="AA63" s="19" t="s">
        <v>48</v>
      </c>
      <c r="AB63" s="19">
        <v>1</v>
      </c>
      <c r="AC63" s="19">
        <v>185238</v>
      </c>
      <c r="AD63" s="19">
        <v>12</v>
      </c>
      <c r="AE63" s="19"/>
      <c r="AF63" s="19"/>
      <c r="AG63" s="19"/>
      <c r="AH63" s="19">
        <v>105879</v>
      </c>
      <c r="AI63" s="19">
        <v>1</v>
      </c>
      <c r="AJ63" s="19"/>
      <c r="AK63" s="19"/>
      <c r="AL63" s="19"/>
      <c r="AM63" s="19"/>
      <c r="AN63" s="19"/>
      <c r="AO63" s="19">
        <v>3.01</v>
      </c>
      <c r="AP63" s="19" t="s">
        <v>1504</v>
      </c>
      <c r="AQ63" s="19" t="s">
        <v>1502</v>
      </c>
      <c r="AR63" s="19" t="s">
        <v>1505</v>
      </c>
      <c r="AS63" s="19" t="s">
        <v>1506</v>
      </c>
      <c r="AT63" s="19" t="s">
        <v>1507</v>
      </c>
      <c r="AU63" s="19" t="s">
        <v>1520</v>
      </c>
      <c r="AV63" s="19" t="s">
        <v>1521</v>
      </c>
      <c r="AW63" s="19">
        <v>2005</v>
      </c>
      <c r="AX63" s="19">
        <v>3</v>
      </c>
      <c r="AY63" s="19" t="s">
        <v>1522</v>
      </c>
      <c r="AZ63" s="19" t="s">
        <v>1523</v>
      </c>
      <c r="BA63" s="19">
        <v>2006</v>
      </c>
      <c r="BB63" t="str">
        <f>VLOOKUP(AC63,'CTCwiretagcode(Jan2016)'!A$2:C$730,3,FALSE)</f>
        <v>CHI</v>
      </c>
      <c r="BC63" t="str">
        <f t="shared" si="0"/>
        <v>mix</v>
      </c>
      <c r="BD63">
        <f t="shared" si="1"/>
        <v>3</v>
      </c>
      <c r="BE63" t="str">
        <f t="shared" si="2"/>
        <v>1852383M10107  B2008780</v>
      </c>
      <c r="BK63" s="19" t="s">
        <v>1503</v>
      </c>
    </row>
    <row r="64" spans="1:63" x14ac:dyDescent="0.25">
      <c r="A64" s="19" t="s">
        <v>1501</v>
      </c>
      <c r="B64" s="19">
        <v>4.0999999999999996</v>
      </c>
      <c r="C64" s="19">
        <v>20120731</v>
      </c>
      <c r="D64" s="19" t="s">
        <v>41</v>
      </c>
      <c r="E64" s="19" t="s">
        <v>41</v>
      </c>
      <c r="F64" s="19">
        <v>2018307</v>
      </c>
      <c r="G64" s="19">
        <v>1</v>
      </c>
      <c r="H64" s="19">
        <v>2008</v>
      </c>
      <c r="I64" s="19">
        <v>20080910</v>
      </c>
      <c r="J64" s="19" t="s">
        <v>1501</v>
      </c>
      <c r="K64" s="19">
        <v>6</v>
      </c>
      <c r="L64" s="19">
        <v>37</v>
      </c>
      <c r="M64" s="19">
        <v>23</v>
      </c>
      <c r="N64" s="19">
        <v>14</v>
      </c>
      <c r="O64" s="19" t="s">
        <v>1502</v>
      </c>
      <c r="P64" s="19">
        <v>5</v>
      </c>
      <c r="Q64" s="19" t="s">
        <v>42</v>
      </c>
      <c r="R64" s="19"/>
      <c r="S64" s="19">
        <v>5000</v>
      </c>
      <c r="T64" s="19" t="s">
        <v>110</v>
      </c>
      <c r="U64" s="19"/>
      <c r="V64" s="19"/>
      <c r="W64" s="19"/>
      <c r="X64" s="19">
        <v>700</v>
      </c>
      <c r="Y64" s="19">
        <v>0</v>
      </c>
      <c r="Z64" s="19">
        <v>1</v>
      </c>
      <c r="AA64" s="19" t="s">
        <v>48</v>
      </c>
      <c r="AB64" s="19">
        <v>1</v>
      </c>
      <c r="AC64" s="19">
        <v>633369</v>
      </c>
      <c r="AD64" s="19">
        <v>12</v>
      </c>
      <c r="AE64" s="19"/>
      <c r="AF64" s="19"/>
      <c r="AG64" s="19"/>
      <c r="AH64" s="19">
        <v>105879</v>
      </c>
      <c r="AI64" s="19">
        <v>1</v>
      </c>
      <c r="AJ64" s="19"/>
      <c r="AK64" s="19"/>
      <c r="AL64" s="19"/>
      <c r="AM64" s="19"/>
      <c r="AN64" s="19"/>
      <c r="AO64" s="19">
        <v>3.01</v>
      </c>
      <c r="AP64" s="19" t="s">
        <v>1504</v>
      </c>
      <c r="AQ64" s="19" t="s">
        <v>1502</v>
      </c>
      <c r="AR64" s="19" t="s">
        <v>1540</v>
      </c>
      <c r="AS64" s="19" t="s">
        <v>1562</v>
      </c>
      <c r="AT64" s="19" t="s">
        <v>1563</v>
      </c>
      <c r="AU64" s="19" t="s">
        <v>1564</v>
      </c>
      <c r="AV64" s="19" t="s">
        <v>1565</v>
      </c>
      <c r="AW64" s="19">
        <v>2005</v>
      </c>
      <c r="AX64" s="19">
        <v>3</v>
      </c>
      <c r="AY64" s="19" t="s">
        <v>1566</v>
      </c>
      <c r="AZ64" s="19" t="s">
        <v>1567</v>
      </c>
      <c r="BA64" s="19">
        <v>2006</v>
      </c>
      <c r="BB64" t="str">
        <f>VLOOKUP(AC64,'CTCwiretagcode(Jan2016)'!A$2:C$730,3,FALSE)</f>
        <v>SAM</v>
      </c>
      <c r="BC64" t="str">
        <f t="shared" si="0"/>
        <v>NT</v>
      </c>
      <c r="BD64">
        <f t="shared" si="1"/>
        <v>3</v>
      </c>
      <c r="BE64" t="str">
        <f t="shared" si="2"/>
        <v>6333693M10107  B2008700</v>
      </c>
      <c r="BK64" s="19" t="s">
        <v>1503</v>
      </c>
    </row>
    <row r="65" spans="1:63" x14ac:dyDescent="0.25">
      <c r="A65" s="19" t="s">
        <v>1501</v>
      </c>
      <c r="B65" s="19">
        <v>4.0999999999999996</v>
      </c>
      <c r="C65" s="19">
        <v>20120731</v>
      </c>
      <c r="D65" s="19" t="s">
        <v>41</v>
      </c>
      <c r="E65" s="19" t="s">
        <v>41</v>
      </c>
      <c r="F65" s="19">
        <v>2018314</v>
      </c>
      <c r="G65" s="19">
        <v>1</v>
      </c>
      <c r="H65" s="19">
        <v>2008</v>
      </c>
      <c r="I65" s="19">
        <v>20080910</v>
      </c>
      <c r="J65" s="19" t="s">
        <v>1501</v>
      </c>
      <c r="K65" s="19">
        <v>6</v>
      </c>
      <c r="L65" s="19">
        <v>37</v>
      </c>
      <c r="M65" s="19">
        <v>23</v>
      </c>
      <c r="N65" s="19">
        <v>14</v>
      </c>
      <c r="O65" s="19" t="s">
        <v>1502</v>
      </c>
      <c r="P65" s="19">
        <v>5</v>
      </c>
      <c r="Q65" s="19" t="s">
        <v>42</v>
      </c>
      <c r="R65" s="19"/>
      <c r="S65" s="19">
        <v>5000</v>
      </c>
      <c r="T65" s="19" t="s">
        <v>45</v>
      </c>
      <c r="U65" s="19"/>
      <c r="V65" s="19"/>
      <c r="W65" s="19"/>
      <c r="X65" s="19">
        <v>740</v>
      </c>
      <c r="Y65" s="19">
        <v>0</v>
      </c>
      <c r="Z65" s="19">
        <v>1</v>
      </c>
      <c r="AA65" s="19" t="s">
        <v>48</v>
      </c>
      <c r="AB65" s="19">
        <v>1</v>
      </c>
      <c r="AC65" s="19">
        <v>633369</v>
      </c>
      <c r="AD65" s="19">
        <v>12</v>
      </c>
      <c r="AE65" s="19"/>
      <c r="AF65" s="19"/>
      <c r="AG65" s="19"/>
      <c r="AH65" s="19">
        <v>105879</v>
      </c>
      <c r="AI65" s="19">
        <v>1</v>
      </c>
      <c r="AJ65" s="19"/>
      <c r="AK65" s="19"/>
      <c r="AL65" s="19"/>
      <c r="AM65" s="19"/>
      <c r="AN65" s="19"/>
      <c r="AO65" s="19">
        <v>3.01</v>
      </c>
      <c r="AP65" s="19" t="s">
        <v>1504</v>
      </c>
      <c r="AQ65" s="19" t="s">
        <v>1502</v>
      </c>
      <c r="AR65" s="19" t="s">
        <v>1540</v>
      </c>
      <c r="AS65" s="19" t="s">
        <v>1562</v>
      </c>
      <c r="AT65" s="19" t="s">
        <v>1563</v>
      </c>
      <c r="AU65" s="19" t="s">
        <v>1564</v>
      </c>
      <c r="AV65" s="19" t="s">
        <v>1565</v>
      </c>
      <c r="AW65" s="19">
        <v>2005</v>
      </c>
      <c r="AX65" s="19">
        <v>3</v>
      </c>
      <c r="AY65" s="19" t="s">
        <v>1566</v>
      </c>
      <c r="AZ65" s="19" t="s">
        <v>1567</v>
      </c>
      <c r="BA65" s="19">
        <v>2006</v>
      </c>
      <c r="BB65" t="str">
        <f>VLOOKUP(AC65,'CTCwiretagcode(Jan2016)'!A$2:C$730,3,FALSE)</f>
        <v>SAM</v>
      </c>
      <c r="BC65" t="str">
        <f t="shared" si="0"/>
        <v>NT</v>
      </c>
      <c r="BD65">
        <f t="shared" si="1"/>
        <v>3</v>
      </c>
      <c r="BE65" t="str">
        <f t="shared" si="2"/>
        <v>6333693M10107  B2008740</v>
      </c>
      <c r="BK65" s="19" t="s">
        <v>1503</v>
      </c>
    </row>
    <row r="66" spans="1:63" x14ac:dyDescent="0.25">
      <c r="A66" s="19" t="s">
        <v>1501</v>
      </c>
      <c r="B66" s="19">
        <v>4.0999999999999996</v>
      </c>
      <c r="C66" s="19">
        <v>20120731</v>
      </c>
      <c r="D66" s="19" t="s">
        <v>41</v>
      </c>
      <c r="E66" s="19" t="s">
        <v>41</v>
      </c>
      <c r="F66" s="19">
        <v>2018318</v>
      </c>
      <c r="G66" s="19">
        <v>1</v>
      </c>
      <c r="H66" s="19">
        <v>2008</v>
      </c>
      <c r="I66" s="19">
        <v>20080910</v>
      </c>
      <c r="J66" s="19" t="s">
        <v>1501</v>
      </c>
      <c r="K66" s="19">
        <v>6</v>
      </c>
      <c r="L66" s="19">
        <v>37</v>
      </c>
      <c r="M66" s="19">
        <v>23</v>
      </c>
      <c r="N66" s="19">
        <v>14</v>
      </c>
      <c r="O66" s="19" t="s">
        <v>1502</v>
      </c>
      <c r="P66" s="19">
        <v>5</v>
      </c>
      <c r="Q66" s="19" t="s">
        <v>42</v>
      </c>
      <c r="R66" s="19"/>
      <c r="S66" s="19">
        <v>5000</v>
      </c>
      <c r="T66" s="19" t="s">
        <v>110</v>
      </c>
      <c r="U66" s="19"/>
      <c r="V66" s="19"/>
      <c r="W66" s="19"/>
      <c r="X66" s="19">
        <v>690</v>
      </c>
      <c r="Y66" s="19">
        <v>0</v>
      </c>
      <c r="Z66" s="19">
        <v>1</v>
      </c>
      <c r="AA66" s="19" t="s">
        <v>48</v>
      </c>
      <c r="AB66" s="19">
        <v>1</v>
      </c>
      <c r="AC66" s="19">
        <v>633369</v>
      </c>
      <c r="AD66" s="19">
        <v>12</v>
      </c>
      <c r="AE66" s="19"/>
      <c r="AF66" s="19"/>
      <c r="AG66" s="19"/>
      <c r="AH66" s="19">
        <v>105879</v>
      </c>
      <c r="AI66" s="19">
        <v>1</v>
      </c>
      <c r="AJ66" s="19"/>
      <c r="AK66" s="19"/>
      <c r="AL66" s="19"/>
      <c r="AM66" s="19"/>
      <c r="AN66" s="19"/>
      <c r="AO66" s="19">
        <v>3.01</v>
      </c>
      <c r="AP66" s="19" t="s">
        <v>1504</v>
      </c>
      <c r="AQ66" s="19" t="s">
        <v>1502</v>
      </c>
      <c r="AR66" s="19" t="s">
        <v>1540</v>
      </c>
      <c r="AS66" s="19" t="s">
        <v>1562</v>
      </c>
      <c r="AT66" s="19" t="s">
        <v>1563</v>
      </c>
      <c r="AU66" s="19" t="s">
        <v>1564</v>
      </c>
      <c r="AV66" s="19" t="s">
        <v>1565</v>
      </c>
      <c r="AW66" s="19">
        <v>2005</v>
      </c>
      <c r="AX66" s="19">
        <v>3</v>
      </c>
      <c r="AY66" s="19" t="s">
        <v>1566</v>
      </c>
      <c r="AZ66" s="19" t="s">
        <v>1567</v>
      </c>
      <c r="BA66" s="19">
        <v>2006</v>
      </c>
      <c r="BB66" t="str">
        <f>VLOOKUP(AC66,'CTCwiretagcode(Jan2016)'!A$2:C$730,3,FALSE)</f>
        <v>SAM</v>
      </c>
      <c r="BC66" t="str">
        <f t="shared" si="0"/>
        <v>NT</v>
      </c>
      <c r="BD66">
        <f t="shared" si="1"/>
        <v>3</v>
      </c>
      <c r="BE66" t="str">
        <f t="shared" si="2"/>
        <v>6333693M10107  B2008690</v>
      </c>
      <c r="BK66" s="19" t="s">
        <v>1503</v>
      </c>
    </row>
    <row r="67" spans="1:63" x14ac:dyDescent="0.25">
      <c r="A67" s="19" t="s">
        <v>1501</v>
      </c>
      <c r="B67" s="19">
        <v>4.0999999999999996</v>
      </c>
      <c r="C67" s="19">
        <v>20120731</v>
      </c>
      <c r="D67" s="19" t="s">
        <v>41</v>
      </c>
      <c r="E67" s="19" t="s">
        <v>41</v>
      </c>
      <c r="F67" s="19">
        <v>2018322</v>
      </c>
      <c r="G67" s="19">
        <v>1</v>
      </c>
      <c r="H67" s="19">
        <v>2008</v>
      </c>
      <c r="I67" s="19">
        <v>20080910</v>
      </c>
      <c r="J67" s="19" t="s">
        <v>1501</v>
      </c>
      <c r="K67" s="19">
        <v>6</v>
      </c>
      <c r="L67" s="19">
        <v>37</v>
      </c>
      <c r="M67" s="19">
        <v>23</v>
      </c>
      <c r="N67" s="19">
        <v>14</v>
      </c>
      <c r="O67" s="19" t="s">
        <v>1502</v>
      </c>
      <c r="P67" s="19">
        <v>5</v>
      </c>
      <c r="Q67" s="19" t="s">
        <v>42</v>
      </c>
      <c r="R67" s="19"/>
      <c r="S67" s="19">
        <v>5000</v>
      </c>
      <c r="T67" s="19" t="s">
        <v>110</v>
      </c>
      <c r="U67" s="19"/>
      <c r="V67" s="19"/>
      <c r="W67" s="19"/>
      <c r="X67" s="19">
        <v>780</v>
      </c>
      <c r="Y67" s="19">
        <v>0</v>
      </c>
      <c r="Z67" s="19">
        <v>1</v>
      </c>
      <c r="AA67" s="19" t="s">
        <v>48</v>
      </c>
      <c r="AB67" s="19">
        <v>1</v>
      </c>
      <c r="AC67" s="19">
        <v>632972</v>
      </c>
      <c r="AD67" s="19">
        <v>12</v>
      </c>
      <c r="AE67" s="19"/>
      <c r="AF67" s="19"/>
      <c r="AG67" s="19"/>
      <c r="AH67" s="19">
        <v>105879</v>
      </c>
      <c r="AI67" s="19">
        <v>1</v>
      </c>
      <c r="AJ67" s="19"/>
      <c r="AK67" s="19"/>
      <c r="AL67" s="19"/>
      <c r="AM67" s="19"/>
      <c r="AN67" s="19"/>
      <c r="AO67" s="19">
        <v>3.01</v>
      </c>
      <c r="AP67" s="19" t="s">
        <v>1504</v>
      </c>
      <c r="AQ67" s="19" t="s">
        <v>1502</v>
      </c>
      <c r="AR67" s="19" t="s">
        <v>1540</v>
      </c>
      <c r="AS67" s="19" t="s">
        <v>1939</v>
      </c>
      <c r="AT67" s="19" t="s">
        <v>1945</v>
      </c>
      <c r="AU67" s="19" t="s">
        <v>1946</v>
      </c>
      <c r="AV67" s="19" t="s">
        <v>1947</v>
      </c>
      <c r="AW67" s="19">
        <v>2004</v>
      </c>
      <c r="AX67" s="19">
        <v>3</v>
      </c>
      <c r="AY67" s="19" t="s">
        <v>1948</v>
      </c>
      <c r="AZ67" s="19" t="s">
        <v>1949</v>
      </c>
      <c r="BA67" s="19">
        <v>2005</v>
      </c>
      <c r="BB67" s="50" t="str">
        <f>VLOOKUP(AC67,'CTCwiretagcode(Jan2016)'!A$2:C$730,3,FALSE)</f>
        <v>ISS</v>
      </c>
      <c r="BC67" t="str">
        <f t="shared" ref="BC67:BC130" si="3">VLOOKUP(N67,BF$2:BG$7,2,FALSE)</f>
        <v>NT</v>
      </c>
      <c r="BD67">
        <f t="shared" ref="BD67:BD130" si="4">IF(MID(I67,5,2)*1&gt;=10,4,3)</f>
        <v>3</v>
      </c>
      <c r="BE67" t="str">
        <f t="shared" ref="BE67:BE130" si="5">AC67&amp;Q67&amp;H67&amp;X67</f>
        <v>6329723M10107  B2008780</v>
      </c>
      <c r="BK67" s="19" t="s">
        <v>1503</v>
      </c>
    </row>
    <row r="68" spans="1:63" x14ac:dyDescent="0.25">
      <c r="A68" s="19" t="s">
        <v>1501</v>
      </c>
      <c r="B68" s="19">
        <v>4.0999999999999996</v>
      </c>
      <c r="C68" s="19">
        <v>20120731</v>
      </c>
      <c r="D68" s="19" t="s">
        <v>41</v>
      </c>
      <c r="E68" s="19" t="s">
        <v>41</v>
      </c>
      <c r="F68" s="19">
        <v>2018325</v>
      </c>
      <c r="G68" s="19">
        <v>1</v>
      </c>
      <c r="H68" s="19">
        <v>2008</v>
      </c>
      <c r="I68" s="19">
        <v>20080910</v>
      </c>
      <c r="J68" s="19" t="s">
        <v>1501</v>
      </c>
      <c r="K68" s="19">
        <v>6</v>
      </c>
      <c r="L68" s="19">
        <v>37</v>
      </c>
      <c r="M68" s="19">
        <v>23</v>
      </c>
      <c r="N68" s="19">
        <v>14</v>
      </c>
      <c r="O68" s="19" t="s">
        <v>1502</v>
      </c>
      <c r="P68" s="19">
        <v>5</v>
      </c>
      <c r="Q68" s="19" t="s">
        <v>42</v>
      </c>
      <c r="R68" s="19"/>
      <c r="S68" s="19">
        <v>5000</v>
      </c>
      <c r="T68" s="19" t="s">
        <v>110</v>
      </c>
      <c r="U68" s="19"/>
      <c r="V68" s="19"/>
      <c r="W68" s="19"/>
      <c r="X68" s="19">
        <v>750</v>
      </c>
      <c r="Y68" s="19">
        <v>0</v>
      </c>
      <c r="Z68" s="19">
        <v>1</v>
      </c>
      <c r="AA68" s="19" t="s">
        <v>48</v>
      </c>
      <c r="AB68" s="19">
        <v>1</v>
      </c>
      <c r="AC68" s="19">
        <v>633369</v>
      </c>
      <c r="AD68" s="19">
        <v>12</v>
      </c>
      <c r="AE68" s="19"/>
      <c r="AF68" s="19"/>
      <c r="AG68" s="19"/>
      <c r="AH68" s="19">
        <v>105879</v>
      </c>
      <c r="AI68" s="19">
        <v>1</v>
      </c>
      <c r="AJ68" s="19"/>
      <c r="AK68" s="19"/>
      <c r="AL68" s="19"/>
      <c r="AM68" s="19"/>
      <c r="AN68" s="19"/>
      <c r="AO68" s="19">
        <v>3.01</v>
      </c>
      <c r="AP68" s="19" t="s">
        <v>1504</v>
      </c>
      <c r="AQ68" s="19" t="s">
        <v>1502</v>
      </c>
      <c r="AR68" s="19" t="s">
        <v>1540</v>
      </c>
      <c r="AS68" s="19" t="s">
        <v>1562</v>
      </c>
      <c r="AT68" s="19" t="s">
        <v>1563</v>
      </c>
      <c r="AU68" s="19" t="s">
        <v>1564</v>
      </c>
      <c r="AV68" s="19" t="s">
        <v>1565</v>
      </c>
      <c r="AW68" s="19">
        <v>2005</v>
      </c>
      <c r="AX68" s="19">
        <v>3</v>
      </c>
      <c r="AY68" s="19" t="s">
        <v>1566</v>
      </c>
      <c r="AZ68" s="19" t="s">
        <v>1567</v>
      </c>
      <c r="BA68" s="19">
        <v>2006</v>
      </c>
      <c r="BB68" t="str">
        <f>VLOOKUP(AC68,'CTCwiretagcode(Jan2016)'!A$2:C$730,3,FALSE)</f>
        <v>SAM</v>
      </c>
      <c r="BC68" t="str">
        <f t="shared" si="3"/>
        <v>NT</v>
      </c>
      <c r="BD68">
        <f t="shared" si="4"/>
        <v>3</v>
      </c>
      <c r="BE68" t="str">
        <f t="shared" si="5"/>
        <v>6333693M10107  B2008750</v>
      </c>
      <c r="BK68" s="19" t="s">
        <v>1503</v>
      </c>
    </row>
    <row r="69" spans="1:63" x14ac:dyDescent="0.25">
      <c r="A69" s="19" t="s">
        <v>1501</v>
      </c>
      <c r="B69" s="19">
        <v>4.0999999999999996</v>
      </c>
      <c r="C69" s="19">
        <v>20120731</v>
      </c>
      <c r="D69" s="19" t="s">
        <v>41</v>
      </c>
      <c r="E69" s="19" t="s">
        <v>41</v>
      </c>
      <c r="F69" s="19">
        <v>1989415</v>
      </c>
      <c r="G69" s="19">
        <v>1</v>
      </c>
      <c r="H69" s="19">
        <v>2008</v>
      </c>
      <c r="I69" s="19">
        <v>20080910</v>
      </c>
      <c r="J69" s="19" t="s">
        <v>1501</v>
      </c>
      <c r="K69" s="19">
        <v>6</v>
      </c>
      <c r="L69" s="19">
        <v>37</v>
      </c>
      <c r="M69" s="19">
        <v>23</v>
      </c>
      <c r="N69" s="19">
        <v>17</v>
      </c>
      <c r="O69" s="19" t="s">
        <v>1502</v>
      </c>
      <c r="P69" s="19">
        <v>5</v>
      </c>
      <c r="Q69" s="19" t="s">
        <v>42</v>
      </c>
      <c r="R69" s="19"/>
      <c r="S69" s="19">
        <v>5000</v>
      </c>
      <c r="T69" s="19" t="s">
        <v>45</v>
      </c>
      <c r="U69" s="19"/>
      <c r="V69" s="19"/>
      <c r="W69" s="19"/>
      <c r="X69" s="19">
        <v>670</v>
      </c>
      <c r="Y69" s="19">
        <v>0</v>
      </c>
      <c r="Z69" s="19">
        <v>1</v>
      </c>
      <c r="AA69" s="19" t="s">
        <v>48</v>
      </c>
      <c r="AB69" s="19">
        <v>1</v>
      </c>
      <c r="AC69" s="19">
        <v>633369</v>
      </c>
      <c r="AD69" s="19">
        <v>12</v>
      </c>
      <c r="AE69" s="19"/>
      <c r="AF69" s="19"/>
      <c r="AG69" s="19"/>
      <c r="AH69" s="19">
        <v>105879</v>
      </c>
      <c r="AI69" s="19">
        <v>1</v>
      </c>
      <c r="AJ69" s="19"/>
      <c r="AK69" s="19"/>
      <c r="AL69" s="19"/>
      <c r="AM69" s="19"/>
      <c r="AN69" s="19"/>
      <c r="AO69" s="19">
        <v>3.01</v>
      </c>
      <c r="AP69" s="19" t="s">
        <v>1504</v>
      </c>
      <c r="AQ69" s="19" t="s">
        <v>1502</v>
      </c>
      <c r="AR69" s="19" t="s">
        <v>1540</v>
      </c>
      <c r="AS69" s="19" t="s">
        <v>1562</v>
      </c>
      <c r="AT69" s="19" t="s">
        <v>1563</v>
      </c>
      <c r="AU69" s="19" t="s">
        <v>1564</v>
      </c>
      <c r="AV69" s="19" t="s">
        <v>1565</v>
      </c>
      <c r="AW69" s="19">
        <v>2005</v>
      </c>
      <c r="AX69" s="19">
        <v>3</v>
      </c>
      <c r="AY69" s="19" t="s">
        <v>1566</v>
      </c>
      <c r="AZ69" s="19" t="s">
        <v>1567</v>
      </c>
      <c r="BA69" s="19">
        <v>2006</v>
      </c>
      <c r="BB69" t="str">
        <f>VLOOKUP(AC69,'CTCwiretagcode(Jan2016)'!A$2:C$730,3,FALSE)</f>
        <v>SAM</v>
      </c>
      <c r="BC69" t="str">
        <f t="shared" si="3"/>
        <v>Tr</v>
      </c>
      <c r="BD69">
        <f t="shared" si="4"/>
        <v>3</v>
      </c>
      <c r="BE69" t="str">
        <f t="shared" si="5"/>
        <v>6333693M10107  B2008670</v>
      </c>
      <c r="BK69" s="19" t="s">
        <v>1503</v>
      </c>
    </row>
    <row r="70" spans="1:63" x14ac:dyDescent="0.25">
      <c r="A70" s="19" t="s">
        <v>1501</v>
      </c>
      <c r="B70" s="19">
        <v>4.0999999999999996</v>
      </c>
      <c r="C70" s="19">
        <v>20120731</v>
      </c>
      <c r="D70" s="19" t="s">
        <v>41</v>
      </c>
      <c r="E70" s="19" t="s">
        <v>41</v>
      </c>
      <c r="F70" s="19">
        <v>1999273</v>
      </c>
      <c r="G70" s="19">
        <v>1</v>
      </c>
      <c r="H70" s="19">
        <v>2008</v>
      </c>
      <c r="I70" s="19">
        <v>20080910</v>
      </c>
      <c r="J70" s="19" t="s">
        <v>1501</v>
      </c>
      <c r="K70" s="19">
        <v>6</v>
      </c>
      <c r="L70" s="19">
        <v>37</v>
      </c>
      <c r="M70" s="19">
        <v>23</v>
      </c>
      <c r="N70" s="19">
        <v>29</v>
      </c>
      <c r="O70" s="19" t="s">
        <v>1502</v>
      </c>
      <c r="P70" s="19">
        <v>5</v>
      </c>
      <c r="Q70" s="19" t="s">
        <v>42</v>
      </c>
      <c r="R70" s="19"/>
      <c r="S70" s="19">
        <v>5000</v>
      </c>
      <c r="T70" s="19" t="s">
        <v>45</v>
      </c>
      <c r="U70" s="19"/>
      <c r="V70" s="19"/>
      <c r="W70" s="19"/>
      <c r="X70" s="19">
        <v>540</v>
      </c>
      <c r="Y70" s="19">
        <v>0</v>
      </c>
      <c r="Z70" s="19">
        <v>1</v>
      </c>
      <c r="AA70" s="19" t="s">
        <v>48</v>
      </c>
      <c r="AB70" s="19">
        <v>1</v>
      </c>
      <c r="AC70" s="19">
        <v>186037</v>
      </c>
      <c r="AD70" s="19">
        <v>12</v>
      </c>
      <c r="AE70" s="19"/>
      <c r="AF70" s="19"/>
      <c r="AG70" s="19"/>
      <c r="AH70" s="19">
        <v>105879</v>
      </c>
      <c r="AI70" s="19">
        <v>1</v>
      </c>
      <c r="AJ70" s="19"/>
      <c r="AK70" s="19"/>
      <c r="AL70" s="19"/>
      <c r="AM70" s="19"/>
      <c r="AN70" s="19"/>
      <c r="AO70" s="19">
        <v>3.01</v>
      </c>
      <c r="AP70" s="19" t="s">
        <v>1504</v>
      </c>
      <c r="AQ70" s="19" t="s">
        <v>1502</v>
      </c>
      <c r="AR70" s="19" t="s">
        <v>1505</v>
      </c>
      <c r="AS70" s="19" t="s">
        <v>1512</v>
      </c>
      <c r="AT70" s="19" t="s">
        <v>1513</v>
      </c>
      <c r="AU70" s="19" t="s">
        <v>1514</v>
      </c>
      <c r="AV70" s="19" t="s">
        <v>1515</v>
      </c>
      <c r="AW70" s="19">
        <v>2006</v>
      </c>
      <c r="AX70" s="19">
        <v>3</v>
      </c>
      <c r="AY70" s="19" t="s">
        <v>1516</v>
      </c>
      <c r="AZ70" s="19" t="s">
        <v>1517</v>
      </c>
      <c r="BA70" s="19">
        <v>2007</v>
      </c>
      <c r="BB70" t="str">
        <f>VLOOKUP(AC70,'CTCwiretagcode(Jan2016)'!A$2:C$730,3,FALSE)</f>
        <v>COW</v>
      </c>
      <c r="BC70" t="str">
        <f t="shared" si="3"/>
        <v>Tr</v>
      </c>
      <c r="BD70">
        <f t="shared" si="4"/>
        <v>3</v>
      </c>
      <c r="BE70" t="str">
        <f t="shared" si="5"/>
        <v>1860373M10107  B2008540</v>
      </c>
      <c r="BK70" s="19" t="s">
        <v>1503</v>
      </c>
    </row>
    <row r="71" spans="1:63" x14ac:dyDescent="0.25">
      <c r="A71" s="19" t="s">
        <v>1501</v>
      </c>
      <c r="B71" s="19">
        <v>4.0999999999999996</v>
      </c>
      <c r="C71" s="19">
        <v>20120731</v>
      </c>
      <c r="D71" s="19" t="s">
        <v>41</v>
      </c>
      <c r="E71" s="19" t="s">
        <v>41</v>
      </c>
      <c r="F71" s="19">
        <v>1999280</v>
      </c>
      <c r="G71" s="19">
        <v>1</v>
      </c>
      <c r="H71" s="19">
        <v>2008</v>
      </c>
      <c r="I71" s="19">
        <v>20080910</v>
      </c>
      <c r="J71" s="19" t="s">
        <v>1501</v>
      </c>
      <c r="K71" s="19">
        <v>6</v>
      </c>
      <c r="L71" s="19">
        <v>37</v>
      </c>
      <c r="M71" s="19">
        <v>23</v>
      </c>
      <c r="N71" s="19">
        <v>29</v>
      </c>
      <c r="O71" s="19" t="s">
        <v>1502</v>
      </c>
      <c r="P71" s="19">
        <v>5</v>
      </c>
      <c r="Q71" s="19" t="s">
        <v>42</v>
      </c>
      <c r="R71" s="19"/>
      <c r="S71" s="19">
        <v>5000</v>
      </c>
      <c r="T71" s="19" t="s">
        <v>110</v>
      </c>
      <c r="U71" s="19"/>
      <c r="V71" s="19"/>
      <c r="W71" s="19"/>
      <c r="X71" s="19">
        <v>760</v>
      </c>
      <c r="Y71" s="19">
        <v>0</v>
      </c>
      <c r="Z71" s="19">
        <v>1</v>
      </c>
      <c r="AA71" s="19" t="s">
        <v>48</v>
      </c>
      <c r="AB71" s="19">
        <v>1</v>
      </c>
      <c r="AC71" s="19">
        <v>633369</v>
      </c>
      <c r="AD71" s="19">
        <v>12</v>
      </c>
      <c r="AE71" s="19"/>
      <c r="AF71" s="19"/>
      <c r="AG71" s="19"/>
      <c r="AH71" s="19">
        <v>105879</v>
      </c>
      <c r="AI71" s="19">
        <v>1</v>
      </c>
      <c r="AJ71" s="19"/>
      <c r="AK71" s="19"/>
      <c r="AL71" s="19"/>
      <c r="AM71" s="19"/>
      <c r="AN71" s="19"/>
      <c r="AO71" s="19">
        <v>3.01</v>
      </c>
      <c r="AP71" s="19" t="s">
        <v>1504</v>
      </c>
      <c r="AQ71" s="19" t="s">
        <v>1502</v>
      </c>
      <c r="AR71" s="19" t="s">
        <v>1540</v>
      </c>
      <c r="AS71" s="19" t="s">
        <v>1562</v>
      </c>
      <c r="AT71" s="19" t="s">
        <v>1563</v>
      </c>
      <c r="AU71" s="19" t="s">
        <v>1564</v>
      </c>
      <c r="AV71" s="19" t="s">
        <v>1565</v>
      </c>
      <c r="AW71" s="19">
        <v>2005</v>
      </c>
      <c r="AX71" s="19">
        <v>3</v>
      </c>
      <c r="AY71" s="19" t="s">
        <v>1566</v>
      </c>
      <c r="AZ71" s="19" t="s">
        <v>1567</v>
      </c>
      <c r="BA71" s="19">
        <v>2006</v>
      </c>
      <c r="BB71" t="str">
        <f>VLOOKUP(AC71,'CTCwiretagcode(Jan2016)'!A$2:C$730,3,FALSE)</f>
        <v>SAM</v>
      </c>
      <c r="BC71" t="str">
        <f t="shared" si="3"/>
        <v>Tr</v>
      </c>
      <c r="BD71">
        <f t="shared" si="4"/>
        <v>3</v>
      </c>
      <c r="BE71" t="str">
        <f t="shared" si="5"/>
        <v>6333693M10107  B2008760</v>
      </c>
      <c r="BK71" s="19" t="s">
        <v>1503</v>
      </c>
    </row>
    <row r="72" spans="1:63" x14ac:dyDescent="0.25">
      <c r="A72" s="19" t="s">
        <v>1501</v>
      </c>
      <c r="B72" s="19">
        <v>4.0999999999999996</v>
      </c>
      <c r="C72" s="19">
        <v>20120731</v>
      </c>
      <c r="D72" s="19" t="s">
        <v>41</v>
      </c>
      <c r="E72" s="19" t="s">
        <v>41</v>
      </c>
      <c r="F72" s="19">
        <v>2026538</v>
      </c>
      <c r="G72" s="19">
        <v>1</v>
      </c>
      <c r="H72" s="19">
        <v>2008</v>
      </c>
      <c r="I72" s="19">
        <v>20080915</v>
      </c>
      <c r="J72" s="19" t="s">
        <v>1501</v>
      </c>
      <c r="K72" s="19">
        <v>6</v>
      </c>
      <c r="L72" s="19">
        <v>38</v>
      </c>
      <c r="M72" s="19">
        <v>23</v>
      </c>
      <c r="N72" s="19">
        <v>17</v>
      </c>
      <c r="O72" s="19" t="s">
        <v>1502</v>
      </c>
      <c r="P72" s="19">
        <v>5</v>
      </c>
      <c r="Q72" s="19" t="s">
        <v>42</v>
      </c>
      <c r="R72" s="19"/>
      <c r="S72" s="19">
        <v>5000</v>
      </c>
      <c r="T72" s="19" t="s">
        <v>45</v>
      </c>
      <c r="U72" s="19"/>
      <c r="V72" s="19"/>
      <c r="W72" s="19"/>
      <c r="X72" s="19">
        <v>650</v>
      </c>
      <c r="Y72" s="19">
        <v>0</v>
      </c>
      <c r="Z72" s="19">
        <v>1</v>
      </c>
      <c r="AA72" s="19" t="s">
        <v>48</v>
      </c>
      <c r="AB72" s="19">
        <v>1</v>
      </c>
      <c r="AC72" s="19">
        <v>185818</v>
      </c>
      <c r="AD72" s="19">
        <v>12</v>
      </c>
      <c r="AE72" s="19"/>
      <c r="AF72" s="19"/>
      <c r="AG72" s="19"/>
      <c r="AH72" s="19">
        <v>105952</v>
      </c>
      <c r="AI72" s="19">
        <v>1</v>
      </c>
      <c r="AJ72" s="19"/>
      <c r="AK72" s="19"/>
      <c r="AL72" s="19"/>
      <c r="AM72" s="19"/>
      <c r="AN72" s="19"/>
      <c r="AO72" s="19">
        <v>2.4</v>
      </c>
      <c r="AP72" s="19" t="s">
        <v>1504</v>
      </c>
      <c r="AQ72" s="19" t="s">
        <v>1502</v>
      </c>
      <c r="AR72" s="19" t="s">
        <v>1505</v>
      </c>
      <c r="AS72" s="19" t="s">
        <v>1512</v>
      </c>
      <c r="AT72" s="19" t="s">
        <v>1513</v>
      </c>
      <c r="AU72" s="19" t="s">
        <v>1514</v>
      </c>
      <c r="AV72" s="19" t="s">
        <v>1515</v>
      </c>
      <c r="AW72" s="19">
        <v>2005</v>
      </c>
      <c r="AX72" s="19">
        <v>3</v>
      </c>
      <c r="AY72" s="19" t="s">
        <v>1516</v>
      </c>
      <c r="AZ72" s="19" t="s">
        <v>1517</v>
      </c>
      <c r="BA72" s="19">
        <v>2006</v>
      </c>
      <c r="BB72" t="str">
        <f>VLOOKUP(AC72,'CTCwiretagcode(Jan2016)'!A$2:C$730,3,FALSE)</f>
        <v>COW</v>
      </c>
      <c r="BC72" t="str">
        <f t="shared" si="3"/>
        <v>Tr</v>
      </c>
      <c r="BD72">
        <f t="shared" si="4"/>
        <v>3</v>
      </c>
      <c r="BE72" t="str">
        <f t="shared" si="5"/>
        <v>1858183M10107  B2008650</v>
      </c>
      <c r="BK72" s="19" t="s">
        <v>1503</v>
      </c>
    </row>
    <row r="73" spans="1:63" x14ac:dyDescent="0.25">
      <c r="A73" s="19" t="s">
        <v>1501</v>
      </c>
      <c r="B73" s="19">
        <v>4.0999999999999996</v>
      </c>
      <c r="C73" s="19">
        <v>20120731</v>
      </c>
      <c r="D73" s="19" t="s">
        <v>41</v>
      </c>
      <c r="E73" s="19" t="s">
        <v>41</v>
      </c>
      <c r="F73" s="19">
        <v>1987956</v>
      </c>
      <c r="G73" s="19">
        <v>1</v>
      </c>
      <c r="H73" s="19">
        <v>2008</v>
      </c>
      <c r="I73" s="19">
        <v>20080916</v>
      </c>
      <c r="J73" s="19" t="s">
        <v>1501</v>
      </c>
      <c r="K73" s="19">
        <v>6</v>
      </c>
      <c r="L73" s="19">
        <v>38</v>
      </c>
      <c r="M73" s="19">
        <v>23</v>
      </c>
      <c r="N73" s="19">
        <v>17</v>
      </c>
      <c r="O73" s="19" t="s">
        <v>1502</v>
      </c>
      <c r="P73" s="19">
        <v>5</v>
      </c>
      <c r="Q73" s="19" t="s">
        <v>42</v>
      </c>
      <c r="R73" s="19"/>
      <c r="S73" s="19">
        <v>5000</v>
      </c>
      <c r="T73" s="19" t="s">
        <v>45</v>
      </c>
      <c r="U73" s="19"/>
      <c r="V73" s="19"/>
      <c r="W73" s="19"/>
      <c r="X73" s="19">
        <v>730</v>
      </c>
      <c r="Y73" s="19">
        <v>0</v>
      </c>
      <c r="Z73" s="19">
        <v>1</v>
      </c>
      <c r="AA73" s="19" t="s">
        <v>48</v>
      </c>
      <c r="AB73" s="19">
        <v>1</v>
      </c>
      <c r="AC73" s="19">
        <v>633369</v>
      </c>
      <c r="AD73" s="19">
        <v>12</v>
      </c>
      <c r="AE73" s="19"/>
      <c r="AF73" s="19"/>
      <c r="AG73" s="19"/>
      <c r="AH73" s="19">
        <v>105952</v>
      </c>
      <c r="AI73" s="19">
        <v>1</v>
      </c>
      <c r="AJ73" s="19"/>
      <c r="AK73" s="19"/>
      <c r="AL73" s="19"/>
      <c r="AM73" s="19"/>
      <c r="AN73" s="19"/>
      <c r="AO73" s="19">
        <v>2.4</v>
      </c>
      <c r="AP73" s="19" t="s">
        <v>1504</v>
      </c>
      <c r="AQ73" s="19" t="s">
        <v>1502</v>
      </c>
      <c r="AR73" s="19" t="s">
        <v>1540</v>
      </c>
      <c r="AS73" s="19" t="s">
        <v>1562</v>
      </c>
      <c r="AT73" s="19" t="s">
        <v>1563</v>
      </c>
      <c r="AU73" s="19" t="s">
        <v>1564</v>
      </c>
      <c r="AV73" s="19" t="s">
        <v>1565</v>
      </c>
      <c r="AW73" s="19">
        <v>2005</v>
      </c>
      <c r="AX73" s="19">
        <v>3</v>
      </c>
      <c r="AY73" s="19" t="s">
        <v>1566</v>
      </c>
      <c r="AZ73" s="19" t="s">
        <v>1567</v>
      </c>
      <c r="BA73" s="19">
        <v>2006</v>
      </c>
      <c r="BB73" t="str">
        <f>VLOOKUP(AC73,'CTCwiretagcode(Jan2016)'!A$2:C$730,3,FALSE)</f>
        <v>SAM</v>
      </c>
      <c r="BC73" t="str">
        <f t="shared" si="3"/>
        <v>Tr</v>
      </c>
      <c r="BD73">
        <f t="shared" si="4"/>
        <v>3</v>
      </c>
      <c r="BE73" t="str">
        <f t="shared" si="5"/>
        <v>6333693M10107  B2008730</v>
      </c>
      <c r="BK73" s="19" t="s">
        <v>1503</v>
      </c>
    </row>
    <row r="74" spans="1:63" x14ac:dyDescent="0.25">
      <c r="A74" s="19" t="s">
        <v>1501</v>
      </c>
      <c r="B74" s="19">
        <v>4.0999999999999996</v>
      </c>
      <c r="C74" s="19">
        <v>20120731</v>
      </c>
      <c r="D74" s="19" t="s">
        <v>41</v>
      </c>
      <c r="E74" s="19" t="s">
        <v>41</v>
      </c>
      <c r="F74" s="19">
        <v>1989451</v>
      </c>
      <c r="G74" s="19">
        <v>1</v>
      </c>
      <c r="H74" s="19">
        <v>2008</v>
      </c>
      <c r="I74" s="19">
        <v>20080917</v>
      </c>
      <c r="J74" s="19" t="s">
        <v>1501</v>
      </c>
      <c r="K74" s="19">
        <v>6</v>
      </c>
      <c r="L74" s="19">
        <v>38</v>
      </c>
      <c r="M74" s="19">
        <v>23</v>
      </c>
      <c r="N74" s="19">
        <v>14</v>
      </c>
      <c r="O74" s="19" t="s">
        <v>1502</v>
      </c>
      <c r="P74" s="19">
        <v>5</v>
      </c>
      <c r="Q74" s="19" t="s">
        <v>42</v>
      </c>
      <c r="R74" s="19"/>
      <c r="S74" s="19">
        <v>0</v>
      </c>
      <c r="T74" s="19" t="s">
        <v>45</v>
      </c>
      <c r="U74" s="19"/>
      <c r="V74" s="19"/>
      <c r="W74" s="19"/>
      <c r="X74" s="19">
        <v>700</v>
      </c>
      <c r="Y74" s="19">
        <v>0</v>
      </c>
      <c r="Z74" s="19">
        <v>1</v>
      </c>
      <c r="AA74" s="19" t="s">
        <v>48</v>
      </c>
      <c r="AB74" s="19">
        <v>1</v>
      </c>
      <c r="AC74" s="19">
        <v>633286</v>
      </c>
      <c r="AD74" s="19">
        <v>12</v>
      </c>
      <c r="AE74" s="19"/>
      <c r="AF74" s="19"/>
      <c r="AG74" s="19"/>
      <c r="AH74" s="19">
        <v>105952</v>
      </c>
      <c r="AI74" s="19">
        <v>1</v>
      </c>
      <c r="AJ74" s="19"/>
      <c r="AK74" s="19"/>
      <c r="AL74" s="19"/>
      <c r="AM74" s="19"/>
      <c r="AN74" s="19"/>
      <c r="AO74" s="19">
        <v>2.4</v>
      </c>
      <c r="AP74" s="19" t="s">
        <v>1504</v>
      </c>
      <c r="AQ74" s="19" t="s">
        <v>1502</v>
      </c>
      <c r="AR74" s="19" t="s">
        <v>1540</v>
      </c>
      <c r="AS74" s="19" t="s">
        <v>1555</v>
      </c>
      <c r="AT74" s="19" t="s">
        <v>1556</v>
      </c>
      <c r="AU74" s="19" t="s">
        <v>1557</v>
      </c>
      <c r="AV74" s="19" t="s">
        <v>1558</v>
      </c>
      <c r="AW74" s="19">
        <v>2005</v>
      </c>
      <c r="AX74" s="19">
        <v>3</v>
      </c>
      <c r="AY74" s="19" t="s">
        <v>1559</v>
      </c>
      <c r="AZ74" s="19" t="s">
        <v>1560</v>
      </c>
      <c r="BA74" s="19">
        <v>2006</v>
      </c>
      <c r="BB74" t="str">
        <f>VLOOKUP(AC74,'CTCwiretagcode(Jan2016)'!A$2:C$730,3,FALSE)</f>
        <v>NIS</v>
      </c>
      <c r="BC74" t="str">
        <f t="shared" si="3"/>
        <v>NT</v>
      </c>
      <c r="BD74">
        <f t="shared" si="4"/>
        <v>3</v>
      </c>
      <c r="BE74" t="str">
        <f t="shared" si="5"/>
        <v>6332863M10107  B2008700</v>
      </c>
      <c r="BK74" s="19" t="s">
        <v>1503</v>
      </c>
    </row>
    <row r="75" spans="1:63" x14ac:dyDescent="0.25">
      <c r="A75" s="19" t="s">
        <v>1501</v>
      </c>
      <c r="B75" s="19">
        <v>4.0999999999999996</v>
      </c>
      <c r="C75" s="19">
        <v>20120731</v>
      </c>
      <c r="D75" s="19" t="s">
        <v>41</v>
      </c>
      <c r="E75" s="19" t="s">
        <v>41</v>
      </c>
      <c r="F75" s="19">
        <v>1990545</v>
      </c>
      <c r="G75" s="19">
        <v>1</v>
      </c>
      <c r="H75" s="19">
        <v>2008</v>
      </c>
      <c r="I75" s="19">
        <v>20080919</v>
      </c>
      <c r="J75" s="19" t="s">
        <v>1501</v>
      </c>
      <c r="K75" s="19">
        <v>6</v>
      </c>
      <c r="L75" s="19">
        <v>38</v>
      </c>
      <c r="M75" s="19">
        <v>23</v>
      </c>
      <c r="N75" s="19">
        <v>49</v>
      </c>
      <c r="O75" s="19" t="s">
        <v>1502</v>
      </c>
      <c r="P75" s="19">
        <v>5</v>
      </c>
      <c r="Q75" s="19" t="s">
        <v>42</v>
      </c>
      <c r="R75" s="19"/>
      <c r="S75" s="19">
        <v>5000</v>
      </c>
      <c r="T75" s="19" t="s">
        <v>45</v>
      </c>
      <c r="U75" s="19"/>
      <c r="V75" s="19"/>
      <c r="W75" s="19"/>
      <c r="X75" s="19">
        <v>490</v>
      </c>
      <c r="Y75" s="19">
        <v>0</v>
      </c>
      <c r="Z75" s="19">
        <v>1</v>
      </c>
      <c r="AA75" s="19" t="s">
        <v>48</v>
      </c>
      <c r="AB75" s="19">
        <v>1</v>
      </c>
      <c r="AC75" s="19">
        <v>186035</v>
      </c>
      <c r="AD75" s="19">
        <v>12</v>
      </c>
      <c r="AE75" s="19"/>
      <c r="AF75" s="19"/>
      <c r="AG75" s="19"/>
      <c r="AH75" s="19">
        <v>105952</v>
      </c>
      <c r="AI75" s="19">
        <v>1</v>
      </c>
      <c r="AJ75" s="19"/>
      <c r="AK75" s="19"/>
      <c r="AL75" s="19"/>
      <c r="AM75" s="19"/>
      <c r="AN75" s="19"/>
      <c r="AO75" s="19">
        <v>2.4</v>
      </c>
      <c r="AP75" s="19" t="s">
        <v>1504</v>
      </c>
      <c r="AQ75" s="19" t="s">
        <v>1502</v>
      </c>
      <c r="AR75" s="19" t="s">
        <v>1505</v>
      </c>
      <c r="AS75" s="19" t="s">
        <v>1512</v>
      </c>
      <c r="AT75" s="19" t="s">
        <v>1513</v>
      </c>
      <c r="AU75" s="19" t="s">
        <v>1514</v>
      </c>
      <c r="AV75" s="19" t="s">
        <v>1515</v>
      </c>
      <c r="AW75" s="19">
        <v>2006</v>
      </c>
      <c r="AX75" s="19">
        <v>3</v>
      </c>
      <c r="AY75" s="19" t="s">
        <v>1516</v>
      </c>
      <c r="AZ75" s="19" t="s">
        <v>1517</v>
      </c>
      <c r="BA75" s="19">
        <v>2007</v>
      </c>
      <c r="BB75" t="str">
        <f>VLOOKUP(AC75,'CTCwiretagcode(Jan2016)'!A$2:C$730,3,FALSE)</f>
        <v>COW</v>
      </c>
      <c r="BC75" t="str">
        <f t="shared" si="3"/>
        <v>mix</v>
      </c>
      <c r="BD75">
        <f t="shared" si="4"/>
        <v>3</v>
      </c>
      <c r="BE75" t="str">
        <f t="shared" si="5"/>
        <v>1860353M10107  B2008490</v>
      </c>
      <c r="BK75" s="19" t="s">
        <v>1503</v>
      </c>
    </row>
    <row r="76" spans="1:63" x14ac:dyDescent="0.25">
      <c r="A76" s="19" t="s">
        <v>1501</v>
      </c>
      <c r="B76" s="19">
        <v>4.0999999999999996</v>
      </c>
      <c r="C76" s="19">
        <v>20120731</v>
      </c>
      <c r="D76" s="19" t="s">
        <v>41</v>
      </c>
      <c r="E76" s="19" t="s">
        <v>41</v>
      </c>
      <c r="F76" s="19">
        <v>2027055</v>
      </c>
      <c r="G76" s="19">
        <v>1</v>
      </c>
      <c r="H76" s="19">
        <v>2008</v>
      </c>
      <c r="I76" s="19">
        <v>20080919</v>
      </c>
      <c r="J76" s="19" t="s">
        <v>1501</v>
      </c>
      <c r="K76" s="19">
        <v>6</v>
      </c>
      <c r="L76" s="19">
        <v>38</v>
      </c>
      <c r="M76" s="19">
        <v>23</v>
      </c>
      <c r="N76" s="19">
        <v>14</v>
      </c>
      <c r="O76" s="19" t="s">
        <v>1502</v>
      </c>
      <c r="P76" s="19">
        <v>5</v>
      </c>
      <c r="Q76" s="19" t="s">
        <v>42</v>
      </c>
      <c r="R76" s="19"/>
      <c r="S76" s="19">
        <v>5000</v>
      </c>
      <c r="T76" s="19" t="s">
        <v>45</v>
      </c>
      <c r="U76" s="19"/>
      <c r="V76" s="19"/>
      <c r="W76" s="19"/>
      <c r="X76" s="19">
        <v>770</v>
      </c>
      <c r="Y76" s="19">
        <v>0</v>
      </c>
      <c r="Z76" s="19">
        <v>1</v>
      </c>
      <c r="AA76" s="19" t="s">
        <v>48</v>
      </c>
      <c r="AB76" s="19">
        <v>1</v>
      </c>
      <c r="AC76" s="19">
        <v>184422</v>
      </c>
      <c r="AD76" s="19">
        <v>12</v>
      </c>
      <c r="AE76" s="19"/>
      <c r="AF76" s="19"/>
      <c r="AG76" s="19"/>
      <c r="AH76" s="19">
        <v>105952</v>
      </c>
      <c r="AI76" s="19">
        <v>1</v>
      </c>
      <c r="AJ76" s="19"/>
      <c r="AK76" s="19"/>
      <c r="AL76" s="19"/>
      <c r="AM76" s="19"/>
      <c r="AN76" s="19"/>
      <c r="AO76" s="19">
        <v>2.4</v>
      </c>
      <c r="AP76" s="19" t="s">
        <v>1504</v>
      </c>
      <c r="AQ76" s="19" t="s">
        <v>1502</v>
      </c>
      <c r="AR76" s="19" t="s">
        <v>1505</v>
      </c>
      <c r="AS76" s="19" t="s">
        <v>1512</v>
      </c>
      <c r="AT76" s="19" t="s">
        <v>1513</v>
      </c>
      <c r="AU76" s="19" t="s">
        <v>1514</v>
      </c>
      <c r="AV76" s="19" t="s">
        <v>1515</v>
      </c>
      <c r="AW76" s="19">
        <v>2005</v>
      </c>
      <c r="AX76" s="19">
        <v>3</v>
      </c>
      <c r="AY76" s="19" t="s">
        <v>1516</v>
      </c>
      <c r="AZ76" s="19" t="s">
        <v>1517</v>
      </c>
      <c r="BA76" s="19">
        <v>2006</v>
      </c>
      <c r="BB76" t="str">
        <f>VLOOKUP(AC76,'CTCwiretagcode(Jan2016)'!A$2:C$730,3,FALSE)</f>
        <v>COW</v>
      </c>
      <c r="BC76" t="str">
        <f t="shared" si="3"/>
        <v>NT</v>
      </c>
      <c r="BD76">
        <f t="shared" si="4"/>
        <v>3</v>
      </c>
      <c r="BE76" t="str">
        <f t="shared" si="5"/>
        <v>1844223M10107  B2008770</v>
      </c>
      <c r="BK76" s="19" t="s">
        <v>1503</v>
      </c>
    </row>
    <row r="77" spans="1:63" x14ac:dyDescent="0.25">
      <c r="A77" s="19" t="s">
        <v>1501</v>
      </c>
      <c r="B77" s="19">
        <v>4.0999999999999996</v>
      </c>
      <c r="C77" s="19">
        <v>20120731</v>
      </c>
      <c r="D77" s="19" t="s">
        <v>41</v>
      </c>
      <c r="E77" s="19" t="s">
        <v>41</v>
      </c>
      <c r="F77" s="19">
        <v>1999485</v>
      </c>
      <c r="G77" s="19">
        <v>1</v>
      </c>
      <c r="H77" s="19">
        <v>2008</v>
      </c>
      <c r="I77" s="19">
        <v>20080919</v>
      </c>
      <c r="J77" s="19" t="s">
        <v>1501</v>
      </c>
      <c r="K77" s="19">
        <v>6</v>
      </c>
      <c r="L77" s="19">
        <v>38</v>
      </c>
      <c r="M77" s="19">
        <v>23</v>
      </c>
      <c r="N77" s="19">
        <v>17</v>
      </c>
      <c r="O77" s="19" t="s">
        <v>1502</v>
      </c>
      <c r="P77" s="19">
        <v>5</v>
      </c>
      <c r="Q77" s="19" t="s">
        <v>42</v>
      </c>
      <c r="R77" s="19"/>
      <c r="S77" s="19">
        <v>5000</v>
      </c>
      <c r="T77" s="19" t="s">
        <v>110</v>
      </c>
      <c r="U77" s="19"/>
      <c r="V77" s="19"/>
      <c r="W77" s="19"/>
      <c r="X77" s="19">
        <v>770</v>
      </c>
      <c r="Y77" s="19">
        <v>0</v>
      </c>
      <c r="Z77" s="19">
        <v>1</v>
      </c>
      <c r="AA77" s="19" t="s">
        <v>48</v>
      </c>
      <c r="AB77" s="19">
        <v>1</v>
      </c>
      <c r="AC77" s="19">
        <v>633369</v>
      </c>
      <c r="AD77" s="19">
        <v>12</v>
      </c>
      <c r="AE77" s="19"/>
      <c r="AF77" s="19"/>
      <c r="AG77" s="19"/>
      <c r="AH77" s="19">
        <v>105952</v>
      </c>
      <c r="AI77" s="19">
        <v>1</v>
      </c>
      <c r="AJ77" s="19"/>
      <c r="AK77" s="19"/>
      <c r="AL77" s="19"/>
      <c r="AM77" s="19"/>
      <c r="AN77" s="19"/>
      <c r="AO77" s="19">
        <v>2.4</v>
      </c>
      <c r="AP77" s="19" t="s">
        <v>1504</v>
      </c>
      <c r="AQ77" s="19" t="s">
        <v>1502</v>
      </c>
      <c r="AR77" s="19" t="s">
        <v>1540</v>
      </c>
      <c r="AS77" s="19" t="s">
        <v>1562</v>
      </c>
      <c r="AT77" s="19" t="s">
        <v>1563</v>
      </c>
      <c r="AU77" s="19" t="s">
        <v>1564</v>
      </c>
      <c r="AV77" s="19" t="s">
        <v>1565</v>
      </c>
      <c r="AW77" s="19">
        <v>2005</v>
      </c>
      <c r="AX77" s="19">
        <v>3</v>
      </c>
      <c r="AY77" s="19" t="s">
        <v>1566</v>
      </c>
      <c r="AZ77" s="19" t="s">
        <v>1567</v>
      </c>
      <c r="BA77" s="19">
        <v>2006</v>
      </c>
      <c r="BB77" t="str">
        <f>VLOOKUP(AC77,'CTCwiretagcode(Jan2016)'!A$2:C$730,3,FALSE)</f>
        <v>SAM</v>
      </c>
      <c r="BC77" t="str">
        <f t="shared" si="3"/>
        <v>Tr</v>
      </c>
      <c r="BD77">
        <f t="shared" si="4"/>
        <v>3</v>
      </c>
      <c r="BE77" t="str">
        <f t="shared" si="5"/>
        <v>6333693M10107  B2008770</v>
      </c>
      <c r="BK77" s="19" t="s">
        <v>1503</v>
      </c>
    </row>
    <row r="78" spans="1:63" x14ac:dyDescent="0.25">
      <c r="A78" s="19" t="s">
        <v>1501</v>
      </c>
      <c r="B78" s="19">
        <v>4.0999999999999996</v>
      </c>
      <c r="C78" s="19">
        <v>20120731</v>
      </c>
      <c r="D78" s="19" t="s">
        <v>41</v>
      </c>
      <c r="E78" s="19" t="s">
        <v>41</v>
      </c>
      <c r="F78" s="19">
        <v>2024558</v>
      </c>
      <c r="G78" s="19">
        <v>1</v>
      </c>
      <c r="H78" s="19">
        <v>2008</v>
      </c>
      <c r="I78" s="19">
        <v>20080820</v>
      </c>
      <c r="J78" s="19" t="s">
        <v>1501</v>
      </c>
      <c r="K78" s="19">
        <v>6</v>
      </c>
      <c r="L78" s="19">
        <v>34</v>
      </c>
      <c r="M78" s="19">
        <v>23</v>
      </c>
      <c r="N78" s="19">
        <v>14</v>
      </c>
      <c r="O78" s="19" t="s">
        <v>1502</v>
      </c>
      <c r="P78" s="19">
        <v>5</v>
      </c>
      <c r="Q78" s="19" t="s">
        <v>67</v>
      </c>
      <c r="R78" s="19"/>
      <c r="S78" s="19">
        <v>5000</v>
      </c>
      <c r="T78" s="19" t="s">
        <v>45</v>
      </c>
      <c r="U78" s="19"/>
      <c r="V78" s="19"/>
      <c r="W78" s="19"/>
      <c r="X78" s="19">
        <v>730</v>
      </c>
      <c r="Y78" s="19">
        <v>0</v>
      </c>
      <c r="Z78" s="19">
        <v>1</v>
      </c>
      <c r="AA78" s="19" t="s">
        <v>48</v>
      </c>
      <c r="AB78" s="19">
        <v>1</v>
      </c>
      <c r="AC78" s="19">
        <v>633369</v>
      </c>
      <c r="AD78" s="19">
        <v>12</v>
      </c>
      <c r="AE78" s="19"/>
      <c r="AF78" s="19"/>
      <c r="AG78" s="19"/>
      <c r="AH78" s="19">
        <v>105990</v>
      </c>
      <c r="AI78" s="19">
        <v>1</v>
      </c>
      <c r="AJ78" s="19"/>
      <c r="AK78" s="19"/>
      <c r="AL78" s="19"/>
      <c r="AM78" s="19"/>
      <c r="AN78" s="19"/>
      <c r="AO78" s="19">
        <v>2.41</v>
      </c>
      <c r="AP78" s="19" t="s">
        <v>1519</v>
      </c>
      <c r="AQ78" s="19" t="s">
        <v>1502</v>
      </c>
      <c r="AR78" s="19" t="s">
        <v>1540</v>
      </c>
      <c r="AS78" s="19" t="s">
        <v>1562</v>
      </c>
      <c r="AT78" s="19" t="s">
        <v>1563</v>
      </c>
      <c r="AU78" s="19" t="s">
        <v>1564</v>
      </c>
      <c r="AV78" s="19" t="s">
        <v>1565</v>
      </c>
      <c r="AW78" s="19">
        <v>2005</v>
      </c>
      <c r="AX78" s="19">
        <v>3</v>
      </c>
      <c r="AY78" s="19" t="s">
        <v>1566</v>
      </c>
      <c r="AZ78" s="19" t="s">
        <v>1567</v>
      </c>
      <c r="BA78" s="19">
        <v>2006</v>
      </c>
      <c r="BB78" t="str">
        <f>VLOOKUP(AC78,'CTCwiretagcode(Jan2016)'!A$2:C$730,3,FALSE)</f>
        <v>SAM</v>
      </c>
      <c r="BC78" t="str">
        <f t="shared" si="3"/>
        <v>NT</v>
      </c>
      <c r="BD78">
        <f t="shared" si="4"/>
        <v>3</v>
      </c>
      <c r="BE78" t="str">
        <f t="shared" si="5"/>
        <v>6333693M10107  C2008730</v>
      </c>
      <c r="BK78" s="19" t="s">
        <v>1518</v>
      </c>
    </row>
    <row r="79" spans="1:63" x14ac:dyDescent="0.25">
      <c r="A79" s="19" t="s">
        <v>1501</v>
      </c>
      <c r="B79" s="19">
        <v>4.0999999999999996</v>
      </c>
      <c r="C79" s="19">
        <v>20120731</v>
      </c>
      <c r="D79" s="19" t="s">
        <v>41</v>
      </c>
      <c r="E79" s="19" t="s">
        <v>41</v>
      </c>
      <c r="F79" s="19">
        <v>2024562</v>
      </c>
      <c r="G79" s="19">
        <v>1</v>
      </c>
      <c r="H79" s="19">
        <v>2008</v>
      </c>
      <c r="I79" s="19">
        <v>20080820</v>
      </c>
      <c r="J79" s="19" t="s">
        <v>1501</v>
      </c>
      <c r="K79" s="19">
        <v>6</v>
      </c>
      <c r="L79" s="19">
        <v>34</v>
      </c>
      <c r="M79" s="19">
        <v>23</v>
      </c>
      <c r="N79" s="19">
        <v>14</v>
      </c>
      <c r="O79" s="19" t="s">
        <v>1502</v>
      </c>
      <c r="P79" s="19">
        <v>5</v>
      </c>
      <c r="Q79" s="19" t="s">
        <v>67</v>
      </c>
      <c r="R79" s="19"/>
      <c r="S79" s="19">
        <v>5000</v>
      </c>
      <c r="T79" s="19" t="s">
        <v>45</v>
      </c>
      <c r="U79" s="19"/>
      <c r="V79" s="19"/>
      <c r="W79" s="19"/>
      <c r="X79" s="19">
        <v>760</v>
      </c>
      <c r="Y79" s="19">
        <v>0</v>
      </c>
      <c r="Z79" s="19">
        <v>1</v>
      </c>
      <c r="AA79" s="19" t="s">
        <v>48</v>
      </c>
      <c r="AB79" s="19">
        <v>1</v>
      </c>
      <c r="AC79" s="19">
        <v>633369</v>
      </c>
      <c r="AD79" s="19">
        <v>12</v>
      </c>
      <c r="AE79" s="19"/>
      <c r="AF79" s="19"/>
      <c r="AG79" s="19"/>
      <c r="AH79" s="19">
        <v>105990</v>
      </c>
      <c r="AI79" s="19">
        <v>1</v>
      </c>
      <c r="AJ79" s="19"/>
      <c r="AK79" s="19"/>
      <c r="AL79" s="19"/>
      <c r="AM79" s="19"/>
      <c r="AN79" s="19"/>
      <c r="AO79" s="19">
        <v>2.41</v>
      </c>
      <c r="AP79" s="19" t="s">
        <v>1519</v>
      </c>
      <c r="AQ79" s="19" t="s">
        <v>1502</v>
      </c>
      <c r="AR79" s="19" t="s">
        <v>1540</v>
      </c>
      <c r="AS79" s="19" t="s">
        <v>1562</v>
      </c>
      <c r="AT79" s="19" t="s">
        <v>1563</v>
      </c>
      <c r="AU79" s="19" t="s">
        <v>1564</v>
      </c>
      <c r="AV79" s="19" t="s">
        <v>1565</v>
      </c>
      <c r="AW79" s="19">
        <v>2005</v>
      </c>
      <c r="AX79" s="19">
        <v>3</v>
      </c>
      <c r="AY79" s="19" t="s">
        <v>1566</v>
      </c>
      <c r="AZ79" s="19" t="s">
        <v>1567</v>
      </c>
      <c r="BA79" s="19">
        <v>2006</v>
      </c>
      <c r="BB79" t="str">
        <f>VLOOKUP(AC79,'CTCwiretagcode(Jan2016)'!A$2:C$730,3,FALSE)</f>
        <v>SAM</v>
      </c>
      <c r="BC79" t="str">
        <f t="shared" si="3"/>
        <v>NT</v>
      </c>
      <c r="BD79">
        <f t="shared" si="4"/>
        <v>3</v>
      </c>
      <c r="BE79" t="str">
        <f t="shared" si="5"/>
        <v>6333693M10107  C2008760</v>
      </c>
      <c r="BK79" s="19" t="s">
        <v>1518</v>
      </c>
    </row>
    <row r="80" spans="1:63" x14ac:dyDescent="0.25">
      <c r="A80" s="19" t="s">
        <v>1501</v>
      </c>
      <c r="B80" s="19">
        <v>4.0999999999999996</v>
      </c>
      <c r="C80" s="19">
        <v>20120731</v>
      </c>
      <c r="D80" s="19" t="s">
        <v>41</v>
      </c>
      <c r="E80" s="19" t="s">
        <v>41</v>
      </c>
      <c r="F80" s="19">
        <v>2024222</v>
      </c>
      <c r="G80" s="19">
        <v>1</v>
      </c>
      <c r="H80" s="19">
        <v>2008</v>
      </c>
      <c r="I80" s="19">
        <v>20080820</v>
      </c>
      <c r="J80" s="19" t="s">
        <v>1501</v>
      </c>
      <c r="K80" s="19">
        <v>6</v>
      </c>
      <c r="L80" s="19">
        <v>34</v>
      </c>
      <c r="M80" s="19">
        <v>23</v>
      </c>
      <c r="N80" s="19">
        <v>14</v>
      </c>
      <c r="O80" s="19" t="s">
        <v>1502</v>
      </c>
      <c r="P80" s="19">
        <v>5</v>
      </c>
      <c r="Q80" s="19" t="s">
        <v>67</v>
      </c>
      <c r="R80" s="19"/>
      <c r="S80" s="19">
        <v>5000</v>
      </c>
      <c r="T80" s="19" t="s">
        <v>110</v>
      </c>
      <c r="U80" s="19"/>
      <c r="V80" s="19"/>
      <c r="W80" s="19"/>
      <c r="X80" s="19">
        <v>740</v>
      </c>
      <c r="Y80" s="19">
        <v>0</v>
      </c>
      <c r="Z80" s="19">
        <v>1</v>
      </c>
      <c r="AA80" s="19" t="s">
        <v>48</v>
      </c>
      <c r="AB80" s="19">
        <v>1</v>
      </c>
      <c r="AC80" s="19">
        <v>633369</v>
      </c>
      <c r="AD80" s="19">
        <v>12</v>
      </c>
      <c r="AE80" s="19"/>
      <c r="AF80" s="19"/>
      <c r="AG80" s="19"/>
      <c r="AH80" s="19">
        <v>105990</v>
      </c>
      <c r="AI80" s="19">
        <v>1</v>
      </c>
      <c r="AJ80" s="19"/>
      <c r="AK80" s="19"/>
      <c r="AL80" s="19"/>
      <c r="AM80" s="19"/>
      <c r="AN80" s="19"/>
      <c r="AO80" s="19">
        <v>2.41</v>
      </c>
      <c r="AP80" s="19" t="s">
        <v>1519</v>
      </c>
      <c r="AQ80" s="19" t="s">
        <v>1502</v>
      </c>
      <c r="AR80" s="19" t="s">
        <v>1540</v>
      </c>
      <c r="AS80" s="19" t="s">
        <v>1562</v>
      </c>
      <c r="AT80" s="19" t="s">
        <v>1563</v>
      </c>
      <c r="AU80" s="19" t="s">
        <v>1564</v>
      </c>
      <c r="AV80" s="19" t="s">
        <v>1565</v>
      </c>
      <c r="AW80" s="19">
        <v>2005</v>
      </c>
      <c r="AX80" s="19">
        <v>3</v>
      </c>
      <c r="AY80" s="19" t="s">
        <v>1566</v>
      </c>
      <c r="AZ80" s="19" t="s">
        <v>1567</v>
      </c>
      <c r="BA80" s="19">
        <v>2006</v>
      </c>
      <c r="BB80" t="str">
        <f>VLOOKUP(AC80,'CTCwiretagcode(Jan2016)'!A$2:C$730,3,FALSE)</f>
        <v>SAM</v>
      </c>
      <c r="BC80" t="str">
        <f t="shared" si="3"/>
        <v>NT</v>
      </c>
      <c r="BD80">
        <f t="shared" si="4"/>
        <v>3</v>
      </c>
      <c r="BE80" t="str">
        <f t="shared" si="5"/>
        <v>6333693M10107  C2008740</v>
      </c>
      <c r="BK80" s="19" t="s">
        <v>1518</v>
      </c>
    </row>
    <row r="81" spans="1:63" x14ac:dyDescent="0.25">
      <c r="A81" s="19" t="s">
        <v>1501</v>
      </c>
      <c r="B81" s="19">
        <v>4.0999999999999996</v>
      </c>
      <c r="C81" s="19">
        <v>20120731</v>
      </c>
      <c r="D81" s="19" t="s">
        <v>41</v>
      </c>
      <c r="E81" s="19" t="s">
        <v>41</v>
      </c>
      <c r="F81" s="19">
        <v>1985416</v>
      </c>
      <c r="G81" s="19">
        <v>1</v>
      </c>
      <c r="H81" s="19">
        <v>2008</v>
      </c>
      <c r="I81" s="19">
        <v>20080822</v>
      </c>
      <c r="J81" s="19" t="s">
        <v>1501</v>
      </c>
      <c r="K81" s="19">
        <v>6</v>
      </c>
      <c r="L81" s="19">
        <v>34</v>
      </c>
      <c r="M81" s="19">
        <v>23</v>
      </c>
      <c r="N81" s="19">
        <v>49</v>
      </c>
      <c r="O81" s="19" t="s">
        <v>1502</v>
      </c>
      <c r="P81" s="19">
        <v>5</v>
      </c>
      <c r="Q81" s="19" t="s">
        <v>67</v>
      </c>
      <c r="R81" s="19"/>
      <c r="S81" s="19">
        <v>5000</v>
      </c>
      <c r="T81" s="19" t="s">
        <v>45</v>
      </c>
      <c r="U81" s="19"/>
      <c r="V81" s="19"/>
      <c r="W81" s="19"/>
      <c r="X81" s="19">
        <v>730</v>
      </c>
      <c r="Y81" s="19">
        <v>0</v>
      </c>
      <c r="Z81" s="19">
        <v>1</v>
      </c>
      <c r="AA81" s="19" t="s">
        <v>48</v>
      </c>
      <c r="AB81" s="19">
        <v>1</v>
      </c>
      <c r="AC81" s="19">
        <v>633369</v>
      </c>
      <c r="AD81" s="19">
        <v>12</v>
      </c>
      <c r="AE81" s="19"/>
      <c r="AF81" s="19"/>
      <c r="AG81" s="19"/>
      <c r="AH81" s="19">
        <v>105990</v>
      </c>
      <c r="AI81" s="19">
        <v>1</v>
      </c>
      <c r="AJ81" s="19"/>
      <c r="AK81" s="19"/>
      <c r="AL81" s="19"/>
      <c r="AM81" s="19"/>
      <c r="AN81" s="19"/>
      <c r="AO81" s="19">
        <v>2.41</v>
      </c>
      <c r="AP81" s="19" t="s">
        <v>1519</v>
      </c>
      <c r="AQ81" s="19" t="s">
        <v>1502</v>
      </c>
      <c r="AR81" s="19" t="s">
        <v>1540</v>
      </c>
      <c r="AS81" s="19" t="s">
        <v>1562</v>
      </c>
      <c r="AT81" s="19" t="s">
        <v>1563</v>
      </c>
      <c r="AU81" s="19" t="s">
        <v>1564</v>
      </c>
      <c r="AV81" s="19" t="s">
        <v>1565</v>
      </c>
      <c r="AW81" s="19">
        <v>2005</v>
      </c>
      <c r="AX81" s="19">
        <v>3</v>
      </c>
      <c r="AY81" s="19" t="s">
        <v>1566</v>
      </c>
      <c r="AZ81" s="19" t="s">
        <v>1567</v>
      </c>
      <c r="BA81" s="19">
        <v>2006</v>
      </c>
      <c r="BB81" t="str">
        <f>VLOOKUP(AC81,'CTCwiretagcode(Jan2016)'!A$2:C$730,3,FALSE)</f>
        <v>SAM</v>
      </c>
      <c r="BC81" t="str">
        <f t="shared" si="3"/>
        <v>mix</v>
      </c>
      <c r="BD81">
        <f t="shared" si="4"/>
        <v>3</v>
      </c>
      <c r="BE81" t="str">
        <f t="shared" si="5"/>
        <v>6333693M10107  C2008730</v>
      </c>
      <c r="BK81" s="19" t="s">
        <v>1518</v>
      </c>
    </row>
    <row r="82" spans="1:63" x14ac:dyDescent="0.25">
      <c r="A82" s="19" t="s">
        <v>1501</v>
      </c>
      <c r="B82" s="19">
        <v>4.0999999999999996</v>
      </c>
      <c r="C82" s="19">
        <v>20120731</v>
      </c>
      <c r="D82" s="19" t="s">
        <v>41</v>
      </c>
      <c r="E82" s="19" t="s">
        <v>41</v>
      </c>
      <c r="F82" s="19">
        <v>1985428</v>
      </c>
      <c r="G82" s="19">
        <v>1</v>
      </c>
      <c r="H82" s="19">
        <v>2008</v>
      </c>
      <c r="I82" s="19">
        <v>20080822</v>
      </c>
      <c r="J82" s="19" t="s">
        <v>1501</v>
      </c>
      <c r="K82" s="19">
        <v>6</v>
      </c>
      <c r="L82" s="19">
        <v>34</v>
      </c>
      <c r="M82" s="19">
        <v>23</v>
      </c>
      <c r="N82" s="19">
        <v>49</v>
      </c>
      <c r="O82" s="19" t="s">
        <v>1502</v>
      </c>
      <c r="P82" s="19">
        <v>5</v>
      </c>
      <c r="Q82" s="19" t="s">
        <v>67</v>
      </c>
      <c r="R82" s="19"/>
      <c r="S82" s="19">
        <v>5000</v>
      </c>
      <c r="T82" s="19" t="s">
        <v>45</v>
      </c>
      <c r="U82" s="19"/>
      <c r="V82" s="19"/>
      <c r="W82" s="19"/>
      <c r="X82" s="19">
        <v>710</v>
      </c>
      <c r="Y82" s="19">
        <v>0</v>
      </c>
      <c r="Z82" s="19">
        <v>1</v>
      </c>
      <c r="AA82" s="19" t="s">
        <v>48</v>
      </c>
      <c r="AB82" s="19">
        <v>1</v>
      </c>
      <c r="AC82" s="19">
        <v>633369</v>
      </c>
      <c r="AD82" s="19">
        <v>12</v>
      </c>
      <c r="AE82" s="19"/>
      <c r="AF82" s="19"/>
      <c r="AG82" s="19"/>
      <c r="AH82" s="19">
        <v>105990</v>
      </c>
      <c r="AI82" s="19">
        <v>1</v>
      </c>
      <c r="AJ82" s="19"/>
      <c r="AK82" s="19"/>
      <c r="AL82" s="19"/>
      <c r="AM82" s="19"/>
      <c r="AN82" s="19"/>
      <c r="AO82" s="19">
        <v>2.41</v>
      </c>
      <c r="AP82" s="19" t="s">
        <v>1519</v>
      </c>
      <c r="AQ82" s="19" t="s">
        <v>1502</v>
      </c>
      <c r="AR82" s="19" t="s">
        <v>1540</v>
      </c>
      <c r="AS82" s="19" t="s">
        <v>1562</v>
      </c>
      <c r="AT82" s="19" t="s">
        <v>1563</v>
      </c>
      <c r="AU82" s="19" t="s">
        <v>1564</v>
      </c>
      <c r="AV82" s="19" t="s">
        <v>1565</v>
      </c>
      <c r="AW82" s="19">
        <v>2005</v>
      </c>
      <c r="AX82" s="19">
        <v>3</v>
      </c>
      <c r="AY82" s="19" t="s">
        <v>1566</v>
      </c>
      <c r="AZ82" s="19" t="s">
        <v>1567</v>
      </c>
      <c r="BA82" s="19">
        <v>2006</v>
      </c>
      <c r="BB82" t="str">
        <f>VLOOKUP(AC82,'CTCwiretagcode(Jan2016)'!A$2:C$730,3,FALSE)</f>
        <v>SAM</v>
      </c>
      <c r="BC82" t="str">
        <f t="shared" si="3"/>
        <v>mix</v>
      </c>
      <c r="BD82">
        <f t="shared" si="4"/>
        <v>3</v>
      </c>
      <c r="BE82" t="str">
        <f t="shared" si="5"/>
        <v>6333693M10107  C2008710</v>
      </c>
      <c r="BK82" s="19" t="s">
        <v>1518</v>
      </c>
    </row>
    <row r="83" spans="1:63" x14ac:dyDescent="0.25">
      <c r="A83" s="19" t="s">
        <v>1501</v>
      </c>
      <c r="B83" s="19">
        <v>4.0999999999999996</v>
      </c>
      <c r="C83" s="19">
        <v>20120731</v>
      </c>
      <c r="D83" s="19" t="s">
        <v>41</v>
      </c>
      <c r="E83" s="19" t="s">
        <v>41</v>
      </c>
      <c r="F83" s="19">
        <v>1985432</v>
      </c>
      <c r="G83" s="19">
        <v>1</v>
      </c>
      <c r="H83" s="19">
        <v>2008</v>
      </c>
      <c r="I83" s="19">
        <v>20080822</v>
      </c>
      <c r="J83" s="19" t="s">
        <v>1501</v>
      </c>
      <c r="K83" s="19">
        <v>6</v>
      </c>
      <c r="L83" s="19">
        <v>34</v>
      </c>
      <c r="M83" s="19">
        <v>23</v>
      </c>
      <c r="N83" s="19">
        <v>49</v>
      </c>
      <c r="O83" s="19" t="s">
        <v>1502</v>
      </c>
      <c r="P83" s="19">
        <v>5</v>
      </c>
      <c r="Q83" s="19" t="s">
        <v>67</v>
      </c>
      <c r="R83" s="19"/>
      <c r="S83" s="19">
        <v>5000</v>
      </c>
      <c r="T83" s="19" t="s">
        <v>45</v>
      </c>
      <c r="U83" s="19"/>
      <c r="V83" s="19"/>
      <c r="W83" s="19"/>
      <c r="X83" s="19">
        <v>680</v>
      </c>
      <c r="Y83" s="19">
        <v>0</v>
      </c>
      <c r="Z83" s="19">
        <v>1</v>
      </c>
      <c r="AA83" s="19" t="s">
        <v>48</v>
      </c>
      <c r="AB83" s="19">
        <v>1</v>
      </c>
      <c r="AC83" s="19">
        <v>633369</v>
      </c>
      <c r="AD83" s="19">
        <v>12</v>
      </c>
      <c r="AE83" s="19"/>
      <c r="AF83" s="19"/>
      <c r="AG83" s="19"/>
      <c r="AH83" s="19">
        <v>105990</v>
      </c>
      <c r="AI83" s="19">
        <v>1</v>
      </c>
      <c r="AJ83" s="19"/>
      <c r="AK83" s="19"/>
      <c r="AL83" s="19"/>
      <c r="AM83" s="19"/>
      <c r="AN83" s="19"/>
      <c r="AO83" s="19">
        <v>2.41</v>
      </c>
      <c r="AP83" s="19" t="s">
        <v>1519</v>
      </c>
      <c r="AQ83" s="19" t="s">
        <v>1502</v>
      </c>
      <c r="AR83" s="19" t="s">
        <v>1540</v>
      </c>
      <c r="AS83" s="19" t="s">
        <v>1562</v>
      </c>
      <c r="AT83" s="19" t="s">
        <v>1563</v>
      </c>
      <c r="AU83" s="19" t="s">
        <v>1564</v>
      </c>
      <c r="AV83" s="19" t="s">
        <v>1565</v>
      </c>
      <c r="AW83" s="19">
        <v>2005</v>
      </c>
      <c r="AX83" s="19">
        <v>3</v>
      </c>
      <c r="AY83" s="19" t="s">
        <v>1566</v>
      </c>
      <c r="AZ83" s="19" t="s">
        <v>1567</v>
      </c>
      <c r="BA83" s="19">
        <v>2006</v>
      </c>
      <c r="BB83" t="str">
        <f>VLOOKUP(AC83,'CTCwiretagcode(Jan2016)'!A$2:C$730,3,FALSE)</f>
        <v>SAM</v>
      </c>
      <c r="BC83" t="str">
        <f t="shared" si="3"/>
        <v>mix</v>
      </c>
      <c r="BD83">
        <f t="shared" si="4"/>
        <v>3</v>
      </c>
      <c r="BE83" t="str">
        <f t="shared" si="5"/>
        <v>6333693M10107  C2008680</v>
      </c>
      <c r="BK83" s="19" t="s">
        <v>1518</v>
      </c>
    </row>
    <row r="84" spans="1:63" x14ac:dyDescent="0.25">
      <c r="A84" s="19" t="s">
        <v>1501</v>
      </c>
      <c r="B84" s="19">
        <v>4.0999999999999996</v>
      </c>
      <c r="C84" s="19">
        <v>20120731</v>
      </c>
      <c r="D84" s="19" t="s">
        <v>41</v>
      </c>
      <c r="E84" s="19" t="s">
        <v>41</v>
      </c>
      <c r="F84" s="19">
        <v>1985436</v>
      </c>
      <c r="G84" s="19">
        <v>1</v>
      </c>
      <c r="H84" s="19">
        <v>2008</v>
      </c>
      <c r="I84" s="19">
        <v>20080822</v>
      </c>
      <c r="J84" s="19" t="s">
        <v>1501</v>
      </c>
      <c r="K84" s="19">
        <v>6</v>
      </c>
      <c r="L84" s="19">
        <v>34</v>
      </c>
      <c r="M84" s="19">
        <v>23</v>
      </c>
      <c r="N84" s="19">
        <v>49</v>
      </c>
      <c r="O84" s="19" t="s">
        <v>1502</v>
      </c>
      <c r="P84" s="19">
        <v>5</v>
      </c>
      <c r="Q84" s="19" t="s">
        <v>67</v>
      </c>
      <c r="R84" s="19"/>
      <c r="S84" s="19">
        <v>5000</v>
      </c>
      <c r="T84" s="19" t="s">
        <v>110</v>
      </c>
      <c r="U84" s="19"/>
      <c r="V84" s="19"/>
      <c r="W84" s="19"/>
      <c r="X84" s="19">
        <v>700</v>
      </c>
      <c r="Y84" s="19">
        <v>0</v>
      </c>
      <c r="Z84" s="19">
        <v>1</v>
      </c>
      <c r="AA84" s="19" t="s">
        <v>48</v>
      </c>
      <c r="AB84" s="19">
        <v>1</v>
      </c>
      <c r="AC84" s="19">
        <v>633369</v>
      </c>
      <c r="AD84" s="19">
        <v>12</v>
      </c>
      <c r="AE84" s="19"/>
      <c r="AF84" s="19"/>
      <c r="AG84" s="19"/>
      <c r="AH84" s="19">
        <v>105990</v>
      </c>
      <c r="AI84" s="19">
        <v>1</v>
      </c>
      <c r="AJ84" s="19"/>
      <c r="AK84" s="19"/>
      <c r="AL84" s="19"/>
      <c r="AM84" s="19"/>
      <c r="AN84" s="19"/>
      <c r="AO84" s="19">
        <v>2.41</v>
      </c>
      <c r="AP84" s="19" t="s">
        <v>1519</v>
      </c>
      <c r="AQ84" s="19" t="s">
        <v>1502</v>
      </c>
      <c r="AR84" s="19" t="s">
        <v>1540</v>
      </c>
      <c r="AS84" s="19" t="s">
        <v>1562</v>
      </c>
      <c r="AT84" s="19" t="s">
        <v>1563</v>
      </c>
      <c r="AU84" s="19" t="s">
        <v>1564</v>
      </c>
      <c r="AV84" s="19" t="s">
        <v>1565</v>
      </c>
      <c r="AW84" s="19">
        <v>2005</v>
      </c>
      <c r="AX84" s="19">
        <v>3</v>
      </c>
      <c r="AY84" s="19" t="s">
        <v>1566</v>
      </c>
      <c r="AZ84" s="19" t="s">
        <v>1567</v>
      </c>
      <c r="BA84" s="19">
        <v>2006</v>
      </c>
      <c r="BB84" t="str">
        <f>VLOOKUP(AC84,'CTCwiretagcode(Jan2016)'!A$2:C$730,3,FALSE)</f>
        <v>SAM</v>
      </c>
      <c r="BC84" t="str">
        <f t="shared" si="3"/>
        <v>mix</v>
      </c>
      <c r="BD84">
        <f t="shared" si="4"/>
        <v>3</v>
      </c>
      <c r="BE84" t="str">
        <f t="shared" si="5"/>
        <v>6333693M10107  C2008700</v>
      </c>
      <c r="BK84" s="19" t="s">
        <v>1518</v>
      </c>
    </row>
    <row r="85" spans="1:63" x14ac:dyDescent="0.25">
      <c r="A85" s="19" t="s">
        <v>1501</v>
      </c>
      <c r="B85" s="19">
        <v>4.0999999999999996</v>
      </c>
      <c r="C85" s="19">
        <v>20120731</v>
      </c>
      <c r="D85" s="19" t="s">
        <v>41</v>
      </c>
      <c r="E85" s="19" t="s">
        <v>41</v>
      </c>
      <c r="F85" s="19">
        <v>1985440</v>
      </c>
      <c r="G85" s="19">
        <v>1</v>
      </c>
      <c r="H85" s="19">
        <v>2008</v>
      </c>
      <c r="I85" s="19">
        <v>20080822</v>
      </c>
      <c r="J85" s="19" t="s">
        <v>1501</v>
      </c>
      <c r="K85" s="19">
        <v>6</v>
      </c>
      <c r="L85" s="19">
        <v>34</v>
      </c>
      <c r="M85" s="19">
        <v>23</v>
      </c>
      <c r="N85" s="19">
        <v>49</v>
      </c>
      <c r="O85" s="19" t="s">
        <v>1502</v>
      </c>
      <c r="P85" s="19">
        <v>5</v>
      </c>
      <c r="Q85" s="19" t="s">
        <v>67</v>
      </c>
      <c r="R85" s="19"/>
      <c r="S85" s="19">
        <v>5000</v>
      </c>
      <c r="T85" s="19" t="s">
        <v>110</v>
      </c>
      <c r="U85" s="19"/>
      <c r="V85" s="19"/>
      <c r="W85" s="19"/>
      <c r="X85" s="19">
        <v>700</v>
      </c>
      <c r="Y85" s="19">
        <v>0</v>
      </c>
      <c r="Z85" s="19">
        <v>1</v>
      </c>
      <c r="AA85" s="19" t="s">
        <v>48</v>
      </c>
      <c r="AB85" s="19">
        <v>1</v>
      </c>
      <c r="AC85" s="19">
        <v>633369</v>
      </c>
      <c r="AD85" s="19">
        <v>12</v>
      </c>
      <c r="AE85" s="19"/>
      <c r="AF85" s="19"/>
      <c r="AG85" s="19"/>
      <c r="AH85" s="19">
        <v>105990</v>
      </c>
      <c r="AI85" s="19">
        <v>1</v>
      </c>
      <c r="AJ85" s="19"/>
      <c r="AK85" s="19"/>
      <c r="AL85" s="19"/>
      <c r="AM85" s="19"/>
      <c r="AN85" s="19"/>
      <c r="AO85" s="19">
        <v>2.41</v>
      </c>
      <c r="AP85" s="19" t="s">
        <v>1519</v>
      </c>
      <c r="AQ85" s="19" t="s">
        <v>1502</v>
      </c>
      <c r="AR85" s="19" t="s">
        <v>1540</v>
      </c>
      <c r="AS85" s="19" t="s">
        <v>1562</v>
      </c>
      <c r="AT85" s="19" t="s">
        <v>1563</v>
      </c>
      <c r="AU85" s="19" t="s">
        <v>1564</v>
      </c>
      <c r="AV85" s="19" t="s">
        <v>1565</v>
      </c>
      <c r="AW85" s="19">
        <v>2005</v>
      </c>
      <c r="AX85" s="19">
        <v>3</v>
      </c>
      <c r="AY85" s="19" t="s">
        <v>1566</v>
      </c>
      <c r="AZ85" s="19" t="s">
        <v>1567</v>
      </c>
      <c r="BA85" s="19">
        <v>2006</v>
      </c>
      <c r="BB85" t="str">
        <f>VLOOKUP(AC85,'CTCwiretagcode(Jan2016)'!A$2:C$730,3,FALSE)</f>
        <v>SAM</v>
      </c>
      <c r="BC85" t="str">
        <f t="shared" si="3"/>
        <v>mix</v>
      </c>
      <c r="BD85">
        <f t="shared" si="4"/>
        <v>3</v>
      </c>
      <c r="BE85" t="str">
        <f t="shared" si="5"/>
        <v>6333693M10107  C2008700</v>
      </c>
      <c r="BK85" s="19" t="s">
        <v>1518</v>
      </c>
    </row>
    <row r="86" spans="1:63" x14ac:dyDescent="0.25">
      <c r="A86" s="19" t="s">
        <v>1501</v>
      </c>
      <c r="B86" s="19">
        <v>4.0999999999999996</v>
      </c>
      <c r="C86" s="19">
        <v>20120731</v>
      </c>
      <c r="D86" s="19" t="s">
        <v>41</v>
      </c>
      <c r="E86" s="19" t="s">
        <v>41</v>
      </c>
      <c r="F86" s="19">
        <v>1990582</v>
      </c>
      <c r="G86" s="19">
        <v>1</v>
      </c>
      <c r="H86" s="19">
        <v>2008</v>
      </c>
      <c r="I86" s="19">
        <v>20080822</v>
      </c>
      <c r="J86" s="19" t="s">
        <v>1501</v>
      </c>
      <c r="K86" s="19">
        <v>6</v>
      </c>
      <c r="L86" s="19">
        <v>34</v>
      </c>
      <c r="M86" s="19">
        <v>23</v>
      </c>
      <c r="N86" s="19">
        <v>49</v>
      </c>
      <c r="O86" s="19" t="s">
        <v>1502</v>
      </c>
      <c r="P86" s="19">
        <v>5</v>
      </c>
      <c r="Q86" s="19" t="s">
        <v>67</v>
      </c>
      <c r="R86" s="19"/>
      <c r="S86" s="19">
        <v>5000</v>
      </c>
      <c r="T86" s="19" t="s">
        <v>45</v>
      </c>
      <c r="U86" s="19"/>
      <c r="V86" s="19"/>
      <c r="W86" s="19"/>
      <c r="X86" s="19">
        <v>660</v>
      </c>
      <c r="Y86" s="19">
        <v>0</v>
      </c>
      <c r="Z86" s="19">
        <v>1</v>
      </c>
      <c r="AA86" s="19" t="s">
        <v>48</v>
      </c>
      <c r="AB86" s="19">
        <v>1</v>
      </c>
      <c r="AC86" s="19">
        <v>633369</v>
      </c>
      <c r="AD86" s="19">
        <v>12</v>
      </c>
      <c r="AE86" s="19"/>
      <c r="AF86" s="19"/>
      <c r="AG86" s="19"/>
      <c r="AH86" s="19">
        <v>105990</v>
      </c>
      <c r="AI86" s="19">
        <v>1</v>
      </c>
      <c r="AJ86" s="19"/>
      <c r="AK86" s="19"/>
      <c r="AL86" s="19"/>
      <c r="AM86" s="19"/>
      <c r="AN86" s="19"/>
      <c r="AO86" s="19">
        <v>2.41</v>
      </c>
      <c r="AP86" s="19" t="s">
        <v>1519</v>
      </c>
      <c r="AQ86" s="19" t="s">
        <v>1502</v>
      </c>
      <c r="AR86" s="19" t="s">
        <v>1540</v>
      </c>
      <c r="AS86" s="19" t="s">
        <v>1562</v>
      </c>
      <c r="AT86" s="19" t="s">
        <v>1563</v>
      </c>
      <c r="AU86" s="19" t="s">
        <v>1564</v>
      </c>
      <c r="AV86" s="19" t="s">
        <v>1565</v>
      </c>
      <c r="AW86" s="19">
        <v>2005</v>
      </c>
      <c r="AX86" s="19">
        <v>3</v>
      </c>
      <c r="AY86" s="19" t="s">
        <v>1566</v>
      </c>
      <c r="AZ86" s="19" t="s">
        <v>1567</v>
      </c>
      <c r="BA86" s="19">
        <v>2006</v>
      </c>
      <c r="BB86" t="str">
        <f>VLOOKUP(AC86,'CTCwiretagcode(Jan2016)'!A$2:C$730,3,FALSE)</f>
        <v>SAM</v>
      </c>
      <c r="BC86" t="str">
        <f t="shared" si="3"/>
        <v>mix</v>
      </c>
      <c r="BD86">
        <f t="shared" si="4"/>
        <v>3</v>
      </c>
      <c r="BE86" t="str">
        <f t="shared" si="5"/>
        <v>6333693M10107  C2008660</v>
      </c>
      <c r="BK86" s="19" t="s">
        <v>1518</v>
      </c>
    </row>
    <row r="87" spans="1:63" x14ac:dyDescent="0.25">
      <c r="A87" s="19" t="s">
        <v>1501</v>
      </c>
      <c r="B87" s="19">
        <v>4.0999999999999996</v>
      </c>
      <c r="C87" s="19">
        <v>20120731</v>
      </c>
      <c r="D87" s="19" t="s">
        <v>41</v>
      </c>
      <c r="E87" s="19" t="s">
        <v>41</v>
      </c>
      <c r="F87" s="19">
        <v>1990586</v>
      </c>
      <c r="G87" s="19">
        <v>1</v>
      </c>
      <c r="H87" s="19">
        <v>2008</v>
      </c>
      <c r="I87" s="19">
        <v>20080822</v>
      </c>
      <c r="J87" s="19" t="s">
        <v>1501</v>
      </c>
      <c r="K87" s="19">
        <v>6</v>
      </c>
      <c r="L87" s="19">
        <v>34</v>
      </c>
      <c r="M87" s="19">
        <v>23</v>
      </c>
      <c r="N87" s="19">
        <v>49</v>
      </c>
      <c r="O87" s="19" t="s">
        <v>1502</v>
      </c>
      <c r="P87" s="19">
        <v>5</v>
      </c>
      <c r="Q87" s="19" t="s">
        <v>67</v>
      </c>
      <c r="R87" s="19"/>
      <c r="S87" s="19">
        <v>5000</v>
      </c>
      <c r="T87" s="19" t="s">
        <v>110</v>
      </c>
      <c r="U87" s="19"/>
      <c r="V87" s="19"/>
      <c r="W87" s="19"/>
      <c r="X87" s="19">
        <v>790</v>
      </c>
      <c r="Y87" s="19">
        <v>0</v>
      </c>
      <c r="Z87" s="19">
        <v>1</v>
      </c>
      <c r="AA87" s="19" t="s">
        <v>48</v>
      </c>
      <c r="AB87" s="19">
        <v>1</v>
      </c>
      <c r="AC87" s="19">
        <v>633369</v>
      </c>
      <c r="AD87" s="19">
        <v>12</v>
      </c>
      <c r="AE87" s="19"/>
      <c r="AF87" s="19"/>
      <c r="AG87" s="19"/>
      <c r="AH87" s="19">
        <v>105990</v>
      </c>
      <c r="AI87" s="19">
        <v>1</v>
      </c>
      <c r="AJ87" s="19"/>
      <c r="AK87" s="19"/>
      <c r="AL87" s="19"/>
      <c r="AM87" s="19"/>
      <c r="AN87" s="19"/>
      <c r="AO87" s="19">
        <v>2.41</v>
      </c>
      <c r="AP87" s="19" t="s">
        <v>1519</v>
      </c>
      <c r="AQ87" s="19" t="s">
        <v>1502</v>
      </c>
      <c r="AR87" s="19" t="s">
        <v>1540</v>
      </c>
      <c r="AS87" s="19" t="s">
        <v>1562</v>
      </c>
      <c r="AT87" s="19" t="s">
        <v>1563</v>
      </c>
      <c r="AU87" s="19" t="s">
        <v>1564</v>
      </c>
      <c r="AV87" s="19" t="s">
        <v>1565</v>
      </c>
      <c r="AW87" s="19">
        <v>2005</v>
      </c>
      <c r="AX87" s="19">
        <v>3</v>
      </c>
      <c r="AY87" s="19" t="s">
        <v>1566</v>
      </c>
      <c r="AZ87" s="19" t="s">
        <v>1567</v>
      </c>
      <c r="BA87" s="19">
        <v>2006</v>
      </c>
      <c r="BB87" t="str">
        <f>VLOOKUP(AC87,'CTCwiretagcode(Jan2016)'!A$2:C$730,3,FALSE)</f>
        <v>SAM</v>
      </c>
      <c r="BC87" t="str">
        <f t="shared" si="3"/>
        <v>mix</v>
      </c>
      <c r="BD87">
        <f t="shared" si="4"/>
        <v>3</v>
      </c>
      <c r="BE87" t="str">
        <f t="shared" si="5"/>
        <v>6333693M10107  C2008790</v>
      </c>
      <c r="BK87" s="19" t="s">
        <v>1518</v>
      </c>
    </row>
    <row r="88" spans="1:63" x14ac:dyDescent="0.25">
      <c r="A88" s="19" t="s">
        <v>1501</v>
      </c>
      <c r="B88" s="19">
        <v>4.0999999999999996</v>
      </c>
      <c r="C88" s="19">
        <v>20120731</v>
      </c>
      <c r="D88" s="19" t="s">
        <v>41</v>
      </c>
      <c r="E88" s="19" t="s">
        <v>41</v>
      </c>
      <c r="F88" s="19">
        <v>1990605</v>
      </c>
      <c r="G88" s="19">
        <v>1</v>
      </c>
      <c r="H88" s="19">
        <v>2008</v>
      </c>
      <c r="I88" s="19">
        <v>20080822</v>
      </c>
      <c r="J88" s="19" t="s">
        <v>1501</v>
      </c>
      <c r="K88" s="19">
        <v>6</v>
      </c>
      <c r="L88" s="19">
        <v>34</v>
      </c>
      <c r="M88" s="19">
        <v>23</v>
      </c>
      <c r="N88" s="19">
        <v>49</v>
      </c>
      <c r="O88" s="19" t="s">
        <v>1502</v>
      </c>
      <c r="P88" s="19">
        <v>5</v>
      </c>
      <c r="Q88" s="19" t="s">
        <v>67</v>
      </c>
      <c r="R88" s="19"/>
      <c r="S88" s="19">
        <v>5000</v>
      </c>
      <c r="T88" s="19" t="s">
        <v>45</v>
      </c>
      <c r="U88" s="19"/>
      <c r="V88" s="19"/>
      <c r="W88" s="19"/>
      <c r="X88" s="19">
        <v>690</v>
      </c>
      <c r="Y88" s="19">
        <v>0</v>
      </c>
      <c r="Z88" s="19">
        <v>1</v>
      </c>
      <c r="AA88" s="19" t="s">
        <v>48</v>
      </c>
      <c r="AB88" s="19">
        <v>1</v>
      </c>
      <c r="AC88" s="19">
        <v>633369</v>
      </c>
      <c r="AD88" s="19">
        <v>12</v>
      </c>
      <c r="AE88" s="19"/>
      <c r="AF88" s="19"/>
      <c r="AG88" s="19"/>
      <c r="AH88" s="19">
        <v>105990</v>
      </c>
      <c r="AI88" s="19">
        <v>1</v>
      </c>
      <c r="AJ88" s="19"/>
      <c r="AK88" s="19"/>
      <c r="AL88" s="19"/>
      <c r="AM88" s="19"/>
      <c r="AN88" s="19"/>
      <c r="AO88" s="19">
        <v>2.41</v>
      </c>
      <c r="AP88" s="19" t="s">
        <v>1519</v>
      </c>
      <c r="AQ88" s="19" t="s">
        <v>1502</v>
      </c>
      <c r="AR88" s="19" t="s">
        <v>1540</v>
      </c>
      <c r="AS88" s="19" t="s">
        <v>1562</v>
      </c>
      <c r="AT88" s="19" t="s">
        <v>1563</v>
      </c>
      <c r="AU88" s="19" t="s">
        <v>1564</v>
      </c>
      <c r="AV88" s="19" t="s">
        <v>1565</v>
      </c>
      <c r="AW88" s="19">
        <v>2005</v>
      </c>
      <c r="AX88" s="19">
        <v>3</v>
      </c>
      <c r="AY88" s="19" t="s">
        <v>1566</v>
      </c>
      <c r="AZ88" s="19" t="s">
        <v>1567</v>
      </c>
      <c r="BA88" s="19">
        <v>2006</v>
      </c>
      <c r="BB88" t="str">
        <f>VLOOKUP(AC88,'CTCwiretagcode(Jan2016)'!A$2:C$730,3,FALSE)</f>
        <v>SAM</v>
      </c>
      <c r="BC88" t="str">
        <f t="shared" si="3"/>
        <v>mix</v>
      </c>
      <c r="BD88">
        <f t="shared" si="4"/>
        <v>3</v>
      </c>
      <c r="BE88" t="str">
        <f t="shared" si="5"/>
        <v>6333693M10107  C2008690</v>
      </c>
      <c r="BK88" s="19" t="s">
        <v>1518</v>
      </c>
    </row>
    <row r="89" spans="1:63" x14ac:dyDescent="0.25">
      <c r="A89" s="19" t="s">
        <v>1501</v>
      </c>
      <c r="B89" s="19">
        <v>4.0999999999999996</v>
      </c>
      <c r="C89" s="19">
        <v>20120731</v>
      </c>
      <c r="D89" s="19" t="s">
        <v>41</v>
      </c>
      <c r="E89" s="19" t="s">
        <v>41</v>
      </c>
      <c r="F89" s="19">
        <v>1985447</v>
      </c>
      <c r="G89" s="19">
        <v>1</v>
      </c>
      <c r="H89" s="19">
        <v>2008</v>
      </c>
      <c r="I89" s="19">
        <v>20080822</v>
      </c>
      <c r="J89" s="19" t="s">
        <v>1501</v>
      </c>
      <c r="K89" s="19">
        <v>6</v>
      </c>
      <c r="L89" s="19">
        <v>34</v>
      </c>
      <c r="M89" s="19">
        <v>23</v>
      </c>
      <c r="N89" s="19">
        <v>49</v>
      </c>
      <c r="O89" s="19" t="s">
        <v>1502</v>
      </c>
      <c r="P89" s="19">
        <v>5</v>
      </c>
      <c r="Q89" s="19" t="s">
        <v>67</v>
      </c>
      <c r="R89" s="19"/>
      <c r="S89" s="19">
        <v>5000</v>
      </c>
      <c r="T89" s="19" t="s">
        <v>45</v>
      </c>
      <c r="U89" s="19"/>
      <c r="V89" s="19"/>
      <c r="W89" s="19"/>
      <c r="X89" s="19">
        <v>700</v>
      </c>
      <c r="Y89" s="19">
        <v>0</v>
      </c>
      <c r="Z89" s="19">
        <v>1</v>
      </c>
      <c r="AA89" s="19" t="s">
        <v>48</v>
      </c>
      <c r="AB89" s="19">
        <v>1</v>
      </c>
      <c r="AC89" s="19">
        <v>633369</v>
      </c>
      <c r="AD89" s="19">
        <v>12</v>
      </c>
      <c r="AE89" s="19"/>
      <c r="AF89" s="19"/>
      <c r="AG89" s="19"/>
      <c r="AH89" s="19">
        <v>105990</v>
      </c>
      <c r="AI89" s="19">
        <v>1</v>
      </c>
      <c r="AJ89" s="19"/>
      <c r="AK89" s="19"/>
      <c r="AL89" s="19"/>
      <c r="AM89" s="19"/>
      <c r="AN89" s="19"/>
      <c r="AO89" s="19">
        <v>2.41</v>
      </c>
      <c r="AP89" s="19" t="s">
        <v>1519</v>
      </c>
      <c r="AQ89" s="19" t="s">
        <v>1502</v>
      </c>
      <c r="AR89" s="19" t="s">
        <v>1540</v>
      </c>
      <c r="AS89" s="19" t="s">
        <v>1562</v>
      </c>
      <c r="AT89" s="19" t="s">
        <v>1563</v>
      </c>
      <c r="AU89" s="19" t="s">
        <v>1564</v>
      </c>
      <c r="AV89" s="19" t="s">
        <v>1565</v>
      </c>
      <c r="AW89" s="19">
        <v>2005</v>
      </c>
      <c r="AX89" s="19">
        <v>3</v>
      </c>
      <c r="AY89" s="19" t="s">
        <v>1566</v>
      </c>
      <c r="AZ89" s="19" t="s">
        <v>1567</v>
      </c>
      <c r="BA89" s="19">
        <v>2006</v>
      </c>
      <c r="BB89" t="str">
        <f>VLOOKUP(AC89,'CTCwiretagcode(Jan2016)'!A$2:C$730,3,FALSE)</f>
        <v>SAM</v>
      </c>
      <c r="BC89" t="str">
        <f t="shared" si="3"/>
        <v>mix</v>
      </c>
      <c r="BD89">
        <f t="shared" si="4"/>
        <v>3</v>
      </c>
      <c r="BE89" t="str">
        <f t="shared" si="5"/>
        <v>6333693M10107  C2008700</v>
      </c>
      <c r="BK89" s="19" t="s">
        <v>1518</v>
      </c>
    </row>
    <row r="90" spans="1:63" x14ac:dyDescent="0.25">
      <c r="A90" s="19" t="s">
        <v>1501</v>
      </c>
      <c r="B90" s="19">
        <v>4.0999999999999996</v>
      </c>
      <c r="C90" s="19">
        <v>20120731</v>
      </c>
      <c r="D90" s="19" t="s">
        <v>41</v>
      </c>
      <c r="E90" s="19" t="s">
        <v>41</v>
      </c>
      <c r="F90" s="19">
        <v>1985459</v>
      </c>
      <c r="G90" s="19">
        <v>1</v>
      </c>
      <c r="H90" s="19">
        <v>2008</v>
      </c>
      <c r="I90" s="19">
        <v>20080822</v>
      </c>
      <c r="J90" s="19" t="s">
        <v>1501</v>
      </c>
      <c r="K90" s="19">
        <v>6</v>
      </c>
      <c r="L90" s="19">
        <v>34</v>
      </c>
      <c r="M90" s="19">
        <v>23</v>
      </c>
      <c r="N90" s="19">
        <v>49</v>
      </c>
      <c r="O90" s="19" t="s">
        <v>1502</v>
      </c>
      <c r="P90" s="19">
        <v>5</v>
      </c>
      <c r="Q90" s="19" t="s">
        <v>67</v>
      </c>
      <c r="R90" s="19"/>
      <c r="S90" s="19">
        <v>5000</v>
      </c>
      <c r="T90" s="19" t="s">
        <v>110</v>
      </c>
      <c r="U90" s="19"/>
      <c r="V90" s="19"/>
      <c r="W90" s="19"/>
      <c r="X90" s="19">
        <v>740</v>
      </c>
      <c r="Y90" s="19">
        <v>0</v>
      </c>
      <c r="Z90" s="19">
        <v>1</v>
      </c>
      <c r="AA90" s="19" t="s">
        <v>48</v>
      </c>
      <c r="AB90" s="19">
        <v>1</v>
      </c>
      <c r="AC90" s="19">
        <v>633369</v>
      </c>
      <c r="AD90" s="19">
        <v>12</v>
      </c>
      <c r="AE90" s="19"/>
      <c r="AF90" s="19"/>
      <c r="AG90" s="19"/>
      <c r="AH90" s="19">
        <v>105990</v>
      </c>
      <c r="AI90" s="19">
        <v>1</v>
      </c>
      <c r="AJ90" s="19"/>
      <c r="AK90" s="19"/>
      <c r="AL90" s="19"/>
      <c r="AM90" s="19"/>
      <c r="AN90" s="19"/>
      <c r="AO90" s="19">
        <v>2.41</v>
      </c>
      <c r="AP90" s="19" t="s">
        <v>1519</v>
      </c>
      <c r="AQ90" s="19" t="s">
        <v>1502</v>
      </c>
      <c r="AR90" s="19" t="s">
        <v>1540</v>
      </c>
      <c r="AS90" s="19" t="s">
        <v>1562</v>
      </c>
      <c r="AT90" s="19" t="s">
        <v>1563</v>
      </c>
      <c r="AU90" s="19" t="s">
        <v>1564</v>
      </c>
      <c r="AV90" s="19" t="s">
        <v>1565</v>
      </c>
      <c r="AW90" s="19">
        <v>2005</v>
      </c>
      <c r="AX90" s="19">
        <v>3</v>
      </c>
      <c r="AY90" s="19" t="s">
        <v>1566</v>
      </c>
      <c r="AZ90" s="19" t="s">
        <v>1567</v>
      </c>
      <c r="BA90" s="19">
        <v>2006</v>
      </c>
      <c r="BB90" t="str">
        <f>VLOOKUP(AC90,'CTCwiretagcode(Jan2016)'!A$2:C$730,3,FALSE)</f>
        <v>SAM</v>
      </c>
      <c r="BC90" t="str">
        <f t="shared" si="3"/>
        <v>mix</v>
      </c>
      <c r="BD90">
        <f t="shared" si="4"/>
        <v>3</v>
      </c>
      <c r="BE90" t="str">
        <f t="shared" si="5"/>
        <v>6333693M10107  C2008740</v>
      </c>
      <c r="BK90" s="19" t="s">
        <v>1518</v>
      </c>
    </row>
    <row r="91" spans="1:63" x14ac:dyDescent="0.25">
      <c r="A91" s="19" t="s">
        <v>1501</v>
      </c>
      <c r="B91" s="19">
        <v>4.0999999999999996</v>
      </c>
      <c r="C91" s="19">
        <v>20120731</v>
      </c>
      <c r="D91" s="19" t="s">
        <v>41</v>
      </c>
      <c r="E91" s="19" t="s">
        <v>41</v>
      </c>
      <c r="F91" s="19">
        <v>1990551</v>
      </c>
      <c r="G91" s="19">
        <v>1</v>
      </c>
      <c r="H91" s="19">
        <v>2008</v>
      </c>
      <c r="I91" s="19">
        <v>20080822</v>
      </c>
      <c r="J91" s="19" t="s">
        <v>1501</v>
      </c>
      <c r="K91" s="19">
        <v>6</v>
      </c>
      <c r="L91" s="19">
        <v>34</v>
      </c>
      <c r="M91" s="19">
        <v>23</v>
      </c>
      <c r="N91" s="19">
        <v>49</v>
      </c>
      <c r="O91" s="19" t="s">
        <v>1502</v>
      </c>
      <c r="P91" s="19">
        <v>5</v>
      </c>
      <c r="Q91" s="19" t="s">
        <v>67</v>
      </c>
      <c r="R91" s="19"/>
      <c r="S91" s="19">
        <v>5000</v>
      </c>
      <c r="T91" s="19" t="s">
        <v>110</v>
      </c>
      <c r="U91" s="19"/>
      <c r="V91" s="19"/>
      <c r="W91" s="19"/>
      <c r="X91" s="19">
        <v>720</v>
      </c>
      <c r="Y91" s="19">
        <v>0</v>
      </c>
      <c r="Z91" s="19">
        <v>1</v>
      </c>
      <c r="AA91" s="19" t="s">
        <v>48</v>
      </c>
      <c r="AB91" s="19">
        <v>1</v>
      </c>
      <c r="AC91" s="19">
        <v>633369</v>
      </c>
      <c r="AD91" s="19">
        <v>12</v>
      </c>
      <c r="AE91" s="19"/>
      <c r="AF91" s="19"/>
      <c r="AG91" s="19"/>
      <c r="AH91" s="19">
        <v>105990</v>
      </c>
      <c r="AI91" s="19">
        <v>1</v>
      </c>
      <c r="AJ91" s="19"/>
      <c r="AK91" s="19"/>
      <c r="AL91" s="19"/>
      <c r="AM91" s="19"/>
      <c r="AN91" s="19"/>
      <c r="AO91" s="19">
        <v>2.41</v>
      </c>
      <c r="AP91" s="19" t="s">
        <v>1519</v>
      </c>
      <c r="AQ91" s="19" t="s">
        <v>1502</v>
      </c>
      <c r="AR91" s="19" t="s">
        <v>1540</v>
      </c>
      <c r="AS91" s="19" t="s">
        <v>1562</v>
      </c>
      <c r="AT91" s="19" t="s">
        <v>1563</v>
      </c>
      <c r="AU91" s="19" t="s">
        <v>1564</v>
      </c>
      <c r="AV91" s="19" t="s">
        <v>1565</v>
      </c>
      <c r="AW91" s="19">
        <v>2005</v>
      </c>
      <c r="AX91" s="19">
        <v>3</v>
      </c>
      <c r="AY91" s="19" t="s">
        <v>1566</v>
      </c>
      <c r="AZ91" s="19" t="s">
        <v>1567</v>
      </c>
      <c r="BA91" s="19">
        <v>2006</v>
      </c>
      <c r="BB91" t="str">
        <f>VLOOKUP(AC91,'CTCwiretagcode(Jan2016)'!A$2:C$730,3,FALSE)</f>
        <v>SAM</v>
      </c>
      <c r="BC91" t="str">
        <f t="shared" si="3"/>
        <v>mix</v>
      </c>
      <c r="BD91">
        <f t="shared" si="4"/>
        <v>3</v>
      </c>
      <c r="BE91" t="str">
        <f t="shared" si="5"/>
        <v>6333693M10107  C2008720</v>
      </c>
      <c r="BK91" s="19" t="s">
        <v>1518</v>
      </c>
    </row>
    <row r="92" spans="1:63" x14ac:dyDescent="0.25">
      <c r="A92" s="19" t="s">
        <v>1501</v>
      </c>
      <c r="B92" s="19">
        <v>4.0999999999999996</v>
      </c>
      <c r="C92" s="19">
        <v>20120731</v>
      </c>
      <c r="D92" s="19" t="s">
        <v>41</v>
      </c>
      <c r="E92" s="19" t="s">
        <v>41</v>
      </c>
      <c r="F92" s="19">
        <v>1990559</v>
      </c>
      <c r="G92" s="19">
        <v>1</v>
      </c>
      <c r="H92" s="19">
        <v>2008</v>
      </c>
      <c r="I92" s="19">
        <v>20080822</v>
      </c>
      <c r="J92" s="19" t="s">
        <v>1501</v>
      </c>
      <c r="K92" s="19">
        <v>6</v>
      </c>
      <c r="L92" s="19">
        <v>34</v>
      </c>
      <c r="M92" s="19">
        <v>23</v>
      </c>
      <c r="N92" s="19">
        <v>49</v>
      </c>
      <c r="O92" s="19" t="s">
        <v>1502</v>
      </c>
      <c r="P92" s="19">
        <v>5</v>
      </c>
      <c r="Q92" s="19" t="s">
        <v>67</v>
      </c>
      <c r="R92" s="19"/>
      <c r="S92" s="19">
        <v>5000</v>
      </c>
      <c r="T92" s="19" t="s">
        <v>110</v>
      </c>
      <c r="U92" s="19"/>
      <c r="V92" s="19"/>
      <c r="W92" s="19"/>
      <c r="X92" s="19">
        <v>740</v>
      </c>
      <c r="Y92" s="19">
        <v>0</v>
      </c>
      <c r="Z92" s="19">
        <v>1</v>
      </c>
      <c r="AA92" s="19" t="s">
        <v>48</v>
      </c>
      <c r="AB92" s="19">
        <v>1</v>
      </c>
      <c r="AC92" s="19">
        <v>633369</v>
      </c>
      <c r="AD92" s="19">
        <v>12</v>
      </c>
      <c r="AE92" s="19"/>
      <c r="AF92" s="19"/>
      <c r="AG92" s="19"/>
      <c r="AH92" s="19">
        <v>105990</v>
      </c>
      <c r="AI92" s="19">
        <v>1</v>
      </c>
      <c r="AJ92" s="19"/>
      <c r="AK92" s="19"/>
      <c r="AL92" s="19"/>
      <c r="AM92" s="19"/>
      <c r="AN92" s="19"/>
      <c r="AO92" s="19">
        <v>2.41</v>
      </c>
      <c r="AP92" s="19" t="s">
        <v>1519</v>
      </c>
      <c r="AQ92" s="19" t="s">
        <v>1502</v>
      </c>
      <c r="AR92" s="19" t="s">
        <v>1540</v>
      </c>
      <c r="AS92" s="19" t="s">
        <v>1562</v>
      </c>
      <c r="AT92" s="19" t="s">
        <v>1563</v>
      </c>
      <c r="AU92" s="19" t="s">
        <v>1564</v>
      </c>
      <c r="AV92" s="19" t="s">
        <v>1565</v>
      </c>
      <c r="AW92" s="19">
        <v>2005</v>
      </c>
      <c r="AX92" s="19">
        <v>3</v>
      </c>
      <c r="AY92" s="19" t="s">
        <v>1566</v>
      </c>
      <c r="AZ92" s="19" t="s">
        <v>1567</v>
      </c>
      <c r="BA92" s="19">
        <v>2006</v>
      </c>
      <c r="BB92" t="str">
        <f>VLOOKUP(AC92,'CTCwiretagcode(Jan2016)'!A$2:C$730,3,FALSE)</f>
        <v>SAM</v>
      </c>
      <c r="BC92" t="str">
        <f t="shared" si="3"/>
        <v>mix</v>
      </c>
      <c r="BD92">
        <f t="shared" si="4"/>
        <v>3</v>
      </c>
      <c r="BE92" t="str">
        <f t="shared" si="5"/>
        <v>6333693M10107  C2008740</v>
      </c>
      <c r="BK92" s="19" t="s">
        <v>1518</v>
      </c>
    </row>
    <row r="93" spans="1:63" x14ac:dyDescent="0.25">
      <c r="A93" s="19" t="s">
        <v>1501</v>
      </c>
      <c r="B93" s="19">
        <v>4.0999999999999996</v>
      </c>
      <c r="C93" s="19">
        <v>20120731</v>
      </c>
      <c r="D93" s="19" t="s">
        <v>41</v>
      </c>
      <c r="E93" s="19" t="s">
        <v>41</v>
      </c>
      <c r="F93" s="19">
        <v>2005845</v>
      </c>
      <c r="G93" s="19">
        <v>1</v>
      </c>
      <c r="H93" s="19">
        <v>2008</v>
      </c>
      <c r="I93" s="19">
        <v>20080826</v>
      </c>
      <c r="J93" s="19" t="s">
        <v>1501</v>
      </c>
      <c r="K93" s="19">
        <v>6</v>
      </c>
      <c r="L93" s="19">
        <v>35</v>
      </c>
      <c r="M93" s="19">
        <v>23</v>
      </c>
      <c r="N93" s="19">
        <v>49</v>
      </c>
      <c r="O93" s="19" t="s">
        <v>1502</v>
      </c>
      <c r="P93" s="19">
        <v>5</v>
      </c>
      <c r="Q93" s="19" t="s">
        <v>67</v>
      </c>
      <c r="R93" s="19"/>
      <c r="S93" s="19">
        <v>5000</v>
      </c>
      <c r="T93" s="19" t="s">
        <v>110</v>
      </c>
      <c r="U93" s="19"/>
      <c r="V93" s="19"/>
      <c r="W93" s="19"/>
      <c r="X93" s="19">
        <v>740</v>
      </c>
      <c r="Y93" s="19">
        <v>0</v>
      </c>
      <c r="Z93" s="19">
        <v>1</v>
      </c>
      <c r="AA93" s="19" t="s">
        <v>48</v>
      </c>
      <c r="AB93" s="19">
        <v>1</v>
      </c>
      <c r="AC93" s="19">
        <v>633369</v>
      </c>
      <c r="AD93" s="19">
        <v>12</v>
      </c>
      <c r="AE93" s="19"/>
      <c r="AF93" s="19"/>
      <c r="AG93" s="19"/>
      <c r="AH93" s="19">
        <v>105991</v>
      </c>
      <c r="AI93" s="19">
        <v>1</v>
      </c>
      <c r="AJ93" s="19"/>
      <c r="AK93" s="19"/>
      <c r="AL93" s="19"/>
      <c r="AM93" s="19"/>
      <c r="AN93" s="19"/>
      <c r="AO93" s="19">
        <v>2.89</v>
      </c>
      <c r="AP93" s="19" t="s">
        <v>1519</v>
      </c>
      <c r="AQ93" s="19" t="s">
        <v>1502</v>
      </c>
      <c r="AR93" s="19" t="s">
        <v>1540</v>
      </c>
      <c r="AS93" s="19" t="s">
        <v>1562</v>
      </c>
      <c r="AT93" s="19" t="s">
        <v>1563</v>
      </c>
      <c r="AU93" s="19" t="s">
        <v>1564</v>
      </c>
      <c r="AV93" s="19" t="s">
        <v>1565</v>
      </c>
      <c r="AW93" s="19">
        <v>2005</v>
      </c>
      <c r="AX93" s="19">
        <v>3</v>
      </c>
      <c r="AY93" s="19" t="s">
        <v>1566</v>
      </c>
      <c r="AZ93" s="19" t="s">
        <v>1567</v>
      </c>
      <c r="BA93" s="19">
        <v>2006</v>
      </c>
      <c r="BB93" t="str">
        <f>VLOOKUP(AC93,'CTCwiretagcode(Jan2016)'!A$2:C$730,3,FALSE)</f>
        <v>SAM</v>
      </c>
      <c r="BC93" t="str">
        <f t="shared" si="3"/>
        <v>mix</v>
      </c>
      <c r="BD93">
        <f t="shared" si="4"/>
        <v>3</v>
      </c>
      <c r="BE93" t="str">
        <f t="shared" si="5"/>
        <v>6333693M10107  C2008740</v>
      </c>
      <c r="BK93" s="19" t="s">
        <v>1518</v>
      </c>
    </row>
    <row r="94" spans="1:63" x14ac:dyDescent="0.25">
      <c r="A94" s="19" t="s">
        <v>1501</v>
      </c>
      <c r="B94" s="19">
        <v>4.0999999999999996</v>
      </c>
      <c r="C94" s="19">
        <v>20120731</v>
      </c>
      <c r="D94" s="19" t="s">
        <v>41</v>
      </c>
      <c r="E94" s="19" t="s">
        <v>41</v>
      </c>
      <c r="F94" s="19">
        <v>2005861</v>
      </c>
      <c r="G94" s="19">
        <v>1</v>
      </c>
      <c r="H94" s="19">
        <v>2008</v>
      </c>
      <c r="I94" s="19">
        <v>20080826</v>
      </c>
      <c r="J94" s="19" t="s">
        <v>1501</v>
      </c>
      <c r="K94" s="19">
        <v>6</v>
      </c>
      <c r="L94" s="19">
        <v>35</v>
      </c>
      <c r="M94" s="19">
        <v>23</v>
      </c>
      <c r="N94" s="19">
        <v>49</v>
      </c>
      <c r="O94" s="19" t="s">
        <v>1502</v>
      </c>
      <c r="P94" s="19">
        <v>5</v>
      </c>
      <c r="Q94" s="19" t="s">
        <v>67</v>
      </c>
      <c r="R94" s="19"/>
      <c r="S94" s="19">
        <v>5000</v>
      </c>
      <c r="T94" s="19" t="s">
        <v>45</v>
      </c>
      <c r="U94" s="19"/>
      <c r="V94" s="19"/>
      <c r="W94" s="19"/>
      <c r="X94" s="19">
        <v>730</v>
      </c>
      <c r="Y94" s="19">
        <v>0</v>
      </c>
      <c r="Z94" s="19">
        <v>1</v>
      </c>
      <c r="AA94" s="19" t="s">
        <v>48</v>
      </c>
      <c r="AB94" s="19">
        <v>1</v>
      </c>
      <c r="AC94" s="19">
        <v>633369</v>
      </c>
      <c r="AD94" s="19">
        <v>12</v>
      </c>
      <c r="AE94" s="19"/>
      <c r="AF94" s="19"/>
      <c r="AG94" s="19"/>
      <c r="AH94" s="19">
        <v>105991</v>
      </c>
      <c r="AI94" s="19">
        <v>1</v>
      </c>
      <c r="AJ94" s="19"/>
      <c r="AK94" s="19"/>
      <c r="AL94" s="19"/>
      <c r="AM94" s="19"/>
      <c r="AN94" s="19"/>
      <c r="AO94" s="19">
        <v>2.89</v>
      </c>
      <c r="AP94" s="19" t="s">
        <v>1519</v>
      </c>
      <c r="AQ94" s="19" t="s">
        <v>1502</v>
      </c>
      <c r="AR94" s="19" t="s">
        <v>1540</v>
      </c>
      <c r="AS94" s="19" t="s">
        <v>1562</v>
      </c>
      <c r="AT94" s="19" t="s">
        <v>1563</v>
      </c>
      <c r="AU94" s="19" t="s">
        <v>1564</v>
      </c>
      <c r="AV94" s="19" t="s">
        <v>1565</v>
      </c>
      <c r="AW94" s="19">
        <v>2005</v>
      </c>
      <c r="AX94" s="19">
        <v>3</v>
      </c>
      <c r="AY94" s="19" t="s">
        <v>1566</v>
      </c>
      <c r="AZ94" s="19" t="s">
        <v>1567</v>
      </c>
      <c r="BA94" s="19">
        <v>2006</v>
      </c>
      <c r="BB94" t="str">
        <f>VLOOKUP(AC94,'CTCwiretagcode(Jan2016)'!A$2:C$730,3,FALSE)</f>
        <v>SAM</v>
      </c>
      <c r="BC94" t="str">
        <f t="shared" si="3"/>
        <v>mix</v>
      </c>
      <c r="BD94">
        <f t="shared" si="4"/>
        <v>3</v>
      </c>
      <c r="BE94" t="str">
        <f t="shared" si="5"/>
        <v>6333693M10107  C2008730</v>
      </c>
      <c r="BK94" s="19" t="s">
        <v>1518</v>
      </c>
    </row>
    <row r="95" spans="1:63" x14ac:dyDescent="0.25">
      <c r="A95" s="19" t="s">
        <v>1501</v>
      </c>
      <c r="B95" s="19">
        <v>4.0999999999999996</v>
      </c>
      <c r="C95" s="19">
        <v>20120731</v>
      </c>
      <c r="D95" s="19" t="s">
        <v>41</v>
      </c>
      <c r="E95" s="19" t="s">
        <v>41</v>
      </c>
      <c r="F95" s="19">
        <v>1991642</v>
      </c>
      <c r="G95" s="19">
        <v>1</v>
      </c>
      <c r="H95" s="19">
        <v>2008</v>
      </c>
      <c r="I95" s="19">
        <v>20080826</v>
      </c>
      <c r="J95" s="19" t="s">
        <v>1501</v>
      </c>
      <c r="K95" s="19">
        <v>6</v>
      </c>
      <c r="L95" s="19">
        <v>35</v>
      </c>
      <c r="M95" s="19">
        <v>23</v>
      </c>
      <c r="N95" s="19">
        <v>49</v>
      </c>
      <c r="O95" s="19" t="s">
        <v>1502</v>
      </c>
      <c r="P95" s="19">
        <v>5</v>
      </c>
      <c r="Q95" s="19" t="s">
        <v>67</v>
      </c>
      <c r="R95" s="19"/>
      <c r="S95" s="19">
        <v>5000</v>
      </c>
      <c r="T95" s="19" t="s">
        <v>110</v>
      </c>
      <c r="U95" s="19"/>
      <c r="V95" s="19"/>
      <c r="W95" s="19"/>
      <c r="X95" s="19">
        <v>780</v>
      </c>
      <c r="Y95" s="19">
        <v>0</v>
      </c>
      <c r="Z95" s="19">
        <v>1</v>
      </c>
      <c r="AA95" s="19" t="s">
        <v>48</v>
      </c>
      <c r="AB95" s="19">
        <v>1</v>
      </c>
      <c r="AC95" s="19">
        <v>633369</v>
      </c>
      <c r="AD95" s="19">
        <v>12</v>
      </c>
      <c r="AE95" s="19"/>
      <c r="AF95" s="19"/>
      <c r="AG95" s="19"/>
      <c r="AH95" s="19">
        <v>105991</v>
      </c>
      <c r="AI95" s="19">
        <v>1</v>
      </c>
      <c r="AJ95" s="19"/>
      <c r="AK95" s="19"/>
      <c r="AL95" s="19"/>
      <c r="AM95" s="19"/>
      <c r="AN95" s="19"/>
      <c r="AO95" s="19">
        <v>2.89</v>
      </c>
      <c r="AP95" s="19" t="s">
        <v>1519</v>
      </c>
      <c r="AQ95" s="19" t="s">
        <v>1502</v>
      </c>
      <c r="AR95" s="19" t="s">
        <v>1540</v>
      </c>
      <c r="AS95" s="19" t="s">
        <v>1562</v>
      </c>
      <c r="AT95" s="19" t="s">
        <v>1563</v>
      </c>
      <c r="AU95" s="19" t="s">
        <v>1564</v>
      </c>
      <c r="AV95" s="19" t="s">
        <v>1565</v>
      </c>
      <c r="AW95" s="19">
        <v>2005</v>
      </c>
      <c r="AX95" s="19">
        <v>3</v>
      </c>
      <c r="AY95" s="19" t="s">
        <v>1566</v>
      </c>
      <c r="AZ95" s="19" t="s">
        <v>1567</v>
      </c>
      <c r="BA95" s="19">
        <v>2006</v>
      </c>
      <c r="BB95" t="str">
        <f>VLOOKUP(AC95,'CTCwiretagcode(Jan2016)'!A$2:C$730,3,FALSE)</f>
        <v>SAM</v>
      </c>
      <c r="BC95" t="str">
        <f t="shared" si="3"/>
        <v>mix</v>
      </c>
      <c r="BD95">
        <f t="shared" si="4"/>
        <v>3</v>
      </c>
      <c r="BE95" t="str">
        <f t="shared" si="5"/>
        <v>6333693M10107  C2008780</v>
      </c>
      <c r="BK95" s="19" t="s">
        <v>1518</v>
      </c>
    </row>
    <row r="96" spans="1:63" x14ac:dyDescent="0.25">
      <c r="A96" s="19" t="s">
        <v>1501</v>
      </c>
      <c r="B96" s="19">
        <v>4.0999999999999996</v>
      </c>
      <c r="C96" s="19">
        <v>20120731</v>
      </c>
      <c r="D96" s="19" t="s">
        <v>41</v>
      </c>
      <c r="E96" s="19" t="s">
        <v>41</v>
      </c>
      <c r="F96" s="19">
        <v>1991650</v>
      </c>
      <c r="G96" s="19">
        <v>1</v>
      </c>
      <c r="H96" s="19">
        <v>2008</v>
      </c>
      <c r="I96" s="19">
        <v>20080826</v>
      </c>
      <c r="J96" s="19" t="s">
        <v>1501</v>
      </c>
      <c r="K96" s="19">
        <v>6</v>
      </c>
      <c r="L96" s="19">
        <v>35</v>
      </c>
      <c r="M96" s="19">
        <v>23</v>
      </c>
      <c r="N96" s="19">
        <v>49</v>
      </c>
      <c r="O96" s="19" t="s">
        <v>1502</v>
      </c>
      <c r="P96" s="19">
        <v>5</v>
      </c>
      <c r="Q96" s="19" t="s">
        <v>67</v>
      </c>
      <c r="R96" s="19"/>
      <c r="S96" s="19">
        <v>5000</v>
      </c>
      <c r="T96" s="19" t="s">
        <v>45</v>
      </c>
      <c r="U96" s="19"/>
      <c r="V96" s="19"/>
      <c r="W96" s="19"/>
      <c r="X96" s="19">
        <v>780</v>
      </c>
      <c r="Y96" s="19">
        <v>0</v>
      </c>
      <c r="Z96" s="19">
        <v>1</v>
      </c>
      <c r="AA96" s="19" t="s">
        <v>48</v>
      </c>
      <c r="AB96" s="19">
        <v>1</v>
      </c>
      <c r="AC96" s="19">
        <v>633369</v>
      </c>
      <c r="AD96" s="19">
        <v>12</v>
      </c>
      <c r="AE96" s="19"/>
      <c r="AF96" s="19"/>
      <c r="AG96" s="19"/>
      <c r="AH96" s="19">
        <v>105991</v>
      </c>
      <c r="AI96" s="19">
        <v>1</v>
      </c>
      <c r="AJ96" s="19"/>
      <c r="AK96" s="19"/>
      <c r="AL96" s="19"/>
      <c r="AM96" s="19"/>
      <c r="AN96" s="19"/>
      <c r="AO96" s="19">
        <v>2.89</v>
      </c>
      <c r="AP96" s="19" t="s">
        <v>1519</v>
      </c>
      <c r="AQ96" s="19" t="s">
        <v>1502</v>
      </c>
      <c r="AR96" s="19" t="s">
        <v>1540</v>
      </c>
      <c r="AS96" s="19" t="s">
        <v>1562</v>
      </c>
      <c r="AT96" s="19" t="s">
        <v>1563</v>
      </c>
      <c r="AU96" s="19" t="s">
        <v>1564</v>
      </c>
      <c r="AV96" s="19" t="s">
        <v>1565</v>
      </c>
      <c r="AW96" s="19">
        <v>2005</v>
      </c>
      <c r="AX96" s="19">
        <v>3</v>
      </c>
      <c r="AY96" s="19" t="s">
        <v>1566</v>
      </c>
      <c r="AZ96" s="19" t="s">
        <v>1567</v>
      </c>
      <c r="BA96" s="19">
        <v>2006</v>
      </c>
      <c r="BB96" t="str">
        <f>VLOOKUP(AC96,'CTCwiretagcode(Jan2016)'!A$2:C$730,3,FALSE)</f>
        <v>SAM</v>
      </c>
      <c r="BC96" t="str">
        <f t="shared" si="3"/>
        <v>mix</v>
      </c>
      <c r="BD96">
        <f t="shared" si="4"/>
        <v>3</v>
      </c>
      <c r="BE96" t="str">
        <f t="shared" si="5"/>
        <v>6333693M10107  C2008780</v>
      </c>
      <c r="BK96" s="19" t="s">
        <v>1518</v>
      </c>
    </row>
    <row r="97" spans="1:63" x14ac:dyDescent="0.25">
      <c r="A97" s="19" t="s">
        <v>1501</v>
      </c>
      <c r="B97" s="19">
        <v>4.0999999999999996</v>
      </c>
      <c r="C97" s="19">
        <v>20120731</v>
      </c>
      <c r="D97" s="19" t="s">
        <v>41</v>
      </c>
      <c r="E97" s="19" t="s">
        <v>41</v>
      </c>
      <c r="F97" s="19">
        <v>1991654</v>
      </c>
      <c r="G97" s="19">
        <v>1</v>
      </c>
      <c r="H97" s="19">
        <v>2008</v>
      </c>
      <c r="I97" s="19">
        <v>20080826</v>
      </c>
      <c r="J97" s="19" t="s">
        <v>1501</v>
      </c>
      <c r="K97" s="19">
        <v>6</v>
      </c>
      <c r="L97" s="19">
        <v>35</v>
      </c>
      <c r="M97" s="19">
        <v>23</v>
      </c>
      <c r="N97" s="19">
        <v>49</v>
      </c>
      <c r="O97" s="19" t="s">
        <v>1502</v>
      </c>
      <c r="P97" s="19">
        <v>5</v>
      </c>
      <c r="Q97" s="19" t="s">
        <v>67</v>
      </c>
      <c r="R97" s="19"/>
      <c r="S97" s="19">
        <v>5000</v>
      </c>
      <c r="T97" s="19" t="s">
        <v>45</v>
      </c>
      <c r="U97" s="19"/>
      <c r="V97" s="19"/>
      <c r="W97" s="19"/>
      <c r="X97" s="19">
        <v>720</v>
      </c>
      <c r="Y97" s="19">
        <v>0</v>
      </c>
      <c r="Z97" s="19">
        <v>1</v>
      </c>
      <c r="AA97" s="19" t="s">
        <v>48</v>
      </c>
      <c r="AB97" s="19">
        <v>1</v>
      </c>
      <c r="AC97" s="19">
        <v>633369</v>
      </c>
      <c r="AD97" s="19">
        <v>12</v>
      </c>
      <c r="AE97" s="19"/>
      <c r="AF97" s="19"/>
      <c r="AG97" s="19"/>
      <c r="AH97" s="19">
        <v>105991</v>
      </c>
      <c r="AI97" s="19">
        <v>1</v>
      </c>
      <c r="AJ97" s="19"/>
      <c r="AK97" s="19"/>
      <c r="AL97" s="19"/>
      <c r="AM97" s="19"/>
      <c r="AN97" s="19"/>
      <c r="AO97" s="19">
        <v>2.89</v>
      </c>
      <c r="AP97" s="19" t="s">
        <v>1519</v>
      </c>
      <c r="AQ97" s="19" t="s">
        <v>1502</v>
      </c>
      <c r="AR97" s="19" t="s">
        <v>1540</v>
      </c>
      <c r="AS97" s="19" t="s">
        <v>1562</v>
      </c>
      <c r="AT97" s="19" t="s">
        <v>1563</v>
      </c>
      <c r="AU97" s="19" t="s">
        <v>1564</v>
      </c>
      <c r="AV97" s="19" t="s">
        <v>1565</v>
      </c>
      <c r="AW97" s="19">
        <v>2005</v>
      </c>
      <c r="AX97" s="19">
        <v>3</v>
      </c>
      <c r="AY97" s="19" t="s">
        <v>1566</v>
      </c>
      <c r="AZ97" s="19" t="s">
        <v>1567</v>
      </c>
      <c r="BA97" s="19">
        <v>2006</v>
      </c>
      <c r="BB97" t="str">
        <f>VLOOKUP(AC97,'CTCwiretagcode(Jan2016)'!A$2:C$730,3,FALSE)</f>
        <v>SAM</v>
      </c>
      <c r="BC97" t="str">
        <f t="shared" si="3"/>
        <v>mix</v>
      </c>
      <c r="BD97">
        <f t="shared" si="4"/>
        <v>3</v>
      </c>
      <c r="BE97" t="str">
        <f t="shared" si="5"/>
        <v>6333693M10107  C2008720</v>
      </c>
      <c r="BK97" s="19" t="s">
        <v>1518</v>
      </c>
    </row>
    <row r="98" spans="1:63" x14ac:dyDescent="0.25">
      <c r="A98" s="19" t="s">
        <v>1501</v>
      </c>
      <c r="B98" s="19">
        <v>4.0999999999999996</v>
      </c>
      <c r="C98" s="19">
        <v>20120731</v>
      </c>
      <c r="D98" s="19" t="s">
        <v>41</v>
      </c>
      <c r="E98" s="19" t="s">
        <v>41</v>
      </c>
      <c r="F98" s="19">
        <v>2005662</v>
      </c>
      <c r="G98" s="19">
        <v>1</v>
      </c>
      <c r="H98" s="19">
        <v>2008</v>
      </c>
      <c r="I98" s="19">
        <v>20080826</v>
      </c>
      <c r="J98" s="19" t="s">
        <v>1501</v>
      </c>
      <c r="K98" s="19">
        <v>6</v>
      </c>
      <c r="L98" s="19">
        <v>35</v>
      </c>
      <c r="M98" s="19">
        <v>23</v>
      </c>
      <c r="N98" s="19">
        <v>14</v>
      </c>
      <c r="O98" s="19" t="s">
        <v>1502</v>
      </c>
      <c r="P98" s="19">
        <v>5</v>
      </c>
      <c r="Q98" s="19" t="s">
        <v>67</v>
      </c>
      <c r="R98" s="19"/>
      <c r="S98" s="19">
        <v>5000</v>
      </c>
      <c r="T98" s="19" t="s">
        <v>45</v>
      </c>
      <c r="U98" s="19"/>
      <c r="V98" s="19"/>
      <c r="W98" s="19"/>
      <c r="X98" s="19">
        <v>760</v>
      </c>
      <c r="Y98" s="19">
        <v>0</v>
      </c>
      <c r="Z98" s="19">
        <v>1</v>
      </c>
      <c r="AA98" s="19" t="s">
        <v>48</v>
      </c>
      <c r="AB98" s="19">
        <v>1</v>
      </c>
      <c r="AC98" s="19">
        <v>633369</v>
      </c>
      <c r="AD98" s="19">
        <v>12</v>
      </c>
      <c r="AE98" s="19"/>
      <c r="AF98" s="19"/>
      <c r="AG98" s="19"/>
      <c r="AH98" s="19">
        <v>105991</v>
      </c>
      <c r="AI98" s="19">
        <v>1</v>
      </c>
      <c r="AJ98" s="19"/>
      <c r="AK98" s="19"/>
      <c r="AL98" s="19"/>
      <c r="AM98" s="19"/>
      <c r="AN98" s="19"/>
      <c r="AO98" s="19">
        <v>2.89</v>
      </c>
      <c r="AP98" s="19" t="s">
        <v>1519</v>
      </c>
      <c r="AQ98" s="19" t="s">
        <v>1502</v>
      </c>
      <c r="AR98" s="19" t="s">
        <v>1540</v>
      </c>
      <c r="AS98" s="19" t="s">
        <v>1562</v>
      </c>
      <c r="AT98" s="19" t="s">
        <v>1563</v>
      </c>
      <c r="AU98" s="19" t="s">
        <v>1564</v>
      </c>
      <c r="AV98" s="19" t="s">
        <v>1565</v>
      </c>
      <c r="AW98" s="19">
        <v>2005</v>
      </c>
      <c r="AX98" s="19">
        <v>3</v>
      </c>
      <c r="AY98" s="19" t="s">
        <v>1566</v>
      </c>
      <c r="AZ98" s="19" t="s">
        <v>1567</v>
      </c>
      <c r="BA98" s="19">
        <v>2006</v>
      </c>
      <c r="BB98" t="str">
        <f>VLOOKUP(AC98,'CTCwiretagcode(Jan2016)'!A$2:C$730,3,FALSE)</f>
        <v>SAM</v>
      </c>
      <c r="BC98" t="str">
        <f t="shared" si="3"/>
        <v>NT</v>
      </c>
      <c r="BD98">
        <f t="shared" si="4"/>
        <v>3</v>
      </c>
      <c r="BE98" t="str">
        <f t="shared" si="5"/>
        <v>6333693M10107  C2008760</v>
      </c>
      <c r="BK98" s="19" t="s">
        <v>1518</v>
      </c>
    </row>
    <row r="99" spans="1:63" x14ac:dyDescent="0.25">
      <c r="A99" s="19" t="s">
        <v>1501</v>
      </c>
      <c r="B99" s="19">
        <v>4.0999999999999996</v>
      </c>
      <c r="C99" s="19">
        <v>20120731</v>
      </c>
      <c r="D99" s="19" t="s">
        <v>41</v>
      </c>
      <c r="E99" s="19" t="s">
        <v>41</v>
      </c>
      <c r="F99" s="19">
        <v>2005701</v>
      </c>
      <c r="G99" s="19">
        <v>1</v>
      </c>
      <c r="H99" s="19">
        <v>2008</v>
      </c>
      <c r="I99" s="19">
        <v>20080826</v>
      </c>
      <c r="J99" s="19" t="s">
        <v>1501</v>
      </c>
      <c r="K99" s="19">
        <v>6</v>
      </c>
      <c r="L99" s="19">
        <v>35</v>
      </c>
      <c r="M99" s="19">
        <v>23</v>
      </c>
      <c r="N99" s="19">
        <v>14</v>
      </c>
      <c r="O99" s="19" t="s">
        <v>1502</v>
      </c>
      <c r="P99" s="19">
        <v>5</v>
      </c>
      <c r="Q99" s="19" t="s">
        <v>67</v>
      </c>
      <c r="R99" s="19"/>
      <c r="S99" s="19">
        <v>0</v>
      </c>
      <c r="T99" s="19" t="s">
        <v>45</v>
      </c>
      <c r="U99" s="19"/>
      <c r="V99" s="19"/>
      <c r="W99" s="19"/>
      <c r="X99" s="19">
        <v>750</v>
      </c>
      <c r="Y99" s="19">
        <v>0</v>
      </c>
      <c r="Z99" s="19">
        <v>1</v>
      </c>
      <c r="AA99" s="19" t="s">
        <v>48</v>
      </c>
      <c r="AB99" s="19">
        <v>1</v>
      </c>
      <c r="AC99" s="19">
        <v>633369</v>
      </c>
      <c r="AD99" s="19">
        <v>12</v>
      </c>
      <c r="AE99" s="19"/>
      <c r="AF99" s="19"/>
      <c r="AG99" s="19"/>
      <c r="AH99" s="19">
        <v>105991</v>
      </c>
      <c r="AI99" s="19">
        <v>1</v>
      </c>
      <c r="AJ99" s="19"/>
      <c r="AK99" s="19"/>
      <c r="AL99" s="19"/>
      <c r="AM99" s="19"/>
      <c r="AN99" s="19"/>
      <c r="AO99" s="19">
        <v>2.89</v>
      </c>
      <c r="AP99" s="19" t="s">
        <v>1519</v>
      </c>
      <c r="AQ99" s="19" t="s">
        <v>1502</v>
      </c>
      <c r="AR99" s="19" t="s">
        <v>1540</v>
      </c>
      <c r="AS99" s="19" t="s">
        <v>1562</v>
      </c>
      <c r="AT99" s="19" t="s">
        <v>1563</v>
      </c>
      <c r="AU99" s="19" t="s">
        <v>1564</v>
      </c>
      <c r="AV99" s="19" t="s">
        <v>1565</v>
      </c>
      <c r="AW99" s="19">
        <v>2005</v>
      </c>
      <c r="AX99" s="19">
        <v>3</v>
      </c>
      <c r="AY99" s="19" t="s">
        <v>1566</v>
      </c>
      <c r="AZ99" s="19" t="s">
        <v>1567</v>
      </c>
      <c r="BA99" s="19">
        <v>2006</v>
      </c>
      <c r="BB99" t="str">
        <f>VLOOKUP(AC99,'CTCwiretagcode(Jan2016)'!A$2:C$730,3,FALSE)</f>
        <v>SAM</v>
      </c>
      <c r="BC99" t="str">
        <f t="shared" si="3"/>
        <v>NT</v>
      </c>
      <c r="BD99">
        <f t="shared" si="4"/>
        <v>3</v>
      </c>
      <c r="BE99" t="str">
        <f t="shared" si="5"/>
        <v>6333693M10107  C2008750</v>
      </c>
      <c r="BK99" s="19" t="s">
        <v>1518</v>
      </c>
    </row>
    <row r="100" spans="1:63" x14ac:dyDescent="0.25">
      <c r="A100" s="19" t="s">
        <v>1501</v>
      </c>
      <c r="B100" s="19">
        <v>4.0999999999999996</v>
      </c>
      <c r="C100" s="19">
        <v>20120731</v>
      </c>
      <c r="D100" s="19" t="s">
        <v>41</v>
      </c>
      <c r="E100" s="19" t="s">
        <v>41</v>
      </c>
      <c r="F100" s="19">
        <v>2005681</v>
      </c>
      <c r="G100" s="19">
        <v>1</v>
      </c>
      <c r="H100" s="19">
        <v>2008</v>
      </c>
      <c r="I100" s="19">
        <v>20080826</v>
      </c>
      <c r="J100" s="19" t="s">
        <v>1501</v>
      </c>
      <c r="K100" s="19">
        <v>6</v>
      </c>
      <c r="L100" s="19">
        <v>35</v>
      </c>
      <c r="M100" s="19">
        <v>23</v>
      </c>
      <c r="N100" s="19">
        <v>14</v>
      </c>
      <c r="O100" s="19" t="s">
        <v>1502</v>
      </c>
      <c r="P100" s="19">
        <v>5</v>
      </c>
      <c r="Q100" s="19" t="s">
        <v>67</v>
      </c>
      <c r="R100" s="19"/>
      <c r="S100" s="19">
        <v>5000</v>
      </c>
      <c r="T100" s="19" t="s">
        <v>45</v>
      </c>
      <c r="U100" s="19"/>
      <c r="V100" s="19"/>
      <c r="W100" s="19"/>
      <c r="X100" s="19">
        <v>760</v>
      </c>
      <c r="Y100" s="19">
        <v>0</v>
      </c>
      <c r="Z100" s="19">
        <v>1</v>
      </c>
      <c r="AA100" s="19" t="s">
        <v>48</v>
      </c>
      <c r="AB100" s="19">
        <v>1</v>
      </c>
      <c r="AC100" s="19">
        <v>633369</v>
      </c>
      <c r="AD100" s="19">
        <v>12</v>
      </c>
      <c r="AE100" s="19"/>
      <c r="AF100" s="19"/>
      <c r="AG100" s="19"/>
      <c r="AH100" s="19">
        <v>105991</v>
      </c>
      <c r="AI100" s="19">
        <v>1</v>
      </c>
      <c r="AJ100" s="19"/>
      <c r="AK100" s="19"/>
      <c r="AL100" s="19"/>
      <c r="AM100" s="19"/>
      <c r="AN100" s="19"/>
      <c r="AO100" s="19">
        <v>2.89</v>
      </c>
      <c r="AP100" s="19" t="s">
        <v>1519</v>
      </c>
      <c r="AQ100" s="19" t="s">
        <v>1502</v>
      </c>
      <c r="AR100" s="19" t="s">
        <v>1540</v>
      </c>
      <c r="AS100" s="19" t="s">
        <v>1562</v>
      </c>
      <c r="AT100" s="19" t="s">
        <v>1563</v>
      </c>
      <c r="AU100" s="19" t="s">
        <v>1564</v>
      </c>
      <c r="AV100" s="19" t="s">
        <v>1565</v>
      </c>
      <c r="AW100" s="19">
        <v>2005</v>
      </c>
      <c r="AX100" s="19">
        <v>3</v>
      </c>
      <c r="AY100" s="19" t="s">
        <v>1566</v>
      </c>
      <c r="AZ100" s="19" t="s">
        <v>1567</v>
      </c>
      <c r="BA100" s="19">
        <v>2006</v>
      </c>
      <c r="BB100" t="str">
        <f>VLOOKUP(AC100,'CTCwiretagcode(Jan2016)'!A$2:C$730,3,FALSE)</f>
        <v>SAM</v>
      </c>
      <c r="BC100" t="str">
        <f t="shared" si="3"/>
        <v>NT</v>
      </c>
      <c r="BD100">
        <f t="shared" si="4"/>
        <v>3</v>
      </c>
      <c r="BE100" t="str">
        <f t="shared" si="5"/>
        <v>6333693M10107  C2008760</v>
      </c>
      <c r="BK100" s="19" t="s">
        <v>1518</v>
      </c>
    </row>
    <row r="101" spans="1:63" x14ac:dyDescent="0.25">
      <c r="A101" s="19" t="s">
        <v>1501</v>
      </c>
      <c r="B101" s="19">
        <v>4.0999999999999996</v>
      </c>
      <c r="C101" s="19">
        <v>20120731</v>
      </c>
      <c r="D101" s="19" t="s">
        <v>41</v>
      </c>
      <c r="E101" s="19" t="s">
        <v>41</v>
      </c>
      <c r="F101" s="19">
        <v>1973869</v>
      </c>
      <c r="G101" s="19">
        <v>1</v>
      </c>
      <c r="H101" s="19">
        <v>2008</v>
      </c>
      <c r="I101" s="19">
        <v>20080826</v>
      </c>
      <c r="J101" s="19" t="s">
        <v>1501</v>
      </c>
      <c r="K101" s="19">
        <v>6</v>
      </c>
      <c r="L101" s="19">
        <v>35</v>
      </c>
      <c r="M101" s="19">
        <v>23</v>
      </c>
      <c r="N101" s="19">
        <v>29</v>
      </c>
      <c r="O101" s="19" t="s">
        <v>1502</v>
      </c>
      <c r="P101" s="19">
        <v>5</v>
      </c>
      <c r="Q101" s="19" t="s">
        <v>67</v>
      </c>
      <c r="R101" s="19"/>
      <c r="S101" s="19">
        <v>5000</v>
      </c>
      <c r="T101" s="19" t="s">
        <v>110</v>
      </c>
      <c r="U101" s="19"/>
      <c r="V101" s="19"/>
      <c r="W101" s="19"/>
      <c r="X101" s="19">
        <v>730</v>
      </c>
      <c r="Y101" s="19">
        <v>0</v>
      </c>
      <c r="Z101" s="19">
        <v>1</v>
      </c>
      <c r="AA101" s="19" t="s">
        <v>48</v>
      </c>
      <c r="AB101" s="19">
        <v>1</v>
      </c>
      <c r="AC101" s="19">
        <v>633369</v>
      </c>
      <c r="AD101" s="19">
        <v>12</v>
      </c>
      <c r="AE101" s="19"/>
      <c r="AF101" s="19"/>
      <c r="AG101" s="19"/>
      <c r="AH101" s="19">
        <v>105991</v>
      </c>
      <c r="AI101" s="19">
        <v>1</v>
      </c>
      <c r="AJ101" s="19"/>
      <c r="AK101" s="19"/>
      <c r="AL101" s="19"/>
      <c r="AM101" s="19"/>
      <c r="AN101" s="19"/>
      <c r="AO101" s="19">
        <v>2.89</v>
      </c>
      <c r="AP101" s="19" t="s">
        <v>1519</v>
      </c>
      <c r="AQ101" s="19" t="s">
        <v>1502</v>
      </c>
      <c r="AR101" s="19" t="s">
        <v>1540</v>
      </c>
      <c r="AS101" s="19" t="s">
        <v>1562</v>
      </c>
      <c r="AT101" s="19" t="s">
        <v>1563</v>
      </c>
      <c r="AU101" s="19" t="s">
        <v>1564</v>
      </c>
      <c r="AV101" s="19" t="s">
        <v>1565</v>
      </c>
      <c r="AW101" s="19">
        <v>2005</v>
      </c>
      <c r="AX101" s="19">
        <v>3</v>
      </c>
      <c r="AY101" s="19" t="s">
        <v>1566</v>
      </c>
      <c r="AZ101" s="19" t="s">
        <v>1567</v>
      </c>
      <c r="BA101" s="19">
        <v>2006</v>
      </c>
      <c r="BB101" t="str">
        <f>VLOOKUP(AC101,'CTCwiretagcode(Jan2016)'!A$2:C$730,3,FALSE)</f>
        <v>SAM</v>
      </c>
      <c r="BC101" t="str">
        <f t="shared" si="3"/>
        <v>Tr</v>
      </c>
      <c r="BD101">
        <f t="shared" si="4"/>
        <v>3</v>
      </c>
      <c r="BE101" t="str">
        <f t="shared" si="5"/>
        <v>6333693M10107  C2008730</v>
      </c>
      <c r="BK101" s="19" t="s">
        <v>1518</v>
      </c>
    </row>
    <row r="102" spans="1:63" x14ac:dyDescent="0.25">
      <c r="A102" s="19" t="s">
        <v>1501</v>
      </c>
      <c r="B102" s="19">
        <v>4.0999999999999996</v>
      </c>
      <c r="C102" s="19">
        <v>20120731</v>
      </c>
      <c r="D102" s="19" t="s">
        <v>41</v>
      </c>
      <c r="E102" s="19" t="s">
        <v>41</v>
      </c>
      <c r="F102" s="19">
        <v>2014638</v>
      </c>
      <c r="G102" s="19">
        <v>1</v>
      </c>
      <c r="H102" s="19">
        <v>2008</v>
      </c>
      <c r="I102" s="19">
        <v>20080904</v>
      </c>
      <c r="J102" s="19" t="s">
        <v>1501</v>
      </c>
      <c r="K102" s="19">
        <v>6</v>
      </c>
      <c r="L102" s="19">
        <v>36</v>
      </c>
      <c r="M102" s="19">
        <v>23</v>
      </c>
      <c r="N102" s="19">
        <v>17</v>
      </c>
      <c r="O102" s="19" t="s">
        <v>1502</v>
      </c>
      <c r="P102" s="19">
        <v>5</v>
      </c>
      <c r="Q102" s="19" t="s">
        <v>42</v>
      </c>
      <c r="R102" s="19"/>
      <c r="S102" s="19">
        <v>5000</v>
      </c>
      <c r="T102" s="19" t="s">
        <v>110</v>
      </c>
      <c r="U102" s="19"/>
      <c r="V102" s="19"/>
      <c r="W102" s="19"/>
      <c r="X102" s="19">
        <v>700</v>
      </c>
      <c r="Y102" s="19">
        <v>0</v>
      </c>
      <c r="Z102" s="19">
        <v>1</v>
      </c>
      <c r="AA102" s="19" t="s">
        <v>48</v>
      </c>
      <c r="AB102" s="19">
        <v>1</v>
      </c>
      <c r="AC102" s="19">
        <v>633369</v>
      </c>
      <c r="AD102" s="19">
        <v>12</v>
      </c>
      <c r="AE102" s="19"/>
      <c r="AF102" s="19"/>
      <c r="AG102" s="19"/>
      <c r="AH102" s="19">
        <v>105878</v>
      </c>
      <c r="AI102" s="19">
        <v>1</v>
      </c>
      <c r="AJ102" s="19"/>
      <c r="AK102" s="19"/>
      <c r="AL102" s="19"/>
      <c r="AM102" s="19"/>
      <c r="AN102" s="19"/>
      <c r="AO102" s="19">
        <v>1.56</v>
      </c>
      <c r="AP102" s="19" t="s">
        <v>1504</v>
      </c>
      <c r="AQ102" s="19" t="s">
        <v>1502</v>
      </c>
      <c r="AR102" s="19" t="s">
        <v>1540</v>
      </c>
      <c r="AS102" s="19" t="s">
        <v>1562</v>
      </c>
      <c r="AT102" s="19" t="s">
        <v>1563</v>
      </c>
      <c r="AU102" s="19" t="s">
        <v>1564</v>
      </c>
      <c r="AV102" s="19" t="s">
        <v>1565</v>
      </c>
      <c r="AW102" s="19">
        <v>2005</v>
      </c>
      <c r="AX102" s="19">
        <v>3</v>
      </c>
      <c r="AY102" s="19" t="s">
        <v>1566</v>
      </c>
      <c r="AZ102" s="19" t="s">
        <v>1567</v>
      </c>
      <c r="BA102" s="19">
        <v>2006</v>
      </c>
      <c r="BB102" t="str">
        <f>VLOOKUP(AC102,'CTCwiretagcode(Jan2016)'!A$2:C$730,3,FALSE)</f>
        <v>SAM</v>
      </c>
      <c r="BC102" t="str">
        <f t="shared" si="3"/>
        <v>Tr</v>
      </c>
      <c r="BD102">
        <f t="shared" si="4"/>
        <v>3</v>
      </c>
      <c r="BE102" t="str">
        <f t="shared" si="5"/>
        <v>6333693M10107  B2008700</v>
      </c>
      <c r="BK102" s="19" t="s">
        <v>1503</v>
      </c>
    </row>
    <row r="103" spans="1:63" x14ac:dyDescent="0.25">
      <c r="A103" s="19" t="s">
        <v>1501</v>
      </c>
      <c r="B103" s="19">
        <v>4.0999999999999996</v>
      </c>
      <c r="C103" s="19">
        <v>20120731</v>
      </c>
      <c r="D103" s="19" t="s">
        <v>41</v>
      </c>
      <c r="E103" s="19" t="s">
        <v>41</v>
      </c>
      <c r="F103" s="19">
        <v>2001539</v>
      </c>
      <c r="G103" s="19">
        <v>1</v>
      </c>
      <c r="H103" s="19">
        <v>2008</v>
      </c>
      <c r="I103" s="19">
        <v>20080905</v>
      </c>
      <c r="J103" s="19" t="s">
        <v>1501</v>
      </c>
      <c r="K103" s="19">
        <v>6</v>
      </c>
      <c r="L103" s="19">
        <v>36</v>
      </c>
      <c r="M103" s="19">
        <v>23</v>
      </c>
      <c r="N103" s="19">
        <v>49</v>
      </c>
      <c r="O103" s="19" t="s">
        <v>1502</v>
      </c>
      <c r="P103" s="19">
        <v>5</v>
      </c>
      <c r="Q103" s="19" t="s">
        <v>42</v>
      </c>
      <c r="R103" s="19"/>
      <c r="S103" s="19">
        <v>5000</v>
      </c>
      <c r="T103" s="19" t="s">
        <v>110</v>
      </c>
      <c r="U103" s="19"/>
      <c r="V103" s="19"/>
      <c r="W103" s="19"/>
      <c r="X103" s="19">
        <v>760</v>
      </c>
      <c r="Y103" s="19">
        <v>0</v>
      </c>
      <c r="Z103" s="19">
        <v>1</v>
      </c>
      <c r="AA103" s="19" t="s">
        <v>48</v>
      </c>
      <c r="AB103" s="19">
        <v>1</v>
      </c>
      <c r="AC103" s="19">
        <v>633369</v>
      </c>
      <c r="AD103" s="19">
        <v>12</v>
      </c>
      <c r="AE103" s="19"/>
      <c r="AF103" s="19"/>
      <c r="AG103" s="19"/>
      <c r="AH103" s="19">
        <v>105878</v>
      </c>
      <c r="AI103" s="19">
        <v>1</v>
      </c>
      <c r="AJ103" s="19"/>
      <c r="AK103" s="19"/>
      <c r="AL103" s="19"/>
      <c r="AM103" s="19"/>
      <c r="AN103" s="19"/>
      <c r="AO103" s="19">
        <v>1.56</v>
      </c>
      <c r="AP103" s="19" t="s">
        <v>1504</v>
      </c>
      <c r="AQ103" s="19" t="s">
        <v>1502</v>
      </c>
      <c r="AR103" s="19" t="s">
        <v>1540</v>
      </c>
      <c r="AS103" s="19" t="s">
        <v>1562</v>
      </c>
      <c r="AT103" s="19" t="s">
        <v>1563</v>
      </c>
      <c r="AU103" s="19" t="s">
        <v>1564</v>
      </c>
      <c r="AV103" s="19" t="s">
        <v>1565</v>
      </c>
      <c r="AW103" s="19">
        <v>2005</v>
      </c>
      <c r="AX103" s="19">
        <v>3</v>
      </c>
      <c r="AY103" s="19" t="s">
        <v>1566</v>
      </c>
      <c r="AZ103" s="19" t="s">
        <v>1567</v>
      </c>
      <c r="BA103" s="19">
        <v>2006</v>
      </c>
      <c r="BB103" t="str">
        <f>VLOOKUP(AC103,'CTCwiretagcode(Jan2016)'!A$2:C$730,3,FALSE)</f>
        <v>SAM</v>
      </c>
      <c r="BC103" t="str">
        <f t="shared" si="3"/>
        <v>mix</v>
      </c>
      <c r="BD103">
        <f t="shared" si="4"/>
        <v>3</v>
      </c>
      <c r="BE103" t="str">
        <f t="shared" si="5"/>
        <v>6333693M10107  B2008760</v>
      </c>
      <c r="BK103" s="19" t="s">
        <v>1503</v>
      </c>
    </row>
    <row r="104" spans="1:63" x14ac:dyDescent="0.25">
      <c r="A104" s="19" t="s">
        <v>1501</v>
      </c>
      <c r="B104" s="19">
        <v>4.0999999999999996</v>
      </c>
      <c r="C104" s="19">
        <v>20120731</v>
      </c>
      <c r="D104" s="19" t="s">
        <v>41</v>
      </c>
      <c r="E104" s="19" t="s">
        <v>41</v>
      </c>
      <c r="F104" s="19">
        <v>2001543</v>
      </c>
      <c r="G104" s="19">
        <v>1</v>
      </c>
      <c r="H104" s="19">
        <v>2008</v>
      </c>
      <c r="I104" s="19">
        <v>20080905</v>
      </c>
      <c r="J104" s="19" t="s">
        <v>1501</v>
      </c>
      <c r="K104" s="19">
        <v>6</v>
      </c>
      <c r="L104" s="19">
        <v>36</v>
      </c>
      <c r="M104" s="19">
        <v>23</v>
      </c>
      <c r="N104" s="19">
        <v>49</v>
      </c>
      <c r="O104" s="19" t="s">
        <v>1502</v>
      </c>
      <c r="P104" s="19">
        <v>5</v>
      </c>
      <c r="Q104" s="19" t="s">
        <v>42</v>
      </c>
      <c r="R104" s="19"/>
      <c r="S104" s="19">
        <v>5000</v>
      </c>
      <c r="T104" s="19" t="s">
        <v>110</v>
      </c>
      <c r="U104" s="19"/>
      <c r="V104" s="19"/>
      <c r="W104" s="19"/>
      <c r="X104" s="19">
        <v>780</v>
      </c>
      <c r="Y104" s="19">
        <v>0</v>
      </c>
      <c r="Z104" s="19">
        <v>1</v>
      </c>
      <c r="AA104" s="19" t="s">
        <v>48</v>
      </c>
      <c r="AB104" s="19">
        <v>1</v>
      </c>
      <c r="AC104" s="19">
        <v>185820</v>
      </c>
      <c r="AD104" s="19">
        <v>12</v>
      </c>
      <c r="AE104" s="19"/>
      <c r="AF104" s="19"/>
      <c r="AG104" s="19"/>
      <c r="AH104" s="19">
        <v>105878</v>
      </c>
      <c r="AI104" s="19">
        <v>1</v>
      </c>
      <c r="AJ104" s="19"/>
      <c r="AK104" s="19"/>
      <c r="AL104" s="19"/>
      <c r="AM104" s="19"/>
      <c r="AN104" s="19"/>
      <c r="AO104" s="19">
        <v>1.56</v>
      </c>
      <c r="AP104" s="19" t="s">
        <v>1504</v>
      </c>
      <c r="AQ104" s="19" t="s">
        <v>1502</v>
      </c>
      <c r="AR104" s="19" t="s">
        <v>1505</v>
      </c>
      <c r="AS104" s="19" t="s">
        <v>1512</v>
      </c>
      <c r="AT104" s="19" t="s">
        <v>1513</v>
      </c>
      <c r="AU104" s="19" t="s">
        <v>1514</v>
      </c>
      <c r="AV104" s="19" t="s">
        <v>1515</v>
      </c>
      <c r="AW104" s="19">
        <v>2005</v>
      </c>
      <c r="AX104" s="19">
        <v>3</v>
      </c>
      <c r="AY104" s="19" t="s">
        <v>1516</v>
      </c>
      <c r="AZ104" s="19" t="s">
        <v>1517</v>
      </c>
      <c r="BA104" s="19">
        <v>2006</v>
      </c>
      <c r="BB104" t="str">
        <f>VLOOKUP(AC104,'CTCwiretagcode(Jan2016)'!A$2:C$730,3,FALSE)</f>
        <v>COW</v>
      </c>
      <c r="BC104" t="str">
        <f t="shared" si="3"/>
        <v>mix</v>
      </c>
      <c r="BD104">
        <f t="shared" si="4"/>
        <v>3</v>
      </c>
      <c r="BE104" t="str">
        <f t="shared" si="5"/>
        <v>1858203M10107  B2008780</v>
      </c>
      <c r="BK104" s="19" t="s">
        <v>1503</v>
      </c>
    </row>
    <row r="105" spans="1:63" x14ac:dyDescent="0.25">
      <c r="A105" s="19" t="s">
        <v>1501</v>
      </c>
      <c r="B105" s="19">
        <v>4.0999999999999996</v>
      </c>
      <c r="C105" s="19">
        <v>20120731</v>
      </c>
      <c r="D105" s="19" t="s">
        <v>41</v>
      </c>
      <c r="E105" s="19" t="s">
        <v>41</v>
      </c>
      <c r="F105" s="19">
        <v>2001559</v>
      </c>
      <c r="G105" s="19">
        <v>1</v>
      </c>
      <c r="H105" s="19">
        <v>2008</v>
      </c>
      <c r="I105" s="19">
        <v>20080905</v>
      </c>
      <c r="J105" s="19" t="s">
        <v>1501</v>
      </c>
      <c r="K105" s="19">
        <v>6</v>
      </c>
      <c r="L105" s="19">
        <v>36</v>
      </c>
      <c r="M105" s="19">
        <v>23</v>
      </c>
      <c r="N105" s="19">
        <v>49</v>
      </c>
      <c r="O105" s="19" t="s">
        <v>1502</v>
      </c>
      <c r="P105" s="19">
        <v>5</v>
      </c>
      <c r="Q105" s="19" t="s">
        <v>42</v>
      </c>
      <c r="R105" s="19"/>
      <c r="S105" s="19">
        <v>5000</v>
      </c>
      <c r="T105" s="19" t="s">
        <v>110</v>
      </c>
      <c r="U105" s="19"/>
      <c r="V105" s="19"/>
      <c r="W105" s="19"/>
      <c r="X105" s="19">
        <v>750</v>
      </c>
      <c r="Y105" s="19">
        <v>0</v>
      </c>
      <c r="Z105" s="19">
        <v>1</v>
      </c>
      <c r="AA105" s="19" t="s">
        <v>48</v>
      </c>
      <c r="AB105" s="19">
        <v>1</v>
      </c>
      <c r="AC105" s="19">
        <v>633369</v>
      </c>
      <c r="AD105" s="19">
        <v>12</v>
      </c>
      <c r="AE105" s="19"/>
      <c r="AF105" s="19"/>
      <c r="AG105" s="19"/>
      <c r="AH105" s="19">
        <v>105878</v>
      </c>
      <c r="AI105" s="19">
        <v>1</v>
      </c>
      <c r="AJ105" s="19"/>
      <c r="AK105" s="19"/>
      <c r="AL105" s="19"/>
      <c r="AM105" s="19"/>
      <c r="AN105" s="19"/>
      <c r="AO105" s="19">
        <v>1.56</v>
      </c>
      <c r="AP105" s="19" t="s">
        <v>1504</v>
      </c>
      <c r="AQ105" s="19" t="s">
        <v>1502</v>
      </c>
      <c r="AR105" s="19" t="s">
        <v>1540</v>
      </c>
      <c r="AS105" s="19" t="s">
        <v>1562</v>
      </c>
      <c r="AT105" s="19" t="s">
        <v>1563</v>
      </c>
      <c r="AU105" s="19" t="s">
        <v>1564</v>
      </c>
      <c r="AV105" s="19" t="s">
        <v>1565</v>
      </c>
      <c r="AW105" s="19">
        <v>2005</v>
      </c>
      <c r="AX105" s="19">
        <v>3</v>
      </c>
      <c r="AY105" s="19" t="s">
        <v>1566</v>
      </c>
      <c r="AZ105" s="19" t="s">
        <v>1567</v>
      </c>
      <c r="BA105" s="19">
        <v>2006</v>
      </c>
      <c r="BB105" t="str">
        <f>VLOOKUP(AC105,'CTCwiretagcode(Jan2016)'!A$2:C$730,3,FALSE)</f>
        <v>SAM</v>
      </c>
      <c r="BC105" t="str">
        <f t="shared" si="3"/>
        <v>mix</v>
      </c>
      <c r="BD105">
        <f t="shared" si="4"/>
        <v>3</v>
      </c>
      <c r="BE105" t="str">
        <f t="shared" si="5"/>
        <v>6333693M10107  B2008750</v>
      </c>
      <c r="BK105" s="19" t="s">
        <v>1503</v>
      </c>
    </row>
    <row r="106" spans="1:63" x14ac:dyDescent="0.25">
      <c r="A106" s="19" t="s">
        <v>1501</v>
      </c>
      <c r="B106" s="19">
        <v>4.0999999999999996</v>
      </c>
      <c r="C106" s="19">
        <v>20120731</v>
      </c>
      <c r="D106" s="19" t="s">
        <v>41</v>
      </c>
      <c r="E106" s="19" t="s">
        <v>41</v>
      </c>
      <c r="F106" s="19">
        <v>2001857</v>
      </c>
      <c r="G106" s="19">
        <v>1</v>
      </c>
      <c r="H106" s="19">
        <v>2008</v>
      </c>
      <c r="I106" s="19">
        <v>20080905</v>
      </c>
      <c r="J106" s="19" t="s">
        <v>1501</v>
      </c>
      <c r="K106" s="19">
        <v>6</v>
      </c>
      <c r="L106" s="19">
        <v>36</v>
      </c>
      <c r="M106" s="19">
        <v>23</v>
      </c>
      <c r="N106" s="19">
        <v>49</v>
      </c>
      <c r="O106" s="19" t="s">
        <v>1502</v>
      </c>
      <c r="P106" s="19">
        <v>5</v>
      </c>
      <c r="Q106" s="19" t="s">
        <v>42</v>
      </c>
      <c r="R106" s="19"/>
      <c r="S106" s="19">
        <v>5000</v>
      </c>
      <c r="T106" s="19" t="s">
        <v>45</v>
      </c>
      <c r="U106" s="19"/>
      <c r="V106" s="19"/>
      <c r="W106" s="19"/>
      <c r="X106" s="19">
        <v>820</v>
      </c>
      <c r="Y106" s="19">
        <v>0</v>
      </c>
      <c r="Z106" s="19">
        <v>1</v>
      </c>
      <c r="AA106" s="19" t="s">
        <v>48</v>
      </c>
      <c r="AB106" s="19">
        <v>1</v>
      </c>
      <c r="AC106" s="19">
        <v>633369</v>
      </c>
      <c r="AD106" s="19">
        <v>12</v>
      </c>
      <c r="AE106" s="19"/>
      <c r="AF106" s="19"/>
      <c r="AG106" s="19"/>
      <c r="AH106" s="19">
        <v>105878</v>
      </c>
      <c r="AI106" s="19">
        <v>1</v>
      </c>
      <c r="AJ106" s="19"/>
      <c r="AK106" s="19"/>
      <c r="AL106" s="19"/>
      <c r="AM106" s="19"/>
      <c r="AN106" s="19"/>
      <c r="AO106" s="19">
        <v>1.56</v>
      </c>
      <c r="AP106" s="19" t="s">
        <v>1504</v>
      </c>
      <c r="AQ106" s="19" t="s">
        <v>1502</v>
      </c>
      <c r="AR106" s="19" t="s">
        <v>1540</v>
      </c>
      <c r="AS106" s="19" t="s">
        <v>1562</v>
      </c>
      <c r="AT106" s="19" t="s">
        <v>1563</v>
      </c>
      <c r="AU106" s="19" t="s">
        <v>1564</v>
      </c>
      <c r="AV106" s="19" t="s">
        <v>1565</v>
      </c>
      <c r="AW106" s="19">
        <v>2005</v>
      </c>
      <c r="AX106" s="19">
        <v>3</v>
      </c>
      <c r="AY106" s="19" t="s">
        <v>1566</v>
      </c>
      <c r="AZ106" s="19" t="s">
        <v>1567</v>
      </c>
      <c r="BA106" s="19">
        <v>2006</v>
      </c>
      <c r="BB106" t="str">
        <f>VLOOKUP(AC106,'CTCwiretagcode(Jan2016)'!A$2:C$730,3,FALSE)</f>
        <v>SAM</v>
      </c>
      <c r="BC106" t="str">
        <f t="shared" si="3"/>
        <v>mix</v>
      </c>
      <c r="BD106">
        <f t="shared" si="4"/>
        <v>3</v>
      </c>
      <c r="BE106" t="str">
        <f t="shared" si="5"/>
        <v>6333693M10107  B2008820</v>
      </c>
      <c r="BK106" s="19" t="s">
        <v>1503</v>
      </c>
    </row>
    <row r="107" spans="1:63" x14ac:dyDescent="0.25">
      <c r="A107" s="19" t="s">
        <v>1501</v>
      </c>
      <c r="B107" s="19">
        <v>4.0999999999999996</v>
      </c>
      <c r="C107" s="19">
        <v>20120731</v>
      </c>
      <c r="D107" s="19" t="s">
        <v>41</v>
      </c>
      <c r="E107" s="19" t="s">
        <v>41</v>
      </c>
      <c r="F107" s="19">
        <v>2001870</v>
      </c>
      <c r="G107" s="19">
        <v>1</v>
      </c>
      <c r="H107" s="19">
        <v>2008</v>
      </c>
      <c r="I107" s="19">
        <v>20080905</v>
      </c>
      <c r="J107" s="19" t="s">
        <v>1501</v>
      </c>
      <c r="K107" s="19">
        <v>6</v>
      </c>
      <c r="L107" s="19">
        <v>36</v>
      </c>
      <c r="M107" s="19">
        <v>23</v>
      </c>
      <c r="N107" s="19">
        <v>49</v>
      </c>
      <c r="O107" s="19" t="s">
        <v>1502</v>
      </c>
      <c r="P107" s="19">
        <v>5</v>
      </c>
      <c r="Q107" s="19" t="s">
        <v>42</v>
      </c>
      <c r="R107" s="19"/>
      <c r="S107" s="19">
        <v>5000</v>
      </c>
      <c r="T107" s="19" t="s">
        <v>45</v>
      </c>
      <c r="U107" s="19"/>
      <c r="V107" s="19"/>
      <c r="W107" s="19"/>
      <c r="X107" s="19">
        <v>840</v>
      </c>
      <c r="Y107" s="19">
        <v>0</v>
      </c>
      <c r="Z107" s="19">
        <v>1</v>
      </c>
      <c r="AA107" s="19" t="s">
        <v>48</v>
      </c>
      <c r="AB107" s="19">
        <v>1</v>
      </c>
      <c r="AC107" s="19">
        <v>633369</v>
      </c>
      <c r="AD107" s="19">
        <v>12</v>
      </c>
      <c r="AE107" s="19"/>
      <c r="AF107" s="19"/>
      <c r="AG107" s="19"/>
      <c r="AH107" s="19">
        <v>105878</v>
      </c>
      <c r="AI107" s="19">
        <v>1</v>
      </c>
      <c r="AJ107" s="19"/>
      <c r="AK107" s="19"/>
      <c r="AL107" s="19"/>
      <c r="AM107" s="19"/>
      <c r="AN107" s="19"/>
      <c r="AO107" s="19">
        <v>1.56</v>
      </c>
      <c r="AP107" s="19" t="s">
        <v>1504</v>
      </c>
      <c r="AQ107" s="19" t="s">
        <v>1502</v>
      </c>
      <c r="AR107" s="19" t="s">
        <v>1540</v>
      </c>
      <c r="AS107" s="19" t="s">
        <v>1562</v>
      </c>
      <c r="AT107" s="19" t="s">
        <v>1563</v>
      </c>
      <c r="AU107" s="19" t="s">
        <v>1564</v>
      </c>
      <c r="AV107" s="19" t="s">
        <v>1565</v>
      </c>
      <c r="AW107" s="19">
        <v>2005</v>
      </c>
      <c r="AX107" s="19">
        <v>3</v>
      </c>
      <c r="AY107" s="19" t="s">
        <v>1566</v>
      </c>
      <c r="AZ107" s="19" t="s">
        <v>1567</v>
      </c>
      <c r="BA107" s="19">
        <v>2006</v>
      </c>
      <c r="BB107" t="str">
        <f>VLOOKUP(AC107,'CTCwiretagcode(Jan2016)'!A$2:C$730,3,FALSE)</f>
        <v>SAM</v>
      </c>
      <c r="BC107" t="str">
        <f t="shared" si="3"/>
        <v>mix</v>
      </c>
      <c r="BD107">
        <f t="shared" si="4"/>
        <v>3</v>
      </c>
      <c r="BE107" t="str">
        <f t="shared" si="5"/>
        <v>6333693M10107  B2008840</v>
      </c>
      <c r="BK107" s="19" t="s">
        <v>1503</v>
      </c>
    </row>
    <row r="108" spans="1:63" x14ac:dyDescent="0.25">
      <c r="A108" s="19" t="s">
        <v>1501</v>
      </c>
      <c r="B108" s="19">
        <v>4.0999999999999996</v>
      </c>
      <c r="C108" s="19">
        <v>20120731</v>
      </c>
      <c r="D108" s="19" t="s">
        <v>41</v>
      </c>
      <c r="E108" s="19" t="s">
        <v>41</v>
      </c>
      <c r="F108" s="19">
        <v>2001874</v>
      </c>
      <c r="G108" s="19">
        <v>1</v>
      </c>
      <c r="H108" s="19">
        <v>2008</v>
      </c>
      <c r="I108" s="19">
        <v>20080905</v>
      </c>
      <c r="J108" s="19" t="s">
        <v>1501</v>
      </c>
      <c r="K108" s="19">
        <v>6</v>
      </c>
      <c r="L108" s="19">
        <v>36</v>
      </c>
      <c r="M108" s="19">
        <v>23</v>
      </c>
      <c r="N108" s="19">
        <v>49</v>
      </c>
      <c r="O108" s="19" t="s">
        <v>1502</v>
      </c>
      <c r="P108" s="19">
        <v>5</v>
      </c>
      <c r="Q108" s="19" t="s">
        <v>42</v>
      </c>
      <c r="R108" s="19"/>
      <c r="S108" s="19">
        <v>5000</v>
      </c>
      <c r="T108" s="19" t="s">
        <v>45</v>
      </c>
      <c r="U108" s="19"/>
      <c r="V108" s="19"/>
      <c r="W108" s="19"/>
      <c r="X108" s="19">
        <v>800</v>
      </c>
      <c r="Y108" s="19">
        <v>0</v>
      </c>
      <c r="Z108" s="19">
        <v>1</v>
      </c>
      <c r="AA108" s="19" t="s">
        <v>48</v>
      </c>
      <c r="AB108" s="19">
        <v>1</v>
      </c>
      <c r="AC108" s="19">
        <v>633369</v>
      </c>
      <c r="AD108" s="19">
        <v>12</v>
      </c>
      <c r="AE108" s="19"/>
      <c r="AF108" s="19"/>
      <c r="AG108" s="19"/>
      <c r="AH108" s="19">
        <v>105878</v>
      </c>
      <c r="AI108" s="19">
        <v>1</v>
      </c>
      <c r="AJ108" s="19"/>
      <c r="AK108" s="19"/>
      <c r="AL108" s="19"/>
      <c r="AM108" s="19"/>
      <c r="AN108" s="19"/>
      <c r="AO108" s="19">
        <v>1.56</v>
      </c>
      <c r="AP108" s="19" t="s">
        <v>1504</v>
      </c>
      <c r="AQ108" s="19" t="s">
        <v>1502</v>
      </c>
      <c r="AR108" s="19" t="s">
        <v>1540</v>
      </c>
      <c r="AS108" s="19" t="s">
        <v>1562</v>
      </c>
      <c r="AT108" s="19" t="s">
        <v>1563</v>
      </c>
      <c r="AU108" s="19" t="s">
        <v>1564</v>
      </c>
      <c r="AV108" s="19" t="s">
        <v>1565</v>
      </c>
      <c r="AW108" s="19">
        <v>2005</v>
      </c>
      <c r="AX108" s="19">
        <v>3</v>
      </c>
      <c r="AY108" s="19" t="s">
        <v>1566</v>
      </c>
      <c r="AZ108" s="19" t="s">
        <v>1567</v>
      </c>
      <c r="BA108" s="19">
        <v>2006</v>
      </c>
      <c r="BB108" t="str">
        <f>VLOOKUP(AC108,'CTCwiretagcode(Jan2016)'!A$2:C$730,3,FALSE)</f>
        <v>SAM</v>
      </c>
      <c r="BC108" t="str">
        <f t="shared" si="3"/>
        <v>mix</v>
      </c>
      <c r="BD108">
        <f t="shared" si="4"/>
        <v>3</v>
      </c>
      <c r="BE108" t="str">
        <f t="shared" si="5"/>
        <v>6333693M10107  B2008800</v>
      </c>
      <c r="BK108" s="19" t="s">
        <v>1503</v>
      </c>
    </row>
    <row r="109" spans="1:63" x14ac:dyDescent="0.25">
      <c r="A109" s="19" t="s">
        <v>1501</v>
      </c>
      <c r="B109" s="19">
        <v>4.0999999999999996</v>
      </c>
      <c r="C109" s="19">
        <v>20120731</v>
      </c>
      <c r="D109" s="19" t="s">
        <v>41</v>
      </c>
      <c r="E109" s="19" t="s">
        <v>41</v>
      </c>
      <c r="F109" s="19">
        <v>2001886</v>
      </c>
      <c r="G109" s="19">
        <v>1</v>
      </c>
      <c r="H109" s="19">
        <v>2008</v>
      </c>
      <c r="I109" s="19">
        <v>20080905</v>
      </c>
      <c r="J109" s="19" t="s">
        <v>1501</v>
      </c>
      <c r="K109" s="19">
        <v>6</v>
      </c>
      <c r="L109" s="19">
        <v>36</v>
      </c>
      <c r="M109" s="19">
        <v>23</v>
      </c>
      <c r="N109" s="19">
        <v>49</v>
      </c>
      <c r="O109" s="19" t="s">
        <v>1502</v>
      </c>
      <c r="P109" s="19">
        <v>5</v>
      </c>
      <c r="Q109" s="19" t="s">
        <v>42</v>
      </c>
      <c r="R109" s="19"/>
      <c r="S109" s="19">
        <v>5000</v>
      </c>
      <c r="T109" s="19" t="s">
        <v>45</v>
      </c>
      <c r="U109" s="19"/>
      <c r="V109" s="19"/>
      <c r="W109" s="19"/>
      <c r="X109" s="19">
        <v>800</v>
      </c>
      <c r="Y109" s="19">
        <v>0</v>
      </c>
      <c r="Z109" s="19">
        <v>1</v>
      </c>
      <c r="AA109" s="19" t="s">
        <v>48</v>
      </c>
      <c r="AB109" s="19">
        <v>1</v>
      </c>
      <c r="AC109" s="19">
        <v>633369</v>
      </c>
      <c r="AD109" s="19">
        <v>12</v>
      </c>
      <c r="AE109" s="19"/>
      <c r="AF109" s="19"/>
      <c r="AG109" s="19"/>
      <c r="AH109" s="19">
        <v>105878</v>
      </c>
      <c r="AI109" s="19">
        <v>1</v>
      </c>
      <c r="AJ109" s="19"/>
      <c r="AK109" s="19"/>
      <c r="AL109" s="19"/>
      <c r="AM109" s="19"/>
      <c r="AN109" s="19"/>
      <c r="AO109" s="19">
        <v>1.56</v>
      </c>
      <c r="AP109" s="19" t="s">
        <v>1504</v>
      </c>
      <c r="AQ109" s="19" t="s">
        <v>1502</v>
      </c>
      <c r="AR109" s="19" t="s">
        <v>1540</v>
      </c>
      <c r="AS109" s="19" t="s">
        <v>1562</v>
      </c>
      <c r="AT109" s="19" t="s">
        <v>1563</v>
      </c>
      <c r="AU109" s="19" t="s">
        <v>1564</v>
      </c>
      <c r="AV109" s="19" t="s">
        <v>1565</v>
      </c>
      <c r="AW109" s="19">
        <v>2005</v>
      </c>
      <c r="AX109" s="19">
        <v>3</v>
      </c>
      <c r="AY109" s="19" t="s">
        <v>1566</v>
      </c>
      <c r="AZ109" s="19" t="s">
        <v>1567</v>
      </c>
      <c r="BA109" s="19">
        <v>2006</v>
      </c>
      <c r="BB109" t="str">
        <f>VLOOKUP(AC109,'CTCwiretagcode(Jan2016)'!A$2:C$730,3,FALSE)</f>
        <v>SAM</v>
      </c>
      <c r="BC109" t="str">
        <f t="shared" si="3"/>
        <v>mix</v>
      </c>
      <c r="BD109">
        <f t="shared" si="4"/>
        <v>3</v>
      </c>
      <c r="BE109" t="str">
        <f t="shared" si="5"/>
        <v>6333693M10107  B2008800</v>
      </c>
      <c r="BK109" s="19" t="s">
        <v>1503</v>
      </c>
    </row>
    <row r="110" spans="1:63" x14ac:dyDescent="0.25">
      <c r="A110" s="19" t="s">
        <v>1501</v>
      </c>
      <c r="B110" s="19">
        <v>4.0999999999999996</v>
      </c>
      <c r="C110" s="19">
        <v>20120731</v>
      </c>
      <c r="D110" s="19" t="s">
        <v>41</v>
      </c>
      <c r="E110" s="19" t="s">
        <v>41</v>
      </c>
      <c r="F110" s="19">
        <v>2001890</v>
      </c>
      <c r="G110" s="19">
        <v>1</v>
      </c>
      <c r="H110" s="19">
        <v>2008</v>
      </c>
      <c r="I110" s="19">
        <v>20080905</v>
      </c>
      <c r="J110" s="19" t="s">
        <v>1501</v>
      </c>
      <c r="K110" s="19">
        <v>6</v>
      </c>
      <c r="L110" s="19">
        <v>36</v>
      </c>
      <c r="M110" s="19">
        <v>23</v>
      </c>
      <c r="N110" s="19">
        <v>49</v>
      </c>
      <c r="O110" s="19" t="s">
        <v>1502</v>
      </c>
      <c r="P110" s="19">
        <v>5</v>
      </c>
      <c r="Q110" s="19" t="s">
        <v>42</v>
      </c>
      <c r="R110" s="19"/>
      <c r="S110" s="19">
        <v>5000</v>
      </c>
      <c r="T110" s="19" t="s">
        <v>110</v>
      </c>
      <c r="U110" s="19"/>
      <c r="V110" s="19"/>
      <c r="W110" s="19"/>
      <c r="X110" s="19">
        <v>710</v>
      </c>
      <c r="Y110" s="19">
        <v>0</v>
      </c>
      <c r="Z110" s="19">
        <v>1</v>
      </c>
      <c r="AA110" s="19" t="s">
        <v>48</v>
      </c>
      <c r="AB110" s="19">
        <v>1</v>
      </c>
      <c r="AC110" s="19">
        <v>633369</v>
      </c>
      <c r="AD110" s="19">
        <v>12</v>
      </c>
      <c r="AE110" s="19"/>
      <c r="AF110" s="19"/>
      <c r="AG110" s="19"/>
      <c r="AH110" s="19">
        <v>105878</v>
      </c>
      <c r="AI110" s="19">
        <v>1</v>
      </c>
      <c r="AJ110" s="19"/>
      <c r="AK110" s="19"/>
      <c r="AL110" s="19"/>
      <c r="AM110" s="19"/>
      <c r="AN110" s="19"/>
      <c r="AO110" s="19">
        <v>1.56</v>
      </c>
      <c r="AP110" s="19" t="s">
        <v>1504</v>
      </c>
      <c r="AQ110" s="19" t="s">
        <v>1502</v>
      </c>
      <c r="AR110" s="19" t="s">
        <v>1540</v>
      </c>
      <c r="AS110" s="19" t="s">
        <v>1562</v>
      </c>
      <c r="AT110" s="19" t="s">
        <v>1563</v>
      </c>
      <c r="AU110" s="19" t="s">
        <v>1564</v>
      </c>
      <c r="AV110" s="19" t="s">
        <v>1565</v>
      </c>
      <c r="AW110" s="19">
        <v>2005</v>
      </c>
      <c r="AX110" s="19">
        <v>3</v>
      </c>
      <c r="AY110" s="19" t="s">
        <v>1566</v>
      </c>
      <c r="AZ110" s="19" t="s">
        <v>1567</v>
      </c>
      <c r="BA110" s="19">
        <v>2006</v>
      </c>
      <c r="BB110" t="str">
        <f>VLOOKUP(AC110,'CTCwiretagcode(Jan2016)'!A$2:C$730,3,FALSE)</f>
        <v>SAM</v>
      </c>
      <c r="BC110" t="str">
        <f t="shared" si="3"/>
        <v>mix</v>
      </c>
      <c r="BD110">
        <f t="shared" si="4"/>
        <v>3</v>
      </c>
      <c r="BE110" t="str">
        <f t="shared" si="5"/>
        <v>6333693M10107  B2008710</v>
      </c>
      <c r="BK110" s="19" t="s">
        <v>1503</v>
      </c>
    </row>
    <row r="111" spans="1:63" x14ac:dyDescent="0.25">
      <c r="A111" s="19" t="s">
        <v>1501</v>
      </c>
      <c r="B111" s="19">
        <v>4.0999999999999996</v>
      </c>
      <c r="C111" s="19">
        <v>20120731</v>
      </c>
      <c r="D111" s="19" t="s">
        <v>41</v>
      </c>
      <c r="E111" s="19" t="s">
        <v>41</v>
      </c>
      <c r="F111" s="19">
        <v>2001898</v>
      </c>
      <c r="G111" s="19">
        <v>1</v>
      </c>
      <c r="H111" s="19">
        <v>2008</v>
      </c>
      <c r="I111" s="19">
        <v>20080905</v>
      </c>
      <c r="J111" s="19" t="s">
        <v>1501</v>
      </c>
      <c r="K111" s="19">
        <v>6</v>
      </c>
      <c r="L111" s="19">
        <v>36</v>
      </c>
      <c r="M111" s="19">
        <v>23</v>
      </c>
      <c r="N111" s="19">
        <v>49</v>
      </c>
      <c r="O111" s="19" t="s">
        <v>1502</v>
      </c>
      <c r="P111" s="19">
        <v>5</v>
      </c>
      <c r="Q111" s="19" t="s">
        <v>42</v>
      </c>
      <c r="R111" s="19"/>
      <c r="S111" s="19">
        <v>5000</v>
      </c>
      <c r="T111" s="19" t="s">
        <v>45</v>
      </c>
      <c r="U111" s="19"/>
      <c r="V111" s="19"/>
      <c r="W111" s="19"/>
      <c r="X111" s="19">
        <v>810</v>
      </c>
      <c r="Y111" s="19">
        <v>0</v>
      </c>
      <c r="Z111" s="19">
        <v>1</v>
      </c>
      <c r="AA111" s="19" t="s">
        <v>48</v>
      </c>
      <c r="AB111" s="19">
        <v>1</v>
      </c>
      <c r="AC111" s="19">
        <v>633369</v>
      </c>
      <c r="AD111" s="19">
        <v>12</v>
      </c>
      <c r="AE111" s="19"/>
      <c r="AF111" s="19"/>
      <c r="AG111" s="19"/>
      <c r="AH111" s="19">
        <v>105878</v>
      </c>
      <c r="AI111" s="19">
        <v>1</v>
      </c>
      <c r="AJ111" s="19"/>
      <c r="AK111" s="19"/>
      <c r="AL111" s="19"/>
      <c r="AM111" s="19"/>
      <c r="AN111" s="19"/>
      <c r="AO111" s="19">
        <v>1.56</v>
      </c>
      <c r="AP111" s="19" t="s">
        <v>1504</v>
      </c>
      <c r="AQ111" s="19" t="s">
        <v>1502</v>
      </c>
      <c r="AR111" s="19" t="s">
        <v>1540</v>
      </c>
      <c r="AS111" s="19" t="s">
        <v>1562</v>
      </c>
      <c r="AT111" s="19" t="s">
        <v>1563</v>
      </c>
      <c r="AU111" s="19" t="s">
        <v>1564</v>
      </c>
      <c r="AV111" s="19" t="s">
        <v>1565</v>
      </c>
      <c r="AW111" s="19">
        <v>2005</v>
      </c>
      <c r="AX111" s="19">
        <v>3</v>
      </c>
      <c r="AY111" s="19" t="s">
        <v>1566</v>
      </c>
      <c r="AZ111" s="19" t="s">
        <v>1567</v>
      </c>
      <c r="BA111" s="19">
        <v>2006</v>
      </c>
      <c r="BB111" t="str">
        <f>VLOOKUP(AC111,'CTCwiretagcode(Jan2016)'!A$2:C$730,3,FALSE)</f>
        <v>SAM</v>
      </c>
      <c r="BC111" t="str">
        <f t="shared" si="3"/>
        <v>mix</v>
      </c>
      <c r="BD111">
        <f t="shared" si="4"/>
        <v>3</v>
      </c>
      <c r="BE111" t="str">
        <f t="shared" si="5"/>
        <v>6333693M10107  B2008810</v>
      </c>
      <c r="BK111" s="19" t="s">
        <v>1503</v>
      </c>
    </row>
    <row r="112" spans="1:63" x14ac:dyDescent="0.25">
      <c r="A112" s="19" t="s">
        <v>1501</v>
      </c>
      <c r="B112" s="19">
        <v>4.0999999999999996</v>
      </c>
      <c r="C112" s="19">
        <v>20120731</v>
      </c>
      <c r="D112" s="19" t="s">
        <v>41</v>
      </c>
      <c r="E112" s="19" t="s">
        <v>41</v>
      </c>
      <c r="F112" s="19">
        <v>2001906</v>
      </c>
      <c r="G112" s="19">
        <v>1</v>
      </c>
      <c r="H112" s="19">
        <v>2008</v>
      </c>
      <c r="I112" s="19">
        <v>20080905</v>
      </c>
      <c r="J112" s="19" t="s">
        <v>1501</v>
      </c>
      <c r="K112" s="19">
        <v>6</v>
      </c>
      <c r="L112" s="19">
        <v>36</v>
      </c>
      <c r="M112" s="19">
        <v>23</v>
      </c>
      <c r="N112" s="19">
        <v>49</v>
      </c>
      <c r="O112" s="19" t="s">
        <v>1502</v>
      </c>
      <c r="P112" s="19">
        <v>5</v>
      </c>
      <c r="Q112" s="19" t="s">
        <v>42</v>
      </c>
      <c r="R112" s="19"/>
      <c r="S112" s="19">
        <v>5000</v>
      </c>
      <c r="T112" s="19" t="s">
        <v>45</v>
      </c>
      <c r="U112" s="19"/>
      <c r="V112" s="19"/>
      <c r="W112" s="19"/>
      <c r="X112" s="19">
        <v>750</v>
      </c>
      <c r="Y112" s="19">
        <v>0</v>
      </c>
      <c r="Z112" s="19">
        <v>1</v>
      </c>
      <c r="AA112" s="19" t="s">
        <v>48</v>
      </c>
      <c r="AB112" s="19">
        <v>1</v>
      </c>
      <c r="AC112" s="19">
        <v>633369</v>
      </c>
      <c r="AD112" s="19">
        <v>12</v>
      </c>
      <c r="AE112" s="19"/>
      <c r="AF112" s="19"/>
      <c r="AG112" s="19"/>
      <c r="AH112" s="19">
        <v>105878</v>
      </c>
      <c r="AI112" s="19">
        <v>1</v>
      </c>
      <c r="AJ112" s="19"/>
      <c r="AK112" s="19"/>
      <c r="AL112" s="19"/>
      <c r="AM112" s="19"/>
      <c r="AN112" s="19"/>
      <c r="AO112" s="19">
        <v>1.56</v>
      </c>
      <c r="AP112" s="19" t="s">
        <v>1504</v>
      </c>
      <c r="AQ112" s="19" t="s">
        <v>1502</v>
      </c>
      <c r="AR112" s="19" t="s">
        <v>1540</v>
      </c>
      <c r="AS112" s="19" t="s">
        <v>1562</v>
      </c>
      <c r="AT112" s="19" t="s">
        <v>1563</v>
      </c>
      <c r="AU112" s="19" t="s">
        <v>1564</v>
      </c>
      <c r="AV112" s="19" t="s">
        <v>1565</v>
      </c>
      <c r="AW112" s="19">
        <v>2005</v>
      </c>
      <c r="AX112" s="19">
        <v>3</v>
      </c>
      <c r="AY112" s="19" t="s">
        <v>1566</v>
      </c>
      <c r="AZ112" s="19" t="s">
        <v>1567</v>
      </c>
      <c r="BA112" s="19">
        <v>2006</v>
      </c>
      <c r="BB112" t="str">
        <f>VLOOKUP(AC112,'CTCwiretagcode(Jan2016)'!A$2:C$730,3,FALSE)</f>
        <v>SAM</v>
      </c>
      <c r="BC112" t="str">
        <f t="shared" si="3"/>
        <v>mix</v>
      </c>
      <c r="BD112">
        <f t="shared" si="4"/>
        <v>3</v>
      </c>
      <c r="BE112" t="str">
        <f t="shared" si="5"/>
        <v>6333693M10107  B2008750</v>
      </c>
      <c r="BK112" s="19" t="s">
        <v>1503</v>
      </c>
    </row>
    <row r="113" spans="1:63" x14ac:dyDescent="0.25">
      <c r="A113" s="19" t="s">
        <v>1501</v>
      </c>
      <c r="B113" s="19">
        <v>4.0999999999999996</v>
      </c>
      <c r="C113" s="19">
        <v>20120731</v>
      </c>
      <c r="D113" s="19" t="s">
        <v>41</v>
      </c>
      <c r="E113" s="19" t="s">
        <v>41</v>
      </c>
      <c r="F113" s="19">
        <v>2001913</v>
      </c>
      <c r="G113" s="19">
        <v>1</v>
      </c>
      <c r="H113" s="19">
        <v>2008</v>
      </c>
      <c r="I113" s="19">
        <v>20080905</v>
      </c>
      <c r="J113" s="19" t="s">
        <v>1501</v>
      </c>
      <c r="K113" s="19">
        <v>6</v>
      </c>
      <c r="L113" s="19">
        <v>36</v>
      </c>
      <c r="M113" s="19">
        <v>23</v>
      </c>
      <c r="N113" s="19">
        <v>49</v>
      </c>
      <c r="O113" s="19" t="s">
        <v>1502</v>
      </c>
      <c r="P113" s="19">
        <v>5</v>
      </c>
      <c r="Q113" s="19" t="s">
        <v>42</v>
      </c>
      <c r="R113" s="19"/>
      <c r="S113" s="19">
        <v>5000</v>
      </c>
      <c r="T113" s="19" t="s">
        <v>110</v>
      </c>
      <c r="U113" s="19"/>
      <c r="V113" s="19"/>
      <c r="W113" s="19"/>
      <c r="X113" s="19">
        <v>760</v>
      </c>
      <c r="Y113" s="19">
        <v>0</v>
      </c>
      <c r="Z113" s="19">
        <v>1</v>
      </c>
      <c r="AA113" s="19" t="s">
        <v>48</v>
      </c>
      <c r="AB113" s="19">
        <v>1</v>
      </c>
      <c r="AC113" s="19">
        <v>633369</v>
      </c>
      <c r="AD113" s="19">
        <v>12</v>
      </c>
      <c r="AE113" s="19"/>
      <c r="AF113" s="19"/>
      <c r="AG113" s="19"/>
      <c r="AH113" s="19">
        <v>105878</v>
      </c>
      <c r="AI113" s="19">
        <v>1</v>
      </c>
      <c r="AJ113" s="19"/>
      <c r="AK113" s="19"/>
      <c r="AL113" s="19"/>
      <c r="AM113" s="19"/>
      <c r="AN113" s="19"/>
      <c r="AO113" s="19">
        <v>1.56</v>
      </c>
      <c r="AP113" s="19" t="s">
        <v>1504</v>
      </c>
      <c r="AQ113" s="19" t="s">
        <v>1502</v>
      </c>
      <c r="AR113" s="19" t="s">
        <v>1540</v>
      </c>
      <c r="AS113" s="19" t="s">
        <v>1562</v>
      </c>
      <c r="AT113" s="19" t="s">
        <v>1563</v>
      </c>
      <c r="AU113" s="19" t="s">
        <v>1564</v>
      </c>
      <c r="AV113" s="19" t="s">
        <v>1565</v>
      </c>
      <c r="AW113" s="19">
        <v>2005</v>
      </c>
      <c r="AX113" s="19">
        <v>3</v>
      </c>
      <c r="AY113" s="19" t="s">
        <v>1566</v>
      </c>
      <c r="AZ113" s="19" t="s">
        <v>1567</v>
      </c>
      <c r="BA113" s="19">
        <v>2006</v>
      </c>
      <c r="BB113" t="str">
        <f>VLOOKUP(AC113,'CTCwiretagcode(Jan2016)'!A$2:C$730,3,FALSE)</f>
        <v>SAM</v>
      </c>
      <c r="BC113" t="str">
        <f t="shared" si="3"/>
        <v>mix</v>
      </c>
      <c r="BD113">
        <f t="shared" si="4"/>
        <v>3</v>
      </c>
      <c r="BE113" t="str">
        <f t="shared" si="5"/>
        <v>6333693M10107  B2008760</v>
      </c>
      <c r="BK113" s="19" t="s">
        <v>1503</v>
      </c>
    </row>
    <row r="114" spans="1:63" x14ac:dyDescent="0.25">
      <c r="A114" s="19" t="s">
        <v>1501</v>
      </c>
      <c r="B114" s="19">
        <v>4.0999999999999996</v>
      </c>
      <c r="C114" s="19">
        <v>20120731</v>
      </c>
      <c r="D114" s="19" t="s">
        <v>41</v>
      </c>
      <c r="E114" s="19" t="s">
        <v>41</v>
      </c>
      <c r="F114" s="19">
        <v>2001921</v>
      </c>
      <c r="G114" s="19">
        <v>1</v>
      </c>
      <c r="H114" s="19">
        <v>2008</v>
      </c>
      <c r="I114" s="19">
        <v>20080905</v>
      </c>
      <c r="J114" s="19" t="s">
        <v>1501</v>
      </c>
      <c r="K114" s="19">
        <v>6</v>
      </c>
      <c r="L114" s="19">
        <v>36</v>
      </c>
      <c r="M114" s="19">
        <v>23</v>
      </c>
      <c r="N114" s="19">
        <v>49</v>
      </c>
      <c r="O114" s="19" t="s">
        <v>1502</v>
      </c>
      <c r="P114" s="19">
        <v>5</v>
      </c>
      <c r="Q114" s="19" t="s">
        <v>42</v>
      </c>
      <c r="R114" s="19"/>
      <c r="S114" s="19">
        <v>5000</v>
      </c>
      <c r="T114" s="19" t="s">
        <v>110</v>
      </c>
      <c r="U114" s="19"/>
      <c r="V114" s="19"/>
      <c r="W114" s="19"/>
      <c r="X114" s="19">
        <v>760</v>
      </c>
      <c r="Y114" s="19">
        <v>0</v>
      </c>
      <c r="Z114" s="19">
        <v>1</v>
      </c>
      <c r="AA114" s="19" t="s">
        <v>48</v>
      </c>
      <c r="AB114" s="19">
        <v>1</v>
      </c>
      <c r="AC114" s="19">
        <v>633369</v>
      </c>
      <c r="AD114" s="19">
        <v>12</v>
      </c>
      <c r="AE114" s="19"/>
      <c r="AF114" s="19"/>
      <c r="AG114" s="19"/>
      <c r="AH114" s="19">
        <v>105878</v>
      </c>
      <c r="AI114" s="19">
        <v>1</v>
      </c>
      <c r="AJ114" s="19"/>
      <c r="AK114" s="19"/>
      <c r="AL114" s="19"/>
      <c r="AM114" s="19"/>
      <c r="AN114" s="19"/>
      <c r="AO114" s="19">
        <v>1.56</v>
      </c>
      <c r="AP114" s="19" t="s">
        <v>1504</v>
      </c>
      <c r="AQ114" s="19" t="s">
        <v>1502</v>
      </c>
      <c r="AR114" s="19" t="s">
        <v>1540</v>
      </c>
      <c r="AS114" s="19" t="s">
        <v>1562</v>
      </c>
      <c r="AT114" s="19" t="s">
        <v>1563</v>
      </c>
      <c r="AU114" s="19" t="s">
        <v>1564</v>
      </c>
      <c r="AV114" s="19" t="s">
        <v>1565</v>
      </c>
      <c r="AW114" s="19">
        <v>2005</v>
      </c>
      <c r="AX114" s="19">
        <v>3</v>
      </c>
      <c r="AY114" s="19" t="s">
        <v>1566</v>
      </c>
      <c r="AZ114" s="19" t="s">
        <v>1567</v>
      </c>
      <c r="BA114" s="19">
        <v>2006</v>
      </c>
      <c r="BB114" t="str">
        <f>VLOOKUP(AC114,'CTCwiretagcode(Jan2016)'!A$2:C$730,3,FALSE)</f>
        <v>SAM</v>
      </c>
      <c r="BC114" t="str">
        <f t="shared" si="3"/>
        <v>mix</v>
      </c>
      <c r="BD114">
        <f t="shared" si="4"/>
        <v>3</v>
      </c>
      <c r="BE114" t="str">
        <f t="shared" si="5"/>
        <v>6333693M10107  B2008760</v>
      </c>
      <c r="BK114" s="19" t="s">
        <v>1503</v>
      </c>
    </row>
    <row r="115" spans="1:63" x14ac:dyDescent="0.25">
      <c r="A115" s="19" t="s">
        <v>1501</v>
      </c>
      <c r="B115" s="19">
        <v>4.0999999999999996</v>
      </c>
      <c r="C115" s="19">
        <v>20120731</v>
      </c>
      <c r="D115" s="19" t="s">
        <v>41</v>
      </c>
      <c r="E115" s="19" t="s">
        <v>41</v>
      </c>
      <c r="F115" s="19">
        <v>2009740</v>
      </c>
      <c r="G115" s="19">
        <v>1</v>
      </c>
      <c r="H115" s="19">
        <v>2008</v>
      </c>
      <c r="I115" s="19">
        <v>20080905</v>
      </c>
      <c r="J115" s="19" t="s">
        <v>1501</v>
      </c>
      <c r="K115" s="19">
        <v>6</v>
      </c>
      <c r="L115" s="19">
        <v>36</v>
      </c>
      <c r="M115" s="19">
        <v>23</v>
      </c>
      <c r="N115" s="19">
        <v>14</v>
      </c>
      <c r="O115" s="19" t="s">
        <v>1502</v>
      </c>
      <c r="P115" s="19">
        <v>5</v>
      </c>
      <c r="Q115" s="19" t="s">
        <v>42</v>
      </c>
      <c r="R115" s="19"/>
      <c r="S115" s="19">
        <v>5000</v>
      </c>
      <c r="T115" s="19" t="s">
        <v>110</v>
      </c>
      <c r="U115" s="19"/>
      <c r="V115" s="19"/>
      <c r="W115" s="19"/>
      <c r="X115" s="19">
        <v>830</v>
      </c>
      <c r="Y115" s="19">
        <v>0</v>
      </c>
      <c r="Z115" s="19">
        <v>1</v>
      </c>
      <c r="AA115" s="19" t="s">
        <v>48</v>
      </c>
      <c r="AB115" s="19">
        <v>1</v>
      </c>
      <c r="AC115" s="19">
        <v>633369</v>
      </c>
      <c r="AD115" s="19">
        <v>12</v>
      </c>
      <c r="AE115" s="19"/>
      <c r="AF115" s="19"/>
      <c r="AG115" s="19"/>
      <c r="AH115" s="19">
        <v>105878</v>
      </c>
      <c r="AI115" s="19">
        <v>1</v>
      </c>
      <c r="AJ115" s="19"/>
      <c r="AK115" s="19"/>
      <c r="AL115" s="19"/>
      <c r="AM115" s="19"/>
      <c r="AN115" s="19"/>
      <c r="AO115" s="19">
        <v>1.56</v>
      </c>
      <c r="AP115" s="19" t="s">
        <v>1504</v>
      </c>
      <c r="AQ115" s="19" t="s">
        <v>1502</v>
      </c>
      <c r="AR115" s="19" t="s">
        <v>1540</v>
      </c>
      <c r="AS115" s="19" t="s">
        <v>1562</v>
      </c>
      <c r="AT115" s="19" t="s">
        <v>1563</v>
      </c>
      <c r="AU115" s="19" t="s">
        <v>1564</v>
      </c>
      <c r="AV115" s="19" t="s">
        <v>1565</v>
      </c>
      <c r="AW115" s="19">
        <v>2005</v>
      </c>
      <c r="AX115" s="19">
        <v>3</v>
      </c>
      <c r="AY115" s="19" t="s">
        <v>1566</v>
      </c>
      <c r="AZ115" s="19" t="s">
        <v>1567</v>
      </c>
      <c r="BA115" s="19">
        <v>2006</v>
      </c>
      <c r="BB115" t="str">
        <f>VLOOKUP(AC115,'CTCwiretagcode(Jan2016)'!A$2:C$730,3,FALSE)</f>
        <v>SAM</v>
      </c>
      <c r="BC115" t="str">
        <f t="shared" si="3"/>
        <v>NT</v>
      </c>
      <c r="BD115">
        <f t="shared" si="4"/>
        <v>3</v>
      </c>
      <c r="BE115" t="str">
        <f t="shared" si="5"/>
        <v>6333693M10107  B2008830</v>
      </c>
      <c r="BK115" s="19" t="s">
        <v>1503</v>
      </c>
    </row>
    <row r="116" spans="1:63" x14ac:dyDescent="0.25">
      <c r="A116" s="19" t="s">
        <v>1501</v>
      </c>
      <c r="B116" s="19">
        <v>4.0999999999999996</v>
      </c>
      <c r="C116" s="19">
        <v>20120731</v>
      </c>
      <c r="D116" s="19" t="s">
        <v>41</v>
      </c>
      <c r="E116" s="19" t="s">
        <v>41</v>
      </c>
      <c r="F116" s="19">
        <v>2009755</v>
      </c>
      <c r="G116" s="19">
        <v>1</v>
      </c>
      <c r="H116" s="19">
        <v>2008</v>
      </c>
      <c r="I116" s="19">
        <v>20080905</v>
      </c>
      <c r="J116" s="19" t="s">
        <v>1501</v>
      </c>
      <c r="K116" s="19">
        <v>6</v>
      </c>
      <c r="L116" s="19">
        <v>36</v>
      </c>
      <c r="M116" s="19">
        <v>23</v>
      </c>
      <c r="N116" s="19">
        <v>14</v>
      </c>
      <c r="O116" s="19" t="s">
        <v>1502</v>
      </c>
      <c r="P116" s="19">
        <v>5</v>
      </c>
      <c r="Q116" s="19" t="s">
        <v>42</v>
      </c>
      <c r="R116" s="19"/>
      <c r="S116" s="19">
        <v>5000</v>
      </c>
      <c r="T116" s="19" t="s">
        <v>110</v>
      </c>
      <c r="U116" s="19"/>
      <c r="V116" s="19"/>
      <c r="W116" s="19"/>
      <c r="X116" s="19">
        <v>830</v>
      </c>
      <c r="Y116" s="19">
        <v>0</v>
      </c>
      <c r="Z116" s="19">
        <v>1</v>
      </c>
      <c r="AA116" s="19" t="s">
        <v>48</v>
      </c>
      <c r="AB116" s="19">
        <v>1</v>
      </c>
      <c r="AC116" s="19">
        <v>633369</v>
      </c>
      <c r="AD116" s="19">
        <v>12</v>
      </c>
      <c r="AE116" s="19"/>
      <c r="AF116" s="19"/>
      <c r="AG116" s="19"/>
      <c r="AH116" s="19">
        <v>105878</v>
      </c>
      <c r="AI116" s="19">
        <v>1</v>
      </c>
      <c r="AJ116" s="19"/>
      <c r="AK116" s="19"/>
      <c r="AL116" s="19"/>
      <c r="AM116" s="19"/>
      <c r="AN116" s="19"/>
      <c r="AO116" s="19">
        <v>1.56</v>
      </c>
      <c r="AP116" s="19" t="s">
        <v>1504</v>
      </c>
      <c r="AQ116" s="19" t="s">
        <v>1502</v>
      </c>
      <c r="AR116" s="19" t="s">
        <v>1540</v>
      </c>
      <c r="AS116" s="19" t="s">
        <v>1562</v>
      </c>
      <c r="AT116" s="19" t="s">
        <v>1563</v>
      </c>
      <c r="AU116" s="19" t="s">
        <v>1564</v>
      </c>
      <c r="AV116" s="19" t="s">
        <v>1565</v>
      </c>
      <c r="AW116" s="19">
        <v>2005</v>
      </c>
      <c r="AX116" s="19">
        <v>3</v>
      </c>
      <c r="AY116" s="19" t="s">
        <v>1566</v>
      </c>
      <c r="AZ116" s="19" t="s">
        <v>1567</v>
      </c>
      <c r="BA116" s="19">
        <v>2006</v>
      </c>
      <c r="BB116" t="str">
        <f>VLOOKUP(AC116,'CTCwiretagcode(Jan2016)'!A$2:C$730,3,FALSE)</f>
        <v>SAM</v>
      </c>
      <c r="BC116" t="str">
        <f t="shared" si="3"/>
        <v>NT</v>
      </c>
      <c r="BD116">
        <f t="shared" si="4"/>
        <v>3</v>
      </c>
      <c r="BE116" t="str">
        <f t="shared" si="5"/>
        <v>6333693M10107  B2008830</v>
      </c>
      <c r="BK116" s="19" t="s">
        <v>1503</v>
      </c>
    </row>
    <row r="117" spans="1:63" x14ac:dyDescent="0.25">
      <c r="A117" s="19" t="s">
        <v>1501</v>
      </c>
      <c r="B117" s="19">
        <v>4.0999999999999996</v>
      </c>
      <c r="C117" s="19">
        <v>20120731</v>
      </c>
      <c r="D117" s="19" t="s">
        <v>41</v>
      </c>
      <c r="E117" s="19" t="s">
        <v>41</v>
      </c>
      <c r="F117" s="19">
        <v>2010123</v>
      </c>
      <c r="G117" s="19">
        <v>1</v>
      </c>
      <c r="H117" s="19">
        <v>2008</v>
      </c>
      <c r="I117" s="19">
        <v>20080905</v>
      </c>
      <c r="J117" s="19" t="s">
        <v>1501</v>
      </c>
      <c r="K117" s="19">
        <v>6</v>
      </c>
      <c r="L117" s="19">
        <v>36</v>
      </c>
      <c r="M117" s="19">
        <v>23</v>
      </c>
      <c r="N117" s="19">
        <v>14</v>
      </c>
      <c r="O117" s="19" t="s">
        <v>1502</v>
      </c>
      <c r="P117" s="19">
        <v>5</v>
      </c>
      <c r="Q117" s="19" t="s">
        <v>42</v>
      </c>
      <c r="R117" s="19"/>
      <c r="S117" s="19">
        <v>5000</v>
      </c>
      <c r="T117" s="19" t="s">
        <v>45</v>
      </c>
      <c r="U117" s="19"/>
      <c r="V117" s="19"/>
      <c r="W117" s="19"/>
      <c r="X117" s="19">
        <v>730</v>
      </c>
      <c r="Y117" s="19">
        <v>0</v>
      </c>
      <c r="Z117" s="19">
        <v>1</v>
      </c>
      <c r="AA117" s="19" t="s">
        <v>48</v>
      </c>
      <c r="AB117" s="19">
        <v>1</v>
      </c>
      <c r="AC117" s="19">
        <v>185032</v>
      </c>
      <c r="AD117" s="19">
        <v>12</v>
      </c>
      <c r="AE117" s="19"/>
      <c r="AF117" s="19"/>
      <c r="AG117" s="19"/>
      <c r="AH117" s="19">
        <v>105878</v>
      </c>
      <c r="AI117" s="19">
        <v>1</v>
      </c>
      <c r="AJ117" s="19"/>
      <c r="AK117" s="19"/>
      <c r="AL117" s="19"/>
      <c r="AM117" s="19"/>
      <c r="AN117" s="19"/>
      <c r="AO117" s="19">
        <v>1.56</v>
      </c>
      <c r="AP117" s="19" t="s">
        <v>1504</v>
      </c>
      <c r="AQ117" s="19" t="s">
        <v>1502</v>
      </c>
      <c r="AR117" s="19" t="s">
        <v>1505</v>
      </c>
      <c r="AS117" s="19" t="s">
        <v>1506</v>
      </c>
      <c r="AT117" s="19" t="s">
        <v>1507</v>
      </c>
      <c r="AU117" s="19" t="s">
        <v>1520</v>
      </c>
      <c r="AV117" s="19" t="s">
        <v>1521</v>
      </c>
      <c r="AW117" s="19">
        <v>2005</v>
      </c>
      <c r="AX117" s="19">
        <v>3</v>
      </c>
      <c r="AY117" s="19" t="s">
        <v>1522</v>
      </c>
      <c r="AZ117" s="19" t="s">
        <v>1523</v>
      </c>
      <c r="BA117" s="19">
        <v>2006</v>
      </c>
      <c r="BB117" t="str">
        <f>VLOOKUP(AC117,'CTCwiretagcode(Jan2016)'!A$2:C$730,3,FALSE)</f>
        <v>CHI</v>
      </c>
      <c r="BC117" t="str">
        <f t="shared" si="3"/>
        <v>NT</v>
      </c>
      <c r="BD117">
        <f t="shared" si="4"/>
        <v>3</v>
      </c>
      <c r="BE117" t="str">
        <f t="shared" si="5"/>
        <v>1850323M10107  B2008730</v>
      </c>
      <c r="BK117" s="19" t="s">
        <v>1503</v>
      </c>
    </row>
    <row r="118" spans="1:63" x14ac:dyDescent="0.25">
      <c r="A118" s="19" t="s">
        <v>1501</v>
      </c>
      <c r="B118" s="19">
        <v>4.0999999999999996</v>
      </c>
      <c r="C118" s="19">
        <v>20120731</v>
      </c>
      <c r="D118" s="19" t="s">
        <v>41</v>
      </c>
      <c r="E118" s="19" t="s">
        <v>41</v>
      </c>
      <c r="F118" s="19">
        <v>1984461</v>
      </c>
      <c r="G118" s="19">
        <v>1</v>
      </c>
      <c r="H118" s="19">
        <v>2008</v>
      </c>
      <c r="I118" s="19">
        <v>20080906</v>
      </c>
      <c r="J118" s="19" t="s">
        <v>1501</v>
      </c>
      <c r="K118" s="19">
        <v>6</v>
      </c>
      <c r="L118" s="19">
        <v>36</v>
      </c>
      <c r="M118" s="19">
        <v>23</v>
      </c>
      <c r="N118" s="19">
        <v>29</v>
      </c>
      <c r="O118" s="19" t="s">
        <v>1502</v>
      </c>
      <c r="P118" s="19">
        <v>5</v>
      </c>
      <c r="Q118" s="19" t="s">
        <v>42</v>
      </c>
      <c r="R118" s="19"/>
      <c r="S118" s="19">
        <v>5000</v>
      </c>
      <c r="T118" s="19" t="s">
        <v>110</v>
      </c>
      <c r="U118" s="19"/>
      <c r="V118" s="19"/>
      <c r="W118" s="19"/>
      <c r="X118" s="19">
        <v>790</v>
      </c>
      <c r="Y118" s="19">
        <v>0</v>
      </c>
      <c r="Z118" s="19">
        <v>1</v>
      </c>
      <c r="AA118" s="19" t="s">
        <v>48</v>
      </c>
      <c r="AB118" s="19">
        <v>1</v>
      </c>
      <c r="AC118" s="19">
        <v>633369</v>
      </c>
      <c r="AD118" s="19">
        <v>12</v>
      </c>
      <c r="AE118" s="19"/>
      <c r="AF118" s="19"/>
      <c r="AG118" s="19"/>
      <c r="AH118" s="19">
        <v>105878</v>
      </c>
      <c r="AI118" s="19">
        <v>1</v>
      </c>
      <c r="AJ118" s="19"/>
      <c r="AK118" s="19"/>
      <c r="AL118" s="19"/>
      <c r="AM118" s="19"/>
      <c r="AN118" s="19"/>
      <c r="AO118" s="19">
        <v>1.56</v>
      </c>
      <c r="AP118" s="19" t="s">
        <v>1504</v>
      </c>
      <c r="AQ118" s="19" t="s">
        <v>1502</v>
      </c>
      <c r="AR118" s="19" t="s">
        <v>1540</v>
      </c>
      <c r="AS118" s="19" t="s">
        <v>1562</v>
      </c>
      <c r="AT118" s="19" t="s">
        <v>1563</v>
      </c>
      <c r="AU118" s="19" t="s">
        <v>1564</v>
      </c>
      <c r="AV118" s="19" t="s">
        <v>1565</v>
      </c>
      <c r="AW118" s="19">
        <v>2005</v>
      </c>
      <c r="AX118" s="19">
        <v>3</v>
      </c>
      <c r="AY118" s="19" t="s">
        <v>1566</v>
      </c>
      <c r="AZ118" s="19" t="s">
        <v>1567</v>
      </c>
      <c r="BA118" s="19">
        <v>2006</v>
      </c>
      <c r="BB118" t="str">
        <f>VLOOKUP(AC118,'CTCwiretagcode(Jan2016)'!A$2:C$730,3,FALSE)</f>
        <v>SAM</v>
      </c>
      <c r="BC118" t="str">
        <f t="shared" si="3"/>
        <v>Tr</v>
      </c>
      <c r="BD118">
        <f t="shared" si="4"/>
        <v>3</v>
      </c>
      <c r="BE118" t="str">
        <f t="shared" si="5"/>
        <v>6333693M10107  B2008790</v>
      </c>
      <c r="BK118" s="19" t="s">
        <v>1503</v>
      </c>
    </row>
    <row r="119" spans="1:63" x14ac:dyDescent="0.25">
      <c r="A119" s="19" t="s">
        <v>1501</v>
      </c>
      <c r="B119" s="19">
        <v>4.0999999999999996</v>
      </c>
      <c r="C119" s="19">
        <v>20120731</v>
      </c>
      <c r="D119" s="19" t="s">
        <v>41</v>
      </c>
      <c r="E119" s="19" t="s">
        <v>41</v>
      </c>
      <c r="F119" s="19">
        <v>1976368</v>
      </c>
      <c r="G119" s="19">
        <v>1</v>
      </c>
      <c r="H119" s="19">
        <v>2008</v>
      </c>
      <c r="I119" s="19">
        <v>20080908</v>
      </c>
      <c r="J119" s="19" t="s">
        <v>1501</v>
      </c>
      <c r="K119" s="19">
        <v>6</v>
      </c>
      <c r="L119" s="19">
        <v>37</v>
      </c>
      <c r="M119" s="19">
        <v>23</v>
      </c>
      <c r="N119" s="19">
        <v>17</v>
      </c>
      <c r="O119" s="19" t="s">
        <v>1502</v>
      </c>
      <c r="P119" s="19">
        <v>5</v>
      </c>
      <c r="Q119" s="19" t="s">
        <v>42</v>
      </c>
      <c r="R119" s="19"/>
      <c r="S119" s="19">
        <v>0</v>
      </c>
      <c r="T119" s="19" t="s">
        <v>110</v>
      </c>
      <c r="U119" s="19"/>
      <c r="V119" s="19"/>
      <c r="W119" s="19"/>
      <c r="X119" s="19">
        <v>730</v>
      </c>
      <c r="Y119" s="19">
        <v>0</v>
      </c>
      <c r="Z119" s="19">
        <v>1</v>
      </c>
      <c r="AA119" s="19" t="s">
        <v>48</v>
      </c>
      <c r="AB119" s="19">
        <v>1</v>
      </c>
      <c r="AC119" s="19">
        <v>633369</v>
      </c>
      <c r="AD119" s="19">
        <v>12</v>
      </c>
      <c r="AE119" s="19"/>
      <c r="AF119" s="19"/>
      <c r="AG119" s="19"/>
      <c r="AH119" s="19">
        <v>105879</v>
      </c>
      <c r="AI119" s="19">
        <v>1</v>
      </c>
      <c r="AJ119" s="19"/>
      <c r="AK119" s="19"/>
      <c r="AL119" s="19"/>
      <c r="AM119" s="19"/>
      <c r="AN119" s="19"/>
      <c r="AO119" s="19">
        <v>3.01</v>
      </c>
      <c r="AP119" s="19" t="s">
        <v>1504</v>
      </c>
      <c r="AQ119" s="19" t="s">
        <v>1502</v>
      </c>
      <c r="AR119" s="19" t="s">
        <v>1540</v>
      </c>
      <c r="AS119" s="19" t="s">
        <v>1562</v>
      </c>
      <c r="AT119" s="19" t="s">
        <v>1563</v>
      </c>
      <c r="AU119" s="19" t="s">
        <v>1564</v>
      </c>
      <c r="AV119" s="19" t="s">
        <v>1565</v>
      </c>
      <c r="AW119" s="19">
        <v>2005</v>
      </c>
      <c r="AX119" s="19">
        <v>3</v>
      </c>
      <c r="AY119" s="19" t="s">
        <v>1566</v>
      </c>
      <c r="AZ119" s="19" t="s">
        <v>1567</v>
      </c>
      <c r="BA119" s="19">
        <v>2006</v>
      </c>
      <c r="BB119" t="str">
        <f>VLOOKUP(AC119,'CTCwiretagcode(Jan2016)'!A$2:C$730,3,FALSE)</f>
        <v>SAM</v>
      </c>
      <c r="BC119" t="str">
        <f t="shared" si="3"/>
        <v>Tr</v>
      </c>
      <c r="BD119">
        <f t="shared" si="4"/>
        <v>3</v>
      </c>
      <c r="BE119" t="str">
        <f t="shared" si="5"/>
        <v>6333693M10107  B2008730</v>
      </c>
      <c r="BK119" s="19" t="s">
        <v>1503</v>
      </c>
    </row>
    <row r="120" spans="1:63" x14ac:dyDescent="0.25">
      <c r="A120" s="19" t="s">
        <v>1501</v>
      </c>
      <c r="B120" s="19">
        <v>4.0999999999999996</v>
      </c>
      <c r="C120" s="19">
        <v>20120731</v>
      </c>
      <c r="D120" s="19" t="s">
        <v>41</v>
      </c>
      <c r="E120" s="19" t="s">
        <v>41</v>
      </c>
      <c r="F120" s="19">
        <v>1976372</v>
      </c>
      <c r="G120" s="19">
        <v>1</v>
      </c>
      <c r="H120" s="19">
        <v>2008</v>
      </c>
      <c r="I120" s="19">
        <v>20080908</v>
      </c>
      <c r="J120" s="19" t="s">
        <v>1501</v>
      </c>
      <c r="K120" s="19">
        <v>6</v>
      </c>
      <c r="L120" s="19">
        <v>37</v>
      </c>
      <c r="M120" s="19">
        <v>23</v>
      </c>
      <c r="N120" s="19">
        <v>17</v>
      </c>
      <c r="O120" s="19" t="s">
        <v>1502</v>
      </c>
      <c r="P120" s="19">
        <v>5</v>
      </c>
      <c r="Q120" s="19" t="s">
        <v>42</v>
      </c>
      <c r="R120" s="19"/>
      <c r="S120" s="19">
        <v>5000</v>
      </c>
      <c r="T120" s="19" t="s">
        <v>45</v>
      </c>
      <c r="U120" s="19"/>
      <c r="V120" s="19"/>
      <c r="W120" s="19"/>
      <c r="X120" s="19">
        <v>750</v>
      </c>
      <c r="Y120" s="19">
        <v>0</v>
      </c>
      <c r="Z120" s="19">
        <v>1</v>
      </c>
      <c r="AA120" s="19" t="s">
        <v>48</v>
      </c>
      <c r="AB120" s="19">
        <v>1</v>
      </c>
      <c r="AC120" s="19">
        <v>633369</v>
      </c>
      <c r="AD120" s="19">
        <v>12</v>
      </c>
      <c r="AE120" s="19"/>
      <c r="AF120" s="19"/>
      <c r="AG120" s="19"/>
      <c r="AH120" s="19">
        <v>105879</v>
      </c>
      <c r="AI120" s="19">
        <v>1</v>
      </c>
      <c r="AJ120" s="19"/>
      <c r="AK120" s="19"/>
      <c r="AL120" s="19"/>
      <c r="AM120" s="19"/>
      <c r="AN120" s="19"/>
      <c r="AO120" s="19">
        <v>3.01</v>
      </c>
      <c r="AP120" s="19" t="s">
        <v>1504</v>
      </c>
      <c r="AQ120" s="19" t="s">
        <v>1502</v>
      </c>
      <c r="AR120" s="19" t="s">
        <v>1540</v>
      </c>
      <c r="AS120" s="19" t="s">
        <v>1562</v>
      </c>
      <c r="AT120" s="19" t="s">
        <v>1563</v>
      </c>
      <c r="AU120" s="19" t="s">
        <v>1564</v>
      </c>
      <c r="AV120" s="19" t="s">
        <v>1565</v>
      </c>
      <c r="AW120" s="19">
        <v>2005</v>
      </c>
      <c r="AX120" s="19">
        <v>3</v>
      </c>
      <c r="AY120" s="19" t="s">
        <v>1566</v>
      </c>
      <c r="AZ120" s="19" t="s">
        <v>1567</v>
      </c>
      <c r="BA120" s="19">
        <v>2006</v>
      </c>
      <c r="BB120" t="str">
        <f>VLOOKUP(AC120,'CTCwiretagcode(Jan2016)'!A$2:C$730,3,FALSE)</f>
        <v>SAM</v>
      </c>
      <c r="BC120" t="str">
        <f t="shared" si="3"/>
        <v>Tr</v>
      </c>
      <c r="BD120">
        <f t="shared" si="4"/>
        <v>3</v>
      </c>
      <c r="BE120" t="str">
        <f t="shared" si="5"/>
        <v>6333693M10107  B2008750</v>
      </c>
      <c r="BK120" s="19" t="s">
        <v>1503</v>
      </c>
    </row>
    <row r="121" spans="1:63" x14ac:dyDescent="0.25">
      <c r="A121" s="19" t="s">
        <v>1501</v>
      </c>
      <c r="B121" s="19">
        <v>4.0999999999999996</v>
      </c>
      <c r="C121" s="19">
        <v>20120731</v>
      </c>
      <c r="D121" s="19" t="s">
        <v>41</v>
      </c>
      <c r="E121" s="19" t="s">
        <v>41</v>
      </c>
      <c r="F121" s="19">
        <v>1994327</v>
      </c>
      <c r="G121" s="19">
        <v>1</v>
      </c>
      <c r="H121" s="19">
        <v>2008</v>
      </c>
      <c r="I121" s="19">
        <v>20080908</v>
      </c>
      <c r="J121" s="19" t="s">
        <v>1501</v>
      </c>
      <c r="K121" s="19">
        <v>6</v>
      </c>
      <c r="L121" s="19">
        <v>37</v>
      </c>
      <c r="M121" s="19">
        <v>23</v>
      </c>
      <c r="N121" s="19">
        <v>14</v>
      </c>
      <c r="O121" s="19" t="s">
        <v>1502</v>
      </c>
      <c r="P121" s="19">
        <v>5</v>
      </c>
      <c r="Q121" s="19" t="s">
        <v>42</v>
      </c>
      <c r="R121" s="19"/>
      <c r="S121" s="19">
        <v>5000</v>
      </c>
      <c r="T121" s="19" t="s">
        <v>45</v>
      </c>
      <c r="U121" s="19"/>
      <c r="V121" s="19"/>
      <c r="W121" s="19"/>
      <c r="X121" s="19">
        <v>700</v>
      </c>
      <c r="Y121" s="19">
        <v>0</v>
      </c>
      <c r="Z121" s="19">
        <v>1</v>
      </c>
      <c r="AA121" s="19" t="s">
        <v>48</v>
      </c>
      <c r="AB121" s="19">
        <v>1</v>
      </c>
      <c r="AC121" s="19">
        <v>633369</v>
      </c>
      <c r="AD121" s="19">
        <v>12</v>
      </c>
      <c r="AE121" s="19"/>
      <c r="AF121" s="19"/>
      <c r="AG121" s="19"/>
      <c r="AH121" s="19">
        <v>105879</v>
      </c>
      <c r="AI121" s="19">
        <v>1</v>
      </c>
      <c r="AJ121" s="19"/>
      <c r="AK121" s="19"/>
      <c r="AL121" s="19"/>
      <c r="AM121" s="19"/>
      <c r="AN121" s="19"/>
      <c r="AO121" s="19">
        <v>3.01</v>
      </c>
      <c r="AP121" s="19" t="s">
        <v>1504</v>
      </c>
      <c r="AQ121" s="19" t="s">
        <v>1502</v>
      </c>
      <c r="AR121" s="19" t="s">
        <v>1540</v>
      </c>
      <c r="AS121" s="19" t="s">
        <v>1562</v>
      </c>
      <c r="AT121" s="19" t="s">
        <v>1563</v>
      </c>
      <c r="AU121" s="19" t="s">
        <v>1564</v>
      </c>
      <c r="AV121" s="19" t="s">
        <v>1565</v>
      </c>
      <c r="AW121" s="19">
        <v>2005</v>
      </c>
      <c r="AX121" s="19">
        <v>3</v>
      </c>
      <c r="AY121" s="19" t="s">
        <v>1566</v>
      </c>
      <c r="AZ121" s="19" t="s">
        <v>1567</v>
      </c>
      <c r="BA121" s="19">
        <v>2006</v>
      </c>
      <c r="BB121" t="str">
        <f>VLOOKUP(AC121,'CTCwiretagcode(Jan2016)'!A$2:C$730,3,FALSE)</f>
        <v>SAM</v>
      </c>
      <c r="BC121" t="str">
        <f t="shared" si="3"/>
        <v>NT</v>
      </c>
      <c r="BD121">
        <f t="shared" si="4"/>
        <v>3</v>
      </c>
      <c r="BE121" t="str">
        <f t="shared" si="5"/>
        <v>6333693M10107  B2008700</v>
      </c>
      <c r="BK121" s="19" t="s">
        <v>1503</v>
      </c>
    </row>
    <row r="122" spans="1:63" x14ac:dyDescent="0.25">
      <c r="A122" s="19" t="s">
        <v>1501</v>
      </c>
      <c r="B122" s="19">
        <v>4.0999999999999996</v>
      </c>
      <c r="C122" s="19">
        <v>20120731</v>
      </c>
      <c r="D122" s="19" t="s">
        <v>41</v>
      </c>
      <c r="E122" s="19" t="s">
        <v>41</v>
      </c>
      <c r="F122" s="19">
        <v>2018286</v>
      </c>
      <c r="G122" s="19">
        <v>1</v>
      </c>
      <c r="H122" s="19">
        <v>2008</v>
      </c>
      <c r="I122" s="19">
        <v>20080908</v>
      </c>
      <c r="J122" s="19" t="s">
        <v>1501</v>
      </c>
      <c r="K122" s="19">
        <v>6</v>
      </c>
      <c r="L122" s="19">
        <v>37</v>
      </c>
      <c r="M122" s="19">
        <v>23</v>
      </c>
      <c r="N122" s="19">
        <v>14</v>
      </c>
      <c r="O122" s="19" t="s">
        <v>1502</v>
      </c>
      <c r="P122" s="19">
        <v>5</v>
      </c>
      <c r="Q122" s="19" t="s">
        <v>42</v>
      </c>
      <c r="R122" s="19"/>
      <c r="S122" s="19">
        <v>5000</v>
      </c>
      <c r="T122" s="19" t="s">
        <v>110</v>
      </c>
      <c r="U122" s="19"/>
      <c r="V122" s="19"/>
      <c r="W122" s="19"/>
      <c r="X122" s="19">
        <v>740</v>
      </c>
      <c r="Y122" s="19">
        <v>0</v>
      </c>
      <c r="Z122" s="19">
        <v>1</v>
      </c>
      <c r="AA122" s="19" t="s">
        <v>48</v>
      </c>
      <c r="AB122" s="19">
        <v>1</v>
      </c>
      <c r="AC122" s="19">
        <v>185811</v>
      </c>
      <c r="AD122" s="19">
        <v>12</v>
      </c>
      <c r="AE122" s="19"/>
      <c r="AF122" s="19"/>
      <c r="AG122" s="19"/>
      <c r="AH122" s="19">
        <v>105879</v>
      </c>
      <c r="AI122" s="19">
        <v>1</v>
      </c>
      <c r="AJ122" s="19"/>
      <c r="AK122" s="19"/>
      <c r="AL122" s="19"/>
      <c r="AM122" s="19"/>
      <c r="AN122" s="19"/>
      <c r="AO122" s="19">
        <v>3.01</v>
      </c>
      <c r="AP122" s="19" t="s">
        <v>1504</v>
      </c>
      <c r="AQ122" s="19" t="s">
        <v>1502</v>
      </c>
      <c r="AR122" s="19" t="s">
        <v>1505</v>
      </c>
      <c r="AS122" s="19" t="s">
        <v>1512</v>
      </c>
      <c r="AT122" s="19" t="s">
        <v>1513</v>
      </c>
      <c r="AU122" s="19" t="s">
        <v>1514</v>
      </c>
      <c r="AV122" s="19" t="s">
        <v>1515</v>
      </c>
      <c r="AW122" s="19">
        <v>2005</v>
      </c>
      <c r="AX122" s="19">
        <v>3</v>
      </c>
      <c r="AY122" s="19" t="s">
        <v>1516</v>
      </c>
      <c r="AZ122" s="19" t="s">
        <v>1517</v>
      </c>
      <c r="BA122" s="19">
        <v>2006</v>
      </c>
      <c r="BB122" t="str">
        <f>VLOOKUP(AC122,'CTCwiretagcode(Jan2016)'!A$2:C$730,3,FALSE)</f>
        <v>COW</v>
      </c>
      <c r="BC122" t="str">
        <f t="shared" si="3"/>
        <v>NT</v>
      </c>
      <c r="BD122">
        <f t="shared" si="4"/>
        <v>3</v>
      </c>
      <c r="BE122" t="str">
        <f t="shared" si="5"/>
        <v>1858113M10107  B2008740</v>
      </c>
      <c r="BK122" s="19" t="s">
        <v>1503</v>
      </c>
    </row>
    <row r="123" spans="1:63" x14ac:dyDescent="0.25">
      <c r="A123" s="19" t="s">
        <v>1501</v>
      </c>
      <c r="B123" s="19">
        <v>4.0999999999999996</v>
      </c>
      <c r="C123" s="19">
        <v>20120731</v>
      </c>
      <c r="D123" s="19" t="s">
        <v>41</v>
      </c>
      <c r="E123" s="19" t="s">
        <v>41</v>
      </c>
      <c r="F123" s="19">
        <v>2018290</v>
      </c>
      <c r="G123" s="19">
        <v>1</v>
      </c>
      <c r="H123" s="19">
        <v>2008</v>
      </c>
      <c r="I123" s="19">
        <v>20080908</v>
      </c>
      <c r="J123" s="19" t="s">
        <v>1501</v>
      </c>
      <c r="K123" s="19">
        <v>6</v>
      </c>
      <c r="L123" s="19">
        <v>37</v>
      </c>
      <c r="M123" s="19">
        <v>23</v>
      </c>
      <c r="N123" s="19">
        <v>14</v>
      </c>
      <c r="O123" s="19" t="s">
        <v>1502</v>
      </c>
      <c r="P123" s="19">
        <v>5</v>
      </c>
      <c r="Q123" s="19" t="s">
        <v>42</v>
      </c>
      <c r="R123" s="19"/>
      <c r="S123" s="19">
        <v>5000</v>
      </c>
      <c r="T123" s="19" t="s">
        <v>45</v>
      </c>
      <c r="U123" s="19"/>
      <c r="V123" s="19"/>
      <c r="W123" s="19"/>
      <c r="X123" s="19">
        <v>480</v>
      </c>
      <c r="Y123" s="19">
        <v>0</v>
      </c>
      <c r="Z123" s="19">
        <v>1</v>
      </c>
      <c r="AA123" s="19" t="s">
        <v>48</v>
      </c>
      <c r="AB123" s="19">
        <v>1</v>
      </c>
      <c r="AC123" s="19">
        <v>634080</v>
      </c>
      <c r="AD123" s="19">
        <v>12</v>
      </c>
      <c r="AE123" s="19"/>
      <c r="AF123" s="19"/>
      <c r="AG123" s="19"/>
      <c r="AH123" s="19">
        <v>105879</v>
      </c>
      <c r="AI123" s="19">
        <v>1</v>
      </c>
      <c r="AJ123" s="19"/>
      <c r="AK123" s="19"/>
      <c r="AL123" s="19"/>
      <c r="AM123" s="19"/>
      <c r="AN123" s="19"/>
      <c r="AO123" s="19">
        <v>3.01</v>
      </c>
      <c r="AP123" s="19" t="s">
        <v>1504</v>
      </c>
      <c r="AQ123" s="19" t="s">
        <v>1502</v>
      </c>
      <c r="AR123" s="19" t="s">
        <v>1540</v>
      </c>
      <c r="AS123" s="19" t="s">
        <v>1562</v>
      </c>
      <c r="AT123" s="19" t="s">
        <v>1579</v>
      </c>
      <c r="AU123" s="19" t="s">
        <v>1580</v>
      </c>
      <c r="AV123" s="19" t="s">
        <v>1565</v>
      </c>
      <c r="AW123" s="19">
        <v>2006</v>
      </c>
      <c r="AX123" s="19">
        <v>3</v>
      </c>
      <c r="AY123" s="19" t="s">
        <v>1581</v>
      </c>
      <c r="AZ123" s="19" t="s">
        <v>1567</v>
      </c>
      <c r="BA123" s="19">
        <v>2007</v>
      </c>
      <c r="BB123" t="str">
        <f>VLOOKUP(AC123,'CTCwiretagcode(Jan2016)'!A$2:C$730,3,FALSE)</f>
        <v>GLH</v>
      </c>
      <c r="BC123" t="str">
        <f t="shared" si="3"/>
        <v>NT</v>
      </c>
      <c r="BD123">
        <f t="shared" si="4"/>
        <v>3</v>
      </c>
      <c r="BE123" t="str">
        <f t="shared" si="5"/>
        <v>6340803M10107  B2008480</v>
      </c>
      <c r="BK123" s="19" t="s">
        <v>1503</v>
      </c>
    </row>
    <row r="124" spans="1:63" x14ac:dyDescent="0.25">
      <c r="A124" s="19" t="s">
        <v>1501</v>
      </c>
      <c r="B124" s="19">
        <v>4.0999999999999996</v>
      </c>
      <c r="C124" s="19">
        <v>20120731</v>
      </c>
      <c r="D124" s="19" t="s">
        <v>41</v>
      </c>
      <c r="E124" s="19" t="s">
        <v>41</v>
      </c>
      <c r="F124" s="19">
        <v>1980755</v>
      </c>
      <c r="G124" s="19">
        <v>1</v>
      </c>
      <c r="H124" s="19">
        <v>2008</v>
      </c>
      <c r="I124" s="19">
        <v>20080815</v>
      </c>
      <c r="J124" s="19" t="s">
        <v>1501</v>
      </c>
      <c r="K124" s="19">
        <v>6</v>
      </c>
      <c r="L124" s="19">
        <v>33</v>
      </c>
      <c r="M124" s="19">
        <v>23</v>
      </c>
      <c r="N124" s="19">
        <v>29</v>
      </c>
      <c r="O124" s="19" t="s">
        <v>1502</v>
      </c>
      <c r="P124" s="19">
        <v>5</v>
      </c>
      <c r="Q124" s="19" t="s">
        <v>67</v>
      </c>
      <c r="R124" s="19"/>
      <c r="S124" s="19">
        <v>5000</v>
      </c>
      <c r="T124" s="19" t="s">
        <v>110</v>
      </c>
      <c r="U124" s="19"/>
      <c r="V124" s="19"/>
      <c r="W124" s="19"/>
      <c r="X124" s="19">
        <v>780</v>
      </c>
      <c r="Y124" s="19">
        <v>0</v>
      </c>
      <c r="Z124" s="19">
        <v>1</v>
      </c>
      <c r="AA124" s="19" t="s">
        <v>48</v>
      </c>
      <c r="AB124" s="19">
        <v>1</v>
      </c>
      <c r="AC124" s="19">
        <v>633369</v>
      </c>
      <c r="AD124" s="19">
        <v>12</v>
      </c>
      <c r="AE124" s="19"/>
      <c r="AF124" s="19"/>
      <c r="AG124" s="19"/>
      <c r="AH124" s="19">
        <v>105989</v>
      </c>
      <c r="AI124" s="19">
        <v>1</v>
      </c>
      <c r="AJ124" s="19"/>
      <c r="AK124" s="19"/>
      <c r="AL124" s="19"/>
      <c r="AM124" s="19"/>
      <c r="AN124" s="19"/>
      <c r="AO124" s="19">
        <v>4.28</v>
      </c>
      <c r="AP124" s="19" t="s">
        <v>1519</v>
      </c>
      <c r="AQ124" s="19" t="s">
        <v>1502</v>
      </c>
      <c r="AR124" s="19" t="s">
        <v>1540</v>
      </c>
      <c r="AS124" s="19" t="s">
        <v>1562</v>
      </c>
      <c r="AT124" s="19" t="s">
        <v>1563</v>
      </c>
      <c r="AU124" s="19" t="s">
        <v>1564</v>
      </c>
      <c r="AV124" s="19" t="s">
        <v>1565</v>
      </c>
      <c r="AW124" s="19">
        <v>2005</v>
      </c>
      <c r="AX124" s="19">
        <v>3</v>
      </c>
      <c r="AY124" s="19" t="s">
        <v>1566</v>
      </c>
      <c r="AZ124" s="19" t="s">
        <v>1567</v>
      </c>
      <c r="BA124" s="19">
        <v>2006</v>
      </c>
      <c r="BB124" t="str">
        <f>VLOOKUP(AC124,'CTCwiretagcode(Jan2016)'!A$2:C$730,3,FALSE)</f>
        <v>SAM</v>
      </c>
      <c r="BC124" t="str">
        <f t="shared" si="3"/>
        <v>Tr</v>
      </c>
      <c r="BD124">
        <f t="shared" si="4"/>
        <v>3</v>
      </c>
      <c r="BE124" t="str">
        <f t="shared" si="5"/>
        <v>6333693M10107  C2008780</v>
      </c>
      <c r="BK124" s="19" t="s">
        <v>1518</v>
      </c>
    </row>
    <row r="125" spans="1:63" x14ac:dyDescent="0.25">
      <c r="A125" s="19" t="s">
        <v>1501</v>
      </c>
      <c r="B125" s="19">
        <v>4.0999999999999996</v>
      </c>
      <c r="C125" s="19">
        <v>20120731</v>
      </c>
      <c r="D125" s="19" t="s">
        <v>41</v>
      </c>
      <c r="E125" s="19" t="s">
        <v>41</v>
      </c>
      <c r="F125" s="19">
        <v>1980759</v>
      </c>
      <c r="G125" s="19">
        <v>1</v>
      </c>
      <c r="H125" s="19">
        <v>2008</v>
      </c>
      <c r="I125" s="19">
        <v>20080815</v>
      </c>
      <c r="J125" s="19" t="s">
        <v>1501</v>
      </c>
      <c r="K125" s="19">
        <v>6</v>
      </c>
      <c r="L125" s="19">
        <v>33</v>
      </c>
      <c r="M125" s="19">
        <v>23</v>
      </c>
      <c r="N125" s="19">
        <v>29</v>
      </c>
      <c r="O125" s="19" t="s">
        <v>1502</v>
      </c>
      <c r="P125" s="19">
        <v>5</v>
      </c>
      <c r="Q125" s="19" t="s">
        <v>67</v>
      </c>
      <c r="R125" s="19"/>
      <c r="S125" s="19">
        <v>5000</v>
      </c>
      <c r="T125" s="19" t="s">
        <v>110</v>
      </c>
      <c r="U125" s="19"/>
      <c r="V125" s="19"/>
      <c r="W125" s="19"/>
      <c r="X125" s="19">
        <v>720</v>
      </c>
      <c r="Y125" s="19">
        <v>0</v>
      </c>
      <c r="Z125" s="19">
        <v>1</v>
      </c>
      <c r="AA125" s="19" t="s">
        <v>48</v>
      </c>
      <c r="AB125" s="19">
        <v>1</v>
      </c>
      <c r="AC125" s="19">
        <v>185301</v>
      </c>
      <c r="AD125" s="19">
        <v>12</v>
      </c>
      <c r="AE125" s="19"/>
      <c r="AF125" s="19"/>
      <c r="AG125" s="19"/>
      <c r="AH125" s="19">
        <v>105989</v>
      </c>
      <c r="AI125" s="19">
        <v>1</v>
      </c>
      <c r="AJ125" s="19"/>
      <c r="AK125" s="19"/>
      <c r="AL125" s="19"/>
      <c r="AM125" s="19"/>
      <c r="AN125" s="19"/>
      <c r="AO125" s="19">
        <v>4.28</v>
      </c>
      <c r="AP125" s="19" t="s">
        <v>1519</v>
      </c>
      <c r="AQ125" s="19" t="s">
        <v>1502</v>
      </c>
      <c r="AR125" s="19" t="s">
        <v>1505</v>
      </c>
      <c r="AS125" s="19" t="s">
        <v>1512</v>
      </c>
      <c r="AT125" s="19" t="s">
        <v>1513</v>
      </c>
      <c r="AU125" s="19" t="s">
        <v>1524</v>
      </c>
      <c r="AV125" s="19" t="s">
        <v>1525</v>
      </c>
      <c r="AW125" s="19">
        <v>2005</v>
      </c>
      <c r="AX125" s="19">
        <v>3</v>
      </c>
      <c r="AY125" s="19" t="s">
        <v>1526</v>
      </c>
      <c r="AZ125" s="19" t="s">
        <v>1527</v>
      </c>
      <c r="BA125" s="19">
        <v>2006</v>
      </c>
      <c r="BB125" t="str">
        <f>VLOOKUP(AC125,'CTCwiretagcode(Jan2016)'!A$2:C$730,3,FALSE)</f>
        <v>BQR</v>
      </c>
      <c r="BC125" t="str">
        <f t="shared" si="3"/>
        <v>Tr</v>
      </c>
      <c r="BD125">
        <f t="shared" si="4"/>
        <v>3</v>
      </c>
      <c r="BE125" t="str">
        <f t="shared" si="5"/>
        <v>1853013M10107  C2008720</v>
      </c>
      <c r="BK125" s="19" t="s">
        <v>1518</v>
      </c>
    </row>
    <row r="126" spans="1:63" x14ac:dyDescent="0.25">
      <c r="A126" s="19" t="s">
        <v>1501</v>
      </c>
      <c r="B126" s="19">
        <v>4.0999999999999996</v>
      </c>
      <c r="C126" s="19">
        <v>20120731</v>
      </c>
      <c r="D126" s="19" t="s">
        <v>41</v>
      </c>
      <c r="E126" s="19" t="s">
        <v>41</v>
      </c>
      <c r="F126" s="19">
        <v>1977425</v>
      </c>
      <c r="G126" s="19">
        <v>1</v>
      </c>
      <c r="H126" s="19">
        <v>2008</v>
      </c>
      <c r="I126" s="19">
        <v>20080818</v>
      </c>
      <c r="J126" s="19" t="s">
        <v>1501</v>
      </c>
      <c r="K126" s="19">
        <v>6</v>
      </c>
      <c r="L126" s="19">
        <v>34</v>
      </c>
      <c r="M126" s="19">
        <v>23</v>
      </c>
      <c r="N126" s="19">
        <v>17</v>
      </c>
      <c r="O126" s="19" t="s">
        <v>1502</v>
      </c>
      <c r="P126" s="19">
        <v>5</v>
      </c>
      <c r="Q126" s="19" t="s">
        <v>67</v>
      </c>
      <c r="R126" s="19"/>
      <c r="S126" s="19">
        <v>5000</v>
      </c>
      <c r="T126" s="19" t="s">
        <v>110</v>
      </c>
      <c r="U126" s="19"/>
      <c r="V126" s="19"/>
      <c r="W126" s="19"/>
      <c r="X126" s="19">
        <v>750</v>
      </c>
      <c r="Y126" s="19">
        <v>0</v>
      </c>
      <c r="Z126" s="19">
        <v>1</v>
      </c>
      <c r="AA126" s="19" t="s">
        <v>48</v>
      </c>
      <c r="AB126" s="19">
        <v>1</v>
      </c>
      <c r="AC126" s="19">
        <v>633369</v>
      </c>
      <c r="AD126" s="19">
        <v>12</v>
      </c>
      <c r="AE126" s="19"/>
      <c r="AF126" s="19"/>
      <c r="AG126" s="19"/>
      <c r="AH126" s="19">
        <v>105990</v>
      </c>
      <c r="AI126" s="19">
        <v>1</v>
      </c>
      <c r="AJ126" s="19"/>
      <c r="AK126" s="19"/>
      <c r="AL126" s="19"/>
      <c r="AM126" s="19"/>
      <c r="AN126" s="19"/>
      <c r="AO126" s="19">
        <v>2.41</v>
      </c>
      <c r="AP126" s="19" t="s">
        <v>1519</v>
      </c>
      <c r="AQ126" s="19" t="s">
        <v>1502</v>
      </c>
      <c r="AR126" s="19" t="s">
        <v>1540</v>
      </c>
      <c r="AS126" s="19" t="s">
        <v>1562</v>
      </c>
      <c r="AT126" s="19" t="s">
        <v>1563</v>
      </c>
      <c r="AU126" s="19" t="s">
        <v>1564</v>
      </c>
      <c r="AV126" s="19" t="s">
        <v>1565</v>
      </c>
      <c r="AW126" s="19">
        <v>2005</v>
      </c>
      <c r="AX126" s="19">
        <v>3</v>
      </c>
      <c r="AY126" s="19" t="s">
        <v>1566</v>
      </c>
      <c r="AZ126" s="19" t="s">
        <v>1567</v>
      </c>
      <c r="BA126" s="19">
        <v>2006</v>
      </c>
      <c r="BB126" t="str">
        <f>VLOOKUP(AC126,'CTCwiretagcode(Jan2016)'!A$2:C$730,3,FALSE)</f>
        <v>SAM</v>
      </c>
      <c r="BC126" t="str">
        <f t="shared" si="3"/>
        <v>Tr</v>
      </c>
      <c r="BD126">
        <f t="shared" si="4"/>
        <v>3</v>
      </c>
      <c r="BE126" t="str">
        <f t="shared" si="5"/>
        <v>6333693M10107  C2008750</v>
      </c>
      <c r="BK126" s="19" t="s">
        <v>1518</v>
      </c>
    </row>
    <row r="127" spans="1:63" x14ac:dyDescent="0.25">
      <c r="A127" s="19" t="s">
        <v>1501</v>
      </c>
      <c r="B127" s="19">
        <v>4.0999999999999996</v>
      </c>
      <c r="C127" s="19">
        <v>20120731</v>
      </c>
      <c r="D127" s="19" t="s">
        <v>41</v>
      </c>
      <c r="E127" s="19" t="s">
        <v>41</v>
      </c>
      <c r="F127" s="19">
        <v>1977433</v>
      </c>
      <c r="G127" s="19">
        <v>1</v>
      </c>
      <c r="H127" s="19">
        <v>2008</v>
      </c>
      <c r="I127" s="19">
        <v>20080818</v>
      </c>
      <c r="J127" s="19" t="s">
        <v>1501</v>
      </c>
      <c r="K127" s="19">
        <v>6</v>
      </c>
      <c r="L127" s="19">
        <v>34</v>
      </c>
      <c r="M127" s="19">
        <v>23</v>
      </c>
      <c r="N127" s="19">
        <v>17</v>
      </c>
      <c r="O127" s="19" t="s">
        <v>1502</v>
      </c>
      <c r="P127" s="19">
        <v>5</v>
      </c>
      <c r="Q127" s="19" t="s">
        <v>67</v>
      </c>
      <c r="R127" s="19"/>
      <c r="S127" s="19">
        <v>5000</v>
      </c>
      <c r="T127" s="19" t="s">
        <v>45</v>
      </c>
      <c r="U127" s="19"/>
      <c r="V127" s="19"/>
      <c r="W127" s="19"/>
      <c r="X127" s="19">
        <v>780</v>
      </c>
      <c r="Y127" s="19">
        <v>0</v>
      </c>
      <c r="Z127" s="19">
        <v>1</v>
      </c>
      <c r="AA127" s="19" t="s">
        <v>48</v>
      </c>
      <c r="AB127" s="19">
        <v>1</v>
      </c>
      <c r="AC127" s="19">
        <v>633369</v>
      </c>
      <c r="AD127" s="19">
        <v>12</v>
      </c>
      <c r="AE127" s="19"/>
      <c r="AF127" s="19"/>
      <c r="AG127" s="19"/>
      <c r="AH127" s="19">
        <v>105990</v>
      </c>
      <c r="AI127" s="19">
        <v>1</v>
      </c>
      <c r="AJ127" s="19"/>
      <c r="AK127" s="19"/>
      <c r="AL127" s="19"/>
      <c r="AM127" s="19"/>
      <c r="AN127" s="19"/>
      <c r="AO127" s="19">
        <v>2.41</v>
      </c>
      <c r="AP127" s="19" t="s">
        <v>1519</v>
      </c>
      <c r="AQ127" s="19" t="s">
        <v>1502</v>
      </c>
      <c r="AR127" s="19" t="s">
        <v>1540</v>
      </c>
      <c r="AS127" s="19" t="s">
        <v>1562</v>
      </c>
      <c r="AT127" s="19" t="s">
        <v>1563</v>
      </c>
      <c r="AU127" s="19" t="s">
        <v>1564</v>
      </c>
      <c r="AV127" s="19" t="s">
        <v>1565</v>
      </c>
      <c r="AW127" s="19">
        <v>2005</v>
      </c>
      <c r="AX127" s="19">
        <v>3</v>
      </c>
      <c r="AY127" s="19" t="s">
        <v>1566</v>
      </c>
      <c r="AZ127" s="19" t="s">
        <v>1567</v>
      </c>
      <c r="BA127" s="19">
        <v>2006</v>
      </c>
      <c r="BB127" t="str">
        <f>VLOOKUP(AC127,'CTCwiretagcode(Jan2016)'!A$2:C$730,3,FALSE)</f>
        <v>SAM</v>
      </c>
      <c r="BC127" t="str">
        <f t="shared" si="3"/>
        <v>Tr</v>
      </c>
      <c r="BD127">
        <f t="shared" si="4"/>
        <v>3</v>
      </c>
      <c r="BE127" t="str">
        <f t="shared" si="5"/>
        <v>6333693M10107  C2008780</v>
      </c>
      <c r="BK127" s="19" t="s">
        <v>1518</v>
      </c>
    </row>
    <row r="128" spans="1:63" x14ac:dyDescent="0.25">
      <c r="A128" s="19" t="s">
        <v>1501</v>
      </c>
      <c r="B128" s="19">
        <v>4.0999999999999996</v>
      </c>
      <c r="C128" s="19">
        <v>20120731</v>
      </c>
      <c r="D128" s="19" t="s">
        <v>41</v>
      </c>
      <c r="E128" s="19" t="s">
        <v>41</v>
      </c>
      <c r="F128" s="19">
        <v>1977437</v>
      </c>
      <c r="G128" s="19">
        <v>1</v>
      </c>
      <c r="H128" s="19">
        <v>2008</v>
      </c>
      <c r="I128" s="19">
        <v>20080818</v>
      </c>
      <c r="J128" s="19" t="s">
        <v>1501</v>
      </c>
      <c r="K128" s="19">
        <v>6</v>
      </c>
      <c r="L128" s="19">
        <v>34</v>
      </c>
      <c r="M128" s="19">
        <v>23</v>
      </c>
      <c r="N128" s="19">
        <v>17</v>
      </c>
      <c r="O128" s="19" t="s">
        <v>1502</v>
      </c>
      <c r="P128" s="19">
        <v>5</v>
      </c>
      <c r="Q128" s="19" t="s">
        <v>67</v>
      </c>
      <c r="R128" s="19"/>
      <c r="S128" s="19">
        <v>5000</v>
      </c>
      <c r="T128" s="19" t="s">
        <v>110</v>
      </c>
      <c r="U128" s="19"/>
      <c r="V128" s="19"/>
      <c r="W128" s="19"/>
      <c r="X128" s="19">
        <v>760</v>
      </c>
      <c r="Y128" s="19">
        <v>0</v>
      </c>
      <c r="Z128" s="19">
        <v>1</v>
      </c>
      <c r="AA128" s="19" t="s">
        <v>48</v>
      </c>
      <c r="AB128" s="19">
        <v>1</v>
      </c>
      <c r="AC128" s="19">
        <v>633369</v>
      </c>
      <c r="AD128" s="19">
        <v>12</v>
      </c>
      <c r="AE128" s="19"/>
      <c r="AF128" s="19"/>
      <c r="AG128" s="19"/>
      <c r="AH128" s="19">
        <v>105990</v>
      </c>
      <c r="AI128" s="19">
        <v>1</v>
      </c>
      <c r="AJ128" s="19"/>
      <c r="AK128" s="19"/>
      <c r="AL128" s="19"/>
      <c r="AM128" s="19"/>
      <c r="AN128" s="19"/>
      <c r="AO128" s="19">
        <v>2.41</v>
      </c>
      <c r="AP128" s="19" t="s">
        <v>1519</v>
      </c>
      <c r="AQ128" s="19" t="s">
        <v>1502</v>
      </c>
      <c r="AR128" s="19" t="s">
        <v>1540</v>
      </c>
      <c r="AS128" s="19" t="s">
        <v>1562</v>
      </c>
      <c r="AT128" s="19" t="s">
        <v>1563</v>
      </c>
      <c r="AU128" s="19" t="s">
        <v>1564</v>
      </c>
      <c r="AV128" s="19" t="s">
        <v>1565</v>
      </c>
      <c r="AW128" s="19">
        <v>2005</v>
      </c>
      <c r="AX128" s="19">
        <v>3</v>
      </c>
      <c r="AY128" s="19" t="s">
        <v>1566</v>
      </c>
      <c r="AZ128" s="19" t="s">
        <v>1567</v>
      </c>
      <c r="BA128" s="19">
        <v>2006</v>
      </c>
      <c r="BB128" t="str">
        <f>VLOOKUP(AC128,'CTCwiretagcode(Jan2016)'!A$2:C$730,3,FALSE)</f>
        <v>SAM</v>
      </c>
      <c r="BC128" t="str">
        <f t="shared" si="3"/>
        <v>Tr</v>
      </c>
      <c r="BD128">
        <f t="shared" si="4"/>
        <v>3</v>
      </c>
      <c r="BE128" t="str">
        <f t="shared" si="5"/>
        <v>6333693M10107  C2008760</v>
      </c>
      <c r="BK128" s="19" t="s">
        <v>1518</v>
      </c>
    </row>
    <row r="129" spans="1:63" x14ac:dyDescent="0.25">
      <c r="A129" s="19" t="s">
        <v>1501</v>
      </c>
      <c r="B129" s="19">
        <v>4.0999999999999996</v>
      </c>
      <c r="C129" s="19">
        <v>20120731</v>
      </c>
      <c r="D129" s="19" t="s">
        <v>41</v>
      </c>
      <c r="E129" s="19" t="s">
        <v>41</v>
      </c>
      <c r="F129" s="19">
        <v>1977445</v>
      </c>
      <c r="G129" s="19">
        <v>1</v>
      </c>
      <c r="H129" s="19">
        <v>2008</v>
      </c>
      <c r="I129" s="19">
        <v>20080818</v>
      </c>
      <c r="J129" s="19" t="s">
        <v>1501</v>
      </c>
      <c r="K129" s="19">
        <v>6</v>
      </c>
      <c r="L129" s="19">
        <v>34</v>
      </c>
      <c r="M129" s="19">
        <v>23</v>
      </c>
      <c r="N129" s="19">
        <v>17</v>
      </c>
      <c r="O129" s="19" t="s">
        <v>1502</v>
      </c>
      <c r="P129" s="19">
        <v>5</v>
      </c>
      <c r="Q129" s="19" t="s">
        <v>67</v>
      </c>
      <c r="R129" s="19"/>
      <c r="S129" s="19">
        <v>5000</v>
      </c>
      <c r="T129" s="19" t="s">
        <v>45</v>
      </c>
      <c r="U129" s="19"/>
      <c r="V129" s="19"/>
      <c r="W129" s="19"/>
      <c r="X129" s="19">
        <v>730</v>
      </c>
      <c r="Y129" s="19">
        <v>0</v>
      </c>
      <c r="Z129" s="19">
        <v>1</v>
      </c>
      <c r="AA129" s="19" t="s">
        <v>48</v>
      </c>
      <c r="AB129" s="19">
        <v>1</v>
      </c>
      <c r="AC129" s="19">
        <v>633369</v>
      </c>
      <c r="AD129" s="19">
        <v>12</v>
      </c>
      <c r="AE129" s="19"/>
      <c r="AF129" s="19"/>
      <c r="AG129" s="19"/>
      <c r="AH129" s="19">
        <v>105990</v>
      </c>
      <c r="AI129" s="19">
        <v>1</v>
      </c>
      <c r="AJ129" s="19"/>
      <c r="AK129" s="19"/>
      <c r="AL129" s="19"/>
      <c r="AM129" s="19"/>
      <c r="AN129" s="19"/>
      <c r="AO129" s="19">
        <v>2.41</v>
      </c>
      <c r="AP129" s="19" t="s">
        <v>1519</v>
      </c>
      <c r="AQ129" s="19" t="s">
        <v>1502</v>
      </c>
      <c r="AR129" s="19" t="s">
        <v>1540</v>
      </c>
      <c r="AS129" s="19" t="s">
        <v>1562</v>
      </c>
      <c r="AT129" s="19" t="s">
        <v>1563</v>
      </c>
      <c r="AU129" s="19" t="s">
        <v>1564</v>
      </c>
      <c r="AV129" s="19" t="s">
        <v>1565</v>
      </c>
      <c r="AW129" s="19">
        <v>2005</v>
      </c>
      <c r="AX129" s="19">
        <v>3</v>
      </c>
      <c r="AY129" s="19" t="s">
        <v>1566</v>
      </c>
      <c r="AZ129" s="19" t="s">
        <v>1567</v>
      </c>
      <c r="BA129" s="19">
        <v>2006</v>
      </c>
      <c r="BB129" t="str">
        <f>VLOOKUP(AC129,'CTCwiretagcode(Jan2016)'!A$2:C$730,3,FALSE)</f>
        <v>SAM</v>
      </c>
      <c r="BC129" t="str">
        <f t="shared" si="3"/>
        <v>Tr</v>
      </c>
      <c r="BD129">
        <f t="shared" si="4"/>
        <v>3</v>
      </c>
      <c r="BE129" t="str">
        <f t="shared" si="5"/>
        <v>6333693M10107  C2008730</v>
      </c>
      <c r="BK129" s="19" t="s">
        <v>1518</v>
      </c>
    </row>
    <row r="130" spans="1:63" x14ac:dyDescent="0.25">
      <c r="A130" s="19" t="s">
        <v>1501</v>
      </c>
      <c r="B130" s="19">
        <v>4.0999999999999996</v>
      </c>
      <c r="C130" s="19">
        <v>20120731</v>
      </c>
      <c r="D130" s="19" t="s">
        <v>41</v>
      </c>
      <c r="E130" s="19" t="s">
        <v>41</v>
      </c>
      <c r="F130" s="19">
        <v>1982762</v>
      </c>
      <c r="G130" s="19">
        <v>1</v>
      </c>
      <c r="H130" s="19">
        <v>2008</v>
      </c>
      <c r="I130" s="19">
        <v>20080818</v>
      </c>
      <c r="J130" s="19" t="s">
        <v>1501</v>
      </c>
      <c r="K130" s="19">
        <v>6</v>
      </c>
      <c r="L130" s="19">
        <v>34</v>
      </c>
      <c r="M130" s="19">
        <v>23</v>
      </c>
      <c r="N130" s="19">
        <v>17</v>
      </c>
      <c r="O130" s="19" t="s">
        <v>1502</v>
      </c>
      <c r="P130" s="19">
        <v>5</v>
      </c>
      <c r="Q130" s="19" t="s">
        <v>67</v>
      </c>
      <c r="R130" s="19"/>
      <c r="S130" s="19">
        <v>5000</v>
      </c>
      <c r="T130" s="19" t="s">
        <v>45</v>
      </c>
      <c r="U130" s="19"/>
      <c r="V130" s="19"/>
      <c r="W130" s="19"/>
      <c r="X130" s="19">
        <v>750</v>
      </c>
      <c r="Y130" s="19">
        <v>0</v>
      </c>
      <c r="Z130" s="19">
        <v>1</v>
      </c>
      <c r="AA130" s="19" t="s">
        <v>48</v>
      </c>
      <c r="AB130" s="19">
        <v>1</v>
      </c>
      <c r="AC130" s="19">
        <v>633369</v>
      </c>
      <c r="AD130" s="19">
        <v>12</v>
      </c>
      <c r="AE130" s="19"/>
      <c r="AF130" s="19"/>
      <c r="AG130" s="19"/>
      <c r="AH130" s="19">
        <v>105990</v>
      </c>
      <c r="AI130" s="19">
        <v>1</v>
      </c>
      <c r="AJ130" s="19"/>
      <c r="AK130" s="19"/>
      <c r="AL130" s="19"/>
      <c r="AM130" s="19"/>
      <c r="AN130" s="19"/>
      <c r="AO130" s="19">
        <v>2.41</v>
      </c>
      <c r="AP130" s="19" t="s">
        <v>1519</v>
      </c>
      <c r="AQ130" s="19" t="s">
        <v>1502</v>
      </c>
      <c r="AR130" s="19" t="s">
        <v>1540</v>
      </c>
      <c r="AS130" s="19" t="s">
        <v>1562</v>
      </c>
      <c r="AT130" s="19" t="s">
        <v>1563</v>
      </c>
      <c r="AU130" s="19" t="s">
        <v>1564</v>
      </c>
      <c r="AV130" s="19" t="s">
        <v>1565</v>
      </c>
      <c r="AW130" s="19">
        <v>2005</v>
      </c>
      <c r="AX130" s="19">
        <v>3</v>
      </c>
      <c r="AY130" s="19" t="s">
        <v>1566</v>
      </c>
      <c r="AZ130" s="19" t="s">
        <v>1567</v>
      </c>
      <c r="BA130" s="19">
        <v>2006</v>
      </c>
      <c r="BB130" t="str">
        <f>VLOOKUP(AC130,'CTCwiretagcode(Jan2016)'!A$2:C$730,3,FALSE)</f>
        <v>SAM</v>
      </c>
      <c r="BC130" t="str">
        <f t="shared" si="3"/>
        <v>Tr</v>
      </c>
      <c r="BD130">
        <f t="shared" si="4"/>
        <v>3</v>
      </c>
      <c r="BE130" t="str">
        <f t="shared" si="5"/>
        <v>6333693M10107  C2008750</v>
      </c>
      <c r="BK130" s="19" t="s">
        <v>1518</v>
      </c>
    </row>
    <row r="131" spans="1:63" x14ac:dyDescent="0.25">
      <c r="A131" s="19" t="s">
        <v>1501</v>
      </c>
      <c r="B131" s="19">
        <v>4.0999999999999996</v>
      </c>
      <c r="C131" s="19">
        <v>20120731</v>
      </c>
      <c r="D131" s="19" t="s">
        <v>41</v>
      </c>
      <c r="E131" s="19" t="s">
        <v>41</v>
      </c>
      <c r="F131" s="19">
        <v>2022363</v>
      </c>
      <c r="G131" s="19">
        <v>1</v>
      </c>
      <c r="H131" s="19">
        <v>2008</v>
      </c>
      <c r="I131" s="19">
        <v>20080818</v>
      </c>
      <c r="J131" s="19" t="s">
        <v>1501</v>
      </c>
      <c r="K131" s="19">
        <v>6</v>
      </c>
      <c r="L131" s="19">
        <v>34</v>
      </c>
      <c r="M131" s="19">
        <v>23</v>
      </c>
      <c r="N131" s="19">
        <v>17</v>
      </c>
      <c r="O131" s="19" t="s">
        <v>1502</v>
      </c>
      <c r="P131" s="19">
        <v>5</v>
      </c>
      <c r="Q131" s="19" t="s">
        <v>67</v>
      </c>
      <c r="R131" s="19"/>
      <c r="S131" s="19">
        <v>5000</v>
      </c>
      <c r="T131" s="19" t="s">
        <v>110</v>
      </c>
      <c r="U131" s="19"/>
      <c r="V131" s="19"/>
      <c r="W131" s="19"/>
      <c r="X131" s="19">
        <v>780</v>
      </c>
      <c r="Y131" s="19">
        <v>0</v>
      </c>
      <c r="Z131" s="19">
        <v>1</v>
      </c>
      <c r="AA131" s="19" t="s">
        <v>48</v>
      </c>
      <c r="AB131" s="19">
        <v>1</v>
      </c>
      <c r="AC131" s="19">
        <v>633369</v>
      </c>
      <c r="AD131" s="19">
        <v>12</v>
      </c>
      <c r="AE131" s="19"/>
      <c r="AF131" s="19"/>
      <c r="AG131" s="19"/>
      <c r="AH131" s="19">
        <v>105990</v>
      </c>
      <c r="AI131" s="19">
        <v>1</v>
      </c>
      <c r="AJ131" s="19"/>
      <c r="AK131" s="19"/>
      <c r="AL131" s="19"/>
      <c r="AM131" s="19"/>
      <c r="AN131" s="19"/>
      <c r="AO131" s="19">
        <v>2.41</v>
      </c>
      <c r="AP131" s="19" t="s">
        <v>1519</v>
      </c>
      <c r="AQ131" s="19" t="s">
        <v>1502</v>
      </c>
      <c r="AR131" s="19" t="s">
        <v>1540</v>
      </c>
      <c r="AS131" s="19" t="s">
        <v>1562</v>
      </c>
      <c r="AT131" s="19" t="s">
        <v>1563</v>
      </c>
      <c r="AU131" s="19" t="s">
        <v>1564</v>
      </c>
      <c r="AV131" s="19" t="s">
        <v>1565</v>
      </c>
      <c r="AW131" s="19">
        <v>2005</v>
      </c>
      <c r="AX131" s="19">
        <v>3</v>
      </c>
      <c r="AY131" s="19" t="s">
        <v>1566</v>
      </c>
      <c r="AZ131" s="19" t="s">
        <v>1567</v>
      </c>
      <c r="BA131" s="19">
        <v>2006</v>
      </c>
      <c r="BB131" t="str">
        <f>VLOOKUP(AC131,'CTCwiretagcode(Jan2016)'!A$2:C$730,3,FALSE)</f>
        <v>SAM</v>
      </c>
      <c r="BC131" t="str">
        <f t="shared" ref="BC131:BC194" si="6">VLOOKUP(N131,BF$2:BG$7,2,FALSE)</f>
        <v>Tr</v>
      </c>
      <c r="BD131">
        <f t="shared" ref="BD131:BD194" si="7">IF(MID(I131,5,2)*1&gt;=10,4,3)</f>
        <v>3</v>
      </c>
      <c r="BE131" t="str">
        <f t="shared" ref="BE131:BE194" si="8">AC131&amp;Q131&amp;H131&amp;X131</f>
        <v>6333693M10107  C2008780</v>
      </c>
      <c r="BK131" s="19" t="s">
        <v>1518</v>
      </c>
    </row>
    <row r="132" spans="1:63" x14ac:dyDescent="0.25">
      <c r="A132" s="19" t="s">
        <v>1501</v>
      </c>
      <c r="B132" s="19">
        <v>4.0999999999999996</v>
      </c>
      <c r="C132" s="19">
        <v>20120731</v>
      </c>
      <c r="D132" s="19" t="s">
        <v>41</v>
      </c>
      <c r="E132" s="19" t="s">
        <v>41</v>
      </c>
      <c r="F132" s="19">
        <v>1978595</v>
      </c>
      <c r="G132" s="19">
        <v>1</v>
      </c>
      <c r="H132" s="19">
        <v>2008</v>
      </c>
      <c r="I132" s="19">
        <v>20080819</v>
      </c>
      <c r="J132" s="19" t="s">
        <v>1501</v>
      </c>
      <c r="K132" s="19">
        <v>6</v>
      </c>
      <c r="L132" s="19">
        <v>34</v>
      </c>
      <c r="M132" s="19">
        <v>23</v>
      </c>
      <c r="N132" s="19">
        <v>52</v>
      </c>
      <c r="O132" s="19" t="s">
        <v>1502</v>
      </c>
      <c r="P132" s="19">
        <v>5</v>
      </c>
      <c r="Q132" s="19" t="s">
        <v>67</v>
      </c>
      <c r="R132" s="19"/>
      <c r="S132" s="19">
        <v>5000</v>
      </c>
      <c r="T132" s="19" t="s">
        <v>45</v>
      </c>
      <c r="U132" s="19"/>
      <c r="V132" s="19"/>
      <c r="W132" s="19"/>
      <c r="X132" s="19">
        <v>710</v>
      </c>
      <c r="Y132" s="19">
        <v>0</v>
      </c>
      <c r="Z132" s="19">
        <v>1</v>
      </c>
      <c r="AA132" s="19" t="s">
        <v>48</v>
      </c>
      <c r="AB132" s="19">
        <v>1</v>
      </c>
      <c r="AC132" s="19">
        <v>633369</v>
      </c>
      <c r="AD132" s="19">
        <v>12</v>
      </c>
      <c r="AE132" s="19"/>
      <c r="AF132" s="19"/>
      <c r="AG132" s="19"/>
      <c r="AH132" s="19">
        <v>105990</v>
      </c>
      <c r="AI132" s="19">
        <v>1</v>
      </c>
      <c r="AJ132" s="19"/>
      <c r="AK132" s="19"/>
      <c r="AL132" s="19"/>
      <c r="AM132" s="19"/>
      <c r="AN132" s="19"/>
      <c r="AO132" s="19">
        <v>2.41</v>
      </c>
      <c r="AP132" s="19" t="s">
        <v>1519</v>
      </c>
      <c r="AQ132" s="19" t="s">
        <v>1502</v>
      </c>
      <c r="AR132" s="19" t="s">
        <v>1540</v>
      </c>
      <c r="AS132" s="19" t="s">
        <v>1562</v>
      </c>
      <c r="AT132" s="19" t="s">
        <v>1563</v>
      </c>
      <c r="AU132" s="19" t="s">
        <v>1564</v>
      </c>
      <c r="AV132" s="19" t="s">
        <v>1565</v>
      </c>
      <c r="AW132" s="19">
        <v>2005</v>
      </c>
      <c r="AX132" s="19">
        <v>3</v>
      </c>
      <c r="AY132" s="19" t="s">
        <v>1566</v>
      </c>
      <c r="AZ132" s="19" t="s">
        <v>1567</v>
      </c>
      <c r="BA132" s="19">
        <v>2006</v>
      </c>
      <c r="BB132" t="str">
        <f>VLOOKUP(AC132,'CTCwiretagcode(Jan2016)'!A$2:C$730,3,FALSE)</f>
        <v>SAM</v>
      </c>
      <c r="BC132" t="str">
        <f t="shared" si="6"/>
        <v>mix</v>
      </c>
      <c r="BD132">
        <f t="shared" si="7"/>
        <v>3</v>
      </c>
      <c r="BE132" t="str">
        <f t="shared" si="8"/>
        <v>6333693M10107  C2008710</v>
      </c>
      <c r="BK132" s="19" t="s">
        <v>1518</v>
      </c>
    </row>
    <row r="133" spans="1:63" x14ac:dyDescent="0.25">
      <c r="A133" s="19" t="s">
        <v>1501</v>
      </c>
      <c r="B133" s="19">
        <v>4.0999999999999996</v>
      </c>
      <c r="C133" s="19">
        <v>20120731</v>
      </c>
      <c r="D133" s="19" t="s">
        <v>41</v>
      </c>
      <c r="E133" s="19" t="s">
        <v>41</v>
      </c>
      <c r="F133" s="19">
        <v>1983364</v>
      </c>
      <c r="G133" s="19">
        <v>1</v>
      </c>
      <c r="H133" s="19">
        <v>2008</v>
      </c>
      <c r="I133" s="19">
        <v>20080819</v>
      </c>
      <c r="J133" s="19" t="s">
        <v>1501</v>
      </c>
      <c r="K133" s="19">
        <v>6</v>
      </c>
      <c r="L133" s="19">
        <v>34</v>
      </c>
      <c r="M133" s="19">
        <v>23</v>
      </c>
      <c r="N133" s="19">
        <v>52</v>
      </c>
      <c r="O133" s="19" t="s">
        <v>1502</v>
      </c>
      <c r="P133" s="19">
        <v>5</v>
      </c>
      <c r="Q133" s="19" t="s">
        <v>67</v>
      </c>
      <c r="R133" s="19"/>
      <c r="S133" s="19">
        <v>5000</v>
      </c>
      <c r="T133" s="19" t="s">
        <v>110</v>
      </c>
      <c r="U133" s="19"/>
      <c r="V133" s="19"/>
      <c r="W133" s="19"/>
      <c r="X133" s="19">
        <v>650</v>
      </c>
      <c r="Y133" s="19">
        <v>0</v>
      </c>
      <c r="Z133" s="19">
        <v>1</v>
      </c>
      <c r="AA133" s="19" t="s">
        <v>48</v>
      </c>
      <c r="AB133" s="19">
        <v>1</v>
      </c>
      <c r="AC133" s="19">
        <v>633369</v>
      </c>
      <c r="AD133" s="19">
        <v>12</v>
      </c>
      <c r="AE133" s="19"/>
      <c r="AF133" s="19"/>
      <c r="AG133" s="19"/>
      <c r="AH133" s="19">
        <v>105990</v>
      </c>
      <c r="AI133" s="19">
        <v>1</v>
      </c>
      <c r="AJ133" s="19"/>
      <c r="AK133" s="19"/>
      <c r="AL133" s="19"/>
      <c r="AM133" s="19"/>
      <c r="AN133" s="19"/>
      <c r="AO133" s="19">
        <v>2.41</v>
      </c>
      <c r="AP133" s="19" t="s">
        <v>1519</v>
      </c>
      <c r="AQ133" s="19" t="s">
        <v>1502</v>
      </c>
      <c r="AR133" s="19" t="s">
        <v>1540</v>
      </c>
      <c r="AS133" s="19" t="s">
        <v>1562</v>
      </c>
      <c r="AT133" s="19" t="s">
        <v>1563</v>
      </c>
      <c r="AU133" s="19" t="s">
        <v>1564</v>
      </c>
      <c r="AV133" s="19" t="s">
        <v>1565</v>
      </c>
      <c r="AW133" s="19">
        <v>2005</v>
      </c>
      <c r="AX133" s="19">
        <v>3</v>
      </c>
      <c r="AY133" s="19" t="s">
        <v>1566</v>
      </c>
      <c r="AZ133" s="19" t="s">
        <v>1567</v>
      </c>
      <c r="BA133" s="19">
        <v>2006</v>
      </c>
      <c r="BB133" t="str">
        <f>VLOOKUP(AC133,'CTCwiretagcode(Jan2016)'!A$2:C$730,3,FALSE)</f>
        <v>SAM</v>
      </c>
      <c r="BC133" t="str">
        <f t="shared" si="6"/>
        <v>mix</v>
      </c>
      <c r="BD133">
        <f t="shared" si="7"/>
        <v>3</v>
      </c>
      <c r="BE133" t="str">
        <f t="shared" si="8"/>
        <v>6333693M10107  C2008650</v>
      </c>
      <c r="BK133" s="19" t="s">
        <v>1518</v>
      </c>
    </row>
    <row r="134" spans="1:63" x14ac:dyDescent="0.25">
      <c r="A134" s="19" t="s">
        <v>1501</v>
      </c>
      <c r="B134" s="19">
        <v>4.0999999999999996</v>
      </c>
      <c r="C134" s="19">
        <v>20120731</v>
      </c>
      <c r="D134" s="19" t="s">
        <v>41</v>
      </c>
      <c r="E134" s="19" t="s">
        <v>41</v>
      </c>
      <c r="F134" s="19">
        <v>1983368</v>
      </c>
      <c r="G134" s="19">
        <v>1</v>
      </c>
      <c r="H134" s="19">
        <v>2008</v>
      </c>
      <c r="I134" s="19">
        <v>20080819</v>
      </c>
      <c r="J134" s="19" t="s">
        <v>1501</v>
      </c>
      <c r="K134" s="19">
        <v>6</v>
      </c>
      <c r="L134" s="19">
        <v>34</v>
      </c>
      <c r="M134" s="19">
        <v>23</v>
      </c>
      <c r="N134" s="19">
        <v>52</v>
      </c>
      <c r="O134" s="19" t="s">
        <v>1502</v>
      </c>
      <c r="P134" s="19">
        <v>5</v>
      </c>
      <c r="Q134" s="19" t="s">
        <v>67</v>
      </c>
      <c r="R134" s="19"/>
      <c r="S134" s="19">
        <v>5000</v>
      </c>
      <c r="T134" s="19" t="s">
        <v>110</v>
      </c>
      <c r="U134" s="19"/>
      <c r="V134" s="19"/>
      <c r="W134" s="19"/>
      <c r="X134" s="19">
        <v>620</v>
      </c>
      <c r="Y134" s="19">
        <v>0</v>
      </c>
      <c r="Z134" s="19">
        <v>1</v>
      </c>
      <c r="AA134" s="19" t="s">
        <v>48</v>
      </c>
      <c r="AB134" s="19">
        <v>1</v>
      </c>
      <c r="AC134" s="19">
        <v>633369</v>
      </c>
      <c r="AD134" s="19">
        <v>12</v>
      </c>
      <c r="AE134" s="19"/>
      <c r="AF134" s="19"/>
      <c r="AG134" s="19"/>
      <c r="AH134" s="19">
        <v>105990</v>
      </c>
      <c r="AI134" s="19">
        <v>1</v>
      </c>
      <c r="AJ134" s="19"/>
      <c r="AK134" s="19"/>
      <c r="AL134" s="19"/>
      <c r="AM134" s="19"/>
      <c r="AN134" s="19"/>
      <c r="AO134" s="19">
        <v>2.41</v>
      </c>
      <c r="AP134" s="19" t="s">
        <v>1519</v>
      </c>
      <c r="AQ134" s="19" t="s">
        <v>1502</v>
      </c>
      <c r="AR134" s="19" t="s">
        <v>1540</v>
      </c>
      <c r="AS134" s="19" t="s">
        <v>1562</v>
      </c>
      <c r="AT134" s="19" t="s">
        <v>1563</v>
      </c>
      <c r="AU134" s="19" t="s">
        <v>1564</v>
      </c>
      <c r="AV134" s="19" t="s">
        <v>1565</v>
      </c>
      <c r="AW134" s="19">
        <v>2005</v>
      </c>
      <c r="AX134" s="19">
        <v>3</v>
      </c>
      <c r="AY134" s="19" t="s">
        <v>1566</v>
      </c>
      <c r="AZ134" s="19" t="s">
        <v>1567</v>
      </c>
      <c r="BA134" s="19">
        <v>2006</v>
      </c>
      <c r="BB134" t="str">
        <f>VLOOKUP(AC134,'CTCwiretagcode(Jan2016)'!A$2:C$730,3,FALSE)</f>
        <v>SAM</v>
      </c>
      <c r="BC134" t="str">
        <f t="shared" si="6"/>
        <v>mix</v>
      </c>
      <c r="BD134">
        <f t="shared" si="7"/>
        <v>3</v>
      </c>
      <c r="BE134" t="str">
        <f t="shared" si="8"/>
        <v>6333693M10107  C2008620</v>
      </c>
      <c r="BK134" s="19" t="s">
        <v>1518</v>
      </c>
    </row>
    <row r="135" spans="1:63" x14ac:dyDescent="0.25">
      <c r="A135" s="19" t="s">
        <v>1501</v>
      </c>
      <c r="B135" s="19">
        <v>4.0999999999999996</v>
      </c>
      <c r="C135" s="19">
        <v>20120731</v>
      </c>
      <c r="D135" s="19" t="s">
        <v>41</v>
      </c>
      <c r="E135" s="19" t="s">
        <v>41</v>
      </c>
      <c r="F135" s="19">
        <v>1977325</v>
      </c>
      <c r="G135" s="19">
        <v>1</v>
      </c>
      <c r="H135" s="19">
        <v>2008</v>
      </c>
      <c r="I135" s="19">
        <v>20080819</v>
      </c>
      <c r="J135" s="19" t="s">
        <v>1501</v>
      </c>
      <c r="K135" s="19">
        <v>6</v>
      </c>
      <c r="L135" s="19">
        <v>34</v>
      </c>
      <c r="M135" s="19">
        <v>23</v>
      </c>
      <c r="N135" s="19">
        <v>52</v>
      </c>
      <c r="O135" s="19" t="s">
        <v>1502</v>
      </c>
      <c r="P135" s="19">
        <v>5</v>
      </c>
      <c r="Q135" s="19" t="s">
        <v>67</v>
      </c>
      <c r="R135" s="19"/>
      <c r="S135" s="19">
        <v>5000</v>
      </c>
      <c r="T135" s="19" t="s">
        <v>110</v>
      </c>
      <c r="U135" s="19"/>
      <c r="V135" s="19"/>
      <c r="W135" s="19"/>
      <c r="X135" s="19">
        <v>720</v>
      </c>
      <c r="Y135" s="19">
        <v>0</v>
      </c>
      <c r="Z135" s="19">
        <v>1</v>
      </c>
      <c r="AA135" s="19" t="s">
        <v>48</v>
      </c>
      <c r="AB135" s="19">
        <v>1</v>
      </c>
      <c r="AC135" s="19">
        <v>633369</v>
      </c>
      <c r="AD135" s="19">
        <v>12</v>
      </c>
      <c r="AE135" s="19"/>
      <c r="AF135" s="19"/>
      <c r="AG135" s="19"/>
      <c r="AH135" s="19">
        <v>105990</v>
      </c>
      <c r="AI135" s="19">
        <v>1</v>
      </c>
      <c r="AJ135" s="19"/>
      <c r="AK135" s="19"/>
      <c r="AL135" s="19"/>
      <c r="AM135" s="19"/>
      <c r="AN135" s="19"/>
      <c r="AO135" s="19">
        <v>2.41</v>
      </c>
      <c r="AP135" s="19" t="s">
        <v>1519</v>
      </c>
      <c r="AQ135" s="19" t="s">
        <v>1502</v>
      </c>
      <c r="AR135" s="19" t="s">
        <v>1540</v>
      </c>
      <c r="AS135" s="19" t="s">
        <v>1562</v>
      </c>
      <c r="AT135" s="19" t="s">
        <v>1563</v>
      </c>
      <c r="AU135" s="19" t="s">
        <v>1564</v>
      </c>
      <c r="AV135" s="19" t="s">
        <v>1565</v>
      </c>
      <c r="AW135" s="19">
        <v>2005</v>
      </c>
      <c r="AX135" s="19">
        <v>3</v>
      </c>
      <c r="AY135" s="19" t="s">
        <v>1566</v>
      </c>
      <c r="AZ135" s="19" t="s">
        <v>1567</v>
      </c>
      <c r="BA135" s="19">
        <v>2006</v>
      </c>
      <c r="BB135" t="str">
        <f>VLOOKUP(AC135,'CTCwiretagcode(Jan2016)'!A$2:C$730,3,FALSE)</f>
        <v>SAM</v>
      </c>
      <c r="BC135" t="str">
        <f t="shared" si="6"/>
        <v>mix</v>
      </c>
      <c r="BD135">
        <f t="shared" si="7"/>
        <v>3</v>
      </c>
      <c r="BE135" t="str">
        <f t="shared" si="8"/>
        <v>6333693M10107  C2008720</v>
      </c>
      <c r="BK135" s="19" t="s">
        <v>1518</v>
      </c>
    </row>
    <row r="136" spans="1:63" x14ac:dyDescent="0.25">
      <c r="A136" s="19" t="s">
        <v>1501</v>
      </c>
      <c r="B136" s="19">
        <v>4.0999999999999996</v>
      </c>
      <c r="C136" s="19">
        <v>20120731</v>
      </c>
      <c r="D136" s="19" t="s">
        <v>41</v>
      </c>
      <c r="E136" s="19" t="s">
        <v>41</v>
      </c>
      <c r="F136" s="19">
        <v>1978062</v>
      </c>
      <c r="G136" s="19">
        <v>1</v>
      </c>
      <c r="H136" s="19">
        <v>2008</v>
      </c>
      <c r="I136" s="19">
        <v>20080819</v>
      </c>
      <c r="J136" s="19" t="s">
        <v>1501</v>
      </c>
      <c r="K136" s="19">
        <v>6</v>
      </c>
      <c r="L136" s="19">
        <v>34</v>
      </c>
      <c r="M136" s="19">
        <v>23</v>
      </c>
      <c r="N136" s="19">
        <v>14</v>
      </c>
      <c r="O136" s="19" t="s">
        <v>1502</v>
      </c>
      <c r="P136" s="19">
        <v>5</v>
      </c>
      <c r="Q136" s="19" t="s">
        <v>67</v>
      </c>
      <c r="R136" s="19"/>
      <c r="S136" s="19">
        <v>5000</v>
      </c>
      <c r="T136" s="19" t="s">
        <v>45</v>
      </c>
      <c r="U136" s="19"/>
      <c r="V136" s="19"/>
      <c r="W136" s="19"/>
      <c r="X136" s="19">
        <v>700</v>
      </c>
      <c r="Y136" s="19">
        <v>0</v>
      </c>
      <c r="Z136" s="19">
        <v>1</v>
      </c>
      <c r="AA136" s="19" t="s">
        <v>48</v>
      </c>
      <c r="AB136" s="19">
        <v>1</v>
      </c>
      <c r="AC136" s="19">
        <v>633369</v>
      </c>
      <c r="AD136" s="19">
        <v>12</v>
      </c>
      <c r="AE136" s="19"/>
      <c r="AF136" s="19"/>
      <c r="AG136" s="19"/>
      <c r="AH136" s="19">
        <v>105990</v>
      </c>
      <c r="AI136" s="19">
        <v>1</v>
      </c>
      <c r="AJ136" s="19"/>
      <c r="AK136" s="19"/>
      <c r="AL136" s="19"/>
      <c r="AM136" s="19"/>
      <c r="AN136" s="19"/>
      <c r="AO136" s="19">
        <v>2.41</v>
      </c>
      <c r="AP136" s="19" t="s">
        <v>1519</v>
      </c>
      <c r="AQ136" s="19" t="s">
        <v>1502</v>
      </c>
      <c r="AR136" s="19" t="s">
        <v>1540</v>
      </c>
      <c r="AS136" s="19" t="s">
        <v>1562</v>
      </c>
      <c r="AT136" s="19" t="s">
        <v>1563</v>
      </c>
      <c r="AU136" s="19" t="s">
        <v>1564</v>
      </c>
      <c r="AV136" s="19" t="s">
        <v>1565</v>
      </c>
      <c r="AW136" s="19">
        <v>2005</v>
      </c>
      <c r="AX136" s="19">
        <v>3</v>
      </c>
      <c r="AY136" s="19" t="s">
        <v>1566</v>
      </c>
      <c r="AZ136" s="19" t="s">
        <v>1567</v>
      </c>
      <c r="BA136" s="19">
        <v>2006</v>
      </c>
      <c r="BB136" t="str">
        <f>VLOOKUP(AC136,'CTCwiretagcode(Jan2016)'!A$2:C$730,3,FALSE)</f>
        <v>SAM</v>
      </c>
      <c r="BC136" t="str">
        <f t="shared" si="6"/>
        <v>NT</v>
      </c>
      <c r="BD136">
        <f t="shared" si="7"/>
        <v>3</v>
      </c>
      <c r="BE136" t="str">
        <f t="shared" si="8"/>
        <v>6333693M10107  C2008700</v>
      </c>
      <c r="BK136" s="19" t="s">
        <v>1518</v>
      </c>
    </row>
    <row r="137" spans="1:63" x14ac:dyDescent="0.25">
      <c r="A137" s="19" t="s">
        <v>1501</v>
      </c>
      <c r="B137" s="19">
        <v>4.0999999999999996</v>
      </c>
      <c r="C137" s="19">
        <v>20120731</v>
      </c>
      <c r="D137" s="19" t="s">
        <v>41</v>
      </c>
      <c r="E137" s="19" t="s">
        <v>41</v>
      </c>
      <c r="F137" s="19">
        <v>1978067</v>
      </c>
      <c r="G137" s="19">
        <v>1</v>
      </c>
      <c r="H137" s="19">
        <v>2008</v>
      </c>
      <c r="I137" s="19">
        <v>20080819</v>
      </c>
      <c r="J137" s="19" t="s">
        <v>1501</v>
      </c>
      <c r="K137" s="19">
        <v>6</v>
      </c>
      <c r="L137" s="19">
        <v>34</v>
      </c>
      <c r="M137" s="19">
        <v>23</v>
      </c>
      <c r="N137" s="19">
        <v>14</v>
      </c>
      <c r="O137" s="19" t="s">
        <v>1502</v>
      </c>
      <c r="P137" s="19">
        <v>5</v>
      </c>
      <c r="Q137" s="19" t="s">
        <v>67</v>
      </c>
      <c r="R137" s="19"/>
      <c r="S137" s="19">
        <v>5000</v>
      </c>
      <c r="T137" s="19" t="s">
        <v>45</v>
      </c>
      <c r="U137" s="19"/>
      <c r="V137" s="19"/>
      <c r="W137" s="19"/>
      <c r="X137" s="19">
        <v>730</v>
      </c>
      <c r="Y137" s="19">
        <v>0</v>
      </c>
      <c r="Z137" s="19">
        <v>1</v>
      </c>
      <c r="AA137" s="19" t="s">
        <v>48</v>
      </c>
      <c r="AB137" s="19">
        <v>1</v>
      </c>
      <c r="AC137" s="19">
        <v>633369</v>
      </c>
      <c r="AD137" s="19">
        <v>12</v>
      </c>
      <c r="AE137" s="19"/>
      <c r="AF137" s="19"/>
      <c r="AG137" s="19"/>
      <c r="AH137" s="19">
        <v>105990</v>
      </c>
      <c r="AI137" s="19">
        <v>1</v>
      </c>
      <c r="AJ137" s="19"/>
      <c r="AK137" s="19"/>
      <c r="AL137" s="19"/>
      <c r="AM137" s="19"/>
      <c r="AN137" s="19"/>
      <c r="AO137" s="19">
        <v>2.41</v>
      </c>
      <c r="AP137" s="19" t="s">
        <v>1519</v>
      </c>
      <c r="AQ137" s="19" t="s">
        <v>1502</v>
      </c>
      <c r="AR137" s="19" t="s">
        <v>1540</v>
      </c>
      <c r="AS137" s="19" t="s">
        <v>1562</v>
      </c>
      <c r="AT137" s="19" t="s">
        <v>1563</v>
      </c>
      <c r="AU137" s="19" t="s">
        <v>1564</v>
      </c>
      <c r="AV137" s="19" t="s">
        <v>1565</v>
      </c>
      <c r="AW137" s="19">
        <v>2005</v>
      </c>
      <c r="AX137" s="19">
        <v>3</v>
      </c>
      <c r="AY137" s="19" t="s">
        <v>1566</v>
      </c>
      <c r="AZ137" s="19" t="s">
        <v>1567</v>
      </c>
      <c r="BA137" s="19">
        <v>2006</v>
      </c>
      <c r="BB137" t="str">
        <f>VLOOKUP(AC137,'CTCwiretagcode(Jan2016)'!A$2:C$730,3,FALSE)</f>
        <v>SAM</v>
      </c>
      <c r="BC137" t="str">
        <f t="shared" si="6"/>
        <v>NT</v>
      </c>
      <c r="BD137">
        <f t="shared" si="7"/>
        <v>3</v>
      </c>
      <c r="BE137" t="str">
        <f t="shared" si="8"/>
        <v>6333693M10107  C2008730</v>
      </c>
      <c r="BK137" s="19" t="s">
        <v>1518</v>
      </c>
    </row>
    <row r="138" spans="1:63" x14ac:dyDescent="0.25">
      <c r="A138" s="19" t="s">
        <v>1501</v>
      </c>
      <c r="B138" s="19">
        <v>4.0999999999999996</v>
      </c>
      <c r="C138" s="19">
        <v>20120731</v>
      </c>
      <c r="D138" s="19" t="s">
        <v>41</v>
      </c>
      <c r="E138" s="19" t="s">
        <v>41</v>
      </c>
      <c r="F138" s="19">
        <v>1978071</v>
      </c>
      <c r="G138" s="19">
        <v>1</v>
      </c>
      <c r="H138" s="19">
        <v>2008</v>
      </c>
      <c r="I138" s="19">
        <v>20080819</v>
      </c>
      <c r="J138" s="19" t="s">
        <v>1501</v>
      </c>
      <c r="K138" s="19">
        <v>6</v>
      </c>
      <c r="L138" s="19">
        <v>34</v>
      </c>
      <c r="M138" s="19">
        <v>23</v>
      </c>
      <c r="N138" s="19">
        <v>14</v>
      </c>
      <c r="O138" s="19" t="s">
        <v>1502</v>
      </c>
      <c r="P138" s="19">
        <v>5</v>
      </c>
      <c r="Q138" s="19" t="s">
        <v>67</v>
      </c>
      <c r="R138" s="19"/>
      <c r="S138" s="19">
        <v>5000</v>
      </c>
      <c r="T138" s="19" t="s">
        <v>45</v>
      </c>
      <c r="U138" s="19"/>
      <c r="V138" s="19"/>
      <c r="W138" s="19"/>
      <c r="X138" s="19">
        <v>720</v>
      </c>
      <c r="Y138" s="19">
        <v>0</v>
      </c>
      <c r="Z138" s="19">
        <v>1</v>
      </c>
      <c r="AA138" s="19" t="s">
        <v>48</v>
      </c>
      <c r="AB138" s="19">
        <v>1</v>
      </c>
      <c r="AC138" s="19">
        <v>633369</v>
      </c>
      <c r="AD138" s="19">
        <v>12</v>
      </c>
      <c r="AE138" s="19"/>
      <c r="AF138" s="19"/>
      <c r="AG138" s="19"/>
      <c r="AH138" s="19">
        <v>105990</v>
      </c>
      <c r="AI138" s="19">
        <v>1</v>
      </c>
      <c r="AJ138" s="19"/>
      <c r="AK138" s="19"/>
      <c r="AL138" s="19"/>
      <c r="AM138" s="19"/>
      <c r="AN138" s="19"/>
      <c r="AO138" s="19">
        <v>2.41</v>
      </c>
      <c r="AP138" s="19" t="s">
        <v>1519</v>
      </c>
      <c r="AQ138" s="19" t="s">
        <v>1502</v>
      </c>
      <c r="AR138" s="19" t="s">
        <v>1540</v>
      </c>
      <c r="AS138" s="19" t="s">
        <v>1562</v>
      </c>
      <c r="AT138" s="19" t="s">
        <v>1563</v>
      </c>
      <c r="AU138" s="19" t="s">
        <v>1564</v>
      </c>
      <c r="AV138" s="19" t="s">
        <v>1565</v>
      </c>
      <c r="AW138" s="19">
        <v>2005</v>
      </c>
      <c r="AX138" s="19">
        <v>3</v>
      </c>
      <c r="AY138" s="19" t="s">
        <v>1566</v>
      </c>
      <c r="AZ138" s="19" t="s">
        <v>1567</v>
      </c>
      <c r="BA138" s="19">
        <v>2006</v>
      </c>
      <c r="BB138" t="str">
        <f>VLOOKUP(AC138,'CTCwiretagcode(Jan2016)'!A$2:C$730,3,FALSE)</f>
        <v>SAM</v>
      </c>
      <c r="BC138" t="str">
        <f t="shared" si="6"/>
        <v>NT</v>
      </c>
      <c r="BD138">
        <f t="shared" si="7"/>
        <v>3</v>
      </c>
      <c r="BE138" t="str">
        <f t="shared" si="8"/>
        <v>6333693M10107  C2008720</v>
      </c>
      <c r="BK138" s="19" t="s">
        <v>1518</v>
      </c>
    </row>
    <row r="139" spans="1:63" x14ac:dyDescent="0.25">
      <c r="A139" s="19" t="s">
        <v>1501</v>
      </c>
      <c r="B139" s="19">
        <v>4.0999999999999996</v>
      </c>
      <c r="C139" s="19">
        <v>20120731</v>
      </c>
      <c r="D139" s="19" t="s">
        <v>41</v>
      </c>
      <c r="E139" s="19" t="s">
        <v>41</v>
      </c>
      <c r="F139" s="19">
        <v>2002286</v>
      </c>
      <c r="G139" s="19">
        <v>1</v>
      </c>
      <c r="H139" s="19">
        <v>2008</v>
      </c>
      <c r="I139" s="19">
        <v>20080819</v>
      </c>
      <c r="J139" s="19" t="s">
        <v>1501</v>
      </c>
      <c r="K139" s="19">
        <v>6</v>
      </c>
      <c r="L139" s="19">
        <v>34</v>
      </c>
      <c r="M139" s="19">
        <v>23</v>
      </c>
      <c r="N139" s="19">
        <v>14</v>
      </c>
      <c r="O139" s="19" t="s">
        <v>1502</v>
      </c>
      <c r="P139" s="19">
        <v>5</v>
      </c>
      <c r="Q139" s="19" t="s">
        <v>67</v>
      </c>
      <c r="R139" s="19"/>
      <c r="S139" s="19">
        <v>5000</v>
      </c>
      <c r="T139" s="19" t="s">
        <v>110</v>
      </c>
      <c r="U139" s="19"/>
      <c r="V139" s="19"/>
      <c r="W139" s="19"/>
      <c r="X139" s="19">
        <v>780</v>
      </c>
      <c r="Y139" s="19">
        <v>0</v>
      </c>
      <c r="Z139" s="19">
        <v>1</v>
      </c>
      <c r="AA139" s="19" t="s">
        <v>48</v>
      </c>
      <c r="AB139" s="19">
        <v>1</v>
      </c>
      <c r="AC139" s="19">
        <v>633369</v>
      </c>
      <c r="AD139" s="19">
        <v>12</v>
      </c>
      <c r="AE139" s="19"/>
      <c r="AF139" s="19"/>
      <c r="AG139" s="19"/>
      <c r="AH139" s="19">
        <v>105990</v>
      </c>
      <c r="AI139" s="19">
        <v>1</v>
      </c>
      <c r="AJ139" s="19"/>
      <c r="AK139" s="19"/>
      <c r="AL139" s="19"/>
      <c r="AM139" s="19"/>
      <c r="AN139" s="19"/>
      <c r="AO139" s="19">
        <v>2.41</v>
      </c>
      <c r="AP139" s="19" t="s">
        <v>1519</v>
      </c>
      <c r="AQ139" s="19" t="s">
        <v>1502</v>
      </c>
      <c r="AR139" s="19" t="s">
        <v>1540</v>
      </c>
      <c r="AS139" s="19" t="s">
        <v>1562</v>
      </c>
      <c r="AT139" s="19" t="s">
        <v>1563</v>
      </c>
      <c r="AU139" s="19" t="s">
        <v>1564</v>
      </c>
      <c r="AV139" s="19" t="s">
        <v>1565</v>
      </c>
      <c r="AW139" s="19">
        <v>2005</v>
      </c>
      <c r="AX139" s="19">
        <v>3</v>
      </c>
      <c r="AY139" s="19" t="s">
        <v>1566</v>
      </c>
      <c r="AZ139" s="19" t="s">
        <v>1567</v>
      </c>
      <c r="BA139" s="19">
        <v>2006</v>
      </c>
      <c r="BB139" t="str">
        <f>VLOOKUP(AC139,'CTCwiretagcode(Jan2016)'!A$2:C$730,3,FALSE)</f>
        <v>SAM</v>
      </c>
      <c r="BC139" t="str">
        <f t="shared" si="6"/>
        <v>NT</v>
      </c>
      <c r="BD139">
        <f t="shared" si="7"/>
        <v>3</v>
      </c>
      <c r="BE139" t="str">
        <f t="shared" si="8"/>
        <v>6333693M10107  C2008780</v>
      </c>
      <c r="BK139" s="19" t="s">
        <v>1518</v>
      </c>
    </row>
    <row r="140" spans="1:63" x14ac:dyDescent="0.25">
      <c r="A140" s="19" t="s">
        <v>1501</v>
      </c>
      <c r="B140" s="19">
        <v>4.0999999999999996</v>
      </c>
      <c r="C140" s="19">
        <v>20120731</v>
      </c>
      <c r="D140" s="19" t="s">
        <v>41</v>
      </c>
      <c r="E140" s="19" t="s">
        <v>41</v>
      </c>
      <c r="F140" s="19">
        <v>2002290</v>
      </c>
      <c r="G140" s="19">
        <v>1</v>
      </c>
      <c r="H140" s="19">
        <v>2008</v>
      </c>
      <c r="I140" s="19">
        <v>20080819</v>
      </c>
      <c r="J140" s="19" t="s">
        <v>1501</v>
      </c>
      <c r="K140" s="19">
        <v>6</v>
      </c>
      <c r="L140" s="19">
        <v>34</v>
      </c>
      <c r="M140" s="19">
        <v>23</v>
      </c>
      <c r="N140" s="19">
        <v>14</v>
      </c>
      <c r="O140" s="19" t="s">
        <v>1502</v>
      </c>
      <c r="P140" s="19">
        <v>5</v>
      </c>
      <c r="Q140" s="19" t="s">
        <v>67</v>
      </c>
      <c r="R140" s="19"/>
      <c r="S140" s="19">
        <v>5000</v>
      </c>
      <c r="T140" s="19" t="s">
        <v>45</v>
      </c>
      <c r="U140" s="19"/>
      <c r="V140" s="19"/>
      <c r="W140" s="19"/>
      <c r="X140" s="19">
        <v>730</v>
      </c>
      <c r="Y140" s="19">
        <v>0</v>
      </c>
      <c r="Z140" s="19">
        <v>1</v>
      </c>
      <c r="AA140" s="19" t="s">
        <v>48</v>
      </c>
      <c r="AB140" s="19">
        <v>1</v>
      </c>
      <c r="AC140" s="19">
        <v>185030</v>
      </c>
      <c r="AD140" s="19">
        <v>12</v>
      </c>
      <c r="AE140" s="19"/>
      <c r="AF140" s="19"/>
      <c r="AG140" s="19"/>
      <c r="AH140" s="19">
        <v>105990</v>
      </c>
      <c r="AI140" s="19">
        <v>1</v>
      </c>
      <c r="AJ140" s="19"/>
      <c r="AK140" s="19"/>
      <c r="AL140" s="19"/>
      <c r="AM140" s="19"/>
      <c r="AN140" s="19"/>
      <c r="AO140" s="19">
        <v>2.41</v>
      </c>
      <c r="AP140" s="19" t="s">
        <v>1519</v>
      </c>
      <c r="AQ140" s="19" t="s">
        <v>1502</v>
      </c>
      <c r="AR140" s="19" t="s">
        <v>1505</v>
      </c>
      <c r="AS140" s="19" t="s">
        <v>1506</v>
      </c>
      <c r="AT140" s="19" t="s">
        <v>1507</v>
      </c>
      <c r="AU140" s="19" t="s">
        <v>1520</v>
      </c>
      <c r="AV140" s="19" t="s">
        <v>1521</v>
      </c>
      <c r="AW140" s="19">
        <v>2005</v>
      </c>
      <c r="AX140" s="19">
        <v>3</v>
      </c>
      <c r="AY140" s="19" t="s">
        <v>1522</v>
      </c>
      <c r="AZ140" s="19" t="s">
        <v>1523</v>
      </c>
      <c r="BA140" s="19">
        <v>2006</v>
      </c>
      <c r="BB140" t="str">
        <f>VLOOKUP(AC140,'CTCwiretagcode(Jan2016)'!A$2:C$730,3,FALSE)</f>
        <v>CHI</v>
      </c>
      <c r="BC140" t="str">
        <f t="shared" si="6"/>
        <v>NT</v>
      </c>
      <c r="BD140">
        <f t="shared" si="7"/>
        <v>3</v>
      </c>
      <c r="BE140" t="str">
        <f t="shared" si="8"/>
        <v>1850303M10107  C2008730</v>
      </c>
      <c r="BK140" s="19" t="s">
        <v>1518</v>
      </c>
    </row>
    <row r="141" spans="1:63" x14ac:dyDescent="0.25">
      <c r="A141" s="19" t="s">
        <v>1501</v>
      </c>
      <c r="B141" s="19">
        <v>4.0999999999999996</v>
      </c>
      <c r="C141" s="19">
        <v>20120731</v>
      </c>
      <c r="D141" s="19" t="s">
        <v>41</v>
      </c>
      <c r="E141" s="19" t="s">
        <v>41</v>
      </c>
      <c r="F141" s="19">
        <v>2001829</v>
      </c>
      <c r="G141" s="19">
        <v>1</v>
      </c>
      <c r="H141" s="19">
        <v>2008</v>
      </c>
      <c r="I141" s="19">
        <v>20080819</v>
      </c>
      <c r="J141" s="19" t="s">
        <v>1501</v>
      </c>
      <c r="K141" s="19">
        <v>6</v>
      </c>
      <c r="L141" s="19">
        <v>34</v>
      </c>
      <c r="M141" s="19">
        <v>23</v>
      </c>
      <c r="N141" s="19">
        <v>14</v>
      </c>
      <c r="O141" s="19" t="s">
        <v>1502</v>
      </c>
      <c r="P141" s="19">
        <v>5</v>
      </c>
      <c r="Q141" s="19" t="s">
        <v>67</v>
      </c>
      <c r="R141" s="19"/>
      <c r="S141" s="19">
        <v>5000</v>
      </c>
      <c r="T141" s="19" t="s">
        <v>45</v>
      </c>
      <c r="U141" s="19"/>
      <c r="V141" s="19"/>
      <c r="W141" s="19"/>
      <c r="X141" s="19">
        <v>700</v>
      </c>
      <c r="Y141" s="19">
        <v>0</v>
      </c>
      <c r="Z141" s="19">
        <v>1</v>
      </c>
      <c r="AA141" s="19" t="s">
        <v>48</v>
      </c>
      <c r="AB141" s="19">
        <v>1</v>
      </c>
      <c r="AC141" s="19">
        <v>633369</v>
      </c>
      <c r="AD141" s="19">
        <v>12</v>
      </c>
      <c r="AE141" s="19"/>
      <c r="AF141" s="19"/>
      <c r="AG141" s="19"/>
      <c r="AH141" s="19">
        <v>105990</v>
      </c>
      <c r="AI141" s="19">
        <v>1</v>
      </c>
      <c r="AJ141" s="19"/>
      <c r="AK141" s="19"/>
      <c r="AL141" s="19"/>
      <c r="AM141" s="19"/>
      <c r="AN141" s="19"/>
      <c r="AO141" s="19">
        <v>2.41</v>
      </c>
      <c r="AP141" s="19" t="s">
        <v>1519</v>
      </c>
      <c r="AQ141" s="19" t="s">
        <v>1502</v>
      </c>
      <c r="AR141" s="19" t="s">
        <v>1540</v>
      </c>
      <c r="AS141" s="19" t="s">
        <v>1562</v>
      </c>
      <c r="AT141" s="19" t="s">
        <v>1563</v>
      </c>
      <c r="AU141" s="19" t="s">
        <v>1564</v>
      </c>
      <c r="AV141" s="19" t="s">
        <v>1565</v>
      </c>
      <c r="AW141" s="19">
        <v>2005</v>
      </c>
      <c r="AX141" s="19">
        <v>3</v>
      </c>
      <c r="AY141" s="19" t="s">
        <v>1566</v>
      </c>
      <c r="AZ141" s="19" t="s">
        <v>1567</v>
      </c>
      <c r="BA141" s="19">
        <v>2006</v>
      </c>
      <c r="BB141" t="str">
        <f>VLOOKUP(AC141,'CTCwiretagcode(Jan2016)'!A$2:C$730,3,FALSE)</f>
        <v>SAM</v>
      </c>
      <c r="BC141" t="str">
        <f t="shared" si="6"/>
        <v>NT</v>
      </c>
      <c r="BD141">
        <f t="shared" si="7"/>
        <v>3</v>
      </c>
      <c r="BE141" t="str">
        <f t="shared" si="8"/>
        <v>6333693M10107  C2008700</v>
      </c>
      <c r="BK141" s="19" t="s">
        <v>1518</v>
      </c>
    </row>
    <row r="142" spans="1:63" x14ac:dyDescent="0.25">
      <c r="A142" s="19" t="s">
        <v>1501</v>
      </c>
      <c r="B142" s="19">
        <v>4.0999999999999996</v>
      </c>
      <c r="C142" s="19">
        <v>20120731</v>
      </c>
      <c r="D142" s="19" t="s">
        <v>41</v>
      </c>
      <c r="E142" s="19" t="s">
        <v>41</v>
      </c>
      <c r="F142" s="19">
        <v>2001861</v>
      </c>
      <c r="G142" s="19">
        <v>1</v>
      </c>
      <c r="H142" s="19">
        <v>2008</v>
      </c>
      <c r="I142" s="19">
        <v>20080819</v>
      </c>
      <c r="J142" s="19" t="s">
        <v>1501</v>
      </c>
      <c r="K142" s="19">
        <v>6</v>
      </c>
      <c r="L142" s="19">
        <v>34</v>
      </c>
      <c r="M142" s="19">
        <v>23</v>
      </c>
      <c r="N142" s="19">
        <v>14</v>
      </c>
      <c r="O142" s="19" t="s">
        <v>1502</v>
      </c>
      <c r="P142" s="19">
        <v>5</v>
      </c>
      <c r="Q142" s="19" t="s">
        <v>67</v>
      </c>
      <c r="R142" s="19"/>
      <c r="S142" s="19">
        <v>5000</v>
      </c>
      <c r="T142" s="19" t="s">
        <v>110</v>
      </c>
      <c r="U142" s="19"/>
      <c r="V142" s="19"/>
      <c r="W142" s="19"/>
      <c r="X142" s="19">
        <v>780</v>
      </c>
      <c r="Y142" s="19">
        <v>0</v>
      </c>
      <c r="Z142" s="19">
        <v>1</v>
      </c>
      <c r="AA142" s="19" t="s">
        <v>48</v>
      </c>
      <c r="AB142" s="19">
        <v>1</v>
      </c>
      <c r="AC142" s="19">
        <v>633369</v>
      </c>
      <c r="AD142" s="19">
        <v>12</v>
      </c>
      <c r="AE142" s="19"/>
      <c r="AF142" s="19"/>
      <c r="AG142" s="19"/>
      <c r="AH142" s="19">
        <v>105990</v>
      </c>
      <c r="AI142" s="19">
        <v>1</v>
      </c>
      <c r="AJ142" s="19"/>
      <c r="AK142" s="19"/>
      <c r="AL142" s="19"/>
      <c r="AM142" s="19"/>
      <c r="AN142" s="19"/>
      <c r="AO142" s="19">
        <v>2.41</v>
      </c>
      <c r="AP142" s="19" t="s">
        <v>1519</v>
      </c>
      <c r="AQ142" s="19" t="s">
        <v>1502</v>
      </c>
      <c r="AR142" s="19" t="s">
        <v>1540</v>
      </c>
      <c r="AS142" s="19" t="s">
        <v>1562</v>
      </c>
      <c r="AT142" s="19" t="s">
        <v>1563</v>
      </c>
      <c r="AU142" s="19" t="s">
        <v>1564</v>
      </c>
      <c r="AV142" s="19" t="s">
        <v>1565</v>
      </c>
      <c r="AW142" s="19">
        <v>2005</v>
      </c>
      <c r="AX142" s="19">
        <v>3</v>
      </c>
      <c r="AY142" s="19" t="s">
        <v>1566</v>
      </c>
      <c r="AZ142" s="19" t="s">
        <v>1567</v>
      </c>
      <c r="BA142" s="19">
        <v>2006</v>
      </c>
      <c r="BB142" t="str">
        <f>VLOOKUP(AC142,'CTCwiretagcode(Jan2016)'!A$2:C$730,3,FALSE)</f>
        <v>SAM</v>
      </c>
      <c r="BC142" t="str">
        <f t="shared" si="6"/>
        <v>NT</v>
      </c>
      <c r="BD142">
        <f t="shared" si="7"/>
        <v>3</v>
      </c>
      <c r="BE142" t="str">
        <f t="shared" si="8"/>
        <v>6333693M10107  C2008780</v>
      </c>
      <c r="BK142" s="19" t="s">
        <v>1518</v>
      </c>
    </row>
    <row r="143" spans="1:63" x14ac:dyDescent="0.25">
      <c r="A143" s="19" t="s">
        <v>1501</v>
      </c>
      <c r="B143" s="19">
        <v>4.0999999999999996</v>
      </c>
      <c r="C143" s="19">
        <v>20120731</v>
      </c>
      <c r="D143" s="19" t="s">
        <v>41</v>
      </c>
      <c r="E143" s="19" t="s">
        <v>41</v>
      </c>
      <c r="F143" s="19">
        <v>2001864</v>
      </c>
      <c r="G143" s="19">
        <v>1</v>
      </c>
      <c r="H143" s="19">
        <v>2008</v>
      </c>
      <c r="I143" s="19">
        <v>20080819</v>
      </c>
      <c r="J143" s="19" t="s">
        <v>1501</v>
      </c>
      <c r="K143" s="19">
        <v>6</v>
      </c>
      <c r="L143" s="19">
        <v>34</v>
      </c>
      <c r="M143" s="19">
        <v>23</v>
      </c>
      <c r="N143" s="19">
        <v>14</v>
      </c>
      <c r="O143" s="19" t="s">
        <v>1502</v>
      </c>
      <c r="P143" s="19">
        <v>5</v>
      </c>
      <c r="Q143" s="19" t="s">
        <v>67</v>
      </c>
      <c r="R143" s="19"/>
      <c r="S143" s="19">
        <v>5000</v>
      </c>
      <c r="T143" s="19" t="s">
        <v>45</v>
      </c>
      <c r="U143" s="19"/>
      <c r="V143" s="19"/>
      <c r="W143" s="19"/>
      <c r="X143" s="19">
        <v>730</v>
      </c>
      <c r="Y143" s="19">
        <v>0</v>
      </c>
      <c r="Z143" s="19">
        <v>1</v>
      </c>
      <c r="AA143" s="19" t="s">
        <v>48</v>
      </c>
      <c r="AB143" s="19">
        <v>1</v>
      </c>
      <c r="AC143" s="19">
        <v>633369</v>
      </c>
      <c r="AD143" s="19">
        <v>12</v>
      </c>
      <c r="AE143" s="19"/>
      <c r="AF143" s="19"/>
      <c r="AG143" s="19"/>
      <c r="AH143" s="19">
        <v>105990</v>
      </c>
      <c r="AI143" s="19">
        <v>1</v>
      </c>
      <c r="AJ143" s="19"/>
      <c r="AK143" s="19"/>
      <c r="AL143" s="19"/>
      <c r="AM143" s="19"/>
      <c r="AN143" s="19"/>
      <c r="AO143" s="19">
        <v>2.41</v>
      </c>
      <c r="AP143" s="19" t="s">
        <v>1519</v>
      </c>
      <c r="AQ143" s="19" t="s">
        <v>1502</v>
      </c>
      <c r="AR143" s="19" t="s">
        <v>1540</v>
      </c>
      <c r="AS143" s="19" t="s">
        <v>1562</v>
      </c>
      <c r="AT143" s="19" t="s">
        <v>1563</v>
      </c>
      <c r="AU143" s="19" t="s">
        <v>1564</v>
      </c>
      <c r="AV143" s="19" t="s">
        <v>1565</v>
      </c>
      <c r="AW143" s="19">
        <v>2005</v>
      </c>
      <c r="AX143" s="19">
        <v>3</v>
      </c>
      <c r="AY143" s="19" t="s">
        <v>1566</v>
      </c>
      <c r="AZ143" s="19" t="s">
        <v>1567</v>
      </c>
      <c r="BA143" s="19">
        <v>2006</v>
      </c>
      <c r="BB143" t="str">
        <f>VLOOKUP(AC143,'CTCwiretagcode(Jan2016)'!A$2:C$730,3,FALSE)</f>
        <v>SAM</v>
      </c>
      <c r="BC143" t="str">
        <f t="shared" si="6"/>
        <v>NT</v>
      </c>
      <c r="BD143">
        <f t="shared" si="7"/>
        <v>3</v>
      </c>
      <c r="BE143" t="str">
        <f t="shared" si="8"/>
        <v>6333693M10107  C2008730</v>
      </c>
      <c r="BK143" s="19" t="s">
        <v>1518</v>
      </c>
    </row>
    <row r="144" spans="1:63" x14ac:dyDescent="0.25">
      <c r="A144" s="19" t="s">
        <v>1501</v>
      </c>
      <c r="B144" s="19">
        <v>4.0999999999999996</v>
      </c>
      <c r="C144" s="19">
        <v>20120731</v>
      </c>
      <c r="D144" s="19" t="s">
        <v>41</v>
      </c>
      <c r="E144" s="19" t="s">
        <v>41</v>
      </c>
      <c r="F144" s="19">
        <v>2001868</v>
      </c>
      <c r="G144" s="19">
        <v>1</v>
      </c>
      <c r="H144" s="19">
        <v>2008</v>
      </c>
      <c r="I144" s="19">
        <v>20080819</v>
      </c>
      <c r="J144" s="19" t="s">
        <v>1501</v>
      </c>
      <c r="K144" s="19">
        <v>6</v>
      </c>
      <c r="L144" s="19">
        <v>34</v>
      </c>
      <c r="M144" s="19">
        <v>23</v>
      </c>
      <c r="N144" s="19">
        <v>14</v>
      </c>
      <c r="O144" s="19" t="s">
        <v>1502</v>
      </c>
      <c r="P144" s="19">
        <v>5</v>
      </c>
      <c r="Q144" s="19" t="s">
        <v>67</v>
      </c>
      <c r="R144" s="19"/>
      <c r="S144" s="19">
        <v>5000</v>
      </c>
      <c r="T144" s="19" t="s">
        <v>45</v>
      </c>
      <c r="U144" s="19"/>
      <c r="V144" s="19"/>
      <c r="W144" s="19"/>
      <c r="X144" s="19">
        <v>670</v>
      </c>
      <c r="Y144" s="19">
        <v>0</v>
      </c>
      <c r="Z144" s="19">
        <v>1</v>
      </c>
      <c r="AA144" s="19" t="s">
        <v>48</v>
      </c>
      <c r="AB144" s="19">
        <v>1</v>
      </c>
      <c r="AC144" s="19">
        <v>633369</v>
      </c>
      <c r="AD144" s="19">
        <v>12</v>
      </c>
      <c r="AE144" s="19"/>
      <c r="AF144" s="19"/>
      <c r="AG144" s="19"/>
      <c r="AH144" s="19">
        <v>105990</v>
      </c>
      <c r="AI144" s="19">
        <v>1</v>
      </c>
      <c r="AJ144" s="19"/>
      <c r="AK144" s="19"/>
      <c r="AL144" s="19"/>
      <c r="AM144" s="19"/>
      <c r="AN144" s="19"/>
      <c r="AO144" s="19">
        <v>2.41</v>
      </c>
      <c r="AP144" s="19" t="s">
        <v>1519</v>
      </c>
      <c r="AQ144" s="19" t="s">
        <v>1502</v>
      </c>
      <c r="AR144" s="19" t="s">
        <v>1540</v>
      </c>
      <c r="AS144" s="19" t="s">
        <v>1562</v>
      </c>
      <c r="AT144" s="19" t="s">
        <v>1563</v>
      </c>
      <c r="AU144" s="19" t="s">
        <v>1564</v>
      </c>
      <c r="AV144" s="19" t="s">
        <v>1565</v>
      </c>
      <c r="AW144" s="19">
        <v>2005</v>
      </c>
      <c r="AX144" s="19">
        <v>3</v>
      </c>
      <c r="AY144" s="19" t="s">
        <v>1566</v>
      </c>
      <c r="AZ144" s="19" t="s">
        <v>1567</v>
      </c>
      <c r="BA144" s="19">
        <v>2006</v>
      </c>
      <c r="BB144" t="str">
        <f>VLOOKUP(AC144,'CTCwiretagcode(Jan2016)'!A$2:C$730,3,FALSE)</f>
        <v>SAM</v>
      </c>
      <c r="BC144" t="str">
        <f t="shared" si="6"/>
        <v>NT</v>
      </c>
      <c r="BD144">
        <f t="shared" si="7"/>
        <v>3</v>
      </c>
      <c r="BE144" t="str">
        <f t="shared" si="8"/>
        <v>6333693M10107  C2008670</v>
      </c>
      <c r="BK144" s="19" t="s">
        <v>1518</v>
      </c>
    </row>
    <row r="145" spans="1:63" x14ac:dyDescent="0.25">
      <c r="A145" s="19" t="s">
        <v>1501</v>
      </c>
      <c r="B145" s="19">
        <v>4.0999999999999996</v>
      </c>
      <c r="C145" s="19">
        <v>20120731</v>
      </c>
      <c r="D145" s="19" t="s">
        <v>41</v>
      </c>
      <c r="E145" s="19" t="s">
        <v>41</v>
      </c>
      <c r="F145" s="19">
        <v>2001859</v>
      </c>
      <c r="G145" s="19">
        <v>1</v>
      </c>
      <c r="H145" s="19">
        <v>2008</v>
      </c>
      <c r="I145" s="19">
        <v>20080819</v>
      </c>
      <c r="J145" s="19" t="s">
        <v>1501</v>
      </c>
      <c r="K145" s="19">
        <v>6</v>
      </c>
      <c r="L145" s="19">
        <v>34</v>
      </c>
      <c r="M145" s="19">
        <v>23</v>
      </c>
      <c r="N145" s="19">
        <v>14</v>
      </c>
      <c r="O145" s="19" t="s">
        <v>1502</v>
      </c>
      <c r="P145" s="19">
        <v>5</v>
      </c>
      <c r="Q145" s="19" t="s">
        <v>67</v>
      </c>
      <c r="R145" s="19"/>
      <c r="S145" s="19">
        <v>5000</v>
      </c>
      <c r="T145" s="19" t="s">
        <v>110</v>
      </c>
      <c r="U145" s="19"/>
      <c r="V145" s="19"/>
      <c r="W145" s="19"/>
      <c r="X145" s="19">
        <v>770</v>
      </c>
      <c r="Y145" s="19">
        <v>0</v>
      </c>
      <c r="Z145" s="19">
        <v>1</v>
      </c>
      <c r="AA145" s="19" t="s">
        <v>48</v>
      </c>
      <c r="AB145" s="19">
        <v>1</v>
      </c>
      <c r="AC145" s="19">
        <v>633369</v>
      </c>
      <c r="AD145" s="19">
        <v>12</v>
      </c>
      <c r="AE145" s="19"/>
      <c r="AF145" s="19"/>
      <c r="AG145" s="19"/>
      <c r="AH145" s="19">
        <v>105990</v>
      </c>
      <c r="AI145" s="19">
        <v>1</v>
      </c>
      <c r="AJ145" s="19"/>
      <c r="AK145" s="19"/>
      <c r="AL145" s="19"/>
      <c r="AM145" s="19"/>
      <c r="AN145" s="19"/>
      <c r="AO145" s="19">
        <v>2.41</v>
      </c>
      <c r="AP145" s="19" t="s">
        <v>1519</v>
      </c>
      <c r="AQ145" s="19" t="s">
        <v>1502</v>
      </c>
      <c r="AR145" s="19" t="s">
        <v>1540</v>
      </c>
      <c r="AS145" s="19" t="s">
        <v>1562</v>
      </c>
      <c r="AT145" s="19" t="s">
        <v>1563</v>
      </c>
      <c r="AU145" s="19" t="s">
        <v>1564</v>
      </c>
      <c r="AV145" s="19" t="s">
        <v>1565</v>
      </c>
      <c r="AW145" s="19">
        <v>2005</v>
      </c>
      <c r="AX145" s="19">
        <v>3</v>
      </c>
      <c r="AY145" s="19" t="s">
        <v>1566</v>
      </c>
      <c r="AZ145" s="19" t="s">
        <v>1567</v>
      </c>
      <c r="BA145" s="19">
        <v>2006</v>
      </c>
      <c r="BB145" t="str">
        <f>VLOOKUP(AC145,'CTCwiretagcode(Jan2016)'!A$2:C$730,3,FALSE)</f>
        <v>SAM</v>
      </c>
      <c r="BC145" t="str">
        <f t="shared" si="6"/>
        <v>NT</v>
      </c>
      <c r="BD145">
        <f t="shared" si="7"/>
        <v>3</v>
      </c>
      <c r="BE145" t="str">
        <f t="shared" si="8"/>
        <v>6333693M10107  C2008770</v>
      </c>
      <c r="BK145" s="19" t="s">
        <v>1518</v>
      </c>
    </row>
    <row r="146" spans="1:63" x14ac:dyDescent="0.25">
      <c r="A146" s="19" t="s">
        <v>1501</v>
      </c>
      <c r="B146" s="19">
        <v>4.0999999999999996</v>
      </c>
      <c r="C146" s="19">
        <v>20120731</v>
      </c>
      <c r="D146" s="19" t="s">
        <v>41</v>
      </c>
      <c r="E146" s="19" t="s">
        <v>41</v>
      </c>
      <c r="F146" s="19">
        <v>2002277</v>
      </c>
      <c r="G146" s="19">
        <v>1</v>
      </c>
      <c r="H146" s="19">
        <v>2008</v>
      </c>
      <c r="I146" s="19">
        <v>20080819</v>
      </c>
      <c r="J146" s="19" t="s">
        <v>1501</v>
      </c>
      <c r="K146" s="19">
        <v>6</v>
      </c>
      <c r="L146" s="19">
        <v>34</v>
      </c>
      <c r="M146" s="19">
        <v>23</v>
      </c>
      <c r="N146" s="19">
        <v>14</v>
      </c>
      <c r="O146" s="19" t="s">
        <v>1502</v>
      </c>
      <c r="P146" s="19">
        <v>5</v>
      </c>
      <c r="Q146" s="19" t="s">
        <v>67</v>
      </c>
      <c r="R146" s="19"/>
      <c r="S146" s="19">
        <v>5000</v>
      </c>
      <c r="T146" s="19" t="s">
        <v>110</v>
      </c>
      <c r="U146" s="19"/>
      <c r="V146" s="19"/>
      <c r="W146" s="19"/>
      <c r="X146" s="19">
        <v>710</v>
      </c>
      <c r="Y146" s="19">
        <v>0</v>
      </c>
      <c r="Z146" s="19">
        <v>1</v>
      </c>
      <c r="AA146" s="19" t="s">
        <v>48</v>
      </c>
      <c r="AB146" s="19">
        <v>1</v>
      </c>
      <c r="AC146" s="19">
        <v>633369</v>
      </c>
      <c r="AD146" s="19">
        <v>12</v>
      </c>
      <c r="AE146" s="19"/>
      <c r="AF146" s="19"/>
      <c r="AG146" s="19"/>
      <c r="AH146" s="19">
        <v>105990</v>
      </c>
      <c r="AI146" s="19">
        <v>1</v>
      </c>
      <c r="AJ146" s="19"/>
      <c r="AK146" s="19"/>
      <c r="AL146" s="19"/>
      <c r="AM146" s="19"/>
      <c r="AN146" s="19"/>
      <c r="AO146" s="19">
        <v>2.41</v>
      </c>
      <c r="AP146" s="19" t="s">
        <v>1519</v>
      </c>
      <c r="AQ146" s="19" t="s">
        <v>1502</v>
      </c>
      <c r="AR146" s="19" t="s">
        <v>1540</v>
      </c>
      <c r="AS146" s="19" t="s">
        <v>1562</v>
      </c>
      <c r="AT146" s="19" t="s">
        <v>1563</v>
      </c>
      <c r="AU146" s="19" t="s">
        <v>1564</v>
      </c>
      <c r="AV146" s="19" t="s">
        <v>1565</v>
      </c>
      <c r="AW146" s="19">
        <v>2005</v>
      </c>
      <c r="AX146" s="19">
        <v>3</v>
      </c>
      <c r="AY146" s="19" t="s">
        <v>1566</v>
      </c>
      <c r="AZ146" s="19" t="s">
        <v>1567</v>
      </c>
      <c r="BA146" s="19">
        <v>2006</v>
      </c>
      <c r="BB146" t="str">
        <f>VLOOKUP(AC146,'CTCwiretagcode(Jan2016)'!A$2:C$730,3,FALSE)</f>
        <v>SAM</v>
      </c>
      <c r="BC146" t="str">
        <f t="shared" si="6"/>
        <v>NT</v>
      </c>
      <c r="BD146">
        <f t="shared" si="7"/>
        <v>3</v>
      </c>
      <c r="BE146" t="str">
        <f t="shared" si="8"/>
        <v>6333693M10107  C2008710</v>
      </c>
      <c r="BK146" s="19" t="s">
        <v>1518</v>
      </c>
    </row>
    <row r="147" spans="1:63" x14ac:dyDescent="0.25">
      <c r="A147" s="19" t="s">
        <v>1501</v>
      </c>
      <c r="B147" s="19">
        <v>4.0999999999999996</v>
      </c>
      <c r="C147" s="19">
        <v>20120731</v>
      </c>
      <c r="D147" s="19" t="s">
        <v>41</v>
      </c>
      <c r="E147" s="19" t="s">
        <v>41</v>
      </c>
      <c r="F147" s="19">
        <v>2002281</v>
      </c>
      <c r="G147" s="19">
        <v>1</v>
      </c>
      <c r="H147" s="19">
        <v>2008</v>
      </c>
      <c r="I147" s="19">
        <v>20080819</v>
      </c>
      <c r="J147" s="19" t="s">
        <v>1501</v>
      </c>
      <c r="K147" s="19">
        <v>6</v>
      </c>
      <c r="L147" s="19">
        <v>34</v>
      </c>
      <c r="M147" s="19">
        <v>23</v>
      </c>
      <c r="N147" s="19">
        <v>14</v>
      </c>
      <c r="O147" s="19" t="s">
        <v>1502</v>
      </c>
      <c r="P147" s="19">
        <v>5</v>
      </c>
      <c r="Q147" s="19" t="s">
        <v>67</v>
      </c>
      <c r="R147" s="19"/>
      <c r="S147" s="19">
        <v>5000</v>
      </c>
      <c r="T147" s="19" t="s">
        <v>110</v>
      </c>
      <c r="U147" s="19"/>
      <c r="V147" s="19"/>
      <c r="W147" s="19"/>
      <c r="X147" s="19">
        <v>760</v>
      </c>
      <c r="Y147" s="19">
        <v>0</v>
      </c>
      <c r="Z147" s="19">
        <v>1</v>
      </c>
      <c r="AA147" s="19" t="s">
        <v>48</v>
      </c>
      <c r="AB147" s="19">
        <v>1</v>
      </c>
      <c r="AC147" s="19">
        <v>633369</v>
      </c>
      <c r="AD147" s="19">
        <v>12</v>
      </c>
      <c r="AE147" s="19"/>
      <c r="AF147" s="19"/>
      <c r="AG147" s="19"/>
      <c r="AH147" s="19">
        <v>105990</v>
      </c>
      <c r="AI147" s="19">
        <v>1</v>
      </c>
      <c r="AJ147" s="19"/>
      <c r="AK147" s="19"/>
      <c r="AL147" s="19"/>
      <c r="AM147" s="19"/>
      <c r="AN147" s="19"/>
      <c r="AO147" s="19">
        <v>2.41</v>
      </c>
      <c r="AP147" s="19" t="s">
        <v>1519</v>
      </c>
      <c r="AQ147" s="19" t="s">
        <v>1502</v>
      </c>
      <c r="AR147" s="19" t="s">
        <v>1540</v>
      </c>
      <c r="AS147" s="19" t="s">
        <v>1562</v>
      </c>
      <c r="AT147" s="19" t="s">
        <v>1563</v>
      </c>
      <c r="AU147" s="19" t="s">
        <v>1564</v>
      </c>
      <c r="AV147" s="19" t="s">
        <v>1565</v>
      </c>
      <c r="AW147" s="19">
        <v>2005</v>
      </c>
      <c r="AX147" s="19">
        <v>3</v>
      </c>
      <c r="AY147" s="19" t="s">
        <v>1566</v>
      </c>
      <c r="AZ147" s="19" t="s">
        <v>1567</v>
      </c>
      <c r="BA147" s="19">
        <v>2006</v>
      </c>
      <c r="BB147" t="str">
        <f>VLOOKUP(AC147,'CTCwiretagcode(Jan2016)'!A$2:C$730,3,FALSE)</f>
        <v>SAM</v>
      </c>
      <c r="BC147" t="str">
        <f t="shared" si="6"/>
        <v>NT</v>
      </c>
      <c r="BD147">
        <f t="shared" si="7"/>
        <v>3</v>
      </c>
      <c r="BE147" t="str">
        <f t="shared" si="8"/>
        <v>6333693M10107  C2008760</v>
      </c>
      <c r="BK147" s="19" t="s">
        <v>1518</v>
      </c>
    </row>
    <row r="148" spans="1:63" x14ac:dyDescent="0.25">
      <c r="A148" s="19" t="s">
        <v>1501</v>
      </c>
      <c r="B148" s="19">
        <v>4.0999999999999996</v>
      </c>
      <c r="C148" s="19">
        <v>20120731</v>
      </c>
      <c r="D148" s="19" t="s">
        <v>41</v>
      </c>
      <c r="E148" s="19" t="s">
        <v>41</v>
      </c>
      <c r="F148" s="19">
        <v>2002289</v>
      </c>
      <c r="G148" s="19">
        <v>1</v>
      </c>
      <c r="H148" s="19">
        <v>2008</v>
      </c>
      <c r="I148" s="19">
        <v>20080819</v>
      </c>
      <c r="J148" s="19" t="s">
        <v>1501</v>
      </c>
      <c r="K148" s="19">
        <v>6</v>
      </c>
      <c r="L148" s="19">
        <v>34</v>
      </c>
      <c r="M148" s="19">
        <v>23</v>
      </c>
      <c r="N148" s="19">
        <v>14</v>
      </c>
      <c r="O148" s="19" t="s">
        <v>1502</v>
      </c>
      <c r="P148" s="19">
        <v>5</v>
      </c>
      <c r="Q148" s="19" t="s">
        <v>67</v>
      </c>
      <c r="R148" s="19"/>
      <c r="S148" s="19">
        <v>5000</v>
      </c>
      <c r="T148" s="19" t="s">
        <v>110</v>
      </c>
      <c r="U148" s="19"/>
      <c r="V148" s="19"/>
      <c r="W148" s="19"/>
      <c r="X148" s="19">
        <v>650</v>
      </c>
      <c r="Y148" s="19">
        <v>0</v>
      </c>
      <c r="Z148" s="19">
        <v>1</v>
      </c>
      <c r="AA148" s="19" t="s">
        <v>48</v>
      </c>
      <c r="AB148" s="19">
        <v>1</v>
      </c>
      <c r="AC148" s="19">
        <v>633369</v>
      </c>
      <c r="AD148" s="19">
        <v>12</v>
      </c>
      <c r="AE148" s="19"/>
      <c r="AF148" s="19"/>
      <c r="AG148" s="19"/>
      <c r="AH148" s="19">
        <v>105990</v>
      </c>
      <c r="AI148" s="19">
        <v>1</v>
      </c>
      <c r="AJ148" s="19"/>
      <c r="AK148" s="19"/>
      <c r="AL148" s="19"/>
      <c r="AM148" s="19"/>
      <c r="AN148" s="19"/>
      <c r="AO148" s="19">
        <v>2.41</v>
      </c>
      <c r="AP148" s="19" t="s">
        <v>1519</v>
      </c>
      <c r="AQ148" s="19" t="s">
        <v>1502</v>
      </c>
      <c r="AR148" s="19" t="s">
        <v>1540</v>
      </c>
      <c r="AS148" s="19" t="s">
        <v>1562</v>
      </c>
      <c r="AT148" s="19" t="s">
        <v>1563</v>
      </c>
      <c r="AU148" s="19" t="s">
        <v>1564</v>
      </c>
      <c r="AV148" s="19" t="s">
        <v>1565</v>
      </c>
      <c r="AW148" s="19">
        <v>2005</v>
      </c>
      <c r="AX148" s="19">
        <v>3</v>
      </c>
      <c r="AY148" s="19" t="s">
        <v>1566</v>
      </c>
      <c r="AZ148" s="19" t="s">
        <v>1567</v>
      </c>
      <c r="BA148" s="19">
        <v>2006</v>
      </c>
      <c r="BB148" t="str">
        <f>VLOOKUP(AC148,'CTCwiretagcode(Jan2016)'!A$2:C$730,3,FALSE)</f>
        <v>SAM</v>
      </c>
      <c r="BC148" t="str">
        <f t="shared" si="6"/>
        <v>NT</v>
      </c>
      <c r="BD148">
        <f t="shared" si="7"/>
        <v>3</v>
      </c>
      <c r="BE148" t="str">
        <f t="shared" si="8"/>
        <v>6333693M10107  C2008650</v>
      </c>
      <c r="BK148" s="19" t="s">
        <v>1518</v>
      </c>
    </row>
    <row r="149" spans="1:63" x14ac:dyDescent="0.25">
      <c r="A149" s="19" t="s">
        <v>1501</v>
      </c>
      <c r="B149" s="19">
        <v>4.0999999999999996</v>
      </c>
      <c r="C149" s="19">
        <v>20120731</v>
      </c>
      <c r="D149" s="19" t="s">
        <v>41</v>
      </c>
      <c r="E149" s="19" t="s">
        <v>41</v>
      </c>
      <c r="F149" s="19">
        <v>2002293</v>
      </c>
      <c r="G149" s="19">
        <v>1</v>
      </c>
      <c r="H149" s="19">
        <v>2008</v>
      </c>
      <c r="I149" s="19">
        <v>20080819</v>
      </c>
      <c r="J149" s="19" t="s">
        <v>1501</v>
      </c>
      <c r="K149" s="19">
        <v>6</v>
      </c>
      <c r="L149" s="19">
        <v>34</v>
      </c>
      <c r="M149" s="19">
        <v>23</v>
      </c>
      <c r="N149" s="19">
        <v>14</v>
      </c>
      <c r="O149" s="19" t="s">
        <v>1502</v>
      </c>
      <c r="P149" s="19">
        <v>5</v>
      </c>
      <c r="Q149" s="19" t="s">
        <v>67</v>
      </c>
      <c r="R149" s="19"/>
      <c r="S149" s="19">
        <v>5000</v>
      </c>
      <c r="T149" s="19" t="s">
        <v>45</v>
      </c>
      <c r="U149" s="19"/>
      <c r="V149" s="19"/>
      <c r="W149" s="19"/>
      <c r="X149" s="19">
        <v>780</v>
      </c>
      <c r="Y149" s="19">
        <v>0</v>
      </c>
      <c r="Z149" s="19">
        <v>1</v>
      </c>
      <c r="AA149" s="19" t="s">
        <v>48</v>
      </c>
      <c r="AB149" s="19">
        <v>1</v>
      </c>
      <c r="AC149" s="19">
        <v>185240</v>
      </c>
      <c r="AD149" s="19">
        <v>12</v>
      </c>
      <c r="AE149" s="19"/>
      <c r="AF149" s="19"/>
      <c r="AG149" s="19"/>
      <c r="AH149" s="19">
        <v>105990</v>
      </c>
      <c r="AI149" s="19">
        <v>1</v>
      </c>
      <c r="AJ149" s="19"/>
      <c r="AK149" s="19"/>
      <c r="AL149" s="19"/>
      <c r="AM149" s="19"/>
      <c r="AN149" s="19"/>
      <c r="AO149" s="19">
        <v>2.41</v>
      </c>
      <c r="AP149" s="19" t="s">
        <v>1519</v>
      </c>
      <c r="AQ149" s="19" t="s">
        <v>1502</v>
      </c>
      <c r="AR149" s="19" t="s">
        <v>1505</v>
      </c>
      <c r="AS149" s="19" t="s">
        <v>1506</v>
      </c>
      <c r="AT149" s="19" t="s">
        <v>1507</v>
      </c>
      <c r="AU149" s="19" t="s">
        <v>1520</v>
      </c>
      <c r="AV149" s="19" t="s">
        <v>1521</v>
      </c>
      <c r="AW149" s="19">
        <v>2005</v>
      </c>
      <c r="AX149" s="19">
        <v>3</v>
      </c>
      <c r="AY149" s="19" t="s">
        <v>1522</v>
      </c>
      <c r="AZ149" s="19" t="s">
        <v>1523</v>
      </c>
      <c r="BA149" s="19">
        <v>2006</v>
      </c>
      <c r="BB149" t="str">
        <f>VLOOKUP(AC149,'CTCwiretagcode(Jan2016)'!A$2:C$730,3,FALSE)</f>
        <v>CHI</v>
      </c>
      <c r="BC149" t="str">
        <f t="shared" si="6"/>
        <v>NT</v>
      </c>
      <c r="BD149">
        <f t="shared" si="7"/>
        <v>3</v>
      </c>
      <c r="BE149" t="str">
        <f t="shared" si="8"/>
        <v>1852403M10107  C2008780</v>
      </c>
      <c r="BK149" s="19" t="s">
        <v>1518</v>
      </c>
    </row>
    <row r="150" spans="1:63" x14ac:dyDescent="0.25">
      <c r="A150" s="19" t="s">
        <v>1501</v>
      </c>
      <c r="B150" s="19">
        <v>4.0999999999999996</v>
      </c>
      <c r="C150" s="19">
        <v>20120731</v>
      </c>
      <c r="D150" s="19" t="s">
        <v>41</v>
      </c>
      <c r="E150" s="19" t="s">
        <v>41</v>
      </c>
      <c r="F150" s="19">
        <v>2024191</v>
      </c>
      <c r="G150" s="19">
        <v>1</v>
      </c>
      <c r="H150" s="19">
        <v>2008</v>
      </c>
      <c r="I150" s="19">
        <v>20080819</v>
      </c>
      <c r="J150" s="19" t="s">
        <v>1501</v>
      </c>
      <c r="K150" s="19">
        <v>6</v>
      </c>
      <c r="L150" s="19">
        <v>34</v>
      </c>
      <c r="M150" s="19">
        <v>23</v>
      </c>
      <c r="N150" s="19">
        <v>14</v>
      </c>
      <c r="O150" s="19" t="s">
        <v>1502</v>
      </c>
      <c r="P150" s="19">
        <v>5</v>
      </c>
      <c r="Q150" s="19" t="s">
        <v>67</v>
      </c>
      <c r="R150" s="19"/>
      <c r="S150" s="19">
        <v>5000</v>
      </c>
      <c r="T150" s="19" t="s">
        <v>45</v>
      </c>
      <c r="U150" s="19"/>
      <c r="V150" s="19"/>
      <c r="W150" s="19"/>
      <c r="X150" s="19">
        <v>660</v>
      </c>
      <c r="Y150" s="19">
        <v>0</v>
      </c>
      <c r="Z150" s="19">
        <v>1</v>
      </c>
      <c r="AA150" s="19" t="s">
        <v>48</v>
      </c>
      <c r="AB150" s="19">
        <v>1</v>
      </c>
      <c r="AC150" s="19">
        <v>633369</v>
      </c>
      <c r="AD150" s="19">
        <v>12</v>
      </c>
      <c r="AE150" s="19"/>
      <c r="AF150" s="19"/>
      <c r="AG150" s="19"/>
      <c r="AH150" s="19">
        <v>105990</v>
      </c>
      <c r="AI150" s="19">
        <v>1</v>
      </c>
      <c r="AJ150" s="19"/>
      <c r="AK150" s="19"/>
      <c r="AL150" s="19"/>
      <c r="AM150" s="19"/>
      <c r="AN150" s="19"/>
      <c r="AO150" s="19">
        <v>2.41</v>
      </c>
      <c r="AP150" s="19" t="s">
        <v>1519</v>
      </c>
      <c r="AQ150" s="19" t="s">
        <v>1502</v>
      </c>
      <c r="AR150" s="19" t="s">
        <v>1540</v>
      </c>
      <c r="AS150" s="19" t="s">
        <v>1562</v>
      </c>
      <c r="AT150" s="19" t="s">
        <v>1563</v>
      </c>
      <c r="AU150" s="19" t="s">
        <v>1564</v>
      </c>
      <c r="AV150" s="19" t="s">
        <v>1565</v>
      </c>
      <c r="AW150" s="19">
        <v>2005</v>
      </c>
      <c r="AX150" s="19">
        <v>3</v>
      </c>
      <c r="AY150" s="19" t="s">
        <v>1566</v>
      </c>
      <c r="AZ150" s="19" t="s">
        <v>1567</v>
      </c>
      <c r="BA150" s="19">
        <v>2006</v>
      </c>
      <c r="BB150" t="str">
        <f>VLOOKUP(AC150,'CTCwiretagcode(Jan2016)'!A$2:C$730,3,FALSE)</f>
        <v>SAM</v>
      </c>
      <c r="BC150" t="str">
        <f t="shared" si="6"/>
        <v>NT</v>
      </c>
      <c r="BD150">
        <f t="shared" si="7"/>
        <v>3</v>
      </c>
      <c r="BE150" t="str">
        <f t="shared" si="8"/>
        <v>6333693M10107  C2008660</v>
      </c>
      <c r="BK150" s="19" t="s">
        <v>1518</v>
      </c>
    </row>
    <row r="151" spans="1:63" x14ac:dyDescent="0.25">
      <c r="A151" s="19" t="s">
        <v>1501</v>
      </c>
      <c r="B151" s="19">
        <v>4.0999999999999996</v>
      </c>
      <c r="C151" s="19">
        <v>20120731</v>
      </c>
      <c r="D151" s="19" t="s">
        <v>41</v>
      </c>
      <c r="E151" s="19" t="s">
        <v>41</v>
      </c>
      <c r="F151" s="19">
        <v>2024194</v>
      </c>
      <c r="G151" s="19">
        <v>1</v>
      </c>
      <c r="H151" s="19">
        <v>2008</v>
      </c>
      <c r="I151" s="19">
        <v>20080819</v>
      </c>
      <c r="J151" s="19" t="s">
        <v>1501</v>
      </c>
      <c r="K151" s="19">
        <v>6</v>
      </c>
      <c r="L151" s="19">
        <v>34</v>
      </c>
      <c r="M151" s="19">
        <v>23</v>
      </c>
      <c r="N151" s="19">
        <v>14</v>
      </c>
      <c r="O151" s="19" t="s">
        <v>1502</v>
      </c>
      <c r="P151" s="19">
        <v>5</v>
      </c>
      <c r="Q151" s="19" t="s">
        <v>67</v>
      </c>
      <c r="R151" s="19"/>
      <c r="S151" s="19">
        <v>5000</v>
      </c>
      <c r="T151" s="19" t="s">
        <v>110</v>
      </c>
      <c r="U151" s="19"/>
      <c r="V151" s="19"/>
      <c r="W151" s="19"/>
      <c r="X151" s="19">
        <v>740</v>
      </c>
      <c r="Y151" s="19">
        <v>0</v>
      </c>
      <c r="Z151" s="19">
        <v>1</v>
      </c>
      <c r="AA151" s="19" t="s">
        <v>48</v>
      </c>
      <c r="AB151" s="19">
        <v>1</v>
      </c>
      <c r="AC151" s="19">
        <v>633369</v>
      </c>
      <c r="AD151" s="19">
        <v>12</v>
      </c>
      <c r="AE151" s="19"/>
      <c r="AF151" s="19"/>
      <c r="AG151" s="19"/>
      <c r="AH151" s="19">
        <v>105990</v>
      </c>
      <c r="AI151" s="19">
        <v>1</v>
      </c>
      <c r="AJ151" s="19"/>
      <c r="AK151" s="19"/>
      <c r="AL151" s="19"/>
      <c r="AM151" s="19"/>
      <c r="AN151" s="19"/>
      <c r="AO151" s="19">
        <v>2.41</v>
      </c>
      <c r="AP151" s="19" t="s">
        <v>1519</v>
      </c>
      <c r="AQ151" s="19" t="s">
        <v>1502</v>
      </c>
      <c r="AR151" s="19" t="s">
        <v>1540</v>
      </c>
      <c r="AS151" s="19" t="s">
        <v>1562</v>
      </c>
      <c r="AT151" s="19" t="s">
        <v>1563</v>
      </c>
      <c r="AU151" s="19" t="s">
        <v>1564</v>
      </c>
      <c r="AV151" s="19" t="s">
        <v>1565</v>
      </c>
      <c r="AW151" s="19">
        <v>2005</v>
      </c>
      <c r="AX151" s="19">
        <v>3</v>
      </c>
      <c r="AY151" s="19" t="s">
        <v>1566</v>
      </c>
      <c r="AZ151" s="19" t="s">
        <v>1567</v>
      </c>
      <c r="BA151" s="19">
        <v>2006</v>
      </c>
      <c r="BB151" t="str">
        <f>VLOOKUP(AC151,'CTCwiretagcode(Jan2016)'!A$2:C$730,3,FALSE)</f>
        <v>SAM</v>
      </c>
      <c r="BC151" t="str">
        <f t="shared" si="6"/>
        <v>NT</v>
      </c>
      <c r="BD151">
        <f t="shared" si="7"/>
        <v>3</v>
      </c>
      <c r="BE151" t="str">
        <f t="shared" si="8"/>
        <v>6333693M10107  C2008740</v>
      </c>
      <c r="BK151" s="19" t="s">
        <v>1518</v>
      </c>
    </row>
    <row r="152" spans="1:63" x14ac:dyDescent="0.25">
      <c r="A152" s="19" t="s">
        <v>1501</v>
      </c>
      <c r="B152" s="19">
        <v>4.0999999999999996</v>
      </c>
      <c r="C152" s="19">
        <v>20120731</v>
      </c>
      <c r="D152" s="19" t="s">
        <v>41</v>
      </c>
      <c r="E152" s="19" t="s">
        <v>41</v>
      </c>
      <c r="F152" s="19">
        <v>2024197</v>
      </c>
      <c r="G152" s="19">
        <v>1</v>
      </c>
      <c r="H152" s="19">
        <v>2008</v>
      </c>
      <c r="I152" s="19">
        <v>20080819</v>
      </c>
      <c r="J152" s="19" t="s">
        <v>1501</v>
      </c>
      <c r="K152" s="19">
        <v>6</v>
      </c>
      <c r="L152" s="19">
        <v>34</v>
      </c>
      <c r="M152" s="19">
        <v>23</v>
      </c>
      <c r="N152" s="19">
        <v>14</v>
      </c>
      <c r="O152" s="19" t="s">
        <v>1502</v>
      </c>
      <c r="P152" s="19">
        <v>5</v>
      </c>
      <c r="Q152" s="19" t="s">
        <v>67</v>
      </c>
      <c r="R152" s="19"/>
      <c r="S152" s="19">
        <v>5000</v>
      </c>
      <c r="T152" s="19" t="s">
        <v>110</v>
      </c>
      <c r="U152" s="19"/>
      <c r="V152" s="19"/>
      <c r="W152" s="19"/>
      <c r="X152" s="19">
        <v>720</v>
      </c>
      <c r="Y152" s="19">
        <v>0</v>
      </c>
      <c r="Z152" s="19">
        <v>1</v>
      </c>
      <c r="AA152" s="19" t="s">
        <v>48</v>
      </c>
      <c r="AB152" s="19">
        <v>1</v>
      </c>
      <c r="AC152" s="19">
        <v>633369</v>
      </c>
      <c r="AD152" s="19">
        <v>12</v>
      </c>
      <c r="AE152" s="19"/>
      <c r="AF152" s="19"/>
      <c r="AG152" s="19"/>
      <c r="AH152" s="19">
        <v>105990</v>
      </c>
      <c r="AI152" s="19">
        <v>1</v>
      </c>
      <c r="AJ152" s="19"/>
      <c r="AK152" s="19"/>
      <c r="AL152" s="19"/>
      <c r="AM152" s="19"/>
      <c r="AN152" s="19"/>
      <c r="AO152" s="19">
        <v>2.41</v>
      </c>
      <c r="AP152" s="19" t="s">
        <v>1519</v>
      </c>
      <c r="AQ152" s="19" t="s">
        <v>1502</v>
      </c>
      <c r="AR152" s="19" t="s">
        <v>1540</v>
      </c>
      <c r="AS152" s="19" t="s">
        <v>1562</v>
      </c>
      <c r="AT152" s="19" t="s">
        <v>1563</v>
      </c>
      <c r="AU152" s="19" t="s">
        <v>1564</v>
      </c>
      <c r="AV152" s="19" t="s">
        <v>1565</v>
      </c>
      <c r="AW152" s="19">
        <v>2005</v>
      </c>
      <c r="AX152" s="19">
        <v>3</v>
      </c>
      <c r="AY152" s="19" t="s">
        <v>1566</v>
      </c>
      <c r="AZ152" s="19" t="s">
        <v>1567</v>
      </c>
      <c r="BA152" s="19">
        <v>2006</v>
      </c>
      <c r="BB152" t="str">
        <f>VLOOKUP(AC152,'CTCwiretagcode(Jan2016)'!A$2:C$730,3,FALSE)</f>
        <v>SAM</v>
      </c>
      <c r="BC152" t="str">
        <f t="shared" si="6"/>
        <v>NT</v>
      </c>
      <c r="BD152">
        <f t="shared" si="7"/>
        <v>3</v>
      </c>
      <c r="BE152" t="str">
        <f t="shared" si="8"/>
        <v>6333693M10107  C2008720</v>
      </c>
      <c r="BK152" s="19" t="s">
        <v>1518</v>
      </c>
    </row>
    <row r="153" spans="1:63" x14ac:dyDescent="0.25">
      <c r="A153" s="19" t="s">
        <v>1501</v>
      </c>
      <c r="B153" s="19">
        <v>4.0999999999999996</v>
      </c>
      <c r="C153" s="19">
        <v>20120731</v>
      </c>
      <c r="D153" s="19" t="s">
        <v>41</v>
      </c>
      <c r="E153" s="19" t="s">
        <v>41</v>
      </c>
      <c r="F153" s="19">
        <v>2002313</v>
      </c>
      <c r="G153" s="19">
        <v>1</v>
      </c>
      <c r="H153" s="19">
        <v>2008</v>
      </c>
      <c r="I153" s="19">
        <v>20080819</v>
      </c>
      <c r="J153" s="19" t="s">
        <v>1501</v>
      </c>
      <c r="K153" s="19">
        <v>6</v>
      </c>
      <c r="L153" s="19">
        <v>34</v>
      </c>
      <c r="M153" s="19">
        <v>23</v>
      </c>
      <c r="N153" s="19">
        <v>14</v>
      </c>
      <c r="O153" s="19" t="s">
        <v>1502</v>
      </c>
      <c r="P153" s="19">
        <v>5</v>
      </c>
      <c r="Q153" s="19" t="s">
        <v>67</v>
      </c>
      <c r="R153" s="19"/>
      <c r="S153" s="19">
        <v>5000</v>
      </c>
      <c r="T153" s="19" t="s">
        <v>45</v>
      </c>
      <c r="U153" s="19"/>
      <c r="V153" s="19"/>
      <c r="W153" s="19"/>
      <c r="X153" s="19">
        <v>750</v>
      </c>
      <c r="Y153" s="19">
        <v>0</v>
      </c>
      <c r="Z153" s="19">
        <v>1</v>
      </c>
      <c r="AA153" s="19" t="s">
        <v>48</v>
      </c>
      <c r="AB153" s="19">
        <v>1</v>
      </c>
      <c r="AC153" s="19">
        <v>633369</v>
      </c>
      <c r="AD153" s="19">
        <v>12</v>
      </c>
      <c r="AE153" s="19"/>
      <c r="AF153" s="19"/>
      <c r="AG153" s="19"/>
      <c r="AH153" s="19">
        <v>105990</v>
      </c>
      <c r="AI153" s="19">
        <v>1</v>
      </c>
      <c r="AJ153" s="19"/>
      <c r="AK153" s="19"/>
      <c r="AL153" s="19"/>
      <c r="AM153" s="19"/>
      <c r="AN153" s="19"/>
      <c r="AO153" s="19">
        <v>2.41</v>
      </c>
      <c r="AP153" s="19" t="s">
        <v>1519</v>
      </c>
      <c r="AQ153" s="19" t="s">
        <v>1502</v>
      </c>
      <c r="AR153" s="19" t="s">
        <v>1540</v>
      </c>
      <c r="AS153" s="19" t="s">
        <v>1562</v>
      </c>
      <c r="AT153" s="19" t="s">
        <v>1563</v>
      </c>
      <c r="AU153" s="19" t="s">
        <v>1564</v>
      </c>
      <c r="AV153" s="19" t="s">
        <v>1565</v>
      </c>
      <c r="AW153" s="19">
        <v>2005</v>
      </c>
      <c r="AX153" s="19">
        <v>3</v>
      </c>
      <c r="AY153" s="19" t="s">
        <v>1566</v>
      </c>
      <c r="AZ153" s="19" t="s">
        <v>1567</v>
      </c>
      <c r="BA153" s="19">
        <v>2006</v>
      </c>
      <c r="BB153" t="str">
        <f>VLOOKUP(AC153,'CTCwiretagcode(Jan2016)'!A$2:C$730,3,FALSE)</f>
        <v>SAM</v>
      </c>
      <c r="BC153" t="str">
        <f t="shared" si="6"/>
        <v>NT</v>
      </c>
      <c r="BD153">
        <f t="shared" si="7"/>
        <v>3</v>
      </c>
      <c r="BE153" t="str">
        <f t="shared" si="8"/>
        <v>6333693M10107  C2008750</v>
      </c>
      <c r="BK153" s="19" t="s">
        <v>1518</v>
      </c>
    </row>
    <row r="154" spans="1:63" x14ac:dyDescent="0.25">
      <c r="A154" s="19" t="s">
        <v>1501</v>
      </c>
      <c r="B154" s="19">
        <v>4.0999999999999996</v>
      </c>
      <c r="C154" s="19">
        <v>20120731</v>
      </c>
      <c r="D154" s="19" t="s">
        <v>41</v>
      </c>
      <c r="E154" s="19" t="s">
        <v>41</v>
      </c>
      <c r="F154" s="19">
        <v>2002317</v>
      </c>
      <c r="G154" s="19">
        <v>1</v>
      </c>
      <c r="H154" s="19">
        <v>2008</v>
      </c>
      <c r="I154" s="19">
        <v>20080819</v>
      </c>
      <c r="J154" s="19" t="s">
        <v>1501</v>
      </c>
      <c r="K154" s="19">
        <v>6</v>
      </c>
      <c r="L154" s="19">
        <v>34</v>
      </c>
      <c r="M154" s="19">
        <v>23</v>
      </c>
      <c r="N154" s="19">
        <v>14</v>
      </c>
      <c r="O154" s="19" t="s">
        <v>1502</v>
      </c>
      <c r="P154" s="19">
        <v>5</v>
      </c>
      <c r="Q154" s="19" t="s">
        <v>67</v>
      </c>
      <c r="R154" s="19"/>
      <c r="S154" s="19">
        <v>5000</v>
      </c>
      <c r="T154" s="19" t="s">
        <v>45</v>
      </c>
      <c r="U154" s="19"/>
      <c r="V154" s="19"/>
      <c r="W154" s="19"/>
      <c r="X154" s="19">
        <v>690</v>
      </c>
      <c r="Y154" s="19">
        <v>0</v>
      </c>
      <c r="Z154" s="19">
        <v>1</v>
      </c>
      <c r="AA154" s="19" t="s">
        <v>48</v>
      </c>
      <c r="AB154" s="19">
        <v>1</v>
      </c>
      <c r="AC154" s="19">
        <v>633369</v>
      </c>
      <c r="AD154" s="19">
        <v>12</v>
      </c>
      <c r="AE154" s="19"/>
      <c r="AF154" s="19"/>
      <c r="AG154" s="19"/>
      <c r="AH154" s="19">
        <v>105990</v>
      </c>
      <c r="AI154" s="19">
        <v>1</v>
      </c>
      <c r="AJ154" s="19"/>
      <c r="AK154" s="19"/>
      <c r="AL154" s="19"/>
      <c r="AM154" s="19"/>
      <c r="AN154" s="19"/>
      <c r="AO154" s="19">
        <v>2.41</v>
      </c>
      <c r="AP154" s="19" t="s">
        <v>1519</v>
      </c>
      <c r="AQ154" s="19" t="s">
        <v>1502</v>
      </c>
      <c r="AR154" s="19" t="s">
        <v>1540</v>
      </c>
      <c r="AS154" s="19" t="s">
        <v>1562</v>
      </c>
      <c r="AT154" s="19" t="s">
        <v>1563</v>
      </c>
      <c r="AU154" s="19" t="s">
        <v>1564</v>
      </c>
      <c r="AV154" s="19" t="s">
        <v>1565</v>
      </c>
      <c r="AW154" s="19">
        <v>2005</v>
      </c>
      <c r="AX154" s="19">
        <v>3</v>
      </c>
      <c r="AY154" s="19" t="s">
        <v>1566</v>
      </c>
      <c r="AZ154" s="19" t="s">
        <v>1567</v>
      </c>
      <c r="BA154" s="19">
        <v>2006</v>
      </c>
      <c r="BB154" t="str">
        <f>VLOOKUP(AC154,'CTCwiretagcode(Jan2016)'!A$2:C$730,3,FALSE)</f>
        <v>SAM</v>
      </c>
      <c r="BC154" t="str">
        <f t="shared" si="6"/>
        <v>NT</v>
      </c>
      <c r="BD154">
        <f t="shared" si="7"/>
        <v>3</v>
      </c>
      <c r="BE154" t="str">
        <f t="shared" si="8"/>
        <v>6333693M10107  C2008690</v>
      </c>
      <c r="BK154" s="19" t="s">
        <v>1518</v>
      </c>
    </row>
    <row r="155" spans="1:63" x14ac:dyDescent="0.25">
      <c r="A155" s="19" t="s">
        <v>1501</v>
      </c>
      <c r="B155" s="19">
        <v>4.0999999999999996</v>
      </c>
      <c r="C155" s="19">
        <v>20120731</v>
      </c>
      <c r="D155" s="19" t="s">
        <v>41</v>
      </c>
      <c r="E155" s="19" t="s">
        <v>41</v>
      </c>
      <c r="F155" s="19">
        <v>2002274</v>
      </c>
      <c r="G155" s="19">
        <v>1</v>
      </c>
      <c r="H155" s="19">
        <v>2008</v>
      </c>
      <c r="I155" s="19">
        <v>20080819</v>
      </c>
      <c r="J155" s="19" t="s">
        <v>1501</v>
      </c>
      <c r="K155" s="19">
        <v>6</v>
      </c>
      <c r="L155" s="19">
        <v>34</v>
      </c>
      <c r="M155" s="19">
        <v>23</v>
      </c>
      <c r="N155" s="19">
        <v>14</v>
      </c>
      <c r="O155" s="19" t="s">
        <v>1502</v>
      </c>
      <c r="P155" s="19">
        <v>5</v>
      </c>
      <c r="Q155" s="19" t="s">
        <v>67</v>
      </c>
      <c r="R155" s="19"/>
      <c r="S155" s="19">
        <v>5000</v>
      </c>
      <c r="T155" s="19" t="s">
        <v>110</v>
      </c>
      <c r="U155" s="19"/>
      <c r="V155" s="19"/>
      <c r="W155" s="19"/>
      <c r="X155" s="19">
        <v>710</v>
      </c>
      <c r="Y155" s="19">
        <v>0</v>
      </c>
      <c r="Z155" s="19">
        <v>1</v>
      </c>
      <c r="AA155" s="19" t="s">
        <v>48</v>
      </c>
      <c r="AB155" s="19">
        <v>1</v>
      </c>
      <c r="AC155" s="19">
        <v>633369</v>
      </c>
      <c r="AD155" s="19">
        <v>12</v>
      </c>
      <c r="AE155" s="19"/>
      <c r="AF155" s="19"/>
      <c r="AG155" s="19"/>
      <c r="AH155" s="19">
        <v>105990</v>
      </c>
      <c r="AI155" s="19">
        <v>1</v>
      </c>
      <c r="AJ155" s="19"/>
      <c r="AK155" s="19"/>
      <c r="AL155" s="19"/>
      <c r="AM155" s="19"/>
      <c r="AN155" s="19"/>
      <c r="AO155" s="19">
        <v>2.41</v>
      </c>
      <c r="AP155" s="19" t="s">
        <v>1519</v>
      </c>
      <c r="AQ155" s="19" t="s">
        <v>1502</v>
      </c>
      <c r="AR155" s="19" t="s">
        <v>1540</v>
      </c>
      <c r="AS155" s="19" t="s">
        <v>1562</v>
      </c>
      <c r="AT155" s="19" t="s">
        <v>1563</v>
      </c>
      <c r="AU155" s="19" t="s">
        <v>1564</v>
      </c>
      <c r="AV155" s="19" t="s">
        <v>1565</v>
      </c>
      <c r="AW155" s="19">
        <v>2005</v>
      </c>
      <c r="AX155" s="19">
        <v>3</v>
      </c>
      <c r="AY155" s="19" t="s">
        <v>1566</v>
      </c>
      <c r="AZ155" s="19" t="s">
        <v>1567</v>
      </c>
      <c r="BA155" s="19">
        <v>2006</v>
      </c>
      <c r="BB155" t="str">
        <f>VLOOKUP(AC155,'CTCwiretagcode(Jan2016)'!A$2:C$730,3,FALSE)</f>
        <v>SAM</v>
      </c>
      <c r="BC155" t="str">
        <f t="shared" si="6"/>
        <v>NT</v>
      </c>
      <c r="BD155">
        <f t="shared" si="7"/>
        <v>3</v>
      </c>
      <c r="BE155" t="str">
        <f t="shared" si="8"/>
        <v>6333693M10107  C2008710</v>
      </c>
      <c r="BK155" s="19" t="s">
        <v>1518</v>
      </c>
    </row>
    <row r="156" spans="1:63" x14ac:dyDescent="0.25">
      <c r="A156" s="19" t="s">
        <v>1501</v>
      </c>
      <c r="B156" s="19">
        <v>4.0999999999999996</v>
      </c>
      <c r="C156" s="19">
        <v>20120731</v>
      </c>
      <c r="D156" s="19" t="s">
        <v>41</v>
      </c>
      <c r="E156" s="19" t="s">
        <v>41</v>
      </c>
      <c r="F156" s="19">
        <v>1985410</v>
      </c>
      <c r="G156" s="19">
        <v>1</v>
      </c>
      <c r="H156" s="19">
        <v>2008</v>
      </c>
      <c r="I156" s="19">
        <v>20080820</v>
      </c>
      <c r="J156" s="19" t="s">
        <v>1501</v>
      </c>
      <c r="K156" s="19">
        <v>6</v>
      </c>
      <c r="L156" s="19">
        <v>34</v>
      </c>
      <c r="M156" s="19">
        <v>23</v>
      </c>
      <c r="N156" s="19">
        <v>14</v>
      </c>
      <c r="O156" s="19" t="s">
        <v>1502</v>
      </c>
      <c r="P156" s="19">
        <v>5</v>
      </c>
      <c r="Q156" s="19" t="s">
        <v>67</v>
      </c>
      <c r="R156" s="19"/>
      <c r="S156" s="19">
        <v>5000</v>
      </c>
      <c r="T156" s="19" t="s">
        <v>45</v>
      </c>
      <c r="U156" s="19"/>
      <c r="V156" s="19"/>
      <c r="W156" s="19"/>
      <c r="X156" s="19">
        <v>680</v>
      </c>
      <c r="Y156" s="19">
        <v>0</v>
      </c>
      <c r="Z156" s="19">
        <v>1</v>
      </c>
      <c r="AA156" s="19" t="s">
        <v>48</v>
      </c>
      <c r="AB156" s="19">
        <v>1</v>
      </c>
      <c r="AC156" s="19">
        <v>633369</v>
      </c>
      <c r="AD156" s="19">
        <v>12</v>
      </c>
      <c r="AE156" s="19"/>
      <c r="AF156" s="19"/>
      <c r="AG156" s="19"/>
      <c r="AH156" s="19">
        <v>105990</v>
      </c>
      <c r="AI156" s="19">
        <v>1</v>
      </c>
      <c r="AJ156" s="19"/>
      <c r="AK156" s="19"/>
      <c r="AL156" s="19"/>
      <c r="AM156" s="19"/>
      <c r="AN156" s="19"/>
      <c r="AO156" s="19">
        <v>2.41</v>
      </c>
      <c r="AP156" s="19" t="s">
        <v>1519</v>
      </c>
      <c r="AQ156" s="19" t="s">
        <v>1502</v>
      </c>
      <c r="AR156" s="19" t="s">
        <v>1540</v>
      </c>
      <c r="AS156" s="19" t="s">
        <v>1562</v>
      </c>
      <c r="AT156" s="19" t="s">
        <v>1563</v>
      </c>
      <c r="AU156" s="19" t="s">
        <v>1564</v>
      </c>
      <c r="AV156" s="19" t="s">
        <v>1565</v>
      </c>
      <c r="AW156" s="19">
        <v>2005</v>
      </c>
      <c r="AX156" s="19">
        <v>3</v>
      </c>
      <c r="AY156" s="19" t="s">
        <v>1566</v>
      </c>
      <c r="AZ156" s="19" t="s">
        <v>1567</v>
      </c>
      <c r="BA156" s="19">
        <v>2006</v>
      </c>
      <c r="BB156" t="str">
        <f>VLOOKUP(AC156,'CTCwiretagcode(Jan2016)'!A$2:C$730,3,FALSE)</f>
        <v>SAM</v>
      </c>
      <c r="BC156" t="str">
        <f t="shared" si="6"/>
        <v>NT</v>
      </c>
      <c r="BD156">
        <f t="shared" si="7"/>
        <v>3</v>
      </c>
      <c r="BE156" t="str">
        <f t="shared" si="8"/>
        <v>6333693M10107  C2008680</v>
      </c>
      <c r="BK156" s="19" t="s">
        <v>1518</v>
      </c>
    </row>
    <row r="157" spans="1:63" x14ac:dyDescent="0.25">
      <c r="A157" s="19" t="s">
        <v>1501</v>
      </c>
      <c r="B157" s="19">
        <v>4.0999999999999996</v>
      </c>
      <c r="C157" s="19">
        <v>20120731</v>
      </c>
      <c r="D157" s="19" t="s">
        <v>41</v>
      </c>
      <c r="E157" s="19" t="s">
        <v>41</v>
      </c>
      <c r="F157" s="19">
        <v>1986569</v>
      </c>
      <c r="G157" s="19">
        <v>1</v>
      </c>
      <c r="H157" s="19">
        <v>2008</v>
      </c>
      <c r="I157" s="19">
        <v>20080820</v>
      </c>
      <c r="J157" s="19" t="s">
        <v>1501</v>
      </c>
      <c r="K157" s="19">
        <v>6</v>
      </c>
      <c r="L157" s="19">
        <v>34</v>
      </c>
      <c r="M157" s="19">
        <v>23</v>
      </c>
      <c r="N157" s="19">
        <v>14</v>
      </c>
      <c r="O157" s="19" t="s">
        <v>1502</v>
      </c>
      <c r="P157" s="19">
        <v>5</v>
      </c>
      <c r="Q157" s="19" t="s">
        <v>67</v>
      </c>
      <c r="R157" s="19"/>
      <c r="S157" s="19">
        <v>5000</v>
      </c>
      <c r="T157" s="19" t="s">
        <v>110</v>
      </c>
      <c r="U157" s="19"/>
      <c r="V157" s="19"/>
      <c r="W157" s="19"/>
      <c r="X157" s="19">
        <v>770</v>
      </c>
      <c r="Y157" s="19">
        <v>0</v>
      </c>
      <c r="Z157" s="19">
        <v>1</v>
      </c>
      <c r="AA157" s="19" t="s">
        <v>48</v>
      </c>
      <c r="AB157" s="19">
        <v>1</v>
      </c>
      <c r="AC157" s="19">
        <v>633369</v>
      </c>
      <c r="AD157" s="19">
        <v>12</v>
      </c>
      <c r="AE157" s="19"/>
      <c r="AF157" s="19"/>
      <c r="AG157" s="19"/>
      <c r="AH157" s="19">
        <v>105990</v>
      </c>
      <c r="AI157" s="19">
        <v>1</v>
      </c>
      <c r="AJ157" s="19"/>
      <c r="AK157" s="19"/>
      <c r="AL157" s="19"/>
      <c r="AM157" s="19"/>
      <c r="AN157" s="19"/>
      <c r="AO157" s="19">
        <v>2.41</v>
      </c>
      <c r="AP157" s="19" t="s">
        <v>1519</v>
      </c>
      <c r="AQ157" s="19" t="s">
        <v>1502</v>
      </c>
      <c r="AR157" s="19" t="s">
        <v>1540</v>
      </c>
      <c r="AS157" s="19" t="s">
        <v>1562</v>
      </c>
      <c r="AT157" s="19" t="s">
        <v>1563</v>
      </c>
      <c r="AU157" s="19" t="s">
        <v>1564</v>
      </c>
      <c r="AV157" s="19" t="s">
        <v>1565</v>
      </c>
      <c r="AW157" s="19">
        <v>2005</v>
      </c>
      <c r="AX157" s="19">
        <v>3</v>
      </c>
      <c r="AY157" s="19" t="s">
        <v>1566</v>
      </c>
      <c r="AZ157" s="19" t="s">
        <v>1567</v>
      </c>
      <c r="BA157" s="19">
        <v>2006</v>
      </c>
      <c r="BB157" t="str">
        <f>VLOOKUP(AC157,'CTCwiretagcode(Jan2016)'!A$2:C$730,3,FALSE)</f>
        <v>SAM</v>
      </c>
      <c r="BC157" t="str">
        <f t="shared" si="6"/>
        <v>NT</v>
      </c>
      <c r="BD157">
        <f t="shared" si="7"/>
        <v>3</v>
      </c>
      <c r="BE157" t="str">
        <f t="shared" si="8"/>
        <v>6333693M10107  C2008770</v>
      </c>
      <c r="BK157" s="19" t="s">
        <v>1518</v>
      </c>
    </row>
    <row r="158" spans="1:63" x14ac:dyDescent="0.25">
      <c r="A158" s="19" t="s">
        <v>1501</v>
      </c>
      <c r="B158" s="19">
        <v>4.0999999999999996</v>
      </c>
      <c r="C158" s="19">
        <v>20120731</v>
      </c>
      <c r="D158" s="19" t="s">
        <v>41</v>
      </c>
      <c r="E158" s="19" t="s">
        <v>41</v>
      </c>
      <c r="F158" s="19">
        <v>2024569</v>
      </c>
      <c r="G158" s="19">
        <v>1</v>
      </c>
      <c r="H158" s="19">
        <v>2008</v>
      </c>
      <c r="I158" s="19">
        <v>20080820</v>
      </c>
      <c r="J158" s="19" t="s">
        <v>1501</v>
      </c>
      <c r="K158" s="19">
        <v>6</v>
      </c>
      <c r="L158" s="19">
        <v>34</v>
      </c>
      <c r="M158" s="19">
        <v>23</v>
      </c>
      <c r="N158" s="19">
        <v>14</v>
      </c>
      <c r="O158" s="19" t="s">
        <v>1502</v>
      </c>
      <c r="P158" s="19">
        <v>5</v>
      </c>
      <c r="Q158" s="19" t="s">
        <v>67</v>
      </c>
      <c r="R158" s="19"/>
      <c r="S158" s="19">
        <v>5000</v>
      </c>
      <c r="T158" s="19" t="s">
        <v>45</v>
      </c>
      <c r="U158" s="19"/>
      <c r="V158" s="19"/>
      <c r="W158" s="19"/>
      <c r="X158" s="19">
        <v>790</v>
      </c>
      <c r="Y158" s="19">
        <v>0</v>
      </c>
      <c r="Z158" s="19">
        <v>1</v>
      </c>
      <c r="AA158" s="19" t="s">
        <v>48</v>
      </c>
      <c r="AB158" s="19">
        <v>1</v>
      </c>
      <c r="AC158" s="19">
        <v>633369</v>
      </c>
      <c r="AD158" s="19">
        <v>12</v>
      </c>
      <c r="AE158" s="19"/>
      <c r="AF158" s="19"/>
      <c r="AG158" s="19"/>
      <c r="AH158" s="19">
        <v>105990</v>
      </c>
      <c r="AI158" s="19">
        <v>1</v>
      </c>
      <c r="AJ158" s="19"/>
      <c r="AK158" s="19"/>
      <c r="AL158" s="19"/>
      <c r="AM158" s="19"/>
      <c r="AN158" s="19"/>
      <c r="AO158" s="19">
        <v>2.41</v>
      </c>
      <c r="AP158" s="19" t="s">
        <v>1519</v>
      </c>
      <c r="AQ158" s="19" t="s">
        <v>1502</v>
      </c>
      <c r="AR158" s="19" t="s">
        <v>1540</v>
      </c>
      <c r="AS158" s="19" t="s">
        <v>1562</v>
      </c>
      <c r="AT158" s="19" t="s">
        <v>1563</v>
      </c>
      <c r="AU158" s="19" t="s">
        <v>1564</v>
      </c>
      <c r="AV158" s="19" t="s">
        <v>1565</v>
      </c>
      <c r="AW158" s="19">
        <v>2005</v>
      </c>
      <c r="AX158" s="19">
        <v>3</v>
      </c>
      <c r="AY158" s="19" t="s">
        <v>1566</v>
      </c>
      <c r="AZ158" s="19" t="s">
        <v>1567</v>
      </c>
      <c r="BA158" s="19">
        <v>2006</v>
      </c>
      <c r="BB158" t="str">
        <f>VLOOKUP(AC158,'CTCwiretagcode(Jan2016)'!A$2:C$730,3,FALSE)</f>
        <v>SAM</v>
      </c>
      <c r="BC158" t="str">
        <f t="shared" si="6"/>
        <v>NT</v>
      </c>
      <c r="BD158">
        <f t="shared" si="7"/>
        <v>3</v>
      </c>
      <c r="BE158" t="str">
        <f t="shared" si="8"/>
        <v>6333693M10107  C2008790</v>
      </c>
      <c r="BK158" s="19" t="s">
        <v>1518</v>
      </c>
    </row>
    <row r="159" spans="1:63" x14ac:dyDescent="0.25">
      <c r="A159" s="19" t="s">
        <v>1501</v>
      </c>
      <c r="B159" s="19">
        <v>4.0999999999999996</v>
      </c>
      <c r="C159" s="19">
        <v>20120731</v>
      </c>
      <c r="D159" s="19" t="s">
        <v>41</v>
      </c>
      <c r="E159" s="19" t="s">
        <v>41</v>
      </c>
      <c r="F159" s="19">
        <v>2024581</v>
      </c>
      <c r="G159" s="19">
        <v>1</v>
      </c>
      <c r="H159" s="19">
        <v>2008</v>
      </c>
      <c r="I159" s="19">
        <v>20080820</v>
      </c>
      <c r="J159" s="19" t="s">
        <v>1501</v>
      </c>
      <c r="K159" s="19">
        <v>6</v>
      </c>
      <c r="L159" s="19">
        <v>34</v>
      </c>
      <c r="M159" s="19">
        <v>23</v>
      </c>
      <c r="N159" s="19">
        <v>14</v>
      </c>
      <c r="O159" s="19" t="s">
        <v>1502</v>
      </c>
      <c r="P159" s="19">
        <v>5</v>
      </c>
      <c r="Q159" s="19" t="s">
        <v>67</v>
      </c>
      <c r="R159" s="19"/>
      <c r="S159" s="19">
        <v>5000</v>
      </c>
      <c r="T159" s="19" t="s">
        <v>45</v>
      </c>
      <c r="U159" s="19"/>
      <c r="V159" s="19"/>
      <c r="W159" s="19"/>
      <c r="X159" s="19">
        <v>720</v>
      </c>
      <c r="Y159" s="19">
        <v>0</v>
      </c>
      <c r="Z159" s="19">
        <v>1</v>
      </c>
      <c r="AA159" s="19" t="s">
        <v>48</v>
      </c>
      <c r="AB159" s="19">
        <v>1</v>
      </c>
      <c r="AC159" s="19">
        <v>633369</v>
      </c>
      <c r="AD159" s="19">
        <v>12</v>
      </c>
      <c r="AE159" s="19"/>
      <c r="AF159" s="19"/>
      <c r="AG159" s="19"/>
      <c r="AH159" s="19">
        <v>105990</v>
      </c>
      <c r="AI159" s="19">
        <v>1</v>
      </c>
      <c r="AJ159" s="19"/>
      <c r="AK159" s="19"/>
      <c r="AL159" s="19"/>
      <c r="AM159" s="19"/>
      <c r="AN159" s="19"/>
      <c r="AO159" s="19">
        <v>2.41</v>
      </c>
      <c r="AP159" s="19" t="s">
        <v>1519</v>
      </c>
      <c r="AQ159" s="19" t="s">
        <v>1502</v>
      </c>
      <c r="AR159" s="19" t="s">
        <v>1540</v>
      </c>
      <c r="AS159" s="19" t="s">
        <v>1562</v>
      </c>
      <c r="AT159" s="19" t="s">
        <v>1563</v>
      </c>
      <c r="AU159" s="19" t="s">
        <v>1564</v>
      </c>
      <c r="AV159" s="19" t="s">
        <v>1565</v>
      </c>
      <c r="AW159" s="19">
        <v>2005</v>
      </c>
      <c r="AX159" s="19">
        <v>3</v>
      </c>
      <c r="AY159" s="19" t="s">
        <v>1566</v>
      </c>
      <c r="AZ159" s="19" t="s">
        <v>1567</v>
      </c>
      <c r="BA159" s="19">
        <v>2006</v>
      </c>
      <c r="BB159" t="str">
        <f>VLOOKUP(AC159,'CTCwiretagcode(Jan2016)'!A$2:C$730,3,FALSE)</f>
        <v>SAM</v>
      </c>
      <c r="BC159" t="str">
        <f t="shared" si="6"/>
        <v>NT</v>
      </c>
      <c r="BD159">
        <f t="shared" si="7"/>
        <v>3</v>
      </c>
      <c r="BE159" t="str">
        <f t="shared" si="8"/>
        <v>6333693M10107  C2008720</v>
      </c>
      <c r="BK159" s="19" t="s">
        <v>1518</v>
      </c>
    </row>
    <row r="160" spans="1:63" x14ac:dyDescent="0.25">
      <c r="A160" s="19" t="s">
        <v>1501</v>
      </c>
      <c r="B160" s="19">
        <v>4.0999999999999996</v>
      </c>
      <c r="C160" s="19">
        <v>20120731</v>
      </c>
      <c r="D160" s="19" t="s">
        <v>41</v>
      </c>
      <c r="E160" s="19" t="s">
        <v>41</v>
      </c>
      <c r="F160" s="19">
        <v>2024584</v>
      </c>
      <c r="G160" s="19">
        <v>1</v>
      </c>
      <c r="H160" s="19">
        <v>2008</v>
      </c>
      <c r="I160" s="19">
        <v>20080820</v>
      </c>
      <c r="J160" s="19" t="s">
        <v>1501</v>
      </c>
      <c r="K160" s="19">
        <v>6</v>
      </c>
      <c r="L160" s="19">
        <v>34</v>
      </c>
      <c r="M160" s="19">
        <v>23</v>
      </c>
      <c r="N160" s="19">
        <v>14</v>
      </c>
      <c r="O160" s="19" t="s">
        <v>1502</v>
      </c>
      <c r="P160" s="19">
        <v>5</v>
      </c>
      <c r="Q160" s="19" t="s">
        <v>67</v>
      </c>
      <c r="R160" s="19"/>
      <c r="S160" s="19">
        <v>5000</v>
      </c>
      <c r="T160" s="19" t="s">
        <v>45</v>
      </c>
      <c r="U160" s="19"/>
      <c r="V160" s="19"/>
      <c r="W160" s="19"/>
      <c r="X160" s="19">
        <v>700</v>
      </c>
      <c r="Y160" s="19">
        <v>0</v>
      </c>
      <c r="Z160" s="19">
        <v>1</v>
      </c>
      <c r="AA160" s="19" t="s">
        <v>48</v>
      </c>
      <c r="AB160" s="19">
        <v>1</v>
      </c>
      <c r="AC160" s="19">
        <v>633369</v>
      </c>
      <c r="AD160" s="19">
        <v>12</v>
      </c>
      <c r="AE160" s="19"/>
      <c r="AF160" s="19"/>
      <c r="AG160" s="19"/>
      <c r="AH160" s="19">
        <v>105990</v>
      </c>
      <c r="AI160" s="19">
        <v>1</v>
      </c>
      <c r="AJ160" s="19"/>
      <c r="AK160" s="19"/>
      <c r="AL160" s="19"/>
      <c r="AM160" s="19"/>
      <c r="AN160" s="19"/>
      <c r="AO160" s="19">
        <v>2.41</v>
      </c>
      <c r="AP160" s="19" t="s">
        <v>1519</v>
      </c>
      <c r="AQ160" s="19" t="s">
        <v>1502</v>
      </c>
      <c r="AR160" s="19" t="s">
        <v>1540</v>
      </c>
      <c r="AS160" s="19" t="s">
        <v>1562</v>
      </c>
      <c r="AT160" s="19" t="s">
        <v>1563</v>
      </c>
      <c r="AU160" s="19" t="s">
        <v>1564</v>
      </c>
      <c r="AV160" s="19" t="s">
        <v>1565</v>
      </c>
      <c r="AW160" s="19">
        <v>2005</v>
      </c>
      <c r="AX160" s="19">
        <v>3</v>
      </c>
      <c r="AY160" s="19" t="s">
        <v>1566</v>
      </c>
      <c r="AZ160" s="19" t="s">
        <v>1567</v>
      </c>
      <c r="BA160" s="19">
        <v>2006</v>
      </c>
      <c r="BB160" t="str">
        <f>VLOOKUP(AC160,'CTCwiretagcode(Jan2016)'!A$2:C$730,3,FALSE)</f>
        <v>SAM</v>
      </c>
      <c r="BC160" t="str">
        <f t="shared" si="6"/>
        <v>NT</v>
      </c>
      <c r="BD160">
        <f t="shared" si="7"/>
        <v>3</v>
      </c>
      <c r="BE160" t="str">
        <f t="shared" si="8"/>
        <v>6333693M10107  C2008700</v>
      </c>
      <c r="BK160" s="19" t="s">
        <v>1518</v>
      </c>
    </row>
    <row r="161" spans="1:63" x14ac:dyDescent="0.25">
      <c r="A161" s="19" t="s">
        <v>1501</v>
      </c>
      <c r="B161" s="19">
        <v>4.0999999999999996</v>
      </c>
      <c r="C161" s="19">
        <v>20120731</v>
      </c>
      <c r="D161" s="19" t="s">
        <v>41</v>
      </c>
      <c r="E161" s="19" t="s">
        <v>41</v>
      </c>
      <c r="F161" s="19">
        <v>2024238</v>
      </c>
      <c r="G161" s="19">
        <v>1</v>
      </c>
      <c r="H161" s="19">
        <v>2008</v>
      </c>
      <c r="I161" s="19">
        <v>20080820</v>
      </c>
      <c r="J161" s="19" t="s">
        <v>1501</v>
      </c>
      <c r="K161" s="19">
        <v>6</v>
      </c>
      <c r="L161" s="19">
        <v>34</v>
      </c>
      <c r="M161" s="19">
        <v>23</v>
      </c>
      <c r="N161" s="19">
        <v>14</v>
      </c>
      <c r="O161" s="19" t="s">
        <v>1502</v>
      </c>
      <c r="P161" s="19">
        <v>5</v>
      </c>
      <c r="Q161" s="19" t="s">
        <v>67</v>
      </c>
      <c r="R161" s="19"/>
      <c r="S161" s="19">
        <v>5000</v>
      </c>
      <c r="T161" s="19" t="s">
        <v>45</v>
      </c>
      <c r="U161" s="19"/>
      <c r="V161" s="19"/>
      <c r="W161" s="19"/>
      <c r="X161" s="19">
        <v>750</v>
      </c>
      <c r="Y161" s="19">
        <v>0</v>
      </c>
      <c r="Z161" s="19">
        <v>1</v>
      </c>
      <c r="AA161" s="19" t="s">
        <v>48</v>
      </c>
      <c r="AB161" s="19">
        <v>1</v>
      </c>
      <c r="AC161" s="19">
        <v>633369</v>
      </c>
      <c r="AD161" s="19">
        <v>12</v>
      </c>
      <c r="AE161" s="19"/>
      <c r="AF161" s="19"/>
      <c r="AG161" s="19"/>
      <c r="AH161" s="19">
        <v>105990</v>
      </c>
      <c r="AI161" s="19">
        <v>1</v>
      </c>
      <c r="AJ161" s="19"/>
      <c r="AK161" s="19"/>
      <c r="AL161" s="19"/>
      <c r="AM161" s="19"/>
      <c r="AN161" s="19"/>
      <c r="AO161" s="19">
        <v>2.41</v>
      </c>
      <c r="AP161" s="19" t="s">
        <v>1519</v>
      </c>
      <c r="AQ161" s="19" t="s">
        <v>1502</v>
      </c>
      <c r="AR161" s="19" t="s">
        <v>1540</v>
      </c>
      <c r="AS161" s="19" t="s">
        <v>1562</v>
      </c>
      <c r="AT161" s="19" t="s">
        <v>1563</v>
      </c>
      <c r="AU161" s="19" t="s">
        <v>1564</v>
      </c>
      <c r="AV161" s="19" t="s">
        <v>1565</v>
      </c>
      <c r="AW161" s="19">
        <v>2005</v>
      </c>
      <c r="AX161" s="19">
        <v>3</v>
      </c>
      <c r="AY161" s="19" t="s">
        <v>1566</v>
      </c>
      <c r="AZ161" s="19" t="s">
        <v>1567</v>
      </c>
      <c r="BA161" s="19">
        <v>2006</v>
      </c>
      <c r="BB161" t="str">
        <f>VLOOKUP(AC161,'CTCwiretagcode(Jan2016)'!A$2:C$730,3,FALSE)</f>
        <v>SAM</v>
      </c>
      <c r="BC161" t="str">
        <f t="shared" si="6"/>
        <v>NT</v>
      </c>
      <c r="BD161">
        <f t="shared" si="7"/>
        <v>3</v>
      </c>
      <c r="BE161" t="str">
        <f t="shared" si="8"/>
        <v>6333693M10107  C2008750</v>
      </c>
      <c r="BK161" s="19" t="s">
        <v>1518</v>
      </c>
    </row>
    <row r="162" spans="1:63" x14ac:dyDescent="0.25">
      <c r="A162" s="19" t="s">
        <v>1501</v>
      </c>
      <c r="B162" s="19">
        <v>4.0999999999999996</v>
      </c>
      <c r="C162" s="19">
        <v>20120731</v>
      </c>
      <c r="D162" s="19" t="s">
        <v>41</v>
      </c>
      <c r="E162" s="19" t="s">
        <v>41</v>
      </c>
      <c r="F162" s="19">
        <v>2024311</v>
      </c>
      <c r="G162" s="19">
        <v>1</v>
      </c>
      <c r="H162" s="19">
        <v>2008</v>
      </c>
      <c r="I162" s="19">
        <v>20080820</v>
      </c>
      <c r="J162" s="19" t="s">
        <v>1501</v>
      </c>
      <c r="K162" s="19">
        <v>6</v>
      </c>
      <c r="L162" s="19">
        <v>34</v>
      </c>
      <c r="M162" s="19">
        <v>23</v>
      </c>
      <c r="N162" s="19">
        <v>14</v>
      </c>
      <c r="O162" s="19" t="s">
        <v>1502</v>
      </c>
      <c r="P162" s="19">
        <v>5</v>
      </c>
      <c r="Q162" s="19" t="s">
        <v>67</v>
      </c>
      <c r="R162" s="19"/>
      <c r="S162" s="19">
        <v>5000</v>
      </c>
      <c r="T162" s="19" t="s">
        <v>45</v>
      </c>
      <c r="U162" s="19"/>
      <c r="V162" s="19"/>
      <c r="W162" s="19"/>
      <c r="X162" s="19">
        <v>740</v>
      </c>
      <c r="Y162" s="19">
        <v>0</v>
      </c>
      <c r="Z162" s="19">
        <v>1</v>
      </c>
      <c r="AA162" s="19" t="s">
        <v>48</v>
      </c>
      <c r="AB162" s="19">
        <v>1</v>
      </c>
      <c r="AC162" s="19">
        <v>633369</v>
      </c>
      <c r="AD162" s="19">
        <v>12</v>
      </c>
      <c r="AE162" s="19"/>
      <c r="AF162" s="19"/>
      <c r="AG162" s="19"/>
      <c r="AH162" s="19">
        <v>105990</v>
      </c>
      <c r="AI162" s="19">
        <v>1</v>
      </c>
      <c r="AJ162" s="19"/>
      <c r="AK162" s="19"/>
      <c r="AL162" s="19"/>
      <c r="AM162" s="19"/>
      <c r="AN162" s="19"/>
      <c r="AO162" s="19">
        <v>2.41</v>
      </c>
      <c r="AP162" s="19" t="s">
        <v>1519</v>
      </c>
      <c r="AQ162" s="19" t="s">
        <v>1502</v>
      </c>
      <c r="AR162" s="19" t="s">
        <v>1540</v>
      </c>
      <c r="AS162" s="19" t="s">
        <v>1562</v>
      </c>
      <c r="AT162" s="19" t="s">
        <v>1563</v>
      </c>
      <c r="AU162" s="19" t="s">
        <v>1564</v>
      </c>
      <c r="AV162" s="19" t="s">
        <v>1565</v>
      </c>
      <c r="AW162" s="19">
        <v>2005</v>
      </c>
      <c r="AX162" s="19">
        <v>3</v>
      </c>
      <c r="AY162" s="19" t="s">
        <v>1566</v>
      </c>
      <c r="AZ162" s="19" t="s">
        <v>1567</v>
      </c>
      <c r="BA162" s="19">
        <v>2006</v>
      </c>
      <c r="BB162" t="str">
        <f>VLOOKUP(AC162,'CTCwiretagcode(Jan2016)'!A$2:C$730,3,FALSE)</f>
        <v>SAM</v>
      </c>
      <c r="BC162" t="str">
        <f t="shared" si="6"/>
        <v>NT</v>
      </c>
      <c r="BD162">
        <f t="shared" si="7"/>
        <v>3</v>
      </c>
      <c r="BE162" t="str">
        <f t="shared" si="8"/>
        <v>6333693M10107  C2008740</v>
      </c>
      <c r="BK162" s="19" t="s">
        <v>1518</v>
      </c>
    </row>
    <row r="163" spans="1:63" x14ac:dyDescent="0.25">
      <c r="A163" s="19" t="s">
        <v>1501</v>
      </c>
      <c r="B163" s="19">
        <v>4.0999999999999996</v>
      </c>
      <c r="C163" s="19">
        <v>20120731</v>
      </c>
      <c r="D163" s="19" t="s">
        <v>41</v>
      </c>
      <c r="E163" s="19" t="s">
        <v>41</v>
      </c>
      <c r="F163" s="19">
        <v>2024554</v>
      </c>
      <c r="G163" s="19">
        <v>1</v>
      </c>
      <c r="H163" s="19">
        <v>2008</v>
      </c>
      <c r="I163" s="19">
        <v>20080820</v>
      </c>
      <c r="J163" s="19" t="s">
        <v>1501</v>
      </c>
      <c r="K163" s="19">
        <v>6</v>
      </c>
      <c r="L163" s="19">
        <v>34</v>
      </c>
      <c r="M163" s="19">
        <v>23</v>
      </c>
      <c r="N163" s="19">
        <v>14</v>
      </c>
      <c r="O163" s="19" t="s">
        <v>1502</v>
      </c>
      <c r="P163" s="19">
        <v>5</v>
      </c>
      <c r="Q163" s="19" t="s">
        <v>67</v>
      </c>
      <c r="R163" s="19"/>
      <c r="S163" s="19">
        <v>5000</v>
      </c>
      <c r="T163" s="19" t="s">
        <v>45</v>
      </c>
      <c r="U163" s="19"/>
      <c r="V163" s="19"/>
      <c r="W163" s="19"/>
      <c r="X163" s="19">
        <v>620</v>
      </c>
      <c r="Y163" s="19">
        <v>0</v>
      </c>
      <c r="Z163" s="19">
        <v>1</v>
      </c>
      <c r="AA163" s="19" t="s">
        <v>48</v>
      </c>
      <c r="AB163" s="19">
        <v>1</v>
      </c>
      <c r="AC163" s="19">
        <v>633369</v>
      </c>
      <c r="AD163" s="19">
        <v>12</v>
      </c>
      <c r="AE163" s="19"/>
      <c r="AF163" s="19"/>
      <c r="AG163" s="19"/>
      <c r="AH163" s="19">
        <v>105990</v>
      </c>
      <c r="AI163" s="19">
        <v>1</v>
      </c>
      <c r="AJ163" s="19"/>
      <c r="AK163" s="19"/>
      <c r="AL163" s="19"/>
      <c r="AM163" s="19"/>
      <c r="AN163" s="19"/>
      <c r="AO163" s="19">
        <v>2.41</v>
      </c>
      <c r="AP163" s="19" t="s">
        <v>1519</v>
      </c>
      <c r="AQ163" s="19" t="s">
        <v>1502</v>
      </c>
      <c r="AR163" s="19" t="s">
        <v>1540</v>
      </c>
      <c r="AS163" s="19" t="s">
        <v>1562</v>
      </c>
      <c r="AT163" s="19" t="s">
        <v>1563</v>
      </c>
      <c r="AU163" s="19" t="s">
        <v>1564</v>
      </c>
      <c r="AV163" s="19" t="s">
        <v>1565</v>
      </c>
      <c r="AW163" s="19">
        <v>2005</v>
      </c>
      <c r="AX163" s="19">
        <v>3</v>
      </c>
      <c r="AY163" s="19" t="s">
        <v>1566</v>
      </c>
      <c r="AZ163" s="19" t="s">
        <v>1567</v>
      </c>
      <c r="BA163" s="19">
        <v>2006</v>
      </c>
      <c r="BB163" t="str">
        <f>VLOOKUP(AC163,'CTCwiretagcode(Jan2016)'!A$2:C$730,3,FALSE)</f>
        <v>SAM</v>
      </c>
      <c r="BC163" t="str">
        <f t="shared" si="6"/>
        <v>NT</v>
      </c>
      <c r="BD163">
        <f t="shared" si="7"/>
        <v>3</v>
      </c>
      <c r="BE163" t="str">
        <f t="shared" si="8"/>
        <v>6333693M10107  C2008620</v>
      </c>
      <c r="BK163" s="19" t="s">
        <v>1518</v>
      </c>
    </row>
    <row r="164" spans="1:63" x14ac:dyDescent="0.25">
      <c r="A164" s="19" t="s">
        <v>1501</v>
      </c>
      <c r="B164" s="19">
        <v>4.0999999999999996</v>
      </c>
      <c r="C164" s="19">
        <v>20120731</v>
      </c>
      <c r="D164" s="19" t="s">
        <v>41</v>
      </c>
      <c r="E164" s="19" t="s">
        <v>41</v>
      </c>
      <c r="F164" s="19">
        <v>1994540</v>
      </c>
      <c r="G164" s="19">
        <v>1</v>
      </c>
      <c r="H164" s="19">
        <v>2008</v>
      </c>
      <c r="I164" s="19">
        <v>20080822</v>
      </c>
      <c r="J164" s="19" t="s">
        <v>1501</v>
      </c>
      <c r="K164" s="19">
        <v>6</v>
      </c>
      <c r="L164" s="19">
        <v>34</v>
      </c>
      <c r="M164" s="19">
        <v>23</v>
      </c>
      <c r="N164" s="19">
        <v>49</v>
      </c>
      <c r="O164" s="19" t="s">
        <v>1502</v>
      </c>
      <c r="P164" s="19">
        <v>5</v>
      </c>
      <c r="Q164" s="19" t="s">
        <v>67</v>
      </c>
      <c r="R164" s="19"/>
      <c r="S164" s="19">
        <v>5000</v>
      </c>
      <c r="T164" s="19" t="s">
        <v>45</v>
      </c>
      <c r="U164" s="19"/>
      <c r="V164" s="19"/>
      <c r="W164" s="19"/>
      <c r="X164" s="19">
        <v>780</v>
      </c>
      <c r="Y164" s="19">
        <v>0</v>
      </c>
      <c r="Z164" s="19">
        <v>1</v>
      </c>
      <c r="AA164" s="19" t="s">
        <v>48</v>
      </c>
      <c r="AB164" s="19">
        <v>1</v>
      </c>
      <c r="AC164" s="19">
        <v>633369</v>
      </c>
      <c r="AD164" s="19">
        <v>12</v>
      </c>
      <c r="AE164" s="19"/>
      <c r="AF164" s="19"/>
      <c r="AG164" s="19"/>
      <c r="AH164" s="19">
        <v>105990</v>
      </c>
      <c r="AI164" s="19">
        <v>1</v>
      </c>
      <c r="AJ164" s="19"/>
      <c r="AK164" s="19"/>
      <c r="AL164" s="19"/>
      <c r="AM164" s="19"/>
      <c r="AN164" s="19"/>
      <c r="AO164" s="19">
        <v>2.41</v>
      </c>
      <c r="AP164" s="19" t="s">
        <v>1519</v>
      </c>
      <c r="AQ164" s="19" t="s">
        <v>1502</v>
      </c>
      <c r="AR164" s="19" t="s">
        <v>1540</v>
      </c>
      <c r="AS164" s="19" t="s">
        <v>1562</v>
      </c>
      <c r="AT164" s="19" t="s">
        <v>1563</v>
      </c>
      <c r="AU164" s="19" t="s">
        <v>1564</v>
      </c>
      <c r="AV164" s="19" t="s">
        <v>1565</v>
      </c>
      <c r="AW164" s="19">
        <v>2005</v>
      </c>
      <c r="AX164" s="19">
        <v>3</v>
      </c>
      <c r="AY164" s="19" t="s">
        <v>1566</v>
      </c>
      <c r="AZ164" s="19" t="s">
        <v>1567</v>
      </c>
      <c r="BA164" s="19">
        <v>2006</v>
      </c>
      <c r="BB164" t="str">
        <f>VLOOKUP(AC164,'CTCwiretagcode(Jan2016)'!A$2:C$730,3,FALSE)</f>
        <v>SAM</v>
      </c>
      <c r="BC164" t="str">
        <f t="shared" si="6"/>
        <v>mix</v>
      </c>
      <c r="BD164">
        <f t="shared" si="7"/>
        <v>3</v>
      </c>
      <c r="BE164" t="str">
        <f t="shared" si="8"/>
        <v>6333693M10107  C2008780</v>
      </c>
      <c r="BK164" s="19" t="s">
        <v>1518</v>
      </c>
    </row>
    <row r="165" spans="1:63" x14ac:dyDescent="0.25">
      <c r="A165" s="19" t="s">
        <v>1501</v>
      </c>
      <c r="B165" s="19">
        <v>4.0999999999999996</v>
      </c>
      <c r="C165" s="19">
        <v>20120731</v>
      </c>
      <c r="D165" s="19" t="s">
        <v>41</v>
      </c>
      <c r="E165" s="19" t="s">
        <v>41</v>
      </c>
      <c r="F165" s="19">
        <v>2001160</v>
      </c>
      <c r="G165" s="19">
        <v>1</v>
      </c>
      <c r="H165" s="19">
        <v>2008</v>
      </c>
      <c r="I165" s="19">
        <v>20080822</v>
      </c>
      <c r="J165" s="19" t="s">
        <v>1501</v>
      </c>
      <c r="K165" s="19">
        <v>6</v>
      </c>
      <c r="L165" s="19">
        <v>34</v>
      </c>
      <c r="M165" s="19">
        <v>23</v>
      </c>
      <c r="N165" s="19">
        <v>49</v>
      </c>
      <c r="O165" s="19" t="s">
        <v>1502</v>
      </c>
      <c r="P165" s="19">
        <v>5</v>
      </c>
      <c r="Q165" s="19" t="s">
        <v>67</v>
      </c>
      <c r="R165" s="19"/>
      <c r="S165" s="19">
        <v>5000</v>
      </c>
      <c r="T165" s="19" t="s">
        <v>45</v>
      </c>
      <c r="U165" s="19"/>
      <c r="V165" s="19"/>
      <c r="W165" s="19"/>
      <c r="X165" s="19">
        <v>740</v>
      </c>
      <c r="Y165" s="19">
        <v>0</v>
      </c>
      <c r="Z165" s="19">
        <v>1</v>
      </c>
      <c r="AA165" s="19" t="s">
        <v>48</v>
      </c>
      <c r="AB165" s="19">
        <v>1</v>
      </c>
      <c r="AC165" s="19">
        <v>633369</v>
      </c>
      <c r="AD165" s="19">
        <v>12</v>
      </c>
      <c r="AE165" s="19"/>
      <c r="AF165" s="19"/>
      <c r="AG165" s="19"/>
      <c r="AH165" s="19">
        <v>105990</v>
      </c>
      <c r="AI165" s="19">
        <v>1</v>
      </c>
      <c r="AJ165" s="19"/>
      <c r="AK165" s="19"/>
      <c r="AL165" s="19"/>
      <c r="AM165" s="19"/>
      <c r="AN165" s="19"/>
      <c r="AO165" s="19">
        <v>2.41</v>
      </c>
      <c r="AP165" s="19" t="s">
        <v>1519</v>
      </c>
      <c r="AQ165" s="19" t="s">
        <v>1502</v>
      </c>
      <c r="AR165" s="19" t="s">
        <v>1540</v>
      </c>
      <c r="AS165" s="19" t="s">
        <v>1562</v>
      </c>
      <c r="AT165" s="19" t="s">
        <v>1563</v>
      </c>
      <c r="AU165" s="19" t="s">
        <v>1564</v>
      </c>
      <c r="AV165" s="19" t="s">
        <v>1565</v>
      </c>
      <c r="AW165" s="19">
        <v>2005</v>
      </c>
      <c r="AX165" s="19">
        <v>3</v>
      </c>
      <c r="AY165" s="19" t="s">
        <v>1566</v>
      </c>
      <c r="AZ165" s="19" t="s">
        <v>1567</v>
      </c>
      <c r="BA165" s="19">
        <v>2006</v>
      </c>
      <c r="BB165" t="str">
        <f>VLOOKUP(AC165,'CTCwiretagcode(Jan2016)'!A$2:C$730,3,FALSE)</f>
        <v>SAM</v>
      </c>
      <c r="BC165" t="str">
        <f t="shared" si="6"/>
        <v>mix</v>
      </c>
      <c r="BD165">
        <f t="shared" si="7"/>
        <v>3</v>
      </c>
      <c r="BE165" t="str">
        <f t="shared" si="8"/>
        <v>6333693M10107  C2008740</v>
      </c>
      <c r="BK165" s="19" t="s">
        <v>1518</v>
      </c>
    </row>
    <row r="166" spans="1:63" x14ac:dyDescent="0.25">
      <c r="A166" s="19" t="s">
        <v>1501</v>
      </c>
      <c r="B166" s="19">
        <v>4.0999999999999996</v>
      </c>
      <c r="C166" s="19">
        <v>20120731</v>
      </c>
      <c r="D166" s="19" t="s">
        <v>41</v>
      </c>
      <c r="E166" s="19" t="s">
        <v>41</v>
      </c>
      <c r="F166" s="19">
        <v>2001164</v>
      </c>
      <c r="G166" s="19">
        <v>1</v>
      </c>
      <c r="H166" s="19">
        <v>2008</v>
      </c>
      <c r="I166" s="19">
        <v>20080822</v>
      </c>
      <c r="J166" s="19" t="s">
        <v>1501</v>
      </c>
      <c r="K166" s="19">
        <v>6</v>
      </c>
      <c r="L166" s="19">
        <v>34</v>
      </c>
      <c r="M166" s="19">
        <v>23</v>
      </c>
      <c r="N166" s="19">
        <v>49</v>
      </c>
      <c r="O166" s="19" t="s">
        <v>1502</v>
      </c>
      <c r="P166" s="19">
        <v>5</v>
      </c>
      <c r="Q166" s="19" t="s">
        <v>67</v>
      </c>
      <c r="R166" s="19"/>
      <c r="S166" s="19">
        <v>5000</v>
      </c>
      <c r="T166" s="19" t="s">
        <v>45</v>
      </c>
      <c r="U166" s="19"/>
      <c r="V166" s="19"/>
      <c r="W166" s="19"/>
      <c r="X166" s="19">
        <v>770</v>
      </c>
      <c r="Y166" s="19">
        <v>0</v>
      </c>
      <c r="Z166" s="19">
        <v>1</v>
      </c>
      <c r="AA166" s="19" t="s">
        <v>48</v>
      </c>
      <c r="AB166" s="19">
        <v>1</v>
      </c>
      <c r="AC166" s="19">
        <v>633369</v>
      </c>
      <c r="AD166" s="19">
        <v>12</v>
      </c>
      <c r="AE166" s="19"/>
      <c r="AF166" s="19"/>
      <c r="AG166" s="19"/>
      <c r="AH166" s="19">
        <v>105990</v>
      </c>
      <c r="AI166" s="19">
        <v>1</v>
      </c>
      <c r="AJ166" s="19"/>
      <c r="AK166" s="19"/>
      <c r="AL166" s="19"/>
      <c r="AM166" s="19"/>
      <c r="AN166" s="19"/>
      <c r="AO166" s="19">
        <v>2.41</v>
      </c>
      <c r="AP166" s="19" t="s">
        <v>1519</v>
      </c>
      <c r="AQ166" s="19" t="s">
        <v>1502</v>
      </c>
      <c r="AR166" s="19" t="s">
        <v>1540</v>
      </c>
      <c r="AS166" s="19" t="s">
        <v>1562</v>
      </c>
      <c r="AT166" s="19" t="s">
        <v>1563</v>
      </c>
      <c r="AU166" s="19" t="s">
        <v>1564</v>
      </c>
      <c r="AV166" s="19" t="s">
        <v>1565</v>
      </c>
      <c r="AW166" s="19">
        <v>2005</v>
      </c>
      <c r="AX166" s="19">
        <v>3</v>
      </c>
      <c r="AY166" s="19" t="s">
        <v>1566</v>
      </c>
      <c r="AZ166" s="19" t="s">
        <v>1567</v>
      </c>
      <c r="BA166" s="19">
        <v>2006</v>
      </c>
      <c r="BB166" t="str">
        <f>VLOOKUP(AC166,'CTCwiretagcode(Jan2016)'!A$2:C$730,3,FALSE)</f>
        <v>SAM</v>
      </c>
      <c r="BC166" t="str">
        <f t="shared" si="6"/>
        <v>mix</v>
      </c>
      <c r="BD166">
        <f t="shared" si="7"/>
        <v>3</v>
      </c>
      <c r="BE166" t="str">
        <f t="shared" si="8"/>
        <v>6333693M10107  C2008770</v>
      </c>
      <c r="BK166" s="19" t="s">
        <v>1518</v>
      </c>
    </row>
    <row r="167" spans="1:63" x14ac:dyDescent="0.25">
      <c r="A167" s="19" t="s">
        <v>1501</v>
      </c>
      <c r="B167" s="19">
        <v>4.0999999999999996</v>
      </c>
      <c r="C167" s="19">
        <v>20120731</v>
      </c>
      <c r="D167" s="19" t="s">
        <v>41</v>
      </c>
      <c r="E167" s="19" t="s">
        <v>41</v>
      </c>
      <c r="F167" s="19">
        <v>2001168</v>
      </c>
      <c r="G167" s="19">
        <v>1</v>
      </c>
      <c r="H167" s="19">
        <v>2008</v>
      </c>
      <c r="I167" s="19">
        <v>20080822</v>
      </c>
      <c r="J167" s="19" t="s">
        <v>1501</v>
      </c>
      <c r="K167" s="19">
        <v>6</v>
      </c>
      <c r="L167" s="19">
        <v>34</v>
      </c>
      <c r="M167" s="19">
        <v>23</v>
      </c>
      <c r="N167" s="19">
        <v>49</v>
      </c>
      <c r="O167" s="19" t="s">
        <v>1502</v>
      </c>
      <c r="P167" s="19">
        <v>5</v>
      </c>
      <c r="Q167" s="19" t="s">
        <v>67</v>
      </c>
      <c r="R167" s="19"/>
      <c r="S167" s="19">
        <v>5000</v>
      </c>
      <c r="T167" s="19" t="s">
        <v>110</v>
      </c>
      <c r="U167" s="19"/>
      <c r="V167" s="19"/>
      <c r="W167" s="19"/>
      <c r="X167" s="19">
        <v>700</v>
      </c>
      <c r="Y167" s="19">
        <v>0</v>
      </c>
      <c r="Z167" s="19">
        <v>1</v>
      </c>
      <c r="AA167" s="19" t="s">
        <v>48</v>
      </c>
      <c r="AB167" s="19">
        <v>1</v>
      </c>
      <c r="AC167" s="19">
        <v>633369</v>
      </c>
      <c r="AD167" s="19">
        <v>12</v>
      </c>
      <c r="AE167" s="19"/>
      <c r="AF167" s="19"/>
      <c r="AG167" s="19"/>
      <c r="AH167" s="19">
        <v>105990</v>
      </c>
      <c r="AI167" s="19">
        <v>1</v>
      </c>
      <c r="AJ167" s="19"/>
      <c r="AK167" s="19"/>
      <c r="AL167" s="19"/>
      <c r="AM167" s="19"/>
      <c r="AN167" s="19"/>
      <c r="AO167" s="19">
        <v>2.41</v>
      </c>
      <c r="AP167" s="19" t="s">
        <v>1519</v>
      </c>
      <c r="AQ167" s="19" t="s">
        <v>1502</v>
      </c>
      <c r="AR167" s="19" t="s">
        <v>1540</v>
      </c>
      <c r="AS167" s="19" t="s">
        <v>1562</v>
      </c>
      <c r="AT167" s="19" t="s">
        <v>1563</v>
      </c>
      <c r="AU167" s="19" t="s">
        <v>1564</v>
      </c>
      <c r="AV167" s="19" t="s">
        <v>1565</v>
      </c>
      <c r="AW167" s="19">
        <v>2005</v>
      </c>
      <c r="AX167" s="19">
        <v>3</v>
      </c>
      <c r="AY167" s="19" t="s">
        <v>1566</v>
      </c>
      <c r="AZ167" s="19" t="s">
        <v>1567</v>
      </c>
      <c r="BA167" s="19">
        <v>2006</v>
      </c>
      <c r="BB167" t="str">
        <f>VLOOKUP(AC167,'CTCwiretagcode(Jan2016)'!A$2:C$730,3,FALSE)</f>
        <v>SAM</v>
      </c>
      <c r="BC167" t="str">
        <f t="shared" si="6"/>
        <v>mix</v>
      </c>
      <c r="BD167">
        <f t="shared" si="7"/>
        <v>3</v>
      </c>
      <c r="BE167" t="str">
        <f t="shared" si="8"/>
        <v>6333693M10107  C2008700</v>
      </c>
      <c r="BK167" s="19" t="s">
        <v>1518</v>
      </c>
    </row>
    <row r="168" spans="1:63" x14ac:dyDescent="0.25">
      <c r="A168" s="19" t="s">
        <v>1501</v>
      </c>
      <c r="B168" s="19">
        <v>4.0999999999999996</v>
      </c>
      <c r="C168" s="19">
        <v>20120731</v>
      </c>
      <c r="D168" s="19" t="s">
        <v>41</v>
      </c>
      <c r="E168" s="19" t="s">
        <v>41</v>
      </c>
      <c r="F168" s="19">
        <v>1986689</v>
      </c>
      <c r="G168" s="19">
        <v>1</v>
      </c>
      <c r="H168" s="19">
        <v>2008</v>
      </c>
      <c r="I168" s="19">
        <v>20080822</v>
      </c>
      <c r="J168" s="19" t="s">
        <v>1501</v>
      </c>
      <c r="K168" s="19">
        <v>6</v>
      </c>
      <c r="L168" s="19">
        <v>34</v>
      </c>
      <c r="M168" s="19">
        <v>23</v>
      </c>
      <c r="N168" s="19">
        <v>14</v>
      </c>
      <c r="O168" s="19" t="s">
        <v>1502</v>
      </c>
      <c r="P168" s="19">
        <v>5</v>
      </c>
      <c r="Q168" s="19" t="s">
        <v>67</v>
      </c>
      <c r="R168" s="19"/>
      <c r="S168" s="19">
        <v>5000</v>
      </c>
      <c r="T168" s="19" t="s">
        <v>110</v>
      </c>
      <c r="U168" s="19"/>
      <c r="V168" s="19"/>
      <c r="W168" s="19"/>
      <c r="X168" s="19">
        <v>730</v>
      </c>
      <c r="Y168" s="19">
        <v>0</v>
      </c>
      <c r="Z168" s="19">
        <v>1</v>
      </c>
      <c r="AA168" s="19" t="s">
        <v>48</v>
      </c>
      <c r="AB168" s="19">
        <v>1</v>
      </c>
      <c r="AC168" s="19">
        <v>633369</v>
      </c>
      <c r="AD168" s="19">
        <v>12</v>
      </c>
      <c r="AE168" s="19"/>
      <c r="AF168" s="19"/>
      <c r="AG168" s="19"/>
      <c r="AH168" s="19">
        <v>105990</v>
      </c>
      <c r="AI168" s="19">
        <v>1</v>
      </c>
      <c r="AJ168" s="19"/>
      <c r="AK168" s="19"/>
      <c r="AL168" s="19"/>
      <c r="AM168" s="19"/>
      <c r="AN168" s="19"/>
      <c r="AO168" s="19">
        <v>2.41</v>
      </c>
      <c r="AP168" s="19" t="s">
        <v>1519</v>
      </c>
      <c r="AQ168" s="19" t="s">
        <v>1502</v>
      </c>
      <c r="AR168" s="19" t="s">
        <v>1540</v>
      </c>
      <c r="AS168" s="19" t="s">
        <v>1562</v>
      </c>
      <c r="AT168" s="19" t="s">
        <v>1563</v>
      </c>
      <c r="AU168" s="19" t="s">
        <v>1564</v>
      </c>
      <c r="AV168" s="19" t="s">
        <v>1565</v>
      </c>
      <c r="AW168" s="19">
        <v>2005</v>
      </c>
      <c r="AX168" s="19">
        <v>3</v>
      </c>
      <c r="AY168" s="19" t="s">
        <v>1566</v>
      </c>
      <c r="AZ168" s="19" t="s">
        <v>1567</v>
      </c>
      <c r="BA168" s="19">
        <v>2006</v>
      </c>
      <c r="BB168" t="str">
        <f>VLOOKUP(AC168,'CTCwiretagcode(Jan2016)'!A$2:C$730,3,FALSE)</f>
        <v>SAM</v>
      </c>
      <c r="BC168" t="str">
        <f t="shared" si="6"/>
        <v>NT</v>
      </c>
      <c r="BD168">
        <f t="shared" si="7"/>
        <v>3</v>
      </c>
      <c r="BE168" t="str">
        <f t="shared" si="8"/>
        <v>6333693M10107  C2008730</v>
      </c>
      <c r="BK168" s="19" t="s">
        <v>1518</v>
      </c>
    </row>
    <row r="169" spans="1:63" x14ac:dyDescent="0.25">
      <c r="A169" s="19" t="s">
        <v>1501</v>
      </c>
      <c r="B169" s="19">
        <v>4.0999999999999996</v>
      </c>
      <c r="C169" s="19">
        <v>20120731</v>
      </c>
      <c r="D169" s="19" t="s">
        <v>41</v>
      </c>
      <c r="E169" s="19" t="s">
        <v>41</v>
      </c>
      <c r="F169" s="19">
        <v>1977389</v>
      </c>
      <c r="G169" s="19">
        <v>1</v>
      </c>
      <c r="H169" s="19">
        <v>2008</v>
      </c>
      <c r="I169" s="19">
        <v>20080825</v>
      </c>
      <c r="J169" s="19" t="s">
        <v>1501</v>
      </c>
      <c r="K169" s="19">
        <v>6</v>
      </c>
      <c r="L169" s="19">
        <v>35</v>
      </c>
      <c r="M169" s="19">
        <v>23</v>
      </c>
      <c r="N169" s="19">
        <v>17</v>
      </c>
      <c r="O169" s="19" t="s">
        <v>1502</v>
      </c>
      <c r="P169" s="19">
        <v>5</v>
      </c>
      <c r="Q169" s="19" t="s">
        <v>67</v>
      </c>
      <c r="R169" s="19"/>
      <c r="S169" s="19">
        <v>5000</v>
      </c>
      <c r="T169" s="19" t="s">
        <v>110</v>
      </c>
      <c r="U169" s="19"/>
      <c r="V169" s="19"/>
      <c r="W169" s="19"/>
      <c r="X169" s="19">
        <v>730</v>
      </c>
      <c r="Y169" s="19">
        <v>0</v>
      </c>
      <c r="Z169" s="19">
        <v>1</v>
      </c>
      <c r="AA169" s="19" t="s">
        <v>48</v>
      </c>
      <c r="AB169" s="19">
        <v>1</v>
      </c>
      <c r="AC169" s="19">
        <v>633369</v>
      </c>
      <c r="AD169" s="19">
        <v>12</v>
      </c>
      <c r="AE169" s="19"/>
      <c r="AF169" s="19"/>
      <c r="AG169" s="19"/>
      <c r="AH169" s="19">
        <v>105991</v>
      </c>
      <c r="AI169" s="19">
        <v>1</v>
      </c>
      <c r="AJ169" s="19"/>
      <c r="AK169" s="19"/>
      <c r="AL169" s="19"/>
      <c r="AM169" s="19"/>
      <c r="AN169" s="19"/>
      <c r="AO169" s="19">
        <v>2.89</v>
      </c>
      <c r="AP169" s="19" t="s">
        <v>1519</v>
      </c>
      <c r="AQ169" s="19" t="s">
        <v>1502</v>
      </c>
      <c r="AR169" s="19" t="s">
        <v>1540</v>
      </c>
      <c r="AS169" s="19" t="s">
        <v>1562</v>
      </c>
      <c r="AT169" s="19" t="s">
        <v>1563</v>
      </c>
      <c r="AU169" s="19" t="s">
        <v>1564</v>
      </c>
      <c r="AV169" s="19" t="s">
        <v>1565</v>
      </c>
      <c r="AW169" s="19">
        <v>2005</v>
      </c>
      <c r="AX169" s="19">
        <v>3</v>
      </c>
      <c r="AY169" s="19" t="s">
        <v>1566</v>
      </c>
      <c r="AZ169" s="19" t="s">
        <v>1567</v>
      </c>
      <c r="BA169" s="19">
        <v>2006</v>
      </c>
      <c r="BB169" t="str">
        <f>VLOOKUP(AC169,'CTCwiretagcode(Jan2016)'!A$2:C$730,3,FALSE)</f>
        <v>SAM</v>
      </c>
      <c r="BC169" t="str">
        <f t="shared" si="6"/>
        <v>Tr</v>
      </c>
      <c r="BD169">
        <f t="shared" si="7"/>
        <v>3</v>
      </c>
      <c r="BE169" t="str">
        <f t="shared" si="8"/>
        <v>6333693M10107  C2008730</v>
      </c>
      <c r="BK169" s="19" t="s">
        <v>1518</v>
      </c>
    </row>
    <row r="170" spans="1:63" x14ac:dyDescent="0.25">
      <c r="A170" s="19" t="s">
        <v>1501</v>
      </c>
      <c r="B170" s="19">
        <v>4.0999999999999996</v>
      </c>
      <c r="C170" s="19">
        <v>20120731</v>
      </c>
      <c r="D170" s="19" t="s">
        <v>41</v>
      </c>
      <c r="E170" s="19" t="s">
        <v>41</v>
      </c>
      <c r="F170" s="19">
        <v>1978598</v>
      </c>
      <c r="G170" s="19">
        <v>1</v>
      </c>
      <c r="H170" s="19">
        <v>2008</v>
      </c>
      <c r="I170" s="19">
        <v>20080825</v>
      </c>
      <c r="J170" s="19" t="s">
        <v>1501</v>
      </c>
      <c r="K170" s="19">
        <v>6</v>
      </c>
      <c r="L170" s="19">
        <v>35</v>
      </c>
      <c r="M170" s="19">
        <v>23</v>
      </c>
      <c r="N170" s="19">
        <v>17</v>
      </c>
      <c r="O170" s="19" t="s">
        <v>1502</v>
      </c>
      <c r="P170" s="19">
        <v>5</v>
      </c>
      <c r="Q170" s="19" t="s">
        <v>67</v>
      </c>
      <c r="R170" s="19"/>
      <c r="S170" s="19">
        <v>5000</v>
      </c>
      <c r="T170" s="19" t="s">
        <v>45</v>
      </c>
      <c r="U170" s="19"/>
      <c r="V170" s="19"/>
      <c r="W170" s="19"/>
      <c r="X170" s="19">
        <v>700</v>
      </c>
      <c r="Y170" s="19">
        <v>0</v>
      </c>
      <c r="Z170" s="19">
        <v>1</v>
      </c>
      <c r="AA170" s="19" t="s">
        <v>48</v>
      </c>
      <c r="AB170" s="19">
        <v>1</v>
      </c>
      <c r="AC170" s="19">
        <v>633369</v>
      </c>
      <c r="AD170" s="19">
        <v>12</v>
      </c>
      <c r="AE170" s="19"/>
      <c r="AF170" s="19"/>
      <c r="AG170" s="19"/>
      <c r="AH170" s="19">
        <v>105991</v>
      </c>
      <c r="AI170" s="19">
        <v>1</v>
      </c>
      <c r="AJ170" s="19"/>
      <c r="AK170" s="19"/>
      <c r="AL170" s="19"/>
      <c r="AM170" s="19"/>
      <c r="AN170" s="19"/>
      <c r="AO170" s="19">
        <v>2.89</v>
      </c>
      <c r="AP170" s="19" t="s">
        <v>1519</v>
      </c>
      <c r="AQ170" s="19" t="s">
        <v>1502</v>
      </c>
      <c r="AR170" s="19" t="s">
        <v>1540</v>
      </c>
      <c r="AS170" s="19" t="s">
        <v>1562</v>
      </c>
      <c r="AT170" s="19" t="s">
        <v>1563</v>
      </c>
      <c r="AU170" s="19" t="s">
        <v>1564</v>
      </c>
      <c r="AV170" s="19" t="s">
        <v>1565</v>
      </c>
      <c r="AW170" s="19">
        <v>2005</v>
      </c>
      <c r="AX170" s="19">
        <v>3</v>
      </c>
      <c r="AY170" s="19" t="s">
        <v>1566</v>
      </c>
      <c r="AZ170" s="19" t="s">
        <v>1567</v>
      </c>
      <c r="BA170" s="19">
        <v>2006</v>
      </c>
      <c r="BB170" t="str">
        <f>VLOOKUP(AC170,'CTCwiretagcode(Jan2016)'!A$2:C$730,3,FALSE)</f>
        <v>SAM</v>
      </c>
      <c r="BC170" t="str">
        <f t="shared" si="6"/>
        <v>Tr</v>
      </c>
      <c r="BD170">
        <f t="shared" si="7"/>
        <v>3</v>
      </c>
      <c r="BE170" t="str">
        <f t="shared" si="8"/>
        <v>6333693M10107  C2008700</v>
      </c>
      <c r="BK170" s="19" t="s">
        <v>1518</v>
      </c>
    </row>
    <row r="171" spans="1:63" x14ac:dyDescent="0.25">
      <c r="A171" s="19" t="s">
        <v>1501</v>
      </c>
      <c r="B171" s="19">
        <v>4.0999999999999996</v>
      </c>
      <c r="C171" s="19">
        <v>20120731</v>
      </c>
      <c r="D171" s="19" t="s">
        <v>41</v>
      </c>
      <c r="E171" s="19" t="s">
        <v>41</v>
      </c>
      <c r="F171" s="19">
        <v>1983416</v>
      </c>
      <c r="G171" s="19">
        <v>1</v>
      </c>
      <c r="H171" s="19">
        <v>2008</v>
      </c>
      <c r="I171" s="19">
        <v>20080825</v>
      </c>
      <c r="J171" s="19" t="s">
        <v>1501</v>
      </c>
      <c r="K171" s="19">
        <v>6</v>
      </c>
      <c r="L171" s="19">
        <v>35</v>
      </c>
      <c r="M171" s="19">
        <v>23</v>
      </c>
      <c r="N171" s="19">
        <v>17</v>
      </c>
      <c r="O171" s="19" t="s">
        <v>1502</v>
      </c>
      <c r="P171" s="19">
        <v>5</v>
      </c>
      <c r="Q171" s="19" t="s">
        <v>67</v>
      </c>
      <c r="R171" s="19"/>
      <c r="S171" s="19">
        <v>5000</v>
      </c>
      <c r="T171" s="19" t="s">
        <v>45</v>
      </c>
      <c r="U171" s="19"/>
      <c r="V171" s="19"/>
      <c r="W171" s="19"/>
      <c r="X171" s="19">
        <v>720</v>
      </c>
      <c r="Y171" s="19">
        <v>0</v>
      </c>
      <c r="Z171" s="19">
        <v>1</v>
      </c>
      <c r="AA171" s="19" t="s">
        <v>48</v>
      </c>
      <c r="AB171" s="19">
        <v>1</v>
      </c>
      <c r="AC171" s="19">
        <v>633369</v>
      </c>
      <c r="AD171" s="19">
        <v>12</v>
      </c>
      <c r="AE171" s="19"/>
      <c r="AF171" s="19"/>
      <c r="AG171" s="19"/>
      <c r="AH171" s="19">
        <v>105991</v>
      </c>
      <c r="AI171" s="19">
        <v>1</v>
      </c>
      <c r="AJ171" s="19"/>
      <c r="AK171" s="19"/>
      <c r="AL171" s="19"/>
      <c r="AM171" s="19"/>
      <c r="AN171" s="19"/>
      <c r="AO171" s="19">
        <v>2.89</v>
      </c>
      <c r="AP171" s="19" t="s">
        <v>1519</v>
      </c>
      <c r="AQ171" s="19" t="s">
        <v>1502</v>
      </c>
      <c r="AR171" s="19" t="s">
        <v>1540</v>
      </c>
      <c r="AS171" s="19" t="s">
        <v>1562</v>
      </c>
      <c r="AT171" s="19" t="s">
        <v>1563</v>
      </c>
      <c r="AU171" s="19" t="s">
        <v>1564</v>
      </c>
      <c r="AV171" s="19" t="s">
        <v>1565</v>
      </c>
      <c r="AW171" s="19">
        <v>2005</v>
      </c>
      <c r="AX171" s="19">
        <v>3</v>
      </c>
      <c r="AY171" s="19" t="s">
        <v>1566</v>
      </c>
      <c r="AZ171" s="19" t="s">
        <v>1567</v>
      </c>
      <c r="BA171" s="19">
        <v>2006</v>
      </c>
      <c r="BB171" t="str">
        <f>VLOOKUP(AC171,'CTCwiretagcode(Jan2016)'!A$2:C$730,3,FALSE)</f>
        <v>SAM</v>
      </c>
      <c r="BC171" t="str">
        <f t="shared" si="6"/>
        <v>Tr</v>
      </c>
      <c r="BD171">
        <f t="shared" si="7"/>
        <v>3</v>
      </c>
      <c r="BE171" t="str">
        <f t="shared" si="8"/>
        <v>6333693M10107  C2008720</v>
      </c>
      <c r="BK171" s="19" t="s">
        <v>1518</v>
      </c>
    </row>
    <row r="172" spans="1:63" x14ac:dyDescent="0.25">
      <c r="A172" s="19" t="s">
        <v>1501</v>
      </c>
      <c r="B172" s="19">
        <v>4.0999999999999996</v>
      </c>
      <c r="C172" s="19">
        <v>20120731</v>
      </c>
      <c r="D172" s="19" t="s">
        <v>41</v>
      </c>
      <c r="E172" s="19" t="s">
        <v>41</v>
      </c>
      <c r="F172" s="19">
        <v>1983428</v>
      </c>
      <c r="G172" s="19">
        <v>1</v>
      </c>
      <c r="H172" s="19">
        <v>2008</v>
      </c>
      <c r="I172" s="19">
        <v>20080825</v>
      </c>
      <c r="J172" s="19" t="s">
        <v>1501</v>
      </c>
      <c r="K172" s="19">
        <v>6</v>
      </c>
      <c r="L172" s="19">
        <v>35</v>
      </c>
      <c r="M172" s="19">
        <v>23</v>
      </c>
      <c r="N172" s="19">
        <v>17</v>
      </c>
      <c r="O172" s="19" t="s">
        <v>1502</v>
      </c>
      <c r="P172" s="19">
        <v>5</v>
      </c>
      <c r="Q172" s="19" t="s">
        <v>67</v>
      </c>
      <c r="R172" s="19"/>
      <c r="S172" s="19">
        <v>5000</v>
      </c>
      <c r="T172" s="19" t="s">
        <v>45</v>
      </c>
      <c r="U172" s="19"/>
      <c r="V172" s="19"/>
      <c r="W172" s="19"/>
      <c r="X172" s="19">
        <v>720</v>
      </c>
      <c r="Y172" s="19">
        <v>0</v>
      </c>
      <c r="Z172" s="19">
        <v>1</v>
      </c>
      <c r="AA172" s="19" t="s">
        <v>48</v>
      </c>
      <c r="AB172" s="19">
        <v>1</v>
      </c>
      <c r="AC172" s="19">
        <v>633369</v>
      </c>
      <c r="AD172" s="19">
        <v>12</v>
      </c>
      <c r="AE172" s="19"/>
      <c r="AF172" s="19"/>
      <c r="AG172" s="19"/>
      <c r="AH172" s="19">
        <v>105991</v>
      </c>
      <c r="AI172" s="19">
        <v>1</v>
      </c>
      <c r="AJ172" s="19"/>
      <c r="AK172" s="19"/>
      <c r="AL172" s="19"/>
      <c r="AM172" s="19"/>
      <c r="AN172" s="19"/>
      <c r="AO172" s="19">
        <v>2.89</v>
      </c>
      <c r="AP172" s="19" t="s">
        <v>1519</v>
      </c>
      <c r="AQ172" s="19" t="s">
        <v>1502</v>
      </c>
      <c r="AR172" s="19" t="s">
        <v>1540</v>
      </c>
      <c r="AS172" s="19" t="s">
        <v>1562</v>
      </c>
      <c r="AT172" s="19" t="s">
        <v>1563</v>
      </c>
      <c r="AU172" s="19" t="s">
        <v>1564</v>
      </c>
      <c r="AV172" s="19" t="s">
        <v>1565</v>
      </c>
      <c r="AW172" s="19">
        <v>2005</v>
      </c>
      <c r="AX172" s="19">
        <v>3</v>
      </c>
      <c r="AY172" s="19" t="s">
        <v>1566</v>
      </c>
      <c r="AZ172" s="19" t="s">
        <v>1567</v>
      </c>
      <c r="BA172" s="19">
        <v>2006</v>
      </c>
      <c r="BB172" t="str">
        <f>VLOOKUP(AC172,'CTCwiretagcode(Jan2016)'!A$2:C$730,3,FALSE)</f>
        <v>SAM</v>
      </c>
      <c r="BC172" t="str">
        <f t="shared" si="6"/>
        <v>Tr</v>
      </c>
      <c r="BD172">
        <f t="shared" si="7"/>
        <v>3</v>
      </c>
      <c r="BE172" t="str">
        <f t="shared" si="8"/>
        <v>6333693M10107  C2008720</v>
      </c>
      <c r="BK172" s="19" t="s">
        <v>1518</v>
      </c>
    </row>
    <row r="173" spans="1:63" x14ac:dyDescent="0.25">
      <c r="A173" s="19" t="s">
        <v>1501</v>
      </c>
      <c r="B173" s="19">
        <v>4.0999999999999996</v>
      </c>
      <c r="C173" s="19">
        <v>20120731</v>
      </c>
      <c r="D173" s="19" t="s">
        <v>41</v>
      </c>
      <c r="E173" s="19" t="s">
        <v>41</v>
      </c>
      <c r="F173" s="19">
        <v>1982774</v>
      </c>
      <c r="G173" s="19">
        <v>1</v>
      </c>
      <c r="H173" s="19">
        <v>2008</v>
      </c>
      <c r="I173" s="19">
        <v>20080825</v>
      </c>
      <c r="J173" s="19" t="s">
        <v>1501</v>
      </c>
      <c r="K173" s="19">
        <v>6</v>
      </c>
      <c r="L173" s="19">
        <v>35</v>
      </c>
      <c r="M173" s="19">
        <v>23</v>
      </c>
      <c r="N173" s="19">
        <v>17</v>
      </c>
      <c r="O173" s="19" t="s">
        <v>1502</v>
      </c>
      <c r="P173" s="19">
        <v>5</v>
      </c>
      <c r="Q173" s="19" t="s">
        <v>67</v>
      </c>
      <c r="R173" s="19"/>
      <c r="S173" s="19">
        <v>5000</v>
      </c>
      <c r="T173" s="19" t="s">
        <v>45</v>
      </c>
      <c r="U173" s="19"/>
      <c r="V173" s="19"/>
      <c r="W173" s="19"/>
      <c r="X173" s="19">
        <v>700</v>
      </c>
      <c r="Y173" s="19">
        <v>0</v>
      </c>
      <c r="Z173" s="19">
        <v>1</v>
      </c>
      <c r="AA173" s="19" t="s">
        <v>48</v>
      </c>
      <c r="AB173" s="19">
        <v>1</v>
      </c>
      <c r="AC173" s="19">
        <v>633369</v>
      </c>
      <c r="AD173" s="19">
        <v>12</v>
      </c>
      <c r="AE173" s="19"/>
      <c r="AF173" s="19"/>
      <c r="AG173" s="19"/>
      <c r="AH173" s="19">
        <v>105991</v>
      </c>
      <c r="AI173" s="19">
        <v>1</v>
      </c>
      <c r="AJ173" s="19"/>
      <c r="AK173" s="19"/>
      <c r="AL173" s="19"/>
      <c r="AM173" s="19"/>
      <c r="AN173" s="19"/>
      <c r="AO173" s="19">
        <v>2.89</v>
      </c>
      <c r="AP173" s="19" t="s">
        <v>1519</v>
      </c>
      <c r="AQ173" s="19" t="s">
        <v>1502</v>
      </c>
      <c r="AR173" s="19" t="s">
        <v>1540</v>
      </c>
      <c r="AS173" s="19" t="s">
        <v>1562</v>
      </c>
      <c r="AT173" s="19" t="s">
        <v>1563</v>
      </c>
      <c r="AU173" s="19" t="s">
        <v>1564</v>
      </c>
      <c r="AV173" s="19" t="s">
        <v>1565</v>
      </c>
      <c r="AW173" s="19">
        <v>2005</v>
      </c>
      <c r="AX173" s="19">
        <v>3</v>
      </c>
      <c r="AY173" s="19" t="s">
        <v>1566</v>
      </c>
      <c r="AZ173" s="19" t="s">
        <v>1567</v>
      </c>
      <c r="BA173" s="19">
        <v>2006</v>
      </c>
      <c r="BB173" t="str">
        <f>VLOOKUP(AC173,'CTCwiretagcode(Jan2016)'!A$2:C$730,3,FALSE)</f>
        <v>SAM</v>
      </c>
      <c r="BC173" t="str">
        <f t="shared" si="6"/>
        <v>Tr</v>
      </c>
      <c r="BD173">
        <f t="shared" si="7"/>
        <v>3</v>
      </c>
      <c r="BE173" t="str">
        <f t="shared" si="8"/>
        <v>6333693M10107  C2008700</v>
      </c>
      <c r="BK173" s="19" t="s">
        <v>1518</v>
      </c>
    </row>
    <row r="174" spans="1:63" x14ac:dyDescent="0.25">
      <c r="A174" s="19" t="s">
        <v>1501</v>
      </c>
      <c r="B174" s="19">
        <v>4.0999999999999996</v>
      </c>
      <c r="C174" s="19">
        <v>20120731</v>
      </c>
      <c r="D174" s="19" t="s">
        <v>41</v>
      </c>
      <c r="E174" s="19" t="s">
        <v>41</v>
      </c>
      <c r="F174" s="19">
        <v>1982782</v>
      </c>
      <c r="G174" s="19">
        <v>1</v>
      </c>
      <c r="H174" s="19">
        <v>2008</v>
      </c>
      <c r="I174" s="19">
        <v>20080825</v>
      </c>
      <c r="J174" s="19" t="s">
        <v>1501</v>
      </c>
      <c r="K174" s="19">
        <v>6</v>
      </c>
      <c r="L174" s="19">
        <v>35</v>
      </c>
      <c r="M174" s="19">
        <v>23</v>
      </c>
      <c r="N174" s="19">
        <v>17</v>
      </c>
      <c r="O174" s="19" t="s">
        <v>1502</v>
      </c>
      <c r="P174" s="19">
        <v>5</v>
      </c>
      <c r="Q174" s="19" t="s">
        <v>67</v>
      </c>
      <c r="R174" s="19"/>
      <c r="S174" s="19">
        <v>5000</v>
      </c>
      <c r="T174" s="19" t="s">
        <v>45</v>
      </c>
      <c r="U174" s="19"/>
      <c r="V174" s="19"/>
      <c r="W174" s="19"/>
      <c r="X174" s="19">
        <v>660</v>
      </c>
      <c r="Y174" s="19">
        <v>0</v>
      </c>
      <c r="Z174" s="19">
        <v>1</v>
      </c>
      <c r="AA174" s="19" t="s">
        <v>48</v>
      </c>
      <c r="AB174" s="19">
        <v>1</v>
      </c>
      <c r="AC174" s="19">
        <v>633369</v>
      </c>
      <c r="AD174" s="19">
        <v>12</v>
      </c>
      <c r="AE174" s="19"/>
      <c r="AF174" s="19"/>
      <c r="AG174" s="19"/>
      <c r="AH174" s="19">
        <v>105991</v>
      </c>
      <c r="AI174" s="19">
        <v>1</v>
      </c>
      <c r="AJ174" s="19"/>
      <c r="AK174" s="19"/>
      <c r="AL174" s="19"/>
      <c r="AM174" s="19"/>
      <c r="AN174" s="19"/>
      <c r="AO174" s="19">
        <v>2.89</v>
      </c>
      <c r="AP174" s="19" t="s">
        <v>1519</v>
      </c>
      <c r="AQ174" s="19" t="s">
        <v>1502</v>
      </c>
      <c r="AR174" s="19" t="s">
        <v>1540</v>
      </c>
      <c r="AS174" s="19" t="s">
        <v>1562</v>
      </c>
      <c r="AT174" s="19" t="s">
        <v>1563</v>
      </c>
      <c r="AU174" s="19" t="s">
        <v>1564</v>
      </c>
      <c r="AV174" s="19" t="s">
        <v>1565</v>
      </c>
      <c r="AW174" s="19">
        <v>2005</v>
      </c>
      <c r="AX174" s="19">
        <v>3</v>
      </c>
      <c r="AY174" s="19" t="s">
        <v>1566</v>
      </c>
      <c r="AZ174" s="19" t="s">
        <v>1567</v>
      </c>
      <c r="BA174" s="19">
        <v>2006</v>
      </c>
      <c r="BB174" t="str">
        <f>VLOOKUP(AC174,'CTCwiretagcode(Jan2016)'!A$2:C$730,3,FALSE)</f>
        <v>SAM</v>
      </c>
      <c r="BC174" t="str">
        <f t="shared" si="6"/>
        <v>Tr</v>
      </c>
      <c r="BD174">
        <f t="shared" si="7"/>
        <v>3</v>
      </c>
      <c r="BE174" t="str">
        <f t="shared" si="8"/>
        <v>6333693M10107  C2008660</v>
      </c>
      <c r="BK174" s="19" t="s">
        <v>1518</v>
      </c>
    </row>
    <row r="175" spans="1:63" x14ac:dyDescent="0.25">
      <c r="A175" s="19" t="s">
        <v>1501</v>
      </c>
      <c r="B175" s="19">
        <v>4.0999999999999996</v>
      </c>
      <c r="C175" s="19">
        <v>20120731</v>
      </c>
      <c r="D175" s="19" t="s">
        <v>41</v>
      </c>
      <c r="E175" s="19" t="s">
        <v>41</v>
      </c>
      <c r="F175" s="19">
        <v>1988335</v>
      </c>
      <c r="G175" s="19">
        <v>1</v>
      </c>
      <c r="H175" s="19">
        <v>2008</v>
      </c>
      <c r="I175" s="19">
        <v>20080825</v>
      </c>
      <c r="J175" s="19" t="s">
        <v>1501</v>
      </c>
      <c r="K175" s="19">
        <v>6</v>
      </c>
      <c r="L175" s="19">
        <v>35</v>
      </c>
      <c r="M175" s="19">
        <v>23</v>
      </c>
      <c r="N175" s="19">
        <v>17</v>
      </c>
      <c r="O175" s="19" t="s">
        <v>1502</v>
      </c>
      <c r="P175" s="19">
        <v>5</v>
      </c>
      <c r="Q175" s="19" t="s">
        <v>67</v>
      </c>
      <c r="R175" s="19"/>
      <c r="S175" s="19">
        <v>5000</v>
      </c>
      <c r="T175" s="19" t="s">
        <v>45</v>
      </c>
      <c r="U175" s="19"/>
      <c r="V175" s="19"/>
      <c r="W175" s="19"/>
      <c r="X175" s="19">
        <v>730</v>
      </c>
      <c r="Y175" s="19">
        <v>0</v>
      </c>
      <c r="Z175" s="19">
        <v>1</v>
      </c>
      <c r="AA175" s="19" t="s">
        <v>48</v>
      </c>
      <c r="AB175" s="19">
        <v>1</v>
      </c>
      <c r="AC175" s="19">
        <v>633369</v>
      </c>
      <c r="AD175" s="19">
        <v>12</v>
      </c>
      <c r="AE175" s="19"/>
      <c r="AF175" s="19"/>
      <c r="AG175" s="19"/>
      <c r="AH175" s="19">
        <v>105991</v>
      </c>
      <c r="AI175" s="19">
        <v>1</v>
      </c>
      <c r="AJ175" s="19"/>
      <c r="AK175" s="19"/>
      <c r="AL175" s="19"/>
      <c r="AM175" s="19"/>
      <c r="AN175" s="19"/>
      <c r="AO175" s="19">
        <v>2.89</v>
      </c>
      <c r="AP175" s="19" t="s">
        <v>1519</v>
      </c>
      <c r="AQ175" s="19" t="s">
        <v>1502</v>
      </c>
      <c r="AR175" s="19" t="s">
        <v>1540</v>
      </c>
      <c r="AS175" s="19" t="s">
        <v>1562</v>
      </c>
      <c r="AT175" s="19" t="s">
        <v>1563</v>
      </c>
      <c r="AU175" s="19" t="s">
        <v>1564</v>
      </c>
      <c r="AV175" s="19" t="s">
        <v>1565</v>
      </c>
      <c r="AW175" s="19">
        <v>2005</v>
      </c>
      <c r="AX175" s="19">
        <v>3</v>
      </c>
      <c r="AY175" s="19" t="s">
        <v>1566</v>
      </c>
      <c r="AZ175" s="19" t="s">
        <v>1567</v>
      </c>
      <c r="BA175" s="19">
        <v>2006</v>
      </c>
      <c r="BB175" t="str">
        <f>VLOOKUP(AC175,'CTCwiretagcode(Jan2016)'!A$2:C$730,3,FALSE)</f>
        <v>SAM</v>
      </c>
      <c r="BC175" t="str">
        <f t="shared" si="6"/>
        <v>Tr</v>
      </c>
      <c r="BD175">
        <f t="shared" si="7"/>
        <v>3</v>
      </c>
      <c r="BE175" t="str">
        <f t="shared" si="8"/>
        <v>6333693M10107  C2008730</v>
      </c>
      <c r="BK175" s="19" t="s">
        <v>1518</v>
      </c>
    </row>
    <row r="176" spans="1:63" x14ac:dyDescent="0.25">
      <c r="A176" s="19" t="s">
        <v>1501</v>
      </c>
      <c r="B176" s="19">
        <v>4.0999999999999996</v>
      </c>
      <c r="C176" s="19">
        <v>20120731</v>
      </c>
      <c r="D176" s="19" t="s">
        <v>41</v>
      </c>
      <c r="E176" s="19" t="s">
        <v>41</v>
      </c>
      <c r="F176" s="19">
        <v>1988339</v>
      </c>
      <c r="G176" s="19">
        <v>1</v>
      </c>
      <c r="H176" s="19">
        <v>2008</v>
      </c>
      <c r="I176" s="19">
        <v>20080825</v>
      </c>
      <c r="J176" s="19" t="s">
        <v>1501</v>
      </c>
      <c r="K176" s="19">
        <v>6</v>
      </c>
      <c r="L176" s="19">
        <v>35</v>
      </c>
      <c r="M176" s="19">
        <v>23</v>
      </c>
      <c r="N176" s="19">
        <v>17</v>
      </c>
      <c r="O176" s="19" t="s">
        <v>1502</v>
      </c>
      <c r="P176" s="19">
        <v>5</v>
      </c>
      <c r="Q176" s="19" t="s">
        <v>67</v>
      </c>
      <c r="R176" s="19"/>
      <c r="S176" s="19">
        <v>5000</v>
      </c>
      <c r="T176" s="19" t="s">
        <v>45</v>
      </c>
      <c r="U176" s="19"/>
      <c r="V176" s="19"/>
      <c r="W176" s="19"/>
      <c r="X176" s="19">
        <v>710</v>
      </c>
      <c r="Y176" s="19">
        <v>0</v>
      </c>
      <c r="Z176" s="19">
        <v>1</v>
      </c>
      <c r="AA176" s="19" t="s">
        <v>48</v>
      </c>
      <c r="AB176" s="19">
        <v>1</v>
      </c>
      <c r="AC176" s="19">
        <v>633369</v>
      </c>
      <c r="AD176" s="19">
        <v>12</v>
      </c>
      <c r="AE176" s="19"/>
      <c r="AF176" s="19"/>
      <c r="AG176" s="19"/>
      <c r="AH176" s="19">
        <v>105991</v>
      </c>
      <c r="AI176" s="19">
        <v>1</v>
      </c>
      <c r="AJ176" s="19"/>
      <c r="AK176" s="19"/>
      <c r="AL176" s="19"/>
      <c r="AM176" s="19"/>
      <c r="AN176" s="19"/>
      <c r="AO176" s="19">
        <v>2.89</v>
      </c>
      <c r="AP176" s="19" t="s">
        <v>1519</v>
      </c>
      <c r="AQ176" s="19" t="s">
        <v>1502</v>
      </c>
      <c r="AR176" s="19" t="s">
        <v>1540</v>
      </c>
      <c r="AS176" s="19" t="s">
        <v>1562</v>
      </c>
      <c r="AT176" s="19" t="s">
        <v>1563</v>
      </c>
      <c r="AU176" s="19" t="s">
        <v>1564</v>
      </c>
      <c r="AV176" s="19" t="s">
        <v>1565</v>
      </c>
      <c r="AW176" s="19">
        <v>2005</v>
      </c>
      <c r="AX176" s="19">
        <v>3</v>
      </c>
      <c r="AY176" s="19" t="s">
        <v>1566</v>
      </c>
      <c r="AZ176" s="19" t="s">
        <v>1567</v>
      </c>
      <c r="BA176" s="19">
        <v>2006</v>
      </c>
      <c r="BB176" t="str">
        <f>VLOOKUP(AC176,'CTCwiretagcode(Jan2016)'!A$2:C$730,3,FALSE)</f>
        <v>SAM</v>
      </c>
      <c r="BC176" t="str">
        <f t="shared" si="6"/>
        <v>Tr</v>
      </c>
      <c r="BD176">
        <f t="shared" si="7"/>
        <v>3</v>
      </c>
      <c r="BE176" t="str">
        <f t="shared" si="8"/>
        <v>6333693M10107  C2008710</v>
      </c>
      <c r="BK176" s="19" t="s">
        <v>1518</v>
      </c>
    </row>
    <row r="177" spans="1:63" x14ac:dyDescent="0.25">
      <c r="A177" s="19" t="s">
        <v>1501</v>
      </c>
      <c r="B177" s="19">
        <v>4.0999999999999996</v>
      </c>
      <c r="C177" s="19">
        <v>20120731</v>
      </c>
      <c r="D177" s="19" t="s">
        <v>41</v>
      </c>
      <c r="E177" s="19" t="s">
        <v>41</v>
      </c>
      <c r="F177" s="19">
        <v>1988354</v>
      </c>
      <c r="G177" s="19">
        <v>1</v>
      </c>
      <c r="H177" s="19">
        <v>2008</v>
      </c>
      <c r="I177" s="19">
        <v>20080825</v>
      </c>
      <c r="J177" s="19" t="s">
        <v>1501</v>
      </c>
      <c r="K177" s="19">
        <v>6</v>
      </c>
      <c r="L177" s="19">
        <v>35</v>
      </c>
      <c r="M177" s="19">
        <v>23</v>
      </c>
      <c r="N177" s="19">
        <v>17</v>
      </c>
      <c r="O177" s="19" t="s">
        <v>1502</v>
      </c>
      <c r="P177" s="19">
        <v>5</v>
      </c>
      <c r="Q177" s="19" t="s">
        <v>67</v>
      </c>
      <c r="R177" s="19"/>
      <c r="S177" s="19">
        <v>5000</v>
      </c>
      <c r="T177" s="19" t="s">
        <v>45</v>
      </c>
      <c r="U177" s="19"/>
      <c r="V177" s="19"/>
      <c r="W177" s="19"/>
      <c r="X177" s="19">
        <v>710</v>
      </c>
      <c r="Y177" s="19">
        <v>0</v>
      </c>
      <c r="Z177" s="19">
        <v>1</v>
      </c>
      <c r="AA177" s="19" t="s">
        <v>48</v>
      </c>
      <c r="AB177" s="19">
        <v>1</v>
      </c>
      <c r="AC177" s="19">
        <v>633369</v>
      </c>
      <c r="AD177" s="19">
        <v>12</v>
      </c>
      <c r="AE177" s="19"/>
      <c r="AF177" s="19"/>
      <c r="AG177" s="19"/>
      <c r="AH177" s="19">
        <v>105991</v>
      </c>
      <c r="AI177" s="19">
        <v>1</v>
      </c>
      <c r="AJ177" s="19"/>
      <c r="AK177" s="19"/>
      <c r="AL177" s="19"/>
      <c r="AM177" s="19"/>
      <c r="AN177" s="19"/>
      <c r="AO177" s="19">
        <v>2.89</v>
      </c>
      <c r="AP177" s="19" t="s">
        <v>1519</v>
      </c>
      <c r="AQ177" s="19" t="s">
        <v>1502</v>
      </c>
      <c r="AR177" s="19" t="s">
        <v>1540</v>
      </c>
      <c r="AS177" s="19" t="s">
        <v>1562</v>
      </c>
      <c r="AT177" s="19" t="s">
        <v>1563</v>
      </c>
      <c r="AU177" s="19" t="s">
        <v>1564</v>
      </c>
      <c r="AV177" s="19" t="s">
        <v>1565</v>
      </c>
      <c r="AW177" s="19">
        <v>2005</v>
      </c>
      <c r="AX177" s="19">
        <v>3</v>
      </c>
      <c r="AY177" s="19" t="s">
        <v>1566</v>
      </c>
      <c r="AZ177" s="19" t="s">
        <v>1567</v>
      </c>
      <c r="BA177" s="19">
        <v>2006</v>
      </c>
      <c r="BB177" t="str">
        <f>VLOOKUP(AC177,'CTCwiretagcode(Jan2016)'!A$2:C$730,3,FALSE)</f>
        <v>SAM</v>
      </c>
      <c r="BC177" t="str">
        <f t="shared" si="6"/>
        <v>Tr</v>
      </c>
      <c r="BD177">
        <f t="shared" si="7"/>
        <v>3</v>
      </c>
      <c r="BE177" t="str">
        <f t="shared" si="8"/>
        <v>6333693M10107  C2008710</v>
      </c>
      <c r="BK177" s="19" t="s">
        <v>1518</v>
      </c>
    </row>
    <row r="178" spans="1:63" x14ac:dyDescent="0.25">
      <c r="A178" s="19" t="s">
        <v>1501</v>
      </c>
      <c r="B178" s="19">
        <v>4.0999999999999996</v>
      </c>
      <c r="C178" s="19">
        <v>20120731</v>
      </c>
      <c r="D178" s="19" t="s">
        <v>41</v>
      </c>
      <c r="E178" s="19" t="s">
        <v>41</v>
      </c>
      <c r="F178" s="19">
        <v>1973862</v>
      </c>
      <c r="G178" s="19">
        <v>1</v>
      </c>
      <c r="H178" s="19">
        <v>2008</v>
      </c>
      <c r="I178" s="19">
        <v>20080825</v>
      </c>
      <c r="J178" s="19" t="s">
        <v>1501</v>
      </c>
      <c r="K178" s="19">
        <v>6</v>
      </c>
      <c r="L178" s="19">
        <v>35</v>
      </c>
      <c r="M178" s="19">
        <v>23</v>
      </c>
      <c r="N178" s="19">
        <v>17</v>
      </c>
      <c r="O178" s="19" t="s">
        <v>1502</v>
      </c>
      <c r="P178" s="19">
        <v>5</v>
      </c>
      <c r="Q178" s="19" t="s">
        <v>67</v>
      </c>
      <c r="R178" s="19"/>
      <c r="S178" s="19">
        <v>5000</v>
      </c>
      <c r="T178" s="19" t="s">
        <v>45</v>
      </c>
      <c r="U178" s="19"/>
      <c r="V178" s="19"/>
      <c r="W178" s="19"/>
      <c r="X178" s="19">
        <v>690</v>
      </c>
      <c r="Y178" s="19">
        <v>0</v>
      </c>
      <c r="Z178" s="19">
        <v>1</v>
      </c>
      <c r="AA178" s="19" t="s">
        <v>48</v>
      </c>
      <c r="AB178" s="19">
        <v>1</v>
      </c>
      <c r="AC178" s="19">
        <v>633369</v>
      </c>
      <c r="AD178" s="19">
        <v>12</v>
      </c>
      <c r="AE178" s="19"/>
      <c r="AF178" s="19"/>
      <c r="AG178" s="19"/>
      <c r="AH178" s="19">
        <v>105991</v>
      </c>
      <c r="AI178" s="19">
        <v>1</v>
      </c>
      <c r="AJ178" s="19"/>
      <c r="AK178" s="19"/>
      <c r="AL178" s="19"/>
      <c r="AM178" s="19"/>
      <c r="AN178" s="19"/>
      <c r="AO178" s="19">
        <v>2.89</v>
      </c>
      <c r="AP178" s="19" t="s">
        <v>1519</v>
      </c>
      <c r="AQ178" s="19" t="s">
        <v>1502</v>
      </c>
      <c r="AR178" s="19" t="s">
        <v>1540</v>
      </c>
      <c r="AS178" s="19" t="s">
        <v>1562</v>
      </c>
      <c r="AT178" s="19" t="s">
        <v>1563</v>
      </c>
      <c r="AU178" s="19" t="s">
        <v>1564</v>
      </c>
      <c r="AV178" s="19" t="s">
        <v>1565</v>
      </c>
      <c r="AW178" s="19">
        <v>2005</v>
      </c>
      <c r="AX178" s="19">
        <v>3</v>
      </c>
      <c r="AY178" s="19" t="s">
        <v>1566</v>
      </c>
      <c r="AZ178" s="19" t="s">
        <v>1567</v>
      </c>
      <c r="BA178" s="19">
        <v>2006</v>
      </c>
      <c r="BB178" t="str">
        <f>VLOOKUP(AC178,'CTCwiretagcode(Jan2016)'!A$2:C$730,3,FALSE)</f>
        <v>SAM</v>
      </c>
      <c r="BC178" t="str">
        <f t="shared" si="6"/>
        <v>Tr</v>
      </c>
      <c r="BD178">
        <f t="shared" si="7"/>
        <v>3</v>
      </c>
      <c r="BE178" t="str">
        <f t="shared" si="8"/>
        <v>6333693M10107  C2008690</v>
      </c>
      <c r="BK178" s="19" t="s">
        <v>1518</v>
      </c>
    </row>
    <row r="179" spans="1:63" x14ac:dyDescent="0.25">
      <c r="A179" s="19" t="s">
        <v>1501</v>
      </c>
      <c r="B179" s="19">
        <v>4.0999999999999996</v>
      </c>
      <c r="C179" s="19">
        <v>20120731</v>
      </c>
      <c r="D179" s="19" t="s">
        <v>41</v>
      </c>
      <c r="E179" s="19" t="s">
        <v>41</v>
      </c>
      <c r="F179" s="19">
        <v>1973866</v>
      </c>
      <c r="G179" s="19">
        <v>1</v>
      </c>
      <c r="H179" s="19">
        <v>2008</v>
      </c>
      <c r="I179" s="19">
        <v>20080825</v>
      </c>
      <c r="J179" s="19" t="s">
        <v>1501</v>
      </c>
      <c r="K179" s="19">
        <v>6</v>
      </c>
      <c r="L179" s="19">
        <v>35</v>
      </c>
      <c r="M179" s="19">
        <v>23</v>
      </c>
      <c r="N179" s="19">
        <v>17</v>
      </c>
      <c r="O179" s="19" t="s">
        <v>1502</v>
      </c>
      <c r="P179" s="19">
        <v>5</v>
      </c>
      <c r="Q179" s="19" t="s">
        <v>67</v>
      </c>
      <c r="R179" s="19"/>
      <c r="S179" s="19">
        <v>5000</v>
      </c>
      <c r="T179" s="19" t="s">
        <v>45</v>
      </c>
      <c r="U179" s="19"/>
      <c r="V179" s="19"/>
      <c r="W179" s="19"/>
      <c r="X179" s="19">
        <v>790</v>
      </c>
      <c r="Y179" s="19">
        <v>0</v>
      </c>
      <c r="Z179" s="19">
        <v>1</v>
      </c>
      <c r="AA179" s="19" t="s">
        <v>48</v>
      </c>
      <c r="AB179" s="19">
        <v>1</v>
      </c>
      <c r="AC179" s="19">
        <v>633369</v>
      </c>
      <c r="AD179" s="19">
        <v>12</v>
      </c>
      <c r="AE179" s="19"/>
      <c r="AF179" s="19"/>
      <c r="AG179" s="19"/>
      <c r="AH179" s="19">
        <v>105991</v>
      </c>
      <c r="AI179" s="19">
        <v>1</v>
      </c>
      <c r="AJ179" s="19"/>
      <c r="AK179" s="19"/>
      <c r="AL179" s="19"/>
      <c r="AM179" s="19"/>
      <c r="AN179" s="19"/>
      <c r="AO179" s="19">
        <v>2.89</v>
      </c>
      <c r="AP179" s="19" t="s">
        <v>1519</v>
      </c>
      <c r="AQ179" s="19" t="s">
        <v>1502</v>
      </c>
      <c r="AR179" s="19" t="s">
        <v>1540</v>
      </c>
      <c r="AS179" s="19" t="s">
        <v>1562</v>
      </c>
      <c r="AT179" s="19" t="s">
        <v>1563</v>
      </c>
      <c r="AU179" s="19" t="s">
        <v>1564</v>
      </c>
      <c r="AV179" s="19" t="s">
        <v>1565</v>
      </c>
      <c r="AW179" s="19">
        <v>2005</v>
      </c>
      <c r="AX179" s="19">
        <v>3</v>
      </c>
      <c r="AY179" s="19" t="s">
        <v>1566</v>
      </c>
      <c r="AZ179" s="19" t="s">
        <v>1567</v>
      </c>
      <c r="BA179" s="19">
        <v>2006</v>
      </c>
      <c r="BB179" t="str">
        <f>VLOOKUP(AC179,'CTCwiretagcode(Jan2016)'!A$2:C$730,3,FALSE)</f>
        <v>SAM</v>
      </c>
      <c r="BC179" t="str">
        <f t="shared" si="6"/>
        <v>Tr</v>
      </c>
      <c r="BD179">
        <f t="shared" si="7"/>
        <v>3</v>
      </c>
      <c r="BE179" t="str">
        <f t="shared" si="8"/>
        <v>6333693M10107  C2008790</v>
      </c>
      <c r="BK179" s="19" t="s">
        <v>1518</v>
      </c>
    </row>
    <row r="180" spans="1:63" x14ac:dyDescent="0.25">
      <c r="A180" s="19" t="s">
        <v>1501</v>
      </c>
      <c r="B180" s="19">
        <v>4.0999999999999996</v>
      </c>
      <c r="C180" s="19">
        <v>20120731</v>
      </c>
      <c r="D180" s="19" t="s">
        <v>41</v>
      </c>
      <c r="E180" s="19" t="s">
        <v>41</v>
      </c>
      <c r="F180" s="19">
        <v>1998534</v>
      </c>
      <c r="G180" s="19">
        <v>1</v>
      </c>
      <c r="H180" s="19">
        <v>2008</v>
      </c>
      <c r="I180" s="19">
        <v>20080826</v>
      </c>
      <c r="J180" s="19" t="s">
        <v>1501</v>
      </c>
      <c r="K180" s="19">
        <v>6</v>
      </c>
      <c r="L180" s="19">
        <v>35</v>
      </c>
      <c r="M180" s="19">
        <v>23</v>
      </c>
      <c r="N180" s="19">
        <v>49</v>
      </c>
      <c r="O180" s="19" t="s">
        <v>1502</v>
      </c>
      <c r="P180" s="19">
        <v>5</v>
      </c>
      <c r="Q180" s="19" t="s">
        <v>67</v>
      </c>
      <c r="R180" s="19"/>
      <c r="S180" s="19">
        <v>5000</v>
      </c>
      <c r="T180" s="19" t="s">
        <v>110</v>
      </c>
      <c r="U180" s="19"/>
      <c r="V180" s="19"/>
      <c r="W180" s="19"/>
      <c r="X180" s="19">
        <v>720</v>
      </c>
      <c r="Y180" s="19">
        <v>0</v>
      </c>
      <c r="Z180" s="19">
        <v>1</v>
      </c>
      <c r="AA180" s="19" t="s">
        <v>48</v>
      </c>
      <c r="AB180" s="19">
        <v>1</v>
      </c>
      <c r="AC180" s="19">
        <v>633369</v>
      </c>
      <c r="AD180" s="19">
        <v>12</v>
      </c>
      <c r="AE180" s="19"/>
      <c r="AF180" s="19"/>
      <c r="AG180" s="19"/>
      <c r="AH180" s="19">
        <v>105991</v>
      </c>
      <c r="AI180" s="19">
        <v>1</v>
      </c>
      <c r="AJ180" s="19"/>
      <c r="AK180" s="19"/>
      <c r="AL180" s="19"/>
      <c r="AM180" s="19"/>
      <c r="AN180" s="19"/>
      <c r="AO180" s="19">
        <v>2.89</v>
      </c>
      <c r="AP180" s="19" t="s">
        <v>1519</v>
      </c>
      <c r="AQ180" s="19" t="s">
        <v>1502</v>
      </c>
      <c r="AR180" s="19" t="s">
        <v>1540</v>
      </c>
      <c r="AS180" s="19" t="s">
        <v>1562</v>
      </c>
      <c r="AT180" s="19" t="s">
        <v>1563</v>
      </c>
      <c r="AU180" s="19" t="s">
        <v>1564</v>
      </c>
      <c r="AV180" s="19" t="s">
        <v>1565</v>
      </c>
      <c r="AW180" s="19">
        <v>2005</v>
      </c>
      <c r="AX180" s="19">
        <v>3</v>
      </c>
      <c r="AY180" s="19" t="s">
        <v>1566</v>
      </c>
      <c r="AZ180" s="19" t="s">
        <v>1567</v>
      </c>
      <c r="BA180" s="19">
        <v>2006</v>
      </c>
      <c r="BB180" t="str">
        <f>VLOOKUP(AC180,'CTCwiretagcode(Jan2016)'!A$2:C$730,3,FALSE)</f>
        <v>SAM</v>
      </c>
      <c r="BC180" t="str">
        <f t="shared" si="6"/>
        <v>mix</v>
      </c>
      <c r="BD180">
        <f t="shared" si="7"/>
        <v>3</v>
      </c>
      <c r="BE180" t="str">
        <f t="shared" si="8"/>
        <v>6333693M10107  C2008720</v>
      </c>
      <c r="BK180" s="19" t="s">
        <v>1518</v>
      </c>
    </row>
    <row r="181" spans="1:63" x14ac:dyDescent="0.25">
      <c r="A181" s="19" t="s">
        <v>1501</v>
      </c>
      <c r="B181" s="19">
        <v>4.0999999999999996</v>
      </c>
      <c r="C181" s="19">
        <v>20120731</v>
      </c>
      <c r="D181" s="19" t="s">
        <v>41</v>
      </c>
      <c r="E181" s="19" t="s">
        <v>41</v>
      </c>
      <c r="F181" s="19">
        <v>1998545</v>
      </c>
      <c r="G181" s="19">
        <v>1</v>
      </c>
      <c r="H181" s="19">
        <v>2008</v>
      </c>
      <c r="I181" s="19">
        <v>20080826</v>
      </c>
      <c r="J181" s="19" t="s">
        <v>1501</v>
      </c>
      <c r="K181" s="19">
        <v>6</v>
      </c>
      <c r="L181" s="19">
        <v>35</v>
      </c>
      <c r="M181" s="19">
        <v>23</v>
      </c>
      <c r="N181" s="19">
        <v>49</v>
      </c>
      <c r="O181" s="19" t="s">
        <v>1502</v>
      </c>
      <c r="P181" s="19">
        <v>5</v>
      </c>
      <c r="Q181" s="19" t="s">
        <v>67</v>
      </c>
      <c r="R181" s="19"/>
      <c r="S181" s="19">
        <v>5000</v>
      </c>
      <c r="T181" s="19" t="s">
        <v>45</v>
      </c>
      <c r="U181" s="19"/>
      <c r="V181" s="19"/>
      <c r="W181" s="19"/>
      <c r="X181" s="19">
        <v>770</v>
      </c>
      <c r="Y181" s="19">
        <v>0</v>
      </c>
      <c r="Z181" s="19">
        <v>1</v>
      </c>
      <c r="AA181" s="19" t="s">
        <v>48</v>
      </c>
      <c r="AB181" s="19">
        <v>1</v>
      </c>
      <c r="AC181" s="19">
        <v>633369</v>
      </c>
      <c r="AD181" s="19">
        <v>12</v>
      </c>
      <c r="AE181" s="19"/>
      <c r="AF181" s="19"/>
      <c r="AG181" s="19"/>
      <c r="AH181" s="19">
        <v>105991</v>
      </c>
      <c r="AI181" s="19">
        <v>1</v>
      </c>
      <c r="AJ181" s="19"/>
      <c r="AK181" s="19"/>
      <c r="AL181" s="19"/>
      <c r="AM181" s="19"/>
      <c r="AN181" s="19"/>
      <c r="AO181" s="19">
        <v>2.89</v>
      </c>
      <c r="AP181" s="19" t="s">
        <v>1519</v>
      </c>
      <c r="AQ181" s="19" t="s">
        <v>1502</v>
      </c>
      <c r="AR181" s="19" t="s">
        <v>1540</v>
      </c>
      <c r="AS181" s="19" t="s">
        <v>1562</v>
      </c>
      <c r="AT181" s="19" t="s">
        <v>1563</v>
      </c>
      <c r="AU181" s="19" t="s">
        <v>1564</v>
      </c>
      <c r="AV181" s="19" t="s">
        <v>1565</v>
      </c>
      <c r="AW181" s="19">
        <v>2005</v>
      </c>
      <c r="AX181" s="19">
        <v>3</v>
      </c>
      <c r="AY181" s="19" t="s">
        <v>1566</v>
      </c>
      <c r="AZ181" s="19" t="s">
        <v>1567</v>
      </c>
      <c r="BA181" s="19">
        <v>2006</v>
      </c>
      <c r="BB181" t="str">
        <f>VLOOKUP(AC181,'CTCwiretagcode(Jan2016)'!A$2:C$730,3,FALSE)</f>
        <v>SAM</v>
      </c>
      <c r="BC181" t="str">
        <f t="shared" si="6"/>
        <v>mix</v>
      </c>
      <c r="BD181">
        <f t="shared" si="7"/>
        <v>3</v>
      </c>
      <c r="BE181" t="str">
        <f t="shared" si="8"/>
        <v>6333693M10107  C2008770</v>
      </c>
      <c r="BK181" s="19" t="s">
        <v>1518</v>
      </c>
    </row>
    <row r="182" spans="1:63" x14ac:dyDescent="0.25">
      <c r="A182" s="19" t="s">
        <v>1501</v>
      </c>
      <c r="B182" s="19">
        <v>4.0999999999999996</v>
      </c>
      <c r="C182" s="19">
        <v>20120731</v>
      </c>
      <c r="D182" s="19" t="s">
        <v>41</v>
      </c>
      <c r="E182" s="19" t="s">
        <v>41</v>
      </c>
      <c r="F182" s="19">
        <v>1986593</v>
      </c>
      <c r="G182" s="19">
        <v>1</v>
      </c>
      <c r="H182" s="19">
        <v>2008</v>
      </c>
      <c r="I182" s="19">
        <v>20080826</v>
      </c>
      <c r="J182" s="19" t="s">
        <v>1501</v>
      </c>
      <c r="K182" s="19">
        <v>6</v>
      </c>
      <c r="L182" s="19">
        <v>35</v>
      </c>
      <c r="M182" s="19">
        <v>23</v>
      </c>
      <c r="N182" s="19">
        <v>14</v>
      </c>
      <c r="O182" s="19" t="s">
        <v>1502</v>
      </c>
      <c r="P182" s="19">
        <v>5</v>
      </c>
      <c r="Q182" s="19" t="s">
        <v>67</v>
      </c>
      <c r="R182" s="19"/>
      <c r="S182" s="19">
        <v>5000</v>
      </c>
      <c r="T182" s="19" t="s">
        <v>110</v>
      </c>
      <c r="U182" s="19"/>
      <c r="V182" s="19"/>
      <c r="W182" s="19"/>
      <c r="X182" s="19">
        <v>750</v>
      </c>
      <c r="Y182" s="19">
        <v>0</v>
      </c>
      <c r="Z182" s="19">
        <v>1</v>
      </c>
      <c r="AA182" s="19" t="s">
        <v>48</v>
      </c>
      <c r="AB182" s="19">
        <v>1</v>
      </c>
      <c r="AC182" s="19">
        <v>633369</v>
      </c>
      <c r="AD182" s="19">
        <v>12</v>
      </c>
      <c r="AE182" s="19"/>
      <c r="AF182" s="19"/>
      <c r="AG182" s="19"/>
      <c r="AH182" s="19">
        <v>105991</v>
      </c>
      <c r="AI182" s="19">
        <v>1</v>
      </c>
      <c r="AJ182" s="19"/>
      <c r="AK182" s="19"/>
      <c r="AL182" s="19"/>
      <c r="AM182" s="19"/>
      <c r="AN182" s="19"/>
      <c r="AO182" s="19">
        <v>2.89</v>
      </c>
      <c r="AP182" s="19" t="s">
        <v>1519</v>
      </c>
      <c r="AQ182" s="19" t="s">
        <v>1502</v>
      </c>
      <c r="AR182" s="19" t="s">
        <v>1540</v>
      </c>
      <c r="AS182" s="19" t="s">
        <v>1562</v>
      </c>
      <c r="AT182" s="19" t="s">
        <v>1563</v>
      </c>
      <c r="AU182" s="19" t="s">
        <v>1564</v>
      </c>
      <c r="AV182" s="19" t="s">
        <v>1565</v>
      </c>
      <c r="AW182" s="19">
        <v>2005</v>
      </c>
      <c r="AX182" s="19">
        <v>3</v>
      </c>
      <c r="AY182" s="19" t="s">
        <v>1566</v>
      </c>
      <c r="AZ182" s="19" t="s">
        <v>1567</v>
      </c>
      <c r="BA182" s="19">
        <v>2006</v>
      </c>
      <c r="BB182" t="str">
        <f>VLOOKUP(AC182,'CTCwiretagcode(Jan2016)'!A$2:C$730,3,FALSE)</f>
        <v>SAM</v>
      </c>
      <c r="BC182" t="str">
        <f t="shared" si="6"/>
        <v>NT</v>
      </c>
      <c r="BD182">
        <f t="shared" si="7"/>
        <v>3</v>
      </c>
      <c r="BE182" t="str">
        <f t="shared" si="8"/>
        <v>6333693M10107  C2008750</v>
      </c>
      <c r="BK182" s="19" t="s">
        <v>1518</v>
      </c>
    </row>
    <row r="183" spans="1:63" x14ac:dyDescent="0.25">
      <c r="A183" s="19" t="s">
        <v>1501</v>
      </c>
      <c r="B183" s="19">
        <v>4.0999999999999996</v>
      </c>
      <c r="C183" s="19">
        <v>20120731</v>
      </c>
      <c r="D183" s="19" t="s">
        <v>41</v>
      </c>
      <c r="E183" s="19" t="s">
        <v>41</v>
      </c>
      <c r="F183" s="19">
        <v>1992250</v>
      </c>
      <c r="G183" s="19">
        <v>1</v>
      </c>
      <c r="H183" s="19">
        <v>2008</v>
      </c>
      <c r="I183" s="19">
        <v>20080826</v>
      </c>
      <c r="J183" s="19" t="s">
        <v>1501</v>
      </c>
      <c r="K183" s="19">
        <v>6</v>
      </c>
      <c r="L183" s="19">
        <v>35</v>
      </c>
      <c r="M183" s="19">
        <v>23</v>
      </c>
      <c r="N183" s="19">
        <v>14</v>
      </c>
      <c r="O183" s="19" t="s">
        <v>1502</v>
      </c>
      <c r="P183" s="19">
        <v>5</v>
      </c>
      <c r="Q183" s="19" t="s">
        <v>67</v>
      </c>
      <c r="R183" s="19"/>
      <c r="S183" s="19">
        <v>5000</v>
      </c>
      <c r="T183" s="19" t="s">
        <v>45</v>
      </c>
      <c r="U183" s="19"/>
      <c r="V183" s="19"/>
      <c r="W183" s="19"/>
      <c r="X183" s="19">
        <v>710</v>
      </c>
      <c r="Y183" s="19">
        <v>0</v>
      </c>
      <c r="Z183" s="19">
        <v>1</v>
      </c>
      <c r="AA183" s="19" t="s">
        <v>48</v>
      </c>
      <c r="AB183" s="19">
        <v>1</v>
      </c>
      <c r="AC183" s="19">
        <v>633369</v>
      </c>
      <c r="AD183" s="19">
        <v>12</v>
      </c>
      <c r="AE183" s="19"/>
      <c r="AF183" s="19"/>
      <c r="AG183" s="19"/>
      <c r="AH183" s="19">
        <v>105991</v>
      </c>
      <c r="AI183" s="19">
        <v>1</v>
      </c>
      <c r="AJ183" s="19"/>
      <c r="AK183" s="19"/>
      <c r="AL183" s="19"/>
      <c r="AM183" s="19"/>
      <c r="AN183" s="19"/>
      <c r="AO183" s="19">
        <v>2.89</v>
      </c>
      <c r="AP183" s="19" t="s">
        <v>1519</v>
      </c>
      <c r="AQ183" s="19" t="s">
        <v>1502</v>
      </c>
      <c r="AR183" s="19" t="s">
        <v>1540</v>
      </c>
      <c r="AS183" s="19" t="s">
        <v>1562</v>
      </c>
      <c r="AT183" s="19" t="s">
        <v>1563</v>
      </c>
      <c r="AU183" s="19" t="s">
        <v>1564</v>
      </c>
      <c r="AV183" s="19" t="s">
        <v>1565</v>
      </c>
      <c r="AW183" s="19">
        <v>2005</v>
      </c>
      <c r="AX183" s="19">
        <v>3</v>
      </c>
      <c r="AY183" s="19" t="s">
        <v>1566</v>
      </c>
      <c r="AZ183" s="19" t="s">
        <v>1567</v>
      </c>
      <c r="BA183" s="19">
        <v>2006</v>
      </c>
      <c r="BB183" t="str">
        <f>VLOOKUP(AC183,'CTCwiretagcode(Jan2016)'!A$2:C$730,3,FALSE)</f>
        <v>SAM</v>
      </c>
      <c r="BC183" t="str">
        <f t="shared" si="6"/>
        <v>NT</v>
      </c>
      <c r="BD183">
        <f t="shared" si="7"/>
        <v>3</v>
      </c>
      <c r="BE183" t="str">
        <f t="shared" si="8"/>
        <v>6333693M10107  C2008710</v>
      </c>
      <c r="BK183" s="19" t="s">
        <v>1518</v>
      </c>
    </row>
    <row r="184" spans="1:63" x14ac:dyDescent="0.25">
      <c r="A184" s="19" t="s">
        <v>1501</v>
      </c>
      <c r="B184" s="19">
        <v>4.0999999999999996</v>
      </c>
      <c r="C184" s="19">
        <v>20120731</v>
      </c>
      <c r="D184" s="19" t="s">
        <v>41</v>
      </c>
      <c r="E184" s="19" t="s">
        <v>41</v>
      </c>
      <c r="F184" s="19">
        <v>1992278</v>
      </c>
      <c r="G184" s="19">
        <v>1</v>
      </c>
      <c r="H184" s="19">
        <v>2008</v>
      </c>
      <c r="I184" s="19">
        <v>20080826</v>
      </c>
      <c r="J184" s="19" t="s">
        <v>1501</v>
      </c>
      <c r="K184" s="19">
        <v>6</v>
      </c>
      <c r="L184" s="19">
        <v>35</v>
      </c>
      <c r="M184" s="19">
        <v>23</v>
      </c>
      <c r="N184" s="19">
        <v>14</v>
      </c>
      <c r="O184" s="19" t="s">
        <v>1502</v>
      </c>
      <c r="P184" s="19">
        <v>5</v>
      </c>
      <c r="Q184" s="19" t="s">
        <v>67</v>
      </c>
      <c r="R184" s="19"/>
      <c r="S184" s="19">
        <v>5000</v>
      </c>
      <c r="T184" s="19" t="s">
        <v>110</v>
      </c>
      <c r="U184" s="19"/>
      <c r="V184" s="19"/>
      <c r="W184" s="19"/>
      <c r="X184" s="19">
        <v>700</v>
      </c>
      <c r="Y184" s="19">
        <v>0</v>
      </c>
      <c r="Z184" s="19">
        <v>1</v>
      </c>
      <c r="AA184" s="19" t="s">
        <v>48</v>
      </c>
      <c r="AB184" s="19">
        <v>1</v>
      </c>
      <c r="AC184" s="19">
        <v>633369</v>
      </c>
      <c r="AD184" s="19">
        <v>12</v>
      </c>
      <c r="AE184" s="19"/>
      <c r="AF184" s="19"/>
      <c r="AG184" s="19"/>
      <c r="AH184" s="19">
        <v>105991</v>
      </c>
      <c r="AI184" s="19">
        <v>1</v>
      </c>
      <c r="AJ184" s="19"/>
      <c r="AK184" s="19"/>
      <c r="AL184" s="19"/>
      <c r="AM184" s="19"/>
      <c r="AN184" s="19"/>
      <c r="AO184" s="19">
        <v>2.89</v>
      </c>
      <c r="AP184" s="19" t="s">
        <v>1519</v>
      </c>
      <c r="AQ184" s="19" t="s">
        <v>1502</v>
      </c>
      <c r="AR184" s="19" t="s">
        <v>1540</v>
      </c>
      <c r="AS184" s="19" t="s">
        <v>1562</v>
      </c>
      <c r="AT184" s="19" t="s">
        <v>1563</v>
      </c>
      <c r="AU184" s="19" t="s">
        <v>1564</v>
      </c>
      <c r="AV184" s="19" t="s">
        <v>1565</v>
      </c>
      <c r="AW184" s="19">
        <v>2005</v>
      </c>
      <c r="AX184" s="19">
        <v>3</v>
      </c>
      <c r="AY184" s="19" t="s">
        <v>1566</v>
      </c>
      <c r="AZ184" s="19" t="s">
        <v>1567</v>
      </c>
      <c r="BA184" s="19">
        <v>2006</v>
      </c>
      <c r="BB184" t="str">
        <f>VLOOKUP(AC184,'CTCwiretagcode(Jan2016)'!A$2:C$730,3,FALSE)</f>
        <v>SAM</v>
      </c>
      <c r="BC184" t="str">
        <f t="shared" si="6"/>
        <v>NT</v>
      </c>
      <c r="BD184">
        <f t="shared" si="7"/>
        <v>3</v>
      </c>
      <c r="BE184" t="str">
        <f t="shared" si="8"/>
        <v>6333693M10107  C2008700</v>
      </c>
      <c r="BK184" s="19" t="s">
        <v>1518</v>
      </c>
    </row>
    <row r="185" spans="1:63" x14ac:dyDescent="0.25">
      <c r="A185" s="19" t="s">
        <v>1501</v>
      </c>
      <c r="B185" s="19">
        <v>4.0999999999999996</v>
      </c>
      <c r="C185" s="19">
        <v>20120731</v>
      </c>
      <c r="D185" s="19" t="s">
        <v>41</v>
      </c>
      <c r="E185" s="19" t="s">
        <v>41</v>
      </c>
      <c r="F185" s="19">
        <v>1992281</v>
      </c>
      <c r="G185" s="19">
        <v>1</v>
      </c>
      <c r="H185" s="19">
        <v>2008</v>
      </c>
      <c r="I185" s="19">
        <v>20080826</v>
      </c>
      <c r="J185" s="19" t="s">
        <v>1501</v>
      </c>
      <c r="K185" s="19">
        <v>6</v>
      </c>
      <c r="L185" s="19">
        <v>35</v>
      </c>
      <c r="M185" s="19">
        <v>23</v>
      </c>
      <c r="N185" s="19">
        <v>14</v>
      </c>
      <c r="O185" s="19" t="s">
        <v>1502</v>
      </c>
      <c r="P185" s="19">
        <v>5</v>
      </c>
      <c r="Q185" s="19" t="s">
        <v>67</v>
      </c>
      <c r="R185" s="19"/>
      <c r="S185" s="19">
        <v>5000</v>
      </c>
      <c r="T185" s="19" t="s">
        <v>45</v>
      </c>
      <c r="U185" s="19"/>
      <c r="V185" s="19"/>
      <c r="W185" s="19"/>
      <c r="X185" s="19">
        <v>720</v>
      </c>
      <c r="Y185" s="19">
        <v>0</v>
      </c>
      <c r="Z185" s="19">
        <v>1</v>
      </c>
      <c r="AA185" s="19" t="s">
        <v>48</v>
      </c>
      <c r="AB185" s="19">
        <v>1</v>
      </c>
      <c r="AC185" s="19">
        <v>633369</v>
      </c>
      <c r="AD185" s="19">
        <v>12</v>
      </c>
      <c r="AE185" s="19"/>
      <c r="AF185" s="19"/>
      <c r="AG185" s="19"/>
      <c r="AH185" s="19">
        <v>105991</v>
      </c>
      <c r="AI185" s="19">
        <v>1</v>
      </c>
      <c r="AJ185" s="19"/>
      <c r="AK185" s="19"/>
      <c r="AL185" s="19"/>
      <c r="AM185" s="19"/>
      <c r="AN185" s="19"/>
      <c r="AO185" s="19">
        <v>2.89</v>
      </c>
      <c r="AP185" s="19" t="s">
        <v>1519</v>
      </c>
      <c r="AQ185" s="19" t="s">
        <v>1502</v>
      </c>
      <c r="AR185" s="19" t="s">
        <v>1540</v>
      </c>
      <c r="AS185" s="19" t="s">
        <v>1562</v>
      </c>
      <c r="AT185" s="19" t="s">
        <v>1563</v>
      </c>
      <c r="AU185" s="19" t="s">
        <v>1564</v>
      </c>
      <c r="AV185" s="19" t="s">
        <v>1565</v>
      </c>
      <c r="AW185" s="19">
        <v>2005</v>
      </c>
      <c r="AX185" s="19">
        <v>3</v>
      </c>
      <c r="AY185" s="19" t="s">
        <v>1566</v>
      </c>
      <c r="AZ185" s="19" t="s">
        <v>1567</v>
      </c>
      <c r="BA185" s="19">
        <v>2006</v>
      </c>
      <c r="BB185" t="str">
        <f>VLOOKUP(AC185,'CTCwiretagcode(Jan2016)'!A$2:C$730,3,FALSE)</f>
        <v>SAM</v>
      </c>
      <c r="BC185" t="str">
        <f t="shared" si="6"/>
        <v>NT</v>
      </c>
      <c r="BD185">
        <f t="shared" si="7"/>
        <v>3</v>
      </c>
      <c r="BE185" t="str">
        <f t="shared" si="8"/>
        <v>6333693M10107  C2008720</v>
      </c>
      <c r="BK185" s="19" t="s">
        <v>1518</v>
      </c>
    </row>
    <row r="186" spans="1:63" x14ac:dyDescent="0.25">
      <c r="A186" s="19" t="s">
        <v>1501</v>
      </c>
      <c r="B186" s="19">
        <v>4.0999999999999996</v>
      </c>
      <c r="C186" s="19">
        <v>20120731</v>
      </c>
      <c r="D186" s="19" t="s">
        <v>41</v>
      </c>
      <c r="E186" s="19" t="s">
        <v>41</v>
      </c>
      <c r="F186" s="19">
        <v>1986706</v>
      </c>
      <c r="G186" s="19">
        <v>1</v>
      </c>
      <c r="H186" s="19">
        <v>2008</v>
      </c>
      <c r="I186" s="19">
        <v>20080826</v>
      </c>
      <c r="J186" s="19" t="s">
        <v>1501</v>
      </c>
      <c r="K186" s="19">
        <v>6</v>
      </c>
      <c r="L186" s="19">
        <v>35</v>
      </c>
      <c r="M186" s="19">
        <v>23</v>
      </c>
      <c r="N186" s="19">
        <v>49</v>
      </c>
      <c r="O186" s="19" t="s">
        <v>1502</v>
      </c>
      <c r="P186" s="19">
        <v>5</v>
      </c>
      <c r="Q186" s="19" t="s">
        <v>67</v>
      </c>
      <c r="R186" s="19"/>
      <c r="S186" s="19">
        <v>5000</v>
      </c>
      <c r="T186" s="19" t="s">
        <v>45</v>
      </c>
      <c r="U186" s="19"/>
      <c r="V186" s="19"/>
      <c r="W186" s="19"/>
      <c r="X186" s="19">
        <v>770</v>
      </c>
      <c r="Y186" s="19">
        <v>0</v>
      </c>
      <c r="Z186" s="19">
        <v>1</v>
      </c>
      <c r="AA186" s="19" t="s">
        <v>48</v>
      </c>
      <c r="AB186" s="19">
        <v>1</v>
      </c>
      <c r="AC186" s="19">
        <v>633369</v>
      </c>
      <c r="AD186" s="19">
        <v>12</v>
      </c>
      <c r="AE186" s="19"/>
      <c r="AF186" s="19"/>
      <c r="AG186" s="19"/>
      <c r="AH186" s="19">
        <v>105991</v>
      </c>
      <c r="AI186" s="19">
        <v>1</v>
      </c>
      <c r="AJ186" s="19"/>
      <c r="AK186" s="19"/>
      <c r="AL186" s="19"/>
      <c r="AM186" s="19"/>
      <c r="AN186" s="19"/>
      <c r="AO186" s="19">
        <v>2.89</v>
      </c>
      <c r="AP186" s="19" t="s">
        <v>1519</v>
      </c>
      <c r="AQ186" s="19" t="s">
        <v>1502</v>
      </c>
      <c r="AR186" s="19" t="s">
        <v>1540</v>
      </c>
      <c r="AS186" s="19" t="s">
        <v>1562</v>
      </c>
      <c r="AT186" s="19" t="s">
        <v>1563</v>
      </c>
      <c r="AU186" s="19" t="s">
        <v>1564</v>
      </c>
      <c r="AV186" s="19" t="s">
        <v>1565</v>
      </c>
      <c r="AW186" s="19">
        <v>2005</v>
      </c>
      <c r="AX186" s="19">
        <v>3</v>
      </c>
      <c r="AY186" s="19" t="s">
        <v>1566</v>
      </c>
      <c r="AZ186" s="19" t="s">
        <v>1567</v>
      </c>
      <c r="BA186" s="19">
        <v>2006</v>
      </c>
      <c r="BB186" t="str">
        <f>VLOOKUP(AC186,'CTCwiretagcode(Jan2016)'!A$2:C$730,3,FALSE)</f>
        <v>SAM</v>
      </c>
      <c r="BC186" t="str">
        <f t="shared" si="6"/>
        <v>mix</v>
      </c>
      <c r="BD186">
        <f t="shared" si="7"/>
        <v>3</v>
      </c>
      <c r="BE186" t="str">
        <f t="shared" si="8"/>
        <v>6333693M10107  C2008770</v>
      </c>
      <c r="BK186" s="19" t="s">
        <v>1518</v>
      </c>
    </row>
    <row r="187" spans="1:63" x14ac:dyDescent="0.25">
      <c r="A187" s="19" t="s">
        <v>1501</v>
      </c>
      <c r="B187" s="19">
        <v>4.0999999999999996</v>
      </c>
      <c r="C187" s="19">
        <v>20120731</v>
      </c>
      <c r="D187" s="19" t="s">
        <v>41</v>
      </c>
      <c r="E187" s="19" t="s">
        <v>41</v>
      </c>
      <c r="F187" s="19">
        <v>2005838</v>
      </c>
      <c r="G187" s="19">
        <v>1</v>
      </c>
      <c r="H187" s="19">
        <v>2008</v>
      </c>
      <c r="I187" s="19">
        <v>20080826</v>
      </c>
      <c r="J187" s="19" t="s">
        <v>1501</v>
      </c>
      <c r="K187" s="19">
        <v>6</v>
      </c>
      <c r="L187" s="19">
        <v>35</v>
      </c>
      <c r="M187" s="19">
        <v>23</v>
      </c>
      <c r="N187" s="19">
        <v>49</v>
      </c>
      <c r="O187" s="19" t="s">
        <v>1502</v>
      </c>
      <c r="P187" s="19">
        <v>5</v>
      </c>
      <c r="Q187" s="19" t="s">
        <v>67</v>
      </c>
      <c r="R187" s="19"/>
      <c r="S187" s="19">
        <v>5000</v>
      </c>
      <c r="T187" s="19" t="s">
        <v>45</v>
      </c>
      <c r="U187" s="19"/>
      <c r="V187" s="19"/>
      <c r="W187" s="19"/>
      <c r="X187" s="19">
        <v>780</v>
      </c>
      <c r="Y187" s="19">
        <v>0</v>
      </c>
      <c r="Z187" s="19">
        <v>1</v>
      </c>
      <c r="AA187" s="19" t="s">
        <v>48</v>
      </c>
      <c r="AB187" s="19">
        <v>1</v>
      </c>
      <c r="AC187" s="19">
        <v>633369</v>
      </c>
      <c r="AD187" s="19">
        <v>12</v>
      </c>
      <c r="AE187" s="19"/>
      <c r="AF187" s="19"/>
      <c r="AG187" s="19"/>
      <c r="AH187" s="19">
        <v>105991</v>
      </c>
      <c r="AI187" s="19">
        <v>1</v>
      </c>
      <c r="AJ187" s="19"/>
      <c r="AK187" s="19"/>
      <c r="AL187" s="19"/>
      <c r="AM187" s="19"/>
      <c r="AN187" s="19"/>
      <c r="AO187" s="19">
        <v>2.89</v>
      </c>
      <c r="AP187" s="19" t="s">
        <v>1519</v>
      </c>
      <c r="AQ187" s="19" t="s">
        <v>1502</v>
      </c>
      <c r="AR187" s="19" t="s">
        <v>1540</v>
      </c>
      <c r="AS187" s="19" t="s">
        <v>1562</v>
      </c>
      <c r="AT187" s="19" t="s">
        <v>1563</v>
      </c>
      <c r="AU187" s="19" t="s">
        <v>1564</v>
      </c>
      <c r="AV187" s="19" t="s">
        <v>1565</v>
      </c>
      <c r="AW187" s="19">
        <v>2005</v>
      </c>
      <c r="AX187" s="19">
        <v>3</v>
      </c>
      <c r="AY187" s="19" t="s">
        <v>1566</v>
      </c>
      <c r="AZ187" s="19" t="s">
        <v>1567</v>
      </c>
      <c r="BA187" s="19">
        <v>2006</v>
      </c>
      <c r="BB187" t="str">
        <f>VLOOKUP(AC187,'CTCwiretagcode(Jan2016)'!A$2:C$730,3,FALSE)</f>
        <v>SAM</v>
      </c>
      <c r="BC187" t="str">
        <f t="shared" si="6"/>
        <v>mix</v>
      </c>
      <c r="BD187">
        <f t="shared" si="7"/>
        <v>3</v>
      </c>
      <c r="BE187" t="str">
        <f t="shared" si="8"/>
        <v>6333693M10107  C2008780</v>
      </c>
      <c r="BK187" s="19" t="s">
        <v>1518</v>
      </c>
    </row>
    <row r="188" spans="1:63" x14ac:dyDescent="0.25">
      <c r="A188" s="19" t="s">
        <v>1501</v>
      </c>
      <c r="B188" s="19">
        <v>4.0999999999999996</v>
      </c>
      <c r="C188" s="19">
        <v>20120731</v>
      </c>
      <c r="D188" s="19" t="s">
        <v>41</v>
      </c>
      <c r="E188" s="19" t="s">
        <v>41</v>
      </c>
      <c r="F188" s="19">
        <v>2005842</v>
      </c>
      <c r="G188" s="19">
        <v>1</v>
      </c>
      <c r="H188" s="19">
        <v>2008</v>
      </c>
      <c r="I188" s="19">
        <v>20080826</v>
      </c>
      <c r="J188" s="19" t="s">
        <v>1501</v>
      </c>
      <c r="K188" s="19">
        <v>6</v>
      </c>
      <c r="L188" s="19">
        <v>35</v>
      </c>
      <c r="M188" s="19">
        <v>23</v>
      </c>
      <c r="N188" s="19">
        <v>49</v>
      </c>
      <c r="O188" s="19" t="s">
        <v>1502</v>
      </c>
      <c r="P188" s="19">
        <v>5</v>
      </c>
      <c r="Q188" s="19" t="s">
        <v>67</v>
      </c>
      <c r="R188" s="19"/>
      <c r="S188" s="19">
        <v>5000</v>
      </c>
      <c r="T188" s="19" t="s">
        <v>110</v>
      </c>
      <c r="U188" s="19"/>
      <c r="V188" s="19"/>
      <c r="W188" s="19"/>
      <c r="X188" s="19">
        <v>760</v>
      </c>
      <c r="Y188" s="19">
        <v>0</v>
      </c>
      <c r="Z188" s="19">
        <v>1</v>
      </c>
      <c r="AA188" s="19" t="s">
        <v>48</v>
      </c>
      <c r="AB188" s="19">
        <v>1</v>
      </c>
      <c r="AC188" s="19">
        <v>633369</v>
      </c>
      <c r="AD188" s="19">
        <v>12</v>
      </c>
      <c r="AE188" s="19"/>
      <c r="AF188" s="19"/>
      <c r="AG188" s="19"/>
      <c r="AH188" s="19">
        <v>105991</v>
      </c>
      <c r="AI188" s="19">
        <v>1</v>
      </c>
      <c r="AJ188" s="19"/>
      <c r="AK188" s="19"/>
      <c r="AL188" s="19"/>
      <c r="AM188" s="19"/>
      <c r="AN188" s="19"/>
      <c r="AO188" s="19">
        <v>2.89</v>
      </c>
      <c r="AP188" s="19" t="s">
        <v>1519</v>
      </c>
      <c r="AQ188" s="19" t="s">
        <v>1502</v>
      </c>
      <c r="AR188" s="19" t="s">
        <v>1540</v>
      </c>
      <c r="AS188" s="19" t="s">
        <v>1562</v>
      </c>
      <c r="AT188" s="19" t="s">
        <v>1563</v>
      </c>
      <c r="AU188" s="19" t="s">
        <v>1564</v>
      </c>
      <c r="AV188" s="19" t="s">
        <v>1565</v>
      </c>
      <c r="AW188" s="19">
        <v>2005</v>
      </c>
      <c r="AX188" s="19">
        <v>3</v>
      </c>
      <c r="AY188" s="19" t="s">
        <v>1566</v>
      </c>
      <c r="AZ188" s="19" t="s">
        <v>1567</v>
      </c>
      <c r="BA188" s="19">
        <v>2006</v>
      </c>
      <c r="BB188" t="str">
        <f>VLOOKUP(AC188,'CTCwiretagcode(Jan2016)'!A$2:C$730,3,FALSE)</f>
        <v>SAM</v>
      </c>
      <c r="BC188" t="str">
        <f t="shared" si="6"/>
        <v>mix</v>
      </c>
      <c r="BD188">
        <f t="shared" si="7"/>
        <v>3</v>
      </c>
      <c r="BE188" t="str">
        <f t="shared" si="8"/>
        <v>6333693M10107  C2008760</v>
      </c>
      <c r="BK188" s="19" t="s">
        <v>1518</v>
      </c>
    </row>
    <row r="189" spans="1:63" x14ac:dyDescent="0.25">
      <c r="A189" s="19" t="s">
        <v>1501</v>
      </c>
      <c r="B189" s="19">
        <v>4.0999999999999996</v>
      </c>
      <c r="C189" s="19">
        <v>20120731</v>
      </c>
      <c r="D189" s="19" t="s">
        <v>41</v>
      </c>
      <c r="E189" s="19" t="s">
        <v>41</v>
      </c>
      <c r="F189" s="19">
        <v>2005858</v>
      </c>
      <c r="G189" s="19">
        <v>1</v>
      </c>
      <c r="H189" s="19">
        <v>2008</v>
      </c>
      <c r="I189" s="19">
        <v>20080826</v>
      </c>
      <c r="J189" s="19" t="s">
        <v>1501</v>
      </c>
      <c r="K189" s="19">
        <v>6</v>
      </c>
      <c r="L189" s="19">
        <v>35</v>
      </c>
      <c r="M189" s="19">
        <v>23</v>
      </c>
      <c r="N189" s="19">
        <v>49</v>
      </c>
      <c r="O189" s="19" t="s">
        <v>1502</v>
      </c>
      <c r="P189" s="19">
        <v>5</v>
      </c>
      <c r="Q189" s="19" t="s">
        <v>67</v>
      </c>
      <c r="R189" s="19"/>
      <c r="S189" s="19">
        <v>5000</v>
      </c>
      <c r="T189" s="19" t="s">
        <v>110</v>
      </c>
      <c r="U189" s="19"/>
      <c r="V189" s="19"/>
      <c r="W189" s="19"/>
      <c r="X189" s="19">
        <v>770</v>
      </c>
      <c r="Y189" s="19">
        <v>0</v>
      </c>
      <c r="Z189" s="19">
        <v>1</v>
      </c>
      <c r="AA189" s="19" t="s">
        <v>48</v>
      </c>
      <c r="AB189" s="19">
        <v>1</v>
      </c>
      <c r="AC189" s="19">
        <v>633369</v>
      </c>
      <c r="AD189" s="19">
        <v>12</v>
      </c>
      <c r="AE189" s="19"/>
      <c r="AF189" s="19"/>
      <c r="AG189" s="19"/>
      <c r="AH189" s="19">
        <v>105991</v>
      </c>
      <c r="AI189" s="19">
        <v>1</v>
      </c>
      <c r="AJ189" s="19"/>
      <c r="AK189" s="19"/>
      <c r="AL189" s="19"/>
      <c r="AM189" s="19"/>
      <c r="AN189" s="19"/>
      <c r="AO189" s="19">
        <v>2.89</v>
      </c>
      <c r="AP189" s="19" t="s">
        <v>1519</v>
      </c>
      <c r="AQ189" s="19" t="s">
        <v>1502</v>
      </c>
      <c r="AR189" s="19" t="s">
        <v>1540</v>
      </c>
      <c r="AS189" s="19" t="s">
        <v>1562</v>
      </c>
      <c r="AT189" s="19" t="s">
        <v>1563</v>
      </c>
      <c r="AU189" s="19" t="s">
        <v>1564</v>
      </c>
      <c r="AV189" s="19" t="s">
        <v>1565</v>
      </c>
      <c r="AW189" s="19">
        <v>2005</v>
      </c>
      <c r="AX189" s="19">
        <v>3</v>
      </c>
      <c r="AY189" s="19" t="s">
        <v>1566</v>
      </c>
      <c r="AZ189" s="19" t="s">
        <v>1567</v>
      </c>
      <c r="BA189" s="19">
        <v>2006</v>
      </c>
      <c r="BB189" t="str">
        <f>VLOOKUP(AC189,'CTCwiretagcode(Jan2016)'!A$2:C$730,3,FALSE)</f>
        <v>SAM</v>
      </c>
      <c r="BC189" t="str">
        <f t="shared" si="6"/>
        <v>mix</v>
      </c>
      <c r="BD189">
        <f t="shared" si="7"/>
        <v>3</v>
      </c>
      <c r="BE189" t="str">
        <f t="shared" si="8"/>
        <v>6333693M10107  C2008770</v>
      </c>
      <c r="BK189" s="19" t="s">
        <v>1518</v>
      </c>
    </row>
    <row r="190" spans="1:63" x14ac:dyDescent="0.25">
      <c r="A190" s="19" t="s">
        <v>1501</v>
      </c>
      <c r="B190" s="19">
        <v>4.0999999999999996</v>
      </c>
      <c r="C190" s="19">
        <v>20120731</v>
      </c>
      <c r="D190" s="19" t="s">
        <v>41</v>
      </c>
      <c r="E190" s="19" t="s">
        <v>41</v>
      </c>
      <c r="F190" s="19">
        <v>2005866</v>
      </c>
      <c r="G190" s="19">
        <v>1</v>
      </c>
      <c r="H190" s="19">
        <v>2008</v>
      </c>
      <c r="I190" s="19">
        <v>20080826</v>
      </c>
      <c r="J190" s="19" t="s">
        <v>1501</v>
      </c>
      <c r="K190" s="19">
        <v>6</v>
      </c>
      <c r="L190" s="19">
        <v>35</v>
      </c>
      <c r="M190" s="19">
        <v>23</v>
      </c>
      <c r="N190" s="19">
        <v>49</v>
      </c>
      <c r="O190" s="19" t="s">
        <v>1502</v>
      </c>
      <c r="P190" s="19">
        <v>5</v>
      </c>
      <c r="Q190" s="19" t="s">
        <v>67</v>
      </c>
      <c r="R190" s="19"/>
      <c r="S190" s="19">
        <v>5000</v>
      </c>
      <c r="T190" s="19" t="s">
        <v>45</v>
      </c>
      <c r="U190" s="19"/>
      <c r="V190" s="19"/>
      <c r="W190" s="19"/>
      <c r="X190" s="19">
        <v>680</v>
      </c>
      <c r="Y190" s="19">
        <v>0</v>
      </c>
      <c r="Z190" s="19">
        <v>1</v>
      </c>
      <c r="AA190" s="19" t="s">
        <v>48</v>
      </c>
      <c r="AB190" s="19">
        <v>1</v>
      </c>
      <c r="AC190" s="19">
        <v>633369</v>
      </c>
      <c r="AD190" s="19">
        <v>12</v>
      </c>
      <c r="AE190" s="19"/>
      <c r="AF190" s="19"/>
      <c r="AG190" s="19"/>
      <c r="AH190" s="19">
        <v>105991</v>
      </c>
      <c r="AI190" s="19">
        <v>1</v>
      </c>
      <c r="AJ190" s="19"/>
      <c r="AK190" s="19"/>
      <c r="AL190" s="19"/>
      <c r="AM190" s="19"/>
      <c r="AN190" s="19"/>
      <c r="AO190" s="19">
        <v>2.89</v>
      </c>
      <c r="AP190" s="19" t="s">
        <v>1519</v>
      </c>
      <c r="AQ190" s="19" t="s">
        <v>1502</v>
      </c>
      <c r="AR190" s="19" t="s">
        <v>1540</v>
      </c>
      <c r="AS190" s="19" t="s">
        <v>1562</v>
      </c>
      <c r="AT190" s="19" t="s">
        <v>1563</v>
      </c>
      <c r="AU190" s="19" t="s">
        <v>1564</v>
      </c>
      <c r="AV190" s="19" t="s">
        <v>1565</v>
      </c>
      <c r="AW190" s="19">
        <v>2005</v>
      </c>
      <c r="AX190" s="19">
        <v>3</v>
      </c>
      <c r="AY190" s="19" t="s">
        <v>1566</v>
      </c>
      <c r="AZ190" s="19" t="s">
        <v>1567</v>
      </c>
      <c r="BA190" s="19">
        <v>2006</v>
      </c>
      <c r="BB190" t="str">
        <f>VLOOKUP(AC190,'CTCwiretagcode(Jan2016)'!A$2:C$730,3,FALSE)</f>
        <v>SAM</v>
      </c>
      <c r="BC190" t="str">
        <f t="shared" si="6"/>
        <v>mix</v>
      </c>
      <c r="BD190">
        <f t="shared" si="7"/>
        <v>3</v>
      </c>
      <c r="BE190" t="str">
        <f t="shared" si="8"/>
        <v>6333693M10107  C2008680</v>
      </c>
      <c r="BK190" s="19" t="s">
        <v>1518</v>
      </c>
    </row>
    <row r="191" spans="1:63" x14ac:dyDescent="0.25">
      <c r="A191" s="19" t="s">
        <v>1501</v>
      </c>
      <c r="B191" s="19">
        <v>4.0999999999999996</v>
      </c>
      <c r="C191" s="19">
        <v>20120731</v>
      </c>
      <c r="D191" s="19" t="s">
        <v>41</v>
      </c>
      <c r="E191" s="19" t="s">
        <v>41</v>
      </c>
      <c r="F191" s="19">
        <v>1991617</v>
      </c>
      <c r="G191" s="19">
        <v>1</v>
      </c>
      <c r="H191" s="19">
        <v>2008</v>
      </c>
      <c r="I191" s="19">
        <v>20080826</v>
      </c>
      <c r="J191" s="19" t="s">
        <v>1501</v>
      </c>
      <c r="K191" s="19">
        <v>6</v>
      </c>
      <c r="L191" s="19">
        <v>35</v>
      </c>
      <c r="M191" s="19">
        <v>23</v>
      </c>
      <c r="N191" s="19">
        <v>49</v>
      </c>
      <c r="O191" s="19" t="s">
        <v>1502</v>
      </c>
      <c r="P191" s="19">
        <v>5</v>
      </c>
      <c r="Q191" s="19" t="s">
        <v>67</v>
      </c>
      <c r="R191" s="19"/>
      <c r="S191" s="19">
        <v>5000</v>
      </c>
      <c r="T191" s="19" t="s">
        <v>45</v>
      </c>
      <c r="U191" s="19"/>
      <c r="V191" s="19"/>
      <c r="W191" s="19"/>
      <c r="X191" s="19">
        <v>810</v>
      </c>
      <c r="Y191" s="19">
        <v>0</v>
      </c>
      <c r="Z191" s="19">
        <v>1</v>
      </c>
      <c r="AA191" s="19" t="s">
        <v>48</v>
      </c>
      <c r="AB191" s="19">
        <v>1</v>
      </c>
      <c r="AC191" s="19">
        <v>633369</v>
      </c>
      <c r="AD191" s="19">
        <v>12</v>
      </c>
      <c r="AE191" s="19"/>
      <c r="AF191" s="19"/>
      <c r="AG191" s="19"/>
      <c r="AH191" s="19">
        <v>105991</v>
      </c>
      <c r="AI191" s="19">
        <v>1</v>
      </c>
      <c r="AJ191" s="19"/>
      <c r="AK191" s="19"/>
      <c r="AL191" s="19"/>
      <c r="AM191" s="19"/>
      <c r="AN191" s="19"/>
      <c r="AO191" s="19">
        <v>2.89</v>
      </c>
      <c r="AP191" s="19" t="s">
        <v>1519</v>
      </c>
      <c r="AQ191" s="19" t="s">
        <v>1502</v>
      </c>
      <c r="AR191" s="19" t="s">
        <v>1540</v>
      </c>
      <c r="AS191" s="19" t="s">
        <v>1562</v>
      </c>
      <c r="AT191" s="19" t="s">
        <v>1563</v>
      </c>
      <c r="AU191" s="19" t="s">
        <v>1564</v>
      </c>
      <c r="AV191" s="19" t="s">
        <v>1565</v>
      </c>
      <c r="AW191" s="19">
        <v>2005</v>
      </c>
      <c r="AX191" s="19">
        <v>3</v>
      </c>
      <c r="AY191" s="19" t="s">
        <v>1566</v>
      </c>
      <c r="AZ191" s="19" t="s">
        <v>1567</v>
      </c>
      <c r="BA191" s="19">
        <v>2006</v>
      </c>
      <c r="BB191" t="str">
        <f>VLOOKUP(AC191,'CTCwiretagcode(Jan2016)'!A$2:C$730,3,FALSE)</f>
        <v>SAM</v>
      </c>
      <c r="BC191" t="str">
        <f t="shared" si="6"/>
        <v>mix</v>
      </c>
      <c r="BD191">
        <f t="shared" si="7"/>
        <v>3</v>
      </c>
      <c r="BE191" t="str">
        <f t="shared" si="8"/>
        <v>6333693M10107  C2008810</v>
      </c>
      <c r="BK191" s="19" t="s">
        <v>1518</v>
      </c>
    </row>
    <row r="192" spans="1:63" x14ac:dyDescent="0.25">
      <c r="A192" s="19" t="s">
        <v>1501</v>
      </c>
      <c r="B192" s="19">
        <v>4.0999999999999996</v>
      </c>
      <c r="C192" s="19">
        <v>20120731</v>
      </c>
      <c r="D192" s="19" t="s">
        <v>41</v>
      </c>
      <c r="E192" s="19" t="s">
        <v>41</v>
      </c>
      <c r="F192" s="19">
        <v>1991621</v>
      </c>
      <c r="G192" s="19">
        <v>1</v>
      </c>
      <c r="H192" s="19">
        <v>2008</v>
      </c>
      <c r="I192" s="19">
        <v>20080826</v>
      </c>
      <c r="J192" s="19" t="s">
        <v>1501</v>
      </c>
      <c r="K192" s="19">
        <v>6</v>
      </c>
      <c r="L192" s="19">
        <v>35</v>
      </c>
      <c r="M192" s="19">
        <v>23</v>
      </c>
      <c r="N192" s="19">
        <v>49</v>
      </c>
      <c r="O192" s="19" t="s">
        <v>1502</v>
      </c>
      <c r="P192" s="19">
        <v>5</v>
      </c>
      <c r="Q192" s="19" t="s">
        <v>67</v>
      </c>
      <c r="R192" s="19"/>
      <c r="S192" s="19">
        <v>5000</v>
      </c>
      <c r="T192" s="19" t="s">
        <v>45</v>
      </c>
      <c r="U192" s="19"/>
      <c r="V192" s="19"/>
      <c r="W192" s="19"/>
      <c r="X192" s="19">
        <v>770</v>
      </c>
      <c r="Y192" s="19">
        <v>0</v>
      </c>
      <c r="Z192" s="19">
        <v>1</v>
      </c>
      <c r="AA192" s="19" t="s">
        <v>48</v>
      </c>
      <c r="AB192" s="19">
        <v>1</v>
      </c>
      <c r="AC192" s="19">
        <v>633369</v>
      </c>
      <c r="AD192" s="19">
        <v>12</v>
      </c>
      <c r="AE192" s="19"/>
      <c r="AF192" s="19"/>
      <c r="AG192" s="19"/>
      <c r="AH192" s="19">
        <v>105991</v>
      </c>
      <c r="AI192" s="19">
        <v>1</v>
      </c>
      <c r="AJ192" s="19"/>
      <c r="AK192" s="19"/>
      <c r="AL192" s="19"/>
      <c r="AM192" s="19"/>
      <c r="AN192" s="19"/>
      <c r="AO192" s="19">
        <v>2.89</v>
      </c>
      <c r="AP192" s="19" t="s">
        <v>1519</v>
      </c>
      <c r="AQ192" s="19" t="s">
        <v>1502</v>
      </c>
      <c r="AR192" s="19" t="s">
        <v>1540</v>
      </c>
      <c r="AS192" s="19" t="s">
        <v>1562</v>
      </c>
      <c r="AT192" s="19" t="s">
        <v>1563</v>
      </c>
      <c r="AU192" s="19" t="s">
        <v>1564</v>
      </c>
      <c r="AV192" s="19" t="s">
        <v>1565</v>
      </c>
      <c r="AW192" s="19">
        <v>2005</v>
      </c>
      <c r="AX192" s="19">
        <v>3</v>
      </c>
      <c r="AY192" s="19" t="s">
        <v>1566</v>
      </c>
      <c r="AZ192" s="19" t="s">
        <v>1567</v>
      </c>
      <c r="BA192" s="19">
        <v>2006</v>
      </c>
      <c r="BB192" t="str">
        <f>VLOOKUP(AC192,'CTCwiretagcode(Jan2016)'!A$2:C$730,3,FALSE)</f>
        <v>SAM</v>
      </c>
      <c r="BC192" t="str">
        <f t="shared" si="6"/>
        <v>mix</v>
      </c>
      <c r="BD192">
        <f t="shared" si="7"/>
        <v>3</v>
      </c>
      <c r="BE192" t="str">
        <f t="shared" si="8"/>
        <v>6333693M10107  C2008770</v>
      </c>
      <c r="BK192" s="19" t="s">
        <v>1518</v>
      </c>
    </row>
    <row r="193" spans="1:63" x14ac:dyDescent="0.25">
      <c r="A193" s="19" t="s">
        <v>1501</v>
      </c>
      <c r="B193" s="19">
        <v>4.0999999999999996</v>
      </c>
      <c r="C193" s="19">
        <v>20120731</v>
      </c>
      <c r="D193" s="19" t="s">
        <v>41</v>
      </c>
      <c r="E193" s="19" t="s">
        <v>41</v>
      </c>
      <c r="F193" s="19">
        <v>1991624</v>
      </c>
      <c r="G193" s="19">
        <v>1</v>
      </c>
      <c r="H193" s="19">
        <v>2008</v>
      </c>
      <c r="I193" s="19">
        <v>20080826</v>
      </c>
      <c r="J193" s="19" t="s">
        <v>1501</v>
      </c>
      <c r="K193" s="19">
        <v>6</v>
      </c>
      <c r="L193" s="19">
        <v>35</v>
      </c>
      <c r="M193" s="19">
        <v>23</v>
      </c>
      <c r="N193" s="19">
        <v>49</v>
      </c>
      <c r="O193" s="19" t="s">
        <v>1502</v>
      </c>
      <c r="P193" s="19">
        <v>5</v>
      </c>
      <c r="Q193" s="19" t="s">
        <v>67</v>
      </c>
      <c r="R193" s="19"/>
      <c r="S193" s="19">
        <v>5000</v>
      </c>
      <c r="T193" s="19" t="s">
        <v>110</v>
      </c>
      <c r="U193" s="19"/>
      <c r="V193" s="19"/>
      <c r="W193" s="19"/>
      <c r="X193" s="19">
        <v>770</v>
      </c>
      <c r="Y193" s="19">
        <v>0</v>
      </c>
      <c r="Z193" s="19">
        <v>1</v>
      </c>
      <c r="AA193" s="19" t="s">
        <v>48</v>
      </c>
      <c r="AB193" s="19">
        <v>1</v>
      </c>
      <c r="AC193" s="19">
        <v>633369</v>
      </c>
      <c r="AD193" s="19">
        <v>12</v>
      </c>
      <c r="AE193" s="19"/>
      <c r="AF193" s="19"/>
      <c r="AG193" s="19"/>
      <c r="AH193" s="19">
        <v>105991</v>
      </c>
      <c r="AI193" s="19">
        <v>1</v>
      </c>
      <c r="AJ193" s="19"/>
      <c r="AK193" s="19"/>
      <c r="AL193" s="19"/>
      <c r="AM193" s="19"/>
      <c r="AN193" s="19"/>
      <c r="AO193" s="19">
        <v>2.89</v>
      </c>
      <c r="AP193" s="19" t="s">
        <v>1519</v>
      </c>
      <c r="AQ193" s="19" t="s">
        <v>1502</v>
      </c>
      <c r="AR193" s="19" t="s">
        <v>1540</v>
      </c>
      <c r="AS193" s="19" t="s">
        <v>1562</v>
      </c>
      <c r="AT193" s="19" t="s">
        <v>1563</v>
      </c>
      <c r="AU193" s="19" t="s">
        <v>1564</v>
      </c>
      <c r="AV193" s="19" t="s">
        <v>1565</v>
      </c>
      <c r="AW193" s="19">
        <v>2005</v>
      </c>
      <c r="AX193" s="19">
        <v>3</v>
      </c>
      <c r="AY193" s="19" t="s">
        <v>1566</v>
      </c>
      <c r="AZ193" s="19" t="s">
        <v>1567</v>
      </c>
      <c r="BA193" s="19">
        <v>2006</v>
      </c>
      <c r="BB193" t="str">
        <f>VLOOKUP(AC193,'CTCwiretagcode(Jan2016)'!A$2:C$730,3,FALSE)</f>
        <v>SAM</v>
      </c>
      <c r="BC193" t="str">
        <f t="shared" si="6"/>
        <v>mix</v>
      </c>
      <c r="BD193">
        <f t="shared" si="7"/>
        <v>3</v>
      </c>
      <c r="BE193" t="str">
        <f t="shared" si="8"/>
        <v>6333693M10107  C2008770</v>
      </c>
      <c r="BK193" s="19" t="s">
        <v>1518</v>
      </c>
    </row>
    <row r="194" spans="1:63" x14ac:dyDescent="0.25">
      <c r="A194" s="19" t="s">
        <v>1501</v>
      </c>
      <c r="B194" s="19">
        <v>4.0999999999999996</v>
      </c>
      <c r="C194" s="19">
        <v>20120731</v>
      </c>
      <c r="D194" s="19" t="s">
        <v>41</v>
      </c>
      <c r="E194" s="19" t="s">
        <v>41</v>
      </c>
      <c r="F194" s="19">
        <v>1986721</v>
      </c>
      <c r="G194" s="19">
        <v>1</v>
      </c>
      <c r="H194" s="19">
        <v>2008</v>
      </c>
      <c r="I194" s="19">
        <v>20080826</v>
      </c>
      <c r="J194" s="19" t="s">
        <v>1501</v>
      </c>
      <c r="K194" s="19">
        <v>6</v>
      </c>
      <c r="L194" s="19">
        <v>35</v>
      </c>
      <c r="M194" s="19">
        <v>23</v>
      </c>
      <c r="N194" s="19">
        <v>49</v>
      </c>
      <c r="O194" s="19" t="s">
        <v>1502</v>
      </c>
      <c r="P194" s="19">
        <v>5</v>
      </c>
      <c r="Q194" s="19" t="s">
        <v>67</v>
      </c>
      <c r="R194" s="19"/>
      <c r="S194" s="19">
        <v>5000</v>
      </c>
      <c r="T194" s="19" t="s">
        <v>110</v>
      </c>
      <c r="U194" s="19"/>
      <c r="V194" s="19"/>
      <c r="W194" s="19"/>
      <c r="X194" s="19">
        <v>800</v>
      </c>
      <c r="Y194" s="19">
        <v>0</v>
      </c>
      <c r="Z194" s="19">
        <v>1</v>
      </c>
      <c r="AA194" s="19" t="s">
        <v>48</v>
      </c>
      <c r="AB194" s="19">
        <v>1</v>
      </c>
      <c r="AC194" s="19">
        <v>633369</v>
      </c>
      <c r="AD194" s="19">
        <v>12</v>
      </c>
      <c r="AE194" s="19"/>
      <c r="AF194" s="19"/>
      <c r="AG194" s="19"/>
      <c r="AH194" s="19">
        <v>105991</v>
      </c>
      <c r="AI194" s="19">
        <v>1</v>
      </c>
      <c r="AJ194" s="19"/>
      <c r="AK194" s="19"/>
      <c r="AL194" s="19"/>
      <c r="AM194" s="19"/>
      <c r="AN194" s="19"/>
      <c r="AO194" s="19">
        <v>2.89</v>
      </c>
      <c r="AP194" s="19" t="s">
        <v>1519</v>
      </c>
      <c r="AQ194" s="19" t="s">
        <v>1502</v>
      </c>
      <c r="AR194" s="19" t="s">
        <v>1540</v>
      </c>
      <c r="AS194" s="19" t="s">
        <v>1562</v>
      </c>
      <c r="AT194" s="19" t="s">
        <v>1563</v>
      </c>
      <c r="AU194" s="19" t="s">
        <v>1564</v>
      </c>
      <c r="AV194" s="19" t="s">
        <v>1565</v>
      </c>
      <c r="AW194" s="19">
        <v>2005</v>
      </c>
      <c r="AX194" s="19">
        <v>3</v>
      </c>
      <c r="AY194" s="19" t="s">
        <v>1566</v>
      </c>
      <c r="AZ194" s="19" t="s">
        <v>1567</v>
      </c>
      <c r="BA194" s="19">
        <v>2006</v>
      </c>
      <c r="BB194" t="str">
        <f>VLOOKUP(AC194,'CTCwiretagcode(Jan2016)'!A$2:C$730,3,FALSE)</f>
        <v>SAM</v>
      </c>
      <c r="BC194" t="str">
        <f t="shared" si="6"/>
        <v>mix</v>
      </c>
      <c r="BD194">
        <f t="shared" si="7"/>
        <v>3</v>
      </c>
      <c r="BE194" t="str">
        <f t="shared" si="8"/>
        <v>6333693M10107  C2008800</v>
      </c>
      <c r="BK194" s="19" t="s">
        <v>1518</v>
      </c>
    </row>
    <row r="195" spans="1:63" x14ac:dyDescent="0.25">
      <c r="A195" s="19" t="s">
        <v>1501</v>
      </c>
      <c r="B195" s="19">
        <v>4.0999999999999996</v>
      </c>
      <c r="C195" s="19">
        <v>20120731</v>
      </c>
      <c r="D195" s="19" t="s">
        <v>41</v>
      </c>
      <c r="E195" s="19" t="s">
        <v>41</v>
      </c>
      <c r="F195" s="19">
        <v>1989255</v>
      </c>
      <c r="G195" s="19">
        <v>1</v>
      </c>
      <c r="H195" s="19">
        <v>2008</v>
      </c>
      <c r="I195" s="19">
        <v>20080826</v>
      </c>
      <c r="J195" s="19" t="s">
        <v>1501</v>
      </c>
      <c r="K195" s="19">
        <v>6</v>
      </c>
      <c r="L195" s="19">
        <v>35</v>
      </c>
      <c r="M195" s="19">
        <v>23</v>
      </c>
      <c r="N195" s="19">
        <v>49</v>
      </c>
      <c r="O195" s="19" t="s">
        <v>1502</v>
      </c>
      <c r="P195" s="19">
        <v>5</v>
      </c>
      <c r="Q195" s="19" t="s">
        <v>67</v>
      </c>
      <c r="R195" s="19"/>
      <c r="S195" s="19">
        <v>5000</v>
      </c>
      <c r="T195" s="19" t="s">
        <v>45</v>
      </c>
      <c r="U195" s="19"/>
      <c r="V195" s="19"/>
      <c r="W195" s="19"/>
      <c r="X195" s="19">
        <v>750</v>
      </c>
      <c r="Y195" s="19">
        <v>0</v>
      </c>
      <c r="Z195" s="19">
        <v>1</v>
      </c>
      <c r="AA195" s="19" t="s">
        <v>48</v>
      </c>
      <c r="AB195" s="19">
        <v>1</v>
      </c>
      <c r="AC195" s="19">
        <v>633369</v>
      </c>
      <c r="AD195" s="19">
        <v>12</v>
      </c>
      <c r="AE195" s="19"/>
      <c r="AF195" s="19"/>
      <c r="AG195" s="19"/>
      <c r="AH195" s="19">
        <v>105991</v>
      </c>
      <c r="AI195" s="19">
        <v>1</v>
      </c>
      <c r="AJ195" s="19"/>
      <c r="AK195" s="19"/>
      <c r="AL195" s="19"/>
      <c r="AM195" s="19"/>
      <c r="AN195" s="19"/>
      <c r="AO195" s="19">
        <v>2.89</v>
      </c>
      <c r="AP195" s="19" t="s">
        <v>1519</v>
      </c>
      <c r="AQ195" s="19" t="s">
        <v>1502</v>
      </c>
      <c r="AR195" s="19" t="s">
        <v>1540</v>
      </c>
      <c r="AS195" s="19" t="s">
        <v>1562</v>
      </c>
      <c r="AT195" s="19" t="s">
        <v>1563</v>
      </c>
      <c r="AU195" s="19" t="s">
        <v>1564</v>
      </c>
      <c r="AV195" s="19" t="s">
        <v>1565</v>
      </c>
      <c r="AW195" s="19">
        <v>2005</v>
      </c>
      <c r="AX195" s="19">
        <v>3</v>
      </c>
      <c r="AY195" s="19" t="s">
        <v>1566</v>
      </c>
      <c r="AZ195" s="19" t="s">
        <v>1567</v>
      </c>
      <c r="BA195" s="19">
        <v>2006</v>
      </c>
      <c r="BB195" t="str">
        <f>VLOOKUP(AC195,'CTCwiretagcode(Jan2016)'!A$2:C$730,3,FALSE)</f>
        <v>SAM</v>
      </c>
      <c r="BC195" t="str">
        <f t="shared" ref="BC195:BC258" si="9">VLOOKUP(N195,BF$2:BG$7,2,FALSE)</f>
        <v>mix</v>
      </c>
      <c r="BD195">
        <f t="shared" ref="BD195:BD258" si="10">IF(MID(I195,5,2)*1&gt;=10,4,3)</f>
        <v>3</v>
      </c>
      <c r="BE195" t="str">
        <f t="shared" ref="BE195:BE258" si="11">AC195&amp;Q195&amp;H195&amp;X195</f>
        <v>6333693M10107  C2008750</v>
      </c>
      <c r="BK195" s="19" t="s">
        <v>1518</v>
      </c>
    </row>
    <row r="196" spans="1:63" x14ac:dyDescent="0.25">
      <c r="A196" s="19" t="s">
        <v>1501</v>
      </c>
      <c r="B196" s="19">
        <v>4.0999999999999996</v>
      </c>
      <c r="C196" s="19">
        <v>20120731</v>
      </c>
      <c r="D196" s="19" t="s">
        <v>41</v>
      </c>
      <c r="E196" s="19" t="s">
        <v>41</v>
      </c>
      <c r="F196" s="19">
        <v>1991592</v>
      </c>
      <c r="G196" s="19">
        <v>1</v>
      </c>
      <c r="H196" s="19">
        <v>2008</v>
      </c>
      <c r="I196" s="19">
        <v>20080826</v>
      </c>
      <c r="J196" s="19" t="s">
        <v>1501</v>
      </c>
      <c r="K196" s="19">
        <v>6</v>
      </c>
      <c r="L196" s="19">
        <v>35</v>
      </c>
      <c r="M196" s="19">
        <v>23</v>
      </c>
      <c r="N196" s="19">
        <v>49</v>
      </c>
      <c r="O196" s="19" t="s">
        <v>1502</v>
      </c>
      <c r="P196" s="19">
        <v>5</v>
      </c>
      <c r="Q196" s="19" t="s">
        <v>67</v>
      </c>
      <c r="R196" s="19"/>
      <c r="S196" s="19">
        <v>5000</v>
      </c>
      <c r="T196" s="19" t="s">
        <v>45</v>
      </c>
      <c r="U196" s="19"/>
      <c r="V196" s="19"/>
      <c r="W196" s="19"/>
      <c r="X196" s="19">
        <v>750</v>
      </c>
      <c r="Y196" s="19">
        <v>0</v>
      </c>
      <c r="Z196" s="19">
        <v>1</v>
      </c>
      <c r="AA196" s="19" t="s">
        <v>48</v>
      </c>
      <c r="AB196" s="19">
        <v>1</v>
      </c>
      <c r="AC196" s="19">
        <v>633369</v>
      </c>
      <c r="AD196" s="19">
        <v>12</v>
      </c>
      <c r="AE196" s="19"/>
      <c r="AF196" s="19"/>
      <c r="AG196" s="19"/>
      <c r="AH196" s="19">
        <v>105991</v>
      </c>
      <c r="AI196" s="19">
        <v>1</v>
      </c>
      <c r="AJ196" s="19"/>
      <c r="AK196" s="19"/>
      <c r="AL196" s="19"/>
      <c r="AM196" s="19"/>
      <c r="AN196" s="19"/>
      <c r="AO196" s="19">
        <v>2.89</v>
      </c>
      <c r="AP196" s="19" t="s">
        <v>1519</v>
      </c>
      <c r="AQ196" s="19" t="s">
        <v>1502</v>
      </c>
      <c r="AR196" s="19" t="s">
        <v>1540</v>
      </c>
      <c r="AS196" s="19" t="s">
        <v>1562</v>
      </c>
      <c r="AT196" s="19" t="s">
        <v>1563</v>
      </c>
      <c r="AU196" s="19" t="s">
        <v>1564</v>
      </c>
      <c r="AV196" s="19" t="s">
        <v>1565</v>
      </c>
      <c r="AW196" s="19">
        <v>2005</v>
      </c>
      <c r="AX196" s="19">
        <v>3</v>
      </c>
      <c r="AY196" s="19" t="s">
        <v>1566</v>
      </c>
      <c r="AZ196" s="19" t="s">
        <v>1567</v>
      </c>
      <c r="BA196" s="19">
        <v>2006</v>
      </c>
      <c r="BB196" t="str">
        <f>VLOOKUP(AC196,'CTCwiretagcode(Jan2016)'!A$2:C$730,3,FALSE)</f>
        <v>SAM</v>
      </c>
      <c r="BC196" t="str">
        <f t="shared" si="9"/>
        <v>mix</v>
      </c>
      <c r="BD196">
        <f t="shared" si="10"/>
        <v>3</v>
      </c>
      <c r="BE196" t="str">
        <f t="shared" si="11"/>
        <v>6333693M10107  C2008750</v>
      </c>
      <c r="BK196" s="19" t="s">
        <v>1518</v>
      </c>
    </row>
    <row r="197" spans="1:63" x14ac:dyDescent="0.25">
      <c r="A197" s="19" t="s">
        <v>1501</v>
      </c>
      <c r="B197" s="19">
        <v>4.0999999999999996</v>
      </c>
      <c r="C197" s="19">
        <v>20120731</v>
      </c>
      <c r="D197" s="19" t="s">
        <v>41</v>
      </c>
      <c r="E197" s="19" t="s">
        <v>41</v>
      </c>
      <c r="F197" s="19">
        <v>1991595</v>
      </c>
      <c r="G197" s="19">
        <v>1</v>
      </c>
      <c r="H197" s="19">
        <v>2008</v>
      </c>
      <c r="I197" s="19">
        <v>20080826</v>
      </c>
      <c r="J197" s="19" t="s">
        <v>1501</v>
      </c>
      <c r="K197" s="19">
        <v>6</v>
      </c>
      <c r="L197" s="19">
        <v>35</v>
      </c>
      <c r="M197" s="19">
        <v>23</v>
      </c>
      <c r="N197" s="19">
        <v>49</v>
      </c>
      <c r="O197" s="19" t="s">
        <v>1502</v>
      </c>
      <c r="P197" s="19">
        <v>5</v>
      </c>
      <c r="Q197" s="19" t="s">
        <v>67</v>
      </c>
      <c r="R197" s="19"/>
      <c r="S197" s="19">
        <v>5000</v>
      </c>
      <c r="T197" s="19" t="s">
        <v>45</v>
      </c>
      <c r="U197" s="19"/>
      <c r="V197" s="19"/>
      <c r="W197" s="19"/>
      <c r="X197" s="19">
        <v>790</v>
      </c>
      <c r="Y197" s="19">
        <v>0</v>
      </c>
      <c r="Z197" s="19">
        <v>1</v>
      </c>
      <c r="AA197" s="19" t="s">
        <v>48</v>
      </c>
      <c r="AB197" s="19">
        <v>1</v>
      </c>
      <c r="AC197" s="19">
        <v>633369</v>
      </c>
      <c r="AD197" s="19">
        <v>12</v>
      </c>
      <c r="AE197" s="19"/>
      <c r="AF197" s="19"/>
      <c r="AG197" s="19"/>
      <c r="AH197" s="19">
        <v>105991</v>
      </c>
      <c r="AI197" s="19">
        <v>1</v>
      </c>
      <c r="AJ197" s="19"/>
      <c r="AK197" s="19"/>
      <c r="AL197" s="19"/>
      <c r="AM197" s="19"/>
      <c r="AN197" s="19"/>
      <c r="AO197" s="19">
        <v>2.89</v>
      </c>
      <c r="AP197" s="19" t="s">
        <v>1519</v>
      </c>
      <c r="AQ197" s="19" t="s">
        <v>1502</v>
      </c>
      <c r="AR197" s="19" t="s">
        <v>1540</v>
      </c>
      <c r="AS197" s="19" t="s">
        <v>1562</v>
      </c>
      <c r="AT197" s="19" t="s">
        <v>1563</v>
      </c>
      <c r="AU197" s="19" t="s">
        <v>1564</v>
      </c>
      <c r="AV197" s="19" t="s">
        <v>1565</v>
      </c>
      <c r="AW197" s="19">
        <v>2005</v>
      </c>
      <c r="AX197" s="19">
        <v>3</v>
      </c>
      <c r="AY197" s="19" t="s">
        <v>1566</v>
      </c>
      <c r="AZ197" s="19" t="s">
        <v>1567</v>
      </c>
      <c r="BA197" s="19">
        <v>2006</v>
      </c>
      <c r="BB197" t="str">
        <f>VLOOKUP(AC197,'CTCwiretagcode(Jan2016)'!A$2:C$730,3,FALSE)</f>
        <v>SAM</v>
      </c>
      <c r="BC197" t="str">
        <f t="shared" si="9"/>
        <v>mix</v>
      </c>
      <c r="BD197">
        <f t="shared" si="10"/>
        <v>3</v>
      </c>
      <c r="BE197" t="str">
        <f t="shared" si="11"/>
        <v>6333693M10107  C2008790</v>
      </c>
      <c r="BK197" s="19" t="s">
        <v>1518</v>
      </c>
    </row>
    <row r="198" spans="1:63" x14ac:dyDescent="0.25">
      <c r="A198" s="19" t="s">
        <v>1501</v>
      </c>
      <c r="B198" s="19">
        <v>4.0999999999999996</v>
      </c>
      <c r="C198" s="19">
        <v>20120731</v>
      </c>
      <c r="D198" s="19" t="s">
        <v>41</v>
      </c>
      <c r="E198" s="19" t="s">
        <v>41</v>
      </c>
      <c r="F198" s="19">
        <v>1991602</v>
      </c>
      <c r="G198" s="19">
        <v>1</v>
      </c>
      <c r="H198" s="19">
        <v>2008</v>
      </c>
      <c r="I198" s="19">
        <v>20080826</v>
      </c>
      <c r="J198" s="19" t="s">
        <v>1501</v>
      </c>
      <c r="K198" s="19">
        <v>6</v>
      </c>
      <c r="L198" s="19">
        <v>35</v>
      </c>
      <c r="M198" s="19">
        <v>23</v>
      </c>
      <c r="N198" s="19">
        <v>49</v>
      </c>
      <c r="O198" s="19" t="s">
        <v>1502</v>
      </c>
      <c r="P198" s="19">
        <v>5</v>
      </c>
      <c r="Q198" s="19" t="s">
        <v>67</v>
      </c>
      <c r="R198" s="19"/>
      <c r="S198" s="19">
        <v>5000</v>
      </c>
      <c r="T198" s="19" t="s">
        <v>45</v>
      </c>
      <c r="U198" s="19"/>
      <c r="V198" s="19"/>
      <c r="W198" s="19"/>
      <c r="X198" s="19">
        <v>730</v>
      </c>
      <c r="Y198" s="19">
        <v>0</v>
      </c>
      <c r="Z198" s="19">
        <v>1</v>
      </c>
      <c r="AA198" s="19" t="s">
        <v>48</v>
      </c>
      <c r="AB198" s="19">
        <v>1</v>
      </c>
      <c r="AC198" s="19">
        <v>633369</v>
      </c>
      <c r="AD198" s="19">
        <v>12</v>
      </c>
      <c r="AE198" s="19"/>
      <c r="AF198" s="19"/>
      <c r="AG198" s="19"/>
      <c r="AH198" s="19">
        <v>105991</v>
      </c>
      <c r="AI198" s="19">
        <v>1</v>
      </c>
      <c r="AJ198" s="19"/>
      <c r="AK198" s="19"/>
      <c r="AL198" s="19"/>
      <c r="AM198" s="19"/>
      <c r="AN198" s="19"/>
      <c r="AO198" s="19">
        <v>2.89</v>
      </c>
      <c r="AP198" s="19" t="s">
        <v>1519</v>
      </c>
      <c r="AQ198" s="19" t="s">
        <v>1502</v>
      </c>
      <c r="AR198" s="19" t="s">
        <v>1540</v>
      </c>
      <c r="AS198" s="19" t="s">
        <v>1562</v>
      </c>
      <c r="AT198" s="19" t="s">
        <v>1563</v>
      </c>
      <c r="AU198" s="19" t="s">
        <v>1564</v>
      </c>
      <c r="AV198" s="19" t="s">
        <v>1565</v>
      </c>
      <c r="AW198" s="19">
        <v>2005</v>
      </c>
      <c r="AX198" s="19">
        <v>3</v>
      </c>
      <c r="AY198" s="19" t="s">
        <v>1566</v>
      </c>
      <c r="AZ198" s="19" t="s">
        <v>1567</v>
      </c>
      <c r="BA198" s="19">
        <v>2006</v>
      </c>
      <c r="BB198" t="str">
        <f>VLOOKUP(AC198,'CTCwiretagcode(Jan2016)'!A$2:C$730,3,FALSE)</f>
        <v>SAM</v>
      </c>
      <c r="BC198" t="str">
        <f t="shared" si="9"/>
        <v>mix</v>
      </c>
      <c r="BD198">
        <f t="shared" si="10"/>
        <v>3</v>
      </c>
      <c r="BE198" t="str">
        <f t="shared" si="11"/>
        <v>6333693M10107  C2008730</v>
      </c>
      <c r="BK198" s="19" t="s">
        <v>1518</v>
      </c>
    </row>
    <row r="199" spans="1:63" x14ac:dyDescent="0.25">
      <c r="A199" s="19" t="s">
        <v>1501</v>
      </c>
      <c r="B199" s="19">
        <v>4.0999999999999996</v>
      </c>
      <c r="C199" s="19">
        <v>20120731</v>
      </c>
      <c r="D199" s="19" t="s">
        <v>41</v>
      </c>
      <c r="E199" s="19" t="s">
        <v>41</v>
      </c>
      <c r="F199" s="19">
        <v>1991610</v>
      </c>
      <c r="G199" s="19">
        <v>1</v>
      </c>
      <c r="H199" s="19">
        <v>2008</v>
      </c>
      <c r="I199" s="19">
        <v>20080826</v>
      </c>
      <c r="J199" s="19" t="s">
        <v>1501</v>
      </c>
      <c r="K199" s="19">
        <v>6</v>
      </c>
      <c r="L199" s="19">
        <v>35</v>
      </c>
      <c r="M199" s="19">
        <v>23</v>
      </c>
      <c r="N199" s="19">
        <v>49</v>
      </c>
      <c r="O199" s="19" t="s">
        <v>1502</v>
      </c>
      <c r="P199" s="19">
        <v>5</v>
      </c>
      <c r="Q199" s="19" t="s">
        <v>67</v>
      </c>
      <c r="R199" s="19"/>
      <c r="S199" s="19">
        <v>5000</v>
      </c>
      <c r="T199" s="19" t="s">
        <v>45</v>
      </c>
      <c r="U199" s="19"/>
      <c r="V199" s="19"/>
      <c r="W199" s="19"/>
      <c r="X199" s="19">
        <v>670</v>
      </c>
      <c r="Y199" s="19">
        <v>0</v>
      </c>
      <c r="Z199" s="19">
        <v>1</v>
      </c>
      <c r="AA199" s="19" t="s">
        <v>48</v>
      </c>
      <c r="AB199" s="19">
        <v>1</v>
      </c>
      <c r="AC199" s="19">
        <v>633369</v>
      </c>
      <c r="AD199" s="19">
        <v>12</v>
      </c>
      <c r="AE199" s="19"/>
      <c r="AF199" s="19"/>
      <c r="AG199" s="19"/>
      <c r="AH199" s="19">
        <v>105991</v>
      </c>
      <c r="AI199" s="19">
        <v>1</v>
      </c>
      <c r="AJ199" s="19"/>
      <c r="AK199" s="19"/>
      <c r="AL199" s="19"/>
      <c r="AM199" s="19"/>
      <c r="AN199" s="19"/>
      <c r="AO199" s="19">
        <v>2.89</v>
      </c>
      <c r="AP199" s="19" t="s">
        <v>1519</v>
      </c>
      <c r="AQ199" s="19" t="s">
        <v>1502</v>
      </c>
      <c r="AR199" s="19" t="s">
        <v>1540</v>
      </c>
      <c r="AS199" s="19" t="s">
        <v>1562</v>
      </c>
      <c r="AT199" s="19" t="s">
        <v>1563</v>
      </c>
      <c r="AU199" s="19" t="s">
        <v>1564</v>
      </c>
      <c r="AV199" s="19" t="s">
        <v>1565</v>
      </c>
      <c r="AW199" s="19">
        <v>2005</v>
      </c>
      <c r="AX199" s="19">
        <v>3</v>
      </c>
      <c r="AY199" s="19" t="s">
        <v>1566</v>
      </c>
      <c r="AZ199" s="19" t="s">
        <v>1567</v>
      </c>
      <c r="BA199" s="19">
        <v>2006</v>
      </c>
      <c r="BB199" t="str">
        <f>VLOOKUP(AC199,'CTCwiretagcode(Jan2016)'!A$2:C$730,3,FALSE)</f>
        <v>SAM</v>
      </c>
      <c r="BC199" t="str">
        <f t="shared" si="9"/>
        <v>mix</v>
      </c>
      <c r="BD199">
        <f t="shared" si="10"/>
        <v>3</v>
      </c>
      <c r="BE199" t="str">
        <f t="shared" si="11"/>
        <v>6333693M10107  C2008670</v>
      </c>
      <c r="BK199" s="19" t="s">
        <v>1518</v>
      </c>
    </row>
    <row r="200" spans="1:63" x14ac:dyDescent="0.25">
      <c r="A200" s="19" t="s">
        <v>1501</v>
      </c>
      <c r="B200" s="19">
        <v>4.0999999999999996</v>
      </c>
      <c r="C200" s="19">
        <v>20120731</v>
      </c>
      <c r="D200" s="19" t="s">
        <v>41</v>
      </c>
      <c r="E200" s="19" t="s">
        <v>41</v>
      </c>
      <c r="F200" s="19">
        <v>2005826</v>
      </c>
      <c r="G200" s="19">
        <v>1</v>
      </c>
      <c r="H200" s="19">
        <v>2008</v>
      </c>
      <c r="I200" s="19">
        <v>20080826</v>
      </c>
      <c r="J200" s="19" t="s">
        <v>1501</v>
      </c>
      <c r="K200" s="19">
        <v>6</v>
      </c>
      <c r="L200" s="19">
        <v>35</v>
      </c>
      <c r="M200" s="19">
        <v>23</v>
      </c>
      <c r="N200" s="19">
        <v>49</v>
      </c>
      <c r="O200" s="19" t="s">
        <v>1502</v>
      </c>
      <c r="P200" s="19">
        <v>5</v>
      </c>
      <c r="Q200" s="19" t="s">
        <v>67</v>
      </c>
      <c r="R200" s="19"/>
      <c r="S200" s="19">
        <v>5000</v>
      </c>
      <c r="T200" s="19" t="s">
        <v>110</v>
      </c>
      <c r="U200" s="19"/>
      <c r="V200" s="19"/>
      <c r="W200" s="19"/>
      <c r="X200" s="19">
        <v>720</v>
      </c>
      <c r="Y200" s="19">
        <v>0</v>
      </c>
      <c r="Z200" s="19">
        <v>1</v>
      </c>
      <c r="AA200" s="19" t="s">
        <v>48</v>
      </c>
      <c r="AB200" s="19">
        <v>1</v>
      </c>
      <c r="AC200" s="19">
        <v>633369</v>
      </c>
      <c r="AD200" s="19">
        <v>12</v>
      </c>
      <c r="AE200" s="19"/>
      <c r="AF200" s="19"/>
      <c r="AG200" s="19"/>
      <c r="AH200" s="19">
        <v>105991</v>
      </c>
      <c r="AI200" s="19">
        <v>1</v>
      </c>
      <c r="AJ200" s="19"/>
      <c r="AK200" s="19"/>
      <c r="AL200" s="19"/>
      <c r="AM200" s="19"/>
      <c r="AN200" s="19"/>
      <c r="AO200" s="19">
        <v>2.89</v>
      </c>
      <c r="AP200" s="19" t="s">
        <v>1519</v>
      </c>
      <c r="AQ200" s="19" t="s">
        <v>1502</v>
      </c>
      <c r="AR200" s="19" t="s">
        <v>1540</v>
      </c>
      <c r="AS200" s="19" t="s">
        <v>1562</v>
      </c>
      <c r="AT200" s="19" t="s">
        <v>1563</v>
      </c>
      <c r="AU200" s="19" t="s">
        <v>1564</v>
      </c>
      <c r="AV200" s="19" t="s">
        <v>1565</v>
      </c>
      <c r="AW200" s="19">
        <v>2005</v>
      </c>
      <c r="AX200" s="19">
        <v>3</v>
      </c>
      <c r="AY200" s="19" t="s">
        <v>1566</v>
      </c>
      <c r="AZ200" s="19" t="s">
        <v>1567</v>
      </c>
      <c r="BA200" s="19">
        <v>2006</v>
      </c>
      <c r="BB200" t="str">
        <f>VLOOKUP(AC200,'CTCwiretagcode(Jan2016)'!A$2:C$730,3,FALSE)</f>
        <v>SAM</v>
      </c>
      <c r="BC200" t="str">
        <f t="shared" si="9"/>
        <v>mix</v>
      </c>
      <c r="BD200">
        <f t="shared" si="10"/>
        <v>3</v>
      </c>
      <c r="BE200" t="str">
        <f t="shared" si="11"/>
        <v>6333693M10107  C2008720</v>
      </c>
      <c r="BK200" s="19" t="s">
        <v>1518</v>
      </c>
    </row>
    <row r="201" spans="1:63" x14ac:dyDescent="0.25">
      <c r="A201" s="19" t="s">
        <v>1501</v>
      </c>
      <c r="B201" s="19">
        <v>4.0999999999999996</v>
      </c>
      <c r="C201" s="19">
        <v>20120731</v>
      </c>
      <c r="D201" s="19" t="s">
        <v>41</v>
      </c>
      <c r="E201" s="19" t="s">
        <v>41</v>
      </c>
      <c r="F201" s="19">
        <v>1983886</v>
      </c>
      <c r="G201" s="19">
        <v>1</v>
      </c>
      <c r="H201" s="19">
        <v>2008</v>
      </c>
      <c r="I201" s="19">
        <v>20080826</v>
      </c>
      <c r="J201" s="19" t="s">
        <v>1501</v>
      </c>
      <c r="K201" s="19">
        <v>6</v>
      </c>
      <c r="L201" s="19">
        <v>35</v>
      </c>
      <c r="M201" s="19">
        <v>23</v>
      </c>
      <c r="N201" s="19">
        <v>14</v>
      </c>
      <c r="O201" s="19" t="s">
        <v>1502</v>
      </c>
      <c r="P201" s="19">
        <v>5</v>
      </c>
      <c r="Q201" s="19" t="s">
        <v>67</v>
      </c>
      <c r="R201" s="19"/>
      <c r="S201" s="19">
        <v>5000</v>
      </c>
      <c r="T201" s="19" t="s">
        <v>45</v>
      </c>
      <c r="U201" s="19"/>
      <c r="V201" s="19"/>
      <c r="W201" s="19"/>
      <c r="X201" s="19">
        <v>780</v>
      </c>
      <c r="Y201" s="19">
        <v>0</v>
      </c>
      <c r="Z201" s="19">
        <v>1</v>
      </c>
      <c r="AA201" s="19" t="s">
        <v>48</v>
      </c>
      <c r="AB201" s="19">
        <v>1</v>
      </c>
      <c r="AC201" s="19">
        <v>633369</v>
      </c>
      <c r="AD201" s="19">
        <v>12</v>
      </c>
      <c r="AE201" s="19"/>
      <c r="AF201" s="19"/>
      <c r="AG201" s="19"/>
      <c r="AH201" s="19">
        <v>105991</v>
      </c>
      <c r="AI201" s="19">
        <v>1</v>
      </c>
      <c r="AJ201" s="19"/>
      <c r="AK201" s="19"/>
      <c r="AL201" s="19"/>
      <c r="AM201" s="19"/>
      <c r="AN201" s="19"/>
      <c r="AO201" s="19">
        <v>2.89</v>
      </c>
      <c r="AP201" s="19" t="s">
        <v>1519</v>
      </c>
      <c r="AQ201" s="19" t="s">
        <v>1502</v>
      </c>
      <c r="AR201" s="19" t="s">
        <v>1540</v>
      </c>
      <c r="AS201" s="19" t="s">
        <v>1562</v>
      </c>
      <c r="AT201" s="19" t="s">
        <v>1563</v>
      </c>
      <c r="AU201" s="19" t="s">
        <v>1564</v>
      </c>
      <c r="AV201" s="19" t="s">
        <v>1565</v>
      </c>
      <c r="AW201" s="19">
        <v>2005</v>
      </c>
      <c r="AX201" s="19">
        <v>3</v>
      </c>
      <c r="AY201" s="19" t="s">
        <v>1566</v>
      </c>
      <c r="AZ201" s="19" t="s">
        <v>1567</v>
      </c>
      <c r="BA201" s="19">
        <v>2006</v>
      </c>
      <c r="BB201" t="str">
        <f>VLOOKUP(AC201,'CTCwiretagcode(Jan2016)'!A$2:C$730,3,FALSE)</f>
        <v>SAM</v>
      </c>
      <c r="BC201" t="str">
        <f t="shared" si="9"/>
        <v>NT</v>
      </c>
      <c r="BD201">
        <f t="shared" si="10"/>
        <v>3</v>
      </c>
      <c r="BE201" t="str">
        <f t="shared" si="11"/>
        <v>6333693M10107  C2008780</v>
      </c>
      <c r="BK201" s="19" t="s">
        <v>1518</v>
      </c>
    </row>
    <row r="202" spans="1:63" x14ac:dyDescent="0.25">
      <c r="A202" s="19" t="s">
        <v>1501</v>
      </c>
      <c r="B202" s="19">
        <v>4.0999999999999996</v>
      </c>
      <c r="C202" s="19">
        <v>20120731</v>
      </c>
      <c r="D202" s="19" t="s">
        <v>41</v>
      </c>
      <c r="E202" s="19" t="s">
        <v>41</v>
      </c>
      <c r="F202" s="19">
        <v>1983558</v>
      </c>
      <c r="G202" s="19">
        <v>1</v>
      </c>
      <c r="H202" s="19">
        <v>2008</v>
      </c>
      <c r="I202" s="19">
        <v>20080826</v>
      </c>
      <c r="J202" s="19" t="s">
        <v>1501</v>
      </c>
      <c r="K202" s="19">
        <v>6</v>
      </c>
      <c r="L202" s="19">
        <v>35</v>
      </c>
      <c r="M202" s="19">
        <v>23</v>
      </c>
      <c r="N202" s="19">
        <v>14</v>
      </c>
      <c r="O202" s="19" t="s">
        <v>1502</v>
      </c>
      <c r="P202" s="19">
        <v>5</v>
      </c>
      <c r="Q202" s="19" t="s">
        <v>67</v>
      </c>
      <c r="R202" s="19"/>
      <c r="S202" s="19">
        <v>5000</v>
      </c>
      <c r="T202" s="19" t="s">
        <v>110</v>
      </c>
      <c r="U202" s="19"/>
      <c r="V202" s="19"/>
      <c r="W202" s="19"/>
      <c r="X202" s="19">
        <v>750</v>
      </c>
      <c r="Y202" s="19">
        <v>0</v>
      </c>
      <c r="Z202" s="19">
        <v>1</v>
      </c>
      <c r="AA202" s="19" t="s">
        <v>48</v>
      </c>
      <c r="AB202" s="19">
        <v>1</v>
      </c>
      <c r="AC202" s="19">
        <v>633369</v>
      </c>
      <c r="AD202" s="19">
        <v>12</v>
      </c>
      <c r="AE202" s="19"/>
      <c r="AF202" s="19"/>
      <c r="AG202" s="19"/>
      <c r="AH202" s="19">
        <v>105991</v>
      </c>
      <c r="AI202" s="19">
        <v>1</v>
      </c>
      <c r="AJ202" s="19"/>
      <c r="AK202" s="19"/>
      <c r="AL202" s="19"/>
      <c r="AM202" s="19"/>
      <c r="AN202" s="19"/>
      <c r="AO202" s="19">
        <v>2.89</v>
      </c>
      <c r="AP202" s="19" t="s">
        <v>1519</v>
      </c>
      <c r="AQ202" s="19" t="s">
        <v>1502</v>
      </c>
      <c r="AR202" s="19" t="s">
        <v>1540</v>
      </c>
      <c r="AS202" s="19" t="s">
        <v>1562</v>
      </c>
      <c r="AT202" s="19" t="s">
        <v>1563</v>
      </c>
      <c r="AU202" s="19" t="s">
        <v>1564</v>
      </c>
      <c r="AV202" s="19" t="s">
        <v>1565</v>
      </c>
      <c r="AW202" s="19">
        <v>2005</v>
      </c>
      <c r="AX202" s="19">
        <v>3</v>
      </c>
      <c r="AY202" s="19" t="s">
        <v>1566</v>
      </c>
      <c r="AZ202" s="19" t="s">
        <v>1567</v>
      </c>
      <c r="BA202" s="19">
        <v>2006</v>
      </c>
      <c r="BB202" t="str">
        <f>VLOOKUP(AC202,'CTCwiretagcode(Jan2016)'!A$2:C$730,3,FALSE)</f>
        <v>SAM</v>
      </c>
      <c r="BC202" t="str">
        <f t="shared" si="9"/>
        <v>NT</v>
      </c>
      <c r="BD202">
        <f t="shared" si="10"/>
        <v>3</v>
      </c>
      <c r="BE202" t="str">
        <f t="shared" si="11"/>
        <v>6333693M10107  C2008750</v>
      </c>
      <c r="BK202" s="19" t="s">
        <v>1518</v>
      </c>
    </row>
    <row r="203" spans="1:63" x14ac:dyDescent="0.25">
      <c r="A203" s="19" t="s">
        <v>1501</v>
      </c>
      <c r="B203" s="19">
        <v>4.0999999999999996</v>
      </c>
      <c r="C203" s="19">
        <v>20120731</v>
      </c>
      <c r="D203" s="19" t="s">
        <v>41</v>
      </c>
      <c r="E203" s="19" t="s">
        <v>41</v>
      </c>
      <c r="F203" s="19">
        <v>1998560</v>
      </c>
      <c r="G203" s="19">
        <v>1</v>
      </c>
      <c r="H203" s="19">
        <v>2008</v>
      </c>
      <c r="I203" s="19">
        <v>20080827</v>
      </c>
      <c r="J203" s="19" t="s">
        <v>1501</v>
      </c>
      <c r="K203" s="19">
        <v>6</v>
      </c>
      <c r="L203" s="19">
        <v>35</v>
      </c>
      <c r="M203" s="19">
        <v>23</v>
      </c>
      <c r="N203" s="19">
        <v>17</v>
      </c>
      <c r="O203" s="19" t="s">
        <v>1502</v>
      </c>
      <c r="P203" s="19">
        <v>5</v>
      </c>
      <c r="Q203" s="19" t="s">
        <v>67</v>
      </c>
      <c r="R203" s="19"/>
      <c r="S203" s="19">
        <v>5000</v>
      </c>
      <c r="T203" s="19" t="s">
        <v>45</v>
      </c>
      <c r="U203" s="19"/>
      <c r="V203" s="19"/>
      <c r="W203" s="19"/>
      <c r="X203" s="19">
        <v>690</v>
      </c>
      <c r="Y203" s="19">
        <v>0</v>
      </c>
      <c r="Z203" s="19">
        <v>1</v>
      </c>
      <c r="AA203" s="19" t="s">
        <v>48</v>
      </c>
      <c r="AB203" s="19">
        <v>1</v>
      </c>
      <c r="AC203" s="19">
        <v>633369</v>
      </c>
      <c r="AD203" s="19">
        <v>12</v>
      </c>
      <c r="AE203" s="19"/>
      <c r="AF203" s="19"/>
      <c r="AG203" s="19"/>
      <c r="AH203" s="19">
        <v>105991</v>
      </c>
      <c r="AI203" s="19">
        <v>1</v>
      </c>
      <c r="AJ203" s="19"/>
      <c r="AK203" s="19"/>
      <c r="AL203" s="19"/>
      <c r="AM203" s="19"/>
      <c r="AN203" s="19"/>
      <c r="AO203" s="19">
        <v>2.89</v>
      </c>
      <c r="AP203" s="19" t="s">
        <v>1519</v>
      </c>
      <c r="AQ203" s="19" t="s">
        <v>1502</v>
      </c>
      <c r="AR203" s="19" t="s">
        <v>1540</v>
      </c>
      <c r="AS203" s="19" t="s">
        <v>1562</v>
      </c>
      <c r="AT203" s="19" t="s">
        <v>1563</v>
      </c>
      <c r="AU203" s="19" t="s">
        <v>1564</v>
      </c>
      <c r="AV203" s="19" t="s">
        <v>1565</v>
      </c>
      <c r="AW203" s="19">
        <v>2005</v>
      </c>
      <c r="AX203" s="19">
        <v>3</v>
      </c>
      <c r="AY203" s="19" t="s">
        <v>1566</v>
      </c>
      <c r="AZ203" s="19" t="s">
        <v>1567</v>
      </c>
      <c r="BA203" s="19">
        <v>2006</v>
      </c>
      <c r="BB203" t="str">
        <f>VLOOKUP(AC203,'CTCwiretagcode(Jan2016)'!A$2:C$730,3,FALSE)</f>
        <v>SAM</v>
      </c>
      <c r="BC203" t="str">
        <f t="shared" si="9"/>
        <v>Tr</v>
      </c>
      <c r="BD203">
        <f t="shared" si="10"/>
        <v>3</v>
      </c>
      <c r="BE203" t="str">
        <f t="shared" si="11"/>
        <v>6333693M10107  C2008690</v>
      </c>
      <c r="BK203" s="19" t="s">
        <v>1518</v>
      </c>
    </row>
    <row r="204" spans="1:63" x14ac:dyDescent="0.25">
      <c r="A204" s="19" t="s">
        <v>1501</v>
      </c>
      <c r="B204" s="19">
        <v>4.0999999999999996</v>
      </c>
      <c r="C204" s="19">
        <v>20120731</v>
      </c>
      <c r="D204" s="19" t="s">
        <v>41</v>
      </c>
      <c r="E204" s="19" t="s">
        <v>41</v>
      </c>
      <c r="F204" s="19">
        <v>1998566</v>
      </c>
      <c r="G204" s="19">
        <v>1</v>
      </c>
      <c r="H204" s="19">
        <v>2008</v>
      </c>
      <c r="I204" s="19">
        <v>20080827</v>
      </c>
      <c r="J204" s="19" t="s">
        <v>1501</v>
      </c>
      <c r="K204" s="19">
        <v>6</v>
      </c>
      <c r="L204" s="19">
        <v>35</v>
      </c>
      <c r="M204" s="19">
        <v>23</v>
      </c>
      <c r="N204" s="19">
        <v>17</v>
      </c>
      <c r="O204" s="19" t="s">
        <v>1502</v>
      </c>
      <c r="P204" s="19">
        <v>5</v>
      </c>
      <c r="Q204" s="19" t="s">
        <v>67</v>
      </c>
      <c r="R204" s="19"/>
      <c r="S204" s="19">
        <v>5000</v>
      </c>
      <c r="T204" s="19" t="s">
        <v>110</v>
      </c>
      <c r="U204" s="19"/>
      <c r="V204" s="19"/>
      <c r="W204" s="19"/>
      <c r="X204" s="19">
        <v>720</v>
      </c>
      <c r="Y204" s="19">
        <v>0</v>
      </c>
      <c r="Z204" s="19">
        <v>1</v>
      </c>
      <c r="AA204" s="19" t="s">
        <v>48</v>
      </c>
      <c r="AB204" s="19">
        <v>1</v>
      </c>
      <c r="AC204" s="19">
        <v>633369</v>
      </c>
      <c r="AD204" s="19">
        <v>12</v>
      </c>
      <c r="AE204" s="19"/>
      <c r="AF204" s="19"/>
      <c r="AG204" s="19"/>
      <c r="AH204" s="19">
        <v>105991</v>
      </c>
      <c r="AI204" s="19">
        <v>1</v>
      </c>
      <c r="AJ204" s="19"/>
      <c r="AK204" s="19"/>
      <c r="AL204" s="19"/>
      <c r="AM204" s="19"/>
      <c r="AN204" s="19"/>
      <c r="AO204" s="19">
        <v>2.89</v>
      </c>
      <c r="AP204" s="19" t="s">
        <v>1519</v>
      </c>
      <c r="AQ204" s="19" t="s">
        <v>1502</v>
      </c>
      <c r="AR204" s="19" t="s">
        <v>1540</v>
      </c>
      <c r="AS204" s="19" t="s">
        <v>1562</v>
      </c>
      <c r="AT204" s="19" t="s">
        <v>1563</v>
      </c>
      <c r="AU204" s="19" t="s">
        <v>1564</v>
      </c>
      <c r="AV204" s="19" t="s">
        <v>1565</v>
      </c>
      <c r="AW204" s="19">
        <v>2005</v>
      </c>
      <c r="AX204" s="19">
        <v>3</v>
      </c>
      <c r="AY204" s="19" t="s">
        <v>1566</v>
      </c>
      <c r="AZ204" s="19" t="s">
        <v>1567</v>
      </c>
      <c r="BA204" s="19">
        <v>2006</v>
      </c>
      <c r="BB204" t="str">
        <f>VLOOKUP(AC204,'CTCwiretagcode(Jan2016)'!A$2:C$730,3,FALSE)</f>
        <v>SAM</v>
      </c>
      <c r="BC204" t="str">
        <f t="shared" si="9"/>
        <v>Tr</v>
      </c>
      <c r="BD204">
        <f t="shared" si="10"/>
        <v>3</v>
      </c>
      <c r="BE204" t="str">
        <f t="shared" si="11"/>
        <v>6333693M10107  C2008720</v>
      </c>
      <c r="BK204" s="19" t="s">
        <v>1518</v>
      </c>
    </row>
    <row r="205" spans="1:63" x14ac:dyDescent="0.25">
      <c r="A205" s="19" t="s">
        <v>1501</v>
      </c>
      <c r="B205" s="19">
        <v>4.0999999999999996</v>
      </c>
      <c r="C205" s="19">
        <v>20120731</v>
      </c>
      <c r="D205" s="19" t="s">
        <v>41</v>
      </c>
      <c r="E205" s="19" t="s">
        <v>41</v>
      </c>
      <c r="F205" s="19">
        <v>1998568</v>
      </c>
      <c r="G205" s="19">
        <v>1</v>
      </c>
      <c r="H205" s="19">
        <v>2008</v>
      </c>
      <c r="I205" s="19">
        <v>20080827</v>
      </c>
      <c r="J205" s="19" t="s">
        <v>1501</v>
      </c>
      <c r="K205" s="19">
        <v>6</v>
      </c>
      <c r="L205" s="19">
        <v>35</v>
      </c>
      <c r="M205" s="19">
        <v>23</v>
      </c>
      <c r="N205" s="19">
        <v>17</v>
      </c>
      <c r="O205" s="19" t="s">
        <v>1502</v>
      </c>
      <c r="P205" s="19">
        <v>5</v>
      </c>
      <c r="Q205" s="19" t="s">
        <v>67</v>
      </c>
      <c r="R205" s="19"/>
      <c r="S205" s="19">
        <v>5000</v>
      </c>
      <c r="T205" s="19" t="s">
        <v>45</v>
      </c>
      <c r="U205" s="19"/>
      <c r="V205" s="19"/>
      <c r="W205" s="19"/>
      <c r="X205" s="19">
        <v>710</v>
      </c>
      <c r="Y205" s="19">
        <v>0</v>
      </c>
      <c r="Z205" s="19">
        <v>1</v>
      </c>
      <c r="AA205" s="19" t="s">
        <v>48</v>
      </c>
      <c r="AB205" s="19">
        <v>1</v>
      </c>
      <c r="AC205" s="19">
        <v>633369</v>
      </c>
      <c r="AD205" s="19">
        <v>12</v>
      </c>
      <c r="AE205" s="19"/>
      <c r="AF205" s="19"/>
      <c r="AG205" s="19"/>
      <c r="AH205" s="19">
        <v>105991</v>
      </c>
      <c r="AI205" s="19">
        <v>1</v>
      </c>
      <c r="AJ205" s="19"/>
      <c r="AK205" s="19"/>
      <c r="AL205" s="19"/>
      <c r="AM205" s="19"/>
      <c r="AN205" s="19"/>
      <c r="AO205" s="19">
        <v>2.89</v>
      </c>
      <c r="AP205" s="19" t="s">
        <v>1519</v>
      </c>
      <c r="AQ205" s="19" t="s">
        <v>1502</v>
      </c>
      <c r="AR205" s="19" t="s">
        <v>1540</v>
      </c>
      <c r="AS205" s="19" t="s">
        <v>1562</v>
      </c>
      <c r="AT205" s="19" t="s">
        <v>1563</v>
      </c>
      <c r="AU205" s="19" t="s">
        <v>1564</v>
      </c>
      <c r="AV205" s="19" t="s">
        <v>1565</v>
      </c>
      <c r="AW205" s="19">
        <v>2005</v>
      </c>
      <c r="AX205" s="19">
        <v>3</v>
      </c>
      <c r="AY205" s="19" t="s">
        <v>1566</v>
      </c>
      <c r="AZ205" s="19" t="s">
        <v>1567</v>
      </c>
      <c r="BA205" s="19">
        <v>2006</v>
      </c>
      <c r="BB205" t="str">
        <f>VLOOKUP(AC205,'CTCwiretagcode(Jan2016)'!A$2:C$730,3,FALSE)</f>
        <v>SAM</v>
      </c>
      <c r="BC205" t="str">
        <f t="shared" si="9"/>
        <v>Tr</v>
      </c>
      <c r="BD205">
        <f t="shared" si="10"/>
        <v>3</v>
      </c>
      <c r="BE205" t="str">
        <f t="shared" si="11"/>
        <v>6333693M10107  C2008710</v>
      </c>
      <c r="BK205" s="19" t="s">
        <v>1518</v>
      </c>
    </row>
    <row r="206" spans="1:63" x14ac:dyDescent="0.25">
      <c r="A206" s="19" t="s">
        <v>1501</v>
      </c>
      <c r="B206" s="19">
        <v>4.0999999999999996</v>
      </c>
      <c r="C206" s="19">
        <v>20120731</v>
      </c>
      <c r="D206" s="19" t="s">
        <v>41</v>
      </c>
      <c r="E206" s="19" t="s">
        <v>41</v>
      </c>
      <c r="F206" s="19">
        <v>1998572</v>
      </c>
      <c r="G206" s="19">
        <v>1</v>
      </c>
      <c r="H206" s="19">
        <v>2008</v>
      </c>
      <c r="I206" s="19">
        <v>20080827</v>
      </c>
      <c r="J206" s="19" t="s">
        <v>1501</v>
      </c>
      <c r="K206" s="19">
        <v>6</v>
      </c>
      <c r="L206" s="19">
        <v>35</v>
      </c>
      <c r="M206" s="19">
        <v>23</v>
      </c>
      <c r="N206" s="19">
        <v>17</v>
      </c>
      <c r="O206" s="19" t="s">
        <v>1502</v>
      </c>
      <c r="P206" s="19">
        <v>5</v>
      </c>
      <c r="Q206" s="19" t="s">
        <v>67</v>
      </c>
      <c r="R206" s="19"/>
      <c r="S206" s="19">
        <v>5000</v>
      </c>
      <c r="T206" s="19" t="s">
        <v>45</v>
      </c>
      <c r="U206" s="19"/>
      <c r="V206" s="19"/>
      <c r="W206" s="19"/>
      <c r="X206" s="19">
        <v>700</v>
      </c>
      <c r="Y206" s="19">
        <v>0</v>
      </c>
      <c r="Z206" s="19">
        <v>1</v>
      </c>
      <c r="AA206" s="19" t="s">
        <v>48</v>
      </c>
      <c r="AB206" s="19">
        <v>1</v>
      </c>
      <c r="AC206" s="19">
        <v>185030</v>
      </c>
      <c r="AD206" s="19">
        <v>12</v>
      </c>
      <c r="AE206" s="19"/>
      <c r="AF206" s="19"/>
      <c r="AG206" s="19"/>
      <c r="AH206" s="19">
        <v>105991</v>
      </c>
      <c r="AI206" s="19">
        <v>1</v>
      </c>
      <c r="AJ206" s="19"/>
      <c r="AK206" s="19"/>
      <c r="AL206" s="19"/>
      <c r="AM206" s="19"/>
      <c r="AN206" s="19"/>
      <c r="AO206" s="19">
        <v>2.89</v>
      </c>
      <c r="AP206" s="19" t="s">
        <v>1519</v>
      </c>
      <c r="AQ206" s="19" t="s">
        <v>1502</v>
      </c>
      <c r="AR206" s="19" t="s">
        <v>1505</v>
      </c>
      <c r="AS206" s="19" t="s">
        <v>1506</v>
      </c>
      <c r="AT206" s="19" t="s">
        <v>1507</v>
      </c>
      <c r="AU206" s="19" t="s">
        <v>1520</v>
      </c>
      <c r="AV206" s="19" t="s">
        <v>1521</v>
      </c>
      <c r="AW206" s="19">
        <v>2005</v>
      </c>
      <c r="AX206" s="19">
        <v>3</v>
      </c>
      <c r="AY206" s="19" t="s">
        <v>1522</v>
      </c>
      <c r="AZ206" s="19" t="s">
        <v>1523</v>
      </c>
      <c r="BA206" s="19">
        <v>2006</v>
      </c>
      <c r="BB206" t="str">
        <f>VLOOKUP(AC206,'CTCwiretagcode(Jan2016)'!A$2:C$730,3,FALSE)</f>
        <v>CHI</v>
      </c>
      <c r="BC206" t="str">
        <f t="shared" si="9"/>
        <v>Tr</v>
      </c>
      <c r="BD206">
        <f t="shared" si="10"/>
        <v>3</v>
      </c>
      <c r="BE206" t="str">
        <f t="shared" si="11"/>
        <v>1850303M10107  C2008700</v>
      </c>
      <c r="BK206" s="19" t="s">
        <v>1518</v>
      </c>
    </row>
    <row r="207" spans="1:63" x14ac:dyDescent="0.25">
      <c r="A207" s="19" t="s">
        <v>1501</v>
      </c>
      <c r="B207" s="19">
        <v>4.0999999999999996</v>
      </c>
      <c r="C207" s="19">
        <v>20120731</v>
      </c>
      <c r="D207" s="19" t="s">
        <v>41</v>
      </c>
      <c r="E207" s="19" t="s">
        <v>41</v>
      </c>
      <c r="F207" s="19">
        <v>1998689</v>
      </c>
      <c r="G207" s="19">
        <v>1</v>
      </c>
      <c r="H207" s="19">
        <v>2008</v>
      </c>
      <c r="I207" s="19">
        <v>20080827</v>
      </c>
      <c r="J207" s="19" t="s">
        <v>1501</v>
      </c>
      <c r="K207" s="19">
        <v>6</v>
      </c>
      <c r="L207" s="19">
        <v>35</v>
      </c>
      <c r="M207" s="19">
        <v>23</v>
      </c>
      <c r="N207" s="19">
        <v>17</v>
      </c>
      <c r="O207" s="19" t="s">
        <v>1502</v>
      </c>
      <c r="P207" s="19">
        <v>5</v>
      </c>
      <c r="Q207" s="19" t="s">
        <v>67</v>
      </c>
      <c r="R207" s="19"/>
      <c r="S207" s="19">
        <v>5000</v>
      </c>
      <c r="T207" s="19" t="s">
        <v>110</v>
      </c>
      <c r="U207" s="19"/>
      <c r="V207" s="19"/>
      <c r="W207" s="19"/>
      <c r="X207" s="19">
        <v>740</v>
      </c>
      <c r="Y207" s="19">
        <v>0</v>
      </c>
      <c r="Z207" s="19">
        <v>1</v>
      </c>
      <c r="AA207" s="19" t="s">
        <v>48</v>
      </c>
      <c r="AB207" s="19">
        <v>1</v>
      </c>
      <c r="AC207" s="19">
        <v>633369</v>
      </c>
      <c r="AD207" s="19">
        <v>12</v>
      </c>
      <c r="AE207" s="19"/>
      <c r="AF207" s="19"/>
      <c r="AG207" s="19"/>
      <c r="AH207" s="19">
        <v>105991</v>
      </c>
      <c r="AI207" s="19">
        <v>1</v>
      </c>
      <c r="AJ207" s="19"/>
      <c r="AK207" s="19"/>
      <c r="AL207" s="19"/>
      <c r="AM207" s="19"/>
      <c r="AN207" s="19"/>
      <c r="AO207" s="19">
        <v>2.89</v>
      </c>
      <c r="AP207" s="19" t="s">
        <v>1519</v>
      </c>
      <c r="AQ207" s="19" t="s">
        <v>1502</v>
      </c>
      <c r="AR207" s="19" t="s">
        <v>1540</v>
      </c>
      <c r="AS207" s="19" t="s">
        <v>1562</v>
      </c>
      <c r="AT207" s="19" t="s">
        <v>1563</v>
      </c>
      <c r="AU207" s="19" t="s">
        <v>1564</v>
      </c>
      <c r="AV207" s="19" t="s">
        <v>1565</v>
      </c>
      <c r="AW207" s="19">
        <v>2005</v>
      </c>
      <c r="AX207" s="19">
        <v>3</v>
      </c>
      <c r="AY207" s="19" t="s">
        <v>1566</v>
      </c>
      <c r="AZ207" s="19" t="s">
        <v>1567</v>
      </c>
      <c r="BA207" s="19">
        <v>2006</v>
      </c>
      <c r="BB207" t="str">
        <f>VLOOKUP(AC207,'CTCwiretagcode(Jan2016)'!A$2:C$730,3,FALSE)</f>
        <v>SAM</v>
      </c>
      <c r="BC207" t="str">
        <f t="shared" si="9"/>
        <v>Tr</v>
      </c>
      <c r="BD207">
        <f t="shared" si="10"/>
        <v>3</v>
      </c>
      <c r="BE207" t="str">
        <f t="shared" si="11"/>
        <v>6333693M10107  C2008740</v>
      </c>
      <c r="BK207" s="19" t="s">
        <v>1518</v>
      </c>
    </row>
    <row r="208" spans="1:63" x14ac:dyDescent="0.25">
      <c r="A208" s="19" t="s">
        <v>1501</v>
      </c>
      <c r="B208" s="19">
        <v>4.0999999999999996</v>
      </c>
      <c r="C208" s="19">
        <v>20120731</v>
      </c>
      <c r="D208" s="19" t="s">
        <v>41</v>
      </c>
      <c r="E208" s="19" t="s">
        <v>41</v>
      </c>
      <c r="F208" s="19">
        <v>1998693</v>
      </c>
      <c r="G208" s="19">
        <v>1</v>
      </c>
      <c r="H208" s="19">
        <v>2008</v>
      </c>
      <c r="I208" s="19">
        <v>20080827</v>
      </c>
      <c r="J208" s="19" t="s">
        <v>1501</v>
      </c>
      <c r="K208" s="19">
        <v>6</v>
      </c>
      <c r="L208" s="19">
        <v>35</v>
      </c>
      <c r="M208" s="19">
        <v>23</v>
      </c>
      <c r="N208" s="19">
        <v>17</v>
      </c>
      <c r="O208" s="19" t="s">
        <v>1502</v>
      </c>
      <c r="P208" s="19">
        <v>5</v>
      </c>
      <c r="Q208" s="19" t="s">
        <v>67</v>
      </c>
      <c r="R208" s="19"/>
      <c r="S208" s="19">
        <v>5000</v>
      </c>
      <c r="T208" s="19" t="s">
        <v>110</v>
      </c>
      <c r="U208" s="19"/>
      <c r="V208" s="19"/>
      <c r="W208" s="19"/>
      <c r="X208" s="19">
        <v>700</v>
      </c>
      <c r="Y208" s="19">
        <v>0</v>
      </c>
      <c r="Z208" s="19">
        <v>1</v>
      </c>
      <c r="AA208" s="19" t="s">
        <v>48</v>
      </c>
      <c r="AB208" s="19">
        <v>1</v>
      </c>
      <c r="AC208" s="19">
        <v>633369</v>
      </c>
      <c r="AD208" s="19">
        <v>12</v>
      </c>
      <c r="AE208" s="19"/>
      <c r="AF208" s="19"/>
      <c r="AG208" s="19"/>
      <c r="AH208" s="19">
        <v>105991</v>
      </c>
      <c r="AI208" s="19">
        <v>1</v>
      </c>
      <c r="AJ208" s="19"/>
      <c r="AK208" s="19"/>
      <c r="AL208" s="19"/>
      <c r="AM208" s="19"/>
      <c r="AN208" s="19"/>
      <c r="AO208" s="19">
        <v>2.89</v>
      </c>
      <c r="AP208" s="19" t="s">
        <v>1519</v>
      </c>
      <c r="AQ208" s="19" t="s">
        <v>1502</v>
      </c>
      <c r="AR208" s="19" t="s">
        <v>1540</v>
      </c>
      <c r="AS208" s="19" t="s">
        <v>1562</v>
      </c>
      <c r="AT208" s="19" t="s">
        <v>1563</v>
      </c>
      <c r="AU208" s="19" t="s">
        <v>1564</v>
      </c>
      <c r="AV208" s="19" t="s">
        <v>1565</v>
      </c>
      <c r="AW208" s="19">
        <v>2005</v>
      </c>
      <c r="AX208" s="19">
        <v>3</v>
      </c>
      <c r="AY208" s="19" t="s">
        <v>1566</v>
      </c>
      <c r="AZ208" s="19" t="s">
        <v>1567</v>
      </c>
      <c r="BA208" s="19">
        <v>2006</v>
      </c>
      <c r="BB208" t="str">
        <f>VLOOKUP(AC208,'CTCwiretagcode(Jan2016)'!A$2:C$730,3,FALSE)</f>
        <v>SAM</v>
      </c>
      <c r="BC208" t="str">
        <f t="shared" si="9"/>
        <v>Tr</v>
      </c>
      <c r="BD208">
        <f t="shared" si="10"/>
        <v>3</v>
      </c>
      <c r="BE208" t="str">
        <f t="shared" si="11"/>
        <v>6333693M10107  C2008700</v>
      </c>
      <c r="BK208" s="19" t="s">
        <v>1518</v>
      </c>
    </row>
    <row r="209" spans="1:63" x14ac:dyDescent="0.25">
      <c r="A209" s="19" t="s">
        <v>1501</v>
      </c>
      <c r="B209" s="19">
        <v>4.0999999999999996</v>
      </c>
      <c r="C209" s="19">
        <v>20120731</v>
      </c>
      <c r="D209" s="19" t="s">
        <v>41</v>
      </c>
      <c r="E209" s="19" t="s">
        <v>41</v>
      </c>
      <c r="F209" s="19">
        <v>1998696</v>
      </c>
      <c r="G209" s="19">
        <v>1</v>
      </c>
      <c r="H209" s="19">
        <v>2008</v>
      </c>
      <c r="I209" s="19">
        <v>20080827</v>
      </c>
      <c r="J209" s="19" t="s">
        <v>1501</v>
      </c>
      <c r="K209" s="19">
        <v>6</v>
      </c>
      <c r="L209" s="19">
        <v>35</v>
      </c>
      <c r="M209" s="19">
        <v>23</v>
      </c>
      <c r="N209" s="19">
        <v>17</v>
      </c>
      <c r="O209" s="19" t="s">
        <v>1502</v>
      </c>
      <c r="P209" s="19">
        <v>5</v>
      </c>
      <c r="Q209" s="19" t="s">
        <v>67</v>
      </c>
      <c r="R209" s="19"/>
      <c r="S209" s="19">
        <v>5000</v>
      </c>
      <c r="T209" s="19" t="s">
        <v>110</v>
      </c>
      <c r="U209" s="19"/>
      <c r="V209" s="19"/>
      <c r="W209" s="19"/>
      <c r="X209" s="19">
        <v>710</v>
      </c>
      <c r="Y209" s="19">
        <v>0</v>
      </c>
      <c r="Z209" s="19">
        <v>1</v>
      </c>
      <c r="AA209" s="19" t="s">
        <v>48</v>
      </c>
      <c r="AB209" s="19">
        <v>1</v>
      </c>
      <c r="AC209" s="19">
        <v>633369</v>
      </c>
      <c r="AD209" s="19">
        <v>12</v>
      </c>
      <c r="AE209" s="19"/>
      <c r="AF209" s="19"/>
      <c r="AG209" s="19"/>
      <c r="AH209" s="19">
        <v>105991</v>
      </c>
      <c r="AI209" s="19">
        <v>1</v>
      </c>
      <c r="AJ209" s="19"/>
      <c r="AK209" s="19"/>
      <c r="AL209" s="19"/>
      <c r="AM209" s="19"/>
      <c r="AN209" s="19"/>
      <c r="AO209" s="19">
        <v>2.89</v>
      </c>
      <c r="AP209" s="19" t="s">
        <v>1519</v>
      </c>
      <c r="AQ209" s="19" t="s">
        <v>1502</v>
      </c>
      <c r="AR209" s="19" t="s">
        <v>1540</v>
      </c>
      <c r="AS209" s="19" t="s">
        <v>1562</v>
      </c>
      <c r="AT209" s="19" t="s">
        <v>1563</v>
      </c>
      <c r="AU209" s="19" t="s">
        <v>1564</v>
      </c>
      <c r="AV209" s="19" t="s">
        <v>1565</v>
      </c>
      <c r="AW209" s="19">
        <v>2005</v>
      </c>
      <c r="AX209" s="19">
        <v>3</v>
      </c>
      <c r="AY209" s="19" t="s">
        <v>1566</v>
      </c>
      <c r="AZ209" s="19" t="s">
        <v>1567</v>
      </c>
      <c r="BA209" s="19">
        <v>2006</v>
      </c>
      <c r="BB209" t="str">
        <f>VLOOKUP(AC209,'CTCwiretagcode(Jan2016)'!A$2:C$730,3,FALSE)</f>
        <v>SAM</v>
      </c>
      <c r="BC209" t="str">
        <f t="shared" si="9"/>
        <v>Tr</v>
      </c>
      <c r="BD209">
        <f t="shared" si="10"/>
        <v>3</v>
      </c>
      <c r="BE209" t="str">
        <f t="shared" si="11"/>
        <v>6333693M10107  C2008710</v>
      </c>
      <c r="BK209" s="19" t="s">
        <v>1518</v>
      </c>
    </row>
    <row r="210" spans="1:63" x14ac:dyDescent="0.25">
      <c r="A210" s="19" t="s">
        <v>1501</v>
      </c>
      <c r="B210" s="19">
        <v>4.0999999999999996</v>
      </c>
      <c r="C210" s="19">
        <v>20120731</v>
      </c>
      <c r="D210" s="19" t="s">
        <v>41</v>
      </c>
      <c r="E210" s="19" t="s">
        <v>41</v>
      </c>
      <c r="F210" s="19">
        <v>1986385</v>
      </c>
      <c r="G210" s="19">
        <v>1</v>
      </c>
      <c r="H210" s="19">
        <v>2008</v>
      </c>
      <c r="I210" s="19">
        <v>20080827</v>
      </c>
      <c r="J210" s="19" t="s">
        <v>1501</v>
      </c>
      <c r="K210" s="19">
        <v>6</v>
      </c>
      <c r="L210" s="19">
        <v>35</v>
      </c>
      <c r="M210" s="19">
        <v>23</v>
      </c>
      <c r="N210" s="19">
        <v>29</v>
      </c>
      <c r="O210" s="19" t="s">
        <v>1502</v>
      </c>
      <c r="P210" s="19">
        <v>5</v>
      </c>
      <c r="Q210" s="19" t="s">
        <v>67</v>
      </c>
      <c r="R210" s="19"/>
      <c r="S210" s="19">
        <v>5000</v>
      </c>
      <c r="T210" s="19" t="s">
        <v>45</v>
      </c>
      <c r="U210" s="19"/>
      <c r="V210" s="19"/>
      <c r="W210" s="19"/>
      <c r="X210" s="19">
        <v>800</v>
      </c>
      <c r="Y210" s="19">
        <v>0</v>
      </c>
      <c r="Z210" s="19">
        <v>1</v>
      </c>
      <c r="AA210" s="19" t="s">
        <v>48</v>
      </c>
      <c r="AB210" s="19">
        <v>1</v>
      </c>
      <c r="AC210" s="19">
        <v>633369</v>
      </c>
      <c r="AD210" s="19">
        <v>12</v>
      </c>
      <c r="AE210" s="19"/>
      <c r="AF210" s="19"/>
      <c r="AG210" s="19"/>
      <c r="AH210" s="19">
        <v>105991</v>
      </c>
      <c r="AI210" s="19">
        <v>1</v>
      </c>
      <c r="AJ210" s="19"/>
      <c r="AK210" s="19"/>
      <c r="AL210" s="19"/>
      <c r="AM210" s="19"/>
      <c r="AN210" s="19"/>
      <c r="AO210" s="19">
        <v>2.89</v>
      </c>
      <c r="AP210" s="19" t="s">
        <v>1519</v>
      </c>
      <c r="AQ210" s="19" t="s">
        <v>1502</v>
      </c>
      <c r="AR210" s="19" t="s">
        <v>1540</v>
      </c>
      <c r="AS210" s="19" t="s">
        <v>1562</v>
      </c>
      <c r="AT210" s="19" t="s">
        <v>1563</v>
      </c>
      <c r="AU210" s="19" t="s">
        <v>1564</v>
      </c>
      <c r="AV210" s="19" t="s">
        <v>1565</v>
      </c>
      <c r="AW210" s="19">
        <v>2005</v>
      </c>
      <c r="AX210" s="19">
        <v>3</v>
      </c>
      <c r="AY210" s="19" t="s">
        <v>1566</v>
      </c>
      <c r="AZ210" s="19" t="s">
        <v>1567</v>
      </c>
      <c r="BA210" s="19">
        <v>2006</v>
      </c>
      <c r="BB210" t="str">
        <f>VLOOKUP(AC210,'CTCwiretagcode(Jan2016)'!A$2:C$730,3,FALSE)</f>
        <v>SAM</v>
      </c>
      <c r="BC210" t="str">
        <f t="shared" si="9"/>
        <v>Tr</v>
      </c>
      <c r="BD210">
        <f t="shared" si="10"/>
        <v>3</v>
      </c>
      <c r="BE210" t="str">
        <f t="shared" si="11"/>
        <v>6333693M10107  C2008800</v>
      </c>
      <c r="BK210" s="19" t="s">
        <v>1518</v>
      </c>
    </row>
    <row r="211" spans="1:63" x14ac:dyDescent="0.25">
      <c r="A211" s="19" t="s">
        <v>1501</v>
      </c>
      <c r="B211" s="19">
        <v>4.0999999999999996</v>
      </c>
      <c r="C211" s="19">
        <v>20120731</v>
      </c>
      <c r="D211" s="19" t="s">
        <v>41</v>
      </c>
      <c r="E211" s="19" t="s">
        <v>41</v>
      </c>
      <c r="F211" s="19">
        <v>2005712</v>
      </c>
      <c r="G211" s="19">
        <v>1</v>
      </c>
      <c r="H211" s="19">
        <v>2008</v>
      </c>
      <c r="I211" s="19">
        <v>20080827</v>
      </c>
      <c r="J211" s="19" t="s">
        <v>1501</v>
      </c>
      <c r="K211" s="19">
        <v>6</v>
      </c>
      <c r="L211" s="19">
        <v>35</v>
      </c>
      <c r="M211" s="19">
        <v>23</v>
      </c>
      <c r="N211" s="19">
        <v>49</v>
      </c>
      <c r="O211" s="19" t="s">
        <v>1502</v>
      </c>
      <c r="P211" s="19">
        <v>5</v>
      </c>
      <c r="Q211" s="19" t="s">
        <v>67</v>
      </c>
      <c r="R211" s="19"/>
      <c r="S211" s="19">
        <v>5000</v>
      </c>
      <c r="T211" s="19" t="s">
        <v>45</v>
      </c>
      <c r="U211" s="19"/>
      <c r="V211" s="19"/>
      <c r="W211" s="19"/>
      <c r="X211" s="19">
        <v>790</v>
      </c>
      <c r="Y211" s="19">
        <v>0</v>
      </c>
      <c r="Z211" s="19">
        <v>1</v>
      </c>
      <c r="AA211" s="19" t="s">
        <v>48</v>
      </c>
      <c r="AB211" s="19">
        <v>1</v>
      </c>
      <c r="AC211" s="19">
        <v>633369</v>
      </c>
      <c r="AD211" s="19">
        <v>12</v>
      </c>
      <c r="AE211" s="19"/>
      <c r="AF211" s="19"/>
      <c r="AG211" s="19"/>
      <c r="AH211" s="19">
        <v>105991</v>
      </c>
      <c r="AI211" s="19">
        <v>1</v>
      </c>
      <c r="AJ211" s="19"/>
      <c r="AK211" s="19"/>
      <c r="AL211" s="19"/>
      <c r="AM211" s="19"/>
      <c r="AN211" s="19"/>
      <c r="AO211" s="19">
        <v>2.89</v>
      </c>
      <c r="AP211" s="19" t="s">
        <v>1519</v>
      </c>
      <c r="AQ211" s="19" t="s">
        <v>1502</v>
      </c>
      <c r="AR211" s="19" t="s">
        <v>1540</v>
      </c>
      <c r="AS211" s="19" t="s">
        <v>1562</v>
      </c>
      <c r="AT211" s="19" t="s">
        <v>1563</v>
      </c>
      <c r="AU211" s="19" t="s">
        <v>1564</v>
      </c>
      <c r="AV211" s="19" t="s">
        <v>1565</v>
      </c>
      <c r="AW211" s="19">
        <v>2005</v>
      </c>
      <c r="AX211" s="19">
        <v>3</v>
      </c>
      <c r="AY211" s="19" t="s">
        <v>1566</v>
      </c>
      <c r="AZ211" s="19" t="s">
        <v>1567</v>
      </c>
      <c r="BA211" s="19">
        <v>2006</v>
      </c>
      <c r="BB211" t="str">
        <f>VLOOKUP(AC211,'CTCwiretagcode(Jan2016)'!A$2:C$730,3,FALSE)</f>
        <v>SAM</v>
      </c>
      <c r="BC211" t="str">
        <f t="shared" si="9"/>
        <v>mix</v>
      </c>
      <c r="BD211">
        <f t="shared" si="10"/>
        <v>3</v>
      </c>
      <c r="BE211" t="str">
        <f t="shared" si="11"/>
        <v>6333693M10107  C2008790</v>
      </c>
      <c r="BK211" s="19" t="s">
        <v>1518</v>
      </c>
    </row>
    <row r="212" spans="1:63" x14ac:dyDescent="0.25">
      <c r="A212" s="19" t="s">
        <v>1501</v>
      </c>
      <c r="B212" s="19">
        <v>4.0999999999999996</v>
      </c>
      <c r="C212" s="19">
        <v>20120731</v>
      </c>
      <c r="D212" s="19" t="s">
        <v>41</v>
      </c>
      <c r="E212" s="19" t="s">
        <v>41</v>
      </c>
      <c r="F212" s="19">
        <v>1998700</v>
      </c>
      <c r="G212" s="19">
        <v>1</v>
      </c>
      <c r="H212" s="19">
        <v>2008</v>
      </c>
      <c r="I212" s="19">
        <v>20080828</v>
      </c>
      <c r="J212" s="19" t="s">
        <v>1501</v>
      </c>
      <c r="K212" s="19">
        <v>6</v>
      </c>
      <c r="L212" s="19">
        <v>35</v>
      </c>
      <c r="M212" s="19">
        <v>23</v>
      </c>
      <c r="N212" s="19">
        <v>19</v>
      </c>
      <c r="O212" s="19" t="s">
        <v>1502</v>
      </c>
      <c r="P212" s="19">
        <v>5</v>
      </c>
      <c r="Q212" s="19" t="s">
        <v>67</v>
      </c>
      <c r="R212" s="19"/>
      <c r="S212" s="19">
        <v>5000</v>
      </c>
      <c r="T212" s="19" t="s">
        <v>110</v>
      </c>
      <c r="U212" s="19"/>
      <c r="V212" s="19"/>
      <c r="W212" s="19"/>
      <c r="X212" s="19">
        <v>860</v>
      </c>
      <c r="Y212" s="19">
        <v>0</v>
      </c>
      <c r="Z212" s="19">
        <v>1</v>
      </c>
      <c r="AA212" s="19" t="s">
        <v>48</v>
      </c>
      <c r="AB212" s="19">
        <v>1</v>
      </c>
      <c r="AC212" s="19">
        <v>633369</v>
      </c>
      <c r="AD212" s="19">
        <v>12</v>
      </c>
      <c r="AE212" s="19"/>
      <c r="AF212" s="19"/>
      <c r="AG212" s="19"/>
      <c r="AH212" s="19">
        <v>105991</v>
      </c>
      <c r="AI212" s="19">
        <v>1</v>
      </c>
      <c r="AJ212" s="19"/>
      <c r="AK212" s="19"/>
      <c r="AL212" s="19"/>
      <c r="AM212" s="19"/>
      <c r="AN212" s="19"/>
      <c r="AO212" s="19">
        <v>2.89</v>
      </c>
      <c r="AP212" s="19" t="s">
        <v>1519</v>
      </c>
      <c r="AQ212" s="19" t="s">
        <v>1502</v>
      </c>
      <c r="AR212" s="19" t="s">
        <v>1540</v>
      </c>
      <c r="AS212" s="19" t="s">
        <v>1562</v>
      </c>
      <c r="AT212" s="19" t="s">
        <v>1563</v>
      </c>
      <c r="AU212" s="19" t="s">
        <v>1564</v>
      </c>
      <c r="AV212" s="19" t="s">
        <v>1565</v>
      </c>
      <c r="AW212" s="19">
        <v>2005</v>
      </c>
      <c r="AX212" s="19">
        <v>3</v>
      </c>
      <c r="AY212" s="19" t="s">
        <v>1566</v>
      </c>
      <c r="AZ212" s="19" t="s">
        <v>1567</v>
      </c>
      <c r="BA212" s="19">
        <v>2006</v>
      </c>
      <c r="BB212" t="str">
        <f>VLOOKUP(AC212,'CTCwiretagcode(Jan2016)'!A$2:C$730,3,FALSE)</f>
        <v>SAM</v>
      </c>
      <c r="BC212" t="str">
        <f t="shared" si="9"/>
        <v>NT</v>
      </c>
      <c r="BD212">
        <f t="shared" si="10"/>
        <v>3</v>
      </c>
      <c r="BE212" t="str">
        <f t="shared" si="11"/>
        <v>6333693M10107  C2008860</v>
      </c>
      <c r="BK212" s="19" t="s">
        <v>1518</v>
      </c>
    </row>
    <row r="213" spans="1:63" x14ac:dyDescent="0.25">
      <c r="A213" s="19" t="s">
        <v>1501</v>
      </c>
      <c r="B213" s="19">
        <v>4.0999999999999996</v>
      </c>
      <c r="C213" s="19">
        <v>20120731</v>
      </c>
      <c r="D213" s="19" t="s">
        <v>41</v>
      </c>
      <c r="E213" s="19" t="s">
        <v>41</v>
      </c>
      <c r="F213" s="19">
        <v>1998712</v>
      </c>
      <c r="G213" s="19">
        <v>1</v>
      </c>
      <c r="H213" s="19">
        <v>2008</v>
      </c>
      <c r="I213" s="19">
        <v>20080828</v>
      </c>
      <c r="J213" s="19" t="s">
        <v>1501</v>
      </c>
      <c r="K213" s="19">
        <v>6</v>
      </c>
      <c r="L213" s="19">
        <v>35</v>
      </c>
      <c r="M213" s="19">
        <v>23</v>
      </c>
      <c r="N213" s="19">
        <v>19</v>
      </c>
      <c r="O213" s="19" t="s">
        <v>1502</v>
      </c>
      <c r="P213" s="19">
        <v>5</v>
      </c>
      <c r="Q213" s="19" t="s">
        <v>67</v>
      </c>
      <c r="R213" s="19"/>
      <c r="S213" s="19">
        <v>5000</v>
      </c>
      <c r="T213" s="19" t="s">
        <v>45</v>
      </c>
      <c r="U213" s="19"/>
      <c r="V213" s="19"/>
      <c r="W213" s="19"/>
      <c r="X213" s="19">
        <v>720</v>
      </c>
      <c r="Y213" s="19">
        <v>0</v>
      </c>
      <c r="Z213" s="19">
        <v>1</v>
      </c>
      <c r="AA213" s="19" t="s">
        <v>48</v>
      </c>
      <c r="AB213" s="19">
        <v>1</v>
      </c>
      <c r="AC213" s="19">
        <v>633369</v>
      </c>
      <c r="AD213" s="19">
        <v>12</v>
      </c>
      <c r="AE213" s="19"/>
      <c r="AF213" s="19"/>
      <c r="AG213" s="19"/>
      <c r="AH213" s="19">
        <v>105991</v>
      </c>
      <c r="AI213" s="19">
        <v>1</v>
      </c>
      <c r="AJ213" s="19"/>
      <c r="AK213" s="19"/>
      <c r="AL213" s="19"/>
      <c r="AM213" s="19"/>
      <c r="AN213" s="19"/>
      <c r="AO213" s="19">
        <v>2.89</v>
      </c>
      <c r="AP213" s="19" t="s">
        <v>1519</v>
      </c>
      <c r="AQ213" s="19" t="s">
        <v>1502</v>
      </c>
      <c r="AR213" s="19" t="s">
        <v>1540</v>
      </c>
      <c r="AS213" s="19" t="s">
        <v>1562</v>
      </c>
      <c r="AT213" s="19" t="s">
        <v>1563</v>
      </c>
      <c r="AU213" s="19" t="s">
        <v>1564</v>
      </c>
      <c r="AV213" s="19" t="s">
        <v>1565</v>
      </c>
      <c r="AW213" s="19">
        <v>2005</v>
      </c>
      <c r="AX213" s="19">
        <v>3</v>
      </c>
      <c r="AY213" s="19" t="s">
        <v>1566</v>
      </c>
      <c r="AZ213" s="19" t="s">
        <v>1567</v>
      </c>
      <c r="BA213" s="19">
        <v>2006</v>
      </c>
      <c r="BB213" t="str">
        <f>VLOOKUP(AC213,'CTCwiretagcode(Jan2016)'!A$2:C$730,3,FALSE)</f>
        <v>SAM</v>
      </c>
      <c r="BC213" t="str">
        <f t="shared" si="9"/>
        <v>NT</v>
      </c>
      <c r="BD213">
        <f t="shared" si="10"/>
        <v>3</v>
      </c>
      <c r="BE213" t="str">
        <f t="shared" si="11"/>
        <v>6333693M10107  C2008720</v>
      </c>
      <c r="BK213" s="19" t="s">
        <v>1518</v>
      </c>
    </row>
    <row r="214" spans="1:63" x14ac:dyDescent="0.25">
      <c r="A214" s="19" t="s">
        <v>1501</v>
      </c>
      <c r="B214" s="19">
        <v>4.0999999999999996</v>
      </c>
      <c r="C214" s="19">
        <v>20120731</v>
      </c>
      <c r="D214" s="19" t="s">
        <v>41</v>
      </c>
      <c r="E214" s="19" t="s">
        <v>41</v>
      </c>
      <c r="F214" s="19">
        <v>1998717</v>
      </c>
      <c r="G214" s="19">
        <v>1</v>
      </c>
      <c r="H214" s="19">
        <v>2008</v>
      </c>
      <c r="I214" s="19">
        <v>20080828</v>
      </c>
      <c r="J214" s="19" t="s">
        <v>1501</v>
      </c>
      <c r="K214" s="19">
        <v>6</v>
      </c>
      <c r="L214" s="19">
        <v>35</v>
      </c>
      <c r="M214" s="19">
        <v>23</v>
      </c>
      <c r="N214" s="19">
        <v>19</v>
      </c>
      <c r="O214" s="19" t="s">
        <v>1502</v>
      </c>
      <c r="P214" s="19">
        <v>5</v>
      </c>
      <c r="Q214" s="19" t="s">
        <v>67</v>
      </c>
      <c r="R214" s="19"/>
      <c r="S214" s="19">
        <v>5000</v>
      </c>
      <c r="T214" s="19" t="s">
        <v>110</v>
      </c>
      <c r="U214" s="19"/>
      <c r="V214" s="19"/>
      <c r="W214" s="19"/>
      <c r="X214" s="19">
        <v>820</v>
      </c>
      <c r="Y214" s="19">
        <v>0</v>
      </c>
      <c r="Z214" s="19">
        <v>1</v>
      </c>
      <c r="AA214" s="19" t="s">
        <v>48</v>
      </c>
      <c r="AB214" s="19">
        <v>1</v>
      </c>
      <c r="AC214" s="19">
        <v>633369</v>
      </c>
      <c r="AD214" s="19">
        <v>12</v>
      </c>
      <c r="AE214" s="19"/>
      <c r="AF214" s="19"/>
      <c r="AG214" s="19"/>
      <c r="AH214" s="19">
        <v>105991</v>
      </c>
      <c r="AI214" s="19">
        <v>1</v>
      </c>
      <c r="AJ214" s="19"/>
      <c r="AK214" s="19"/>
      <c r="AL214" s="19"/>
      <c r="AM214" s="19"/>
      <c r="AN214" s="19"/>
      <c r="AO214" s="19">
        <v>2.89</v>
      </c>
      <c r="AP214" s="19" t="s">
        <v>1519</v>
      </c>
      <c r="AQ214" s="19" t="s">
        <v>1502</v>
      </c>
      <c r="AR214" s="19" t="s">
        <v>1540</v>
      </c>
      <c r="AS214" s="19" t="s">
        <v>1562</v>
      </c>
      <c r="AT214" s="19" t="s">
        <v>1563</v>
      </c>
      <c r="AU214" s="19" t="s">
        <v>1564</v>
      </c>
      <c r="AV214" s="19" t="s">
        <v>1565</v>
      </c>
      <c r="AW214" s="19">
        <v>2005</v>
      </c>
      <c r="AX214" s="19">
        <v>3</v>
      </c>
      <c r="AY214" s="19" t="s">
        <v>1566</v>
      </c>
      <c r="AZ214" s="19" t="s">
        <v>1567</v>
      </c>
      <c r="BA214" s="19">
        <v>2006</v>
      </c>
      <c r="BB214" t="str">
        <f>VLOOKUP(AC214,'CTCwiretagcode(Jan2016)'!A$2:C$730,3,FALSE)</f>
        <v>SAM</v>
      </c>
      <c r="BC214" t="str">
        <f t="shared" si="9"/>
        <v>NT</v>
      </c>
      <c r="BD214">
        <f t="shared" si="10"/>
        <v>3</v>
      </c>
      <c r="BE214" t="str">
        <f t="shared" si="11"/>
        <v>6333693M10107  C2008820</v>
      </c>
      <c r="BK214" s="19" t="s">
        <v>1518</v>
      </c>
    </row>
    <row r="215" spans="1:63" x14ac:dyDescent="0.25">
      <c r="A215" s="19" t="s">
        <v>1501</v>
      </c>
      <c r="B215" s="19">
        <v>4.0999999999999996</v>
      </c>
      <c r="C215" s="19">
        <v>20120731</v>
      </c>
      <c r="D215" s="19" t="s">
        <v>41</v>
      </c>
      <c r="E215" s="19" t="s">
        <v>41</v>
      </c>
      <c r="F215" s="19">
        <v>1998723</v>
      </c>
      <c r="G215" s="19">
        <v>1</v>
      </c>
      <c r="H215" s="19">
        <v>2008</v>
      </c>
      <c r="I215" s="19">
        <v>20080828</v>
      </c>
      <c r="J215" s="19" t="s">
        <v>1501</v>
      </c>
      <c r="K215" s="19">
        <v>6</v>
      </c>
      <c r="L215" s="19">
        <v>35</v>
      </c>
      <c r="M215" s="19">
        <v>23</v>
      </c>
      <c r="N215" s="19">
        <v>19</v>
      </c>
      <c r="O215" s="19" t="s">
        <v>1502</v>
      </c>
      <c r="P215" s="19">
        <v>5</v>
      </c>
      <c r="Q215" s="19" t="s">
        <v>67</v>
      </c>
      <c r="R215" s="19"/>
      <c r="S215" s="19">
        <v>5000</v>
      </c>
      <c r="T215" s="19" t="s">
        <v>45</v>
      </c>
      <c r="U215" s="19"/>
      <c r="V215" s="19"/>
      <c r="W215" s="19"/>
      <c r="X215" s="19">
        <v>700</v>
      </c>
      <c r="Y215" s="19">
        <v>0</v>
      </c>
      <c r="Z215" s="19">
        <v>1</v>
      </c>
      <c r="AA215" s="19" t="s">
        <v>48</v>
      </c>
      <c r="AB215" s="19">
        <v>1</v>
      </c>
      <c r="AC215" s="19">
        <v>633369</v>
      </c>
      <c r="AD215" s="19">
        <v>12</v>
      </c>
      <c r="AE215" s="19"/>
      <c r="AF215" s="19"/>
      <c r="AG215" s="19"/>
      <c r="AH215" s="19">
        <v>105991</v>
      </c>
      <c r="AI215" s="19">
        <v>1</v>
      </c>
      <c r="AJ215" s="19"/>
      <c r="AK215" s="19"/>
      <c r="AL215" s="19"/>
      <c r="AM215" s="19"/>
      <c r="AN215" s="19"/>
      <c r="AO215" s="19">
        <v>2.89</v>
      </c>
      <c r="AP215" s="19" t="s">
        <v>1519</v>
      </c>
      <c r="AQ215" s="19" t="s">
        <v>1502</v>
      </c>
      <c r="AR215" s="19" t="s">
        <v>1540</v>
      </c>
      <c r="AS215" s="19" t="s">
        <v>1562</v>
      </c>
      <c r="AT215" s="19" t="s">
        <v>1563</v>
      </c>
      <c r="AU215" s="19" t="s">
        <v>1564</v>
      </c>
      <c r="AV215" s="19" t="s">
        <v>1565</v>
      </c>
      <c r="AW215" s="19">
        <v>2005</v>
      </c>
      <c r="AX215" s="19">
        <v>3</v>
      </c>
      <c r="AY215" s="19" t="s">
        <v>1566</v>
      </c>
      <c r="AZ215" s="19" t="s">
        <v>1567</v>
      </c>
      <c r="BA215" s="19">
        <v>2006</v>
      </c>
      <c r="BB215" t="str">
        <f>VLOOKUP(AC215,'CTCwiretagcode(Jan2016)'!A$2:C$730,3,FALSE)</f>
        <v>SAM</v>
      </c>
      <c r="BC215" t="str">
        <f t="shared" si="9"/>
        <v>NT</v>
      </c>
      <c r="BD215">
        <f t="shared" si="10"/>
        <v>3</v>
      </c>
      <c r="BE215" t="str">
        <f t="shared" si="11"/>
        <v>6333693M10107  C2008700</v>
      </c>
      <c r="BK215" s="19" t="s">
        <v>1518</v>
      </c>
    </row>
    <row r="216" spans="1:63" x14ac:dyDescent="0.25">
      <c r="A216" s="19" t="s">
        <v>1501</v>
      </c>
      <c r="B216" s="19">
        <v>4.0999999999999996</v>
      </c>
      <c r="C216" s="19">
        <v>20120731</v>
      </c>
      <c r="D216" s="19" t="s">
        <v>41</v>
      </c>
      <c r="E216" s="19" t="s">
        <v>41</v>
      </c>
      <c r="F216" s="19">
        <v>1998727</v>
      </c>
      <c r="G216" s="19">
        <v>1</v>
      </c>
      <c r="H216" s="19">
        <v>2008</v>
      </c>
      <c r="I216" s="19">
        <v>20080828</v>
      </c>
      <c r="J216" s="19" t="s">
        <v>1501</v>
      </c>
      <c r="K216" s="19">
        <v>6</v>
      </c>
      <c r="L216" s="19">
        <v>35</v>
      </c>
      <c r="M216" s="19">
        <v>23</v>
      </c>
      <c r="N216" s="19">
        <v>19</v>
      </c>
      <c r="O216" s="19" t="s">
        <v>1502</v>
      </c>
      <c r="P216" s="19">
        <v>5</v>
      </c>
      <c r="Q216" s="19" t="s">
        <v>67</v>
      </c>
      <c r="R216" s="19"/>
      <c r="S216" s="19">
        <v>5000</v>
      </c>
      <c r="T216" s="19" t="s">
        <v>110</v>
      </c>
      <c r="U216" s="19"/>
      <c r="V216" s="19"/>
      <c r="W216" s="19"/>
      <c r="X216" s="19">
        <v>770</v>
      </c>
      <c r="Y216" s="19">
        <v>0</v>
      </c>
      <c r="Z216" s="19">
        <v>1</v>
      </c>
      <c r="AA216" s="19" t="s">
        <v>48</v>
      </c>
      <c r="AB216" s="19">
        <v>1</v>
      </c>
      <c r="AC216" s="19">
        <v>633369</v>
      </c>
      <c r="AD216" s="19">
        <v>12</v>
      </c>
      <c r="AE216" s="19"/>
      <c r="AF216" s="19"/>
      <c r="AG216" s="19"/>
      <c r="AH216" s="19">
        <v>105991</v>
      </c>
      <c r="AI216" s="19">
        <v>1</v>
      </c>
      <c r="AJ216" s="19"/>
      <c r="AK216" s="19"/>
      <c r="AL216" s="19"/>
      <c r="AM216" s="19"/>
      <c r="AN216" s="19"/>
      <c r="AO216" s="19">
        <v>2.89</v>
      </c>
      <c r="AP216" s="19" t="s">
        <v>1519</v>
      </c>
      <c r="AQ216" s="19" t="s">
        <v>1502</v>
      </c>
      <c r="AR216" s="19" t="s">
        <v>1540</v>
      </c>
      <c r="AS216" s="19" t="s">
        <v>1562</v>
      </c>
      <c r="AT216" s="19" t="s">
        <v>1563</v>
      </c>
      <c r="AU216" s="19" t="s">
        <v>1564</v>
      </c>
      <c r="AV216" s="19" t="s">
        <v>1565</v>
      </c>
      <c r="AW216" s="19">
        <v>2005</v>
      </c>
      <c r="AX216" s="19">
        <v>3</v>
      </c>
      <c r="AY216" s="19" t="s">
        <v>1566</v>
      </c>
      <c r="AZ216" s="19" t="s">
        <v>1567</v>
      </c>
      <c r="BA216" s="19">
        <v>2006</v>
      </c>
      <c r="BB216" t="str">
        <f>VLOOKUP(AC216,'CTCwiretagcode(Jan2016)'!A$2:C$730,3,FALSE)</f>
        <v>SAM</v>
      </c>
      <c r="BC216" t="str">
        <f t="shared" si="9"/>
        <v>NT</v>
      </c>
      <c r="BD216">
        <f t="shared" si="10"/>
        <v>3</v>
      </c>
      <c r="BE216" t="str">
        <f t="shared" si="11"/>
        <v>6333693M10107  C2008770</v>
      </c>
      <c r="BK216" s="19" t="s">
        <v>1518</v>
      </c>
    </row>
    <row r="217" spans="1:63" x14ac:dyDescent="0.25">
      <c r="A217" s="19" t="s">
        <v>1501</v>
      </c>
      <c r="B217" s="19">
        <v>4.0999999999999996</v>
      </c>
      <c r="C217" s="19">
        <v>20120731</v>
      </c>
      <c r="D217" s="19" t="s">
        <v>41</v>
      </c>
      <c r="E217" s="19" t="s">
        <v>41</v>
      </c>
      <c r="F217" s="19">
        <v>2024814</v>
      </c>
      <c r="G217" s="19">
        <v>1</v>
      </c>
      <c r="H217" s="19">
        <v>2008</v>
      </c>
      <c r="I217" s="19">
        <v>20080829</v>
      </c>
      <c r="J217" s="19" t="s">
        <v>1501</v>
      </c>
      <c r="K217" s="19">
        <v>6</v>
      </c>
      <c r="L217" s="19">
        <v>35</v>
      </c>
      <c r="M217" s="19">
        <v>23</v>
      </c>
      <c r="N217" s="19">
        <v>14</v>
      </c>
      <c r="O217" s="19" t="s">
        <v>1502</v>
      </c>
      <c r="P217" s="19">
        <v>5</v>
      </c>
      <c r="Q217" s="19" t="s">
        <v>67</v>
      </c>
      <c r="R217" s="19"/>
      <c r="S217" s="19">
        <v>5000</v>
      </c>
      <c r="T217" s="19" t="s">
        <v>45</v>
      </c>
      <c r="U217" s="19"/>
      <c r="V217" s="19"/>
      <c r="W217" s="19"/>
      <c r="X217" s="19">
        <v>720</v>
      </c>
      <c r="Y217" s="19">
        <v>0</v>
      </c>
      <c r="Z217" s="19">
        <v>1</v>
      </c>
      <c r="AA217" s="19" t="s">
        <v>48</v>
      </c>
      <c r="AB217" s="19">
        <v>1</v>
      </c>
      <c r="AC217" s="19">
        <v>633369</v>
      </c>
      <c r="AD217" s="19">
        <v>12</v>
      </c>
      <c r="AE217" s="19"/>
      <c r="AF217" s="19"/>
      <c r="AG217" s="19"/>
      <c r="AH217" s="19">
        <v>105991</v>
      </c>
      <c r="AI217" s="19">
        <v>1</v>
      </c>
      <c r="AJ217" s="19"/>
      <c r="AK217" s="19"/>
      <c r="AL217" s="19"/>
      <c r="AM217" s="19"/>
      <c r="AN217" s="19"/>
      <c r="AO217" s="19">
        <v>2.89</v>
      </c>
      <c r="AP217" s="19" t="s">
        <v>1519</v>
      </c>
      <c r="AQ217" s="19" t="s">
        <v>1502</v>
      </c>
      <c r="AR217" s="19" t="s">
        <v>1540</v>
      </c>
      <c r="AS217" s="19" t="s">
        <v>1562</v>
      </c>
      <c r="AT217" s="19" t="s">
        <v>1563</v>
      </c>
      <c r="AU217" s="19" t="s">
        <v>1564</v>
      </c>
      <c r="AV217" s="19" t="s">
        <v>1565</v>
      </c>
      <c r="AW217" s="19">
        <v>2005</v>
      </c>
      <c r="AX217" s="19">
        <v>3</v>
      </c>
      <c r="AY217" s="19" t="s">
        <v>1566</v>
      </c>
      <c r="AZ217" s="19" t="s">
        <v>1567</v>
      </c>
      <c r="BA217" s="19">
        <v>2006</v>
      </c>
      <c r="BB217" t="str">
        <f>VLOOKUP(AC217,'CTCwiretagcode(Jan2016)'!A$2:C$730,3,FALSE)</f>
        <v>SAM</v>
      </c>
      <c r="BC217" t="str">
        <f t="shared" si="9"/>
        <v>NT</v>
      </c>
      <c r="BD217">
        <f t="shared" si="10"/>
        <v>3</v>
      </c>
      <c r="BE217" t="str">
        <f t="shared" si="11"/>
        <v>6333693M10107  C2008720</v>
      </c>
      <c r="BK217" s="19" t="s">
        <v>1518</v>
      </c>
    </row>
    <row r="218" spans="1:63" x14ac:dyDescent="0.25">
      <c r="A218" s="19" t="s">
        <v>1501</v>
      </c>
      <c r="B218" s="19">
        <v>4.0999999999999996</v>
      </c>
      <c r="C218" s="19">
        <v>20120731</v>
      </c>
      <c r="D218" s="19" t="s">
        <v>41</v>
      </c>
      <c r="E218" s="19" t="s">
        <v>41</v>
      </c>
      <c r="F218" s="19">
        <v>2024818</v>
      </c>
      <c r="G218" s="19">
        <v>1</v>
      </c>
      <c r="H218" s="19">
        <v>2008</v>
      </c>
      <c r="I218" s="19">
        <v>20080829</v>
      </c>
      <c r="J218" s="19" t="s">
        <v>1501</v>
      </c>
      <c r="K218" s="19">
        <v>6</v>
      </c>
      <c r="L218" s="19">
        <v>35</v>
      </c>
      <c r="M218" s="19">
        <v>23</v>
      </c>
      <c r="N218" s="19">
        <v>14</v>
      </c>
      <c r="O218" s="19" t="s">
        <v>1502</v>
      </c>
      <c r="P218" s="19">
        <v>5</v>
      </c>
      <c r="Q218" s="19" t="s">
        <v>67</v>
      </c>
      <c r="R218" s="19"/>
      <c r="S218" s="19">
        <v>5000</v>
      </c>
      <c r="T218" s="19" t="s">
        <v>110</v>
      </c>
      <c r="U218" s="19"/>
      <c r="V218" s="19"/>
      <c r="W218" s="19"/>
      <c r="X218" s="19">
        <v>750</v>
      </c>
      <c r="Y218" s="19">
        <v>0</v>
      </c>
      <c r="Z218" s="19">
        <v>1</v>
      </c>
      <c r="AA218" s="19" t="s">
        <v>48</v>
      </c>
      <c r="AB218" s="19">
        <v>1</v>
      </c>
      <c r="AC218" s="19">
        <v>633369</v>
      </c>
      <c r="AD218" s="19">
        <v>12</v>
      </c>
      <c r="AE218" s="19"/>
      <c r="AF218" s="19"/>
      <c r="AG218" s="19"/>
      <c r="AH218" s="19">
        <v>105991</v>
      </c>
      <c r="AI218" s="19">
        <v>1</v>
      </c>
      <c r="AJ218" s="19"/>
      <c r="AK218" s="19"/>
      <c r="AL218" s="19"/>
      <c r="AM218" s="19"/>
      <c r="AN218" s="19"/>
      <c r="AO218" s="19">
        <v>2.89</v>
      </c>
      <c r="AP218" s="19" t="s">
        <v>1519</v>
      </c>
      <c r="AQ218" s="19" t="s">
        <v>1502</v>
      </c>
      <c r="AR218" s="19" t="s">
        <v>1540</v>
      </c>
      <c r="AS218" s="19" t="s">
        <v>1562</v>
      </c>
      <c r="AT218" s="19" t="s">
        <v>1563</v>
      </c>
      <c r="AU218" s="19" t="s">
        <v>1564</v>
      </c>
      <c r="AV218" s="19" t="s">
        <v>1565</v>
      </c>
      <c r="AW218" s="19">
        <v>2005</v>
      </c>
      <c r="AX218" s="19">
        <v>3</v>
      </c>
      <c r="AY218" s="19" t="s">
        <v>1566</v>
      </c>
      <c r="AZ218" s="19" t="s">
        <v>1567</v>
      </c>
      <c r="BA218" s="19">
        <v>2006</v>
      </c>
      <c r="BB218" t="str">
        <f>VLOOKUP(AC218,'CTCwiretagcode(Jan2016)'!A$2:C$730,3,FALSE)</f>
        <v>SAM</v>
      </c>
      <c r="BC218" t="str">
        <f t="shared" si="9"/>
        <v>NT</v>
      </c>
      <c r="BD218">
        <f t="shared" si="10"/>
        <v>3</v>
      </c>
      <c r="BE218" t="str">
        <f t="shared" si="11"/>
        <v>6333693M10107  C2008750</v>
      </c>
      <c r="BK218" s="19" t="s">
        <v>1518</v>
      </c>
    </row>
    <row r="219" spans="1:63" x14ac:dyDescent="0.25">
      <c r="A219" s="19" t="s">
        <v>1501</v>
      </c>
      <c r="B219" s="19">
        <v>4.0999999999999996</v>
      </c>
      <c r="C219" s="19">
        <v>20120731</v>
      </c>
      <c r="D219" s="19" t="s">
        <v>41</v>
      </c>
      <c r="E219" s="19" t="s">
        <v>41</v>
      </c>
      <c r="F219" s="19">
        <v>2024824</v>
      </c>
      <c r="G219" s="19">
        <v>1</v>
      </c>
      <c r="H219" s="19">
        <v>2008</v>
      </c>
      <c r="I219" s="19">
        <v>20080829</v>
      </c>
      <c r="J219" s="19" t="s">
        <v>1501</v>
      </c>
      <c r="K219" s="19">
        <v>6</v>
      </c>
      <c r="L219" s="19">
        <v>35</v>
      </c>
      <c r="M219" s="19">
        <v>23</v>
      </c>
      <c r="N219" s="19">
        <v>14</v>
      </c>
      <c r="O219" s="19" t="s">
        <v>1502</v>
      </c>
      <c r="P219" s="19">
        <v>5</v>
      </c>
      <c r="Q219" s="19" t="s">
        <v>67</v>
      </c>
      <c r="R219" s="19"/>
      <c r="S219" s="19">
        <v>5000</v>
      </c>
      <c r="T219" s="19" t="s">
        <v>45</v>
      </c>
      <c r="U219" s="19"/>
      <c r="V219" s="19"/>
      <c r="W219" s="19"/>
      <c r="X219" s="19">
        <v>700</v>
      </c>
      <c r="Y219" s="19">
        <v>0</v>
      </c>
      <c r="Z219" s="19">
        <v>1</v>
      </c>
      <c r="AA219" s="19" t="s">
        <v>48</v>
      </c>
      <c r="AB219" s="19">
        <v>1</v>
      </c>
      <c r="AC219" s="19">
        <v>633369</v>
      </c>
      <c r="AD219" s="19">
        <v>12</v>
      </c>
      <c r="AE219" s="19"/>
      <c r="AF219" s="19"/>
      <c r="AG219" s="19"/>
      <c r="AH219" s="19">
        <v>105991</v>
      </c>
      <c r="AI219" s="19">
        <v>1</v>
      </c>
      <c r="AJ219" s="19"/>
      <c r="AK219" s="19"/>
      <c r="AL219" s="19"/>
      <c r="AM219" s="19"/>
      <c r="AN219" s="19"/>
      <c r="AO219" s="19">
        <v>2.89</v>
      </c>
      <c r="AP219" s="19" t="s">
        <v>1519</v>
      </c>
      <c r="AQ219" s="19" t="s">
        <v>1502</v>
      </c>
      <c r="AR219" s="19" t="s">
        <v>1540</v>
      </c>
      <c r="AS219" s="19" t="s">
        <v>1562</v>
      </c>
      <c r="AT219" s="19" t="s">
        <v>1563</v>
      </c>
      <c r="AU219" s="19" t="s">
        <v>1564</v>
      </c>
      <c r="AV219" s="19" t="s">
        <v>1565</v>
      </c>
      <c r="AW219" s="19">
        <v>2005</v>
      </c>
      <c r="AX219" s="19">
        <v>3</v>
      </c>
      <c r="AY219" s="19" t="s">
        <v>1566</v>
      </c>
      <c r="AZ219" s="19" t="s">
        <v>1567</v>
      </c>
      <c r="BA219" s="19">
        <v>2006</v>
      </c>
      <c r="BB219" t="str">
        <f>VLOOKUP(AC219,'CTCwiretagcode(Jan2016)'!A$2:C$730,3,FALSE)</f>
        <v>SAM</v>
      </c>
      <c r="BC219" t="str">
        <f t="shared" si="9"/>
        <v>NT</v>
      </c>
      <c r="BD219">
        <f t="shared" si="10"/>
        <v>3</v>
      </c>
      <c r="BE219" t="str">
        <f t="shared" si="11"/>
        <v>6333693M10107  C2008700</v>
      </c>
      <c r="BK219" s="19" t="s">
        <v>1518</v>
      </c>
    </row>
    <row r="220" spans="1:63" x14ac:dyDescent="0.25">
      <c r="A220" s="19" t="s">
        <v>1501</v>
      </c>
      <c r="B220" s="19">
        <v>4.0999999999999996</v>
      </c>
      <c r="C220" s="19">
        <v>20120731</v>
      </c>
      <c r="D220" s="19" t="s">
        <v>41</v>
      </c>
      <c r="E220" s="19" t="s">
        <v>41</v>
      </c>
      <c r="F220" s="19">
        <v>2024834</v>
      </c>
      <c r="G220" s="19">
        <v>1</v>
      </c>
      <c r="H220" s="19">
        <v>2008</v>
      </c>
      <c r="I220" s="19">
        <v>20080829</v>
      </c>
      <c r="J220" s="19" t="s">
        <v>1501</v>
      </c>
      <c r="K220" s="19">
        <v>6</v>
      </c>
      <c r="L220" s="19">
        <v>35</v>
      </c>
      <c r="M220" s="19">
        <v>23</v>
      </c>
      <c r="N220" s="19">
        <v>14</v>
      </c>
      <c r="O220" s="19" t="s">
        <v>1502</v>
      </c>
      <c r="P220" s="19">
        <v>5</v>
      </c>
      <c r="Q220" s="19" t="s">
        <v>67</v>
      </c>
      <c r="R220" s="19"/>
      <c r="S220" s="19">
        <v>5000</v>
      </c>
      <c r="T220" s="19" t="s">
        <v>45</v>
      </c>
      <c r="U220" s="19"/>
      <c r="V220" s="19"/>
      <c r="W220" s="19"/>
      <c r="X220" s="19">
        <v>840</v>
      </c>
      <c r="Y220" s="19">
        <v>0</v>
      </c>
      <c r="Z220" s="19">
        <v>1</v>
      </c>
      <c r="AA220" s="19" t="s">
        <v>48</v>
      </c>
      <c r="AB220" s="19">
        <v>1</v>
      </c>
      <c r="AC220" s="19">
        <v>185238</v>
      </c>
      <c r="AD220" s="19">
        <v>12</v>
      </c>
      <c r="AE220" s="19"/>
      <c r="AF220" s="19"/>
      <c r="AG220" s="19"/>
      <c r="AH220" s="19">
        <v>105991</v>
      </c>
      <c r="AI220" s="19">
        <v>1</v>
      </c>
      <c r="AJ220" s="19"/>
      <c r="AK220" s="19"/>
      <c r="AL220" s="19"/>
      <c r="AM220" s="19"/>
      <c r="AN220" s="19"/>
      <c r="AO220" s="19">
        <v>2.89</v>
      </c>
      <c r="AP220" s="19" t="s">
        <v>1519</v>
      </c>
      <c r="AQ220" s="19" t="s">
        <v>1502</v>
      </c>
      <c r="AR220" s="19" t="s">
        <v>1505</v>
      </c>
      <c r="AS220" s="19" t="s">
        <v>1506</v>
      </c>
      <c r="AT220" s="19" t="s">
        <v>1507</v>
      </c>
      <c r="AU220" s="19" t="s">
        <v>1520</v>
      </c>
      <c r="AV220" s="19" t="s">
        <v>1521</v>
      </c>
      <c r="AW220" s="19">
        <v>2005</v>
      </c>
      <c r="AX220" s="19">
        <v>3</v>
      </c>
      <c r="AY220" s="19" t="s">
        <v>1522</v>
      </c>
      <c r="AZ220" s="19" t="s">
        <v>1523</v>
      </c>
      <c r="BA220" s="19">
        <v>2006</v>
      </c>
      <c r="BB220" t="str">
        <f>VLOOKUP(AC220,'CTCwiretagcode(Jan2016)'!A$2:C$730,3,FALSE)</f>
        <v>CHI</v>
      </c>
      <c r="BC220" t="str">
        <f t="shared" si="9"/>
        <v>NT</v>
      </c>
      <c r="BD220">
        <f t="shared" si="10"/>
        <v>3</v>
      </c>
      <c r="BE220" t="str">
        <f t="shared" si="11"/>
        <v>1852383M10107  C2008840</v>
      </c>
      <c r="BK220" s="19" t="s">
        <v>1518</v>
      </c>
    </row>
    <row r="221" spans="1:63" x14ac:dyDescent="0.25">
      <c r="A221" s="19" t="s">
        <v>1501</v>
      </c>
      <c r="B221" s="19">
        <v>4.0999999999999996</v>
      </c>
      <c r="C221" s="19">
        <v>20120731</v>
      </c>
      <c r="D221" s="19" t="s">
        <v>41</v>
      </c>
      <c r="E221" s="19" t="s">
        <v>41</v>
      </c>
      <c r="F221" s="19">
        <v>2006474</v>
      </c>
      <c r="G221" s="19">
        <v>1</v>
      </c>
      <c r="H221" s="19">
        <v>2008</v>
      </c>
      <c r="I221" s="19">
        <v>20080829</v>
      </c>
      <c r="J221" s="19" t="s">
        <v>1501</v>
      </c>
      <c r="K221" s="19">
        <v>6</v>
      </c>
      <c r="L221" s="19">
        <v>35</v>
      </c>
      <c r="M221" s="19">
        <v>23</v>
      </c>
      <c r="N221" s="19">
        <v>49</v>
      </c>
      <c r="O221" s="19" t="s">
        <v>1502</v>
      </c>
      <c r="P221" s="19">
        <v>5</v>
      </c>
      <c r="Q221" s="19" t="s">
        <v>67</v>
      </c>
      <c r="R221" s="19"/>
      <c r="S221" s="19">
        <v>5000</v>
      </c>
      <c r="T221" s="19" t="s">
        <v>45</v>
      </c>
      <c r="U221" s="19"/>
      <c r="V221" s="19"/>
      <c r="W221" s="19"/>
      <c r="X221" s="19">
        <v>750</v>
      </c>
      <c r="Y221" s="19">
        <v>0</v>
      </c>
      <c r="Z221" s="19">
        <v>1</v>
      </c>
      <c r="AA221" s="19" t="s">
        <v>48</v>
      </c>
      <c r="AB221" s="19">
        <v>1</v>
      </c>
      <c r="AC221" s="19">
        <v>633369</v>
      </c>
      <c r="AD221" s="19">
        <v>12</v>
      </c>
      <c r="AE221" s="19"/>
      <c r="AF221" s="19"/>
      <c r="AG221" s="19"/>
      <c r="AH221" s="19">
        <v>105991</v>
      </c>
      <c r="AI221" s="19">
        <v>1</v>
      </c>
      <c r="AJ221" s="19"/>
      <c r="AK221" s="19"/>
      <c r="AL221" s="19"/>
      <c r="AM221" s="19"/>
      <c r="AN221" s="19"/>
      <c r="AO221" s="19">
        <v>2.89</v>
      </c>
      <c r="AP221" s="19" t="s">
        <v>1519</v>
      </c>
      <c r="AQ221" s="19" t="s">
        <v>1502</v>
      </c>
      <c r="AR221" s="19" t="s">
        <v>1540</v>
      </c>
      <c r="AS221" s="19" t="s">
        <v>1562</v>
      </c>
      <c r="AT221" s="19" t="s">
        <v>1563</v>
      </c>
      <c r="AU221" s="19" t="s">
        <v>1564</v>
      </c>
      <c r="AV221" s="19" t="s">
        <v>1565</v>
      </c>
      <c r="AW221" s="19">
        <v>2005</v>
      </c>
      <c r="AX221" s="19">
        <v>3</v>
      </c>
      <c r="AY221" s="19" t="s">
        <v>1566</v>
      </c>
      <c r="AZ221" s="19" t="s">
        <v>1567</v>
      </c>
      <c r="BA221" s="19">
        <v>2006</v>
      </c>
      <c r="BB221" t="str">
        <f>VLOOKUP(AC221,'CTCwiretagcode(Jan2016)'!A$2:C$730,3,FALSE)</f>
        <v>SAM</v>
      </c>
      <c r="BC221" t="str">
        <f t="shared" si="9"/>
        <v>mix</v>
      </c>
      <c r="BD221">
        <f t="shared" si="10"/>
        <v>3</v>
      </c>
      <c r="BE221" t="str">
        <f t="shared" si="11"/>
        <v>6333693M10107  C2008750</v>
      </c>
      <c r="BK221" s="19" t="s">
        <v>1518</v>
      </c>
    </row>
    <row r="222" spans="1:63" x14ac:dyDescent="0.25">
      <c r="A222" s="19" t="s">
        <v>1501</v>
      </c>
      <c r="B222" s="19">
        <v>4.0999999999999996</v>
      </c>
      <c r="C222" s="19">
        <v>20120731</v>
      </c>
      <c r="D222" s="19" t="s">
        <v>41</v>
      </c>
      <c r="E222" s="19" t="s">
        <v>41</v>
      </c>
      <c r="F222" s="19">
        <v>2006478</v>
      </c>
      <c r="G222" s="19">
        <v>1</v>
      </c>
      <c r="H222" s="19">
        <v>2008</v>
      </c>
      <c r="I222" s="19">
        <v>20080829</v>
      </c>
      <c r="J222" s="19" t="s">
        <v>1501</v>
      </c>
      <c r="K222" s="19">
        <v>6</v>
      </c>
      <c r="L222" s="19">
        <v>35</v>
      </c>
      <c r="M222" s="19">
        <v>23</v>
      </c>
      <c r="N222" s="19">
        <v>49</v>
      </c>
      <c r="O222" s="19" t="s">
        <v>1502</v>
      </c>
      <c r="P222" s="19">
        <v>5</v>
      </c>
      <c r="Q222" s="19" t="s">
        <v>67</v>
      </c>
      <c r="R222" s="19"/>
      <c r="S222" s="19">
        <v>5000</v>
      </c>
      <c r="T222" s="19" t="s">
        <v>45</v>
      </c>
      <c r="U222" s="19"/>
      <c r="V222" s="19"/>
      <c r="W222" s="19"/>
      <c r="X222" s="19">
        <v>680</v>
      </c>
      <c r="Y222" s="19">
        <v>0</v>
      </c>
      <c r="Z222" s="19">
        <v>1</v>
      </c>
      <c r="AA222" s="19" t="s">
        <v>48</v>
      </c>
      <c r="AB222" s="19">
        <v>1</v>
      </c>
      <c r="AC222" s="19">
        <v>633369</v>
      </c>
      <c r="AD222" s="19">
        <v>12</v>
      </c>
      <c r="AE222" s="19"/>
      <c r="AF222" s="19"/>
      <c r="AG222" s="19"/>
      <c r="AH222" s="19">
        <v>105991</v>
      </c>
      <c r="AI222" s="19">
        <v>1</v>
      </c>
      <c r="AJ222" s="19"/>
      <c r="AK222" s="19"/>
      <c r="AL222" s="19"/>
      <c r="AM222" s="19"/>
      <c r="AN222" s="19"/>
      <c r="AO222" s="19">
        <v>2.89</v>
      </c>
      <c r="AP222" s="19" t="s">
        <v>1519</v>
      </c>
      <c r="AQ222" s="19" t="s">
        <v>1502</v>
      </c>
      <c r="AR222" s="19" t="s">
        <v>1540</v>
      </c>
      <c r="AS222" s="19" t="s">
        <v>1562</v>
      </c>
      <c r="AT222" s="19" t="s">
        <v>1563</v>
      </c>
      <c r="AU222" s="19" t="s">
        <v>1564</v>
      </c>
      <c r="AV222" s="19" t="s">
        <v>1565</v>
      </c>
      <c r="AW222" s="19">
        <v>2005</v>
      </c>
      <c r="AX222" s="19">
        <v>3</v>
      </c>
      <c r="AY222" s="19" t="s">
        <v>1566</v>
      </c>
      <c r="AZ222" s="19" t="s">
        <v>1567</v>
      </c>
      <c r="BA222" s="19">
        <v>2006</v>
      </c>
      <c r="BB222" t="str">
        <f>VLOOKUP(AC222,'CTCwiretagcode(Jan2016)'!A$2:C$730,3,FALSE)</f>
        <v>SAM</v>
      </c>
      <c r="BC222" t="str">
        <f t="shared" si="9"/>
        <v>mix</v>
      </c>
      <c r="BD222">
        <f t="shared" si="10"/>
        <v>3</v>
      </c>
      <c r="BE222" t="str">
        <f t="shared" si="11"/>
        <v>6333693M10107  C2008680</v>
      </c>
      <c r="BK222" s="19" t="s">
        <v>1518</v>
      </c>
    </row>
    <row r="223" spans="1:63" x14ac:dyDescent="0.25">
      <c r="A223" s="19" t="s">
        <v>1501</v>
      </c>
      <c r="B223" s="19">
        <v>4.0999999999999996</v>
      </c>
      <c r="C223" s="19">
        <v>20120731</v>
      </c>
      <c r="D223" s="19" t="s">
        <v>41</v>
      </c>
      <c r="E223" s="19" t="s">
        <v>41</v>
      </c>
      <c r="F223" s="19">
        <v>2006482</v>
      </c>
      <c r="G223" s="19">
        <v>1</v>
      </c>
      <c r="H223" s="19">
        <v>2008</v>
      </c>
      <c r="I223" s="19">
        <v>20080829</v>
      </c>
      <c r="J223" s="19" t="s">
        <v>1501</v>
      </c>
      <c r="K223" s="19">
        <v>6</v>
      </c>
      <c r="L223" s="19">
        <v>35</v>
      </c>
      <c r="M223" s="19">
        <v>23</v>
      </c>
      <c r="N223" s="19">
        <v>49</v>
      </c>
      <c r="O223" s="19" t="s">
        <v>1502</v>
      </c>
      <c r="P223" s="19">
        <v>5</v>
      </c>
      <c r="Q223" s="19" t="s">
        <v>67</v>
      </c>
      <c r="R223" s="19"/>
      <c r="S223" s="19">
        <v>5000</v>
      </c>
      <c r="T223" s="19" t="s">
        <v>45</v>
      </c>
      <c r="U223" s="19"/>
      <c r="V223" s="19"/>
      <c r="W223" s="19"/>
      <c r="X223" s="19">
        <v>820</v>
      </c>
      <c r="Y223" s="19">
        <v>0</v>
      </c>
      <c r="Z223" s="19">
        <v>1</v>
      </c>
      <c r="AA223" s="19" t="s">
        <v>48</v>
      </c>
      <c r="AB223" s="19">
        <v>1</v>
      </c>
      <c r="AC223" s="19">
        <v>633369</v>
      </c>
      <c r="AD223" s="19">
        <v>12</v>
      </c>
      <c r="AE223" s="19"/>
      <c r="AF223" s="19"/>
      <c r="AG223" s="19"/>
      <c r="AH223" s="19">
        <v>105991</v>
      </c>
      <c r="AI223" s="19">
        <v>1</v>
      </c>
      <c r="AJ223" s="19"/>
      <c r="AK223" s="19"/>
      <c r="AL223" s="19"/>
      <c r="AM223" s="19"/>
      <c r="AN223" s="19"/>
      <c r="AO223" s="19">
        <v>2.89</v>
      </c>
      <c r="AP223" s="19" t="s">
        <v>1519</v>
      </c>
      <c r="AQ223" s="19" t="s">
        <v>1502</v>
      </c>
      <c r="AR223" s="19" t="s">
        <v>1540</v>
      </c>
      <c r="AS223" s="19" t="s">
        <v>1562</v>
      </c>
      <c r="AT223" s="19" t="s">
        <v>1563</v>
      </c>
      <c r="AU223" s="19" t="s">
        <v>1564</v>
      </c>
      <c r="AV223" s="19" t="s">
        <v>1565</v>
      </c>
      <c r="AW223" s="19">
        <v>2005</v>
      </c>
      <c r="AX223" s="19">
        <v>3</v>
      </c>
      <c r="AY223" s="19" t="s">
        <v>1566</v>
      </c>
      <c r="AZ223" s="19" t="s">
        <v>1567</v>
      </c>
      <c r="BA223" s="19">
        <v>2006</v>
      </c>
      <c r="BB223" t="str">
        <f>VLOOKUP(AC223,'CTCwiretagcode(Jan2016)'!A$2:C$730,3,FALSE)</f>
        <v>SAM</v>
      </c>
      <c r="BC223" t="str">
        <f t="shared" si="9"/>
        <v>mix</v>
      </c>
      <c r="BD223">
        <f t="shared" si="10"/>
        <v>3</v>
      </c>
      <c r="BE223" t="str">
        <f t="shared" si="11"/>
        <v>6333693M10107  C2008820</v>
      </c>
      <c r="BK223" s="19" t="s">
        <v>1518</v>
      </c>
    </row>
    <row r="224" spans="1:63" x14ac:dyDescent="0.25">
      <c r="A224" s="19" t="s">
        <v>1501</v>
      </c>
      <c r="B224" s="19">
        <v>4.0999999999999996</v>
      </c>
      <c r="C224" s="19">
        <v>20120731</v>
      </c>
      <c r="D224" s="19" t="s">
        <v>41</v>
      </c>
      <c r="E224" s="19" t="s">
        <v>41</v>
      </c>
      <c r="F224" s="19">
        <v>2006491</v>
      </c>
      <c r="G224" s="19">
        <v>1</v>
      </c>
      <c r="H224" s="19">
        <v>2008</v>
      </c>
      <c r="I224" s="19">
        <v>20080829</v>
      </c>
      <c r="J224" s="19" t="s">
        <v>1501</v>
      </c>
      <c r="K224" s="19">
        <v>6</v>
      </c>
      <c r="L224" s="19">
        <v>35</v>
      </c>
      <c r="M224" s="19">
        <v>23</v>
      </c>
      <c r="N224" s="19">
        <v>49</v>
      </c>
      <c r="O224" s="19" t="s">
        <v>1502</v>
      </c>
      <c r="P224" s="19">
        <v>5</v>
      </c>
      <c r="Q224" s="19" t="s">
        <v>67</v>
      </c>
      <c r="R224" s="19"/>
      <c r="S224" s="19">
        <v>5000</v>
      </c>
      <c r="T224" s="19" t="s">
        <v>110</v>
      </c>
      <c r="U224" s="19"/>
      <c r="V224" s="19"/>
      <c r="W224" s="19"/>
      <c r="X224" s="19">
        <v>770</v>
      </c>
      <c r="Y224" s="19">
        <v>0</v>
      </c>
      <c r="Z224" s="19">
        <v>1</v>
      </c>
      <c r="AA224" s="19" t="s">
        <v>48</v>
      </c>
      <c r="AB224" s="19">
        <v>1</v>
      </c>
      <c r="AC224" s="19">
        <v>633369</v>
      </c>
      <c r="AD224" s="19">
        <v>12</v>
      </c>
      <c r="AE224" s="19"/>
      <c r="AF224" s="19"/>
      <c r="AG224" s="19"/>
      <c r="AH224" s="19">
        <v>105991</v>
      </c>
      <c r="AI224" s="19">
        <v>1</v>
      </c>
      <c r="AJ224" s="19"/>
      <c r="AK224" s="19"/>
      <c r="AL224" s="19"/>
      <c r="AM224" s="19"/>
      <c r="AN224" s="19"/>
      <c r="AO224" s="19">
        <v>2.89</v>
      </c>
      <c r="AP224" s="19" t="s">
        <v>1519</v>
      </c>
      <c r="AQ224" s="19" t="s">
        <v>1502</v>
      </c>
      <c r="AR224" s="19" t="s">
        <v>1540</v>
      </c>
      <c r="AS224" s="19" t="s">
        <v>1562</v>
      </c>
      <c r="AT224" s="19" t="s">
        <v>1563</v>
      </c>
      <c r="AU224" s="19" t="s">
        <v>1564</v>
      </c>
      <c r="AV224" s="19" t="s">
        <v>1565</v>
      </c>
      <c r="AW224" s="19">
        <v>2005</v>
      </c>
      <c r="AX224" s="19">
        <v>3</v>
      </c>
      <c r="AY224" s="19" t="s">
        <v>1566</v>
      </c>
      <c r="AZ224" s="19" t="s">
        <v>1567</v>
      </c>
      <c r="BA224" s="19">
        <v>2006</v>
      </c>
      <c r="BB224" t="str">
        <f>VLOOKUP(AC224,'CTCwiretagcode(Jan2016)'!A$2:C$730,3,FALSE)</f>
        <v>SAM</v>
      </c>
      <c r="BC224" t="str">
        <f t="shared" si="9"/>
        <v>mix</v>
      </c>
      <c r="BD224">
        <f t="shared" si="10"/>
        <v>3</v>
      </c>
      <c r="BE224" t="str">
        <f t="shared" si="11"/>
        <v>6333693M10107  C2008770</v>
      </c>
      <c r="BK224" s="19" t="s">
        <v>1518</v>
      </c>
    </row>
    <row r="225" spans="1:63" x14ac:dyDescent="0.25">
      <c r="A225" s="19" t="s">
        <v>1501</v>
      </c>
      <c r="B225" s="19">
        <v>4.0999999999999996</v>
      </c>
      <c r="C225" s="19">
        <v>20120731</v>
      </c>
      <c r="D225" s="19" t="s">
        <v>41</v>
      </c>
      <c r="E225" s="19" t="s">
        <v>41</v>
      </c>
      <c r="F225" s="19">
        <v>2006495</v>
      </c>
      <c r="G225" s="19">
        <v>1</v>
      </c>
      <c r="H225" s="19">
        <v>2008</v>
      </c>
      <c r="I225" s="19">
        <v>20080829</v>
      </c>
      <c r="J225" s="19" t="s">
        <v>1501</v>
      </c>
      <c r="K225" s="19">
        <v>6</v>
      </c>
      <c r="L225" s="19">
        <v>35</v>
      </c>
      <c r="M225" s="19">
        <v>23</v>
      </c>
      <c r="N225" s="19">
        <v>49</v>
      </c>
      <c r="O225" s="19" t="s">
        <v>1502</v>
      </c>
      <c r="P225" s="19">
        <v>5</v>
      </c>
      <c r="Q225" s="19" t="s">
        <v>67</v>
      </c>
      <c r="R225" s="19"/>
      <c r="S225" s="19">
        <v>5000</v>
      </c>
      <c r="T225" s="19" t="s">
        <v>45</v>
      </c>
      <c r="U225" s="19"/>
      <c r="V225" s="19"/>
      <c r="W225" s="19"/>
      <c r="X225" s="19">
        <v>850</v>
      </c>
      <c r="Y225" s="19">
        <v>0</v>
      </c>
      <c r="Z225" s="19">
        <v>1</v>
      </c>
      <c r="AA225" s="19" t="s">
        <v>48</v>
      </c>
      <c r="AB225" s="19">
        <v>1</v>
      </c>
      <c r="AC225" s="19">
        <v>633369</v>
      </c>
      <c r="AD225" s="19">
        <v>12</v>
      </c>
      <c r="AE225" s="19"/>
      <c r="AF225" s="19"/>
      <c r="AG225" s="19"/>
      <c r="AH225" s="19">
        <v>105991</v>
      </c>
      <c r="AI225" s="19">
        <v>1</v>
      </c>
      <c r="AJ225" s="19"/>
      <c r="AK225" s="19"/>
      <c r="AL225" s="19"/>
      <c r="AM225" s="19"/>
      <c r="AN225" s="19"/>
      <c r="AO225" s="19">
        <v>2.89</v>
      </c>
      <c r="AP225" s="19" t="s">
        <v>1519</v>
      </c>
      <c r="AQ225" s="19" t="s">
        <v>1502</v>
      </c>
      <c r="AR225" s="19" t="s">
        <v>1540</v>
      </c>
      <c r="AS225" s="19" t="s">
        <v>1562</v>
      </c>
      <c r="AT225" s="19" t="s">
        <v>1563</v>
      </c>
      <c r="AU225" s="19" t="s">
        <v>1564</v>
      </c>
      <c r="AV225" s="19" t="s">
        <v>1565</v>
      </c>
      <c r="AW225" s="19">
        <v>2005</v>
      </c>
      <c r="AX225" s="19">
        <v>3</v>
      </c>
      <c r="AY225" s="19" t="s">
        <v>1566</v>
      </c>
      <c r="AZ225" s="19" t="s">
        <v>1567</v>
      </c>
      <c r="BA225" s="19">
        <v>2006</v>
      </c>
      <c r="BB225" t="str">
        <f>VLOOKUP(AC225,'CTCwiretagcode(Jan2016)'!A$2:C$730,3,FALSE)</f>
        <v>SAM</v>
      </c>
      <c r="BC225" t="str">
        <f t="shared" si="9"/>
        <v>mix</v>
      </c>
      <c r="BD225">
        <f t="shared" si="10"/>
        <v>3</v>
      </c>
      <c r="BE225" t="str">
        <f t="shared" si="11"/>
        <v>6333693M10107  C2008850</v>
      </c>
      <c r="BK225" s="19" t="s">
        <v>1518</v>
      </c>
    </row>
    <row r="226" spans="1:63" x14ac:dyDescent="0.25">
      <c r="A226" s="19" t="s">
        <v>1501</v>
      </c>
      <c r="B226" s="19">
        <v>4.0999999999999996</v>
      </c>
      <c r="C226" s="19">
        <v>20120731</v>
      </c>
      <c r="D226" s="19" t="s">
        <v>41</v>
      </c>
      <c r="E226" s="19" t="s">
        <v>41</v>
      </c>
      <c r="F226" s="19">
        <v>1984451</v>
      </c>
      <c r="G226" s="19">
        <v>1</v>
      </c>
      <c r="H226" s="19">
        <v>2008</v>
      </c>
      <c r="I226" s="19">
        <v>20080903</v>
      </c>
      <c r="J226" s="19" t="s">
        <v>1501</v>
      </c>
      <c r="K226" s="19">
        <v>6</v>
      </c>
      <c r="L226" s="19">
        <v>36</v>
      </c>
      <c r="M226" s="19">
        <v>23</v>
      </c>
      <c r="N226" s="19">
        <v>29</v>
      </c>
      <c r="O226" s="19" t="s">
        <v>1502</v>
      </c>
      <c r="P226" s="19">
        <v>5</v>
      </c>
      <c r="Q226" s="19" t="s">
        <v>67</v>
      </c>
      <c r="R226" s="19"/>
      <c r="S226" s="19">
        <v>5000</v>
      </c>
      <c r="T226" s="19" t="s">
        <v>45</v>
      </c>
      <c r="U226" s="19"/>
      <c r="V226" s="19"/>
      <c r="W226" s="19"/>
      <c r="X226" s="19">
        <v>680</v>
      </c>
      <c r="Y226" s="19">
        <v>0</v>
      </c>
      <c r="Z226" s="19">
        <v>1</v>
      </c>
      <c r="AA226" s="19" t="s">
        <v>48</v>
      </c>
      <c r="AB226" s="19">
        <v>1</v>
      </c>
      <c r="AC226" s="19">
        <v>633364</v>
      </c>
      <c r="AD226" s="19">
        <v>12</v>
      </c>
      <c r="AE226" s="19"/>
      <c r="AF226" s="19"/>
      <c r="AG226" s="19"/>
      <c r="AH226" s="19">
        <v>105992</v>
      </c>
      <c r="AI226" s="19">
        <v>1</v>
      </c>
      <c r="AJ226" s="19"/>
      <c r="AK226" s="19"/>
      <c r="AL226" s="19"/>
      <c r="AM226" s="19"/>
      <c r="AN226" s="19"/>
      <c r="AO226" s="19">
        <v>12.93</v>
      </c>
      <c r="AP226" s="19" t="s">
        <v>1519</v>
      </c>
      <c r="AQ226" s="19" t="s">
        <v>1502</v>
      </c>
      <c r="AR226" s="19" t="s">
        <v>1540</v>
      </c>
      <c r="AS226" s="19" t="s">
        <v>1541</v>
      </c>
      <c r="AT226" s="19" t="s">
        <v>1561</v>
      </c>
      <c r="AU226" s="19" t="s">
        <v>1543</v>
      </c>
      <c r="AV226" s="19" t="s">
        <v>1544</v>
      </c>
      <c r="AW226" s="19">
        <v>2005</v>
      </c>
      <c r="AX226" s="19">
        <v>1</v>
      </c>
      <c r="AY226" s="19" t="s">
        <v>1545</v>
      </c>
      <c r="AZ226" s="19" t="s">
        <v>1546</v>
      </c>
      <c r="BA226" s="19">
        <v>2006</v>
      </c>
      <c r="BB226" t="str">
        <f>VLOOKUP(AC226,'CTCwiretagcode(Jan2016)'!A$2:C$730,3,FALSE)</f>
        <v>SKF</v>
      </c>
      <c r="BC226" t="str">
        <f t="shared" si="9"/>
        <v>Tr</v>
      </c>
      <c r="BD226">
        <f t="shared" si="10"/>
        <v>3</v>
      </c>
      <c r="BE226" t="str">
        <f t="shared" si="11"/>
        <v>6333643M10107  C2008680</v>
      </c>
      <c r="BK226" s="19" t="s">
        <v>1518</v>
      </c>
    </row>
    <row r="227" spans="1:63" x14ac:dyDescent="0.25">
      <c r="A227" s="19" t="s">
        <v>1501</v>
      </c>
      <c r="B227" s="19">
        <v>4.0999999999999996</v>
      </c>
      <c r="C227" s="19">
        <v>20120731</v>
      </c>
      <c r="D227" s="19" t="s">
        <v>41</v>
      </c>
      <c r="E227" s="19" t="s">
        <v>41</v>
      </c>
      <c r="F227" s="19">
        <v>2024847</v>
      </c>
      <c r="G227" s="19">
        <v>1</v>
      </c>
      <c r="H227" s="19">
        <v>2008</v>
      </c>
      <c r="I227" s="19">
        <v>20080905</v>
      </c>
      <c r="J227" s="19" t="s">
        <v>1501</v>
      </c>
      <c r="K227" s="19">
        <v>6</v>
      </c>
      <c r="L227" s="19">
        <v>36</v>
      </c>
      <c r="M227" s="19">
        <v>23</v>
      </c>
      <c r="N227" s="19">
        <v>14</v>
      </c>
      <c r="O227" s="19" t="s">
        <v>1502</v>
      </c>
      <c r="P227" s="19">
        <v>5</v>
      </c>
      <c r="Q227" s="19" t="s">
        <v>67</v>
      </c>
      <c r="R227" s="19"/>
      <c r="S227" s="19">
        <v>5000</v>
      </c>
      <c r="T227" s="19" t="s">
        <v>110</v>
      </c>
      <c r="U227" s="19"/>
      <c r="V227" s="19"/>
      <c r="W227" s="19"/>
      <c r="X227" s="19">
        <v>760</v>
      </c>
      <c r="Y227" s="19">
        <v>0</v>
      </c>
      <c r="Z227" s="19">
        <v>1</v>
      </c>
      <c r="AA227" s="19" t="s">
        <v>48</v>
      </c>
      <c r="AB227" s="19">
        <v>1</v>
      </c>
      <c r="AC227" s="19">
        <v>633369</v>
      </c>
      <c r="AD227" s="19">
        <v>12</v>
      </c>
      <c r="AE227" s="19"/>
      <c r="AF227" s="19"/>
      <c r="AG227" s="19"/>
      <c r="AH227" s="19">
        <v>105992</v>
      </c>
      <c r="AI227" s="19">
        <v>1</v>
      </c>
      <c r="AJ227" s="19"/>
      <c r="AK227" s="19"/>
      <c r="AL227" s="19"/>
      <c r="AM227" s="19"/>
      <c r="AN227" s="19"/>
      <c r="AO227" s="19">
        <v>12.93</v>
      </c>
      <c r="AP227" s="19" t="s">
        <v>1519</v>
      </c>
      <c r="AQ227" s="19" t="s">
        <v>1502</v>
      </c>
      <c r="AR227" s="19" t="s">
        <v>1540</v>
      </c>
      <c r="AS227" s="19" t="s">
        <v>1562</v>
      </c>
      <c r="AT227" s="19" t="s">
        <v>1563</v>
      </c>
      <c r="AU227" s="19" t="s">
        <v>1564</v>
      </c>
      <c r="AV227" s="19" t="s">
        <v>1565</v>
      </c>
      <c r="AW227" s="19">
        <v>2005</v>
      </c>
      <c r="AX227" s="19">
        <v>3</v>
      </c>
      <c r="AY227" s="19" t="s">
        <v>1566</v>
      </c>
      <c r="AZ227" s="19" t="s">
        <v>1567</v>
      </c>
      <c r="BA227" s="19">
        <v>2006</v>
      </c>
      <c r="BB227" t="str">
        <f>VLOOKUP(AC227,'CTCwiretagcode(Jan2016)'!A$2:C$730,3,FALSE)</f>
        <v>SAM</v>
      </c>
      <c r="BC227" t="str">
        <f t="shared" si="9"/>
        <v>NT</v>
      </c>
      <c r="BD227">
        <f t="shared" si="10"/>
        <v>3</v>
      </c>
      <c r="BE227" t="str">
        <f t="shared" si="11"/>
        <v>6333693M10107  C2008760</v>
      </c>
      <c r="BK227" s="19" t="s">
        <v>1518</v>
      </c>
    </row>
    <row r="228" spans="1:63" x14ac:dyDescent="0.25">
      <c r="A228" s="19" t="s">
        <v>1501</v>
      </c>
      <c r="B228" s="19">
        <v>4.0999999999999996</v>
      </c>
      <c r="C228" s="19">
        <v>20120731</v>
      </c>
      <c r="D228" s="19" t="s">
        <v>41</v>
      </c>
      <c r="E228" s="19" t="s">
        <v>41</v>
      </c>
      <c r="F228" s="19">
        <v>2006498</v>
      </c>
      <c r="G228" s="19">
        <v>1</v>
      </c>
      <c r="H228" s="19">
        <v>2008</v>
      </c>
      <c r="I228" s="19">
        <v>20080905</v>
      </c>
      <c r="J228" s="19" t="s">
        <v>1501</v>
      </c>
      <c r="K228" s="19">
        <v>6</v>
      </c>
      <c r="L228" s="19">
        <v>36</v>
      </c>
      <c r="M228" s="19">
        <v>23</v>
      </c>
      <c r="N228" s="19">
        <v>17</v>
      </c>
      <c r="O228" s="19" t="s">
        <v>1502</v>
      </c>
      <c r="P228" s="19">
        <v>5</v>
      </c>
      <c r="Q228" s="19" t="s">
        <v>67</v>
      </c>
      <c r="R228" s="19"/>
      <c r="S228" s="19">
        <v>5000</v>
      </c>
      <c r="T228" s="19" t="s">
        <v>45</v>
      </c>
      <c r="U228" s="19"/>
      <c r="V228" s="19"/>
      <c r="W228" s="19"/>
      <c r="X228" s="19">
        <v>790</v>
      </c>
      <c r="Y228" s="19">
        <v>0</v>
      </c>
      <c r="Z228" s="19">
        <v>1</v>
      </c>
      <c r="AA228" s="19" t="s">
        <v>48</v>
      </c>
      <c r="AB228" s="19">
        <v>1</v>
      </c>
      <c r="AC228" s="19">
        <v>633369</v>
      </c>
      <c r="AD228" s="19">
        <v>12</v>
      </c>
      <c r="AE228" s="19"/>
      <c r="AF228" s="19"/>
      <c r="AG228" s="19"/>
      <c r="AH228" s="19">
        <v>105992</v>
      </c>
      <c r="AI228" s="19">
        <v>1</v>
      </c>
      <c r="AJ228" s="19"/>
      <c r="AK228" s="19"/>
      <c r="AL228" s="19"/>
      <c r="AM228" s="19"/>
      <c r="AN228" s="19"/>
      <c r="AO228" s="19">
        <v>12.93</v>
      </c>
      <c r="AP228" s="19" t="s">
        <v>1519</v>
      </c>
      <c r="AQ228" s="19" t="s">
        <v>1502</v>
      </c>
      <c r="AR228" s="19" t="s">
        <v>1540</v>
      </c>
      <c r="AS228" s="19" t="s">
        <v>1562</v>
      </c>
      <c r="AT228" s="19" t="s">
        <v>1563</v>
      </c>
      <c r="AU228" s="19" t="s">
        <v>1564</v>
      </c>
      <c r="AV228" s="19" t="s">
        <v>1565</v>
      </c>
      <c r="AW228" s="19">
        <v>2005</v>
      </c>
      <c r="AX228" s="19">
        <v>3</v>
      </c>
      <c r="AY228" s="19" t="s">
        <v>1566</v>
      </c>
      <c r="AZ228" s="19" t="s">
        <v>1567</v>
      </c>
      <c r="BA228" s="19">
        <v>2006</v>
      </c>
      <c r="BB228" t="str">
        <f>VLOOKUP(AC228,'CTCwiretagcode(Jan2016)'!A$2:C$730,3,FALSE)</f>
        <v>SAM</v>
      </c>
      <c r="BC228" t="str">
        <f t="shared" si="9"/>
        <v>Tr</v>
      </c>
      <c r="BD228">
        <f t="shared" si="10"/>
        <v>3</v>
      </c>
      <c r="BE228" t="str">
        <f t="shared" si="11"/>
        <v>6333693M10107  C2008790</v>
      </c>
      <c r="BK228" s="19" t="s">
        <v>1518</v>
      </c>
    </row>
    <row r="229" spans="1:63" x14ac:dyDescent="0.25">
      <c r="A229" s="19" t="s">
        <v>1501</v>
      </c>
      <c r="B229" s="19">
        <v>4.0999999999999996</v>
      </c>
      <c r="C229" s="19">
        <v>20120731</v>
      </c>
      <c r="D229" s="19" t="s">
        <v>41</v>
      </c>
      <c r="E229" s="19" t="s">
        <v>41</v>
      </c>
      <c r="F229" s="19">
        <v>1979819</v>
      </c>
      <c r="G229" s="19">
        <v>1</v>
      </c>
      <c r="H229" s="19">
        <v>2008</v>
      </c>
      <c r="I229" s="19">
        <v>20080909</v>
      </c>
      <c r="J229" s="19" t="s">
        <v>1501</v>
      </c>
      <c r="K229" s="19">
        <v>6</v>
      </c>
      <c r="L229" s="19">
        <v>37</v>
      </c>
      <c r="M229" s="19">
        <v>23</v>
      </c>
      <c r="N229" s="19">
        <v>17</v>
      </c>
      <c r="O229" s="19" t="s">
        <v>1502</v>
      </c>
      <c r="P229" s="19">
        <v>5</v>
      </c>
      <c r="Q229" s="19" t="s">
        <v>67</v>
      </c>
      <c r="R229" s="19"/>
      <c r="S229" s="19">
        <v>5000</v>
      </c>
      <c r="T229" s="19" t="s">
        <v>110</v>
      </c>
      <c r="U229" s="19"/>
      <c r="V229" s="19"/>
      <c r="W229" s="19"/>
      <c r="X229" s="19">
        <v>820</v>
      </c>
      <c r="Y229" s="19">
        <v>0</v>
      </c>
      <c r="Z229" s="19">
        <v>1</v>
      </c>
      <c r="AA229" s="19" t="s">
        <v>48</v>
      </c>
      <c r="AB229" s="19">
        <v>1</v>
      </c>
      <c r="AC229" s="19">
        <v>633369</v>
      </c>
      <c r="AD229" s="19">
        <v>12</v>
      </c>
      <c r="AE229" s="19"/>
      <c r="AF229" s="19"/>
      <c r="AG229" s="19"/>
      <c r="AH229" s="19">
        <v>105993</v>
      </c>
      <c r="AI229" s="19">
        <v>1</v>
      </c>
      <c r="AJ229" s="19"/>
      <c r="AK229" s="19"/>
      <c r="AL229" s="19"/>
      <c r="AM229" s="19"/>
      <c r="AN229" s="19"/>
      <c r="AO229" s="19">
        <v>1.65</v>
      </c>
      <c r="AP229" s="19" t="s">
        <v>1519</v>
      </c>
      <c r="AQ229" s="19" t="s">
        <v>1502</v>
      </c>
      <c r="AR229" s="19" t="s">
        <v>1540</v>
      </c>
      <c r="AS229" s="19" t="s">
        <v>1562</v>
      </c>
      <c r="AT229" s="19" t="s">
        <v>1563</v>
      </c>
      <c r="AU229" s="19" t="s">
        <v>1564</v>
      </c>
      <c r="AV229" s="19" t="s">
        <v>1565</v>
      </c>
      <c r="AW229" s="19">
        <v>2005</v>
      </c>
      <c r="AX229" s="19">
        <v>3</v>
      </c>
      <c r="AY229" s="19" t="s">
        <v>1566</v>
      </c>
      <c r="AZ229" s="19" t="s">
        <v>1567</v>
      </c>
      <c r="BA229" s="19">
        <v>2006</v>
      </c>
      <c r="BB229" t="str">
        <f>VLOOKUP(AC229,'CTCwiretagcode(Jan2016)'!A$2:C$730,3,FALSE)</f>
        <v>SAM</v>
      </c>
      <c r="BC229" t="str">
        <f t="shared" si="9"/>
        <v>Tr</v>
      </c>
      <c r="BD229">
        <f t="shared" si="10"/>
        <v>3</v>
      </c>
      <c r="BE229" t="str">
        <f t="shared" si="11"/>
        <v>6333693M10107  C2008820</v>
      </c>
      <c r="BK229" s="19" t="s">
        <v>1518</v>
      </c>
    </row>
    <row r="230" spans="1:63" x14ac:dyDescent="0.25">
      <c r="A230" s="19" t="s">
        <v>1501</v>
      </c>
      <c r="B230" s="19">
        <v>4.0999999999999996</v>
      </c>
      <c r="C230" s="19">
        <v>20120731</v>
      </c>
      <c r="D230" s="19" t="s">
        <v>41</v>
      </c>
      <c r="E230" s="19" t="s">
        <v>41</v>
      </c>
      <c r="F230" s="19">
        <v>1983992</v>
      </c>
      <c r="G230" s="19">
        <v>1</v>
      </c>
      <c r="H230" s="19">
        <v>2008</v>
      </c>
      <c r="I230" s="19">
        <v>20080909</v>
      </c>
      <c r="J230" s="19" t="s">
        <v>1501</v>
      </c>
      <c r="K230" s="19">
        <v>6</v>
      </c>
      <c r="L230" s="19">
        <v>37</v>
      </c>
      <c r="M230" s="19">
        <v>23</v>
      </c>
      <c r="N230" s="19">
        <v>17</v>
      </c>
      <c r="O230" s="19" t="s">
        <v>1502</v>
      </c>
      <c r="P230" s="19">
        <v>5</v>
      </c>
      <c r="Q230" s="19" t="s">
        <v>67</v>
      </c>
      <c r="R230" s="19"/>
      <c r="S230" s="19">
        <v>5000</v>
      </c>
      <c r="T230" s="19" t="s">
        <v>45</v>
      </c>
      <c r="U230" s="19"/>
      <c r="V230" s="19"/>
      <c r="W230" s="19"/>
      <c r="X230" s="19">
        <v>760</v>
      </c>
      <c r="Y230" s="19">
        <v>0</v>
      </c>
      <c r="Z230" s="19">
        <v>1</v>
      </c>
      <c r="AA230" s="19" t="s">
        <v>48</v>
      </c>
      <c r="AB230" s="19">
        <v>1</v>
      </c>
      <c r="AC230" s="19">
        <v>633369</v>
      </c>
      <c r="AD230" s="19">
        <v>12</v>
      </c>
      <c r="AE230" s="19"/>
      <c r="AF230" s="19"/>
      <c r="AG230" s="19"/>
      <c r="AH230" s="19">
        <v>105993</v>
      </c>
      <c r="AI230" s="19">
        <v>1</v>
      </c>
      <c r="AJ230" s="19"/>
      <c r="AK230" s="19"/>
      <c r="AL230" s="19"/>
      <c r="AM230" s="19"/>
      <c r="AN230" s="19"/>
      <c r="AO230" s="19">
        <v>1.65</v>
      </c>
      <c r="AP230" s="19" t="s">
        <v>1519</v>
      </c>
      <c r="AQ230" s="19" t="s">
        <v>1502</v>
      </c>
      <c r="AR230" s="19" t="s">
        <v>1540</v>
      </c>
      <c r="AS230" s="19" t="s">
        <v>1562</v>
      </c>
      <c r="AT230" s="19" t="s">
        <v>1563</v>
      </c>
      <c r="AU230" s="19" t="s">
        <v>1564</v>
      </c>
      <c r="AV230" s="19" t="s">
        <v>1565</v>
      </c>
      <c r="AW230" s="19">
        <v>2005</v>
      </c>
      <c r="AX230" s="19">
        <v>3</v>
      </c>
      <c r="AY230" s="19" t="s">
        <v>1566</v>
      </c>
      <c r="AZ230" s="19" t="s">
        <v>1567</v>
      </c>
      <c r="BA230" s="19">
        <v>2006</v>
      </c>
      <c r="BB230" t="str">
        <f>VLOOKUP(AC230,'CTCwiretagcode(Jan2016)'!A$2:C$730,3,FALSE)</f>
        <v>SAM</v>
      </c>
      <c r="BC230" t="str">
        <f t="shared" si="9"/>
        <v>Tr</v>
      </c>
      <c r="BD230">
        <f t="shared" si="10"/>
        <v>3</v>
      </c>
      <c r="BE230" t="str">
        <f t="shared" si="11"/>
        <v>6333693M10107  C2008760</v>
      </c>
      <c r="BK230" s="19" t="s">
        <v>1518</v>
      </c>
    </row>
    <row r="231" spans="1:63" x14ac:dyDescent="0.25">
      <c r="A231" s="19" t="s">
        <v>1501</v>
      </c>
      <c r="B231" s="19">
        <v>4.0999999999999996</v>
      </c>
      <c r="C231" s="19">
        <v>20120731</v>
      </c>
      <c r="D231" s="19" t="s">
        <v>41</v>
      </c>
      <c r="E231" s="19" t="s">
        <v>41</v>
      </c>
      <c r="F231" s="19">
        <v>1985462</v>
      </c>
      <c r="G231" s="19">
        <v>1</v>
      </c>
      <c r="H231" s="19">
        <v>2008</v>
      </c>
      <c r="I231" s="19">
        <v>20080909</v>
      </c>
      <c r="J231" s="19" t="s">
        <v>1501</v>
      </c>
      <c r="K231" s="19">
        <v>6</v>
      </c>
      <c r="L231" s="19">
        <v>37</v>
      </c>
      <c r="M231" s="19">
        <v>23</v>
      </c>
      <c r="N231" s="19">
        <v>17</v>
      </c>
      <c r="O231" s="19" t="s">
        <v>1502</v>
      </c>
      <c r="P231" s="19">
        <v>5</v>
      </c>
      <c r="Q231" s="19" t="s">
        <v>67</v>
      </c>
      <c r="R231" s="19"/>
      <c r="S231" s="19">
        <v>5000</v>
      </c>
      <c r="T231" s="19" t="s">
        <v>45</v>
      </c>
      <c r="U231" s="19"/>
      <c r="V231" s="19"/>
      <c r="W231" s="19"/>
      <c r="X231" s="19">
        <v>720</v>
      </c>
      <c r="Y231" s="19">
        <v>0</v>
      </c>
      <c r="Z231" s="19">
        <v>1</v>
      </c>
      <c r="AA231" s="19" t="s">
        <v>48</v>
      </c>
      <c r="AB231" s="19">
        <v>1</v>
      </c>
      <c r="AC231" s="19">
        <v>633369</v>
      </c>
      <c r="AD231" s="19">
        <v>12</v>
      </c>
      <c r="AE231" s="19"/>
      <c r="AF231" s="19"/>
      <c r="AG231" s="19"/>
      <c r="AH231" s="19">
        <v>105993</v>
      </c>
      <c r="AI231" s="19">
        <v>1</v>
      </c>
      <c r="AJ231" s="19"/>
      <c r="AK231" s="19"/>
      <c r="AL231" s="19"/>
      <c r="AM231" s="19"/>
      <c r="AN231" s="19"/>
      <c r="AO231" s="19">
        <v>1.65</v>
      </c>
      <c r="AP231" s="19" t="s">
        <v>1519</v>
      </c>
      <c r="AQ231" s="19" t="s">
        <v>1502</v>
      </c>
      <c r="AR231" s="19" t="s">
        <v>1540</v>
      </c>
      <c r="AS231" s="19" t="s">
        <v>1562</v>
      </c>
      <c r="AT231" s="19" t="s">
        <v>1563</v>
      </c>
      <c r="AU231" s="19" t="s">
        <v>1564</v>
      </c>
      <c r="AV231" s="19" t="s">
        <v>1565</v>
      </c>
      <c r="AW231" s="19">
        <v>2005</v>
      </c>
      <c r="AX231" s="19">
        <v>3</v>
      </c>
      <c r="AY231" s="19" t="s">
        <v>1566</v>
      </c>
      <c r="AZ231" s="19" t="s">
        <v>1567</v>
      </c>
      <c r="BA231" s="19">
        <v>2006</v>
      </c>
      <c r="BB231" t="str">
        <f>VLOOKUP(AC231,'CTCwiretagcode(Jan2016)'!A$2:C$730,3,FALSE)</f>
        <v>SAM</v>
      </c>
      <c r="BC231" t="str">
        <f t="shared" si="9"/>
        <v>Tr</v>
      </c>
      <c r="BD231">
        <f t="shared" si="10"/>
        <v>3</v>
      </c>
      <c r="BE231" t="str">
        <f t="shared" si="11"/>
        <v>6333693M10107  C2008720</v>
      </c>
      <c r="BK231" s="19" t="s">
        <v>1518</v>
      </c>
    </row>
    <row r="232" spans="1:63" x14ac:dyDescent="0.25">
      <c r="A232" s="19" t="s">
        <v>1501</v>
      </c>
      <c r="B232" s="19">
        <v>4.0999999999999996</v>
      </c>
      <c r="C232" s="19">
        <v>20120731</v>
      </c>
      <c r="D232" s="19" t="s">
        <v>41</v>
      </c>
      <c r="E232" s="19" t="s">
        <v>41</v>
      </c>
      <c r="F232" s="19">
        <v>1985466</v>
      </c>
      <c r="G232" s="19">
        <v>1</v>
      </c>
      <c r="H232" s="19">
        <v>2008</v>
      </c>
      <c r="I232" s="19">
        <v>20080909</v>
      </c>
      <c r="J232" s="19" t="s">
        <v>1501</v>
      </c>
      <c r="K232" s="19">
        <v>6</v>
      </c>
      <c r="L232" s="19">
        <v>37</v>
      </c>
      <c r="M232" s="19">
        <v>23</v>
      </c>
      <c r="N232" s="19">
        <v>17</v>
      </c>
      <c r="O232" s="19" t="s">
        <v>1502</v>
      </c>
      <c r="P232" s="19">
        <v>5</v>
      </c>
      <c r="Q232" s="19" t="s">
        <v>67</v>
      </c>
      <c r="R232" s="19"/>
      <c r="S232" s="19">
        <v>5000</v>
      </c>
      <c r="T232" s="19" t="s">
        <v>110</v>
      </c>
      <c r="U232" s="19"/>
      <c r="V232" s="19"/>
      <c r="W232" s="19"/>
      <c r="X232" s="19">
        <v>720</v>
      </c>
      <c r="Y232" s="19">
        <v>0</v>
      </c>
      <c r="Z232" s="19">
        <v>1</v>
      </c>
      <c r="AA232" s="19" t="s">
        <v>48</v>
      </c>
      <c r="AB232" s="19">
        <v>1</v>
      </c>
      <c r="AC232" s="19">
        <v>633369</v>
      </c>
      <c r="AD232" s="19">
        <v>12</v>
      </c>
      <c r="AE232" s="19"/>
      <c r="AF232" s="19"/>
      <c r="AG232" s="19"/>
      <c r="AH232" s="19">
        <v>105993</v>
      </c>
      <c r="AI232" s="19">
        <v>1</v>
      </c>
      <c r="AJ232" s="19"/>
      <c r="AK232" s="19"/>
      <c r="AL232" s="19"/>
      <c r="AM232" s="19"/>
      <c r="AN232" s="19"/>
      <c r="AO232" s="19">
        <v>1.65</v>
      </c>
      <c r="AP232" s="19" t="s">
        <v>1519</v>
      </c>
      <c r="AQ232" s="19" t="s">
        <v>1502</v>
      </c>
      <c r="AR232" s="19" t="s">
        <v>1540</v>
      </c>
      <c r="AS232" s="19" t="s">
        <v>1562</v>
      </c>
      <c r="AT232" s="19" t="s">
        <v>1563</v>
      </c>
      <c r="AU232" s="19" t="s">
        <v>1564</v>
      </c>
      <c r="AV232" s="19" t="s">
        <v>1565</v>
      </c>
      <c r="AW232" s="19">
        <v>2005</v>
      </c>
      <c r="AX232" s="19">
        <v>3</v>
      </c>
      <c r="AY232" s="19" t="s">
        <v>1566</v>
      </c>
      <c r="AZ232" s="19" t="s">
        <v>1567</v>
      </c>
      <c r="BA232" s="19">
        <v>2006</v>
      </c>
      <c r="BB232" t="str">
        <f>VLOOKUP(AC232,'CTCwiretagcode(Jan2016)'!A$2:C$730,3,FALSE)</f>
        <v>SAM</v>
      </c>
      <c r="BC232" t="str">
        <f t="shared" si="9"/>
        <v>Tr</v>
      </c>
      <c r="BD232">
        <f t="shared" si="10"/>
        <v>3</v>
      </c>
      <c r="BE232" t="str">
        <f t="shared" si="11"/>
        <v>6333693M10107  C2008720</v>
      </c>
      <c r="BK232" s="19" t="s">
        <v>1518</v>
      </c>
    </row>
    <row r="233" spans="1:63" x14ac:dyDescent="0.25">
      <c r="A233" s="19" t="s">
        <v>1501</v>
      </c>
      <c r="B233" s="19">
        <v>4.0999999999999996</v>
      </c>
      <c r="C233" s="19">
        <v>20120731</v>
      </c>
      <c r="D233" s="19" t="s">
        <v>41</v>
      </c>
      <c r="E233" s="19" t="s">
        <v>41</v>
      </c>
      <c r="F233" s="19">
        <v>1985473</v>
      </c>
      <c r="G233" s="19">
        <v>1</v>
      </c>
      <c r="H233" s="19">
        <v>2008</v>
      </c>
      <c r="I233" s="19">
        <v>20080909</v>
      </c>
      <c r="J233" s="19" t="s">
        <v>1501</v>
      </c>
      <c r="K233" s="19">
        <v>6</v>
      </c>
      <c r="L233" s="19">
        <v>37</v>
      </c>
      <c r="M233" s="19">
        <v>23</v>
      </c>
      <c r="N233" s="19">
        <v>17</v>
      </c>
      <c r="O233" s="19" t="s">
        <v>1502</v>
      </c>
      <c r="P233" s="19">
        <v>5</v>
      </c>
      <c r="Q233" s="19" t="s">
        <v>67</v>
      </c>
      <c r="R233" s="19"/>
      <c r="S233" s="19">
        <v>5000</v>
      </c>
      <c r="T233" s="19" t="s">
        <v>45</v>
      </c>
      <c r="U233" s="19"/>
      <c r="V233" s="19"/>
      <c r="W233" s="19"/>
      <c r="X233" s="19">
        <v>770</v>
      </c>
      <c r="Y233" s="19">
        <v>0</v>
      </c>
      <c r="Z233" s="19">
        <v>1</v>
      </c>
      <c r="AA233" s="19" t="s">
        <v>48</v>
      </c>
      <c r="AB233" s="19">
        <v>1</v>
      </c>
      <c r="AC233" s="19">
        <v>633369</v>
      </c>
      <c r="AD233" s="19">
        <v>12</v>
      </c>
      <c r="AE233" s="19"/>
      <c r="AF233" s="19"/>
      <c r="AG233" s="19"/>
      <c r="AH233" s="19">
        <v>105993</v>
      </c>
      <c r="AI233" s="19">
        <v>1</v>
      </c>
      <c r="AJ233" s="19"/>
      <c r="AK233" s="19"/>
      <c r="AL233" s="19"/>
      <c r="AM233" s="19"/>
      <c r="AN233" s="19"/>
      <c r="AO233" s="19">
        <v>1.65</v>
      </c>
      <c r="AP233" s="19" t="s">
        <v>1519</v>
      </c>
      <c r="AQ233" s="19" t="s">
        <v>1502</v>
      </c>
      <c r="AR233" s="19" t="s">
        <v>1540</v>
      </c>
      <c r="AS233" s="19" t="s">
        <v>1562</v>
      </c>
      <c r="AT233" s="19" t="s">
        <v>1563</v>
      </c>
      <c r="AU233" s="19" t="s">
        <v>1564</v>
      </c>
      <c r="AV233" s="19" t="s">
        <v>1565</v>
      </c>
      <c r="AW233" s="19">
        <v>2005</v>
      </c>
      <c r="AX233" s="19">
        <v>3</v>
      </c>
      <c r="AY233" s="19" t="s">
        <v>1566</v>
      </c>
      <c r="AZ233" s="19" t="s">
        <v>1567</v>
      </c>
      <c r="BA233" s="19">
        <v>2006</v>
      </c>
      <c r="BB233" t="str">
        <f>VLOOKUP(AC233,'CTCwiretagcode(Jan2016)'!A$2:C$730,3,FALSE)</f>
        <v>SAM</v>
      </c>
      <c r="BC233" t="str">
        <f t="shared" si="9"/>
        <v>Tr</v>
      </c>
      <c r="BD233">
        <f t="shared" si="10"/>
        <v>3</v>
      </c>
      <c r="BE233" t="str">
        <f t="shared" si="11"/>
        <v>6333693M10107  C2008770</v>
      </c>
      <c r="BK233" s="19" t="s">
        <v>1518</v>
      </c>
    </row>
    <row r="234" spans="1:63" x14ac:dyDescent="0.25">
      <c r="A234" s="19" t="s">
        <v>1501</v>
      </c>
      <c r="B234" s="19">
        <v>4.0999999999999996</v>
      </c>
      <c r="C234" s="19">
        <v>20120731</v>
      </c>
      <c r="D234" s="19" t="s">
        <v>41</v>
      </c>
      <c r="E234" s="19" t="s">
        <v>41</v>
      </c>
      <c r="F234" s="19">
        <v>1979793</v>
      </c>
      <c r="G234" s="19">
        <v>1</v>
      </c>
      <c r="H234" s="19">
        <v>2008</v>
      </c>
      <c r="I234" s="19">
        <v>20080909</v>
      </c>
      <c r="J234" s="19" t="s">
        <v>1501</v>
      </c>
      <c r="K234" s="19">
        <v>6</v>
      </c>
      <c r="L234" s="19">
        <v>37</v>
      </c>
      <c r="M234" s="19">
        <v>23</v>
      </c>
      <c r="N234" s="19">
        <v>17</v>
      </c>
      <c r="O234" s="19" t="s">
        <v>1502</v>
      </c>
      <c r="P234" s="19">
        <v>5</v>
      </c>
      <c r="Q234" s="19" t="s">
        <v>67</v>
      </c>
      <c r="R234" s="19"/>
      <c r="S234" s="19">
        <v>5000</v>
      </c>
      <c r="T234" s="19" t="s">
        <v>45</v>
      </c>
      <c r="U234" s="19"/>
      <c r="V234" s="19"/>
      <c r="W234" s="19"/>
      <c r="X234" s="19">
        <v>680</v>
      </c>
      <c r="Y234" s="19">
        <v>0</v>
      </c>
      <c r="Z234" s="19">
        <v>1</v>
      </c>
      <c r="AA234" s="19" t="s">
        <v>48</v>
      </c>
      <c r="AB234" s="19">
        <v>1</v>
      </c>
      <c r="AC234" s="19">
        <v>633369</v>
      </c>
      <c r="AD234" s="19">
        <v>12</v>
      </c>
      <c r="AE234" s="19"/>
      <c r="AF234" s="19"/>
      <c r="AG234" s="19"/>
      <c r="AH234" s="19">
        <v>105993</v>
      </c>
      <c r="AI234" s="19">
        <v>1</v>
      </c>
      <c r="AJ234" s="19"/>
      <c r="AK234" s="19"/>
      <c r="AL234" s="19"/>
      <c r="AM234" s="19"/>
      <c r="AN234" s="19"/>
      <c r="AO234" s="19">
        <v>1.65</v>
      </c>
      <c r="AP234" s="19" t="s">
        <v>1519</v>
      </c>
      <c r="AQ234" s="19" t="s">
        <v>1502</v>
      </c>
      <c r="AR234" s="19" t="s">
        <v>1540</v>
      </c>
      <c r="AS234" s="19" t="s">
        <v>1562</v>
      </c>
      <c r="AT234" s="19" t="s">
        <v>1563</v>
      </c>
      <c r="AU234" s="19" t="s">
        <v>1564</v>
      </c>
      <c r="AV234" s="19" t="s">
        <v>1565</v>
      </c>
      <c r="AW234" s="19">
        <v>2005</v>
      </c>
      <c r="AX234" s="19">
        <v>3</v>
      </c>
      <c r="AY234" s="19" t="s">
        <v>1566</v>
      </c>
      <c r="AZ234" s="19" t="s">
        <v>1567</v>
      </c>
      <c r="BA234" s="19">
        <v>2006</v>
      </c>
      <c r="BB234" t="str">
        <f>VLOOKUP(AC234,'CTCwiretagcode(Jan2016)'!A$2:C$730,3,FALSE)</f>
        <v>SAM</v>
      </c>
      <c r="BC234" t="str">
        <f t="shared" si="9"/>
        <v>Tr</v>
      </c>
      <c r="BD234">
        <f t="shared" si="10"/>
        <v>3</v>
      </c>
      <c r="BE234" t="str">
        <f t="shared" si="11"/>
        <v>6333693M10107  C2008680</v>
      </c>
      <c r="BK234" s="19" t="s">
        <v>1518</v>
      </c>
    </row>
    <row r="235" spans="1:63" x14ac:dyDescent="0.25">
      <c r="A235" s="19" t="s">
        <v>1501</v>
      </c>
      <c r="B235" s="19">
        <v>4.0999999999999996</v>
      </c>
      <c r="C235" s="19">
        <v>20120731</v>
      </c>
      <c r="D235" s="19" t="s">
        <v>41</v>
      </c>
      <c r="E235" s="19" t="s">
        <v>41</v>
      </c>
      <c r="F235" s="19">
        <v>1979801</v>
      </c>
      <c r="G235" s="19">
        <v>1</v>
      </c>
      <c r="H235" s="19">
        <v>2008</v>
      </c>
      <c r="I235" s="19">
        <v>20080909</v>
      </c>
      <c r="J235" s="19" t="s">
        <v>1501</v>
      </c>
      <c r="K235" s="19">
        <v>6</v>
      </c>
      <c r="L235" s="19">
        <v>37</v>
      </c>
      <c r="M235" s="19">
        <v>23</v>
      </c>
      <c r="N235" s="19">
        <v>17</v>
      </c>
      <c r="O235" s="19" t="s">
        <v>1502</v>
      </c>
      <c r="P235" s="19">
        <v>5</v>
      </c>
      <c r="Q235" s="19" t="s">
        <v>67</v>
      </c>
      <c r="R235" s="19"/>
      <c r="S235" s="19">
        <v>5000</v>
      </c>
      <c r="T235" s="19" t="s">
        <v>45</v>
      </c>
      <c r="U235" s="19"/>
      <c r="V235" s="19"/>
      <c r="W235" s="19"/>
      <c r="X235" s="19">
        <v>770</v>
      </c>
      <c r="Y235" s="19">
        <v>0</v>
      </c>
      <c r="Z235" s="19">
        <v>1</v>
      </c>
      <c r="AA235" s="19" t="s">
        <v>48</v>
      </c>
      <c r="AB235" s="19">
        <v>1</v>
      </c>
      <c r="AC235" s="19">
        <v>633369</v>
      </c>
      <c r="AD235" s="19">
        <v>12</v>
      </c>
      <c r="AE235" s="19"/>
      <c r="AF235" s="19"/>
      <c r="AG235" s="19"/>
      <c r="AH235" s="19">
        <v>105993</v>
      </c>
      <c r="AI235" s="19">
        <v>1</v>
      </c>
      <c r="AJ235" s="19"/>
      <c r="AK235" s="19"/>
      <c r="AL235" s="19"/>
      <c r="AM235" s="19"/>
      <c r="AN235" s="19"/>
      <c r="AO235" s="19">
        <v>1.65</v>
      </c>
      <c r="AP235" s="19" t="s">
        <v>1519</v>
      </c>
      <c r="AQ235" s="19" t="s">
        <v>1502</v>
      </c>
      <c r="AR235" s="19" t="s">
        <v>1540</v>
      </c>
      <c r="AS235" s="19" t="s">
        <v>1562</v>
      </c>
      <c r="AT235" s="19" t="s">
        <v>1563</v>
      </c>
      <c r="AU235" s="19" t="s">
        <v>1564</v>
      </c>
      <c r="AV235" s="19" t="s">
        <v>1565</v>
      </c>
      <c r="AW235" s="19">
        <v>2005</v>
      </c>
      <c r="AX235" s="19">
        <v>3</v>
      </c>
      <c r="AY235" s="19" t="s">
        <v>1566</v>
      </c>
      <c r="AZ235" s="19" t="s">
        <v>1567</v>
      </c>
      <c r="BA235" s="19">
        <v>2006</v>
      </c>
      <c r="BB235" t="str">
        <f>VLOOKUP(AC235,'CTCwiretagcode(Jan2016)'!A$2:C$730,3,FALSE)</f>
        <v>SAM</v>
      </c>
      <c r="BC235" t="str">
        <f t="shared" si="9"/>
        <v>Tr</v>
      </c>
      <c r="BD235">
        <f t="shared" si="10"/>
        <v>3</v>
      </c>
      <c r="BE235" t="str">
        <f t="shared" si="11"/>
        <v>6333693M10107  C2008770</v>
      </c>
      <c r="BK235" s="19" t="s">
        <v>1518</v>
      </c>
    </row>
    <row r="236" spans="1:63" x14ac:dyDescent="0.25">
      <c r="A236" s="19" t="s">
        <v>1501</v>
      </c>
      <c r="B236" s="19">
        <v>4.0999999999999996</v>
      </c>
      <c r="C236" s="19">
        <v>20120731</v>
      </c>
      <c r="D236" s="19" t="s">
        <v>41</v>
      </c>
      <c r="E236" s="19" t="s">
        <v>41</v>
      </c>
      <c r="F236" s="19">
        <v>1985497</v>
      </c>
      <c r="G236" s="19">
        <v>1</v>
      </c>
      <c r="H236" s="19">
        <v>2008</v>
      </c>
      <c r="I236" s="19">
        <v>20080910</v>
      </c>
      <c r="J236" s="19" t="s">
        <v>1501</v>
      </c>
      <c r="K236" s="19">
        <v>6</v>
      </c>
      <c r="L236" s="19">
        <v>37</v>
      </c>
      <c r="M236" s="19">
        <v>23</v>
      </c>
      <c r="N236" s="19">
        <v>17</v>
      </c>
      <c r="O236" s="19" t="s">
        <v>1502</v>
      </c>
      <c r="P236" s="19">
        <v>5</v>
      </c>
      <c r="Q236" s="19" t="s">
        <v>67</v>
      </c>
      <c r="R236" s="19"/>
      <c r="S236" s="19">
        <v>5000</v>
      </c>
      <c r="T236" s="19" t="s">
        <v>110</v>
      </c>
      <c r="U236" s="19"/>
      <c r="V236" s="19"/>
      <c r="W236" s="19"/>
      <c r="X236" s="19">
        <v>790</v>
      </c>
      <c r="Y236" s="19">
        <v>0</v>
      </c>
      <c r="Z236" s="19">
        <v>1</v>
      </c>
      <c r="AA236" s="19" t="s">
        <v>48</v>
      </c>
      <c r="AB236" s="19">
        <v>1</v>
      </c>
      <c r="AC236" s="19">
        <v>633369</v>
      </c>
      <c r="AD236" s="19">
        <v>12</v>
      </c>
      <c r="AE236" s="19"/>
      <c r="AF236" s="19"/>
      <c r="AG236" s="19"/>
      <c r="AH236" s="19">
        <v>105993</v>
      </c>
      <c r="AI236" s="19">
        <v>1</v>
      </c>
      <c r="AJ236" s="19"/>
      <c r="AK236" s="19"/>
      <c r="AL236" s="19"/>
      <c r="AM236" s="19"/>
      <c r="AN236" s="19"/>
      <c r="AO236" s="19">
        <v>1.65</v>
      </c>
      <c r="AP236" s="19" t="s">
        <v>1519</v>
      </c>
      <c r="AQ236" s="19" t="s">
        <v>1502</v>
      </c>
      <c r="AR236" s="19" t="s">
        <v>1540</v>
      </c>
      <c r="AS236" s="19" t="s">
        <v>1562</v>
      </c>
      <c r="AT236" s="19" t="s">
        <v>1563</v>
      </c>
      <c r="AU236" s="19" t="s">
        <v>1564</v>
      </c>
      <c r="AV236" s="19" t="s">
        <v>1565</v>
      </c>
      <c r="AW236" s="19">
        <v>2005</v>
      </c>
      <c r="AX236" s="19">
        <v>3</v>
      </c>
      <c r="AY236" s="19" t="s">
        <v>1566</v>
      </c>
      <c r="AZ236" s="19" t="s">
        <v>1567</v>
      </c>
      <c r="BA236" s="19">
        <v>2006</v>
      </c>
      <c r="BB236" t="str">
        <f>VLOOKUP(AC236,'CTCwiretagcode(Jan2016)'!A$2:C$730,3,FALSE)</f>
        <v>SAM</v>
      </c>
      <c r="BC236" t="str">
        <f t="shared" si="9"/>
        <v>Tr</v>
      </c>
      <c r="BD236">
        <f t="shared" si="10"/>
        <v>3</v>
      </c>
      <c r="BE236" t="str">
        <f t="shared" si="11"/>
        <v>6333693M10107  C2008790</v>
      </c>
      <c r="BK236" s="19" t="s">
        <v>1518</v>
      </c>
    </row>
    <row r="237" spans="1:63" x14ac:dyDescent="0.25">
      <c r="A237" s="19" t="s">
        <v>1501</v>
      </c>
      <c r="B237" s="19">
        <v>4.0999999999999996</v>
      </c>
      <c r="C237" s="19">
        <v>20120731</v>
      </c>
      <c r="D237" s="19" t="s">
        <v>41</v>
      </c>
      <c r="E237" s="19" t="s">
        <v>41</v>
      </c>
      <c r="F237" s="19">
        <v>1985481</v>
      </c>
      <c r="G237" s="19">
        <v>1</v>
      </c>
      <c r="H237" s="19">
        <v>2008</v>
      </c>
      <c r="I237" s="19">
        <v>20080910</v>
      </c>
      <c r="J237" s="19" t="s">
        <v>1501</v>
      </c>
      <c r="K237" s="19">
        <v>6</v>
      </c>
      <c r="L237" s="19">
        <v>37</v>
      </c>
      <c r="M237" s="19">
        <v>23</v>
      </c>
      <c r="N237" s="19">
        <v>17</v>
      </c>
      <c r="O237" s="19" t="s">
        <v>1502</v>
      </c>
      <c r="P237" s="19">
        <v>5</v>
      </c>
      <c r="Q237" s="19" t="s">
        <v>67</v>
      </c>
      <c r="R237" s="19"/>
      <c r="S237" s="19">
        <v>5000</v>
      </c>
      <c r="T237" s="19" t="s">
        <v>110</v>
      </c>
      <c r="U237" s="19"/>
      <c r="V237" s="19"/>
      <c r="W237" s="19"/>
      <c r="X237" s="19">
        <v>720</v>
      </c>
      <c r="Y237" s="19">
        <v>0</v>
      </c>
      <c r="Z237" s="19">
        <v>1</v>
      </c>
      <c r="AA237" s="19" t="s">
        <v>48</v>
      </c>
      <c r="AB237" s="19">
        <v>1</v>
      </c>
      <c r="AC237" s="19">
        <v>633369</v>
      </c>
      <c r="AD237" s="19">
        <v>12</v>
      </c>
      <c r="AE237" s="19"/>
      <c r="AF237" s="19"/>
      <c r="AG237" s="19"/>
      <c r="AH237" s="19">
        <v>105993</v>
      </c>
      <c r="AI237" s="19">
        <v>1</v>
      </c>
      <c r="AJ237" s="19"/>
      <c r="AK237" s="19"/>
      <c r="AL237" s="19"/>
      <c r="AM237" s="19"/>
      <c r="AN237" s="19"/>
      <c r="AO237" s="19">
        <v>1.65</v>
      </c>
      <c r="AP237" s="19" t="s">
        <v>1519</v>
      </c>
      <c r="AQ237" s="19" t="s">
        <v>1502</v>
      </c>
      <c r="AR237" s="19" t="s">
        <v>1540</v>
      </c>
      <c r="AS237" s="19" t="s">
        <v>1562</v>
      </c>
      <c r="AT237" s="19" t="s">
        <v>1563</v>
      </c>
      <c r="AU237" s="19" t="s">
        <v>1564</v>
      </c>
      <c r="AV237" s="19" t="s">
        <v>1565</v>
      </c>
      <c r="AW237" s="19">
        <v>2005</v>
      </c>
      <c r="AX237" s="19">
        <v>3</v>
      </c>
      <c r="AY237" s="19" t="s">
        <v>1566</v>
      </c>
      <c r="AZ237" s="19" t="s">
        <v>1567</v>
      </c>
      <c r="BA237" s="19">
        <v>2006</v>
      </c>
      <c r="BB237" t="str">
        <f>VLOOKUP(AC237,'CTCwiretagcode(Jan2016)'!A$2:C$730,3,FALSE)</f>
        <v>SAM</v>
      </c>
      <c r="BC237" t="str">
        <f t="shared" si="9"/>
        <v>Tr</v>
      </c>
      <c r="BD237">
        <f t="shared" si="10"/>
        <v>3</v>
      </c>
      <c r="BE237" t="str">
        <f t="shared" si="11"/>
        <v>6333693M10107  C2008720</v>
      </c>
      <c r="BK237" s="19" t="s">
        <v>1518</v>
      </c>
    </row>
    <row r="238" spans="1:63" x14ac:dyDescent="0.25">
      <c r="A238" s="19" t="s">
        <v>1501</v>
      </c>
      <c r="B238" s="19">
        <v>4.0999999999999996</v>
      </c>
      <c r="C238" s="19">
        <v>20120731</v>
      </c>
      <c r="D238" s="19" t="s">
        <v>41</v>
      </c>
      <c r="E238" s="19" t="s">
        <v>41</v>
      </c>
      <c r="F238" s="19">
        <v>1994051</v>
      </c>
      <c r="G238" s="19">
        <v>1</v>
      </c>
      <c r="H238" s="19">
        <v>2008</v>
      </c>
      <c r="I238" s="19">
        <v>20080810</v>
      </c>
      <c r="J238" s="19" t="s">
        <v>1501</v>
      </c>
      <c r="K238" s="19">
        <v>6</v>
      </c>
      <c r="L238" s="19">
        <v>32</v>
      </c>
      <c r="M238" s="19">
        <v>23</v>
      </c>
      <c r="N238" s="19">
        <v>14</v>
      </c>
      <c r="O238" s="19" t="s">
        <v>1502</v>
      </c>
      <c r="P238" s="19">
        <v>5</v>
      </c>
      <c r="Q238" s="19" t="s">
        <v>42</v>
      </c>
      <c r="R238" s="19"/>
      <c r="S238" s="19">
        <v>5000</v>
      </c>
      <c r="T238" s="19" t="s">
        <v>45</v>
      </c>
      <c r="U238" s="19"/>
      <c r="V238" s="19"/>
      <c r="W238" s="19"/>
      <c r="X238" s="19">
        <v>660</v>
      </c>
      <c r="Y238" s="19">
        <v>0</v>
      </c>
      <c r="Z238" s="19">
        <v>1</v>
      </c>
      <c r="AA238" s="19" t="s">
        <v>48</v>
      </c>
      <c r="AB238" s="19">
        <v>1</v>
      </c>
      <c r="AC238" s="19">
        <v>633369</v>
      </c>
      <c r="AD238" s="19">
        <v>12</v>
      </c>
      <c r="AE238" s="19"/>
      <c r="AF238" s="19"/>
      <c r="AG238" s="19"/>
      <c r="AH238" s="19">
        <v>105874</v>
      </c>
      <c r="AI238" s="19">
        <v>1</v>
      </c>
      <c r="AJ238" s="19"/>
      <c r="AK238" s="19"/>
      <c r="AL238" s="19"/>
      <c r="AM238" s="19"/>
      <c r="AN238" s="19"/>
      <c r="AO238" s="19">
        <v>3.12</v>
      </c>
      <c r="AP238" s="19" t="s">
        <v>1504</v>
      </c>
      <c r="AQ238" s="19" t="s">
        <v>1502</v>
      </c>
      <c r="AR238" s="19" t="s">
        <v>1540</v>
      </c>
      <c r="AS238" s="19" t="s">
        <v>1562</v>
      </c>
      <c r="AT238" s="19" t="s">
        <v>1563</v>
      </c>
      <c r="AU238" s="19" t="s">
        <v>1564</v>
      </c>
      <c r="AV238" s="19" t="s">
        <v>1565</v>
      </c>
      <c r="AW238" s="19">
        <v>2005</v>
      </c>
      <c r="AX238" s="19">
        <v>3</v>
      </c>
      <c r="AY238" s="19" t="s">
        <v>1566</v>
      </c>
      <c r="AZ238" s="19" t="s">
        <v>1567</v>
      </c>
      <c r="BA238" s="19">
        <v>2006</v>
      </c>
      <c r="BB238" t="str">
        <f>VLOOKUP(AC238,'CTCwiretagcode(Jan2016)'!A$2:C$730,3,FALSE)</f>
        <v>SAM</v>
      </c>
      <c r="BC238" t="str">
        <f t="shared" si="9"/>
        <v>NT</v>
      </c>
      <c r="BD238">
        <f t="shared" si="10"/>
        <v>3</v>
      </c>
      <c r="BE238" t="str">
        <f t="shared" si="11"/>
        <v>6333693M10107  B2008660</v>
      </c>
      <c r="BK238" s="19" t="s">
        <v>1503</v>
      </c>
    </row>
    <row r="239" spans="1:63" x14ac:dyDescent="0.25">
      <c r="A239" s="19" t="s">
        <v>1501</v>
      </c>
      <c r="B239" s="19">
        <v>4.0999999999999996</v>
      </c>
      <c r="C239" s="19">
        <v>20120731</v>
      </c>
      <c r="D239" s="19" t="s">
        <v>41</v>
      </c>
      <c r="E239" s="19" t="s">
        <v>41</v>
      </c>
      <c r="F239" s="19">
        <v>1994054</v>
      </c>
      <c r="G239" s="19">
        <v>1</v>
      </c>
      <c r="H239" s="19">
        <v>2008</v>
      </c>
      <c r="I239" s="19">
        <v>20080810</v>
      </c>
      <c r="J239" s="19" t="s">
        <v>1501</v>
      </c>
      <c r="K239" s="19">
        <v>6</v>
      </c>
      <c r="L239" s="19">
        <v>32</v>
      </c>
      <c r="M239" s="19">
        <v>23</v>
      </c>
      <c r="N239" s="19">
        <v>14</v>
      </c>
      <c r="O239" s="19" t="s">
        <v>1502</v>
      </c>
      <c r="P239" s="19">
        <v>5</v>
      </c>
      <c r="Q239" s="19" t="s">
        <v>42</v>
      </c>
      <c r="R239" s="19"/>
      <c r="S239" s="19">
        <v>5000</v>
      </c>
      <c r="T239" s="19" t="s">
        <v>45</v>
      </c>
      <c r="U239" s="19"/>
      <c r="V239" s="19"/>
      <c r="W239" s="19"/>
      <c r="X239" s="19">
        <v>770</v>
      </c>
      <c r="Y239" s="19">
        <v>0</v>
      </c>
      <c r="Z239" s="19">
        <v>1</v>
      </c>
      <c r="AA239" s="19" t="s">
        <v>48</v>
      </c>
      <c r="AB239" s="19">
        <v>1</v>
      </c>
      <c r="AC239" s="19">
        <v>633369</v>
      </c>
      <c r="AD239" s="19">
        <v>12</v>
      </c>
      <c r="AE239" s="19"/>
      <c r="AF239" s="19"/>
      <c r="AG239" s="19"/>
      <c r="AH239" s="19">
        <v>105874</v>
      </c>
      <c r="AI239" s="19">
        <v>1</v>
      </c>
      <c r="AJ239" s="19"/>
      <c r="AK239" s="19"/>
      <c r="AL239" s="19"/>
      <c r="AM239" s="19"/>
      <c r="AN239" s="19"/>
      <c r="AO239" s="19">
        <v>3.12</v>
      </c>
      <c r="AP239" s="19" t="s">
        <v>1504</v>
      </c>
      <c r="AQ239" s="19" t="s">
        <v>1502</v>
      </c>
      <c r="AR239" s="19" t="s">
        <v>1540</v>
      </c>
      <c r="AS239" s="19" t="s">
        <v>1562</v>
      </c>
      <c r="AT239" s="19" t="s">
        <v>1563</v>
      </c>
      <c r="AU239" s="19" t="s">
        <v>1564</v>
      </c>
      <c r="AV239" s="19" t="s">
        <v>1565</v>
      </c>
      <c r="AW239" s="19">
        <v>2005</v>
      </c>
      <c r="AX239" s="19">
        <v>3</v>
      </c>
      <c r="AY239" s="19" t="s">
        <v>1566</v>
      </c>
      <c r="AZ239" s="19" t="s">
        <v>1567</v>
      </c>
      <c r="BA239" s="19">
        <v>2006</v>
      </c>
      <c r="BB239" t="str">
        <f>VLOOKUP(AC239,'CTCwiretagcode(Jan2016)'!A$2:C$730,3,FALSE)</f>
        <v>SAM</v>
      </c>
      <c r="BC239" t="str">
        <f t="shared" si="9"/>
        <v>NT</v>
      </c>
      <c r="BD239">
        <f t="shared" si="10"/>
        <v>3</v>
      </c>
      <c r="BE239" t="str">
        <f t="shared" si="11"/>
        <v>6333693M10107  B2008770</v>
      </c>
      <c r="BK239" s="19" t="s">
        <v>1503</v>
      </c>
    </row>
    <row r="240" spans="1:63" x14ac:dyDescent="0.25">
      <c r="A240" s="19" t="s">
        <v>1501</v>
      </c>
      <c r="B240" s="19">
        <v>4.0999999999999996</v>
      </c>
      <c r="C240" s="19">
        <v>20120731</v>
      </c>
      <c r="D240" s="19" t="s">
        <v>41</v>
      </c>
      <c r="E240" s="19" t="s">
        <v>41</v>
      </c>
      <c r="F240" s="19">
        <v>1977364</v>
      </c>
      <c r="G240" s="19">
        <v>1</v>
      </c>
      <c r="H240" s="19">
        <v>2008</v>
      </c>
      <c r="I240" s="19">
        <v>20080811</v>
      </c>
      <c r="J240" s="19" t="s">
        <v>1501</v>
      </c>
      <c r="K240" s="19">
        <v>6</v>
      </c>
      <c r="L240" s="19">
        <v>33</v>
      </c>
      <c r="M240" s="19">
        <v>23</v>
      </c>
      <c r="N240" s="19">
        <v>17</v>
      </c>
      <c r="O240" s="19" t="s">
        <v>1502</v>
      </c>
      <c r="P240" s="19">
        <v>5</v>
      </c>
      <c r="Q240" s="19" t="s">
        <v>42</v>
      </c>
      <c r="R240" s="19"/>
      <c r="S240" s="19">
        <v>5000</v>
      </c>
      <c r="T240" s="19" t="s">
        <v>45</v>
      </c>
      <c r="U240" s="19"/>
      <c r="V240" s="19"/>
      <c r="W240" s="19"/>
      <c r="X240" s="19">
        <v>780</v>
      </c>
      <c r="Y240" s="19">
        <v>0</v>
      </c>
      <c r="Z240" s="19">
        <v>1</v>
      </c>
      <c r="AA240" s="19" t="s">
        <v>48</v>
      </c>
      <c r="AB240" s="19">
        <v>1</v>
      </c>
      <c r="AC240" s="19">
        <v>633369</v>
      </c>
      <c r="AD240" s="19">
        <v>12</v>
      </c>
      <c r="AE240" s="19"/>
      <c r="AF240" s="19"/>
      <c r="AG240" s="19"/>
      <c r="AH240" s="19">
        <v>105875</v>
      </c>
      <c r="AI240" s="19">
        <v>1</v>
      </c>
      <c r="AJ240" s="19"/>
      <c r="AK240" s="19"/>
      <c r="AL240" s="19"/>
      <c r="AM240" s="19"/>
      <c r="AN240" s="19"/>
      <c r="AO240" s="19">
        <v>3.12</v>
      </c>
      <c r="AP240" s="19" t="s">
        <v>1504</v>
      </c>
      <c r="AQ240" s="19" t="s">
        <v>1502</v>
      </c>
      <c r="AR240" s="19" t="s">
        <v>1540</v>
      </c>
      <c r="AS240" s="19" t="s">
        <v>1562</v>
      </c>
      <c r="AT240" s="19" t="s">
        <v>1563</v>
      </c>
      <c r="AU240" s="19" t="s">
        <v>1564</v>
      </c>
      <c r="AV240" s="19" t="s">
        <v>1565</v>
      </c>
      <c r="AW240" s="19">
        <v>2005</v>
      </c>
      <c r="AX240" s="19">
        <v>3</v>
      </c>
      <c r="AY240" s="19" t="s">
        <v>1566</v>
      </c>
      <c r="AZ240" s="19" t="s">
        <v>1567</v>
      </c>
      <c r="BA240" s="19">
        <v>2006</v>
      </c>
      <c r="BB240" t="str">
        <f>VLOOKUP(AC240,'CTCwiretagcode(Jan2016)'!A$2:C$730,3,FALSE)</f>
        <v>SAM</v>
      </c>
      <c r="BC240" t="str">
        <f t="shared" si="9"/>
        <v>Tr</v>
      </c>
      <c r="BD240">
        <f t="shared" si="10"/>
        <v>3</v>
      </c>
      <c r="BE240" t="str">
        <f t="shared" si="11"/>
        <v>6333693M10107  B2008780</v>
      </c>
      <c r="BK240" s="19" t="s">
        <v>1503</v>
      </c>
    </row>
    <row r="241" spans="1:63" x14ac:dyDescent="0.25">
      <c r="A241" s="19" t="s">
        <v>1501</v>
      </c>
      <c r="B241" s="19">
        <v>4.0999999999999996</v>
      </c>
      <c r="C241" s="19">
        <v>20120731</v>
      </c>
      <c r="D241" s="19" t="s">
        <v>41</v>
      </c>
      <c r="E241" s="19" t="s">
        <v>41</v>
      </c>
      <c r="F241" s="19">
        <v>1977367</v>
      </c>
      <c r="G241" s="19">
        <v>1</v>
      </c>
      <c r="H241" s="19">
        <v>2008</v>
      </c>
      <c r="I241" s="19">
        <v>20080811</v>
      </c>
      <c r="J241" s="19" t="s">
        <v>1501</v>
      </c>
      <c r="K241" s="19">
        <v>6</v>
      </c>
      <c r="L241" s="19">
        <v>33</v>
      </c>
      <c r="M241" s="19">
        <v>23</v>
      </c>
      <c r="N241" s="19">
        <v>17</v>
      </c>
      <c r="O241" s="19" t="s">
        <v>1502</v>
      </c>
      <c r="P241" s="19">
        <v>5</v>
      </c>
      <c r="Q241" s="19" t="s">
        <v>42</v>
      </c>
      <c r="R241" s="19"/>
      <c r="S241" s="19">
        <v>5000</v>
      </c>
      <c r="T241" s="19" t="s">
        <v>110</v>
      </c>
      <c r="U241" s="19"/>
      <c r="V241" s="19"/>
      <c r="W241" s="19"/>
      <c r="X241" s="19">
        <v>750</v>
      </c>
      <c r="Y241" s="19">
        <v>0</v>
      </c>
      <c r="Z241" s="19">
        <v>1</v>
      </c>
      <c r="AA241" s="19" t="s">
        <v>48</v>
      </c>
      <c r="AB241" s="19">
        <v>1</v>
      </c>
      <c r="AC241" s="19">
        <v>633369</v>
      </c>
      <c r="AD241" s="19">
        <v>12</v>
      </c>
      <c r="AE241" s="19"/>
      <c r="AF241" s="19"/>
      <c r="AG241" s="19"/>
      <c r="AH241" s="19">
        <v>105875</v>
      </c>
      <c r="AI241" s="19">
        <v>1</v>
      </c>
      <c r="AJ241" s="19"/>
      <c r="AK241" s="19"/>
      <c r="AL241" s="19"/>
      <c r="AM241" s="19"/>
      <c r="AN241" s="19"/>
      <c r="AO241" s="19">
        <v>3.12</v>
      </c>
      <c r="AP241" s="19" t="s">
        <v>1504</v>
      </c>
      <c r="AQ241" s="19" t="s">
        <v>1502</v>
      </c>
      <c r="AR241" s="19" t="s">
        <v>1540</v>
      </c>
      <c r="AS241" s="19" t="s">
        <v>1562</v>
      </c>
      <c r="AT241" s="19" t="s">
        <v>1563</v>
      </c>
      <c r="AU241" s="19" t="s">
        <v>1564</v>
      </c>
      <c r="AV241" s="19" t="s">
        <v>1565</v>
      </c>
      <c r="AW241" s="19">
        <v>2005</v>
      </c>
      <c r="AX241" s="19">
        <v>3</v>
      </c>
      <c r="AY241" s="19" t="s">
        <v>1566</v>
      </c>
      <c r="AZ241" s="19" t="s">
        <v>1567</v>
      </c>
      <c r="BA241" s="19">
        <v>2006</v>
      </c>
      <c r="BB241" t="str">
        <f>VLOOKUP(AC241,'CTCwiretagcode(Jan2016)'!A$2:C$730,3,FALSE)</f>
        <v>SAM</v>
      </c>
      <c r="BC241" t="str">
        <f t="shared" si="9"/>
        <v>Tr</v>
      </c>
      <c r="BD241">
        <f t="shared" si="10"/>
        <v>3</v>
      </c>
      <c r="BE241" t="str">
        <f t="shared" si="11"/>
        <v>6333693M10107  B2008750</v>
      </c>
      <c r="BK241" s="19" t="s">
        <v>1503</v>
      </c>
    </row>
    <row r="242" spans="1:63" x14ac:dyDescent="0.25">
      <c r="A242" s="19" t="s">
        <v>1501</v>
      </c>
      <c r="B242" s="19">
        <v>4.0999999999999996</v>
      </c>
      <c r="C242" s="19">
        <v>20120731</v>
      </c>
      <c r="D242" s="19" t="s">
        <v>41</v>
      </c>
      <c r="E242" s="19" t="s">
        <v>41</v>
      </c>
      <c r="F242" s="19">
        <v>2001846</v>
      </c>
      <c r="G242" s="19">
        <v>1</v>
      </c>
      <c r="H242" s="19">
        <v>2008</v>
      </c>
      <c r="I242" s="19">
        <v>20080811</v>
      </c>
      <c r="J242" s="19" t="s">
        <v>1501</v>
      </c>
      <c r="K242" s="19">
        <v>6</v>
      </c>
      <c r="L242" s="19">
        <v>33</v>
      </c>
      <c r="M242" s="19">
        <v>23</v>
      </c>
      <c r="N242" s="19">
        <v>14</v>
      </c>
      <c r="O242" s="19" t="s">
        <v>1502</v>
      </c>
      <c r="P242" s="19">
        <v>5</v>
      </c>
      <c r="Q242" s="19" t="s">
        <v>42</v>
      </c>
      <c r="R242" s="19"/>
      <c r="S242" s="19">
        <v>5000</v>
      </c>
      <c r="T242" s="19" t="s">
        <v>45</v>
      </c>
      <c r="U242" s="19"/>
      <c r="V242" s="19"/>
      <c r="W242" s="19"/>
      <c r="X242" s="19">
        <v>750</v>
      </c>
      <c r="Y242" s="19">
        <v>0</v>
      </c>
      <c r="Z242" s="19">
        <v>1</v>
      </c>
      <c r="AA242" s="19" t="s">
        <v>48</v>
      </c>
      <c r="AB242" s="19">
        <v>1</v>
      </c>
      <c r="AC242" s="19">
        <v>633369</v>
      </c>
      <c r="AD242" s="19">
        <v>12</v>
      </c>
      <c r="AE242" s="19"/>
      <c r="AF242" s="19"/>
      <c r="AG242" s="19"/>
      <c r="AH242" s="19">
        <v>105875</v>
      </c>
      <c r="AI242" s="19">
        <v>1</v>
      </c>
      <c r="AJ242" s="19"/>
      <c r="AK242" s="19"/>
      <c r="AL242" s="19"/>
      <c r="AM242" s="19"/>
      <c r="AN242" s="19"/>
      <c r="AO242" s="19">
        <v>3.12</v>
      </c>
      <c r="AP242" s="19" t="s">
        <v>1504</v>
      </c>
      <c r="AQ242" s="19" t="s">
        <v>1502</v>
      </c>
      <c r="AR242" s="19" t="s">
        <v>1540</v>
      </c>
      <c r="AS242" s="19" t="s">
        <v>1562</v>
      </c>
      <c r="AT242" s="19" t="s">
        <v>1563</v>
      </c>
      <c r="AU242" s="19" t="s">
        <v>1564</v>
      </c>
      <c r="AV242" s="19" t="s">
        <v>1565</v>
      </c>
      <c r="AW242" s="19">
        <v>2005</v>
      </c>
      <c r="AX242" s="19">
        <v>3</v>
      </c>
      <c r="AY242" s="19" t="s">
        <v>1566</v>
      </c>
      <c r="AZ242" s="19" t="s">
        <v>1567</v>
      </c>
      <c r="BA242" s="19">
        <v>2006</v>
      </c>
      <c r="BB242" t="str">
        <f>VLOOKUP(AC242,'CTCwiretagcode(Jan2016)'!A$2:C$730,3,FALSE)</f>
        <v>SAM</v>
      </c>
      <c r="BC242" t="str">
        <f t="shared" si="9"/>
        <v>NT</v>
      </c>
      <c r="BD242">
        <f t="shared" si="10"/>
        <v>3</v>
      </c>
      <c r="BE242" t="str">
        <f t="shared" si="11"/>
        <v>6333693M10107  B2008750</v>
      </c>
      <c r="BK242" s="19" t="s">
        <v>1503</v>
      </c>
    </row>
    <row r="243" spans="1:63" x14ac:dyDescent="0.25">
      <c r="A243" s="19" t="s">
        <v>1501</v>
      </c>
      <c r="B243" s="19">
        <v>4.0999999999999996</v>
      </c>
      <c r="C243" s="19">
        <v>20120731</v>
      </c>
      <c r="D243" s="19" t="s">
        <v>41</v>
      </c>
      <c r="E243" s="19" t="s">
        <v>41</v>
      </c>
      <c r="F243" s="19">
        <v>2001850</v>
      </c>
      <c r="G243" s="19">
        <v>1</v>
      </c>
      <c r="H243" s="19">
        <v>2008</v>
      </c>
      <c r="I243" s="19">
        <v>20080811</v>
      </c>
      <c r="J243" s="19" t="s">
        <v>1501</v>
      </c>
      <c r="K243" s="19">
        <v>6</v>
      </c>
      <c r="L243" s="19">
        <v>33</v>
      </c>
      <c r="M243" s="19">
        <v>23</v>
      </c>
      <c r="N243" s="19">
        <v>14</v>
      </c>
      <c r="O243" s="19" t="s">
        <v>1502</v>
      </c>
      <c r="P243" s="19">
        <v>5</v>
      </c>
      <c r="Q243" s="19" t="s">
        <v>42</v>
      </c>
      <c r="R243" s="19"/>
      <c r="S243" s="19">
        <v>5000</v>
      </c>
      <c r="T243" s="19" t="s">
        <v>45</v>
      </c>
      <c r="U243" s="19"/>
      <c r="V243" s="19"/>
      <c r="W243" s="19"/>
      <c r="X243" s="19">
        <v>730</v>
      </c>
      <c r="Y243" s="19">
        <v>0</v>
      </c>
      <c r="Z243" s="19">
        <v>1</v>
      </c>
      <c r="AA243" s="19" t="s">
        <v>48</v>
      </c>
      <c r="AB243" s="19">
        <v>1</v>
      </c>
      <c r="AC243" s="19">
        <v>633369</v>
      </c>
      <c r="AD243" s="19">
        <v>12</v>
      </c>
      <c r="AE243" s="19"/>
      <c r="AF243" s="19"/>
      <c r="AG243" s="19"/>
      <c r="AH243" s="19">
        <v>105875</v>
      </c>
      <c r="AI243" s="19">
        <v>1</v>
      </c>
      <c r="AJ243" s="19"/>
      <c r="AK243" s="19"/>
      <c r="AL243" s="19"/>
      <c r="AM243" s="19"/>
      <c r="AN243" s="19"/>
      <c r="AO243" s="19">
        <v>3.12</v>
      </c>
      <c r="AP243" s="19" t="s">
        <v>1504</v>
      </c>
      <c r="AQ243" s="19" t="s">
        <v>1502</v>
      </c>
      <c r="AR243" s="19" t="s">
        <v>1540</v>
      </c>
      <c r="AS243" s="19" t="s">
        <v>1562</v>
      </c>
      <c r="AT243" s="19" t="s">
        <v>1563</v>
      </c>
      <c r="AU243" s="19" t="s">
        <v>1564</v>
      </c>
      <c r="AV243" s="19" t="s">
        <v>1565</v>
      </c>
      <c r="AW243" s="19">
        <v>2005</v>
      </c>
      <c r="AX243" s="19">
        <v>3</v>
      </c>
      <c r="AY243" s="19" t="s">
        <v>1566</v>
      </c>
      <c r="AZ243" s="19" t="s">
        <v>1567</v>
      </c>
      <c r="BA243" s="19">
        <v>2006</v>
      </c>
      <c r="BB243" t="str">
        <f>VLOOKUP(AC243,'CTCwiretagcode(Jan2016)'!A$2:C$730,3,FALSE)</f>
        <v>SAM</v>
      </c>
      <c r="BC243" t="str">
        <f t="shared" si="9"/>
        <v>NT</v>
      </c>
      <c r="BD243">
        <f t="shared" si="10"/>
        <v>3</v>
      </c>
      <c r="BE243" t="str">
        <f t="shared" si="11"/>
        <v>6333693M10107  B2008730</v>
      </c>
      <c r="BK243" s="19" t="s">
        <v>1503</v>
      </c>
    </row>
    <row r="244" spans="1:63" x14ac:dyDescent="0.25">
      <c r="A244" s="19" t="s">
        <v>1501</v>
      </c>
      <c r="B244" s="19">
        <v>4.0999999999999996</v>
      </c>
      <c r="C244" s="19">
        <v>20120731</v>
      </c>
      <c r="D244" s="19" t="s">
        <v>41</v>
      </c>
      <c r="E244" s="19" t="s">
        <v>41</v>
      </c>
      <c r="F244" s="19">
        <v>1978059</v>
      </c>
      <c r="G244" s="19">
        <v>1</v>
      </c>
      <c r="H244" s="19">
        <v>2008</v>
      </c>
      <c r="I244" s="19">
        <v>20080814</v>
      </c>
      <c r="J244" s="19" t="s">
        <v>1501</v>
      </c>
      <c r="K244" s="19">
        <v>6</v>
      </c>
      <c r="L244" s="19">
        <v>33</v>
      </c>
      <c r="M244" s="19">
        <v>23</v>
      </c>
      <c r="N244" s="19">
        <v>17</v>
      </c>
      <c r="O244" s="19" t="s">
        <v>1502</v>
      </c>
      <c r="P244" s="19">
        <v>5</v>
      </c>
      <c r="Q244" s="19" t="s">
        <v>42</v>
      </c>
      <c r="R244" s="19"/>
      <c r="S244" s="19">
        <v>5000</v>
      </c>
      <c r="T244" s="19" t="s">
        <v>110</v>
      </c>
      <c r="U244" s="19"/>
      <c r="V244" s="19"/>
      <c r="W244" s="19"/>
      <c r="X244" s="19">
        <v>820</v>
      </c>
      <c r="Y244" s="19">
        <v>0</v>
      </c>
      <c r="Z244" s="19">
        <v>1</v>
      </c>
      <c r="AA244" s="19" t="s">
        <v>48</v>
      </c>
      <c r="AB244" s="19">
        <v>1</v>
      </c>
      <c r="AC244" s="19">
        <v>633369</v>
      </c>
      <c r="AD244" s="19">
        <v>12</v>
      </c>
      <c r="AE244" s="19"/>
      <c r="AF244" s="19"/>
      <c r="AG244" s="19"/>
      <c r="AH244" s="19">
        <v>105875</v>
      </c>
      <c r="AI244" s="19">
        <v>1</v>
      </c>
      <c r="AJ244" s="19"/>
      <c r="AK244" s="19"/>
      <c r="AL244" s="19"/>
      <c r="AM244" s="19"/>
      <c r="AN244" s="19"/>
      <c r="AO244" s="19">
        <v>3.12</v>
      </c>
      <c r="AP244" s="19" t="s">
        <v>1504</v>
      </c>
      <c r="AQ244" s="19" t="s">
        <v>1502</v>
      </c>
      <c r="AR244" s="19" t="s">
        <v>1540</v>
      </c>
      <c r="AS244" s="19" t="s">
        <v>1562</v>
      </c>
      <c r="AT244" s="19" t="s">
        <v>1563</v>
      </c>
      <c r="AU244" s="19" t="s">
        <v>1564</v>
      </c>
      <c r="AV244" s="19" t="s">
        <v>1565</v>
      </c>
      <c r="AW244" s="19">
        <v>2005</v>
      </c>
      <c r="AX244" s="19">
        <v>3</v>
      </c>
      <c r="AY244" s="19" t="s">
        <v>1566</v>
      </c>
      <c r="AZ244" s="19" t="s">
        <v>1567</v>
      </c>
      <c r="BA244" s="19">
        <v>2006</v>
      </c>
      <c r="BB244" t="str">
        <f>VLOOKUP(AC244,'CTCwiretagcode(Jan2016)'!A$2:C$730,3,FALSE)</f>
        <v>SAM</v>
      </c>
      <c r="BC244" t="str">
        <f t="shared" si="9"/>
        <v>Tr</v>
      </c>
      <c r="BD244">
        <f t="shared" si="10"/>
        <v>3</v>
      </c>
      <c r="BE244" t="str">
        <f t="shared" si="11"/>
        <v>6333693M10107  B2008820</v>
      </c>
      <c r="BK244" s="19" t="s">
        <v>1503</v>
      </c>
    </row>
    <row r="245" spans="1:63" x14ac:dyDescent="0.25">
      <c r="A245" s="19" t="s">
        <v>1501</v>
      </c>
      <c r="B245" s="19">
        <v>4.0999999999999996</v>
      </c>
      <c r="C245" s="19">
        <v>20120731</v>
      </c>
      <c r="D245" s="19" t="s">
        <v>41</v>
      </c>
      <c r="E245" s="19" t="s">
        <v>41</v>
      </c>
      <c r="F245" s="19">
        <v>2029142</v>
      </c>
      <c r="G245" s="19">
        <v>1</v>
      </c>
      <c r="H245" s="19">
        <v>2008</v>
      </c>
      <c r="I245" s="19">
        <v>20080819</v>
      </c>
      <c r="J245" s="19" t="s">
        <v>1501</v>
      </c>
      <c r="K245" s="19">
        <v>6</v>
      </c>
      <c r="L245" s="19">
        <v>34</v>
      </c>
      <c r="M245" s="19">
        <v>23</v>
      </c>
      <c r="N245" s="19">
        <v>14</v>
      </c>
      <c r="O245" s="19" t="s">
        <v>1502</v>
      </c>
      <c r="P245" s="19">
        <v>5</v>
      </c>
      <c r="Q245" s="19" t="s">
        <v>42</v>
      </c>
      <c r="R245" s="19"/>
      <c r="S245" s="19">
        <v>5000</v>
      </c>
      <c r="T245" s="19" t="s">
        <v>45</v>
      </c>
      <c r="U245" s="19"/>
      <c r="V245" s="19"/>
      <c r="W245" s="19"/>
      <c r="X245" s="19">
        <v>820</v>
      </c>
      <c r="Y245" s="19">
        <v>0</v>
      </c>
      <c r="Z245" s="19">
        <v>1</v>
      </c>
      <c r="AA245" s="19" t="s">
        <v>48</v>
      </c>
      <c r="AB245" s="19">
        <v>1</v>
      </c>
      <c r="AC245" s="19">
        <v>633369</v>
      </c>
      <c r="AD245" s="19">
        <v>12</v>
      </c>
      <c r="AE245" s="19"/>
      <c r="AF245" s="19"/>
      <c r="AG245" s="19"/>
      <c r="AH245" s="19">
        <v>105876</v>
      </c>
      <c r="AI245" s="19">
        <v>1</v>
      </c>
      <c r="AJ245" s="19"/>
      <c r="AK245" s="19"/>
      <c r="AL245" s="19"/>
      <c r="AM245" s="19"/>
      <c r="AN245" s="19"/>
      <c r="AO245" s="19">
        <v>2.75</v>
      </c>
      <c r="AP245" s="19" t="s">
        <v>1504</v>
      </c>
      <c r="AQ245" s="19" t="s">
        <v>1502</v>
      </c>
      <c r="AR245" s="19" t="s">
        <v>1540</v>
      </c>
      <c r="AS245" s="19" t="s">
        <v>1562</v>
      </c>
      <c r="AT245" s="19" t="s">
        <v>1563</v>
      </c>
      <c r="AU245" s="19" t="s">
        <v>1564</v>
      </c>
      <c r="AV245" s="19" t="s">
        <v>1565</v>
      </c>
      <c r="AW245" s="19">
        <v>2005</v>
      </c>
      <c r="AX245" s="19">
        <v>3</v>
      </c>
      <c r="AY245" s="19" t="s">
        <v>1566</v>
      </c>
      <c r="AZ245" s="19" t="s">
        <v>1567</v>
      </c>
      <c r="BA245" s="19">
        <v>2006</v>
      </c>
      <c r="BB245" t="str">
        <f>VLOOKUP(AC245,'CTCwiretagcode(Jan2016)'!A$2:C$730,3,FALSE)</f>
        <v>SAM</v>
      </c>
      <c r="BC245" t="str">
        <f t="shared" si="9"/>
        <v>NT</v>
      </c>
      <c r="BD245">
        <f t="shared" si="10"/>
        <v>3</v>
      </c>
      <c r="BE245" t="str">
        <f t="shared" si="11"/>
        <v>6333693M10107  B2008820</v>
      </c>
      <c r="BK245" s="19" t="s">
        <v>1503</v>
      </c>
    </row>
    <row r="246" spans="1:63" x14ac:dyDescent="0.25">
      <c r="A246" s="19" t="s">
        <v>1501</v>
      </c>
      <c r="B246" s="19">
        <v>4.0999999999999996</v>
      </c>
      <c r="C246" s="19">
        <v>20120731</v>
      </c>
      <c r="D246" s="19" t="s">
        <v>41</v>
      </c>
      <c r="E246" s="19" t="s">
        <v>41</v>
      </c>
      <c r="F246" s="19">
        <v>2029257</v>
      </c>
      <c r="G246" s="19">
        <v>1</v>
      </c>
      <c r="H246" s="19">
        <v>2008</v>
      </c>
      <c r="I246" s="19">
        <v>20080819</v>
      </c>
      <c r="J246" s="19" t="s">
        <v>1501</v>
      </c>
      <c r="K246" s="19">
        <v>6</v>
      </c>
      <c r="L246" s="19">
        <v>34</v>
      </c>
      <c r="M246" s="19">
        <v>23</v>
      </c>
      <c r="N246" s="19">
        <v>14</v>
      </c>
      <c r="O246" s="19" t="s">
        <v>1502</v>
      </c>
      <c r="P246" s="19">
        <v>5</v>
      </c>
      <c r="Q246" s="19" t="s">
        <v>42</v>
      </c>
      <c r="R246" s="19"/>
      <c r="S246" s="19">
        <v>5000</v>
      </c>
      <c r="T246" s="19" t="s">
        <v>110</v>
      </c>
      <c r="U246" s="19"/>
      <c r="V246" s="19"/>
      <c r="W246" s="19"/>
      <c r="X246" s="19">
        <v>710</v>
      </c>
      <c r="Y246" s="19">
        <v>0</v>
      </c>
      <c r="Z246" s="19">
        <v>1</v>
      </c>
      <c r="AA246" s="19" t="s">
        <v>48</v>
      </c>
      <c r="AB246" s="19">
        <v>1</v>
      </c>
      <c r="AC246" s="19">
        <v>633369</v>
      </c>
      <c r="AD246" s="19">
        <v>12</v>
      </c>
      <c r="AE246" s="19"/>
      <c r="AF246" s="19"/>
      <c r="AG246" s="19"/>
      <c r="AH246" s="19">
        <v>105876</v>
      </c>
      <c r="AI246" s="19">
        <v>1</v>
      </c>
      <c r="AJ246" s="19"/>
      <c r="AK246" s="19"/>
      <c r="AL246" s="19"/>
      <c r="AM246" s="19"/>
      <c r="AN246" s="19"/>
      <c r="AO246" s="19">
        <v>2.75</v>
      </c>
      <c r="AP246" s="19" t="s">
        <v>1504</v>
      </c>
      <c r="AQ246" s="19" t="s">
        <v>1502</v>
      </c>
      <c r="AR246" s="19" t="s">
        <v>1540</v>
      </c>
      <c r="AS246" s="19" t="s">
        <v>1562</v>
      </c>
      <c r="AT246" s="19" t="s">
        <v>1563</v>
      </c>
      <c r="AU246" s="19" t="s">
        <v>1564</v>
      </c>
      <c r="AV246" s="19" t="s">
        <v>1565</v>
      </c>
      <c r="AW246" s="19">
        <v>2005</v>
      </c>
      <c r="AX246" s="19">
        <v>3</v>
      </c>
      <c r="AY246" s="19" t="s">
        <v>1566</v>
      </c>
      <c r="AZ246" s="19" t="s">
        <v>1567</v>
      </c>
      <c r="BA246" s="19">
        <v>2006</v>
      </c>
      <c r="BB246" t="str">
        <f>VLOOKUP(AC246,'CTCwiretagcode(Jan2016)'!A$2:C$730,3,FALSE)</f>
        <v>SAM</v>
      </c>
      <c r="BC246" t="str">
        <f t="shared" si="9"/>
        <v>NT</v>
      </c>
      <c r="BD246">
        <f t="shared" si="10"/>
        <v>3</v>
      </c>
      <c r="BE246" t="str">
        <f t="shared" si="11"/>
        <v>6333693M10107  B2008710</v>
      </c>
      <c r="BK246" s="19" t="s">
        <v>1503</v>
      </c>
    </row>
    <row r="247" spans="1:63" x14ac:dyDescent="0.25">
      <c r="A247" s="19" t="s">
        <v>1501</v>
      </c>
      <c r="B247" s="19">
        <v>4.0999999999999996</v>
      </c>
      <c r="C247" s="19">
        <v>20120731</v>
      </c>
      <c r="D247" s="19" t="s">
        <v>41</v>
      </c>
      <c r="E247" s="19" t="s">
        <v>41</v>
      </c>
      <c r="F247" s="19">
        <v>2029260</v>
      </c>
      <c r="G247" s="19">
        <v>1</v>
      </c>
      <c r="H247" s="19">
        <v>2008</v>
      </c>
      <c r="I247" s="19">
        <v>20080819</v>
      </c>
      <c r="J247" s="19" t="s">
        <v>1501</v>
      </c>
      <c r="K247" s="19">
        <v>6</v>
      </c>
      <c r="L247" s="19">
        <v>34</v>
      </c>
      <c r="M247" s="19">
        <v>23</v>
      </c>
      <c r="N247" s="19">
        <v>14</v>
      </c>
      <c r="O247" s="19" t="s">
        <v>1502</v>
      </c>
      <c r="P247" s="19">
        <v>5</v>
      </c>
      <c r="Q247" s="19" t="s">
        <v>42</v>
      </c>
      <c r="R247" s="19"/>
      <c r="S247" s="19">
        <v>5000</v>
      </c>
      <c r="T247" s="19" t="s">
        <v>45</v>
      </c>
      <c r="U247" s="19"/>
      <c r="V247" s="19"/>
      <c r="W247" s="19"/>
      <c r="X247" s="19">
        <v>690</v>
      </c>
      <c r="Y247" s="19">
        <v>0</v>
      </c>
      <c r="Z247" s="19">
        <v>1</v>
      </c>
      <c r="AA247" s="19" t="s">
        <v>48</v>
      </c>
      <c r="AB247" s="19">
        <v>1</v>
      </c>
      <c r="AC247" s="19">
        <v>633364</v>
      </c>
      <c r="AD247" s="19">
        <v>12</v>
      </c>
      <c r="AE247" s="19"/>
      <c r="AF247" s="19"/>
      <c r="AG247" s="19"/>
      <c r="AH247" s="19">
        <v>105876</v>
      </c>
      <c r="AI247" s="19">
        <v>1</v>
      </c>
      <c r="AJ247" s="19"/>
      <c r="AK247" s="19"/>
      <c r="AL247" s="19"/>
      <c r="AM247" s="19"/>
      <c r="AN247" s="19"/>
      <c r="AO247" s="19">
        <v>2.75</v>
      </c>
      <c r="AP247" s="19" t="s">
        <v>1504</v>
      </c>
      <c r="AQ247" s="19" t="s">
        <v>1502</v>
      </c>
      <c r="AR247" s="19" t="s">
        <v>1540</v>
      </c>
      <c r="AS247" s="19" t="s">
        <v>1541</v>
      </c>
      <c r="AT247" s="19" t="s">
        <v>1561</v>
      </c>
      <c r="AU247" s="19" t="s">
        <v>1543</v>
      </c>
      <c r="AV247" s="19" t="s">
        <v>1544</v>
      </c>
      <c r="AW247" s="19">
        <v>2005</v>
      </c>
      <c r="AX247" s="19">
        <v>1</v>
      </c>
      <c r="AY247" s="19" t="s">
        <v>1545</v>
      </c>
      <c r="AZ247" s="19" t="s">
        <v>1546</v>
      </c>
      <c r="BA247" s="19">
        <v>2006</v>
      </c>
      <c r="BB247" t="str">
        <f>VLOOKUP(AC247,'CTCwiretagcode(Jan2016)'!A$2:C$730,3,FALSE)</f>
        <v>SKF</v>
      </c>
      <c r="BC247" t="str">
        <f t="shared" si="9"/>
        <v>NT</v>
      </c>
      <c r="BD247">
        <f t="shared" si="10"/>
        <v>3</v>
      </c>
      <c r="BE247" t="str">
        <f t="shared" si="11"/>
        <v>6333643M10107  B2008690</v>
      </c>
      <c r="BK247" s="19" t="s">
        <v>1503</v>
      </c>
    </row>
    <row r="248" spans="1:63" x14ac:dyDescent="0.25">
      <c r="A248" s="19" t="s">
        <v>1501</v>
      </c>
      <c r="B248" s="19">
        <v>4.0999999999999996</v>
      </c>
      <c r="C248" s="19">
        <v>20120731</v>
      </c>
      <c r="D248" s="19" t="s">
        <v>41</v>
      </c>
      <c r="E248" s="19" t="s">
        <v>41</v>
      </c>
      <c r="F248" s="19">
        <v>2001823</v>
      </c>
      <c r="G248" s="19">
        <v>1</v>
      </c>
      <c r="H248" s="19">
        <v>2008</v>
      </c>
      <c r="I248" s="19">
        <v>20080819</v>
      </c>
      <c r="J248" s="19" t="s">
        <v>1501</v>
      </c>
      <c r="K248" s="19">
        <v>6</v>
      </c>
      <c r="L248" s="19">
        <v>34</v>
      </c>
      <c r="M248" s="19">
        <v>23</v>
      </c>
      <c r="N248" s="19">
        <v>17</v>
      </c>
      <c r="O248" s="19" t="s">
        <v>1502</v>
      </c>
      <c r="P248" s="19">
        <v>5</v>
      </c>
      <c r="Q248" s="19" t="s">
        <v>42</v>
      </c>
      <c r="R248" s="19"/>
      <c r="S248" s="19">
        <v>5000</v>
      </c>
      <c r="T248" s="19" t="s">
        <v>110</v>
      </c>
      <c r="U248" s="19"/>
      <c r="V248" s="19"/>
      <c r="W248" s="19"/>
      <c r="X248" s="19">
        <v>740</v>
      </c>
      <c r="Y248" s="19">
        <v>0</v>
      </c>
      <c r="Z248" s="19">
        <v>1</v>
      </c>
      <c r="AA248" s="19" t="s">
        <v>48</v>
      </c>
      <c r="AB248" s="19">
        <v>1</v>
      </c>
      <c r="AC248" s="19">
        <v>633369</v>
      </c>
      <c r="AD248" s="19">
        <v>12</v>
      </c>
      <c r="AE248" s="19"/>
      <c r="AF248" s="19"/>
      <c r="AG248" s="19"/>
      <c r="AH248" s="19">
        <v>105876</v>
      </c>
      <c r="AI248" s="19">
        <v>1</v>
      </c>
      <c r="AJ248" s="19"/>
      <c r="AK248" s="19"/>
      <c r="AL248" s="19"/>
      <c r="AM248" s="19"/>
      <c r="AN248" s="19"/>
      <c r="AO248" s="19">
        <v>2.75</v>
      </c>
      <c r="AP248" s="19" t="s">
        <v>1504</v>
      </c>
      <c r="AQ248" s="19" t="s">
        <v>1502</v>
      </c>
      <c r="AR248" s="19" t="s">
        <v>1540</v>
      </c>
      <c r="AS248" s="19" t="s">
        <v>1562</v>
      </c>
      <c r="AT248" s="19" t="s">
        <v>1563</v>
      </c>
      <c r="AU248" s="19" t="s">
        <v>1564</v>
      </c>
      <c r="AV248" s="19" t="s">
        <v>1565</v>
      </c>
      <c r="AW248" s="19">
        <v>2005</v>
      </c>
      <c r="AX248" s="19">
        <v>3</v>
      </c>
      <c r="AY248" s="19" t="s">
        <v>1566</v>
      </c>
      <c r="AZ248" s="19" t="s">
        <v>1567</v>
      </c>
      <c r="BA248" s="19">
        <v>2006</v>
      </c>
      <c r="BB248" t="str">
        <f>VLOOKUP(AC248,'CTCwiretagcode(Jan2016)'!A$2:C$730,3,FALSE)</f>
        <v>SAM</v>
      </c>
      <c r="BC248" t="str">
        <f t="shared" si="9"/>
        <v>Tr</v>
      </c>
      <c r="BD248">
        <f t="shared" si="10"/>
        <v>3</v>
      </c>
      <c r="BE248" t="str">
        <f t="shared" si="11"/>
        <v>6333693M10107  B2008740</v>
      </c>
      <c r="BK248" s="19" t="s">
        <v>1503</v>
      </c>
    </row>
    <row r="249" spans="1:63" x14ac:dyDescent="0.25">
      <c r="A249" s="19" t="s">
        <v>1501</v>
      </c>
      <c r="B249" s="19">
        <v>4.0999999999999996</v>
      </c>
      <c r="C249" s="19">
        <v>20120731</v>
      </c>
      <c r="D249" s="19" t="s">
        <v>41</v>
      </c>
      <c r="E249" s="19" t="s">
        <v>41</v>
      </c>
      <c r="F249" s="19">
        <v>2018848</v>
      </c>
      <c r="G249" s="19">
        <v>1</v>
      </c>
      <c r="H249" s="19">
        <v>2008</v>
      </c>
      <c r="I249" s="19">
        <v>20080821</v>
      </c>
      <c r="J249" s="19" t="s">
        <v>1501</v>
      </c>
      <c r="K249" s="19">
        <v>6</v>
      </c>
      <c r="L249" s="19">
        <v>34</v>
      </c>
      <c r="M249" s="19">
        <v>23</v>
      </c>
      <c r="N249" s="19">
        <v>19</v>
      </c>
      <c r="O249" s="19" t="s">
        <v>1502</v>
      </c>
      <c r="P249" s="19">
        <v>5</v>
      </c>
      <c r="Q249" s="19" t="s">
        <v>42</v>
      </c>
      <c r="R249" s="19"/>
      <c r="S249" s="19">
        <v>5000</v>
      </c>
      <c r="T249" s="19" t="s">
        <v>45</v>
      </c>
      <c r="U249" s="19"/>
      <c r="V249" s="19"/>
      <c r="W249" s="19"/>
      <c r="X249" s="19">
        <v>700</v>
      </c>
      <c r="Y249" s="19">
        <v>0</v>
      </c>
      <c r="Z249" s="19">
        <v>1</v>
      </c>
      <c r="AA249" s="19" t="s">
        <v>48</v>
      </c>
      <c r="AB249" s="19">
        <v>1</v>
      </c>
      <c r="AC249" s="19">
        <v>633369</v>
      </c>
      <c r="AD249" s="19">
        <v>12</v>
      </c>
      <c r="AE249" s="19"/>
      <c r="AF249" s="19"/>
      <c r="AG249" s="19"/>
      <c r="AH249" s="19">
        <v>105876</v>
      </c>
      <c r="AI249" s="19">
        <v>1</v>
      </c>
      <c r="AJ249" s="19"/>
      <c r="AK249" s="19"/>
      <c r="AL249" s="19"/>
      <c r="AM249" s="19"/>
      <c r="AN249" s="19"/>
      <c r="AO249" s="19">
        <v>2.75</v>
      </c>
      <c r="AP249" s="19" t="s">
        <v>1504</v>
      </c>
      <c r="AQ249" s="19" t="s">
        <v>1502</v>
      </c>
      <c r="AR249" s="19" t="s">
        <v>1540</v>
      </c>
      <c r="AS249" s="19" t="s">
        <v>1562</v>
      </c>
      <c r="AT249" s="19" t="s">
        <v>1563</v>
      </c>
      <c r="AU249" s="19" t="s">
        <v>1564</v>
      </c>
      <c r="AV249" s="19" t="s">
        <v>1565</v>
      </c>
      <c r="AW249" s="19">
        <v>2005</v>
      </c>
      <c r="AX249" s="19">
        <v>3</v>
      </c>
      <c r="AY249" s="19" t="s">
        <v>1566</v>
      </c>
      <c r="AZ249" s="19" t="s">
        <v>1567</v>
      </c>
      <c r="BA249" s="19">
        <v>2006</v>
      </c>
      <c r="BB249" t="str">
        <f>VLOOKUP(AC249,'CTCwiretagcode(Jan2016)'!A$2:C$730,3,FALSE)</f>
        <v>SAM</v>
      </c>
      <c r="BC249" t="str">
        <f t="shared" si="9"/>
        <v>NT</v>
      </c>
      <c r="BD249">
        <f t="shared" si="10"/>
        <v>3</v>
      </c>
      <c r="BE249" t="str">
        <f t="shared" si="11"/>
        <v>6333693M10107  B2008700</v>
      </c>
      <c r="BK249" s="19" t="s">
        <v>1503</v>
      </c>
    </row>
    <row r="250" spans="1:63" x14ac:dyDescent="0.25">
      <c r="A250" s="19" t="s">
        <v>1501</v>
      </c>
      <c r="B250" s="19">
        <v>4.0999999999999996</v>
      </c>
      <c r="C250" s="19">
        <v>20120731</v>
      </c>
      <c r="D250" s="19" t="s">
        <v>41</v>
      </c>
      <c r="E250" s="19" t="s">
        <v>41</v>
      </c>
      <c r="F250" s="19">
        <v>2018859</v>
      </c>
      <c r="G250" s="19">
        <v>1</v>
      </c>
      <c r="H250" s="19">
        <v>2008</v>
      </c>
      <c r="I250" s="19">
        <v>20080821</v>
      </c>
      <c r="J250" s="19" t="s">
        <v>1501</v>
      </c>
      <c r="K250" s="19">
        <v>6</v>
      </c>
      <c r="L250" s="19">
        <v>34</v>
      </c>
      <c r="M250" s="19">
        <v>23</v>
      </c>
      <c r="N250" s="19">
        <v>19</v>
      </c>
      <c r="O250" s="19" t="s">
        <v>1502</v>
      </c>
      <c r="P250" s="19">
        <v>5</v>
      </c>
      <c r="Q250" s="19" t="s">
        <v>42</v>
      </c>
      <c r="R250" s="19"/>
      <c r="S250" s="19">
        <v>5000</v>
      </c>
      <c r="T250" s="19" t="s">
        <v>45</v>
      </c>
      <c r="U250" s="19"/>
      <c r="V250" s="19"/>
      <c r="W250" s="19"/>
      <c r="X250" s="19">
        <v>720</v>
      </c>
      <c r="Y250" s="19">
        <v>0</v>
      </c>
      <c r="Z250" s="19">
        <v>1</v>
      </c>
      <c r="AA250" s="19" t="s">
        <v>48</v>
      </c>
      <c r="AB250" s="19">
        <v>1</v>
      </c>
      <c r="AC250" s="19">
        <v>633369</v>
      </c>
      <c r="AD250" s="19">
        <v>12</v>
      </c>
      <c r="AE250" s="19"/>
      <c r="AF250" s="19"/>
      <c r="AG250" s="19"/>
      <c r="AH250" s="19">
        <v>105876</v>
      </c>
      <c r="AI250" s="19">
        <v>1</v>
      </c>
      <c r="AJ250" s="19"/>
      <c r="AK250" s="19"/>
      <c r="AL250" s="19"/>
      <c r="AM250" s="19"/>
      <c r="AN250" s="19"/>
      <c r="AO250" s="19">
        <v>2.75</v>
      </c>
      <c r="AP250" s="19" t="s">
        <v>1504</v>
      </c>
      <c r="AQ250" s="19" t="s">
        <v>1502</v>
      </c>
      <c r="AR250" s="19" t="s">
        <v>1540</v>
      </c>
      <c r="AS250" s="19" t="s">
        <v>1562</v>
      </c>
      <c r="AT250" s="19" t="s">
        <v>1563</v>
      </c>
      <c r="AU250" s="19" t="s">
        <v>1564</v>
      </c>
      <c r="AV250" s="19" t="s">
        <v>1565</v>
      </c>
      <c r="AW250" s="19">
        <v>2005</v>
      </c>
      <c r="AX250" s="19">
        <v>3</v>
      </c>
      <c r="AY250" s="19" t="s">
        <v>1566</v>
      </c>
      <c r="AZ250" s="19" t="s">
        <v>1567</v>
      </c>
      <c r="BA250" s="19">
        <v>2006</v>
      </c>
      <c r="BB250" t="str">
        <f>VLOOKUP(AC250,'CTCwiretagcode(Jan2016)'!A$2:C$730,3,FALSE)</f>
        <v>SAM</v>
      </c>
      <c r="BC250" t="str">
        <f t="shared" si="9"/>
        <v>NT</v>
      </c>
      <c r="BD250">
        <f t="shared" si="10"/>
        <v>3</v>
      </c>
      <c r="BE250" t="str">
        <f t="shared" si="11"/>
        <v>6333693M10107  B2008720</v>
      </c>
      <c r="BK250" s="19" t="s">
        <v>1503</v>
      </c>
    </row>
    <row r="251" spans="1:63" x14ac:dyDescent="0.25">
      <c r="A251" s="19" t="s">
        <v>1501</v>
      </c>
      <c r="B251" s="19">
        <v>4.0999999999999996</v>
      </c>
      <c r="C251" s="19">
        <v>20120731</v>
      </c>
      <c r="D251" s="19" t="s">
        <v>41</v>
      </c>
      <c r="E251" s="19" t="s">
        <v>41</v>
      </c>
      <c r="F251" s="19">
        <v>2018867</v>
      </c>
      <c r="G251" s="19">
        <v>1</v>
      </c>
      <c r="H251" s="19">
        <v>2008</v>
      </c>
      <c r="I251" s="19">
        <v>20080821</v>
      </c>
      <c r="J251" s="19" t="s">
        <v>1501</v>
      </c>
      <c r="K251" s="19">
        <v>6</v>
      </c>
      <c r="L251" s="19">
        <v>34</v>
      </c>
      <c r="M251" s="19">
        <v>23</v>
      </c>
      <c r="N251" s="19">
        <v>19</v>
      </c>
      <c r="O251" s="19" t="s">
        <v>1502</v>
      </c>
      <c r="P251" s="19">
        <v>5</v>
      </c>
      <c r="Q251" s="19" t="s">
        <v>42</v>
      </c>
      <c r="R251" s="19"/>
      <c r="S251" s="19">
        <v>5000</v>
      </c>
      <c r="T251" s="19" t="s">
        <v>45</v>
      </c>
      <c r="U251" s="19"/>
      <c r="V251" s="19"/>
      <c r="W251" s="19"/>
      <c r="X251" s="19">
        <v>750</v>
      </c>
      <c r="Y251" s="19">
        <v>0</v>
      </c>
      <c r="Z251" s="19">
        <v>1</v>
      </c>
      <c r="AA251" s="19" t="s">
        <v>48</v>
      </c>
      <c r="AB251" s="19">
        <v>1</v>
      </c>
      <c r="AC251" s="19">
        <v>633369</v>
      </c>
      <c r="AD251" s="19">
        <v>12</v>
      </c>
      <c r="AE251" s="19"/>
      <c r="AF251" s="19"/>
      <c r="AG251" s="19"/>
      <c r="AH251" s="19">
        <v>105876</v>
      </c>
      <c r="AI251" s="19">
        <v>1</v>
      </c>
      <c r="AJ251" s="19"/>
      <c r="AK251" s="19"/>
      <c r="AL251" s="19"/>
      <c r="AM251" s="19"/>
      <c r="AN251" s="19"/>
      <c r="AO251" s="19">
        <v>2.75</v>
      </c>
      <c r="AP251" s="19" t="s">
        <v>1504</v>
      </c>
      <c r="AQ251" s="19" t="s">
        <v>1502</v>
      </c>
      <c r="AR251" s="19" t="s">
        <v>1540</v>
      </c>
      <c r="AS251" s="19" t="s">
        <v>1562</v>
      </c>
      <c r="AT251" s="19" t="s">
        <v>1563</v>
      </c>
      <c r="AU251" s="19" t="s">
        <v>1564</v>
      </c>
      <c r="AV251" s="19" t="s">
        <v>1565</v>
      </c>
      <c r="AW251" s="19">
        <v>2005</v>
      </c>
      <c r="AX251" s="19">
        <v>3</v>
      </c>
      <c r="AY251" s="19" t="s">
        <v>1566</v>
      </c>
      <c r="AZ251" s="19" t="s">
        <v>1567</v>
      </c>
      <c r="BA251" s="19">
        <v>2006</v>
      </c>
      <c r="BB251" t="str">
        <f>VLOOKUP(AC251,'CTCwiretagcode(Jan2016)'!A$2:C$730,3,FALSE)</f>
        <v>SAM</v>
      </c>
      <c r="BC251" t="str">
        <f t="shared" si="9"/>
        <v>NT</v>
      </c>
      <c r="BD251">
        <f t="shared" si="10"/>
        <v>3</v>
      </c>
      <c r="BE251" t="str">
        <f t="shared" si="11"/>
        <v>6333693M10107  B2008750</v>
      </c>
      <c r="BK251" s="19" t="s">
        <v>1503</v>
      </c>
    </row>
    <row r="252" spans="1:63" x14ac:dyDescent="0.25">
      <c r="A252" s="19" t="s">
        <v>1501</v>
      </c>
      <c r="B252" s="19">
        <v>4.0999999999999996</v>
      </c>
      <c r="C252" s="19">
        <v>20120731</v>
      </c>
      <c r="D252" s="19" t="s">
        <v>41</v>
      </c>
      <c r="E252" s="19" t="s">
        <v>41</v>
      </c>
      <c r="F252" s="19">
        <v>2018871</v>
      </c>
      <c r="G252" s="19">
        <v>1</v>
      </c>
      <c r="H252" s="19">
        <v>2008</v>
      </c>
      <c r="I252" s="19">
        <v>20080821</v>
      </c>
      <c r="J252" s="19" t="s">
        <v>1501</v>
      </c>
      <c r="K252" s="19">
        <v>6</v>
      </c>
      <c r="L252" s="19">
        <v>34</v>
      </c>
      <c r="M252" s="19">
        <v>23</v>
      </c>
      <c r="N252" s="19">
        <v>19</v>
      </c>
      <c r="O252" s="19" t="s">
        <v>1502</v>
      </c>
      <c r="P252" s="19">
        <v>5</v>
      </c>
      <c r="Q252" s="19" t="s">
        <v>42</v>
      </c>
      <c r="R252" s="19"/>
      <c r="S252" s="19">
        <v>5000</v>
      </c>
      <c r="T252" s="19" t="s">
        <v>110</v>
      </c>
      <c r="U252" s="19"/>
      <c r="V252" s="19"/>
      <c r="W252" s="19"/>
      <c r="X252" s="19">
        <v>720</v>
      </c>
      <c r="Y252" s="19">
        <v>0</v>
      </c>
      <c r="Z252" s="19">
        <v>1</v>
      </c>
      <c r="AA252" s="19" t="s">
        <v>48</v>
      </c>
      <c r="AB252" s="19">
        <v>1</v>
      </c>
      <c r="AC252" s="19">
        <v>633369</v>
      </c>
      <c r="AD252" s="19">
        <v>12</v>
      </c>
      <c r="AE252" s="19"/>
      <c r="AF252" s="19"/>
      <c r="AG252" s="19"/>
      <c r="AH252" s="19">
        <v>105876</v>
      </c>
      <c r="AI252" s="19">
        <v>1</v>
      </c>
      <c r="AJ252" s="19"/>
      <c r="AK252" s="19"/>
      <c r="AL252" s="19"/>
      <c r="AM252" s="19"/>
      <c r="AN252" s="19"/>
      <c r="AO252" s="19">
        <v>2.75</v>
      </c>
      <c r="AP252" s="19" t="s">
        <v>1504</v>
      </c>
      <c r="AQ252" s="19" t="s">
        <v>1502</v>
      </c>
      <c r="AR252" s="19" t="s">
        <v>1540</v>
      </c>
      <c r="AS252" s="19" t="s">
        <v>1562</v>
      </c>
      <c r="AT252" s="19" t="s">
        <v>1563</v>
      </c>
      <c r="AU252" s="19" t="s">
        <v>1564</v>
      </c>
      <c r="AV252" s="19" t="s">
        <v>1565</v>
      </c>
      <c r="AW252" s="19">
        <v>2005</v>
      </c>
      <c r="AX252" s="19">
        <v>3</v>
      </c>
      <c r="AY252" s="19" t="s">
        <v>1566</v>
      </c>
      <c r="AZ252" s="19" t="s">
        <v>1567</v>
      </c>
      <c r="BA252" s="19">
        <v>2006</v>
      </c>
      <c r="BB252" t="str">
        <f>VLOOKUP(AC252,'CTCwiretagcode(Jan2016)'!A$2:C$730,3,FALSE)</f>
        <v>SAM</v>
      </c>
      <c r="BC252" t="str">
        <f t="shared" si="9"/>
        <v>NT</v>
      </c>
      <c r="BD252">
        <f t="shared" si="10"/>
        <v>3</v>
      </c>
      <c r="BE252" t="str">
        <f t="shared" si="11"/>
        <v>6333693M10107  B2008720</v>
      </c>
      <c r="BK252" s="19" t="s">
        <v>1503</v>
      </c>
    </row>
    <row r="253" spans="1:63" x14ac:dyDescent="0.25">
      <c r="A253" s="19" t="s">
        <v>1501</v>
      </c>
      <c r="B253" s="19">
        <v>4.0999999999999996</v>
      </c>
      <c r="C253" s="19">
        <v>20120731</v>
      </c>
      <c r="D253" s="19" t="s">
        <v>41</v>
      </c>
      <c r="E253" s="19" t="s">
        <v>41</v>
      </c>
      <c r="F253" s="19">
        <v>1986573</v>
      </c>
      <c r="G253" s="19">
        <v>1</v>
      </c>
      <c r="H253" s="19">
        <v>2008</v>
      </c>
      <c r="I253" s="19">
        <v>20080821</v>
      </c>
      <c r="J253" s="19" t="s">
        <v>1501</v>
      </c>
      <c r="K253" s="19">
        <v>6</v>
      </c>
      <c r="L253" s="19">
        <v>34</v>
      </c>
      <c r="M253" s="19">
        <v>23</v>
      </c>
      <c r="N253" s="19">
        <v>17</v>
      </c>
      <c r="O253" s="19" t="s">
        <v>1502</v>
      </c>
      <c r="P253" s="19">
        <v>5</v>
      </c>
      <c r="Q253" s="19" t="s">
        <v>42</v>
      </c>
      <c r="R253" s="19"/>
      <c r="S253" s="19">
        <v>5000</v>
      </c>
      <c r="T253" s="19" t="s">
        <v>110</v>
      </c>
      <c r="U253" s="19"/>
      <c r="V253" s="19"/>
      <c r="W253" s="19"/>
      <c r="X253" s="19">
        <v>760</v>
      </c>
      <c r="Y253" s="19">
        <v>0</v>
      </c>
      <c r="Z253" s="19">
        <v>1</v>
      </c>
      <c r="AA253" s="19" t="s">
        <v>48</v>
      </c>
      <c r="AB253" s="19">
        <v>1</v>
      </c>
      <c r="AC253" s="19">
        <v>633369</v>
      </c>
      <c r="AD253" s="19">
        <v>12</v>
      </c>
      <c r="AE253" s="19"/>
      <c r="AF253" s="19"/>
      <c r="AG253" s="19"/>
      <c r="AH253" s="19">
        <v>105876</v>
      </c>
      <c r="AI253" s="19">
        <v>1</v>
      </c>
      <c r="AJ253" s="19"/>
      <c r="AK253" s="19"/>
      <c r="AL253" s="19"/>
      <c r="AM253" s="19"/>
      <c r="AN253" s="19"/>
      <c r="AO253" s="19">
        <v>2.75</v>
      </c>
      <c r="AP253" s="19" t="s">
        <v>1504</v>
      </c>
      <c r="AQ253" s="19" t="s">
        <v>1502</v>
      </c>
      <c r="AR253" s="19" t="s">
        <v>1540</v>
      </c>
      <c r="AS253" s="19" t="s">
        <v>1562</v>
      </c>
      <c r="AT253" s="19" t="s">
        <v>1563</v>
      </c>
      <c r="AU253" s="19" t="s">
        <v>1564</v>
      </c>
      <c r="AV253" s="19" t="s">
        <v>1565</v>
      </c>
      <c r="AW253" s="19">
        <v>2005</v>
      </c>
      <c r="AX253" s="19">
        <v>3</v>
      </c>
      <c r="AY253" s="19" t="s">
        <v>1566</v>
      </c>
      <c r="AZ253" s="19" t="s">
        <v>1567</v>
      </c>
      <c r="BA253" s="19">
        <v>2006</v>
      </c>
      <c r="BB253" t="str">
        <f>VLOOKUP(AC253,'CTCwiretagcode(Jan2016)'!A$2:C$730,3,FALSE)</f>
        <v>SAM</v>
      </c>
      <c r="BC253" t="str">
        <f t="shared" si="9"/>
        <v>Tr</v>
      </c>
      <c r="BD253">
        <f t="shared" si="10"/>
        <v>3</v>
      </c>
      <c r="BE253" t="str">
        <f t="shared" si="11"/>
        <v>6333693M10107  B2008760</v>
      </c>
      <c r="BK253" s="19" t="s">
        <v>1503</v>
      </c>
    </row>
    <row r="254" spans="1:63" x14ac:dyDescent="0.25">
      <c r="A254" s="19" t="s">
        <v>1501</v>
      </c>
      <c r="B254" s="19">
        <v>4.0999999999999996</v>
      </c>
      <c r="C254" s="19">
        <v>20120731</v>
      </c>
      <c r="D254" s="19" t="s">
        <v>41</v>
      </c>
      <c r="E254" s="19" t="s">
        <v>41</v>
      </c>
      <c r="F254" s="19">
        <v>1986577</v>
      </c>
      <c r="G254" s="19">
        <v>1</v>
      </c>
      <c r="H254" s="19">
        <v>2008</v>
      </c>
      <c r="I254" s="19">
        <v>20080821</v>
      </c>
      <c r="J254" s="19" t="s">
        <v>1501</v>
      </c>
      <c r="K254" s="19">
        <v>6</v>
      </c>
      <c r="L254" s="19">
        <v>34</v>
      </c>
      <c r="M254" s="19">
        <v>23</v>
      </c>
      <c r="N254" s="19">
        <v>17</v>
      </c>
      <c r="O254" s="19" t="s">
        <v>1502</v>
      </c>
      <c r="P254" s="19">
        <v>5</v>
      </c>
      <c r="Q254" s="19" t="s">
        <v>42</v>
      </c>
      <c r="R254" s="19"/>
      <c r="S254" s="19">
        <v>5000</v>
      </c>
      <c r="T254" s="19" t="s">
        <v>110</v>
      </c>
      <c r="U254" s="19"/>
      <c r="V254" s="19"/>
      <c r="W254" s="19"/>
      <c r="X254" s="19">
        <v>730</v>
      </c>
      <c r="Y254" s="19">
        <v>0</v>
      </c>
      <c r="Z254" s="19">
        <v>1</v>
      </c>
      <c r="AA254" s="19" t="s">
        <v>48</v>
      </c>
      <c r="AB254" s="19">
        <v>1</v>
      </c>
      <c r="AC254" s="19">
        <v>633369</v>
      </c>
      <c r="AD254" s="19">
        <v>12</v>
      </c>
      <c r="AE254" s="19"/>
      <c r="AF254" s="19"/>
      <c r="AG254" s="19"/>
      <c r="AH254" s="19">
        <v>105876</v>
      </c>
      <c r="AI254" s="19">
        <v>1</v>
      </c>
      <c r="AJ254" s="19"/>
      <c r="AK254" s="19"/>
      <c r="AL254" s="19"/>
      <c r="AM254" s="19"/>
      <c r="AN254" s="19"/>
      <c r="AO254" s="19">
        <v>2.75</v>
      </c>
      <c r="AP254" s="19" t="s">
        <v>1504</v>
      </c>
      <c r="AQ254" s="19" t="s">
        <v>1502</v>
      </c>
      <c r="AR254" s="19" t="s">
        <v>1540</v>
      </c>
      <c r="AS254" s="19" t="s">
        <v>1562</v>
      </c>
      <c r="AT254" s="19" t="s">
        <v>1563</v>
      </c>
      <c r="AU254" s="19" t="s">
        <v>1564</v>
      </c>
      <c r="AV254" s="19" t="s">
        <v>1565</v>
      </c>
      <c r="AW254" s="19">
        <v>2005</v>
      </c>
      <c r="AX254" s="19">
        <v>3</v>
      </c>
      <c r="AY254" s="19" t="s">
        <v>1566</v>
      </c>
      <c r="AZ254" s="19" t="s">
        <v>1567</v>
      </c>
      <c r="BA254" s="19">
        <v>2006</v>
      </c>
      <c r="BB254" t="str">
        <f>VLOOKUP(AC254,'CTCwiretagcode(Jan2016)'!A$2:C$730,3,FALSE)</f>
        <v>SAM</v>
      </c>
      <c r="BC254" t="str">
        <f t="shared" si="9"/>
        <v>Tr</v>
      </c>
      <c r="BD254">
        <f t="shared" si="10"/>
        <v>3</v>
      </c>
      <c r="BE254" t="str">
        <f t="shared" si="11"/>
        <v>6333693M10107  B2008730</v>
      </c>
      <c r="BK254" s="19" t="s">
        <v>1503</v>
      </c>
    </row>
    <row r="255" spans="1:63" x14ac:dyDescent="0.25">
      <c r="A255" s="19" t="s">
        <v>1501</v>
      </c>
      <c r="B255" s="19">
        <v>4.0999999999999996</v>
      </c>
      <c r="C255" s="19">
        <v>20120731</v>
      </c>
      <c r="D255" s="19" t="s">
        <v>41</v>
      </c>
      <c r="E255" s="19" t="s">
        <v>41</v>
      </c>
      <c r="F255" s="19">
        <v>1983474</v>
      </c>
      <c r="G255" s="19">
        <v>1</v>
      </c>
      <c r="H255" s="19">
        <v>2008</v>
      </c>
      <c r="I255" s="19">
        <v>20080821</v>
      </c>
      <c r="J255" s="19" t="s">
        <v>1501</v>
      </c>
      <c r="K255" s="19">
        <v>6</v>
      </c>
      <c r="L255" s="19">
        <v>34</v>
      </c>
      <c r="M255" s="19">
        <v>23</v>
      </c>
      <c r="N255" s="19">
        <v>17</v>
      </c>
      <c r="O255" s="19" t="s">
        <v>1502</v>
      </c>
      <c r="P255" s="19">
        <v>5</v>
      </c>
      <c r="Q255" s="19" t="s">
        <v>42</v>
      </c>
      <c r="R255" s="19"/>
      <c r="S255" s="19">
        <v>5000</v>
      </c>
      <c r="T255" s="19" t="s">
        <v>110</v>
      </c>
      <c r="U255" s="19"/>
      <c r="V255" s="19"/>
      <c r="W255" s="19"/>
      <c r="X255" s="19">
        <v>740</v>
      </c>
      <c r="Y255" s="19">
        <v>0</v>
      </c>
      <c r="Z255" s="19">
        <v>1</v>
      </c>
      <c r="AA255" s="19" t="s">
        <v>48</v>
      </c>
      <c r="AB255" s="19">
        <v>1</v>
      </c>
      <c r="AC255" s="19">
        <v>633369</v>
      </c>
      <c r="AD255" s="19">
        <v>12</v>
      </c>
      <c r="AE255" s="19"/>
      <c r="AF255" s="19"/>
      <c r="AG255" s="19"/>
      <c r="AH255" s="19">
        <v>105876</v>
      </c>
      <c r="AI255" s="19">
        <v>1</v>
      </c>
      <c r="AJ255" s="19"/>
      <c r="AK255" s="19"/>
      <c r="AL255" s="19"/>
      <c r="AM255" s="19"/>
      <c r="AN255" s="19"/>
      <c r="AO255" s="19">
        <v>2.75</v>
      </c>
      <c r="AP255" s="19" t="s">
        <v>1504</v>
      </c>
      <c r="AQ255" s="19" t="s">
        <v>1502</v>
      </c>
      <c r="AR255" s="19" t="s">
        <v>1540</v>
      </c>
      <c r="AS255" s="19" t="s">
        <v>1562</v>
      </c>
      <c r="AT255" s="19" t="s">
        <v>1563</v>
      </c>
      <c r="AU255" s="19" t="s">
        <v>1564</v>
      </c>
      <c r="AV255" s="19" t="s">
        <v>1565</v>
      </c>
      <c r="AW255" s="19">
        <v>2005</v>
      </c>
      <c r="AX255" s="19">
        <v>3</v>
      </c>
      <c r="AY255" s="19" t="s">
        <v>1566</v>
      </c>
      <c r="AZ255" s="19" t="s">
        <v>1567</v>
      </c>
      <c r="BA255" s="19">
        <v>2006</v>
      </c>
      <c r="BB255" t="str">
        <f>VLOOKUP(AC255,'CTCwiretagcode(Jan2016)'!A$2:C$730,3,FALSE)</f>
        <v>SAM</v>
      </c>
      <c r="BC255" t="str">
        <f t="shared" si="9"/>
        <v>Tr</v>
      </c>
      <c r="BD255">
        <f t="shared" si="10"/>
        <v>3</v>
      </c>
      <c r="BE255" t="str">
        <f t="shared" si="11"/>
        <v>6333693M10107  B2008740</v>
      </c>
      <c r="BK255" s="19" t="s">
        <v>1503</v>
      </c>
    </row>
    <row r="256" spans="1:63" x14ac:dyDescent="0.25">
      <c r="A256" s="19" t="s">
        <v>1501</v>
      </c>
      <c r="B256" s="19">
        <v>4.0999999999999996</v>
      </c>
      <c r="C256" s="19">
        <v>20120731</v>
      </c>
      <c r="D256" s="19" t="s">
        <v>41</v>
      </c>
      <c r="E256" s="19" t="s">
        <v>41</v>
      </c>
      <c r="F256" s="19">
        <v>1983501</v>
      </c>
      <c r="G256" s="19">
        <v>1</v>
      </c>
      <c r="H256" s="19">
        <v>2008</v>
      </c>
      <c r="I256" s="19">
        <v>20080822</v>
      </c>
      <c r="J256" s="19" t="s">
        <v>1501</v>
      </c>
      <c r="K256" s="19">
        <v>6</v>
      </c>
      <c r="L256" s="19">
        <v>34</v>
      </c>
      <c r="M256" s="19">
        <v>23</v>
      </c>
      <c r="N256" s="19">
        <v>52</v>
      </c>
      <c r="O256" s="19" t="s">
        <v>1502</v>
      </c>
      <c r="P256" s="19">
        <v>5</v>
      </c>
      <c r="Q256" s="19" t="s">
        <v>42</v>
      </c>
      <c r="R256" s="19"/>
      <c r="S256" s="19">
        <v>5000</v>
      </c>
      <c r="T256" s="19" t="s">
        <v>45</v>
      </c>
      <c r="U256" s="19"/>
      <c r="V256" s="19"/>
      <c r="W256" s="19"/>
      <c r="X256" s="19">
        <v>740</v>
      </c>
      <c r="Y256" s="19">
        <v>0</v>
      </c>
      <c r="Z256" s="19">
        <v>1</v>
      </c>
      <c r="AA256" s="19" t="s">
        <v>48</v>
      </c>
      <c r="AB256" s="19">
        <v>1</v>
      </c>
      <c r="AC256" s="19">
        <v>633369</v>
      </c>
      <c r="AD256" s="19">
        <v>12</v>
      </c>
      <c r="AE256" s="19"/>
      <c r="AF256" s="19"/>
      <c r="AG256" s="19"/>
      <c r="AH256" s="19">
        <v>105876</v>
      </c>
      <c r="AI256" s="19">
        <v>1</v>
      </c>
      <c r="AJ256" s="19"/>
      <c r="AK256" s="19"/>
      <c r="AL256" s="19"/>
      <c r="AM256" s="19"/>
      <c r="AN256" s="19"/>
      <c r="AO256" s="19">
        <v>2.75</v>
      </c>
      <c r="AP256" s="19" t="s">
        <v>1504</v>
      </c>
      <c r="AQ256" s="19" t="s">
        <v>1502</v>
      </c>
      <c r="AR256" s="19" t="s">
        <v>1540</v>
      </c>
      <c r="AS256" s="19" t="s">
        <v>1562</v>
      </c>
      <c r="AT256" s="19" t="s">
        <v>1563</v>
      </c>
      <c r="AU256" s="19" t="s">
        <v>1564</v>
      </c>
      <c r="AV256" s="19" t="s">
        <v>1565</v>
      </c>
      <c r="AW256" s="19">
        <v>2005</v>
      </c>
      <c r="AX256" s="19">
        <v>3</v>
      </c>
      <c r="AY256" s="19" t="s">
        <v>1566</v>
      </c>
      <c r="AZ256" s="19" t="s">
        <v>1567</v>
      </c>
      <c r="BA256" s="19">
        <v>2006</v>
      </c>
      <c r="BB256" t="str">
        <f>VLOOKUP(AC256,'CTCwiretagcode(Jan2016)'!A$2:C$730,3,FALSE)</f>
        <v>SAM</v>
      </c>
      <c r="BC256" t="str">
        <f t="shared" si="9"/>
        <v>mix</v>
      </c>
      <c r="BD256">
        <f t="shared" si="10"/>
        <v>3</v>
      </c>
      <c r="BE256" t="str">
        <f t="shared" si="11"/>
        <v>6333693M10107  B2008740</v>
      </c>
      <c r="BK256" s="19" t="s">
        <v>1503</v>
      </c>
    </row>
    <row r="257" spans="1:63" x14ac:dyDescent="0.25">
      <c r="A257" s="19" t="s">
        <v>1501</v>
      </c>
      <c r="B257" s="19">
        <v>4.0999999999999996</v>
      </c>
      <c r="C257" s="19">
        <v>20120731</v>
      </c>
      <c r="D257" s="19" t="s">
        <v>41</v>
      </c>
      <c r="E257" s="19" t="s">
        <v>41</v>
      </c>
      <c r="F257" s="19">
        <v>1983504</v>
      </c>
      <c r="G257" s="19">
        <v>1</v>
      </c>
      <c r="H257" s="19">
        <v>2008</v>
      </c>
      <c r="I257" s="19">
        <v>20080822</v>
      </c>
      <c r="J257" s="19" t="s">
        <v>1501</v>
      </c>
      <c r="K257" s="19">
        <v>6</v>
      </c>
      <c r="L257" s="19">
        <v>34</v>
      </c>
      <c r="M257" s="19">
        <v>23</v>
      </c>
      <c r="N257" s="19">
        <v>52</v>
      </c>
      <c r="O257" s="19" t="s">
        <v>1502</v>
      </c>
      <c r="P257" s="19">
        <v>5</v>
      </c>
      <c r="Q257" s="19" t="s">
        <v>42</v>
      </c>
      <c r="R257" s="19"/>
      <c r="S257" s="19">
        <v>5000</v>
      </c>
      <c r="T257" s="19" t="s">
        <v>45</v>
      </c>
      <c r="U257" s="19"/>
      <c r="V257" s="19"/>
      <c r="W257" s="19"/>
      <c r="X257" s="19">
        <v>750</v>
      </c>
      <c r="Y257" s="19">
        <v>0</v>
      </c>
      <c r="Z257" s="19">
        <v>1</v>
      </c>
      <c r="AA257" s="19" t="s">
        <v>48</v>
      </c>
      <c r="AB257" s="19">
        <v>1</v>
      </c>
      <c r="AC257" s="19">
        <v>633369</v>
      </c>
      <c r="AD257" s="19">
        <v>12</v>
      </c>
      <c r="AE257" s="19"/>
      <c r="AF257" s="19"/>
      <c r="AG257" s="19"/>
      <c r="AH257" s="19">
        <v>105876</v>
      </c>
      <c r="AI257" s="19">
        <v>1</v>
      </c>
      <c r="AJ257" s="19"/>
      <c r="AK257" s="19"/>
      <c r="AL257" s="19"/>
      <c r="AM257" s="19"/>
      <c r="AN257" s="19"/>
      <c r="AO257" s="19">
        <v>2.75</v>
      </c>
      <c r="AP257" s="19" t="s">
        <v>1504</v>
      </c>
      <c r="AQ257" s="19" t="s">
        <v>1502</v>
      </c>
      <c r="AR257" s="19" t="s">
        <v>1540</v>
      </c>
      <c r="AS257" s="19" t="s">
        <v>1562</v>
      </c>
      <c r="AT257" s="19" t="s">
        <v>1563</v>
      </c>
      <c r="AU257" s="19" t="s">
        <v>1564</v>
      </c>
      <c r="AV257" s="19" t="s">
        <v>1565</v>
      </c>
      <c r="AW257" s="19">
        <v>2005</v>
      </c>
      <c r="AX257" s="19">
        <v>3</v>
      </c>
      <c r="AY257" s="19" t="s">
        <v>1566</v>
      </c>
      <c r="AZ257" s="19" t="s">
        <v>1567</v>
      </c>
      <c r="BA257" s="19">
        <v>2006</v>
      </c>
      <c r="BB257" t="str">
        <f>VLOOKUP(AC257,'CTCwiretagcode(Jan2016)'!A$2:C$730,3,FALSE)</f>
        <v>SAM</v>
      </c>
      <c r="BC257" t="str">
        <f t="shared" si="9"/>
        <v>mix</v>
      </c>
      <c r="BD257">
        <f t="shared" si="10"/>
        <v>3</v>
      </c>
      <c r="BE257" t="str">
        <f t="shared" si="11"/>
        <v>6333693M10107  B2008750</v>
      </c>
      <c r="BK257" s="19" t="s">
        <v>1503</v>
      </c>
    </row>
    <row r="258" spans="1:63" x14ac:dyDescent="0.25">
      <c r="A258" s="19" t="s">
        <v>1501</v>
      </c>
      <c r="B258" s="19">
        <v>4.0999999999999996</v>
      </c>
      <c r="C258" s="19">
        <v>20120731</v>
      </c>
      <c r="D258" s="19" t="s">
        <v>41</v>
      </c>
      <c r="E258" s="19" t="s">
        <v>41</v>
      </c>
      <c r="F258" s="19">
        <v>1983532</v>
      </c>
      <c r="G258" s="19">
        <v>1</v>
      </c>
      <c r="H258" s="19">
        <v>2008</v>
      </c>
      <c r="I258" s="19">
        <v>20080822</v>
      </c>
      <c r="J258" s="19" t="s">
        <v>1501</v>
      </c>
      <c r="K258" s="19">
        <v>6</v>
      </c>
      <c r="L258" s="19">
        <v>34</v>
      </c>
      <c r="M258" s="19">
        <v>23</v>
      </c>
      <c r="N258" s="19">
        <v>52</v>
      </c>
      <c r="O258" s="19" t="s">
        <v>1502</v>
      </c>
      <c r="P258" s="19">
        <v>5</v>
      </c>
      <c r="Q258" s="19" t="s">
        <v>42</v>
      </c>
      <c r="R258" s="19"/>
      <c r="S258" s="19">
        <v>5000</v>
      </c>
      <c r="T258" s="19" t="s">
        <v>110</v>
      </c>
      <c r="U258" s="19"/>
      <c r="V258" s="19"/>
      <c r="W258" s="19"/>
      <c r="X258" s="19">
        <v>640</v>
      </c>
      <c r="Y258" s="19">
        <v>0</v>
      </c>
      <c r="Z258" s="19">
        <v>1</v>
      </c>
      <c r="AA258" s="19" t="s">
        <v>48</v>
      </c>
      <c r="AB258" s="19">
        <v>1</v>
      </c>
      <c r="AC258" s="19">
        <v>633369</v>
      </c>
      <c r="AD258" s="19">
        <v>12</v>
      </c>
      <c r="AE258" s="19"/>
      <c r="AF258" s="19"/>
      <c r="AG258" s="19"/>
      <c r="AH258" s="19">
        <v>105876</v>
      </c>
      <c r="AI258" s="19">
        <v>1</v>
      </c>
      <c r="AJ258" s="19"/>
      <c r="AK258" s="19"/>
      <c r="AL258" s="19"/>
      <c r="AM258" s="19"/>
      <c r="AN258" s="19"/>
      <c r="AO258" s="19">
        <v>2.75</v>
      </c>
      <c r="AP258" s="19" t="s">
        <v>1504</v>
      </c>
      <c r="AQ258" s="19" t="s">
        <v>1502</v>
      </c>
      <c r="AR258" s="19" t="s">
        <v>1540</v>
      </c>
      <c r="AS258" s="19" t="s">
        <v>1562</v>
      </c>
      <c r="AT258" s="19" t="s">
        <v>1563</v>
      </c>
      <c r="AU258" s="19" t="s">
        <v>1564</v>
      </c>
      <c r="AV258" s="19" t="s">
        <v>1565</v>
      </c>
      <c r="AW258" s="19">
        <v>2005</v>
      </c>
      <c r="AX258" s="19">
        <v>3</v>
      </c>
      <c r="AY258" s="19" t="s">
        <v>1566</v>
      </c>
      <c r="AZ258" s="19" t="s">
        <v>1567</v>
      </c>
      <c r="BA258" s="19">
        <v>2006</v>
      </c>
      <c r="BB258" t="str">
        <f>VLOOKUP(AC258,'CTCwiretagcode(Jan2016)'!A$2:C$730,3,FALSE)</f>
        <v>SAM</v>
      </c>
      <c r="BC258" t="str">
        <f t="shared" si="9"/>
        <v>mix</v>
      </c>
      <c r="BD258">
        <f t="shared" si="10"/>
        <v>3</v>
      </c>
      <c r="BE258" t="str">
        <f t="shared" si="11"/>
        <v>6333693M10107  B2008640</v>
      </c>
      <c r="BK258" s="19" t="s">
        <v>1503</v>
      </c>
    </row>
    <row r="259" spans="1:63" x14ac:dyDescent="0.25">
      <c r="A259" s="19" t="s">
        <v>1501</v>
      </c>
      <c r="B259" s="19">
        <v>4.0999999999999996</v>
      </c>
      <c r="C259" s="19">
        <v>20120731</v>
      </c>
      <c r="D259" s="19" t="s">
        <v>41</v>
      </c>
      <c r="E259" s="19" t="s">
        <v>41</v>
      </c>
      <c r="F259" s="19">
        <v>1993255</v>
      </c>
      <c r="G259" s="19">
        <v>1</v>
      </c>
      <c r="H259" s="19">
        <v>2008</v>
      </c>
      <c r="I259" s="19">
        <v>20080826</v>
      </c>
      <c r="J259" s="19" t="s">
        <v>1501</v>
      </c>
      <c r="K259" s="19">
        <v>6</v>
      </c>
      <c r="L259" s="19">
        <v>35</v>
      </c>
      <c r="M259" s="19">
        <v>23</v>
      </c>
      <c r="N259" s="19">
        <v>49</v>
      </c>
      <c r="O259" s="19" t="s">
        <v>1502</v>
      </c>
      <c r="P259" s="19">
        <v>5</v>
      </c>
      <c r="Q259" s="19" t="s">
        <v>42</v>
      </c>
      <c r="R259" s="19"/>
      <c r="S259" s="19">
        <v>5000</v>
      </c>
      <c r="T259" s="19" t="s">
        <v>110</v>
      </c>
      <c r="U259" s="19"/>
      <c r="V259" s="19"/>
      <c r="W259" s="19"/>
      <c r="X259" s="19">
        <v>700</v>
      </c>
      <c r="Y259" s="19">
        <v>0</v>
      </c>
      <c r="Z259" s="19">
        <v>1</v>
      </c>
      <c r="AA259" s="19" t="s">
        <v>48</v>
      </c>
      <c r="AB259" s="19">
        <v>1</v>
      </c>
      <c r="AC259" s="19">
        <v>633369</v>
      </c>
      <c r="AD259" s="19">
        <v>12</v>
      </c>
      <c r="AE259" s="19"/>
      <c r="AF259" s="19"/>
      <c r="AG259" s="19"/>
      <c r="AH259" s="19">
        <v>105877</v>
      </c>
      <c r="AI259" s="19">
        <v>1</v>
      </c>
      <c r="AJ259" s="19"/>
      <c r="AK259" s="19"/>
      <c r="AL259" s="19"/>
      <c r="AM259" s="19"/>
      <c r="AN259" s="19"/>
      <c r="AO259" s="19">
        <v>1.91</v>
      </c>
      <c r="AP259" s="19" t="s">
        <v>1504</v>
      </c>
      <c r="AQ259" s="19" t="s">
        <v>1502</v>
      </c>
      <c r="AR259" s="19" t="s">
        <v>1540</v>
      </c>
      <c r="AS259" s="19" t="s">
        <v>1562</v>
      </c>
      <c r="AT259" s="19" t="s">
        <v>1563</v>
      </c>
      <c r="AU259" s="19" t="s">
        <v>1564</v>
      </c>
      <c r="AV259" s="19" t="s">
        <v>1565</v>
      </c>
      <c r="AW259" s="19">
        <v>2005</v>
      </c>
      <c r="AX259" s="19">
        <v>3</v>
      </c>
      <c r="AY259" s="19" t="s">
        <v>1566</v>
      </c>
      <c r="AZ259" s="19" t="s">
        <v>1567</v>
      </c>
      <c r="BA259" s="19">
        <v>2006</v>
      </c>
      <c r="BB259" t="str">
        <f>VLOOKUP(AC259,'CTCwiretagcode(Jan2016)'!A$2:C$730,3,FALSE)</f>
        <v>SAM</v>
      </c>
      <c r="BC259" t="str">
        <f t="shared" ref="BC259:BC322" si="12">VLOOKUP(N259,BF$2:BG$7,2,FALSE)</f>
        <v>mix</v>
      </c>
      <c r="BD259">
        <f t="shared" ref="BD259:BD322" si="13">IF(MID(I259,5,2)*1&gt;=10,4,3)</f>
        <v>3</v>
      </c>
      <c r="BE259" t="str">
        <f t="shared" ref="BE259:BE322" si="14">AC259&amp;Q259&amp;H259&amp;X259</f>
        <v>6333693M10107  B2008700</v>
      </c>
      <c r="BK259" s="19" t="s">
        <v>1503</v>
      </c>
    </row>
    <row r="260" spans="1:63" x14ac:dyDescent="0.25">
      <c r="A260" s="19" t="s">
        <v>1501</v>
      </c>
      <c r="B260" s="19">
        <v>4.0999999999999996</v>
      </c>
      <c r="C260" s="19">
        <v>20120731</v>
      </c>
      <c r="D260" s="19" t="s">
        <v>41</v>
      </c>
      <c r="E260" s="19" t="s">
        <v>41</v>
      </c>
      <c r="F260" s="19">
        <v>1988843</v>
      </c>
      <c r="G260" s="19">
        <v>1</v>
      </c>
      <c r="H260" s="19">
        <v>2008</v>
      </c>
      <c r="I260" s="19">
        <v>20080826</v>
      </c>
      <c r="J260" s="19" t="s">
        <v>1501</v>
      </c>
      <c r="K260" s="19">
        <v>6</v>
      </c>
      <c r="L260" s="19">
        <v>35</v>
      </c>
      <c r="M260" s="19">
        <v>23</v>
      </c>
      <c r="N260" s="19">
        <v>29</v>
      </c>
      <c r="O260" s="19" t="s">
        <v>1502</v>
      </c>
      <c r="P260" s="19">
        <v>5</v>
      </c>
      <c r="Q260" s="19" t="s">
        <v>42</v>
      </c>
      <c r="R260" s="19"/>
      <c r="S260" s="19">
        <v>5000</v>
      </c>
      <c r="T260" s="19" t="s">
        <v>110</v>
      </c>
      <c r="U260" s="19"/>
      <c r="V260" s="19"/>
      <c r="W260" s="19"/>
      <c r="X260" s="19">
        <v>740</v>
      </c>
      <c r="Y260" s="19">
        <v>0</v>
      </c>
      <c r="Z260" s="19">
        <v>1</v>
      </c>
      <c r="AA260" s="19" t="s">
        <v>48</v>
      </c>
      <c r="AB260" s="19">
        <v>1</v>
      </c>
      <c r="AC260" s="19">
        <v>633369</v>
      </c>
      <c r="AD260" s="19">
        <v>12</v>
      </c>
      <c r="AE260" s="19"/>
      <c r="AF260" s="19"/>
      <c r="AG260" s="19"/>
      <c r="AH260" s="19">
        <v>105877</v>
      </c>
      <c r="AI260" s="19">
        <v>1</v>
      </c>
      <c r="AJ260" s="19"/>
      <c r="AK260" s="19"/>
      <c r="AL260" s="19"/>
      <c r="AM260" s="19"/>
      <c r="AN260" s="19"/>
      <c r="AO260" s="19">
        <v>1.91</v>
      </c>
      <c r="AP260" s="19" t="s">
        <v>1504</v>
      </c>
      <c r="AQ260" s="19" t="s">
        <v>1502</v>
      </c>
      <c r="AR260" s="19" t="s">
        <v>1540</v>
      </c>
      <c r="AS260" s="19" t="s">
        <v>1562</v>
      </c>
      <c r="AT260" s="19" t="s">
        <v>1563</v>
      </c>
      <c r="AU260" s="19" t="s">
        <v>1564</v>
      </c>
      <c r="AV260" s="19" t="s">
        <v>1565</v>
      </c>
      <c r="AW260" s="19">
        <v>2005</v>
      </c>
      <c r="AX260" s="19">
        <v>3</v>
      </c>
      <c r="AY260" s="19" t="s">
        <v>1566</v>
      </c>
      <c r="AZ260" s="19" t="s">
        <v>1567</v>
      </c>
      <c r="BA260" s="19">
        <v>2006</v>
      </c>
      <c r="BB260" t="str">
        <f>VLOOKUP(AC260,'CTCwiretagcode(Jan2016)'!A$2:C$730,3,FALSE)</f>
        <v>SAM</v>
      </c>
      <c r="BC260" t="str">
        <f t="shared" si="12"/>
        <v>Tr</v>
      </c>
      <c r="BD260">
        <f t="shared" si="13"/>
        <v>3</v>
      </c>
      <c r="BE260" t="str">
        <f t="shared" si="14"/>
        <v>6333693M10107  B2008740</v>
      </c>
      <c r="BK260" s="19" t="s">
        <v>1503</v>
      </c>
    </row>
    <row r="261" spans="1:63" x14ac:dyDescent="0.25">
      <c r="A261" s="19" t="s">
        <v>1501</v>
      </c>
      <c r="B261" s="19">
        <v>4.0999999999999996</v>
      </c>
      <c r="C261" s="19">
        <v>20120731</v>
      </c>
      <c r="D261" s="19" t="s">
        <v>41</v>
      </c>
      <c r="E261" s="19" t="s">
        <v>41</v>
      </c>
      <c r="F261" s="19">
        <v>1988859</v>
      </c>
      <c r="G261" s="19">
        <v>1</v>
      </c>
      <c r="H261" s="19">
        <v>2008</v>
      </c>
      <c r="I261" s="19">
        <v>20080826</v>
      </c>
      <c r="J261" s="19" t="s">
        <v>1501</v>
      </c>
      <c r="K261" s="19">
        <v>6</v>
      </c>
      <c r="L261" s="19">
        <v>35</v>
      </c>
      <c r="M261" s="19">
        <v>23</v>
      </c>
      <c r="N261" s="19">
        <v>29</v>
      </c>
      <c r="O261" s="19" t="s">
        <v>1502</v>
      </c>
      <c r="P261" s="19">
        <v>5</v>
      </c>
      <c r="Q261" s="19" t="s">
        <v>42</v>
      </c>
      <c r="R261" s="19"/>
      <c r="S261" s="19">
        <v>5000</v>
      </c>
      <c r="T261" s="19" t="s">
        <v>45</v>
      </c>
      <c r="U261" s="19"/>
      <c r="V261" s="19"/>
      <c r="W261" s="19"/>
      <c r="X261" s="19">
        <v>690</v>
      </c>
      <c r="Y261" s="19">
        <v>0</v>
      </c>
      <c r="Z261" s="19">
        <v>1</v>
      </c>
      <c r="AA261" s="19" t="s">
        <v>48</v>
      </c>
      <c r="AB261" s="19">
        <v>1</v>
      </c>
      <c r="AC261" s="19">
        <v>633369</v>
      </c>
      <c r="AD261" s="19">
        <v>12</v>
      </c>
      <c r="AE261" s="19"/>
      <c r="AF261" s="19"/>
      <c r="AG261" s="19"/>
      <c r="AH261" s="19">
        <v>105877</v>
      </c>
      <c r="AI261" s="19">
        <v>1</v>
      </c>
      <c r="AJ261" s="19"/>
      <c r="AK261" s="19"/>
      <c r="AL261" s="19"/>
      <c r="AM261" s="19"/>
      <c r="AN261" s="19"/>
      <c r="AO261" s="19">
        <v>1.91</v>
      </c>
      <c r="AP261" s="19" t="s">
        <v>1504</v>
      </c>
      <c r="AQ261" s="19" t="s">
        <v>1502</v>
      </c>
      <c r="AR261" s="19" t="s">
        <v>1540</v>
      </c>
      <c r="AS261" s="19" t="s">
        <v>1562</v>
      </c>
      <c r="AT261" s="19" t="s">
        <v>1563</v>
      </c>
      <c r="AU261" s="19" t="s">
        <v>1564</v>
      </c>
      <c r="AV261" s="19" t="s">
        <v>1565</v>
      </c>
      <c r="AW261" s="19">
        <v>2005</v>
      </c>
      <c r="AX261" s="19">
        <v>3</v>
      </c>
      <c r="AY261" s="19" t="s">
        <v>1566</v>
      </c>
      <c r="AZ261" s="19" t="s">
        <v>1567</v>
      </c>
      <c r="BA261" s="19">
        <v>2006</v>
      </c>
      <c r="BB261" t="str">
        <f>VLOOKUP(AC261,'CTCwiretagcode(Jan2016)'!A$2:C$730,3,FALSE)</f>
        <v>SAM</v>
      </c>
      <c r="BC261" t="str">
        <f t="shared" si="12"/>
        <v>Tr</v>
      </c>
      <c r="BD261">
        <f t="shared" si="13"/>
        <v>3</v>
      </c>
      <c r="BE261" t="str">
        <f t="shared" si="14"/>
        <v>6333693M10107  B2008690</v>
      </c>
      <c r="BK261" s="19" t="s">
        <v>1503</v>
      </c>
    </row>
    <row r="262" spans="1:63" x14ac:dyDescent="0.25">
      <c r="A262" s="19" t="s">
        <v>1501</v>
      </c>
      <c r="B262" s="19">
        <v>4.0999999999999996</v>
      </c>
      <c r="C262" s="19">
        <v>20120731</v>
      </c>
      <c r="D262" s="19" t="s">
        <v>41</v>
      </c>
      <c r="E262" s="19" t="s">
        <v>41</v>
      </c>
      <c r="F262" s="19">
        <v>1988864</v>
      </c>
      <c r="G262" s="19">
        <v>1</v>
      </c>
      <c r="H262" s="19">
        <v>2008</v>
      </c>
      <c r="I262" s="19">
        <v>20080826</v>
      </c>
      <c r="J262" s="19" t="s">
        <v>1501</v>
      </c>
      <c r="K262" s="19">
        <v>6</v>
      </c>
      <c r="L262" s="19">
        <v>35</v>
      </c>
      <c r="M262" s="19">
        <v>23</v>
      </c>
      <c r="N262" s="19">
        <v>29</v>
      </c>
      <c r="O262" s="19" t="s">
        <v>1502</v>
      </c>
      <c r="P262" s="19">
        <v>5</v>
      </c>
      <c r="Q262" s="19" t="s">
        <v>42</v>
      </c>
      <c r="R262" s="19"/>
      <c r="S262" s="19">
        <v>5000</v>
      </c>
      <c r="T262" s="19" t="s">
        <v>45</v>
      </c>
      <c r="U262" s="19"/>
      <c r="V262" s="19"/>
      <c r="W262" s="19"/>
      <c r="X262" s="19">
        <v>730</v>
      </c>
      <c r="Y262" s="19">
        <v>0</v>
      </c>
      <c r="Z262" s="19">
        <v>1</v>
      </c>
      <c r="AA262" s="19" t="s">
        <v>48</v>
      </c>
      <c r="AB262" s="19">
        <v>1</v>
      </c>
      <c r="AC262" s="19">
        <v>633369</v>
      </c>
      <c r="AD262" s="19">
        <v>12</v>
      </c>
      <c r="AE262" s="19"/>
      <c r="AF262" s="19"/>
      <c r="AG262" s="19"/>
      <c r="AH262" s="19">
        <v>105877</v>
      </c>
      <c r="AI262" s="19">
        <v>1</v>
      </c>
      <c r="AJ262" s="19"/>
      <c r="AK262" s="19"/>
      <c r="AL262" s="19"/>
      <c r="AM262" s="19"/>
      <c r="AN262" s="19"/>
      <c r="AO262" s="19">
        <v>1.91</v>
      </c>
      <c r="AP262" s="19" t="s">
        <v>1504</v>
      </c>
      <c r="AQ262" s="19" t="s">
        <v>1502</v>
      </c>
      <c r="AR262" s="19" t="s">
        <v>1540</v>
      </c>
      <c r="AS262" s="19" t="s">
        <v>1562</v>
      </c>
      <c r="AT262" s="19" t="s">
        <v>1563</v>
      </c>
      <c r="AU262" s="19" t="s">
        <v>1564</v>
      </c>
      <c r="AV262" s="19" t="s">
        <v>1565</v>
      </c>
      <c r="AW262" s="19">
        <v>2005</v>
      </c>
      <c r="AX262" s="19">
        <v>3</v>
      </c>
      <c r="AY262" s="19" t="s">
        <v>1566</v>
      </c>
      <c r="AZ262" s="19" t="s">
        <v>1567</v>
      </c>
      <c r="BA262" s="19">
        <v>2006</v>
      </c>
      <c r="BB262" t="str">
        <f>VLOOKUP(AC262,'CTCwiretagcode(Jan2016)'!A$2:C$730,3,FALSE)</f>
        <v>SAM</v>
      </c>
      <c r="BC262" t="str">
        <f t="shared" si="12"/>
        <v>Tr</v>
      </c>
      <c r="BD262">
        <f t="shared" si="13"/>
        <v>3</v>
      </c>
      <c r="BE262" t="str">
        <f t="shared" si="14"/>
        <v>6333693M10107  B2008730</v>
      </c>
      <c r="BK262" s="19" t="s">
        <v>1503</v>
      </c>
    </row>
    <row r="263" spans="1:63" x14ac:dyDescent="0.25">
      <c r="A263" s="19" t="s">
        <v>1501</v>
      </c>
      <c r="B263" s="19">
        <v>4.0999999999999996</v>
      </c>
      <c r="C263" s="19">
        <v>20120731</v>
      </c>
      <c r="D263" s="19" t="s">
        <v>41</v>
      </c>
      <c r="E263" s="19" t="s">
        <v>41</v>
      </c>
      <c r="F263" s="19">
        <v>1988868</v>
      </c>
      <c r="G263" s="19">
        <v>1</v>
      </c>
      <c r="H263" s="19">
        <v>2008</v>
      </c>
      <c r="I263" s="19">
        <v>20080826</v>
      </c>
      <c r="J263" s="19" t="s">
        <v>1501</v>
      </c>
      <c r="K263" s="19">
        <v>6</v>
      </c>
      <c r="L263" s="19">
        <v>35</v>
      </c>
      <c r="M263" s="19">
        <v>23</v>
      </c>
      <c r="N263" s="19">
        <v>29</v>
      </c>
      <c r="O263" s="19" t="s">
        <v>1502</v>
      </c>
      <c r="P263" s="19">
        <v>5</v>
      </c>
      <c r="Q263" s="19" t="s">
        <v>42</v>
      </c>
      <c r="R263" s="19"/>
      <c r="S263" s="19">
        <v>5000</v>
      </c>
      <c r="T263" s="19" t="s">
        <v>45</v>
      </c>
      <c r="U263" s="19"/>
      <c r="V263" s="19"/>
      <c r="W263" s="19"/>
      <c r="X263" s="19">
        <v>740</v>
      </c>
      <c r="Y263" s="19">
        <v>0</v>
      </c>
      <c r="Z263" s="19">
        <v>1</v>
      </c>
      <c r="AA263" s="19" t="s">
        <v>48</v>
      </c>
      <c r="AB263" s="19">
        <v>1</v>
      </c>
      <c r="AC263" s="19">
        <v>633369</v>
      </c>
      <c r="AD263" s="19">
        <v>12</v>
      </c>
      <c r="AE263" s="19"/>
      <c r="AF263" s="19"/>
      <c r="AG263" s="19"/>
      <c r="AH263" s="19">
        <v>105877</v>
      </c>
      <c r="AI263" s="19">
        <v>1</v>
      </c>
      <c r="AJ263" s="19"/>
      <c r="AK263" s="19"/>
      <c r="AL263" s="19"/>
      <c r="AM263" s="19"/>
      <c r="AN263" s="19"/>
      <c r="AO263" s="19">
        <v>1.91</v>
      </c>
      <c r="AP263" s="19" t="s">
        <v>1504</v>
      </c>
      <c r="AQ263" s="19" t="s">
        <v>1502</v>
      </c>
      <c r="AR263" s="19" t="s">
        <v>1540</v>
      </c>
      <c r="AS263" s="19" t="s">
        <v>1562</v>
      </c>
      <c r="AT263" s="19" t="s">
        <v>1563</v>
      </c>
      <c r="AU263" s="19" t="s">
        <v>1564</v>
      </c>
      <c r="AV263" s="19" t="s">
        <v>1565</v>
      </c>
      <c r="AW263" s="19">
        <v>2005</v>
      </c>
      <c r="AX263" s="19">
        <v>3</v>
      </c>
      <c r="AY263" s="19" t="s">
        <v>1566</v>
      </c>
      <c r="AZ263" s="19" t="s">
        <v>1567</v>
      </c>
      <c r="BA263" s="19">
        <v>2006</v>
      </c>
      <c r="BB263" t="str">
        <f>VLOOKUP(AC263,'CTCwiretagcode(Jan2016)'!A$2:C$730,3,FALSE)</f>
        <v>SAM</v>
      </c>
      <c r="BC263" t="str">
        <f t="shared" si="12"/>
        <v>Tr</v>
      </c>
      <c r="BD263">
        <f t="shared" si="13"/>
        <v>3</v>
      </c>
      <c r="BE263" t="str">
        <f t="shared" si="14"/>
        <v>6333693M10107  B2008740</v>
      </c>
      <c r="BK263" s="19" t="s">
        <v>1503</v>
      </c>
    </row>
    <row r="264" spans="1:63" x14ac:dyDescent="0.25">
      <c r="A264" s="19" t="s">
        <v>1501</v>
      </c>
      <c r="B264" s="19">
        <v>4.0999999999999996</v>
      </c>
      <c r="C264" s="19">
        <v>20120731</v>
      </c>
      <c r="D264" s="19" t="s">
        <v>41</v>
      </c>
      <c r="E264" s="19" t="s">
        <v>41</v>
      </c>
      <c r="F264" s="19">
        <v>1987941</v>
      </c>
      <c r="G264" s="19">
        <v>1</v>
      </c>
      <c r="H264" s="19">
        <v>2008</v>
      </c>
      <c r="I264" s="19">
        <v>20080826</v>
      </c>
      <c r="J264" s="19" t="s">
        <v>1501</v>
      </c>
      <c r="K264" s="19">
        <v>6</v>
      </c>
      <c r="L264" s="19">
        <v>35</v>
      </c>
      <c r="M264" s="19">
        <v>23</v>
      </c>
      <c r="N264" s="19">
        <v>14</v>
      </c>
      <c r="O264" s="19" t="s">
        <v>1502</v>
      </c>
      <c r="P264" s="19">
        <v>5</v>
      </c>
      <c r="Q264" s="19" t="s">
        <v>42</v>
      </c>
      <c r="R264" s="19"/>
      <c r="S264" s="19">
        <v>5000</v>
      </c>
      <c r="T264" s="19" t="s">
        <v>110</v>
      </c>
      <c r="U264" s="19"/>
      <c r="V264" s="19"/>
      <c r="W264" s="19"/>
      <c r="X264" s="19">
        <v>750</v>
      </c>
      <c r="Y264" s="19">
        <v>0</v>
      </c>
      <c r="Z264" s="19">
        <v>1</v>
      </c>
      <c r="AA264" s="19" t="s">
        <v>48</v>
      </c>
      <c r="AB264" s="19">
        <v>1</v>
      </c>
      <c r="AC264" s="19">
        <v>633369</v>
      </c>
      <c r="AD264" s="19">
        <v>12</v>
      </c>
      <c r="AE264" s="19"/>
      <c r="AF264" s="19"/>
      <c r="AG264" s="19"/>
      <c r="AH264" s="19">
        <v>105877</v>
      </c>
      <c r="AI264" s="19">
        <v>1</v>
      </c>
      <c r="AJ264" s="19"/>
      <c r="AK264" s="19"/>
      <c r="AL264" s="19"/>
      <c r="AM264" s="19"/>
      <c r="AN264" s="19"/>
      <c r="AO264" s="19">
        <v>1.91</v>
      </c>
      <c r="AP264" s="19" t="s">
        <v>1504</v>
      </c>
      <c r="AQ264" s="19" t="s">
        <v>1502</v>
      </c>
      <c r="AR264" s="19" t="s">
        <v>1540</v>
      </c>
      <c r="AS264" s="19" t="s">
        <v>1562</v>
      </c>
      <c r="AT264" s="19" t="s">
        <v>1563</v>
      </c>
      <c r="AU264" s="19" t="s">
        <v>1564</v>
      </c>
      <c r="AV264" s="19" t="s">
        <v>1565</v>
      </c>
      <c r="AW264" s="19">
        <v>2005</v>
      </c>
      <c r="AX264" s="19">
        <v>3</v>
      </c>
      <c r="AY264" s="19" t="s">
        <v>1566</v>
      </c>
      <c r="AZ264" s="19" t="s">
        <v>1567</v>
      </c>
      <c r="BA264" s="19">
        <v>2006</v>
      </c>
      <c r="BB264" t="str">
        <f>VLOOKUP(AC264,'CTCwiretagcode(Jan2016)'!A$2:C$730,3,FALSE)</f>
        <v>SAM</v>
      </c>
      <c r="BC264" t="str">
        <f t="shared" si="12"/>
        <v>NT</v>
      </c>
      <c r="BD264">
        <f t="shared" si="13"/>
        <v>3</v>
      </c>
      <c r="BE264" t="str">
        <f t="shared" si="14"/>
        <v>6333693M10107  B2008750</v>
      </c>
      <c r="BK264" s="19" t="s">
        <v>1503</v>
      </c>
    </row>
    <row r="265" spans="1:63" x14ac:dyDescent="0.25">
      <c r="A265" s="19" t="s">
        <v>1501</v>
      </c>
      <c r="B265" s="19">
        <v>4.0999999999999996</v>
      </c>
      <c r="C265" s="19">
        <v>20120731</v>
      </c>
      <c r="D265" s="19" t="s">
        <v>41</v>
      </c>
      <c r="E265" s="19" t="s">
        <v>41</v>
      </c>
      <c r="F265" s="19">
        <v>1990580</v>
      </c>
      <c r="G265" s="19">
        <v>1</v>
      </c>
      <c r="H265" s="19">
        <v>2008</v>
      </c>
      <c r="I265" s="19">
        <v>20080827</v>
      </c>
      <c r="J265" s="19" t="s">
        <v>1501</v>
      </c>
      <c r="K265" s="19">
        <v>6</v>
      </c>
      <c r="L265" s="19">
        <v>35</v>
      </c>
      <c r="M265" s="19">
        <v>23</v>
      </c>
      <c r="N265" s="19">
        <v>14</v>
      </c>
      <c r="O265" s="19" t="s">
        <v>1502</v>
      </c>
      <c r="P265" s="19">
        <v>5</v>
      </c>
      <c r="Q265" s="19" t="s">
        <v>42</v>
      </c>
      <c r="R265" s="19"/>
      <c r="S265" s="19">
        <v>5000</v>
      </c>
      <c r="T265" s="19" t="s">
        <v>110</v>
      </c>
      <c r="U265" s="19"/>
      <c r="V265" s="19"/>
      <c r="W265" s="19"/>
      <c r="X265" s="19">
        <v>760</v>
      </c>
      <c r="Y265" s="19">
        <v>0</v>
      </c>
      <c r="Z265" s="19">
        <v>1</v>
      </c>
      <c r="AA265" s="19" t="s">
        <v>48</v>
      </c>
      <c r="AB265" s="19">
        <v>1</v>
      </c>
      <c r="AC265" s="19">
        <v>633369</v>
      </c>
      <c r="AD265" s="19">
        <v>12</v>
      </c>
      <c r="AE265" s="19"/>
      <c r="AF265" s="19"/>
      <c r="AG265" s="19"/>
      <c r="AH265" s="19">
        <v>105877</v>
      </c>
      <c r="AI265" s="19">
        <v>1</v>
      </c>
      <c r="AJ265" s="19"/>
      <c r="AK265" s="19"/>
      <c r="AL265" s="19"/>
      <c r="AM265" s="19"/>
      <c r="AN265" s="19"/>
      <c r="AO265" s="19">
        <v>1.91</v>
      </c>
      <c r="AP265" s="19" t="s">
        <v>1504</v>
      </c>
      <c r="AQ265" s="19" t="s">
        <v>1502</v>
      </c>
      <c r="AR265" s="19" t="s">
        <v>1540</v>
      </c>
      <c r="AS265" s="19" t="s">
        <v>1562</v>
      </c>
      <c r="AT265" s="19" t="s">
        <v>1563</v>
      </c>
      <c r="AU265" s="19" t="s">
        <v>1564</v>
      </c>
      <c r="AV265" s="19" t="s">
        <v>1565</v>
      </c>
      <c r="AW265" s="19">
        <v>2005</v>
      </c>
      <c r="AX265" s="19">
        <v>3</v>
      </c>
      <c r="AY265" s="19" t="s">
        <v>1566</v>
      </c>
      <c r="AZ265" s="19" t="s">
        <v>1567</v>
      </c>
      <c r="BA265" s="19">
        <v>2006</v>
      </c>
      <c r="BB265" t="str">
        <f>VLOOKUP(AC265,'CTCwiretagcode(Jan2016)'!A$2:C$730,3,FALSE)</f>
        <v>SAM</v>
      </c>
      <c r="BC265" t="str">
        <f t="shared" si="12"/>
        <v>NT</v>
      </c>
      <c r="BD265">
        <f t="shared" si="13"/>
        <v>3</v>
      </c>
      <c r="BE265" t="str">
        <f t="shared" si="14"/>
        <v>6333693M10107  B2008760</v>
      </c>
      <c r="BK265" s="19" t="s">
        <v>1503</v>
      </c>
    </row>
    <row r="266" spans="1:63" x14ac:dyDescent="0.25">
      <c r="A266" s="19" t="s">
        <v>1501</v>
      </c>
      <c r="B266" s="19">
        <v>4.0999999999999996</v>
      </c>
      <c r="C266" s="19">
        <v>20120731</v>
      </c>
      <c r="D266" s="19" t="s">
        <v>41</v>
      </c>
      <c r="E266" s="19" t="s">
        <v>41</v>
      </c>
      <c r="F266" s="19">
        <v>1990584</v>
      </c>
      <c r="G266" s="19">
        <v>1</v>
      </c>
      <c r="H266" s="19">
        <v>2008</v>
      </c>
      <c r="I266" s="19">
        <v>20080827</v>
      </c>
      <c r="J266" s="19" t="s">
        <v>1501</v>
      </c>
      <c r="K266" s="19">
        <v>6</v>
      </c>
      <c r="L266" s="19">
        <v>35</v>
      </c>
      <c r="M266" s="19">
        <v>23</v>
      </c>
      <c r="N266" s="19">
        <v>14</v>
      </c>
      <c r="O266" s="19" t="s">
        <v>1502</v>
      </c>
      <c r="P266" s="19">
        <v>5</v>
      </c>
      <c r="Q266" s="19" t="s">
        <v>42</v>
      </c>
      <c r="R266" s="19"/>
      <c r="S266" s="19">
        <v>5000</v>
      </c>
      <c r="T266" s="19" t="s">
        <v>45</v>
      </c>
      <c r="U266" s="19"/>
      <c r="V266" s="19"/>
      <c r="W266" s="19"/>
      <c r="X266" s="19">
        <v>750</v>
      </c>
      <c r="Y266" s="19">
        <v>0</v>
      </c>
      <c r="Z266" s="19">
        <v>1</v>
      </c>
      <c r="AA266" s="19" t="s">
        <v>48</v>
      </c>
      <c r="AB266" s="19">
        <v>1</v>
      </c>
      <c r="AC266" s="19">
        <v>633369</v>
      </c>
      <c r="AD266" s="19">
        <v>12</v>
      </c>
      <c r="AE266" s="19"/>
      <c r="AF266" s="19"/>
      <c r="AG266" s="19"/>
      <c r="AH266" s="19">
        <v>105877</v>
      </c>
      <c r="AI266" s="19">
        <v>1</v>
      </c>
      <c r="AJ266" s="19"/>
      <c r="AK266" s="19"/>
      <c r="AL266" s="19"/>
      <c r="AM266" s="19"/>
      <c r="AN266" s="19"/>
      <c r="AO266" s="19">
        <v>1.91</v>
      </c>
      <c r="AP266" s="19" t="s">
        <v>1504</v>
      </c>
      <c r="AQ266" s="19" t="s">
        <v>1502</v>
      </c>
      <c r="AR266" s="19" t="s">
        <v>1540</v>
      </c>
      <c r="AS266" s="19" t="s">
        <v>1562</v>
      </c>
      <c r="AT266" s="19" t="s">
        <v>1563</v>
      </c>
      <c r="AU266" s="19" t="s">
        <v>1564</v>
      </c>
      <c r="AV266" s="19" t="s">
        <v>1565</v>
      </c>
      <c r="AW266" s="19">
        <v>2005</v>
      </c>
      <c r="AX266" s="19">
        <v>3</v>
      </c>
      <c r="AY266" s="19" t="s">
        <v>1566</v>
      </c>
      <c r="AZ266" s="19" t="s">
        <v>1567</v>
      </c>
      <c r="BA266" s="19">
        <v>2006</v>
      </c>
      <c r="BB266" t="str">
        <f>VLOOKUP(AC266,'CTCwiretagcode(Jan2016)'!A$2:C$730,3,FALSE)</f>
        <v>SAM</v>
      </c>
      <c r="BC266" t="str">
        <f t="shared" si="12"/>
        <v>NT</v>
      </c>
      <c r="BD266">
        <f t="shared" si="13"/>
        <v>3</v>
      </c>
      <c r="BE266" t="str">
        <f t="shared" si="14"/>
        <v>6333693M10107  B2008750</v>
      </c>
      <c r="BK266" s="19" t="s">
        <v>1503</v>
      </c>
    </row>
    <row r="267" spans="1:63" x14ac:dyDescent="0.25">
      <c r="A267" s="19" t="s">
        <v>1501</v>
      </c>
      <c r="B267" s="19">
        <v>4.0999999999999996</v>
      </c>
      <c r="C267" s="19">
        <v>20120731</v>
      </c>
      <c r="D267" s="19" t="s">
        <v>41</v>
      </c>
      <c r="E267" s="19" t="s">
        <v>41</v>
      </c>
      <c r="F267" s="19">
        <v>1988455</v>
      </c>
      <c r="G267" s="19">
        <v>1</v>
      </c>
      <c r="H267" s="19">
        <v>2008</v>
      </c>
      <c r="I267" s="19">
        <v>20080827</v>
      </c>
      <c r="J267" s="19" t="s">
        <v>1501</v>
      </c>
      <c r="K267" s="19">
        <v>6</v>
      </c>
      <c r="L267" s="19">
        <v>35</v>
      </c>
      <c r="M267" s="19">
        <v>23</v>
      </c>
      <c r="N267" s="19">
        <v>17</v>
      </c>
      <c r="O267" s="19" t="s">
        <v>1502</v>
      </c>
      <c r="P267" s="19">
        <v>5</v>
      </c>
      <c r="Q267" s="19" t="s">
        <v>42</v>
      </c>
      <c r="R267" s="19"/>
      <c r="S267" s="19">
        <v>5000</v>
      </c>
      <c r="T267" s="19" t="s">
        <v>45</v>
      </c>
      <c r="U267" s="19"/>
      <c r="V267" s="19"/>
      <c r="W267" s="19"/>
      <c r="X267" s="19">
        <v>760</v>
      </c>
      <c r="Y267" s="19">
        <v>0</v>
      </c>
      <c r="Z267" s="19">
        <v>1</v>
      </c>
      <c r="AA267" s="19" t="s">
        <v>48</v>
      </c>
      <c r="AB267" s="19">
        <v>1</v>
      </c>
      <c r="AC267" s="19">
        <v>633369</v>
      </c>
      <c r="AD267" s="19">
        <v>12</v>
      </c>
      <c r="AE267" s="19"/>
      <c r="AF267" s="19"/>
      <c r="AG267" s="19"/>
      <c r="AH267" s="19">
        <v>105877</v>
      </c>
      <c r="AI267" s="19">
        <v>1</v>
      </c>
      <c r="AJ267" s="19"/>
      <c r="AK267" s="19"/>
      <c r="AL267" s="19"/>
      <c r="AM267" s="19"/>
      <c r="AN267" s="19"/>
      <c r="AO267" s="19">
        <v>1.91</v>
      </c>
      <c r="AP267" s="19" t="s">
        <v>1504</v>
      </c>
      <c r="AQ267" s="19" t="s">
        <v>1502</v>
      </c>
      <c r="AR267" s="19" t="s">
        <v>1540</v>
      </c>
      <c r="AS267" s="19" t="s">
        <v>1562</v>
      </c>
      <c r="AT267" s="19" t="s">
        <v>1563</v>
      </c>
      <c r="AU267" s="19" t="s">
        <v>1564</v>
      </c>
      <c r="AV267" s="19" t="s">
        <v>1565</v>
      </c>
      <c r="AW267" s="19">
        <v>2005</v>
      </c>
      <c r="AX267" s="19">
        <v>3</v>
      </c>
      <c r="AY267" s="19" t="s">
        <v>1566</v>
      </c>
      <c r="AZ267" s="19" t="s">
        <v>1567</v>
      </c>
      <c r="BA267" s="19">
        <v>2006</v>
      </c>
      <c r="BB267" t="str">
        <f>VLOOKUP(AC267,'CTCwiretagcode(Jan2016)'!A$2:C$730,3,FALSE)</f>
        <v>SAM</v>
      </c>
      <c r="BC267" t="str">
        <f t="shared" si="12"/>
        <v>Tr</v>
      </c>
      <c r="BD267">
        <f t="shared" si="13"/>
        <v>3</v>
      </c>
      <c r="BE267" t="str">
        <f t="shared" si="14"/>
        <v>6333693M10107  B2008760</v>
      </c>
      <c r="BK267" s="19" t="s">
        <v>1503</v>
      </c>
    </row>
    <row r="268" spans="1:63" x14ac:dyDescent="0.25">
      <c r="A268" s="19" t="s">
        <v>1501</v>
      </c>
      <c r="B268" s="19">
        <v>4.0999999999999996</v>
      </c>
      <c r="C268" s="19">
        <v>20120731</v>
      </c>
      <c r="D268" s="19" t="s">
        <v>41</v>
      </c>
      <c r="E268" s="19" t="s">
        <v>41</v>
      </c>
      <c r="F268" s="19">
        <v>1988463</v>
      </c>
      <c r="G268" s="19">
        <v>1</v>
      </c>
      <c r="H268" s="19">
        <v>2008</v>
      </c>
      <c r="I268" s="19">
        <v>20080827</v>
      </c>
      <c r="J268" s="19" t="s">
        <v>1501</v>
      </c>
      <c r="K268" s="19">
        <v>6</v>
      </c>
      <c r="L268" s="19">
        <v>35</v>
      </c>
      <c r="M268" s="19">
        <v>23</v>
      </c>
      <c r="N268" s="19">
        <v>17</v>
      </c>
      <c r="O268" s="19" t="s">
        <v>1502</v>
      </c>
      <c r="P268" s="19">
        <v>5</v>
      </c>
      <c r="Q268" s="19" t="s">
        <v>42</v>
      </c>
      <c r="R268" s="19"/>
      <c r="S268" s="19">
        <v>5000</v>
      </c>
      <c r="T268" s="19" t="s">
        <v>110</v>
      </c>
      <c r="U268" s="19"/>
      <c r="V268" s="19"/>
      <c r="W268" s="19"/>
      <c r="X268" s="19">
        <v>780</v>
      </c>
      <c r="Y268" s="19">
        <v>0</v>
      </c>
      <c r="Z268" s="19">
        <v>1</v>
      </c>
      <c r="AA268" s="19" t="s">
        <v>48</v>
      </c>
      <c r="AB268" s="19">
        <v>1</v>
      </c>
      <c r="AC268" s="19">
        <v>633369</v>
      </c>
      <c r="AD268" s="19">
        <v>12</v>
      </c>
      <c r="AE268" s="19"/>
      <c r="AF268" s="19"/>
      <c r="AG268" s="19"/>
      <c r="AH268" s="19">
        <v>105877</v>
      </c>
      <c r="AI268" s="19">
        <v>1</v>
      </c>
      <c r="AJ268" s="19"/>
      <c r="AK268" s="19"/>
      <c r="AL268" s="19"/>
      <c r="AM268" s="19"/>
      <c r="AN268" s="19"/>
      <c r="AO268" s="19">
        <v>1.91</v>
      </c>
      <c r="AP268" s="19" t="s">
        <v>1504</v>
      </c>
      <c r="AQ268" s="19" t="s">
        <v>1502</v>
      </c>
      <c r="AR268" s="19" t="s">
        <v>1540</v>
      </c>
      <c r="AS268" s="19" t="s">
        <v>1562</v>
      </c>
      <c r="AT268" s="19" t="s">
        <v>1563</v>
      </c>
      <c r="AU268" s="19" t="s">
        <v>1564</v>
      </c>
      <c r="AV268" s="19" t="s">
        <v>1565</v>
      </c>
      <c r="AW268" s="19">
        <v>2005</v>
      </c>
      <c r="AX268" s="19">
        <v>3</v>
      </c>
      <c r="AY268" s="19" t="s">
        <v>1566</v>
      </c>
      <c r="AZ268" s="19" t="s">
        <v>1567</v>
      </c>
      <c r="BA268" s="19">
        <v>2006</v>
      </c>
      <c r="BB268" t="str">
        <f>VLOOKUP(AC268,'CTCwiretagcode(Jan2016)'!A$2:C$730,3,FALSE)</f>
        <v>SAM</v>
      </c>
      <c r="BC268" t="str">
        <f t="shared" si="12"/>
        <v>Tr</v>
      </c>
      <c r="BD268">
        <f t="shared" si="13"/>
        <v>3</v>
      </c>
      <c r="BE268" t="str">
        <f t="shared" si="14"/>
        <v>6333693M10107  B2008780</v>
      </c>
      <c r="BK268" s="19" t="s">
        <v>1503</v>
      </c>
    </row>
    <row r="269" spans="1:63" x14ac:dyDescent="0.25">
      <c r="A269" s="19" t="s">
        <v>1501</v>
      </c>
      <c r="B269" s="19">
        <v>4.0999999999999996</v>
      </c>
      <c r="C269" s="19">
        <v>20120731</v>
      </c>
      <c r="D269" s="19" t="s">
        <v>41</v>
      </c>
      <c r="E269" s="19" t="s">
        <v>41</v>
      </c>
      <c r="F269" s="19">
        <v>1988494</v>
      </c>
      <c r="G269" s="19">
        <v>1</v>
      </c>
      <c r="H269" s="19">
        <v>2008</v>
      </c>
      <c r="I269" s="19">
        <v>20080827</v>
      </c>
      <c r="J269" s="19" t="s">
        <v>1501</v>
      </c>
      <c r="K269" s="19">
        <v>6</v>
      </c>
      <c r="L269" s="19">
        <v>35</v>
      </c>
      <c r="M269" s="19">
        <v>23</v>
      </c>
      <c r="N269" s="19">
        <v>17</v>
      </c>
      <c r="O269" s="19" t="s">
        <v>1502</v>
      </c>
      <c r="P269" s="19">
        <v>5</v>
      </c>
      <c r="Q269" s="19" t="s">
        <v>42</v>
      </c>
      <c r="R269" s="19"/>
      <c r="S269" s="19">
        <v>5000</v>
      </c>
      <c r="T269" s="19" t="s">
        <v>110</v>
      </c>
      <c r="U269" s="19"/>
      <c r="V269" s="19"/>
      <c r="W269" s="19"/>
      <c r="X269" s="19">
        <v>750</v>
      </c>
      <c r="Y269" s="19">
        <v>0</v>
      </c>
      <c r="Z269" s="19">
        <v>1</v>
      </c>
      <c r="AA269" s="19" t="s">
        <v>48</v>
      </c>
      <c r="AB269" s="19">
        <v>1</v>
      </c>
      <c r="AC269" s="19">
        <v>633369</v>
      </c>
      <c r="AD269" s="19">
        <v>12</v>
      </c>
      <c r="AE269" s="19"/>
      <c r="AF269" s="19"/>
      <c r="AG269" s="19"/>
      <c r="AH269" s="19">
        <v>105877</v>
      </c>
      <c r="AI269" s="19">
        <v>1</v>
      </c>
      <c r="AJ269" s="19"/>
      <c r="AK269" s="19"/>
      <c r="AL269" s="19"/>
      <c r="AM269" s="19"/>
      <c r="AN269" s="19"/>
      <c r="AO269" s="19">
        <v>1.91</v>
      </c>
      <c r="AP269" s="19" t="s">
        <v>1504</v>
      </c>
      <c r="AQ269" s="19" t="s">
        <v>1502</v>
      </c>
      <c r="AR269" s="19" t="s">
        <v>1540</v>
      </c>
      <c r="AS269" s="19" t="s">
        <v>1562</v>
      </c>
      <c r="AT269" s="19" t="s">
        <v>1563</v>
      </c>
      <c r="AU269" s="19" t="s">
        <v>1564</v>
      </c>
      <c r="AV269" s="19" t="s">
        <v>1565</v>
      </c>
      <c r="AW269" s="19">
        <v>2005</v>
      </c>
      <c r="AX269" s="19">
        <v>3</v>
      </c>
      <c r="AY269" s="19" t="s">
        <v>1566</v>
      </c>
      <c r="AZ269" s="19" t="s">
        <v>1567</v>
      </c>
      <c r="BA269" s="19">
        <v>2006</v>
      </c>
      <c r="BB269" t="str">
        <f>VLOOKUP(AC269,'CTCwiretagcode(Jan2016)'!A$2:C$730,3,FALSE)</f>
        <v>SAM</v>
      </c>
      <c r="BC269" t="str">
        <f t="shared" si="12"/>
        <v>Tr</v>
      </c>
      <c r="BD269">
        <f t="shared" si="13"/>
        <v>3</v>
      </c>
      <c r="BE269" t="str">
        <f t="shared" si="14"/>
        <v>6333693M10107  B2008750</v>
      </c>
      <c r="BK269" s="19" t="s">
        <v>1503</v>
      </c>
    </row>
    <row r="270" spans="1:63" x14ac:dyDescent="0.25">
      <c r="A270" s="19" t="s">
        <v>1501</v>
      </c>
      <c r="B270" s="19">
        <v>4.0999999999999996</v>
      </c>
      <c r="C270" s="19">
        <v>20120731</v>
      </c>
      <c r="D270" s="19" t="s">
        <v>41</v>
      </c>
      <c r="E270" s="19" t="s">
        <v>41</v>
      </c>
      <c r="F270" s="19">
        <v>1988497</v>
      </c>
      <c r="G270" s="19">
        <v>1</v>
      </c>
      <c r="H270" s="19">
        <v>2008</v>
      </c>
      <c r="I270" s="19">
        <v>20080827</v>
      </c>
      <c r="J270" s="19" t="s">
        <v>1501</v>
      </c>
      <c r="K270" s="19">
        <v>6</v>
      </c>
      <c r="L270" s="19">
        <v>35</v>
      </c>
      <c r="M270" s="19">
        <v>23</v>
      </c>
      <c r="N270" s="19">
        <v>17</v>
      </c>
      <c r="O270" s="19" t="s">
        <v>1502</v>
      </c>
      <c r="P270" s="19">
        <v>5</v>
      </c>
      <c r="Q270" s="19" t="s">
        <v>42</v>
      </c>
      <c r="R270" s="19"/>
      <c r="S270" s="19">
        <v>5000</v>
      </c>
      <c r="T270" s="19" t="s">
        <v>110</v>
      </c>
      <c r="U270" s="19"/>
      <c r="V270" s="19"/>
      <c r="W270" s="19"/>
      <c r="X270" s="19">
        <v>680</v>
      </c>
      <c r="Y270" s="19">
        <v>0</v>
      </c>
      <c r="Z270" s="19">
        <v>1</v>
      </c>
      <c r="AA270" s="19" t="s">
        <v>48</v>
      </c>
      <c r="AB270" s="19">
        <v>1</v>
      </c>
      <c r="AC270" s="19">
        <v>633369</v>
      </c>
      <c r="AD270" s="19">
        <v>12</v>
      </c>
      <c r="AE270" s="19"/>
      <c r="AF270" s="19"/>
      <c r="AG270" s="19"/>
      <c r="AH270" s="19">
        <v>105877</v>
      </c>
      <c r="AI270" s="19">
        <v>1</v>
      </c>
      <c r="AJ270" s="19"/>
      <c r="AK270" s="19"/>
      <c r="AL270" s="19"/>
      <c r="AM270" s="19"/>
      <c r="AN270" s="19"/>
      <c r="AO270" s="19">
        <v>1.91</v>
      </c>
      <c r="AP270" s="19" t="s">
        <v>1504</v>
      </c>
      <c r="AQ270" s="19" t="s">
        <v>1502</v>
      </c>
      <c r="AR270" s="19" t="s">
        <v>1540</v>
      </c>
      <c r="AS270" s="19" t="s">
        <v>1562</v>
      </c>
      <c r="AT270" s="19" t="s">
        <v>1563</v>
      </c>
      <c r="AU270" s="19" t="s">
        <v>1564</v>
      </c>
      <c r="AV270" s="19" t="s">
        <v>1565</v>
      </c>
      <c r="AW270" s="19">
        <v>2005</v>
      </c>
      <c r="AX270" s="19">
        <v>3</v>
      </c>
      <c r="AY270" s="19" t="s">
        <v>1566</v>
      </c>
      <c r="AZ270" s="19" t="s">
        <v>1567</v>
      </c>
      <c r="BA270" s="19">
        <v>2006</v>
      </c>
      <c r="BB270" t="str">
        <f>VLOOKUP(AC270,'CTCwiretagcode(Jan2016)'!A$2:C$730,3,FALSE)</f>
        <v>SAM</v>
      </c>
      <c r="BC270" t="str">
        <f t="shared" si="12"/>
        <v>Tr</v>
      </c>
      <c r="BD270">
        <f t="shared" si="13"/>
        <v>3</v>
      </c>
      <c r="BE270" t="str">
        <f t="shared" si="14"/>
        <v>6333693M10107  B2008680</v>
      </c>
      <c r="BK270" s="19" t="s">
        <v>1503</v>
      </c>
    </row>
    <row r="271" spans="1:63" x14ac:dyDescent="0.25">
      <c r="A271" s="19" t="s">
        <v>1501</v>
      </c>
      <c r="B271" s="19">
        <v>4.0999999999999996</v>
      </c>
      <c r="C271" s="19">
        <v>20120731</v>
      </c>
      <c r="D271" s="19" t="s">
        <v>41</v>
      </c>
      <c r="E271" s="19" t="s">
        <v>41</v>
      </c>
      <c r="F271" s="19">
        <v>1993478</v>
      </c>
      <c r="G271" s="19">
        <v>1</v>
      </c>
      <c r="H271" s="19">
        <v>2008</v>
      </c>
      <c r="I271" s="19">
        <v>20080827</v>
      </c>
      <c r="J271" s="19" t="s">
        <v>1501</v>
      </c>
      <c r="K271" s="19">
        <v>6</v>
      </c>
      <c r="L271" s="19">
        <v>35</v>
      </c>
      <c r="M271" s="19">
        <v>23</v>
      </c>
      <c r="N271" s="19">
        <v>17</v>
      </c>
      <c r="O271" s="19" t="s">
        <v>1502</v>
      </c>
      <c r="P271" s="19">
        <v>5</v>
      </c>
      <c r="Q271" s="19" t="s">
        <v>42</v>
      </c>
      <c r="R271" s="19"/>
      <c r="S271" s="19">
        <v>5000</v>
      </c>
      <c r="T271" s="19" t="s">
        <v>110</v>
      </c>
      <c r="U271" s="19"/>
      <c r="V271" s="19"/>
      <c r="W271" s="19"/>
      <c r="X271" s="19">
        <v>760</v>
      </c>
      <c r="Y271" s="19">
        <v>0</v>
      </c>
      <c r="Z271" s="19">
        <v>1</v>
      </c>
      <c r="AA271" s="19" t="s">
        <v>48</v>
      </c>
      <c r="AB271" s="19">
        <v>1</v>
      </c>
      <c r="AC271" s="19">
        <v>633369</v>
      </c>
      <c r="AD271" s="19">
        <v>12</v>
      </c>
      <c r="AE271" s="19"/>
      <c r="AF271" s="19"/>
      <c r="AG271" s="19"/>
      <c r="AH271" s="19">
        <v>105877</v>
      </c>
      <c r="AI271" s="19">
        <v>1</v>
      </c>
      <c r="AJ271" s="19"/>
      <c r="AK271" s="19"/>
      <c r="AL271" s="19"/>
      <c r="AM271" s="19"/>
      <c r="AN271" s="19"/>
      <c r="AO271" s="19">
        <v>1.91</v>
      </c>
      <c r="AP271" s="19" t="s">
        <v>1504</v>
      </c>
      <c r="AQ271" s="19" t="s">
        <v>1502</v>
      </c>
      <c r="AR271" s="19" t="s">
        <v>1540</v>
      </c>
      <c r="AS271" s="19" t="s">
        <v>1562</v>
      </c>
      <c r="AT271" s="19" t="s">
        <v>1563</v>
      </c>
      <c r="AU271" s="19" t="s">
        <v>1564</v>
      </c>
      <c r="AV271" s="19" t="s">
        <v>1565</v>
      </c>
      <c r="AW271" s="19">
        <v>2005</v>
      </c>
      <c r="AX271" s="19">
        <v>3</v>
      </c>
      <c r="AY271" s="19" t="s">
        <v>1566</v>
      </c>
      <c r="AZ271" s="19" t="s">
        <v>1567</v>
      </c>
      <c r="BA271" s="19">
        <v>2006</v>
      </c>
      <c r="BB271" t="str">
        <f>VLOOKUP(AC271,'CTCwiretagcode(Jan2016)'!A$2:C$730,3,FALSE)</f>
        <v>SAM</v>
      </c>
      <c r="BC271" t="str">
        <f t="shared" si="12"/>
        <v>Tr</v>
      </c>
      <c r="BD271">
        <f t="shared" si="13"/>
        <v>3</v>
      </c>
      <c r="BE271" t="str">
        <f t="shared" si="14"/>
        <v>6333693M10107  B2008760</v>
      </c>
      <c r="BK271" s="19" t="s">
        <v>1503</v>
      </c>
    </row>
    <row r="272" spans="1:63" x14ac:dyDescent="0.25">
      <c r="A272" s="19" t="s">
        <v>1501</v>
      </c>
      <c r="B272" s="19">
        <v>4.0999999999999996</v>
      </c>
      <c r="C272" s="19">
        <v>20120731</v>
      </c>
      <c r="D272" s="19" t="s">
        <v>41</v>
      </c>
      <c r="E272" s="19" t="s">
        <v>41</v>
      </c>
      <c r="F272" s="19">
        <v>1993490</v>
      </c>
      <c r="G272" s="19">
        <v>1</v>
      </c>
      <c r="H272" s="19">
        <v>2008</v>
      </c>
      <c r="I272" s="19">
        <v>20080827</v>
      </c>
      <c r="J272" s="19" t="s">
        <v>1501</v>
      </c>
      <c r="K272" s="19">
        <v>6</v>
      </c>
      <c r="L272" s="19">
        <v>35</v>
      </c>
      <c r="M272" s="19">
        <v>23</v>
      </c>
      <c r="N272" s="19">
        <v>17</v>
      </c>
      <c r="O272" s="19" t="s">
        <v>1502</v>
      </c>
      <c r="P272" s="19">
        <v>5</v>
      </c>
      <c r="Q272" s="19" t="s">
        <v>42</v>
      </c>
      <c r="R272" s="19"/>
      <c r="S272" s="19">
        <v>5000</v>
      </c>
      <c r="T272" s="19" t="s">
        <v>110</v>
      </c>
      <c r="U272" s="19"/>
      <c r="V272" s="19"/>
      <c r="W272" s="19"/>
      <c r="X272" s="19">
        <v>700</v>
      </c>
      <c r="Y272" s="19">
        <v>0</v>
      </c>
      <c r="Z272" s="19">
        <v>1</v>
      </c>
      <c r="AA272" s="19" t="s">
        <v>48</v>
      </c>
      <c r="AB272" s="19">
        <v>1</v>
      </c>
      <c r="AC272" s="19">
        <v>633369</v>
      </c>
      <c r="AD272" s="19">
        <v>12</v>
      </c>
      <c r="AE272" s="19"/>
      <c r="AF272" s="19"/>
      <c r="AG272" s="19"/>
      <c r="AH272" s="19">
        <v>105877</v>
      </c>
      <c r="AI272" s="19">
        <v>1</v>
      </c>
      <c r="AJ272" s="19"/>
      <c r="AK272" s="19"/>
      <c r="AL272" s="19"/>
      <c r="AM272" s="19"/>
      <c r="AN272" s="19"/>
      <c r="AO272" s="19">
        <v>1.91</v>
      </c>
      <c r="AP272" s="19" t="s">
        <v>1504</v>
      </c>
      <c r="AQ272" s="19" t="s">
        <v>1502</v>
      </c>
      <c r="AR272" s="19" t="s">
        <v>1540</v>
      </c>
      <c r="AS272" s="19" t="s">
        <v>1562</v>
      </c>
      <c r="AT272" s="19" t="s">
        <v>1563</v>
      </c>
      <c r="AU272" s="19" t="s">
        <v>1564</v>
      </c>
      <c r="AV272" s="19" t="s">
        <v>1565</v>
      </c>
      <c r="AW272" s="19">
        <v>2005</v>
      </c>
      <c r="AX272" s="19">
        <v>3</v>
      </c>
      <c r="AY272" s="19" t="s">
        <v>1566</v>
      </c>
      <c r="AZ272" s="19" t="s">
        <v>1567</v>
      </c>
      <c r="BA272" s="19">
        <v>2006</v>
      </c>
      <c r="BB272" t="str">
        <f>VLOOKUP(AC272,'CTCwiretagcode(Jan2016)'!A$2:C$730,3,FALSE)</f>
        <v>SAM</v>
      </c>
      <c r="BC272" t="str">
        <f t="shared" si="12"/>
        <v>Tr</v>
      </c>
      <c r="BD272">
        <f t="shared" si="13"/>
        <v>3</v>
      </c>
      <c r="BE272" t="str">
        <f t="shared" si="14"/>
        <v>6333693M10107  B2008700</v>
      </c>
      <c r="BK272" s="19" t="s">
        <v>1503</v>
      </c>
    </row>
    <row r="273" spans="1:63" x14ac:dyDescent="0.25">
      <c r="A273" s="19" t="s">
        <v>1501</v>
      </c>
      <c r="B273" s="19">
        <v>4.0999999999999996</v>
      </c>
      <c r="C273" s="19">
        <v>20120731</v>
      </c>
      <c r="D273" s="19" t="s">
        <v>41</v>
      </c>
      <c r="E273" s="19" t="s">
        <v>41</v>
      </c>
      <c r="F273" s="19">
        <v>1988475</v>
      </c>
      <c r="G273" s="19">
        <v>1</v>
      </c>
      <c r="H273" s="19">
        <v>2008</v>
      </c>
      <c r="I273" s="19">
        <v>20080827</v>
      </c>
      <c r="J273" s="19" t="s">
        <v>1501</v>
      </c>
      <c r="K273" s="19">
        <v>6</v>
      </c>
      <c r="L273" s="19">
        <v>35</v>
      </c>
      <c r="M273" s="19">
        <v>23</v>
      </c>
      <c r="N273" s="19">
        <v>17</v>
      </c>
      <c r="O273" s="19" t="s">
        <v>1502</v>
      </c>
      <c r="P273" s="19">
        <v>5</v>
      </c>
      <c r="Q273" s="19" t="s">
        <v>42</v>
      </c>
      <c r="R273" s="19"/>
      <c r="S273" s="19">
        <v>5000</v>
      </c>
      <c r="T273" s="19" t="s">
        <v>110</v>
      </c>
      <c r="U273" s="19"/>
      <c r="V273" s="19"/>
      <c r="W273" s="19"/>
      <c r="X273" s="19">
        <v>720</v>
      </c>
      <c r="Y273" s="19">
        <v>0</v>
      </c>
      <c r="Z273" s="19">
        <v>1</v>
      </c>
      <c r="AA273" s="19" t="s">
        <v>48</v>
      </c>
      <c r="AB273" s="19">
        <v>1</v>
      </c>
      <c r="AC273" s="19">
        <v>633369</v>
      </c>
      <c r="AD273" s="19">
        <v>12</v>
      </c>
      <c r="AE273" s="19"/>
      <c r="AF273" s="19"/>
      <c r="AG273" s="19"/>
      <c r="AH273" s="19">
        <v>105877</v>
      </c>
      <c r="AI273" s="19">
        <v>1</v>
      </c>
      <c r="AJ273" s="19"/>
      <c r="AK273" s="19"/>
      <c r="AL273" s="19"/>
      <c r="AM273" s="19"/>
      <c r="AN273" s="19"/>
      <c r="AO273" s="19">
        <v>1.91</v>
      </c>
      <c r="AP273" s="19" t="s">
        <v>1504</v>
      </c>
      <c r="AQ273" s="19" t="s">
        <v>1502</v>
      </c>
      <c r="AR273" s="19" t="s">
        <v>1540</v>
      </c>
      <c r="AS273" s="19" t="s">
        <v>1562</v>
      </c>
      <c r="AT273" s="19" t="s">
        <v>1563</v>
      </c>
      <c r="AU273" s="19" t="s">
        <v>1564</v>
      </c>
      <c r="AV273" s="19" t="s">
        <v>1565</v>
      </c>
      <c r="AW273" s="19">
        <v>2005</v>
      </c>
      <c r="AX273" s="19">
        <v>3</v>
      </c>
      <c r="AY273" s="19" t="s">
        <v>1566</v>
      </c>
      <c r="AZ273" s="19" t="s">
        <v>1567</v>
      </c>
      <c r="BA273" s="19">
        <v>2006</v>
      </c>
      <c r="BB273" t="str">
        <f>VLOOKUP(AC273,'CTCwiretagcode(Jan2016)'!A$2:C$730,3,FALSE)</f>
        <v>SAM</v>
      </c>
      <c r="BC273" t="str">
        <f t="shared" si="12"/>
        <v>Tr</v>
      </c>
      <c r="BD273">
        <f t="shared" si="13"/>
        <v>3</v>
      </c>
      <c r="BE273" t="str">
        <f t="shared" si="14"/>
        <v>6333693M10107  B2008720</v>
      </c>
      <c r="BK273" s="19" t="s">
        <v>1503</v>
      </c>
    </row>
    <row r="274" spans="1:63" x14ac:dyDescent="0.25">
      <c r="A274" s="19" t="s">
        <v>1501</v>
      </c>
      <c r="B274" s="19">
        <v>4.0999999999999996</v>
      </c>
      <c r="C274" s="19">
        <v>20120731</v>
      </c>
      <c r="D274" s="19" t="s">
        <v>41</v>
      </c>
      <c r="E274" s="19" t="s">
        <v>41</v>
      </c>
      <c r="F274" s="19">
        <v>1988479</v>
      </c>
      <c r="G274" s="19">
        <v>1</v>
      </c>
      <c r="H274" s="19">
        <v>2008</v>
      </c>
      <c r="I274" s="19">
        <v>20080827</v>
      </c>
      <c r="J274" s="19" t="s">
        <v>1501</v>
      </c>
      <c r="K274" s="19">
        <v>6</v>
      </c>
      <c r="L274" s="19">
        <v>35</v>
      </c>
      <c r="M274" s="19">
        <v>23</v>
      </c>
      <c r="N274" s="19">
        <v>17</v>
      </c>
      <c r="O274" s="19" t="s">
        <v>1502</v>
      </c>
      <c r="P274" s="19">
        <v>5</v>
      </c>
      <c r="Q274" s="19" t="s">
        <v>42</v>
      </c>
      <c r="R274" s="19"/>
      <c r="S274" s="19">
        <v>5000</v>
      </c>
      <c r="T274" s="19" t="s">
        <v>110</v>
      </c>
      <c r="U274" s="19"/>
      <c r="V274" s="19"/>
      <c r="W274" s="19"/>
      <c r="X274" s="19">
        <v>670</v>
      </c>
      <c r="Y274" s="19">
        <v>0</v>
      </c>
      <c r="Z274" s="19">
        <v>1</v>
      </c>
      <c r="AA274" s="19" t="s">
        <v>48</v>
      </c>
      <c r="AB274" s="19">
        <v>1</v>
      </c>
      <c r="AC274" s="19">
        <v>633369</v>
      </c>
      <c r="AD274" s="19">
        <v>12</v>
      </c>
      <c r="AE274" s="19"/>
      <c r="AF274" s="19"/>
      <c r="AG274" s="19"/>
      <c r="AH274" s="19">
        <v>105877</v>
      </c>
      <c r="AI274" s="19">
        <v>1</v>
      </c>
      <c r="AJ274" s="19"/>
      <c r="AK274" s="19"/>
      <c r="AL274" s="19"/>
      <c r="AM274" s="19"/>
      <c r="AN274" s="19"/>
      <c r="AO274" s="19">
        <v>1.91</v>
      </c>
      <c r="AP274" s="19" t="s">
        <v>1504</v>
      </c>
      <c r="AQ274" s="19" t="s">
        <v>1502</v>
      </c>
      <c r="AR274" s="19" t="s">
        <v>1540</v>
      </c>
      <c r="AS274" s="19" t="s">
        <v>1562</v>
      </c>
      <c r="AT274" s="19" t="s">
        <v>1563</v>
      </c>
      <c r="AU274" s="19" t="s">
        <v>1564</v>
      </c>
      <c r="AV274" s="19" t="s">
        <v>1565</v>
      </c>
      <c r="AW274" s="19">
        <v>2005</v>
      </c>
      <c r="AX274" s="19">
        <v>3</v>
      </c>
      <c r="AY274" s="19" t="s">
        <v>1566</v>
      </c>
      <c r="AZ274" s="19" t="s">
        <v>1567</v>
      </c>
      <c r="BA274" s="19">
        <v>2006</v>
      </c>
      <c r="BB274" t="str">
        <f>VLOOKUP(AC274,'CTCwiretagcode(Jan2016)'!A$2:C$730,3,FALSE)</f>
        <v>SAM</v>
      </c>
      <c r="BC274" t="str">
        <f t="shared" si="12"/>
        <v>Tr</v>
      </c>
      <c r="BD274">
        <f t="shared" si="13"/>
        <v>3</v>
      </c>
      <c r="BE274" t="str">
        <f t="shared" si="14"/>
        <v>6333693M10107  B2008670</v>
      </c>
      <c r="BK274" s="19" t="s">
        <v>1503</v>
      </c>
    </row>
    <row r="275" spans="1:63" x14ac:dyDescent="0.25">
      <c r="A275" s="19" t="s">
        <v>1501</v>
      </c>
      <c r="B275" s="19">
        <v>4.0999999999999996</v>
      </c>
      <c r="C275" s="19">
        <v>20120731</v>
      </c>
      <c r="D275" s="19" t="s">
        <v>41</v>
      </c>
      <c r="E275" s="19" t="s">
        <v>41</v>
      </c>
      <c r="F275" s="19">
        <v>1988487</v>
      </c>
      <c r="G275" s="19">
        <v>1</v>
      </c>
      <c r="H275" s="19">
        <v>2008</v>
      </c>
      <c r="I275" s="19">
        <v>20080827</v>
      </c>
      <c r="J275" s="19" t="s">
        <v>1501</v>
      </c>
      <c r="K275" s="19">
        <v>6</v>
      </c>
      <c r="L275" s="19">
        <v>35</v>
      </c>
      <c r="M275" s="19">
        <v>23</v>
      </c>
      <c r="N275" s="19">
        <v>17</v>
      </c>
      <c r="O275" s="19" t="s">
        <v>1502</v>
      </c>
      <c r="P275" s="19">
        <v>5</v>
      </c>
      <c r="Q275" s="19" t="s">
        <v>42</v>
      </c>
      <c r="R275" s="19"/>
      <c r="S275" s="19">
        <v>5000</v>
      </c>
      <c r="T275" s="19" t="s">
        <v>45</v>
      </c>
      <c r="U275" s="19"/>
      <c r="V275" s="19"/>
      <c r="W275" s="19"/>
      <c r="X275" s="19">
        <v>690</v>
      </c>
      <c r="Y275" s="19">
        <v>0</v>
      </c>
      <c r="Z275" s="19">
        <v>1</v>
      </c>
      <c r="AA275" s="19" t="s">
        <v>48</v>
      </c>
      <c r="AB275" s="19">
        <v>1</v>
      </c>
      <c r="AC275" s="19">
        <v>633369</v>
      </c>
      <c r="AD275" s="19">
        <v>12</v>
      </c>
      <c r="AE275" s="19"/>
      <c r="AF275" s="19"/>
      <c r="AG275" s="19"/>
      <c r="AH275" s="19">
        <v>105877</v>
      </c>
      <c r="AI275" s="19">
        <v>1</v>
      </c>
      <c r="AJ275" s="19"/>
      <c r="AK275" s="19"/>
      <c r="AL275" s="19"/>
      <c r="AM275" s="19"/>
      <c r="AN275" s="19"/>
      <c r="AO275" s="19">
        <v>1.91</v>
      </c>
      <c r="AP275" s="19" t="s">
        <v>1504</v>
      </c>
      <c r="AQ275" s="19" t="s">
        <v>1502</v>
      </c>
      <c r="AR275" s="19" t="s">
        <v>1540</v>
      </c>
      <c r="AS275" s="19" t="s">
        <v>1562</v>
      </c>
      <c r="AT275" s="19" t="s">
        <v>1563</v>
      </c>
      <c r="AU275" s="19" t="s">
        <v>1564</v>
      </c>
      <c r="AV275" s="19" t="s">
        <v>1565</v>
      </c>
      <c r="AW275" s="19">
        <v>2005</v>
      </c>
      <c r="AX275" s="19">
        <v>3</v>
      </c>
      <c r="AY275" s="19" t="s">
        <v>1566</v>
      </c>
      <c r="AZ275" s="19" t="s">
        <v>1567</v>
      </c>
      <c r="BA275" s="19">
        <v>2006</v>
      </c>
      <c r="BB275" t="str">
        <f>VLOOKUP(AC275,'CTCwiretagcode(Jan2016)'!A$2:C$730,3,FALSE)</f>
        <v>SAM</v>
      </c>
      <c r="BC275" t="str">
        <f t="shared" si="12"/>
        <v>Tr</v>
      </c>
      <c r="BD275">
        <f t="shared" si="13"/>
        <v>3</v>
      </c>
      <c r="BE275" t="str">
        <f t="shared" si="14"/>
        <v>6333693M10107  B2008690</v>
      </c>
      <c r="BK275" s="19" t="s">
        <v>1503</v>
      </c>
    </row>
    <row r="276" spans="1:63" x14ac:dyDescent="0.25">
      <c r="A276" s="19" t="s">
        <v>1501</v>
      </c>
      <c r="B276" s="19">
        <v>4.0999999999999996</v>
      </c>
      <c r="C276" s="19">
        <v>20120731</v>
      </c>
      <c r="D276" s="19" t="s">
        <v>41</v>
      </c>
      <c r="E276" s="19" t="s">
        <v>41</v>
      </c>
      <c r="F276" s="19">
        <v>1986557</v>
      </c>
      <c r="G276" s="19">
        <v>1</v>
      </c>
      <c r="H276" s="19">
        <v>2008</v>
      </c>
      <c r="I276" s="19">
        <v>20080828</v>
      </c>
      <c r="J276" s="19" t="s">
        <v>1501</v>
      </c>
      <c r="K276" s="19">
        <v>6</v>
      </c>
      <c r="L276" s="19">
        <v>35</v>
      </c>
      <c r="M276" s="19">
        <v>23</v>
      </c>
      <c r="N276" s="19">
        <v>49</v>
      </c>
      <c r="O276" s="19" t="s">
        <v>1502</v>
      </c>
      <c r="P276" s="19">
        <v>5</v>
      </c>
      <c r="Q276" s="19" t="s">
        <v>42</v>
      </c>
      <c r="R276" s="19"/>
      <c r="S276" s="19">
        <v>5000</v>
      </c>
      <c r="T276" s="19" t="s">
        <v>110</v>
      </c>
      <c r="U276" s="19"/>
      <c r="V276" s="19"/>
      <c r="W276" s="19"/>
      <c r="X276" s="19">
        <v>680</v>
      </c>
      <c r="Y276" s="19">
        <v>0</v>
      </c>
      <c r="Z276" s="19">
        <v>1</v>
      </c>
      <c r="AA276" s="19" t="s">
        <v>48</v>
      </c>
      <c r="AB276" s="19">
        <v>1</v>
      </c>
      <c r="AC276" s="19">
        <v>633369</v>
      </c>
      <c r="AD276" s="19">
        <v>12</v>
      </c>
      <c r="AE276" s="19"/>
      <c r="AF276" s="19"/>
      <c r="AG276" s="19"/>
      <c r="AH276" s="19">
        <v>105877</v>
      </c>
      <c r="AI276" s="19">
        <v>1</v>
      </c>
      <c r="AJ276" s="19"/>
      <c r="AK276" s="19"/>
      <c r="AL276" s="19"/>
      <c r="AM276" s="19"/>
      <c r="AN276" s="19"/>
      <c r="AO276" s="19">
        <v>1.91</v>
      </c>
      <c r="AP276" s="19" t="s">
        <v>1504</v>
      </c>
      <c r="AQ276" s="19" t="s">
        <v>1502</v>
      </c>
      <c r="AR276" s="19" t="s">
        <v>1540</v>
      </c>
      <c r="AS276" s="19" t="s">
        <v>1562</v>
      </c>
      <c r="AT276" s="19" t="s">
        <v>1563</v>
      </c>
      <c r="AU276" s="19" t="s">
        <v>1564</v>
      </c>
      <c r="AV276" s="19" t="s">
        <v>1565</v>
      </c>
      <c r="AW276" s="19">
        <v>2005</v>
      </c>
      <c r="AX276" s="19">
        <v>3</v>
      </c>
      <c r="AY276" s="19" t="s">
        <v>1566</v>
      </c>
      <c r="AZ276" s="19" t="s">
        <v>1567</v>
      </c>
      <c r="BA276" s="19">
        <v>2006</v>
      </c>
      <c r="BB276" t="str">
        <f>VLOOKUP(AC276,'CTCwiretagcode(Jan2016)'!A$2:C$730,3,FALSE)</f>
        <v>SAM</v>
      </c>
      <c r="BC276" t="str">
        <f t="shared" si="12"/>
        <v>mix</v>
      </c>
      <c r="BD276">
        <f t="shared" si="13"/>
        <v>3</v>
      </c>
      <c r="BE276" t="str">
        <f t="shared" si="14"/>
        <v>6333693M10107  B2008680</v>
      </c>
      <c r="BK276" s="19" t="s">
        <v>1503</v>
      </c>
    </row>
    <row r="277" spans="1:63" x14ac:dyDescent="0.25">
      <c r="A277" s="19" t="s">
        <v>1501</v>
      </c>
      <c r="B277" s="19">
        <v>4.0999999999999996</v>
      </c>
      <c r="C277" s="19">
        <v>20120731</v>
      </c>
      <c r="D277" s="19" t="s">
        <v>41</v>
      </c>
      <c r="E277" s="19" t="s">
        <v>41</v>
      </c>
      <c r="F277" s="19">
        <v>1986561</v>
      </c>
      <c r="G277" s="19">
        <v>1</v>
      </c>
      <c r="H277" s="19">
        <v>2008</v>
      </c>
      <c r="I277" s="19">
        <v>20080828</v>
      </c>
      <c r="J277" s="19" t="s">
        <v>1501</v>
      </c>
      <c r="K277" s="19">
        <v>6</v>
      </c>
      <c r="L277" s="19">
        <v>35</v>
      </c>
      <c r="M277" s="19">
        <v>23</v>
      </c>
      <c r="N277" s="19">
        <v>49</v>
      </c>
      <c r="O277" s="19" t="s">
        <v>1502</v>
      </c>
      <c r="P277" s="19">
        <v>5</v>
      </c>
      <c r="Q277" s="19" t="s">
        <v>42</v>
      </c>
      <c r="R277" s="19"/>
      <c r="S277" s="19">
        <v>5000</v>
      </c>
      <c r="T277" s="19" t="s">
        <v>110</v>
      </c>
      <c r="U277" s="19"/>
      <c r="V277" s="19"/>
      <c r="W277" s="19"/>
      <c r="X277" s="19">
        <v>780</v>
      </c>
      <c r="Y277" s="19">
        <v>0</v>
      </c>
      <c r="Z277" s="19">
        <v>1</v>
      </c>
      <c r="AA277" s="19" t="s">
        <v>48</v>
      </c>
      <c r="AB277" s="19">
        <v>1</v>
      </c>
      <c r="AC277" s="19">
        <v>633369</v>
      </c>
      <c r="AD277" s="19">
        <v>12</v>
      </c>
      <c r="AE277" s="19"/>
      <c r="AF277" s="19"/>
      <c r="AG277" s="19"/>
      <c r="AH277" s="19">
        <v>105877</v>
      </c>
      <c r="AI277" s="19">
        <v>1</v>
      </c>
      <c r="AJ277" s="19"/>
      <c r="AK277" s="19"/>
      <c r="AL277" s="19"/>
      <c r="AM277" s="19"/>
      <c r="AN277" s="19"/>
      <c r="AO277" s="19">
        <v>1.91</v>
      </c>
      <c r="AP277" s="19" t="s">
        <v>1504</v>
      </c>
      <c r="AQ277" s="19" t="s">
        <v>1502</v>
      </c>
      <c r="AR277" s="19" t="s">
        <v>1540</v>
      </c>
      <c r="AS277" s="19" t="s">
        <v>1562</v>
      </c>
      <c r="AT277" s="19" t="s">
        <v>1563</v>
      </c>
      <c r="AU277" s="19" t="s">
        <v>1564</v>
      </c>
      <c r="AV277" s="19" t="s">
        <v>1565</v>
      </c>
      <c r="AW277" s="19">
        <v>2005</v>
      </c>
      <c r="AX277" s="19">
        <v>3</v>
      </c>
      <c r="AY277" s="19" t="s">
        <v>1566</v>
      </c>
      <c r="AZ277" s="19" t="s">
        <v>1567</v>
      </c>
      <c r="BA277" s="19">
        <v>2006</v>
      </c>
      <c r="BB277" t="str">
        <f>VLOOKUP(AC277,'CTCwiretagcode(Jan2016)'!A$2:C$730,3,FALSE)</f>
        <v>SAM</v>
      </c>
      <c r="BC277" t="str">
        <f t="shared" si="12"/>
        <v>mix</v>
      </c>
      <c r="BD277">
        <f t="shared" si="13"/>
        <v>3</v>
      </c>
      <c r="BE277" t="str">
        <f t="shared" si="14"/>
        <v>6333693M10107  B2008780</v>
      </c>
      <c r="BK277" s="19" t="s">
        <v>1503</v>
      </c>
    </row>
    <row r="278" spans="1:63" x14ac:dyDescent="0.25">
      <c r="A278" s="19" t="s">
        <v>1501</v>
      </c>
      <c r="B278" s="19">
        <v>4.0999999999999996</v>
      </c>
      <c r="C278" s="19">
        <v>20120731</v>
      </c>
      <c r="D278" s="19" t="s">
        <v>41</v>
      </c>
      <c r="E278" s="19" t="s">
        <v>41</v>
      </c>
      <c r="F278" s="19">
        <v>1986565</v>
      </c>
      <c r="G278" s="19">
        <v>1</v>
      </c>
      <c r="H278" s="19">
        <v>2008</v>
      </c>
      <c r="I278" s="19">
        <v>20080828</v>
      </c>
      <c r="J278" s="19" t="s">
        <v>1501</v>
      </c>
      <c r="K278" s="19">
        <v>6</v>
      </c>
      <c r="L278" s="19">
        <v>35</v>
      </c>
      <c r="M278" s="19">
        <v>23</v>
      </c>
      <c r="N278" s="19">
        <v>49</v>
      </c>
      <c r="O278" s="19" t="s">
        <v>1502</v>
      </c>
      <c r="P278" s="19">
        <v>5</v>
      </c>
      <c r="Q278" s="19" t="s">
        <v>42</v>
      </c>
      <c r="R278" s="19"/>
      <c r="S278" s="19">
        <v>5000</v>
      </c>
      <c r="T278" s="19" t="s">
        <v>110</v>
      </c>
      <c r="U278" s="19"/>
      <c r="V278" s="19"/>
      <c r="W278" s="19"/>
      <c r="X278" s="19">
        <v>830</v>
      </c>
      <c r="Y278" s="19">
        <v>0</v>
      </c>
      <c r="Z278" s="19">
        <v>1</v>
      </c>
      <c r="AA278" s="19" t="s">
        <v>48</v>
      </c>
      <c r="AB278" s="19">
        <v>1</v>
      </c>
      <c r="AC278" s="19">
        <v>633369</v>
      </c>
      <c r="AD278" s="19">
        <v>12</v>
      </c>
      <c r="AE278" s="19"/>
      <c r="AF278" s="19"/>
      <c r="AG278" s="19"/>
      <c r="AH278" s="19">
        <v>105877</v>
      </c>
      <c r="AI278" s="19">
        <v>1</v>
      </c>
      <c r="AJ278" s="19"/>
      <c r="AK278" s="19"/>
      <c r="AL278" s="19"/>
      <c r="AM278" s="19"/>
      <c r="AN278" s="19"/>
      <c r="AO278" s="19">
        <v>1.91</v>
      </c>
      <c r="AP278" s="19" t="s">
        <v>1504</v>
      </c>
      <c r="AQ278" s="19" t="s">
        <v>1502</v>
      </c>
      <c r="AR278" s="19" t="s">
        <v>1540</v>
      </c>
      <c r="AS278" s="19" t="s">
        <v>1562</v>
      </c>
      <c r="AT278" s="19" t="s">
        <v>1563</v>
      </c>
      <c r="AU278" s="19" t="s">
        <v>1564</v>
      </c>
      <c r="AV278" s="19" t="s">
        <v>1565</v>
      </c>
      <c r="AW278" s="19">
        <v>2005</v>
      </c>
      <c r="AX278" s="19">
        <v>3</v>
      </c>
      <c r="AY278" s="19" t="s">
        <v>1566</v>
      </c>
      <c r="AZ278" s="19" t="s">
        <v>1567</v>
      </c>
      <c r="BA278" s="19">
        <v>2006</v>
      </c>
      <c r="BB278" t="str">
        <f>VLOOKUP(AC278,'CTCwiretagcode(Jan2016)'!A$2:C$730,3,FALSE)</f>
        <v>SAM</v>
      </c>
      <c r="BC278" t="str">
        <f t="shared" si="12"/>
        <v>mix</v>
      </c>
      <c r="BD278">
        <f t="shared" si="13"/>
        <v>3</v>
      </c>
      <c r="BE278" t="str">
        <f t="shared" si="14"/>
        <v>6333693M10107  B2008830</v>
      </c>
      <c r="BK278" s="19" t="s">
        <v>1503</v>
      </c>
    </row>
    <row r="279" spans="1:63" x14ac:dyDescent="0.25">
      <c r="A279" s="19" t="s">
        <v>1501</v>
      </c>
      <c r="B279" s="19">
        <v>4.0999999999999996</v>
      </c>
      <c r="C279" s="19">
        <v>20120731</v>
      </c>
      <c r="D279" s="19" t="s">
        <v>41</v>
      </c>
      <c r="E279" s="19" t="s">
        <v>41</v>
      </c>
      <c r="F279" s="19">
        <v>2001186</v>
      </c>
      <c r="G279" s="19">
        <v>1</v>
      </c>
      <c r="H279" s="19">
        <v>2008</v>
      </c>
      <c r="I279" s="19">
        <v>20080829</v>
      </c>
      <c r="J279" s="19" t="s">
        <v>1501</v>
      </c>
      <c r="K279" s="19">
        <v>6</v>
      </c>
      <c r="L279" s="19">
        <v>35</v>
      </c>
      <c r="M279" s="19">
        <v>23</v>
      </c>
      <c r="N279" s="19">
        <v>49</v>
      </c>
      <c r="O279" s="19" t="s">
        <v>1502</v>
      </c>
      <c r="P279" s="19">
        <v>5</v>
      </c>
      <c r="Q279" s="19" t="s">
        <v>42</v>
      </c>
      <c r="R279" s="19"/>
      <c r="S279" s="19">
        <v>5000</v>
      </c>
      <c r="T279" s="19" t="s">
        <v>110</v>
      </c>
      <c r="U279" s="19"/>
      <c r="V279" s="19"/>
      <c r="W279" s="19"/>
      <c r="X279" s="19">
        <v>760</v>
      </c>
      <c r="Y279" s="19">
        <v>0</v>
      </c>
      <c r="Z279" s="19">
        <v>1</v>
      </c>
      <c r="AA279" s="19" t="s">
        <v>48</v>
      </c>
      <c r="AB279" s="19">
        <v>1</v>
      </c>
      <c r="AC279" s="19">
        <v>633369</v>
      </c>
      <c r="AD279" s="19">
        <v>12</v>
      </c>
      <c r="AE279" s="19"/>
      <c r="AF279" s="19"/>
      <c r="AG279" s="19"/>
      <c r="AH279" s="19">
        <v>105877</v>
      </c>
      <c r="AI279" s="19">
        <v>1</v>
      </c>
      <c r="AJ279" s="19"/>
      <c r="AK279" s="19"/>
      <c r="AL279" s="19"/>
      <c r="AM279" s="19"/>
      <c r="AN279" s="19"/>
      <c r="AO279" s="19">
        <v>1.91</v>
      </c>
      <c r="AP279" s="19" t="s">
        <v>1504</v>
      </c>
      <c r="AQ279" s="19" t="s">
        <v>1502</v>
      </c>
      <c r="AR279" s="19" t="s">
        <v>1540</v>
      </c>
      <c r="AS279" s="19" t="s">
        <v>1562</v>
      </c>
      <c r="AT279" s="19" t="s">
        <v>1563</v>
      </c>
      <c r="AU279" s="19" t="s">
        <v>1564</v>
      </c>
      <c r="AV279" s="19" t="s">
        <v>1565</v>
      </c>
      <c r="AW279" s="19">
        <v>2005</v>
      </c>
      <c r="AX279" s="19">
        <v>3</v>
      </c>
      <c r="AY279" s="19" t="s">
        <v>1566</v>
      </c>
      <c r="AZ279" s="19" t="s">
        <v>1567</v>
      </c>
      <c r="BA279" s="19">
        <v>2006</v>
      </c>
      <c r="BB279" t="str">
        <f>VLOOKUP(AC279,'CTCwiretagcode(Jan2016)'!A$2:C$730,3,FALSE)</f>
        <v>SAM</v>
      </c>
      <c r="BC279" t="str">
        <f t="shared" si="12"/>
        <v>mix</v>
      </c>
      <c r="BD279">
        <f t="shared" si="13"/>
        <v>3</v>
      </c>
      <c r="BE279" t="str">
        <f t="shared" si="14"/>
        <v>6333693M10107  B2008760</v>
      </c>
      <c r="BK279" s="19" t="s">
        <v>1503</v>
      </c>
    </row>
    <row r="280" spans="1:63" x14ac:dyDescent="0.25">
      <c r="A280" s="19" t="s">
        <v>1501</v>
      </c>
      <c r="B280" s="19">
        <v>4.0999999999999996</v>
      </c>
      <c r="C280" s="19">
        <v>20120731</v>
      </c>
      <c r="D280" s="19" t="s">
        <v>41</v>
      </c>
      <c r="E280" s="19" t="s">
        <v>41</v>
      </c>
      <c r="F280" s="19">
        <v>2001199</v>
      </c>
      <c r="G280" s="19">
        <v>1</v>
      </c>
      <c r="H280" s="19">
        <v>2008</v>
      </c>
      <c r="I280" s="19">
        <v>20080829</v>
      </c>
      <c r="J280" s="19" t="s">
        <v>1501</v>
      </c>
      <c r="K280" s="19">
        <v>6</v>
      </c>
      <c r="L280" s="19">
        <v>35</v>
      </c>
      <c r="M280" s="19">
        <v>23</v>
      </c>
      <c r="N280" s="19">
        <v>49</v>
      </c>
      <c r="O280" s="19" t="s">
        <v>1502</v>
      </c>
      <c r="P280" s="19">
        <v>5</v>
      </c>
      <c r="Q280" s="19" t="s">
        <v>42</v>
      </c>
      <c r="R280" s="19"/>
      <c r="S280" s="19">
        <v>5000</v>
      </c>
      <c r="T280" s="19" t="s">
        <v>45</v>
      </c>
      <c r="U280" s="19"/>
      <c r="V280" s="19"/>
      <c r="W280" s="19"/>
      <c r="X280" s="19">
        <v>800</v>
      </c>
      <c r="Y280" s="19">
        <v>0</v>
      </c>
      <c r="Z280" s="19">
        <v>1</v>
      </c>
      <c r="AA280" s="19" t="s">
        <v>48</v>
      </c>
      <c r="AB280" s="19">
        <v>1</v>
      </c>
      <c r="AC280" s="19">
        <v>633369</v>
      </c>
      <c r="AD280" s="19">
        <v>12</v>
      </c>
      <c r="AE280" s="19"/>
      <c r="AF280" s="19"/>
      <c r="AG280" s="19"/>
      <c r="AH280" s="19">
        <v>105877</v>
      </c>
      <c r="AI280" s="19">
        <v>1</v>
      </c>
      <c r="AJ280" s="19"/>
      <c r="AK280" s="19"/>
      <c r="AL280" s="19"/>
      <c r="AM280" s="19"/>
      <c r="AN280" s="19"/>
      <c r="AO280" s="19">
        <v>1.91</v>
      </c>
      <c r="AP280" s="19" t="s">
        <v>1504</v>
      </c>
      <c r="AQ280" s="19" t="s">
        <v>1502</v>
      </c>
      <c r="AR280" s="19" t="s">
        <v>1540</v>
      </c>
      <c r="AS280" s="19" t="s">
        <v>1562</v>
      </c>
      <c r="AT280" s="19" t="s">
        <v>1563</v>
      </c>
      <c r="AU280" s="19" t="s">
        <v>1564</v>
      </c>
      <c r="AV280" s="19" t="s">
        <v>1565</v>
      </c>
      <c r="AW280" s="19">
        <v>2005</v>
      </c>
      <c r="AX280" s="19">
        <v>3</v>
      </c>
      <c r="AY280" s="19" t="s">
        <v>1566</v>
      </c>
      <c r="AZ280" s="19" t="s">
        <v>1567</v>
      </c>
      <c r="BA280" s="19">
        <v>2006</v>
      </c>
      <c r="BB280" t="str">
        <f>VLOOKUP(AC280,'CTCwiretagcode(Jan2016)'!A$2:C$730,3,FALSE)</f>
        <v>SAM</v>
      </c>
      <c r="BC280" t="str">
        <f t="shared" si="12"/>
        <v>mix</v>
      </c>
      <c r="BD280">
        <f t="shared" si="13"/>
        <v>3</v>
      </c>
      <c r="BE280" t="str">
        <f t="shared" si="14"/>
        <v>6333693M10107  B2008800</v>
      </c>
      <c r="BK280" s="19" t="s">
        <v>1503</v>
      </c>
    </row>
    <row r="281" spans="1:63" x14ac:dyDescent="0.25">
      <c r="A281" s="19" t="s">
        <v>1501</v>
      </c>
      <c r="B281" s="19">
        <v>4.0999999999999996</v>
      </c>
      <c r="C281" s="19">
        <v>20120731</v>
      </c>
      <c r="D281" s="19" t="s">
        <v>41</v>
      </c>
      <c r="E281" s="19" t="s">
        <v>41</v>
      </c>
      <c r="F281" s="19">
        <v>2001206</v>
      </c>
      <c r="G281" s="19">
        <v>1</v>
      </c>
      <c r="H281" s="19">
        <v>2008</v>
      </c>
      <c r="I281" s="19">
        <v>20080829</v>
      </c>
      <c r="J281" s="19" t="s">
        <v>1501</v>
      </c>
      <c r="K281" s="19">
        <v>6</v>
      </c>
      <c r="L281" s="19">
        <v>35</v>
      </c>
      <c r="M281" s="19">
        <v>23</v>
      </c>
      <c r="N281" s="19">
        <v>49</v>
      </c>
      <c r="O281" s="19" t="s">
        <v>1502</v>
      </c>
      <c r="P281" s="19">
        <v>5</v>
      </c>
      <c r="Q281" s="19" t="s">
        <v>42</v>
      </c>
      <c r="R281" s="19"/>
      <c r="S281" s="19">
        <v>5000</v>
      </c>
      <c r="T281" s="19" t="s">
        <v>110</v>
      </c>
      <c r="U281" s="19"/>
      <c r="V281" s="19"/>
      <c r="W281" s="19"/>
      <c r="X281" s="19">
        <v>670</v>
      </c>
      <c r="Y281" s="19">
        <v>0</v>
      </c>
      <c r="Z281" s="19">
        <v>1</v>
      </c>
      <c r="AA281" s="19" t="s">
        <v>48</v>
      </c>
      <c r="AB281" s="19">
        <v>1</v>
      </c>
      <c r="AC281" s="19">
        <v>633369</v>
      </c>
      <c r="AD281" s="19">
        <v>12</v>
      </c>
      <c r="AE281" s="19"/>
      <c r="AF281" s="19"/>
      <c r="AG281" s="19"/>
      <c r="AH281" s="19">
        <v>105877</v>
      </c>
      <c r="AI281" s="19">
        <v>1</v>
      </c>
      <c r="AJ281" s="19"/>
      <c r="AK281" s="19"/>
      <c r="AL281" s="19"/>
      <c r="AM281" s="19"/>
      <c r="AN281" s="19"/>
      <c r="AO281" s="19">
        <v>1.91</v>
      </c>
      <c r="AP281" s="19" t="s">
        <v>1504</v>
      </c>
      <c r="AQ281" s="19" t="s">
        <v>1502</v>
      </c>
      <c r="AR281" s="19" t="s">
        <v>1540</v>
      </c>
      <c r="AS281" s="19" t="s">
        <v>1562</v>
      </c>
      <c r="AT281" s="19" t="s">
        <v>1563</v>
      </c>
      <c r="AU281" s="19" t="s">
        <v>1564</v>
      </c>
      <c r="AV281" s="19" t="s">
        <v>1565</v>
      </c>
      <c r="AW281" s="19">
        <v>2005</v>
      </c>
      <c r="AX281" s="19">
        <v>3</v>
      </c>
      <c r="AY281" s="19" t="s">
        <v>1566</v>
      </c>
      <c r="AZ281" s="19" t="s">
        <v>1567</v>
      </c>
      <c r="BA281" s="19">
        <v>2006</v>
      </c>
      <c r="BB281" t="str">
        <f>VLOOKUP(AC281,'CTCwiretagcode(Jan2016)'!A$2:C$730,3,FALSE)</f>
        <v>SAM</v>
      </c>
      <c r="BC281" t="str">
        <f t="shared" si="12"/>
        <v>mix</v>
      </c>
      <c r="BD281">
        <f t="shared" si="13"/>
        <v>3</v>
      </c>
      <c r="BE281" t="str">
        <f t="shared" si="14"/>
        <v>6333693M10107  B2008670</v>
      </c>
      <c r="BK281" s="19" t="s">
        <v>1503</v>
      </c>
    </row>
    <row r="282" spans="1:63" x14ac:dyDescent="0.25">
      <c r="A282" s="19" t="s">
        <v>1501</v>
      </c>
      <c r="B282" s="19">
        <v>4.0999999999999996</v>
      </c>
      <c r="C282" s="19">
        <v>20120731</v>
      </c>
      <c r="D282" s="19" t="s">
        <v>41</v>
      </c>
      <c r="E282" s="19" t="s">
        <v>41</v>
      </c>
      <c r="F282" s="19">
        <v>2001210</v>
      </c>
      <c r="G282" s="19">
        <v>1</v>
      </c>
      <c r="H282" s="19">
        <v>2008</v>
      </c>
      <c r="I282" s="19">
        <v>20080829</v>
      </c>
      <c r="J282" s="19" t="s">
        <v>1501</v>
      </c>
      <c r="K282" s="19">
        <v>6</v>
      </c>
      <c r="L282" s="19">
        <v>35</v>
      </c>
      <c r="M282" s="19">
        <v>23</v>
      </c>
      <c r="N282" s="19">
        <v>49</v>
      </c>
      <c r="O282" s="19" t="s">
        <v>1502</v>
      </c>
      <c r="P282" s="19">
        <v>5</v>
      </c>
      <c r="Q282" s="19" t="s">
        <v>42</v>
      </c>
      <c r="R282" s="19"/>
      <c r="S282" s="19">
        <v>5000</v>
      </c>
      <c r="T282" s="19" t="s">
        <v>110</v>
      </c>
      <c r="U282" s="19"/>
      <c r="V282" s="19"/>
      <c r="W282" s="19"/>
      <c r="X282" s="19">
        <v>730</v>
      </c>
      <c r="Y282" s="19">
        <v>0</v>
      </c>
      <c r="Z282" s="19">
        <v>1</v>
      </c>
      <c r="AA282" s="19" t="s">
        <v>48</v>
      </c>
      <c r="AB282" s="19">
        <v>1</v>
      </c>
      <c r="AC282" s="19">
        <v>633369</v>
      </c>
      <c r="AD282" s="19">
        <v>12</v>
      </c>
      <c r="AE282" s="19"/>
      <c r="AF282" s="19"/>
      <c r="AG282" s="19"/>
      <c r="AH282" s="19">
        <v>105877</v>
      </c>
      <c r="AI282" s="19">
        <v>1</v>
      </c>
      <c r="AJ282" s="19"/>
      <c r="AK282" s="19"/>
      <c r="AL282" s="19"/>
      <c r="AM282" s="19"/>
      <c r="AN282" s="19"/>
      <c r="AO282" s="19">
        <v>1.91</v>
      </c>
      <c r="AP282" s="19" t="s">
        <v>1504</v>
      </c>
      <c r="AQ282" s="19" t="s">
        <v>1502</v>
      </c>
      <c r="AR282" s="19" t="s">
        <v>1540</v>
      </c>
      <c r="AS282" s="19" t="s">
        <v>1562</v>
      </c>
      <c r="AT282" s="19" t="s">
        <v>1563</v>
      </c>
      <c r="AU282" s="19" t="s">
        <v>1564</v>
      </c>
      <c r="AV282" s="19" t="s">
        <v>1565</v>
      </c>
      <c r="AW282" s="19">
        <v>2005</v>
      </c>
      <c r="AX282" s="19">
        <v>3</v>
      </c>
      <c r="AY282" s="19" t="s">
        <v>1566</v>
      </c>
      <c r="AZ282" s="19" t="s">
        <v>1567</v>
      </c>
      <c r="BA282" s="19">
        <v>2006</v>
      </c>
      <c r="BB282" t="str">
        <f>VLOOKUP(AC282,'CTCwiretagcode(Jan2016)'!A$2:C$730,3,FALSE)</f>
        <v>SAM</v>
      </c>
      <c r="BC282" t="str">
        <f t="shared" si="12"/>
        <v>mix</v>
      </c>
      <c r="BD282">
        <f t="shared" si="13"/>
        <v>3</v>
      </c>
      <c r="BE282" t="str">
        <f t="shared" si="14"/>
        <v>6333693M10107  B2008730</v>
      </c>
      <c r="BK282" s="19" t="s">
        <v>1503</v>
      </c>
    </row>
    <row r="283" spans="1:63" x14ac:dyDescent="0.25">
      <c r="A283" s="19" t="s">
        <v>1501</v>
      </c>
      <c r="B283" s="19">
        <v>4.0999999999999996</v>
      </c>
      <c r="C283" s="19">
        <v>20120731</v>
      </c>
      <c r="D283" s="19" t="s">
        <v>41</v>
      </c>
      <c r="E283" s="19" t="s">
        <v>41</v>
      </c>
      <c r="F283" s="19">
        <v>2006510</v>
      </c>
      <c r="G283" s="19">
        <v>1</v>
      </c>
      <c r="H283" s="19">
        <v>2008</v>
      </c>
      <c r="I283" s="19">
        <v>20080829</v>
      </c>
      <c r="J283" s="19" t="s">
        <v>1501</v>
      </c>
      <c r="K283" s="19">
        <v>6</v>
      </c>
      <c r="L283" s="19">
        <v>35</v>
      </c>
      <c r="M283" s="19">
        <v>23</v>
      </c>
      <c r="N283" s="19">
        <v>17</v>
      </c>
      <c r="O283" s="19" t="s">
        <v>1502</v>
      </c>
      <c r="P283" s="19">
        <v>5</v>
      </c>
      <c r="Q283" s="19" t="s">
        <v>42</v>
      </c>
      <c r="R283" s="19"/>
      <c r="S283" s="19">
        <v>5000</v>
      </c>
      <c r="T283" s="19" t="s">
        <v>110</v>
      </c>
      <c r="U283" s="19"/>
      <c r="V283" s="19"/>
      <c r="W283" s="19"/>
      <c r="X283" s="19">
        <v>740</v>
      </c>
      <c r="Y283" s="19">
        <v>0</v>
      </c>
      <c r="Z283" s="19">
        <v>1</v>
      </c>
      <c r="AA283" s="19" t="s">
        <v>48</v>
      </c>
      <c r="AB283" s="19">
        <v>1</v>
      </c>
      <c r="AC283" s="19">
        <v>633369</v>
      </c>
      <c r="AD283" s="19">
        <v>12</v>
      </c>
      <c r="AE283" s="19"/>
      <c r="AF283" s="19"/>
      <c r="AG283" s="19"/>
      <c r="AH283" s="19">
        <v>105877</v>
      </c>
      <c r="AI283" s="19">
        <v>1</v>
      </c>
      <c r="AJ283" s="19"/>
      <c r="AK283" s="19"/>
      <c r="AL283" s="19"/>
      <c r="AM283" s="19"/>
      <c r="AN283" s="19"/>
      <c r="AO283" s="19">
        <v>1.91</v>
      </c>
      <c r="AP283" s="19" t="s">
        <v>1504</v>
      </c>
      <c r="AQ283" s="19" t="s">
        <v>1502</v>
      </c>
      <c r="AR283" s="19" t="s">
        <v>1540</v>
      </c>
      <c r="AS283" s="19" t="s">
        <v>1562</v>
      </c>
      <c r="AT283" s="19" t="s">
        <v>1563</v>
      </c>
      <c r="AU283" s="19" t="s">
        <v>1564</v>
      </c>
      <c r="AV283" s="19" t="s">
        <v>1565</v>
      </c>
      <c r="AW283" s="19">
        <v>2005</v>
      </c>
      <c r="AX283" s="19">
        <v>3</v>
      </c>
      <c r="AY283" s="19" t="s">
        <v>1566</v>
      </c>
      <c r="AZ283" s="19" t="s">
        <v>1567</v>
      </c>
      <c r="BA283" s="19">
        <v>2006</v>
      </c>
      <c r="BB283" t="str">
        <f>VLOOKUP(AC283,'CTCwiretagcode(Jan2016)'!A$2:C$730,3,FALSE)</f>
        <v>SAM</v>
      </c>
      <c r="BC283" t="str">
        <f t="shared" si="12"/>
        <v>Tr</v>
      </c>
      <c r="BD283">
        <f t="shared" si="13"/>
        <v>3</v>
      </c>
      <c r="BE283" t="str">
        <f t="shared" si="14"/>
        <v>6333693M10107  B2008740</v>
      </c>
      <c r="BK283" s="19" t="s">
        <v>1503</v>
      </c>
    </row>
    <row r="284" spans="1:63" x14ac:dyDescent="0.25">
      <c r="A284" s="19" t="s">
        <v>1501</v>
      </c>
      <c r="B284" s="19">
        <v>4.0999999999999996</v>
      </c>
      <c r="C284" s="19">
        <v>20120731</v>
      </c>
      <c r="D284" s="19" t="s">
        <v>41</v>
      </c>
      <c r="E284" s="19" t="s">
        <v>41</v>
      </c>
      <c r="F284" s="19">
        <v>1988374</v>
      </c>
      <c r="G284" s="19">
        <v>1</v>
      </c>
      <c r="H284" s="19">
        <v>2008</v>
      </c>
      <c r="I284" s="19">
        <v>20080902</v>
      </c>
      <c r="J284" s="19" t="s">
        <v>1501</v>
      </c>
      <c r="K284" s="19">
        <v>6</v>
      </c>
      <c r="L284" s="19">
        <v>36</v>
      </c>
      <c r="M284" s="19">
        <v>23</v>
      </c>
      <c r="N284" s="19">
        <v>14</v>
      </c>
      <c r="O284" s="19" t="s">
        <v>1502</v>
      </c>
      <c r="P284" s="19">
        <v>5</v>
      </c>
      <c r="Q284" s="19" t="s">
        <v>42</v>
      </c>
      <c r="R284" s="19"/>
      <c r="S284" s="19">
        <v>5000</v>
      </c>
      <c r="T284" s="19" t="s">
        <v>45</v>
      </c>
      <c r="U284" s="19"/>
      <c r="V284" s="19"/>
      <c r="W284" s="19"/>
      <c r="X284" s="19">
        <v>730</v>
      </c>
      <c r="Y284" s="19">
        <v>0</v>
      </c>
      <c r="Z284" s="19">
        <v>1</v>
      </c>
      <c r="AA284" s="19" t="s">
        <v>48</v>
      </c>
      <c r="AB284" s="19">
        <v>1</v>
      </c>
      <c r="AC284" s="19">
        <v>633369</v>
      </c>
      <c r="AD284" s="19">
        <v>12</v>
      </c>
      <c r="AE284" s="19"/>
      <c r="AF284" s="19"/>
      <c r="AG284" s="19"/>
      <c r="AH284" s="19">
        <v>105878</v>
      </c>
      <c r="AI284" s="19">
        <v>1</v>
      </c>
      <c r="AJ284" s="19"/>
      <c r="AK284" s="19"/>
      <c r="AL284" s="19"/>
      <c r="AM284" s="19"/>
      <c r="AN284" s="19"/>
      <c r="AO284" s="19">
        <v>1.56</v>
      </c>
      <c r="AP284" s="19" t="s">
        <v>1504</v>
      </c>
      <c r="AQ284" s="19" t="s">
        <v>1502</v>
      </c>
      <c r="AR284" s="19" t="s">
        <v>1540</v>
      </c>
      <c r="AS284" s="19" t="s">
        <v>1562</v>
      </c>
      <c r="AT284" s="19" t="s">
        <v>1563</v>
      </c>
      <c r="AU284" s="19" t="s">
        <v>1564</v>
      </c>
      <c r="AV284" s="19" t="s">
        <v>1565</v>
      </c>
      <c r="AW284" s="19">
        <v>2005</v>
      </c>
      <c r="AX284" s="19">
        <v>3</v>
      </c>
      <c r="AY284" s="19" t="s">
        <v>1566</v>
      </c>
      <c r="AZ284" s="19" t="s">
        <v>1567</v>
      </c>
      <c r="BA284" s="19">
        <v>2006</v>
      </c>
      <c r="BB284" t="str">
        <f>VLOOKUP(AC284,'CTCwiretagcode(Jan2016)'!A$2:C$730,3,FALSE)</f>
        <v>SAM</v>
      </c>
      <c r="BC284" t="str">
        <f t="shared" si="12"/>
        <v>NT</v>
      </c>
      <c r="BD284">
        <f t="shared" si="13"/>
        <v>3</v>
      </c>
      <c r="BE284" t="str">
        <f t="shared" si="14"/>
        <v>6333693M10107  B2008730</v>
      </c>
      <c r="BK284" s="19" t="s">
        <v>1503</v>
      </c>
    </row>
    <row r="285" spans="1:63" x14ac:dyDescent="0.25">
      <c r="A285" s="19" t="s">
        <v>1501</v>
      </c>
      <c r="B285" s="19">
        <v>4.0999999999999996</v>
      </c>
      <c r="C285" s="19">
        <v>20120731</v>
      </c>
      <c r="D285" s="19" t="s">
        <v>41</v>
      </c>
      <c r="E285" s="19" t="s">
        <v>41</v>
      </c>
      <c r="F285" s="19">
        <v>1993344</v>
      </c>
      <c r="G285" s="19">
        <v>1</v>
      </c>
      <c r="H285" s="19">
        <v>2008</v>
      </c>
      <c r="I285" s="19">
        <v>20080902</v>
      </c>
      <c r="J285" s="19" t="s">
        <v>1501</v>
      </c>
      <c r="K285" s="19">
        <v>6</v>
      </c>
      <c r="L285" s="19">
        <v>36</v>
      </c>
      <c r="M285" s="19">
        <v>23</v>
      </c>
      <c r="N285" s="19">
        <v>49</v>
      </c>
      <c r="O285" s="19" t="s">
        <v>1502</v>
      </c>
      <c r="P285" s="19">
        <v>5</v>
      </c>
      <c r="Q285" s="19" t="s">
        <v>42</v>
      </c>
      <c r="R285" s="19"/>
      <c r="S285" s="19">
        <v>5000</v>
      </c>
      <c r="T285" s="19" t="s">
        <v>45</v>
      </c>
      <c r="U285" s="19"/>
      <c r="V285" s="19"/>
      <c r="W285" s="19"/>
      <c r="X285" s="19">
        <v>650</v>
      </c>
      <c r="Y285" s="19">
        <v>0</v>
      </c>
      <c r="Z285" s="19">
        <v>1</v>
      </c>
      <c r="AA285" s="19" t="s">
        <v>48</v>
      </c>
      <c r="AB285" s="19">
        <v>1</v>
      </c>
      <c r="AC285" s="19">
        <v>633369</v>
      </c>
      <c r="AD285" s="19">
        <v>12</v>
      </c>
      <c r="AE285" s="19"/>
      <c r="AF285" s="19"/>
      <c r="AG285" s="19"/>
      <c r="AH285" s="19">
        <v>105878</v>
      </c>
      <c r="AI285" s="19">
        <v>1</v>
      </c>
      <c r="AJ285" s="19"/>
      <c r="AK285" s="19"/>
      <c r="AL285" s="19"/>
      <c r="AM285" s="19"/>
      <c r="AN285" s="19"/>
      <c r="AO285" s="19">
        <v>1.56</v>
      </c>
      <c r="AP285" s="19" t="s">
        <v>1504</v>
      </c>
      <c r="AQ285" s="19" t="s">
        <v>1502</v>
      </c>
      <c r="AR285" s="19" t="s">
        <v>1540</v>
      </c>
      <c r="AS285" s="19" t="s">
        <v>1562</v>
      </c>
      <c r="AT285" s="19" t="s">
        <v>1563</v>
      </c>
      <c r="AU285" s="19" t="s">
        <v>1564</v>
      </c>
      <c r="AV285" s="19" t="s">
        <v>1565</v>
      </c>
      <c r="AW285" s="19">
        <v>2005</v>
      </c>
      <c r="AX285" s="19">
        <v>3</v>
      </c>
      <c r="AY285" s="19" t="s">
        <v>1566</v>
      </c>
      <c r="AZ285" s="19" t="s">
        <v>1567</v>
      </c>
      <c r="BA285" s="19">
        <v>2006</v>
      </c>
      <c r="BB285" t="str">
        <f>VLOOKUP(AC285,'CTCwiretagcode(Jan2016)'!A$2:C$730,3,FALSE)</f>
        <v>SAM</v>
      </c>
      <c r="BC285" t="str">
        <f t="shared" si="12"/>
        <v>mix</v>
      </c>
      <c r="BD285">
        <f t="shared" si="13"/>
        <v>3</v>
      </c>
      <c r="BE285" t="str">
        <f t="shared" si="14"/>
        <v>6333693M10107  B2008650</v>
      </c>
      <c r="BK285" s="19" t="s">
        <v>1503</v>
      </c>
    </row>
    <row r="286" spans="1:63" x14ac:dyDescent="0.25">
      <c r="A286" s="19" t="s">
        <v>1501</v>
      </c>
      <c r="B286" s="19">
        <v>4.0999999999999996</v>
      </c>
      <c r="C286" s="19">
        <v>20120731</v>
      </c>
      <c r="D286" s="19" t="s">
        <v>41</v>
      </c>
      <c r="E286" s="19" t="s">
        <v>41</v>
      </c>
      <c r="F286" s="19">
        <v>1993315</v>
      </c>
      <c r="G286" s="19">
        <v>1</v>
      </c>
      <c r="H286" s="19">
        <v>2008</v>
      </c>
      <c r="I286" s="19">
        <v>20080902</v>
      </c>
      <c r="J286" s="19" t="s">
        <v>1501</v>
      </c>
      <c r="K286" s="19">
        <v>6</v>
      </c>
      <c r="L286" s="19">
        <v>36</v>
      </c>
      <c r="M286" s="19">
        <v>23</v>
      </c>
      <c r="N286" s="19">
        <v>49</v>
      </c>
      <c r="O286" s="19" t="s">
        <v>1502</v>
      </c>
      <c r="P286" s="19">
        <v>5</v>
      </c>
      <c r="Q286" s="19" t="s">
        <v>42</v>
      </c>
      <c r="R286" s="19"/>
      <c r="S286" s="19">
        <v>9009</v>
      </c>
      <c r="T286" s="19" t="s">
        <v>110</v>
      </c>
      <c r="U286" s="19"/>
      <c r="V286" s="19"/>
      <c r="W286" s="19"/>
      <c r="X286" s="19">
        <v>790</v>
      </c>
      <c r="Y286" s="19">
        <v>0</v>
      </c>
      <c r="Z286" s="19">
        <v>1</v>
      </c>
      <c r="AA286" s="19" t="s">
        <v>48</v>
      </c>
      <c r="AB286" s="19">
        <v>1</v>
      </c>
      <c r="AC286" s="19">
        <v>633369</v>
      </c>
      <c r="AD286" s="19">
        <v>12</v>
      </c>
      <c r="AE286" s="19"/>
      <c r="AF286" s="19"/>
      <c r="AG286" s="19"/>
      <c r="AH286" s="19">
        <v>105878</v>
      </c>
      <c r="AI286" s="19">
        <v>1</v>
      </c>
      <c r="AJ286" s="19"/>
      <c r="AK286" s="19"/>
      <c r="AL286" s="19"/>
      <c r="AM286" s="19"/>
      <c r="AN286" s="19"/>
      <c r="AO286" s="19">
        <v>1.56</v>
      </c>
      <c r="AP286" s="19" t="s">
        <v>1504</v>
      </c>
      <c r="AQ286" s="19" t="s">
        <v>1502</v>
      </c>
      <c r="AR286" s="19" t="s">
        <v>1540</v>
      </c>
      <c r="AS286" s="19" t="s">
        <v>1562</v>
      </c>
      <c r="AT286" s="19" t="s">
        <v>1563</v>
      </c>
      <c r="AU286" s="19" t="s">
        <v>1564</v>
      </c>
      <c r="AV286" s="19" t="s">
        <v>1565</v>
      </c>
      <c r="AW286" s="19">
        <v>2005</v>
      </c>
      <c r="AX286" s="19">
        <v>3</v>
      </c>
      <c r="AY286" s="19" t="s">
        <v>1566</v>
      </c>
      <c r="AZ286" s="19" t="s">
        <v>1567</v>
      </c>
      <c r="BA286" s="19">
        <v>2006</v>
      </c>
      <c r="BB286" t="str">
        <f>VLOOKUP(AC286,'CTCwiretagcode(Jan2016)'!A$2:C$730,3,FALSE)</f>
        <v>SAM</v>
      </c>
      <c r="BC286" t="str">
        <f t="shared" si="12"/>
        <v>mix</v>
      </c>
      <c r="BD286">
        <f t="shared" si="13"/>
        <v>3</v>
      </c>
      <c r="BE286" t="str">
        <f t="shared" si="14"/>
        <v>6333693M10107  B2008790</v>
      </c>
      <c r="BK286" s="19" t="s">
        <v>1503</v>
      </c>
    </row>
    <row r="287" spans="1:63" x14ac:dyDescent="0.25">
      <c r="A287" s="19" t="s">
        <v>1501</v>
      </c>
      <c r="B287" s="19">
        <v>4.0999999999999996</v>
      </c>
      <c r="C287" s="19">
        <v>20120731</v>
      </c>
      <c r="D287" s="19" t="s">
        <v>41</v>
      </c>
      <c r="E287" s="19" t="s">
        <v>41</v>
      </c>
      <c r="F287" s="19">
        <v>1993330</v>
      </c>
      <c r="G287" s="19">
        <v>1</v>
      </c>
      <c r="H287" s="19">
        <v>2008</v>
      </c>
      <c r="I287" s="19">
        <v>20080902</v>
      </c>
      <c r="J287" s="19" t="s">
        <v>1501</v>
      </c>
      <c r="K287" s="19">
        <v>6</v>
      </c>
      <c r="L287" s="19">
        <v>36</v>
      </c>
      <c r="M287" s="19">
        <v>23</v>
      </c>
      <c r="N287" s="19">
        <v>49</v>
      </c>
      <c r="O287" s="19" t="s">
        <v>1502</v>
      </c>
      <c r="P287" s="19">
        <v>5</v>
      </c>
      <c r="Q287" s="19" t="s">
        <v>42</v>
      </c>
      <c r="R287" s="19"/>
      <c r="S287" s="19">
        <v>0</v>
      </c>
      <c r="T287" s="19" t="s">
        <v>110</v>
      </c>
      <c r="U287" s="19"/>
      <c r="V287" s="19"/>
      <c r="W287" s="19"/>
      <c r="X287" s="19">
        <v>790</v>
      </c>
      <c r="Y287" s="19">
        <v>0</v>
      </c>
      <c r="Z287" s="19">
        <v>1</v>
      </c>
      <c r="AA287" s="19" t="s">
        <v>48</v>
      </c>
      <c r="AB287" s="19">
        <v>1</v>
      </c>
      <c r="AC287" s="19">
        <v>633369</v>
      </c>
      <c r="AD287" s="19">
        <v>12</v>
      </c>
      <c r="AE287" s="19"/>
      <c r="AF287" s="19"/>
      <c r="AG287" s="19"/>
      <c r="AH287" s="19">
        <v>105878</v>
      </c>
      <c r="AI287" s="19">
        <v>1</v>
      </c>
      <c r="AJ287" s="19"/>
      <c r="AK287" s="19"/>
      <c r="AL287" s="19"/>
      <c r="AM287" s="19"/>
      <c r="AN287" s="19"/>
      <c r="AO287" s="19">
        <v>1.56</v>
      </c>
      <c r="AP287" s="19" t="s">
        <v>1504</v>
      </c>
      <c r="AQ287" s="19" t="s">
        <v>1502</v>
      </c>
      <c r="AR287" s="19" t="s">
        <v>1540</v>
      </c>
      <c r="AS287" s="19" t="s">
        <v>1562</v>
      </c>
      <c r="AT287" s="19" t="s">
        <v>1563</v>
      </c>
      <c r="AU287" s="19" t="s">
        <v>1564</v>
      </c>
      <c r="AV287" s="19" t="s">
        <v>1565</v>
      </c>
      <c r="AW287" s="19">
        <v>2005</v>
      </c>
      <c r="AX287" s="19">
        <v>3</v>
      </c>
      <c r="AY287" s="19" t="s">
        <v>1566</v>
      </c>
      <c r="AZ287" s="19" t="s">
        <v>1567</v>
      </c>
      <c r="BA287" s="19">
        <v>2006</v>
      </c>
      <c r="BB287" t="str">
        <f>VLOOKUP(AC287,'CTCwiretagcode(Jan2016)'!A$2:C$730,3,FALSE)</f>
        <v>SAM</v>
      </c>
      <c r="BC287" t="str">
        <f t="shared" si="12"/>
        <v>mix</v>
      </c>
      <c r="BD287">
        <f t="shared" si="13"/>
        <v>3</v>
      </c>
      <c r="BE287" t="str">
        <f t="shared" si="14"/>
        <v>6333693M10107  B2008790</v>
      </c>
      <c r="BK287" s="19" t="s">
        <v>1503</v>
      </c>
    </row>
    <row r="288" spans="1:63" x14ac:dyDescent="0.25">
      <c r="A288" s="19" t="s">
        <v>1501</v>
      </c>
      <c r="B288" s="19">
        <v>4.0999999999999996</v>
      </c>
      <c r="C288" s="19">
        <v>20120731</v>
      </c>
      <c r="D288" s="19" t="s">
        <v>41</v>
      </c>
      <c r="E288" s="19" t="s">
        <v>41</v>
      </c>
      <c r="F288" s="19">
        <v>2010131</v>
      </c>
      <c r="G288" s="19">
        <v>1</v>
      </c>
      <c r="H288" s="19">
        <v>2008</v>
      </c>
      <c r="I288" s="19">
        <v>20080902</v>
      </c>
      <c r="J288" s="19" t="s">
        <v>1501</v>
      </c>
      <c r="K288" s="19">
        <v>6</v>
      </c>
      <c r="L288" s="19">
        <v>36</v>
      </c>
      <c r="M288" s="19">
        <v>23</v>
      </c>
      <c r="N288" s="19">
        <v>49</v>
      </c>
      <c r="O288" s="19" t="s">
        <v>1502</v>
      </c>
      <c r="P288" s="19">
        <v>5</v>
      </c>
      <c r="Q288" s="19" t="s">
        <v>42</v>
      </c>
      <c r="R288" s="19"/>
      <c r="S288" s="19">
        <v>5000</v>
      </c>
      <c r="T288" s="19" t="s">
        <v>110</v>
      </c>
      <c r="U288" s="19"/>
      <c r="V288" s="19"/>
      <c r="W288" s="19"/>
      <c r="X288" s="19">
        <v>750</v>
      </c>
      <c r="Y288" s="19">
        <v>0</v>
      </c>
      <c r="Z288" s="19">
        <v>1</v>
      </c>
      <c r="AA288" s="19" t="s">
        <v>48</v>
      </c>
      <c r="AB288" s="19">
        <v>1</v>
      </c>
      <c r="AC288" s="19">
        <v>633369</v>
      </c>
      <c r="AD288" s="19">
        <v>12</v>
      </c>
      <c r="AE288" s="19"/>
      <c r="AF288" s="19"/>
      <c r="AG288" s="19"/>
      <c r="AH288" s="19">
        <v>105878</v>
      </c>
      <c r="AI288" s="19">
        <v>1</v>
      </c>
      <c r="AJ288" s="19"/>
      <c r="AK288" s="19"/>
      <c r="AL288" s="19"/>
      <c r="AM288" s="19"/>
      <c r="AN288" s="19"/>
      <c r="AO288" s="19">
        <v>1.56</v>
      </c>
      <c r="AP288" s="19" t="s">
        <v>1504</v>
      </c>
      <c r="AQ288" s="19" t="s">
        <v>1502</v>
      </c>
      <c r="AR288" s="19" t="s">
        <v>1540</v>
      </c>
      <c r="AS288" s="19" t="s">
        <v>1562</v>
      </c>
      <c r="AT288" s="19" t="s">
        <v>1563</v>
      </c>
      <c r="AU288" s="19" t="s">
        <v>1564</v>
      </c>
      <c r="AV288" s="19" t="s">
        <v>1565</v>
      </c>
      <c r="AW288" s="19">
        <v>2005</v>
      </c>
      <c r="AX288" s="19">
        <v>3</v>
      </c>
      <c r="AY288" s="19" t="s">
        <v>1566</v>
      </c>
      <c r="AZ288" s="19" t="s">
        <v>1567</v>
      </c>
      <c r="BA288" s="19">
        <v>2006</v>
      </c>
      <c r="BB288" t="str">
        <f>VLOOKUP(AC288,'CTCwiretagcode(Jan2016)'!A$2:C$730,3,FALSE)</f>
        <v>SAM</v>
      </c>
      <c r="BC288" t="str">
        <f t="shared" si="12"/>
        <v>mix</v>
      </c>
      <c r="BD288">
        <f t="shared" si="13"/>
        <v>3</v>
      </c>
      <c r="BE288" t="str">
        <f t="shared" si="14"/>
        <v>6333693M10107  B2008750</v>
      </c>
      <c r="BK288" s="19" t="s">
        <v>1503</v>
      </c>
    </row>
    <row r="289" spans="1:63" x14ac:dyDescent="0.25">
      <c r="A289" s="19" t="s">
        <v>1501</v>
      </c>
      <c r="B289" s="19">
        <v>4.0999999999999996</v>
      </c>
      <c r="C289" s="19">
        <v>20120731</v>
      </c>
      <c r="D289" s="19" t="s">
        <v>41</v>
      </c>
      <c r="E289" s="19" t="s">
        <v>41</v>
      </c>
      <c r="F289" s="19">
        <v>2010135</v>
      </c>
      <c r="G289" s="19">
        <v>1</v>
      </c>
      <c r="H289" s="19">
        <v>2008</v>
      </c>
      <c r="I289" s="19">
        <v>20080902</v>
      </c>
      <c r="J289" s="19" t="s">
        <v>1501</v>
      </c>
      <c r="K289" s="19">
        <v>6</v>
      </c>
      <c r="L289" s="19">
        <v>36</v>
      </c>
      <c r="M289" s="19">
        <v>23</v>
      </c>
      <c r="N289" s="19">
        <v>49</v>
      </c>
      <c r="O289" s="19" t="s">
        <v>1502</v>
      </c>
      <c r="P289" s="19">
        <v>5</v>
      </c>
      <c r="Q289" s="19" t="s">
        <v>42</v>
      </c>
      <c r="R289" s="19"/>
      <c r="S289" s="19">
        <v>5000</v>
      </c>
      <c r="T289" s="19" t="s">
        <v>45</v>
      </c>
      <c r="U289" s="19"/>
      <c r="V289" s="19"/>
      <c r="W289" s="19"/>
      <c r="X289" s="19">
        <v>740</v>
      </c>
      <c r="Y289" s="19">
        <v>0</v>
      </c>
      <c r="Z289" s="19">
        <v>1</v>
      </c>
      <c r="AA289" s="19" t="s">
        <v>48</v>
      </c>
      <c r="AB289" s="19">
        <v>1</v>
      </c>
      <c r="AC289" s="19">
        <v>633369</v>
      </c>
      <c r="AD289" s="19">
        <v>12</v>
      </c>
      <c r="AE289" s="19"/>
      <c r="AF289" s="19"/>
      <c r="AG289" s="19"/>
      <c r="AH289" s="19">
        <v>105878</v>
      </c>
      <c r="AI289" s="19">
        <v>1</v>
      </c>
      <c r="AJ289" s="19"/>
      <c r="AK289" s="19"/>
      <c r="AL289" s="19"/>
      <c r="AM289" s="19"/>
      <c r="AN289" s="19"/>
      <c r="AO289" s="19">
        <v>1.56</v>
      </c>
      <c r="AP289" s="19" t="s">
        <v>1504</v>
      </c>
      <c r="AQ289" s="19" t="s">
        <v>1502</v>
      </c>
      <c r="AR289" s="19" t="s">
        <v>1540</v>
      </c>
      <c r="AS289" s="19" t="s">
        <v>1562</v>
      </c>
      <c r="AT289" s="19" t="s">
        <v>1563</v>
      </c>
      <c r="AU289" s="19" t="s">
        <v>1564</v>
      </c>
      <c r="AV289" s="19" t="s">
        <v>1565</v>
      </c>
      <c r="AW289" s="19">
        <v>2005</v>
      </c>
      <c r="AX289" s="19">
        <v>3</v>
      </c>
      <c r="AY289" s="19" t="s">
        <v>1566</v>
      </c>
      <c r="AZ289" s="19" t="s">
        <v>1567</v>
      </c>
      <c r="BA289" s="19">
        <v>2006</v>
      </c>
      <c r="BB289" t="str">
        <f>VLOOKUP(AC289,'CTCwiretagcode(Jan2016)'!A$2:C$730,3,FALSE)</f>
        <v>SAM</v>
      </c>
      <c r="BC289" t="str">
        <f t="shared" si="12"/>
        <v>mix</v>
      </c>
      <c r="BD289">
        <f t="shared" si="13"/>
        <v>3</v>
      </c>
      <c r="BE289" t="str">
        <f t="shared" si="14"/>
        <v>6333693M10107  B2008740</v>
      </c>
      <c r="BK289" s="19" t="s">
        <v>1503</v>
      </c>
    </row>
    <row r="290" spans="1:63" x14ac:dyDescent="0.25">
      <c r="A290" s="19" t="s">
        <v>1501</v>
      </c>
      <c r="B290" s="19">
        <v>4.0999999999999996</v>
      </c>
      <c r="C290" s="19">
        <v>20120731</v>
      </c>
      <c r="D290" s="19" t="s">
        <v>41</v>
      </c>
      <c r="E290" s="19" t="s">
        <v>41</v>
      </c>
      <c r="F290" s="19">
        <v>2010144</v>
      </c>
      <c r="G290" s="19">
        <v>1</v>
      </c>
      <c r="H290" s="19">
        <v>2008</v>
      </c>
      <c r="I290" s="19">
        <v>20080902</v>
      </c>
      <c r="J290" s="19" t="s">
        <v>1501</v>
      </c>
      <c r="K290" s="19">
        <v>6</v>
      </c>
      <c r="L290" s="19">
        <v>36</v>
      </c>
      <c r="M290" s="19">
        <v>23</v>
      </c>
      <c r="N290" s="19">
        <v>49</v>
      </c>
      <c r="O290" s="19" t="s">
        <v>1502</v>
      </c>
      <c r="P290" s="19">
        <v>5</v>
      </c>
      <c r="Q290" s="19" t="s">
        <v>42</v>
      </c>
      <c r="R290" s="19"/>
      <c r="S290" s="19">
        <v>5000</v>
      </c>
      <c r="T290" s="19" t="s">
        <v>45</v>
      </c>
      <c r="U290" s="19"/>
      <c r="V290" s="19"/>
      <c r="W290" s="19"/>
      <c r="X290" s="19">
        <v>760</v>
      </c>
      <c r="Y290" s="19">
        <v>0</v>
      </c>
      <c r="Z290" s="19">
        <v>1</v>
      </c>
      <c r="AA290" s="19" t="s">
        <v>48</v>
      </c>
      <c r="AB290" s="19">
        <v>1</v>
      </c>
      <c r="AC290" s="19">
        <v>633369</v>
      </c>
      <c r="AD290" s="19">
        <v>12</v>
      </c>
      <c r="AE290" s="19"/>
      <c r="AF290" s="19"/>
      <c r="AG290" s="19"/>
      <c r="AH290" s="19">
        <v>105878</v>
      </c>
      <c r="AI290" s="19">
        <v>1</v>
      </c>
      <c r="AJ290" s="19"/>
      <c r="AK290" s="19"/>
      <c r="AL290" s="19"/>
      <c r="AM290" s="19"/>
      <c r="AN290" s="19"/>
      <c r="AO290" s="19">
        <v>1.56</v>
      </c>
      <c r="AP290" s="19" t="s">
        <v>1504</v>
      </c>
      <c r="AQ290" s="19" t="s">
        <v>1502</v>
      </c>
      <c r="AR290" s="19" t="s">
        <v>1540</v>
      </c>
      <c r="AS290" s="19" t="s">
        <v>1562</v>
      </c>
      <c r="AT290" s="19" t="s">
        <v>1563</v>
      </c>
      <c r="AU290" s="19" t="s">
        <v>1564</v>
      </c>
      <c r="AV290" s="19" t="s">
        <v>1565</v>
      </c>
      <c r="AW290" s="19">
        <v>2005</v>
      </c>
      <c r="AX290" s="19">
        <v>3</v>
      </c>
      <c r="AY290" s="19" t="s">
        <v>1566</v>
      </c>
      <c r="AZ290" s="19" t="s">
        <v>1567</v>
      </c>
      <c r="BA290" s="19">
        <v>2006</v>
      </c>
      <c r="BB290" t="str">
        <f>VLOOKUP(AC290,'CTCwiretagcode(Jan2016)'!A$2:C$730,3,FALSE)</f>
        <v>SAM</v>
      </c>
      <c r="BC290" t="str">
        <f t="shared" si="12"/>
        <v>mix</v>
      </c>
      <c r="BD290">
        <f t="shared" si="13"/>
        <v>3</v>
      </c>
      <c r="BE290" t="str">
        <f t="shared" si="14"/>
        <v>6333693M10107  B2008760</v>
      </c>
      <c r="BK290" s="19" t="s">
        <v>1503</v>
      </c>
    </row>
    <row r="291" spans="1:63" x14ac:dyDescent="0.25">
      <c r="A291" s="19" t="s">
        <v>1501</v>
      </c>
      <c r="B291" s="19">
        <v>4.0999999999999996</v>
      </c>
      <c r="C291" s="19">
        <v>20120731</v>
      </c>
      <c r="D291" s="19" t="s">
        <v>41</v>
      </c>
      <c r="E291" s="19" t="s">
        <v>41</v>
      </c>
      <c r="F291" s="19">
        <v>2010163</v>
      </c>
      <c r="G291" s="19">
        <v>1</v>
      </c>
      <c r="H291" s="19">
        <v>2008</v>
      </c>
      <c r="I291" s="19">
        <v>20080902</v>
      </c>
      <c r="J291" s="19" t="s">
        <v>1501</v>
      </c>
      <c r="K291" s="19">
        <v>6</v>
      </c>
      <c r="L291" s="19">
        <v>36</v>
      </c>
      <c r="M291" s="19">
        <v>23</v>
      </c>
      <c r="N291" s="19">
        <v>49</v>
      </c>
      <c r="O291" s="19" t="s">
        <v>1502</v>
      </c>
      <c r="P291" s="19">
        <v>5</v>
      </c>
      <c r="Q291" s="19" t="s">
        <v>42</v>
      </c>
      <c r="R291" s="19"/>
      <c r="S291" s="19">
        <v>5000</v>
      </c>
      <c r="T291" s="19" t="s">
        <v>45</v>
      </c>
      <c r="U291" s="19"/>
      <c r="V291" s="19"/>
      <c r="W291" s="19"/>
      <c r="X291" s="19">
        <v>710</v>
      </c>
      <c r="Y291" s="19">
        <v>0</v>
      </c>
      <c r="Z291" s="19">
        <v>1</v>
      </c>
      <c r="AA291" s="19" t="s">
        <v>48</v>
      </c>
      <c r="AB291" s="19">
        <v>1</v>
      </c>
      <c r="AC291" s="19">
        <v>633369</v>
      </c>
      <c r="AD291" s="19">
        <v>12</v>
      </c>
      <c r="AE291" s="19"/>
      <c r="AF291" s="19"/>
      <c r="AG291" s="19"/>
      <c r="AH291" s="19">
        <v>105878</v>
      </c>
      <c r="AI291" s="19">
        <v>1</v>
      </c>
      <c r="AJ291" s="19"/>
      <c r="AK291" s="19"/>
      <c r="AL291" s="19"/>
      <c r="AM291" s="19"/>
      <c r="AN291" s="19"/>
      <c r="AO291" s="19">
        <v>1.56</v>
      </c>
      <c r="AP291" s="19" t="s">
        <v>1504</v>
      </c>
      <c r="AQ291" s="19" t="s">
        <v>1502</v>
      </c>
      <c r="AR291" s="19" t="s">
        <v>1540</v>
      </c>
      <c r="AS291" s="19" t="s">
        <v>1562</v>
      </c>
      <c r="AT291" s="19" t="s">
        <v>1563</v>
      </c>
      <c r="AU291" s="19" t="s">
        <v>1564</v>
      </c>
      <c r="AV291" s="19" t="s">
        <v>1565</v>
      </c>
      <c r="AW291" s="19">
        <v>2005</v>
      </c>
      <c r="AX291" s="19">
        <v>3</v>
      </c>
      <c r="AY291" s="19" t="s">
        <v>1566</v>
      </c>
      <c r="AZ291" s="19" t="s">
        <v>1567</v>
      </c>
      <c r="BA291" s="19">
        <v>2006</v>
      </c>
      <c r="BB291" t="str">
        <f>VLOOKUP(AC291,'CTCwiretagcode(Jan2016)'!A$2:C$730,3,FALSE)</f>
        <v>SAM</v>
      </c>
      <c r="BC291" t="str">
        <f t="shared" si="12"/>
        <v>mix</v>
      </c>
      <c r="BD291">
        <f t="shared" si="13"/>
        <v>3</v>
      </c>
      <c r="BE291" t="str">
        <f t="shared" si="14"/>
        <v>6333693M10107  B2008710</v>
      </c>
      <c r="BK291" s="19" t="s">
        <v>1503</v>
      </c>
    </row>
    <row r="292" spans="1:63" x14ac:dyDescent="0.25">
      <c r="A292" s="19" t="s">
        <v>1501</v>
      </c>
      <c r="B292" s="19">
        <v>4.0999999999999996</v>
      </c>
      <c r="C292" s="19">
        <v>20120731</v>
      </c>
      <c r="D292" s="19" t="s">
        <v>41</v>
      </c>
      <c r="E292" s="19" t="s">
        <v>41</v>
      </c>
      <c r="F292" s="19">
        <v>2010167</v>
      </c>
      <c r="G292" s="19">
        <v>1</v>
      </c>
      <c r="H292" s="19">
        <v>2008</v>
      </c>
      <c r="I292" s="19">
        <v>20080902</v>
      </c>
      <c r="J292" s="19" t="s">
        <v>1501</v>
      </c>
      <c r="K292" s="19">
        <v>6</v>
      </c>
      <c r="L292" s="19">
        <v>36</v>
      </c>
      <c r="M292" s="19">
        <v>23</v>
      </c>
      <c r="N292" s="19">
        <v>49</v>
      </c>
      <c r="O292" s="19" t="s">
        <v>1502</v>
      </c>
      <c r="P292" s="19">
        <v>5</v>
      </c>
      <c r="Q292" s="19" t="s">
        <v>42</v>
      </c>
      <c r="R292" s="19"/>
      <c r="S292" s="19">
        <v>5000</v>
      </c>
      <c r="T292" s="19" t="s">
        <v>110</v>
      </c>
      <c r="U292" s="19"/>
      <c r="V292" s="19"/>
      <c r="W292" s="19"/>
      <c r="X292" s="19">
        <v>780</v>
      </c>
      <c r="Y292" s="19">
        <v>0</v>
      </c>
      <c r="Z292" s="19">
        <v>1</v>
      </c>
      <c r="AA292" s="19" t="s">
        <v>48</v>
      </c>
      <c r="AB292" s="19">
        <v>1</v>
      </c>
      <c r="AC292" s="19">
        <v>633369</v>
      </c>
      <c r="AD292" s="19">
        <v>12</v>
      </c>
      <c r="AE292" s="19"/>
      <c r="AF292" s="19"/>
      <c r="AG292" s="19"/>
      <c r="AH292" s="19">
        <v>105878</v>
      </c>
      <c r="AI292" s="19">
        <v>1</v>
      </c>
      <c r="AJ292" s="19"/>
      <c r="AK292" s="19"/>
      <c r="AL292" s="19"/>
      <c r="AM292" s="19"/>
      <c r="AN292" s="19"/>
      <c r="AO292" s="19">
        <v>1.56</v>
      </c>
      <c r="AP292" s="19" t="s">
        <v>1504</v>
      </c>
      <c r="AQ292" s="19" t="s">
        <v>1502</v>
      </c>
      <c r="AR292" s="19" t="s">
        <v>1540</v>
      </c>
      <c r="AS292" s="19" t="s">
        <v>1562</v>
      </c>
      <c r="AT292" s="19" t="s">
        <v>1563</v>
      </c>
      <c r="AU292" s="19" t="s">
        <v>1564</v>
      </c>
      <c r="AV292" s="19" t="s">
        <v>1565</v>
      </c>
      <c r="AW292" s="19">
        <v>2005</v>
      </c>
      <c r="AX292" s="19">
        <v>3</v>
      </c>
      <c r="AY292" s="19" t="s">
        <v>1566</v>
      </c>
      <c r="AZ292" s="19" t="s">
        <v>1567</v>
      </c>
      <c r="BA292" s="19">
        <v>2006</v>
      </c>
      <c r="BB292" t="str">
        <f>VLOOKUP(AC292,'CTCwiretagcode(Jan2016)'!A$2:C$730,3,FALSE)</f>
        <v>SAM</v>
      </c>
      <c r="BC292" t="str">
        <f t="shared" si="12"/>
        <v>mix</v>
      </c>
      <c r="BD292">
        <f t="shared" si="13"/>
        <v>3</v>
      </c>
      <c r="BE292" t="str">
        <f t="shared" si="14"/>
        <v>6333693M10107  B2008780</v>
      </c>
      <c r="BK292" s="19" t="s">
        <v>1503</v>
      </c>
    </row>
    <row r="293" spans="1:63" x14ac:dyDescent="0.25">
      <c r="A293" s="19" t="s">
        <v>1501</v>
      </c>
      <c r="B293" s="19">
        <v>4.0999999999999996</v>
      </c>
      <c r="C293" s="19">
        <v>20120731</v>
      </c>
      <c r="D293" s="19" t="s">
        <v>41</v>
      </c>
      <c r="E293" s="19" t="s">
        <v>41</v>
      </c>
      <c r="F293" s="19">
        <v>2010112</v>
      </c>
      <c r="G293" s="19">
        <v>1</v>
      </c>
      <c r="H293" s="19">
        <v>2008</v>
      </c>
      <c r="I293" s="19">
        <v>20080902</v>
      </c>
      <c r="J293" s="19" t="s">
        <v>1501</v>
      </c>
      <c r="K293" s="19">
        <v>6</v>
      </c>
      <c r="L293" s="19">
        <v>36</v>
      </c>
      <c r="M293" s="19">
        <v>23</v>
      </c>
      <c r="N293" s="19">
        <v>49</v>
      </c>
      <c r="O293" s="19" t="s">
        <v>1502</v>
      </c>
      <c r="P293" s="19">
        <v>5</v>
      </c>
      <c r="Q293" s="19" t="s">
        <v>42</v>
      </c>
      <c r="R293" s="19"/>
      <c r="S293" s="19">
        <v>5000</v>
      </c>
      <c r="T293" s="19" t="s">
        <v>45</v>
      </c>
      <c r="U293" s="19"/>
      <c r="V293" s="19"/>
      <c r="W293" s="19"/>
      <c r="X293" s="19">
        <v>770</v>
      </c>
      <c r="Y293" s="19">
        <v>0</v>
      </c>
      <c r="Z293" s="19">
        <v>1</v>
      </c>
      <c r="AA293" s="19" t="s">
        <v>48</v>
      </c>
      <c r="AB293" s="19">
        <v>1</v>
      </c>
      <c r="AC293" s="19">
        <v>633369</v>
      </c>
      <c r="AD293" s="19">
        <v>12</v>
      </c>
      <c r="AE293" s="19"/>
      <c r="AF293" s="19"/>
      <c r="AG293" s="19"/>
      <c r="AH293" s="19">
        <v>105878</v>
      </c>
      <c r="AI293" s="19">
        <v>1</v>
      </c>
      <c r="AJ293" s="19"/>
      <c r="AK293" s="19"/>
      <c r="AL293" s="19"/>
      <c r="AM293" s="19"/>
      <c r="AN293" s="19"/>
      <c r="AO293" s="19">
        <v>1.56</v>
      </c>
      <c r="AP293" s="19" t="s">
        <v>1504</v>
      </c>
      <c r="AQ293" s="19" t="s">
        <v>1502</v>
      </c>
      <c r="AR293" s="19" t="s">
        <v>1540</v>
      </c>
      <c r="AS293" s="19" t="s">
        <v>1562</v>
      </c>
      <c r="AT293" s="19" t="s">
        <v>1563</v>
      </c>
      <c r="AU293" s="19" t="s">
        <v>1564</v>
      </c>
      <c r="AV293" s="19" t="s">
        <v>1565</v>
      </c>
      <c r="AW293" s="19">
        <v>2005</v>
      </c>
      <c r="AX293" s="19">
        <v>3</v>
      </c>
      <c r="AY293" s="19" t="s">
        <v>1566</v>
      </c>
      <c r="AZ293" s="19" t="s">
        <v>1567</v>
      </c>
      <c r="BA293" s="19">
        <v>2006</v>
      </c>
      <c r="BB293" t="str">
        <f>VLOOKUP(AC293,'CTCwiretagcode(Jan2016)'!A$2:C$730,3,FALSE)</f>
        <v>SAM</v>
      </c>
      <c r="BC293" t="str">
        <f t="shared" si="12"/>
        <v>mix</v>
      </c>
      <c r="BD293">
        <f t="shared" si="13"/>
        <v>3</v>
      </c>
      <c r="BE293" t="str">
        <f t="shared" si="14"/>
        <v>6333693M10107  B2008770</v>
      </c>
      <c r="BK293" s="19" t="s">
        <v>1503</v>
      </c>
    </row>
    <row r="294" spans="1:63" x14ac:dyDescent="0.25">
      <c r="A294" s="19" t="s">
        <v>1501</v>
      </c>
      <c r="B294" s="19">
        <v>4.0999999999999996</v>
      </c>
      <c r="C294" s="19">
        <v>20120731</v>
      </c>
      <c r="D294" s="19" t="s">
        <v>41</v>
      </c>
      <c r="E294" s="19" t="s">
        <v>41</v>
      </c>
      <c r="F294" s="19">
        <v>2010116</v>
      </c>
      <c r="G294" s="19">
        <v>1</v>
      </c>
      <c r="H294" s="19">
        <v>2008</v>
      </c>
      <c r="I294" s="19">
        <v>20080902</v>
      </c>
      <c r="J294" s="19" t="s">
        <v>1501</v>
      </c>
      <c r="K294" s="19">
        <v>6</v>
      </c>
      <c r="L294" s="19">
        <v>36</v>
      </c>
      <c r="M294" s="19">
        <v>23</v>
      </c>
      <c r="N294" s="19">
        <v>49</v>
      </c>
      <c r="O294" s="19" t="s">
        <v>1502</v>
      </c>
      <c r="P294" s="19">
        <v>5</v>
      </c>
      <c r="Q294" s="19" t="s">
        <v>42</v>
      </c>
      <c r="R294" s="19"/>
      <c r="S294" s="19">
        <v>5000</v>
      </c>
      <c r="T294" s="19" t="s">
        <v>45</v>
      </c>
      <c r="U294" s="19"/>
      <c r="V294" s="19"/>
      <c r="W294" s="19"/>
      <c r="X294" s="19">
        <v>710</v>
      </c>
      <c r="Y294" s="19">
        <v>0</v>
      </c>
      <c r="Z294" s="19">
        <v>1</v>
      </c>
      <c r="AA294" s="19" t="s">
        <v>48</v>
      </c>
      <c r="AB294" s="19">
        <v>1</v>
      </c>
      <c r="AC294" s="19">
        <v>633369</v>
      </c>
      <c r="AD294" s="19">
        <v>12</v>
      </c>
      <c r="AE294" s="19"/>
      <c r="AF294" s="19"/>
      <c r="AG294" s="19"/>
      <c r="AH294" s="19">
        <v>105878</v>
      </c>
      <c r="AI294" s="19">
        <v>1</v>
      </c>
      <c r="AJ294" s="19"/>
      <c r="AK294" s="19"/>
      <c r="AL294" s="19"/>
      <c r="AM294" s="19"/>
      <c r="AN294" s="19"/>
      <c r="AO294" s="19">
        <v>1.56</v>
      </c>
      <c r="AP294" s="19" t="s">
        <v>1504</v>
      </c>
      <c r="AQ294" s="19" t="s">
        <v>1502</v>
      </c>
      <c r="AR294" s="19" t="s">
        <v>1540</v>
      </c>
      <c r="AS294" s="19" t="s">
        <v>1562</v>
      </c>
      <c r="AT294" s="19" t="s">
        <v>1563</v>
      </c>
      <c r="AU294" s="19" t="s">
        <v>1564</v>
      </c>
      <c r="AV294" s="19" t="s">
        <v>1565</v>
      </c>
      <c r="AW294" s="19">
        <v>2005</v>
      </c>
      <c r="AX294" s="19">
        <v>3</v>
      </c>
      <c r="AY294" s="19" t="s">
        <v>1566</v>
      </c>
      <c r="AZ294" s="19" t="s">
        <v>1567</v>
      </c>
      <c r="BA294" s="19">
        <v>2006</v>
      </c>
      <c r="BB294" t="str">
        <f>VLOOKUP(AC294,'CTCwiretagcode(Jan2016)'!A$2:C$730,3,FALSE)</f>
        <v>SAM</v>
      </c>
      <c r="BC294" t="str">
        <f t="shared" si="12"/>
        <v>mix</v>
      </c>
      <c r="BD294">
        <f t="shared" si="13"/>
        <v>3</v>
      </c>
      <c r="BE294" t="str">
        <f t="shared" si="14"/>
        <v>6333693M10107  B2008710</v>
      </c>
      <c r="BK294" s="19" t="s">
        <v>1503</v>
      </c>
    </row>
    <row r="295" spans="1:63" x14ac:dyDescent="0.25">
      <c r="A295" s="19" t="s">
        <v>1501</v>
      </c>
      <c r="B295" s="19">
        <v>4.0999999999999996</v>
      </c>
      <c r="C295" s="19">
        <v>20120731</v>
      </c>
      <c r="D295" s="19" t="s">
        <v>41</v>
      </c>
      <c r="E295" s="19" t="s">
        <v>41</v>
      </c>
      <c r="F295" s="19">
        <v>2031648</v>
      </c>
      <c r="G295" s="19">
        <v>1</v>
      </c>
      <c r="H295" s="19">
        <v>2008</v>
      </c>
      <c r="I295" s="19">
        <v>20080903</v>
      </c>
      <c r="J295" s="19" t="s">
        <v>1501</v>
      </c>
      <c r="K295" s="19">
        <v>6</v>
      </c>
      <c r="L295" s="19">
        <v>36</v>
      </c>
      <c r="M295" s="19">
        <v>23</v>
      </c>
      <c r="N295" s="19">
        <v>52</v>
      </c>
      <c r="O295" s="19" t="s">
        <v>1502</v>
      </c>
      <c r="P295" s="19">
        <v>5</v>
      </c>
      <c r="Q295" s="19" t="s">
        <v>42</v>
      </c>
      <c r="R295" s="19"/>
      <c r="S295" s="19">
        <v>0</v>
      </c>
      <c r="T295" s="19" t="s">
        <v>45</v>
      </c>
      <c r="U295" s="19"/>
      <c r="V295" s="19"/>
      <c r="W295" s="19"/>
      <c r="X295" s="19">
        <v>750</v>
      </c>
      <c r="Y295" s="19">
        <v>0</v>
      </c>
      <c r="Z295" s="19">
        <v>1</v>
      </c>
      <c r="AA295" s="19" t="s">
        <v>48</v>
      </c>
      <c r="AB295" s="19">
        <v>1</v>
      </c>
      <c r="AC295" s="19">
        <v>633369</v>
      </c>
      <c r="AD295" s="19">
        <v>12</v>
      </c>
      <c r="AE295" s="19"/>
      <c r="AF295" s="19"/>
      <c r="AG295" s="19"/>
      <c r="AH295" s="19">
        <v>105878</v>
      </c>
      <c r="AI295" s="19">
        <v>1</v>
      </c>
      <c r="AJ295" s="19"/>
      <c r="AK295" s="19"/>
      <c r="AL295" s="19"/>
      <c r="AM295" s="19"/>
      <c r="AN295" s="19"/>
      <c r="AO295" s="19">
        <v>1.56</v>
      </c>
      <c r="AP295" s="19" t="s">
        <v>1504</v>
      </c>
      <c r="AQ295" s="19" t="s">
        <v>1502</v>
      </c>
      <c r="AR295" s="19" t="s">
        <v>1540</v>
      </c>
      <c r="AS295" s="19" t="s">
        <v>1562</v>
      </c>
      <c r="AT295" s="19" t="s">
        <v>1563</v>
      </c>
      <c r="AU295" s="19" t="s">
        <v>1564</v>
      </c>
      <c r="AV295" s="19" t="s">
        <v>1565</v>
      </c>
      <c r="AW295" s="19">
        <v>2005</v>
      </c>
      <c r="AX295" s="19">
        <v>3</v>
      </c>
      <c r="AY295" s="19" t="s">
        <v>1566</v>
      </c>
      <c r="AZ295" s="19" t="s">
        <v>1567</v>
      </c>
      <c r="BA295" s="19">
        <v>2006</v>
      </c>
      <c r="BB295" t="str">
        <f>VLOOKUP(AC295,'CTCwiretagcode(Jan2016)'!A$2:C$730,3,FALSE)</f>
        <v>SAM</v>
      </c>
      <c r="BC295" t="str">
        <f t="shared" si="12"/>
        <v>mix</v>
      </c>
      <c r="BD295">
        <f t="shared" si="13"/>
        <v>3</v>
      </c>
      <c r="BE295" t="str">
        <f t="shared" si="14"/>
        <v>6333693M10107  B2008750</v>
      </c>
      <c r="BK295" s="19" t="s">
        <v>1503</v>
      </c>
    </row>
    <row r="296" spans="1:63" x14ac:dyDescent="0.25">
      <c r="A296" s="19" t="s">
        <v>1501</v>
      </c>
      <c r="B296" s="19">
        <v>4.0999999999999996</v>
      </c>
      <c r="C296" s="19">
        <v>20120731</v>
      </c>
      <c r="D296" s="19" t="s">
        <v>41</v>
      </c>
      <c r="E296" s="19" t="s">
        <v>41</v>
      </c>
      <c r="F296" s="19">
        <v>2019258</v>
      </c>
      <c r="G296" s="19">
        <v>1</v>
      </c>
      <c r="H296" s="19">
        <v>2008</v>
      </c>
      <c r="I296" s="19">
        <v>20080903</v>
      </c>
      <c r="J296" s="19" t="s">
        <v>1501</v>
      </c>
      <c r="K296" s="19">
        <v>6</v>
      </c>
      <c r="L296" s="19">
        <v>36</v>
      </c>
      <c r="M296" s="19">
        <v>23</v>
      </c>
      <c r="N296" s="19">
        <v>52</v>
      </c>
      <c r="O296" s="19" t="s">
        <v>1502</v>
      </c>
      <c r="P296" s="19">
        <v>5</v>
      </c>
      <c r="Q296" s="19" t="s">
        <v>42</v>
      </c>
      <c r="R296" s="19"/>
      <c r="S296" s="19">
        <v>5000</v>
      </c>
      <c r="T296" s="19" t="s">
        <v>45</v>
      </c>
      <c r="U296" s="19"/>
      <c r="V296" s="19"/>
      <c r="W296" s="19"/>
      <c r="X296" s="19">
        <v>780</v>
      </c>
      <c r="Y296" s="19">
        <v>0</v>
      </c>
      <c r="Z296" s="19">
        <v>1</v>
      </c>
      <c r="AA296" s="19" t="s">
        <v>48</v>
      </c>
      <c r="AB296" s="19">
        <v>1</v>
      </c>
      <c r="AC296" s="19">
        <v>633369</v>
      </c>
      <c r="AD296" s="19">
        <v>12</v>
      </c>
      <c r="AE296" s="19"/>
      <c r="AF296" s="19"/>
      <c r="AG296" s="19"/>
      <c r="AH296" s="19">
        <v>105878</v>
      </c>
      <c r="AI296" s="19">
        <v>1</v>
      </c>
      <c r="AJ296" s="19"/>
      <c r="AK296" s="19"/>
      <c r="AL296" s="19"/>
      <c r="AM296" s="19"/>
      <c r="AN296" s="19"/>
      <c r="AO296" s="19">
        <v>1.56</v>
      </c>
      <c r="AP296" s="19" t="s">
        <v>1504</v>
      </c>
      <c r="AQ296" s="19" t="s">
        <v>1502</v>
      </c>
      <c r="AR296" s="19" t="s">
        <v>1540</v>
      </c>
      <c r="AS296" s="19" t="s">
        <v>1562</v>
      </c>
      <c r="AT296" s="19" t="s">
        <v>1563</v>
      </c>
      <c r="AU296" s="19" t="s">
        <v>1564</v>
      </c>
      <c r="AV296" s="19" t="s">
        <v>1565</v>
      </c>
      <c r="AW296" s="19">
        <v>2005</v>
      </c>
      <c r="AX296" s="19">
        <v>3</v>
      </c>
      <c r="AY296" s="19" t="s">
        <v>1566</v>
      </c>
      <c r="AZ296" s="19" t="s">
        <v>1567</v>
      </c>
      <c r="BA296" s="19">
        <v>2006</v>
      </c>
      <c r="BB296" t="str">
        <f>VLOOKUP(AC296,'CTCwiretagcode(Jan2016)'!A$2:C$730,3,FALSE)</f>
        <v>SAM</v>
      </c>
      <c r="BC296" t="str">
        <f t="shared" si="12"/>
        <v>mix</v>
      </c>
      <c r="BD296">
        <f t="shared" si="13"/>
        <v>3</v>
      </c>
      <c r="BE296" t="str">
        <f t="shared" si="14"/>
        <v>6333693M10107  B2008780</v>
      </c>
      <c r="BK296" s="19" t="s">
        <v>1503</v>
      </c>
    </row>
    <row r="297" spans="1:63" x14ac:dyDescent="0.25">
      <c r="A297" s="19" t="s">
        <v>1501</v>
      </c>
      <c r="B297" s="19">
        <v>4.0999999999999996</v>
      </c>
      <c r="C297" s="19">
        <v>20120731</v>
      </c>
      <c r="D297" s="19" t="s">
        <v>41</v>
      </c>
      <c r="E297" s="19" t="s">
        <v>41</v>
      </c>
      <c r="F297" s="19">
        <v>2019262</v>
      </c>
      <c r="G297" s="19">
        <v>1</v>
      </c>
      <c r="H297" s="19">
        <v>2008</v>
      </c>
      <c r="I297" s="19">
        <v>20080903</v>
      </c>
      <c r="J297" s="19" t="s">
        <v>1501</v>
      </c>
      <c r="K297" s="19">
        <v>6</v>
      </c>
      <c r="L297" s="19">
        <v>36</v>
      </c>
      <c r="M297" s="19">
        <v>23</v>
      </c>
      <c r="N297" s="19">
        <v>52</v>
      </c>
      <c r="O297" s="19" t="s">
        <v>1502</v>
      </c>
      <c r="P297" s="19">
        <v>5</v>
      </c>
      <c r="Q297" s="19" t="s">
        <v>42</v>
      </c>
      <c r="R297" s="19"/>
      <c r="S297" s="19">
        <v>5000</v>
      </c>
      <c r="T297" s="19" t="s">
        <v>45</v>
      </c>
      <c r="U297" s="19"/>
      <c r="V297" s="19"/>
      <c r="W297" s="19"/>
      <c r="X297" s="19">
        <v>720</v>
      </c>
      <c r="Y297" s="19">
        <v>0</v>
      </c>
      <c r="Z297" s="19">
        <v>1</v>
      </c>
      <c r="AA297" s="19" t="s">
        <v>48</v>
      </c>
      <c r="AB297" s="19">
        <v>1</v>
      </c>
      <c r="AC297" s="19">
        <v>633369</v>
      </c>
      <c r="AD297" s="19">
        <v>12</v>
      </c>
      <c r="AE297" s="19"/>
      <c r="AF297" s="19"/>
      <c r="AG297" s="19"/>
      <c r="AH297" s="19">
        <v>105878</v>
      </c>
      <c r="AI297" s="19">
        <v>1</v>
      </c>
      <c r="AJ297" s="19"/>
      <c r="AK297" s="19"/>
      <c r="AL297" s="19"/>
      <c r="AM297" s="19"/>
      <c r="AN297" s="19"/>
      <c r="AO297" s="19">
        <v>1.56</v>
      </c>
      <c r="AP297" s="19" t="s">
        <v>1504</v>
      </c>
      <c r="AQ297" s="19" t="s">
        <v>1502</v>
      </c>
      <c r="AR297" s="19" t="s">
        <v>1540</v>
      </c>
      <c r="AS297" s="19" t="s">
        <v>1562</v>
      </c>
      <c r="AT297" s="19" t="s">
        <v>1563</v>
      </c>
      <c r="AU297" s="19" t="s">
        <v>1564</v>
      </c>
      <c r="AV297" s="19" t="s">
        <v>1565</v>
      </c>
      <c r="AW297" s="19">
        <v>2005</v>
      </c>
      <c r="AX297" s="19">
        <v>3</v>
      </c>
      <c r="AY297" s="19" t="s">
        <v>1566</v>
      </c>
      <c r="AZ297" s="19" t="s">
        <v>1567</v>
      </c>
      <c r="BA297" s="19">
        <v>2006</v>
      </c>
      <c r="BB297" t="str">
        <f>VLOOKUP(AC297,'CTCwiretagcode(Jan2016)'!A$2:C$730,3,FALSE)</f>
        <v>SAM</v>
      </c>
      <c r="BC297" t="str">
        <f t="shared" si="12"/>
        <v>mix</v>
      </c>
      <c r="BD297">
        <f t="shared" si="13"/>
        <v>3</v>
      </c>
      <c r="BE297" t="str">
        <f t="shared" si="14"/>
        <v>6333693M10107  B2008720</v>
      </c>
      <c r="BK297" s="19" t="s">
        <v>1503</v>
      </c>
    </row>
    <row r="298" spans="1:63" x14ac:dyDescent="0.25">
      <c r="A298" s="19" t="s">
        <v>1501</v>
      </c>
      <c r="B298" s="19">
        <v>4.0999999999999996</v>
      </c>
      <c r="C298" s="19">
        <v>20120731</v>
      </c>
      <c r="D298" s="19" t="s">
        <v>41</v>
      </c>
      <c r="E298" s="19" t="s">
        <v>41</v>
      </c>
      <c r="F298" s="19">
        <v>2019270</v>
      </c>
      <c r="G298" s="19">
        <v>1</v>
      </c>
      <c r="H298" s="19">
        <v>2008</v>
      </c>
      <c r="I298" s="19">
        <v>20080903</v>
      </c>
      <c r="J298" s="19" t="s">
        <v>1501</v>
      </c>
      <c r="K298" s="19">
        <v>6</v>
      </c>
      <c r="L298" s="19">
        <v>36</v>
      </c>
      <c r="M298" s="19">
        <v>23</v>
      </c>
      <c r="N298" s="19">
        <v>52</v>
      </c>
      <c r="O298" s="19" t="s">
        <v>1502</v>
      </c>
      <c r="P298" s="19">
        <v>5</v>
      </c>
      <c r="Q298" s="19" t="s">
        <v>42</v>
      </c>
      <c r="R298" s="19"/>
      <c r="S298" s="19">
        <v>5000</v>
      </c>
      <c r="T298" s="19" t="s">
        <v>45</v>
      </c>
      <c r="U298" s="19"/>
      <c r="V298" s="19"/>
      <c r="W298" s="19"/>
      <c r="X298" s="19">
        <v>760</v>
      </c>
      <c r="Y298" s="19">
        <v>0</v>
      </c>
      <c r="Z298" s="19">
        <v>1</v>
      </c>
      <c r="AA298" s="19" t="s">
        <v>48</v>
      </c>
      <c r="AB298" s="19">
        <v>1</v>
      </c>
      <c r="AC298" s="19">
        <v>633369</v>
      </c>
      <c r="AD298" s="19">
        <v>12</v>
      </c>
      <c r="AE298" s="19"/>
      <c r="AF298" s="19"/>
      <c r="AG298" s="19"/>
      <c r="AH298" s="19">
        <v>105878</v>
      </c>
      <c r="AI298" s="19">
        <v>1</v>
      </c>
      <c r="AJ298" s="19"/>
      <c r="AK298" s="19"/>
      <c r="AL298" s="19"/>
      <c r="AM298" s="19"/>
      <c r="AN298" s="19"/>
      <c r="AO298" s="19">
        <v>1.56</v>
      </c>
      <c r="AP298" s="19" t="s">
        <v>1504</v>
      </c>
      <c r="AQ298" s="19" t="s">
        <v>1502</v>
      </c>
      <c r="AR298" s="19" t="s">
        <v>1540</v>
      </c>
      <c r="AS298" s="19" t="s">
        <v>1562</v>
      </c>
      <c r="AT298" s="19" t="s">
        <v>1563</v>
      </c>
      <c r="AU298" s="19" t="s">
        <v>1564</v>
      </c>
      <c r="AV298" s="19" t="s">
        <v>1565</v>
      </c>
      <c r="AW298" s="19">
        <v>2005</v>
      </c>
      <c r="AX298" s="19">
        <v>3</v>
      </c>
      <c r="AY298" s="19" t="s">
        <v>1566</v>
      </c>
      <c r="AZ298" s="19" t="s">
        <v>1567</v>
      </c>
      <c r="BA298" s="19">
        <v>2006</v>
      </c>
      <c r="BB298" t="str">
        <f>VLOOKUP(AC298,'CTCwiretagcode(Jan2016)'!A$2:C$730,3,FALSE)</f>
        <v>SAM</v>
      </c>
      <c r="BC298" t="str">
        <f t="shared" si="12"/>
        <v>mix</v>
      </c>
      <c r="BD298">
        <f t="shared" si="13"/>
        <v>3</v>
      </c>
      <c r="BE298" t="str">
        <f t="shared" si="14"/>
        <v>6333693M10107  B2008760</v>
      </c>
      <c r="BK298" s="19" t="s">
        <v>1503</v>
      </c>
    </row>
    <row r="299" spans="1:63" x14ac:dyDescent="0.25">
      <c r="A299" s="19" t="s">
        <v>1501</v>
      </c>
      <c r="B299" s="19">
        <v>4.0999999999999996</v>
      </c>
      <c r="C299" s="19">
        <v>20120731</v>
      </c>
      <c r="D299" s="19" t="s">
        <v>41</v>
      </c>
      <c r="E299" s="19" t="s">
        <v>41</v>
      </c>
      <c r="F299" s="19">
        <v>1994007</v>
      </c>
      <c r="G299" s="19">
        <v>1</v>
      </c>
      <c r="H299" s="19">
        <v>2008</v>
      </c>
      <c r="I299" s="19">
        <v>20080903</v>
      </c>
      <c r="J299" s="19" t="s">
        <v>1501</v>
      </c>
      <c r="K299" s="19">
        <v>6</v>
      </c>
      <c r="L299" s="19">
        <v>36</v>
      </c>
      <c r="M299" s="19">
        <v>23</v>
      </c>
      <c r="N299" s="19">
        <v>14</v>
      </c>
      <c r="O299" s="19" t="s">
        <v>1502</v>
      </c>
      <c r="P299" s="19">
        <v>5</v>
      </c>
      <c r="Q299" s="19" t="s">
        <v>42</v>
      </c>
      <c r="R299" s="19"/>
      <c r="S299" s="19">
        <v>5000</v>
      </c>
      <c r="T299" s="19" t="s">
        <v>110</v>
      </c>
      <c r="U299" s="19"/>
      <c r="V299" s="19"/>
      <c r="W299" s="19"/>
      <c r="X299" s="19">
        <v>740</v>
      </c>
      <c r="Y299" s="19">
        <v>0</v>
      </c>
      <c r="Z299" s="19">
        <v>1</v>
      </c>
      <c r="AA299" s="19" t="s">
        <v>48</v>
      </c>
      <c r="AB299" s="19">
        <v>1</v>
      </c>
      <c r="AC299" s="19">
        <v>633369</v>
      </c>
      <c r="AD299" s="19">
        <v>12</v>
      </c>
      <c r="AE299" s="19"/>
      <c r="AF299" s="19"/>
      <c r="AG299" s="19"/>
      <c r="AH299" s="19">
        <v>105878</v>
      </c>
      <c r="AI299" s="19">
        <v>1</v>
      </c>
      <c r="AJ299" s="19"/>
      <c r="AK299" s="19"/>
      <c r="AL299" s="19"/>
      <c r="AM299" s="19"/>
      <c r="AN299" s="19"/>
      <c r="AO299" s="19">
        <v>1.56</v>
      </c>
      <c r="AP299" s="19" t="s">
        <v>1504</v>
      </c>
      <c r="AQ299" s="19" t="s">
        <v>1502</v>
      </c>
      <c r="AR299" s="19" t="s">
        <v>1540</v>
      </c>
      <c r="AS299" s="19" t="s">
        <v>1562</v>
      </c>
      <c r="AT299" s="19" t="s">
        <v>1563</v>
      </c>
      <c r="AU299" s="19" t="s">
        <v>1564</v>
      </c>
      <c r="AV299" s="19" t="s">
        <v>1565</v>
      </c>
      <c r="AW299" s="19">
        <v>2005</v>
      </c>
      <c r="AX299" s="19">
        <v>3</v>
      </c>
      <c r="AY299" s="19" t="s">
        <v>1566</v>
      </c>
      <c r="AZ299" s="19" t="s">
        <v>1567</v>
      </c>
      <c r="BA299" s="19">
        <v>2006</v>
      </c>
      <c r="BB299" t="str">
        <f>VLOOKUP(AC299,'CTCwiretagcode(Jan2016)'!A$2:C$730,3,FALSE)</f>
        <v>SAM</v>
      </c>
      <c r="BC299" t="str">
        <f t="shared" si="12"/>
        <v>NT</v>
      </c>
      <c r="BD299">
        <f t="shared" si="13"/>
        <v>3</v>
      </c>
      <c r="BE299" t="str">
        <f t="shared" si="14"/>
        <v>6333693M10107  B2008740</v>
      </c>
      <c r="BK299" s="19" t="s">
        <v>1503</v>
      </c>
    </row>
    <row r="300" spans="1:63" x14ac:dyDescent="0.25">
      <c r="A300" s="19" t="s">
        <v>1501</v>
      </c>
      <c r="B300" s="19">
        <v>4.0999999999999996</v>
      </c>
      <c r="C300" s="19">
        <v>20120731</v>
      </c>
      <c r="D300" s="19" t="s">
        <v>41</v>
      </c>
      <c r="E300" s="19" t="s">
        <v>41</v>
      </c>
      <c r="F300" s="19">
        <v>1988838</v>
      </c>
      <c r="G300" s="19">
        <v>1</v>
      </c>
      <c r="H300" s="19">
        <v>2008</v>
      </c>
      <c r="I300" s="19">
        <v>20080903</v>
      </c>
      <c r="J300" s="19" t="s">
        <v>1501</v>
      </c>
      <c r="K300" s="19">
        <v>6</v>
      </c>
      <c r="L300" s="19">
        <v>36</v>
      </c>
      <c r="M300" s="19">
        <v>23</v>
      </c>
      <c r="N300" s="19">
        <v>14</v>
      </c>
      <c r="O300" s="19" t="s">
        <v>1502</v>
      </c>
      <c r="P300" s="19">
        <v>5</v>
      </c>
      <c r="Q300" s="19" t="s">
        <v>42</v>
      </c>
      <c r="R300" s="19"/>
      <c r="S300" s="19">
        <v>5000</v>
      </c>
      <c r="T300" s="19" t="s">
        <v>110</v>
      </c>
      <c r="U300" s="19"/>
      <c r="V300" s="19"/>
      <c r="W300" s="19"/>
      <c r="X300" s="19">
        <v>800</v>
      </c>
      <c r="Y300" s="19">
        <v>0</v>
      </c>
      <c r="Z300" s="19">
        <v>1</v>
      </c>
      <c r="AA300" s="19" t="s">
        <v>48</v>
      </c>
      <c r="AB300" s="19">
        <v>1</v>
      </c>
      <c r="AC300" s="19">
        <v>633369</v>
      </c>
      <c r="AD300" s="19">
        <v>12</v>
      </c>
      <c r="AE300" s="19"/>
      <c r="AF300" s="19"/>
      <c r="AG300" s="19"/>
      <c r="AH300" s="19">
        <v>105878</v>
      </c>
      <c r="AI300" s="19">
        <v>1</v>
      </c>
      <c r="AJ300" s="19"/>
      <c r="AK300" s="19"/>
      <c r="AL300" s="19"/>
      <c r="AM300" s="19"/>
      <c r="AN300" s="19"/>
      <c r="AO300" s="19">
        <v>1.56</v>
      </c>
      <c r="AP300" s="19" t="s">
        <v>1504</v>
      </c>
      <c r="AQ300" s="19" t="s">
        <v>1502</v>
      </c>
      <c r="AR300" s="19" t="s">
        <v>1540</v>
      </c>
      <c r="AS300" s="19" t="s">
        <v>1562</v>
      </c>
      <c r="AT300" s="19" t="s">
        <v>1563</v>
      </c>
      <c r="AU300" s="19" t="s">
        <v>1564</v>
      </c>
      <c r="AV300" s="19" t="s">
        <v>1565</v>
      </c>
      <c r="AW300" s="19">
        <v>2005</v>
      </c>
      <c r="AX300" s="19">
        <v>3</v>
      </c>
      <c r="AY300" s="19" t="s">
        <v>1566</v>
      </c>
      <c r="AZ300" s="19" t="s">
        <v>1567</v>
      </c>
      <c r="BA300" s="19">
        <v>2006</v>
      </c>
      <c r="BB300" t="str">
        <f>VLOOKUP(AC300,'CTCwiretagcode(Jan2016)'!A$2:C$730,3,FALSE)</f>
        <v>SAM</v>
      </c>
      <c r="BC300" t="str">
        <f t="shared" si="12"/>
        <v>NT</v>
      </c>
      <c r="BD300">
        <f t="shared" si="13"/>
        <v>3</v>
      </c>
      <c r="BE300" t="str">
        <f t="shared" si="14"/>
        <v>6333693M10107  B2008800</v>
      </c>
      <c r="BK300" s="19" t="s">
        <v>1503</v>
      </c>
    </row>
    <row r="301" spans="1:63" x14ac:dyDescent="0.25">
      <c r="A301" s="19" t="s">
        <v>1501</v>
      </c>
      <c r="B301" s="19">
        <v>4.0999999999999996</v>
      </c>
      <c r="C301" s="19">
        <v>20120731</v>
      </c>
      <c r="D301" s="19" t="s">
        <v>41</v>
      </c>
      <c r="E301" s="19" t="s">
        <v>41</v>
      </c>
      <c r="F301" s="19">
        <v>2022897</v>
      </c>
      <c r="G301" s="19">
        <v>1</v>
      </c>
      <c r="H301" s="19">
        <v>2008</v>
      </c>
      <c r="I301" s="19">
        <v>20080903</v>
      </c>
      <c r="J301" s="19" t="s">
        <v>1501</v>
      </c>
      <c r="K301" s="19">
        <v>6</v>
      </c>
      <c r="L301" s="19">
        <v>36</v>
      </c>
      <c r="M301" s="19">
        <v>23</v>
      </c>
      <c r="N301" s="19">
        <v>17</v>
      </c>
      <c r="O301" s="19" t="s">
        <v>1502</v>
      </c>
      <c r="P301" s="19">
        <v>5</v>
      </c>
      <c r="Q301" s="19" t="s">
        <v>42</v>
      </c>
      <c r="R301" s="19"/>
      <c r="S301" s="19">
        <v>5000</v>
      </c>
      <c r="T301" s="19" t="s">
        <v>110</v>
      </c>
      <c r="U301" s="19"/>
      <c r="V301" s="19"/>
      <c r="W301" s="19"/>
      <c r="X301" s="19">
        <v>750</v>
      </c>
      <c r="Y301" s="19">
        <v>0</v>
      </c>
      <c r="Z301" s="19">
        <v>1</v>
      </c>
      <c r="AA301" s="19" t="s">
        <v>48</v>
      </c>
      <c r="AB301" s="19">
        <v>1</v>
      </c>
      <c r="AC301" s="19">
        <v>633369</v>
      </c>
      <c r="AD301" s="19">
        <v>12</v>
      </c>
      <c r="AE301" s="19"/>
      <c r="AF301" s="19"/>
      <c r="AG301" s="19"/>
      <c r="AH301" s="19">
        <v>105878</v>
      </c>
      <c r="AI301" s="19">
        <v>1</v>
      </c>
      <c r="AJ301" s="19"/>
      <c r="AK301" s="19"/>
      <c r="AL301" s="19"/>
      <c r="AM301" s="19"/>
      <c r="AN301" s="19"/>
      <c r="AO301" s="19">
        <v>1.56</v>
      </c>
      <c r="AP301" s="19" t="s">
        <v>1504</v>
      </c>
      <c r="AQ301" s="19" t="s">
        <v>1502</v>
      </c>
      <c r="AR301" s="19" t="s">
        <v>1540</v>
      </c>
      <c r="AS301" s="19" t="s">
        <v>1562</v>
      </c>
      <c r="AT301" s="19" t="s">
        <v>1563</v>
      </c>
      <c r="AU301" s="19" t="s">
        <v>1564</v>
      </c>
      <c r="AV301" s="19" t="s">
        <v>1565</v>
      </c>
      <c r="AW301" s="19">
        <v>2005</v>
      </c>
      <c r="AX301" s="19">
        <v>3</v>
      </c>
      <c r="AY301" s="19" t="s">
        <v>1566</v>
      </c>
      <c r="AZ301" s="19" t="s">
        <v>1567</v>
      </c>
      <c r="BA301" s="19">
        <v>2006</v>
      </c>
      <c r="BB301" t="str">
        <f>VLOOKUP(AC301,'CTCwiretagcode(Jan2016)'!A$2:C$730,3,FALSE)</f>
        <v>SAM</v>
      </c>
      <c r="BC301" t="str">
        <f t="shared" si="12"/>
        <v>Tr</v>
      </c>
      <c r="BD301">
        <f t="shared" si="13"/>
        <v>3</v>
      </c>
      <c r="BE301" t="str">
        <f t="shared" si="14"/>
        <v>6333693M10107  B2008750</v>
      </c>
      <c r="BK301" s="19" t="s">
        <v>1503</v>
      </c>
    </row>
    <row r="302" spans="1:63" x14ac:dyDescent="0.25">
      <c r="A302" s="19" t="s">
        <v>1501</v>
      </c>
      <c r="B302" s="19">
        <v>4.0999999999999996</v>
      </c>
      <c r="C302" s="19">
        <v>20120731</v>
      </c>
      <c r="D302" s="19" t="s">
        <v>41</v>
      </c>
      <c r="E302" s="19" t="s">
        <v>41</v>
      </c>
      <c r="F302" s="19">
        <v>1993291</v>
      </c>
      <c r="G302" s="19">
        <v>1</v>
      </c>
      <c r="H302" s="19">
        <v>2008</v>
      </c>
      <c r="I302" s="19">
        <v>20080904</v>
      </c>
      <c r="J302" s="19" t="s">
        <v>1501</v>
      </c>
      <c r="K302" s="19">
        <v>6</v>
      </c>
      <c r="L302" s="19">
        <v>36</v>
      </c>
      <c r="M302" s="19">
        <v>23</v>
      </c>
      <c r="N302" s="19">
        <v>17</v>
      </c>
      <c r="O302" s="19" t="s">
        <v>1502</v>
      </c>
      <c r="P302" s="19">
        <v>5</v>
      </c>
      <c r="Q302" s="19" t="s">
        <v>42</v>
      </c>
      <c r="R302" s="19"/>
      <c r="S302" s="19">
        <v>5000</v>
      </c>
      <c r="T302" s="19" t="s">
        <v>45</v>
      </c>
      <c r="U302" s="19"/>
      <c r="V302" s="19"/>
      <c r="W302" s="19"/>
      <c r="X302" s="19">
        <v>750</v>
      </c>
      <c r="Y302" s="19">
        <v>0</v>
      </c>
      <c r="Z302" s="19">
        <v>1</v>
      </c>
      <c r="AA302" s="19" t="s">
        <v>48</v>
      </c>
      <c r="AB302" s="19">
        <v>1</v>
      </c>
      <c r="AC302" s="19">
        <v>633369</v>
      </c>
      <c r="AD302" s="19">
        <v>12</v>
      </c>
      <c r="AE302" s="19"/>
      <c r="AF302" s="19"/>
      <c r="AG302" s="19"/>
      <c r="AH302" s="19">
        <v>105878</v>
      </c>
      <c r="AI302" s="19">
        <v>1</v>
      </c>
      <c r="AJ302" s="19"/>
      <c r="AK302" s="19"/>
      <c r="AL302" s="19"/>
      <c r="AM302" s="19"/>
      <c r="AN302" s="19"/>
      <c r="AO302" s="19">
        <v>1.56</v>
      </c>
      <c r="AP302" s="19" t="s">
        <v>1504</v>
      </c>
      <c r="AQ302" s="19" t="s">
        <v>1502</v>
      </c>
      <c r="AR302" s="19" t="s">
        <v>1540</v>
      </c>
      <c r="AS302" s="19" t="s">
        <v>1562</v>
      </c>
      <c r="AT302" s="19" t="s">
        <v>1563</v>
      </c>
      <c r="AU302" s="19" t="s">
        <v>1564</v>
      </c>
      <c r="AV302" s="19" t="s">
        <v>1565</v>
      </c>
      <c r="AW302" s="19">
        <v>2005</v>
      </c>
      <c r="AX302" s="19">
        <v>3</v>
      </c>
      <c r="AY302" s="19" t="s">
        <v>1566</v>
      </c>
      <c r="AZ302" s="19" t="s">
        <v>1567</v>
      </c>
      <c r="BA302" s="19">
        <v>2006</v>
      </c>
      <c r="BB302" t="str">
        <f>VLOOKUP(AC302,'CTCwiretagcode(Jan2016)'!A$2:C$730,3,FALSE)</f>
        <v>SAM</v>
      </c>
      <c r="BC302" t="str">
        <f t="shared" si="12"/>
        <v>Tr</v>
      </c>
      <c r="BD302">
        <f t="shared" si="13"/>
        <v>3</v>
      </c>
      <c r="BE302" t="str">
        <f t="shared" si="14"/>
        <v>6333693M10107  B2008750</v>
      </c>
      <c r="BK302" s="19" t="s">
        <v>1503</v>
      </c>
    </row>
    <row r="303" spans="1:63" x14ac:dyDescent="0.25">
      <c r="A303" s="19" t="s">
        <v>1501</v>
      </c>
      <c r="B303" s="19">
        <v>4.0999999999999996</v>
      </c>
      <c r="C303" s="19">
        <v>20120731</v>
      </c>
      <c r="D303" s="19" t="s">
        <v>41</v>
      </c>
      <c r="E303" s="19" t="s">
        <v>41</v>
      </c>
      <c r="F303" s="19">
        <v>2014614</v>
      </c>
      <c r="G303" s="19">
        <v>1</v>
      </c>
      <c r="H303" s="19">
        <v>2008</v>
      </c>
      <c r="I303" s="19">
        <v>20080904</v>
      </c>
      <c r="J303" s="19" t="s">
        <v>1501</v>
      </c>
      <c r="K303" s="19">
        <v>6</v>
      </c>
      <c r="L303" s="19">
        <v>36</v>
      </c>
      <c r="M303" s="19">
        <v>23</v>
      </c>
      <c r="N303" s="19">
        <v>17</v>
      </c>
      <c r="O303" s="19" t="s">
        <v>1502</v>
      </c>
      <c r="P303" s="19">
        <v>5</v>
      </c>
      <c r="Q303" s="19" t="s">
        <v>42</v>
      </c>
      <c r="R303" s="19"/>
      <c r="S303" s="19">
        <v>5000</v>
      </c>
      <c r="T303" s="19" t="s">
        <v>45</v>
      </c>
      <c r="U303" s="19"/>
      <c r="V303" s="19"/>
      <c r="W303" s="19"/>
      <c r="X303" s="19">
        <v>760</v>
      </c>
      <c r="Y303" s="19">
        <v>0</v>
      </c>
      <c r="Z303" s="19">
        <v>1</v>
      </c>
      <c r="AA303" s="19" t="s">
        <v>48</v>
      </c>
      <c r="AB303" s="19">
        <v>1</v>
      </c>
      <c r="AC303" s="19">
        <v>633369</v>
      </c>
      <c r="AD303" s="19">
        <v>12</v>
      </c>
      <c r="AE303" s="19"/>
      <c r="AF303" s="19"/>
      <c r="AG303" s="19"/>
      <c r="AH303" s="19">
        <v>105878</v>
      </c>
      <c r="AI303" s="19">
        <v>1</v>
      </c>
      <c r="AJ303" s="19"/>
      <c r="AK303" s="19"/>
      <c r="AL303" s="19"/>
      <c r="AM303" s="19"/>
      <c r="AN303" s="19"/>
      <c r="AO303" s="19">
        <v>1.56</v>
      </c>
      <c r="AP303" s="19" t="s">
        <v>1504</v>
      </c>
      <c r="AQ303" s="19" t="s">
        <v>1502</v>
      </c>
      <c r="AR303" s="19" t="s">
        <v>1540</v>
      </c>
      <c r="AS303" s="19" t="s">
        <v>1562</v>
      </c>
      <c r="AT303" s="19" t="s">
        <v>1563</v>
      </c>
      <c r="AU303" s="19" t="s">
        <v>1564</v>
      </c>
      <c r="AV303" s="19" t="s">
        <v>1565</v>
      </c>
      <c r="AW303" s="19">
        <v>2005</v>
      </c>
      <c r="AX303" s="19">
        <v>3</v>
      </c>
      <c r="AY303" s="19" t="s">
        <v>1566</v>
      </c>
      <c r="AZ303" s="19" t="s">
        <v>1567</v>
      </c>
      <c r="BA303" s="19">
        <v>2006</v>
      </c>
      <c r="BB303" t="str">
        <f>VLOOKUP(AC303,'CTCwiretagcode(Jan2016)'!A$2:C$730,3,FALSE)</f>
        <v>SAM</v>
      </c>
      <c r="BC303" t="str">
        <f t="shared" si="12"/>
        <v>Tr</v>
      </c>
      <c r="BD303">
        <f t="shared" si="13"/>
        <v>3</v>
      </c>
      <c r="BE303" t="str">
        <f t="shared" si="14"/>
        <v>6333693M10107  B2008760</v>
      </c>
      <c r="BK303" s="19" t="s">
        <v>1503</v>
      </c>
    </row>
    <row r="304" spans="1:63" x14ac:dyDescent="0.25">
      <c r="A304" s="19" t="s">
        <v>1501</v>
      </c>
      <c r="B304" s="19">
        <v>4.0999999999999996</v>
      </c>
      <c r="C304" s="19">
        <v>20120731</v>
      </c>
      <c r="D304" s="19" t="s">
        <v>41</v>
      </c>
      <c r="E304" s="19" t="s">
        <v>41</v>
      </c>
      <c r="F304" s="19">
        <v>2014622</v>
      </c>
      <c r="G304" s="19">
        <v>1</v>
      </c>
      <c r="H304" s="19">
        <v>2008</v>
      </c>
      <c r="I304" s="19">
        <v>20080904</v>
      </c>
      <c r="J304" s="19" t="s">
        <v>1501</v>
      </c>
      <c r="K304" s="19">
        <v>6</v>
      </c>
      <c r="L304" s="19">
        <v>36</v>
      </c>
      <c r="M304" s="19">
        <v>23</v>
      </c>
      <c r="N304" s="19">
        <v>17</v>
      </c>
      <c r="O304" s="19" t="s">
        <v>1502</v>
      </c>
      <c r="P304" s="19">
        <v>5</v>
      </c>
      <c r="Q304" s="19" t="s">
        <v>42</v>
      </c>
      <c r="R304" s="19"/>
      <c r="S304" s="19">
        <v>5000</v>
      </c>
      <c r="T304" s="19" t="s">
        <v>110</v>
      </c>
      <c r="U304" s="19"/>
      <c r="V304" s="19"/>
      <c r="W304" s="19"/>
      <c r="X304" s="19">
        <v>660</v>
      </c>
      <c r="Y304" s="19">
        <v>0</v>
      </c>
      <c r="Z304" s="19">
        <v>1</v>
      </c>
      <c r="AA304" s="19" t="s">
        <v>48</v>
      </c>
      <c r="AB304" s="19">
        <v>1</v>
      </c>
      <c r="AC304" s="19">
        <v>633369</v>
      </c>
      <c r="AD304" s="19">
        <v>12</v>
      </c>
      <c r="AE304" s="19"/>
      <c r="AF304" s="19"/>
      <c r="AG304" s="19"/>
      <c r="AH304" s="19">
        <v>105878</v>
      </c>
      <c r="AI304" s="19">
        <v>1</v>
      </c>
      <c r="AJ304" s="19"/>
      <c r="AK304" s="19"/>
      <c r="AL304" s="19"/>
      <c r="AM304" s="19"/>
      <c r="AN304" s="19"/>
      <c r="AO304" s="19">
        <v>1.56</v>
      </c>
      <c r="AP304" s="19" t="s">
        <v>1504</v>
      </c>
      <c r="AQ304" s="19" t="s">
        <v>1502</v>
      </c>
      <c r="AR304" s="19" t="s">
        <v>1540</v>
      </c>
      <c r="AS304" s="19" t="s">
        <v>1562</v>
      </c>
      <c r="AT304" s="19" t="s">
        <v>1563</v>
      </c>
      <c r="AU304" s="19" t="s">
        <v>1564</v>
      </c>
      <c r="AV304" s="19" t="s">
        <v>1565</v>
      </c>
      <c r="AW304" s="19">
        <v>2005</v>
      </c>
      <c r="AX304" s="19">
        <v>3</v>
      </c>
      <c r="AY304" s="19" t="s">
        <v>1566</v>
      </c>
      <c r="AZ304" s="19" t="s">
        <v>1567</v>
      </c>
      <c r="BA304" s="19">
        <v>2006</v>
      </c>
      <c r="BB304" t="str">
        <f>VLOOKUP(AC304,'CTCwiretagcode(Jan2016)'!A$2:C$730,3,FALSE)</f>
        <v>SAM</v>
      </c>
      <c r="BC304" t="str">
        <f t="shared" si="12"/>
        <v>Tr</v>
      </c>
      <c r="BD304">
        <f t="shared" si="13"/>
        <v>3</v>
      </c>
      <c r="BE304" t="str">
        <f t="shared" si="14"/>
        <v>6333693M10107  B2008660</v>
      </c>
      <c r="BK304" s="19" t="s">
        <v>1503</v>
      </c>
    </row>
    <row r="305" spans="1:63" x14ac:dyDescent="0.25">
      <c r="A305" s="19" t="s">
        <v>1501</v>
      </c>
      <c r="B305" s="19">
        <v>4.0999999999999996</v>
      </c>
      <c r="C305" s="19">
        <v>20120731</v>
      </c>
      <c r="D305" s="19" t="s">
        <v>41</v>
      </c>
      <c r="E305" s="19" t="s">
        <v>41</v>
      </c>
      <c r="F305" s="19">
        <v>2014634</v>
      </c>
      <c r="G305" s="19">
        <v>1</v>
      </c>
      <c r="H305" s="19">
        <v>2008</v>
      </c>
      <c r="I305" s="19">
        <v>20080904</v>
      </c>
      <c r="J305" s="19" t="s">
        <v>1501</v>
      </c>
      <c r="K305" s="19">
        <v>6</v>
      </c>
      <c r="L305" s="19">
        <v>36</v>
      </c>
      <c r="M305" s="19">
        <v>23</v>
      </c>
      <c r="N305" s="19">
        <v>17</v>
      </c>
      <c r="O305" s="19" t="s">
        <v>1502</v>
      </c>
      <c r="P305" s="19">
        <v>5</v>
      </c>
      <c r="Q305" s="19" t="s">
        <v>42</v>
      </c>
      <c r="R305" s="19"/>
      <c r="S305" s="19">
        <v>5000</v>
      </c>
      <c r="T305" s="19" t="s">
        <v>110</v>
      </c>
      <c r="U305" s="19"/>
      <c r="V305" s="19"/>
      <c r="W305" s="19"/>
      <c r="X305" s="19">
        <v>730</v>
      </c>
      <c r="Y305" s="19">
        <v>0</v>
      </c>
      <c r="Z305" s="19">
        <v>1</v>
      </c>
      <c r="AA305" s="19" t="s">
        <v>48</v>
      </c>
      <c r="AB305" s="19">
        <v>1</v>
      </c>
      <c r="AC305" s="19">
        <v>633369</v>
      </c>
      <c r="AD305" s="19">
        <v>12</v>
      </c>
      <c r="AE305" s="19"/>
      <c r="AF305" s="19"/>
      <c r="AG305" s="19"/>
      <c r="AH305" s="19">
        <v>105878</v>
      </c>
      <c r="AI305" s="19">
        <v>1</v>
      </c>
      <c r="AJ305" s="19"/>
      <c r="AK305" s="19"/>
      <c r="AL305" s="19"/>
      <c r="AM305" s="19"/>
      <c r="AN305" s="19"/>
      <c r="AO305" s="19">
        <v>1.56</v>
      </c>
      <c r="AP305" s="19" t="s">
        <v>1504</v>
      </c>
      <c r="AQ305" s="19" t="s">
        <v>1502</v>
      </c>
      <c r="AR305" s="19" t="s">
        <v>1540</v>
      </c>
      <c r="AS305" s="19" t="s">
        <v>1562</v>
      </c>
      <c r="AT305" s="19" t="s">
        <v>1563</v>
      </c>
      <c r="AU305" s="19" t="s">
        <v>1564</v>
      </c>
      <c r="AV305" s="19" t="s">
        <v>1565</v>
      </c>
      <c r="AW305" s="19">
        <v>2005</v>
      </c>
      <c r="AX305" s="19">
        <v>3</v>
      </c>
      <c r="AY305" s="19" t="s">
        <v>1566</v>
      </c>
      <c r="AZ305" s="19" t="s">
        <v>1567</v>
      </c>
      <c r="BA305" s="19">
        <v>2006</v>
      </c>
      <c r="BB305" t="str">
        <f>VLOOKUP(AC305,'CTCwiretagcode(Jan2016)'!A$2:C$730,3,FALSE)</f>
        <v>SAM</v>
      </c>
      <c r="BC305" t="str">
        <f t="shared" si="12"/>
        <v>Tr</v>
      </c>
      <c r="BD305">
        <f t="shared" si="13"/>
        <v>3</v>
      </c>
      <c r="BE305" t="str">
        <f t="shared" si="14"/>
        <v>6333693M10107  B2008730</v>
      </c>
      <c r="BK305" s="19" t="s">
        <v>1503</v>
      </c>
    </row>
    <row r="306" spans="1:63" x14ac:dyDescent="0.25">
      <c r="A306" s="19" t="s">
        <v>1501</v>
      </c>
      <c r="B306" s="19">
        <v>4.0999999999999996</v>
      </c>
      <c r="C306" s="19">
        <v>20120731</v>
      </c>
      <c r="D306" s="19" t="s">
        <v>41</v>
      </c>
      <c r="E306" s="19" t="s">
        <v>41</v>
      </c>
      <c r="F306" s="19">
        <v>2014661</v>
      </c>
      <c r="G306" s="19">
        <v>1</v>
      </c>
      <c r="H306" s="19">
        <v>2008</v>
      </c>
      <c r="I306" s="19">
        <v>20080904</v>
      </c>
      <c r="J306" s="19" t="s">
        <v>1501</v>
      </c>
      <c r="K306" s="19">
        <v>6</v>
      </c>
      <c r="L306" s="19">
        <v>36</v>
      </c>
      <c r="M306" s="19">
        <v>23</v>
      </c>
      <c r="N306" s="19">
        <v>17</v>
      </c>
      <c r="O306" s="19" t="s">
        <v>1502</v>
      </c>
      <c r="P306" s="19">
        <v>5</v>
      </c>
      <c r="Q306" s="19" t="s">
        <v>42</v>
      </c>
      <c r="R306" s="19"/>
      <c r="S306" s="19">
        <v>5000</v>
      </c>
      <c r="T306" s="19" t="s">
        <v>45</v>
      </c>
      <c r="U306" s="19"/>
      <c r="V306" s="19"/>
      <c r="W306" s="19"/>
      <c r="X306" s="19">
        <v>750</v>
      </c>
      <c r="Y306" s="19">
        <v>0</v>
      </c>
      <c r="Z306" s="19">
        <v>1</v>
      </c>
      <c r="AA306" s="19" t="s">
        <v>48</v>
      </c>
      <c r="AB306" s="19">
        <v>1</v>
      </c>
      <c r="AC306" s="19">
        <v>633369</v>
      </c>
      <c r="AD306" s="19">
        <v>12</v>
      </c>
      <c r="AE306" s="19"/>
      <c r="AF306" s="19"/>
      <c r="AG306" s="19"/>
      <c r="AH306" s="19">
        <v>105878</v>
      </c>
      <c r="AI306" s="19">
        <v>1</v>
      </c>
      <c r="AJ306" s="19"/>
      <c r="AK306" s="19"/>
      <c r="AL306" s="19"/>
      <c r="AM306" s="19"/>
      <c r="AN306" s="19"/>
      <c r="AO306" s="19">
        <v>1.56</v>
      </c>
      <c r="AP306" s="19" t="s">
        <v>1504</v>
      </c>
      <c r="AQ306" s="19" t="s">
        <v>1502</v>
      </c>
      <c r="AR306" s="19" t="s">
        <v>1540</v>
      </c>
      <c r="AS306" s="19" t="s">
        <v>1562</v>
      </c>
      <c r="AT306" s="19" t="s">
        <v>1563</v>
      </c>
      <c r="AU306" s="19" t="s">
        <v>1564</v>
      </c>
      <c r="AV306" s="19" t="s">
        <v>1565</v>
      </c>
      <c r="AW306" s="19">
        <v>2005</v>
      </c>
      <c r="AX306" s="19">
        <v>3</v>
      </c>
      <c r="AY306" s="19" t="s">
        <v>1566</v>
      </c>
      <c r="AZ306" s="19" t="s">
        <v>1567</v>
      </c>
      <c r="BA306" s="19">
        <v>2006</v>
      </c>
      <c r="BB306" t="str">
        <f>VLOOKUP(AC306,'CTCwiretagcode(Jan2016)'!A$2:C$730,3,FALSE)</f>
        <v>SAM</v>
      </c>
      <c r="BC306" t="str">
        <f t="shared" si="12"/>
        <v>Tr</v>
      </c>
      <c r="BD306">
        <f t="shared" si="13"/>
        <v>3</v>
      </c>
      <c r="BE306" t="str">
        <f t="shared" si="14"/>
        <v>6333693M10107  B2008750</v>
      </c>
      <c r="BK306" s="19" t="s">
        <v>1503</v>
      </c>
    </row>
    <row r="307" spans="1:63" x14ac:dyDescent="0.25">
      <c r="A307" s="19" t="s">
        <v>1501</v>
      </c>
      <c r="B307" s="19">
        <v>4.0999999999999996</v>
      </c>
      <c r="C307" s="19">
        <v>20120731</v>
      </c>
      <c r="D307" s="19" t="s">
        <v>41</v>
      </c>
      <c r="E307" s="19" t="s">
        <v>41</v>
      </c>
      <c r="F307" s="19">
        <v>2014665</v>
      </c>
      <c r="G307" s="19">
        <v>1</v>
      </c>
      <c r="H307" s="19">
        <v>2008</v>
      </c>
      <c r="I307" s="19">
        <v>20080904</v>
      </c>
      <c r="J307" s="19" t="s">
        <v>1501</v>
      </c>
      <c r="K307" s="19">
        <v>6</v>
      </c>
      <c r="L307" s="19">
        <v>36</v>
      </c>
      <c r="M307" s="19">
        <v>23</v>
      </c>
      <c r="N307" s="19">
        <v>17</v>
      </c>
      <c r="O307" s="19" t="s">
        <v>1502</v>
      </c>
      <c r="P307" s="19">
        <v>5</v>
      </c>
      <c r="Q307" s="19" t="s">
        <v>42</v>
      </c>
      <c r="R307" s="19"/>
      <c r="S307" s="19">
        <v>5000</v>
      </c>
      <c r="T307" s="19" t="s">
        <v>45</v>
      </c>
      <c r="U307" s="19"/>
      <c r="V307" s="19"/>
      <c r="W307" s="19"/>
      <c r="X307" s="19">
        <v>650</v>
      </c>
      <c r="Y307" s="19">
        <v>0</v>
      </c>
      <c r="Z307" s="19">
        <v>1</v>
      </c>
      <c r="AA307" s="19" t="s">
        <v>48</v>
      </c>
      <c r="AB307" s="19">
        <v>1</v>
      </c>
      <c r="AC307" s="19">
        <v>633369</v>
      </c>
      <c r="AD307" s="19">
        <v>12</v>
      </c>
      <c r="AE307" s="19"/>
      <c r="AF307" s="19"/>
      <c r="AG307" s="19"/>
      <c r="AH307" s="19">
        <v>105878</v>
      </c>
      <c r="AI307" s="19">
        <v>1</v>
      </c>
      <c r="AJ307" s="19"/>
      <c r="AK307" s="19"/>
      <c r="AL307" s="19"/>
      <c r="AM307" s="19"/>
      <c r="AN307" s="19"/>
      <c r="AO307" s="19">
        <v>1.56</v>
      </c>
      <c r="AP307" s="19" t="s">
        <v>1504</v>
      </c>
      <c r="AQ307" s="19" t="s">
        <v>1502</v>
      </c>
      <c r="AR307" s="19" t="s">
        <v>1540</v>
      </c>
      <c r="AS307" s="19" t="s">
        <v>1562</v>
      </c>
      <c r="AT307" s="19" t="s">
        <v>1563</v>
      </c>
      <c r="AU307" s="19" t="s">
        <v>1564</v>
      </c>
      <c r="AV307" s="19" t="s">
        <v>1565</v>
      </c>
      <c r="AW307" s="19">
        <v>2005</v>
      </c>
      <c r="AX307" s="19">
        <v>3</v>
      </c>
      <c r="AY307" s="19" t="s">
        <v>1566</v>
      </c>
      <c r="AZ307" s="19" t="s">
        <v>1567</v>
      </c>
      <c r="BA307" s="19">
        <v>2006</v>
      </c>
      <c r="BB307" t="str">
        <f>VLOOKUP(AC307,'CTCwiretagcode(Jan2016)'!A$2:C$730,3,FALSE)</f>
        <v>SAM</v>
      </c>
      <c r="BC307" t="str">
        <f t="shared" si="12"/>
        <v>Tr</v>
      </c>
      <c r="BD307">
        <f t="shared" si="13"/>
        <v>3</v>
      </c>
      <c r="BE307" t="str">
        <f t="shared" si="14"/>
        <v>6333693M10107  B2008650</v>
      </c>
      <c r="BK307" s="19" t="s">
        <v>1503</v>
      </c>
    </row>
    <row r="308" spans="1:63" x14ac:dyDescent="0.25">
      <c r="A308" s="19" t="s">
        <v>1501</v>
      </c>
      <c r="B308" s="19">
        <v>4.0999999999999996</v>
      </c>
      <c r="C308" s="19">
        <v>20120731</v>
      </c>
      <c r="D308" s="19" t="s">
        <v>41</v>
      </c>
      <c r="E308" s="19" t="s">
        <v>41</v>
      </c>
      <c r="F308" s="19">
        <v>2014913</v>
      </c>
      <c r="G308" s="19">
        <v>1</v>
      </c>
      <c r="H308" s="19">
        <v>2008</v>
      </c>
      <c r="I308" s="19">
        <v>20080904</v>
      </c>
      <c r="J308" s="19" t="s">
        <v>1501</v>
      </c>
      <c r="K308" s="19">
        <v>6</v>
      </c>
      <c r="L308" s="19">
        <v>36</v>
      </c>
      <c r="M308" s="19">
        <v>23</v>
      </c>
      <c r="N308" s="19">
        <v>17</v>
      </c>
      <c r="O308" s="19" t="s">
        <v>1502</v>
      </c>
      <c r="P308" s="19">
        <v>5</v>
      </c>
      <c r="Q308" s="19" t="s">
        <v>42</v>
      </c>
      <c r="R308" s="19"/>
      <c r="S308" s="19">
        <v>5000</v>
      </c>
      <c r="T308" s="19" t="s">
        <v>45</v>
      </c>
      <c r="U308" s="19"/>
      <c r="V308" s="19"/>
      <c r="W308" s="19"/>
      <c r="X308" s="19">
        <v>700</v>
      </c>
      <c r="Y308" s="19">
        <v>0</v>
      </c>
      <c r="Z308" s="19">
        <v>1</v>
      </c>
      <c r="AA308" s="19" t="s">
        <v>48</v>
      </c>
      <c r="AB308" s="19">
        <v>1</v>
      </c>
      <c r="AC308" s="19">
        <v>633369</v>
      </c>
      <c r="AD308" s="19">
        <v>12</v>
      </c>
      <c r="AE308" s="19"/>
      <c r="AF308" s="19"/>
      <c r="AG308" s="19"/>
      <c r="AH308" s="19">
        <v>105878</v>
      </c>
      <c r="AI308" s="19">
        <v>1</v>
      </c>
      <c r="AJ308" s="19"/>
      <c r="AK308" s="19"/>
      <c r="AL308" s="19"/>
      <c r="AM308" s="19"/>
      <c r="AN308" s="19"/>
      <c r="AO308" s="19">
        <v>1.56</v>
      </c>
      <c r="AP308" s="19" t="s">
        <v>1504</v>
      </c>
      <c r="AQ308" s="19" t="s">
        <v>1502</v>
      </c>
      <c r="AR308" s="19" t="s">
        <v>1540</v>
      </c>
      <c r="AS308" s="19" t="s">
        <v>1562</v>
      </c>
      <c r="AT308" s="19" t="s">
        <v>1563</v>
      </c>
      <c r="AU308" s="19" t="s">
        <v>1564</v>
      </c>
      <c r="AV308" s="19" t="s">
        <v>1565</v>
      </c>
      <c r="AW308" s="19">
        <v>2005</v>
      </c>
      <c r="AX308" s="19">
        <v>3</v>
      </c>
      <c r="AY308" s="19" t="s">
        <v>1566</v>
      </c>
      <c r="AZ308" s="19" t="s">
        <v>1567</v>
      </c>
      <c r="BA308" s="19">
        <v>2006</v>
      </c>
      <c r="BB308" t="str">
        <f>VLOOKUP(AC308,'CTCwiretagcode(Jan2016)'!A$2:C$730,3,FALSE)</f>
        <v>SAM</v>
      </c>
      <c r="BC308" t="str">
        <f t="shared" si="12"/>
        <v>Tr</v>
      </c>
      <c r="BD308">
        <f t="shared" si="13"/>
        <v>3</v>
      </c>
      <c r="BE308" t="str">
        <f t="shared" si="14"/>
        <v>6333693M10107  B2008700</v>
      </c>
      <c r="BK308" s="19" t="s">
        <v>1503</v>
      </c>
    </row>
    <row r="309" spans="1:63" x14ac:dyDescent="0.25">
      <c r="A309" s="19" t="s">
        <v>1501</v>
      </c>
      <c r="B309" s="19">
        <v>4.0999999999999996</v>
      </c>
      <c r="C309" s="19">
        <v>20130329</v>
      </c>
      <c r="D309" s="19" t="s">
        <v>41</v>
      </c>
      <c r="E309" s="19" t="s">
        <v>41</v>
      </c>
      <c r="F309" s="19">
        <v>2066290</v>
      </c>
      <c r="G309" s="19">
        <v>1</v>
      </c>
      <c r="H309" s="19">
        <v>2009</v>
      </c>
      <c r="I309" s="19">
        <v>20090811</v>
      </c>
      <c r="J309" s="19" t="s">
        <v>1501</v>
      </c>
      <c r="K309" s="19">
        <v>6</v>
      </c>
      <c r="L309" s="19">
        <v>33</v>
      </c>
      <c r="M309" s="19">
        <v>23</v>
      </c>
      <c r="N309" s="19">
        <v>17</v>
      </c>
      <c r="O309" s="19" t="s">
        <v>1502</v>
      </c>
      <c r="P309" s="19">
        <v>5</v>
      </c>
      <c r="Q309" s="19" t="s">
        <v>42</v>
      </c>
      <c r="R309" s="19"/>
      <c r="S309" s="19">
        <v>5000</v>
      </c>
      <c r="T309" s="19" t="s">
        <v>110</v>
      </c>
      <c r="U309" s="19"/>
      <c r="V309" s="19"/>
      <c r="W309" s="19"/>
      <c r="X309" s="19">
        <v>850</v>
      </c>
      <c r="Y309" s="19">
        <v>0</v>
      </c>
      <c r="Z309" s="19">
        <v>1</v>
      </c>
      <c r="AA309" s="19" t="s">
        <v>48</v>
      </c>
      <c r="AB309" s="19">
        <v>1</v>
      </c>
      <c r="AC309" s="19">
        <v>633369</v>
      </c>
      <c r="AD309" s="19">
        <v>12</v>
      </c>
      <c r="AE309" s="19"/>
      <c r="AF309" s="19"/>
      <c r="AG309" s="19"/>
      <c r="AH309" s="19">
        <v>108873</v>
      </c>
      <c r="AI309" s="19">
        <v>1</v>
      </c>
      <c r="AJ309" s="19"/>
      <c r="AK309" s="19"/>
      <c r="AL309" s="19"/>
      <c r="AM309" s="19"/>
      <c r="AN309" s="19"/>
      <c r="AO309" s="19">
        <v>1.48</v>
      </c>
      <c r="AP309" s="19" t="s">
        <v>1504</v>
      </c>
      <c r="AQ309" s="19" t="s">
        <v>1502</v>
      </c>
      <c r="AR309" s="19" t="s">
        <v>1540</v>
      </c>
      <c r="AS309" s="19" t="s">
        <v>1562</v>
      </c>
      <c r="AT309" s="19" t="s">
        <v>1563</v>
      </c>
      <c r="AU309" s="19" t="s">
        <v>1564</v>
      </c>
      <c r="AV309" s="19" t="s">
        <v>1565</v>
      </c>
      <c r="AW309" s="19">
        <v>2005</v>
      </c>
      <c r="AX309" s="19">
        <v>3</v>
      </c>
      <c r="AY309" s="19" t="s">
        <v>1566</v>
      </c>
      <c r="AZ309" s="19" t="s">
        <v>1567</v>
      </c>
      <c r="BA309" s="19">
        <v>2006</v>
      </c>
      <c r="BB309" t="str">
        <f>VLOOKUP(AC309,'CTCwiretagcode(Jan2016)'!A$2:C$730,3,FALSE)</f>
        <v>SAM</v>
      </c>
      <c r="BC309" t="str">
        <f t="shared" si="12"/>
        <v>Tr</v>
      </c>
      <c r="BD309">
        <f t="shared" si="13"/>
        <v>3</v>
      </c>
      <c r="BE309" t="str">
        <f t="shared" si="14"/>
        <v>6333693M10107  B2009850</v>
      </c>
      <c r="BK309" s="19" t="s">
        <v>1503</v>
      </c>
    </row>
    <row r="310" spans="1:63" x14ac:dyDescent="0.25">
      <c r="A310" s="19" t="s">
        <v>1501</v>
      </c>
      <c r="B310" s="19">
        <v>4.0999999999999996</v>
      </c>
      <c r="C310" s="19">
        <v>20130329</v>
      </c>
      <c r="D310" s="19" t="s">
        <v>41</v>
      </c>
      <c r="E310" s="19" t="s">
        <v>41</v>
      </c>
      <c r="F310" s="19">
        <v>2066293</v>
      </c>
      <c r="G310" s="19">
        <v>1</v>
      </c>
      <c r="H310" s="19">
        <v>2009</v>
      </c>
      <c r="I310" s="19">
        <v>20090811</v>
      </c>
      <c r="J310" s="19" t="s">
        <v>1501</v>
      </c>
      <c r="K310" s="19">
        <v>6</v>
      </c>
      <c r="L310" s="19">
        <v>33</v>
      </c>
      <c r="M310" s="19">
        <v>23</v>
      </c>
      <c r="N310" s="19">
        <v>17</v>
      </c>
      <c r="O310" s="19" t="s">
        <v>1502</v>
      </c>
      <c r="P310" s="19">
        <v>5</v>
      </c>
      <c r="Q310" s="19" t="s">
        <v>42</v>
      </c>
      <c r="R310" s="19"/>
      <c r="S310" s="19">
        <v>5000</v>
      </c>
      <c r="T310" s="19" t="s">
        <v>110</v>
      </c>
      <c r="U310" s="19"/>
      <c r="V310" s="19"/>
      <c r="W310" s="19"/>
      <c r="X310" s="19">
        <v>870</v>
      </c>
      <c r="Y310" s="19">
        <v>0</v>
      </c>
      <c r="Z310" s="19">
        <v>1</v>
      </c>
      <c r="AA310" s="19" t="s">
        <v>48</v>
      </c>
      <c r="AB310" s="19">
        <v>1</v>
      </c>
      <c r="AC310" s="19">
        <v>633369</v>
      </c>
      <c r="AD310" s="19">
        <v>12</v>
      </c>
      <c r="AE310" s="19"/>
      <c r="AF310" s="19"/>
      <c r="AG310" s="19"/>
      <c r="AH310" s="19">
        <v>108873</v>
      </c>
      <c r="AI310" s="19">
        <v>1</v>
      </c>
      <c r="AJ310" s="19"/>
      <c r="AK310" s="19"/>
      <c r="AL310" s="19"/>
      <c r="AM310" s="19"/>
      <c r="AN310" s="19"/>
      <c r="AO310" s="19">
        <v>1.48</v>
      </c>
      <c r="AP310" s="19" t="s">
        <v>1504</v>
      </c>
      <c r="AQ310" s="19" t="s">
        <v>1502</v>
      </c>
      <c r="AR310" s="19" t="s">
        <v>1540</v>
      </c>
      <c r="AS310" s="19" t="s">
        <v>1562</v>
      </c>
      <c r="AT310" s="19" t="s">
        <v>1563</v>
      </c>
      <c r="AU310" s="19" t="s">
        <v>1564</v>
      </c>
      <c r="AV310" s="19" t="s">
        <v>1565</v>
      </c>
      <c r="AW310" s="19">
        <v>2005</v>
      </c>
      <c r="AX310" s="19">
        <v>3</v>
      </c>
      <c r="AY310" s="19" t="s">
        <v>1566</v>
      </c>
      <c r="AZ310" s="19" t="s">
        <v>1567</v>
      </c>
      <c r="BA310" s="19">
        <v>2006</v>
      </c>
      <c r="BB310" t="str">
        <f>VLOOKUP(AC310,'CTCwiretagcode(Jan2016)'!A$2:C$730,3,FALSE)</f>
        <v>SAM</v>
      </c>
      <c r="BC310" t="str">
        <f t="shared" si="12"/>
        <v>Tr</v>
      </c>
      <c r="BD310">
        <f t="shared" si="13"/>
        <v>3</v>
      </c>
      <c r="BE310" t="str">
        <f t="shared" si="14"/>
        <v>6333693M10107  B2009870</v>
      </c>
      <c r="BK310" s="19" t="s">
        <v>1503</v>
      </c>
    </row>
    <row r="311" spans="1:63" x14ac:dyDescent="0.25">
      <c r="A311" s="19" t="s">
        <v>1501</v>
      </c>
      <c r="B311" s="19">
        <v>4.0999999999999996</v>
      </c>
      <c r="C311" s="19">
        <v>20130329</v>
      </c>
      <c r="D311" s="19" t="s">
        <v>41</v>
      </c>
      <c r="E311" s="19" t="s">
        <v>41</v>
      </c>
      <c r="F311" s="19">
        <v>2066295</v>
      </c>
      <c r="G311" s="19">
        <v>1</v>
      </c>
      <c r="H311" s="19">
        <v>2009</v>
      </c>
      <c r="I311" s="19">
        <v>20090811</v>
      </c>
      <c r="J311" s="19" t="s">
        <v>1501</v>
      </c>
      <c r="K311" s="19">
        <v>6</v>
      </c>
      <c r="L311" s="19">
        <v>33</v>
      </c>
      <c r="M311" s="19">
        <v>23</v>
      </c>
      <c r="N311" s="19">
        <v>17</v>
      </c>
      <c r="O311" s="19" t="s">
        <v>1502</v>
      </c>
      <c r="P311" s="19">
        <v>5</v>
      </c>
      <c r="Q311" s="19" t="s">
        <v>42</v>
      </c>
      <c r="R311" s="19"/>
      <c r="S311" s="19">
        <v>5000</v>
      </c>
      <c r="T311" s="19" t="s">
        <v>110</v>
      </c>
      <c r="U311" s="19"/>
      <c r="V311" s="19"/>
      <c r="W311" s="19"/>
      <c r="X311" s="19">
        <v>860</v>
      </c>
      <c r="Y311" s="19">
        <v>0</v>
      </c>
      <c r="Z311" s="19">
        <v>1</v>
      </c>
      <c r="AA311" s="19" t="s">
        <v>48</v>
      </c>
      <c r="AB311" s="19">
        <v>1</v>
      </c>
      <c r="AC311" s="19">
        <v>633369</v>
      </c>
      <c r="AD311" s="19">
        <v>12</v>
      </c>
      <c r="AE311" s="19"/>
      <c r="AF311" s="19"/>
      <c r="AG311" s="19"/>
      <c r="AH311" s="19">
        <v>108873</v>
      </c>
      <c r="AI311" s="19">
        <v>1</v>
      </c>
      <c r="AJ311" s="19"/>
      <c r="AK311" s="19"/>
      <c r="AL311" s="19"/>
      <c r="AM311" s="19"/>
      <c r="AN311" s="19"/>
      <c r="AO311" s="19">
        <v>1.48</v>
      </c>
      <c r="AP311" s="19" t="s">
        <v>1504</v>
      </c>
      <c r="AQ311" s="19" t="s">
        <v>1502</v>
      </c>
      <c r="AR311" s="19" t="s">
        <v>1540</v>
      </c>
      <c r="AS311" s="19" t="s">
        <v>1562</v>
      </c>
      <c r="AT311" s="19" t="s">
        <v>1563</v>
      </c>
      <c r="AU311" s="19" t="s">
        <v>1564</v>
      </c>
      <c r="AV311" s="19" t="s">
        <v>1565</v>
      </c>
      <c r="AW311" s="19">
        <v>2005</v>
      </c>
      <c r="AX311" s="19">
        <v>3</v>
      </c>
      <c r="AY311" s="19" t="s">
        <v>1566</v>
      </c>
      <c r="AZ311" s="19" t="s">
        <v>1567</v>
      </c>
      <c r="BA311" s="19">
        <v>2006</v>
      </c>
      <c r="BB311" t="str">
        <f>VLOOKUP(AC311,'CTCwiretagcode(Jan2016)'!A$2:C$730,3,FALSE)</f>
        <v>SAM</v>
      </c>
      <c r="BC311" t="str">
        <f t="shared" si="12"/>
        <v>Tr</v>
      </c>
      <c r="BD311">
        <f t="shared" si="13"/>
        <v>3</v>
      </c>
      <c r="BE311" t="str">
        <f t="shared" si="14"/>
        <v>6333693M10107  B2009860</v>
      </c>
      <c r="BK311" s="19" t="s">
        <v>1503</v>
      </c>
    </row>
    <row r="312" spans="1:63" x14ac:dyDescent="0.25">
      <c r="A312" s="19" t="s">
        <v>1501</v>
      </c>
      <c r="B312" s="19">
        <v>4.0999999999999996</v>
      </c>
      <c r="C312" s="19">
        <v>20130329</v>
      </c>
      <c r="D312" s="19" t="s">
        <v>41</v>
      </c>
      <c r="E312" s="19" t="s">
        <v>41</v>
      </c>
      <c r="F312" s="19">
        <v>2066300</v>
      </c>
      <c r="G312" s="19">
        <v>1</v>
      </c>
      <c r="H312" s="19">
        <v>2009</v>
      </c>
      <c r="I312" s="19">
        <v>20090811</v>
      </c>
      <c r="J312" s="19" t="s">
        <v>1501</v>
      </c>
      <c r="K312" s="19">
        <v>6</v>
      </c>
      <c r="L312" s="19">
        <v>33</v>
      </c>
      <c r="M312" s="19">
        <v>23</v>
      </c>
      <c r="N312" s="19">
        <v>17</v>
      </c>
      <c r="O312" s="19" t="s">
        <v>1502</v>
      </c>
      <c r="P312" s="19">
        <v>5</v>
      </c>
      <c r="Q312" s="19" t="s">
        <v>42</v>
      </c>
      <c r="R312" s="19"/>
      <c r="S312" s="19">
        <v>5000</v>
      </c>
      <c r="T312" s="19" t="s">
        <v>45</v>
      </c>
      <c r="U312" s="19"/>
      <c r="V312" s="19"/>
      <c r="W312" s="19"/>
      <c r="X312" s="19">
        <v>800</v>
      </c>
      <c r="Y312" s="19">
        <v>0</v>
      </c>
      <c r="Z312" s="19">
        <v>1</v>
      </c>
      <c r="AA312" s="19" t="s">
        <v>48</v>
      </c>
      <c r="AB312" s="19">
        <v>1</v>
      </c>
      <c r="AC312" s="19">
        <v>633369</v>
      </c>
      <c r="AD312" s="19">
        <v>12</v>
      </c>
      <c r="AE312" s="19"/>
      <c r="AF312" s="19"/>
      <c r="AG312" s="19"/>
      <c r="AH312" s="19">
        <v>108873</v>
      </c>
      <c r="AI312" s="19">
        <v>1</v>
      </c>
      <c r="AJ312" s="19"/>
      <c r="AK312" s="19"/>
      <c r="AL312" s="19"/>
      <c r="AM312" s="19"/>
      <c r="AN312" s="19"/>
      <c r="AO312" s="19">
        <v>1.48</v>
      </c>
      <c r="AP312" s="19" t="s">
        <v>1504</v>
      </c>
      <c r="AQ312" s="19" t="s">
        <v>1502</v>
      </c>
      <c r="AR312" s="19" t="s">
        <v>1540</v>
      </c>
      <c r="AS312" s="19" t="s">
        <v>1562</v>
      </c>
      <c r="AT312" s="19" t="s">
        <v>1563</v>
      </c>
      <c r="AU312" s="19" t="s">
        <v>1564</v>
      </c>
      <c r="AV312" s="19" t="s">
        <v>1565</v>
      </c>
      <c r="AW312" s="19">
        <v>2005</v>
      </c>
      <c r="AX312" s="19">
        <v>3</v>
      </c>
      <c r="AY312" s="19" t="s">
        <v>1566</v>
      </c>
      <c r="AZ312" s="19" t="s">
        <v>1567</v>
      </c>
      <c r="BA312" s="19">
        <v>2006</v>
      </c>
      <c r="BB312" t="str">
        <f>VLOOKUP(AC312,'CTCwiretagcode(Jan2016)'!A$2:C$730,3,FALSE)</f>
        <v>SAM</v>
      </c>
      <c r="BC312" t="str">
        <f t="shared" si="12"/>
        <v>Tr</v>
      </c>
      <c r="BD312">
        <f t="shared" si="13"/>
        <v>3</v>
      </c>
      <c r="BE312" t="str">
        <f t="shared" si="14"/>
        <v>6333693M10107  B2009800</v>
      </c>
      <c r="BK312" s="19" t="s">
        <v>1503</v>
      </c>
    </row>
    <row r="313" spans="1:63" x14ac:dyDescent="0.25">
      <c r="A313" s="19" t="s">
        <v>1501</v>
      </c>
      <c r="B313" s="19">
        <v>4.0999999999999996</v>
      </c>
      <c r="C313" s="19">
        <v>20130329</v>
      </c>
      <c r="D313" s="19" t="s">
        <v>41</v>
      </c>
      <c r="E313" s="19" t="s">
        <v>41</v>
      </c>
      <c r="F313" s="19">
        <v>2066301</v>
      </c>
      <c r="G313" s="19">
        <v>1</v>
      </c>
      <c r="H313" s="19">
        <v>2009</v>
      </c>
      <c r="I313" s="19">
        <v>20090811</v>
      </c>
      <c r="J313" s="19" t="s">
        <v>1501</v>
      </c>
      <c r="K313" s="19">
        <v>6</v>
      </c>
      <c r="L313" s="19">
        <v>33</v>
      </c>
      <c r="M313" s="19">
        <v>23</v>
      </c>
      <c r="N313" s="19">
        <v>17</v>
      </c>
      <c r="O313" s="19" t="s">
        <v>1502</v>
      </c>
      <c r="P313" s="19">
        <v>5</v>
      </c>
      <c r="Q313" s="19" t="s">
        <v>42</v>
      </c>
      <c r="R313" s="19"/>
      <c r="S313" s="19">
        <v>5000</v>
      </c>
      <c r="T313" s="19" t="s">
        <v>110</v>
      </c>
      <c r="U313" s="19"/>
      <c r="V313" s="19"/>
      <c r="W313" s="19"/>
      <c r="X313" s="19">
        <v>850</v>
      </c>
      <c r="Y313" s="19">
        <v>0</v>
      </c>
      <c r="Z313" s="19">
        <v>1</v>
      </c>
      <c r="AA313" s="19" t="s">
        <v>48</v>
      </c>
      <c r="AB313" s="19">
        <v>1</v>
      </c>
      <c r="AC313" s="19">
        <v>633369</v>
      </c>
      <c r="AD313" s="19">
        <v>12</v>
      </c>
      <c r="AE313" s="19"/>
      <c r="AF313" s="19"/>
      <c r="AG313" s="19"/>
      <c r="AH313" s="19">
        <v>108873</v>
      </c>
      <c r="AI313" s="19">
        <v>1</v>
      </c>
      <c r="AJ313" s="19"/>
      <c r="AK313" s="19"/>
      <c r="AL313" s="19"/>
      <c r="AM313" s="19"/>
      <c r="AN313" s="19"/>
      <c r="AO313" s="19">
        <v>1.48</v>
      </c>
      <c r="AP313" s="19" t="s">
        <v>1504</v>
      </c>
      <c r="AQ313" s="19" t="s">
        <v>1502</v>
      </c>
      <c r="AR313" s="19" t="s">
        <v>1540</v>
      </c>
      <c r="AS313" s="19" t="s">
        <v>1562</v>
      </c>
      <c r="AT313" s="19" t="s">
        <v>1563</v>
      </c>
      <c r="AU313" s="19" t="s">
        <v>1564</v>
      </c>
      <c r="AV313" s="19" t="s">
        <v>1565</v>
      </c>
      <c r="AW313" s="19">
        <v>2005</v>
      </c>
      <c r="AX313" s="19">
        <v>3</v>
      </c>
      <c r="AY313" s="19" t="s">
        <v>1566</v>
      </c>
      <c r="AZ313" s="19" t="s">
        <v>1567</v>
      </c>
      <c r="BA313" s="19">
        <v>2006</v>
      </c>
      <c r="BB313" t="str">
        <f>VLOOKUP(AC313,'CTCwiretagcode(Jan2016)'!A$2:C$730,3,FALSE)</f>
        <v>SAM</v>
      </c>
      <c r="BC313" t="str">
        <f t="shared" si="12"/>
        <v>Tr</v>
      </c>
      <c r="BD313">
        <f t="shared" si="13"/>
        <v>3</v>
      </c>
      <c r="BE313" t="str">
        <f t="shared" si="14"/>
        <v>6333693M10107  B2009850</v>
      </c>
      <c r="BK313" s="19" t="s">
        <v>1503</v>
      </c>
    </row>
    <row r="314" spans="1:63" x14ac:dyDescent="0.25">
      <c r="A314" s="19" t="s">
        <v>1501</v>
      </c>
      <c r="B314" s="19">
        <v>4.0999999999999996</v>
      </c>
      <c r="C314" s="19">
        <v>20130329</v>
      </c>
      <c r="D314" s="19" t="s">
        <v>41</v>
      </c>
      <c r="E314" s="19" t="s">
        <v>41</v>
      </c>
      <c r="F314" s="19">
        <v>2066280</v>
      </c>
      <c r="G314" s="19">
        <v>1</v>
      </c>
      <c r="H314" s="19">
        <v>2009</v>
      </c>
      <c r="I314" s="19">
        <v>20090812</v>
      </c>
      <c r="J314" s="19" t="s">
        <v>1501</v>
      </c>
      <c r="K314" s="19">
        <v>6</v>
      </c>
      <c r="L314" s="19">
        <v>33</v>
      </c>
      <c r="M314" s="19">
        <v>23</v>
      </c>
      <c r="N314" s="19">
        <v>17</v>
      </c>
      <c r="O314" s="19" t="s">
        <v>1502</v>
      </c>
      <c r="P314" s="19">
        <v>5</v>
      </c>
      <c r="Q314" s="19" t="s">
        <v>42</v>
      </c>
      <c r="R314" s="19"/>
      <c r="S314" s="19">
        <v>5000</v>
      </c>
      <c r="T314" s="19" t="s">
        <v>45</v>
      </c>
      <c r="U314" s="19"/>
      <c r="V314" s="19"/>
      <c r="W314" s="19"/>
      <c r="X314" s="19">
        <v>760</v>
      </c>
      <c r="Y314" s="19">
        <v>0</v>
      </c>
      <c r="Z314" s="19">
        <v>1</v>
      </c>
      <c r="AA314" s="19" t="s">
        <v>48</v>
      </c>
      <c r="AB314" s="19">
        <v>1</v>
      </c>
      <c r="AC314" s="19">
        <v>633369</v>
      </c>
      <c r="AD314" s="19">
        <v>12</v>
      </c>
      <c r="AE314" s="19"/>
      <c r="AF314" s="19"/>
      <c r="AG314" s="19"/>
      <c r="AH314" s="19">
        <v>108873</v>
      </c>
      <c r="AI314" s="19">
        <v>1</v>
      </c>
      <c r="AJ314" s="19"/>
      <c r="AK314" s="19"/>
      <c r="AL314" s="19"/>
      <c r="AM314" s="19"/>
      <c r="AN314" s="19"/>
      <c r="AO314" s="19">
        <v>1.48</v>
      </c>
      <c r="AP314" s="19" t="s">
        <v>1504</v>
      </c>
      <c r="AQ314" s="19" t="s">
        <v>1502</v>
      </c>
      <c r="AR314" s="19" t="s">
        <v>1540</v>
      </c>
      <c r="AS314" s="19" t="s">
        <v>1562</v>
      </c>
      <c r="AT314" s="19" t="s">
        <v>1563</v>
      </c>
      <c r="AU314" s="19" t="s">
        <v>1564</v>
      </c>
      <c r="AV314" s="19" t="s">
        <v>1565</v>
      </c>
      <c r="AW314" s="19">
        <v>2005</v>
      </c>
      <c r="AX314" s="19">
        <v>3</v>
      </c>
      <c r="AY314" s="19" t="s">
        <v>1566</v>
      </c>
      <c r="AZ314" s="19" t="s">
        <v>1567</v>
      </c>
      <c r="BA314" s="19">
        <v>2006</v>
      </c>
      <c r="BB314" t="str">
        <f>VLOOKUP(AC314,'CTCwiretagcode(Jan2016)'!A$2:C$730,3,FALSE)</f>
        <v>SAM</v>
      </c>
      <c r="BC314" t="str">
        <f t="shared" si="12"/>
        <v>Tr</v>
      </c>
      <c r="BD314">
        <f t="shared" si="13"/>
        <v>3</v>
      </c>
      <c r="BE314" t="str">
        <f t="shared" si="14"/>
        <v>6333693M10107  B2009760</v>
      </c>
      <c r="BK314" s="19" t="s">
        <v>1503</v>
      </c>
    </row>
    <row r="315" spans="1:63" x14ac:dyDescent="0.25">
      <c r="A315" s="19" t="s">
        <v>1501</v>
      </c>
      <c r="B315" s="19">
        <v>4.0999999999999996</v>
      </c>
      <c r="C315" s="19">
        <v>20130329</v>
      </c>
      <c r="D315" s="19" t="s">
        <v>41</v>
      </c>
      <c r="E315" s="19" t="s">
        <v>41</v>
      </c>
      <c r="F315" s="19">
        <v>2066282</v>
      </c>
      <c r="G315" s="19">
        <v>1</v>
      </c>
      <c r="H315" s="19">
        <v>2009</v>
      </c>
      <c r="I315" s="19">
        <v>20090812</v>
      </c>
      <c r="J315" s="19" t="s">
        <v>1501</v>
      </c>
      <c r="K315" s="19">
        <v>6</v>
      </c>
      <c r="L315" s="19">
        <v>33</v>
      </c>
      <c r="M315" s="19">
        <v>23</v>
      </c>
      <c r="N315" s="19">
        <v>17</v>
      </c>
      <c r="O315" s="19" t="s">
        <v>1502</v>
      </c>
      <c r="P315" s="19">
        <v>5</v>
      </c>
      <c r="Q315" s="19" t="s">
        <v>42</v>
      </c>
      <c r="R315" s="19"/>
      <c r="S315" s="19">
        <v>5000</v>
      </c>
      <c r="T315" s="19" t="s">
        <v>45</v>
      </c>
      <c r="U315" s="19"/>
      <c r="V315" s="19"/>
      <c r="W315" s="19"/>
      <c r="X315" s="19">
        <v>860</v>
      </c>
      <c r="Y315" s="19">
        <v>0</v>
      </c>
      <c r="Z315" s="19">
        <v>1</v>
      </c>
      <c r="AA315" s="19" t="s">
        <v>48</v>
      </c>
      <c r="AB315" s="19">
        <v>1</v>
      </c>
      <c r="AC315" s="19">
        <v>633369</v>
      </c>
      <c r="AD315" s="19">
        <v>12</v>
      </c>
      <c r="AE315" s="19"/>
      <c r="AF315" s="19"/>
      <c r="AG315" s="19"/>
      <c r="AH315" s="19">
        <v>108873</v>
      </c>
      <c r="AI315" s="19">
        <v>1</v>
      </c>
      <c r="AJ315" s="19"/>
      <c r="AK315" s="19"/>
      <c r="AL315" s="19"/>
      <c r="AM315" s="19"/>
      <c r="AN315" s="19"/>
      <c r="AO315" s="19">
        <v>1.48</v>
      </c>
      <c r="AP315" s="19" t="s">
        <v>1504</v>
      </c>
      <c r="AQ315" s="19" t="s">
        <v>1502</v>
      </c>
      <c r="AR315" s="19" t="s">
        <v>1540</v>
      </c>
      <c r="AS315" s="19" t="s">
        <v>1562</v>
      </c>
      <c r="AT315" s="19" t="s">
        <v>1563</v>
      </c>
      <c r="AU315" s="19" t="s">
        <v>1564</v>
      </c>
      <c r="AV315" s="19" t="s">
        <v>1565</v>
      </c>
      <c r="AW315" s="19">
        <v>2005</v>
      </c>
      <c r="AX315" s="19">
        <v>3</v>
      </c>
      <c r="AY315" s="19" t="s">
        <v>1566</v>
      </c>
      <c r="AZ315" s="19" t="s">
        <v>1567</v>
      </c>
      <c r="BA315" s="19">
        <v>2006</v>
      </c>
      <c r="BB315" t="str">
        <f>VLOOKUP(AC315,'CTCwiretagcode(Jan2016)'!A$2:C$730,3,FALSE)</f>
        <v>SAM</v>
      </c>
      <c r="BC315" t="str">
        <f t="shared" si="12"/>
        <v>Tr</v>
      </c>
      <c r="BD315">
        <f t="shared" si="13"/>
        <v>3</v>
      </c>
      <c r="BE315" t="str">
        <f t="shared" si="14"/>
        <v>6333693M10107  B2009860</v>
      </c>
      <c r="BK315" s="19" t="s">
        <v>1503</v>
      </c>
    </row>
    <row r="316" spans="1:63" x14ac:dyDescent="0.25">
      <c r="A316" s="19" t="s">
        <v>1501</v>
      </c>
      <c r="B316" s="19">
        <v>4.0999999999999996</v>
      </c>
      <c r="C316" s="19">
        <v>20130329</v>
      </c>
      <c r="D316" s="19" t="s">
        <v>41</v>
      </c>
      <c r="E316" s="19" t="s">
        <v>41</v>
      </c>
      <c r="F316" s="19">
        <v>2066284</v>
      </c>
      <c r="G316" s="19">
        <v>1</v>
      </c>
      <c r="H316" s="19">
        <v>2009</v>
      </c>
      <c r="I316" s="19">
        <v>20090812</v>
      </c>
      <c r="J316" s="19" t="s">
        <v>1501</v>
      </c>
      <c r="K316" s="19">
        <v>6</v>
      </c>
      <c r="L316" s="19">
        <v>33</v>
      </c>
      <c r="M316" s="19">
        <v>23</v>
      </c>
      <c r="N316" s="19">
        <v>17</v>
      </c>
      <c r="O316" s="19" t="s">
        <v>1502</v>
      </c>
      <c r="P316" s="19">
        <v>5</v>
      </c>
      <c r="Q316" s="19" t="s">
        <v>42</v>
      </c>
      <c r="R316" s="19"/>
      <c r="S316" s="19">
        <v>5000</v>
      </c>
      <c r="T316" s="19" t="s">
        <v>45</v>
      </c>
      <c r="U316" s="19"/>
      <c r="V316" s="19"/>
      <c r="W316" s="19"/>
      <c r="X316" s="19">
        <v>860</v>
      </c>
      <c r="Y316" s="19">
        <v>0</v>
      </c>
      <c r="Z316" s="19">
        <v>1</v>
      </c>
      <c r="AA316" s="19" t="s">
        <v>48</v>
      </c>
      <c r="AB316" s="19">
        <v>1</v>
      </c>
      <c r="AC316" s="19">
        <v>633369</v>
      </c>
      <c r="AD316" s="19">
        <v>12</v>
      </c>
      <c r="AE316" s="19"/>
      <c r="AF316" s="19"/>
      <c r="AG316" s="19"/>
      <c r="AH316" s="19">
        <v>108873</v>
      </c>
      <c r="AI316" s="19">
        <v>1</v>
      </c>
      <c r="AJ316" s="19"/>
      <c r="AK316" s="19"/>
      <c r="AL316" s="19"/>
      <c r="AM316" s="19"/>
      <c r="AN316" s="19"/>
      <c r="AO316" s="19">
        <v>1.48</v>
      </c>
      <c r="AP316" s="19" t="s">
        <v>1504</v>
      </c>
      <c r="AQ316" s="19" t="s">
        <v>1502</v>
      </c>
      <c r="AR316" s="19" t="s">
        <v>1540</v>
      </c>
      <c r="AS316" s="19" t="s">
        <v>1562</v>
      </c>
      <c r="AT316" s="19" t="s">
        <v>1563</v>
      </c>
      <c r="AU316" s="19" t="s">
        <v>1564</v>
      </c>
      <c r="AV316" s="19" t="s">
        <v>1565</v>
      </c>
      <c r="AW316" s="19">
        <v>2005</v>
      </c>
      <c r="AX316" s="19">
        <v>3</v>
      </c>
      <c r="AY316" s="19" t="s">
        <v>1566</v>
      </c>
      <c r="AZ316" s="19" t="s">
        <v>1567</v>
      </c>
      <c r="BA316" s="19">
        <v>2006</v>
      </c>
      <c r="BB316" t="str">
        <f>VLOOKUP(AC316,'CTCwiretagcode(Jan2016)'!A$2:C$730,3,FALSE)</f>
        <v>SAM</v>
      </c>
      <c r="BC316" t="str">
        <f t="shared" si="12"/>
        <v>Tr</v>
      </c>
      <c r="BD316">
        <f t="shared" si="13"/>
        <v>3</v>
      </c>
      <c r="BE316" t="str">
        <f t="shared" si="14"/>
        <v>6333693M10107  B2009860</v>
      </c>
      <c r="BK316" s="19" t="s">
        <v>1503</v>
      </c>
    </row>
    <row r="317" spans="1:63" x14ac:dyDescent="0.25">
      <c r="A317" s="19" t="s">
        <v>1501</v>
      </c>
      <c r="B317" s="19">
        <v>4.0999999999999996</v>
      </c>
      <c r="C317" s="19">
        <v>20130329</v>
      </c>
      <c r="D317" s="19" t="s">
        <v>41</v>
      </c>
      <c r="E317" s="19" t="s">
        <v>41</v>
      </c>
      <c r="F317" s="19">
        <v>2066170</v>
      </c>
      <c r="G317" s="19">
        <v>1</v>
      </c>
      <c r="H317" s="19">
        <v>2009</v>
      </c>
      <c r="I317" s="19">
        <v>20090813</v>
      </c>
      <c r="J317" s="19" t="s">
        <v>1501</v>
      </c>
      <c r="K317" s="19">
        <v>6</v>
      </c>
      <c r="L317" s="19">
        <v>33</v>
      </c>
      <c r="M317" s="19">
        <v>23</v>
      </c>
      <c r="N317" s="19">
        <v>17</v>
      </c>
      <c r="O317" s="19" t="s">
        <v>1502</v>
      </c>
      <c r="P317" s="19">
        <v>5</v>
      </c>
      <c r="Q317" s="19" t="s">
        <v>42</v>
      </c>
      <c r="R317" s="19"/>
      <c r="S317" s="19">
        <v>5000</v>
      </c>
      <c r="T317" s="19" t="s">
        <v>110</v>
      </c>
      <c r="U317" s="19"/>
      <c r="V317" s="19"/>
      <c r="W317" s="19"/>
      <c r="X317" s="19">
        <v>860</v>
      </c>
      <c r="Y317" s="19">
        <v>0</v>
      </c>
      <c r="Z317" s="19">
        <v>1</v>
      </c>
      <c r="AA317" s="19" t="s">
        <v>48</v>
      </c>
      <c r="AB317" s="19">
        <v>1</v>
      </c>
      <c r="AC317" s="19">
        <v>633369</v>
      </c>
      <c r="AD317" s="19">
        <v>12</v>
      </c>
      <c r="AE317" s="19"/>
      <c r="AF317" s="19"/>
      <c r="AG317" s="19"/>
      <c r="AH317" s="19">
        <v>108873</v>
      </c>
      <c r="AI317" s="19">
        <v>1</v>
      </c>
      <c r="AJ317" s="19"/>
      <c r="AK317" s="19"/>
      <c r="AL317" s="19"/>
      <c r="AM317" s="19"/>
      <c r="AN317" s="19"/>
      <c r="AO317" s="19">
        <v>1.48</v>
      </c>
      <c r="AP317" s="19" t="s">
        <v>1504</v>
      </c>
      <c r="AQ317" s="19" t="s">
        <v>1502</v>
      </c>
      <c r="AR317" s="19" t="s">
        <v>1540</v>
      </c>
      <c r="AS317" s="19" t="s">
        <v>1562</v>
      </c>
      <c r="AT317" s="19" t="s">
        <v>1563</v>
      </c>
      <c r="AU317" s="19" t="s">
        <v>1564</v>
      </c>
      <c r="AV317" s="19" t="s">
        <v>1565</v>
      </c>
      <c r="AW317" s="19">
        <v>2005</v>
      </c>
      <c r="AX317" s="19">
        <v>3</v>
      </c>
      <c r="AY317" s="19" t="s">
        <v>1566</v>
      </c>
      <c r="AZ317" s="19" t="s">
        <v>1567</v>
      </c>
      <c r="BA317" s="19">
        <v>2006</v>
      </c>
      <c r="BB317" t="str">
        <f>VLOOKUP(AC317,'CTCwiretagcode(Jan2016)'!A$2:C$730,3,FALSE)</f>
        <v>SAM</v>
      </c>
      <c r="BC317" t="str">
        <f t="shared" si="12"/>
        <v>Tr</v>
      </c>
      <c r="BD317">
        <f t="shared" si="13"/>
        <v>3</v>
      </c>
      <c r="BE317" t="str">
        <f t="shared" si="14"/>
        <v>6333693M10107  B2009860</v>
      </c>
      <c r="BK317" s="19" t="s">
        <v>1503</v>
      </c>
    </row>
    <row r="318" spans="1:63" x14ac:dyDescent="0.25">
      <c r="A318" s="19" t="s">
        <v>1501</v>
      </c>
      <c r="B318" s="19">
        <v>4.0999999999999996</v>
      </c>
      <c r="C318" s="19">
        <v>20130329</v>
      </c>
      <c r="D318" s="19" t="s">
        <v>41</v>
      </c>
      <c r="E318" s="19" t="s">
        <v>41</v>
      </c>
      <c r="F318" s="19">
        <v>2066171</v>
      </c>
      <c r="G318" s="19">
        <v>1</v>
      </c>
      <c r="H318" s="19">
        <v>2009</v>
      </c>
      <c r="I318" s="19">
        <v>20090813</v>
      </c>
      <c r="J318" s="19" t="s">
        <v>1501</v>
      </c>
      <c r="K318" s="19">
        <v>6</v>
      </c>
      <c r="L318" s="19">
        <v>33</v>
      </c>
      <c r="M318" s="19">
        <v>23</v>
      </c>
      <c r="N318" s="19">
        <v>17</v>
      </c>
      <c r="O318" s="19" t="s">
        <v>1502</v>
      </c>
      <c r="P318" s="19">
        <v>5</v>
      </c>
      <c r="Q318" s="19" t="s">
        <v>42</v>
      </c>
      <c r="R318" s="19"/>
      <c r="S318" s="19">
        <v>5000</v>
      </c>
      <c r="T318" s="19" t="s">
        <v>110</v>
      </c>
      <c r="U318" s="19"/>
      <c r="V318" s="19"/>
      <c r="W318" s="19"/>
      <c r="X318" s="19">
        <v>850</v>
      </c>
      <c r="Y318" s="19">
        <v>0</v>
      </c>
      <c r="Z318" s="19">
        <v>1</v>
      </c>
      <c r="AA318" s="19" t="s">
        <v>48</v>
      </c>
      <c r="AB318" s="19">
        <v>1</v>
      </c>
      <c r="AC318" s="19">
        <v>633369</v>
      </c>
      <c r="AD318" s="19">
        <v>12</v>
      </c>
      <c r="AE318" s="19"/>
      <c r="AF318" s="19"/>
      <c r="AG318" s="19"/>
      <c r="AH318" s="19">
        <v>108873</v>
      </c>
      <c r="AI318" s="19">
        <v>1</v>
      </c>
      <c r="AJ318" s="19"/>
      <c r="AK318" s="19"/>
      <c r="AL318" s="19"/>
      <c r="AM318" s="19"/>
      <c r="AN318" s="19"/>
      <c r="AO318" s="19">
        <v>1.48</v>
      </c>
      <c r="AP318" s="19" t="s">
        <v>1504</v>
      </c>
      <c r="AQ318" s="19" t="s">
        <v>1502</v>
      </c>
      <c r="AR318" s="19" t="s">
        <v>1540</v>
      </c>
      <c r="AS318" s="19" t="s">
        <v>1562</v>
      </c>
      <c r="AT318" s="19" t="s">
        <v>1563</v>
      </c>
      <c r="AU318" s="19" t="s">
        <v>1564</v>
      </c>
      <c r="AV318" s="19" t="s">
        <v>1565</v>
      </c>
      <c r="AW318" s="19">
        <v>2005</v>
      </c>
      <c r="AX318" s="19">
        <v>3</v>
      </c>
      <c r="AY318" s="19" t="s">
        <v>1566</v>
      </c>
      <c r="AZ318" s="19" t="s">
        <v>1567</v>
      </c>
      <c r="BA318" s="19">
        <v>2006</v>
      </c>
      <c r="BB318" t="str">
        <f>VLOOKUP(AC318,'CTCwiretagcode(Jan2016)'!A$2:C$730,3,FALSE)</f>
        <v>SAM</v>
      </c>
      <c r="BC318" t="str">
        <f t="shared" si="12"/>
        <v>Tr</v>
      </c>
      <c r="BD318">
        <f t="shared" si="13"/>
        <v>3</v>
      </c>
      <c r="BE318" t="str">
        <f t="shared" si="14"/>
        <v>6333693M10107  B2009850</v>
      </c>
      <c r="BK318" s="19" t="s">
        <v>1503</v>
      </c>
    </row>
    <row r="319" spans="1:63" x14ac:dyDescent="0.25">
      <c r="A319" s="19" t="s">
        <v>1501</v>
      </c>
      <c r="B319" s="19">
        <v>4.0999999999999996</v>
      </c>
      <c r="C319" s="19">
        <v>20130329</v>
      </c>
      <c r="D319" s="19" t="s">
        <v>41</v>
      </c>
      <c r="E319" s="19" t="s">
        <v>41</v>
      </c>
      <c r="F319" s="19">
        <v>2066274</v>
      </c>
      <c r="G319" s="19">
        <v>1</v>
      </c>
      <c r="H319" s="19">
        <v>2009</v>
      </c>
      <c r="I319" s="19">
        <v>20090813</v>
      </c>
      <c r="J319" s="19" t="s">
        <v>1501</v>
      </c>
      <c r="K319" s="19">
        <v>6</v>
      </c>
      <c r="L319" s="19">
        <v>33</v>
      </c>
      <c r="M319" s="19">
        <v>23</v>
      </c>
      <c r="N319" s="19">
        <v>19</v>
      </c>
      <c r="O319" s="19" t="s">
        <v>1502</v>
      </c>
      <c r="P319" s="19">
        <v>5</v>
      </c>
      <c r="Q319" s="19" t="s">
        <v>42</v>
      </c>
      <c r="R319" s="19"/>
      <c r="S319" s="19">
        <v>5000</v>
      </c>
      <c r="T319" s="19" t="s">
        <v>110</v>
      </c>
      <c r="U319" s="19"/>
      <c r="V319" s="19"/>
      <c r="W319" s="19"/>
      <c r="X319" s="19">
        <v>820</v>
      </c>
      <c r="Y319" s="19">
        <v>0</v>
      </c>
      <c r="Z319" s="19">
        <v>1</v>
      </c>
      <c r="AA319" s="19" t="s">
        <v>48</v>
      </c>
      <c r="AB319" s="19">
        <v>1</v>
      </c>
      <c r="AC319" s="19">
        <v>633369</v>
      </c>
      <c r="AD319" s="19">
        <v>12</v>
      </c>
      <c r="AE319" s="19"/>
      <c r="AF319" s="19"/>
      <c r="AG319" s="19"/>
      <c r="AH319" s="19">
        <v>108873</v>
      </c>
      <c r="AI319" s="19">
        <v>1</v>
      </c>
      <c r="AJ319" s="19"/>
      <c r="AK319" s="19"/>
      <c r="AL319" s="19"/>
      <c r="AM319" s="19"/>
      <c r="AN319" s="19"/>
      <c r="AO319" s="19">
        <v>1.48</v>
      </c>
      <c r="AP319" s="19" t="s">
        <v>1504</v>
      </c>
      <c r="AQ319" s="19" t="s">
        <v>1502</v>
      </c>
      <c r="AR319" s="19" t="s">
        <v>1540</v>
      </c>
      <c r="AS319" s="19" t="s">
        <v>1562</v>
      </c>
      <c r="AT319" s="19" t="s">
        <v>1563</v>
      </c>
      <c r="AU319" s="19" t="s">
        <v>1564</v>
      </c>
      <c r="AV319" s="19" t="s">
        <v>1565</v>
      </c>
      <c r="AW319" s="19">
        <v>2005</v>
      </c>
      <c r="AX319" s="19">
        <v>3</v>
      </c>
      <c r="AY319" s="19" t="s">
        <v>1566</v>
      </c>
      <c r="AZ319" s="19" t="s">
        <v>1567</v>
      </c>
      <c r="BA319" s="19">
        <v>2006</v>
      </c>
      <c r="BB319" t="str">
        <f>VLOOKUP(AC319,'CTCwiretagcode(Jan2016)'!A$2:C$730,3,FALSE)</f>
        <v>SAM</v>
      </c>
      <c r="BC319" t="str">
        <f t="shared" si="12"/>
        <v>NT</v>
      </c>
      <c r="BD319">
        <f t="shared" si="13"/>
        <v>3</v>
      </c>
      <c r="BE319" t="str">
        <f t="shared" si="14"/>
        <v>6333693M10107  B2009820</v>
      </c>
      <c r="BK319" s="19" t="s">
        <v>1503</v>
      </c>
    </row>
    <row r="320" spans="1:63" x14ac:dyDescent="0.25">
      <c r="A320" s="19" t="s">
        <v>1501</v>
      </c>
      <c r="B320" s="19">
        <v>4.0999999999999996</v>
      </c>
      <c r="C320" s="19">
        <v>20130329</v>
      </c>
      <c r="D320" s="19" t="s">
        <v>41</v>
      </c>
      <c r="E320" s="19" t="s">
        <v>41</v>
      </c>
      <c r="F320" s="19">
        <v>2066275</v>
      </c>
      <c r="G320" s="19">
        <v>1</v>
      </c>
      <c r="H320" s="19">
        <v>2009</v>
      </c>
      <c r="I320" s="19">
        <v>20090813</v>
      </c>
      <c r="J320" s="19" t="s">
        <v>1501</v>
      </c>
      <c r="K320" s="19">
        <v>6</v>
      </c>
      <c r="L320" s="19">
        <v>33</v>
      </c>
      <c r="M320" s="19">
        <v>23</v>
      </c>
      <c r="N320" s="19">
        <v>19</v>
      </c>
      <c r="O320" s="19" t="s">
        <v>1502</v>
      </c>
      <c r="P320" s="19">
        <v>5</v>
      </c>
      <c r="Q320" s="19" t="s">
        <v>42</v>
      </c>
      <c r="R320" s="19"/>
      <c r="S320" s="19">
        <v>0</v>
      </c>
      <c r="T320" s="19" t="s">
        <v>110</v>
      </c>
      <c r="U320" s="19"/>
      <c r="V320" s="19"/>
      <c r="W320" s="19"/>
      <c r="X320" s="19">
        <v>770</v>
      </c>
      <c r="Y320" s="19">
        <v>0</v>
      </c>
      <c r="Z320" s="19">
        <v>1</v>
      </c>
      <c r="AA320" s="19" t="s">
        <v>48</v>
      </c>
      <c r="AB320" s="19">
        <v>1</v>
      </c>
      <c r="AC320" s="19">
        <v>633369</v>
      </c>
      <c r="AD320" s="19">
        <v>12</v>
      </c>
      <c r="AE320" s="19"/>
      <c r="AF320" s="19"/>
      <c r="AG320" s="19"/>
      <c r="AH320" s="19">
        <v>108873</v>
      </c>
      <c r="AI320" s="19">
        <v>1</v>
      </c>
      <c r="AJ320" s="19"/>
      <c r="AK320" s="19"/>
      <c r="AL320" s="19"/>
      <c r="AM320" s="19"/>
      <c r="AN320" s="19"/>
      <c r="AO320" s="19">
        <v>1.48</v>
      </c>
      <c r="AP320" s="19" t="s">
        <v>1504</v>
      </c>
      <c r="AQ320" s="19" t="s">
        <v>1502</v>
      </c>
      <c r="AR320" s="19" t="s">
        <v>1540</v>
      </c>
      <c r="AS320" s="19" t="s">
        <v>1562</v>
      </c>
      <c r="AT320" s="19" t="s">
        <v>1563</v>
      </c>
      <c r="AU320" s="19" t="s">
        <v>1564</v>
      </c>
      <c r="AV320" s="19" t="s">
        <v>1565</v>
      </c>
      <c r="AW320" s="19">
        <v>2005</v>
      </c>
      <c r="AX320" s="19">
        <v>3</v>
      </c>
      <c r="AY320" s="19" t="s">
        <v>1566</v>
      </c>
      <c r="AZ320" s="19" t="s">
        <v>1567</v>
      </c>
      <c r="BA320" s="19">
        <v>2006</v>
      </c>
      <c r="BB320" t="str">
        <f>VLOOKUP(AC320,'CTCwiretagcode(Jan2016)'!A$2:C$730,3,FALSE)</f>
        <v>SAM</v>
      </c>
      <c r="BC320" t="str">
        <f t="shared" si="12"/>
        <v>NT</v>
      </c>
      <c r="BD320">
        <f t="shared" si="13"/>
        <v>3</v>
      </c>
      <c r="BE320" t="str">
        <f t="shared" si="14"/>
        <v>6333693M10107  B2009770</v>
      </c>
      <c r="BK320" s="19" t="s">
        <v>1503</v>
      </c>
    </row>
    <row r="321" spans="1:63" x14ac:dyDescent="0.25">
      <c r="A321" s="19" t="s">
        <v>1501</v>
      </c>
      <c r="B321" s="19">
        <v>4.0999999999999996</v>
      </c>
      <c r="C321" s="19">
        <v>20130329</v>
      </c>
      <c r="D321" s="19" t="s">
        <v>41</v>
      </c>
      <c r="E321" s="19" t="s">
        <v>41</v>
      </c>
      <c r="F321" s="19">
        <v>2066276</v>
      </c>
      <c r="G321" s="19">
        <v>1</v>
      </c>
      <c r="H321" s="19">
        <v>2009</v>
      </c>
      <c r="I321" s="19">
        <v>20090813</v>
      </c>
      <c r="J321" s="19" t="s">
        <v>1501</v>
      </c>
      <c r="K321" s="19">
        <v>6</v>
      </c>
      <c r="L321" s="19">
        <v>33</v>
      </c>
      <c r="M321" s="19">
        <v>23</v>
      </c>
      <c r="N321" s="19">
        <v>19</v>
      </c>
      <c r="O321" s="19" t="s">
        <v>1502</v>
      </c>
      <c r="P321" s="19">
        <v>5</v>
      </c>
      <c r="Q321" s="19" t="s">
        <v>42</v>
      </c>
      <c r="R321" s="19"/>
      <c r="S321" s="19">
        <v>5000</v>
      </c>
      <c r="T321" s="19" t="s">
        <v>110</v>
      </c>
      <c r="U321" s="19"/>
      <c r="V321" s="19"/>
      <c r="W321" s="19"/>
      <c r="X321" s="19">
        <v>800</v>
      </c>
      <c r="Y321" s="19">
        <v>0</v>
      </c>
      <c r="Z321" s="19">
        <v>1</v>
      </c>
      <c r="AA321" s="19" t="s">
        <v>48</v>
      </c>
      <c r="AB321" s="19">
        <v>1</v>
      </c>
      <c r="AC321" s="19">
        <v>633369</v>
      </c>
      <c r="AD321" s="19">
        <v>12</v>
      </c>
      <c r="AE321" s="19"/>
      <c r="AF321" s="19"/>
      <c r="AG321" s="19"/>
      <c r="AH321" s="19">
        <v>108873</v>
      </c>
      <c r="AI321" s="19">
        <v>1</v>
      </c>
      <c r="AJ321" s="19"/>
      <c r="AK321" s="19"/>
      <c r="AL321" s="19"/>
      <c r="AM321" s="19"/>
      <c r="AN321" s="19"/>
      <c r="AO321" s="19">
        <v>1.48</v>
      </c>
      <c r="AP321" s="19" t="s">
        <v>1504</v>
      </c>
      <c r="AQ321" s="19" t="s">
        <v>1502</v>
      </c>
      <c r="AR321" s="19" t="s">
        <v>1540</v>
      </c>
      <c r="AS321" s="19" t="s">
        <v>1562</v>
      </c>
      <c r="AT321" s="19" t="s">
        <v>1563</v>
      </c>
      <c r="AU321" s="19" t="s">
        <v>1564</v>
      </c>
      <c r="AV321" s="19" t="s">
        <v>1565</v>
      </c>
      <c r="AW321" s="19">
        <v>2005</v>
      </c>
      <c r="AX321" s="19">
        <v>3</v>
      </c>
      <c r="AY321" s="19" t="s">
        <v>1566</v>
      </c>
      <c r="AZ321" s="19" t="s">
        <v>1567</v>
      </c>
      <c r="BA321" s="19">
        <v>2006</v>
      </c>
      <c r="BB321" t="str">
        <f>VLOOKUP(AC321,'CTCwiretagcode(Jan2016)'!A$2:C$730,3,FALSE)</f>
        <v>SAM</v>
      </c>
      <c r="BC321" t="str">
        <f t="shared" si="12"/>
        <v>NT</v>
      </c>
      <c r="BD321">
        <f t="shared" si="13"/>
        <v>3</v>
      </c>
      <c r="BE321" t="str">
        <f t="shared" si="14"/>
        <v>6333693M10107  B2009800</v>
      </c>
      <c r="BK321" s="19" t="s">
        <v>1503</v>
      </c>
    </row>
    <row r="322" spans="1:63" x14ac:dyDescent="0.25">
      <c r="A322" s="19" t="s">
        <v>1501</v>
      </c>
      <c r="B322" s="19">
        <v>4.0999999999999996</v>
      </c>
      <c r="C322" s="19">
        <v>20130329</v>
      </c>
      <c r="D322" s="19" t="s">
        <v>41</v>
      </c>
      <c r="E322" s="19" t="s">
        <v>41</v>
      </c>
      <c r="F322" s="19">
        <v>2076820</v>
      </c>
      <c r="G322" s="19">
        <v>1</v>
      </c>
      <c r="H322" s="19">
        <v>2009</v>
      </c>
      <c r="I322" s="19">
        <v>20090814</v>
      </c>
      <c r="J322" s="19" t="s">
        <v>1501</v>
      </c>
      <c r="K322" s="19">
        <v>6</v>
      </c>
      <c r="L322" s="19">
        <v>33</v>
      </c>
      <c r="M322" s="19">
        <v>23</v>
      </c>
      <c r="N322" s="19">
        <v>17</v>
      </c>
      <c r="O322" s="19" t="s">
        <v>1502</v>
      </c>
      <c r="P322" s="19">
        <v>5</v>
      </c>
      <c r="Q322" s="19" t="s">
        <v>42</v>
      </c>
      <c r="R322" s="19"/>
      <c r="S322" s="19">
        <v>5000</v>
      </c>
      <c r="T322" s="19" t="s">
        <v>45</v>
      </c>
      <c r="U322" s="19"/>
      <c r="V322" s="19"/>
      <c r="W322" s="19"/>
      <c r="X322" s="19">
        <v>890</v>
      </c>
      <c r="Y322" s="19">
        <v>0</v>
      </c>
      <c r="Z322" s="19">
        <v>1</v>
      </c>
      <c r="AA322" s="19" t="s">
        <v>48</v>
      </c>
      <c r="AB322" s="19">
        <v>1</v>
      </c>
      <c r="AC322" s="19">
        <v>633369</v>
      </c>
      <c r="AD322" s="19">
        <v>12</v>
      </c>
      <c r="AE322" s="19"/>
      <c r="AF322" s="19"/>
      <c r="AG322" s="19"/>
      <c r="AH322" s="19">
        <v>108873</v>
      </c>
      <c r="AI322" s="19">
        <v>1</v>
      </c>
      <c r="AJ322" s="19"/>
      <c r="AK322" s="19"/>
      <c r="AL322" s="19"/>
      <c r="AM322" s="19"/>
      <c r="AN322" s="19"/>
      <c r="AO322" s="19">
        <v>1.48</v>
      </c>
      <c r="AP322" s="19" t="s">
        <v>1504</v>
      </c>
      <c r="AQ322" s="19" t="s">
        <v>1502</v>
      </c>
      <c r="AR322" s="19" t="s">
        <v>1540</v>
      </c>
      <c r="AS322" s="19" t="s">
        <v>1562</v>
      </c>
      <c r="AT322" s="19" t="s">
        <v>1563</v>
      </c>
      <c r="AU322" s="19" t="s">
        <v>1564</v>
      </c>
      <c r="AV322" s="19" t="s">
        <v>1565</v>
      </c>
      <c r="AW322" s="19">
        <v>2005</v>
      </c>
      <c r="AX322" s="19">
        <v>3</v>
      </c>
      <c r="AY322" s="19" t="s">
        <v>1566</v>
      </c>
      <c r="AZ322" s="19" t="s">
        <v>1567</v>
      </c>
      <c r="BA322" s="19">
        <v>2006</v>
      </c>
      <c r="BB322" t="str">
        <f>VLOOKUP(AC322,'CTCwiretagcode(Jan2016)'!A$2:C$730,3,FALSE)</f>
        <v>SAM</v>
      </c>
      <c r="BC322" t="str">
        <f t="shared" si="12"/>
        <v>Tr</v>
      </c>
      <c r="BD322">
        <f t="shared" si="13"/>
        <v>3</v>
      </c>
      <c r="BE322" t="str">
        <f t="shared" si="14"/>
        <v>6333693M10107  B2009890</v>
      </c>
      <c r="BK322" s="19" t="s">
        <v>1503</v>
      </c>
    </row>
    <row r="323" spans="1:63" x14ac:dyDescent="0.25">
      <c r="A323" s="19" t="s">
        <v>1501</v>
      </c>
      <c r="B323" s="19">
        <v>4.0999999999999996</v>
      </c>
      <c r="C323" s="19">
        <v>20130329</v>
      </c>
      <c r="D323" s="19" t="s">
        <v>41</v>
      </c>
      <c r="E323" s="19" t="s">
        <v>41</v>
      </c>
      <c r="F323" s="19">
        <v>2066302</v>
      </c>
      <c r="G323" s="19">
        <v>1</v>
      </c>
      <c r="H323" s="19">
        <v>2009</v>
      </c>
      <c r="I323" s="19">
        <v>20090814</v>
      </c>
      <c r="J323" s="19" t="s">
        <v>1501</v>
      </c>
      <c r="K323" s="19">
        <v>6</v>
      </c>
      <c r="L323" s="19">
        <v>33</v>
      </c>
      <c r="M323" s="19">
        <v>23</v>
      </c>
      <c r="N323" s="19">
        <v>29</v>
      </c>
      <c r="O323" s="19" t="s">
        <v>1502</v>
      </c>
      <c r="P323" s="19">
        <v>5</v>
      </c>
      <c r="Q323" s="19" t="s">
        <v>42</v>
      </c>
      <c r="R323" s="19"/>
      <c r="S323" s="19">
        <v>5000</v>
      </c>
      <c r="T323" s="19" t="s">
        <v>45</v>
      </c>
      <c r="U323" s="19"/>
      <c r="V323" s="19"/>
      <c r="W323" s="19"/>
      <c r="X323" s="19">
        <v>800</v>
      </c>
      <c r="Y323" s="19">
        <v>0</v>
      </c>
      <c r="Z323" s="19">
        <v>1</v>
      </c>
      <c r="AA323" s="19" t="s">
        <v>48</v>
      </c>
      <c r="AB323" s="19">
        <v>1</v>
      </c>
      <c r="AC323" s="19">
        <v>633369</v>
      </c>
      <c r="AD323" s="19">
        <v>12</v>
      </c>
      <c r="AE323" s="19"/>
      <c r="AF323" s="19"/>
      <c r="AG323" s="19"/>
      <c r="AH323" s="19">
        <v>108873</v>
      </c>
      <c r="AI323" s="19">
        <v>1</v>
      </c>
      <c r="AJ323" s="19"/>
      <c r="AK323" s="19"/>
      <c r="AL323" s="19"/>
      <c r="AM323" s="19"/>
      <c r="AN323" s="19"/>
      <c r="AO323" s="19">
        <v>1.48</v>
      </c>
      <c r="AP323" s="19" t="s">
        <v>1504</v>
      </c>
      <c r="AQ323" s="19" t="s">
        <v>1502</v>
      </c>
      <c r="AR323" s="19" t="s">
        <v>1540</v>
      </c>
      <c r="AS323" s="19" t="s">
        <v>1562</v>
      </c>
      <c r="AT323" s="19" t="s">
        <v>1563</v>
      </c>
      <c r="AU323" s="19" t="s">
        <v>1564</v>
      </c>
      <c r="AV323" s="19" t="s">
        <v>1565</v>
      </c>
      <c r="AW323" s="19">
        <v>2005</v>
      </c>
      <c r="AX323" s="19">
        <v>3</v>
      </c>
      <c r="AY323" s="19" t="s">
        <v>1566</v>
      </c>
      <c r="AZ323" s="19" t="s">
        <v>1567</v>
      </c>
      <c r="BA323" s="19">
        <v>2006</v>
      </c>
      <c r="BB323" t="str">
        <f>VLOOKUP(AC323,'CTCwiretagcode(Jan2016)'!A$2:C$730,3,FALSE)</f>
        <v>SAM</v>
      </c>
      <c r="BC323" t="str">
        <f t="shared" ref="BC323:BC386" si="15">VLOOKUP(N323,BF$2:BG$7,2,FALSE)</f>
        <v>Tr</v>
      </c>
      <c r="BD323">
        <f t="shared" ref="BD323:BD386" si="16">IF(MID(I323,5,2)*1&gt;=10,4,3)</f>
        <v>3</v>
      </c>
      <c r="BE323" t="str">
        <f t="shared" ref="BE323:BE386" si="17">AC323&amp;Q323&amp;H323&amp;X323</f>
        <v>6333693M10107  B2009800</v>
      </c>
      <c r="BK323" s="19" t="s">
        <v>1503</v>
      </c>
    </row>
    <row r="324" spans="1:63" x14ac:dyDescent="0.25">
      <c r="A324" s="19" t="s">
        <v>1501</v>
      </c>
      <c r="B324" s="19">
        <v>4.0999999999999996</v>
      </c>
      <c r="C324" s="19">
        <v>20130329</v>
      </c>
      <c r="D324" s="19" t="s">
        <v>41</v>
      </c>
      <c r="E324" s="19" t="s">
        <v>41</v>
      </c>
      <c r="F324" s="19">
        <v>2066303</v>
      </c>
      <c r="G324" s="19">
        <v>1</v>
      </c>
      <c r="H324" s="19">
        <v>2009</v>
      </c>
      <c r="I324" s="19">
        <v>20090814</v>
      </c>
      <c r="J324" s="19" t="s">
        <v>1501</v>
      </c>
      <c r="K324" s="19">
        <v>6</v>
      </c>
      <c r="L324" s="19">
        <v>33</v>
      </c>
      <c r="M324" s="19">
        <v>23</v>
      </c>
      <c r="N324" s="19">
        <v>29</v>
      </c>
      <c r="O324" s="19" t="s">
        <v>1502</v>
      </c>
      <c r="P324" s="19">
        <v>5</v>
      </c>
      <c r="Q324" s="19" t="s">
        <v>42</v>
      </c>
      <c r="R324" s="19"/>
      <c r="S324" s="19">
        <v>5000</v>
      </c>
      <c r="T324" s="19" t="s">
        <v>110</v>
      </c>
      <c r="U324" s="19"/>
      <c r="V324" s="19"/>
      <c r="W324" s="19"/>
      <c r="X324" s="19">
        <v>700</v>
      </c>
      <c r="Y324" s="19">
        <v>0</v>
      </c>
      <c r="Z324" s="19">
        <v>1</v>
      </c>
      <c r="AA324" s="19" t="s">
        <v>48</v>
      </c>
      <c r="AB324" s="19">
        <v>1</v>
      </c>
      <c r="AC324" s="19">
        <v>633389</v>
      </c>
      <c r="AD324" s="19">
        <v>12</v>
      </c>
      <c r="AE324" s="19"/>
      <c r="AF324" s="19"/>
      <c r="AG324" s="19"/>
      <c r="AH324" s="19">
        <v>108873</v>
      </c>
      <c r="AI324" s="19">
        <v>1</v>
      </c>
      <c r="AJ324" s="19"/>
      <c r="AK324" s="19"/>
      <c r="AL324" s="19"/>
      <c r="AM324" s="19"/>
      <c r="AN324" s="19"/>
      <c r="AO324" s="19">
        <v>1.48</v>
      </c>
      <c r="AP324" s="19" t="s">
        <v>1504</v>
      </c>
      <c r="AQ324" s="19" t="s">
        <v>1502</v>
      </c>
      <c r="AR324" s="19" t="s">
        <v>1540</v>
      </c>
      <c r="AS324" s="19" t="s">
        <v>1562</v>
      </c>
      <c r="AT324" s="19" t="s">
        <v>1563</v>
      </c>
      <c r="AU324" s="19" t="s">
        <v>1564</v>
      </c>
      <c r="AV324" s="19" t="s">
        <v>1565</v>
      </c>
      <c r="AW324" s="19">
        <v>2006</v>
      </c>
      <c r="AX324" s="19">
        <v>3</v>
      </c>
      <c r="AY324" s="19" t="s">
        <v>1566</v>
      </c>
      <c r="AZ324" s="19" t="s">
        <v>1567</v>
      </c>
      <c r="BA324" s="19">
        <v>2007</v>
      </c>
      <c r="BB324" t="str">
        <f>VLOOKUP(AC324,'CTCwiretagcode(Jan2016)'!A$2:C$730,3,FALSE)</f>
        <v>SAM</v>
      </c>
      <c r="BC324" t="str">
        <f t="shared" si="15"/>
        <v>Tr</v>
      </c>
      <c r="BD324">
        <f t="shared" si="16"/>
        <v>3</v>
      </c>
      <c r="BE324" t="str">
        <f t="shared" si="17"/>
        <v>6333893M10107  B2009700</v>
      </c>
      <c r="BK324" s="19" t="s">
        <v>1503</v>
      </c>
    </row>
    <row r="325" spans="1:63" x14ac:dyDescent="0.25">
      <c r="A325" s="19" t="s">
        <v>1501</v>
      </c>
      <c r="B325" s="19">
        <v>4.0999999999999996</v>
      </c>
      <c r="C325" s="19">
        <v>20130329</v>
      </c>
      <c r="D325" s="19" t="s">
        <v>41</v>
      </c>
      <c r="E325" s="19" t="s">
        <v>41</v>
      </c>
      <c r="F325" s="19">
        <v>2066304</v>
      </c>
      <c r="G325" s="19">
        <v>1</v>
      </c>
      <c r="H325" s="19">
        <v>2009</v>
      </c>
      <c r="I325" s="19">
        <v>20090814</v>
      </c>
      <c r="J325" s="19" t="s">
        <v>1501</v>
      </c>
      <c r="K325" s="19">
        <v>6</v>
      </c>
      <c r="L325" s="19">
        <v>33</v>
      </c>
      <c r="M325" s="19">
        <v>23</v>
      </c>
      <c r="N325" s="19">
        <v>29</v>
      </c>
      <c r="O325" s="19" t="s">
        <v>1502</v>
      </c>
      <c r="P325" s="19">
        <v>5</v>
      </c>
      <c r="Q325" s="19" t="s">
        <v>42</v>
      </c>
      <c r="R325" s="19"/>
      <c r="S325" s="19">
        <v>5000</v>
      </c>
      <c r="T325" s="19" t="s">
        <v>110</v>
      </c>
      <c r="U325" s="19"/>
      <c r="V325" s="19"/>
      <c r="W325" s="19"/>
      <c r="X325" s="19">
        <v>960</v>
      </c>
      <c r="Y325" s="19">
        <v>0</v>
      </c>
      <c r="Z325" s="19">
        <v>1</v>
      </c>
      <c r="AA325" s="19" t="s">
        <v>48</v>
      </c>
      <c r="AB325" s="19">
        <v>1</v>
      </c>
      <c r="AC325" s="19">
        <v>633369</v>
      </c>
      <c r="AD325" s="19">
        <v>12</v>
      </c>
      <c r="AE325" s="19"/>
      <c r="AF325" s="19"/>
      <c r="AG325" s="19"/>
      <c r="AH325" s="19">
        <v>108873</v>
      </c>
      <c r="AI325" s="19">
        <v>1</v>
      </c>
      <c r="AJ325" s="19"/>
      <c r="AK325" s="19"/>
      <c r="AL325" s="19"/>
      <c r="AM325" s="19"/>
      <c r="AN325" s="19"/>
      <c r="AO325" s="19">
        <v>1.48</v>
      </c>
      <c r="AP325" s="19" t="s">
        <v>1504</v>
      </c>
      <c r="AQ325" s="19" t="s">
        <v>1502</v>
      </c>
      <c r="AR325" s="19" t="s">
        <v>1540</v>
      </c>
      <c r="AS325" s="19" t="s">
        <v>1562</v>
      </c>
      <c r="AT325" s="19" t="s">
        <v>1563</v>
      </c>
      <c r="AU325" s="19" t="s">
        <v>1564</v>
      </c>
      <c r="AV325" s="19" t="s">
        <v>1565</v>
      </c>
      <c r="AW325" s="19">
        <v>2005</v>
      </c>
      <c r="AX325" s="19">
        <v>3</v>
      </c>
      <c r="AY325" s="19" t="s">
        <v>1566</v>
      </c>
      <c r="AZ325" s="19" t="s">
        <v>1567</v>
      </c>
      <c r="BA325" s="19">
        <v>2006</v>
      </c>
      <c r="BB325" t="str">
        <f>VLOOKUP(AC325,'CTCwiretagcode(Jan2016)'!A$2:C$730,3,FALSE)</f>
        <v>SAM</v>
      </c>
      <c r="BC325" t="str">
        <f t="shared" si="15"/>
        <v>Tr</v>
      </c>
      <c r="BD325">
        <f t="shared" si="16"/>
        <v>3</v>
      </c>
      <c r="BE325" t="str">
        <f t="shared" si="17"/>
        <v>6333693M10107  B2009960</v>
      </c>
      <c r="BK325" s="19" t="s">
        <v>1503</v>
      </c>
    </row>
    <row r="326" spans="1:63" x14ac:dyDescent="0.25">
      <c r="A326" s="19" t="s">
        <v>1501</v>
      </c>
      <c r="B326" s="19">
        <v>4.0999999999999996</v>
      </c>
      <c r="C326" s="19">
        <v>20130329</v>
      </c>
      <c r="D326" s="19" t="s">
        <v>41</v>
      </c>
      <c r="E326" s="19" t="s">
        <v>41</v>
      </c>
      <c r="F326" s="19">
        <v>2076816</v>
      </c>
      <c r="G326" s="19">
        <v>1</v>
      </c>
      <c r="H326" s="19">
        <v>2009</v>
      </c>
      <c r="I326" s="19">
        <v>20090817</v>
      </c>
      <c r="J326" s="19" t="s">
        <v>1501</v>
      </c>
      <c r="K326" s="19">
        <v>6</v>
      </c>
      <c r="L326" s="19">
        <v>34</v>
      </c>
      <c r="M326" s="19">
        <v>23</v>
      </c>
      <c r="N326" s="19">
        <v>17</v>
      </c>
      <c r="O326" s="19" t="s">
        <v>1502</v>
      </c>
      <c r="P326" s="19">
        <v>5</v>
      </c>
      <c r="Q326" s="19" t="s">
        <v>42</v>
      </c>
      <c r="R326" s="19"/>
      <c r="S326" s="19">
        <v>5000</v>
      </c>
      <c r="T326" s="19" t="s">
        <v>110</v>
      </c>
      <c r="U326" s="19"/>
      <c r="V326" s="19"/>
      <c r="W326" s="19"/>
      <c r="X326" s="19">
        <v>760</v>
      </c>
      <c r="Y326" s="19">
        <v>0</v>
      </c>
      <c r="Z326" s="19">
        <v>1</v>
      </c>
      <c r="AA326" s="19" t="s">
        <v>48</v>
      </c>
      <c r="AB326" s="19">
        <v>1</v>
      </c>
      <c r="AC326" s="19">
        <v>633369</v>
      </c>
      <c r="AD326" s="19">
        <v>12</v>
      </c>
      <c r="AE326" s="19"/>
      <c r="AF326" s="19"/>
      <c r="AG326" s="19"/>
      <c r="AH326" s="19">
        <v>108874</v>
      </c>
      <c r="AI326" s="19">
        <v>1</v>
      </c>
      <c r="AJ326" s="19"/>
      <c r="AK326" s="19"/>
      <c r="AL326" s="19"/>
      <c r="AM326" s="19"/>
      <c r="AN326" s="19"/>
      <c r="AO326" s="19">
        <v>2.88</v>
      </c>
      <c r="AP326" s="19" t="s">
        <v>1504</v>
      </c>
      <c r="AQ326" s="19" t="s">
        <v>1502</v>
      </c>
      <c r="AR326" s="19" t="s">
        <v>1540</v>
      </c>
      <c r="AS326" s="19" t="s">
        <v>1562</v>
      </c>
      <c r="AT326" s="19" t="s">
        <v>1563</v>
      </c>
      <c r="AU326" s="19" t="s">
        <v>1564</v>
      </c>
      <c r="AV326" s="19" t="s">
        <v>1565</v>
      </c>
      <c r="AW326" s="19">
        <v>2005</v>
      </c>
      <c r="AX326" s="19">
        <v>3</v>
      </c>
      <c r="AY326" s="19" t="s">
        <v>1566</v>
      </c>
      <c r="AZ326" s="19" t="s">
        <v>1567</v>
      </c>
      <c r="BA326" s="19">
        <v>2006</v>
      </c>
      <c r="BB326" t="str">
        <f>VLOOKUP(AC326,'CTCwiretagcode(Jan2016)'!A$2:C$730,3,FALSE)</f>
        <v>SAM</v>
      </c>
      <c r="BC326" t="str">
        <f t="shared" si="15"/>
        <v>Tr</v>
      </c>
      <c r="BD326">
        <f t="shared" si="16"/>
        <v>3</v>
      </c>
      <c r="BE326" t="str">
        <f t="shared" si="17"/>
        <v>6333693M10107  B2009760</v>
      </c>
      <c r="BK326" s="19" t="s">
        <v>1503</v>
      </c>
    </row>
    <row r="327" spans="1:63" x14ac:dyDescent="0.25">
      <c r="A327" s="19" t="s">
        <v>1501</v>
      </c>
      <c r="B327" s="19">
        <v>4.0999999999999996</v>
      </c>
      <c r="C327" s="19">
        <v>20130329</v>
      </c>
      <c r="D327" s="19" t="s">
        <v>41</v>
      </c>
      <c r="E327" s="19" t="s">
        <v>41</v>
      </c>
      <c r="F327" s="19">
        <v>2063896</v>
      </c>
      <c r="G327" s="19">
        <v>1</v>
      </c>
      <c r="H327" s="19">
        <v>2009</v>
      </c>
      <c r="I327" s="19">
        <v>20090825</v>
      </c>
      <c r="J327" s="19" t="s">
        <v>1501</v>
      </c>
      <c r="K327" s="19">
        <v>6</v>
      </c>
      <c r="L327" s="19">
        <v>35</v>
      </c>
      <c r="M327" s="19">
        <v>23</v>
      </c>
      <c r="N327" s="19">
        <v>17</v>
      </c>
      <c r="O327" s="19" t="s">
        <v>1502</v>
      </c>
      <c r="P327" s="19">
        <v>5</v>
      </c>
      <c r="Q327" s="19" t="s">
        <v>42</v>
      </c>
      <c r="R327" s="19"/>
      <c r="S327" s="19">
        <v>5000</v>
      </c>
      <c r="T327" s="19" t="s">
        <v>110</v>
      </c>
      <c r="U327" s="19"/>
      <c r="V327" s="19"/>
      <c r="W327" s="19"/>
      <c r="X327" s="19">
        <v>820</v>
      </c>
      <c r="Y327" s="19">
        <v>0</v>
      </c>
      <c r="Z327" s="19">
        <v>1</v>
      </c>
      <c r="AA327" s="19" t="s">
        <v>48</v>
      </c>
      <c r="AB327" s="19">
        <v>1</v>
      </c>
      <c r="AC327" s="19">
        <v>633369</v>
      </c>
      <c r="AD327" s="19">
        <v>12</v>
      </c>
      <c r="AE327" s="19"/>
      <c r="AF327" s="19"/>
      <c r="AG327" s="19"/>
      <c r="AH327" s="19">
        <v>108875</v>
      </c>
      <c r="AI327" s="19">
        <v>1</v>
      </c>
      <c r="AJ327" s="19"/>
      <c r="AK327" s="19"/>
      <c r="AL327" s="19"/>
      <c r="AM327" s="19"/>
      <c r="AN327" s="19"/>
      <c r="AO327" s="19">
        <v>1.01</v>
      </c>
      <c r="AP327" s="19" t="s">
        <v>1504</v>
      </c>
      <c r="AQ327" s="19" t="s">
        <v>1502</v>
      </c>
      <c r="AR327" s="19" t="s">
        <v>1540</v>
      </c>
      <c r="AS327" s="19" t="s">
        <v>1562</v>
      </c>
      <c r="AT327" s="19" t="s">
        <v>1563</v>
      </c>
      <c r="AU327" s="19" t="s">
        <v>1564</v>
      </c>
      <c r="AV327" s="19" t="s">
        <v>1565</v>
      </c>
      <c r="AW327" s="19">
        <v>2005</v>
      </c>
      <c r="AX327" s="19">
        <v>3</v>
      </c>
      <c r="AY327" s="19" t="s">
        <v>1566</v>
      </c>
      <c r="AZ327" s="19" t="s">
        <v>1567</v>
      </c>
      <c r="BA327" s="19">
        <v>2006</v>
      </c>
      <c r="BB327" t="str">
        <f>VLOOKUP(AC327,'CTCwiretagcode(Jan2016)'!A$2:C$730,3,FALSE)</f>
        <v>SAM</v>
      </c>
      <c r="BC327" t="str">
        <f t="shared" si="15"/>
        <v>Tr</v>
      </c>
      <c r="BD327">
        <f t="shared" si="16"/>
        <v>3</v>
      </c>
      <c r="BE327" t="str">
        <f t="shared" si="17"/>
        <v>6333693M10107  B2009820</v>
      </c>
      <c r="BK327" s="19" t="s">
        <v>1503</v>
      </c>
    </row>
    <row r="328" spans="1:63" x14ac:dyDescent="0.25">
      <c r="A328" s="19" t="s">
        <v>1501</v>
      </c>
      <c r="B328" s="19">
        <v>4.0999999999999996</v>
      </c>
      <c r="C328" s="19">
        <v>20130329</v>
      </c>
      <c r="D328" s="19" t="s">
        <v>41</v>
      </c>
      <c r="E328" s="19" t="s">
        <v>41</v>
      </c>
      <c r="F328" s="19">
        <v>2063898</v>
      </c>
      <c r="G328" s="19">
        <v>1</v>
      </c>
      <c r="H328" s="19">
        <v>2009</v>
      </c>
      <c r="I328" s="19">
        <v>20090825</v>
      </c>
      <c r="J328" s="19" t="s">
        <v>1501</v>
      </c>
      <c r="K328" s="19">
        <v>6</v>
      </c>
      <c r="L328" s="19">
        <v>35</v>
      </c>
      <c r="M328" s="19">
        <v>23</v>
      </c>
      <c r="N328" s="19">
        <v>17</v>
      </c>
      <c r="O328" s="19" t="s">
        <v>1502</v>
      </c>
      <c r="P328" s="19">
        <v>5</v>
      </c>
      <c r="Q328" s="19" t="s">
        <v>42</v>
      </c>
      <c r="R328" s="19"/>
      <c r="S328" s="19">
        <v>5000</v>
      </c>
      <c r="T328" s="19" t="s">
        <v>45</v>
      </c>
      <c r="U328" s="19"/>
      <c r="V328" s="19"/>
      <c r="W328" s="19"/>
      <c r="X328" s="19">
        <v>910</v>
      </c>
      <c r="Y328" s="19">
        <v>0</v>
      </c>
      <c r="Z328" s="19">
        <v>1</v>
      </c>
      <c r="AA328" s="19" t="s">
        <v>48</v>
      </c>
      <c r="AB328" s="19">
        <v>1</v>
      </c>
      <c r="AC328" s="19">
        <v>633369</v>
      </c>
      <c r="AD328" s="19">
        <v>12</v>
      </c>
      <c r="AE328" s="19"/>
      <c r="AF328" s="19"/>
      <c r="AG328" s="19"/>
      <c r="AH328" s="19">
        <v>108875</v>
      </c>
      <c r="AI328" s="19">
        <v>1</v>
      </c>
      <c r="AJ328" s="19"/>
      <c r="AK328" s="19"/>
      <c r="AL328" s="19"/>
      <c r="AM328" s="19"/>
      <c r="AN328" s="19"/>
      <c r="AO328" s="19">
        <v>1.01</v>
      </c>
      <c r="AP328" s="19" t="s">
        <v>1504</v>
      </c>
      <c r="AQ328" s="19" t="s">
        <v>1502</v>
      </c>
      <c r="AR328" s="19" t="s">
        <v>1540</v>
      </c>
      <c r="AS328" s="19" t="s">
        <v>1562</v>
      </c>
      <c r="AT328" s="19" t="s">
        <v>1563</v>
      </c>
      <c r="AU328" s="19" t="s">
        <v>1564</v>
      </c>
      <c r="AV328" s="19" t="s">
        <v>1565</v>
      </c>
      <c r="AW328" s="19">
        <v>2005</v>
      </c>
      <c r="AX328" s="19">
        <v>3</v>
      </c>
      <c r="AY328" s="19" t="s">
        <v>1566</v>
      </c>
      <c r="AZ328" s="19" t="s">
        <v>1567</v>
      </c>
      <c r="BA328" s="19">
        <v>2006</v>
      </c>
      <c r="BB328" t="str">
        <f>VLOOKUP(AC328,'CTCwiretagcode(Jan2016)'!A$2:C$730,3,FALSE)</f>
        <v>SAM</v>
      </c>
      <c r="BC328" t="str">
        <f t="shared" si="15"/>
        <v>Tr</v>
      </c>
      <c r="BD328">
        <f t="shared" si="16"/>
        <v>3</v>
      </c>
      <c r="BE328" t="str">
        <f t="shared" si="17"/>
        <v>6333693M10107  B2009910</v>
      </c>
      <c r="BK328" s="19" t="s">
        <v>1503</v>
      </c>
    </row>
    <row r="329" spans="1:63" x14ac:dyDescent="0.25">
      <c r="A329" s="19" t="s">
        <v>1501</v>
      </c>
      <c r="B329" s="19">
        <v>4.0999999999999996</v>
      </c>
      <c r="C329" s="19">
        <v>20130329</v>
      </c>
      <c r="D329" s="19" t="s">
        <v>41</v>
      </c>
      <c r="E329" s="19" t="s">
        <v>41</v>
      </c>
      <c r="F329" s="19">
        <v>2063900</v>
      </c>
      <c r="G329" s="19">
        <v>1</v>
      </c>
      <c r="H329" s="19">
        <v>2009</v>
      </c>
      <c r="I329" s="19">
        <v>20090825</v>
      </c>
      <c r="J329" s="19" t="s">
        <v>1501</v>
      </c>
      <c r="K329" s="19">
        <v>6</v>
      </c>
      <c r="L329" s="19">
        <v>35</v>
      </c>
      <c r="M329" s="19">
        <v>23</v>
      </c>
      <c r="N329" s="19">
        <v>17</v>
      </c>
      <c r="O329" s="19" t="s">
        <v>1502</v>
      </c>
      <c r="P329" s="19">
        <v>5</v>
      </c>
      <c r="Q329" s="19" t="s">
        <v>42</v>
      </c>
      <c r="R329" s="19"/>
      <c r="S329" s="19">
        <v>5000</v>
      </c>
      <c r="T329" s="19" t="s">
        <v>45</v>
      </c>
      <c r="U329" s="19"/>
      <c r="V329" s="19"/>
      <c r="W329" s="19"/>
      <c r="X329" s="19">
        <v>820</v>
      </c>
      <c r="Y329" s="19">
        <v>0</v>
      </c>
      <c r="Z329" s="19">
        <v>1</v>
      </c>
      <c r="AA329" s="19" t="s">
        <v>48</v>
      </c>
      <c r="AB329" s="19">
        <v>1</v>
      </c>
      <c r="AC329" s="19">
        <v>633369</v>
      </c>
      <c r="AD329" s="19">
        <v>12</v>
      </c>
      <c r="AE329" s="19"/>
      <c r="AF329" s="19"/>
      <c r="AG329" s="19"/>
      <c r="AH329" s="19">
        <v>108875</v>
      </c>
      <c r="AI329" s="19">
        <v>1</v>
      </c>
      <c r="AJ329" s="19"/>
      <c r="AK329" s="19"/>
      <c r="AL329" s="19"/>
      <c r="AM329" s="19"/>
      <c r="AN329" s="19"/>
      <c r="AO329" s="19">
        <v>1.01</v>
      </c>
      <c r="AP329" s="19" t="s">
        <v>1504</v>
      </c>
      <c r="AQ329" s="19" t="s">
        <v>1502</v>
      </c>
      <c r="AR329" s="19" t="s">
        <v>1540</v>
      </c>
      <c r="AS329" s="19" t="s">
        <v>1562</v>
      </c>
      <c r="AT329" s="19" t="s">
        <v>1563</v>
      </c>
      <c r="AU329" s="19" t="s">
        <v>1564</v>
      </c>
      <c r="AV329" s="19" t="s">
        <v>1565</v>
      </c>
      <c r="AW329" s="19">
        <v>2005</v>
      </c>
      <c r="AX329" s="19">
        <v>3</v>
      </c>
      <c r="AY329" s="19" t="s">
        <v>1566</v>
      </c>
      <c r="AZ329" s="19" t="s">
        <v>1567</v>
      </c>
      <c r="BA329" s="19">
        <v>2006</v>
      </c>
      <c r="BB329" t="str">
        <f>VLOOKUP(AC329,'CTCwiretagcode(Jan2016)'!A$2:C$730,3,FALSE)</f>
        <v>SAM</v>
      </c>
      <c r="BC329" t="str">
        <f t="shared" si="15"/>
        <v>Tr</v>
      </c>
      <c r="BD329">
        <f t="shared" si="16"/>
        <v>3</v>
      </c>
      <c r="BE329" t="str">
        <f t="shared" si="17"/>
        <v>6333693M10107  B2009820</v>
      </c>
      <c r="BK329" s="19" t="s">
        <v>1503</v>
      </c>
    </row>
    <row r="330" spans="1:63" x14ac:dyDescent="0.25">
      <c r="A330" s="19" t="s">
        <v>1501</v>
      </c>
      <c r="B330" s="19">
        <v>4.0999999999999996</v>
      </c>
      <c r="C330" s="19">
        <v>20130329</v>
      </c>
      <c r="D330" s="19" t="s">
        <v>41</v>
      </c>
      <c r="E330" s="19" t="s">
        <v>41</v>
      </c>
      <c r="F330" s="19">
        <v>2063901</v>
      </c>
      <c r="G330" s="19">
        <v>1</v>
      </c>
      <c r="H330" s="19">
        <v>2009</v>
      </c>
      <c r="I330" s="19">
        <v>20090825</v>
      </c>
      <c r="J330" s="19" t="s">
        <v>1501</v>
      </c>
      <c r="K330" s="19">
        <v>6</v>
      </c>
      <c r="L330" s="19">
        <v>35</v>
      </c>
      <c r="M330" s="19">
        <v>23</v>
      </c>
      <c r="N330" s="19">
        <v>17</v>
      </c>
      <c r="O330" s="19" t="s">
        <v>1502</v>
      </c>
      <c r="P330" s="19">
        <v>5</v>
      </c>
      <c r="Q330" s="19" t="s">
        <v>42</v>
      </c>
      <c r="R330" s="19"/>
      <c r="S330" s="19">
        <v>5000</v>
      </c>
      <c r="T330" s="19" t="s">
        <v>45</v>
      </c>
      <c r="U330" s="19"/>
      <c r="V330" s="19"/>
      <c r="W330" s="19"/>
      <c r="X330" s="19">
        <v>810</v>
      </c>
      <c r="Y330" s="19">
        <v>0</v>
      </c>
      <c r="Z330" s="19">
        <v>1</v>
      </c>
      <c r="AA330" s="19" t="s">
        <v>48</v>
      </c>
      <c r="AB330" s="19">
        <v>1</v>
      </c>
      <c r="AC330" s="19">
        <v>633369</v>
      </c>
      <c r="AD330" s="19">
        <v>12</v>
      </c>
      <c r="AE330" s="19"/>
      <c r="AF330" s="19"/>
      <c r="AG330" s="19"/>
      <c r="AH330" s="19">
        <v>108875</v>
      </c>
      <c r="AI330" s="19">
        <v>1</v>
      </c>
      <c r="AJ330" s="19"/>
      <c r="AK330" s="19"/>
      <c r="AL330" s="19"/>
      <c r="AM330" s="19"/>
      <c r="AN330" s="19"/>
      <c r="AO330" s="19">
        <v>1.01</v>
      </c>
      <c r="AP330" s="19" t="s">
        <v>1504</v>
      </c>
      <c r="AQ330" s="19" t="s">
        <v>1502</v>
      </c>
      <c r="AR330" s="19" t="s">
        <v>1540</v>
      </c>
      <c r="AS330" s="19" t="s">
        <v>1562</v>
      </c>
      <c r="AT330" s="19" t="s">
        <v>1563</v>
      </c>
      <c r="AU330" s="19" t="s">
        <v>1564</v>
      </c>
      <c r="AV330" s="19" t="s">
        <v>1565</v>
      </c>
      <c r="AW330" s="19">
        <v>2005</v>
      </c>
      <c r="AX330" s="19">
        <v>3</v>
      </c>
      <c r="AY330" s="19" t="s">
        <v>1566</v>
      </c>
      <c r="AZ330" s="19" t="s">
        <v>1567</v>
      </c>
      <c r="BA330" s="19">
        <v>2006</v>
      </c>
      <c r="BB330" t="str">
        <f>VLOOKUP(AC330,'CTCwiretagcode(Jan2016)'!A$2:C$730,3,FALSE)</f>
        <v>SAM</v>
      </c>
      <c r="BC330" t="str">
        <f t="shared" si="15"/>
        <v>Tr</v>
      </c>
      <c r="BD330">
        <f t="shared" si="16"/>
        <v>3</v>
      </c>
      <c r="BE330" t="str">
        <f t="shared" si="17"/>
        <v>6333693M10107  B2009810</v>
      </c>
      <c r="BK330" s="19" t="s">
        <v>1503</v>
      </c>
    </row>
    <row r="331" spans="1:63" x14ac:dyDescent="0.25">
      <c r="A331" s="19" t="s">
        <v>1501</v>
      </c>
      <c r="B331" s="19">
        <v>4.0999999999999996</v>
      </c>
      <c r="C331" s="19">
        <v>20130329</v>
      </c>
      <c r="D331" s="19" t="s">
        <v>41</v>
      </c>
      <c r="E331" s="19" t="s">
        <v>41</v>
      </c>
      <c r="F331" s="19">
        <v>2063903</v>
      </c>
      <c r="G331" s="19">
        <v>1</v>
      </c>
      <c r="H331" s="19">
        <v>2009</v>
      </c>
      <c r="I331" s="19">
        <v>20090825</v>
      </c>
      <c r="J331" s="19" t="s">
        <v>1501</v>
      </c>
      <c r="K331" s="19">
        <v>6</v>
      </c>
      <c r="L331" s="19">
        <v>35</v>
      </c>
      <c r="M331" s="19">
        <v>23</v>
      </c>
      <c r="N331" s="19">
        <v>17</v>
      </c>
      <c r="O331" s="19" t="s">
        <v>1502</v>
      </c>
      <c r="P331" s="19">
        <v>5</v>
      </c>
      <c r="Q331" s="19" t="s">
        <v>42</v>
      </c>
      <c r="R331" s="19"/>
      <c r="S331" s="19">
        <v>5000</v>
      </c>
      <c r="T331" s="19" t="s">
        <v>45</v>
      </c>
      <c r="U331" s="19"/>
      <c r="V331" s="19"/>
      <c r="W331" s="19"/>
      <c r="X331" s="19">
        <v>670</v>
      </c>
      <c r="Y331" s="19">
        <v>0</v>
      </c>
      <c r="Z331" s="19">
        <v>1</v>
      </c>
      <c r="AA331" s="19" t="s">
        <v>48</v>
      </c>
      <c r="AB331" s="19">
        <v>1</v>
      </c>
      <c r="AC331" s="19">
        <v>633389</v>
      </c>
      <c r="AD331" s="19">
        <v>12</v>
      </c>
      <c r="AE331" s="19"/>
      <c r="AF331" s="19"/>
      <c r="AG331" s="19"/>
      <c r="AH331" s="19">
        <v>108875</v>
      </c>
      <c r="AI331" s="19">
        <v>1</v>
      </c>
      <c r="AJ331" s="19"/>
      <c r="AK331" s="19"/>
      <c r="AL331" s="19"/>
      <c r="AM331" s="19"/>
      <c r="AN331" s="19"/>
      <c r="AO331" s="19">
        <v>1.01</v>
      </c>
      <c r="AP331" s="19" t="s">
        <v>1504</v>
      </c>
      <c r="AQ331" s="19" t="s">
        <v>1502</v>
      </c>
      <c r="AR331" s="19" t="s">
        <v>1540</v>
      </c>
      <c r="AS331" s="19" t="s">
        <v>1562</v>
      </c>
      <c r="AT331" s="19" t="s">
        <v>1563</v>
      </c>
      <c r="AU331" s="19" t="s">
        <v>1564</v>
      </c>
      <c r="AV331" s="19" t="s">
        <v>1565</v>
      </c>
      <c r="AW331" s="19">
        <v>2006</v>
      </c>
      <c r="AX331" s="19">
        <v>3</v>
      </c>
      <c r="AY331" s="19" t="s">
        <v>1566</v>
      </c>
      <c r="AZ331" s="19" t="s">
        <v>1567</v>
      </c>
      <c r="BA331" s="19">
        <v>2007</v>
      </c>
      <c r="BB331" t="str">
        <f>VLOOKUP(AC331,'CTCwiretagcode(Jan2016)'!A$2:C$730,3,FALSE)</f>
        <v>SAM</v>
      </c>
      <c r="BC331" t="str">
        <f t="shared" si="15"/>
        <v>Tr</v>
      </c>
      <c r="BD331">
        <f t="shared" si="16"/>
        <v>3</v>
      </c>
      <c r="BE331" t="str">
        <f t="shared" si="17"/>
        <v>6333893M10107  B2009670</v>
      </c>
      <c r="BK331" s="19" t="s">
        <v>1503</v>
      </c>
    </row>
    <row r="332" spans="1:63" x14ac:dyDescent="0.25">
      <c r="A332" s="19" t="s">
        <v>1501</v>
      </c>
      <c r="B332" s="19">
        <v>4.0999999999999996</v>
      </c>
      <c r="C332" s="19">
        <v>20130329</v>
      </c>
      <c r="D332" s="19" t="s">
        <v>41</v>
      </c>
      <c r="E332" s="19" t="s">
        <v>41</v>
      </c>
      <c r="F332" s="19">
        <v>2063909</v>
      </c>
      <c r="G332" s="19">
        <v>1</v>
      </c>
      <c r="H332" s="19">
        <v>2009</v>
      </c>
      <c r="I332" s="19">
        <v>20090825</v>
      </c>
      <c r="J332" s="19" t="s">
        <v>1501</v>
      </c>
      <c r="K332" s="19">
        <v>6</v>
      </c>
      <c r="L332" s="19">
        <v>35</v>
      </c>
      <c r="M332" s="19">
        <v>23</v>
      </c>
      <c r="N332" s="19">
        <v>17</v>
      </c>
      <c r="O332" s="19" t="s">
        <v>1502</v>
      </c>
      <c r="P332" s="19">
        <v>5</v>
      </c>
      <c r="Q332" s="19" t="s">
        <v>42</v>
      </c>
      <c r="R332" s="19"/>
      <c r="S332" s="19">
        <v>5000</v>
      </c>
      <c r="T332" s="19" t="s">
        <v>45</v>
      </c>
      <c r="U332" s="19"/>
      <c r="V332" s="19"/>
      <c r="W332" s="19"/>
      <c r="X332" s="19">
        <v>740</v>
      </c>
      <c r="Y332" s="19">
        <v>0</v>
      </c>
      <c r="Z332" s="19">
        <v>1</v>
      </c>
      <c r="AA332" s="19" t="s">
        <v>48</v>
      </c>
      <c r="AB332" s="19">
        <v>1</v>
      </c>
      <c r="AC332" s="19">
        <v>633369</v>
      </c>
      <c r="AD332" s="19">
        <v>12</v>
      </c>
      <c r="AE332" s="19"/>
      <c r="AF332" s="19"/>
      <c r="AG332" s="19"/>
      <c r="AH332" s="19">
        <v>108875</v>
      </c>
      <c r="AI332" s="19">
        <v>1</v>
      </c>
      <c r="AJ332" s="19"/>
      <c r="AK332" s="19"/>
      <c r="AL332" s="19"/>
      <c r="AM332" s="19"/>
      <c r="AN332" s="19"/>
      <c r="AO332" s="19">
        <v>1.01</v>
      </c>
      <c r="AP332" s="19" t="s">
        <v>1504</v>
      </c>
      <c r="AQ332" s="19" t="s">
        <v>1502</v>
      </c>
      <c r="AR332" s="19" t="s">
        <v>1540</v>
      </c>
      <c r="AS332" s="19" t="s">
        <v>1562</v>
      </c>
      <c r="AT332" s="19" t="s">
        <v>1563</v>
      </c>
      <c r="AU332" s="19" t="s">
        <v>1564</v>
      </c>
      <c r="AV332" s="19" t="s">
        <v>1565</v>
      </c>
      <c r="AW332" s="19">
        <v>2005</v>
      </c>
      <c r="AX332" s="19">
        <v>3</v>
      </c>
      <c r="AY332" s="19" t="s">
        <v>1566</v>
      </c>
      <c r="AZ332" s="19" t="s">
        <v>1567</v>
      </c>
      <c r="BA332" s="19">
        <v>2006</v>
      </c>
      <c r="BB332" t="str">
        <f>VLOOKUP(AC332,'CTCwiretagcode(Jan2016)'!A$2:C$730,3,FALSE)</f>
        <v>SAM</v>
      </c>
      <c r="BC332" t="str">
        <f t="shared" si="15"/>
        <v>Tr</v>
      </c>
      <c r="BD332">
        <f t="shared" si="16"/>
        <v>3</v>
      </c>
      <c r="BE332" t="str">
        <f t="shared" si="17"/>
        <v>6333693M10107  B2009740</v>
      </c>
      <c r="BK332" s="19" t="s">
        <v>1503</v>
      </c>
    </row>
    <row r="333" spans="1:63" x14ac:dyDescent="0.25">
      <c r="A333" s="19" t="s">
        <v>1501</v>
      </c>
      <c r="B333" s="19">
        <v>4.0999999999999996</v>
      </c>
      <c r="C333" s="19">
        <v>20130329</v>
      </c>
      <c r="D333" s="19" t="s">
        <v>41</v>
      </c>
      <c r="E333" s="19" t="s">
        <v>41</v>
      </c>
      <c r="F333" s="19">
        <v>2063911</v>
      </c>
      <c r="G333" s="19">
        <v>1</v>
      </c>
      <c r="H333" s="19">
        <v>2009</v>
      </c>
      <c r="I333" s="19">
        <v>20090825</v>
      </c>
      <c r="J333" s="19" t="s">
        <v>1501</v>
      </c>
      <c r="K333" s="19">
        <v>6</v>
      </c>
      <c r="L333" s="19">
        <v>35</v>
      </c>
      <c r="M333" s="19">
        <v>23</v>
      </c>
      <c r="N333" s="19">
        <v>17</v>
      </c>
      <c r="O333" s="19" t="s">
        <v>1502</v>
      </c>
      <c r="P333" s="19">
        <v>5</v>
      </c>
      <c r="Q333" s="19" t="s">
        <v>42</v>
      </c>
      <c r="R333" s="19"/>
      <c r="S333" s="19">
        <v>5000</v>
      </c>
      <c r="T333" s="19" t="s">
        <v>45</v>
      </c>
      <c r="U333" s="19"/>
      <c r="V333" s="19"/>
      <c r="W333" s="19"/>
      <c r="X333" s="19">
        <v>880</v>
      </c>
      <c r="Y333" s="19">
        <v>0</v>
      </c>
      <c r="Z333" s="19">
        <v>1</v>
      </c>
      <c r="AA333" s="19" t="s">
        <v>48</v>
      </c>
      <c r="AB333" s="19">
        <v>1</v>
      </c>
      <c r="AC333" s="19">
        <v>633369</v>
      </c>
      <c r="AD333" s="19">
        <v>12</v>
      </c>
      <c r="AE333" s="19"/>
      <c r="AF333" s="19"/>
      <c r="AG333" s="19"/>
      <c r="AH333" s="19">
        <v>108875</v>
      </c>
      <c r="AI333" s="19">
        <v>1</v>
      </c>
      <c r="AJ333" s="19"/>
      <c r="AK333" s="19"/>
      <c r="AL333" s="19"/>
      <c r="AM333" s="19"/>
      <c r="AN333" s="19"/>
      <c r="AO333" s="19">
        <v>1.01</v>
      </c>
      <c r="AP333" s="19" t="s">
        <v>1504</v>
      </c>
      <c r="AQ333" s="19" t="s">
        <v>1502</v>
      </c>
      <c r="AR333" s="19" t="s">
        <v>1540</v>
      </c>
      <c r="AS333" s="19" t="s">
        <v>1562</v>
      </c>
      <c r="AT333" s="19" t="s">
        <v>1563</v>
      </c>
      <c r="AU333" s="19" t="s">
        <v>1564</v>
      </c>
      <c r="AV333" s="19" t="s">
        <v>1565</v>
      </c>
      <c r="AW333" s="19">
        <v>2005</v>
      </c>
      <c r="AX333" s="19">
        <v>3</v>
      </c>
      <c r="AY333" s="19" t="s">
        <v>1566</v>
      </c>
      <c r="AZ333" s="19" t="s">
        <v>1567</v>
      </c>
      <c r="BA333" s="19">
        <v>2006</v>
      </c>
      <c r="BB333" t="str">
        <f>VLOOKUP(AC333,'CTCwiretagcode(Jan2016)'!A$2:C$730,3,FALSE)</f>
        <v>SAM</v>
      </c>
      <c r="BC333" t="str">
        <f t="shared" si="15"/>
        <v>Tr</v>
      </c>
      <c r="BD333">
        <f t="shared" si="16"/>
        <v>3</v>
      </c>
      <c r="BE333" t="str">
        <f t="shared" si="17"/>
        <v>6333693M10107  B2009880</v>
      </c>
      <c r="BK333" s="19" t="s">
        <v>1503</v>
      </c>
    </row>
    <row r="334" spans="1:63" x14ac:dyDescent="0.25">
      <c r="A334" s="19" t="s">
        <v>1501</v>
      </c>
      <c r="B334" s="19">
        <v>4.0999999999999996</v>
      </c>
      <c r="C334" s="19">
        <v>20130329</v>
      </c>
      <c r="D334" s="19" t="s">
        <v>41</v>
      </c>
      <c r="E334" s="19" t="s">
        <v>41</v>
      </c>
      <c r="F334" s="19">
        <v>2063919</v>
      </c>
      <c r="G334" s="19">
        <v>1</v>
      </c>
      <c r="H334" s="19">
        <v>2009</v>
      </c>
      <c r="I334" s="19">
        <v>20090825</v>
      </c>
      <c r="J334" s="19" t="s">
        <v>1501</v>
      </c>
      <c r="K334" s="19">
        <v>6</v>
      </c>
      <c r="L334" s="19">
        <v>35</v>
      </c>
      <c r="M334" s="19">
        <v>23</v>
      </c>
      <c r="N334" s="19">
        <v>17</v>
      </c>
      <c r="O334" s="19" t="s">
        <v>1502</v>
      </c>
      <c r="P334" s="19">
        <v>5</v>
      </c>
      <c r="Q334" s="19" t="s">
        <v>42</v>
      </c>
      <c r="R334" s="19"/>
      <c r="S334" s="19">
        <v>5000</v>
      </c>
      <c r="T334" s="19" t="s">
        <v>45</v>
      </c>
      <c r="U334" s="19"/>
      <c r="V334" s="19"/>
      <c r="W334" s="19"/>
      <c r="X334" s="19">
        <v>700</v>
      </c>
      <c r="Y334" s="19">
        <v>0</v>
      </c>
      <c r="Z334" s="19">
        <v>1</v>
      </c>
      <c r="AA334" s="19" t="s">
        <v>48</v>
      </c>
      <c r="AB334" s="19">
        <v>1</v>
      </c>
      <c r="AC334" s="19">
        <v>633389</v>
      </c>
      <c r="AD334" s="19">
        <v>12</v>
      </c>
      <c r="AE334" s="19"/>
      <c r="AF334" s="19"/>
      <c r="AG334" s="19"/>
      <c r="AH334" s="19">
        <v>108875</v>
      </c>
      <c r="AI334" s="19">
        <v>1</v>
      </c>
      <c r="AJ334" s="19"/>
      <c r="AK334" s="19"/>
      <c r="AL334" s="19"/>
      <c r="AM334" s="19"/>
      <c r="AN334" s="19"/>
      <c r="AO334" s="19">
        <v>1.01</v>
      </c>
      <c r="AP334" s="19" t="s">
        <v>1504</v>
      </c>
      <c r="AQ334" s="19" t="s">
        <v>1502</v>
      </c>
      <c r="AR334" s="19" t="s">
        <v>1540</v>
      </c>
      <c r="AS334" s="19" t="s">
        <v>1562</v>
      </c>
      <c r="AT334" s="19" t="s">
        <v>1563</v>
      </c>
      <c r="AU334" s="19" t="s">
        <v>1564</v>
      </c>
      <c r="AV334" s="19" t="s">
        <v>1565</v>
      </c>
      <c r="AW334" s="19">
        <v>2006</v>
      </c>
      <c r="AX334" s="19">
        <v>3</v>
      </c>
      <c r="AY334" s="19" t="s">
        <v>1566</v>
      </c>
      <c r="AZ334" s="19" t="s">
        <v>1567</v>
      </c>
      <c r="BA334" s="19">
        <v>2007</v>
      </c>
      <c r="BB334" t="str">
        <f>VLOOKUP(AC334,'CTCwiretagcode(Jan2016)'!A$2:C$730,3,FALSE)</f>
        <v>SAM</v>
      </c>
      <c r="BC334" t="str">
        <f t="shared" si="15"/>
        <v>Tr</v>
      </c>
      <c r="BD334">
        <f t="shared" si="16"/>
        <v>3</v>
      </c>
      <c r="BE334" t="str">
        <f t="shared" si="17"/>
        <v>6333893M10107  B2009700</v>
      </c>
      <c r="BK334" s="19" t="s">
        <v>1503</v>
      </c>
    </row>
    <row r="335" spans="1:63" x14ac:dyDescent="0.25">
      <c r="A335" s="19" t="s">
        <v>1501</v>
      </c>
      <c r="B335" s="19">
        <v>4.0999999999999996</v>
      </c>
      <c r="C335" s="19">
        <v>20130329</v>
      </c>
      <c r="D335" s="19" t="s">
        <v>41</v>
      </c>
      <c r="E335" s="19" t="s">
        <v>41</v>
      </c>
      <c r="F335" s="19">
        <v>2064150</v>
      </c>
      <c r="G335" s="19">
        <v>1</v>
      </c>
      <c r="H335" s="19">
        <v>2009</v>
      </c>
      <c r="I335" s="19">
        <v>20090826</v>
      </c>
      <c r="J335" s="19" t="s">
        <v>1501</v>
      </c>
      <c r="K335" s="19">
        <v>6</v>
      </c>
      <c r="L335" s="19">
        <v>35</v>
      </c>
      <c r="M335" s="19">
        <v>23</v>
      </c>
      <c r="N335" s="19">
        <v>17</v>
      </c>
      <c r="O335" s="19" t="s">
        <v>1502</v>
      </c>
      <c r="P335" s="19">
        <v>5</v>
      </c>
      <c r="Q335" s="19" t="s">
        <v>42</v>
      </c>
      <c r="R335" s="19"/>
      <c r="S335" s="19">
        <v>5000</v>
      </c>
      <c r="T335" s="19" t="s">
        <v>110</v>
      </c>
      <c r="U335" s="19"/>
      <c r="V335" s="19"/>
      <c r="W335" s="19"/>
      <c r="X335" s="19">
        <v>840</v>
      </c>
      <c r="Y335" s="19">
        <v>0</v>
      </c>
      <c r="Z335" s="19">
        <v>1</v>
      </c>
      <c r="AA335" s="19" t="s">
        <v>48</v>
      </c>
      <c r="AB335" s="19">
        <v>1</v>
      </c>
      <c r="AC335" s="19">
        <v>633369</v>
      </c>
      <c r="AD335" s="19">
        <v>12</v>
      </c>
      <c r="AE335" s="19"/>
      <c r="AF335" s="19"/>
      <c r="AG335" s="19"/>
      <c r="AH335" s="19">
        <v>108875</v>
      </c>
      <c r="AI335" s="19">
        <v>1</v>
      </c>
      <c r="AJ335" s="19"/>
      <c r="AK335" s="19"/>
      <c r="AL335" s="19"/>
      <c r="AM335" s="19"/>
      <c r="AN335" s="19"/>
      <c r="AO335" s="19">
        <v>1.01</v>
      </c>
      <c r="AP335" s="19" t="s">
        <v>1504</v>
      </c>
      <c r="AQ335" s="19" t="s">
        <v>1502</v>
      </c>
      <c r="AR335" s="19" t="s">
        <v>1540</v>
      </c>
      <c r="AS335" s="19" t="s">
        <v>1562</v>
      </c>
      <c r="AT335" s="19" t="s">
        <v>1563</v>
      </c>
      <c r="AU335" s="19" t="s">
        <v>1564</v>
      </c>
      <c r="AV335" s="19" t="s">
        <v>1565</v>
      </c>
      <c r="AW335" s="19">
        <v>2005</v>
      </c>
      <c r="AX335" s="19">
        <v>3</v>
      </c>
      <c r="AY335" s="19" t="s">
        <v>1566</v>
      </c>
      <c r="AZ335" s="19" t="s">
        <v>1567</v>
      </c>
      <c r="BA335" s="19">
        <v>2006</v>
      </c>
      <c r="BB335" t="str">
        <f>VLOOKUP(AC335,'CTCwiretagcode(Jan2016)'!A$2:C$730,3,FALSE)</f>
        <v>SAM</v>
      </c>
      <c r="BC335" t="str">
        <f t="shared" si="15"/>
        <v>Tr</v>
      </c>
      <c r="BD335">
        <f t="shared" si="16"/>
        <v>3</v>
      </c>
      <c r="BE335" t="str">
        <f t="shared" si="17"/>
        <v>6333693M10107  B2009840</v>
      </c>
      <c r="BK335" s="19" t="s">
        <v>1503</v>
      </c>
    </row>
    <row r="336" spans="1:63" x14ac:dyDescent="0.25">
      <c r="A336" s="19" t="s">
        <v>1501</v>
      </c>
      <c r="B336" s="19">
        <v>4.0999999999999996</v>
      </c>
      <c r="C336" s="19">
        <v>20130329</v>
      </c>
      <c r="D336" s="19" t="s">
        <v>41</v>
      </c>
      <c r="E336" s="19" t="s">
        <v>41</v>
      </c>
      <c r="F336" s="19">
        <v>2066332</v>
      </c>
      <c r="G336" s="19">
        <v>1</v>
      </c>
      <c r="H336" s="19">
        <v>2009</v>
      </c>
      <c r="I336" s="19">
        <v>20090901</v>
      </c>
      <c r="J336" s="19" t="s">
        <v>1501</v>
      </c>
      <c r="K336" s="19">
        <v>6</v>
      </c>
      <c r="L336" s="19">
        <v>36</v>
      </c>
      <c r="M336" s="19">
        <v>23</v>
      </c>
      <c r="N336" s="19">
        <v>17</v>
      </c>
      <c r="O336" s="19" t="s">
        <v>1502</v>
      </c>
      <c r="P336" s="19">
        <v>5</v>
      </c>
      <c r="Q336" s="19" t="s">
        <v>42</v>
      </c>
      <c r="R336" s="19"/>
      <c r="S336" s="19">
        <v>5000</v>
      </c>
      <c r="T336" s="19" t="s">
        <v>110</v>
      </c>
      <c r="U336" s="19"/>
      <c r="V336" s="19"/>
      <c r="W336" s="19"/>
      <c r="X336" s="19">
        <v>790</v>
      </c>
      <c r="Y336" s="19">
        <v>0</v>
      </c>
      <c r="Z336" s="19">
        <v>1</v>
      </c>
      <c r="AA336" s="19" t="s">
        <v>48</v>
      </c>
      <c r="AB336" s="19">
        <v>1</v>
      </c>
      <c r="AC336" s="19">
        <v>633369</v>
      </c>
      <c r="AD336" s="19">
        <v>12</v>
      </c>
      <c r="AE336" s="19"/>
      <c r="AF336" s="19"/>
      <c r="AG336" s="19"/>
      <c r="AH336" s="19">
        <v>108876</v>
      </c>
      <c r="AI336" s="19">
        <v>1</v>
      </c>
      <c r="AJ336" s="19"/>
      <c r="AK336" s="19"/>
      <c r="AL336" s="19"/>
      <c r="AM336" s="19"/>
      <c r="AN336" s="19"/>
      <c r="AO336" s="19">
        <v>3.66</v>
      </c>
      <c r="AP336" s="19" t="s">
        <v>1504</v>
      </c>
      <c r="AQ336" s="19" t="s">
        <v>1502</v>
      </c>
      <c r="AR336" s="19" t="s">
        <v>1540</v>
      </c>
      <c r="AS336" s="19" t="s">
        <v>1562</v>
      </c>
      <c r="AT336" s="19" t="s">
        <v>1563</v>
      </c>
      <c r="AU336" s="19" t="s">
        <v>1564</v>
      </c>
      <c r="AV336" s="19" t="s">
        <v>1565</v>
      </c>
      <c r="AW336" s="19">
        <v>2005</v>
      </c>
      <c r="AX336" s="19">
        <v>3</v>
      </c>
      <c r="AY336" s="19" t="s">
        <v>1566</v>
      </c>
      <c r="AZ336" s="19" t="s">
        <v>1567</v>
      </c>
      <c r="BA336" s="19">
        <v>2006</v>
      </c>
      <c r="BB336" t="str">
        <f>VLOOKUP(AC336,'CTCwiretagcode(Jan2016)'!A$2:C$730,3,FALSE)</f>
        <v>SAM</v>
      </c>
      <c r="BC336" t="str">
        <f t="shared" si="15"/>
        <v>Tr</v>
      </c>
      <c r="BD336">
        <f t="shared" si="16"/>
        <v>3</v>
      </c>
      <c r="BE336" t="str">
        <f t="shared" si="17"/>
        <v>6333693M10107  B2009790</v>
      </c>
      <c r="BK336" s="19" t="s">
        <v>1503</v>
      </c>
    </row>
    <row r="337" spans="1:63" x14ac:dyDescent="0.25">
      <c r="A337" s="19" t="s">
        <v>1501</v>
      </c>
      <c r="B337" s="19">
        <v>4.0999999999999996</v>
      </c>
      <c r="C337" s="19">
        <v>20130329</v>
      </c>
      <c r="D337" s="19" t="s">
        <v>41</v>
      </c>
      <c r="E337" s="19" t="s">
        <v>41</v>
      </c>
      <c r="F337" s="19">
        <v>2066395</v>
      </c>
      <c r="G337" s="19">
        <v>1</v>
      </c>
      <c r="H337" s="19">
        <v>2009</v>
      </c>
      <c r="I337" s="19">
        <v>20090819</v>
      </c>
      <c r="J337" s="19" t="s">
        <v>1501</v>
      </c>
      <c r="K337" s="19">
        <v>6</v>
      </c>
      <c r="L337" s="19">
        <v>34</v>
      </c>
      <c r="M337" s="19">
        <v>23</v>
      </c>
      <c r="N337" s="19">
        <v>14</v>
      </c>
      <c r="O337" s="19" t="s">
        <v>1502</v>
      </c>
      <c r="P337" s="19">
        <v>5</v>
      </c>
      <c r="Q337" s="19" t="s">
        <v>67</v>
      </c>
      <c r="R337" s="19"/>
      <c r="S337" s="19">
        <v>5000</v>
      </c>
      <c r="T337" s="19" t="s">
        <v>110</v>
      </c>
      <c r="U337" s="19"/>
      <c r="V337" s="19"/>
      <c r="W337" s="19"/>
      <c r="X337" s="19">
        <v>790</v>
      </c>
      <c r="Y337" s="19">
        <v>0</v>
      </c>
      <c r="Z337" s="19">
        <v>1</v>
      </c>
      <c r="AA337" s="19" t="s">
        <v>48</v>
      </c>
      <c r="AB337" s="19">
        <v>1</v>
      </c>
      <c r="AC337" s="19">
        <v>633369</v>
      </c>
      <c r="AD337" s="19">
        <v>12</v>
      </c>
      <c r="AE337" s="19"/>
      <c r="AF337" s="19"/>
      <c r="AG337" s="19"/>
      <c r="AH337" s="19">
        <v>108884</v>
      </c>
      <c r="AI337" s="19">
        <v>1</v>
      </c>
      <c r="AJ337" s="19"/>
      <c r="AK337" s="19"/>
      <c r="AL337" s="19"/>
      <c r="AM337" s="19"/>
      <c r="AN337" s="19"/>
      <c r="AO337" s="19">
        <v>2.06</v>
      </c>
      <c r="AP337" s="19" t="s">
        <v>1519</v>
      </c>
      <c r="AQ337" s="19" t="s">
        <v>1502</v>
      </c>
      <c r="AR337" s="19" t="s">
        <v>1540</v>
      </c>
      <c r="AS337" s="19" t="s">
        <v>1562</v>
      </c>
      <c r="AT337" s="19" t="s">
        <v>1563</v>
      </c>
      <c r="AU337" s="19" t="s">
        <v>1564</v>
      </c>
      <c r="AV337" s="19" t="s">
        <v>1565</v>
      </c>
      <c r="AW337" s="19">
        <v>2005</v>
      </c>
      <c r="AX337" s="19">
        <v>3</v>
      </c>
      <c r="AY337" s="19" t="s">
        <v>1566</v>
      </c>
      <c r="AZ337" s="19" t="s">
        <v>1567</v>
      </c>
      <c r="BA337" s="19">
        <v>2006</v>
      </c>
      <c r="BB337" t="str">
        <f>VLOOKUP(AC337,'CTCwiretagcode(Jan2016)'!A$2:C$730,3,FALSE)</f>
        <v>SAM</v>
      </c>
      <c r="BC337" t="str">
        <f t="shared" si="15"/>
        <v>NT</v>
      </c>
      <c r="BD337">
        <f t="shared" si="16"/>
        <v>3</v>
      </c>
      <c r="BE337" t="str">
        <f t="shared" si="17"/>
        <v>6333693M10107  C2009790</v>
      </c>
      <c r="BK337" s="19" t="s">
        <v>1518</v>
      </c>
    </row>
    <row r="338" spans="1:63" x14ac:dyDescent="0.25">
      <c r="A338" s="19" t="s">
        <v>1501</v>
      </c>
      <c r="B338" s="19">
        <v>4.0999999999999996</v>
      </c>
      <c r="C338" s="19">
        <v>20130329</v>
      </c>
      <c r="D338" s="19" t="s">
        <v>41</v>
      </c>
      <c r="E338" s="19" t="s">
        <v>41</v>
      </c>
      <c r="F338" s="19">
        <v>2066404</v>
      </c>
      <c r="G338" s="19">
        <v>1</v>
      </c>
      <c r="H338" s="19">
        <v>2009</v>
      </c>
      <c r="I338" s="19">
        <v>20090819</v>
      </c>
      <c r="J338" s="19" t="s">
        <v>1501</v>
      </c>
      <c r="K338" s="19">
        <v>6</v>
      </c>
      <c r="L338" s="19">
        <v>34</v>
      </c>
      <c r="M338" s="19">
        <v>23</v>
      </c>
      <c r="N338" s="19">
        <v>14</v>
      </c>
      <c r="O338" s="19" t="s">
        <v>1502</v>
      </c>
      <c r="P338" s="19">
        <v>5</v>
      </c>
      <c r="Q338" s="19" t="s">
        <v>67</v>
      </c>
      <c r="R338" s="19"/>
      <c r="S338" s="19">
        <v>5000</v>
      </c>
      <c r="T338" s="19" t="s">
        <v>110</v>
      </c>
      <c r="U338" s="19"/>
      <c r="V338" s="19"/>
      <c r="W338" s="19"/>
      <c r="X338" s="19">
        <v>830</v>
      </c>
      <c r="Y338" s="19">
        <v>0</v>
      </c>
      <c r="Z338" s="19">
        <v>1</v>
      </c>
      <c r="AA338" s="19" t="s">
        <v>48</v>
      </c>
      <c r="AB338" s="19">
        <v>1</v>
      </c>
      <c r="AC338" s="19">
        <v>633369</v>
      </c>
      <c r="AD338" s="19">
        <v>12</v>
      </c>
      <c r="AE338" s="19"/>
      <c r="AF338" s="19"/>
      <c r="AG338" s="19"/>
      <c r="AH338" s="19">
        <v>108884</v>
      </c>
      <c r="AI338" s="19">
        <v>1</v>
      </c>
      <c r="AJ338" s="19"/>
      <c r="AK338" s="19"/>
      <c r="AL338" s="19"/>
      <c r="AM338" s="19"/>
      <c r="AN338" s="19"/>
      <c r="AO338" s="19">
        <v>2.06</v>
      </c>
      <c r="AP338" s="19" t="s">
        <v>1519</v>
      </c>
      <c r="AQ338" s="19" t="s">
        <v>1502</v>
      </c>
      <c r="AR338" s="19" t="s">
        <v>1540</v>
      </c>
      <c r="AS338" s="19" t="s">
        <v>1562</v>
      </c>
      <c r="AT338" s="19" t="s">
        <v>1563</v>
      </c>
      <c r="AU338" s="19" t="s">
        <v>1564</v>
      </c>
      <c r="AV338" s="19" t="s">
        <v>1565</v>
      </c>
      <c r="AW338" s="19">
        <v>2005</v>
      </c>
      <c r="AX338" s="19">
        <v>3</v>
      </c>
      <c r="AY338" s="19" t="s">
        <v>1566</v>
      </c>
      <c r="AZ338" s="19" t="s">
        <v>1567</v>
      </c>
      <c r="BA338" s="19">
        <v>2006</v>
      </c>
      <c r="BB338" t="str">
        <f>VLOOKUP(AC338,'CTCwiretagcode(Jan2016)'!A$2:C$730,3,FALSE)</f>
        <v>SAM</v>
      </c>
      <c r="BC338" t="str">
        <f t="shared" si="15"/>
        <v>NT</v>
      </c>
      <c r="BD338">
        <f t="shared" si="16"/>
        <v>3</v>
      </c>
      <c r="BE338" t="str">
        <f t="shared" si="17"/>
        <v>6333693M10107  C2009830</v>
      </c>
      <c r="BK338" s="19" t="s">
        <v>1518</v>
      </c>
    </row>
    <row r="339" spans="1:63" x14ac:dyDescent="0.25">
      <c r="A339" s="19" t="s">
        <v>1501</v>
      </c>
      <c r="B339" s="19">
        <v>4.0999999999999996</v>
      </c>
      <c r="C339" s="19">
        <v>20130329</v>
      </c>
      <c r="D339" s="19" t="s">
        <v>41</v>
      </c>
      <c r="E339" s="19" t="s">
        <v>41</v>
      </c>
      <c r="F339" s="19">
        <v>2066408</v>
      </c>
      <c r="G339" s="19">
        <v>1</v>
      </c>
      <c r="H339" s="19">
        <v>2009</v>
      </c>
      <c r="I339" s="19">
        <v>20090819</v>
      </c>
      <c r="J339" s="19" t="s">
        <v>1501</v>
      </c>
      <c r="K339" s="19">
        <v>6</v>
      </c>
      <c r="L339" s="19">
        <v>34</v>
      </c>
      <c r="M339" s="19">
        <v>23</v>
      </c>
      <c r="N339" s="19">
        <v>14</v>
      </c>
      <c r="O339" s="19" t="s">
        <v>1502</v>
      </c>
      <c r="P339" s="19">
        <v>5</v>
      </c>
      <c r="Q339" s="19" t="s">
        <v>67</v>
      </c>
      <c r="R339" s="19"/>
      <c r="S339" s="19">
        <v>5000</v>
      </c>
      <c r="T339" s="19" t="s">
        <v>110</v>
      </c>
      <c r="U339" s="19"/>
      <c r="V339" s="19"/>
      <c r="W339" s="19"/>
      <c r="X339" s="19">
        <v>790</v>
      </c>
      <c r="Y339" s="19">
        <v>0</v>
      </c>
      <c r="Z339" s="19">
        <v>1</v>
      </c>
      <c r="AA339" s="19" t="s">
        <v>48</v>
      </c>
      <c r="AB339" s="19">
        <v>1</v>
      </c>
      <c r="AC339" s="19">
        <v>633369</v>
      </c>
      <c r="AD339" s="19">
        <v>12</v>
      </c>
      <c r="AE339" s="19"/>
      <c r="AF339" s="19"/>
      <c r="AG339" s="19"/>
      <c r="AH339" s="19">
        <v>108884</v>
      </c>
      <c r="AI339" s="19">
        <v>1</v>
      </c>
      <c r="AJ339" s="19"/>
      <c r="AK339" s="19"/>
      <c r="AL339" s="19"/>
      <c r="AM339" s="19"/>
      <c r="AN339" s="19"/>
      <c r="AO339" s="19">
        <v>2.06</v>
      </c>
      <c r="AP339" s="19" t="s">
        <v>1519</v>
      </c>
      <c r="AQ339" s="19" t="s">
        <v>1502</v>
      </c>
      <c r="AR339" s="19" t="s">
        <v>1540</v>
      </c>
      <c r="AS339" s="19" t="s">
        <v>1562</v>
      </c>
      <c r="AT339" s="19" t="s">
        <v>1563</v>
      </c>
      <c r="AU339" s="19" t="s">
        <v>1564</v>
      </c>
      <c r="AV339" s="19" t="s">
        <v>1565</v>
      </c>
      <c r="AW339" s="19">
        <v>2005</v>
      </c>
      <c r="AX339" s="19">
        <v>3</v>
      </c>
      <c r="AY339" s="19" t="s">
        <v>1566</v>
      </c>
      <c r="AZ339" s="19" t="s">
        <v>1567</v>
      </c>
      <c r="BA339" s="19">
        <v>2006</v>
      </c>
      <c r="BB339" t="str">
        <f>VLOOKUP(AC339,'CTCwiretagcode(Jan2016)'!A$2:C$730,3,FALSE)</f>
        <v>SAM</v>
      </c>
      <c r="BC339" t="str">
        <f t="shared" si="15"/>
        <v>NT</v>
      </c>
      <c r="BD339">
        <f t="shared" si="16"/>
        <v>3</v>
      </c>
      <c r="BE339" t="str">
        <f t="shared" si="17"/>
        <v>6333693M10107  C2009790</v>
      </c>
      <c r="BK339" s="19" t="s">
        <v>1518</v>
      </c>
    </row>
    <row r="340" spans="1:63" x14ac:dyDescent="0.25">
      <c r="A340" s="19" t="s">
        <v>1501</v>
      </c>
      <c r="B340" s="19">
        <v>4.0999999999999996</v>
      </c>
      <c r="C340" s="19">
        <v>20130329</v>
      </c>
      <c r="D340" s="19" t="s">
        <v>41</v>
      </c>
      <c r="E340" s="19" t="s">
        <v>41</v>
      </c>
      <c r="F340" s="19">
        <v>2068573</v>
      </c>
      <c r="G340" s="19">
        <v>1</v>
      </c>
      <c r="H340" s="19">
        <v>2009</v>
      </c>
      <c r="I340" s="19">
        <v>20090819</v>
      </c>
      <c r="J340" s="19" t="s">
        <v>1501</v>
      </c>
      <c r="K340" s="19">
        <v>6</v>
      </c>
      <c r="L340" s="19">
        <v>34</v>
      </c>
      <c r="M340" s="19">
        <v>23</v>
      </c>
      <c r="N340" s="19">
        <v>14</v>
      </c>
      <c r="O340" s="19" t="s">
        <v>1502</v>
      </c>
      <c r="P340" s="19">
        <v>5</v>
      </c>
      <c r="Q340" s="19" t="s">
        <v>67</v>
      </c>
      <c r="R340" s="19"/>
      <c r="S340" s="19">
        <v>5000</v>
      </c>
      <c r="T340" s="19" t="s">
        <v>45</v>
      </c>
      <c r="U340" s="19"/>
      <c r="V340" s="19"/>
      <c r="W340" s="19"/>
      <c r="X340" s="19">
        <v>930</v>
      </c>
      <c r="Y340" s="19">
        <v>0</v>
      </c>
      <c r="Z340" s="19">
        <v>1</v>
      </c>
      <c r="AA340" s="19" t="s">
        <v>48</v>
      </c>
      <c r="AB340" s="19">
        <v>1</v>
      </c>
      <c r="AC340" s="19">
        <v>633369</v>
      </c>
      <c r="AD340" s="19">
        <v>12</v>
      </c>
      <c r="AE340" s="19"/>
      <c r="AF340" s="19"/>
      <c r="AG340" s="19"/>
      <c r="AH340" s="19">
        <v>108884</v>
      </c>
      <c r="AI340" s="19">
        <v>1</v>
      </c>
      <c r="AJ340" s="19"/>
      <c r="AK340" s="19"/>
      <c r="AL340" s="19"/>
      <c r="AM340" s="19"/>
      <c r="AN340" s="19"/>
      <c r="AO340" s="19">
        <v>2.06</v>
      </c>
      <c r="AP340" s="19" t="s">
        <v>1519</v>
      </c>
      <c r="AQ340" s="19" t="s">
        <v>1502</v>
      </c>
      <c r="AR340" s="19" t="s">
        <v>1540</v>
      </c>
      <c r="AS340" s="19" t="s">
        <v>1562</v>
      </c>
      <c r="AT340" s="19" t="s">
        <v>1563</v>
      </c>
      <c r="AU340" s="19" t="s">
        <v>1564</v>
      </c>
      <c r="AV340" s="19" t="s">
        <v>1565</v>
      </c>
      <c r="AW340" s="19">
        <v>2005</v>
      </c>
      <c r="AX340" s="19">
        <v>3</v>
      </c>
      <c r="AY340" s="19" t="s">
        <v>1566</v>
      </c>
      <c r="AZ340" s="19" t="s">
        <v>1567</v>
      </c>
      <c r="BA340" s="19">
        <v>2006</v>
      </c>
      <c r="BB340" t="str">
        <f>VLOOKUP(AC340,'CTCwiretagcode(Jan2016)'!A$2:C$730,3,FALSE)</f>
        <v>SAM</v>
      </c>
      <c r="BC340" t="str">
        <f t="shared" si="15"/>
        <v>NT</v>
      </c>
      <c r="BD340">
        <f t="shared" si="16"/>
        <v>3</v>
      </c>
      <c r="BE340" t="str">
        <f t="shared" si="17"/>
        <v>6333693M10107  C2009930</v>
      </c>
      <c r="BK340" s="19" t="s">
        <v>1518</v>
      </c>
    </row>
    <row r="341" spans="1:63" x14ac:dyDescent="0.25">
      <c r="A341" s="19" t="s">
        <v>1501</v>
      </c>
      <c r="B341" s="19">
        <v>4.0999999999999996</v>
      </c>
      <c r="C341" s="19">
        <v>20130329</v>
      </c>
      <c r="D341" s="19" t="s">
        <v>41</v>
      </c>
      <c r="E341" s="19" t="s">
        <v>41</v>
      </c>
      <c r="F341" s="19">
        <v>2068575</v>
      </c>
      <c r="G341" s="19">
        <v>1</v>
      </c>
      <c r="H341" s="19">
        <v>2009</v>
      </c>
      <c r="I341" s="19">
        <v>20090819</v>
      </c>
      <c r="J341" s="19" t="s">
        <v>1501</v>
      </c>
      <c r="K341" s="19">
        <v>6</v>
      </c>
      <c r="L341" s="19">
        <v>34</v>
      </c>
      <c r="M341" s="19">
        <v>23</v>
      </c>
      <c r="N341" s="19">
        <v>14</v>
      </c>
      <c r="O341" s="19" t="s">
        <v>1502</v>
      </c>
      <c r="P341" s="19">
        <v>5</v>
      </c>
      <c r="Q341" s="19" t="s">
        <v>67</v>
      </c>
      <c r="R341" s="19"/>
      <c r="S341" s="19">
        <v>5000</v>
      </c>
      <c r="T341" s="19" t="s">
        <v>45</v>
      </c>
      <c r="U341" s="19"/>
      <c r="V341" s="19"/>
      <c r="W341" s="19"/>
      <c r="X341" s="19">
        <v>750</v>
      </c>
      <c r="Y341" s="19">
        <v>0</v>
      </c>
      <c r="Z341" s="19">
        <v>1</v>
      </c>
      <c r="AA341" s="19" t="s">
        <v>48</v>
      </c>
      <c r="AB341" s="19">
        <v>1</v>
      </c>
      <c r="AC341" s="19">
        <v>633369</v>
      </c>
      <c r="AD341" s="19">
        <v>12</v>
      </c>
      <c r="AE341" s="19"/>
      <c r="AF341" s="19"/>
      <c r="AG341" s="19"/>
      <c r="AH341" s="19">
        <v>108884</v>
      </c>
      <c r="AI341" s="19">
        <v>1</v>
      </c>
      <c r="AJ341" s="19"/>
      <c r="AK341" s="19"/>
      <c r="AL341" s="19"/>
      <c r="AM341" s="19"/>
      <c r="AN341" s="19"/>
      <c r="AO341" s="19">
        <v>2.06</v>
      </c>
      <c r="AP341" s="19" t="s">
        <v>1519</v>
      </c>
      <c r="AQ341" s="19" t="s">
        <v>1502</v>
      </c>
      <c r="AR341" s="19" t="s">
        <v>1540</v>
      </c>
      <c r="AS341" s="19" t="s">
        <v>1562</v>
      </c>
      <c r="AT341" s="19" t="s">
        <v>1563</v>
      </c>
      <c r="AU341" s="19" t="s">
        <v>1564</v>
      </c>
      <c r="AV341" s="19" t="s">
        <v>1565</v>
      </c>
      <c r="AW341" s="19">
        <v>2005</v>
      </c>
      <c r="AX341" s="19">
        <v>3</v>
      </c>
      <c r="AY341" s="19" t="s">
        <v>1566</v>
      </c>
      <c r="AZ341" s="19" t="s">
        <v>1567</v>
      </c>
      <c r="BA341" s="19">
        <v>2006</v>
      </c>
      <c r="BB341" t="str">
        <f>VLOOKUP(AC341,'CTCwiretagcode(Jan2016)'!A$2:C$730,3,FALSE)</f>
        <v>SAM</v>
      </c>
      <c r="BC341" t="str">
        <f t="shared" si="15"/>
        <v>NT</v>
      </c>
      <c r="BD341">
        <f t="shared" si="16"/>
        <v>3</v>
      </c>
      <c r="BE341" t="str">
        <f t="shared" si="17"/>
        <v>6333693M10107  C2009750</v>
      </c>
      <c r="BK341" s="19" t="s">
        <v>1518</v>
      </c>
    </row>
    <row r="342" spans="1:63" x14ac:dyDescent="0.25">
      <c r="A342" s="19" t="s">
        <v>1501</v>
      </c>
      <c r="B342" s="19">
        <v>4.0999999999999996</v>
      </c>
      <c r="C342" s="19">
        <v>20130329</v>
      </c>
      <c r="D342" s="19" t="s">
        <v>41</v>
      </c>
      <c r="E342" s="19" t="s">
        <v>41</v>
      </c>
      <c r="F342" s="19">
        <v>2068578</v>
      </c>
      <c r="G342" s="19">
        <v>1</v>
      </c>
      <c r="H342" s="19">
        <v>2009</v>
      </c>
      <c r="I342" s="19">
        <v>20090819</v>
      </c>
      <c r="J342" s="19" t="s">
        <v>1501</v>
      </c>
      <c r="K342" s="19">
        <v>6</v>
      </c>
      <c r="L342" s="19">
        <v>34</v>
      </c>
      <c r="M342" s="19">
        <v>23</v>
      </c>
      <c r="N342" s="19">
        <v>14</v>
      </c>
      <c r="O342" s="19" t="s">
        <v>1502</v>
      </c>
      <c r="P342" s="19">
        <v>5</v>
      </c>
      <c r="Q342" s="19" t="s">
        <v>67</v>
      </c>
      <c r="R342" s="19"/>
      <c r="S342" s="19">
        <v>5000</v>
      </c>
      <c r="T342" s="19" t="s">
        <v>45</v>
      </c>
      <c r="U342" s="19"/>
      <c r="V342" s="19"/>
      <c r="W342" s="19"/>
      <c r="X342" s="19">
        <v>800</v>
      </c>
      <c r="Y342" s="19">
        <v>0</v>
      </c>
      <c r="Z342" s="19">
        <v>1</v>
      </c>
      <c r="AA342" s="19" t="s">
        <v>48</v>
      </c>
      <c r="AB342" s="19">
        <v>1</v>
      </c>
      <c r="AC342" s="19">
        <v>633369</v>
      </c>
      <c r="AD342" s="19">
        <v>12</v>
      </c>
      <c r="AE342" s="19"/>
      <c r="AF342" s="19"/>
      <c r="AG342" s="19"/>
      <c r="AH342" s="19">
        <v>108884</v>
      </c>
      <c r="AI342" s="19">
        <v>1</v>
      </c>
      <c r="AJ342" s="19"/>
      <c r="AK342" s="19"/>
      <c r="AL342" s="19"/>
      <c r="AM342" s="19"/>
      <c r="AN342" s="19"/>
      <c r="AO342" s="19">
        <v>2.06</v>
      </c>
      <c r="AP342" s="19" t="s">
        <v>1519</v>
      </c>
      <c r="AQ342" s="19" t="s">
        <v>1502</v>
      </c>
      <c r="AR342" s="19" t="s">
        <v>1540</v>
      </c>
      <c r="AS342" s="19" t="s">
        <v>1562</v>
      </c>
      <c r="AT342" s="19" t="s">
        <v>1563</v>
      </c>
      <c r="AU342" s="19" t="s">
        <v>1564</v>
      </c>
      <c r="AV342" s="19" t="s">
        <v>1565</v>
      </c>
      <c r="AW342" s="19">
        <v>2005</v>
      </c>
      <c r="AX342" s="19">
        <v>3</v>
      </c>
      <c r="AY342" s="19" t="s">
        <v>1566</v>
      </c>
      <c r="AZ342" s="19" t="s">
        <v>1567</v>
      </c>
      <c r="BA342" s="19">
        <v>2006</v>
      </c>
      <c r="BB342" t="str">
        <f>VLOOKUP(AC342,'CTCwiretagcode(Jan2016)'!A$2:C$730,3,FALSE)</f>
        <v>SAM</v>
      </c>
      <c r="BC342" t="str">
        <f t="shared" si="15"/>
        <v>NT</v>
      </c>
      <c r="BD342">
        <f t="shared" si="16"/>
        <v>3</v>
      </c>
      <c r="BE342" t="str">
        <f t="shared" si="17"/>
        <v>6333693M10107  C2009800</v>
      </c>
      <c r="BK342" s="19" t="s">
        <v>1518</v>
      </c>
    </row>
    <row r="343" spans="1:63" x14ac:dyDescent="0.25">
      <c r="A343" s="19" t="s">
        <v>1501</v>
      </c>
      <c r="B343" s="19">
        <v>4.0999999999999996</v>
      </c>
      <c r="C343" s="19">
        <v>20130329</v>
      </c>
      <c r="D343" s="19" t="s">
        <v>41</v>
      </c>
      <c r="E343" s="19" t="s">
        <v>41</v>
      </c>
      <c r="F343" s="19">
        <v>2068579</v>
      </c>
      <c r="G343" s="19">
        <v>1</v>
      </c>
      <c r="H343" s="19">
        <v>2009</v>
      </c>
      <c r="I343" s="19">
        <v>20090819</v>
      </c>
      <c r="J343" s="19" t="s">
        <v>1501</v>
      </c>
      <c r="K343" s="19">
        <v>6</v>
      </c>
      <c r="L343" s="19">
        <v>34</v>
      </c>
      <c r="M343" s="19">
        <v>23</v>
      </c>
      <c r="N343" s="19">
        <v>14</v>
      </c>
      <c r="O343" s="19" t="s">
        <v>1502</v>
      </c>
      <c r="P343" s="19">
        <v>5</v>
      </c>
      <c r="Q343" s="19" t="s">
        <v>67</v>
      </c>
      <c r="R343" s="19"/>
      <c r="S343" s="19">
        <v>5000</v>
      </c>
      <c r="T343" s="19" t="s">
        <v>110</v>
      </c>
      <c r="U343" s="19"/>
      <c r="V343" s="19"/>
      <c r="W343" s="19"/>
      <c r="X343" s="19">
        <v>800</v>
      </c>
      <c r="Y343" s="19">
        <v>0</v>
      </c>
      <c r="Z343" s="19">
        <v>1</v>
      </c>
      <c r="AA343" s="19" t="s">
        <v>48</v>
      </c>
      <c r="AB343" s="19">
        <v>1</v>
      </c>
      <c r="AC343" s="19">
        <v>633369</v>
      </c>
      <c r="AD343" s="19">
        <v>12</v>
      </c>
      <c r="AE343" s="19"/>
      <c r="AF343" s="19"/>
      <c r="AG343" s="19"/>
      <c r="AH343" s="19">
        <v>108884</v>
      </c>
      <c r="AI343" s="19">
        <v>1</v>
      </c>
      <c r="AJ343" s="19"/>
      <c r="AK343" s="19"/>
      <c r="AL343" s="19"/>
      <c r="AM343" s="19"/>
      <c r="AN343" s="19"/>
      <c r="AO343" s="19">
        <v>2.06</v>
      </c>
      <c r="AP343" s="19" t="s">
        <v>1519</v>
      </c>
      <c r="AQ343" s="19" t="s">
        <v>1502</v>
      </c>
      <c r="AR343" s="19" t="s">
        <v>1540</v>
      </c>
      <c r="AS343" s="19" t="s">
        <v>1562</v>
      </c>
      <c r="AT343" s="19" t="s">
        <v>1563</v>
      </c>
      <c r="AU343" s="19" t="s">
        <v>1564</v>
      </c>
      <c r="AV343" s="19" t="s">
        <v>1565</v>
      </c>
      <c r="AW343" s="19">
        <v>2005</v>
      </c>
      <c r="AX343" s="19">
        <v>3</v>
      </c>
      <c r="AY343" s="19" t="s">
        <v>1566</v>
      </c>
      <c r="AZ343" s="19" t="s">
        <v>1567</v>
      </c>
      <c r="BA343" s="19">
        <v>2006</v>
      </c>
      <c r="BB343" t="str">
        <f>VLOOKUP(AC343,'CTCwiretagcode(Jan2016)'!A$2:C$730,3,FALSE)</f>
        <v>SAM</v>
      </c>
      <c r="BC343" t="str">
        <f t="shared" si="15"/>
        <v>NT</v>
      </c>
      <c r="BD343">
        <f t="shared" si="16"/>
        <v>3</v>
      </c>
      <c r="BE343" t="str">
        <f t="shared" si="17"/>
        <v>6333693M10107  C2009800</v>
      </c>
      <c r="BK343" s="19" t="s">
        <v>1518</v>
      </c>
    </row>
    <row r="344" spans="1:63" x14ac:dyDescent="0.25">
      <c r="A344" s="19" t="s">
        <v>1501</v>
      </c>
      <c r="B344" s="19">
        <v>4.0999999999999996</v>
      </c>
      <c r="C344" s="19">
        <v>20130329</v>
      </c>
      <c r="D344" s="19" t="s">
        <v>41</v>
      </c>
      <c r="E344" s="19" t="s">
        <v>41</v>
      </c>
      <c r="F344" s="19">
        <v>2068580</v>
      </c>
      <c r="G344" s="19">
        <v>1</v>
      </c>
      <c r="H344" s="19">
        <v>2009</v>
      </c>
      <c r="I344" s="19">
        <v>20090819</v>
      </c>
      <c r="J344" s="19" t="s">
        <v>1501</v>
      </c>
      <c r="K344" s="19">
        <v>6</v>
      </c>
      <c r="L344" s="19">
        <v>34</v>
      </c>
      <c r="M344" s="19">
        <v>23</v>
      </c>
      <c r="N344" s="19">
        <v>14</v>
      </c>
      <c r="O344" s="19" t="s">
        <v>1502</v>
      </c>
      <c r="P344" s="19">
        <v>5</v>
      </c>
      <c r="Q344" s="19" t="s">
        <v>67</v>
      </c>
      <c r="R344" s="19"/>
      <c r="S344" s="19">
        <v>5000</v>
      </c>
      <c r="T344" s="19" t="s">
        <v>110</v>
      </c>
      <c r="U344" s="19"/>
      <c r="V344" s="19"/>
      <c r="W344" s="19"/>
      <c r="X344" s="19">
        <v>800</v>
      </c>
      <c r="Y344" s="19">
        <v>0</v>
      </c>
      <c r="Z344" s="19">
        <v>1</v>
      </c>
      <c r="AA344" s="19" t="s">
        <v>48</v>
      </c>
      <c r="AB344" s="19">
        <v>1</v>
      </c>
      <c r="AC344" s="19">
        <v>633369</v>
      </c>
      <c r="AD344" s="19">
        <v>12</v>
      </c>
      <c r="AE344" s="19"/>
      <c r="AF344" s="19"/>
      <c r="AG344" s="19"/>
      <c r="AH344" s="19">
        <v>108884</v>
      </c>
      <c r="AI344" s="19">
        <v>1</v>
      </c>
      <c r="AJ344" s="19"/>
      <c r="AK344" s="19"/>
      <c r="AL344" s="19"/>
      <c r="AM344" s="19"/>
      <c r="AN344" s="19"/>
      <c r="AO344" s="19">
        <v>2.06</v>
      </c>
      <c r="AP344" s="19" t="s">
        <v>1519</v>
      </c>
      <c r="AQ344" s="19" t="s">
        <v>1502</v>
      </c>
      <c r="AR344" s="19" t="s">
        <v>1540</v>
      </c>
      <c r="AS344" s="19" t="s">
        <v>1562</v>
      </c>
      <c r="AT344" s="19" t="s">
        <v>1563</v>
      </c>
      <c r="AU344" s="19" t="s">
        <v>1564</v>
      </c>
      <c r="AV344" s="19" t="s">
        <v>1565</v>
      </c>
      <c r="AW344" s="19">
        <v>2005</v>
      </c>
      <c r="AX344" s="19">
        <v>3</v>
      </c>
      <c r="AY344" s="19" t="s">
        <v>1566</v>
      </c>
      <c r="AZ344" s="19" t="s">
        <v>1567</v>
      </c>
      <c r="BA344" s="19">
        <v>2006</v>
      </c>
      <c r="BB344" t="str">
        <f>VLOOKUP(AC344,'CTCwiretagcode(Jan2016)'!A$2:C$730,3,FALSE)</f>
        <v>SAM</v>
      </c>
      <c r="BC344" t="str">
        <f t="shared" si="15"/>
        <v>NT</v>
      </c>
      <c r="BD344">
        <f t="shared" si="16"/>
        <v>3</v>
      </c>
      <c r="BE344" t="str">
        <f t="shared" si="17"/>
        <v>6333693M10107  C2009800</v>
      </c>
      <c r="BK344" s="19" t="s">
        <v>1518</v>
      </c>
    </row>
    <row r="345" spans="1:63" x14ac:dyDescent="0.25">
      <c r="A345" s="19" t="s">
        <v>1501</v>
      </c>
      <c r="B345" s="19">
        <v>4.0999999999999996</v>
      </c>
      <c r="C345" s="19">
        <v>20130329</v>
      </c>
      <c r="D345" s="19" t="s">
        <v>41</v>
      </c>
      <c r="E345" s="19" t="s">
        <v>41</v>
      </c>
      <c r="F345" s="19">
        <v>2068581</v>
      </c>
      <c r="G345" s="19">
        <v>1</v>
      </c>
      <c r="H345" s="19">
        <v>2009</v>
      </c>
      <c r="I345" s="19">
        <v>20090819</v>
      </c>
      <c r="J345" s="19" t="s">
        <v>1501</v>
      </c>
      <c r="K345" s="19">
        <v>6</v>
      </c>
      <c r="L345" s="19">
        <v>34</v>
      </c>
      <c r="M345" s="19">
        <v>23</v>
      </c>
      <c r="N345" s="19">
        <v>14</v>
      </c>
      <c r="O345" s="19" t="s">
        <v>1502</v>
      </c>
      <c r="P345" s="19">
        <v>5</v>
      </c>
      <c r="Q345" s="19" t="s">
        <v>67</v>
      </c>
      <c r="R345" s="19"/>
      <c r="S345" s="19">
        <v>5000</v>
      </c>
      <c r="T345" s="19" t="s">
        <v>110</v>
      </c>
      <c r="U345" s="19"/>
      <c r="V345" s="19"/>
      <c r="W345" s="19"/>
      <c r="X345" s="19">
        <v>860</v>
      </c>
      <c r="Y345" s="19">
        <v>0</v>
      </c>
      <c r="Z345" s="19">
        <v>1</v>
      </c>
      <c r="AA345" s="19" t="s">
        <v>48</v>
      </c>
      <c r="AB345" s="19">
        <v>1</v>
      </c>
      <c r="AC345" s="19">
        <v>633369</v>
      </c>
      <c r="AD345" s="19">
        <v>12</v>
      </c>
      <c r="AE345" s="19"/>
      <c r="AF345" s="19"/>
      <c r="AG345" s="19"/>
      <c r="AH345" s="19">
        <v>108884</v>
      </c>
      <c r="AI345" s="19">
        <v>1</v>
      </c>
      <c r="AJ345" s="19"/>
      <c r="AK345" s="19"/>
      <c r="AL345" s="19"/>
      <c r="AM345" s="19"/>
      <c r="AN345" s="19"/>
      <c r="AO345" s="19">
        <v>2.06</v>
      </c>
      <c r="AP345" s="19" t="s">
        <v>1519</v>
      </c>
      <c r="AQ345" s="19" t="s">
        <v>1502</v>
      </c>
      <c r="AR345" s="19" t="s">
        <v>1540</v>
      </c>
      <c r="AS345" s="19" t="s">
        <v>1562</v>
      </c>
      <c r="AT345" s="19" t="s">
        <v>1563</v>
      </c>
      <c r="AU345" s="19" t="s">
        <v>1564</v>
      </c>
      <c r="AV345" s="19" t="s">
        <v>1565</v>
      </c>
      <c r="AW345" s="19">
        <v>2005</v>
      </c>
      <c r="AX345" s="19">
        <v>3</v>
      </c>
      <c r="AY345" s="19" t="s">
        <v>1566</v>
      </c>
      <c r="AZ345" s="19" t="s">
        <v>1567</v>
      </c>
      <c r="BA345" s="19">
        <v>2006</v>
      </c>
      <c r="BB345" t="str">
        <f>VLOOKUP(AC345,'CTCwiretagcode(Jan2016)'!A$2:C$730,3,FALSE)</f>
        <v>SAM</v>
      </c>
      <c r="BC345" t="str">
        <f t="shared" si="15"/>
        <v>NT</v>
      </c>
      <c r="BD345">
        <f t="shared" si="16"/>
        <v>3</v>
      </c>
      <c r="BE345" t="str">
        <f t="shared" si="17"/>
        <v>6333693M10107  C2009860</v>
      </c>
      <c r="BK345" s="19" t="s">
        <v>1518</v>
      </c>
    </row>
    <row r="346" spans="1:63" x14ac:dyDescent="0.25">
      <c r="A346" s="19" t="s">
        <v>1501</v>
      </c>
      <c r="B346" s="19">
        <v>4.0999999999999996</v>
      </c>
      <c r="C346" s="19">
        <v>20130329</v>
      </c>
      <c r="D346" s="19" t="s">
        <v>41</v>
      </c>
      <c r="E346" s="19" t="s">
        <v>41</v>
      </c>
      <c r="F346" s="19">
        <v>2068584</v>
      </c>
      <c r="G346" s="19">
        <v>1</v>
      </c>
      <c r="H346" s="19">
        <v>2009</v>
      </c>
      <c r="I346" s="19">
        <v>20090819</v>
      </c>
      <c r="J346" s="19" t="s">
        <v>1501</v>
      </c>
      <c r="K346" s="19">
        <v>6</v>
      </c>
      <c r="L346" s="19">
        <v>34</v>
      </c>
      <c r="M346" s="19">
        <v>23</v>
      </c>
      <c r="N346" s="19">
        <v>14</v>
      </c>
      <c r="O346" s="19" t="s">
        <v>1502</v>
      </c>
      <c r="P346" s="19">
        <v>5</v>
      </c>
      <c r="Q346" s="19" t="s">
        <v>67</v>
      </c>
      <c r="R346" s="19"/>
      <c r="S346" s="19">
        <v>5000</v>
      </c>
      <c r="T346" s="19" t="s">
        <v>110</v>
      </c>
      <c r="U346" s="19"/>
      <c r="V346" s="19"/>
      <c r="W346" s="19"/>
      <c r="X346" s="19">
        <v>770</v>
      </c>
      <c r="Y346" s="19">
        <v>0</v>
      </c>
      <c r="Z346" s="19">
        <v>1</v>
      </c>
      <c r="AA346" s="19" t="s">
        <v>48</v>
      </c>
      <c r="AB346" s="19">
        <v>1</v>
      </c>
      <c r="AC346" s="19">
        <v>633369</v>
      </c>
      <c r="AD346" s="19">
        <v>12</v>
      </c>
      <c r="AE346" s="19"/>
      <c r="AF346" s="19"/>
      <c r="AG346" s="19"/>
      <c r="AH346" s="19">
        <v>108884</v>
      </c>
      <c r="AI346" s="19">
        <v>1</v>
      </c>
      <c r="AJ346" s="19"/>
      <c r="AK346" s="19"/>
      <c r="AL346" s="19"/>
      <c r="AM346" s="19"/>
      <c r="AN346" s="19"/>
      <c r="AO346" s="19">
        <v>2.06</v>
      </c>
      <c r="AP346" s="19" t="s">
        <v>1519</v>
      </c>
      <c r="AQ346" s="19" t="s">
        <v>1502</v>
      </c>
      <c r="AR346" s="19" t="s">
        <v>1540</v>
      </c>
      <c r="AS346" s="19" t="s">
        <v>1562</v>
      </c>
      <c r="AT346" s="19" t="s">
        <v>1563</v>
      </c>
      <c r="AU346" s="19" t="s">
        <v>1564</v>
      </c>
      <c r="AV346" s="19" t="s">
        <v>1565</v>
      </c>
      <c r="AW346" s="19">
        <v>2005</v>
      </c>
      <c r="AX346" s="19">
        <v>3</v>
      </c>
      <c r="AY346" s="19" t="s">
        <v>1566</v>
      </c>
      <c r="AZ346" s="19" t="s">
        <v>1567</v>
      </c>
      <c r="BA346" s="19">
        <v>2006</v>
      </c>
      <c r="BB346" t="str">
        <f>VLOOKUP(AC346,'CTCwiretagcode(Jan2016)'!A$2:C$730,3,FALSE)</f>
        <v>SAM</v>
      </c>
      <c r="BC346" t="str">
        <f t="shared" si="15"/>
        <v>NT</v>
      </c>
      <c r="BD346">
        <f t="shared" si="16"/>
        <v>3</v>
      </c>
      <c r="BE346" t="str">
        <f t="shared" si="17"/>
        <v>6333693M10107  C2009770</v>
      </c>
      <c r="BK346" s="19" t="s">
        <v>1518</v>
      </c>
    </row>
    <row r="347" spans="1:63" x14ac:dyDescent="0.25">
      <c r="A347" s="19" t="s">
        <v>1501</v>
      </c>
      <c r="B347" s="19">
        <v>4.0999999999999996</v>
      </c>
      <c r="C347" s="19">
        <v>20130329</v>
      </c>
      <c r="D347" s="19" t="s">
        <v>41</v>
      </c>
      <c r="E347" s="19" t="s">
        <v>41</v>
      </c>
      <c r="F347" s="19">
        <v>2068585</v>
      </c>
      <c r="G347" s="19">
        <v>1</v>
      </c>
      <c r="H347" s="19">
        <v>2009</v>
      </c>
      <c r="I347" s="19">
        <v>20090819</v>
      </c>
      <c r="J347" s="19" t="s">
        <v>1501</v>
      </c>
      <c r="K347" s="19">
        <v>6</v>
      </c>
      <c r="L347" s="19">
        <v>34</v>
      </c>
      <c r="M347" s="19">
        <v>23</v>
      </c>
      <c r="N347" s="19">
        <v>14</v>
      </c>
      <c r="O347" s="19" t="s">
        <v>1502</v>
      </c>
      <c r="P347" s="19">
        <v>5</v>
      </c>
      <c r="Q347" s="19" t="s">
        <v>67</v>
      </c>
      <c r="R347" s="19"/>
      <c r="S347" s="19">
        <v>5000</v>
      </c>
      <c r="T347" s="19" t="s">
        <v>110</v>
      </c>
      <c r="U347" s="19"/>
      <c r="V347" s="19"/>
      <c r="W347" s="19"/>
      <c r="X347" s="19">
        <v>790</v>
      </c>
      <c r="Y347" s="19">
        <v>0</v>
      </c>
      <c r="Z347" s="19">
        <v>1</v>
      </c>
      <c r="AA347" s="19" t="s">
        <v>48</v>
      </c>
      <c r="AB347" s="19">
        <v>1</v>
      </c>
      <c r="AC347" s="19">
        <v>633369</v>
      </c>
      <c r="AD347" s="19">
        <v>12</v>
      </c>
      <c r="AE347" s="19"/>
      <c r="AF347" s="19"/>
      <c r="AG347" s="19"/>
      <c r="AH347" s="19">
        <v>108884</v>
      </c>
      <c r="AI347" s="19">
        <v>1</v>
      </c>
      <c r="AJ347" s="19"/>
      <c r="AK347" s="19"/>
      <c r="AL347" s="19"/>
      <c r="AM347" s="19"/>
      <c r="AN347" s="19"/>
      <c r="AO347" s="19">
        <v>2.06</v>
      </c>
      <c r="AP347" s="19" t="s">
        <v>1519</v>
      </c>
      <c r="AQ347" s="19" t="s">
        <v>1502</v>
      </c>
      <c r="AR347" s="19" t="s">
        <v>1540</v>
      </c>
      <c r="AS347" s="19" t="s">
        <v>1562</v>
      </c>
      <c r="AT347" s="19" t="s">
        <v>1563</v>
      </c>
      <c r="AU347" s="19" t="s">
        <v>1564</v>
      </c>
      <c r="AV347" s="19" t="s">
        <v>1565</v>
      </c>
      <c r="AW347" s="19">
        <v>2005</v>
      </c>
      <c r="AX347" s="19">
        <v>3</v>
      </c>
      <c r="AY347" s="19" t="s">
        <v>1566</v>
      </c>
      <c r="AZ347" s="19" t="s">
        <v>1567</v>
      </c>
      <c r="BA347" s="19">
        <v>2006</v>
      </c>
      <c r="BB347" t="str">
        <f>VLOOKUP(AC347,'CTCwiretagcode(Jan2016)'!A$2:C$730,3,FALSE)</f>
        <v>SAM</v>
      </c>
      <c r="BC347" t="str">
        <f t="shared" si="15"/>
        <v>NT</v>
      </c>
      <c r="BD347">
        <f t="shared" si="16"/>
        <v>3</v>
      </c>
      <c r="BE347" t="str">
        <f t="shared" si="17"/>
        <v>6333693M10107  C2009790</v>
      </c>
      <c r="BK347" s="19" t="s">
        <v>1518</v>
      </c>
    </row>
    <row r="348" spans="1:63" x14ac:dyDescent="0.25">
      <c r="A348" s="19" t="s">
        <v>1501</v>
      </c>
      <c r="B348" s="19">
        <v>4.0999999999999996</v>
      </c>
      <c r="C348" s="19">
        <v>20130329</v>
      </c>
      <c r="D348" s="19" t="s">
        <v>41</v>
      </c>
      <c r="E348" s="19" t="s">
        <v>41</v>
      </c>
      <c r="F348" s="19">
        <v>2068591</v>
      </c>
      <c r="G348" s="19">
        <v>1</v>
      </c>
      <c r="H348" s="19">
        <v>2009</v>
      </c>
      <c r="I348" s="19">
        <v>20090819</v>
      </c>
      <c r="J348" s="19" t="s">
        <v>1501</v>
      </c>
      <c r="K348" s="19">
        <v>6</v>
      </c>
      <c r="L348" s="19">
        <v>34</v>
      </c>
      <c r="M348" s="19">
        <v>23</v>
      </c>
      <c r="N348" s="19">
        <v>14</v>
      </c>
      <c r="O348" s="19" t="s">
        <v>1502</v>
      </c>
      <c r="P348" s="19">
        <v>5</v>
      </c>
      <c r="Q348" s="19" t="s">
        <v>67</v>
      </c>
      <c r="R348" s="19"/>
      <c r="S348" s="19">
        <v>5000</v>
      </c>
      <c r="T348" s="19" t="s">
        <v>110</v>
      </c>
      <c r="U348" s="19"/>
      <c r="V348" s="19"/>
      <c r="W348" s="19"/>
      <c r="X348" s="19">
        <v>740</v>
      </c>
      <c r="Y348" s="19">
        <v>0</v>
      </c>
      <c r="Z348" s="19">
        <v>1</v>
      </c>
      <c r="AA348" s="19" t="s">
        <v>48</v>
      </c>
      <c r="AB348" s="19">
        <v>1</v>
      </c>
      <c r="AC348" s="19">
        <v>633369</v>
      </c>
      <c r="AD348" s="19">
        <v>12</v>
      </c>
      <c r="AE348" s="19"/>
      <c r="AF348" s="19"/>
      <c r="AG348" s="19"/>
      <c r="AH348" s="19">
        <v>108884</v>
      </c>
      <c r="AI348" s="19">
        <v>1</v>
      </c>
      <c r="AJ348" s="19"/>
      <c r="AK348" s="19"/>
      <c r="AL348" s="19"/>
      <c r="AM348" s="19"/>
      <c r="AN348" s="19"/>
      <c r="AO348" s="19">
        <v>2.06</v>
      </c>
      <c r="AP348" s="19" t="s">
        <v>1519</v>
      </c>
      <c r="AQ348" s="19" t="s">
        <v>1502</v>
      </c>
      <c r="AR348" s="19" t="s">
        <v>1540</v>
      </c>
      <c r="AS348" s="19" t="s">
        <v>1562</v>
      </c>
      <c r="AT348" s="19" t="s">
        <v>1563</v>
      </c>
      <c r="AU348" s="19" t="s">
        <v>1564</v>
      </c>
      <c r="AV348" s="19" t="s">
        <v>1565</v>
      </c>
      <c r="AW348" s="19">
        <v>2005</v>
      </c>
      <c r="AX348" s="19">
        <v>3</v>
      </c>
      <c r="AY348" s="19" t="s">
        <v>1566</v>
      </c>
      <c r="AZ348" s="19" t="s">
        <v>1567</v>
      </c>
      <c r="BA348" s="19">
        <v>2006</v>
      </c>
      <c r="BB348" t="str">
        <f>VLOOKUP(AC348,'CTCwiretagcode(Jan2016)'!A$2:C$730,3,FALSE)</f>
        <v>SAM</v>
      </c>
      <c r="BC348" t="str">
        <f t="shared" si="15"/>
        <v>NT</v>
      </c>
      <c r="BD348">
        <f t="shared" si="16"/>
        <v>3</v>
      </c>
      <c r="BE348" t="str">
        <f t="shared" si="17"/>
        <v>6333693M10107  C2009740</v>
      </c>
      <c r="BK348" s="19" t="s">
        <v>1518</v>
      </c>
    </row>
    <row r="349" spans="1:63" x14ac:dyDescent="0.25">
      <c r="A349" s="19" t="s">
        <v>1501</v>
      </c>
      <c r="B349" s="19">
        <v>4.0999999999999996</v>
      </c>
      <c r="C349" s="19">
        <v>20130329</v>
      </c>
      <c r="D349" s="19" t="s">
        <v>41</v>
      </c>
      <c r="E349" s="19" t="s">
        <v>41</v>
      </c>
      <c r="F349" s="19">
        <v>2068594</v>
      </c>
      <c r="G349" s="19">
        <v>1</v>
      </c>
      <c r="H349" s="19">
        <v>2009</v>
      </c>
      <c r="I349" s="19">
        <v>20090819</v>
      </c>
      <c r="J349" s="19" t="s">
        <v>1501</v>
      </c>
      <c r="K349" s="19">
        <v>6</v>
      </c>
      <c r="L349" s="19">
        <v>34</v>
      </c>
      <c r="M349" s="19">
        <v>23</v>
      </c>
      <c r="N349" s="19">
        <v>14</v>
      </c>
      <c r="O349" s="19" t="s">
        <v>1502</v>
      </c>
      <c r="P349" s="19">
        <v>5</v>
      </c>
      <c r="Q349" s="19" t="s">
        <v>67</v>
      </c>
      <c r="R349" s="19"/>
      <c r="S349" s="19">
        <v>5000</v>
      </c>
      <c r="T349" s="19" t="s">
        <v>45</v>
      </c>
      <c r="U349" s="19"/>
      <c r="V349" s="19"/>
      <c r="W349" s="19"/>
      <c r="X349" s="19">
        <v>860</v>
      </c>
      <c r="Y349" s="19">
        <v>0</v>
      </c>
      <c r="Z349" s="19">
        <v>1</v>
      </c>
      <c r="AA349" s="19" t="s">
        <v>48</v>
      </c>
      <c r="AB349" s="19">
        <v>1</v>
      </c>
      <c r="AC349" s="19">
        <v>633369</v>
      </c>
      <c r="AD349" s="19">
        <v>12</v>
      </c>
      <c r="AE349" s="19"/>
      <c r="AF349" s="19"/>
      <c r="AG349" s="19"/>
      <c r="AH349" s="19">
        <v>108884</v>
      </c>
      <c r="AI349" s="19">
        <v>1</v>
      </c>
      <c r="AJ349" s="19"/>
      <c r="AK349" s="19"/>
      <c r="AL349" s="19"/>
      <c r="AM349" s="19"/>
      <c r="AN349" s="19"/>
      <c r="AO349" s="19">
        <v>2.06</v>
      </c>
      <c r="AP349" s="19" t="s">
        <v>1519</v>
      </c>
      <c r="AQ349" s="19" t="s">
        <v>1502</v>
      </c>
      <c r="AR349" s="19" t="s">
        <v>1540</v>
      </c>
      <c r="AS349" s="19" t="s">
        <v>1562</v>
      </c>
      <c r="AT349" s="19" t="s">
        <v>1563</v>
      </c>
      <c r="AU349" s="19" t="s">
        <v>1564</v>
      </c>
      <c r="AV349" s="19" t="s">
        <v>1565</v>
      </c>
      <c r="AW349" s="19">
        <v>2005</v>
      </c>
      <c r="AX349" s="19">
        <v>3</v>
      </c>
      <c r="AY349" s="19" t="s">
        <v>1566</v>
      </c>
      <c r="AZ349" s="19" t="s">
        <v>1567</v>
      </c>
      <c r="BA349" s="19">
        <v>2006</v>
      </c>
      <c r="BB349" t="str">
        <f>VLOOKUP(AC349,'CTCwiretagcode(Jan2016)'!A$2:C$730,3,FALSE)</f>
        <v>SAM</v>
      </c>
      <c r="BC349" t="str">
        <f t="shared" si="15"/>
        <v>NT</v>
      </c>
      <c r="BD349">
        <f t="shared" si="16"/>
        <v>3</v>
      </c>
      <c r="BE349" t="str">
        <f t="shared" si="17"/>
        <v>6333693M10107  C2009860</v>
      </c>
      <c r="BK349" s="19" t="s">
        <v>1518</v>
      </c>
    </row>
    <row r="350" spans="1:63" x14ac:dyDescent="0.25">
      <c r="A350" s="19" t="s">
        <v>1501</v>
      </c>
      <c r="B350" s="19">
        <v>4.0999999999999996</v>
      </c>
      <c r="C350" s="19">
        <v>20130329</v>
      </c>
      <c r="D350" s="19" t="s">
        <v>41</v>
      </c>
      <c r="E350" s="19" t="s">
        <v>41</v>
      </c>
      <c r="F350" s="19">
        <v>2068596</v>
      </c>
      <c r="G350" s="19">
        <v>1</v>
      </c>
      <c r="H350" s="19">
        <v>2009</v>
      </c>
      <c r="I350" s="19">
        <v>20090819</v>
      </c>
      <c r="J350" s="19" t="s">
        <v>1501</v>
      </c>
      <c r="K350" s="19">
        <v>6</v>
      </c>
      <c r="L350" s="19">
        <v>34</v>
      </c>
      <c r="M350" s="19">
        <v>23</v>
      </c>
      <c r="N350" s="19">
        <v>14</v>
      </c>
      <c r="O350" s="19" t="s">
        <v>1502</v>
      </c>
      <c r="P350" s="19">
        <v>5</v>
      </c>
      <c r="Q350" s="19" t="s">
        <v>67</v>
      </c>
      <c r="R350" s="19"/>
      <c r="S350" s="19">
        <v>5000</v>
      </c>
      <c r="T350" s="19" t="s">
        <v>110</v>
      </c>
      <c r="U350" s="19"/>
      <c r="V350" s="19"/>
      <c r="W350" s="19"/>
      <c r="X350" s="19">
        <v>870</v>
      </c>
      <c r="Y350" s="19">
        <v>0</v>
      </c>
      <c r="Z350" s="19">
        <v>1</v>
      </c>
      <c r="AA350" s="19" t="s">
        <v>48</v>
      </c>
      <c r="AB350" s="19">
        <v>1</v>
      </c>
      <c r="AC350" s="19">
        <v>633369</v>
      </c>
      <c r="AD350" s="19">
        <v>12</v>
      </c>
      <c r="AE350" s="19"/>
      <c r="AF350" s="19"/>
      <c r="AG350" s="19"/>
      <c r="AH350" s="19">
        <v>108884</v>
      </c>
      <c r="AI350" s="19">
        <v>1</v>
      </c>
      <c r="AJ350" s="19"/>
      <c r="AK350" s="19"/>
      <c r="AL350" s="19"/>
      <c r="AM350" s="19"/>
      <c r="AN350" s="19"/>
      <c r="AO350" s="19">
        <v>2.06</v>
      </c>
      <c r="AP350" s="19" t="s">
        <v>1519</v>
      </c>
      <c r="AQ350" s="19" t="s">
        <v>1502</v>
      </c>
      <c r="AR350" s="19" t="s">
        <v>1540</v>
      </c>
      <c r="AS350" s="19" t="s">
        <v>1562</v>
      </c>
      <c r="AT350" s="19" t="s">
        <v>1563</v>
      </c>
      <c r="AU350" s="19" t="s">
        <v>1564</v>
      </c>
      <c r="AV350" s="19" t="s">
        <v>1565</v>
      </c>
      <c r="AW350" s="19">
        <v>2005</v>
      </c>
      <c r="AX350" s="19">
        <v>3</v>
      </c>
      <c r="AY350" s="19" t="s">
        <v>1566</v>
      </c>
      <c r="AZ350" s="19" t="s">
        <v>1567</v>
      </c>
      <c r="BA350" s="19">
        <v>2006</v>
      </c>
      <c r="BB350" t="str">
        <f>VLOOKUP(AC350,'CTCwiretagcode(Jan2016)'!A$2:C$730,3,FALSE)</f>
        <v>SAM</v>
      </c>
      <c r="BC350" t="str">
        <f t="shared" si="15"/>
        <v>NT</v>
      </c>
      <c r="BD350">
        <f t="shared" si="16"/>
        <v>3</v>
      </c>
      <c r="BE350" t="str">
        <f t="shared" si="17"/>
        <v>6333693M10107  C2009870</v>
      </c>
      <c r="BK350" s="19" t="s">
        <v>1518</v>
      </c>
    </row>
    <row r="351" spans="1:63" x14ac:dyDescent="0.25">
      <c r="A351" s="19" t="s">
        <v>1501</v>
      </c>
      <c r="B351" s="19">
        <v>4.0999999999999996</v>
      </c>
      <c r="C351" s="19">
        <v>20130329</v>
      </c>
      <c r="D351" s="19" t="s">
        <v>41</v>
      </c>
      <c r="E351" s="19" t="s">
        <v>41</v>
      </c>
      <c r="F351" s="19">
        <v>2068598</v>
      </c>
      <c r="G351" s="19">
        <v>1</v>
      </c>
      <c r="H351" s="19">
        <v>2009</v>
      </c>
      <c r="I351" s="19">
        <v>20090819</v>
      </c>
      <c r="J351" s="19" t="s">
        <v>1501</v>
      </c>
      <c r="K351" s="19">
        <v>6</v>
      </c>
      <c r="L351" s="19">
        <v>34</v>
      </c>
      <c r="M351" s="19">
        <v>23</v>
      </c>
      <c r="N351" s="19">
        <v>14</v>
      </c>
      <c r="O351" s="19" t="s">
        <v>1502</v>
      </c>
      <c r="P351" s="19">
        <v>5</v>
      </c>
      <c r="Q351" s="19" t="s">
        <v>67</v>
      </c>
      <c r="R351" s="19"/>
      <c r="S351" s="19">
        <v>5000</v>
      </c>
      <c r="T351" s="19" t="s">
        <v>110</v>
      </c>
      <c r="U351" s="19"/>
      <c r="V351" s="19"/>
      <c r="W351" s="19"/>
      <c r="X351" s="19">
        <v>810</v>
      </c>
      <c r="Y351" s="19">
        <v>0</v>
      </c>
      <c r="Z351" s="19">
        <v>1</v>
      </c>
      <c r="AA351" s="19" t="s">
        <v>48</v>
      </c>
      <c r="AB351" s="19">
        <v>1</v>
      </c>
      <c r="AC351" s="19">
        <v>633369</v>
      </c>
      <c r="AD351" s="19">
        <v>12</v>
      </c>
      <c r="AE351" s="19"/>
      <c r="AF351" s="19"/>
      <c r="AG351" s="19"/>
      <c r="AH351" s="19">
        <v>108884</v>
      </c>
      <c r="AI351" s="19">
        <v>1</v>
      </c>
      <c r="AJ351" s="19"/>
      <c r="AK351" s="19"/>
      <c r="AL351" s="19"/>
      <c r="AM351" s="19"/>
      <c r="AN351" s="19"/>
      <c r="AO351" s="19">
        <v>2.06</v>
      </c>
      <c r="AP351" s="19" t="s">
        <v>1519</v>
      </c>
      <c r="AQ351" s="19" t="s">
        <v>1502</v>
      </c>
      <c r="AR351" s="19" t="s">
        <v>1540</v>
      </c>
      <c r="AS351" s="19" t="s">
        <v>1562</v>
      </c>
      <c r="AT351" s="19" t="s">
        <v>1563</v>
      </c>
      <c r="AU351" s="19" t="s">
        <v>1564</v>
      </c>
      <c r="AV351" s="19" t="s">
        <v>1565</v>
      </c>
      <c r="AW351" s="19">
        <v>2005</v>
      </c>
      <c r="AX351" s="19">
        <v>3</v>
      </c>
      <c r="AY351" s="19" t="s">
        <v>1566</v>
      </c>
      <c r="AZ351" s="19" t="s">
        <v>1567</v>
      </c>
      <c r="BA351" s="19">
        <v>2006</v>
      </c>
      <c r="BB351" t="str">
        <f>VLOOKUP(AC351,'CTCwiretagcode(Jan2016)'!A$2:C$730,3,FALSE)</f>
        <v>SAM</v>
      </c>
      <c r="BC351" t="str">
        <f t="shared" si="15"/>
        <v>NT</v>
      </c>
      <c r="BD351">
        <f t="shared" si="16"/>
        <v>3</v>
      </c>
      <c r="BE351" t="str">
        <f t="shared" si="17"/>
        <v>6333693M10107  C2009810</v>
      </c>
      <c r="BK351" s="19" t="s">
        <v>1518</v>
      </c>
    </row>
    <row r="352" spans="1:63" x14ac:dyDescent="0.25">
      <c r="A352" s="19" t="s">
        <v>1501</v>
      </c>
      <c r="B352" s="19">
        <v>4.0999999999999996</v>
      </c>
      <c r="C352" s="19">
        <v>20130329</v>
      </c>
      <c r="D352" s="19" t="s">
        <v>41</v>
      </c>
      <c r="E352" s="19" t="s">
        <v>41</v>
      </c>
      <c r="F352" s="19">
        <v>2068600</v>
      </c>
      <c r="G352" s="19">
        <v>1</v>
      </c>
      <c r="H352" s="19">
        <v>2009</v>
      </c>
      <c r="I352" s="19">
        <v>20090819</v>
      </c>
      <c r="J352" s="19" t="s">
        <v>1501</v>
      </c>
      <c r="K352" s="19">
        <v>6</v>
      </c>
      <c r="L352" s="19">
        <v>34</v>
      </c>
      <c r="M352" s="19">
        <v>23</v>
      </c>
      <c r="N352" s="19">
        <v>14</v>
      </c>
      <c r="O352" s="19" t="s">
        <v>1502</v>
      </c>
      <c r="P352" s="19">
        <v>5</v>
      </c>
      <c r="Q352" s="19" t="s">
        <v>67</v>
      </c>
      <c r="R352" s="19"/>
      <c r="S352" s="19">
        <v>5000</v>
      </c>
      <c r="T352" s="19" t="s">
        <v>45</v>
      </c>
      <c r="U352" s="19"/>
      <c r="V352" s="19"/>
      <c r="W352" s="19"/>
      <c r="X352" s="19">
        <v>860</v>
      </c>
      <c r="Y352" s="19">
        <v>0</v>
      </c>
      <c r="Z352" s="19">
        <v>1</v>
      </c>
      <c r="AA352" s="19" t="s">
        <v>48</v>
      </c>
      <c r="AB352" s="19">
        <v>1</v>
      </c>
      <c r="AC352" s="19">
        <v>633369</v>
      </c>
      <c r="AD352" s="19">
        <v>12</v>
      </c>
      <c r="AE352" s="19"/>
      <c r="AF352" s="19"/>
      <c r="AG352" s="19"/>
      <c r="AH352" s="19">
        <v>108884</v>
      </c>
      <c r="AI352" s="19">
        <v>1</v>
      </c>
      <c r="AJ352" s="19"/>
      <c r="AK352" s="19"/>
      <c r="AL352" s="19"/>
      <c r="AM352" s="19"/>
      <c r="AN352" s="19"/>
      <c r="AO352" s="19">
        <v>2.06</v>
      </c>
      <c r="AP352" s="19" t="s">
        <v>1519</v>
      </c>
      <c r="AQ352" s="19" t="s">
        <v>1502</v>
      </c>
      <c r="AR352" s="19" t="s">
        <v>1540</v>
      </c>
      <c r="AS352" s="19" t="s">
        <v>1562</v>
      </c>
      <c r="AT352" s="19" t="s">
        <v>1563</v>
      </c>
      <c r="AU352" s="19" t="s">
        <v>1564</v>
      </c>
      <c r="AV352" s="19" t="s">
        <v>1565</v>
      </c>
      <c r="AW352" s="19">
        <v>2005</v>
      </c>
      <c r="AX352" s="19">
        <v>3</v>
      </c>
      <c r="AY352" s="19" t="s">
        <v>1566</v>
      </c>
      <c r="AZ352" s="19" t="s">
        <v>1567</v>
      </c>
      <c r="BA352" s="19">
        <v>2006</v>
      </c>
      <c r="BB352" t="str">
        <f>VLOOKUP(AC352,'CTCwiretagcode(Jan2016)'!A$2:C$730,3,FALSE)</f>
        <v>SAM</v>
      </c>
      <c r="BC352" t="str">
        <f t="shared" si="15"/>
        <v>NT</v>
      </c>
      <c r="BD352">
        <f t="shared" si="16"/>
        <v>3</v>
      </c>
      <c r="BE352" t="str">
        <f t="shared" si="17"/>
        <v>6333693M10107  C2009860</v>
      </c>
      <c r="BK352" s="19" t="s">
        <v>1518</v>
      </c>
    </row>
    <row r="353" spans="1:63" x14ac:dyDescent="0.25">
      <c r="A353" s="19" t="s">
        <v>1501</v>
      </c>
      <c r="B353" s="19">
        <v>4.0999999999999996</v>
      </c>
      <c r="C353" s="19">
        <v>20130329</v>
      </c>
      <c r="D353" s="19" t="s">
        <v>41</v>
      </c>
      <c r="E353" s="19" t="s">
        <v>41</v>
      </c>
      <c r="F353" s="19">
        <v>2068603</v>
      </c>
      <c r="G353" s="19">
        <v>1</v>
      </c>
      <c r="H353" s="19">
        <v>2009</v>
      </c>
      <c r="I353" s="19">
        <v>20090819</v>
      </c>
      <c r="J353" s="19" t="s">
        <v>1501</v>
      </c>
      <c r="K353" s="19">
        <v>6</v>
      </c>
      <c r="L353" s="19">
        <v>34</v>
      </c>
      <c r="M353" s="19">
        <v>23</v>
      </c>
      <c r="N353" s="19">
        <v>14</v>
      </c>
      <c r="O353" s="19" t="s">
        <v>1502</v>
      </c>
      <c r="P353" s="19">
        <v>5</v>
      </c>
      <c r="Q353" s="19" t="s">
        <v>67</v>
      </c>
      <c r="R353" s="19"/>
      <c r="S353" s="19">
        <v>5000</v>
      </c>
      <c r="T353" s="19" t="s">
        <v>45</v>
      </c>
      <c r="U353" s="19"/>
      <c r="V353" s="19"/>
      <c r="W353" s="19"/>
      <c r="X353" s="19">
        <v>920</v>
      </c>
      <c r="Y353" s="19">
        <v>0</v>
      </c>
      <c r="Z353" s="19">
        <v>1</v>
      </c>
      <c r="AA353" s="19" t="s">
        <v>48</v>
      </c>
      <c r="AB353" s="19">
        <v>1</v>
      </c>
      <c r="AC353" s="19">
        <v>633369</v>
      </c>
      <c r="AD353" s="19">
        <v>12</v>
      </c>
      <c r="AE353" s="19"/>
      <c r="AF353" s="19"/>
      <c r="AG353" s="19"/>
      <c r="AH353" s="19">
        <v>108884</v>
      </c>
      <c r="AI353" s="19">
        <v>1</v>
      </c>
      <c r="AJ353" s="19"/>
      <c r="AK353" s="19"/>
      <c r="AL353" s="19"/>
      <c r="AM353" s="19"/>
      <c r="AN353" s="19"/>
      <c r="AO353" s="19">
        <v>2.06</v>
      </c>
      <c r="AP353" s="19" t="s">
        <v>1519</v>
      </c>
      <c r="AQ353" s="19" t="s">
        <v>1502</v>
      </c>
      <c r="AR353" s="19" t="s">
        <v>1540</v>
      </c>
      <c r="AS353" s="19" t="s">
        <v>1562</v>
      </c>
      <c r="AT353" s="19" t="s">
        <v>1563</v>
      </c>
      <c r="AU353" s="19" t="s">
        <v>1564</v>
      </c>
      <c r="AV353" s="19" t="s">
        <v>1565</v>
      </c>
      <c r="AW353" s="19">
        <v>2005</v>
      </c>
      <c r="AX353" s="19">
        <v>3</v>
      </c>
      <c r="AY353" s="19" t="s">
        <v>1566</v>
      </c>
      <c r="AZ353" s="19" t="s">
        <v>1567</v>
      </c>
      <c r="BA353" s="19">
        <v>2006</v>
      </c>
      <c r="BB353" t="str">
        <f>VLOOKUP(AC353,'CTCwiretagcode(Jan2016)'!A$2:C$730,3,FALSE)</f>
        <v>SAM</v>
      </c>
      <c r="BC353" t="str">
        <f t="shared" si="15"/>
        <v>NT</v>
      </c>
      <c r="BD353">
        <f t="shared" si="16"/>
        <v>3</v>
      </c>
      <c r="BE353" t="str">
        <f t="shared" si="17"/>
        <v>6333693M10107  C2009920</v>
      </c>
      <c r="BK353" s="19" t="s">
        <v>1518</v>
      </c>
    </row>
    <row r="354" spans="1:63" x14ac:dyDescent="0.25">
      <c r="A354" s="19" t="s">
        <v>1501</v>
      </c>
      <c r="B354" s="19">
        <v>4.0999999999999996</v>
      </c>
      <c r="C354" s="19">
        <v>20130329</v>
      </c>
      <c r="D354" s="19" t="s">
        <v>41</v>
      </c>
      <c r="E354" s="19" t="s">
        <v>41</v>
      </c>
      <c r="F354" s="19">
        <v>2068605</v>
      </c>
      <c r="G354" s="19">
        <v>1</v>
      </c>
      <c r="H354" s="19">
        <v>2009</v>
      </c>
      <c r="I354" s="19">
        <v>20090819</v>
      </c>
      <c r="J354" s="19" t="s">
        <v>1501</v>
      </c>
      <c r="K354" s="19">
        <v>6</v>
      </c>
      <c r="L354" s="19">
        <v>34</v>
      </c>
      <c r="M354" s="19">
        <v>23</v>
      </c>
      <c r="N354" s="19">
        <v>14</v>
      </c>
      <c r="O354" s="19" t="s">
        <v>1502</v>
      </c>
      <c r="P354" s="19">
        <v>5</v>
      </c>
      <c r="Q354" s="19" t="s">
        <v>67</v>
      </c>
      <c r="R354" s="19"/>
      <c r="S354" s="19">
        <v>5000</v>
      </c>
      <c r="T354" s="19" t="s">
        <v>45</v>
      </c>
      <c r="U354" s="19"/>
      <c r="V354" s="19"/>
      <c r="W354" s="19"/>
      <c r="X354" s="19">
        <v>880</v>
      </c>
      <c r="Y354" s="19">
        <v>0</v>
      </c>
      <c r="Z354" s="19">
        <v>1</v>
      </c>
      <c r="AA354" s="19" t="s">
        <v>48</v>
      </c>
      <c r="AB354" s="19">
        <v>1</v>
      </c>
      <c r="AC354" s="19">
        <v>633369</v>
      </c>
      <c r="AD354" s="19">
        <v>12</v>
      </c>
      <c r="AE354" s="19"/>
      <c r="AF354" s="19"/>
      <c r="AG354" s="19"/>
      <c r="AH354" s="19">
        <v>108884</v>
      </c>
      <c r="AI354" s="19">
        <v>1</v>
      </c>
      <c r="AJ354" s="19"/>
      <c r="AK354" s="19"/>
      <c r="AL354" s="19"/>
      <c r="AM354" s="19"/>
      <c r="AN354" s="19"/>
      <c r="AO354" s="19">
        <v>2.06</v>
      </c>
      <c r="AP354" s="19" t="s">
        <v>1519</v>
      </c>
      <c r="AQ354" s="19" t="s">
        <v>1502</v>
      </c>
      <c r="AR354" s="19" t="s">
        <v>1540</v>
      </c>
      <c r="AS354" s="19" t="s">
        <v>1562</v>
      </c>
      <c r="AT354" s="19" t="s">
        <v>1563</v>
      </c>
      <c r="AU354" s="19" t="s">
        <v>1564</v>
      </c>
      <c r="AV354" s="19" t="s">
        <v>1565</v>
      </c>
      <c r="AW354" s="19">
        <v>2005</v>
      </c>
      <c r="AX354" s="19">
        <v>3</v>
      </c>
      <c r="AY354" s="19" t="s">
        <v>1566</v>
      </c>
      <c r="AZ354" s="19" t="s">
        <v>1567</v>
      </c>
      <c r="BA354" s="19">
        <v>2006</v>
      </c>
      <c r="BB354" t="str">
        <f>VLOOKUP(AC354,'CTCwiretagcode(Jan2016)'!A$2:C$730,3,FALSE)</f>
        <v>SAM</v>
      </c>
      <c r="BC354" t="str">
        <f t="shared" si="15"/>
        <v>NT</v>
      </c>
      <c r="BD354">
        <f t="shared" si="16"/>
        <v>3</v>
      </c>
      <c r="BE354" t="str">
        <f t="shared" si="17"/>
        <v>6333693M10107  C2009880</v>
      </c>
      <c r="BK354" s="19" t="s">
        <v>1518</v>
      </c>
    </row>
    <row r="355" spans="1:63" x14ac:dyDescent="0.25">
      <c r="A355" s="19" t="s">
        <v>1501</v>
      </c>
      <c r="B355" s="19">
        <v>4.0999999999999996</v>
      </c>
      <c r="C355" s="19">
        <v>20130329</v>
      </c>
      <c r="D355" s="19" t="s">
        <v>41</v>
      </c>
      <c r="E355" s="19" t="s">
        <v>41</v>
      </c>
      <c r="F355" s="19">
        <v>2071554</v>
      </c>
      <c r="G355" s="19">
        <v>1</v>
      </c>
      <c r="H355" s="19">
        <v>2009</v>
      </c>
      <c r="I355" s="19">
        <v>20090826</v>
      </c>
      <c r="J355" s="19" t="s">
        <v>1501</v>
      </c>
      <c r="K355" s="19">
        <v>6</v>
      </c>
      <c r="L355" s="19">
        <v>35</v>
      </c>
      <c r="M355" s="19">
        <v>23</v>
      </c>
      <c r="N355" s="19">
        <v>14</v>
      </c>
      <c r="O355" s="19" t="s">
        <v>1502</v>
      </c>
      <c r="P355" s="19">
        <v>5</v>
      </c>
      <c r="Q355" s="19" t="s">
        <v>67</v>
      </c>
      <c r="R355" s="19"/>
      <c r="S355" s="19">
        <v>5000</v>
      </c>
      <c r="T355" s="19" t="s">
        <v>45</v>
      </c>
      <c r="U355" s="19"/>
      <c r="V355" s="19"/>
      <c r="W355" s="19"/>
      <c r="X355" s="19">
        <v>720</v>
      </c>
      <c r="Y355" s="19">
        <v>0</v>
      </c>
      <c r="Z355" s="19">
        <v>1</v>
      </c>
      <c r="AA355" s="19" t="s">
        <v>48</v>
      </c>
      <c r="AB355" s="19">
        <v>1</v>
      </c>
      <c r="AC355" s="19">
        <v>633389</v>
      </c>
      <c r="AD355" s="19">
        <v>12</v>
      </c>
      <c r="AE355" s="19"/>
      <c r="AF355" s="19"/>
      <c r="AG355" s="19"/>
      <c r="AH355" s="19">
        <v>108885</v>
      </c>
      <c r="AI355" s="19">
        <v>1</v>
      </c>
      <c r="AJ355" s="19"/>
      <c r="AK355" s="19"/>
      <c r="AL355" s="19"/>
      <c r="AM355" s="19"/>
      <c r="AN355" s="19"/>
      <c r="AO355" s="19">
        <v>1.67</v>
      </c>
      <c r="AP355" s="19" t="s">
        <v>1519</v>
      </c>
      <c r="AQ355" s="19" t="s">
        <v>1502</v>
      </c>
      <c r="AR355" s="19" t="s">
        <v>1540</v>
      </c>
      <c r="AS355" s="19" t="s">
        <v>1562</v>
      </c>
      <c r="AT355" s="19" t="s">
        <v>1563</v>
      </c>
      <c r="AU355" s="19" t="s">
        <v>1564</v>
      </c>
      <c r="AV355" s="19" t="s">
        <v>1565</v>
      </c>
      <c r="AW355" s="19">
        <v>2006</v>
      </c>
      <c r="AX355" s="19">
        <v>3</v>
      </c>
      <c r="AY355" s="19" t="s">
        <v>1566</v>
      </c>
      <c r="AZ355" s="19" t="s">
        <v>1567</v>
      </c>
      <c r="BA355" s="19">
        <v>2007</v>
      </c>
      <c r="BB355" t="str">
        <f>VLOOKUP(AC355,'CTCwiretagcode(Jan2016)'!A$2:C$730,3,FALSE)</f>
        <v>SAM</v>
      </c>
      <c r="BC355" t="str">
        <f t="shared" si="15"/>
        <v>NT</v>
      </c>
      <c r="BD355">
        <f t="shared" si="16"/>
        <v>3</v>
      </c>
      <c r="BE355" t="str">
        <f t="shared" si="17"/>
        <v>6333893M10107  C2009720</v>
      </c>
      <c r="BK355" s="19" t="s">
        <v>1518</v>
      </c>
    </row>
    <row r="356" spans="1:63" x14ac:dyDescent="0.25">
      <c r="A356" s="19" t="s">
        <v>1501</v>
      </c>
      <c r="B356" s="19">
        <v>4.0999999999999996</v>
      </c>
      <c r="C356" s="19">
        <v>20130329</v>
      </c>
      <c r="D356" s="19" t="s">
        <v>41</v>
      </c>
      <c r="E356" s="19" t="s">
        <v>41</v>
      </c>
      <c r="F356" s="19">
        <v>2071558</v>
      </c>
      <c r="G356" s="19">
        <v>1</v>
      </c>
      <c r="H356" s="19">
        <v>2009</v>
      </c>
      <c r="I356" s="19">
        <v>20090826</v>
      </c>
      <c r="J356" s="19" t="s">
        <v>1501</v>
      </c>
      <c r="K356" s="19">
        <v>6</v>
      </c>
      <c r="L356" s="19">
        <v>35</v>
      </c>
      <c r="M356" s="19">
        <v>23</v>
      </c>
      <c r="N356" s="19">
        <v>14</v>
      </c>
      <c r="O356" s="19" t="s">
        <v>1502</v>
      </c>
      <c r="P356" s="19">
        <v>5</v>
      </c>
      <c r="Q356" s="19" t="s">
        <v>67</v>
      </c>
      <c r="R356" s="19"/>
      <c r="S356" s="19">
        <v>5000</v>
      </c>
      <c r="T356" s="19" t="s">
        <v>45</v>
      </c>
      <c r="U356" s="19"/>
      <c r="V356" s="19"/>
      <c r="W356" s="19"/>
      <c r="X356" s="19">
        <v>880</v>
      </c>
      <c r="Y356" s="19">
        <v>0</v>
      </c>
      <c r="Z356" s="19">
        <v>1</v>
      </c>
      <c r="AA356" s="19" t="s">
        <v>48</v>
      </c>
      <c r="AB356" s="19">
        <v>1</v>
      </c>
      <c r="AC356" s="19">
        <v>633369</v>
      </c>
      <c r="AD356" s="19">
        <v>12</v>
      </c>
      <c r="AE356" s="19"/>
      <c r="AF356" s="19"/>
      <c r="AG356" s="19"/>
      <c r="AH356" s="19">
        <v>108885</v>
      </c>
      <c r="AI356" s="19">
        <v>1</v>
      </c>
      <c r="AJ356" s="19"/>
      <c r="AK356" s="19"/>
      <c r="AL356" s="19"/>
      <c r="AM356" s="19"/>
      <c r="AN356" s="19"/>
      <c r="AO356" s="19">
        <v>1.67</v>
      </c>
      <c r="AP356" s="19" t="s">
        <v>1519</v>
      </c>
      <c r="AQ356" s="19" t="s">
        <v>1502</v>
      </c>
      <c r="AR356" s="19" t="s">
        <v>1540</v>
      </c>
      <c r="AS356" s="19" t="s">
        <v>1562</v>
      </c>
      <c r="AT356" s="19" t="s">
        <v>1563</v>
      </c>
      <c r="AU356" s="19" t="s">
        <v>1564</v>
      </c>
      <c r="AV356" s="19" t="s">
        <v>1565</v>
      </c>
      <c r="AW356" s="19">
        <v>2005</v>
      </c>
      <c r="AX356" s="19">
        <v>3</v>
      </c>
      <c r="AY356" s="19" t="s">
        <v>1566</v>
      </c>
      <c r="AZ356" s="19" t="s">
        <v>1567</v>
      </c>
      <c r="BA356" s="19">
        <v>2006</v>
      </c>
      <c r="BB356" t="str">
        <f>VLOOKUP(AC356,'CTCwiretagcode(Jan2016)'!A$2:C$730,3,FALSE)</f>
        <v>SAM</v>
      </c>
      <c r="BC356" t="str">
        <f t="shared" si="15"/>
        <v>NT</v>
      </c>
      <c r="BD356">
        <f t="shared" si="16"/>
        <v>3</v>
      </c>
      <c r="BE356" t="str">
        <f t="shared" si="17"/>
        <v>6333693M10107  C2009880</v>
      </c>
      <c r="BK356" s="19" t="s">
        <v>1518</v>
      </c>
    </row>
    <row r="357" spans="1:63" x14ac:dyDescent="0.25">
      <c r="A357" s="19" t="s">
        <v>1501</v>
      </c>
      <c r="B357" s="19">
        <v>4.0999999999999996</v>
      </c>
      <c r="C357" s="19">
        <v>20130329</v>
      </c>
      <c r="D357" s="19" t="s">
        <v>41</v>
      </c>
      <c r="E357" s="19" t="s">
        <v>41</v>
      </c>
      <c r="F357" s="19">
        <v>2071573</v>
      </c>
      <c r="G357" s="19">
        <v>1</v>
      </c>
      <c r="H357" s="19">
        <v>2009</v>
      </c>
      <c r="I357" s="19">
        <v>20090826</v>
      </c>
      <c r="J357" s="19" t="s">
        <v>1501</v>
      </c>
      <c r="K357" s="19">
        <v>6</v>
      </c>
      <c r="L357" s="19">
        <v>35</v>
      </c>
      <c r="M357" s="19">
        <v>23</v>
      </c>
      <c r="N357" s="19">
        <v>14</v>
      </c>
      <c r="O357" s="19" t="s">
        <v>1502</v>
      </c>
      <c r="P357" s="19">
        <v>5</v>
      </c>
      <c r="Q357" s="19" t="s">
        <v>67</v>
      </c>
      <c r="R357" s="19"/>
      <c r="S357" s="19">
        <v>0</v>
      </c>
      <c r="T357" s="19" t="s">
        <v>45</v>
      </c>
      <c r="U357" s="19"/>
      <c r="V357" s="19"/>
      <c r="W357" s="19"/>
      <c r="X357" s="19">
        <v>840</v>
      </c>
      <c r="Y357" s="19">
        <v>0</v>
      </c>
      <c r="Z357" s="19">
        <v>1</v>
      </c>
      <c r="AA357" s="19" t="s">
        <v>48</v>
      </c>
      <c r="AB357" s="19">
        <v>1</v>
      </c>
      <c r="AC357" s="19">
        <v>633369</v>
      </c>
      <c r="AD357" s="19">
        <v>12</v>
      </c>
      <c r="AE357" s="19"/>
      <c r="AF357" s="19"/>
      <c r="AG357" s="19"/>
      <c r="AH357" s="19">
        <v>108885</v>
      </c>
      <c r="AI357" s="19">
        <v>1</v>
      </c>
      <c r="AJ357" s="19"/>
      <c r="AK357" s="19"/>
      <c r="AL357" s="19"/>
      <c r="AM357" s="19"/>
      <c r="AN357" s="19"/>
      <c r="AO357" s="19">
        <v>1.67</v>
      </c>
      <c r="AP357" s="19" t="s">
        <v>1519</v>
      </c>
      <c r="AQ357" s="19" t="s">
        <v>1502</v>
      </c>
      <c r="AR357" s="19" t="s">
        <v>1540</v>
      </c>
      <c r="AS357" s="19" t="s">
        <v>1562</v>
      </c>
      <c r="AT357" s="19" t="s">
        <v>1563</v>
      </c>
      <c r="AU357" s="19" t="s">
        <v>1564</v>
      </c>
      <c r="AV357" s="19" t="s">
        <v>1565</v>
      </c>
      <c r="AW357" s="19">
        <v>2005</v>
      </c>
      <c r="AX357" s="19">
        <v>3</v>
      </c>
      <c r="AY357" s="19" t="s">
        <v>1566</v>
      </c>
      <c r="AZ357" s="19" t="s">
        <v>1567</v>
      </c>
      <c r="BA357" s="19">
        <v>2006</v>
      </c>
      <c r="BB357" t="str">
        <f>VLOOKUP(AC357,'CTCwiretagcode(Jan2016)'!A$2:C$730,3,FALSE)</f>
        <v>SAM</v>
      </c>
      <c r="BC357" t="str">
        <f t="shared" si="15"/>
        <v>NT</v>
      </c>
      <c r="BD357">
        <f t="shared" si="16"/>
        <v>3</v>
      </c>
      <c r="BE357" t="str">
        <f t="shared" si="17"/>
        <v>6333693M10107  C2009840</v>
      </c>
      <c r="BK357" s="19" t="s">
        <v>1518</v>
      </c>
    </row>
    <row r="358" spans="1:63" x14ac:dyDescent="0.25">
      <c r="A358" s="19" t="s">
        <v>1501</v>
      </c>
      <c r="B358" s="19">
        <v>4.0999999999999996</v>
      </c>
      <c r="C358" s="19">
        <v>20130329</v>
      </c>
      <c r="D358" s="19" t="s">
        <v>41</v>
      </c>
      <c r="E358" s="19" t="s">
        <v>41</v>
      </c>
      <c r="F358" s="19">
        <v>2071584</v>
      </c>
      <c r="G358" s="19">
        <v>1</v>
      </c>
      <c r="H358" s="19">
        <v>2009</v>
      </c>
      <c r="I358" s="19">
        <v>20090826</v>
      </c>
      <c r="J358" s="19" t="s">
        <v>1501</v>
      </c>
      <c r="K358" s="19">
        <v>6</v>
      </c>
      <c r="L358" s="19">
        <v>35</v>
      </c>
      <c r="M358" s="19">
        <v>23</v>
      </c>
      <c r="N358" s="19">
        <v>14</v>
      </c>
      <c r="O358" s="19" t="s">
        <v>1502</v>
      </c>
      <c r="P358" s="19">
        <v>5</v>
      </c>
      <c r="Q358" s="19" t="s">
        <v>67</v>
      </c>
      <c r="R358" s="19"/>
      <c r="S358" s="19">
        <v>5000</v>
      </c>
      <c r="T358" s="19" t="s">
        <v>45</v>
      </c>
      <c r="U358" s="19"/>
      <c r="V358" s="19"/>
      <c r="W358" s="19"/>
      <c r="X358" s="19">
        <v>770</v>
      </c>
      <c r="Y358" s="19">
        <v>0</v>
      </c>
      <c r="Z358" s="19">
        <v>1</v>
      </c>
      <c r="AA358" s="19" t="s">
        <v>48</v>
      </c>
      <c r="AB358" s="19">
        <v>1</v>
      </c>
      <c r="AC358" s="19">
        <v>633369</v>
      </c>
      <c r="AD358" s="19">
        <v>12</v>
      </c>
      <c r="AE358" s="19"/>
      <c r="AF358" s="19"/>
      <c r="AG358" s="19"/>
      <c r="AH358" s="19">
        <v>108885</v>
      </c>
      <c r="AI358" s="19">
        <v>1</v>
      </c>
      <c r="AJ358" s="19"/>
      <c r="AK358" s="19"/>
      <c r="AL358" s="19"/>
      <c r="AM358" s="19"/>
      <c r="AN358" s="19"/>
      <c r="AO358" s="19">
        <v>1.67</v>
      </c>
      <c r="AP358" s="19" t="s">
        <v>1519</v>
      </c>
      <c r="AQ358" s="19" t="s">
        <v>1502</v>
      </c>
      <c r="AR358" s="19" t="s">
        <v>1540</v>
      </c>
      <c r="AS358" s="19" t="s">
        <v>1562</v>
      </c>
      <c r="AT358" s="19" t="s">
        <v>1563</v>
      </c>
      <c r="AU358" s="19" t="s">
        <v>1564</v>
      </c>
      <c r="AV358" s="19" t="s">
        <v>1565</v>
      </c>
      <c r="AW358" s="19">
        <v>2005</v>
      </c>
      <c r="AX358" s="19">
        <v>3</v>
      </c>
      <c r="AY358" s="19" t="s">
        <v>1566</v>
      </c>
      <c r="AZ358" s="19" t="s">
        <v>1567</v>
      </c>
      <c r="BA358" s="19">
        <v>2006</v>
      </c>
      <c r="BB358" t="str">
        <f>VLOOKUP(AC358,'CTCwiretagcode(Jan2016)'!A$2:C$730,3,FALSE)</f>
        <v>SAM</v>
      </c>
      <c r="BC358" t="str">
        <f t="shared" si="15"/>
        <v>NT</v>
      </c>
      <c r="BD358">
        <f t="shared" si="16"/>
        <v>3</v>
      </c>
      <c r="BE358" t="str">
        <f t="shared" si="17"/>
        <v>6333693M10107  C2009770</v>
      </c>
      <c r="BK358" s="19" t="s">
        <v>1518</v>
      </c>
    </row>
    <row r="359" spans="1:63" x14ac:dyDescent="0.25">
      <c r="A359" s="19" t="s">
        <v>1501</v>
      </c>
      <c r="B359" s="19">
        <v>4.0999999999999996</v>
      </c>
      <c r="C359" s="19">
        <v>20130329</v>
      </c>
      <c r="D359" s="19" t="s">
        <v>41</v>
      </c>
      <c r="E359" s="19" t="s">
        <v>41</v>
      </c>
      <c r="F359" s="19">
        <v>2071585</v>
      </c>
      <c r="G359" s="19">
        <v>1</v>
      </c>
      <c r="H359" s="19">
        <v>2009</v>
      </c>
      <c r="I359" s="19">
        <v>20090826</v>
      </c>
      <c r="J359" s="19" t="s">
        <v>1501</v>
      </c>
      <c r="K359" s="19">
        <v>6</v>
      </c>
      <c r="L359" s="19">
        <v>35</v>
      </c>
      <c r="M359" s="19">
        <v>23</v>
      </c>
      <c r="N359" s="19">
        <v>14</v>
      </c>
      <c r="O359" s="19" t="s">
        <v>1502</v>
      </c>
      <c r="P359" s="19">
        <v>5</v>
      </c>
      <c r="Q359" s="19" t="s">
        <v>67</v>
      </c>
      <c r="R359" s="19"/>
      <c r="S359" s="19">
        <v>5000</v>
      </c>
      <c r="T359" s="19" t="s">
        <v>110</v>
      </c>
      <c r="U359" s="19"/>
      <c r="V359" s="19"/>
      <c r="W359" s="19"/>
      <c r="X359" s="19">
        <v>850</v>
      </c>
      <c r="Y359" s="19">
        <v>0</v>
      </c>
      <c r="Z359" s="19">
        <v>1</v>
      </c>
      <c r="AA359" s="19" t="s">
        <v>48</v>
      </c>
      <c r="AB359" s="19">
        <v>1</v>
      </c>
      <c r="AC359" s="19">
        <v>633369</v>
      </c>
      <c r="AD359" s="19">
        <v>12</v>
      </c>
      <c r="AE359" s="19"/>
      <c r="AF359" s="19"/>
      <c r="AG359" s="19"/>
      <c r="AH359" s="19">
        <v>108885</v>
      </c>
      <c r="AI359" s="19">
        <v>1</v>
      </c>
      <c r="AJ359" s="19"/>
      <c r="AK359" s="19"/>
      <c r="AL359" s="19"/>
      <c r="AM359" s="19"/>
      <c r="AN359" s="19"/>
      <c r="AO359" s="19">
        <v>1.67</v>
      </c>
      <c r="AP359" s="19" t="s">
        <v>1519</v>
      </c>
      <c r="AQ359" s="19" t="s">
        <v>1502</v>
      </c>
      <c r="AR359" s="19" t="s">
        <v>1540</v>
      </c>
      <c r="AS359" s="19" t="s">
        <v>1562</v>
      </c>
      <c r="AT359" s="19" t="s">
        <v>1563</v>
      </c>
      <c r="AU359" s="19" t="s">
        <v>1564</v>
      </c>
      <c r="AV359" s="19" t="s">
        <v>1565</v>
      </c>
      <c r="AW359" s="19">
        <v>2005</v>
      </c>
      <c r="AX359" s="19">
        <v>3</v>
      </c>
      <c r="AY359" s="19" t="s">
        <v>1566</v>
      </c>
      <c r="AZ359" s="19" t="s">
        <v>1567</v>
      </c>
      <c r="BA359" s="19">
        <v>2006</v>
      </c>
      <c r="BB359" t="str">
        <f>VLOOKUP(AC359,'CTCwiretagcode(Jan2016)'!A$2:C$730,3,FALSE)</f>
        <v>SAM</v>
      </c>
      <c r="BC359" t="str">
        <f t="shared" si="15"/>
        <v>NT</v>
      </c>
      <c r="BD359">
        <f t="shared" si="16"/>
        <v>3</v>
      </c>
      <c r="BE359" t="str">
        <f t="shared" si="17"/>
        <v>6333693M10107  C2009850</v>
      </c>
      <c r="BK359" s="19" t="s">
        <v>1518</v>
      </c>
    </row>
    <row r="360" spans="1:63" x14ac:dyDescent="0.25">
      <c r="A360" s="19" t="s">
        <v>1501</v>
      </c>
      <c r="B360" s="19">
        <v>4.0999999999999996</v>
      </c>
      <c r="C360" s="19">
        <v>20130329</v>
      </c>
      <c r="D360" s="19" t="s">
        <v>41</v>
      </c>
      <c r="E360" s="19" t="s">
        <v>41</v>
      </c>
      <c r="F360" s="19">
        <v>2071593</v>
      </c>
      <c r="G360" s="19">
        <v>1</v>
      </c>
      <c r="H360" s="19">
        <v>2009</v>
      </c>
      <c r="I360" s="19">
        <v>20090826</v>
      </c>
      <c r="J360" s="19" t="s">
        <v>1501</v>
      </c>
      <c r="K360" s="19">
        <v>6</v>
      </c>
      <c r="L360" s="19">
        <v>35</v>
      </c>
      <c r="M360" s="19">
        <v>23</v>
      </c>
      <c r="N360" s="19">
        <v>14</v>
      </c>
      <c r="O360" s="19" t="s">
        <v>1502</v>
      </c>
      <c r="P360" s="19">
        <v>5</v>
      </c>
      <c r="Q360" s="19" t="s">
        <v>67</v>
      </c>
      <c r="R360" s="19"/>
      <c r="S360" s="19">
        <v>9009</v>
      </c>
      <c r="T360" s="19" t="s">
        <v>45</v>
      </c>
      <c r="U360" s="19"/>
      <c r="V360" s="19"/>
      <c r="W360" s="19"/>
      <c r="X360" s="19">
        <v>950</v>
      </c>
      <c r="Y360" s="19">
        <v>0</v>
      </c>
      <c r="Z360" s="19">
        <v>1</v>
      </c>
      <c r="AA360" s="19" t="s">
        <v>48</v>
      </c>
      <c r="AB360" s="19">
        <v>1</v>
      </c>
      <c r="AC360" s="19">
        <v>633369</v>
      </c>
      <c r="AD360" s="19">
        <v>12</v>
      </c>
      <c r="AE360" s="19"/>
      <c r="AF360" s="19"/>
      <c r="AG360" s="19"/>
      <c r="AH360" s="19">
        <v>108885</v>
      </c>
      <c r="AI360" s="19">
        <v>1</v>
      </c>
      <c r="AJ360" s="19"/>
      <c r="AK360" s="19"/>
      <c r="AL360" s="19"/>
      <c r="AM360" s="19"/>
      <c r="AN360" s="19"/>
      <c r="AO360" s="19">
        <v>1.67</v>
      </c>
      <c r="AP360" s="19" t="s">
        <v>1519</v>
      </c>
      <c r="AQ360" s="19" t="s">
        <v>1502</v>
      </c>
      <c r="AR360" s="19" t="s">
        <v>1540</v>
      </c>
      <c r="AS360" s="19" t="s">
        <v>1562</v>
      </c>
      <c r="AT360" s="19" t="s">
        <v>1563</v>
      </c>
      <c r="AU360" s="19" t="s">
        <v>1564</v>
      </c>
      <c r="AV360" s="19" t="s">
        <v>1565</v>
      </c>
      <c r="AW360" s="19">
        <v>2005</v>
      </c>
      <c r="AX360" s="19">
        <v>3</v>
      </c>
      <c r="AY360" s="19" t="s">
        <v>1566</v>
      </c>
      <c r="AZ360" s="19" t="s">
        <v>1567</v>
      </c>
      <c r="BA360" s="19">
        <v>2006</v>
      </c>
      <c r="BB360" t="str">
        <f>VLOOKUP(AC360,'CTCwiretagcode(Jan2016)'!A$2:C$730,3,FALSE)</f>
        <v>SAM</v>
      </c>
      <c r="BC360" t="str">
        <f t="shared" si="15"/>
        <v>NT</v>
      </c>
      <c r="BD360">
        <f t="shared" si="16"/>
        <v>3</v>
      </c>
      <c r="BE360" t="str">
        <f t="shared" si="17"/>
        <v>6333693M10107  C2009950</v>
      </c>
      <c r="BK360" s="19" t="s">
        <v>1518</v>
      </c>
    </row>
    <row r="361" spans="1:63" x14ac:dyDescent="0.25">
      <c r="A361" s="19" t="s">
        <v>1501</v>
      </c>
      <c r="B361" s="19">
        <v>4.0999999999999996</v>
      </c>
      <c r="C361" s="19">
        <v>20130329</v>
      </c>
      <c r="D361" s="19" t="s">
        <v>41</v>
      </c>
      <c r="E361" s="19" t="s">
        <v>41</v>
      </c>
      <c r="F361" s="19">
        <v>2071599</v>
      </c>
      <c r="G361" s="19">
        <v>1</v>
      </c>
      <c r="H361" s="19">
        <v>2009</v>
      </c>
      <c r="I361" s="19">
        <v>20090826</v>
      </c>
      <c r="J361" s="19" t="s">
        <v>1501</v>
      </c>
      <c r="K361" s="19">
        <v>6</v>
      </c>
      <c r="L361" s="19">
        <v>35</v>
      </c>
      <c r="M361" s="19">
        <v>23</v>
      </c>
      <c r="N361" s="19">
        <v>14</v>
      </c>
      <c r="O361" s="19" t="s">
        <v>1502</v>
      </c>
      <c r="P361" s="19">
        <v>5</v>
      </c>
      <c r="Q361" s="19" t="s">
        <v>67</v>
      </c>
      <c r="R361" s="19"/>
      <c r="S361" s="19">
        <v>5000</v>
      </c>
      <c r="T361" s="19" t="s">
        <v>110</v>
      </c>
      <c r="U361" s="19"/>
      <c r="V361" s="19"/>
      <c r="W361" s="19"/>
      <c r="X361" s="19">
        <v>880</v>
      </c>
      <c r="Y361" s="19">
        <v>0</v>
      </c>
      <c r="Z361" s="19">
        <v>1</v>
      </c>
      <c r="AA361" s="19" t="s">
        <v>48</v>
      </c>
      <c r="AB361" s="19">
        <v>1</v>
      </c>
      <c r="AC361" s="19">
        <v>633369</v>
      </c>
      <c r="AD361" s="19">
        <v>12</v>
      </c>
      <c r="AE361" s="19"/>
      <c r="AF361" s="19"/>
      <c r="AG361" s="19"/>
      <c r="AH361" s="19">
        <v>108885</v>
      </c>
      <c r="AI361" s="19">
        <v>1</v>
      </c>
      <c r="AJ361" s="19"/>
      <c r="AK361" s="19"/>
      <c r="AL361" s="19"/>
      <c r="AM361" s="19"/>
      <c r="AN361" s="19"/>
      <c r="AO361" s="19">
        <v>1.67</v>
      </c>
      <c r="AP361" s="19" t="s">
        <v>1519</v>
      </c>
      <c r="AQ361" s="19" t="s">
        <v>1502</v>
      </c>
      <c r="AR361" s="19" t="s">
        <v>1540</v>
      </c>
      <c r="AS361" s="19" t="s">
        <v>1562</v>
      </c>
      <c r="AT361" s="19" t="s">
        <v>1563</v>
      </c>
      <c r="AU361" s="19" t="s">
        <v>1564</v>
      </c>
      <c r="AV361" s="19" t="s">
        <v>1565</v>
      </c>
      <c r="AW361" s="19">
        <v>2005</v>
      </c>
      <c r="AX361" s="19">
        <v>3</v>
      </c>
      <c r="AY361" s="19" t="s">
        <v>1566</v>
      </c>
      <c r="AZ361" s="19" t="s">
        <v>1567</v>
      </c>
      <c r="BA361" s="19">
        <v>2006</v>
      </c>
      <c r="BB361" t="str">
        <f>VLOOKUP(AC361,'CTCwiretagcode(Jan2016)'!A$2:C$730,3,FALSE)</f>
        <v>SAM</v>
      </c>
      <c r="BC361" t="str">
        <f t="shared" si="15"/>
        <v>NT</v>
      </c>
      <c r="BD361">
        <f t="shared" si="16"/>
        <v>3</v>
      </c>
      <c r="BE361" t="str">
        <f t="shared" si="17"/>
        <v>6333693M10107  C2009880</v>
      </c>
      <c r="BK361" s="19" t="s">
        <v>1518</v>
      </c>
    </row>
    <row r="362" spans="1:63" x14ac:dyDescent="0.25">
      <c r="A362" s="19" t="s">
        <v>1501</v>
      </c>
      <c r="B362" s="19">
        <v>4.0999999999999996</v>
      </c>
      <c r="C362" s="19">
        <v>20130329</v>
      </c>
      <c r="D362" s="19" t="s">
        <v>41</v>
      </c>
      <c r="E362" s="19" t="s">
        <v>41</v>
      </c>
      <c r="F362" s="19">
        <v>2071618</v>
      </c>
      <c r="G362" s="19">
        <v>1</v>
      </c>
      <c r="H362" s="19">
        <v>2009</v>
      </c>
      <c r="I362" s="19">
        <v>20090826</v>
      </c>
      <c r="J362" s="19" t="s">
        <v>1501</v>
      </c>
      <c r="K362" s="19">
        <v>6</v>
      </c>
      <c r="L362" s="19">
        <v>35</v>
      </c>
      <c r="M362" s="19">
        <v>23</v>
      </c>
      <c r="N362" s="19">
        <v>14</v>
      </c>
      <c r="O362" s="19" t="s">
        <v>1502</v>
      </c>
      <c r="P362" s="19">
        <v>5</v>
      </c>
      <c r="Q362" s="19" t="s">
        <v>67</v>
      </c>
      <c r="R362" s="19"/>
      <c r="S362" s="19">
        <v>5000</v>
      </c>
      <c r="T362" s="19" t="s">
        <v>110</v>
      </c>
      <c r="U362" s="19"/>
      <c r="V362" s="19"/>
      <c r="W362" s="19"/>
      <c r="X362" s="19">
        <v>850</v>
      </c>
      <c r="Y362" s="19">
        <v>0</v>
      </c>
      <c r="Z362" s="19">
        <v>1</v>
      </c>
      <c r="AA362" s="19" t="s">
        <v>48</v>
      </c>
      <c r="AB362" s="19">
        <v>1</v>
      </c>
      <c r="AC362" s="19">
        <v>633369</v>
      </c>
      <c r="AD362" s="19">
        <v>12</v>
      </c>
      <c r="AE362" s="19"/>
      <c r="AF362" s="19"/>
      <c r="AG362" s="19"/>
      <c r="AH362" s="19">
        <v>108885</v>
      </c>
      <c r="AI362" s="19">
        <v>1</v>
      </c>
      <c r="AJ362" s="19"/>
      <c r="AK362" s="19"/>
      <c r="AL362" s="19"/>
      <c r="AM362" s="19"/>
      <c r="AN362" s="19"/>
      <c r="AO362" s="19">
        <v>1.67</v>
      </c>
      <c r="AP362" s="19" t="s">
        <v>1519</v>
      </c>
      <c r="AQ362" s="19" t="s">
        <v>1502</v>
      </c>
      <c r="AR362" s="19" t="s">
        <v>1540</v>
      </c>
      <c r="AS362" s="19" t="s">
        <v>1562</v>
      </c>
      <c r="AT362" s="19" t="s">
        <v>1563</v>
      </c>
      <c r="AU362" s="19" t="s">
        <v>1564</v>
      </c>
      <c r="AV362" s="19" t="s">
        <v>1565</v>
      </c>
      <c r="AW362" s="19">
        <v>2005</v>
      </c>
      <c r="AX362" s="19">
        <v>3</v>
      </c>
      <c r="AY362" s="19" t="s">
        <v>1566</v>
      </c>
      <c r="AZ362" s="19" t="s">
        <v>1567</v>
      </c>
      <c r="BA362" s="19">
        <v>2006</v>
      </c>
      <c r="BB362" t="str">
        <f>VLOOKUP(AC362,'CTCwiretagcode(Jan2016)'!A$2:C$730,3,FALSE)</f>
        <v>SAM</v>
      </c>
      <c r="BC362" t="str">
        <f t="shared" si="15"/>
        <v>NT</v>
      </c>
      <c r="BD362">
        <f t="shared" si="16"/>
        <v>3</v>
      </c>
      <c r="BE362" t="str">
        <f t="shared" si="17"/>
        <v>6333693M10107  C2009850</v>
      </c>
      <c r="BK362" s="19" t="s">
        <v>1518</v>
      </c>
    </row>
    <row r="363" spans="1:63" x14ac:dyDescent="0.25">
      <c r="A363" s="19" t="s">
        <v>1501</v>
      </c>
      <c r="B363" s="19">
        <v>4.0999999999999996</v>
      </c>
      <c r="C363" s="19">
        <v>20130329</v>
      </c>
      <c r="D363" s="19" t="s">
        <v>41</v>
      </c>
      <c r="E363" s="19" t="s">
        <v>41</v>
      </c>
      <c r="F363" s="19">
        <v>2071620</v>
      </c>
      <c r="G363" s="19">
        <v>1</v>
      </c>
      <c r="H363" s="19">
        <v>2009</v>
      </c>
      <c r="I363" s="19">
        <v>20090826</v>
      </c>
      <c r="J363" s="19" t="s">
        <v>1501</v>
      </c>
      <c r="K363" s="19">
        <v>6</v>
      </c>
      <c r="L363" s="19">
        <v>35</v>
      </c>
      <c r="M363" s="19">
        <v>23</v>
      </c>
      <c r="N363" s="19">
        <v>14</v>
      </c>
      <c r="O363" s="19" t="s">
        <v>1502</v>
      </c>
      <c r="P363" s="19">
        <v>5</v>
      </c>
      <c r="Q363" s="19" t="s">
        <v>67</v>
      </c>
      <c r="R363" s="19"/>
      <c r="S363" s="19">
        <v>5000</v>
      </c>
      <c r="T363" s="19" t="s">
        <v>45</v>
      </c>
      <c r="U363" s="19"/>
      <c r="V363" s="19"/>
      <c r="W363" s="19"/>
      <c r="X363" s="19">
        <v>800</v>
      </c>
      <c r="Y363" s="19">
        <v>0</v>
      </c>
      <c r="Z363" s="19">
        <v>1</v>
      </c>
      <c r="AA363" s="19" t="s">
        <v>48</v>
      </c>
      <c r="AB363" s="19">
        <v>1</v>
      </c>
      <c r="AC363" s="19">
        <v>633369</v>
      </c>
      <c r="AD363" s="19">
        <v>12</v>
      </c>
      <c r="AE363" s="19"/>
      <c r="AF363" s="19"/>
      <c r="AG363" s="19"/>
      <c r="AH363" s="19">
        <v>108885</v>
      </c>
      <c r="AI363" s="19">
        <v>1</v>
      </c>
      <c r="AJ363" s="19"/>
      <c r="AK363" s="19"/>
      <c r="AL363" s="19"/>
      <c r="AM363" s="19"/>
      <c r="AN363" s="19"/>
      <c r="AO363" s="19">
        <v>1.67</v>
      </c>
      <c r="AP363" s="19" t="s">
        <v>1519</v>
      </c>
      <c r="AQ363" s="19" t="s">
        <v>1502</v>
      </c>
      <c r="AR363" s="19" t="s">
        <v>1540</v>
      </c>
      <c r="AS363" s="19" t="s">
        <v>1562</v>
      </c>
      <c r="AT363" s="19" t="s">
        <v>1563</v>
      </c>
      <c r="AU363" s="19" t="s">
        <v>1564</v>
      </c>
      <c r="AV363" s="19" t="s">
        <v>1565</v>
      </c>
      <c r="AW363" s="19">
        <v>2005</v>
      </c>
      <c r="AX363" s="19">
        <v>3</v>
      </c>
      <c r="AY363" s="19" t="s">
        <v>1566</v>
      </c>
      <c r="AZ363" s="19" t="s">
        <v>1567</v>
      </c>
      <c r="BA363" s="19">
        <v>2006</v>
      </c>
      <c r="BB363" t="str">
        <f>VLOOKUP(AC363,'CTCwiretagcode(Jan2016)'!A$2:C$730,3,FALSE)</f>
        <v>SAM</v>
      </c>
      <c r="BC363" t="str">
        <f t="shared" si="15"/>
        <v>NT</v>
      </c>
      <c r="BD363">
        <f t="shared" si="16"/>
        <v>3</v>
      </c>
      <c r="BE363" t="str">
        <f t="shared" si="17"/>
        <v>6333693M10107  C2009800</v>
      </c>
      <c r="BK363" s="19" t="s">
        <v>1518</v>
      </c>
    </row>
    <row r="364" spans="1:63" x14ac:dyDescent="0.25">
      <c r="A364" s="19" t="s">
        <v>1501</v>
      </c>
      <c r="B364" s="19">
        <v>4.0999999999999996</v>
      </c>
      <c r="C364" s="19">
        <v>20130329</v>
      </c>
      <c r="D364" s="19" t="s">
        <v>41</v>
      </c>
      <c r="E364" s="19" t="s">
        <v>41</v>
      </c>
      <c r="F364" s="19">
        <v>2063937</v>
      </c>
      <c r="G364" s="19">
        <v>1</v>
      </c>
      <c r="H364" s="19">
        <v>2009</v>
      </c>
      <c r="I364" s="19">
        <v>20090831</v>
      </c>
      <c r="J364" s="19" t="s">
        <v>1501</v>
      </c>
      <c r="K364" s="19">
        <v>6</v>
      </c>
      <c r="L364" s="19">
        <v>36</v>
      </c>
      <c r="M364" s="19">
        <v>23</v>
      </c>
      <c r="N364" s="19">
        <v>17</v>
      </c>
      <c r="O364" s="19" t="s">
        <v>1502</v>
      </c>
      <c r="P364" s="19">
        <v>5</v>
      </c>
      <c r="Q364" s="19" t="s">
        <v>67</v>
      </c>
      <c r="R364" s="19"/>
      <c r="S364" s="19">
        <v>5000</v>
      </c>
      <c r="T364" s="19" t="s">
        <v>110</v>
      </c>
      <c r="U364" s="19"/>
      <c r="V364" s="19"/>
      <c r="W364" s="19"/>
      <c r="X364" s="19">
        <v>720</v>
      </c>
      <c r="Y364" s="19">
        <v>0</v>
      </c>
      <c r="Z364" s="19">
        <v>1</v>
      </c>
      <c r="AA364" s="19" t="s">
        <v>48</v>
      </c>
      <c r="AB364" s="19">
        <v>1</v>
      </c>
      <c r="AC364" s="19">
        <v>633389</v>
      </c>
      <c r="AD364" s="19">
        <v>12</v>
      </c>
      <c r="AE364" s="19"/>
      <c r="AF364" s="19"/>
      <c r="AG364" s="19"/>
      <c r="AH364" s="19">
        <v>108887</v>
      </c>
      <c r="AI364" s="19">
        <v>1</v>
      </c>
      <c r="AJ364" s="19"/>
      <c r="AK364" s="19"/>
      <c r="AL364" s="19"/>
      <c r="AM364" s="19"/>
      <c r="AN364" s="19"/>
      <c r="AO364" s="19">
        <v>2.2599999999999998</v>
      </c>
      <c r="AP364" s="19" t="s">
        <v>1519</v>
      </c>
      <c r="AQ364" s="19" t="s">
        <v>1502</v>
      </c>
      <c r="AR364" s="19" t="s">
        <v>1540</v>
      </c>
      <c r="AS364" s="19" t="s">
        <v>1562</v>
      </c>
      <c r="AT364" s="19" t="s">
        <v>1563</v>
      </c>
      <c r="AU364" s="19" t="s">
        <v>1564</v>
      </c>
      <c r="AV364" s="19" t="s">
        <v>1565</v>
      </c>
      <c r="AW364" s="19">
        <v>2006</v>
      </c>
      <c r="AX364" s="19">
        <v>3</v>
      </c>
      <c r="AY364" s="19" t="s">
        <v>1566</v>
      </c>
      <c r="AZ364" s="19" t="s">
        <v>1567</v>
      </c>
      <c r="BA364" s="19">
        <v>2007</v>
      </c>
      <c r="BB364" t="str">
        <f>VLOOKUP(AC364,'CTCwiretagcode(Jan2016)'!A$2:C$730,3,FALSE)</f>
        <v>SAM</v>
      </c>
      <c r="BC364" t="str">
        <f t="shared" si="15"/>
        <v>Tr</v>
      </c>
      <c r="BD364">
        <f t="shared" si="16"/>
        <v>3</v>
      </c>
      <c r="BE364" t="str">
        <f t="shared" si="17"/>
        <v>6333893M10107  C2009720</v>
      </c>
      <c r="BK364" s="19" t="s">
        <v>1518</v>
      </c>
    </row>
    <row r="365" spans="1:63" x14ac:dyDescent="0.25">
      <c r="A365" s="19" t="s">
        <v>1501</v>
      </c>
      <c r="B365" s="19">
        <v>4.0999999999999996</v>
      </c>
      <c r="C365" s="19">
        <v>20130329</v>
      </c>
      <c r="D365" s="19" t="s">
        <v>41</v>
      </c>
      <c r="E365" s="19" t="s">
        <v>41</v>
      </c>
      <c r="F365" s="19">
        <v>2063939</v>
      </c>
      <c r="G365" s="19">
        <v>1</v>
      </c>
      <c r="H365" s="19">
        <v>2009</v>
      </c>
      <c r="I365" s="19">
        <v>20090831</v>
      </c>
      <c r="J365" s="19" t="s">
        <v>1501</v>
      </c>
      <c r="K365" s="19">
        <v>6</v>
      </c>
      <c r="L365" s="19">
        <v>36</v>
      </c>
      <c r="M365" s="19">
        <v>23</v>
      </c>
      <c r="N365" s="19">
        <v>17</v>
      </c>
      <c r="O365" s="19" t="s">
        <v>1502</v>
      </c>
      <c r="P365" s="19">
        <v>5</v>
      </c>
      <c r="Q365" s="19" t="s">
        <v>67</v>
      </c>
      <c r="R365" s="19"/>
      <c r="S365" s="19">
        <v>5000</v>
      </c>
      <c r="T365" s="19" t="s">
        <v>45</v>
      </c>
      <c r="U365" s="19"/>
      <c r="V365" s="19"/>
      <c r="W365" s="19"/>
      <c r="X365" s="19">
        <v>820</v>
      </c>
      <c r="Y365" s="19">
        <v>0</v>
      </c>
      <c r="Z365" s="19">
        <v>1</v>
      </c>
      <c r="AA365" s="19" t="s">
        <v>48</v>
      </c>
      <c r="AB365" s="19">
        <v>1</v>
      </c>
      <c r="AC365" s="19">
        <v>633369</v>
      </c>
      <c r="AD365" s="19">
        <v>12</v>
      </c>
      <c r="AE365" s="19"/>
      <c r="AF365" s="19"/>
      <c r="AG365" s="19"/>
      <c r="AH365" s="19">
        <v>108887</v>
      </c>
      <c r="AI365" s="19">
        <v>1</v>
      </c>
      <c r="AJ365" s="19"/>
      <c r="AK365" s="19"/>
      <c r="AL365" s="19"/>
      <c r="AM365" s="19"/>
      <c r="AN365" s="19"/>
      <c r="AO365" s="19">
        <v>2.2599999999999998</v>
      </c>
      <c r="AP365" s="19" t="s">
        <v>1519</v>
      </c>
      <c r="AQ365" s="19" t="s">
        <v>1502</v>
      </c>
      <c r="AR365" s="19" t="s">
        <v>1540</v>
      </c>
      <c r="AS365" s="19" t="s">
        <v>1562</v>
      </c>
      <c r="AT365" s="19" t="s">
        <v>1563</v>
      </c>
      <c r="AU365" s="19" t="s">
        <v>1564</v>
      </c>
      <c r="AV365" s="19" t="s">
        <v>1565</v>
      </c>
      <c r="AW365" s="19">
        <v>2005</v>
      </c>
      <c r="AX365" s="19">
        <v>3</v>
      </c>
      <c r="AY365" s="19" t="s">
        <v>1566</v>
      </c>
      <c r="AZ365" s="19" t="s">
        <v>1567</v>
      </c>
      <c r="BA365" s="19">
        <v>2006</v>
      </c>
      <c r="BB365" t="str">
        <f>VLOOKUP(AC365,'CTCwiretagcode(Jan2016)'!A$2:C$730,3,FALSE)</f>
        <v>SAM</v>
      </c>
      <c r="BC365" t="str">
        <f t="shared" si="15"/>
        <v>Tr</v>
      </c>
      <c r="BD365">
        <f t="shared" si="16"/>
        <v>3</v>
      </c>
      <c r="BE365" t="str">
        <f t="shared" si="17"/>
        <v>6333693M10107  C2009820</v>
      </c>
      <c r="BK365" s="19" t="s">
        <v>1518</v>
      </c>
    </row>
    <row r="366" spans="1:63" x14ac:dyDescent="0.25">
      <c r="A366" s="19" t="s">
        <v>1501</v>
      </c>
      <c r="B366" s="19">
        <v>4.0999999999999996</v>
      </c>
      <c r="C366" s="19">
        <v>20130329</v>
      </c>
      <c r="D366" s="19" t="s">
        <v>41</v>
      </c>
      <c r="E366" s="19" t="s">
        <v>41</v>
      </c>
      <c r="F366" s="19">
        <v>2063941</v>
      </c>
      <c r="G366" s="19">
        <v>1</v>
      </c>
      <c r="H366" s="19">
        <v>2009</v>
      </c>
      <c r="I366" s="19">
        <v>20090831</v>
      </c>
      <c r="J366" s="19" t="s">
        <v>1501</v>
      </c>
      <c r="K366" s="19">
        <v>6</v>
      </c>
      <c r="L366" s="19">
        <v>36</v>
      </c>
      <c r="M366" s="19">
        <v>23</v>
      </c>
      <c r="N366" s="19">
        <v>17</v>
      </c>
      <c r="O366" s="19" t="s">
        <v>1502</v>
      </c>
      <c r="P366" s="19">
        <v>5</v>
      </c>
      <c r="Q366" s="19" t="s">
        <v>67</v>
      </c>
      <c r="R366" s="19"/>
      <c r="S366" s="19">
        <v>5000</v>
      </c>
      <c r="T366" s="19" t="s">
        <v>110</v>
      </c>
      <c r="U366" s="19"/>
      <c r="V366" s="19"/>
      <c r="W366" s="19"/>
      <c r="X366" s="19">
        <v>830</v>
      </c>
      <c r="Y366" s="19">
        <v>0</v>
      </c>
      <c r="Z366" s="19">
        <v>1</v>
      </c>
      <c r="AA366" s="19" t="s">
        <v>48</v>
      </c>
      <c r="AB366" s="19">
        <v>1</v>
      </c>
      <c r="AC366" s="19">
        <v>633369</v>
      </c>
      <c r="AD366" s="19">
        <v>12</v>
      </c>
      <c r="AE366" s="19"/>
      <c r="AF366" s="19"/>
      <c r="AG366" s="19"/>
      <c r="AH366" s="19">
        <v>108887</v>
      </c>
      <c r="AI366" s="19">
        <v>1</v>
      </c>
      <c r="AJ366" s="19"/>
      <c r="AK366" s="19"/>
      <c r="AL366" s="19"/>
      <c r="AM366" s="19"/>
      <c r="AN366" s="19"/>
      <c r="AO366" s="19">
        <v>2.2599999999999998</v>
      </c>
      <c r="AP366" s="19" t="s">
        <v>1519</v>
      </c>
      <c r="AQ366" s="19" t="s">
        <v>1502</v>
      </c>
      <c r="AR366" s="19" t="s">
        <v>1540</v>
      </c>
      <c r="AS366" s="19" t="s">
        <v>1562</v>
      </c>
      <c r="AT366" s="19" t="s">
        <v>1563</v>
      </c>
      <c r="AU366" s="19" t="s">
        <v>1564</v>
      </c>
      <c r="AV366" s="19" t="s">
        <v>1565</v>
      </c>
      <c r="AW366" s="19">
        <v>2005</v>
      </c>
      <c r="AX366" s="19">
        <v>3</v>
      </c>
      <c r="AY366" s="19" t="s">
        <v>1566</v>
      </c>
      <c r="AZ366" s="19" t="s">
        <v>1567</v>
      </c>
      <c r="BA366" s="19">
        <v>2006</v>
      </c>
      <c r="BB366" t="str">
        <f>VLOOKUP(AC366,'CTCwiretagcode(Jan2016)'!A$2:C$730,3,FALSE)</f>
        <v>SAM</v>
      </c>
      <c r="BC366" t="str">
        <f t="shared" si="15"/>
        <v>Tr</v>
      </c>
      <c r="BD366">
        <f t="shared" si="16"/>
        <v>3</v>
      </c>
      <c r="BE366" t="str">
        <f t="shared" si="17"/>
        <v>6333693M10107  C2009830</v>
      </c>
      <c r="BK366" s="19" t="s">
        <v>1518</v>
      </c>
    </row>
    <row r="367" spans="1:63" x14ac:dyDescent="0.25">
      <c r="A367" s="19" t="s">
        <v>1501</v>
      </c>
      <c r="B367" s="19">
        <v>4.0999999999999996</v>
      </c>
      <c r="C367" s="19">
        <v>20130329</v>
      </c>
      <c r="D367" s="19" t="s">
        <v>41</v>
      </c>
      <c r="E367" s="19" t="s">
        <v>41</v>
      </c>
      <c r="F367" s="19">
        <v>2063943</v>
      </c>
      <c r="G367" s="19">
        <v>1</v>
      </c>
      <c r="H367" s="19">
        <v>2009</v>
      </c>
      <c r="I367" s="19">
        <v>20090831</v>
      </c>
      <c r="J367" s="19" t="s">
        <v>1501</v>
      </c>
      <c r="K367" s="19">
        <v>6</v>
      </c>
      <c r="L367" s="19">
        <v>36</v>
      </c>
      <c r="M367" s="19">
        <v>23</v>
      </c>
      <c r="N367" s="19">
        <v>17</v>
      </c>
      <c r="O367" s="19" t="s">
        <v>1502</v>
      </c>
      <c r="P367" s="19">
        <v>5</v>
      </c>
      <c r="Q367" s="19" t="s">
        <v>67</v>
      </c>
      <c r="R367" s="19"/>
      <c r="S367" s="19">
        <v>5000</v>
      </c>
      <c r="T367" s="19" t="s">
        <v>110</v>
      </c>
      <c r="U367" s="19"/>
      <c r="V367" s="19"/>
      <c r="W367" s="19"/>
      <c r="X367" s="19">
        <v>770</v>
      </c>
      <c r="Y367" s="19">
        <v>0</v>
      </c>
      <c r="Z367" s="19">
        <v>1</v>
      </c>
      <c r="AA367" s="19" t="s">
        <v>48</v>
      </c>
      <c r="AB367" s="19">
        <v>1</v>
      </c>
      <c r="AC367" s="19">
        <v>633369</v>
      </c>
      <c r="AD367" s="19">
        <v>12</v>
      </c>
      <c r="AE367" s="19"/>
      <c r="AF367" s="19"/>
      <c r="AG367" s="19"/>
      <c r="AH367" s="19">
        <v>108887</v>
      </c>
      <c r="AI367" s="19">
        <v>1</v>
      </c>
      <c r="AJ367" s="19"/>
      <c r="AK367" s="19"/>
      <c r="AL367" s="19"/>
      <c r="AM367" s="19"/>
      <c r="AN367" s="19"/>
      <c r="AO367" s="19">
        <v>2.2599999999999998</v>
      </c>
      <c r="AP367" s="19" t="s">
        <v>1519</v>
      </c>
      <c r="AQ367" s="19" t="s">
        <v>1502</v>
      </c>
      <c r="AR367" s="19" t="s">
        <v>1540</v>
      </c>
      <c r="AS367" s="19" t="s">
        <v>1562</v>
      </c>
      <c r="AT367" s="19" t="s">
        <v>1563</v>
      </c>
      <c r="AU367" s="19" t="s">
        <v>1564</v>
      </c>
      <c r="AV367" s="19" t="s">
        <v>1565</v>
      </c>
      <c r="AW367" s="19">
        <v>2005</v>
      </c>
      <c r="AX367" s="19">
        <v>3</v>
      </c>
      <c r="AY367" s="19" t="s">
        <v>1566</v>
      </c>
      <c r="AZ367" s="19" t="s">
        <v>1567</v>
      </c>
      <c r="BA367" s="19">
        <v>2006</v>
      </c>
      <c r="BB367" t="str">
        <f>VLOOKUP(AC367,'CTCwiretagcode(Jan2016)'!A$2:C$730,3,FALSE)</f>
        <v>SAM</v>
      </c>
      <c r="BC367" t="str">
        <f t="shared" si="15"/>
        <v>Tr</v>
      </c>
      <c r="BD367">
        <f t="shared" si="16"/>
        <v>3</v>
      </c>
      <c r="BE367" t="str">
        <f t="shared" si="17"/>
        <v>6333693M10107  C2009770</v>
      </c>
      <c r="BK367" s="19" t="s">
        <v>1518</v>
      </c>
    </row>
    <row r="368" spans="1:63" x14ac:dyDescent="0.25">
      <c r="A368" s="19" t="s">
        <v>1501</v>
      </c>
      <c r="B368" s="19">
        <v>4.0999999999999996</v>
      </c>
      <c r="C368" s="19">
        <v>20130329</v>
      </c>
      <c r="D368" s="19" t="s">
        <v>41</v>
      </c>
      <c r="E368" s="19" t="s">
        <v>41</v>
      </c>
      <c r="F368" s="19">
        <v>2063957</v>
      </c>
      <c r="G368" s="19">
        <v>1</v>
      </c>
      <c r="H368" s="19">
        <v>2009</v>
      </c>
      <c r="I368" s="19">
        <v>20090831</v>
      </c>
      <c r="J368" s="19" t="s">
        <v>1501</v>
      </c>
      <c r="K368" s="19">
        <v>6</v>
      </c>
      <c r="L368" s="19">
        <v>36</v>
      </c>
      <c r="M368" s="19">
        <v>23</v>
      </c>
      <c r="N368" s="19">
        <v>17</v>
      </c>
      <c r="O368" s="19" t="s">
        <v>1502</v>
      </c>
      <c r="P368" s="19">
        <v>5</v>
      </c>
      <c r="Q368" s="19" t="s">
        <v>67</v>
      </c>
      <c r="R368" s="19"/>
      <c r="S368" s="19">
        <v>5000</v>
      </c>
      <c r="T368" s="19" t="s">
        <v>110</v>
      </c>
      <c r="U368" s="19"/>
      <c r="V368" s="19"/>
      <c r="W368" s="19"/>
      <c r="X368" s="19">
        <v>820</v>
      </c>
      <c r="Y368" s="19">
        <v>0</v>
      </c>
      <c r="Z368" s="19">
        <v>1</v>
      </c>
      <c r="AA368" s="19" t="s">
        <v>48</v>
      </c>
      <c r="AB368" s="19">
        <v>1</v>
      </c>
      <c r="AC368" s="19">
        <v>633369</v>
      </c>
      <c r="AD368" s="19">
        <v>12</v>
      </c>
      <c r="AE368" s="19"/>
      <c r="AF368" s="19"/>
      <c r="AG368" s="19"/>
      <c r="AH368" s="19">
        <v>108887</v>
      </c>
      <c r="AI368" s="19">
        <v>1</v>
      </c>
      <c r="AJ368" s="19"/>
      <c r="AK368" s="19"/>
      <c r="AL368" s="19"/>
      <c r="AM368" s="19"/>
      <c r="AN368" s="19"/>
      <c r="AO368" s="19">
        <v>2.2599999999999998</v>
      </c>
      <c r="AP368" s="19" t="s">
        <v>1519</v>
      </c>
      <c r="AQ368" s="19" t="s">
        <v>1502</v>
      </c>
      <c r="AR368" s="19" t="s">
        <v>1540</v>
      </c>
      <c r="AS368" s="19" t="s">
        <v>1562</v>
      </c>
      <c r="AT368" s="19" t="s">
        <v>1563</v>
      </c>
      <c r="AU368" s="19" t="s">
        <v>1564</v>
      </c>
      <c r="AV368" s="19" t="s">
        <v>1565</v>
      </c>
      <c r="AW368" s="19">
        <v>2005</v>
      </c>
      <c r="AX368" s="19">
        <v>3</v>
      </c>
      <c r="AY368" s="19" t="s">
        <v>1566</v>
      </c>
      <c r="AZ368" s="19" t="s">
        <v>1567</v>
      </c>
      <c r="BA368" s="19">
        <v>2006</v>
      </c>
      <c r="BB368" t="str">
        <f>VLOOKUP(AC368,'CTCwiretagcode(Jan2016)'!A$2:C$730,3,FALSE)</f>
        <v>SAM</v>
      </c>
      <c r="BC368" t="str">
        <f t="shared" si="15"/>
        <v>Tr</v>
      </c>
      <c r="BD368">
        <f t="shared" si="16"/>
        <v>3</v>
      </c>
      <c r="BE368" t="str">
        <f t="shared" si="17"/>
        <v>6333693M10107  C2009820</v>
      </c>
      <c r="BK368" s="19" t="s">
        <v>1518</v>
      </c>
    </row>
    <row r="369" spans="1:63" x14ac:dyDescent="0.25">
      <c r="A369" s="19" t="s">
        <v>1501</v>
      </c>
      <c r="B369" s="19">
        <v>4.0999999999999996</v>
      </c>
      <c r="C369" s="19">
        <v>20130329</v>
      </c>
      <c r="D369" s="19" t="s">
        <v>41</v>
      </c>
      <c r="E369" s="19" t="s">
        <v>41</v>
      </c>
      <c r="F369" s="19">
        <v>2066073</v>
      </c>
      <c r="G369" s="19">
        <v>1</v>
      </c>
      <c r="H369" s="19">
        <v>2009</v>
      </c>
      <c r="I369" s="19">
        <v>20090901</v>
      </c>
      <c r="J369" s="19" t="s">
        <v>1501</v>
      </c>
      <c r="K369" s="19">
        <v>6</v>
      </c>
      <c r="L369" s="19">
        <v>36</v>
      </c>
      <c r="M369" s="19">
        <v>23</v>
      </c>
      <c r="N369" s="19">
        <v>17</v>
      </c>
      <c r="O369" s="19" t="s">
        <v>1502</v>
      </c>
      <c r="P369" s="19">
        <v>5</v>
      </c>
      <c r="Q369" s="19" t="s">
        <v>67</v>
      </c>
      <c r="R369" s="19"/>
      <c r="S369" s="19">
        <v>5000</v>
      </c>
      <c r="T369" s="19" t="s">
        <v>110</v>
      </c>
      <c r="U369" s="19"/>
      <c r="V369" s="19"/>
      <c r="W369" s="19"/>
      <c r="X369" s="19">
        <v>870</v>
      </c>
      <c r="Y369" s="19">
        <v>0</v>
      </c>
      <c r="Z369" s="19">
        <v>1</v>
      </c>
      <c r="AA369" s="19" t="s">
        <v>48</v>
      </c>
      <c r="AB369" s="19">
        <v>1</v>
      </c>
      <c r="AC369" s="19">
        <v>633369</v>
      </c>
      <c r="AD369" s="19">
        <v>12</v>
      </c>
      <c r="AE369" s="19"/>
      <c r="AF369" s="19"/>
      <c r="AG369" s="19"/>
      <c r="AH369" s="19">
        <v>108887</v>
      </c>
      <c r="AI369" s="19">
        <v>1</v>
      </c>
      <c r="AJ369" s="19"/>
      <c r="AK369" s="19"/>
      <c r="AL369" s="19"/>
      <c r="AM369" s="19"/>
      <c r="AN369" s="19"/>
      <c r="AO369" s="19">
        <v>2.2599999999999998</v>
      </c>
      <c r="AP369" s="19" t="s">
        <v>1519</v>
      </c>
      <c r="AQ369" s="19" t="s">
        <v>1502</v>
      </c>
      <c r="AR369" s="19" t="s">
        <v>1540</v>
      </c>
      <c r="AS369" s="19" t="s">
        <v>1562</v>
      </c>
      <c r="AT369" s="19" t="s">
        <v>1563</v>
      </c>
      <c r="AU369" s="19" t="s">
        <v>1564</v>
      </c>
      <c r="AV369" s="19" t="s">
        <v>1565</v>
      </c>
      <c r="AW369" s="19">
        <v>2005</v>
      </c>
      <c r="AX369" s="19">
        <v>3</v>
      </c>
      <c r="AY369" s="19" t="s">
        <v>1566</v>
      </c>
      <c r="AZ369" s="19" t="s">
        <v>1567</v>
      </c>
      <c r="BA369" s="19">
        <v>2006</v>
      </c>
      <c r="BB369" t="str">
        <f>VLOOKUP(AC369,'CTCwiretagcode(Jan2016)'!A$2:C$730,3,FALSE)</f>
        <v>SAM</v>
      </c>
      <c r="BC369" t="str">
        <f t="shared" si="15"/>
        <v>Tr</v>
      </c>
      <c r="BD369">
        <f t="shared" si="16"/>
        <v>3</v>
      </c>
      <c r="BE369" t="str">
        <f t="shared" si="17"/>
        <v>6333693M10107  C2009870</v>
      </c>
      <c r="BK369" s="19" t="s">
        <v>1518</v>
      </c>
    </row>
    <row r="370" spans="1:63" x14ac:dyDescent="0.25">
      <c r="A370" s="19" t="s">
        <v>1501</v>
      </c>
      <c r="B370" s="19">
        <v>4.0999999999999996</v>
      </c>
      <c r="C370" s="19">
        <v>20130329</v>
      </c>
      <c r="D370" s="19" t="s">
        <v>41</v>
      </c>
      <c r="E370" s="19" t="s">
        <v>41</v>
      </c>
      <c r="F370" s="19">
        <v>2066074</v>
      </c>
      <c r="G370" s="19">
        <v>1</v>
      </c>
      <c r="H370" s="19">
        <v>2009</v>
      </c>
      <c r="I370" s="19">
        <v>20090901</v>
      </c>
      <c r="J370" s="19" t="s">
        <v>1501</v>
      </c>
      <c r="K370" s="19">
        <v>6</v>
      </c>
      <c r="L370" s="19">
        <v>36</v>
      </c>
      <c r="M370" s="19">
        <v>23</v>
      </c>
      <c r="N370" s="19">
        <v>17</v>
      </c>
      <c r="O370" s="19" t="s">
        <v>1502</v>
      </c>
      <c r="P370" s="19">
        <v>5</v>
      </c>
      <c r="Q370" s="19" t="s">
        <v>67</v>
      </c>
      <c r="R370" s="19"/>
      <c r="S370" s="19">
        <v>5000</v>
      </c>
      <c r="T370" s="19" t="s">
        <v>110</v>
      </c>
      <c r="U370" s="19"/>
      <c r="V370" s="19"/>
      <c r="W370" s="19"/>
      <c r="X370" s="19">
        <v>980</v>
      </c>
      <c r="Y370" s="19">
        <v>0</v>
      </c>
      <c r="Z370" s="19">
        <v>1</v>
      </c>
      <c r="AA370" s="19" t="s">
        <v>48</v>
      </c>
      <c r="AB370" s="19">
        <v>1</v>
      </c>
      <c r="AC370" s="19">
        <v>633369</v>
      </c>
      <c r="AD370" s="19">
        <v>12</v>
      </c>
      <c r="AE370" s="19"/>
      <c r="AF370" s="19"/>
      <c r="AG370" s="19"/>
      <c r="AH370" s="19">
        <v>108887</v>
      </c>
      <c r="AI370" s="19">
        <v>1</v>
      </c>
      <c r="AJ370" s="19"/>
      <c r="AK370" s="19"/>
      <c r="AL370" s="19"/>
      <c r="AM370" s="19"/>
      <c r="AN370" s="19"/>
      <c r="AO370" s="19">
        <v>2.2599999999999998</v>
      </c>
      <c r="AP370" s="19" t="s">
        <v>1519</v>
      </c>
      <c r="AQ370" s="19" t="s">
        <v>1502</v>
      </c>
      <c r="AR370" s="19" t="s">
        <v>1540</v>
      </c>
      <c r="AS370" s="19" t="s">
        <v>1562</v>
      </c>
      <c r="AT370" s="19" t="s">
        <v>1563</v>
      </c>
      <c r="AU370" s="19" t="s">
        <v>1564</v>
      </c>
      <c r="AV370" s="19" t="s">
        <v>1565</v>
      </c>
      <c r="AW370" s="19">
        <v>2005</v>
      </c>
      <c r="AX370" s="19">
        <v>3</v>
      </c>
      <c r="AY370" s="19" t="s">
        <v>1566</v>
      </c>
      <c r="AZ370" s="19" t="s">
        <v>1567</v>
      </c>
      <c r="BA370" s="19">
        <v>2006</v>
      </c>
      <c r="BB370" t="str">
        <f>VLOOKUP(AC370,'CTCwiretagcode(Jan2016)'!A$2:C$730,3,FALSE)</f>
        <v>SAM</v>
      </c>
      <c r="BC370" t="str">
        <f t="shared" si="15"/>
        <v>Tr</v>
      </c>
      <c r="BD370">
        <f t="shared" si="16"/>
        <v>3</v>
      </c>
      <c r="BE370" t="str">
        <f t="shared" si="17"/>
        <v>6333693M10107  C2009980</v>
      </c>
      <c r="BK370" s="19" t="s">
        <v>1518</v>
      </c>
    </row>
    <row r="371" spans="1:63" x14ac:dyDescent="0.25">
      <c r="A371" s="19" t="s">
        <v>1501</v>
      </c>
      <c r="B371" s="19">
        <v>4.0999999999999996</v>
      </c>
      <c r="C371" s="19">
        <v>20130329</v>
      </c>
      <c r="D371" s="19" t="s">
        <v>41</v>
      </c>
      <c r="E371" s="19" t="s">
        <v>41</v>
      </c>
      <c r="F371" s="19">
        <v>2066075</v>
      </c>
      <c r="G371" s="19">
        <v>1</v>
      </c>
      <c r="H371" s="19">
        <v>2009</v>
      </c>
      <c r="I371" s="19">
        <v>20090901</v>
      </c>
      <c r="J371" s="19" t="s">
        <v>1501</v>
      </c>
      <c r="K371" s="19">
        <v>6</v>
      </c>
      <c r="L371" s="19">
        <v>36</v>
      </c>
      <c r="M371" s="19">
        <v>23</v>
      </c>
      <c r="N371" s="19">
        <v>17</v>
      </c>
      <c r="O371" s="19" t="s">
        <v>1502</v>
      </c>
      <c r="P371" s="19">
        <v>5</v>
      </c>
      <c r="Q371" s="19" t="s">
        <v>67</v>
      </c>
      <c r="R371" s="19"/>
      <c r="S371" s="19">
        <v>5000</v>
      </c>
      <c r="T371" s="19" t="s">
        <v>110</v>
      </c>
      <c r="U371" s="19"/>
      <c r="V371" s="19"/>
      <c r="W371" s="19"/>
      <c r="X371" s="19">
        <v>730</v>
      </c>
      <c r="Y371" s="19">
        <v>0</v>
      </c>
      <c r="Z371" s="19">
        <v>1</v>
      </c>
      <c r="AA371" s="19" t="s">
        <v>48</v>
      </c>
      <c r="AB371" s="19">
        <v>1</v>
      </c>
      <c r="AC371" s="19">
        <v>633389</v>
      </c>
      <c r="AD371" s="19">
        <v>12</v>
      </c>
      <c r="AE371" s="19"/>
      <c r="AF371" s="19"/>
      <c r="AG371" s="19"/>
      <c r="AH371" s="19">
        <v>108887</v>
      </c>
      <c r="AI371" s="19">
        <v>1</v>
      </c>
      <c r="AJ371" s="19"/>
      <c r="AK371" s="19"/>
      <c r="AL371" s="19"/>
      <c r="AM371" s="19"/>
      <c r="AN371" s="19"/>
      <c r="AO371" s="19">
        <v>2.2599999999999998</v>
      </c>
      <c r="AP371" s="19" t="s">
        <v>1519</v>
      </c>
      <c r="AQ371" s="19" t="s">
        <v>1502</v>
      </c>
      <c r="AR371" s="19" t="s">
        <v>1540</v>
      </c>
      <c r="AS371" s="19" t="s">
        <v>1562</v>
      </c>
      <c r="AT371" s="19" t="s">
        <v>1563</v>
      </c>
      <c r="AU371" s="19" t="s">
        <v>1564</v>
      </c>
      <c r="AV371" s="19" t="s">
        <v>1565</v>
      </c>
      <c r="AW371" s="19">
        <v>2006</v>
      </c>
      <c r="AX371" s="19">
        <v>3</v>
      </c>
      <c r="AY371" s="19" t="s">
        <v>1566</v>
      </c>
      <c r="AZ371" s="19" t="s">
        <v>1567</v>
      </c>
      <c r="BA371" s="19">
        <v>2007</v>
      </c>
      <c r="BB371" t="str">
        <f>VLOOKUP(AC371,'CTCwiretagcode(Jan2016)'!A$2:C$730,3,FALSE)</f>
        <v>SAM</v>
      </c>
      <c r="BC371" t="str">
        <f t="shared" si="15"/>
        <v>Tr</v>
      </c>
      <c r="BD371">
        <f t="shared" si="16"/>
        <v>3</v>
      </c>
      <c r="BE371" t="str">
        <f t="shared" si="17"/>
        <v>6333893M10107  C2009730</v>
      </c>
      <c r="BK371" s="19" t="s">
        <v>1518</v>
      </c>
    </row>
    <row r="372" spans="1:63" x14ac:dyDescent="0.25">
      <c r="A372" s="19" t="s">
        <v>1501</v>
      </c>
      <c r="B372" s="19">
        <v>4.0999999999999996</v>
      </c>
      <c r="C372" s="19">
        <v>20130329</v>
      </c>
      <c r="D372" s="19" t="s">
        <v>41</v>
      </c>
      <c r="E372" s="19" t="s">
        <v>41</v>
      </c>
      <c r="F372" s="19">
        <v>2066076</v>
      </c>
      <c r="G372" s="19">
        <v>1</v>
      </c>
      <c r="H372" s="19">
        <v>2009</v>
      </c>
      <c r="I372" s="19">
        <v>20090901</v>
      </c>
      <c r="J372" s="19" t="s">
        <v>1501</v>
      </c>
      <c r="K372" s="19">
        <v>6</v>
      </c>
      <c r="L372" s="19">
        <v>36</v>
      </c>
      <c r="M372" s="19">
        <v>23</v>
      </c>
      <c r="N372" s="19">
        <v>17</v>
      </c>
      <c r="O372" s="19" t="s">
        <v>1502</v>
      </c>
      <c r="P372" s="19">
        <v>5</v>
      </c>
      <c r="Q372" s="19" t="s">
        <v>67</v>
      </c>
      <c r="R372" s="19"/>
      <c r="S372" s="19">
        <v>5000</v>
      </c>
      <c r="T372" s="19" t="s">
        <v>110</v>
      </c>
      <c r="U372" s="19"/>
      <c r="V372" s="19"/>
      <c r="W372" s="19"/>
      <c r="X372" s="19">
        <v>840</v>
      </c>
      <c r="Y372" s="19">
        <v>0</v>
      </c>
      <c r="Z372" s="19">
        <v>1</v>
      </c>
      <c r="AA372" s="19" t="s">
        <v>48</v>
      </c>
      <c r="AB372" s="19">
        <v>1</v>
      </c>
      <c r="AC372" s="19">
        <v>633369</v>
      </c>
      <c r="AD372" s="19">
        <v>12</v>
      </c>
      <c r="AE372" s="19"/>
      <c r="AF372" s="19"/>
      <c r="AG372" s="19"/>
      <c r="AH372" s="19">
        <v>108887</v>
      </c>
      <c r="AI372" s="19">
        <v>1</v>
      </c>
      <c r="AJ372" s="19"/>
      <c r="AK372" s="19"/>
      <c r="AL372" s="19"/>
      <c r="AM372" s="19"/>
      <c r="AN372" s="19"/>
      <c r="AO372" s="19">
        <v>2.2599999999999998</v>
      </c>
      <c r="AP372" s="19" t="s">
        <v>1519</v>
      </c>
      <c r="AQ372" s="19" t="s">
        <v>1502</v>
      </c>
      <c r="AR372" s="19" t="s">
        <v>1540</v>
      </c>
      <c r="AS372" s="19" t="s">
        <v>1562</v>
      </c>
      <c r="AT372" s="19" t="s">
        <v>1563</v>
      </c>
      <c r="AU372" s="19" t="s">
        <v>1564</v>
      </c>
      <c r="AV372" s="19" t="s">
        <v>1565</v>
      </c>
      <c r="AW372" s="19">
        <v>2005</v>
      </c>
      <c r="AX372" s="19">
        <v>3</v>
      </c>
      <c r="AY372" s="19" t="s">
        <v>1566</v>
      </c>
      <c r="AZ372" s="19" t="s">
        <v>1567</v>
      </c>
      <c r="BA372" s="19">
        <v>2006</v>
      </c>
      <c r="BB372" t="str">
        <f>VLOOKUP(AC372,'CTCwiretagcode(Jan2016)'!A$2:C$730,3,FALSE)</f>
        <v>SAM</v>
      </c>
      <c r="BC372" t="str">
        <f t="shared" si="15"/>
        <v>Tr</v>
      </c>
      <c r="BD372">
        <f t="shared" si="16"/>
        <v>3</v>
      </c>
      <c r="BE372" t="str">
        <f t="shared" si="17"/>
        <v>6333693M10107  C2009840</v>
      </c>
      <c r="BK372" s="19" t="s">
        <v>1518</v>
      </c>
    </row>
    <row r="373" spans="1:63" x14ac:dyDescent="0.25">
      <c r="A373" s="19" t="s">
        <v>1501</v>
      </c>
      <c r="B373" s="19">
        <v>4.0999999999999996</v>
      </c>
      <c r="C373" s="19">
        <v>20130329</v>
      </c>
      <c r="D373" s="19" t="s">
        <v>41</v>
      </c>
      <c r="E373" s="19" t="s">
        <v>41</v>
      </c>
      <c r="F373" s="19">
        <v>2066077</v>
      </c>
      <c r="G373" s="19">
        <v>1</v>
      </c>
      <c r="H373" s="19">
        <v>2009</v>
      </c>
      <c r="I373" s="19">
        <v>20090901</v>
      </c>
      <c r="J373" s="19" t="s">
        <v>1501</v>
      </c>
      <c r="K373" s="19">
        <v>6</v>
      </c>
      <c r="L373" s="19">
        <v>36</v>
      </c>
      <c r="M373" s="19">
        <v>23</v>
      </c>
      <c r="N373" s="19">
        <v>17</v>
      </c>
      <c r="O373" s="19" t="s">
        <v>1502</v>
      </c>
      <c r="P373" s="19">
        <v>5</v>
      </c>
      <c r="Q373" s="19" t="s">
        <v>67</v>
      </c>
      <c r="R373" s="19"/>
      <c r="S373" s="19">
        <v>5000</v>
      </c>
      <c r="T373" s="19" t="s">
        <v>45</v>
      </c>
      <c r="U373" s="19"/>
      <c r="V373" s="19"/>
      <c r="W373" s="19"/>
      <c r="X373" s="19">
        <v>730</v>
      </c>
      <c r="Y373" s="19">
        <v>0</v>
      </c>
      <c r="Z373" s="19">
        <v>1</v>
      </c>
      <c r="AA373" s="19" t="s">
        <v>48</v>
      </c>
      <c r="AB373" s="19">
        <v>1</v>
      </c>
      <c r="AC373" s="19">
        <v>633389</v>
      </c>
      <c r="AD373" s="19">
        <v>12</v>
      </c>
      <c r="AE373" s="19"/>
      <c r="AF373" s="19"/>
      <c r="AG373" s="19"/>
      <c r="AH373" s="19">
        <v>108887</v>
      </c>
      <c r="AI373" s="19">
        <v>1</v>
      </c>
      <c r="AJ373" s="19"/>
      <c r="AK373" s="19"/>
      <c r="AL373" s="19"/>
      <c r="AM373" s="19"/>
      <c r="AN373" s="19"/>
      <c r="AO373" s="19">
        <v>2.2599999999999998</v>
      </c>
      <c r="AP373" s="19" t="s">
        <v>1519</v>
      </c>
      <c r="AQ373" s="19" t="s">
        <v>1502</v>
      </c>
      <c r="AR373" s="19" t="s">
        <v>1540</v>
      </c>
      <c r="AS373" s="19" t="s">
        <v>1562</v>
      </c>
      <c r="AT373" s="19" t="s">
        <v>1563</v>
      </c>
      <c r="AU373" s="19" t="s">
        <v>1564</v>
      </c>
      <c r="AV373" s="19" t="s">
        <v>1565</v>
      </c>
      <c r="AW373" s="19">
        <v>2006</v>
      </c>
      <c r="AX373" s="19">
        <v>3</v>
      </c>
      <c r="AY373" s="19" t="s">
        <v>1566</v>
      </c>
      <c r="AZ373" s="19" t="s">
        <v>1567</v>
      </c>
      <c r="BA373" s="19">
        <v>2007</v>
      </c>
      <c r="BB373" t="str">
        <f>VLOOKUP(AC373,'CTCwiretagcode(Jan2016)'!A$2:C$730,3,FALSE)</f>
        <v>SAM</v>
      </c>
      <c r="BC373" t="str">
        <f t="shared" si="15"/>
        <v>Tr</v>
      </c>
      <c r="BD373">
        <f t="shared" si="16"/>
        <v>3</v>
      </c>
      <c r="BE373" t="str">
        <f t="shared" si="17"/>
        <v>6333893M10107  C2009730</v>
      </c>
      <c r="BK373" s="19" t="s">
        <v>1518</v>
      </c>
    </row>
    <row r="374" spans="1:63" x14ac:dyDescent="0.25">
      <c r="A374" s="19" t="s">
        <v>1501</v>
      </c>
      <c r="B374" s="19">
        <v>4.0999999999999996</v>
      </c>
      <c r="C374" s="19">
        <v>20130329</v>
      </c>
      <c r="D374" s="19" t="s">
        <v>41</v>
      </c>
      <c r="E374" s="19" t="s">
        <v>41</v>
      </c>
      <c r="F374" s="19">
        <v>2066078</v>
      </c>
      <c r="G374" s="19">
        <v>1</v>
      </c>
      <c r="H374" s="19">
        <v>2009</v>
      </c>
      <c r="I374" s="19">
        <v>20090901</v>
      </c>
      <c r="J374" s="19" t="s">
        <v>1501</v>
      </c>
      <c r="K374" s="19">
        <v>6</v>
      </c>
      <c r="L374" s="19">
        <v>36</v>
      </c>
      <c r="M374" s="19">
        <v>23</v>
      </c>
      <c r="N374" s="19">
        <v>17</v>
      </c>
      <c r="O374" s="19" t="s">
        <v>1502</v>
      </c>
      <c r="P374" s="19">
        <v>5</v>
      </c>
      <c r="Q374" s="19" t="s">
        <v>67</v>
      </c>
      <c r="R374" s="19"/>
      <c r="S374" s="19">
        <v>5000</v>
      </c>
      <c r="T374" s="19" t="s">
        <v>45</v>
      </c>
      <c r="U374" s="19"/>
      <c r="V374" s="19"/>
      <c r="W374" s="19"/>
      <c r="X374" s="19">
        <v>740</v>
      </c>
      <c r="Y374" s="19">
        <v>0</v>
      </c>
      <c r="Z374" s="19">
        <v>1</v>
      </c>
      <c r="AA374" s="19" t="s">
        <v>48</v>
      </c>
      <c r="AB374" s="19">
        <v>1</v>
      </c>
      <c r="AC374" s="19">
        <v>633389</v>
      </c>
      <c r="AD374" s="19">
        <v>12</v>
      </c>
      <c r="AE374" s="19"/>
      <c r="AF374" s="19"/>
      <c r="AG374" s="19"/>
      <c r="AH374" s="19">
        <v>108887</v>
      </c>
      <c r="AI374" s="19">
        <v>1</v>
      </c>
      <c r="AJ374" s="19"/>
      <c r="AK374" s="19"/>
      <c r="AL374" s="19"/>
      <c r="AM374" s="19"/>
      <c r="AN374" s="19"/>
      <c r="AO374" s="19">
        <v>2.2599999999999998</v>
      </c>
      <c r="AP374" s="19" t="s">
        <v>1519</v>
      </c>
      <c r="AQ374" s="19" t="s">
        <v>1502</v>
      </c>
      <c r="AR374" s="19" t="s">
        <v>1540</v>
      </c>
      <c r="AS374" s="19" t="s">
        <v>1562</v>
      </c>
      <c r="AT374" s="19" t="s">
        <v>1563</v>
      </c>
      <c r="AU374" s="19" t="s">
        <v>1564</v>
      </c>
      <c r="AV374" s="19" t="s">
        <v>1565</v>
      </c>
      <c r="AW374" s="19">
        <v>2006</v>
      </c>
      <c r="AX374" s="19">
        <v>3</v>
      </c>
      <c r="AY374" s="19" t="s">
        <v>1566</v>
      </c>
      <c r="AZ374" s="19" t="s">
        <v>1567</v>
      </c>
      <c r="BA374" s="19">
        <v>2007</v>
      </c>
      <c r="BB374" t="str">
        <f>VLOOKUP(AC374,'CTCwiretagcode(Jan2016)'!A$2:C$730,3,FALSE)</f>
        <v>SAM</v>
      </c>
      <c r="BC374" t="str">
        <f t="shared" si="15"/>
        <v>Tr</v>
      </c>
      <c r="BD374">
        <f t="shared" si="16"/>
        <v>3</v>
      </c>
      <c r="BE374" t="str">
        <f t="shared" si="17"/>
        <v>6333893M10107  C2009740</v>
      </c>
      <c r="BK374" s="19" t="s">
        <v>1518</v>
      </c>
    </row>
    <row r="375" spans="1:63" x14ac:dyDescent="0.25">
      <c r="A375" s="19" t="s">
        <v>1501</v>
      </c>
      <c r="B375" s="19">
        <v>4.0999999999999996</v>
      </c>
      <c r="C375" s="19">
        <v>20130329</v>
      </c>
      <c r="D375" s="19" t="s">
        <v>41</v>
      </c>
      <c r="E375" s="19" t="s">
        <v>41</v>
      </c>
      <c r="F375" s="19">
        <v>2066080</v>
      </c>
      <c r="G375" s="19">
        <v>1</v>
      </c>
      <c r="H375" s="19">
        <v>2009</v>
      </c>
      <c r="I375" s="19">
        <v>20090901</v>
      </c>
      <c r="J375" s="19" t="s">
        <v>1501</v>
      </c>
      <c r="K375" s="19">
        <v>6</v>
      </c>
      <c r="L375" s="19">
        <v>36</v>
      </c>
      <c r="M375" s="19">
        <v>23</v>
      </c>
      <c r="N375" s="19">
        <v>17</v>
      </c>
      <c r="O375" s="19" t="s">
        <v>1502</v>
      </c>
      <c r="P375" s="19">
        <v>5</v>
      </c>
      <c r="Q375" s="19" t="s">
        <v>67</v>
      </c>
      <c r="R375" s="19"/>
      <c r="S375" s="19">
        <v>5000</v>
      </c>
      <c r="T375" s="19" t="s">
        <v>45</v>
      </c>
      <c r="U375" s="19"/>
      <c r="V375" s="19"/>
      <c r="W375" s="19"/>
      <c r="X375" s="19">
        <v>880</v>
      </c>
      <c r="Y375" s="19">
        <v>0</v>
      </c>
      <c r="Z375" s="19">
        <v>1</v>
      </c>
      <c r="AA375" s="19" t="s">
        <v>48</v>
      </c>
      <c r="AB375" s="19">
        <v>1</v>
      </c>
      <c r="AC375" s="19">
        <v>633369</v>
      </c>
      <c r="AD375" s="19">
        <v>12</v>
      </c>
      <c r="AE375" s="19"/>
      <c r="AF375" s="19"/>
      <c r="AG375" s="19"/>
      <c r="AH375" s="19">
        <v>108887</v>
      </c>
      <c r="AI375" s="19">
        <v>1</v>
      </c>
      <c r="AJ375" s="19"/>
      <c r="AK375" s="19"/>
      <c r="AL375" s="19"/>
      <c r="AM375" s="19"/>
      <c r="AN375" s="19"/>
      <c r="AO375" s="19">
        <v>2.2599999999999998</v>
      </c>
      <c r="AP375" s="19" t="s">
        <v>1519</v>
      </c>
      <c r="AQ375" s="19" t="s">
        <v>1502</v>
      </c>
      <c r="AR375" s="19" t="s">
        <v>1540</v>
      </c>
      <c r="AS375" s="19" t="s">
        <v>1562</v>
      </c>
      <c r="AT375" s="19" t="s">
        <v>1563</v>
      </c>
      <c r="AU375" s="19" t="s">
        <v>1564</v>
      </c>
      <c r="AV375" s="19" t="s">
        <v>1565</v>
      </c>
      <c r="AW375" s="19">
        <v>2005</v>
      </c>
      <c r="AX375" s="19">
        <v>3</v>
      </c>
      <c r="AY375" s="19" t="s">
        <v>1566</v>
      </c>
      <c r="AZ375" s="19" t="s">
        <v>1567</v>
      </c>
      <c r="BA375" s="19">
        <v>2006</v>
      </c>
      <c r="BB375" t="str">
        <f>VLOOKUP(AC375,'CTCwiretagcode(Jan2016)'!A$2:C$730,3,FALSE)</f>
        <v>SAM</v>
      </c>
      <c r="BC375" t="str">
        <f t="shared" si="15"/>
        <v>Tr</v>
      </c>
      <c r="BD375">
        <f t="shared" si="16"/>
        <v>3</v>
      </c>
      <c r="BE375" t="str">
        <f t="shared" si="17"/>
        <v>6333693M10107  C2009880</v>
      </c>
      <c r="BK375" s="19" t="s">
        <v>1518</v>
      </c>
    </row>
    <row r="376" spans="1:63" x14ac:dyDescent="0.25">
      <c r="A376" s="19" t="s">
        <v>1501</v>
      </c>
      <c r="B376" s="19">
        <v>4.0999999999999996</v>
      </c>
      <c r="C376" s="19">
        <v>20130329</v>
      </c>
      <c r="D376" s="19" t="s">
        <v>41</v>
      </c>
      <c r="E376" s="19" t="s">
        <v>41</v>
      </c>
      <c r="F376" s="19">
        <v>2065986</v>
      </c>
      <c r="G376" s="19">
        <v>1</v>
      </c>
      <c r="H376" s="19">
        <v>2009</v>
      </c>
      <c r="I376" s="19">
        <v>20090901</v>
      </c>
      <c r="J376" s="19" t="s">
        <v>1501</v>
      </c>
      <c r="K376" s="19">
        <v>6</v>
      </c>
      <c r="L376" s="19">
        <v>36</v>
      </c>
      <c r="M376" s="19">
        <v>23</v>
      </c>
      <c r="N376" s="19">
        <v>17</v>
      </c>
      <c r="O376" s="19" t="s">
        <v>1502</v>
      </c>
      <c r="P376" s="19">
        <v>5</v>
      </c>
      <c r="Q376" s="19" t="s">
        <v>67</v>
      </c>
      <c r="R376" s="19"/>
      <c r="S376" s="19">
        <v>5000</v>
      </c>
      <c r="T376" s="19" t="s">
        <v>110</v>
      </c>
      <c r="U376" s="19"/>
      <c r="V376" s="19"/>
      <c r="W376" s="19"/>
      <c r="X376" s="19">
        <v>830</v>
      </c>
      <c r="Y376" s="19">
        <v>0</v>
      </c>
      <c r="Z376" s="19">
        <v>1</v>
      </c>
      <c r="AA376" s="19" t="s">
        <v>48</v>
      </c>
      <c r="AB376" s="19">
        <v>1</v>
      </c>
      <c r="AC376" s="19">
        <v>633369</v>
      </c>
      <c r="AD376" s="19">
        <v>12</v>
      </c>
      <c r="AE376" s="19"/>
      <c r="AF376" s="19"/>
      <c r="AG376" s="19"/>
      <c r="AH376" s="19">
        <v>108887</v>
      </c>
      <c r="AI376" s="19">
        <v>1</v>
      </c>
      <c r="AJ376" s="19"/>
      <c r="AK376" s="19"/>
      <c r="AL376" s="19"/>
      <c r="AM376" s="19"/>
      <c r="AN376" s="19"/>
      <c r="AO376" s="19">
        <v>2.2599999999999998</v>
      </c>
      <c r="AP376" s="19" t="s">
        <v>1519</v>
      </c>
      <c r="AQ376" s="19" t="s">
        <v>1502</v>
      </c>
      <c r="AR376" s="19" t="s">
        <v>1540</v>
      </c>
      <c r="AS376" s="19" t="s">
        <v>1562</v>
      </c>
      <c r="AT376" s="19" t="s">
        <v>1563</v>
      </c>
      <c r="AU376" s="19" t="s">
        <v>1564</v>
      </c>
      <c r="AV376" s="19" t="s">
        <v>1565</v>
      </c>
      <c r="AW376" s="19">
        <v>2005</v>
      </c>
      <c r="AX376" s="19">
        <v>3</v>
      </c>
      <c r="AY376" s="19" t="s">
        <v>1566</v>
      </c>
      <c r="AZ376" s="19" t="s">
        <v>1567</v>
      </c>
      <c r="BA376" s="19">
        <v>2006</v>
      </c>
      <c r="BB376" t="str">
        <f>VLOOKUP(AC376,'CTCwiretagcode(Jan2016)'!A$2:C$730,3,FALSE)</f>
        <v>SAM</v>
      </c>
      <c r="BC376" t="str">
        <f t="shared" si="15"/>
        <v>Tr</v>
      </c>
      <c r="BD376">
        <f t="shared" si="16"/>
        <v>3</v>
      </c>
      <c r="BE376" t="str">
        <f t="shared" si="17"/>
        <v>6333693M10107  C2009830</v>
      </c>
      <c r="BK376" s="19" t="s">
        <v>1518</v>
      </c>
    </row>
    <row r="377" spans="1:63" x14ac:dyDescent="0.25">
      <c r="A377" s="19" t="s">
        <v>1501</v>
      </c>
      <c r="B377" s="19">
        <v>4.0999999999999996</v>
      </c>
      <c r="C377" s="19">
        <v>20130329</v>
      </c>
      <c r="D377" s="19" t="s">
        <v>41</v>
      </c>
      <c r="E377" s="19" t="s">
        <v>41</v>
      </c>
      <c r="F377" s="19">
        <v>2065990</v>
      </c>
      <c r="G377" s="19">
        <v>1</v>
      </c>
      <c r="H377" s="19">
        <v>2009</v>
      </c>
      <c r="I377" s="19">
        <v>20090901</v>
      </c>
      <c r="J377" s="19" t="s">
        <v>1501</v>
      </c>
      <c r="K377" s="19">
        <v>6</v>
      </c>
      <c r="L377" s="19">
        <v>36</v>
      </c>
      <c r="M377" s="19">
        <v>23</v>
      </c>
      <c r="N377" s="19">
        <v>17</v>
      </c>
      <c r="O377" s="19" t="s">
        <v>1502</v>
      </c>
      <c r="P377" s="19">
        <v>5</v>
      </c>
      <c r="Q377" s="19" t="s">
        <v>67</v>
      </c>
      <c r="R377" s="19"/>
      <c r="S377" s="19">
        <v>5000</v>
      </c>
      <c r="T377" s="19" t="s">
        <v>45</v>
      </c>
      <c r="U377" s="19"/>
      <c r="V377" s="19"/>
      <c r="W377" s="19"/>
      <c r="X377" s="19">
        <v>840</v>
      </c>
      <c r="Y377" s="19">
        <v>0</v>
      </c>
      <c r="Z377" s="19">
        <v>1</v>
      </c>
      <c r="AA377" s="19" t="s">
        <v>48</v>
      </c>
      <c r="AB377" s="19">
        <v>1</v>
      </c>
      <c r="AC377" s="19">
        <v>633369</v>
      </c>
      <c r="AD377" s="19">
        <v>12</v>
      </c>
      <c r="AE377" s="19"/>
      <c r="AF377" s="19"/>
      <c r="AG377" s="19"/>
      <c r="AH377" s="19">
        <v>108887</v>
      </c>
      <c r="AI377" s="19">
        <v>1</v>
      </c>
      <c r="AJ377" s="19"/>
      <c r="AK377" s="19"/>
      <c r="AL377" s="19"/>
      <c r="AM377" s="19"/>
      <c r="AN377" s="19"/>
      <c r="AO377" s="19">
        <v>2.2599999999999998</v>
      </c>
      <c r="AP377" s="19" t="s">
        <v>1519</v>
      </c>
      <c r="AQ377" s="19" t="s">
        <v>1502</v>
      </c>
      <c r="AR377" s="19" t="s">
        <v>1540</v>
      </c>
      <c r="AS377" s="19" t="s">
        <v>1562</v>
      </c>
      <c r="AT377" s="19" t="s">
        <v>1563</v>
      </c>
      <c r="AU377" s="19" t="s">
        <v>1564</v>
      </c>
      <c r="AV377" s="19" t="s">
        <v>1565</v>
      </c>
      <c r="AW377" s="19">
        <v>2005</v>
      </c>
      <c r="AX377" s="19">
        <v>3</v>
      </c>
      <c r="AY377" s="19" t="s">
        <v>1566</v>
      </c>
      <c r="AZ377" s="19" t="s">
        <v>1567</v>
      </c>
      <c r="BA377" s="19">
        <v>2006</v>
      </c>
      <c r="BB377" t="str">
        <f>VLOOKUP(AC377,'CTCwiretagcode(Jan2016)'!A$2:C$730,3,FALSE)</f>
        <v>SAM</v>
      </c>
      <c r="BC377" t="str">
        <f t="shared" si="15"/>
        <v>Tr</v>
      </c>
      <c r="BD377">
        <f t="shared" si="16"/>
        <v>3</v>
      </c>
      <c r="BE377" t="str">
        <f t="shared" si="17"/>
        <v>6333693M10107  C2009840</v>
      </c>
      <c r="BK377" s="19" t="s">
        <v>1518</v>
      </c>
    </row>
    <row r="378" spans="1:63" x14ac:dyDescent="0.25">
      <c r="A378" s="19" t="s">
        <v>1501</v>
      </c>
      <c r="B378" s="19">
        <v>4.0999999999999996</v>
      </c>
      <c r="C378" s="19">
        <v>20130329</v>
      </c>
      <c r="D378" s="19" t="s">
        <v>41</v>
      </c>
      <c r="E378" s="19" t="s">
        <v>41</v>
      </c>
      <c r="F378" s="19">
        <v>2065992</v>
      </c>
      <c r="G378" s="19">
        <v>1</v>
      </c>
      <c r="H378" s="19">
        <v>2009</v>
      </c>
      <c r="I378" s="19">
        <v>20090901</v>
      </c>
      <c r="J378" s="19" t="s">
        <v>1501</v>
      </c>
      <c r="K378" s="19">
        <v>6</v>
      </c>
      <c r="L378" s="19">
        <v>36</v>
      </c>
      <c r="M378" s="19">
        <v>23</v>
      </c>
      <c r="N378" s="19">
        <v>17</v>
      </c>
      <c r="O378" s="19" t="s">
        <v>1502</v>
      </c>
      <c r="P378" s="19">
        <v>5</v>
      </c>
      <c r="Q378" s="19" t="s">
        <v>67</v>
      </c>
      <c r="R378" s="19"/>
      <c r="S378" s="19">
        <v>5000</v>
      </c>
      <c r="T378" s="19" t="s">
        <v>110</v>
      </c>
      <c r="U378" s="19"/>
      <c r="V378" s="19"/>
      <c r="W378" s="19"/>
      <c r="X378" s="19">
        <v>850</v>
      </c>
      <c r="Y378" s="19">
        <v>0</v>
      </c>
      <c r="Z378" s="19">
        <v>1</v>
      </c>
      <c r="AA378" s="19" t="s">
        <v>48</v>
      </c>
      <c r="AB378" s="19">
        <v>1</v>
      </c>
      <c r="AC378" s="19">
        <v>633369</v>
      </c>
      <c r="AD378" s="19">
        <v>12</v>
      </c>
      <c r="AE378" s="19"/>
      <c r="AF378" s="19"/>
      <c r="AG378" s="19"/>
      <c r="AH378" s="19">
        <v>108887</v>
      </c>
      <c r="AI378" s="19">
        <v>1</v>
      </c>
      <c r="AJ378" s="19"/>
      <c r="AK378" s="19"/>
      <c r="AL378" s="19"/>
      <c r="AM378" s="19"/>
      <c r="AN378" s="19"/>
      <c r="AO378" s="19">
        <v>2.2599999999999998</v>
      </c>
      <c r="AP378" s="19" t="s">
        <v>1519</v>
      </c>
      <c r="AQ378" s="19" t="s">
        <v>1502</v>
      </c>
      <c r="AR378" s="19" t="s">
        <v>1540</v>
      </c>
      <c r="AS378" s="19" t="s">
        <v>1562</v>
      </c>
      <c r="AT378" s="19" t="s">
        <v>1563</v>
      </c>
      <c r="AU378" s="19" t="s">
        <v>1564</v>
      </c>
      <c r="AV378" s="19" t="s">
        <v>1565</v>
      </c>
      <c r="AW378" s="19">
        <v>2005</v>
      </c>
      <c r="AX378" s="19">
        <v>3</v>
      </c>
      <c r="AY378" s="19" t="s">
        <v>1566</v>
      </c>
      <c r="AZ378" s="19" t="s">
        <v>1567</v>
      </c>
      <c r="BA378" s="19">
        <v>2006</v>
      </c>
      <c r="BB378" t="str">
        <f>VLOOKUP(AC378,'CTCwiretagcode(Jan2016)'!A$2:C$730,3,FALSE)</f>
        <v>SAM</v>
      </c>
      <c r="BC378" t="str">
        <f t="shared" si="15"/>
        <v>Tr</v>
      </c>
      <c r="BD378">
        <f t="shared" si="16"/>
        <v>3</v>
      </c>
      <c r="BE378" t="str">
        <f t="shared" si="17"/>
        <v>6333693M10107  C2009850</v>
      </c>
      <c r="BK378" s="19" t="s">
        <v>1518</v>
      </c>
    </row>
    <row r="379" spans="1:63" x14ac:dyDescent="0.25">
      <c r="A379" s="19" t="s">
        <v>1501</v>
      </c>
      <c r="B379" s="19">
        <v>4.0999999999999996</v>
      </c>
      <c r="C379" s="19">
        <v>20130329</v>
      </c>
      <c r="D379" s="19" t="s">
        <v>41</v>
      </c>
      <c r="E379" s="19" t="s">
        <v>41</v>
      </c>
      <c r="F379" s="19">
        <v>2065993</v>
      </c>
      <c r="G379" s="19">
        <v>1</v>
      </c>
      <c r="H379" s="19">
        <v>2009</v>
      </c>
      <c r="I379" s="19">
        <v>20090901</v>
      </c>
      <c r="J379" s="19" t="s">
        <v>1501</v>
      </c>
      <c r="K379" s="19">
        <v>6</v>
      </c>
      <c r="L379" s="19">
        <v>36</v>
      </c>
      <c r="M379" s="19">
        <v>23</v>
      </c>
      <c r="N379" s="19">
        <v>17</v>
      </c>
      <c r="O379" s="19" t="s">
        <v>1502</v>
      </c>
      <c r="P379" s="19">
        <v>5</v>
      </c>
      <c r="Q379" s="19" t="s">
        <v>67</v>
      </c>
      <c r="R379" s="19"/>
      <c r="S379" s="19">
        <v>5000</v>
      </c>
      <c r="T379" s="19" t="s">
        <v>110</v>
      </c>
      <c r="U379" s="19"/>
      <c r="V379" s="19"/>
      <c r="W379" s="19"/>
      <c r="X379" s="19">
        <v>850</v>
      </c>
      <c r="Y379" s="19">
        <v>0</v>
      </c>
      <c r="Z379" s="19">
        <v>1</v>
      </c>
      <c r="AA379" s="19" t="s">
        <v>48</v>
      </c>
      <c r="AB379" s="19">
        <v>1</v>
      </c>
      <c r="AC379" s="19">
        <v>633369</v>
      </c>
      <c r="AD379" s="19">
        <v>12</v>
      </c>
      <c r="AE379" s="19"/>
      <c r="AF379" s="19"/>
      <c r="AG379" s="19"/>
      <c r="AH379" s="19">
        <v>108887</v>
      </c>
      <c r="AI379" s="19">
        <v>1</v>
      </c>
      <c r="AJ379" s="19"/>
      <c r="AK379" s="19"/>
      <c r="AL379" s="19"/>
      <c r="AM379" s="19"/>
      <c r="AN379" s="19"/>
      <c r="AO379" s="19">
        <v>2.2599999999999998</v>
      </c>
      <c r="AP379" s="19" t="s">
        <v>1519</v>
      </c>
      <c r="AQ379" s="19" t="s">
        <v>1502</v>
      </c>
      <c r="AR379" s="19" t="s">
        <v>1540</v>
      </c>
      <c r="AS379" s="19" t="s">
        <v>1562</v>
      </c>
      <c r="AT379" s="19" t="s">
        <v>1563</v>
      </c>
      <c r="AU379" s="19" t="s">
        <v>1564</v>
      </c>
      <c r="AV379" s="19" t="s">
        <v>1565</v>
      </c>
      <c r="AW379" s="19">
        <v>2005</v>
      </c>
      <c r="AX379" s="19">
        <v>3</v>
      </c>
      <c r="AY379" s="19" t="s">
        <v>1566</v>
      </c>
      <c r="AZ379" s="19" t="s">
        <v>1567</v>
      </c>
      <c r="BA379" s="19">
        <v>2006</v>
      </c>
      <c r="BB379" t="str">
        <f>VLOOKUP(AC379,'CTCwiretagcode(Jan2016)'!A$2:C$730,3,FALSE)</f>
        <v>SAM</v>
      </c>
      <c r="BC379" t="str">
        <f t="shared" si="15"/>
        <v>Tr</v>
      </c>
      <c r="BD379">
        <f t="shared" si="16"/>
        <v>3</v>
      </c>
      <c r="BE379" t="str">
        <f t="shared" si="17"/>
        <v>6333693M10107  C2009850</v>
      </c>
      <c r="BK379" s="19" t="s">
        <v>1518</v>
      </c>
    </row>
    <row r="380" spans="1:63" x14ac:dyDescent="0.25">
      <c r="A380" s="19" t="s">
        <v>1501</v>
      </c>
      <c r="B380" s="19">
        <v>4.0999999999999996</v>
      </c>
      <c r="C380" s="19">
        <v>20130329</v>
      </c>
      <c r="D380" s="19" t="s">
        <v>41</v>
      </c>
      <c r="E380" s="19" t="s">
        <v>41</v>
      </c>
      <c r="F380" s="19">
        <v>2065995</v>
      </c>
      <c r="G380" s="19">
        <v>1</v>
      </c>
      <c r="H380" s="19">
        <v>2009</v>
      </c>
      <c r="I380" s="19">
        <v>20090901</v>
      </c>
      <c r="J380" s="19" t="s">
        <v>1501</v>
      </c>
      <c r="K380" s="19">
        <v>6</v>
      </c>
      <c r="L380" s="19">
        <v>36</v>
      </c>
      <c r="M380" s="19">
        <v>23</v>
      </c>
      <c r="N380" s="19">
        <v>17</v>
      </c>
      <c r="O380" s="19" t="s">
        <v>1502</v>
      </c>
      <c r="P380" s="19">
        <v>5</v>
      </c>
      <c r="Q380" s="19" t="s">
        <v>67</v>
      </c>
      <c r="R380" s="19"/>
      <c r="S380" s="19">
        <v>5000</v>
      </c>
      <c r="T380" s="19" t="s">
        <v>45</v>
      </c>
      <c r="U380" s="19"/>
      <c r="V380" s="19"/>
      <c r="W380" s="19"/>
      <c r="X380" s="19">
        <v>680</v>
      </c>
      <c r="Y380" s="19">
        <v>0</v>
      </c>
      <c r="Z380" s="19">
        <v>1</v>
      </c>
      <c r="AA380" s="19" t="s">
        <v>48</v>
      </c>
      <c r="AB380" s="19">
        <v>1</v>
      </c>
      <c r="AC380" s="19">
        <v>633389</v>
      </c>
      <c r="AD380" s="19">
        <v>12</v>
      </c>
      <c r="AE380" s="19"/>
      <c r="AF380" s="19"/>
      <c r="AG380" s="19"/>
      <c r="AH380" s="19">
        <v>108887</v>
      </c>
      <c r="AI380" s="19">
        <v>1</v>
      </c>
      <c r="AJ380" s="19"/>
      <c r="AK380" s="19"/>
      <c r="AL380" s="19"/>
      <c r="AM380" s="19"/>
      <c r="AN380" s="19"/>
      <c r="AO380" s="19">
        <v>2.2599999999999998</v>
      </c>
      <c r="AP380" s="19" t="s">
        <v>1519</v>
      </c>
      <c r="AQ380" s="19" t="s">
        <v>1502</v>
      </c>
      <c r="AR380" s="19" t="s">
        <v>1540</v>
      </c>
      <c r="AS380" s="19" t="s">
        <v>1562</v>
      </c>
      <c r="AT380" s="19" t="s">
        <v>1563</v>
      </c>
      <c r="AU380" s="19" t="s">
        <v>1564</v>
      </c>
      <c r="AV380" s="19" t="s">
        <v>1565</v>
      </c>
      <c r="AW380" s="19">
        <v>2006</v>
      </c>
      <c r="AX380" s="19">
        <v>3</v>
      </c>
      <c r="AY380" s="19" t="s">
        <v>1566</v>
      </c>
      <c r="AZ380" s="19" t="s">
        <v>1567</v>
      </c>
      <c r="BA380" s="19">
        <v>2007</v>
      </c>
      <c r="BB380" t="str">
        <f>VLOOKUP(AC380,'CTCwiretagcode(Jan2016)'!A$2:C$730,3,FALSE)</f>
        <v>SAM</v>
      </c>
      <c r="BC380" t="str">
        <f t="shared" si="15"/>
        <v>Tr</v>
      </c>
      <c r="BD380">
        <f t="shared" si="16"/>
        <v>3</v>
      </c>
      <c r="BE380" t="str">
        <f t="shared" si="17"/>
        <v>6333893M10107  C2009680</v>
      </c>
      <c r="BK380" s="19" t="s">
        <v>1518</v>
      </c>
    </row>
    <row r="381" spans="1:63" x14ac:dyDescent="0.25">
      <c r="A381" s="19" t="s">
        <v>1501</v>
      </c>
      <c r="B381" s="19">
        <v>4.0999999999999996</v>
      </c>
      <c r="C381" s="19">
        <v>20130329</v>
      </c>
      <c r="D381" s="19" t="s">
        <v>41</v>
      </c>
      <c r="E381" s="19" t="s">
        <v>41</v>
      </c>
      <c r="F381" s="19">
        <v>2065997</v>
      </c>
      <c r="G381" s="19">
        <v>1</v>
      </c>
      <c r="H381" s="19">
        <v>2009</v>
      </c>
      <c r="I381" s="19">
        <v>20090901</v>
      </c>
      <c r="J381" s="19" t="s">
        <v>1501</v>
      </c>
      <c r="K381" s="19">
        <v>6</v>
      </c>
      <c r="L381" s="19">
        <v>36</v>
      </c>
      <c r="M381" s="19">
        <v>23</v>
      </c>
      <c r="N381" s="19">
        <v>17</v>
      </c>
      <c r="O381" s="19" t="s">
        <v>1502</v>
      </c>
      <c r="P381" s="19">
        <v>5</v>
      </c>
      <c r="Q381" s="19" t="s">
        <v>67</v>
      </c>
      <c r="R381" s="19"/>
      <c r="S381" s="19">
        <v>5000</v>
      </c>
      <c r="T381" s="19" t="s">
        <v>110</v>
      </c>
      <c r="U381" s="19"/>
      <c r="V381" s="19"/>
      <c r="W381" s="19"/>
      <c r="X381" s="19">
        <v>790</v>
      </c>
      <c r="Y381" s="19">
        <v>0</v>
      </c>
      <c r="Z381" s="19">
        <v>1</v>
      </c>
      <c r="AA381" s="19" t="s">
        <v>48</v>
      </c>
      <c r="AB381" s="19">
        <v>1</v>
      </c>
      <c r="AC381" s="19">
        <v>633369</v>
      </c>
      <c r="AD381" s="19">
        <v>12</v>
      </c>
      <c r="AE381" s="19"/>
      <c r="AF381" s="19"/>
      <c r="AG381" s="19"/>
      <c r="AH381" s="19">
        <v>108887</v>
      </c>
      <c r="AI381" s="19">
        <v>1</v>
      </c>
      <c r="AJ381" s="19"/>
      <c r="AK381" s="19"/>
      <c r="AL381" s="19"/>
      <c r="AM381" s="19"/>
      <c r="AN381" s="19"/>
      <c r="AO381" s="19">
        <v>2.2599999999999998</v>
      </c>
      <c r="AP381" s="19" t="s">
        <v>1519</v>
      </c>
      <c r="AQ381" s="19" t="s">
        <v>1502</v>
      </c>
      <c r="AR381" s="19" t="s">
        <v>1540</v>
      </c>
      <c r="AS381" s="19" t="s">
        <v>1562</v>
      </c>
      <c r="AT381" s="19" t="s">
        <v>1563</v>
      </c>
      <c r="AU381" s="19" t="s">
        <v>1564</v>
      </c>
      <c r="AV381" s="19" t="s">
        <v>1565</v>
      </c>
      <c r="AW381" s="19">
        <v>2005</v>
      </c>
      <c r="AX381" s="19">
        <v>3</v>
      </c>
      <c r="AY381" s="19" t="s">
        <v>1566</v>
      </c>
      <c r="AZ381" s="19" t="s">
        <v>1567</v>
      </c>
      <c r="BA381" s="19">
        <v>2006</v>
      </c>
      <c r="BB381" t="str">
        <f>VLOOKUP(AC381,'CTCwiretagcode(Jan2016)'!A$2:C$730,3,FALSE)</f>
        <v>SAM</v>
      </c>
      <c r="BC381" t="str">
        <f t="shared" si="15"/>
        <v>Tr</v>
      </c>
      <c r="BD381">
        <f t="shared" si="16"/>
        <v>3</v>
      </c>
      <c r="BE381" t="str">
        <f t="shared" si="17"/>
        <v>6333693M10107  C2009790</v>
      </c>
      <c r="BK381" s="19" t="s">
        <v>1518</v>
      </c>
    </row>
    <row r="382" spans="1:63" x14ac:dyDescent="0.25">
      <c r="A382" s="19" t="s">
        <v>1501</v>
      </c>
      <c r="B382" s="19">
        <v>4.0999999999999996</v>
      </c>
      <c r="C382" s="19">
        <v>20130329</v>
      </c>
      <c r="D382" s="19" t="s">
        <v>41</v>
      </c>
      <c r="E382" s="19" t="s">
        <v>41</v>
      </c>
      <c r="F382" s="19">
        <v>2065999</v>
      </c>
      <c r="G382" s="19">
        <v>1</v>
      </c>
      <c r="H382" s="19">
        <v>2009</v>
      </c>
      <c r="I382" s="19">
        <v>20090901</v>
      </c>
      <c r="J382" s="19" t="s">
        <v>1501</v>
      </c>
      <c r="K382" s="19">
        <v>6</v>
      </c>
      <c r="L382" s="19">
        <v>36</v>
      </c>
      <c r="M382" s="19">
        <v>23</v>
      </c>
      <c r="N382" s="19">
        <v>17</v>
      </c>
      <c r="O382" s="19" t="s">
        <v>1502</v>
      </c>
      <c r="P382" s="19">
        <v>5</v>
      </c>
      <c r="Q382" s="19" t="s">
        <v>67</v>
      </c>
      <c r="R382" s="19"/>
      <c r="S382" s="19">
        <v>5000</v>
      </c>
      <c r="T382" s="19" t="s">
        <v>110</v>
      </c>
      <c r="U382" s="19"/>
      <c r="V382" s="19"/>
      <c r="W382" s="19"/>
      <c r="X382" s="19">
        <v>730</v>
      </c>
      <c r="Y382" s="19">
        <v>0</v>
      </c>
      <c r="Z382" s="19">
        <v>1</v>
      </c>
      <c r="AA382" s="19" t="s">
        <v>48</v>
      </c>
      <c r="AB382" s="19">
        <v>1</v>
      </c>
      <c r="AC382" s="19">
        <v>633389</v>
      </c>
      <c r="AD382" s="19">
        <v>12</v>
      </c>
      <c r="AE382" s="19"/>
      <c r="AF382" s="19"/>
      <c r="AG382" s="19"/>
      <c r="AH382" s="19">
        <v>108887</v>
      </c>
      <c r="AI382" s="19">
        <v>1</v>
      </c>
      <c r="AJ382" s="19"/>
      <c r="AK382" s="19"/>
      <c r="AL382" s="19"/>
      <c r="AM382" s="19"/>
      <c r="AN382" s="19"/>
      <c r="AO382" s="19">
        <v>2.2599999999999998</v>
      </c>
      <c r="AP382" s="19" t="s">
        <v>1519</v>
      </c>
      <c r="AQ382" s="19" t="s">
        <v>1502</v>
      </c>
      <c r="AR382" s="19" t="s">
        <v>1540</v>
      </c>
      <c r="AS382" s="19" t="s">
        <v>1562</v>
      </c>
      <c r="AT382" s="19" t="s">
        <v>1563</v>
      </c>
      <c r="AU382" s="19" t="s">
        <v>1564</v>
      </c>
      <c r="AV382" s="19" t="s">
        <v>1565</v>
      </c>
      <c r="AW382" s="19">
        <v>2006</v>
      </c>
      <c r="AX382" s="19">
        <v>3</v>
      </c>
      <c r="AY382" s="19" t="s">
        <v>1566</v>
      </c>
      <c r="AZ382" s="19" t="s">
        <v>1567</v>
      </c>
      <c r="BA382" s="19">
        <v>2007</v>
      </c>
      <c r="BB382" t="str">
        <f>VLOOKUP(AC382,'CTCwiretagcode(Jan2016)'!A$2:C$730,3,FALSE)</f>
        <v>SAM</v>
      </c>
      <c r="BC382" t="str">
        <f t="shared" si="15"/>
        <v>Tr</v>
      </c>
      <c r="BD382">
        <f t="shared" si="16"/>
        <v>3</v>
      </c>
      <c r="BE382" t="str">
        <f t="shared" si="17"/>
        <v>6333893M10107  C2009730</v>
      </c>
      <c r="BK382" s="19" t="s">
        <v>1518</v>
      </c>
    </row>
    <row r="383" spans="1:63" x14ac:dyDescent="0.25">
      <c r="A383" s="19" t="s">
        <v>1501</v>
      </c>
      <c r="B383" s="19">
        <v>4.0999999999999996</v>
      </c>
      <c r="C383" s="19">
        <v>20130329</v>
      </c>
      <c r="D383" s="19" t="s">
        <v>41</v>
      </c>
      <c r="E383" s="19" t="s">
        <v>41</v>
      </c>
      <c r="F383" s="19">
        <v>2066001</v>
      </c>
      <c r="G383" s="19">
        <v>1</v>
      </c>
      <c r="H383" s="19">
        <v>2009</v>
      </c>
      <c r="I383" s="19">
        <v>20090901</v>
      </c>
      <c r="J383" s="19" t="s">
        <v>1501</v>
      </c>
      <c r="K383" s="19">
        <v>6</v>
      </c>
      <c r="L383" s="19">
        <v>36</v>
      </c>
      <c r="M383" s="19">
        <v>23</v>
      </c>
      <c r="N383" s="19">
        <v>17</v>
      </c>
      <c r="O383" s="19" t="s">
        <v>1502</v>
      </c>
      <c r="P383" s="19">
        <v>5</v>
      </c>
      <c r="Q383" s="19" t="s">
        <v>67</v>
      </c>
      <c r="R383" s="19"/>
      <c r="S383" s="19">
        <v>5000</v>
      </c>
      <c r="T383" s="19" t="s">
        <v>110</v>
      </c>
      <c r="U383" s="19"/>
      <c r="V383" s="19"/>
      <c r="W383" s="19"/>
      <c r="X383" s="19">
        <v>900</v>
      </c>
      <c r="Y383" s="19">
        <v>0</v>
      </c>
      <c r="Z383" s="19">
        <v>1</v>
      </c>
      <c r="AA383" s="19" t="s">
        <v>48</v>
      </c>
      <c r="AB383" s="19">
        <v>1</v>
      </c>
      <c r="AC383" s="19">
        <v>633369</v>
      </c>
      <c r="AD383" s="19">
        <v>12</v>
      </c>
      <c r="AE383" s="19"/>
      <c r="AF383" s="19"/>
      <c r="AG383" s="19"/>
      <c r="AH383" s="19">
        <v>108887</v>
      </c>
      <c r="AI383" s="19">
        <v>1</v>
      </c>
      <c r="AJ383" s="19"/>
      <c r="AK383" s="19"/>
      <c r="AL383" s="19"/>
      <c r="AM383" s="19"/>
      <c r="AN383" s="19"/>
      <c r="AO383" s="19">
        <v>2.2599999999999998</v>
      </c>
      <c r="AP383" s="19" t="s">
        <v>1519</v>
      </c>
      <c r="AQ383" s="19" t="s">
        <v>1502</v>
      </c>
      <c r="AR383" s="19" t="s">
        <v>1540</v>
      </c>
      <c r="AS383" s="19" t="s">
        <v>1562</v>
      </c>
      <c r="AT383" s="19" t="s">
        <v>1563</v>
      </c>
      <c r="AU383" s="19" t="s">
        <v>1564</v>
      </c>
      <c r="AV383" s="19" t="s">
        <v>1565</v>
      </c>
      <c r="AW383" s="19">
        <v>2005</v>
      </c>
      <c r="AX383" s="19">
        <v>3</v>
      </c>
      <c r="AY383" s="19" t="s">
        <v>1566</v>
      </c>
      <c r="AZ383" s="19" t="s">
        <v>1567</v>
      </c>
      <c r="BA383" s="19">
        <v>2006</v>
      </c>
      <c r="BB383" t="str">
        <f>VLOOKUP(AC383,'CTCwiretagcode(Jan2016)'!A$2:C$730,3,FALSE)</f>
        <v>SAM</v>
      </c>
      <c r="BC383" t="str">
        <f t="shared" si="15"/>
        <v>Tr</v>
      </c>
      <c r="BD383">
        <f t="shared" si="16"/>
        <v>3</v>
      </c>
      <c r="BE383" t="str">
        <f t="shared" si="17"/>
        <v>6333693M10107  C2009900</v>
      </c>
      <c r="BK383" s="19" t="s">
        <v>1518</v>
      </c>
    </row>
    <row r="384" spans="1:63" x14ac:dyDescent="0.25">
      <c r="A384" s="19" t="s">
        <v>1501</v>
      </c>
      <c r="B384" s="19">
        <v>4.0999999999999996</v>
      </c>
      <c r="C384" s="19">
        <v>20130329</v>
      </c>
      <c r="D384" s="19" t="s">
        <v>41</v>
      </c>
      <c r="E384" s="19" t="s">
        <v>41</v>
      </c>
      <c r="F384" s="19">
        <v>2066004</v>
      </c>
      <c r="G384" s="19">
        <v>1</v>
      </c>
      <c r="H384" s="19">
        <v>2009</v>
      </c>
      <c r="I384" s="19">
        <v>20090901</v>
      </c>
      <c r="J384" s="19" t="s">
        <v>1501</v>
      </c>
      <c r="K384" s="19">
        <v>6</v>
      </c>
      <c r="L384" s="19">
        <v>36</v>
      </c>
      <c r="M384" s="19">
        <v>23</v>
      </c>
      <c r="N384" s="19">
        <v>17</v>
      </c>
      <c r="O384" s="19" t="s">
        <v>1502</v>
      </c>
      <c r="P384" s="19">
        <v>5</v>
      </c>
      <c r="Q384" s="19" t="s">
        <v>67</v>
      </c>
      <c r="R384" s="19"/>
      <c r="S384" s="19">
        <v>5000</v>
      </c>
      <c r="T384" s="19" t="s">
        <v>110</v>
      </c>
      <c r="U384" s="19"/>
      <c r="V384" s="19"/>
      <c r="W384" s="19"/>
      <c r="X384" s="19">
        <v>830</v>
      </c>
      <c r="Y384" s="19">
        <v>0</v>
      </c>
      <c r="Z384" s="19">
        <v>1</v>
      </c>
      <c r="AA384" s="19" t="s">
        <v>48</v>
      </c>
      <c r="AB384" s="19">
        <v>1</v>
      </c>
      <c r="AC384" s="19">
        <v>633369</v>
      </c>
      <c r="AD384" s="19">
        <v>12</v>
      </c>
      <c r="AE384" s="19"/>
      <c r="AF384" s="19"/>
      <c r="AG384" s="19"/>
      <c r="AH384" s="19">
        <v>108887</v>
      </c>
      <c r="AI384" s="19">
        <v>1</v>
      </c>
      <c r="AJ384" s="19"/>
      <c r="AK384" s="19"/>
      <c r="AL384" s="19"/>
      <c r="AM384" s="19"/>
      <c r="AN384" s="19"/>
      <c r="AO384" s="19">
        <v>2.2599999999999998</v>
      </c>
      <c r="AP384" s="19" t="s">
        <v>1519</v>
      </c>
      <c r="AQ384" s="19" t="s">
        <v>1502</v>
      </c>
      <c r="AR384" s="19" t="s">
        <v>1540</v>
      </c>
      <c r="AS384" s="19" t="s">
        <v>1562</v>
      </c>
      <c r="AT384" s="19" t="s">
        <v>1563</v>
      </c>
      <c r="AU384" s="19" t="s">
        <v>1564</v>
      </c>
      <c r="AV384" s="19" t="s">
        <v>1565</v>
      </c>
      <c r="AW384" s="19">
        <v>2005</v>
      </c>
      <c r="AX384" s="19">
        <v>3</v>
      </c>
      <c r="AY384" s="19" t="s">
        <v>1566</v>
      </c>
      <c r="AZ384" s="19" t="s">
        <v>1567</v>
      </c>
      <c r="BA384" s="19">
        <v>2006</v>
      </c>
      <c r="BB384" t="str">
        <f>VLOOKUP(AC384,'CTCwiretagcode(Jan2016)'!A$2:C$730,3,FALSE)</f>
        <v>SAM</v>
      </c>
      <c r="BC384" t="str">
        <f t="shared" si="15"/>
        <v>Tr</v>
      </c>
      <c r="BD384">
        <f t="shared" si="16"/>
        <v>3</v>
      </c>
      <c r="BE384" t="str">
        <f t="shared" si="17"/>
        <v>6333693M10107  C2009830</v>
      </c>
      <c r="BK384" s="19" t="s">
        <v>1518</v>
      </c>
    </row>
    <row r="385" spans="1:63" x14ac:dyDescent="0.25">
      <c r="A385" s="19" t="s">
        <v>1501</v>
      </c>
      <c r="B385" s="19">
        <v>4.0999999999999996</v>
      </c>
      <c r="C385" s="19">
        <v>20130329</v>
      </c>
      <c r="D385" s="19" t="s">
        <v>41</v>
      </c>
      <c r="E385" s="19" t="s">
        <v>41</v>
      </c>
      <c r="F385" s="19">
        <v>2066005</v>
      </c>
      <c r="G385" s="19">
        <v>1</v>
      </c>
      <c r="H385" s="19">
        <v>2009</v>
      </c>
      <c r="I385" s="19">
        <v>20090901</v>
      </c>
      <c r="J385" s="19" t="s">
        <v>1501</v>
      </c>
      <c r="K385" s="19">
        <v>6</v>
      </c>
      <c r="L385" s="19">
        <v>36</v>
      </c>
      <c r="M385" s="19">
        <v>23</v>
      </c>
      <c r="N385" s="19">
        <v>17</v>
      </c>
      <c r="O385" s="19" t="s">
        <v>1502</v>
      </c>
      <c r="P385" s="19">
        <v>5</v>
      </c>
      <c r="Q385" s="19" t="s">
        <v>67</v>
      </c>
      <c r="R385" s="19"/>
      <c r="S385" s="19">
        <v>5000</v>
      </c>
      <c r="T385" s="19" t="s">
        <v>45</v>
      </c>
      <c r="U385" s="19"/>
      <c r="V385" s="19"/>
      <c r="W385" s="19"/>
      <c r="X385" s="19">
        <v>780</v>
      </c>
      <c r="Y385" s="19">
        <v>0</v>
      </c>
      <c r="Z385" s="19">
        <v>1</v>
      </c>
      <c r="AA385" s="19" t="s">
        <v>48</v>
      </c>
      <c r="AB385" s="19">
        <v>1</v>
      </c>
      <c r="AC385" s="19">
        <v>633369</v>
      </c>
      <c r="AD385" s="19">
        <v>12</v>
      </c>
      <c r="AE385" s="19"/>
      <c r="AF385" s="19"/>
      <c r="AG385" s="19"/>
      <c r="AH385" s="19">
        <v>108887</v>
      </c>
      <c r="AI385" s="19">
        <v>1</v>
      </c>
      <c r="AJ385" s="19"/>
      <c r="AK385" s="19"/>
      <c r="AL385" s="19"/>
      <c r="AM385" s="19"/>
      <c r="AN385" s="19"/>
      <c r="AO385" s="19">
        <v>2.2599999999999998</v>
      </c>
      <c r="AP385" s="19" t="s">
        <v>1519</v>
      </c>
      <c r="AQ385" s="19" t="s">
        <v>1502</v>
      </c>
      <c r="AR385" s="19" t="s">
        <v>1540</v>
      </c>
      <c r="AS385" s="19" t="s">
        <v>1562</v>
      </c>
      <c r="AT385" s="19" t="s">
        <v>1563</v>
      </c>
      <c r="AU385" s="19" t="s">
        <v>1564</v>
      </c>
      <c r="AV385" s="19" t="s">
        <v>1565</v>
      </c>
      <c r="AW385" s="19">
        <v>2005</v>
      </c>
      <c r="AX385" s="19">
        <v>3</v>
      </c>
      <c r="AY385" s="19" t="s">
        <v>1566</v>
      </c>
      <c r="AZ385" s="19" t="s">
        <v>1567</v>
      </c>
      <c r="BA385" s="19">
        <v>2006</v>
      </c>
      <c r="BB385" t="str">
        <f>VLOOKUP(AC385,'CTCwiretagcode(Jan2016)'!A$2:C$730,3,FALSE)</f>
        <v>SAM</v>
      </c>
      <c r="BC385" t="str">
        <f t="shared" si="15"/>
        <v>Tr</v>
      </c>
      <c r="BD385">
        <f t="shared" si="16"/>
        <v>3</v>
      </c>
      <c r="BE385" t="str">
        <f t="shared" si="17"/>
        <v>6333693M10107  C2009780</v>
      </c>
      <c r="BK385" s="19" t="s">
        <v>1518</v>
      </c>
    </row>
    <row r="386" spans="1:63" x14ac:dyDescent="0.25">
      <c r="A386" s="19" t="s">
        <v>1501</v>
      </c>
      <c r="B386" s="19">
        <v>4.0999999999999996</v>
      </c>
      <c r="C386" s="19">
        <v>20130329</v>
      </c>
      <c r="D386" s="19" t="s">
        <v>41</v>
      </c>
      <c r="E386" s="19" t="s">
        <v>41</v>
      </c>
      <c r="F386" s="19">
        <v>2066009</v>
      </c>
      <c r="G386" s="19">
        <v>1</v>
      </c>
      <c r="H386" s="19">
        <v>2009</v>
      </c>
      <c r="I386" s="19">
        <v>20090901</v>
      </c>
      <c r="J386" s="19" t="s">
        <v>1501</v>
      </c>
      <c r="K386" s="19">
        <v>6</v>
      </c>
      <c r="L386" s="19">
        <v>36</v>
      </c>
      <c r="M386" s="19">
        <v>23</v>
      </c>
      <c r="N386" s="19">
        <v>17</v>
      </c>
      <c r="O386" s="19" t="s">
        <v>1502</v>
      </c>
      <c r="P386" s="19">
        <v>5</v>
      </c>
      <c r="Q386" s="19" t="s">
        <v>67</v>
      </c>
      <c r="R386" s="19"/>
      <c r="S386" s="19">
        <v>5000</v>
      </c>
      <c r="T386" s="19" t="s">
        <v>110</v>
      </c>
      <c r="U386" s="19"/>
      <c r="V386" s="19"/>
      <c r="W386" s="19"/>
      <c r="X386" s="19">
        <v>840</v>
      </c>
      <c r="Y386" s="19">
        <v>0</v>
      </c>
      <c r="Z386" s="19">
        <v>1</v>
      </c>
      <c r="AA386" s="19" t="s">
        <v>48</v>
      </c>
      <c r="AB386" s="19">
        <v>1</v>
      </c>
      <c r="AC386" s="19">
        <v>633369</v>
      </c>
      <c r="AD386" s="19">
        <v>12</v>
      </c>
      <c r="AE386" s="19"/>
      <c r="AF386" s="19"/>
      <c r="AG386" s="19"/>
      <c r="AH386" s="19">
        <v>108887</v>
      </c>
      <c r="AI386" s="19">
        <v>1</v>
      </c>
      <c r="AJ386" s="19"/>
      <c r="AK386" s="19"/>
      <c r="AL386" s="19"/>
      <c r="AM386" s="19"/>
      <c r="AN386" s="19"/>
      <c r="AO386" s="19">
        <v>2.2599999999999998</v>
      </c>
      <c r="AP386" s="19" t="s">
        <v>1519</v>
      </c>
      <c r="AQ386" s="19" t="s">
        <v>1502</v>
      </c>
      <c r="AR386" s="19" t="s">
        <v>1540</v>
      </c>
      <c r="AS386" s="19" t="s">
        <v>1562</v>
      </c>
      <c r="AT386" s="19" t="s">
        <v>1563</v>
      </c>
      <c r="AU386" s="19" t="s">
        <v>1564</v>
      </c>
      <c r="AV386" s="19" t="s">
        <v>1565</v>
      </c>
      <c r="AW386" s="19">
        <v>2005</v>
      </c>
      <c r="AX386" s="19">
        <v>3</v>
      </c>
      <c r="AY386" s="19" t="s">
        <v>1566</v>
      </c>
      <c r="AZ386" s="19" t="s">
        <v>1567</v>
      </c>
      <c r="BA386" s="19">
        <v>2006</v>
      </c>
      <c r="BB386" t="str">
        <f>VLOOKUP(AC386,'CTCwiretagcode(Jan2016)'!A$2:C$730,3,FALSE)</f>
        <v>SAM</v>
      </c>
      <c r="BC386" t="str">
        <f t="shared" si="15"/>
        <v>Tr</v>
      </c>
      <c r="BD386">
        <f t="shared" si="16"/>
        <v>3</v>
      </c>
      <c r="BE386" t="str">
        <f t="shared" si="17"/>
        <v>6333693M10107  C2009840</v>
      </c>
      <c r="BK386" s="19" t="s">
        <v>1518</v>
      </c>
    </row>
    <row r="387" spans="1:63" x14ac:dyDescent="0.25">
      <c r="A387" s="19" t="s">
        <v>1501</v>
      </c>
      <c r="B387" s="19">
        <v>4.0999999999999996</v>
      </c>
      <c r="C387" s="19">
        <v>20130329</v>
      </c>
      <c r="D387" s="19" t="s">
        <v>41</v>
      </c>
      <c r="E387" s="19" t="s">
        <v>41</v>
      </c>
      <c r="F387" s="19">
        <v>2066037</v>
      </c>
      <c r="G387" s="19">
        <v>1</v>
      </c>
      <c r="H387" s="19">
        <v>2009</v>
      </c>
      <c r="I387" s="19">
        <v>20090901</v>
      </c>
      <c r="J387" s="19" t="s">
        <v>1501</v>
      </c>
      <c r="K387" s="19">
        <v>6</v>
      </c>
      <c r="L387" s="19">
        <v>36</v>
      </c>
      <c r="M387" s="19">
        <v>23</v>
      </c>
      <c r="N387" s="19">
        <v>14</v>
      </c>
      <c r="O387" s="19" t="s">
        <v>1502</v>
      </c>
      <c r="P387" s="19">
        <v>5</v>
      </c>
      <c r="Q387" s="19" t="s">
        <v>67</v>
      </c>
      <c r="R387" s="19"/>
      <c r="S387" s="19">
        <v>5000</v>
      </c>
      <c r="T387" s="19" t="s">
        <v>110</v>
      </c>
      <c r="U387" s="19"/>
      <c r="V387" s="19"/>
      <c r="W387" s="19"/>
      <c r="X387" s="19">
        <v>860</v>
      </c>
      <c r="Y387" s="19">
        <v>0</v>
      </c>
      <c r="Z387" s="19">
        <v>1</v>
      </c>
      <c r="AA387" s="19" t="s">
        <v>48</v>
      </c>
      <c r="AB387" s="19">
        <v>1</v>
      </c>
      <c r="AC387" s="19">
        <v>633369</v>
      </c>
      <c r="AD387" s="19">
        <v>12</v>
      </c>
      <c r="AE387" s="19"/>
      <c r="AF387" s="19"/>
      <c r="AG387" s="19"/>
      <c r="AH387" s="19">
        <v>108887</v>
      </c>
      <c r="AI387" s="19">
        <v>1</v>
      </c>
      <c r="AJ387" s="19"/>
      <c r="AK387" s="19"/>
      <c r="AL387" s="19"/>
      <c r="AM387" s="19"/>
      <c r="AN387" s="19"/>
      <c r="AO387" s="19">
        <v>2.2599999999999998</v>
      </c>
      <c r="AP387" s="19" t="s">
        <v>1519</v>
      </c>
      <c r="AQ387" s="19" t="s">
        <v>1502</v>
      </c>
      <c r="AR387" s="19" t="s">
        <v>1540</v>
      </c>
      <c r="AS387" s="19" t="s">
        <v>1562</v>
      </c>
      <c r="AT387" s="19" t="s">
        <v>1563</v>
      </c>
      <c r="AU387" s="19" t="s">
        <v>1564</v>
      </c>
      <c r="AV387" s="19" t="s">
        <v>1565</v>
      </c>
      <c r="AW387" s="19">
        <v>2005</v>
      </c>
      <c r="AX387" s="19">
        <v>3</v>
      </c>
      <c r="AY387" s="19" t="s">
        <v>1566</v>
      </c>
      <c r="AZ387" s="19" t="s">
        <v>1567</v>
      </c>
      <c r="BA387" s="19">
        <v>2006</v>
      </c>
      <c r="BB387" t="str">
        <f>VLOOKUP(AC387,'CTCwiretagcode(Jan2016)'!A$2:C$730,3,FALSE)</f>
        <v>SAM</v>
      </c>
      <c r="BC387" t="str">
        <f t="shared" ref="BC387:BC450" si="18">VLOOKUP(N387,BF$2:BG$7,2,FALSE)</f>
        <v>NT</v>
      </c>
      <c r="BD387">
        <f t="shared" ref="BD387:BD450" si="19">IF(MID(I387,5,2)*1&gt;=10,4,3)</f>
        <v>3</v>
      </c>
      <c r="BE387" t="str">
        <f t="shared" ref="BE387:BE450" si="20">AC387&amp;Q387&amp;H387&amp;X387</f>
        <v>6333693M10107  C2009860</v>
      </c>
      <c r="BK387" s="19" t="s">
        <v>1518</v>
      </c>
    </row>
    <row r="388" spans="1:63" x14ac:dyDescent="0.25">
      <c r="A388" s="19" t="s">
        <v>1501</v>
      </c>
      <c r="B388" s="19">
        <v>4.0999999999999996</v>
      </c>
      <c r="C388" s="19">
        <v>20130329</v>
      </c>
      <c r="D388" s="19" t="s">
        <v>41</v>
      </c>
      <c r="E388" s="19" t="s">
        <v>41</v>
      </c>
      <c r="F388" s="19">
        <v>2066038</v>
      </c>
      <c r="G388" s="19">
        <v>1</v>
      </c>
      <c r="H388" s="19">
        <v>2009</v>
      </c>
      <c r="I388" s="19">
        <v>20090901</v>
      </c>
      <c r="J388" s="19" t="s">
        <v>1501</v>
      </c>
      <c r="K388" s="19">
        <v>6</v>
      </c>
      <c r="L388" s="19">
        <v>36</v>
      </c>
      <c r="M388" s="19">
        <v>23</v>
      </c>
      <c r="N388" s="19">
        <v>14</v>
      </c>
      <c r="O388" s="19" t="s">
        <v>1502</v>
      </c>
      <c r="P388" s="19">
        <v>5</v>
      </c>
      <c r="Q388" s="19" t="s">
        <v>67</v>
      </c>
      <c r="R388" s="19"/>
      <c r="S388" s="19">
        <v>5000</v>
      </c>
      <c r="T388" s="19" t="s">
        <v>45</v>
      </c>
      <c r="U388" s="19"/>
      <c r="V388" s="19"/>
      <c r="W388" s="19"/>
      <c r="X388" s="19">
        <v>800</v>
      </c>
      <c r="Y388" s="19">
        <v>0</v>
      </c>
      <c r="Z388" s="19">
        <v>1</v>
      </c>
      <c r="AA388" s="19" t="s">
        <v>48</v>
      </c>
      <c r="AB388" s="19">
        <v>1</v>
      </c>
      <c r="AC388" s="19">
        <v>633389</v>
      </c>
      <c r="AD388" s="19">
        <v>12</v>
      </c>
      <c r="AE388" s="19"/>
      <c r="AF388" s="19"/>
      <c r="AG388" s="19"/>
      <c r="AH388" s="19">
        <v>108887</v>
      </c>
      <c r="AI388" s="19">
        <v>1</v>
      </c>
      <c r="AJ388" s="19"/>
      <c r="AK388" s="19"/>
      <c r="AL388" s="19"/>
      <c r="AM388" s="19"/>
      <c r="AN388" s="19"/>
      <c r="AO388" s="19">
        <v>2.2599999999999998</v>
      </c>
      <c r="AP388" s="19" t="s">
        <v>1519</v>
      </c>
      <c r="AQ388" s="19" t="s">
        <v>1502</v>
      </c>
      <c r="AR388" s="19" t="s">
        <v>1540</v>
      </c>
      <c r="AS388" s="19" t="s">
        <v>1562</v>
      </c>
      <c r="AT388" s="19" t="s">
        <v>1563</v>
      </c>
      <c r="AU388" s="19" t="s">
        <v>1564</v>
      </c>
      <c r="AV388" s="19" t="s">
        <v>1565</v>
      </c>
      <c r="AW388" s="19">
        <v>2006</v>
      </c>
      <c r="AX388" s="19">
        <v>3</v>
      </c>
      <c r="AY388" s="19" t="s">
        <v>1566</v>
      </c>
      <c r="AZ388" s="19" t="s">
        <v>1567</v>
      </c>
      <c r="BA388" s="19">
        <v>2007</v>
      </c>
      <c r="BB388" t="str">
        <f>VLOOKUP(AC388,'CTCwiretagcode(Jan2016)'!A$2:C$730,3,FALSE)</f>
        <v>SAM</v>
      </c>
      <c r="BC388" t="str">
        <f t="shared" si="18"/>
        <v>NT</v>
      </c>
      <c r="BD388">
        <f t="shared" si="19"/>
        <v>3</v>
      </c>
      <c r="BE388" t="str">
        <f t="shared" si="20"/>
        <v>6333893M10107  C2009800</v>
      </c>
      <c r="BK388" s="19" t="s">
        <v>1518</v>
      </c>
    </row>
    <row r="389" spans="1:63" x14ac:dyDescent="0.25">
      <c r="A389" s="19" t="s">
        <v>1501</v>
      </c>
      <c r="B389" s="19">
        <v>4.0999999999999996</v>
      </c>
      <c r="C389" s="19">
        <v>20130329</v>
      </c>
      <c r="D389" s="19" t="s">
        <v>41</v>
      </c>
      <c r="E389" s="19" t="s">
        <v>41</v>
      </c>
      <c r="F389" s="19">
        <v>2066040</v>
      </c>
      <c r="G389" s="19">
        <v>1</v>
      </c>
      <c r="H389" s="19">
        <v>2009</v>
      </c>
      <c r="I389" s="19">
        <v>20090901</v>
      </c>
      <c r="J389" s="19" t="s">
        <v>1501</v>
      </c>
      <c r="K389" s="19">
        <v>6</v>
      </c>
      <c r="L389" s="19">
        <v>36</v>
      </c>
      <c r="M389" s="19">
        <v>23</v>
      </c>
      <c r="N389" s="19">
        <v>14</v>
      </c>
      <c r="O389" s="19" t="s">
        <v>1502</v>
      </c>
      <c r="P389" s="19">
        <v>5</v>
      </c>
      <c r="Q389" s="19" t="s">
        <v>67</v>
      </c>
      <c r="R389" s="19"/>
      <c r="S389" s="19">
        <v>5000</v>
      </c>
      <c r="T389" s="19" t="s">
        <v>110</v>
      </c>
      <c r="U389" s="19"/>
      <c r="V389" s="19"/>
      <c r="W389" s="19"/>
      <c r="X389" s="19">
        <v>850</v>
      </c>
      <c r="Y389" s="19">
        <v>0</v>
      </c>
      <c r="Z389" s="19">
        <v>1</v>
      </c>
      <c r="AA389" s="19" t="s">
        <v>48</v>
      </c>
      <c r="AB389" s="19">
        <v>1</v>
      </c>
      <c r="AC389" s="19">
        <v>633369</v>
      </c>
      <c r="AD389" s="19">
        <v>12</v>
      </c>
      <c r="AE389" s="19"/>
      <c r="AF389" s="19"/>
      <c r="AG389" s="19"/>
      <c r="AH389" s="19">
        <v>108887</v>
      </c>
      <c r="AI389" s="19">
        <v>1</v>
      </c>
      <c r="AJ389" s="19"/>
      <c r="AK389" s="19"/>
      <c r="AL389" s="19"/>
      <c r="AM389" s="19"/>
      <c r="AN389" s="19"/>
      <c r="AO389" s="19">
        <v>2.2599999999999998</v>
      </c>
      <c r="AP389" s="19" t="s">
        <v>1519</v>
      </c>
      <c r="AQ389" s="19" t="s">
        <v>1502</v>
      </c>
      <c r="AR389" s="19" t="s">
        <v>1540</v>
      </c>
      <c r="AS389" s="19" t="s">
        <v>1562</v>
      </c>
      <c r="AT389" s="19" t="s">
        <v>1563</v>
      </c>
      <c r="AU389" s="19" t="s">
        <v>1564</v>
      </c>
      <c r="AV389" s="19" t="s">
        <v>1565</v>
      </c>
      <c r="AW389" s="19">
        <v>2005</v>
      </c>
      <c r="AX389" s="19">
        <v>3</v>
      </c>
      <c r="AY389" s="19" t="s">
        <v>1566</v>
      </c>
      <c r="AZ389" s="19" t="s">
        <v>1567</v>
      </c>
      <c r="BA389" s="19">
        <v>2006</v>
      </c>
      <c r="BB389" t="str">
        <f>VLOOKUP(AC389,'CTCwiretagcode(Jan2016)'!A$2:C$730,3,FALSE)</f>
        <v>SAM</v>
      </c>
      <c r="BC389" t="str">
        <f t="shared" si="18"/>
        <v>NT</v>
      </c>
      <c r="BD389">
        <f t="shared" si="19"/>
        <v>3</v>
      </c>
      <c r="BE389" t="str">
        <f t="shared" si="20"/>
        <v>6333693M10107  C2009850</v>
      </c>
      <c r="BK389" s="19" t="s">
        <v>1518</v>
      </c>
    </row>
    <row r="390" spans="1:63" x14ac:dyDescent="0.25">
      <c r="A390" s="19" t="s">
        <v>1501</v>
      </c>
      <c r="B390" s="19">
        <v>4.0999999999999996</v>
      </c>
      <c r="C390" s="19">
        <v>20130329</v>
      </c>
      <c r="D390" s="19" t="s">
        <v>41</v>
      </c>
      <c r="E390" s="19" t="s">
        <v>41</v>
      </c>
      <c r="F390" s="19">
        <v>2066046</v>
      </c>
      <c r="G390" s="19">
        <v>1</v>
      </c>
      <c r="H390" s="19">
        <v>2009</v>
      </c>
      <c r="I390" s="19">
        <v>20090901</v>
      </c>
      <c r="J390" s="19" t="s">
        <v>1501</v>
      </c>
      <c r="K390" s="19">
        <v>6</v>
      </c>
      <c r="L390" s="19">
        <v>36</v>
      </c>
      <c r="M390" s="19">
        <v>23</v>
      </c>
      <c r="N390" s="19">
        <v>14</v>
      </c>
      <c r="O390" s="19" t="s">
        <v>1502</v>
      </c>
      <c r="P390" s="19">
        <v>5</v>
      </c>
      <c r="Q390" s="19" t="s">
        <v>67</v>
      </c>
      <c r="R390" s="19"/>
      <c r="S390" s="19">
        <v>5000</v>
      </c>
      <c r="T390" s="19" t="s">
        <v>45</v>
      </c>
      <c r="U390" s="19"/>
      <c r="V390" s="19"/>
      <c r="W390" s="19"/>
      <c r="X390" s="19">
        <v>780</v>
      </c>
      <c r="Y390" s="19">
        <v>0</v>
      </c>
      <c r="Z390" s="19">
        <v>1</v>
      </c>
      <c r="AA390" s="19" t="s">
        <v>48</v>
      </c>
      <c r="AB390" s="19">
        <v>1</v>
      </c>
      <c r="AC390" s="19">
        <v>634080</v>
      </c>
      <c r="AD390" s="19">
        <v>12</v>
      </c>
      <c r="AE390" s="19"/>
      <c r="AF390" s="19"/>
      <c r="AG390" s="19"/>
      <c r="AH390" s="19">
        <v>108887</v>
      </c>
      <c r="AI390" s="19">
        <v>1</v>
      </c>
      <c r="AJ390" s="19"/>
      <c r="AK390" s="19"/>
      <c r="AL390" s="19"/>
      <c r="AM390" s="19"/>
      <c r="AN390" s="19"/>
      <c r="AO390" s="19">
        <v>2.2599999999999998</v>
      </c>
      <c r="AP390" s="19" t="s">
        <v>1519</v>
      </c>
      <c r="AQ390" s="19" t="s">
        <v>1502</v>
      </c>
      <c r="AR390" s="19" t="s">
        <v>1540</v>
      </c>
      <c r="AS390" s="19" t="s">
        <v>1562</v>
      </c>
      <c r="AT390" s="19" t="s">
        <v>1579</v>
      </c>
      <c r="AU390" s="19" t="s">
        <v>1580</v>
      </c>
      <c r="AV390" s="19" t="s">
        <v>1565</v>
      </c>
      <c r="AW390" s="19">
        <v>2006</v>
      </c>
      <c r="AX390" s="19">
        <v>3</v>
      </c>
      <c r="AY390" s="19" t="s">
        <v>1581</v>
      </c>
      <c r="AZ390" s="19" t="s">
        <v>1567</v>
      </c>
      <c r="BA390" s="19">
        <v>2007</v>
      </c>
      <c r="BB390" t="str">
        <f>VLOOKUP(AC390,'CTCwiretagcode(Jan2016)'!A$2:C$730,3,FALSE)</f>
        <v>GLH</v>
      </c>
      <c r="BC390" t="str">
        <f t="shared" si="18"/>
        <v>NT</v>
      </c>
      <c r="BD390">
        <f t="shared" si="19"/>
        <v>3</v>
      </c>
      <c r="BE390" t="str">
        <f t="shared" si="20"/>
        <v>6340803M10107  C2009780</v>
      </c>
      <c r="BK390" s="19" t="s">
        <v>1518</v>
      </c>
    </row>
    <row r="391" spans="1:63" x14ac:dyDescent="0.25">
      <c r="A391" s="19" t="s">
        <v>1501</v>
      </c>
      <c r="B391" s="19">
        <v>4.0999999999999996</v>
      </c>
      <c r="C391" s="19">
        <v>20130329</v>
      </c>
      <c r="D391" s="19" t="s">
        <v>41</v>
      </c>
      <c r="E391" s="19" t="s">
        <v>41</v>
      </c>
      <c r="F391" s="19">
        <v>2066048</v>
      </c>
      <c r="G391" s="19">
        <v>1</v>
      </c>
      <c r="H391" s="19">
        <v>2009</v>
      </c>
      <c r="I391" s="19">
        <v>20090901</v>
      </c>
      <c r="J391" s="19" t="s">
        <v>1501</v>
      </c>
      <c r="K391" s="19">
        <v>6</v>
      </c>
      <c r="L391" s="19">
        <v>36</v>
      </c>
      <c r="M391" s="19">
        <v>23</v>
      </c>
      <c r="N391" s="19">
        <v>14</v>
      </c>
      <c r="O391" s="19" t="s">
        <v>1502</v>
      </c>
      <c r="P391" s="19">
        <v>5</v>
      </c>
      <c r="Q391" s="19" t="s">
        <v>67</v>
      </c>
      <c r="R391" s="19"/>
      <c r="S391" s="19">
        <v>5000</v>
      </c>
      <c r="T391" s="19" t="s">
        <v>110</v>
      </c>
      <c r="U391" s="19"/>
      <c r="V391" s="19"/>
      <c r="W391" s="19"/>
      <c r="X391" s="19">
        <v>830</v>
      </c>
      <c r="Y391" s="19">
        <v>0</v>
      </c>
      <c r="Z391" s="19">
        <v>1</v>
      </c>
      <c r="AA391" s="19" t="s">
        <v>48</v>
      </c>
      <c r="AB391" s="19">
        <v>1</v>
      </c>
      <c r="AC391" s="19">
        <v>633369</v>
      </c>
      <c r="AD391" s="19">
        <v>12</v>
      </c>
      <c r="AE391" s="19"/>
      <c r="AF391" s="19"/>
      <c r="AG391" s="19"/>
      <c r="AH391" s="19">
        <v>108887</v>
      </c>
      <c r="AI391" s="19">
        <v>1</v>
      </c>
      <c r="AJ391" s="19"/>
      <c r="AK391" s="19"/>
      <c r="AL391" s="19"/>
      <c r="AM391" s="19"/>
      <c r="AN391" s="19"/>
      <c r="AO391" s="19">
        <v>2.2599999999999998</v>
      </c>
      <c r="AP391" s="19" t="s">
        <v>1519</v>
      </c>
      <c r="AQ391" s="19" t="s">
        <v>1502</v>
      </c>
      <c r="AR391" s="19" t="s">
        <v>1540</v>
      </c>
      <c r="AS391" s="19" t="s">
        <v>1562</v>
      </c>
      <c r="AT391" s="19" t="s">
        <v>1563</v>
      </c>
      <c r="AU391" s="19" t="s">
        <v>1564</v>
      </c>
      <c r="AV391" s="19" t="s">
        <v>1565</v>
      </c>
      <c r="AW391" s="19">
        <v>2005</v>
      </c>
      <c r="AX391" s="19">
        <v>3</v>
      </c>
      <c r="AY391" s="19" t="s">
        <v>1566</v>
      </c>
      <c r="AZ391" s="19" t="s">
        <v>1567</v>
      </c>
      <c r="BA391" s="19">
        <v>2006</v>
      </c>
      <c r="BB391" t="str">
        <f>VLOOKUP(AC391,'CTCwiretagcode(Jan2016)'!A$2:C$730,3,FALSE)</f>
        <v>SAM</v>
      </c>
      <c r="BC391" t="str">
        <f t="shared" si="18"/>
        <v>NT</v>
      </c>
      <c r="BD391">
        <f t="shared" si="19"/>
        <v>3</v>
      </c>
      <c r="BE391" t="str">
        <f t="shared" si="20"/>
        <v>6333693M10107  C2009830</v>
      </c>
      <c r="BK391" s="19" t="s">
        <v>1518</v>
      </c>
    </row>
    <row r="392" spans="1:63" x14ac:dyDescent="0.25">
      <c r="A392" s="19" t="s">
        <v>1501</v>
      </c>
      <c r="B392" s="19">
        <v>4.0999999999999996</v>
      </c>
      <c r="C392" s="19">
        <v>20130329</v>
      </c>
      <c r="D392" s="19" t="s">
        <v>41</v>
      </c>
      <c r="E392" s="19" t="s">
        <v>41</v>
      </c>
      <c r="F392" s="19">
        <v>2075022</v>
      </c>
      <c r="G392" s="19">
        <v>1</v>
      </c>
      <c r="H392" s="19">
        <v>2009</v>
      </c>
      <c r="I392" s="19">
        <v>20090828</v>
      </c>
      <c r="J392" s="19" t="s">
        <v>1501</v>
      </c>
      <c r="K392" s="19">
        <v>6</v>
      </c>
      <c r="L392" s="19">
        <v>35</v>
      </c>
      <c r="M392" s="19">
        <v>23</v>
      </c>
      <c r="N392" s="19">
        <v>17</v>
      </c>
      <c r="O392" s="19" t="s">
        <v>1502</v>
      </c>
      <c r="P392" s="19">
        <v>5</v>
      </c>
      <c r="Q392" s="19" t="s">
        <v>67</v>
      </c>
      <c r="R392" s="19"/>
      <c r="S392" s="19">
        <v>5000</v>
      </c>
      <c r="T392" s="19" t="s">
        <v>110</v>
      </c>
      <c r="U392" s="19"/>
      <c r="V392" s="19"/>
      <c r="W392" s="19"/>
      <c r="X392" s="19">
        <v>870</v>
      </c>
      <c r="Y392" s="19">
        <v>0</v>
      </c>
      <c r="Z392" s="19">
        <v>1</v>
      </c>
      <c r="AA392" s="19" t="s">
        <v>48</v>
      </c>
      <c r="AB392" s="19">
        <v>1</v>
      </c>
      <c r="AC392" s="19">
        <v>633369</v>
      </c>
      <c r="AD392" s="19">
        <v>12</v>
      </c>
      <c r="AE392" s="19"/>
      <c r="AF392" s="19"/>
      <c r="AG392" s="19"/>
      <c r="AH392" s="19">
        <v>108885</v>
      </c>
      <c r="AI392" s="19">
        <v>1</v>
      </c>
      <c r="AJ392" s="19"/>
      <c r="AK392" s="19"/>
      <c r="AL392" s="19"/>
      <c r="AM392" s="19"/>
      <c r="AN392" s="19"/>
      <c r="AO392" s="19">
        <v>1.67</v>
      </c>
      <c r="AP392" s="19" t="s">
        <v>1519</v>
      </c>
      <c r="AQ392" s="19" t="s">
        <v>1502</v>
      </c>
      <c r="AR392" s="19" t="s">
        <v>1540</v>
      </c>
      <c r="AS392" s="19" t="s">
        <v>1562</v>
      </c>
      <c r="AT392" s="19" t="s">
        <v>1563</v>
      </c>
      <c r="AU392" s="19" t="s">
        <v>1564</v>
      </c>
      <c r="AV392" s="19" t="s">
        <v>1565</v>
      </c>
      <c r="AW392" s="19">
        <v>2005</v>
      </c>
      <c r="AX392" s="19">
        <v>3</v>
      </c>
      <c r="AY392" s="19" t="s">
        <v>1566</v>
      </c>
      <c r="AZ392" s="19" t="s">
        <v>1567</v>
      </c>
      <c r="BA392" s="19">
        <v>2006</v>
      </c>
      <c r="BB392" t="str">
        <f>VLOOKUP(AC392,'CTCwiretagcode(Jan2016)'!A$2:C$730,3,FALSE)</f>
        <v>SAM</v>
      </c>
      <c r="BC392" t="str">
        <f t="shared" si="18"/>
        <v>Tr</v>
      </c>
      <c r="BD392">
        <f t="shared" si="19"/>
        <v>3</v>
      </c>
      <c r="BE392" t="str">
        <f t="shared" si="20"/>
        <v>6333693M10107  C2009870</v>
      </c>
      <c r="BK392" s="19" t="s">
        <v>1518</v>
      </c>
    </row>
    <row r="393" spans="1:63" x14ac:dyDescent="0.25">
      <c r="A393" s="19" t="s">
        <v>1501</v>
      </c>
      <c r="B393" s="19">
        <v>4.0999999999999996</v>
      </c>
      <c r="C393" s="19">
        <v>20130329</v>
      </c>
      <c r="D393" s="19" t="s">
        <v>41</v>
      </c>
      <c r="E393" s="19" t="s">
        <v>41</v>
      </c>
      <c r="F393" s="19">
        <v>2075023</v>
      </c>
      <c r="G393" s="19">
        <v>1</v>
      </c>
      <c r="H393" s="19">
        <v>2009</v>
      </c>
      <c r="I393" s="19">
        <v>20090828</v>
      </c>
      <c r="J393" s="19" t="s">
        <v>1501</v>
      </c>
      <c r="K393" s="19">
        <v>6</v>
      </c>
      <c r="L393" s="19">
        <v>35</v>
      </c>
      <c r="M393" s="19">
        <v>23</v>
      </c>
      <c r="N393" s="19">
        <v>17</v>
      </c>
      <c r="O393" s="19" t="s">
        <v>1502</v>
      </c>
      <c r="P393" s="19">
        <v>5</v>
      </c>
      <c r="Q393" s="19" t="s">
        <v>67</v>
      </c>
      <c r="R393" s="19"/>
      <c r="S393" s="19">
        <v>5000</v>
      </c>
      <c r="T393" s="19" t="s">
        <v>45</v>
      </c>
      <c r="U393" s="19"/>
      <c r="V393" s="19"/>
      <c r="W393" s="19"/>
      <c r="X393" s="19">
        <v>770</v>
      </c>
      <c r="Y393" s="19">
        <v>0</v>
      </c>
      <c r="Z393" s="19">
        <v>1</v>
      </c>
      <c r="AA393" s="19" t="s">
        <v>48</v>
      </c>
      <c r="AB393" s="19">
        <v>1</v>
      </c>
      <c r="AC393" s="19">
        <v>633389</v>
      </c>
      <c r="AD393" s="19">
        <v>12</v>
      </c>
      <c r="AE393" s="19"/>
      <c r="AF393" s="19"/>
      <c r="AG393" s="19"/>
      <c r="AH393" s="19">
        <v>108885</v>
      </c>
      <c r="AI393" s="19">
        <v>1</v>
      </c>
      <c r="AJ393" s="19"/>
      <c r="AK393" s="19"/>
      <c r="AL393" s="19"/>
      <c r="AM393" s="19"/>
      <c r="AN393" s="19"/>
      <c r="AO393" s="19">
        <v>1.67</v>
      </c>
      <c r="AP393" s="19" t="s">
        <v>1519</v>
      </c>
      <c r="AQ393" s="19" t="s">
        <v>1502</v>
      </c>
      <c r="AR393" s="19" t="s">
        <v>1540</v>
      </c>
      <c r="AS393" s="19" t="s">
        <v>1562</v>
      </c>
      <c r="AT393" s="19" t="s">
        <v>1563</v>
      </c>
      <c r="AU393" s="19" t="s">
        <v>1564</v>
      </c>
      <c r="AV393" s="19" t="s">
        <v>1565</v>
      </c>
      <c r="AW393" s="19">
        <v>2006</v>
      </c>
      <c r="AX393" s="19">
        <v>3</v>
      </c>
      <c r="AY393" s="19" t="s">
        <v>1566</v>
      </c>
      <c r="AZ393" s="19" t="s">
        <v>1567</v>
      </c>
      <c r="BA393" s="19">
        <v>2007</v>
      </c>
      <c r="BB393" t="str">
        <f>VLOOKUP(AC393,'CTCwiretagcode(Jan2016)'!A$2:C$730,3,FALSE)</f>
        <v>SAM</v>
      </c>
      <c r="BC393" t="str">
        <f t="shared" si="18"/>
        <v>Tr</v>
      </c>
      <c r="BD393">
        <f t="shared" si="19"/>
        <v>3</v>
      </c>
      <c r="BE393" t="str">
        <f t="shared" si="20"/>
        <v>6333893M10107  C2009770</v>
      </c>
      <c r="BK393" s="19" t="s">
        <v>1518</v>
      </c>
    </row>
    <row r="394" spans="1:63" x14ac:dyDescent="0.25">
      <c r="A394" s="19" t="s">
        <v>1501</v>
      </c>
      <c r="B394" s="19">
        <v>4.0999999999999996</v>
      </c>
      <c r="C394" s="19">
        <v>20130329</v>
      </c>
      <c r="D394" s="19" t="s">
        <v>41</v>
      </c>
      <c r="E394" s="19" t="s">
        <v>41</v>
      </c>
      <c r="F394" s="19">
        <v>2075026</v>
      </c>
      <c r="G394" s="19">
        <v>1</v>
      </c>
      <c r="H394" s="19">
        <v>2009</v>
      </c>
      <c r="I394" s="19">
        <v>20090828</v>
      </c>
      <c r="J394" s="19" t="s">
        <v>1501</v>
      </c>
      <c r="K394" s="19">
        <v>6</v>
      </c>
      <c r="L394" s="19">
        <v>35</v>
      </c>
      <c r="M394" s="19">
        <v>23</v>
      </c>
      <c r="N394" s="19">
        <v>17</v>
      </c>
      <c r="O394" s="19" t="s">
        <v>1502</v>
      </c>
      <c r="P394" s="19">
        <v>5</v>
      </c>
      <c r="Q394" s="19" t="s">
        <v>67</v>
      </c>
      <c r="R394" s="19"/>
      <c r="S394" s="19">
        <v>5000</v>
      </c>
      <c r="T394" s="19" t="s">
        <v>110</v>
      </c>
      <c r="U394" s="19"/>
      <c r="V394" s="19"/>
      <c r="W394" s="19"/>
      <c r="X394" s="19">
        <v>840</v>
      </c>
      <c r="Y394" s="19">
        <v>0</v>
      </c>
      <c r="Z394" s="19">
        <v>1</v>
      </c>
      <c r="AA394" s="19" t="s">
        <v>48</v>
      </c>
      <c r="AB394" s="19">
        <v>1</v>
      </c>
      <c r="AC394" s="19">
        <v>633369</v>
      </c>
      <c r="AD394" s="19">
        <v>12</v>
      </c>
      <c r="AE394" s="19"/>
      <c r="AF394" s="19"/>
      <c r="AG394" s="19"/>
      <c r="AH394" s="19">
        <v>108885</v>
      </c>
      <c r="AI394" s="19">
        <v>1</v>
      </c>
      <c r="AJ394" s="19"/>
      <c r="AK394" s="19"/>
      <c r="AL394" s="19"/>
      <c r="AM394" s="19"/>
      <c r="AN394" s="19"/>
      <c r="AO394" s="19">
        <v>1.67</v>
      </c>
      <c r="AP394" s="19" t="s">
        <v>1519</v>
      </c>
      <c r="AQ394" s="19" t="s">
        <v>1502</v>
      </c>
      <c r="AR394" s="19" t="s">
        <v>1540</v>
      </c>
      <c r="AS394" s="19" t="s">
        <v>1562</v>
      </c>
      <c r="AT394" s="19" t="s">
        <v>1563</v>
      </c>
      <c r="AU394" s="19" t="s">
        <v>1564</v>
      </c>
      <c r="AV394" s="19" t="s">
        <v>1565</v>
      </c>
      <c r="AW394" s="19">
        <v>2005</v>
      </c>
      <c r="AX394" s="19">
        <v>3</v>
      </c>
      <c r="AY394" s="19" t="s">
        <v>1566</v>
      </c>
      <c r="AZ394" s="19" t="s">
        <v>1567</v>
      </c>
      <c r="BA394" s="19">
        <v>2006</v>
      </c>
      <c r="BB394" t="str">
        <f>VLOOKUP(AC394,'CTCwiretagcode(Jan2016)'!A$2:C$730,3,FALSE)</f>
        <v>SAM</v>
      </c>
      <c r="BC394" t="str">
        <f t="shared" si="18"/>
        <v>Tr</v>
      </c>
      <c r="BD394">
        <f t="shared" si="19"/>
        <v>3</v>
      </c>
      <c r="BE394" t="str">
        <f t="shared" si="20"/>
        <v>6333693M10107  C2009840</v>
      </c>
      <c r="BK394" s="19" t="s">
        <v>1518</v>
      </c>
    </row>
    <row r="395" spans="1:63" x14ac:dyDescent="0.25">
      <c r="A395" s="19" t="s">
        <v>1501</v>
      </c>
      <c r="B395" s="19">
        <v>4.0999999999999996</v>
      </c>
      <c r="C395" s="19">
        <v>20130329</v>
      </c>
      <c r="D395" s="19" t="s">
        <v>41</v>
      </c>
      <c r="E395" s="19" t="s">
        <v>41</v>
      </c>
      <c r="F395" s="19">
        <v>2075027</v>
      </c>
      <c r="G395" s="19">
        <v>1</v>
      </c>
      <c r="H395" s="19">
        <v>2009</v>
      </c>
      <c r="I395" s="19">
        <v>20090828</v>
      </c>
      <c r="J395" s="19" t="s">
        <v>1501</v>
      </c>
      <c r="K395" s="19">
        <v>6</v>
      </c>
      <c r="L395" s="19">
        <v>35</v>
      </c>
      <c r="M395" s="19">
        <v>23</v>
      </c>
      <c r="N395" s="19">
        <v>17</v>
      </c>
      <c r="O395" s="19" t="s">
        <v>1502</v>
      </c>
      <c r="P395" s="19">
        <v>5</v>
      </c>
      <c r="Q395" s="19" t="s">
        <v>67</v>
      </c>
      <c r="R395" s="19"/>
      <c r="S395" s="19">
        <v>5000</v>
      </c>
      <c r="T395" s="19" t="s">
        <v>110</v>
      </c>
      <c r="U395" s="19"/>
      <c r="V395" s="19"/>
      <c r="W395" s="19"/>
      <c r="X395" s="19">
        <v>790</v>
      </c>
      <c r="Y395" s="19">
        <v>0</v>
      </c>
      <c r="Z395" s="19">
        <v>1</v>
      </c>
      <c r="AA395" s="19" t="s">
        <v>48</v>
      </c>
      <c r="AB395" s="19">
        <v>1</v>
      </c>
      <c r="AC395" s="19">
        <v>633389</v>
      </c>
      <c r="AD395" s="19">
        <v>12</v>
      </c>
      <c r="AE395" s="19"/>
      <c r="AF395" s="19"/>
      <c r="AG395" s="19"/>
      <c r="AH395" s="19">
        <v>108885</v>
      </c>
      <c r="AI395" s="19">
        <v>1</v>
      </c>
      <c r="AJ395" s="19"/>
      <c r="AK395" s="19"/>
      <c r="AL395" s="19"/>
      <c r="AM395" s="19"/>
      <c r="AN395" s="19"/>
      <c r="AO395" s="19">
        <v>1.67</v>
      </c>
      <c r="AP395" s="19" t="s">
        <v>1519</v>
      </c>
      <c r="AQ395" s="19" t="s">
        <v>1502</v>
      </c>
      <c r="AR395" s="19" t="s">
        <v>1540</v>
      </c>
      <c r="AS395" s="19" t="s">
        <v>1562</v>
      </c>
      <c r="AT395" s="19" t="s">
        <v>1563</v>
      </c>
      <c r="AU395" s="19" t="s">
        <v>1564</v>
      </c>
      <c r="AV395" s="19" t="s">
        <v>1565</v>
      </c>
      <c r="AW395" s="19">
        <v>2006</v>
      </c>
      <c r="AX395" s="19">
        <v>3</v>
      </c>
      <c r="AY395" s="19" t="s">
        <v>1566</v>
      </c>
      <c r="AZ395" s="19" t="s">
        <v>1567</v>
      </c>
      <c r="BA395" s="19">
        <v>2007</v>
      </c>
      <c r="BB395" t="str">
        <f>VLOOKUP(AC395,'CTCwiretagcode(Jan2016)'!A$2:C$730,3,FALSE)</f>
        <v>SAM</v>
      </c>
      <c r="BC395" t="str">
        <f t="shared" si="18"/>
        <v>Tr</v>
      </c>
      <c r="BD395">
        <f t="shared" si="19"/>
        <v>3</v>
      </c>
      <c r="BE395" t="str">
        <f t="shared" si="20"/>
        <v>6333893M10107  C2009790</v>
      </c>
      <c r="BK395" s="19" t="s">
        <v>1518</v>
      </c>
    </row>
    <row r="396" spans="1:63" x14ac:dyDescent="0.25">
      <c r="A396" s="19" t="s">
        <v>1501</v>
      </c>
      <c r="B396" s="19">
        <v>4.0999999999999996</v>
      </c>
      <c r="C396" s="19">
        <v>20130329</v>
      </c>
      <c r="D396" s="19" t="s">
        <v>41</v>
      </c>
      <c r="E396" s="19" t="s">
        <v>41</v>
      </c>
      <c r="F396" s="19">
        <v>2075030</v>
      </c>
      <c r="G396" s="19">
        <v>1</v>
      </c>
      <c r="H396" s="19">
        <v>2009</v>
      </c>
      <c r="I396" s="19">
        <v>20090828</v>
      </c>
      <c r="J396" s="19" t="s">
        <v>1501</v>
      </c>
      <c r="K396" s="19">
        <v>6</v>
      </c>
      <c r="L396" s="19">
        <v>35</v>
      </c>
      <c r="M396" s="19">
        <v>23</v>
      </c>
      <c r="N396" s="19">
        <v>17</v>
      </c>
      <c r="O396" s="19" t="s">
        <v>1502</v>
      </c>
      <c r="P396" s="19">
        <v>5</v>
      </c>
      <c r="Q396" s="19" t="s">
        <v>67</v>
      </c>
      <c r="R396" s="19"/>
      <c r="S396" s="19">
        <v>5000</v>
      </c>
      <c r="T396" s="19" t="s">
        <v>110</v>
      </c>
      <c r="U396" s="19"/>
      <c r="V396" s="19"/>
      <c r="W396" s="19"/>
      <c r="X396" s="19">
        <v>800</v>
      </c>
      <c r="Y396" s="19">
        <v>0</v>
      </c>
      <c r="Z396" s="19">
        <v>1</v>
      </c>
      <c r="AA396" s="19" t="s">
        <v>48</v>
      </c>
      <c r="AB396" s="19">
        <v>1</v>
      </c>
      <c r="AC396" s="19">
        <v>633369</v>
      </c>
      <c r="AD396" s="19">
        <v>12</v>
      </c>
      <c r="AE396" s="19"/>
      <c r="AF396" s="19"/>
      <c r="AG396" s="19"/>
      <c r="AH396" s="19">
        <v>108885</v>
      </c>
      <c r="AI396" s="19">
        <v>1</v>
      </c>
      <c r="AJ396" s="19"/>
      <c r="AK396" s="19"/>
      <c r="AL396" s="19"/>
      <c r="AM396" s="19"/>
      <c r="AN396" s="19"/>
      <c r="AO396" s="19">
        <v>1.67</v>
      </c>
      <c r="AP396" s="19" t="s">
        <v>1519</v>
      </c>
      <c r="AQ396" s="19" t="s">
        <v>1502</v>
      </c>
      <c r="AR396" s="19" t="s">
        <v>1540</v>
      </c>
      <c r="AS396" s="19" t="s">
        <v>1562</v>
      </c>
      <c r="AT396" s="19" t="s">
        <v>1563</v>
      </c>
      <c r="AU396" s="19" t="s">
        <v>1564</v>
      </c>
      <c r="AV396" s="19" t="s">
        <v>1565</v>
      </c>
      <c r="AW396" s="19">
        <v>2005</v>
      </c>
      <c r="AX396" s="19">
        <v>3</v>
      </c>
      <c r="AY396" s="19" t="s">
        <v>1566</v>
      </c>
      <c r="AZ396" s="19" t="s">
        <v>1567</v>
      </c>
      <c r="BA396" s="19">
        <v>2006</v>
      </c>
      <c r="BB396" t="str">
        <f>VLOOKUP(AC396,'CTCwiretagcode(Jan2016)'!A$2:C$730,3,FALSE)</f>
        <v>SAM</v>
      </c>
      <c r="BC396" t="str">
        <f t="shared" si="18"/>
        <v>Tr</v>
      </c>
      <c r="BD396">
        <f t="shared" si="19"/>
        <v>3</v>
      </c>
      <c r="BE396" t="str">
        <f t="shared" si="20"/>
        <v>6333693M10107  C2009800</v>
      </c>
      <c r="BK396" s="19" t="s">
        <v>1518</v>
      </c>
    </row>
    <row r="397" spans="1:63" x14ac:dyDescent="0.25">
      <c r="A397" s="19" t="s">
        <v>1501</v>
      </c>
      <c r="B397" s="19">
        <v>4.0999999999999996</v>
      </c>
      <c r="C397" s="19">
        <v>20130329</v>
      </c>
      <c r="D397" s="19" t="s">
        <v>41</v>
      </c>
      <c r="E397" s="19" t="s">
        <v>41</v>
      </c>
      <c r="F397" s="19">
        <v>2065550</v>
      </c>
      <c r="G397" s="19">
        <v>1</v>
      </c>
      <c r="H397" s="19">
        <v>2009</v>
      </c>
      <c r="I397" s="19">
        <v>20090831</v>
      </c>
      <c r="J397" s="19" t="s">
        <v>1501</v>
      </c>
      <c r="K397" s="19">
        <v>6</v>
      </c>
      <c r="L397" s="19">
        <v>36</v>
      </c>
      <c r="M397" s="19">
        <v>23</v>
      </c>
      <c r="N397" s="19">
        <v>17</v>
      </c>
      <c r="O397" s="19" t="s">
        <v>1502</v>
      </c>
      <c r="P397" s="19">
        <v>5</v>
      </c>
      <c r="Q397" s="19" t="s">
        <v>67</v>
      </c>
      <c r="R397" s="19"/>
      <c r="S397" s="19">
        <v>5000</v>
      </c>
      <c r="T397" s="19" t="s">
        <v>45</v>
      </c>
      <c r="U397" s="19"/>
      <c r="V397" s="19"/>
      <c r="W397" s="19"/>
      <c r="X397" s="19">
        <v>700</v>
      </c>
      <c r="Y397" s="19">
        <v>0</v>
      </c>
      <c r="Z397" s="19">
        <v>1</v>
      </c>
      <c r="AA397" s="19" t="s">
        <v>48</v>
      </c>
      <c r="AB397" s="19">
        <v>1</v>
      </c>
      <c r="AC397" s="19">
        <v>633389</v>
      </c>
      <c r="AD397" s="19">
        <v>12</v>
      </c>
      <c r="AE397" s="19"/>
      <c r="AF397" s="19"/>
      <c r="AG397" s="19"/>
      <c r="AH397" s="19">
        <v>108887</v>
      </c>
      <c r="AI397" s="19">
        <v>1</v>
      </c>
      <c r="AJ397" s="19"/>
      <c r="AK397" s="19"/>
      <c r="AL397" s="19"/>
      <c r="AM397" s="19"/>
      <c r="AN397" s="19"/>
      <c r="AO397" s="19">
        <v>2.2599999999999998</v>
      </c>
      <c r="AP397" s="19" t="s">
        <v>1519</v>
      </c>
      <c r="AQ397" s="19" t="s">
        <v>1502</v>
      </c>
      <c r="AR397" s="19" t="s">
        <v>1540</v>
      </c>
      <c r="AS397" s="19" t="s">
        <v>1562</v>
      </c>
      <c r="AT397" s="19" t="s">
        <v>1563</v>
      </c>
      <c r="AU397" s="19" t="s">
        <v>1564</v>
      </c>
      <c r="AV397" s="19" t="s">
        <v>1565</v>
      </c>
      <c r="AW397" s="19">
        <v>2006</v>
      </c>
      <c r="AX397" s="19">
        <v>3</v>
      </c>
      <c r="AY397" s="19" t="s">
        <v>1566</v>
      </c>
      <c r="AZ397" s="19" t="s">
        <v>1567</v>
      </c>
      <c r="BA397" s="19">
        <v>2007</v>
      </c>
      <c r="BB397" t="str">
        <f>VLOOKUP(AC397,'CTCwiretagcode(Jan2016)'!A$2:C$730,3,FALSE)</f>
        <v>SAM</v>
      </c>
      <c r="BC397" t="str">
        <f t="shared" si="18"/>
        <v>Tr</v>
      </c>
      <c r="BD397">
        <f t="shared" si="19"/>
        <v>3</v>
      </c>
      <c r="BE397" t="str">
        <f t="shared" si="20"/>
        <v>6333893M10107  C2009700</v>
      </c>
      <c r="BK397" s="19" t="s">
        <v>1518</v>
      </c>
    </row>
    <row r="398" spans="1:63" x14ac:dyDescent="0.25">
      <c r="A398" s="19" t="s">
        <v>1501</v>
      </c>
      <c r="B398" s="19">
        <v>4.0999999999999996</v>
      </c>
      <c r="C398" s="19">
        <v>20130329</v>
      </c>
      <c r="D398" s="19" t="s">
        <v>41</v>
      </c>
      <c r="E398" s="19" t="s">
        <v>41</v>
      </c>
      <c r="F398" s="19">
        <v>2065554</v>
      </c>
      <c r="G398" s="19">
        <v>1</v>
      </c>
      <c r="H398" s="19">
        <v>2009</v>
      </c>
      <c r="I398" s="19">
        <v>20090831</v>
      </c>
      <c r="J398" s="19" t="s">
        <v>1501</v>
      </c>
      <c r="K398" s="19">
        <v>6</v>
      </c>
      <c r="L398" s="19">
        <v>36</v>
      </c>
      <c r="M398" s="19">
        <v>23</v>
      </c>
      <c r="N398" s="19">
        <v>17</v>
      </c>
      <c r="O398" s="19" t="s">
        <v>1502</v>
      </c>
      <c r="P398" s="19">
        <v>5</v>
      </c>
      <c r="Q398" s="19" t="s">
        <v>67</v>
      </c>
      <c r="R398" s="19"/>
      <c r="S398" s="19">
        <v>5000</v>
      </c>
      <c r="T398" s="19" t="s">
        <v>45</v>
      </c>
      <c r="U398" s="19"/>
      <c r="V398" s="19"/>
      <c r="W398" s="19"/>
      <c r="X398" s="19">
        <v>710</v>
      </c>
      <c r="Y398" s="19">
        <v>0</v>
      </c>
      <c r="Z398" s="19">
        <v>1</v>
      </c>
      <c r="AA398" s="19" t="s">
        <v>48</v>
      </c>
      <c r="AB398" s="19">
        <v>1</v>
      </c>
      <c r="AC398" s="19">
        <v>633369</v>
      </c>
      <c r="AD398" s="19">
        <v>12</v>
      </c>
      <c r="AE398" s="19"/>
      <c r="AF398" s="19"/>
      <c r="AG398" s="19"/>
      <c r="AH398" s="19">
        <v>108887</v>
      </c>
      <c r="AI398" s="19">
        <v>1</v>
      </c>
      <c r="AJ398" s="19"/>
      <c r="AK398" s="19"/>
      <c r="AL398" s="19"/>
      <c r="AM398" s="19"/>
      <c r="AN398" s="19"/>
      <c r="AO398" s="19">
        <v>2.2599999999999998</v>
      </c>
      <c r="AP398" s="19" t="s">
        <v>1519</v>
      </c>
      <c r="AQ398" s="19" t="s">
        <v>1502</v>
      </c>
      <c r="AR398" s="19" t="s">
        <v>1540</v>
      </c>
      <c r="AS398" s="19" t="s">
        <v>1562</v>
      </c>
      <c r="AT398" s="19" t="s">
        <v>1563</v>
      </c>
      <c r="AU398" s="19" t="s">
        <v>1564</v>
      </c>
      <c r="AV398" s="19" t="s">
        <v>1565</v>
      </c>
      <c r="AW398" s="19">
        <v>2005</v>
      </c>
      <c r="AX398" s="19">
        <v>3</v>
      </c>
      <c r="AY398" s="19" t="s">
        <v>1566</v>
      </c>
      <c r="AZ398" s="19" t="s">
        <v>1567</v>
      </c>
      <c r="BA398" s="19">
        <v>2006</v>
      </c>
      <c r="BB398" t="str">
        <f>VLOOKUP(AC398,'CTCwiretagcode(Jan2016)'!A$2:C$730,3,FALSE)</f>
        <v>SAM</v>
      </c>
      <c r="BC398" t="str">
        <f t="shared" si="18"/>
        <v>Tr</v>
      </c>
      <c r="BD398">
        <f t="shared" si="19"/>
        <v>3</v>
      </c>
      <c r="BE398" t="str">
        <f t="shared" si="20"/>
        <v>6333693M10107  C2009710</v>
      </c>
      <c r="BK398" s="19" t="s">
        <v>1518</v>
      </c>
    </row>
    <row r="399" spans="1:63" x14ac:dyDescent="0.25">
      <c r="A399" s="19" t="s">
        <v>1501</v>
      </c>
      <c r="B399" s="19">
        <v>4.0999999999999996</v>
      </c>
      <c r="C399" s="19">
        <v>20130329</v>
      </c>
      <c r="D399" s="19" t="s">
        <v>41</v>
      </c>
      <c r="E399" s="19" t="s">
        <v>41</v>
      </c>
      <c r="F399" s="19">
        <v>2065559</v>
      </c>
      <c r="G399" s="19">
        <v>1</v>
      </c>
      <c r="H399" s="19">
        <v>2009</v>
      </c>
      <c r="I399" s="19">
        <v>20090831</v>
      </c>
      <c r="J399" s="19" t="s">
        <v>1501</v>
      </c>
      <c r="K399" s="19">
        <v>6</v>
      </c>
      <c r="L399" s="19">
        <v>36</v>
      </c>
      <c r="M399" s="19">
        <v>23</v>
      </c>
      <c r="N399" s="19">
        <v>17</v>
      </c>
      <c r="O399" s="19" t="s">
        <v>1502</v>
      </c>
      <c r="P399" s="19">
        <v>5</v>
      </c>
      <c r="Q399" s="19" t="s">
        <v>67</v>
      </c>
      <c r="R399" s="19"/>
      <c r="S399" s="19">
        <v>5000</v>
      </c>
      <c r="T399" s="19" t="s">
        <v>45</v>
      </c>
      <c r="U399" s="19"/>
      <c r="V399" s="19"/>
      <c r="W399" s="19"/>
      <c r="X399" s="19">
        <v>700</v>
      </c>
      <c r="Y399" s="19">
        <v>0</v>
      </c>
      <c r="Z399" s="19">
        <v>1</v>
      </c>
      <c r="AA399" s="19" t="s">
        <v>48</v>
      </c>
      <c r="AB399" s="19">
        <v>1</v>
      </c>
      <c r="AC399" s="19">
        <v>633389</v>
      </c>
      <c r="AD399" s="19">
        <v>12</v>
      </c>
      <c r="AE399" s="19"/>
      <c r="AF399" s="19"/>
      <c r="AG399" s="19"/>
      <c r="AH399" s="19">
        <v>108887</v>
      </c>
      <c r="AI399" s="19">
        <v>1</v>
      </c>
      <c r="AJ399" s="19"/>
      <c r="AK399" s="19"/>
      <c r="AL399" s="19"/>
      <c r="AM399" s="19"/>
      <c r="AN399" s="19"/>
      <c r="AO399" s="19">
        <v>2.2599999999999998</v>
      </c>
      <c r="AP399" s="19" t="s">
        <v>1519</v>
      </c>
      <c r="AQ399" s="19" t="s">
        <v>1502</v>
      </c>
      <c r="AR399" s="19" t="s">
        <v>1540</v>
      </c>
      <c r="AS399" s="19" t="s">
        <v>1562</v>
      </c>
      <c r="AT399" s="19" t="s">
        <v>1563</v>
      </c>
      <c r="AU399" s="19" t="s">
        <v>1564</v>
      </c>
      <c r="AV399" s="19" t="s">
        <v>1565</v>
      </c>
      <c r="AW399" s="19">
        <v>2006</v>
      </c>
      <c r="AX399" s="19">
        <v>3</v>
      </c>
      <c r="AY399" s="19" t="s">
        <v>1566</v>
      </c>
      <c r="AZ399" s="19" t="s">
        <v>1567</v>
      </c>
      <c r="BA399" s="19">
        <v>2007</v>
      </c>
      <c r="BB399" t="str">
        <f>VLOOKUP(AC399,'CTCwiretagcode(Jan2016)'!A$2:C$730,3,FALSE)</f>
        <v>SAM</v>
      </c>
      <c r="BC399" t="str">
        <f t="shared" si="18"/>
        <v>Tr</v>
      </c>
      <c r="BD399">
        <f t="shared" si="19"/>
        <v>3</v>
      </c>
      <c r="BE399" t="str">
        <f t="shared" si="20"/>
        <v>6333893M10107  C2009700</v>
      </c>
      <c r="BK399" s="19" t="s">
        <v>1518</v>
      </c>
    </row>
    <row r="400" spans="1:63" x14ac:dyDescent="0.25">
      <c r="A400" s="19" t="s">
        <v>1501</v>
      </c>
      <c r="B400" s="19">
        <v>4.0999999999999996</v>
      </c>
      <c r="C400" s="19">
        <v>20130329</v>
      </c>
      <c r="D400" s="19" t="s">
        <v>41</v>
      </c>
      <c r="E400" s="19" t="s">
        <v>41</v>
      </c>
      <c r="F400" s="19">
        <v>2065561</v>
      </c>
      <c r="G400" s="19">
        <v>1</v>
      </c>
      <c r="H400" s="19">
        <v>2009</v>
      </c>
      <c r="I400" s="19">
        <v>20090831</v>
      </c>
      <c r="J400" s="19" t="s">
        <v>1501</v>
      </c>
      <c r="K400" s="19">
        <v>6</v>
      </c>
      <c r="L400" s="19">
        <v>36</v>
      </c>
      <c r="M400" s="19">
        <v>23</v>
      </c>
      <c r="N400" s="19">
        <v>17</v>
      </c>
      <c r="O400" s="19" t="s">
        <v>1502</v>
      </c>
      <c r="P400" s="19">
        <v>5</v>
      </c>
      <c r="Q400" s="19" t="s">
        <v>67</v>
      </c>
      <c r="R400" s="19"/>
      <c r="S400" s="19">
        <v>5000</v>
      </c>
      <c r="T400" s="19" t="s">
        <v>45</v>
      </c>
      <c r="U400" s="19"/>
      <c r="V400" s="19"/>
      <c r="W400" s="19"/>
      <c r="X400" s="19">
        <v>700</v>
      </c>
      <c r="Y400" s="19">
        <v>0</v>
      </c>
      <c r="Z400" s="19">
        <v>1</v>
      </c>
      <c r="AA400" s="19" t="s">
        <v>48</v>
      </c>
      <c r="AB400" s="19">
        <v>1</v>
      </c>
      <c r="AC400" s="19">
        <v>633389</v>
      </c>
      <c r="AD400" s="19">
        <v>12</v>
      </c>
      <c r="AE400" s="19"/>
      <c r="AF400" s="19"/>
      <c r="AG400" s="19"/>
      <c r="AH400" s="19">
        <v>108887</v>
      </c>
      <c r="AI400" s="19">
        <v>1</v>
      </c>
      <c r="AJ400" s="19"/>
      <c r="AK400" s="19"/>
      <c r="AL400" s="19"/>
      <c r="AM400" s="19"/>
      <c r="AN400" s="19"/>
      <c r="AO400" s="19">
        <v>2.2599999999999998</v>
      </c>
      <c r="AP400" s="19" t="s">
        <v>1519</v>
      </c>
      <c r="AQ400" s="19" t="s">
        <v>1502</v>
      </c>
      <c r="AR400" s="19" t="s">
        <v>1540</v>
      </c>
      <c r="AS400" s="19" t="s">
        <v>1562</v>
      </c>
      <c r="AT400" s="19" t="s">
        <v>1563</v>
      </c>
      <c r="AU400" s="19" t="s">
        <v>1564</v>
      </c>
      <c r="AV400" s="19" t="s">
        <v>1565</v>
      </c>
      <c r="AW400" s="19">
        <v>2006</v>
      </c>
      <c r="AX400" s="19">
        <v>3</v>
      </c>
      <c r="AY400" s="19" t="s">
        <v>1566</v>
      </c>
      <c r="AZ400" s="19" t="s">
        <v>1567</v>
      </c>
      <c r="BA400" s="19">
        <v>2007</v>
      </c>
      <c r="BB400" t="str">
        <f>VLOOKUP(AC400,'CTCwiretagcode(Jan2016)'!A$2:C$730,3,FALSE)</f>
        <v>SAM</v>
      </c>
      <c r="BC400" t="str">
        <f t="shared" si="18"/>
        <v>Tr</v>
      </c>
      <c r="BD400">
        <f t="shared" si="19"/>
        <v>3</v>
      </c>
      <c r="BE400" t="str">
        <f t="shared" si="20"/>
        <v>6333893M10107  C2009700</v>
      </c>
      <c r="BK400" s="19" t="s">
        <v>1518</v>
      </c>
    </row>
    <row r="401" spans="1:63" x14ac:dyDescent="0.25">
      <c r="A401" s="19" t="s">
        <v>1501</v>
      </c>
      <c r="B401" s="19">
        <v>4.0999999999999996</v>
      </c>
      <c r="C401" s="19">
        <v>20130329</v>
      </c>
      <c r="D401" s="19" t="s">
        <v>41</v>
      </c>
      <c r="E401" s="19" t="s">
        <v>41</v>
      </c>
      <c r="F401" s="19">
        <v>2063913</v>
      </c>
      <c r="G401" s="19">
        <v>1</v>
      </c>
      <c r="H401" s="19">
        <v>2009</v>
      </c>
      <c r="I401" s="19">
        <v>20090831</v>
      </c>
      <c r="J401" s="19" t="s">
        <v>1501</v>
      </c>
      <c r="K401" s="19">
        <v>6</v>
      </c>
      <c r="L401" s="19">
        <v>36</v>
      </c>
      <c r="M401" s="19">
        <v>23</v>
      </c>
      <c r="N401" s="19">
        <v>17</v>
      </c>
      <c r="O401" s="19" t="s">
        <v>1502</v>
      </c>
      <c r="P401" s="19">
        <v>5</v>
      </c>
      <c r="Q401" s="19" t="s">
        <v>67</v>
      </c>
      <c r="R401" s="19"/>
      <c r="S401" s="19">
        <v>5000</v>
      </c>
      <c r="T401" s="19" t="s">
        <v>45</v>
      </c>
      <c r="U401" s="19"/>
      <c r="V401" s="19"/>
      <c r="W401" s="19"/>
      <c r="X401" s="19">
        <v>700</v>
      </c>
      <c r="Y401" s="19">
        <v>0</v>
      </c>
      <c r="Z401" s="19">
        <v>1</v>
      </c>
      <c r="AA401" s="19" t="s">
        <v>48</v>
      </c>
      <c r="AB401" s="19">
        <v>1</v>
      </c>
      <c r="AC401" s="19">
        <v>633389</v>
      </c>
      <c r="AD401" s="19">
        <v>12</v>
      </c>
      <c r="AE401" s="19"/>
      <c r="AF401" s="19"/>
      <c r="AG401" s="19"/>
      <c r="AH401" s="19">
        <v>108887</v>
      </c>
      <c r="AI401" s="19">
        <v>1</v>
      </c>
      <c r="AJ401" s="19"/>
      <c r="AK401" s="19"/>
      <c r="AL401" s="19"/>
      <c r="AM401" s="19"/>
      <c r="AN401" s="19"/>
      <c r="AO401" s="19">
        <v>2.2599999999999998</v>
      </c>
      <c r="AP401" s="19" t="s">
        <v>1519</v>
      </c>
      <c r="AQ401" s="19" t="s">
        <v>1502</v>
      </c>
      <c r="AR401" s="19" t="s">
        <v>1540</v>
      </c>
      <c r="AS401" s="19" t="s">
        <v>1562</v>
      </c>
      <c r="AT401" s="19" t="s">
        <v>1563</v>
      </c>
      <c r="AU401" s="19" t="s">
        <v>1564</v>
      </c>
      <c r="AV401" s="19" t="s">
        <v>1565</v>
      </c>
      <c r="AW401" s="19">
        <v>2006</v>
      </c>
      <c r="AX401" s="19">
        <v>3</v>
      </c>
      <c r="AY401" s="19" t="s">
        <v>1566</v>
      </c>
      <c r="AZ401" s="19" t="s">
        <v>1567</v>
      </c>
      <c r="BA401" s="19">
        <v>2007</v>
      </c>
      <c r="BB401" t="str">
        <f>VLOOKUP(AC401,'CTCwiretagcode(Jan2016)'!A$2:C$730,3,FALSE)</f>
        <v>SAM</v>
      </c>
      <c r="BC401" t="str">
        <f t="shared" si="18"/>
        <v>Tr</v>
      </c>
      <c r="BD401">
        <f t="shared" si="19"/>
        <v>3</v>
      </c>
      <c r="BE401" t="str">
        <f t="shared" si="20"/>
        <v>6333893M10107  C2009700</v>
      </c>
      <c r="BK401" s="19" t="s">
        <v>1518</v>
      </c>
    </row>
    <row r="402" spans="1:63" x14ac:dyDescent="0.25">
      <c r="A402" s="19" t="s">
        <v>1501</v>
      </c>
      <c r="B402" s="19">
        <v>4.0999999999999996</v>
      </c>
      <c r="C402" s="19">
        <v>20130329</v>
      </c>
      <c r="D402" s="19" t="s">
        <v>41</v>
      </c>
      <c r="E402" s="19" t="s">
        <v>41</v>
      </c>
      <c r="F402" s="19">
        <v>2063916</v>
      </c>
      <c r="G402" s="19">
        <v>1</v>
      </c>
      <c r="H402" s="19">
        <v>2009</v>
      </c>
      <c r="I402" s="19">
        <v>20090831</v>
      </c>
      <c r="J402" s="19" t="s">
        <v>1501</v>
      </c>
      <c r="K402" s="19">
        <v>6</v>
      </c>
      <c r="L402" s="19">
        <v>36</v>
      </c>
      <c r="M402" s="19">
        <v>23</v>
      </c>
      <c r="N402" s="19">
        <v>17</v>
      </c>
      <c r="O402" s="19" t="s">
        <v>1502</v>
      </c>
      <c r="P402" s="19">
        <v>5</v>
      </c>
      <c r="Q402" s="19" t="s">
        <v>67</v>
      </c>
      <c r="R402" s="19"/>
      <c r="S402" s="19">
        <v>5000</v>
      </c>
      <c r="T402" s="19" t="s">
        <v>110</v>
      </c>
      <c r="U402" s="19"/>
      <c r="V402" s="19"/>
      <c r="W402" s="19"/>
      <c r="X402" s="19">
        <v>840</v>
      </c>
      <c r="Y402" s="19">
        <v>0</v>
      </c>
      <c r="Z402" s="19">
        <v>1</v>
      </c>
      <c r="AA402" s="19" t="s">
        <v>48</v>
      </c>
      <c r="AB402" s="19">
        <v>1</v>
      </c>
      <c r="AC402" s="19">
        <v>633369</v>
      </c>
      <c r="AD402" s="19">
        <v>12</v>
      </c>
      <c r="AE402" s="19"/>
      <c r="AF402" s="19"/>
      <c r="AG402" s="19"/>
      <c r="AH402" s="19">
        <v>108887</v>
      </c>
      <c r="AI402" s="19">
        <v>1</v>
      </c>
      <c r="AJ402" s="19"/>
      <c r="AK402" s="19"/>
      <c r="AL402" s="19"/>
      <c r="AM402" s="19"/>
      <c r="AN402" s="19"/>
      <c r="AO402" s="19">
        <v>2.2599999999999998</v>
      </c>
      <c r="AP402" s="19" t="s">
        <v>1519</v>
      </c>
      <c r="AQ402" s="19" t="s">
        <v>1502</v>
      </c>
      <c r="AR402" s="19" t="s">
        <v>1540</v>
      </c>
      <c r="AS402" s="19" t="s">
        <v>1562</v>
      </c>
      <c r="AT402" s="19" t="s">
        <v>1563</v>
      </c>
      <c r="AU402" s="19" t="s">
        <v>1564</v>
      </c>
      <c r="AV402" s="19" t="s">
        <v>1565</v>
      </c>
      <c r="AW402" s="19">
        <v>2005</v>
      </c>
      <c r="AX402" s="19">
        <v>3</v>
      </c>
      <c r="AY402" s="19" t="s">
        <v>1566</v>
      </c>
      <c r="AZ402" s="19" t="s">
        <v>1567</v>
      </c>
      <c r="BA402" s="19">
        <v>2006</v>
      </c>
      <c r="BB402" t="str">
        <f>VLOOKUP(AC402,'CTCwiretagcode(Jan2016)'!A$2:C$730,3,FALSE)</f>
        <v>SAM</v>
      </c>
      <c r="BC402" t="str">
        <f t="shared" si="18"/>
        <v>Tr</v>
      </c>
      <c r="BD402">
        <f t="shared" si="19"/>
        <v>3</v>
      </c>
      <c r="BE402" t="str">
        <f t="shared" si="20"/>
        <v>6333693M10107  C2009840</v>
      </c>
      <c r="BK402" s="19" t="s">
        <v>1518</v>
      </c>
    </row>
    <row r="403" spans="1:63" x14ac:dyDescent="0.25">
      <c r="A403" s="19" t="s">
        <v>1501</v>
      </c>
      <c r="B403" s="19">
        <v>4.0999999999999996</v>
      </c>
      <c r="C403" s="19">
        <v>20130329</v>
      </c>
      <c r="D403" s="19" t="s">
        <v>41</v>
      </c>
      <c r="E403" s="19" t="s">
        <v>41</v>
      </c>
      <c r="F403" s="19">
        <v>2063929</v>
      </c>
      <c r="G403" s="19">
        <v>1</v>
      </c>
      <c r="H403" s="19">
        <v>2009</v>
      </c>
      <c r="I403" s="19">
        <v>20090831</v>
      </c>
      <c r="J403" s="19" t="s">
        <v>1501</v>
      </c>
      <c r="K403" s="19">
        <v>6</v>
      </c>
      <c r="L403" s="19">
        <v>36</v>
      </c>
      <c r="M403" s="19">
        <v>23</v>
      </c>
      <c r="N403" s="19">
        <v>17</v>
      </c>
      <c r="O403" s="19" t="s">
        <v>1502</v>
      </c>
      <c r="P403" s="19">
        <v>5</v>
      </c>
      <c r="Q403" s="19" t="s">
        <v>67</v>
      </c>
      <c r="R403" s="19"/>
      <c r="S403" s="19">
        <v>5000</v>
      </c>
      <c r="T403" s="19" t="s">
        <v>45</v>
      </c>
      <c r="U403" s="19"/>
      <c r="V403" s="19"/>
      <c r="W403" s="19"/>
      <c r="X403" s="19">
        <v>740</v>
      </c>
      <c r="Y403" s="19">
        <v>0</v>
      </c>
      <c r="Z403" s="19">
        <v>1</v>
      </c>
      <c r="AA403" s="19" t="s">
        <v>48</v>
      </c>
      <c r="AB403" s="19">
        <v>1</v>
      </c>
      <c r="AC403" s="19">
        <v>633389</v>
      </c>
      <c r="AD403" s="19">
        <v>12</v>
      </c>
      <c r="AE403" s="19"/>
      <c r="AF403" s="19"/>
      <c r="AG403" s="19"/>
      <c r="AH403" s="19">
        <v>108887</v>
      </c>
      <c r="AI403" s="19">
        <v>1</v>
      </c>
      <c r="AJ403" s="19"/>
      <c r="AK403" s="19"/>
      <c r="AL403" s="19"/>
      <c r="AM403" s="19"/>
      <c r="AN403" s="19"/>
      <c r="AO403" s="19">
        <v>2.2599999999999998</v>
      </c>
      <c r="AP403" s="19" t="s">
        <v>1519</v>
      </c>
      <c r="AQ403" s="19" t="s">
        <v>1502</v>
      </c>
      <c r="AR403" s="19" t="s">
        <v>1540</v>
      </c>
      <c r="AS403" s="19" t="s">
        <v>1562</v>
      </c>
      <c r="AT403" s="19" t="s">
        <v>1563</v>
      </c>
      <c r="AU403" s="19" t="s">
        <v>1564</v>
      </c>
      <c r="AV403" s="19" t="s">
        <v>1565</v>
      </c>
      <c r="AW403" s="19">
        <v>2006</v>
      </c>
      <c r="AX403" s="19">
        <v>3</v>
      </c>
      <c r="AY403" s="19" t="s">
        <v>1566</v>
      </c>
      <c r="AZ403" s="19" t="s">
        <v>1567</v>
      </c>
      <c r="BA403" s="19">
        <v>2007</v>
      </c>
      <c r="BB403" t="str">
        <f>VLOOKUP(AC403,'CTCwiretagcode(Jan2016)'!A$2:C$730,3,FALSE)</f>
        <v>SAM</v>
      </c>
      <c r="BC403" t="str">
        <f t="shared" si="18"/>
        <v>Tr</v>
      </c>
      <c r="BD403">
        <f t="shared" si="19"/>
        <v>3</v>
      </c>
      <c r="BE403" t="str">
        <f t="shared" si="20"/>
        <v>6333893M10107  C2009740</v>
      </c>
      <c r="BK403" s="19" t="s">
        <v>1518</v>
      </c>
    </row>
    <row r="404" spans="1:63" x14ac:dyDescent="0.25">
      <c r="A404" s="19" t="s">
        <v>1501</v>
      </c>
      <c r="B404" s="19">
        <v>4.0999999999999996</v>
      </c>
      <c r="C404" s="19">
        <v>20130329</v>
      </c>
      <c r="D404" s="19" t="s">
        <v>41</v>
      </c>
      <c r="E404" s="19" t="s">
        <v>41</v>
      </c>
      <c r="F404" s="19">
        <v>2066056</v>
      </c>
      <c r="G404" s="19">
        <v>1</v>
      </c>
      <c r="H404" s="19">
        <v>2009</v>
      </c>
      <c r="I404" s="19">
        <v>20090902</v>
      </c>
      <c r="J404" s="19" t="s">
        <v>1501</v>
      </c>
      <c r="K404" s="19">
        <v>6</v>
      </c>
      <c r="L404" s="19">
        <v>36</v>
      </c>
      <c r="M404" s="19">
        <v>23</v>
      </c>
      <c r="N404" s="19">
        <v>17</v>
      </c>
      <c r="O404" s="19" t="s">
        <v>1502</v>
      </c>
      <c r="P404" s="19">
        <v>5</v>
      </c>
      <c r="Q404" s="19" t="s">
        <v>67</v>
      </c>
      <c r="R404" s="19"/>
      <c r="S404" s="19">
        <v>5000</v>
      </c>
      <c r="T404" s="19" t="s">
        <v>110</v>
      </c>
      <c r="U404" s="19"/>
      <c r="V404" s="19"/>
      <c r="W404" s="19"/>
      <c r="X404" s="19">
        <v>830</v>
      </c>
      <c r="Y404" s="19">
        <v>0</v>
      </c>
      <c r="Z404" s="19">
        <v>1</v>
      </c>
      <c r="AA404" s="19" t="s">
        <v>48</v>
      </c>
      <c r="AB404" s="19">
        <v>1</v>
      </c>
      <c r="AC404" s="19">
        <v>633369</v>
      </c>
      <c r="AD404" s="19">
        <v>12</v>
      </c>
      <c r="AE404" s="19"/>
      <c r="AF404" s="19"/>
      <c r="AG404" s="19"/>
      <c r="AH404" s="19">
        <v>108887</v>
      </c>
      <c r="AI404" s="19">
        <v>1</v>
      </c>
      <c r="AJ404" s="19"/>
      <c r="AK404" s="19"/>
      <c r="AL404" s="19"/>
      <c r="AM404" s="19"/>
      <c r="AN404" s="19"/>
      <c r="AO404" s="19">
        <v>2.2599999999999998</v>
      </c>
      <c r="AP404" s="19" t="s">
        <v>1519</v>
      </c>
      <c r="AQ404" s="19" t="s">
        <v>1502</v>
      </c>
      <c r="AR404" s="19" t="s">
        <v>1540</v>
      </c>
      <c r="AS404" s="19" t="s">
        <v>1562</v>
      </c>
      <c r="AT404" s="19" t="s">
        <v>1563</v>
      </c>
      <c r="AU404" s="19" t="s">
        <v>1564</v>
      </c>
      <c r="AV404" s="19" t="s">
        <v>1565</v>
      </c>
      <c r="AW404" s="19">
        <v>2005</v>
      </c>
      <c r="AX404" s="19">
        <v>3</v>
      </c>
      <c r="AY404" s="19" t="s">
        <v>1566</v>
      </c>
      <c r="AZ404" s="19" t="s">
        <v>1567</v>
      </c>
      <c r="BA404" s="19">
        <v>2006</v>
      </c>
      <c r="BB404" t="str">
        <f>VLOOKUP(AC404,'CTCwiretagcode(Jan2016)'!A$2:C$730,3,FALSE)</f>
        <v>SAM</v>
      </c>
      <c r="BC404" t="str">
        <f t="shared" si="18"/>
        <v>Tr</v>
      </c>
      <c r="BD404">
        <f t="shared" si="19"/>
        <v>3</v>
      </c>
      <c r="BE404" t="str">
        <f t="shared" si="20"/>
        <v>6333693M10107  C2009830</v>
      </c>
      <c r="BK404" s="19" t="s">
        <v>1518</v>
      </c>
    </row>
    <row r="405" spans="1:63" x14ac:dyDescent="0.25">
      <c r="A405" s="19" t="s">
        <v>1501</v>
      </c>
      <c r="B405" s="19">
        <v>4.0999999999999996</v>
      </c>
      <c r="C405" s="19">
        <v>20130329</v>
      </c>
      <c r="D405" s="19" t="s">
        <v>41</v>
      </c>
      <c r="E405" s="19" t="s">
        <v>41</v>
      </c>
      <c r="F405" s="19">
        <v>2066057</v>
      </c>
      <c r="G405" s="19">
        <v>1</v>
      </c>
      <c r="H405" s="19">
        <v>2009</v>
      </c>
      <c r="I405" s="19">
        <v>20090902</v>
      </c>
      <c r="J405" s="19" t="s">
        <v>1501</v>
      </c>
      <c r="K405" s="19">
        <v>6</v>
      </c>
      <c r="L405" s="19">
        <v>36</v>
      </c>
      <c r="M405" s="19">
        <v>23</v>
      </c>
      <c r="N405" s="19">
        <v>17</v>
      </c>
      <c r="O405" s="19" t="s">
        <v>1502</v>
      </c>
      <c r="P405" s="19">
        <v>5</v>
      </c>
      <c r="Q405" s="19" t="s">
        <v>67</v>
      </c>
      <c r="R405" s="19"/>
      <c r="S405" s="19">
        <v>5000</v>
      </c>
      <c r="T405" s="19" t="s">
        <v>45</v>
      </c>
      <c r="U405" s="19"/>
      <c r="V405" s="19"/>
      <c r="W405" s="19"/>
      <c r="X405" s="19">
        <v>710</v>
      </c>
      <c r="Y405" s="19">
        <v>0</v>
      </c>
      <c r="Z405" s="19">
        <v>1</v>
      </c>
      <c r="AA405" s="19" t="s">
        <v>48</v>
      </c>
      <c r="AB405" s="19">
        <v>1</v>
      </c>
      <c r="AC405" s="19">
        <v>633389</v>
      </c>
      <c r="AD405" s="19">
        <v>12</v>
      </c>
      <c r="AE405" s="19"/>
      <c r="AF405" s="19"/>
      <c r="AG405" s="19"/>
      <c r="AH405" s="19">
        <v>108887</v>
      </c>
      <c r="AI405" s="19">
        <v>1</v>
      </c>
      <c r="AJ405" s="19"/>
      <c r="AK405" s="19"/>
      <c r="AL405" s="19"/>
      <c r="AM405" s="19"/>
      <c r="AN405" s="19"/>
      <c r="AO405" s="19">
        <v>2.2599999999999998</v>
      </c>
      <c r="AP405" s="19" t="s">
        <v>1519</v>
      </c>
      <c r="AQ405" s="19" t="s">
        <v>1502</v>
      </c>
      <c r="AR405" s="19" t="s">
        <v>1540</v>
      </c>
      <c r="AS405" s="19" t="s">
        <v>1562</v>
      </c>
      <c r="AT405" s="19" t="s">
        <v>1563</v>
      </c>
      <c r="AU405" s="19" t="s">
        <v>1564</v>
      </c>
      <c r="AV405" s="19" t="s">
        <v>1565</v>
      </c>
      <c r="AW405" s="19">
        <v>2006</v>
      </c>
      <c r="AX405" s="19">
        <v>3</v>
      </c>
      <c r="AY405" s="19" t="s">
        <v>1566</v>
      </c>
      <c r="AZ405" s="19" t="s">
        <v>1567</v>
      </c>
      <c r="BA405" s="19">
        <v>2007</v>
      </c>
      <c r="BB405" t="str">
        <f>VLOOKUP(AC405,'CTCwiretagcode(Jan2016)'!A$2:C$730,3,FALSE)</f>
        <v>SAM</v>
      </c>
      <c r="BC405" t="str">
        <f t="shared" si="18"/>
        <v>Tr</v>
      </c>
      <c r="BD405">
        <f t="shared" si="19"/>
        <v>3</v>
      </c>
      <c r="BE405" t="str">
        <f t="shared" si="20"/>
        <v>6333893M10107  C2009710</v>
      </c>
      <c r="BK405" s="19" t="s">
        <v>1518</v>
      </c>
    </row>
    <row r="406" spans="1:63" x14ac:dyDescent="0.25">
      <c r="A406" s="19" t="s">
        <v>1501</v>
      </c>
      <c r="B406" s="19">
        <v>4.0999999999999996</v>
      </c>
      <c r="C406" s="19">
        <v>20130329</v>
      </c>
      <c r="D406" s="19" t="s">
        <v>41</v>
      </c>
      <c r="E406" s="19" t="s">
        <v>41</v>
      </c>
      <c r="F406" s="19">
        <v>2066058</v>
      </c>
      <c r="G406" s="19">
        <v>1</v>
      </c>
      <c r="H406" s="19">
        <v>2009</v>
      </c>
      <c r="I406" s="19">
        <v>20090902</v>
      </c>
      <c r="J406" s="19" t="s">
        <v>1501</v>
      </c>
      <c r="K406" s="19">
        <v>6</v>
      </c>
      <c r="L406" s="19">
        <v>36</v>
      </c>
      <c r="M406" s="19">
        <v>23</v>
      </c>
      <c r="N406" s="19">
        <v>17</v>
      </c>
      <c r="O406" s="19" t="s">
        <v>1502</v>
      </c>
      <c r="P406" s="19">
        <v>5</v>
      </c>
      <c r="Q406" s="19" t="s">
        <v>67</v>
      </c>
      <c r="R406" s="19"/>
      <c r="S406" s="19">
        <v>5000</v>
      </c>
      <c r="T406" s="19" t="s">
        <v>45</v>
      </c>
      <c r="U406" s="19"/>
      <c r="V406" s="19"/>
      <c r="W406" s="19"/>
      <c r="X406" s="19">
        <v>700</v>
      </c>
      <c r="Y406" s="19">
        <v>0</v>
      </c>
      <c r="Z406" s="19">
        <v>1</v>
      </c>
      <c r="AA406" s="19" t="s">
        <v>48</v>
      </c>
      <c r="AB406" s="19">
        <v>1</v>
      </c>
      <c r="AC406" s="19">
        <v>633389</v>
      </c>
      <c r="AD406" s="19">
        <v>12</v>
      </c>
      <c r="AE406" s="19"/>
      <c r="AF406" s="19"/>
      <c r="AG406" s="19"/>
      <c r="AH406" s="19">
        <v>108887</v>
      </c>
      <c r="AI406" s="19">
        <v>1</v>
      </c>
      <c r="AJ406" s="19"/>
      <c r="AK406" s="19"/>
      <c r="AL406" s="19"/>
      <c r="AM406" s="19"/>
      <c r="AN406" s="19"/>
      <c r="AO406" s="19">
        <v>2.2599999999999998</v>
      </c>
      <c r="AP406" s="19" t="s">
        <v>1519</v>
      </c>
      <c r="AQ406" s="19" t="s">
        <v>1502</v>
      </c>
      <c r="AR406" s="19" t="s">
        <v>1540</v>
      </c>
      <c r="AS406" s="19" t="s">
        <v>1562</v>
      </c>
      <c r="AT406" s="19" t="s">
        <v>1563</v>
      </c>
      <c r="AU406" s="19" t="s">
        <v>1564</v>
      </c>
      <c r="AV406" s="19" t="s">
        <v>1565</v>
      </c>
      <c r="AW406" s="19">
        <v>2006</v>
      </c>
      <c r="AX406" s="19">
        <v>3</v>
      </c>
      <c r="AY406" s="19" t="s">
        <v>1566</v>
      </c>
      <c r="AZ406" s="19" t="s">
        <v>1567</v>
      </c>
      <c r="BA406" s="19">
        <v>2007</v>
      </c>
      <c r="BB406" t="str">
        <f>VLOOKUP(AC406,'CTCwiretagcode(Jan2016)'!A$2:C$730,3,FALSE)</f>
        <v>SAM</v>
      </c>
      <c r="BC406" t="str">
        <f t="shared" si="18"/>
        <v>Tr</v>
      </c>
      <c r="BD406">
        <f t="shared" si="19"/>
        <v>3</v>
      </c>
      <c r="BE406" t="str">
        <f t="shared" si="20"/>
        <v>6333893M10107  C2009700</v>
      </c>
      <c r="BK406" s="19" t="s">
        <v>1518</v>
      </c>
    </row>
    <row r="407" spans="1:63" x14ac:dyDescent="0.25">
      <c r="A407" s="19" t="s">
        <v>1501</v>
      </c>
      <c r="B407" s="19">
        <v>4.0999999999999996</v>
      </c>
      <c r="C407" s="19">
        <v>20130329</v>
      </c>
      <c r="D407" s="19" t="s">
        <v>41</v>
      </c>
      <c r="E407" s="19" t="s">
        <v>41</v>
      </c>
      <c r="F407" s="19">
        <v>2066060</v>
      </c>
      <c r="G407" s="19">
        <v>1</v>
      </c>
      <c r="H407" s="19">
        <v>2009</v>
      </c>
      <c r="I407" s="19">
        <v>20090902</v>
      </c>
      <c r="J407" s="19" t="s">
        <v>1501</v>
      </c>
      <c r="K407" s="19">
        <v>6</v>
      </c>
      <c r="L407" s="19">
        <v>36</v>
      </c>
      <c r="M407" s="19">
        <v>23</v>
      </c>
      <c r="N407" s="19">
        <v>17</v>
      </c>
      <c r="O407" s="19" t="s">
        <v>1502</v>
      </c>
      <c r="P407" s="19">
        <v>5</v>
      </c>
      <c r="Q407" s="19" t="s">
        <v>67</v>
      </c>
      <c r="R407" s="19"/>
      <c r="S407" s="19">
        <v>5000</v>
      </c>
      <c r="T407" s="19" t="s">
        <v>110</v>
      </c>
      <c r="U407" s="19"/>
      <c r="V407" s="19"/>
      <c r="W407" s="19"/>
      <c r="X407" s="19">
        <v>810</v>
      </c>
      <c r="Y407" s="19">
        <v>0</v>
      </c>
      <c r="Z407" s="19">
        <v>1</v>
      </c>
      <c r="AA407" s="19" t="s">
        <v>48</v>
      </c>
      <c r="AB407" s="19">
        <v>1</v>
      </c>
      <c r="AC407" s="19">
        <v>633369</v>
      </c>
      <c r="AD407" s="19">
        <v>12</v>
      </c>
      <c r="AE407" s="19"/>
      <c r="AF407" s="19"/>
      <c r="AG407" s="19"/>
      <c r="AH407" s="19">
        <v>108887</v>
      </c>
      <c r="AI407" s="19">
        <v>1</v>
      </c>
      <c r="AJ407" s="19"/>
      <c r="AK407" s="19"/>
      <c r="AL407" s="19"/>
      <c r="AM407" s="19"/>
      <c r="AN407" s="19"/>
      <c r="AO407" s="19">
        <v>2.2599999999999998</v>
      </c>
      <c r="AP407" s="19" t="s">
        <v>1519</v>
      </c>
      <c r="AQ407" s="19" t="s">
        <v>1502</v>
      </c>
      <c r="AR407" s="19" t="s">
        <v>1540</v>
      </c>
      <c r="AS407" s="19" t="s">
        <v>1562</v>
      </c>
      <c r="AT407" s="19" t="s">
        <v>1563</v>
      </c>
      <c r="AU407" s="19" t="s">
        <v>1564</v>
      </c>
      <c r="AV407" s="19" t="s">
        <v>1565</v>
      </c>
      <c r="AW407" s="19">
        <v>2005</v>
      </c>
      <c r="AX407" s="19">
        <v>3</v>
      </c>
      <c r="AY407" s="19" t="s">
        <v>1566</v>
      </c>
      <c r="AZ407" s="19" t="s">
        <v>1567</v>
      </c>
      <c r="BA407" s="19">
        <v>2006</v>
      </c>
      <c r="BB407" t="str">
        <f>VLOOKUP(AC407,'CTCwiretagcode(Jan2016)'!A$2:C$730,3,FALSE)</f>
        <v>SAM</v>
      </c>
      <c r="BC407" t="str">
        <f t="shared" si="18"/>
        <v>Tr</v>
      </c>
      <c r="BD407">
        <f t="shared" si="19"/>
        <v>3</v>
      </c>
      <c r="BE407" t="str">
        <f t="shared" si="20"/>
        <v>6333693M10107  C2009810</v>
      </c>
      <c r="BK407" s="19" t="s">
        <v>1518</v>
      </c>
    </row>
    <row r="408" spans="1:63" x14ac:dyDescent="0.25">
      <c r="A408" s="19" t="s">
        <v>1501</v>
      </c>
      <c r="B408" s="19">
        <v>4.0999999999999996</v>
      </c>
      <c r="C408" s="19">
        <v>20130329</v>
      </c>
      <c r="D408" s="19" t="s">
        <v>41</v>
      </c>
      <c r="E408" s="19" t="s">
        <v>41</v>
      </c>
      <c r="F408" s="19">
        <v>2064321</v>
      </c>
      <c r="G408" s="19">
        <v>1</v>
      </c>
      <c r="H408" s="19">
        <v>2009</v>
      </c>
      <c r="I408" s="19">
        <v>20090903</v>
      </c>
      <c r="J408" s="19" t="s">
        <v>1501</v>
      </c>
      <c r="K408" s="19">
        <v>6</v>
      </c>
      <c r="L408" s="19">
        <v>36</v>
      </c>
      <c r="M408" s="19">
        <v>23</v>
      </c>
      <c r="N408" s="19">
        <v>17</v>
      </c>
      <c r="O408" s="19" t="s">
        <v>1502</v>
      </c>
      <c r="P408" s="19">
        <v>5</v>
      </c>
      <c r="Q408" s="19" t="s">
        <v>67</v>
      </c>
      <c r="R408" s="19"/>
      <c r="S408" s="19">
        <v>5000</v>
      </c>
      <c r="T408" s="19" t="s">
        <v>45</v>
      </c>
      <c r="U408" s="19"/>
      <c r="V408" s="19"/>
      <c r="W408" s="19"/>
      <c r="X408" s="19">
        <v>540</v>
      </c>
      <c r="Y408" s="19">
        <v>0</v>
      </c>
      <c r="Z408" s="19">
        <v>1</v>
      </c>
      <c r="AA408" s="19" t="s">
        <v>48</v>
      </c>
      <c r="AB408" s="19">
        <v>1</v>
      </c>
      <c r="AC408" s="19">
        <v>634272</v>
      </c>
      <c r="AD408" s="19">
        <v>12</v>
      </c>
      <c r="AE408" s="19"/>
      <c r="AF408" s="19"/>
      <c r="AG408" s="19"/>
      <c r="AH408" s="19">
        <v>108887</v>
      </c>
      <c r="AI408" s="19">
        <v>1</v>
      </c>
      <c r="AJ408" s="19"/>
      <c r="AK408" s="19"/>
      <c r="AL408" s="19"/>
      <c r="AM408" s="19"/>
      <c r="AN408" s="19"/>
      <c r="AO408" s="19">
        <v>2.2599999999999998</v>
      </c>
      <c r="AP408" s="19" t="s">
        <v>1519</v>
      </c>
      <c r="AQ408" s="19" t="s">
        <v>1502</v>
      </c>
      <c r="AR408" s="19" t="s">
        <v>1540</v>
      </c>
      <c r="AS408" s="19" t="s">
        <v>1562</v>
      </c>
      <c r="AT408" s="19" t="s">
        <v>1563</v>
      </c>
      <c r="AU408" s="19" t="s">
        <v>1564</v>
      </c>
      <c r="AV408" s="19" t="s">
        <v>1565</v>
      </c>
      <c r="AW408" s="19">
        <v>2007</v>
      </c>
      <c r="AX408" s="19">
        <v>3</v>
      </c>
      <c r="AY408" s="19" t="s">
        <v>1566</v>
      </c>
      <c r="AZ408" s="19" t="s">
        <v>1567</v>
      </c>
      <c r="BA408" s="19">
        <v>2008</v>
      </c>
      <c r="BB408" t="str">
        <f>VLOOKUP(AC408,'CTCwiretagcode(Jan2016)'!A$2:C$730,3,FALSE)</f>
        <v>SAM</v>
      </c>
      <c r="BC408" t="str">
        <f t="shared" si="18"/>
        <v>Tr</v>
      </c>
      <c r="BD408">
        <f t="shared" si="19"/>
        <v>3</v>
      </c>
      <c r="BE408" t="str">
        <f t="shared" si="20"/>
        <v>6342723M10107  C2009540</v>
      </c>
      <c r="BK408" s="19" t="s">
        <v>1518</v>
      </c>
    </row>
    <row r="409" spans="1:63" x14ac:dyDescent="0.25">
      <c r="A409" s="19" t="s">
        <v>1501</v>
      </c>
      <c r="B409" s="19">
        <v>4.0999999999999996</v>
      </c>
      <c r="C409" s="19">
        <v>20130329</v>
      </c>
      <c r="D409" s="19" t="s">
        <v>41</v>
      </c>
      <c r="E409" s="19" t="s">
        <v>41</v>
      </c>
      <c r="F409" s="19">
        <v>2064323</v>
      </c>
      <c r="G409" s="19">
        <v>1</v>
      </c>
      <c r="H409" s="19">
        <v>2009</v>
      </c>
      <c r="I409" s="19">
        <v>20090903</v>
      </c>
      <c r="J409" s="19" t="s">
        <v>1501</v>
      </c>
      <c r="K409" s="19">
        <v>6</v>
      </c>
      <c r="L409" s="19">
        <v>36</v>
      </c>
      <c r="M409" s="19">
        <v>23</v>
      </c>
      <c r="N409" s="19">
        <v>17</v>
      </c>
      <c r="O409" s="19" t="s">
        <v>1502</v>
      </c>
      <c r="P409" s="19">
        <v>5</v>
      </c>
      <c r="Q409" s="19" t="s">
        <v>67</v>
      </c>
      <c r="R409" s="19"/>
      <c r="S409" s="19">
        <v>5000</v>
      </c>
      <c r="T409" s="19" t="s">
        <v>110</v>
      </c>
      <c r="U409" s="19"/>
      <c r="V409" s="19"/>
      <c r="W409" s="19"/>
      <c r="X409" s="19">
        <v>820</v>
      </c>
      <c r="Y409" s="19">
        <v>0</v>
      </c>
      <c r="Z409" s="19">
        <v>1</v>
      </c>
      <c r="AA409" s="19" t="s">
        <v>48</v>
      </c>
      <c r="AB409" s="19">
        <v>1</v>
      </c>
      <c r="AC409" s="19">
        <v>633369</v>
      </c>
      <c r="AD409" s="19">
        <v>12</v>
      </c>
      <c r="AE409" s="19"/>
      <c r="AF409" s="19"/>
      <c r="AG409" s="19"/>
      <c r="AH409" s="19">
        <v>108887</v>
      </c>
      <c r="AI409" s="19">
        <v>1</v>
      </c>
      <c r="AJ409" s="19"/>
      <c r="AK409" s="19"/>
      <c r="AL409" s="19"/>
      <c r="AM409" s="19"/>
      <c r="AN409" s="19"/>
      <c r="AO409" s="19">
        <v>2.2599999999999998</v>
      </c>
      <c r="AP409" s="19" t="s">
        <v>1519</v>
      </c>
      <c r="AQ409" s="19" t="s">
        <v>1502</v>
      </c>
      <c r="AR409" s="19" t="s">
        <v>1540</v>
      </c>
      <c r="AS409" s="19" t="s">
        <v>1562</v>
      </c>
      <c r="AT409" s="19" t="s">
        <v>1563</v>
      </c>
      <c r="AU409" s="19" t="s">
        <v>1564</v>
      </c>
      <c r="AV409" s="19" t="s">
        <v>1565</v>
      </c>
      <c r="AW409" s="19">
        <v>2005</v>
      </c>
      <c r="AX409" s="19">
        <v>3</v>
      </c>
      <c r="AY409" s="19" t="s">
        <v>1566</v>
      </c>
      <c r="AZ409" s="19" t="s">
        <v>1567</v>
      </c>
      <c r="BA409" s="19">
        <v>2006</v>
      </c>
      <c r="BB409" t="str">
        <f>VLOOKUP(AC409,'CTCwiretagcode(Jan2016)'!A$2:C$730,3,FALSE)</f>
        <v>SAM</v>
      </c>
      <c r="BC409" t="str">
        <f t="shared" si="18"/>
        <v>Tr</v>
      </c>
      <c r="BD409">
        <f t="shared" si="19"/>
        <v>3</v>
      </c>
      <c r="BE409" t="str">
        <f t="shared" si="20"/>
        <v>6333693M10107  C2009820</v>
      </c>
      <c r="BK409" s="19" t="s">
        <v>1518</v>
      </c>
    </row>
    <row r="410" spans="1:63" x14ac:dyDescent="0.25">
      <c r="A410" s="19" t="s">
        <v>1501</v>
      </c>
      <c r="B410" s="19">
        <v>4.0999999999999996</v>
      </c>
      <c r="C410" s="19">
        <v>20130329</v>
      </c>
      <c r="D410" s="19" t="s">
        <v>41</v>
      </c>
      <c r="E410" s="19" t="s">
        <v>41</v>
      </c>
      <c r="F410" s="19">
        <v>2064135</v>
      </c>
      <c r="G410" s="19">
        <v>1</v>
      </c>
      <c r="H410" s="19">
        <v>2009</v>
      </c>
      <c r="I410" s="19">
        <v>20090903</v>
      </c>
      <c r="J410" s="19" t="s">
        <v>1501</v>
      </c>
      <c r="K410" s="19">
        <v>6</v>
      </c>
      <c r="L410" s="19">
        <v>36</v>
      </c>
      <c r="M410" s="19">
        <v>23</v>
      </c>
      <c r="N410" s="19">
        <v>14</v>
      </c>
      <c r="O410" s="19" t="s">
        <v>1502</v>
      </c>
      <c r="P410" s="19">
        <v>5</v>
      </c>
      <c r="Q410" s="19" t="s">
        <v>67</v>
      </c>
      <c r="R410" s="19"/>
      <c r="S410" s="19">
        <v>5000</v>
      </c>
      <c r="T410" s="19" t="s">
        <v>45</v>
      </c>
      <c r="U410" s="19"/>
      <c r="V410" s="19"/>
      <c r="W410" s="19"/>
      <c r="X410" s="19">
        <v>710</v>
      </c>
      <c r="Y410" s="19">
        <v>0</v>
      </c>
      <c r="Z410" s="19">
        <v>1</v>
      </c>
      <c r="AA410" s="19" t="s">
        <v>48</v>
      </c>
      <c r="AB410" s="19">
        <v>1</v>
      </c>
      <c r="AC410" s="19">
        <v>634080</v>
      </c>
      <c r="AD410" s="19">
        <v>12</v>
      </c>
      <c r="AE410" s="19"/>
      <c r="AF410" s="19"/>
      <c r="AG410" s="19"/>
      <c r="AH410" s="19">
        <v>108887</v>
      </c>
      <c r="AI410" s="19">
        <v>1</v>
      </c>
      <c r="AJ410" s="19"/>
      <c r="AK410" s="19"/>
      <c r="AL410" s="19"/>
      <c r="AM410" s="19"/>
      <c r="AN410" s="19"/>
      <c r="AO410" s="19">
        <v>2.2599999999999998</v>
      </c>
      <c r="AP410" s="19" t="s">
        <v>1519</v>
      </c>
      <c r="AQ410" s="19" t="s">
        <v>1502</v>
      </c>
      <c r="AR410" s="19" t="s">
        <v>1540</v>
      </c>
      <c r="AS410" s="19" t="s">
        <v>1562</v>
      </c>
      <c r="AT410" s="19" t="s">
        <v>1579</v>
      </c>
      <c r="AU410" s="19" t="s">
        <v>1580</v>
      </c>
      <c r="AV410" s="19" t="s">
        <v>1565</v>
      </c>
      <c r="AW410" s="19">
        <v>2006</v>
      </c>
      <c r="AX410" s="19">
        <v>3</v>
      </c>
      <c r="AY410" s="19" t="s">
        <v>1581</v>
      </c>
      <c r="AZ410" s="19" t="s">
        <v>1567</v>
      </c>
      <c r="BA410" s="19">
        <v>2007</v>
      </c>
      <c r="BB410" t="str">
        <f>VLOOKUP(AC410,'CTCwiretagcode(Jan2016)'!A$2:C$730,3,FALSE)</f>
        <v>GLH</v>
      </c>
      <c r="BC410" t="str">
        <f t="shared" si="18"/>
        <v>NT</v>
      </c>
      <c r="BD410">
        <f t="shared" si="19"/>
        <v>3</v>
      </c>
      <c r="BE410" t="str">
        <f t="shared" si="20"/>
        <v>6340803M10107  C2009710</v>
      </c>
      <c r="BK410" s="19" t="s">
        <v>1518</v>
      </c>
    </row>
    <row r="411" spans="1:63" x14ac:dyDescent="0.25">
      <c r="A411" s="19" t="s">
        <v>1501</v>
      </c>
      <c r="B411" s="19">
        <v>4.0999999999999996</v>
      </c>
      <c r="C411" s="19">
        <v>20130329</v>
      </c>
      <c r="D411" s="19" t="s">
        <v>41</v>
      </c>
      <c r="E411" s="19" t="s">
        <v>41</v>
      </c>
      <c r="F411" s="19">
        <v>2068589</v>
      </c>
      <c r="G411" s="19">
        <v>1</v>
      </c>
      <c r="H411" s="19">
        <v>2009</v>
      </c>
      <c r="I411" s="19">
        <v>20090904</v>
      </c>
      <c r="J411" s="19" t="s">
        <v>1501</v>
      </c>
      <c r="K411" s="19">
        <v>6</v>
      </c>
      <c r="L411" s="19">
        <v>36</v>
      </c>
      <c r="M411" s="19">
        <v>23</v>
      </c>
      <c r="N411" s="19">
        <v>49</v>
      </c>
      <c r="O411" s="19" t="s">
        <v>1502</v>
      </c>
      <c r="P411" s="19">
        <v>5</v>
      </c>
      <c r="Q411" s="19" t="s">
        <v>67</v>
      </c>
      <c r="R411" s="19"/>
      <c r="S411" s="19">
        <v>5000</v>
      </c>
      <c r="T411" s="19" t="s">
        <v>45</v>
      </c>
      <c r="U411" s="19"/>
      <c r="V411" s="19"/>
      <c r="W411" s="19"/>
      <c r="X411" s="19">
        <v>730</v>
      </c>
      <c r="Y411" s="19">
        <v>0</v>
      </c>
      <c r="Z411" s="19">
        <v>1</v>
      </c>
      <c r="AA411" s="19" t="s">
        <v>48</v>
      </c>
      <c r="AB411" s="19">
        <v>1</v>
      </c>
      <c r="AC411" s="19">
        <v>633389</v>
      </c>
      <c r="AD411" s="19">
        <v>12</v>
      </c>
      <c r="AE411" s="19"/>
      <c r="AF411" s="19"/>
      <c r="AG411" s="19"/>
      <c r="AH411" s="19">
        <v>108887</v>
      </c>
      <c r="AI411" s="19">
        <v>1</v>
      </c>
      <c r="AJ411" s="19"/>
      <c r="AK411" s="19"/>
      <c r="AL411" s="19"/>
      <c r="AM411" s="19"/>
      <c r="AN411" s="19"/>
      <c r="AO411" s="19">
        <v>2.2599999999999998</v>
      </c>
      <c r="AP411" s="19" t="s">
        <v>1519</v>
      </c>
      <c r="AQ411" s="19" t="s">
        <v>1502</v>
      </c>
      <c r="AR411" s="19" t="s">
        <v>1540</v>
      </c>
      <c r="AS411" s="19" t="s">
        <v>1562</v>
      </c>
      <c r="AT411" s="19" t="s">
        <v>1563</v>
      </c>
      <c r="AU411" s="19" t="s">
        <v>1564</v>
      </c>
      <c r="AV411" s="19" t="s">
        <v>1565</v>
      </c>
      <c r="AW411" s="19">
        <v>2006</v>
      </c>
      <c r="AX411" s="19">
        <v>3</v>
      </c>
      <c r="AY411" s="19" t="s">
        <v>1566</v>
      </c>
      <c r="AZ411" s="19" t="s">
        <v>1567</v>
      </c>
      <c r="BA411" s="19">
        <v>2007</v>
      </c>
      <c r="BB411" t="str">
        <f>VLOOKUP(AC411,'CTCwiretagcode(Jan2016)'!A$2:C$730,3,FALSE)</f>
        <v>SAM</v>
      </c>
      <c r="BC411" t="str">
        <f t="shared" si="18"/>
        <v>mix</v>
      </c>
      <c r="BD411">
        <f t="shared" si="19"/>
        <v>3</v>
      </c>
      <c r="BE411" t="str">
        <f t="shared" si="20"/>
        <v>6333893M10107  C2009730</v>
      </c>
      <c r="BK411" s="19" t="s">
        <v>1518</v>
      </c>
    </row>
    <row r="412" spans="1:63" x14ac:dyDescent="0.25">
      <c r="A412" s="19" t="s">
        <v>1501</v>
      </c>
      <c r="B412" s="19">
        <v>4.0999999999999996</v>
      </c>
      <c r="C412" s="19">
        <v>20130329</v>
      </c>
      <c r="D412" s="19" t="s">
        <v>41</v>
      </c>
      <c r="E412" s="19" t="s">
        <v>41</v>
      </c>
      <c r="F412" s="19">
        <v>2068590</v>
      </c>
      <c r="G412" s="19">
        <v>1</v>
      </c>
      <c r="H412" s="19">
        <v>2009</v>
      </c>
      <c r="I412" s="19">
        <v>20090904</v>
      </c>
      <c r="J412" s="19" t="s">
        <v>1501</v>
      </c>
      <c r="K412" s="19">
        <v>6</v>
      </c>
      <c r="L412" s="19">
        <v>36</v>
      </c>
      <c r="M412" s="19">
        <v>23</v>
      </c>
      <c r="N412" s="19">
        <v>49</v>
      </c>
      <c r="O412" s="19" t="s">
        <v>1502</v>
      </c>
      <c r="P412" s="19">
        <v>5</v>
      </c>
      <c r="Q412" s="19" t="s">
        <v>67</v>
      </c>
      <c r="R412" s="19"/>
      <c r="S412" s="19">
        <v>5000</v>
      </c>
      <c r="T412" s="19" t="s">
        <v>45</v>
      </c>
      <c r="U412" s="19"/>
      <c r="V412" s="19"/>
      <c r="W412" s="19"/>
      <c r="X412" s="19">
        <v>850</v>
      </c>
      <c r="Y412" s="19">
        <v>0</v>
      </c>
      <c r="Z412" s="19">
        <v>1</v>
      </c>
      <c r="AA412" s="19" t="s">
        <v>48</v>
      </c>
      <c r="AB412" s="19">
        <v>1</v>
      </c>
      <c r="AC412" s="19">
        <v>633369</v>
      </c>
      <c r="AD412" s="19">
        <v>12</v>
      </c>
      <c r="AE412" s="19"/>
      <c r="AF412" s="19"/>
      <c r="AG412" s="19"/>
      <c r="AH412" s="19">
        <v>108887</v>
      </c>
      <c r="AI412" s="19">
        <v>1</v>
      </c>
      <c r="AJ412" s="19"/>
      <c r="AK412" s="19"/>
      <c r="AL412" s="19"/>
      <c r="AM412" s="19"/>
      <c r="AN412" s="19"/>
      <c r="AO412" s="19">
        <v>2.2599999999999998</v>
      </c>
      <c r="AP412" s="19" t="s">
        <v>1519</v>
      </c>
      <c r="AQ412" s="19" t="s">
        <v>1502</v>
      </c>
      <c r="AR412" s="19" t="s">
        <v>1540</v>
      </c>
      <c r="AS412" s="19" t="s">
        <v>1562</v>
      </c>
      <c r="AT412" s="19" t="s">
        <v>1563</v>
      </c>
      <c r="AU412" s="19" t="s">
        <v>1564</v>
      </c>
      <c r="AV412" s="19" t="s">
        <v>1565</v>
      </c>
      <c r="AW412" s="19">
        <v>2005</v>
      </c>
      <c r="AX412" s="19">
        <v>3</v>
      </c>
      <c r="AY412" s="19" t="s">
        <v>1566</v>
      </c>
      <c r="AZ412" s="19" t="s">
        <v>1567</v>
      </c>
      <c r="BA412" s="19">
        <v>2006</v>
      </c>
      <c r="BB412" t="str">
        <f>VLOOKUP(AC412,'CTCwiretagcode(Jan2016)'!A$2:C$730,3,FALSE)</f>
        <v>SAM</v>
      </c>
      <c r="BC412" t="str">
        <f t="shared" si="18"/>
        <v>mix</v>
      </c>
      <c r="BD412">
        <f t="shared" si="19"/>
        <v>3</v>
      </c>
      <c r="BE412" t="str">
        <f t="shared" si="20"/>
        <v>6333693M10107  C2009850</v>
      </c>
      <c r="BK412" s="19" t="s">
        <v>1518</v>
      </c>
    </row>
    <row r="413" spans="1:63" x14ac:dyDescent="0.25">
      <c r="A413" s="19" t="s">
        <v>1501</v>
      </c>
      <c r="B413" s="19">
        <v>4.0999999999999996</v>
      </c>
      <c r="C413" s="19">
        <v>20130329</v>
      </c>
      <c r="D413" s="19" t="s">
        <v>41</v>
      </c>
      <c r="E413" s="19" t="s">
        <v>41</v>
      </c>
      <c r="F413" s="19">
        <v>2068592</v>
      </c>
      <c r="G413" s="19">
        <v>1</v>
      </c>
      <c r="H413" s="19">
        <v>2009</v>
      </c>
      <c r="I413" s="19">
        <v>20090904</v>
      </c>
      <c r="J413" s="19" t="s">
        <v>1501</v>
      </c>
      <c r="K413" s="19">
        <v>6</v>
      </c>
      <c r="L413" s="19">
        <v>36</v>
      </c>
      <c r="M413" s="19">
        <v>23</v>
      </c>
      <c r="N413" s="19">
        <v>49</v>
      </c>
      <c r="O413" s="19" t="s">
        <v>1502</v>
      </c>
      <c r="P413" s="19">
        <v>5</v>
      </c>
      <c r="Q413" s="19" t="s">
        <v>67</v>
      </c>
      <c r="R413" s="19"/>
      <c r="S413" s="19">
        <v>5000</v>
      </c>
      <c r="T413" s="19" t="s">
        <v>45</v>
      </c>
      <c r="U413" s="19"/>
      <c r="V413" s="19"/>
      <c r="W413" s="19"/>
      <c r="X413" s="19">
        <v>710</v>
      </c>
      <c r="Y413" s="19">
        <v>0</v>
      </c>
      <c r="Z413" s="19">
        <v>1</v>
      </c>
      <c r="AA413" s="19" t="s">
        <v>48</v>
      </c>
      <c r="AB413" s="19">
        <v>1</v>
      </c>
      <c r="AC413" s="19">
        <v>633389</v>
      </c>
      <c r="AD413" s="19">
        <v>12</v>
      </c>
      <c r="AE413" s="19"/>
      <c r="AF413" s="19"/>
      <c r="AG413" s="19"/>
      <c r="AH413" s="19">
        <v>108887</v>
      </c>
      <c r="AI413" s="19">
        <v>1</v>
      </c>
      <c r="AJ413" s="19"/>
      <c r="AK413" s="19"/>
      <c r="AL413" s="19"/>
      <c r="AM413" s="19"/>
      <c r="AN413" s="19"/>
      <c r="AO413" s="19">
        <v>2.2599999999999998</v>
      </c>
      <c r="AP413" s="19" t="s">
        <v>1519</v>
      </c>
      <c r="AQ413" s="19" t="s">
        <v>1502</v>
      </c>
      <c r="AR413" s="19" t="s">
        <v>1540</v>
      </c>
      <c r="AS413" s="19" t="s">
        <v>1562</v>
      </c>
      <c r="AT413" s="19" t="s">
        <v>1563</v>
      </c>
      <c r="AU413" s="19" t="s">
        <v>1564</v>
      </c>
      <c r="AV413" s="19" t="s">
        <v>1565</v>
      </c>
      <c r="AW413" s="19">
        <v>2006</v>
      </c>
      <c r="AX413" s="19">
        <v>3</v>
      </c>
      <c r="AY413" s="19" t="s">
        <v>1566</v>
      </c>
      <c r="AZ413" s="19" t="s">
        <v>1567</v>
      </c>
      <c r="BA413" s="19">
        <v>2007</v>
      </c>
      <c r="BB413" t="str">
        <f>VLOOKUP(AC413,'CTCwiretagcode(Jan2016)'!A$2:C$730,3,FALSE)</f>
        <v>SAM</v>
      </c>
      <c r="BC413" t="str">
        <f t="shared" si="18"/>
        <v>mix</v>
      </c>
      <c r="BD413">
        <f t="shared" si="19"/>
        <v>3</v>
      </c>
      <c r="BE413" t="str">
        <f t="shared" si="20"/>
        <v>6333893M10107  C2009710</v>
      </c>
      <c r="BK413" s="19" t="s">
        <v>1518</v>
      </c>
    </row>
    <row r="414" spans="1:63" x14ac:dyDescent="0.25">
      <c r="A414" s="19" t="s">
        <v>1501</v>
      </c>
      <c r="B414" s="19">
        <v>4.0999999999999996</v>
      </c>
      <c r="C414" s="19">
        <v>20130329</v>
      </c>
      <c r="D414" s="19" t="s">
        <v>41</v>
      </c>
      <c r="E414" s="19" t="s">
        <v>41</v>
      </c>
      <c r="F414" s="19">
        <v>2068593</v>
      </c>
      <c r="G414" s="19">
        <v>1</v>
      </c>
      <c r="H414" s="19">
        <v>2009</v>
      </c>
      <c r="I414" s="19">
        <v>20090904</v>
      </c>
      <c r="J414" s="19" t="s">
        <v>1501</v>
      </c>
      <c r="K414" s="19">
        <v>6</v>
      </c>
      <c r="L414" s="19">
        <v>36</v>
      </c>
      <c r="M414" s="19">
        <v>23</v>
      </c>
      <c r="N414" s="19">
        <v>49</v>
      </c>
      <c r="O414" s="19" t="s">
        <v>1502</v>
      </c>
      <c r="P414" s="19">
        <v>5</v>
      </c>
      <c r="Q414" s="19" t="s">
        <v>67</v>
      </c>
      <c r="R414" s="19"/>
      <c r="S414" s="19">
        <v>5000</v>
      </c>
      <c r="T414" s="19" t="s">
        <v>110</v>
      </c>
      <c r="U414" s="19"/>
      <c r="V414" s="19"/>
      <c r="W414" s="19"/>
      <c r="X414" s="19">
        <v>720</v>
      </c>
      <c r="Y414" s="19">
        <v>0</v>
      </c>
      <c r="Z414" s="19">
        <v>1</v>
      </c>
      <c r="AA414" s="19" t="s">
        <v>48</v>
      </c>
      <c r="AB414" s="19">
        <v>1</v>
      </c>
      <c r="AC414" s="19">
        <v>633389</v>
      </c>
      <c r="AD414" s="19">
        <v>12</v>
      </c>
      <c r="AE414" s="19"/>
      <c r="AF414" s="19"/>
      <c r="AG414" s="19"/>
      <c r="AH414" s="19">
        <v>108887</v>
      </c>
      <c r="AI414" s="19">
        <v>1</v>
      </c>
      <c r="AJ414" s="19"/>
      <c r="AK414" s="19"/>
      <c r="AL414" s="19"/>
      <c r="AM414" s="19"/>
      <c r="AN414" s="19"/>
      <c r="AO414" s="19">
        <v>2.2599999999999998</v>
      </c>
      <c r="AP414" s="19" t="s">
        <v>1519</v>
      </c>
      <c r="AQ414" s="19" t="s">
        <v>1502</v>
      </c>
      <c r="AR414" s="19" t="s">
        <v>1540</v>
      </c>
      <c r="AS414" s="19" t="s">
        <v>1562</v>
      </c>
      <c r="AT414" s="19" t="s">
        <v>1563</v>
      </c>
      <c r="AU414" s="19" t="s">
        <v>1564</v>
      </c>
      <c r="AV414" s="19" t="s">
        <v>1565</v>
      </c>
      <c r="AW414" s="19">
        <v>2006</v>
      </c>
      <c r="AX414" s="19">
        <v>3</v>
      </c>
      <c r="AY414" s="19" t="s">
        <v>1566</v>
      </c>
      <c r="AZ414" s="19" t="s">
        <v>1567</v>
      </c>
      <c r="BA414" s="19">
        <v>2007</v>
      </c>
      <c r="BB414" t="str">
        <f>VLOOKUP(AC414,'CTCwiretagcode(Jan2016)'!A$2:C$730,3,FALSE)</f>
        <v>SAM</v>
      </c>
      <c r="BC414" t="str">
        <f t="shared" si="18"/>
        <v>mix</v>
      </c>
      <c r="BD414">
        <f t="shared" si="19"/>
        <v>3</v>
      </c>
      <c r="BE414" t="str">
        <f t="shared" si="20"/>
        <v>6333893M10107  C2009720</v>
      </c>
      <c r="BK414" s="19" t="s">
        <v>1518</v>
      </c>
    </row>
    <row r="415" spans="1:63" x14ac:dyDescent="0.25">
      <c r="A415" s="19" t="s">
        <v>1501</v>
      </c>
      <c r="B415" s="19">
        <v>4.0999999999999996</v>
      </c>
      <c r="C415" s="19">
        <v>20130329</v>
      </c>
      <c r="D415" s="19" t="s">
        <v>41</v>
      </c>
      <c r="E415" s="19" t="s">
        <v>41</v>
      </c>
      <c r="F415" s="19">
        <v>2068595</v>
      </c>
      <c r="G415" s="19">
        <v>1</v>
      </c>
      <c r="H415" s="19">
        <v>2009</v>
      </c>
      <c r="I415" s="19">
        <v>20090904</v>
      </c>
      <c r="J415" s="19" t="s">
        <v>1501</v>
      </c>
      <c r="K415" s="19">
        <v>6</v>
      </c>
      <c r="L415" s="19">
        <v>36</v>
      </c>
      <c r="M415" s="19">
        <v>23</v>
      </c>
      <c r="N415" s="19">
        <v>49</v>
      </c>
      <c r="O415" s="19" t="s">
        <v>1502</v>
      </c>
      <c r="P415" s="19">
        <v>5</v>
      </c>
      <c r="Q415" s="19" t="s">
        <v>67</v>
      </c>
      <c r="R415" s="19"/>
      <c r="S415" s="19">
        <v>5000</v>
      </c>
      <c r="T415" s="19" t="s">
        <v>110</v>
      </c>
      <c r="U415" s="19"/>
      <c r="V415" s="19"/>
      <c r="W415" s="19"/>
      <c r="X415" s="19">
        <v>840</v>
      </c>
      <c r="Y415" s="19">
        <v>0</v>
      </c>
      <c r="Z415" s="19">
        <v>1</v>
      </c>
      <c r="AA415" s="19" t="s">
        <v>48</v>
      </c>
      <c r="AB415" s="19">
        <v>1</v>
      </c>
      <c r="AC415" s="19">
        <v>633369</v>
      </c>
      <c r="AD415" s="19">
        <v>12</v>
      </c>
      <c r="AE415" s="19"/>
      <c r="AF415" s="19"/>
      <c r="AG415" s="19"/>
      <c r="AH415" s="19">
        <v>108887</v>
      </c>
      <c r="AI415" s="19">
        <v>1</v>
      </c>
      <c r="AJ415" s="19"/>
      <c r="AK415" s="19"/>
      <c r="AL415" s="19"/>
      <c r="AM415" s="19"/>
      <c r="AN415" s="19"/>
      <c r="AO415" s="19">
        <v>2.2599999999999998</v>
      </c>
      <c r="AP415" s="19" t="s">
        <v>1519</v>
      </c>
      <c r="AQ415" s="19" t="s">
        <v>1502</v>
      </c>
      <c r="AR415" s="19" t="s">
        <v>1540</v>
      </c>
      <c r="AS415" s="19" t="s">
        <v>1562</v>
      </c>
      <c r="AT415" s="19" t="s">
        <v>1563</v>
      </c>
      <c r="AU415" s="19" t="s">
        <v>1564</v>
      </c>
      <c r="AV415" s="19" t="s">
        <v>1565</v>
      </c>
      <c r="AW415" s="19">
        <v>2005</v>
      </c>
      <c r="AX415" s="19">
        <v>3</v>
      </c>
      <c r="AY415" s="19" t="s">
        <v>1566</v>
      </c>
      <c r="AZ415" s="19" t="s">
        <v>1567</v>
      </c>
      <c r="BA415" s="19">
        <v>2006</v>
      </c>
      <c r="BB415" t="str">
        <f>VLOOKUP(AC415,'CTCwiretagcode(Jan2016)'!A$2:C$730,3,FALSE)</f>
        <v>SAM</v>
      </c>
      <c r="BC415" t="str">
        <f t="shared" si="18"/>
        <v>mix</v>
      </c>
      <c r="BD415">
        <f t="shared" si="19"/>
        <v>3</v>
      </c>
      <c r="BE415" t="str">
        <f t="shared" si="20"/>
        <v>6333693M10107  C2009840</v>
      </c>
      <c r="BK415" s="19" t="s">
        <v>1518</v>
      </c>
    </row>
    <row r="416" spans="1:63" x14ac:dyDescent="0.25">
      <c r="A416" s="19" t="s">
        <v>1501</v>
      </c>
      <c r="B416" s="19">
        <v>4.0999999999999996</v>
      </c>
      <c r="C416" s="19">
        <v>20130329</v>
      </c>
      <c r="D416" s="19" t="s">
        <v>41</v>
      </c>
      <c r="E416" s="19" t="s">
        <v>41</v>
      </c>
      <c r="F416" s="19">
        <v>2068597</v>
      </c>
      <c r="G416" s="19">
        <v>1</v>
      </c>
      <c r="H416" s="19">
        <v>2009</v>
      </c>
      <c r="I416" s="19">
        <v>20090904</v>
      </c>
      <c r="J416" s="19" t="s">
        <v>1501</v>
      </c>
      <c r="K416" s="19">
        <v>6</v>
      </c>
      <c r="L416" s="19">
        <v>36</v>
      </c>
      <c r="M416" s="19">
        <v>23</v>
      </c>
      <c r="N416" s="19">
        <v>49</v>
      </c>
      <c r="O416" s="19" t="s">
        <v>1502</v>
      </c>
      <c r="P416" s="19">
        <v>5</v>
      </c>
      <c r="Q416" s="19" t="s">
        <v>67</v>
      </c>
      <c r="R416" s="19"/>
      <c r="S416" s="19">
        <v>5000</v>
      </c>
      <c r="T416" s="19" t="s">
        <v>45</v>
      </c>
      <c r="U416" s="19"/>
      <c r="V416" s="19"/>
      <c r="W416" s="19"/>
      <c r="X416" s="19">
        <v>750</v>
      </c>
      <c r="Y416" s="19">
        <v>0</v>
      </c>
      <c r="Z416" s="19">
        <v>1</v>
      </c>
      <c r="AA416" s="19" t="s">
        <v>48</v>
      </c>
      <c r="AB416" s="19">
        <v>1</v>
      </c>
      <c r="AC416" s="19">
        <v>633389</v>
      </c>
      <c r="AD416" s="19">
        <v>12</v>
      </c>
      <c r="AE416" s="19"/>
      <c r="AF416" s="19"/>
      <c r="AG416" s="19"/>
      <c r="AH416" s="19">
        <v>108887</v>
      </c>
      <c r="AI416" s="19">
        <v>1</v>
      </c>
      <c r="AJ416" s="19"/>
      <c r="AK416" s="19"/>
      <c r="AL416" s="19"/>
      <c r="AM416" s="19"/>
      <c r="AN416" s="19"/>
      <c r="AO416" s="19">
        <v>2.2599999999999998</v>
      </c>
      <c r="AP416" s="19" t="s">
        <v>1519</v>
      </c>
      <c r="AQ416" s="19" t="s">
        <v>1502</v>
      </c>
      <c r="AR416" s="19" t="s">
        <v>1540</v>
      </c>
      <c r="AS416" s="19" t="s">
        <v>1562</v>
      </c>
      <c r="AT416" s="19" t="s">
        <v>1563</v>
      </c>
      <c r="AU416" s="19" t="s">
        <v>1564</v>
      </c>
      <c r="AV416" s="19" t="s">
        <v>1565</v>
      </c>
      <c r="AW416" s="19">
        <v>2006</v>
      </c>
      <c r="AX416" s="19">
        <v>3</v>
      </c>
      <c r="AY416" s="19" t="s">
        <v>1566</v>
      </c>
      <c r="AZ416" s="19" t="s">
        <v>1567</v>
      </c>
      <c r="BA416" s="19">
        <v>2007</v>
      </c>
      <c r="BB416" t="str">
        <f>VLOOKUP(AC416,'CTCwiretagcode(Jan2016)'!A$2:C$730,3,FALSE)</f>
        <v>SAM</v>
      </c>
      <c r="BC416" t="str">
        <f t="shared" si="18"/>
        <v>mix</v>
      </c>
      <c r="BD416">
        <f t="shared" si="19"/>
        <v>3</v>
      </c>
      <c r="BE416" t="str">
        <f t="shared" si="20"/>
        <v>6333893M10107  C2009750</v>
      </c>
      <c r="BK416" s="19" t="s">
        <v>1518</v>
      </c>
    </row>
    <row r="417" spans="1:63" x14ac:dyDescent="0.25">
      <c r="A417" s="19" t="s">
        <v>1501</v>
      </c>
      <c r="B417" s="19">
        <v>4.0999999999999996</v>
      </c>
      <c r="C417" s="19">
        <v>20130329</v>
      </c>
      <c r="D417" s="19" t="s">
        <v>41</v>
      </c>
      <c r="E417" s="19" t="s">
        <v>41</v>
      </c>
      <c r="F417" s="19">
        <v>2068604</v>
      </c>
      <c r="G417" s="19">
        <v>1</v>
      </c>
      <c r="H417" s="19">
        <v>2009</v>
      </c>
      <c r="I417" s="19">
        <v>20090904</v>
      </c>
      <c r="J417" s="19" t="s">
        <v>1501</v>
      </c>
      <c r="K417" s="19">
        <v>6</v>
      </c>
      <c r="L417" s="19">
        <v>36</v>
      </c>
      <c r="M417" s="19">
        <v>23</v>
      </c>
      <c r="N417" s="19">
        <v>49</v>
      </c>
      <c r="O417" s="19" t="s">
        <v>1502</v>
      </c>
      <c r="P417" s="19">
        <v>5</v>
      </c>
      <c r="Q417" s="19" t="s">
        <v>67</v>
      </c>
      <c r="R417" s="19"/>
      <c r="S417" s="19">
        <v>5000</v>
      </c>
      <c r="T417" s="19" t="s">
        <v>110</v>
      </c>
      <c r="U417" s="19"/>
      <c r="V417" s="19"/>
      <c r="W417" s="19"/>
      <c r="X417" s="19">
        <v>760</v>
      </c>
      <c r="Y417" s="19">
        <v>0</v>
      </c>
      <c r="Z417" s="19">
        <v>1</v>
      </c>
      <c r="AA417" s="19" t="s">
        <v>48</v>
      </c>
      <c r="AB417" s="19">
        <v>1</v>
      </c>
      <c r="AC417" s="19">
        <v>633389</v>
      </c>
      <c r="AD417" s="19">
        <v>12</v>
      </c>
      <c r="AE417" s="19"/>
      <c r="AF417" s="19"/>
      <c r="AG417" s="19"/>
      <c r="AH417" s="19">
        <v>108887</v>
      </c>
      <c r="AI417" s="19">
        <v>1</v>
      </c>
      <c r="AJ417" s="19"/>
      <c r="AK417" s="19"/>
      <c r="AL417" s="19"/>
      <c r="AM417" s="19"/>
      <c r="AN417" s="19"/>
      <c r="AO417" s="19">
        <v>2.2599999999999998</v>
      </c>
      <c r="AP417" s="19" t="s">
        <v>1519</v>
      </c>
      <c r="AQ417" s="19" t="s">
        <v>1502</v>
      </c>
      <c r="AR417" s="19" t="s">
        <v>1540</v>
      </c>
      <c r="AS417" s="19" t="s">
        <v>1562</v>
      </c>
      <c r="AT417" s="19" t="s">
        <v>1563</v>
      </c>
      <c r="AU417" s="19" t="s">
        <v>1564</v>
      </c>
      <c r="AV417" s="19" t="s">
        <v>1565</v>
      </c>
      <c r="AW417" s="19">
        <v>2006</v>
      </c>
      <c r="AX417" s="19">
        <v>3</v>
      </c>
      <c r="AY417" s="19" t="s">
        <v>1566</v>
      </c>
      <c r="AZ417" s="19" t="s">
        <v>1567</v>
      </c>
      <c r="BA417" s="19">
        <v>2007</v>
      </c>
      <c r="BB417" t="str">
        <f>VLOOKUP(AC417,'CTCwiretagcode(Jan2016)'!A$2:C$730,3,FALSE)</f>
        <v>SAM</v>
      </c>
      <c r="BC417" t="str">
        <f t="shared" si="18"/>
        <v>mix</v>
      </c>
      <c r="BD417">
        <f t="shared" si="19"/>
        <v>3</v>
      </c>
      <c r="BE417" t="str">
        <f t="shared" si="20"/>
        <v>6333893M10107  C2009760</v>
      </c>
      <c r="BK417" s="19" t="s">
        <v>1518</v>
      </c>
    </row>
    <row r="418" spans="1:63" x14ac:dyDescent="0.25">
      <c r="A418" s="19" t="s">
        <v>1501</v>
      </c>
      <c r="B418" s="19">
        <v>4.0999999999999996</v>
      </c>
      <c r="C418" s="19">
        <v>20130329</v>
      </c>
      <c r="D418" s="19" t="s">
        <v>41</v>
      </c>
      <c r="E418" s="19" t="s">
        <v>41</v>
      </c>
      <c r="F418" s="19">
        <v>2068607</v>
      </c>
      <c r="G418" s="19">
        <v>1</v>
      </c>
      <c r="H418" s="19">
        <v>2009</v>
      </c>
      <c r="I418" s="19">
        <v>20090904</v>
      </c>
      <c r="J418" s="19" t="s">
        <v>1501</v>
      </c>
      <c r="K418" s="19">
        <v>6</v>
      </c>
      <c r="L418" s="19">
        <v>36</v>
      </c>
      <c r="M418" s="19">
        <v>23</v>
      </c>
      <c r="N418" s="19">
        <v>49</v>
      </c>
      <c r="O418" s="19" t="s">
        <v>1502</v>
      </c>
      <c r="P418" s="19">
        <v>5</v>
      </c>
      <c r="Q418" s="19" t="s">
        <v>67</v>
      </c>
      <c r="R418" s="19"/>
      <c r="S418" s="19">
        <v>5000</v>
      </c>
      <c r="T418" s="19" t="s">
        <v>45</v>
      </c>
      <c r="U418" s="19"/>
      <c r="V418" s="19"/>
      <c r="W418" s="19"/>
      <c r="X418" s="19">
        <v>850</v>
      </c>
      <c r="Y418" s="19">
        <v>0</v>
      </c>
      <c r="Z418" s="19">
        <v>1</v>
      </c>
      <c r="AA418" s="19" t="s">
        <v>48</v>
      </c>
      <c r="AB418" s="19">
        <v>1</v>
      </c>
      <c r="AC418" s="19">
        <v>633369</v>
      </c>
      <c r="AD418" s="19">
        <v>12</v>
      </c>
      <c r="AE418" s="19"/>
      <c r="AF418" s="19"/>
      <c r="AG418" s="19"/>
      <c r="AH418" s="19">
        <v>108887</v>
      </c>
      <c r="AI418" s="19">
        <v>1</v>
      </c>
      <c r="AJ418" s="19"/>
      <c r="AK418" s="19"/>
      <c r="AL418" s="19"/>
      <c r="AM418" s="19"/>
      <c r="AN418" s="19"/>
      <c r="AO418" s="19">
        <v>2.2599999999999998</v>
      </c>
      <c r="AP418" s="19" t="s">
        <v>1519</v>
      </c>
      <c r="AQ418" s="19" t="s">
        <v>1502</v>
      </c>
      <c r="AR418" s="19" t="s">
        <v>1540</v>
      </c>
      <c r="AS418" s="19" t="s">
        <v>1562</v>
      </c>
      <c r="AT418" s="19" t="s">
        <v>1563</v>
      </c>
      <c r="AU418" s="19" t="s">
        <v>1564</v>
      </c>
      <c r="AV418" s="19" t="s">
        <v>1565</v>
      </c>
      <c r="AW418" s="19">
        <v>2005</v>
      </c>
      <c r="AX418" s="19">
        <v>3</v>
      </c>
      <c r="AY418" s="19" t="s">
        <v>1566</v>
      </c>
      <c r="AZ418" s="19" t="s">
        <v>1567</v>
      </c>
      <c r="BA418" s="19">
        <v>2006</v>
      </c>
      <c r="BB418" t="str">
        <f>VLOOKUP(AC418,'CTCwiretagcode(Jan2016)'!A$2:C$730,3,FALSE)</f>
        <v>SAM</v>
      </c>
      <c r="BC418" t="str">
        <f t="shared" si="18"/>
        <v>mix</v>
      </c>
      <c r="BD418">
        <f t="shared" si="19"/>
        <v>3</v>
      </c>
      <c r="BE418" t="str">
        <f t="shared" si="20"/>
        <v>6333693M10107  C2009850</v>
      </c>
      <c r="BK418" s="19" t="s">
        <v>1518</v>
      </c>
    </row>
    <row r="419" spans="1:63" x14ac:dyDescent="0.25">
      <c r="A419" s="19" t="s">
        <v>1501</v>
      </c>
      <c r="B419" s="19">
        <v>4.0999999999999996</v>
      </c>
      <c r="C419" s="19">
        <v>20130329</v>
      </c>
      <c r="D419" s="19" t="s">
        <v>41</v>
      </c>
      <c r="E419" s="19" t="s">
        <v>41</v>
      </c>
      <c r="F419" s="19">
        <v>2068619</v>
      </c>
      <c r="G419" s="19">
        <v>1</v>
      </c>
      <c r="H419" s="19">
        <v>2009</v>
      </c>
      <c r="I419" s="19">
        <v>20090904</v>
      </c>
      <c r="J419" s="19" t="s">
        <v>1501</v>
      </c>
      <c r="K419" s="19">
        <v>6</v>
      </c>
      <c r="L419" s="19">
        <v>36</v>
      </c>
      <c r="M419" s="19">
        <v>23</v>
      </c>
      <c r="N419" s="19">
        <v>49</v>
      </c>
      <c r="O419" s="19" t="s">
        <v>1502</v>
      </c>
      <c r="P419" s="19">
        <v>5</v>
      </c>
      <c r="Q419" s="19" t="s">
        <v>67</v>
      </c>
      <c r="R419" s="19"/>
      <c r="S419" s="19">
        <v>5000</v>
      </c>
      <c r="T419" s="19" t="s">
        <v>45</v>
      </c>
      <c r="U419" s="19"/>
      <c r="V419" s="19"/>
      <c r="W419" s="19"/>
      <c r="X419" s="19">
        <v>870</v>
      </c>
      <c r="Y419" s="19">
        <v>0</v>
      </c>
      <c r="Z419" s="19">
        <v>1</v>
      </c>
      <c r="AA419" s="19" t="s">
        <v>48</v>
      </c>
      <c r="AB419" s="19">
        <v>1</v>
      </c>
      <c r="AC419" s="19">
        <v>633369</v>
      </c>
      <c r="AD419" s="19">
        <v>12</v>
      </c>
      <c r="AE419" s="19"/>
      <c r="AF419" s="19"/>
      <c r="AG419" s="19"/>
      <c r="AH419" s="19">
        <v>108887</v>
      </c>
      <c r="AI419" s="19">
        <v>1</v>
      </c>
      <c r="AJ419" s="19"/>
      <c r="AK419" s="19"/>
      <c r="AL419" s="19"/>
      <c r="AM419" s="19"/>
      <c r="AN419" s="19"/>
      <c r="AO419" s="19">
        <v>2.2599999999999998</v>
      </c>
      <c r="AP419" s="19" t="s">
        <v>1519</v>
      </c>
      <c r="AQ419" s="19" t="s">
        <v>1502</v>
      </c>
      <c r="AR419" s="19" t="s">
        <v>1540</v>
      </c>
      <c r="AS419" s="19" t="s">
        <v>1562</v>
      </c>
      <c r="AT419" s="19" t="s">
        <v>1563</v>
      </c>
      <c r="AU419" s="19" t="s">
        <v>1564</v>
      </c>
      <c r="AV419" s="19" t="s">
        <v>1565</v>
      </c>
      <c r="AW419" s="19">
        <v>2005</v>
      </c>
      <c r="AX419" s="19">
        <v>3</v>
      </c>
      <c r="AY419" s="19" t="s">
        <v>1566</v>
      </c>
      <c r="AZ419" s="19" t="s">
        <v>1567</v>
      </c>
      <c r="BA419" s="19">
        <v>2006</v>
      </c>
      <c r="BB419" t="str">
        <f>VLOOKUP(AC419,'CTCwiretagcode(Jan2016)'!A$2:C$730,3,FALSE)</f>
        <v>SAM</v>
      </c>
      <c r="BC419" t="str">
        <f t="shared" si="18"/>
        <v>mix</v>
      </c>
      <c r="BD419">
        <f t="shared" si="19"/>
        <v>3</v>
      </c>
      <c r="BE419" t="str">
        <f t="shared" si="20"/>
        <v>6333693M10107  C2009870</v>
      </c>
      <c r="BK419" s="19" t="s">
        <v>1518</v>
      </c>
    </row>
    <row r="420" spans="1:63" x14ac:dyDescent="0.25">
      <c r="A420" s="19" t="s">
        <v>1501</v>
      </c>
      <c r="B420" s="19">
        <v>4.0999999999999996</v>
      </c>
      <c r="C420" s="19">
        <v>20130329</v>
      </c>
      <c r="D420" s="19" t="s">
        <v>41</v>
      </c>
      <c r="E420" s="19" t="s">
        <v>41</v>
      </c>
      <c r="F420" s="19">
        <v>2068624</v>
      </c>
      <c r="G420" s="19">
        <v>1</v>
      </c>
      <c r="H420" s="19">
        <v>2009</v>
      </c>
      <c r="I420" s="19">
        <v>20090904</v>
      </c>
      <c r="J420" s="19" t="s">
        <v>1501</v>
      </c>
      <c r="K420" s="19">
        <v>6</v>
      </c>
      <c r="L420" s="19">
        <v>36</v>
      </c>
      <c r="M420" s="19">
        <v>23</v>
      </c>
      <c r="N420" s="19">
        <v>49</v>
      </c>
      <c r="O420" s="19" t="s">
        <v>1502</v>
      </c>
      <c r="P420" s="19">
        <v>5</v>
      </c>
      <c r="Q420" s="19" t="s">
        <v>67</v>
      </c>
      <c r="R420" s="19"/>
      <c r="S420" s="19">
        <v>5000</v>
      </c>
      <c r="T420" s="19" t="s">
        <v>110</v>
      </c>
      <c r="U420" s="19"/>
      <c r="V420" s="19"/>
      <c r="W420" s="19"/>
      <c r="X420" s="19">
        <v>850</v>
      </c>
      <c r="Y420" s="19">
        <v>0</v>
      </c>
      <c r="Z420" s="19">
        <v>1</v>
      </c>
      <c r="AA420" s="19" t="s">
        <v>48</v>
      </c>
      <c r="AB420" s="19">
        <v>1</v>
      </c>
      <c r="AC420" s="19">
        <v>633369</v>
      </c>
      <c r="AD420" s="19">
        <v>12</v>
      </c>
      <c r="AE420" s="19"/>
      <c r="AF420" s="19"/>
      <c r="AG420" s="19"/>
      <c r="AH420" s="19">
        <v>108887</v>
      </c>
      <c r="AI420" s="19">
        <v>1</v>
      </c>
      <c r="AJ420" s="19"/>
      <c r="AK420" s="19"/>
      <c r="AL420" s="19"/>
      <c r="AM420" s="19"/>
      <c r="AN420" s="19"/>
      <c r="AO420" s="19">
        <v>2.2599999999999998</v>
      </c>
      <c r="AP420" s="19" t="s">
        <v>1519</v>
      </c>
      <c r="AQ420" s="19" t="s">
        <v>1502</v>
      </c>
      <c r="AR420" s="19" t="s">
        <v>1540</v>
      </c>
      <c r="AS420" s="19" t="s">
        <v>1562</v>
      </c>
      <c r="AT420" s="19" t="s">
        <v>1563</v>
      </c>
      <c r="AU420" s="19" t="s">
        <v>1564</v>
      </c>
      <c r="AV420" s="19" t="s">
        <v>1565</v>
      </c>
      <c r="AW420" s="19">
        <v>2005</v>
      </c>
      <c r="AX420" s="19">
        <v>3</v>
      </c>
      <c r="AY420" s="19" t="s">
        <v>1566</v>
      </c>
      <c r="AZ420" s="19" t="s">
        <v>1567</v>
      </c>
      <c r="BA420" s="19">
        <v>2006</v>
      </c>
      <c r="BB420" t="str">
        <f>VLOOKUP(AC420,'CTCwiretagcode(Jan2016)'!A$2:C$730,3,FALSE)</f>
        <v>SAM</v>
      </c>
      <c r="BC420" t="str">
        <f t="shared" si="18"/>
        <v>mix</v>
      </c>
      <c r="BD420">
        <f t="shared" si="19"/>
        <v>3</v>
      </c>
      <c r="BE420" t="str">
        <f t="shared" si="20"/>
        <v>6333693M10107  C2009850</v>
      </c>
      <c r="BK420" s="19" t="s">
        <v>1518</v>
      </c>
    </row>
    <row r="421" spans="1:63" x14ac:dyDescent="0.25">
      <c r="A421" s="19" t="s">
        <v>1501</v>
      </c>
      <c r="B421" s="19">
        <v>4.0999999999999996</v>
      </c>
      <c r="C421" s="19">
        <v>20130329</v>
      </c>
      <c r="D421" s="19" t="s">
        <v>41</v>
      </c>
      <c r="E421" s="19" t="s">
        <v>41</v>
      </c>
      <c r="F421" s="19">
        <v>2065634</v>
      </c>
      <c r="G421" s="19">
        <v>1</v>
      </c>
      <c r="H421" s="19">
        <v>2009</v>
      </c>
      <c r="I421" s="19">
        <v>20090909</v>
      </c>
      <c r="J421" s="19" t="s">
        <v>1501</v>
      </c>
      <c r="K421" s="19">
        <v>6</v>
      </c>
      <c r="L421" s="19">
        <v>37</v>
      </c>
      <c r="M421" s="19">
        <v>23</v>
      </c>
      <c r="N421" s="19">
        <v>49</v>
      </c>
      <c r="O421" s="19" t="s">
        <v>1502</v>
      </c>
      <c r="P421" s="19">
        <v>5</v>
      </c>
      <c r="Q421" s="19" t="s">
        <v>67</v>
      </c>
      <c r="R421" s="19"/>
      <c r="S421" s="19">
        <v>5000</v>
      </c>
      <c r="T421" s="19" t="s">
        <v>110</v>
      </c>
      <c r="U421" s="19"/>
      <c r="V421" s="19"/>
      <c r="W421" s="19"/>
      <c r="X421" s="19">
        <v>760</v>
      </c>
      <c r="Y421" s="19">
        <v>0</v>
      </c>
      <c r="Z421" s="19">
        <v>1</v>
      </c>
      <c r="AA421" s="19" t="s">
        <v>48</v>
      </c>
      <c r="AB421" s="19">
        <v>1</v>
      </c>
      <c r="AC421" s="19">
        <v>633369</v>
      </c>
      <c r="AD421" s="19">
        <v>12</v>
      </c>
      <c r="AE421" s="19"/>
      <c r="AF421" s="19"/>
      <c r="AG421" s="19"/>
      <c r="AH421" s="19">
        <v>108888</v>
      </c>
      <c r="AI421" s="19">
        <v>1</v>
      </c>
      <c r="AJ421" s="19"/>
      <c r="AK421" s="19"/>
      <c r="AL421" s="19"/>
      <c r="AM421" s="19"/>
      <c r="AN421" s="19"/>
      <c r="AO421" s="19">
        <v>3.54</v>
      </c>
      <c r="AP421" s="19" t="s">
        <v>1519</v>
      </c>
      <c r="AQ421" s="19" t="s">
        <v>1502</v>
      </c>
      <c r="AR421" s="19" t="s">
        <v>1540</v>
      </c>
      <c r="AS421" s="19" t="s">
        <v>1562</v>
      </c>
      <c r="AT421" s="19" t="s">
        <v>1563</v>
      </c>
      <c r="AU421" s="19" t="s">
        <v>1564</v>
      </c>
      <c r="AV421" s="19" t="s">
        <v>1565</v>
      </c>
      <c r="AW421" s="19">
        <v>2005</v>
      </c>
      <c r="AX421" s="19">
        <v>3</v>
      </c>
      <c r="AY421" s="19" t="s">
        <v>1566</v>
      </c>
      <c r="AZ421" s="19" t="s">
        <v>1567</v>
      </c>
      <c r="BA421" s="19">
        <v>2006</v>
      </c>
      <c r="BB421" t="str">
        <f>VLOOKUP(AC421,'CTCwiretagcode(Jan2016)'!A$2:C$730,3,FALSE)</f>
        <v>SAM</v>
      </c>
      <c r="BC421" t="str">
        <f t="shared" si="18"/>
        <v>mix</v>
      </c>
      <c r="BD421">
        <f t="shared" si="19"/>
        <v>3</v>
      </c>
      <c r="BE421" t="str">
        <f t="shared" si="20"/>
        <v>6333693M10107  C2009760</v>
      </c>
      <c r="BK421" s="19" t="s">
        <v>1518</v>
      </c>
    </row>
    <row r="422" spans="1:63" x14ac:dyDescent="0.25">
      <c r="A422" s="19" t="s">
        <v>1501</v>
      </c>
      <c r="B422" s="19">
        <v>4.0999999999999996</v>
      </c>
      <c r="C422" s="19">
        <v>20130329</v>
      </c>
      <c r="D422" s="19" t="s">
        <v>41</v>
      </c>
      <c r="E422" s="19" t="s">
        <v>41</v>
      </c>
      <c r="F422" s="19">
        <v>2065638</v>
      </c>
      <c r="G422" s="19">
        <v>1</v>
      </c>
      <c r="H422" s="19">
        <v>2009</v>
      </c>
      <c r="I422" s="19">
        <v>20090909</v>
      </c>
      <c r="J422" s="19" t="s">
        <v>1501</v>
      </c>
      <c r="K422" s="19">
        <v>6</v>
      </c>
      <c r="L422" s="19">
        <v>37</v>
      </c>
      <c r="M422" s="19">
        <v>23</v>
      </c>
      <c r="N422" s="19">
        <v>49</v>
      </c>
      <c r="O422" s="19" t="s">
        <v>1502</v>
      </c>
      <c r="P422" s="19">
        <v>5</v>
      </c>
      <c r="Q422" s="19" t="s">
        <v>67</v>
      </c>
      <c r="R422" s="19"/>
      <c r="S422" s="19">
        <v>5000</v>
      </c>
      <c r="T422" s="19" t="s">
        <v>45</v>
      </c>
      <c r="U422" s="19"/>
      <c r="V422" s="19"/>
      <c r="W422" s="19"/>
      <c r="X422" s="19">
        <v>530</v>
      </c>
      <c r="Y422" s="19">
        <v>0</v>
      </c>
      <c r="Z422" s="19">
        <v>1</v>
      </c>
      <c r="AA422" s="19" t="s">
        <v>48</v>
      </c>
      <c r="AB422" s="19">
        <v>1</v>
      </c>
      <c r="AC422" s="19">
        <v>634272</v>
      </c>
      <c r="AD422" s="19">
        <v>12</v>
      </c>
      <c r="AE422" s="19"/>
      <c r="AF422" s="19"/>
      <c r="AG422" s="19"/>
      <c r="AH422" s="19">
        <v>108888</v>
      </c>
      <c r="AI422" s="19">
        <v>1</v>
      </c>
      <c r="AJ422" s="19"/>
      <c r="AK422" s="19"/>
      <c r="AL422" s="19"/>
      <c r="AM422" s="19"/>
      <c r="AN422" s="19"/>
      <c r="AO422" s="19">
        <v>3.54</v>
      </c>
      <c r="AP422" s="19" t="s">
        <v>1519</v>
      </c>
      <c r="AQ422" s="19" t="s">
        <v>1502</v>
      </c>
      <c r="AR422" s="19" t="s">
        <v>1540</v>
      </c>
      <c r="AS422" s="19" t="s">
        <v>1562</v>
      </c>
      <c r="AT422" s="19" t="s">
        <v>1563</v>
      </c>
      <c r="AU422" s="19" t="s">
        <v>1564</v>
      </c>
      <c r="AV422" s="19" t="s">
        <v>1565</v>
      </c>
      <c r="AW422" s="19">
        <v>2007</v>
      </c>
      <c r="AX422" s="19">
        <v>3</v>
      </c>
      <c r="AY422" s="19" t="s">
        <v>1566</v>
      </c>
      <c r="AZ422" s="19" t="s">
        <v>1567</v>
      </c>
      <c r="BA422" s="19">
        <v>2008</v>
      </c>
      <c r="BB422" t="str">
        <f>VLOOKUP(AC422,'CTCwiretagcode(Jan2016)'!A$2:C$730,3,FALSE)</f>
        <v>SAM</v>
      </c>
      <c r="BC422" t="str">
        <f t="shared" si="18"/>
        <v>mix</v>
      </c>
      <c r="BD422">
        <f t="shared" si="19"/>
        <v>3</v>
      </c>
      <c r="BE422" t="str">
        <f t="shared" si="20"/>
        <v>6342723M10107  C2009530</v>
      </c>
      <c r="BK422" s="19" t="s">
        <v>1518</v>
      </c>
    </row>
    <row r="423" spans="1:63" x14ac:dyDescent="0.25">
      <c r="A423" s="19" t="s">
        <v>1501</v>
      </c>
      <c r="B423" s="19">
        <v>4.0999999999999996</v>
      </c>
      <c r="C423" s="19">
        <v>20130329</v>
      </c>
      <c r="D423" s="19" t="s">
        <v>41</v>
      </c>
      <c r="E423" s="19" t="s">
        <v>41</v>
      </c>
      <c r="F423" s="19">
        <v>2065640</v>
      </c>
      <c r="G423" s="19">
        <v>1</v>
      </c>
      <c r="H423" s="19">
        <v>2009</v>
      </c>
      <c r="I423" s="19">
        <v>20090909</v>
      </c>
      <c r="J423" s="19" t="s">
        <v>1501</v>
      </c>
      <c r="K423" s="19">
        <v>6</v>
      </c>
      <c r="L423" s="19">
        <v>37</v>
      </c>
      <c r="M423" s="19">
        <v>23</v>
      </c>
      <c r="N423" s="19">
        <v>49</v>
      </c>
      <c r="O423" s="19" t="s">
        <v>1502</v>
      </c>
      <c r="P423" s="19">
        <v>5</v>
      </c>
      <c r="Q423" s="19" t="s">
        <v>67</v>
      </c>
      <c r="R423" s="19"/>
      <c r="S423" s="19">
        <v>5000</v>
      </c>
      <c r="T423" s="19" t="s">
        <v>45</v>
      </c>
      <c r="U423" s="19"/>
      <c r="V423" s="19"/>
      <c r="W423" s="19"/>
      <c r="X423" s="19">
        <v>800</v>
      </c>
      <c r="Y423" s="19">
        <v>0</v>
      </c>
      <c r="Z423" s="19">
        <v>1</v>
      </c>
      <c r="AA423" s="19" t="s">
        <v>48</v>
      </c>
      <c r="AB423" s="19">
        <v>1</v>
      </c>
      <c r="AC423" s="19">
        <v>633389</v>
      </c>
      <c r="AD423" s="19">
        <v>12</v>
      </c>
      <c r="AE423" s="19"/>
      <c r="AF423" s="19"/>
      <c r="AG423" s="19"/>
      <c r="AH423" s="19">
        <v>108888</v>
      </c>
      <c r="AI423" s="19">
        <v>1</v>
      </c>
      <c r="AJ423" s="19"/>
      <c r="AK423" s="19"/>
      <c r="AL423" s="19"/>
      <c r="AM423" s="19"/>
      <c r="AN423" s="19"/>
      <c r="AO423" s="19">
        <v>3.54</v>
      </c>
      <c r="AP423" s="19" t="s">
        <v>1519</v>
      </c>
      <c r="AQ423" s="19" t="s">
        <v>1502</v>
      </c>
      <c r="AR423" s="19" t="s">
        <v>1540</v>
      </c>
      <c r="AS423" s="19" t="s">
        <v>1562</v>
      </c>
      <c r="AT423" s="19" t="s">
        <v>1563</v>
      </c>
      <c r="AU423" s="19" t="s">
        <v>1564</v>
      </c>
      <c r="AV423" s="19" t="s">
        <v>1565</v>
      </c>
      <c r="AW423" s="19">
        <v>2006</v>
      </c>
      <c r="AX423" s="19">
        <v>3</v>
      </c>
      <c r="AY423" s="19" t="s">
        <v>1566</v>
      </c>
      <c r="AZ423" s="19" t="s">
        <v>1567</v>
      </c>
      <c r="BA423" s="19">
        <v>2007</v>
      </c>
      <c r="BB423" t="str">
        <f>VLOOKUP(AC423,'CTCwiretagcode(Jan2016)'!A$2:C$730,3,FALSE)</f>
        <v>SAM</v>
      </c>
      <c r="BC423" t="str">
        <f t="shared" si="18"/>
        <v>mix</v>
      </c>
      <c r="BD423">
        <f t="shared" si="19"/>
        <v>3</v>
      </c>
      <c r="BE423" t="str">
        <f t="shared" si="20"/>
        <v>6333893M10107  C2009800</v>
      </c>
      <c r="BK423" s="19" t="s">
        <v>1518</v>
      </c>
    </row>
    <row r="424" spans="1:63" x14ac:dyDescent="0.25">
      <c r="A424" s="19" t="s">
        <v>1501</v>
      </c>
      <c r="B424" s="19">
        <v>4.0999999999999996</v>
      </c>
      <c r="C424" s="19">
        <v>20130329</v>
      </c>
      <c r="D424" s="19" t="s">
        <v>41</v>
      </c>
      <c r="E424" s="19" t="s">
        <v>41</v>
      </c>
      <c r="F424" s="19">
        <v>2064324</v>
      </c>
      <c r="G424" s="19">
        <v>1</v>
      </c>
      <c r="H424" s="19">
        <v>2009</v>
      </c>
      <c r="I424" s="19">
        <v>20090910</v>
      </c>
      <c r="J424" s="19" t="s">
        <v>1501</v>
      </c>
      <c r="K424" s="19">
        <v>6</v>
      </c>
      <c r="L424" s="19">
        <v>37</v>
      </c>
      <c r="M424" s="19">
        <v>23</v>
      </c>
      <c r="N424" s="19">
        <v>17</v>
      </c>
      <c r="O424" s="19" t="s">
        <v>1502</v>
      </c>
      <c r="P424" s="19">
        <v>5</v>
      </c>
      <c r="Q424" s="19" t="s">
        <v>67</v>
      </c>
      <c r="R424" s="19"/>
      <c r="S424" s="19">
        <v>5000</v>
      </c>
      <c r="T424" s="19" t="s">
        <v>45</v>
      </c>
      <c r="U424" s="19"/>
      <c r="V424" s="19"/>
      <c r="W424" s="19"/>
      <c r="X424" s="19">
        <v>710</v>
      </c>
      <c r="Y424" s="19">
        <v>0</v>
      </c>
      <c r="Z424" s="19">
        <v>1</v>
      </c>
      <c r="AA424" s="19" t="s">
        <v>48</v>
      </c>
      <c r="AB424" s="19">
        <v>1</v>
      </c>
      <c r="AC424" s="19">
        <v>633389</v>
      </c>
      <c r="AD424" s="19">
        <v>12</v>
      </c>
      <c r="AE424" s="19"/>
      <c r="AF424" s="19"/>
      <c r="AG424" s="19"/>
      <c r="AH424" s="19">
        <v>108888</v>
      </c>
      <c r="AI424" s="19">
        <v>1</v>
      </c>
      <c r="AJ424" s="19"/>
      <c r="AK424" s="19"/>
      <c r="AL424" s="19"/>
      <c r="AM424" s="19"/>
      <c r="AN424" s="19"/>
      <c r="AO424" s="19">
        <v>3.54</v>
      </c>
      <c r="AP424" s="19" t="s">
        <v>1519</v>
      </c>
      <c r="AQ424" s="19" t="s">
        <v>1502</v>
      </c>
      <c r="AR424" s="19" t="s">
        <v>1540</v>
      </c>
      <c r="AS424" s="19" t="s">
        <v>1562</v>
      </c>
      <c r="AT424" s="19" t="s">
        <v>1563</v>
      </c>
      <c r="AU424" s="19" t="s">
        <v>1564</v>
      </c>
      <c r="AV424" s="19" t="s">
        <v>1565</v>
      </c>
      <c r="AW424" s="19">
        <v>2006</v>
      </c>
      <c r="AX424" s="19">
        <v>3</v>
      </c>
      <c r="AY424" s="19" t="s">
        <v>1566</v>
      </c>
      <c r="AZ424" s="19" t="s">
        <v>1567</v>
      </c>
      <c r="BA424" s="19">
        <v>2007</v>
      </c>
      <c r="BB424" t="str">
        <f>VLOOKUP(AC424,'CTCwiretagcode(Jan2016)'!A$2:C$730,3,FALSE)</f>
        <v>SAM</v>
      </c>
      <c r="BC424" t="str">
        <f t="shared" si="18"/>
        <v>Tr</v>
      </c>
      <c r="BD424">
        <f t="shared" si="19"/>
        <v>3</v>
      </c>
      <c r="BE424" t="str">
        <f t="shared" si="20"/>
        <v>6333893M10107  C2009710</v>
      </c>
      <c r="BK424" s="19" t="s">
        <v>1518</v>
      </c>
    </row>
    <row r="425" spans="1:63" x14ac:dyDescent="0.25">
      <c r="A425" s="19" t="s">
        <v>1501</v>
      </c>
      <c r="B425" s="19">
        <v>4.0999999999999996</v>
      </c>
      <c r="C425" s="19">
        <v>20130329</v>
      </c>
      <c r="D425" s="19" t="s">
        <v>41</v>
      </c>
      <c r="E425" s="19" t="s">
        <v>41</v>
      </c>
      <c r="F425" s="19">
        <v>2066668</v>
      </c>
      <c r="G425" s="19">
        <v>1</v>
      </c>
      <c r="H425" s="19">
        <v>2009</v>
      </c>
      <c r="I425" s="19">
        <v>20090824</v>
      </c>
      <c r="J425" s="19" t="s">
        <v>1501</v>
      </c>
      <c r="K425" s="19">
        <v>6</v>
      </c>
      <c r="L425" s="19">
        <v>35</v>
      </c>
      <c r="M425" s="19">
        <v>23</v>
      </c>
      <c r="N425" s="19">
        <v>17</v>
      </c>
      <c r="O425" s="19" t="s">
        <v>1502</v>
      </c>
      <c r="P425" s="19">
        <v>5</v>
      </c>
      <c r="Q425" s="19" t="s">
        <v>42</v>
      </c>
      <c r="R425" s="19"/>
      <c r="S425" s="19">
        <v>5000</v>
      </c>
      <c r="T425" s="19" t="s">
        <v>45</v>
      </c>
      <c r="U425" s="19"/>
      <c r="V425" s="19"/>
      <c r="W425" s="19"/>
      <c r="X425" s="19">
        <v>780</v>
      </c>
      <c r="Y425" s="19">
        <v>0</v>
      </c>
      <c r="Z425" s="19">
        <v>1</v>
      </c>
      <c r="AA425" s="19" t="s">
        <v>48</v>
      </c>
      <c r="AB425" s="19">
        <v>1</v>
      </c>
      <c r="AC425" s="19">
        <v>633389</v>
      </c>
      <c r="AD425" s="19">
        <v>12</v>
      </c>
      <c r="AE425" s="19"/>
      <c r="AF425" s="19"/>
      <c r="AG425" s="19"/>
      <c r="AH425" s="19">
        <v>108875</v>
      </c>
      <c r="AI425" s="19">
        <v>1</v>
      </c>
      <c r="AJ425" s="19"/>
      <c r="AK425" s="19"/>
      <c r="AL425" s="19"/>
      <c r="AM425" s="19"/>
      <c r="AN425" s="19"/>
      <c r="AO425" s="19">
        <v>1.01</v>
      </c>
      <c r="AP425" s="19" t="s">
        <v>1504</v>
      </c>
      <c r="AQ425" s="19" t="s">
        <v>1502</v>
      </c>
      <c r="AR425" s="19" t="s">
        <v>1540</v>
      </c>
      <c r="AS425" s="19" t="s">
        <v>1562</v>
      </c>
      <c r="AT425" s="19" t="s">
        <v>1563</v>
      </c>
      <c r="AU425" s="19" t="s">
        <v>1564</v>
      </c>
      <c r="AV425" s="19" t="s">
        <v>1565</v>
      </c>
      <c r="AW425" s="19">
        <v>2006</v>
      </c>
      <c r="AX425" s="19">
        <v>3</v>
      </c>
      <c r="AY425" s="19" t="s">
        <v>1566</v>
      </c>
      <c r="AZ425" s="19" t="s">
        <v>1567</v>
      </c>
      <c r="BA425" s="19">
        <v>2007</v>
      </c>
      <c r="BB425" t="str">
        <f>VLOOKUP(AC425,'CTCwiretagcode(Jan2016)'!A$2:C$730,3,FALSE)</f>
        <v>SAM</v>
      </c>
      <c r="BC425" t="str">
        <f t="shared" si="18"/>
        <v>Tr</v>
      </c>
      <c r="BD425">
        <f t="shared" si="19"/>
        <v>3</v>
      </c>
      <c r="BE425" t="str">
        <f t="shared" si="20"/>
        <v>6333893M10107  B2009780</v>
      </c>
      <c r="BK425" s="19" t="s">
        <v>1503</v>
      </c>
    </row>
    <row r="426" spans="1:63" x14ac:dyDescent="0.25">
      <c r="A426" s="19" t="s">
        <v>1501</v>
      </c>
      <c r="B426" s="19">
        <v>4.0999999999999996</v>
      </c>
      <c r="C426" s="19">
        <v>20130329</v>
      </c>
      <c r="D426" s="19" t="s">
        <v>41</v>
      </c>
      <c r="E426" s="19" t="s">
        <v>41</v>
      </c>
      <c r="F426" s="19">
        <v>2066669</v>
      </c>
      <c r="G426" s="19">
        <v>1</v>
      </c>
      <c r="H426" s="19">
        <v>2009</v>
      </c>
      <c r="I426" s="19">
        <v>20090824</v>
      </c>
      <c r="J426" s="19" t="s">
        <v>1501</v>
      </c>
      <c r="K426" s="19">
        <v>6</v>
      </c>
      <c r="L426" s="19">
        <v>35</v>
      </c>
      <c r="M426" s="19">
        <v>23</v>
      </c>
      <c r="N426" s="19">
        <v>17</v>
      </c>
      <c r="O426" s="19" t="s">
        <v>1502</v>
      </c>
      <c r="P426" s="19">
        <v>5</v>
      </c>
      <c r="Q426" s="19" t="s">
        <v>42</v>
      </c>
      <c r="R426" s="19"/>
      <c r="S426" s="19">
        <v>5000</v>
      </c>
      <c r="T426" s="19" t="s">
        <v>110</v>
      </c>
      <c r="U426" s="19"/>
      <c r="V426" s="19"/>
      <c r="W426" s="19"/>
      <c r="X426" s="19">
        <v>780</v>
      </c>
      <c r="Y426" s="19">
        <v>0</v>
      </c>
      <c r="Z426" s="19">
        <v>1</v>
      </c>
      <c r="AA426" s="19" t="s">
        <v>48</v>
      </c>
      <c r="AB426" s="19">
        <v>1</v>
      </c>
      <c r="AC426" s="19">
        <v>633369</v>
      </c>
      <c r="AD426" s="19">
        <v>12</v>
      </c>
      <c r="AE426" s="19"/>
      <c r="AF426" s="19"/>
      <c r="AG426" s="19"/>
      <c r="AH426" s="19">
        <v>108875</v>
      </c>
      <c r="AI426" s="19">
        <v>1</v>
      </c>
      <c r="AJ426" s="19"/>
      <c r="AK426" s="19"/>
      <c r="AL426" s="19"/>
      <c r="AM426" s="19"/>
      <c r="AN426" s="19"/>
      <c r="AO426" s="19">
        <v>1.01</v>
      </c>
      <c r="AP426" s="19" t="s">
        <v>1504</v>
      </c>
      <c r="AQ426" s="19" t="s">
        <v>1502</v>
      </c>
      <c r="AR426" s="19" t="s">
        <v>1540</v>
      </c>
      <c r="AS426" s="19" t="s">
        <v>1562</v>
      </c>
      <c r="AT426" s="19" t="s">
        <v>1563</v>
      </c>
      <c r="AU426" s="19" t="s">
        <v>1564</v>
      </c>
      <c r="AV426" s="19" t="s">
        <v>1565</v>
      </c>
      <c r="AW426" s="19">
        <v>2005</v>
      </c>
      <c r="AX426" s="19">
        <v>3</v>
      </c>
      <c r="AY426" s="19" t="s">
        <v>1566</v>
      </c>
      <c r="AZ426" s="19" t="s">
        <v>1567</v>
      </c>
      <c r="BA426" s="19">
        <v>2006</v>
      </c>
      <c r="BB426" t="str">
        <f>VLOOKUP(AC426,'CTCwiretagcode(Jan2016)'!A$2:C$730,3,FALSE)</f>
        <v>SAM</v>
      </c>
      <c r="BC426" t="str">
        <f t="shared" si="18"/>
        <v>Tr</v>
      </c>
      <c r="BD426">
        <f t="shared" si="19"/>
        <v>3</v>
      </c>
      <c r="BE426" t="str">
        <f t="shared" si="20"/>
        <v>6333693M10107  B2009780</v>
      </c>
      <c r="BK426" s="19" t="s">
        <v>1503</v>
      </c>
    </row>
    <row r="427" spans="1:63" x14ac:dyDescent="0.25">
      <c r="A427" s="19" t="s">
        <v>1501</v>
      </c>
      <c r="B427" s="19">
        <v>4.0999999999999996</v>
      </c>
      <c r="C427" s="19">
        <v>20130329</v>
      </c>
      <c r="D427" s="19" t="s">
        <v>41</v>
      </c>
      <c r="E427" s="19" t="s">
        <v>41</v>
      </c>
      <c r="F427" s="19">
        <v>2066670</v>
      </c>
      <c r="G427" s="19">
        <v>1</v>
      </c>
      <c r="H427" s="19">
        <v>2009</v>
      </c>
      <c r="I427" s="19">
        <v>20090824</v>
      </c>
      <c r="J427" s="19" t="s">
        <v>1501</v>
      </c>
      <c r="K427" s="19">
        <v>6</v>
      </c>
      <c r="L427" s="19">
        <v>35</v>
      </c>
      <c r="M427" s="19">
        <v>23</v>
      </c>
      <c r="N427" s="19">
        <v>17</v>
      </c>
      <c r="O427" s="19" t="s">
        <v>1502</v>
      </c>
      <c r="P427" s="19">
        <v>5</v>
      </c>
      <c r="Q427" s="19" t="s">
        <v>42</v>
      </c>
      <c r="R427" s="19"/>
      <c r="S427" s="19">
        <v>5000</v>
      </c>
      <c r="T427" s="19" t="s">
        <v>110</v>
      </c>
      <c r="U427" s="19"/>
      <c r="V427" s="19"/>
      <c r="W427" s="19"/>
      <c r="X427" s="19">
        <v>810</v>
      </c>
      <c r="Y427" s="19">
        <v>0</v>
      </c>
      <c r="Z427" s="19">
        <v>1</v>
      </c>
      <c r="AA427" s="19" t="s">
        <v>48</v>
      </c>
      <c r="AB427" s="19">
        <v>1</v>
      </c>
      <c r="AC427" s="19">
        <v>633369</v>
      </c>
      <c r="AD427" s="19">
        <v>12</v>
      </c>
      <c r="AE427" s="19"/>
      <c r="AF427" s="19"/>
      <c r="AG427" s="19"/>
      <c r="AH427" s="19">
        <v>108875</v>
      </c>
      <c r="AI427" s="19">
        <v>1</v>
      </c>
      <c r="AJ427" s="19"/>
      <c r="AK427" s="19"/>
      <c r="AL427" s="19"/>
      <c r="AM427" s="19"/>
      <c r="AN427" s="19"/>
      <c r="AO427" s="19">
        <v>1.01</v>
      </c>
      <c r="AP427" s="19" t="s">
        <v>1504</v>
      </c>
      <c r="AQ427" s="19" t="s">
        <v>1502</v>
      </c>
      <c r="AR427" s="19" t="s">
        <v>1540</v>
      </c>
      <c r="AS427" s="19" t="s">
        <v>1562</v>
      </c>
      <c r="AT427" s="19" t="s">
        <v>1563</v>
      </c>
      <c r="AU427" s="19" t="s">
        <v>1564</v>
      </c>
      <c r="AV427" s="19" t="s">
        <v>1565</v>
      </c>
      <c r="AW427" s="19">
        <v>2005</v>
      </c>
      <c r="AX427" s="19">
        <v>3</v>
      </c>
      <c r="AY427" s="19" t="s">
        <v>1566</v>
      </c>
      <c r="AZ427" s="19" t="s">
        <v>1567</v>
      </c>
      <c r="BA427" s="19">
        <v>2006</v>
      </c>
      <c r="BB427" t="str">
        <f>VLOOKUP(AC427,'CTCwiretagcode(Jan2016)'!A$2:C$730,3,FALSE)</f>
        <v>SAM</v>
      </c>
      <c r="BC427" t="str">
        <f t="shared" si="18"/>
        <v>Tr</v>
      </c>
      <c r="BD427">
        <f t="shared" si="19"/>
        <v>3</v>
      </c>
      <c r="BE427" t="str">
        <f t="shared" si="20"/>
        <v>6333693M10107  B2009810</v>
      </c>
      <c r="BK427" s="19" t="s">
        <v>1503</v>
      </c>
    </row>
    <row r="428" spans="1:63" x14ac:dyDescent="0.25">
      <c r="A428" s="19" t="s">
        <v>1501</v>
      </c>
      <c r="B428" s="19">
        <v>4.0999999999999996</v>
      </c>
      <c r="C428" s="19">
        <v>20130329</v>
      </c>
      <c r="D428" s="19" t="s">
        <v>41</v>
      </c>
      <c r="E428" s="19" t="s">
        <v>41</v>
      </c>
      <c r="F428" s="19">
        <v>2066672</v>
      </c>
      <c r="G428" s="19">
        <v>1</v>
      </c>
      <c r="H428" s="19">
        <v>2009</v>
      </c>
      <c r="I428" s="19">
        <v>20090824</v>
      </c>
      <c r="J428" s="19" t="s">
        <v>1501</v>
      </c>
      <c r="K428" s="19">
        <v>6</v>
      </c>
      <c r="L428" s="19">
        <v>35</v>
      </c>
      <c r="M428" s="19">
        <v>23</v>
      </c>
      <c r="N428" s="19">
        <v>17</v>
      </c>
      <c r="O428" s="19" t="s">
        <v>1502</v>
      </c>
      <c r="P428" s="19">
        <v>5</v>
      </c>
      <c r="Q428" s="19" t="s">
        <v>42</v>
      </c>
      <c r="R428" s="19"/>
      <c r="S428" s="19">
        <v>5000</v>
      </c>
      <c r="T428" s="19" t="s">
        <v>110</v>
      </c>
      <c r="U428" s="19"/>
      <c r="V428" s="19"/>
      <c r="W428" s="19"/>
      <c r="X428" s="19">
        <v>820</v>
      </c>
      <c r="Y428" s="19">
        <v>0</v>
      </c>
      <c r="Z428" s="19">
        <v>1</v>
      </c>
      <c r="AA428" s="19" t="s">
        <v>48</v>
      </c>
      <c r="AB428" s="19">
        <v>1</v>
      </c>
      <c r="AC428" s="19">
        <v>633369</v>
      </c>
      <c r="AD428" s="19">
        <v>12</v>
      </c>
      <c r="AE428" s="19"/>
      <c r="AF428" s="19"/>
      <c r="AG428" s="19"/>
      <c r="AH428" s="19">
        <v>108875</v>
      </c>
      <c r="AI428" s="19">
        <v>1</v>
      </c>
      <c r="AJ428" s="19"/>
      <c r="AK428" s="19"/>
      <c r="AL428" s="19"/>
      <c r="AM428" s="19"/>
      <c r="AN428" s="19"/>
      <c r="AO428" s="19">
        <v>1.01</v>
      </c>
      <c r="AP428" s="19" t="s">
        <v>1504</v>
      </c>
      <c r="AQ428" s="19" t="s">
        <v>1502</v>
      </c>
      <c r="AR428" s="19" t="s">
        <v>1540</v>
      </c>
      <c r="AS428" s="19" t="s">
        <v>1562</v>
      </c>
      <c r="AT428" s="19" t="s">
        <v>1563</v>
      </c>
      <c r="AU428" s="19" t="s">
        <v>1564</v>
      </c>
      <c r="AV428" s="19" t="s">
        <v>1565</v>
      </c>
      <c r="AW428" s="19">
        <v>2005</v>
      </c>
      <c r="AX428" s="19">
        <v>3</v>
      </c>
      <c r="AY428" s="19" t="s">
        <v>1566</v>
      </c>
      <c r="AZ428" s="19" t="s">
        <v>1567</v>
      </c>
      <c r="BA428" s="19">
        <v>2006</v>
      </c>
      <c r="BB428" t="str">
        <f>VLOOKUP(AC428,'CTCwiretagcode(Jan2016)'!A$2:C$730,3,FALSE)</f>
        <v>SAM</v>
      </c>
      <c r="BC428" t="str">
        <f t="shared" si="18"/>
        <v>Tr</v>
      </c>
      <c r="BD428">
        <f t="shared" si="19"/>
        <v>3</v>
      </c>
      <c r="BE428" t="str">
        <f t="shared" si="20"/>
        <v>6333693M10107  B2009820</v>
      </c>
      <c r="BK428" s="19" t="s">
        <v>1503</v>
      </c>
    </row>
    <row r="429" spans="1:63" x14ac:dyDescent="0.25">
      <c r="A429" s="19" t="s">
        <v>1501</v>
      </c>
      <c r="B429" s="19">
        <v>4.0999999999999996</v>
      </c>
      <c r="C429" s="19">
        <v>20130329</v>
      </c>
      <c r="D429" s="19" t="s">
        <v>41</v>
      </c>
      <c r="E429" s="19" t="s">
        <v>41</v>
      </c>
      <c r="F429" s="19">
        <v>2066673</v>
      </c>
      <c r="G429" s="19">
        <v>1</v>
      </c>
      <c r="H429" s="19">
        <v>2009</v>
      </c>
      <c r="I429" s="19">
        <v>20090824</v>
      </c>
      <c r="J429" s="19" t="s">
        <v>1501</v>
      </c>
      <c r="K429" s="19">
        <v>6</v>
      </c>
      <c r="L429" s="19">
        <v>35</v>
      </c>
      <c r="M429" s="19">
        <v>23</v>
      </c>
      <c r="N429" s="19">
        <v>17</v>
      </c>
      <c r="O429" s="19" t="s">
        <v>1502</v>
      </c>
      <c r="P429" s="19">
        <v>5</v>
      </c>
      <c r="Q429" s="19" t="s">
        <v>42</v>
      </c>
      <c r="R429" s="19"/>
      <c r="S429" s="19">
        <v>5000</v>
      </c>
      <c r="T429" s="19" t="s">
        <v>45</v>
      </c>
      <c r="U429" s="19"/>
      <c r="V429" s="19"/>
      <c r="W429" s="19"/>
      <c r="X429" s="19">
        <v>730</v>
      </c>
      <c r="Y429" s="19">
        <v>0</v>
      </c>
      <c r="Z429" s="19">
        <v>1</v>
      </c>
      <c r="AA429" s="19" t="s">
        <v>48</v>
      </c>
      <c r="AB429" s="19">
        <v>1</v>
      </c>
      <c r="AC429" s="19">
        <v>633389</v>
      </c>
      <c r="AD429" s="19">
        <v>12</v>
      </c>
      <c r="AE429" s="19"/>
      <c r="AF429" s="19"/>
      <c r="AG429" s="19"/>
      <c r="AH429" s="19">
        <v>108875</v>
      </c>
      <c r="AI429" s="19">
        <v>1</v>
      </c>
      <c r="AJ429" s="19"/>
      <c r="AK429" s="19"/>
      <c r="AL429" s="19"/>
      <c r="AM429" s="19"/>
      <c r="AN429" s="19"/>
      <c r="AO429" s="19">
        <v>1.01</v>
      </c>
      <c r="AP429" s="19" t="s">
        <v>1504</v>
      </c>
      <c r="AQ429" s="19" t="s">
        <v>1502</v>
      </c>
      <c r="AR429" s="19" t="s">
        <v>1540</v>
      </c>
      <c r="AS429" s="19" t="s">
        <v>1562</v>
      </c>
      <c r="AT429" s="19" t="s">
        <v>1563</v>
      </c>
      <c r="AU429" s="19" t="s">
        <v>1564</v>
      </c>
      <c r="AV429" s="19" t="s">
        <v>1565</v>
      </c>
      <c r="AW429" s="19">
        <v>2006</v>
      </c>
      <c r="AX429" s="19">
        <v>3</v>
      </c>
      <c r="AY429" s="19" t="s">
        <v>1566</v>
      </c>
      <c r="AZ429" s="19" t="s">
        <v>1567</v>
      </c>
      <c r="BA429" s="19">
        <v>2007</v>
      </c>
      <c r="BB429" t="str">
        <f>VLOOKUP(AC429,'CTCwiretagcode(Jan2016)'!A$2:C$730,3,FALSE)</f>
        <v>SAM</v>
      </c>
      <c r="BC429" t="str">
        <f t="shared" si="18"/>
        <v>Tr</v>
      </c>
      <c r="BD429">
        <f t="shared" si="19"/>
        <v>3</v>
      </c>
      <c r="BE429" t="str">
        <f t="shared" si="20"/>
        <v>6333893M10107  B2009730</v>
      </c>
      <c r="BK429" s="19" t="s">
        <v>1503</v>
      </c>
    </row>
    <row r="430" spans="1:63" x14ac:dyDescent="0.25">
      <c r="A430" s="19" t="s">
        <v>1501</v>
      </c>
      <c r="B430" s="19">
        <v>4.0999999999999996</v>
      </c>
      <c r="C430" s="19">
        <v>20130329</v>
      </c>
      <c r="D430" s="19" t="s">
        <v>41</v>
      </c>
      <c r="E430" s="19" t="s">
        <v>41</v>
      </c>
      <c r="F430" s="19">
        <v>2066676</v>
      </c>
      <c r="G430" s="19">
        <v>1</v>
      </c>
      <c r="H430" s="19">
        <v>2009</v>
      </c>
      <c r="I430" s="19">
        <v>20090824</v>
      </c>
      <c r="J430" s="19" t="s">
        <v>1501</v>
      </c>
      <c r="K430" s="19">
        <v>6</v>
      </c>
      <c r="L430" s="19">
        <v>35</v>
      </c>
      <c r="M430" s="19">
        <v>23</v>
      </c>
      <c r="N430" s="19">
        <v>17</v>
      </c>
      <c r="O430" s="19" t="s">
        <v>1502</v>
      </c>
      <c r="P430" s="19">
        <v>5</v>
      </c>
      <c r="Q430" s="19" t="s">
        <v>42</v>
      </c>
      <c r="R430" s="19"/>
      <c r="S430" s="19">
        <v>5000</v>
      </c>
      <c r="T430" s="19" t="s">
        <v>45</v>
      </c>
      <c r="U430" s="19"/>
      <c r="V430" s="19"/>
      <c r="W430" s="19"/>
      <c r="X430" s="19">
        <v>780</v>
      </c>
      <c r="Y430" s="19">
        <v>0</v>
      </c>
      <c r="Z430" s="19">
        <v>1</v>
      </c>
      <c r="AA430" s="19" t="s">
        <v>48</v>
      </c>
      <c r="AB430" s="19">
        <v>1</v>
      </c>
      <c r="AC430" s="19">
        <v>633369</v>
      </c>
      <c r="AD430" s="19">
        <v>12</v>
      </c>
      <c r="AE430" s="19"/>
      <c r="AF430" s="19"/>
      <c r="AG430" s="19"/>
      <c r="AH430" s="19">
        <v>108875</v>
      </c>
      <c r="AI430" s="19">
        <v>1</v>
      </c>
      <c r="AJ430" s="19"/>
      <c r="AK430" s="19"/>
      <c r="AL430" s="19"/>
      <c r="AM430" s="19"/>
      <c r="AN430" s="19"/>
      <c r="AO430" s="19">
        <v>1.01</v>
      </c>
      <c r="AP430" s="19" t="s">
        <v>1504</v>
      </c>
      <c r="AQ430" s="19" t="s">
        <v>1502</v>
      </c>
      <c r="AR430" s="19" t="s">
        <v>1540</v>
      </c>
      <c r="AS430" s="19" t="s">
        <v>1562</v>
      </c>
      <c r="AT430" s="19" t="s">
        <v>1563</v>
      </c>
      <c r="AU430" s="19" t="s">
        <v>1564</v>
      </c>
      <c r="AV430" s="19" t="s">
        <v>1565</v>
      </c>
      <c r="AW430" s="19">
        <v>2005</v>
      </c>
      <c r="AX430" s="19">
        <v>3</v>
      </c>
      <c r="AY430" s="19" t="s">
        <v>1566</v>
      </c>
      <c r="AZ430" s="19" t="s">
        <v>1567</v>
      </c>
      <c r="BA430" s="19">
        <v>2006</v>
      </c>
      <c r="BB430" t="str">
        <f>VLOOKUP(AC430,'CTCwiretagcode(Jan2016)'!A$2:C$730,3,FALSE)</f>
        <v>SAM</v>
      </c>
      <c r="BC430" t="str">
        <f t="shared" si="18"/>
        <v>Tr</v>
      </c>
      <c r="BD430">
        <f t="shared" si="19"/>
        <v>3</v>
      </c>
      <c r="BE430" t="str">
        <f t="shared" si="20"/>
        <v>6333693M10107  B2009780</v>
      </c>
      <c r="BK430" s="19" t="s">
        <v>1503</v>
      </c>
    </row>
    <row r="431" spans="1:63" x14ac:dyDescent="0.25">
      <c r="A431" s="19" t="s">
        <v>1501</v>
      </c>
      <c r="B431" s="19">
        <v>4.0999999999999996</v>
      </c>
      <c r="C431" s="19">
        <v>20130329</v>
      </c>
      <c r="D431" s="19" t="s">
        <v>41</v>
      </c>
      <c r="E431" s="19" t="s">
        <v>41</v>
      </c>
      <c r="F431" s="19">
        <v>2065645</v>
      </c>
      <c r="G431" s="19">
        <v>1</v>
      </c>
      <c r="H431" s="19">
        <v>2009</v>
      </c>
      <c r="I431" s="19">
        <v>20090824</v>
      </c>
      <c r="J431" s="19" t="s">
        <v>1501</v>
      </c>
      <c r="K431" s="19">
        <v>6</v>
      </c>
      <c r="L431" s="19">
        <v>35</v>
      </c>
      <c r="M431" s="19">
        <v>23</v>
      </c>
      <c r="N431" s="19">
        <v>17</v>
      </c>
      <c r="O431" s="19" t="s">
        <v>1502</v>
      </c>
      <c r="P431" s="19">
        <v>5</v>
      </c>
      <c r="Q431" s="19" t="s">
        <v>42</v>
      </c>
      <c r="R431" s="19"/>
      <c r="S431" s="19">
        <v>5000</v>
      </c>
      <c r="T431" s="19" t="s">
        <v>110</v>
      </c>
      <c r="U431" s="19"/>
      <c r="V431" s="19"/>
      <c r="W431" s="19"/>
      <c r="X431" s="19">
        <v>870</v>
      </c>
      <c r="Y431" s="19">
        <v>0</v>
      </c>
      <c r="Z431" s="19">
        <v>1</v>
      </c>
      <c r="AA431" s="19" t="s">
        <v>48</v>
      </c>
      <c r="AB431" s="19">
        <v>1</v>
      </c>
      <c r="AC431" s="19">
        <v>633369</v>
      </c>
      <c r="AD431" s="19">
        <v>12</v>
      </c>
      <c r="AE431" s="19"/>
      <c r="AF431" s="19"/>
      <c r="AG431" s="19"/>
      <c r="AH431" s="19">
        <v>108875</v>
      </c>
      <c r="AI431" s="19">
        <v>1</v>
      </c>
      <c r="AJ431" s="19"/>
      <c r="AK431" s="19"/>
      <c r="AL431" s="19"/>
      <c r="AM431" s="19"/>
      <c r="AN431" s="19"/>
      <c r="AO431" s="19">
        <v>1.01</v>
      </c>
      <c r="AP431" s="19" t="s">
        <v>1504</v>
      </c>
      <c r="AQ431" s="19" t="s">
        <v>1502</v>
      </c>
      <c r="AR431" s="19" t="s">
        <v>1540</v>
      </c>
      <c r="AS431" s="19" t="s">
        <v>1562</v>
      </c>
      <c r="AT431" s="19" t="s">
        <v>1563</v>
      </c>
      <c r="AU431" s="19" t="s">
        <v>1564</v>
      </c>
      <c r="AV431" s="19" t="s">
        <v>1565</v>
      </c>
      <c r="AW431" s="19">
        <v>2005</v>
      </c>
      <c r="AX431" s="19">
        <v>3</v>
      </c>
      <c r="AY431" s="19" t="s">
        <v>1566</v>
      </c>
      <c r="AZ431" s="19" t="s">
        <v>1567</v>
      </c>
      <c r="BA431" s="19">
        <v>2006</v>
      </c>
      <c r="BB431" t="str">
        <f>VLOOKUP(AC431,'CTCwiretagcode(Jan2016)'!A$2:C$730,3,FALSE)</f>
        <v>SAM</v>
      </c>
      <c r="BC431" t="str">
        <f t="shared" si="18"/>
        <v>Tr</v>
      </c>
      <c r="BD431">
        <f t="shared" si="19"/>
        <v>3</v>
      </c>
      <c r="BE431" t="str">
        <f t="shared" si="20"/>
        <v>6333693M10107  B2009870</v>
      </c>
      <c r="BK431" s="19" t="s">
        <v>1503</v>
      </c>
    </row>
    <row r="432" spans="1:63" x14ac:dyDescent="0.25">
      <c r="A432" s="19" t="s">
        <v>1501</v>
      </c>
      <c r="B432" s="19">
        <v>4.0999999999999996</v>
      </c>
      <c r="C432" s="19">
        <v>20130329</v>
      </c>
      <c r="D432" s="19" t="s">
        <v>41</v>
      </c>
      <c r="E432" s="19" t="s">
        <v>41</v>
      </c>
      <c r="F432" s="19">
        <v>2071453</v>
      </c>
      <c r="G432" s="19">
        <v>1</v>
      </c>
      <c r="H432" s="19">
        <v>2009</v>
      </c>
      <c r="I432" s="19">
        <v>20090825</v>
      </c>
      <c r="J432" s="19" t="s">
        <v>1501</v>
      </c>
      <c r="K432" s="19">
        <v>6</v>
      </c>
      <c r="L432" s="19">
        <v>35</v>
      </c>
      <c r="M432" s="19">
        <v>23</v>
      </c>
      <c r="N432" s="19">
        <v>17</v>
      </c>
      <c r="O432" s="19" t="s">
        <v>1502</v>
      </c>
      <c r="P432" s="19">
        <v>5</v>
      </c>
      <c r="Q432" s="19" t="s">
        <v>42</v>
      </c>
      <c r="R432" s="19"/>
      <c r="S432" s="19">
        <v>5000</v>
      </c>
      <c r="T432" s="19" t="s">
        <v>45</v>
      </c>
      <c r="U432" s="19"/>
      <c r="V432" s="19"/>
      <c r="W432" s="19"/>
      <c r="X432" s="19">
        <v>890</v>
      </c>
      <c r="Y432" s="19">
        <v>0</v>
      </c>
      <c r="Z432" s="19">
        <v>1</v>
      </c>
      <c r="AA432" s="19" t="s">
        <v>48</v>
      </c>
      <c r="AB432" s="19">
        <v>1</v>
      </c>
      <c r="AC432" s="19">
        <v>633369</v>
      </c>
      <c r="AD432" s="19">
        <v>12</v>
      </c>
      <c r="AE432" s="19"/>
      <c r="AF432" s="19"/>
      <c r="AG432" s="19"/>
      <c r="AH432" s="19">
        <v>108875</v>
      </c>
      <c r="AI432" s="19">
        <v>1</v>
      </c>
      <c r="AJ432" s="19"/>
      <c r="AK432" s="19"/>
      <c r="AL432" s="19"/>
      <c r="AM432" s="19"/>
      <c r="AN432" s="19"/>
      <c r="AO432" s="19">
        <v>1.01</v>
      </c>
      <c r="AP432" s="19" t="s">
        <v>1504</v>
      </c>
      <c r="AQ432" s="19" t="s">
        <v>1502</v>
      </c>
      <c r="AR432" s="19" t="s">
        <v>1540</v>
      </c>
      <c r="AS432" s="19" t="s">
        <v>1562</v>
      </c>
      <c r="AT432" s="19" t="s">
        <v>1563</v>
      </c>
      <c r="AU432" s="19" t="s">
        <v>1564</v>
      </c>
      <c r="AV432" s="19" t="s">
        <v>1565</v>
      </c>
      <c r="AW432" s="19">
        <v>2005</v>
      </c>
      <c r="AX432" s="19">
        <v>3</v>
      </c>
      <c r="AY432" s="19" t="s">
        <v>1566</v>
      </c>
      <c r="AZ432" s="19" t="s">
        <v>1567</v>
      </c>
      <c r="BA432" s="19">
        <v>2006</v>
      </c>
      <c r="BB432" t="str">
        <f>VLOOKUP(AC432,'CTCwiretagcode(Jan2016)'!A$2:C$730,3,FALSE)</f>
        <v>SAM</v>
      </c>
      <c r="BC432" t="str">
        <f t="shared" si="18"/>
        <v>Tr</v>
      </c>
      <c r="BD432">
        <f t="shared" si="19"/>
        <v>3</v>
      </c>
      <c r="BE432" t="str">
        <f t="shared" si="20"/>
        <v>6333693M10107  B2009890</v>
      </c>
      <c r="BK432" s="19" t="s">
        <v>1503</v>
      </c>
    </row>
    <row r="433" spans="1:63" x14ac:dyDescent="0.25">
      <c r="A433" s="19" t="s">
        <v>1501</v>
      </c>
      <c r="B433" s="19">
        <v>4.0999999999999996</v>
      </c>
      <c r="C433" s="19">
        <v>20130329</v>
      </c>
      <c r="D433" s="19" t="s">
        <v>41</v>
      </c>
      <c r="E433" s="19" t="s">
        <v>41</v>
      </c>
      <c r="F433" s="19">
        <v>2071460</v>
      </c>
      <c r="G433" s="19">
        <v>1</v>
      </c>
      <c r="H433" s="19">
        <v>2009</v>
      </c>
      <c r="I433" s="19">
        <v>20090825</v>
      </c>
      <c r="J433" s="19" t="s">
        <v>1501</v>
      </c>
      <c r="K433" s="19">
        <v>6</v>
      </c>
      <c r="L433" s="19">
        <v>35</v>
      </c>
      <c r="M433" s="19">
        <v>23</v>
      </c>
      <c r="N433" s="19">
        <v>17</v>
      </c>
      <c r="O433" s="19" t="s">
        <v>1502</v>
      </c>
      <c r="P433" s="19">
        <v>5</v>
      </c>
      <c r="Q433" s="19" t="s">
        <v>42</v>
      </c>
      <c r="R433" s="19"/>
      <c r="S433" s="19">
        <v>5000</v>
      </c>
      <c r="T433" s="19" t="s">
        <v>45</v>
      </c>
      <c r="U433" s="19"/>
      <c r="V433" s="19"/>
      <c r="W433" s="19"/>
      <c r="X433" s="19">
        <v>780</v>
      </c>
      <c r="Y433" s="19">
        <v>0</v>
      </c>
      <c r="Z433" s="19">
        <v>1</v>
      </c>
      <c r="AA433" s="19" t="s">
        <v>48</v>
      </c>
      <c r="AB433" s="19">
        <v>1</v>
      </c>
      <c r="AC433" s="19">
        <v>633389</v>
      </c>
      <c r="AD433" s="19">
        <v>12</v>
      </c>
      <c r="AE433" s="19"/>
      <c r="AF433" s="19"/>
      <c r="AG433" s="19"/>
      <c r="AH433" s="19">
        <v>108875</v>
      </c>
      <c r="AI433" s="19">
        <v>1</v>
      </c>
      <c r="AJ433" s="19"/>
      <c r="AK433" s="19"/>
      <c r="AL433" s="19"/>
      <c r="AM433" s="19"/>
      <c r="AN433" s="19"/>
      <c r="AO433" s="19">
        <v>1.01</v>
      </c>
      <c r="AP433" s="19" t="s">
        <v>1504</v>
      </c>
      <c r="AQ433" s="19" t="s">
        <v>1502</v>
      </c>
      <c r="AR433" s="19" t="s">
        <v>1540</v>
      </c>
      <c r="AS433" s="19" t="s">
        <v>1562</v>
      </c>
      <c r="AT433" s="19" t="s">
        <v>1563</v>
      </c>
      <c r="AU433" s="19" t="s">
        <v>1564</v>
      </c>
      <c r="AV433" s="19" t="s">
        <v>1565</v>
      </c>
      <c r="AW433" s="19">
        <v>2006</v>
      </c>
      <c r="AX433" s="19">
        <v>3</v>
      </c>
      <c r="AY433" s="19" t="s">
        <v>1566</v>
      </c>
      <c r="AZ433" s="19" t="s">
        <v>1567</v>
      </c>
      <c r="BA433" s="19">
        <v>2007</v>
      </c>
      <c r="BB433" t="str">
        <f>VLOOKUP(AC433,'CTCwiretagcode(Jan2016)'!A$2:C$730,3,FALSE)</f>
        <v>SAM</v>
      </c>
      <c r="BC433" t="str">
        <f t="shared" si="18"/>
        <v>Tr</v>
      </c>
      <c r="BD433">
        <f t="shared" si="19"/>
        <v>3</v>
      </c>
      <c r="BE433" t="str">
        <f t="shared" si="20"/>
        <v>6333893M10107  B2009780</v>
      </c>
      <c r="BK433" s="19" t="s">
        <v>1503</v>
      </c>
    </row>
    <row r="434" spans="1:63" x14ac:dyDescent="0.25">
      <c r="A434" s="19" t="s">
        <v>1501</v>
      </c>
      <c r="B434" s="19">
        <v>4.0999999999999996</v>
      </c>
      <c r="C434" s="19">
        <v>20130329</v>
      </c>
      <c r="D434" s="19" t="s">
        <v>41</v>
      </c>
      <c r="E434" s="19" t="s">
        <v>41</v>
      </c>
      <c r="F434" s="19">
        <v>2071466</v>
      </c>
      <c r="G434" s="19">
        <v>1</v>
      </c>
      <c r="H434" s="19">
        <v>2009</v>
      </c>
      <c r="I434" s="19">
        <v>20090825</v>
      </c>
      <c r="J434" s="19" t="s">
        <v>1501</v>
      </c>
      <c r="K434" s="19">
        <v>6</v>
      </c>
      <c r="L434" s="19">
        <v>35</v>
      </c>
      <c r="M434" s="19">
        <v>23</v>
      </c>
      <c r="N434" s="19">
        <v>17</v>
      </c>
      <c r="O434" s="19" t="s">
        <v>1502</v>
      </c>
      <c r="P434" s="19">
        <v>5</v>
      </c>
      <c r="Q434" s="19" t="s">
        <v>42</v>
      </c>
      <c r="R434" s="19"/>
      <c r="S434" s="19">
        <v>5000</v>
      </c>
      <c r="T434" s="19" t="s">
        <v>110</v>
      </c>
      <c r="U434" s="19"/>
      <c r="V434" s="19"/>
      <c r="W434" s="19"/>
      <c r="X434" s="19">
        <v>900</v>
      </c>
      <c r="Y434" s="19">
        <v>0</v>
      </c>
      <c r="Z434" s="19">
        <v>1</v>
      </c>
      <c r="AA434" s="19" t="s">
        <v>48</v>
      </c>
      <c r="AB434" s="19">
        <v>1</v>
      </c>
      <c r="AC434" s="19">
        <v>633369</v>
      </c>
      <c r="AD434" s="19">
        <v>12</v>
      </c>
      <c r="AE434" s="19"/>
      <c r="AF434" s="19"/>
      <c r="AG434" s="19"/>
      <c r="AH434" s="19">
        <v>108875</v>
      </c>
      <c r="AI434" s="19">
        <v>1</v>
      </c>
      <c r="AJ434" s="19"/>
      <c r="AK434" s="19"/>
      <c r="AL434" s="19"/>
      <c r="AM434" s="19"/>
      <c r="AN434" s="19"/>
      <c r="AO434" s="19">
        <v>1.01</v>
      </c>
      <c r="AP434" s="19" t="s">
        <v>1504</v>
      </c>
      <c r="AQ434" s="19" t="s">
        <v>1502</v>
      </c>
      <c r="AR434" s="19" t="s">
        <v>1540</v>
      </c>
      <c r="AS434" s="19" t="s">
        <v>1562</v>
      </c>
      <c r="AT434" s="19" t="s">
        <v>1563</v>
      </c>
      <c r="AU434" s="19" t="s">
        <v>1564</v>
      </c>
      <c r="AV434" s="19" t="s">
        <v>1565</v>
      </c>
      <c r="AW434" s="19">
        <v>2005</v>
      </c>
      <c r="AX434" s="19">
        <v>3</v>
      </c>
      <c r="AY434" s="19" t="s">
        <v>1566</v>
      </c>
      <c r="AZ434" s="19" t="s">
        <v>1567</v>
      </c>
      <c r="BA434" s="19">
        <v>2006</v>
      </c>
      <c r="BB434" t="str">
        <f>VLOOKUP(AC434,'CTCwiretagcode(Jan2016)'!A$2:C$730,3,FALSE)</f>
        <v>SAM</v>
      </c>
      <c r="BC434" t="str">
        <f t="shared" si="18"/>
        <v>Tr</v>
      </c>
      <c r="BD434">
        <f t="shared" si="19"/>
        <v>3</v>
      </c>
      <c r="BE434" t="str">
        <f t="shared" si="20"/>
        <v>6333693M10107  B2009900</v>
      </c>
      <c r="BK434" s="19" t="s">
        <v>1503</v>
      </c>
    </row>
    <row r="435" spans="1:63" x14ac:dyDescent="0.25">
      <c r="A435" s="19" t="s">
        <v>1501</v>
      </c>
      <c r="B435" s="19">
        <v>4.0999999999999996</v>
      </c>
      <c r="C435" s="19">
        <v>20130329</v>
      </c>
      <c r="D435" s="19" t="s">
        <v>41</v>
      </c>
      <c r="E435" s="19" t="s">
        <v>41</v>
      </c>
      <c r="F435" s="19">
        <v>2071476</v>
      </c>
      <c r="G435" s="19">
        <v>1</v>
      </c>
      <c r="H435" s="19">
        <v>2009</v>
      </c>
      <c r="I435" s="19">
        <v>20090825</v>
      </c>
      <c r="J435" s="19" t="s">
        <v>1501</v>
      </c>
      <c r="K435" s="19">
        <v>6</v>
      </c>
      <c r="L435" s="19">
        <v>35</v>
      </c>
      <c r="M435" s="19">
        <v>23</v>
      </c>
      <c r="N435" s="19">
        <v>17</v>
      </c>
      <c r="O435" s="19" t="s">
        <v>1502</v>
      </c>
      <c r="P435" s="19">
        <v>5</v>
      </c>
      <c r="Q435" s="19" t="s">
        <v>42</v>
      </c>
      <c r="R435" s="19"/>
      <c r="S435" s="19">
        <v>5000</v>
      </c>
      <c r="T435" s="19" t="s">
        <v>110</v>
      </c>
      <c r="U435" s="19"/>
      <c r="V435" s="19"/>
      <c r="W435" s="19"/>
      <c r="X435" s="19">
        <v>800</v>
      </c>
      <c r="Y435" s="19">
        <v>0</v>
      </c>
      <c r="Z435" s="19">
        <v>1</v>
      </c>
      <c r="AA435" s="19" t="s">
        <v>48</v>
      </c>
      <c r="AB435" s="19">
        <v>1</v>
      </c>
      <c r="AC435" s="19">
        <v>633369</v>
      </c>
      <c r="AD435" s="19">
        <v>12</v>
      </c>
      <c r="AE435" s="19"/>
      <c r="AF435" s="19"/>
      <c r="AG435" s="19"/>
      <c r="AH435" s="19">
        <v>108875</v>
      </c>
      <c r="AI435" s="19">
        <v>1</v>
      </c>
      <c r="AJ435" s="19"/>
      <c r="AK435" s="19"/>
      <c r="AL435" s="19"/>
      <c r="AM435" s="19"/>
      <c r="AN435" s="19"/>
      <c r="AO435" s="19">
        <v>1.01</v>
      </c>
      <c r="AP435" s="19" t="s">
        <v>1504</v>
      </c>
      <c r="AQ435" s="19" t="s">
        <v>1502</v>
      </c>
      <c r="AR435" s="19" t="s">
        <v>1540</v>
      </c>
      <c r="AS435" s="19" t="s">
        <v>1562</v>
      </c>
      <c r="AT435" s="19" t="s">
        <v>1563</v>
      </c>
      <c r="AU435" s="19" t="s">
        <v>1564</v>
      </c>
      <c r="AV435" s="19" t="s">
        <v>1565</v>
      </c>
      <c r="AW435" s="19">
        <v>2005</v>
      </c>
      <c r="AX435" s="19">
        <v>3</v>
      </c>
      <c r="AY435" s="19" t="s">
        <v>1566</v>
      </c>
      <c r="AZ435" s="19" t="s">
        <v>1567</v>
      </c>
      <c r="BA435" s="19">
        <v>2006</v>
      </c>
      <c r="BB435" t="str">
        <f>VLOOKUP(AC435,'CTCwiretagcode(Jan2016)'!A$2:C$730,3,FALSE)</f>
        <v>SAM</v>
      </c>
      <c r="BC435" t="str">
        <f t="shared" si="18"/>
        <v>Tr</v>
      </c>
      <c r="BD435">
        <f t="shared" si="19"/>
        <v>3</v>
      </c>
      <c r="BE435" t="str">
        <f t="shared" si="20"/>
        <v>6333693M10107  B2009800</v>
      </c>
      <c r="BK435" s="19" t="s">
        <v>1503</v>
      </c>
    </row>
    <row r="436" spans="1:63" x14ac:dyDescent="0.25">
      <c r="A436" s="19" t="s">
        <v>1501</v>
      </c>
      <c r="B436" s="19">
        <v>4.0999999999999996</v>
      </c>
      <c r="C436" s="19">
        <v>20130329</v>
      </c>
      <c r="D436" s="19" t="s">
        <v>41</v>
      </c>
      <c r="E436" s="19" t="s">
        <v>41</v>
      </c>
      <c r="F436" s="19">
        <v>2071478</v>
      </c>
      <c r="G436" s="19">
        <v>1</v>
      </c>
      <c r="H436" s="19">
        <v>2009</v>
      </c>
      <c r="I436" s="19">
        <v>20090825</v>
      </c>
      <c r="J436" s="19" t="s">
        <v>1501</v>
      </c>
      <c r="K436" s="19">
        <v>6</v>
      </c>
      <c r="L436" s="19">
        <v>35</v>
      </c>
      <c r="M436" s="19">
        <v>23</v>
      </c>
      <c r="N436" s="19">
        <v>17</v>
      </c>
      <c r="O436" s="19" t="s">
        <v>1502</v>
      </c>
      <c r="P436" s="19">
        <v>5</v>
      </c>
      <c r="Q436" s="19" t="s">
        <v>42</v>
      </c>
      <c r="R436" s="19"/>
      <c r="S436" s="19">
        <v>5000</v>
      </c>
      <c r="T436" s="19" t="s">
        <v>110</v>
      </c>
      <c r="U436" s="19"/>
      <c r="V436" s="19"/>
      <c r="W436" s="19"/>
      <c r="X436" s="19">
        <v>810</v>
      </c>
      <c r="Y436" s="19">
        <v>0</v>
      </c>
      <c r="Z436" s="19">
        <v>1</v>
      </c>
      <c r="AA436" s="19" t="s">
        <v>48</v>
      </c>
      <c r="AB436" s="19">
        <v>1</v>
      </c>
      <c r="AC436" s="19">
        <v>633369</v>
      </c>
      <c r="AD436" s="19">
        <v>12</v>
      </c>
      <c r="AE436" s="19"/>
      <c r="AF436" s="19"/>
      <c r="AG436" s="19"/>
      <c r="AH436" s="19">
        <v>108875</v>
      </c>
      <c r="AI436" s="19">
        <v>1</v>
      </c>
      <c r="AJ436" s="19"/>
      <c r="AK436" s="19"/>
      <c r="AL436" s="19"/>
      <c r="AM436" s="19"/>
      <c r="AN436" s="19"/>
      <c r="AO436" s="19">
        <v>1.01</v>
      </c>
      <c r="AP436" s="19" t="s">
        <v>1504</v>
      </c>
      <c r="AQ436" s="19" t="s">
        <v>1502</v>
      </c>
      <c r="AR436" s="19" t="s">
        <v>1540</v>
      </c>
      <c r="AS436" s="19" t="s">
        <v>1562</v>
      </c>
      <c r="AT436" s="19" t="s">
        <v>1563</v>
      </c>
      <c r="AU436" s="19" t="s">
        <v>1564</v>
      </c>
      <c r="AV436" s="19" t="s">
        <v>1565</v>
      </c>
      <c r="AW436" s="19">
        <v>2005</v>
      </c>
      <c r="AX436" s="19">
        <v>3</v>
      </c>
      <c r="AY436" s="19" t="s">
        <v>1566</v>
      </c>
      <c r="AZ436" s="19" t="s">
        <v>1567</v>
      </c>
      <c r="BA436" s="19">
        <v>2006</v>
      </c>
      <c r="BB436" t="str">
        <f>VLOOKUP(AC436,'CTCwiretagcode(Jan2016)'!A$2:C$730,3,FALSE)</f>
        <v>SAM</v>
      </c>
      <c r="BC436" t="str">
        <f t="shared" si="18"/>
        <v>Tr</v>
      </c>
      <c r="BD436">
        <f t="shared" si="19"/>
        <v>3</v>
      </c>
      <c r="BE436" t="str">
        <f t="shared" si="20"/>
        <v>6333693M10107  B2009810</v>
      </c>
      <c r="BK436" s="19" t="s">
        <v>1503</v>
      </c>
    </row>
    <row r="437" spans="1:63" x14ac:dyDescent="0.25">
      <c r="A437" s="19" t="s">
        <v>1501</v>
      </c>
      <c r="B437" s="19">
        <v>4.0999999999999996</v>
      </c>
      <c r="C437" s="19">
        <v>20130329</v>
      </c>
      <c r="D437" s="19" t="s">
        <v>41</v>
      </c>
      <c r="E437" s="19" t="s">
        <v>41</v>
      </c>
      <c r="F437" s="19">
        <v>2071480</v>
      </c>
      <c r="G437" s="19">
        <v>1</v>
      </c>
      <c r="H437" s="19">
        <v>2009</v>
      </c>
      <c r="I437" s="19">
        <v>20090825</v>
      </c>
      <c r="J437" s="19" t="s">
        <v>1501</v>
      </c>
      <c r="K437" s="19">
        <v>6</v>
      </c>
      <c r="L437" s="19">
        <v>35</v>
      </c>
      <c r="M437" s="19">
        <v>23</v>
      </c>
      <c r="N437" s="19">
        <v>17</v>
      </c>
      <c r="O437" s="19" t="s">
        <v>1502</v>
      </c>
      <c r="P437" s="19">
        <v>5</v>
      </c>
      <c r="Q437" s="19" t="s">
        <v>42</v>
      </c>
      <c r="R437" s="19"/>
      <c r="S437" s="19">
        <v>5000</v>
      </c>
      <c r="T437" s="19" t="s">
        <v>110</v>
      </c>
      <c r="U437" s="19"/>
      <c r="V437" s="19"/>
      <c r="W437" s="19"/>
      <c r="X437" s="19">
        <v>910</v>
      </c>
      <c r="Y437" s="19">
        <v>0</v>
      </c>
      <c r="Z437" s="19">
        <v>1</v>
      </c>
      <c r="AA437" s="19" t="s">
        <v>48</v>
      </c>
      <c r="AB437" s="19">
        <v>1</v>
      </c>
      <c r="AC437" s="19">
        <v>633369</v>
      </c>
      <c r="AD437" s="19">
        <v>12</v>
      </c>
      <c r="AE437" s="19"/>
      <c r="AF437" s="19"/>
      <c r="AG437" s="19"/>
      <c r="AH437" s="19">
        <v>108875</v>
      </c>
      <c r="AI437" s="19">
        <v>1</v>
      </c>
      <c r="AJ437" s="19"/>
      <c r="AK437" s="19"/>
      <c r="AL437" s="19"/>
      <c r="AM437" s="19"/>
      <c r="AN437" s="19"/>
      <c r="AO437" s="19">
        <v>1.01</v>
      </c>
      <c r="AP437" s="19" t="s">
        <v>1504</v>
      </c>
      <c r="AQ437" s="19" t="s">
        <v>1502</v>
      </c>
      <c r="AR437" s="19" t="s">
        <v>1540</v>
      </c>
      <c r="AS437" s="19" t="s">
        <v>1562</v>
      </c>
      <c r="AT437" s="19" t="s">
        <v>1563</v>
      </c>
      <c r="AU437" s="19" t="s">
        <v>1564</v>
      </c>
      <c r="AV437" s="19" t="s">
        <v>1565</v>
      </c>
      <c r="AW437" s="19">
        <v>2005</v>
      </c>
      <c r="AX437" s="19">
        <v>3</v>
      </c>
      <c r="AY437" s="19" t="s">
        <v>1566</v>
      </c>
      <c r="AZ437" s="19" t="s">
        <v>1567</v>
      </c>
      <c r="BA437" s="19">
        <v>2006</v>
      </c>
      <c r="BB437" t="str">
        <f>VLOOKUP(AC437,'CTCwiretagcode(Jan2016)'!A$2:C$730,3,FALSE)</f>
        <v>SAM</v>
      </c>
      <c r="BC437" t="str">
        <f t="shared" si="18"/>
        <v>Tr</v>
      </c>
      <c r="BD437">
        <f t="shared" si="19"/>
        <v>3</v>
      </c>
      <c r="BE437" t="str">
        <f t="shared" si="20"/>
        <v>6333693M10107  B2009910</v>
      </c>
      <c r="BK437" s="19" t="s">
        <v>1503</v>
      </c>
    </row>
    <row r="438" spans="1:63" x14ac:dyDescent="0.25">
      <c r="A438" s="19" t="s">
        <v>1501</v>
      </c>
      <c r="B438" s="19">
        <v>4.0999999999999996</v>
      </c>
      <c r="C438" s="19">
        <v>20130329</v>
      </c>
      <c r="D438" s="19" t="s">
        <v>41</v>
      </c>
      <c r="E438" s="19" t="s">
        <v>41</v>
      </c>
      <c r="F438" s="19">
        <v>2071481</v>
      </c>
      <c r="G438" s="19">
        <v>1</v>
      </c>
      <c r="H438" s="19">
        <v>2009</v>
      </c>
      <c r="I438" s="19">
        <v>20090825</v>
      </c>
      <c r="J438" s="19" t="s">
        <v>1501</v>
      </c>
      <c r="K438" s="19">
        <v>6</v>
      </c>
      <c r="L438" s="19">
        <v>35</v>
      </c>
      <c r="M438" s="19">
        <v>23</v>
      </c>
      <c r="N438" s="19">
        <v>17</v>
      </c>
      <c r="O438" s="19" t="s">
        <v>1502</v>
      </c>
      <c r="P438" s="19">
        <v>5</v>
      </c>
      <c r="Q438" s="19" t="s">
        <v>42</v>
      </c>
      <c r="R438" s="19"/>
      <c r="S438" s="19">
        <v>5000</v>
      </c>
      <c r="T438" s="19" t="s">
        <v>45</v>
      </c>
      <c r="U438" s="19"/>
      <c r="V438" s="19"/>
      <c r="W438" s="19"/>
      <c r="X438" s="19">
        <v>830</v>
      </c>
      <c r="Y438" s="19">
        <v>0</v>
      </c>
      <c r="Z438" s="19">
        <v>1</v>
      </c>
      <c r="AA438" s="19" t="s">
        <v>48</v>
      </c>
      <c r="AB438" s="19">
        <v>1</v>
      </c>
      <c r="AC438" s="19">
        <v>633389</v>
      </c>
      <c r="AD438" s="19">
        <v>12</v>
      </c>
      <c r="AE438" s="19"/>
      <c r="AF438" s="19"/>
      <c r="AG438" s="19"/>
      <c r="AH438" s="19">
        <v>108875</v>
      </c>
      <c r="AI438" s="19">
        <v>1</v>
      </c>
      <c r="AJ438" s="19"/>
      <c r="AK438" s="19"/>
      <c r="AL438" s="19"/>
      <c r="AM438" s="19"/>
      <c r="AN438" s="19"/>
      <c r="AO438" s="19">
        <v>1.01</v>
      </c>
      <c r="AP438" s="19" t="s">
        <v>1504</v>
      </c>
      <c r="AQ438" s="19" t="s">
        <v>1502</v>
      </c>
      <c r="AR438" s="19" t="s">
        <v>1540</v>
      </c>
      <c r="AS438" s="19" t="s">
        <v>1562</v>
      </c>
      <c r="AT438" s="19" t="s">
        <v>1563</v>
      </c>
      <c r="AU438" s="19" t="s">
        <v>1564</v>
      </c>
      <c r="AV438" s="19" t="s">
        <v>1565</v>
      </c>
      <c r="AW438" s="19">
        <v>2006</v>
      </c>
      <c r="AX438" s="19">
        <v>3</v>
      </c>
      <c r="AY438" s="19" t="s">
        <v>1566</v>
      </c>
      <c r="AZ438" s="19" t="s">
        <v>1567</v>
      </c>
      <c r="BA438" s="19">
        <v>2007</v>
      </c>
      <c r="BB438" t="str">
        <f>VLOOKUP(AC438,'CTCwiretagcode(Jan2016)'!A$2:C$730,3,FALSE)</f>
        <v>SAM</v>
      </c>
      <c r="BC438" t="str">
        <f t="shared" si="18"/>
        <v>Tr</v>
      </c>
      <c r="BD438">
        <f t="shared" si="19"/>
        <v>3</v>
      </c>
      <c r="BE438" t="str">
        <f t="shared" si="20"/>
        <v>6333893M10107  B2009830</v>
      </c>
      <c r="BK438" s="19" t="s">
        <v>1503</v>
      </c>
    </row>
    <row r="439" spans="1:63" x14ac:dyDescent="0.25">
      <c r="A439" s="19" t="s">
        <v>1501</v>
      </c>
      <c r="B439" s="19">
        <v>4.0999999999999996</v>
      </c>
      <c r="C439" s="19">
        <v>20130329</v>
      </c>
      <c r="D439" s="19" t="s">
        <v>41</v>
      </c>
      <c r="E439" s="19" t="s">
        <v>41</v>
      </c>
      <c r="F439" s="19">
        <v>2071486</v>
      </c>
      <c r="G439" s="19">
        <v>1</v>
      </c>
      <c r="H439" s="19">
        <v>2009</v>
      </c>
      <c r="I439" s="19">
        <v>20090825</v>
      </c>
      <c r="J439" s="19" t="s">
        <v>1501</v>
      </c>
      <c r="K439" s="19">
        <v>6</v>
      </c>
      <c r="L439" s="19">
        <v>35</v>
      </c>
      <c r="M439" s="19">
        <v>23</v>
      </c>
      <c r="N439" s="19">
        <v>17</v>
      </c>
      <c r="O439" s="19" t="s">
        <v>1502</v>
      </c>
      <c r="P439" s="19">
        <v>5</v>
      </c>
      <c r="Q439" s="19" t="s">
        <v>42</v>
      </c>
      <c r="R439" s="19"/>
      <c r="S439" s="19">
        <v>5000</v>
      </c>
      <c r="T439" s="19" t="s">
        <v>45</v>
      </c>
      <c r="U439" s="19"/>
      <c r="V439" s="19"/>
      <c r="W439" s="19"/>
      <c r="X439" s="19">
        <v>710</v>
      </c>
      <c r="Y439" s="19">
        <v>0</v>
      </c>
      <c r="Z439" s="19">
        <v>1</v>
      </c>
      <c r="AA439" s="19" t="s">
        <v>48</v>
      </c>
      <c r="AB439" s="19">
        <v>1</v>
      </c>
      <c r="AC439" s="19">
        <v>633389</v>
      </c>
      <c r="AD439" s="19">
        <v>12</v>
      </c>
      <c r="AE439" s="19"/>
      <c r="AF439" s="19"/>
      <c r="AG439" s="19"/>
      <c r="AH439" s="19">
        <v>108875</v>
      </c>
      <c r="AI439" s="19">
        <v>1</v>
      </c>
      <c r="AJ439" s="19"/>
      <c r="AK439" s="19"/>
      <c r="AL439" s="19"/>
      <c r="AM439" s="19"/>
      <c r="AN439" s="19"/>
      <c r="AO439" s="19">
        <v>1.01</v>
      </c>
      <c r="AP439" s="19" t="s">
        <v>1504</v>
      </c>
      <c r="AQ439" s="19" t="s">
        <v>1502</v>
      </c>
      <c r="AR439" s="19" t="s">
        <v>1540</v>
      </c>
      <c r="AS439" s="19" t="s">
        <v>1562</v>
      </c>
      <c r="AT439" s="19" t="s">
        <v>1563</v>
      </c>
      <c r="AU439" s="19" t="s">
        <v>1564</v>
      </c>
      <c r="AV439" s="19" t="s">
        <v>1565</v>
      </c>
      <c r="AW439" s="19">
        <v>2006</v>
      </c>
      <c r="AX439" s="19">
        <v>3</v>
      </c>
      <c r="AY439" s="19" t="s">
        <v>1566</v>
      </c>
      <c r="AZ439" s="19" t="s">
        <v>1567</v>
      </c>
      <c r="BA439" s="19">
        <v>2007</v>
      </c>
      <c r="BB439" t="str">
        <f>VLOOKUP(AC439,'CTCwiretagcode(Jan2016)'!A$2:C$730,3,FALSE)</f>
        <v>SAM</v>
      </c>
      <c r="BC439" t="str">
        <f t="shared" si="18"/>
        <v>Tr</v>
      </c>
      <c r="BD439">
        <f t="shared" si="19"/>
        <v>3</v>
      </c>
      <c r="BE439" t="str">
        <f t="shared" si="20"/>
        <v>6333893M10107  B2009710</v>
      </c>
      <c r="BK439" s="19" t="s">
        <v>1503</v>
      </c>
    </row>
    <row r="440" spans="1:63" x14ac:dyDescent="0.25">
      <c r="A440" s="19" t="s">
        <v>1501</v>
      </c>
      <c r="B440" s="19">
        <v>4.0999999999999996</v>
      </c>
      <c r="C440" s="19">
        <v>20130329</v>
      </c>
      <c r="D440" s="19" t="s">
        <v>41</v>
      </c>
      <c r="E440" s="19" t="s">
        <v>41</v>
      </c>
      <c r="F440" s="19">
        <v>2071488</v>
      </c>
      <c r="G440" s="19">
        <v>1</v>
      </c>
      <c r="H440" s="19">
        <v>2009</v>
      </c>
      <c r="I440" s="19">
        <v>20090825</v>
      </c>
      <c r="J440" s="19" t="s">
        <v>1501</v>
      </c>
      <c r="K440" s="19">
        <v>6</v>
      </c>
      <c r="L440" s="19">
        <v>35</v>
      </c>
      <c r="M440" s="19">
        <v>23</v>
      </c>
      <c r="N440" s="19">
        <v>17</v>
      </c>
      <c r="O440" s="19" t="s">
        <v>1502</v>
      </c>
      <c r="P440" s="19">
        <v>5</v>
      </c>
      <c r="Q440" s="19" t="s">
        <v>42</v>
      </c>
      <c r="R440" s="19"/>
      <c r="S440" s="19">
        <v>5000</v>
      </c>
      <c r="T440" s="19" t="s">
        <v>45</v>
      </c>
      <c r="U440" s="19"/>
      <c r="V440" s="19"/>
      <c r="W440" s="19"/>
      <c r="X440" s="19">
        <v>750</v>
      </c>
      <c r="Y440" s="19">
        <v>0</v>
      </c>
      <c r="Z440" s="19">
        <v>1</v>
      </c>
      <c r="AA440" s="19" t="s">
        <v>48</v>
      </c>
      <c r="AB440" s="19">
        <v>1</v>
      </c>
      <c r="AC440" s="19">
        <v>633389</v>
      </c>
      <c r="AD440" s="19">
        <v>12</v>
      </c>
      <c r="AE440" s="19"/>
      <c r="AF440" s="19"/>
      <c r="AG440" s="19"/>
      <c r="AH440" s="19">
        <v>108875</v>
      </c>
      <c r="AI440" s="19">
        <v>1</v>
      </c>
      <c r="AJ440" s="19"/>
      <c r="AK440" s="19"/>
      <c r="AL440" s="19"/>
      <c r="AM440" s="19"/>
      <c r="AN440" s="19"/>
      <c r="AO440" s="19">
        <v>1.01</v>
      </c>
      <c r="AP440" s="19" t="s">
        <v>1504</v>
      </c>
      <c r="AQ440" s="19" t="s">
        <v>1502</v>
      </c>
      <c r="AR440" s="19" t="s">
        <v>1540</v>
      </c>
      <c r="AS440" s="19" t="s">
        <v>1562</v>
      </c>
      <c r="AT440" s="19" t="s">
        <v>1563</v>
      </c>
      <c r="AU440" s="19" t="s">
        <v>1564</v>
      </c>
      <c r="AV440" s="19" t="s">
        <v>1565</v>
      </c>
      <c r="AW440" s="19">
        <v>2006</v>
      </c>
      <c r="AX440" s="19">
        <v>3</v>
      </c>
      <c r="AY440" s="19" t="s">
        <v>1566</v>
      </c>
      <c r="AZ440" s="19" t="s">
        <v>1567</v>
      </c>
      <c r="BA440" s="19">
        <v>2007</v>
      </c>
      <c r="BB440" t="str">
        <f>VLOOKUP(AC440,'CTCwiretagcode(Jan2016)'!A$2:C$730,3,FALSE)</f>
        <v>SAM</v>
      </c>
      <c r="BC440" t="str">
        <f t="shared" si="18"/>
        <v>Tr</v>
      </c>
      <c r="BD440">
        <f t="shared" si="19"/>
        <v>3</v>
      </c>
      <c r="BE440" t="str">
        <f t="shared" si="20"/>
        <v>6333893M10107  B2009750</v>
      </c>
      <c r="BK440" s="19" t="s">
        <v>1503</v>
      </c>
    </row>
    <row r="441" spans="1:63" x14ac:dyDescent="0.25">
      <c r="A441" s="19" t="s">
        <v>1501</v>
      </c>
      <c r="B441" s="19">
        <v>4.0999999999999996</v>
      </c>
      <c r="C441" s="19">
        <v>20130329</v>
      </c>
      <c r="D441" s="19" t="s">
        <v>41</v>
      </c>
      <c r="E441" s="19" t="s">
        <v>41</v>
      </c>
      <c r="F441" s="19">
        <v>2071489</v>
      </c>
      <c r="G441" s="19">
        <v>1</v>
      </c>
      <c r="H441" s="19">
        <v>2009</v>
      </c>
      <c r="I441" s="19">
        <v>20090825</v>
      </c>
      <c r="J441" s="19" t="s">
        <v>1501</v>
      </c>
      <c r="K441" s="19">
        <v>6</v>
      </c>
      <c r="L441" s="19">
        <v>35</v>
      </c>
      <c r="M441" s="19">
        <v>23</v>
      </c>
      <c r="N441" s="19">
        <v>17</v>
      </c>
      <c r="O441" s="19" t="s">
        <v>1502</v>
      </c>
      <c r="P441" s="19">
        <v>5</v>
      </c>
      <c r="Q441" s="19" t="s">
        <v>42</v>
      </c>
      <c r="R441" s="19"/>
      <c r="S441" s="19">
        <v>5000</v>
      </c>
      <c r="T441" s="19" t="s">
        <v>45</v>
      </c>
      <c r="U441" s="19"/>
      <c r="V441" s="19"/>
      <c r="W441" s="19"/>
      <c r="X441" s="19">
        <v>810</v>
      </c>
      <c r="Y441" s="19">
        <v>0</v>
      </c>
      <c r="Z441" s="19">
        <v>1</v>
      </c>
      <c r="AA441" s="19" t="s">
        <v>48</v>
      </c>
      <c r="AB441" s="19">
        <v>1</v>
      </c>
      <c r="AC441" s="19">
        <v>633369</v>
      </c>
      <c r="AD441" s="19">
        <v>12</v>
      </c>
      <c r="AE441" s="19"/>
      <c r="AF441" s="19"/>
      <c r="AG441" s="19"/>
      <c r="AH441" s="19">
        <v>108875</v>
      </c>
      <c r="AI441" s="19">
        <v>1</v>
      </c>
      <c r="AJ441" s="19"/>
      <c r="AK441" s="19"/>
      <c r="AL441" s="19"/>
      <c r="AM441" s="19"/>
      <c r="AN441" s="19"/>
      <c r="AO441" s="19">
        <v>1.01</v>
      </c>
      <c r="AP441" s="19" t="s">
        <v>1504</v>
      </c>
      <c r="AQ441" s="19" t="s">
        <v>1502</v>
      </c>
      <c r="AR441" s="19" t="s">
        <v>1540</v>
      </c>
      <c r="AS441" s="19" t="s">
        <v>1562</v>
      </c>
      <c r="AT441" s="19" t="s">
        <v>1563</v>
      </c>
      <c r="AU441" s="19" t="s">
        <v>1564</v>
      </c>
      <c r="AV441" s="19" t="s">
        <v>1565</v>
      </c>
      <c r="AW441" s="19">
        <v>2005</v>
      </c>
      <c r="AX441" s="19">
        <v>3</v>
      </c>
      <c r="AY441" s="19" t="s">
        <v>1566</v>
      </c>
      <c r="AZ441" s="19" t="s">
        <v>1567</v>
      </c>
      <c r="BA441" s="19">
        <v>2006</v>
      </c>
      <c r="BB441" t="str">
        <f>VLOOKUP(AC441,'CTCwiretagcode(Jan2016)'!A$2:C$730,3,FALSE)</f>
        <v>SAM</v>
      </c>
      <c r="BC441" t="str">
        <f t="shared" si="18"/>
        <v>Tr</v>
      </c>
      <c r="BD441">
        <f t="shared" si="19"/>
        <v>3</v>
      </c>
      <c r="BE441" t="str">
        <f t="shared" si="20"/>
        <v>6333693M10107  B2009810</v>
      </c>
      <c r="BK441" s="19" t="s">
        <v>1503</v>
      </c>
    </row>
    <row r="442" spans="1:63" x14ac:dyDescent="0.25">
      <c r="A442" s="19" t="s">
        <v>1501</v>
      </c>
      <c r="B442" s="19">
        <v>4.0999999999999996</v>
      </c>
      <c r="C442" s="19">
        <v>20130329</v>
      </c>
      <c r="D442" s="19" t="s">
        <v>41</v>
      </c>
      <c r="E442" s="19" t="s">
        <v>41</v>
      </c>
      <c r="F442" s="19">
        <v>2071490</v>
      </c>
      <c r="G442" s="19">
        <v>1</v>
      </c>
      <c r="H442" s="19">
        <v>2009</v>
      </c>
      <c r="I442" s="19">
        <v>20090825</v>
      </c>
      <c r="J442" s="19" t="s">
        <v>1501</v>
      </c>
      <c r="K442" s="19">
        <v>6</v>
      </c>
      <c r="L442" s="19">
        <v>35</v>
      </c>
      <c r="M442" s="19">
        <v>23</v>
      </c>
      <c r="N442" s="19">
        <v>17</v>
      </c>
      <c r="O442" s="19" t="s">
        <v>1502</v>
      </c>
      <c r="P442" s="19">
        <v>5</v>
      </c>
      <c r="Q442" s="19" t="s">
        <v>42</v>
      </c>
      <c r="R442" s="19"/>
      <c r="S442" s="19">
        <v>5000</v>
      </c>
      <c r="T442" s="19" t="s">
        <v>110</v>
      </c>
      <c r="U442" s="19"/>
      <c r="V442" s="19"/>
      <c r="W442" s="19"/>
      <c r="X442" s="19">
        <v>920</v>
      </c>
      <c r="Y442" s="19">
        <v>0</v>
      </c>
      <c r="Z442" s="19">
        <v>1</v>
      </c>
      <c r="AA442" s="19" t="s">
        <v>48</v>
      </c>
      <c r="AB442" s="19">
        <v>1</v>
      </c>
      <c r="AC442" s="19">
        <v>633369</v>
      </c>
      <c r="AD442" s="19">
        <v>12</v>
      </c>
      <c r="AE442" s="19"/>
      <c r="AF442" s="19"/>
      <c r="AG442" s="19"/>
      <c r="AH442" s="19">
        <v>108875</v>
      </c>
      <c r="AI442" s="19">
        <v>1</v>
      </c>
      <c r="AJ442" s="19"/>
      <c r="AK442" s="19"/>
      <c r="AL442" s="19"/>
      <c r="AM442" s="19"/>
      <c r="AN442" s="19"/>
      <c r="AO442" s="19">
        <v>1.01</v>
      </c>
      <c r="AP442" s="19" t="s">
        <v>1504</v>
      </c>
      <c r="AQ442" s="19" t="s">
        <v>1502</v>
      </c>
      <c r="AR442" s="19" t="s">
        <v>1540</v>
      </c>
      <c r="AS442" s="19" t="s">
        <v>1562</v>
      </c>
      <c r="AT442" s="19" t="s">
        <v>1563</v>
      </c>
      <c r="AU442" s="19" t="s">
        <v>1564</v>
      </c>
      <c r="AV442" s="19" t="s">
        <v>1565</v>
      </c>
      <c r="AW442" s="19">
        <v>2005</v>
      </c>
      <c r="AX442" s="19">
        <v>3</v>
      </c>
      <c r="AY442" s="19" t="s">
        <v>1566</v>
      </c>
      <c r="AZ442" s="19" t="s">
        <v>1567</v>
      </c>
      <c r="BA442" s="19">
        <v>2006</v>
      </c>
      <c r="BB442" t="str">
        <f>VLOOKUP(AC442,'CTCwiretagcode(Jan2016)'!A$2:C$730,3,FALSE)</f>
        <v>SAM</v>
      </c>
      <c r="BC442" t="str">
        <f t="shared" si="18"/>
        <v>Tr</v>
      </c>
      <c r="BD442">
        <f t="shared" si="19"/>
        <v>3</v>
      </c>
      <c r="BE442" t="str">
        <f t="shared" si="20"/>
        <v>6333693M10107  B2009920</v>
      </c>
      <c r="BK442" s="19" t="s">
        <v>1503</v>
      </c>
    </row>
    <row r="443" spans="1:63" x14ac:dyDescent="0.25">
      <c r="A443" s="19" t="s">
        <v>1501</v>
      </c>
      <c r="B443" s="19">
        <v>4.0999999999999996</v>
      </c>
      <c r="C443" s="19">
        <v>20130329</v>
      </c>
      <c r="D443" s="19" t="s">
        <v>41</v>
      </c>
      <c r="E443" s="19" t="s">
        <v>41</v>
      </c>
      <c r="F443" s="19">
        <v>2076817</v>
      </c>
      <c r="G443" s="19">
        <v>1</v>
      </c>
      <c r="H443" s="19">
        <v>2009</v>
      </c>
      <c r="I443" s="19">
        <v>20090817</v>
      </c>
      <c r="J443" s="19" t="s">
        <v>1501</v>
      </c>
      <c r="K443" s="19">
        <v>6</v>
      </c>
      <c r="L443" s="19">
        <v>34</v>
      </c>
      <c r="M443" s="19">
        <v>23</v>
      </c>
      <c r="N443" s="19">
        <v>17</v>
      </c>
      <c r="O443" s="19" t="s">
        <v>1502</v>
      </c>
      <c r="P443" s="19">
        <v>5</v>
      </c>
      <c r="Q443" s="19" t="s">
        <v>42</v>
      </c>
      <c r="R443" s="19"/>
      <c r="S443" s="19">
        <v>5000</v>
      </c>
      <c r="T443" s="19" t="s">
        <v>45</v>
      </c>
      <c r="U443" s="19"/>
      <c r="V443" s="19"/>
      <c r="W443" s="19"/>
      <c r="X443" s="19">
        <v>760</v>
      </c>
      <c r="Y443" s="19">
        <v>0</v>
      </c>
      <c r="Z443" s="19">
        <v>1</v>
      </c>
      <c r="AA443" s="19" t="s">
        <v>48</v>
      </c>
      <c r="AB443" s="19">
        <v>1</v>
      </c>
      <c r="AC443" s="19">
        <v>633389</v>
      </c>
      <c r="AD443" s="19">
        <v>12</v>
      </c>
      <c r="AE443" s="19"/>
      <c r="AF443" s="19"/>
      <c r="AG443" s="19"/>
      <c r="AH443" s="19">
        <v>108874</v>
      </c>
      <c r="AI443" s="19">
        <v>1</v>
      </c>
      <c r="AJ443" s="19"/>
      <c r="AK443" s="19"/>
      <c r="AL443" s="19"/>
      <c r="AM443" s="19"/>
      <c r="AN443" s="19"/>
      <c r="AO443" s="19">
        <v>2.88</v>
      </c>
      <c r="AP443" s="19" t="s">
        <v>1504</v>
      </c>
      <c r="AQ443" s="19" t="s">
        <v>1502</v>
      </c>
      <c r="AR443" s="19" t="s">
        <v>1540</v>
      </c>
      <c r="AS443" s="19" t="s">
        <v>1562</v>
      </c>
      <c r="AT443" s="19" t="s">
        <v>1563</v>
      </c>
      <c r="AU443" s="19" t="s">
        <v>1564</v>
      </c>
      <c r="AV443" s="19" t="s">
        <v>1565</v>
      </c>
      <c r="AW443" s="19">
        <v>2006</v>
      </c>
      <c r="AX443" s="19">
        <v>3</v>
      </c>
      <c r="AY443" s="19" t="s">
        <v>1566</v>
      </c>
      <c r="AZ443" s="19" t="s">
        <v>1567</v>
      </c>
      <c r="BA443" s="19">
        <v>2007</v>
      </c>
      <c r="BB443" t="str">
        <f>VLOOKUP(AC443,'CTCwiretagcode(Jan2016)'!A$2:C$730,3,FALSE)</f>
        <v>SAM</v>
      </c>
      <c r="BC443" t="str">
        <f t="shared" si="18"/>
        <v>Tr</v>
      </c>
      <c r="BD443">
        <f t="shared" si="19"/>
        <v>3</v>
      </c>
      <c r="BE443" t="str">
        <f t="shared" si="20"/>
        <v>6333893M10107  B2009760</v>
      </c>
      <c r="BK443" s="19" t="s">
        <v>1503</v>
      </c>
    </row>
    <row r="444" spans="1:63" x14ac:dyDescent="0.25">
      <c r="A444" s="19" t="s">
        <v>1501</v>
      </c>
      <c r="B444" s="19">
        <v>4.0999999999999996</v>
      </c>
      <c r="C444" s="19">
        <v>20130329</v>
      </c>
      <c r="D444" s="19" t="s">
        <v>41</v>
      </c>
      <c r="E444" s="19" t="s">
        <v>41</v>
      </c>
      <c r="F444" s="19">
        <v>2066269</v>
      </c>
      <c r="G444" s="19">
        <v>1</v>
      </c>
      <c r="H444" s="19">
        <v>2009</v>
      </c>
      <c r="I444" s="19">
        <v>20090818</v>
      </c>
      <c r="J444" s="19" t="s">
        <v>1501</v>
      </c>
      <c r="K444" s="19">
        <v>6</v>
      </c>
      <c r="L444" s="19">
        <v>34</v>
      </c>
      <c r="M444" s="19">
        <v>23</v>
      </c>
      <c r="N444" s="19">
        <v>29</v>
      </c>
      <c r="O444" s="19" t="s">
        <v>1502</v>
      </c>
      <c r="P444" s="19">
        <v>5</v>
      </c>
      <c r="Q444" s="19" t="s">
        <v>42</v>
      </c>
      <c r="R444" s="19"/>
      <c r="S444" s="19">
        <v>5000</v>
      </c>
      <c r="T444" s="19" t="s">
        <v>110</v>
      </c>
      <c r="U444" s="19"/>
      <c r="V444" s="19"/>
      <c r="W444" s="19"/>
      <c r="X444" s="19">
        <v>830</v>
      </c>
      <c r="Y444" s="19">
        <v>0</v>
      </c>
      <c r="Z444" s="19">
        <v>1</v>
      </c>
      <c r="AA444" s="19" t="s">
        <v>48</v>
      </c>
      <c r="AB444" s="19">
        <v>1</v>
      </c>
      <c r="AC444" s="19">
        <v>633369</v>
      </c>
      <c r="AD444" s="19">
        <v>12</v>
      </c>
      <c r="AE444" s="19"/>
      <c r="AF444" s="19"/>
      <c r="AG444" s="19"/>
      <c r="AH444" s="19">
        <v>108874</v>
      </c>
      <c r="AI444" s="19">
        <v>1</v>
      </c>
      <c r="AJ444" s="19"/>
      <c r="AK444" s="19"/>
      <c r="AL444" s="19"/>
      <c r="AM444" s="19"/>
      <c r="AN444" s="19"/>
      <c r="AO444" s="19">
        <v>2.88</v>
      </c>
      <c r="AP444" s="19" t="s">
        <v>1504</v>
      </c>
      <c r="AQ444" s="19" t="s">
        <v>1502</v>
      </c>
      <c r="AR444" s="19" t="s">
        <v>1540</v>
      </c>
      <c r="AS444" s="19" t="s">
        <v>1562</v>
      </c>
      <c r="AT444" s="19" t="s">
        <v>1563</v>
      </c>
      <c r="AU444" s="19" t="s">
        <v>1564</v>
      </c>
      <c r="AV444" s="19" t="s">
        <v>1565</v>
      </c>
      <c r="AW444" s="19">
        <v>2005</v>
      </c>
      <c r="AX444" s="19">
        <v>3</v>
      </c>
      <c r="AY444" s="19" t="s">
        <v>1566</v>
      </c>
      <c r="AZ444" s="19" t="s">
        <v>1567</v>
      </c>
      <c r="BA444" s="19">
        <v>2006</v>
      </c>
      <c r="BB444" t="str">
        <f>VLOOKUP(AC444,'CTCwiretagcode(Jan2016)'!A$2:C$730,3,FALSE)</f>
        <v>SAM</v>
      </c>
      <c r="BC444" t="str">
        <f t="shared" si="18"/>
        <v>Tr</v>
      </c>
      <c r="BD444">
        <f t="shared" si="19"/>
        <v>3</v>
      </c>
      <c r="BE444" t="str">
        <f t="shared" si="20"/>
        <v>6333693M10107  B2009830</v>
      </c>
      <c r="BK444" s="19" t="s">
        <v>1503</v>
      </c>
    </row>
    <row r="445" spans="1:63" x14ac:dyDescent="0.25">
      <c r="A445" s="19" t="s">
        <v>1501</v>
      </c>
      <c r="B445" s="19">
        <v>4.0999999999999996</v>
      </c>
      <c r="C445" s="19">
        <v>20130329</v>
      </c>
      <c r="D445" s="19" t="s">
        <v>41</v>
      </c>
      <c r="E445" s="19" t="s">
        <v>41</v>
      </c>
      <c r="F445" s="19">
        <v>2066270</v>
      </c>
      <c r="G445" s="19">
        <v>1</v>
      </c>
      <c r="H445" s="19">
        <v>2009</v>
      </c>
      <c r="I445" s="19">
        <v>20090818</v>
      </c>
      <c r="J445" s="19" t="s">
        <v>1501</v>
      </c>
      <c r="K445" s="19">
        <v>6</v>
      </c>
      <c r="L445" s="19">
        <v>34</v>
      </c>
      <c r="M445" s="19">
        <v>23</v>
      </c>
      <c r="N445" s="19">
        <v>29</v>
      </c>
      <c r="O445" s="19" t="s">
        <v>1502</v>
      </c>
      <c r="P445" s="19">
        <v>5</v>
      </c>
      <c r="Q445" s="19" t="s">
        <v>42</v>
      </c>
      <c r="R445" s="19"/>
      <c r="S445" s="19">
        <v>5000</v>
      </c>
      <c r="T445" s="19" t="s">
        <v>45</v>
      </c>
      <c r="U445" s="19"/>
      <c r="V445" s="19"/>
      <c r="W445" s="19"/>
      <c r="X445" s="19">
        <v>800</v>
      </c>
      <c r="Y445" s="19">
        <v>0</v>
      </c>
      <c r="Z445" s="19">
        <v>1</v>
      </c>
      <c r="AA445" s="19" t="s">
        <v>48</v>
      </c>
      <c r="AB445" s="19">
        <v>1</v>
      </c>
      <c r="AC445" s="19">
        <v>633369</v>
      </c>
      <c r="AD445" s="19">
        <v>12</v>
      </c>
      <c r="AE445" s="19"/>
      <c r="AF445" s="19"/>
      <c r="AG445" s="19"/>
      <c r="AH445" s="19">
        <v>108874</v>
      </c>
      <c r="AI445" s="19">
        <v>1</v>
      </c>
      <c r="AJ445" s="19"/>
      <c r="AK445" s="19"/>
      <c r="AL445" s="19"/>
      <c r="AM445" s="19"/>
      <c r="AN445" s="19"/>
      <c r="AO445" s="19">
        <v>2.88</v>
      </c>
      <c r="AP445" s="19" t="s">
        <v>1504</v>
      </c>
      <c r="AQ445" s="19" t="s">
        <v>1502</v>
      </c>
      <c r="AR445" s="19" t="s">
        <v>1540</v>
      </c>
      <c r="AS445" s="19" t="s">
        <v>1562</v>
      </c>
      <c r="AT445" s="19" t="s">
        <v>1563</v>
      </c>
      <c r="AU445" s="19" t="s">
        <v>1564</v>
      </c>
      <c r="AV445" s="19" t="s">
        <v>1565</v>
      </c>
      <c r="AW445" s="19">
        <v>2005</v>
      </c>
      <c r="AX445" s="19">
        <v>3</v>
      </c>
      <c r="AY445" s="19" t="s">
        <v>1566</v>
      </c>
      <c r="AZ445" s="19" t="s">
        <v>1567</v>
      </c>
      <c r="BA445" s="19">
        <v>2006</v>
      </c>
      <c r="BB445" t="str">
        <f>VLOOKUP(AC445,'CTCwiretagcode(Jan2016)'!A$2:C$730,3,FALSE)</f>
        <v>SAM</v>
      </c>
      <c r="BC445" t="str">
        <f t="shared" si="18"/>
        <v>Tr</v>
      </c>
      <c r="BD445">
        <f t="shared" si="19"/>
        <v>3</v>
      </c>
      <c r="BE445" t="str">
        <f t="shared" si="20"/>
        <v>6333693M10107  B2009800</v>
      </c>
      <c r="BK445" s="19" t="s">
        <v>1503</v>
      </c>
    </row>
    <row r="446" spans="1:63" x14ac:dyDescent="0.25">
      <c r="A446" s="19" t="s">
        <v>1501</v>
      </c>
      <c r="B446" s="19">
        <v>4.0999999999999996</v>
      </c>
      <c r="C446" s="19">
        <v>20130329</v>
      </c>
      <c r="D446" s="19" t="s">
        <v>41</v>
      </c>
      <c r="E446" s="19" t="s">
        <v>41</v>
      </c>
      <c r="F446" s="19">
        <v>2066271</v>
      </c>
      <c r="G446" s="19">
        <v>1</v>
      </c>
      <c r="H446" s="19">
        <v>2009</v>
      </c>
      <c r="I446" s="19">
        <v>20090818</v>
      </c>
      <c r="J446" s="19" t="s">
        <v>1501</v>
      </c>
      <c r="K446" s="19">
        <v>6</v>
      </c>
      <c r="L446" s="19">
        <v>34</v>
      </c>
      <c r="M446" s="19">
        <v>23</v>
      </c>
      <c r="N446" s="19">
        <v>29</v>
      </c>
      <c r="O446" s="19" t="s">
        <v>1502</v>
      </c>
      <c r="P446" s="19">
        <v>5</v>
      </c>
      <c r="Q446" s="19" t="s">
        <v>42</v>
      </c>
      <c r="R446" s="19"/>
      <c r="S446" s="19">
        <v>5000</v>
      </c>
      <c r="T446" s="19" t="s">
        <v>110</v>
      </c>
      <c r="U446" s="19"/>
      <c r="V446" s="19"/>
      <c r="W446" s="19"/>
      <c r="X446" s="19">
        <v>850</v>
      </c>
      <c r="Y446" s="19">
        <v>0</v>
      </c>
      <c r="Z446" s="19">
        <v>1</v>
      </c>
      <c r="AA446" s="19" t="s">
        <v>48</v>
      </c>
      <c r="AB446" s="19">
        <v>1</v>
      </c>
      <c r="AC446" s="19">
        <v>633369</v>
      </c>
      <c r="AD446" s="19">
        <v>12</v>
      </c>
      <c r="AE446" s="19"/>
      <c r="AF446" s="19"/>
      <c r="AG446" s="19"/>
      <c r="AH446" s="19">
        <v>108874</v>
      </c>
      <c r="AI446" s="19">
        <v>1</v>
      </c>
      <c r="AJ446" s="19"/>
      <c r="AK446" s="19"/>
      <c r="AL446" s="19"/>
      <c r="AM446" s="19"/>
      <c r="AN446" s="19"/>
      <c r="AO446" s="19">
        <v>2.88</v>
      </c>
      <c r="AP446" s="19" t="s">
        <v>1504</v>
      </c>
      <c r="AQ446" s="19" t="s">
        <v>1502</v>
      </c>
      <c r="AR446" s="19" t="s">
        <v>1540</v>
      </c>
      <c r="AS446" s="19" t="s">
        <v>1562</v>
      </c>
      <c r="AT446" s="19" t="s">
        <v>1563</v>
      </c>
      <c r="AU446" s="19" t="s">
        <v>1564</v>
      </c>
      <c r="AV446" s="19" t="s">
        <v>1565</v>
      </c>
      <c r="AW446" s="19">
        <v>2005</v>
      </c>
      <c r="AX446" s="19">
        <v>3</v>
      </c>
      <c r="AY446" s="19" t="s">
        <v>1566</v>
      </c>
      <c r="AZ446" s="19" t="s">
        <v>1567</v>
      </c>
      <c r="BA446" s="19">
        <v>2006</v>
      </c>
      <c r="BB446" t="str">
        <f>VLOOKUP(AC446,'CTCwiretagcode(Jan2016)'!A$2:C$730,3,FALSE)</f>
        <v>SAM</v>
      </c>
      <c r="BC446" t="str">
        <f t="shared" si="18"/>
        <v>Tr</v>
      </c>
      <c r="BD446">
        <f t="shared" si="19"/>
        <v>3</v>
      </c>
      <c r="BE446" t="str">
        <f t="shared" si="20"/>
        <v>6333693M10107  B2009850</v>
      </c>
      <c r="BK446" s="19" t="s">
        <v>1503</v>
      </c>
    </row>
    <row r="447" spans="1:63" x14ac:dyDescent="0.25">
      <c r="A447" s="19" t="s">
        <v>1501</v>
      </c>
      <c r="B447" s="19">
        <v>4.0999999999999996</v>
      </c>
      <c r="C447" s="19">
        <v>20130329</v>
      </c>
      <c r="D447" s="19" t="s">
        <v>41</v>
      </c>
      <c r="E447" s="19" t="s">
        <v>41</v>
      </c>
      <c r="F447" s="19">
        <v>2066272</v>
      </c>
      <c r="G447" s="19">
        <v>1</v>
      </c>
      <c r="H447" s="19">
        <v>2009</v>
      </c>
      <c r="I447" s="19">
        <v>20090818</v>
      </c>
      <c r="J447" s="19" t="s">
        <v>1501</v>
      </c>
      <c r="K447" s="19">
        <v>6</v>
      </c>
      <c r="L447" s="19">
        <v>34</v>
      </c>
      <c r="M447" s="19">
        <v>23</v>
      </c>
      <c r="N447" s="19">
        <v>29</v>
      </c>
      <c r="O447" s="19" t="s">
        <v>1502</v>
      </c>
      <c r="P447" s="19">
        <v>5</v>
      </c>
      <c r="Q447" s="19" t="s">
        <v>42</v>
      </c>
      <c r="R447" s="19"/>
      <c r="S447" s="19">
        <v>5000</v>
      </c>
      <c r="T447" s="19" t="s">
        <v>110</v>
      </c>
      <c r="U447" s="19"/>
      <c r="V447" s="19"/>
      <c r="W447" s="19"/>
      <c r="X447" s="19">
        <v>820</v>
      </c>
      <c r="Y447" s="19">
        <v>0</v>
      </c>
      <c r="Z447" s="19">
        <v>1</v>
      </c>
      <c r="AA447" s="19" t="s">
        <v>48</v>
      </c>
      <c r="AB447" s="19">
        <v>1</v>
      </c>
      <c r="AC447" s="19">
        <v>633369</v>
      </c>
      <c r="AD447" s="19">
        <v>12</v>
      </c>
      <c r="AE447" s="19"/>
      <c r="AF447" s="19"/>
      <c r="AG447" s="19"/>
      <c r="AH447" s="19">
        <v>108874</v>
      </c>
      <c r="AI447" s="19">
        <v>1</v>
      </c>
      <c r="AJ447" s="19"/>
      <c r="AK447" s="19"/>
      <c r="AL447" s="19"/>
      <c r="AM447" s="19"/>
      <c r="AN447" s="19"/>
      <c r="AO447" s="19">
        <v>2.88</v>
      </c>
      <c r="AP447" s="19" t="s">
        <v>1504</v>
      </c>
      <c r="AQ447" s="19" t="s">
        <v>1502</v>
      </c>
      <c r="AR447" s="19" t="s">
        <v>1540</v>
      </c>
      <c r="AS447" s="19" t="s">
        <v>1562</v>
      </c>
      <c r="AT447" s="19" t="s">
        <v>1563</v>
      </c>
      <c r="AU447" s="19" t="s">
        <v>1564</v>
      </c>
      <c r="AV447" s="19" t="s">
        <v>1565</v>
      </c>
      <c r="AW447" s="19">
        <v>2005</v>
      </c>
      <c r="AX447" s="19">
        <v>3</v>
      </c>
      <c r="AY447" s="19" t="s">
        <v>1566</v>
      </c>
      <c r="AZ447" s="19" t="s">
        <v>1567</v>
      </c>
      <c r="BA447" s="19">
        <v>2006</v>
      </c>
      <c r="BB447" t="str">
        <f>VLOOKUP(AC447,'CTCwiretagcode(Jan2016)'!A$2:C$730,3,FALSE)</f>
        <v>SAM</v>
      </c>
      <c r="BC447" t="str">
        <f t="shared" si="18"/>
        <v>Tr</v>
      </c>
      <c r="BD447">
        <f t="shared" si="19"/>
        <v>3</v>
      </c>
      <c r="BE447" t="str">
        <f t="shared" si="20"/>
        <v>6333693M10107  B2009820</v>
      </c>
      <c r="BK447" s="19" t="s">
        <v>1503</v>
      </c>
    </row>
    <row r="448" spans="1:63" x14ac:dyDescent="0.25">
      <c r="A448" s="19" t="s">
        <v>1501</v>
      </c>
      <c r="B448" s="19">
        <v>4.0999999999999996</v>
      </c>
      <c r="C448" s="19">
        <v>20130329</v>
      </c>
      <c r="D448" s="19" t="s">
        <v>41</v>
      </c>
      <c r="E448" s="19" t="s">
        <v>41</v>
      </c>
      <c r="F448" s="19">
        <v>2062028</v>
      </c>
      <c r="G448" s="19">
        <v>1</v>
      </c>
      <c r="H448" s="19">
        <v>2009</v>
      </c>
      <c r="I448" s="19">
        <v>20090819</v>
      </c>
      <c r="J448" s="19" t="s">
        <v>1501</v>
      </c>
      <c r="K448" s="19">
        <v>6</v>
      </c>
      <c r="L448" s="19">
        <v>34</v>
      </c>
      <c r="M448" s="19">
        <v>23</v>
      </c>
      <c r="N448" s="19">
        <v>29</v>
      </c>
      <c r="O448" s="19" t="s">
        <v>1502</v>
      </c>
      <c r="P448" s="19">
        <v>5</v>
      </c>
      <c r="Q448" s="19" t="s">
        <v>42</v>
      </c>
      <c r="R448" s="19"/>
      <c r="S448" s="19">
        <v>5000</v>
      </c>
      <c r="T448" s="19" t="s">
        <v>45</v>
      </c>
      <c r="U448" s="19"/>
      <c r="V448" s="19"/>
      <c r="W448" s="19"/>
      <c r="X448" s="19">
        <v>600</v>
      </c>
      <c r="Y448" s="19">
        <v>0</v>
      </c>
      <c r="Z448" s="19">
        <v>1</v>
      </c>
      <c r="AA448" s="19" t="s">
        <v>48</v>
      </c>
      <c r="AB448" s="19">
        <v>1</v>
      </c>
      <c r="AC448" s="19">
        <v>633968</v>
      </c>
      <c r="AD448" s="19">
        <v>12</v>
      </c>
      <c r="AE448" s="19"/>
      <c r="AF448" s="19"/>
      <c r="AG448" s="19"/>
      <c r="AH448" s="19">
        <v>108874</v>
      </c>
      <c r="AI448" s="19">
        <v>1</v>
      </c>
      <c r="AJ448" s="19"/>
      <c r="AK448" s="19"/>
      <c r="AL448" s="19"/>
      <c r="AM448" s="19"/>
      <c r="AN448" s="19"/>
      <c r="AO448" s="19">
        <v>2.88</v>
      </c>
      <c r="AP448" s="19" t="s">
        <v>1504</v>
      </c>
      <c r="AQ448" s="19" t="s">
        <v>1502</v>
      </c>
      <c r="AR448" s="19" t="s">
        <v>1540</v>
      </c>
      <c r="AS448" s="19" t="s">
        <v>1555</v>
      </c>
      <c r="AT448" s="19" t="s">
        <v>1574</v>
      </c>
      <c r="AU448" s="19" t="s">
        <v>1575</v>
      </c>
      <c r="AV448" s="19" t="s">
        <v>1576</v>
      </c>
      <c r="AW448" s="19">
        <v>2006</v>
      </c>
      <c r="AX448" s="19">
        <v>3</v>
      </c>
      <c r="AY448" s="19" t="s">
        <v>1577</v>
      </c>
      <c r="AZ448" s="19" t="s">
        <v>1578</v>
      </c>
      <c r="BA448" s="19">
        <v>2007</v>
      </c>
      <c r="BB448" t="str">
        <f>VLOOKUP(AC448,'CTCwiretagcode(Jan2016)'!A$2:C$730,3,FALSE)</f>
        <v>SPS</v>
      </c>
      <c r="BC448" t="str">
        <f t="shared" si="18"/>
        <v>Tr</v>
      </c>
      <c r="BD448">
        <f t="shared" si="19"/>
        <v>3</v>
      </c>
      <c r="BE448" t="str">
        <f t="shared" si="20"/>
        <v>6339683M10107  B2009600</v>
      </c>
      <c r="BK448" s="19" t="s">
        <v>1503</v>
      </c>
    </row>
    <row r="449" spans="1:63" x14ac:dyDescent="0.25">
      <c r="A449" s="19" t="s">
        <v>1501</v>
      </c>
      <c r="B449" s="19">
        <v>4.0999999999999996</v>
      </c>
      <c r="C449" s="19">
        <v>20130329</v>
      </c>
      <c r="D449" s="19" t="s">
        <v>41</v>
      </c>
      <c r="E449" s="19" t="s">
        <v>41</v>
      </c>
      <c r="F449" s="19">
        <v>2076802</v>
      </c>
      <c r="G449" s="19">
        <v>1</v>
      </c>
      <c r="H449" s="19">
        <v>2009</v>
      </c>
      <c r="I449" s="19">
        <v>20090819</v>
      </c>
      <c r="J449" s="19" t="s">
        <v>1501</v>
      </c>
      <c r="K449" s="19">
        <v>6</v>
      </c>
      <c r="L449" s="19">
        <v>34</v>
      </c>
      <c r="M449" s="19">
        <v>23</v>
      </c>
      <c r="N449" s="19">
        <v>17</v>
      </c>
      <c r="O449" s="19" t="s">
        <v>1502</v>
      </c>
      <c r="P449" s="19">
        <v>5</v>
      </c>
      <c r="Q449" s="19" t="s">
        <v>42</v>
      </c>
      <c r="R449" s="19"/>
      <c r="S449" s="19">
        <v>5000</v>
      </c>
      <c r="T449" s="19" t="s">
        <v>110</v>
      </c>
      <c r="U449" s="19"/>
      <c r="V449" s="19"/>
      <c r="W449" s="19"/>
      <c r="X449" s="19">
        <v>810</v>
      </c>
      <c r="Y449" s="19">
        <v>0</v>
      </c>
      <c r="Z449" s="19">
        <v>1</v>
      </c>
      <c r="AA449" s="19" t="s">
        <v>48</v>
      </c>
      <c r="AB449" s="19">
        <v>1</v>
      </c>
      <c r="AC449" s="19">
        <v>633369</v>
      </c>
      <c r="AD449" s="19">
        <v>12</v>
      </c>
      <c r="AE449" s="19"/>
      <c r="AF449" s="19"/>
      <c r="AG449" s="19"/>
      <c r="AH449" s="19">
        <v>108874</v>
      </c>
      <c r="AI449" s="19">
        <v>1</v>
      </c>
      <c r="AJ449" s="19"/>
      <c r="AK449" s="19"/>
      <c r="AL449" s="19"/>
      <c r="AM449" s="19"/>
      <c r="AN449" s="19"/>
      <c r="AO449" s="19">
        <v>2.88</v>
      </c>
      <c r="AP449" s="19" t="s">
        <v>1504</v>
      </c>
      <c r="AQ449" s="19" t="s">
        <v>1502</v>
      </c>
      <c r="AR449" s="19" t="s">
        <v>1540</v>
      </c>
      <c r="AS449" s="19" t="s">
        <v>1562</v>
      </c>
      <c r="AT449" s="19" t="s">
        <v>1563</v>
      </c>
      <c r="AU449" s="19" t="s">
        <v>1564</v>
      </c>
      <c r="AV449" s="19" t="s">
        <v>1565</v>
      </c>
      <c r="AW449" s="19">
        <v>2005</v>
      </c>
      <c r="AX449" s="19">
        <v>3</v>
      </c>
      <c r="AY449" s="19" t="s">
        <v>1566</v>
      </c>
      <c r="AZ449" s="19" t="s">
        <v>1567</v>
      </c>
      <c r="BA449" s="19">
        <v>2006</v>
      </c>
      <c r="BB449" t="str">
        <f>VLOOKUP(AC449,'CTCwiretagcode(Jan2016)'!A$2:C$730,3,FALSE)</f>
        <v>SAM</v>
      </c>
      <c r="BC449" t="str">
        <f t="shared" si="18"/>
        <v>Tr</v>
      </c>
      <c r="BD449">
        <f t="shared" si="19"/>
        <v>3</v>
      </c>
      <c r="BE449" t="str">
        <f t="shared" si="20"/>
        <v>6333693M10107  B2009810</v>
      </c>
      <c r="BK449" s="19" t="s">
        <v>1503</v>
      </c>
    </row>
    <row r="450" spans="1:63" x14ac:dyDescent="0.25">
      <c r="A450" s="19" t="s">
        <v>1501</v>
      </c>
      <c r="B450" s="19">
        <v>4.0999999999999996</v>
      </c>
      <c r="C450" s="19">
        <v>20130329</v>
      </c>
      <c r="D450" s="19" t="s">
        <v>41</v>
      </c>
      <c r="E450" s="19" t="s">
        <v>41</v>
      </c>
      <c r="F450" s="19">
        <v>2076787</v>
      </c>
      <c r="G450" s="19">
        <v>1</v>
      </c>
      <c r="H450" s="19">
        <v>2009</v>
      </c>
      <c r="I450" s="19">
        <v>20090820</v>
      </c>
      <c r="J450" s="19" t="s">
        <v>1501</v>
      </c>
      <c r="K450" s="19">
        <v>6</v>
      </c>
      <c r="L450" s="19">
        <v>34</v>
      </c>
      <c r="M450" s="19">
        <v>23</v>
      </c>
      <c r="N450" s="19">
        <v>17</v>
      </c>
      <c r="O450" s="19" t="s">
        <v>1502</v>
      </c>
      <c r="P450" s="19">
        <v>5</v>
      </c>
      <c r="Q450" s="19" t="s">
        <v>42</v>
      </c>
      <c r="R450" s="19"/>
      <c r="S450" s="19">
        <v>5000</v>
      </c>
      <c r="T450" s="19" t="s">
        <v>110</v>
      </c>
      <c r="U450" s="19"/>
      <c r="V450" s="19"/>
      <c r="W450" s="19"/>
      <c r="X450" s="19">
        <v>870</v>
      </c>
      <c r="Y450" s="19">
        <v>0</v>
      </c>
      <c r="Z450" s="19">
        <v>1</v>
      </c>
      <c r="AA450" s="19" t="s">
        <v>48</v>
      </c>
      <c r="AB450" s="19">
        <v>1</v>
      </c>
      <c r="AC450" s="19">
        <v>633369</v>
      </c>
      <c r="AD450" s="19">
        <v>12</v>
      </c>
      <c r="AE450" s="19"/>
      <c r="AF450" s="19"/>
      <c r="AG450" s="19"/>
      <c r="AH450" s="19">
        <v>108874</v>
      </c>
      <c r="AI450" s="19">
        <v>1</v>
      </c>
      <c r="AJ450" s="19"/>
      <c r="AK450" s="19"/>
      <c r="AL450" s="19"/>
      <c r="AM450" s="19"/>
      <c r="AN450" s="19"/>
      <c r="AO450" s="19">
        <v>2.88</v>
      </c>
      <c r="AP450" s="19" t="s">
        <v>1504</v>
      </c>
      <c r="AQ450" s="19" t="s">
        <v>1502</v>
      </c>
      <c r="AR450" s="19" t="s">
        <v>1540</v>
      </c>
      <c r="AS450" s="19" t="s">
        <v>1562</v>
      </c>
      <c r="AT450" s="19" t="s">
        <v>1563</v>
      </c>
      <c r="AU450" s="19" t="s">
        <v>1564</v>
      </c>
      <c r="AV450" s="19" t="s">
        <v>1565</v>
      </c>
      <c r="AW450" s="19">
        <v>2005</v>
      </c>
      <c r="AX450" s="19">
        <v>3</v>
      </c>
      <c r="AY450" s="19" t="s">
        <v>1566</v>
      </c>
      <c r="AZ450" s="19" t="s">
        <v>1567</v>
      </c>
      <c r="BA450" s="19">
        <v>2006</v>
      </c>
      <c r="BB450" t="str">
        <f>VLOOKUP(AC450,'CTCwiretagcode(Jan2016)'!A$2:C$730,3,FALSE)</f>
        <v>SAM</v>
      </c>
      <c r="BC450" t="str">
        <f t="shared" si="18"/>
        <v>Tr</v>
      </c>
      <c r="BD450">
        <f t="shared" si="19"/>
        <v>3</v>
      </c>
      <c r="BE450" t="str">
        <f t="shared" si="20"/>
        <v>6333693M10107  B2009870</v>
      </c>
      <c r="BK450" s="19" t="s">
        <v>1503</v>
      </c>
    </row>
    <row r="451" spans="1:63" x14ac:dyDescent="0.25">
      <c r="A451" s="19" t="s">
        <v>1501</v>
      </c>
      <c r="B451" s="19">
        <v>4.0999999999999996</v>
      </c>
      <c r="C451" s="19">
        <v>20130329</v>
      </c>
      <c r="D451" s="19" t="s">
        <v>41</v>
      </c>
      <c r="E451" s="19" t="s">
        <v>41</v>
      </c>
      <c r="F451" s="19">
        <v>2066657</v>
      </c>
      <c r="G451" s="19">
        <v>1</v>
      </c>
      <c r="H451" s="19">
        <v>2009</v>
      </c>
      <c r="I451" s="19">
        <v>20090820</v>
      </c>
      <c r="J451" s="19" t="s">
        <v>1501</v>
      </c>
      <c r="K451" s="19">
        <v>6</v>
      </c>
      <c r="L451" s="19">
        <v>34</v>
      </c>
      <c r="M451" s="19">
        <v>23</v>
      </c>
      <c r="N451" s="19">
        <v>17</v>
      </c>
      <c r="O451" s="19" t="s">
        <v>1502</v>
      </c>
      <c r="P451" s="19">
        <v>5</v>
      </c>
      <c r="Q451" s="19" t="s">
        <v>42</v>
      </c>
      <c r="R451" s="19"/>
      <c r="S451" s="19">
        <v>5000</v>
      </c>
      <c r="T451" s="19" t="s">
        <v>110</v>
      </c>
      <c r="U451" s="19"/>
      <c r="V451" s="19"/>
      <c r="W451" s="19"/>
      <c r="X451" s="19">
        <v>930</v>
      </c>
      <c r="Y451" s="19">
        <v>0</v>
      </c>
      <c r="Z451" s="19">
        <v>1</v>
      </c>
      <c r="AA451" s="19" t="s">
        <v>48</v>
      </c>
      <c r="AB451" s="19">
        <v>1</v>
      </c>
      <c r="AC451" s="19">
        <v>633369</v>
      </c>
      <c r="AD451" s="19">
        <v>12</v>
      </c>
      <c r="AE451" s="19"/>
      <c r="AF451" s="19"/>
      <c r="AG451" s="19"/>
      <c r="AH451" s="19">
        <v>108874</v>
      </c>
      <c r="AI451" s="19">
        <v>1</v>
      </c>
      <c r="AJ451" s="19"/>
      <c r="AK451" s="19"/>
      <c r="AL451" s="19"/>
      <c r="AM451" s="19"/>
      <c r="AN451" s="19"/>
      <c r="AO451" s="19">
        <v>2.88</v>
      </c>
      <c r="AP451" s="19" t="s">
        <v>1504</v>
      </c>
      <c r="AQ451" s="19" t="s">
        <v>1502</v>
      </c>
      <c r="AR451" s="19" t="s">
        <v>1540</v>
      </c>
      <c r="AS451" s="19" t="s">
        <v>1562</v>
      </c>
      <c r="AT451" s="19" t="s">
        <v>1563</v>
      </c>
      <c r="AU451" s="19" t="s">
        <v>1564</v>
      </c>
      <c r="AV451" s="19" t="s">
        <v>1565</v>
      </c>
      <c r="AW451" s="19">
        <v>2005</v>
      </c>
      <c r="AX451" s="19">
        <v>3</v>
      </c>
      <c r="AY451" s="19" t="s">
        <v>1566</v>
      </c>
      <c r="AZ451" s="19" t="s">
        <v>1567</v>
      </c>
      <c r="BA451" s="19">
        <v>2006</v>
      </c>
      <c r="BB451" t="str">
        <f>VLOOKUP(AC451,'CTCwiretagcode(Jan2016)'!A$2:C$730,3,FALSE)</f>
        <v>SAM</v>
      </c>
      <c r="BC451" t="str">
        <f t="shared" ref="BC451:BC514" si="21">VLOOKUP(N451,BF$2:BG$7,2,FALSE)</f>
        <v>Tr</v>
      </c>
      <c r="BD451">
        <f t="shared" ref="BD451:BD514" si="22">IF(MID(I451,5,2)*1&gt;=10,4,3)</f>
        <v>3</v>
      </c>
      <c r="BE451" t="str">
        <f t="shared" ref="BE451:BE514" si="23">AC451&amp;Q451&amp;H451&amp;X451</f>
        <v>6333693M10107  B2009930</v>
      </c>
      <c r="BK451" s="19" t="s">
        <v>1503</v>
      </c>
    </row>
    <row r="452" spans="1:63" x14ac:dyDescent="0.25">
      <c r="A452" s="19" t="s">
        <v>1501</v>
      </c>
      <c r="B452" s="19">
        <v>4.0999999999999996</v>
      </c>
      <c r="C452" s="19">
        <v>20130329</v>
      </c>
      <c r="D452" s="19" t="s">
        <v>41</v>
      </c>
      <c r="E452" s="19" t="s">
        <v>41</v>
      </c>
      <c r="F452" s="19">
        <v>2066660</v>
      </c>
      <c r="G452" s="19">
        <v>1</v>
      </c>
      <c r="H452" s="19">
        <v>2009</v>
      </c>
      <c r="I452" s="19">
        <v>20090820</v>
      </c>
      <c r="J452" s="19" t="s">
        <v>1501</v>
      </c>
      <c r="K452" s="19">
        <v>6</v>
      </c>
      <c r="L452" s="19">
        <v>34</v>
      </c>
      <c r="M452" s="19">
        <v>23</v>
      </c>
      <c r="N452" s="19">
        <v>17</v>
      </c>
      <c r="O452" s="19" t="s">
        <v>1502</v>
      </c>
      <c r="P452" s="19">
        <v>5</v>
      </c>
      <c r="Q452" s="19" t="s">
        <v>42</v>
      </c>
      <c r="R452" s="19"/>
      <c r="S452" s="19">
        <v>5000</v>
      </c>
      <c r="T452" s="19" t="s">
        <v>45</v>
      </c>
      <c r="U452" s="19"/>
      <c r="V452" s="19"/>
      <c r="W452" s="19"/>
      <c r="X452" s="19">
        <v>700</v>
      </c>
      <c r="Y452" s="19">
        <v>0</v>
      </c>
      <c r="Z452" s="19">
        <v>1</v>
      </c>
      <c r="AA452" s="19" t="s">
        <v>48</v>
      </c>
      <c r="AB452" s="19">
        <v>1</v>
      </c>
      <c r="AC452" s="19">
        <v>633369</v>
      </c>
      <c r="AD452" s="19">
        <v>12</v>
      </c>
      <c r="AE452" s="19"/>
      <c r="AF452" s="19"/>
      <c r="AG452" s="19"/>
      <c r="AH452" s="19">
        <v>108874</v>
      </c>
      <c r="AI452" s="19">
        <v>1</v>
      </c>
      <c r="AJ452" s="19"/>
      <c r="AK452" s="19"/>
      <c r="AL452" s="19"/>
      <c r="AM452" s="19"/>
      <c r="AN452" s="19"/>
      <c r="AO452" s="19">
        <v>2.88</v>
      </c>
      <c r="AP452" s="19" t="s">
        <v>1504</v>
      </c>
      <c r="AQ452" s="19" t="s">
        <v>1502</v>
      </c>
      <c r="AR452" s="19" t="s">
        <v>1540</v>
      </c>
      <c r="AS452" s="19" t="s">
        <v>1562</v>
      </c>
      <c r="AT452" s="19" t="s">
        <v>1563</v>
      </c>
      <c r="AU452" s="19" t="s">
        <v>1564</v>
      </c>
      <c r="AV452" s="19" t="s">
        <v>1565</v>
      </c>
      <c r="AW452" s="19">
        <v>2005</v>
      </c>
      <c r="AX452" s="19">
        <v>3</v>
      </c>
      <c r="AY452" s="19" t="s">
        <v>1566</v>
      </c>
      <c r="AZ452" s="19" t="s">
        <v>1567</v>
      </c>
      <c r="BA452" s="19">
        <v>2006</v>
      </c>
      <c r="BB452" t="str">
        <f>VLOOKUP(AC452,'CTCwiretagcode(Jan2016)'!A$2:C$730,3,FALSE)</f>
        <v>SAM</v>
      </c>
      <c r="BC452" t="str">
        <f t="shared" si="21"/>
        <v>Tr</v>
      </c>
      <c r="BD452">
        <f t="shared" si="22"/>
        <v>3</v>
      </c>
      <c r="BE452" t="str">
        <f t="shared" si="23"/>
        <v>6333693M10107  B2009700</v>
      </c>
      <c r="BK452" s="19" t="s">
        <v>1503</v>
      </c>
    </row>
    <row r="453" spans="1:63" x14ac:dyDescent="0.25">
      <c r="A453" s="19" t="s">
        <v>1501</v>
      </c>
      <c r="B453" s="19">
        <v>4.0999999999999996</v>
      </c>
      <c r="C453" s="19">
        <v>20130329</v>
      </c>
      <c r="D453" s="19" t="s">
        <v>41</v>
      </c>
      <c r="E453" s="19" t="s">
        <v>41</v>
      </c>
      <c r="F453" s="19">
        <v>2066661</v>
      </c>
      <c r="G453" s="19">
        <v>1</v>
      </c>
      <c r="H453" s="19">
        <v>2009</v>
      </c>
      <c r="I453" s="19">
        <v>20090820</v>
      </c>
      <c r="J453" s="19" t="s">
        <v>1501</v>
      </c>
      <c r="K453" s="19">
        <v>6</v>
      </c>
      <c r="L453" s="19">
        <v>34</v>
      </c>
      <c r="M453" s="19">
        <v>23</v>
      </c>
      <c r="N453" s="19">
        <v>17</v>
      </c>
      <c r="O453" s="19" t="s">
        <v>1502</v>
      </c>
      <c r="P453" s="19">
        <v>5</v>
      </c>
      <c r="Q453" s="19" t="s">
        <v>42</v>
      </c>
      <c r="R453" s="19"/>
      <c r="S453" s="19">
        <v>5000</v>
      </c>
      <c r="T453" s="19" t="s">
        <v>45</v>
      </c>
      <c r="U453" s="19"/>
      <c r="V453" s="19"/>
      <c r="W453" s="19"/>
      <c r="X453" s="19">
        <v>720</v>
      </c>
      <c r="Y453" s="19">
        <v>0</v>
      </c>
      <c r="Z453" s="19">
        <v>1</v>
      </c>
      <c r="AA453" s="19" t="s">
        <v>48</v>
      </c>
      <c r="AB453" s="19">
        <v>1</v>
      </c>
      <c r="AC453" s="19">
        <v>633391</v>
      </c>
      <c r="AD453" s="19">
        <v>12</v>
      </c>
      <c r="AE453" s="19"/>
      <c r="AF453" s="19"/>
      <c r="AG453" s="19"/>
      <c r="AH453" s="19">
        <v>108874</v>
      </c>
      <c r="AI453" s="19">
        <v>1</v>
      </c>
      <c r="AJ453" s="19"/>
      <c r="AK453" s="19"/>
      <c r="AL453" s="19"/>
      <c r="AM453" s="19"/>
      <c r="AN453" s="19"/>
      <c r="AO453" s="19">
        <v>2.88</v>
      </c>
      <c r="AP453" s="19" t="s">
        <v>1504</v>
      </c>
      <c r="AQ453" s="19" t="s">
        <v>1502</v>
      </c>
      <c r="AR453" s="19" t="s">
        <v>1540</v>
      </c>
      <c r="AS453" s="19" t="s">
        <v>1555</v>
      </c>
      <c r="AT453" s="19" t="s">
        <v>1556</v>
      </c>
      <c r="AU453" s="19" t="s">
        <v>1557</v>
      </c>
      <c r="AV453" s="19" t="s">
        <v>1558</v>
      </c>
      <c r="AW453" s="19">
        <v>2006</v>
      </c>
      <c r="AX453" s="19">
        <v>3</v>
      </c>
      <c r="AY453" s="19" t="s">
        <v>1559</v>
      </c>
      <c r="AZ453" s="19" t="s">
        <v>1560</v>
      </c>
      <c r="BA453" s="19">
        <v>2007</v>
      </c>
      <c r="BB453" t="str">
        <f>VLOOKUP(AC453,'CTCwiretagcode(Jan2016)'!A$2:C$730,3,FALSE)</f>
        <v>NIS</v>
      </c>
      <c r="BC453" t="str">
        <f t="shared" si="21"/>
        <v>Tr</v>
      </c>
      <c r="BD453">
        <f t="shared" si="22"/>
        <v>3</v>
      </c>
      <c r="BE453" t="str">
        <f t="shared" si="23"/>
        <v>6333913M10107  B2009720</v>
      </c>
      <c r="BK453" s="19" t="s">
        <v>1503</v>
      </c>
    </row>
    <row r="454" spans="1:63" x14ac:dyDescent="0.25">
      <c r="A454" s="19" t="s">
        <v>1501</v>
      </c>
      <c r="B454" s="19">
        <v>4.0999999999999996</v>
      </c>
      <c r="C454" s="19">
        <v>20130329</v>
      </c>
      <c r="D454" s="19" t="s">
        <v>41</v>
      </c>
      <c r="E454" s="19" t="s">
        <v>41</v>
      </c>
      <c r="F454" s="19">
        <v>2066662</v>
      </c>
      <c r="G454" s="19">
        <v>1</v>
      </c>
      <c r="H454" s="19">
        <v>2009</v>
      </c>
      <c r="I454" s="19">
        <v>20090820</v>
      </c>
      <c r="J454" s="19" t="s">
        <v>1501</v>
      </c>
      <c r="K454" s="19">
        <v>6</v>
      </c>
      <c r="L454" s="19">
        <v>34</v>
      </c>
      <c r="M454" s="19">
        <v>23</v>
      </c>
      <c r="N454" s="19">
        <v>17</v>
      </c>
      <c r="O454" s="19" t="s">
        <v>1502</v>
      </c>
      <c r="P454" s="19">
        <v>5</v>
      </c>
      <c r="Q454" s="19" t="s">
        <v>42</v>
      </c>
      <c r="R454" s="19"/>
      <c r="S454" s="19">
        <v>5000</v>
      </c>
      <c r="T454" s="19" t="s">
        <v>110</v>
      </c>
      <c r="U454" s="19"/>
      <c r="V454" s="19"/>
      <c r="W454" s="19"/>
      <c r="X454" s="19">
        <v>840</v>
      </c>
      <c r="Y454" s="19">
        <v>0</v>
      </c>
      <c r="Z454" s="19">
        <v>1</v>
      </c>
      <c r="AA454" s="19" t="s">
        <v>48</v>
      </c>
      <c r="AB454" s="19">
        <v>1</v>
      </c>
      <c r="AC454" s="19">
        <v>633369</v>
      </c>
      <c r="AD454" s="19">
        <v>12</v>
      </c>
      <c r="AE454" s="19"/>
      <c r="AF454" s="19"/>
      <c r="AG454" s="19"/>
      <c r="AH454" s="19">
        <v>108874</v>
      </c>
      <c r="AI454" s="19">
        <v>1</v>
      </c>
      <c r="AJ454" s="19"/>
      <c r="AK454" s="19"/>
      <c r="AL454" s="19"/>
      <c r="AM454" s="19"/>
      <c r="AN454" s="19"/>
      <c r="AO454" s="19">
        <v>2.88</v>
      </c>
      <c r="AP454" s="19" t="s">
        <v>1504</v>
      </c>
      <c r="AQ454" s="19" t="s">
        <v>1502</v>
      </c>
      <c r="AR454" s="19" t="s">
        <v>1540</v>
      </c>
      <c r="AS454" s="19" t="s">
        <v>1562</v>
      </c>
      <c r="AT454" s="19" t="s">
        <v>1563</v>
      </c>
      <c r="AU454" s="19" t="s">
        <v>1564</v>
      </c>
      <c r="AV454" s="19" t="s">
        <v>1565</v>
      </c>
      <c r="AW454" s="19">
        <v>2005</v>
      </c>
      <c r="AX454" s="19">
        <v>3</v>
      </c>
      <c r="AY454" s="19" t="s">
        <v>1566</v>
      </c>
      <c r="AZ454" s="19" t="s">
        <v>1567</v>
      </c>
      <c r="BA454" s="19">
        <v>2006</v>
      </c>
      <c r="BB454" t="str">
        <f>VLOOKUP(AC454,'CTCwiretagcode(Jan2016)'!A$2:C$730,3,FALSE)</f>
        <v>SAM</v>
      </c>
      <c r="BC454" t="str">
        <f t="shared" si="21"/>
        <v>Tr</v>
      </c>
      <c r="BD454">
        <f t="shared" si="22"/>
        <v>3</v>
      </c>
      <c r="BE454" t="str">
        <f t="shared" si="23"/>
        <v>6333693M10107  B2009840</v>
      </c>
      <c r="BK454" s="19" t="s">
        <v>1503</v>
      </c>
    </row>
    <row r="455" spans="1:63" x14ac:dyDescent="0.25">
      <c r="A455" s="19" t="s">
        <v>1501</v>
      </c>
      <c r="B455" s="19">
        <v>4.0999999999999996</v>
      </c>
      <c r="C455" s="19">
        <v>20130329</v>
      </c>
      <c r="D455" s="19" t="s">
        <v>41</v>
      </c>
      <c r="E455" s="19" t="s">
        <v>41</v>
      </c>
      <c r="F455" s="19">
        <v>2066166</v>
      </c>
      <c r="G455" s="19">
        <v>1</v>
      </c>
      <c r="H455" s="19">
        <v>2009</v>
      </c>
      <c r="I455" s="19">
        <v>20090820</v>
      </c>
      <c r="J455" s="19" t="s">
        <v>1501</v>
      </c>
      <c r="K455" s="19">
        <v>6</v>
      </c>
      <c r="L455" s="19">
        <v>34</v>
      </c>
      <c r="M455" s="19">
        <v>23</v>
      </c>
      <c r="N455" s="19">
        <v>17</v>
      </c>
      <c r="O455" s="19" t="s">
        <v>1502</v>
      </c>
      <c r="P455" s="19">
        <v>5</v>
      </c>
      <c r="Q455" s="19" t="s">
        <v>42</v>
      </c>
      <c r="R455" s="19"/>
      <c r="S455" s="19">
        <v>5000</v>
      </c>
      <c r="T455" s="19" t="s">
        <v>110</v>
      </c>
      <c r="U455" s="19"/>
      <c r="V455" s="19"/>
      <c r="W455" s="19"/>
      <c r="X455" s="19">
        <v>890</v>
      </c>
      <c r="Y455" s="19">
        <v>0</v>
      </c>
      <c r="Z455" s="19">
        <v>1</v>
      </c>
      <c r="AA455" s="19" t="s">
        <v>48</v>
      </c>
      <c r="AB455" s="19">
        <v>1</v>
      </c>
      <c r="AC455" s="19">
        <v>633369</v>
      </c>
      <c r="AD455" s="19">
        <v>12</v>
      </c>
      <c r="AE455" s="19"/>
      <c r="AF455" s="19"/>
      <c r="AG455" s="19"/>
      <c r="AH455" s="19">
        <v>108874</v>
      </c>
      <c r="AI455" s="19">
        <v>1</v>
      </c>
      <c r="AJ455" s="19"/>
      <c r="AK455" s="19"/>
      <c r="AL455" s="19"/>
      <c r="AM455" s="19"/>
      <c r="AN455" s="19"/>
      <c r="AO455" s="19">
        <v>2.88</v>
      </c>
      <c r="AP455" s="19" t="s">
        <v>1504</v>
      </c>
      <c r="AQ455" s="19" t="s">
        <v>1502</v>
      </c>
      <c r="AR455" s="19" t="s">
        <v>1540</v>
      </c>
      <c r="AS455" s="19" t="s">
        <v>1562</v>
      </c>
      <c r="AT455" s="19" t="s">
        <v>1563</v>
      </c>
      <c r="AU455" s="19" t="s">
        <v>1564</v>
      </c>
      <c r="AV455" s="19" t="s">
        <v>1565</v>
      </c>
      <c r="AW455" s="19">
        <v>2005</v>
      </c>
      <c r="AX455" s="19">
        <v>3</v>
      </c>
      <c r="AY455" s="19" t="s">
        <v>1566</v>
      </c>
      <c r="AZ455" s="19" t="s">
        <v>1567</v>
      </c>
      <c r="BA455" s="19">
        <v>2006</v>
      </c>
      <c r="BB455" t="str">
        <f>VLOOKUP(AC455,'CTCwiretagcode(Jan2016)'!A$2:C$730,3,FALSE)</f>
        <v>SAM</v>
      </c>
      <c r="BC455" t="str">
        <f t="shared" si="21"/>
        <v>Tr</v>
      </c>
      <c r="BD455">
        <f t="shared" si="22"/>
        <v>3</v>
      </c>
      <c r="BE455" t="str">
        <f t="shared" si="23"/>
        <v>6333693M10107  B2009890</v>
      </c>
      <c r="BK455" s="19" t="s">
        <v>1503</v>
      </c>
    </row>
    <row r="456" spans="1:63" x14ac:dyDescent="0.25">
      <c r="A456" s="19" t="s">
        <v>1501</v>
      </c>
      <c r="B456" s="19">
        <v>4.0999999999999996</v>
      </c>
      <c r="C456" s="19">
        <v>20130329</v>
      </c>
      <c r="D456" s="19" t="s">
        <v>41</v>
      </c>
      <c r="E456" s="19" t="s">
        <v>41</v>
      </c>
      <c r="F456" s="19">
        <v>2066167</v>
      </c>
      <c r="G456" s="19">
        <v>1</v>
      </c>
      <c r="H456" s="19">
        <v>2009</v>
      </c>
      <c r="I456" s="19">
        <v>20090820</v>
      </c>
      <c r="J456" s="19" t="s">
        <v>1501</v>
      </c>
      <c r="K456" s="19">
        <v>6</v>
      </c>
      <c r="L456" s="19">
        <v>34</v>
      </c>
      <c r="M456" s="19">
        <v>23</v>
      </c>
      <c r="N456" s="19">
        <v>17</v>
      </c>
      <c r="O456" s="19" t="s">
        <v>1502</v>
      </c>
      <c r="P456" s="19">
        <v>5</v>
      </c>
      <c r="Q456" s="19" t="s">
        <v>42</v>
      </c>
      <c r="R456" s="19"/>
      <c r="S456" s="19">
        <v>5000</v>
      </c>
      <c r="T456" s="19" t="s">
        <v>110</v>
      </c>
      <c r="U456" s="19"/>
      <c r="V456" s="19"/>
      <c r="W456" s="19"/>
      <c r="X456" s="19">
        <v>720</v>
      </c>
      <c r="Y456" s="19">
        <v>0</v>
      </c>
      <c r="Z456" s="19">
        <v>1</v>
      </c>
      <c r="AA456" s="19" t="s">
        <v>48</v>
      </c>
      <c r="AB456" s="19">
        <v>1</v>
      </c>
      <c r="AC456" s="19">
        <v>633389</v>
      </c>
      <c r="AD456" s="19">
        <v>12</v>
      </c>
      <c r="AE456" s="19"/>
      <c r="AF456" s="19"/>
      <c r="AG456" s="19"/>
      <c r="AH456" s="19">
        <v>108874</v>
      </c>
      <c r="AI456" s="19">
        <v>1</v>
      </c>
      <c r="AJ456" s="19"/>
      <c r="AK456" s="19"/>
      <c r="AL456" s="19"/>
      <c r="AM456" s="19"/>
      <c r="AN456" s="19"/>
      <c r="AO456" s="19">
        <v>2.88</v>
      </c>
      <c r="AP456" s="19" t="s">
        <v>1504</v>
      </c>
      <c r="AQ456" s="19" t="s">
        <v>1502</v>
      </c>
      <c r="AR456" s="19" t="s">
        <v>1540</v>
      </c>
      <c r="AS456" s="19" t="s">
        <v>1562</v>
      </c>
      <c r="AT456" s="19" t="s">
        <v>1563</v>
      </c>
      <c r="AU456" s="19" t="s">
        <v>1564</v>
      </c>
      <c r="AV456" s="19" t="s">
        <v>1565</v>
      </c>
      <c r="AW456" s="19">
        <v>2006</v>
      </c>
      <c r="AX456" s="19">
        <v>3</v>
      </c>
      <c r="AY456" s="19" t="s">
        <v>1566</v>
      </c>
      <c r="AZ456" s="19" t="s">
        <v>1567</v>
      </c>
      <c r="BA456" s="19">
        <v>2007</v>
      </c>
      <c r="BB456" t="str">
        <f>VLOOKUP(AC456,'CTCwiretagcode(Jan2016)'!A$2:C$730,3,FALSE)</f>
        <v>SAM</v>
      </c>
      <c r="BC456" t="str">
        <f t="shared" si="21"/>
        <v>Tr</v>
      </c>
      <c r="BD456">
        <f t="shared" si="22"/>
        <v>3</v>
      </c>
      <c r="BE456" t="str">
        <f t="shared" si="23"/>
        <v>6333893M10107  B2009720</v>
      </c>
      <c r="BK456" s="19" t="s">
        <v>1503</v>
      </c>
    </row>
    <row r="457" spans="1:63" x14ac:dyDescent="0.25">
      <c r="A457" s="19" t="s">
        <v>1501</v>
      </c>
      <c r="B457" s="19">
        <v>4.0999999999999996</v>
      </c>
      <c r="C457" s="19">
        <v>20130329</v>
      </c>
      <c r="D457" s="19" t="s">
        <v>41</v>
      </c>
      <c r="E457" s="19" t="s">
        <v>41</v>
      </c>
      <c r="F457" s="19">
        <v>2065639</v>
      </c>
      <c r="G457" s="19">
        <v>1</v>
      </c>
      <c r="H457" s="19">
        <v>2009</v>
      </c>
      <c r="I457" s="19">
        <v>20090821</v>
      </c>
      <c r="J457" s="19" t="s">
        <v>1501</v>
      </c>
      <c r="K457" s="19">
        <v>6</v>
      </c>
      <c r="L457" s="19">
        <v>34</v>
      </c>
      <c r="M457" s="19">
        <v>23</v>
      </c>
      <c r="N457" s="19">
        <v>29</v>
      </c>
      <c r="O457" s="19" t="s">
        <v>1502</v>
      </c>
      <c r="P457" s="19">
        <v>5</v>
      </c>
      <c r="Q457" s="19" t="s">
        <v>42</v>
      </c>
      <c r="R457" s="19"/>
      <c r="S457" s="19">
        <v>5000</v>
      </c>
      <c r="T457" s="19" t="s">
        <v>110</v>
      </c>
      <c r="U457" s="19"/>
      <c r="V457" s="19"/>
      <c r="W457" s="19"/>
      <c r="X457" s="19">
        <v>830</v>
      </c>
      <c r="Y457" s="19">
        <v>0</v>
      </c>
      <c r="Z457" s="19">
        <v>1</v>
      </c>
      <c r="AA457" s="19" t="s">
        <v>48</v>
      </c>
      <c r="AB457" s="19">
        <v>1</v>
      </c>
      <c r="AC457" s="19">
        <v>633369</v>
      </c>
      <c r="AD457" s="19">
        <v>12</v>
      </c>
      <c r="AE457" s="19"/>
      <c r="AF457" s="19"/>
      <c r="AG457" s="19"/>
      <c r="AH457" s="19">
        <v>108874</v>
      </c>
      <c r="AI457" s="19">
        <v>1</v>
      </c>
      <c r="AJ457" s="19"/>
      <c r="AK457" s="19"/>
      <c r="AL457" s="19"/>
      <c r="AM457" s="19"/>
      <c r="AN457" s="19"/>
      <c r="AO457" s="19">
        <v>2.88</v>
      </c>
      <c r="AP457" s="19" t="s">
        <v>1504</v>
      </c>
      <c r="AQ457" s="19" t="s">
        <v>1502</v>
      </c>
      <c r="AR457" s="19" t="s">
        <v>1540</v>
      </c>
      <c r="AS457" s="19" t="s">
        <v>1562</v>
      </c>
      <c r="AT457" s="19" t="s">
        <v>1563</v>
      </c>
      <c r="AU457" s="19" t="s">
        <v>1564</v>
      </c>
      <c r="AV457" s="19" t="s">
        <v>1565</v>
      </c>
      <c r="AW457" s="19">
        <v>2005</v>
      </c>
      <c r="AX457" s="19">
        <v>3</v>
      </c>
      <c r="AY457" s="19" t="s">
        <v>1566</v>
      </c>
      <c r="AZ457" s="19" t="s">
        <v>1567</v>
      </c>
      <c r="BA457" s="19">
        <v>2006</v>
      </c>
      <c r="BB457" t="str">
        <f>VLOOKUP(AC457,'CTCwiretagcode(Jan2016)'!A$2:C$730,3,FALSE)</f>
        <v>SAM</v>
      </c>
      <c r="BC457" t="str">
        <f t="shared" si="21"/>
        <v>Tr</v>
      </c>
      <c r="BD457">
        <f t="shared" si="22"/>
        <v>3</v>
      </c>
      <c r="BE457" t="str">
        <f t="shared" si="23"/>
        <v>6333693M10107  B2009830</v>
      </c>
      <c r="BK457" s="19" t="s">
        <v>1503</v>
      </c>
    </row>
    <row r="458" spans="1:63" x14ac:dyDescent="0.25">
      <c r="A458" s="19" t="s">
        <v>1501</v>
      </c>
      <c r="B458" s="19">
        <v>4.0999999999999996</v>
      </c>
      <c r="C458" s="19">
        <v>20130329</v>
      </c>
      <c r="D458" s="19" t="s">
        <v>41</v>
      </c>
      <c r="E458" s="19" t="s">
        <v>41</v>
      </c>
      <c r="F458" s="19">
        <v>2064032</v>
      </c>
      <c r="G458" s="19">
        <v>1</v>
      </c>
      <c r="H458" s="19">
        <v>2009</v>
      </c>
      <c r="I458" s="19">
        <v>20090901</v>
      </c>
      <c r="J458" s="19" t="s">
        <v>1501</v>
      </c>
      <c r="K458" s="19">
        <v>6</v>
      </c>
      <c r="L458" s="19">
        <v>36</v>
      </c>
      <c r="M458" s="19">
        <v>23</v>
      </c>
      <c r="N458" s="19">
        <v>17</v>
      </c>
      <c r="O458" s="19" t="s">
        <v>1502</v>
      </c>
      <c r="P458" s="19">
        <v>5</v>
      </c>
      <c r="Q458" s="19" t="s">
        <v>42</v>
      </c>
      <c r="R458" s="19"/>
      <c r="S458" s="19">
        <v>5000</v>
      </c>
      <c r="T458" s="19" t="s">
        <v>110</v>
      </c>
      <c r="U458" s="19"/>
      <c r="V458" s="19"/>
      <c r="W458" s="19"/>
      <c r="X458" s="19">
        <v>760</v>
      </c>
      <c r="Y458" s="19">
        <v>0</v>
      </c>
      <c r="Z458" s="19">
        <v>1</v>
      </c>
      <c r="AA458" s="19" t="s">
        <v>48</v>
      </c>
      <c r="AB458" s="19">
        <v>1</v>
      </c>
      <c r="AC458" s="19">
        <v>633369</v>
      </c>
      <c r="AD458" s="19">
        <v>12</v>
      </c>
      <c r="AE458" s="19"/>
      <c r="AF458" s="19"/>
      <c r="AG458" s="19"/>
      <c r="AH458" s="19">
        <v>108876</v>
      </c>
      <c r="AI458" s="19">
        <v>1</v>
      </c>
      <c r="AJ458" s="19"/>
      <c r="AK458" s="19"/>
      <c r="AL458" s="19"/>
      <c r="AM458" s="19"/>
      <c r="AN458" s="19"/>
      <c r="AO458" s="19">
        <v>3.66</v>
      </c>
      <c r="AP458" s="19" t="s">
        <v>1504</v>
      </c>
      <c r="AQ458" s="19" t="s">
        <v>1502</v>
      </c>
      <c r="AR458" s="19" t="s">
        <v>1540</v>
      </c>
      <c r="AS458" s="19" t="s">
        <v>1562</v>
      </c>
      <c r="AT458" s="19" t="s">
        <v>1563</v>
      </c>
      <c r="AU458" s="19" t="s">
        <v>1564</v>
      </c>
      <c r="AV458" s="19" t="s">
        <v>1565</v>
      </c>
      <c r="AW458" s="19">
        <v>2005</v>
      </c>
      <c r="AX458" s="19">
        <v>3</v>
      </c>
      <c r="AY458" s="19" t="s">
        <v>1566</v>
      </c>
      <c r="AZ458" s="19" t="s">
        <v>1567</v>
      </c>
      <c r="BA458" s="19">
        <v>2006</v>
      </c>
      <c r="BB458" t="str">
        <f>VLOOKUP(AC458,'CTCwiretagcode(Jan2016)'!A$2:C$730,3,FALSE)</f>
        <v>SAM</v>
      </c>
      <c r="BC458" t="str">
        <f t="shared" si="21"/>
        <v>Tr</v>
      </c>
      <c r="BD458">
        <f t="shared" si="22"/>
        <v>3</v>
      </c>
      <c r="BE458" t="str">
        <f t="shared" si="23"/>
        <v>6333693M10107  B2009760</v>
      </c>
      <c r="BK458" s="19" t="s">
        <v>1503</v>
      </c>
    </row>
    <row r="459" spans="1:63" x14ac:dyDescent="0.25">
      <c r="A459" s="19" t="s">
        <v>1501</v>
      </c>
      <c r="B459" s="19">
        <v>4.0999999999999996</v>
      </c>
      <c r="C459" s="19">
        <v>20130329</v>
      </c>
      <c r="D459" s="19" t="s">
        <v>41</v>
      </c>
      <c r="E459" s="19" t="s">
        <v>41</v>
      </c>
      <c r="F459" s="19">
        <v>2066410</v>
      </c>
      <c r="G459" s="19">
        <v>1</v>
      </c>
      <c r="H459" s="19">
        <v>2009</v>
      </c>
      <c r="I459" s="19">
        <v>20090902</v>
      </c>
      <c r="J459" s="19" t="s">
        <v>1501</v>
      </c>
      <c r="K459" s="19">
        <v>6</v>
      </c>
      <c r="L459" s="19">
        <v>36</v>
      </c>
      <c r="M459" s="19">
        <v>23</v>
      </c>
      <c r="N459" s="19">
        <v>49</v>
      </c>
      <c r="O459" s="19" t="s">
        <v>1502</v>
      </c>
      <c r="P459" s="19">
        <v>5</v>
      </c>
      <c r="Q459" s="19" t="s">
        <v>42</v>
      </c>
      <c r="R459" s="19"/>
      <c r="S459" s="19">
        <v>5000</v>
      </c>
      <c r="T459" s="19" t="s">
        <v>45</v>
      </c>
      <c r="U459" s="19"/>
      <c r="V459" s="19"/>
      <c r="W459" s="19"/>
      <c r="X459" s="19">
        <v>830</v>
      </c>
      <c r="Y459" s="19">
        <v>0</v>
      </c>
      <c r="Z459" s="19">
        <v>1</v>
      </c>
      <c r="AA459" s="19" t="s">
        <v>48</v>
      </c>
      <c r="AB459" s="19">
        <v>1</v>
      </c>
      <c r="AC459" s="19">
        <v>633369</v>
      </c>
      <c r="AD459" s="19">
        <v>12</v>
      </c>
      <c r="AE459" s="19"/>
      <c r="AF459" s="19"/>
      <c r="AG459" s="19"/>
      <c r="AH459" s="19">
        <v>108876</v>
      </c>
      <c r="AI459" s="19">
        <v>1</v>
      </c>
      <c r="AJ459" s="19"/>
      <c r="AK459" s="19"/>
      <c r="AL459" s="19"/>
      <c r="AM459" s="19"/>
      <c r="AN459" s="19"/>
      <c r="AO459" s="19">
        <v>3.66</v>
      </c>
      <c r="AP459" s="19" t="s">
        <v>1504</v>
      </c>
      <c r="AQ459" s="19" t="s">
        <v>1502</v>
      </c>
      <c r="AR459" s="19" t="s">
        <v>1540</v>
      </c>
      <c r="AS459" s="19" t="s">
        <v>1562</v>
      </c>
      <c r="AT459" s="19" t="s">
        <v>1563</v>
      </c>
      <c r="AU459" s="19" t="s">
        <v>1564</v>
      </c>
      <c r="AV459" s="19" t="s">
        <v>1565</v>
      </c>
      <c r="AW459" s="19">
        <v>2005</v>
      </c>
      <c r="AX459" s="19">
        <v>3</v>
      </c>
      <c r="AY459" s="19" t="s">
        <v>1566</v>
      </c>
      <c r="AZ459" s="19" t="s">
        <v>1567</v>
      </c>
      <c r="BA459" s="19">
        <v>2006</v>
      </c>
      <c r="BB459" t="str">
        <f>VLOOKUP(AC459,'CTCwiretagcode(Jan2016)'!A$2:C$730,3,FALSE)</f>
        <v>SAM</v>
      </c>
      <c r="BC459" t="str">
        <f t="shared" si="21"/>
        <v>mix</v>
      </c>
      <c r="BD459">
        <f t="shared" si="22"/>
        <v>3</v>
      </c>
      <c r="BE459" t="str">
        <f t="shared" si="23"/>
        <v>6333693M10107  B2009830</v>
      </c>
      <c r="BK459" s="19" t="s">
        <v>1503</v>
      </c>
    </row>
    <row r="460" spans="1:63" x14ac:dyDescent="0.25">
      <c r="A460" s="19" t="s">
        <v>1501</v>
      </c>
      <c r="B460" s="19">
        <v>4.0999999999999996</v>
      </c>
      <c r="C460" s="19">
        <v>20130329</v>
      </c>
      <c r="D460" s="19" t="s">
        <v>41</v>
      </c>
      <c r="E460" s="19" t="s">
        <v>41</v>
      </c>
      <c r="F460" s="19">
        <v>2066412</v>
      </c>
      <c r="G460" s="19">
        <v>1</v>
      </c>
      <c r="H460" s="19">
        <v>2009</v>
      </c>
      <c r="I460" s="19">
        <v>20090902</v>
      </c>
      <c r="J460" s="19" t="s">
        <v>1501</v>
      </c>
      <c r="K460" s="19">
        <v>6</v>
      </c>
      <c r="L460" s="19">
        <v>36</v>
      </c>
      <c r="M460" s="19">
        <v>23</v>
      </c>
      <c r="N460" s="19">
        <v>49</v>
      </c>
      <c r="O460" s="19" t="s">
        <v>1502</v>
      </c>
      <c r="P460" s="19">
        <v>5</v>
      </c>
      <c r="Q460" s="19" t="s">
        <v>42</v>
      </c>
      <c r="R460" s="19"/>
      <c r="S460" s="19">
        <v>5000</v>
      </c>
      <c r="T460" s="19" t="s">
        <v>45</v>
      </c>
      <c r="U460" s="19"/>
      <c r="V460" s="19"/>
      <c r="W460" s="19"/>
      <c r="X460" s="19">
        <v>500</v>
      </c>
      <c r="Y460" s="19">
        <v>0</v>
      </c>
      <c r="Z460" s="19">
        <v>1</v>
      </c>
      <c r="AA460" s="19" t="s">
        <v>48</v>
      </c>
      <c r="AB460" s="19">
        <v>1</v>
      </c>
      <c r="AC460" s="19">
        <v>186220</v>
      </c>
      <c r="AD460" s="19">
        <v>12</v>
      </c>
      <c r="AE460" s="19"/>
      <c r="AF460" s="19"/>
      <c r="AG460" s="19"/>
      <c r="AH460" s="19">
        <v>108876</v>
      </c>
      <c r="AI460" s="19">
        <v>1</v>
      </c>
      <c r="AJ460" s="19"/>
      <c r="AK460" s="19"/>
      <c r="AL460" s="19"/>
      <c r="AM460" s="19"/>
      <c r="AN460" s="19"/>
      <c r="AO460" s="19">
        <v>3.66</v>
      </c>
      <c r="AP460" s="19" t="s">
        <v>1504</v>
      </c>
      <c r="AQ460" s="19" t="s">
        <v>1502</v>
      </c>
      <c r="AR460" s="19" t="s">
        <v>1505</v>
      </c>
      <c r="AS460" s="19" t="s">
        <v>1512</v>
      </c>
      <c r="AT460" s="19" t="s">
        <v>1513</v>
      </c>
      <c r="AU460" s="19" t="s">
        <v>1514</v>
      </c>
      <c r="AV460" s="19" t="s">
        <v>1515</v>
      </c>
      <c r="AW460" s="19">
        <v>2007</v>
      </c>
      <c r="AX460" s="19">
        <v>3</v>
      </c>
      <c r="AY460" s="19" t="s">
        <v>1516</v>
      </c>
      <c r="AZ460" s="19" t="s">
        <v>1517</v>
      </c>
      <c r="BA460" s="19">
        <v>2008</v>
      </c>
      <c r="BB460" t="str">
        <f>VLOOKUP(AC460,'CTCwiretagcode(Jan2016)'!A$2:C$730,3,FALSE)</f>
        <v>COW</v>
      </c>
      <c r="BC460" t="str">
        <f t="shared" si="21"/>
        <v>mix</v>
      </c>
      <c r="BD460">
        <f t="shared" si="22"/>
        <v>3</v>
      </c>
      <c r="BE460" t="str">
        <f t="shared" si="23"/>
        <v>1862203M10107  B2009500</v>
      </c>
      <c r="BK460" s="19" t="s">
        <v>1503</v>
      </c>
    </row>
    <row r="461" spans="1:63" x14ac:dyDescent="0.25">
      <c r="A461" s="19" t="s">
        <v>1501</v>
      </c>
      <c r="B461" s="19">
        <v>4.0999999999999996</v>
      </c>
      <c r="C461" s="19">
        <v>20130329</v>
      </c>
      <c r="D461" s="19" t="s">
        <v>41</v>
      </c>
      <c r="E461" s="19" t="s">
        <v>41</v>
      </c>
      <c r="F461" s="19">
        <v>2065268</v>
      </c>
      <c r="G461" s="19">
        <v>1</v>
      </c>
      <c r="H461" s="19">
        <v>2009</v>
      </c>
      <c r="I461" s="19">
        <v>20090908</v>
      </c>
      <c r="J461" s="19" t="s">
        <v>1501</v>
      </c>
      <c r="K461" s="19">
        <v>6</v>
      </c>
      <c r="L461" s="19">
        <v>37</v>
      </c>
      <c r="M461" s="19">
        <v>23</v>
      </c>
      <c r="N461" s="19">
        <v>17</v>
      </c>
      <c r="O461" s="19" t="s">
        <v>1502</v>
      </c>
      <c r="P461" s="19">
        <v>5</v>
      </c>
      <c r="Q461" s="19" t="s">
        <v>42</v>
      </c>
      <c r="R461" s="19"/>
      <c r="S461" s="19">
        <v>5000</v>
      </c>
      <c r="T461" s="19" t="s">
        <v>45</v>
      </c>
      <c r="U461" s="19"/>
      <c r="V461" s="19"/>
      <c r="W461" s="19"/>
      <c r="X461" s="19">
        <v>530</v>
      </c>
      <c r="Y461" s="19">
        <v>0</v>
      </c>
      <c r="Z461" s="19">
        <v>1</v>
      </c>
      <c r="AA461" s="19" t="s">
        <v>48</v>
      </c>
      <c r="AB461" s="19">
        <v>1</v>
      </c>
      <c r="AC461" s="19">
        <v>634272</v>
      </c>
      <c r="AD461" s="19">
        <v>12</v>
      </c>
      <c r="AE461" s="19"/>
      <c r="AF461" s="19"/>
      <c r="AG461" s="19"/>
      <c r="AH461" s="19">
        <v>108877</v>
      </c>
      <c r="AI461" s="19">
        <v>1</v>
      </c>
      <c r="AJ461" s="19"/>
      <c r="AK461" s="19"/>
      <c r="AL461" s="19"/>
      <c r="AM461" s="19"/>
      <c r="AN461" s="19"/>
      <c r="AO461" s="19">
        <v>2.17</v>
      </c>
      <c r="AP461" s="19" t="s">
        <v>1504</v>
      </c>
      <c r="AQ461" s="19" t="s">
        <v>1502</v>
      </c>
      <c r="AR461" s="19" t="s">
        <v>1540</v>
      </c>
      <c r="AS461" s="19" t="s">
        <v>1562</v>
      </c>
      <c r="AT461" s="19" t="s">
        <v>1563</v>
      </c>
      <c r="AU461" s="19" t="s">
        <v>1564</v>
      </c>
      <c r="AV461" s="19" t="s">
        <v>1565</v>
      </c>
      <c r="AW461" s="19">
        <v>2007</v>
      </c>
      <c r="AX461" s="19">
        <v>3</v>
      </c>
      <c r="AY461" s="19" t="s">
        <v>1566</v>
      </c>
      <c r="AZ461" s="19" t="s">
        <v>1567</v>
      </c>
      <c r="BA461" s="19">
        <v>2008</v>
      </c>
      <c r="BB461" t="str">
        <f>VLOOKUP(AC461,'CTCwiretagcode(Jan2016)'!A$2:C$730,3,FALSE)</f>
        <v>SAM</v>
      </c>
      <c r="BC461" t="str">
        <f t="shared" si="21"/>
        <v>Tr</v>
      </c>
      <c r="BD461">
        <f t="shared" si="22"/>
        <v>3</v>
      </c>
      <c r="BE461" t="str">
        <f t="shared" si="23"/>
        <v>6342723M10107  B2009530</v>
      </c>
      <c r="BK461" s="19" t="s">
        <v>1503</v>
      </c>
    </row>
    <row r="462" spans="1:63" x14ac:dyDescent="0.25">
      <c r="A462" s="19" t="s">
        <v>1501</v>
      </c>
      <c r="B462" s="19">
        <v>4.0999999999999996</v>
      </c>
      <c r="C462" s="19">
        <v>20130329</v>
      </c>
      <c r="D462" s="19" t="s">
        <v>41</v>
      </c>
      <c r="E462" s="19" t="s">
        <v>41</v>
      </c>
      <c r="F462" s="19">
        <v>2065281</v>
      </c>
      <c r="G462" s="19">
        <v>1</v>
      </c>
      <c r="H462" s="19">
        <v>2009</v>
      </c>
      <c r="I462" s="19">
        <v>20090908</v>
      </c>
      <c r="J462" s="19" t="s">
        <v>1501</v>
      </c>
      <c r="K462" s="19">
        <v>6</v>
      </c>
      <c r="L462" s="19">
        <v>37</v>
      </c>
      <c r="M462" s="19">
        <v>23</v>
      </c>
      <c r="N462" s="19">
        <v>17</v>
      </c>
      <c r="O462" s="19" t="s">
        <v>1502</v>
      </c>
      <c r="P462" s="19">
        <v>5</v>
      </c>
      <c r="Q462" s="19" t="s">
        <v>42</v>
      </c>
      <c r="R462" s="19"/>
      <c r="S462" s="19">
        <v>5000</v>
      </c>
      <c r="T462" s="19" t="s">
        <v>45</v>
      </c>
      <c r="U462" s="19"/>
      <c r="V462" s="19"/>
      <c r="W462" s="19"/>
      <c r="X462" s="19">
        <v>620</v>
      </c>
      <c r="Y462" s="19">
        <v>0</v>
      </c>
      <c r="Z462" s="19">
        <v>1</v>
      </c>
      <c r="AA462" s="19" t="s">
        <v>48</v>
      </c>
      <c r="AB462" s="19">
        <v>1</v>
      </c>
      <c r="AC462" s="19">
        <v>634583</v>
      </c>
      <c r="AD462" s="19">
        <v>12</v>
      </c>
      <c r="AE462" s="19"/>
      <c r="AF462" s="19"/>
      <c r="AG462" s="19"/>
      <c r="AH462" s="19">
        <v>108877</v>
      </c>
      <c r="AI462" s="19">
        <v>1</v>
      </c>
      <c r="AJ462" s="19"/>
      <c r="AK462" s="19"/>
      <c r="AL462" s="19"/>
      <c r="AM462" s="19"/>
      <c r="AN462" s="19"/>
      <c r="AO462" s="19">
        <v>2.17</v>
      </c>
      <c r="AP462" s="19" t="s">
        <v>1504</v>
      </c>
      <c r="AQ462" s="19" t="s">
        <v>1502</v>
      </c>
      <c r="AR462" s="19" t="s">
        <v>1540</v>
      </c>
      <c r="AS462" s="19" t="s">
        <v>1562</v>
      </c>
      <c r="AT462" s="19" t="s">
        <v>1579</v>
      </c>
      <c r="AU462" s="19" t="s">
        <v>1580</v>
      </c>
      <c r="AV462" s="19" t="s">
        <v>1565</v>
      </c>
      <c r="AW462" s="19">
        <v>2007</v>
      </c>
      <c r="AX462" s="19">
        <v>3</v>
      </c>
      <c r="AY462" s="19" t="s">
        <v>1581</v>
      </c>
      <c r="AZ462" s="19" t="s">
        <v>1567</v>
      </c>
      <c r="BA462" s="19">
        <v>2008</v>
      </c>
      <c r="BB462" t="str">
        <f>VLOOKUP(AC462,'CTCwiretagcode(Jan2016)'!A$2:C$730,3,FALSE)</f>
        <v>GLH</v>
      </c>
      <c r="BC462" t="str">
        <f t="shared" si="21"/>
        <v>Tr</v>
      </c>
      <c r="BD462">
        <f t="shared" si="22"/>
        <v>3</v>
      </c>
      <c r="BE462" t="str">
        <f t="shared" si="23"/>
        <v>6345833M10107  B2009620</v>
      </c>
      <c r="BK462" s="19" t="s">
        <v>1503</v>
      </c>
    </row>
    <row r="463" spans="1:63" x14ac:dyDescent="0.25">
      <c r="A463" s="19" t="s">
        <v>1501</v>
      </c>
      <c r="B463" s="19">
        <v>4.0999999999999996</v>
      </c>
      <c r="C463" s="19">
        <v>20130329</v>
      </c>
      <c r="D463" s="19" t="s">
        <v>41</v>
      </c>
      <c r="E463" s="19" t="s">
        <v>41</v>
      </c>
      <c r="F463" s="19">
        <v>2065286</v>
      </c>
      <c r="G463" s="19">
        <v>1</v>
      </c>
      <c r="H463" s="19">
        <v>2009</v>
      </c>
      <c r="I463" s="19">
        <v>20090908</v>
      </c>
      <c r="J463" s="19" t="s">
        <v>1501</v>
      </c>
      <c r="K463" s="19">
        <v>6</v>
      </c>
      <c r="L463" s="19">
        <v>37</v>
      </c>
      <c r="M463" s="19">
        <v>23</v>
      </c>
      <c r="N463" s="19">
        <v>17</v>
      </c>
      <c r="O463" s="19" t="s">
        <v>1502</v>
      </c>
      <c r="P463" s="19">
        <v>5</v>
      </c>
      <c r="Q463" s="19" t="s">
        <v>42</v>
      </c>
      <c r="R463" s="19"/>
      <c r="S463" s="19">
        <v>5000</v>
      </c>
      <c r="T463" s="19" t="s">
        <v>45</v>
      </c>
      <c r="U463" s="19"/>
      <c r="V463" s="19"/>
      <c r="W463" s="19"/>
      <c r="X463" s="19">
        <v>540</v>
      </c>
      <c r="Y463" s="19">
        <v>0</v>
      </c>
      <c r="Z463" s="19">
        <v>1</v>
      </c>
      <c r="AA463" s="19" t="s">
        <v>48</v>
      </c>
      <c r="AB463" s="19">
        <v>1</v>
      </c>
      <c r="AC463" s="19">
        <v>186240</v>
      </c>
      <c r="AD463" s="19">
        <v>12</v>
      </c>
      <c r="AE463" s="19"/>
      <c r="AF463" s="19"/>
      <c r="AG463" s="19"/>
      <c r="AH463" s="19">
        <v>108877</v>
      </c>
      <c r="AI463" s="19">
        <v>1</v>
      </c>
      <c r="AJ463" s="19"/>
      <c r="AK463" s="19"/>
      <c r="AL463" s="19"/>
      <c r="AM463" s="19"/>
      <c r="AN463" s="19"/>
      <c r="AO463" s="19">
        <v>2.17</v>
      </c>
      <c r="AP463" s="19" t="s">
        <v>1504</v>
      </c>
      <c r="AQ463" s="19" t="s">
        <v>1502</v>
      </c>
      <c r="AR463" s="19" t="s">
        <v>1505</v>
      </c>
      <c r="AS463" s="19" t="s">
        <v>1506</v>
      </c>
      <c r="AT463" s="19" t="s">
        <v>1507</v>
      </c>
      <c r="AU463" s="19" t="s">
        <v>1520</v>
      </c>
      <c r="AV463" s="19" t="s">
        <v>1521</v>
      </c>
      <c r="AW463" s="19">
        <v>2007</v>
      </c>
      <c r="AX463" s="19">
        <v>3</v>
      </c>
      <c r="AY463" s="19" t="s">
        <v>1522</v>
      </c>
      <c r="AZ463" s="19" t="s">
        <v>1523</v>
      </c>
      <c r="BA463" s="19">
        <v>2008</v>
      </c>
      <c r="BB463" t="str">
        <f>VLOOKUP(AC463,'CTCwiretagcode(Jan2016)'!A$2:C$730,3,FALSE)</f>
        <v>CHI</v>
      </c>
      <c r="BC463" t="str">
        <f t="shared" si="21"/>
        <v>Tr</v>
      </c>
      <c r="BD463">
        <f t="shared" si="22"/>
        <v>3</v>
      </c>
      <c r="BE463" t="str">
        <f t="shared" si="23"/>
        <v>1862403M10107  B2009540</v>
      </c>
      <c r="BK463" s="19" t="s">
        <v>1503</v>
      </c>
    </row>
    <row r="464" spans="1:63" x14ac:dyDescent="0.25">
      <c r="A464" s="19" t="s">
        <v>1501</v>
      </c>
      <c r="B464" s="19">
        <v>4.0999999999999996</v>
      </c>
      <c r="C464" s="19">
        <v>20130329</v>
      </c>
      <c r="D464" s="19" t="s">
        <v>41</v>
      </c>
      <c r="E464" s="19" t="s">
        <v>41</v>
      </c>
      <c r="F464" s="19">
        <v>2065287</v>
      </c>
      <c r="G464" s="19">
        <v>1</v>
      </c>
      <c r="H464" s="19">
        <v>2009</v>
      </c>
      <c r="I464" s="19">
        <v>20090908</v>
      </c>
      <c r="J464" s="19" t="s">
        <v>1501</v>
      </c>
      <c r="K464" s="19">
        <v>6</v>
      </c>
      <c r="L464" s="19">
        <v>37</v>
      </c>
      <c r="M464" s="19">
        <v>23</v>
      </c>
      <c r="N464" s="19">
        <v>17</v>
      </c>
      <c r="O464" s="19" t="s">
        <v>1502</v>
      </c>
      <c r="P464" s="19">
        <v>5</v>
      </c>
      <c r="Q464" s="19" t="s">
        <v>42</v>
      </c>
      <c r="R464" s="19"/>
      <c r="S464" s="19">
        <v>5000</v>
      </c>
      <c r="T464" s="19" t="s">
        <v>45</v>
      </c>
      <c r="U464" s="19"/>
      <c r="V464" s="19"/>
      <c r="W464" s="19"/>
      <c r="X464" s="19">
        <v>510</v>
      </c>
      <c r="Y464" s="19">
        <v>0</v>
      </c>
      <c r="Z464" s="19">
        <v>1</v>
      </c>
      <c r="AA464" s="19" t="s">
        <v>48</v>
      </c>
      <c r="AB464" s="19">
        <v>1</v>
      </c>
      <c r="AC464" s="19">
        <v>634272</v>
      </c>
      <c r="AD464" s="19">
        <v>12</v>
      </c>
      <c r="AE464" s="19"/>
      <c r="AF464" s="19"/>
      <c r="AG464" s="19"/>
      <c r="AH464" s="19">
        <v>108877</v>
      </c>
      <c r="AI464" s="19">
        <v>1</v>
      </c>
      <c r="AJ464" s="19"/>
      <c r="AK464" s="19"/>
      <c r="AL464" s="19"/>
      <c r="AM464" s="19"/>
      <c r="AN464" s="19"/>
      <c r="AO464" s="19">
        <v>2.17</v>
      </c>
      <c r="AP464" s="19" t="s">
        <v>1504</v>
      </c>
      <c r="AQ464" s="19" t="s">
        <v>1502</v>
      </c>
      <c r="AR464" s="19" t="s">
        <v>1540</v>
      </c>
      <c r="AS464" s="19" t="s">
        <v>1562</v>
      </c>
      <c r="AT464" s="19" t="s">
        <v>1563</v>
      </c>
      <c r="AU464" s="19" t="s">
        <v>1564</v>
      </c>
      <c r="AV464" s="19" t="s">
        <v>1565</v>
      </c>
      <c r="AW464" s="19">
        <v>2007</v>
      </c>
      <c r="AX464" s="19">
        <v>3</v>
      </c>
      <c r="AY464" s="19" t="s">
        <v>1566</v>
      </c>
      <c r="AZ464" s="19" t="s">
        <v>1567</v>
      </c>
      <c r="BA464" s="19">
        <v>2008</v>
      </c>
      <c r="BB464" t="str">
        <f>VLOOKUP(AC464,'CTCwiretagcode(Jan2016)'!A$2:C$730,3,FALSE)</f>
        <v>SAM</v>
      </c>
      <c r="BC464" t="str">
        <f t="shared" si="21"/>
        <v>Tr</v>
      </c>
      <c r="BD464">
        <f t="shared" si="22"/>
        <v>3</v>
      </c>
      <c r="BE464" t="str">
        <f t="shared" si="23"/>
        <v>6342723M10107  B2009510</v>
      </c>
      <c r="BK464" s="19" t="s">
        <v>1503</v>
      </c>
    </row>
    <row r="465" spans="1:63" x14ac:dyDescent="0.25">
      <c r="A465" s="19" t="s">
        <v>1501</v>
      </c>
      <c r="B465" s="19">
        <v>4.0999999999999996</v>
      </c>
      <c r="C465" s="19">
        <v>20130329</v>
      </c>
      <c r="D465" s="19" t="s">
        <v>41</v>
      </c>
      <c r="E465" s="19" t="s">
        <v>41</v>
      </c>
      <c r="F465" s="19">
        <v>2065288</v>
      </c>
      <c r="G465" s="19">
        <v>1</v>
      </c>
      <c r="H465" s="19">
        <v>2009</v>
      </c>
      <c r="I465" s="19">
        <v>20090908</v>
      </c>
      <c r="J465" s="19" t="s">
        <v>1501</v>
      </c>
      <c r="K465" s="19">
        <v>6</v>
      </c>
      <c r="L465" s="19">
        <v>37</v>
      </c>
      <c r="M465" s="19">
        <v>23</v>
      </c>
      <c r="N465" s="19">
        <v>17</v>
      </c>
      <c r="O465" s="19" t="s">
        <v>1502</v>
      </c>
      <c r="P465" s="19">
        <v>5</v>
      </c>
      <c r="Q465" s="19" t="s">
        <v>42</v>
      </c>
      <c r="R465" s="19"/>
      <c r="S465" s="19">
        <v>5000</v>
      </c>
      <c r="T465" s="19" t="s">
        <v>45</v>
      </c>
      <c r="U465" s="19"/>
      <c r="V465" s="19"/>
      <c r="W465" s="19"/>
      <c r="X465" s="19">
        <v>530</v>
      </c>
      <c r="Y465" s="19">
        <v>0</v>
      </c>
      <c r="Z465" s="19">
        <v>1</v>
      </c>
      <c r="AA465" s="19" t="s">
        <v>48</v>
      </c>
      <c r="AB465" s="19">
        <v>1</v>
      </c>
      <c r="AC465" s="19">
        <v>186226</v>
      </c>
      <c r="AD465" s="19">
        <v>12</v>
      </c>
      <c r="AE465" s="19"/>
      <c r="AF465" s="19"/>
      <c r="AG465" s="19"/>
      <c r="AH465" s="19">
        <v>108877</v>
      </c>
      <c r="AI465" s="19">
        <v>1</v>
      </c>
      <c r="AJ465" s="19"/>
      <c r="AK465" s="19"/>
      <c r="AL465" s="19"/>
      <c r="AM465" s="19"/>
      <c r="AN465" s="19"/>
      <c r="AO465" s="19">
        <v>2.17</v>
      </c>
      <c r="AP465" s="19" t="s">
        <v>1504</v>
      </c>
      <c r="AQ465" s="19" t="s">
        <v>1502</v>
      </c>
      <c r="AR465" s="19" t="s">
        <v>1505</v>
      </c>
      <c r="AS465" s="19" t="s">
        <v>1512</v>
      </c>
      <c r="AT465" s="19" t="s">
        <v>1513</v>
      </c>
      <c r="AU465" s="19" t="s">
        <v>1514</v>
      </c>
      <c r="AV465" s="19" t="s">
        <v>1515</v>
      </c>
      <c r="AW465" s="19">
        <v>2007</v>
      </c>
      <c r="AX465" s="19">
        <v>3</v>
      </c>
      <c r="AY465" s="19" t="s">
        <v>1516</v>
      </c>
      <c r="AZ465" s="19" t="s">
        <v>1517</v>
      </c>
      <c r="BA465" s="19">
        <v>2008</v>
      </c>
      <c r="BB465" t="str">
        <f>VLOOKUP(AC465,'CTCwiretagcode(Jan2016)'!A$2:C$730,3,FALSE)</f>
        <v>COW</v>
      </c>
      <c r="BC465" t="str">
        <f t="shared" si="21"/>
        <v>Tr</v>
      </c>
      <c r="BD465">
        <f t="shared" si="22"/>
        <v>3</v>
      </c>
      <c r="BE465" t="str">
        <f t="shared" si="23"/>
        <v>1862263M10107  B2009530</v>
      </c>
      <c r="BK465" s="19" t="s">
        <v>1503</v>
      </c>
    </row>
    <row r="466" spans="1:63" x14ac:dyDescent="0.25">
      <c r="A466" s="19" t="s">
        <v>1501</v>
      </c>
      <c r="B466" s="19">
        <v>4.0999999999999996</v>
      </c>
      <c r="C466" s="19">
        <v>20130329</v>
      </c>
      <c r="D466" s="19" t="s">
        <v>41</v>
      </c>
      <c r="E466" s="19" t="s">
        <v>41</v>
      </c>
      <c r="F466" s="19">
        <v>2067583</v>
      </c>
      <c r="G466" s="19">
        <v>1</v>
      </c>
      <c r="H466" s="19">
        <v>2009</v>
      </c>
      <c r="I466" s="19">
        <v>20090908</v>
      </c>
      <c r="J466" s="19" t="s">
        <v>1501</v>
      </c>
      <c r="K466" s="19">
        <v>6</v>
      </c>
      <c r="L466" s="19">
        <v>37</v>
      </c>
      <c r="M466" s="19">
        <v>23</v>
      </c>
      <c r="N466" s="19">
        <v>17</v>
      </c>
      <c r="O466" s="19" t="s">
        <v>1502</v>
      </c>
      <c r="P466" s="19">
        <v>5</v>
      </c>
      <c r="Q466" s="19" t="s">
        <v>42</v>
      </c>
      <c r="R466" s="19"/>
      <c r="S466" s="19">
        <v>5000</v>
      </c>
      <c r="T466" s="19" t="s">
        <v>45</v>
      </c>
      <c r="U466" s="19"/>
      <c r="V466" s="19"/>
      <c r="W466" s="19"/>
      <c r="X466" s="19">
        <v>570</v>
      </c>
      <c r="Y466" s="19">
        <v>0</v>
      </c>
      <c r="Z466" s="19">
        <v>1</v>
      </c>
      <c r="AA466" s="19" t="s">
        <v>48</v>
      </c>
      <c r="AB466" s="19">
        <v>1</v>
      </c>
      <c r="AC466" s="19">
        <v>185355</v>
      </c>
      <c r="AD466" s="19">
        <v>12</v>
      </c>
      <c r="AE466" s="19"/>
      <c r="AF466" s="19"/>
      <c r="AG466" s="19"/>
      <c r="AH466" s="19">
        <v>108877</v>
      </c>
      <c r="AI466" s="19">
        <v>1</v>
      </c>
      <c r="AJ466" s="19"/>
      <c r="AK466" s="19"/>
      <c r="AL466" s="19"/>
      <c r="AM466" s="19"/>
      <c r="AN466" s="19"/>
      <c r="AO466" s="19">
        <v>2.17</v>
      </c>
      <c r="AP466" s="19" t="s">
        <v>1504</v>
      </c>
      <c r="AQ466" s="19" t="s">
        <v>1502</v>
      </c>
      <c r="AR466" s="19" t="s">
        <v>1505</v>
      </c>
      <c r="AS466" s="19" t="s">
        <v>1512</v>
      </c>
      <c r="AT466" s="19" t="s">
        <v>1513</v>
      </c>
      <c r="AU466" s="19" t="s">
        <v>1514</v>
      </c>
      <c r="AV466" s="19" t="s">
        <v>1515</v>
      </c>
      <c r="AW466" s="19">
        <v>2007</v>
      </c>
      <c r="AX466" s="19">
        <v>3</v>
      </c>
      <c r="AY466" s="19" t="s">
        <v>1516</v>
      </c>
      <c r="AZ466" s="19" t="s">
        <v>1517</v>
      </c>
      <c r="BA466" s="19">
        <v>2008</v>
      </c>
      <c r="BB466" t="str">
        <f>VLOOKUP(AC466,'CTCwiretagcode(Jan2016)'!A$2:C$730,3,FALSE)</f>
        <v>COW</v>
      </c>
      <c r="BC466" t="str">
        <f t="shared" si="21"/>
        <v>Tr</v>
      </c>
      <c r="BD466">
        <f t="shared" si="22"/>
        <v>3</v>
      </c>
      <c r="BE466" t="str">
        <f t="shared" si="23"/>
        <v>1853553M10107  B2009570</v>
      </c>
      <c r="BK466" s="19" t="s">
        <v>1503</v>
      </c>
    </row>
    <row r="467" spans="1:63" x14ac:dyDescent="0.25">
      <c r="A467" s="19" t="s">
        <v>1501</v>
      </c>
      <c r="B467" s="19">
        <v>4.0999999999999996</v>
      </c>
      <c r="C467" s="19">
        <v>20130329</v>
      </c>
      <c r="D467" s="19" t="s">
        <v>41</v>
      </c>
      <c r="E467" s="19" t="s">
        <v>41</v>
      </c>
      <c r="F467" s="19">
        <v>2067586</v>
      </c>
      <c r="G467" s="19">
        <v>1</v>
      </c>
      <c r="H467" s="19">
        <v>2009</v>
      </c>
      <c r="I467" s="19">
        <v>20090908</v>
      </c>
      <c r="J467" s="19" t="s">
        <v>1501</v>
      </c>
      <c r="K467" s="19">
        <v>6</v>
      </c>
      <c r="L467" s="19">
        <v>37</v>
      </c>
      <c r="M467" s="19">
        <v>23</v>
      </c>
      <c r="N467" s="19">
        <v>17</v>
      </c>
      <c r="O467" s="19" t="s">
        <v>1502</v>
      </c>
      <c r="P467" s="19">
        <v>5</v>
      </c>
      <c r="Q467" s="19" t="s">
        <v>42</v>
      </c>
      <c r="R467" s="19"/>
      <c r="S467" s="19">
        <v>5000</v>
      </c>
      <c r="T467" s="19" t="s">
        <v>45</v>
      </c>
      <c r="U467" s="19"/>
      <c r="V467" s="19"/>
      <c r="W467" s="19"/>
      <c r="X467" s="19">
        <v>870</v>
      </c>
      <c r="Y467" s="19">
        <v>0</v>
      </c>
      <c r="Z467" s="19">
        <v>1</v>
      </c>
      <c r="AA467" s="19" t="s">
        <v>48</v>
      </c>
      <c r="AB467" s="19">
        <v>1</v>
      </c>
      <c r="AC467" s="19">
        <v>633389</v>
      </c>
      <c r="AD467" s="19">
        <v>12</v>
      </c>
      <c r="AE467" s="19"/>
      <c r="AF467" s="19"/>
      <c r="AG467" s="19"/>
      <c r="AH467" s="19">
        <v>108877</v>
      </c>
      <c r="AI467" s="19">
        <v>1</v>
      </c>
      <c r="AJ467" s="19"/>
      <c r="AK467" s="19"/>
      <c r="AL467" s="19"/>
      <c r="AM467" s="19"/>
      <c r="AN467" s="19"/>
      <c r="AO467" s="19">
        <v>2.17</v>
      </c>
      <c r="AP467" s="19" t="s">
        <v>1504</v>
      </c>
      <c r="AQ467" s="19" t="s">
        <v>1502</v>
      </c>
      <c r="AR467" s="19" t="s">
        <v>1540</v>
      </c>
      <c r="AS467" s="19" t="s">
        <v>1562</v>
      </c>
      <c r="AT467" s="19" t="s">
        <v>1563</v>
      </c>
      <c r="AU467" s="19" t="s">
        <v>1564</v>
      </c>
      <c r="AV467" s="19" t="s">
        <v>1565</v>
      </c>
      <c r="AW467" s="19">
        <v>2006</v>
      </c>
      <c r="AX467" s="19">
        <v>3</v>
      </c>
      <c r="AY467" s="19" t="s">
        <v>1566</v>
      </c>
      <c r="AZ467" s="19" t="s">
        <v>1567</v>
      </c>
      <c r="BA467" s="19">
        <v>2007</v>
      </c>
      <c r="BB467" t="str">
        <f>VLOOKUP(AC467,'CTCwiretagcode(Jan2016)'!A$2:C$730,3,FALSE)</f>
        <v>SAM</v>
      </c>
      <c r="BC467" t="str">
        <f t="shared" si="21"/>
        <v>Tr</v>
      </c>
      <c r="BD467">
        <f t="shared" si="22"/>
        <v>3</v>
      </c>
      <c r="BE467" t="str">
        <f t="shared" si="23"/>
        <v>6333893M10107  B2009870</v>
      </c>
      <c r="BK467" s="19" t="s">
        <v>1503</v>
      </c>
    </row>
    <row r="468" spans="1:63" x14ac:dyDescent="0.25">
      <c r="A468" s="19" t="s">
        <v>1501</v>
      </c>
      <c r="B468" s="19">
        <v>4.0999999999999996</v>
      </c>
      <c r="C468" s="19">
        <v>20130329</v>
      </c>
      <c r="D468" s="19" t="s">
        <v>41</v>
      </c>
      <c r="E468" s="19" t="s">
        <v>41</v>
      </c>
      <c r="F468" s="19">
        <v>2067589</v>
      </c>
      <c r="G468" s="19">
        <v>1</v>
      </c>
      <c r="H468" s="19">
        <v>2009</v>
      </c>
      <c r="I468" s="19">
        <v>20090908</v>
      </c>
      <c r="J468" s="19" t="s">
        <v>1501</v>
      </c>
      <c r="K468" s="19">
        <v>6</v>
      </c>
      <c r="L468" s="19">
        <v>37</v>
      </c>
      <c r="M468" s="19">
        <v>23</v>
      </c>
      <c r="N468" s="19">
        <v>17</v>
      </c>
      <c r="O468" s="19" t="s">
        <v>1502</v>
      </c>
      <c r="P468" s="19">
        <v>5</v>
      </c>
      <c r="Q468" s="19" t="s">
        <v>42</v>
      </c>
      <c r="R468" s="19"/>
      <c r="S468" s="19">
        <v>5000</v>
      </c>
      <c r="T468" s="19" t="s">
        <v>45</v>
      </c>
      <c r="U468" s="19"/>
      <c r="V468" s="19"/>
      <c r="W468" s="19"/>
      <c r="X468" s="19">
        <v>730</v>
      </c>
      <c r="Y468" s="19">
        <v>0</v>
      </c>
      <c r="Z468" s="19">
        <v>1</v>
      </c>
      <c r="AA468" s="19" t="s">
        <v>48</v>
      </c>
      <c r="AB468" s="19">
        <v>1</v>
      </c>
      <c r="AC468" s="19">
        <v>633389</v>
      </c>
      <c r="AD468" s="19">
        <v>12</v>
      </c>
      <c r="AE468" s="19"/>
      <c r="AF468" s="19"/>
      <c r="AG468" s="19"/>
      <c r="AH468" s="19">
        <v>108877</v>
      </c>
      <c r="AI468" s="19">
        <v>1</v>
      </c>
      <c r="AJ468" s="19"/>
      <c r="AK468" s="19"/>
      <c r="AL468" s="19"/>
      <c r="AM468" s="19"/>
      <c r="AN468" s="19"/>
      <c r="AO468" s="19">
        <v>2.17</v>
      </c>
      <c r="AP468" s="19" t="s">
        <v>1504</v>
      </c>
      <c r="AQ468" s="19" t="s">
        <v>1502</v>
      </c>
      <c r="AR468" s="19" t="s">
        <v>1540</v>
      </c>
      <c r="AS468" s="19" t="s">
        <v>1562</v>
      </c>
      <c r="AT468" s="19" t="s">
        <v>1563</v>
      </c>
      <c r="AU468" s="19" t="s">
        <v>1564</v>
      </c>
      <c r="AV468" s="19" t="s">
        <v>1565</v>
      </c>
      <c r="AW468" s="19">
        <v>2006</v>
      </c>
      <c r="AX468" s="19">
        <v>3</v>
      </c>
      <c r="AY468" s="19" t="s">
        <v>1566</v>
      </c>
      <c r="AZ468" s="19" t="s">
        <v>1567</v>
      </c>
      <c r="BA468" s="19">
        <v>2007</v>
      </c>
      <c r="BB468" t="str">
        <f>VLOOKUP(AC468,'CTCwiretagcode(Jan2016)'!A$2:C$730,3,FALSE)</f>
        <v>SAM</v>
      </c>
      <c r="BC468" t="str">
        <f t="shared" si="21"/>
        <v>Tr</v>
      </c>
      <c r="BD468">
        <f t="shared" si="22"/>
        <v>3</v>
      </c>
      <c r="BE468" t="str">
        <f t="shared" si="23"/>
        <v>6333893M10107  B2009730</v>
      </c>
      <c r="BK468" s="19" t="s">
        <v>1503</v>
      </c>
    </row>
    <row r="469" spans="1:63" x14ac:dyDescent="0.25">
      <c r="A469" s="19" t="s">
        <v>1501</v>
      </c>
      <c r="B469" s="19">
        <v>4.0999999999999996</v>
      </c>
      <c r="C469" s="19">
        <v>20130329</v>
      </c>
      <c r="D469" s="19" t="s">
        <v>41</v>
      </c>
      <c r="E469" s="19" t="s">
        <v>41</v>
      </c>
      <c r="F469" s="19">
        <v>2067594</v>
      </c>
      <c r="G469" s="19">
        <v>1</v>
      </c>
      <c r="H469" s="19">
        <v>2009</v>
      </c>
      <c r="I469" s="19">
        <v>20090908</v>
      </c>
      <c r="J469" s="19" t="s">
        <v>1501</v>
      </c>
      <c r="K469" s="19">
        <v>6</v>
      </c>
      <c r="L469" s="19">
        <v>37</v>
      </c>
      <c r="M469" s="19">
        <v>23</v>
      </c>
      <c r="N469" s="19">
        <v>17</v>
      </c>
      <c r="O469" s="19" t="s">
        <v>1502</v>
      </c>
      <c r="P469" s="19">
        <v>5</v>
      </c>
      <c r="Q469" s="19" t="s">
        <v>42</v>
      </c>
      <c r="R469" s="19"/>
      <c r="S469" s="19">
        <v>5000</v>
      </c>
      <c r="T469" s="19" t="s">
        <v>110</v>
      </c>
      <c r="U469" s="19"/>
      <c r="V469" s="19"/>
      <c r="W469" s="19"/>
      <c r="X469" s="19">
        <v>840</v>
      </c>
      <c r="Y469" s="19">
        <v>0</v>
      </c>
      <c r="Z469" s="19">
        <v>1</v>
      </c>
      <c r="AA469" s="19" t="s">
        <v>48</v>
      </c>
      <c r="AB469" s="19">
        <v>1</v>
      </c>
      <c r="AC469" s="19">
        <v>633369</v>
      </c>
      <c r="AD469" s="19">
        <v>12</v>
      </c>
      <c r="AE469" s="19"/>
      <c r="AF469" s="19"/>
      <c r="AG469" s="19"/>
      <c r="AH469" s="19">
        <v>108877</v>
      </c>
      <c r="AI469" s="19">
        <v>1</v>
      </c>
      <c r="AJ469" s="19"/>
      <c r="AK469" s="19"/>
      <c r="AL469" s="19"/>
      <c r="AM469" s="19"/>
      <c r="AN469" s="19"/>
      <c r="AO469" s="19">
        <v>2.17</v>
      </c>
      <c r="AP469" s="19" t="s">
        <v>1504</v>
      </c>
      <c r="AQ469" s="19" t="s">
        <v>1502</v>
      </c>
      <c r="AR469" s="19" t="s">
        <v>1540</v>
      </c>
      <c r="AS469" s="19" t="s">
        <v>1562</v>
      </c>
      <c r="AT469" s="19" t="s">
        <v>1563</v>
      </c>
      <c r="AU469" s="19" t="s">
        <v>1564</v>
      </c>
      <c r="AV469" s="19" t="s">
        <v>1565</v>
      </c>
      <c r="AW469" s="19">
        <v>2005</v>
      </c>
      <c r="AX469" s="19">
        <v>3</v>
      </c>
      <c r="AY469" s="19" t="s">
        <v>1566</v>
      </c>
      <c r="AZ469" s="19" t="s">
        <v>1567</v>
      </c>
      <c r="BA469" s="19">
        <v>2006</v>
      </c>
      <c r="BB469" t="str">
        <f>VLOOKUP(AC469,'CTCwiretagcode(Jan2016)'!A$2:C$730,3,FALSE)</f>
        <v>SAM</v>
      </c>
      <c r="BC469" t="str">
        <f t="shared" si="21"/>
        <v>Tr</v>
      </c>
      <c r="BD469">
        <f t="shared" si="22"/>
        <v>3</v>
      </c>
      <c r="BE469" t="str">
        <f t="shared" si="23"/>
        <v>6333693M10107  B2009840</v>
      </c>
      <c r="BK469" s="19" t="s">
        <v>1503</v>
      </c>
    </row>
    <row r="470" spans="1:63" x14ac:dyDescent="0.25">
      <c r="A470" s="19" t="s">
        <v>1501</v>
      </c>
      <c r="B470" s="19">
        <v>4.0999999999999996</v>
      </c>
      <c r="C470" s="19">
        <v>20130329</v>
      </c>
      <c r="D470" s="19" t="s">
        <v>41</v>
      </c>
      <c r="E470" s="19" t="s">
        <v>41</v>
      </c>
      <c r="F470" s="19">
        <v>2067595</v>
      </c>
      <c r="G470" s="19">
        <v>1</v>
      </c>
      <c r="H470" s="19">
        <v>2009</v>
      </c>
      <c r="I470" s="19">
        <v>20090908</v>
      </c>
      <c r="J470" s="19" t="s">
        <v>1501</v>
      </c>
      <c r="K470" s="19">
        <v>6</v>
      </c>
      <c r="L470" s="19">
        <v>37</v>
      </c>
      <c r="M470" s="19">
        <v>23</v>
      </c>
      <c r="N470" s="19">
        <v>17</v>
      </c>
      <c r="O470" s="19" t="s">
        <v>1502</v>
      </c>
      <c r="P470" s="19">
        <v>5</v>
      </c>
      <c r="Q470" s="19" t="s">
        <v>42</v>
      </c>
      <c r="R470" s="19"/>
      <c r="S470" s="19">
        <v>5000</v>
      </c>
      <c r="T470" s="19" t="s">
        <v>45</v>
      </c>
      <c r="U470" s="19"/>
      <c r="V470" s="19"/>
      <c r="W470" s="19"/>
      <c r="X470" s="19">
        <v>690</v>
      </c>
      <c r="Y470" s="19">
        <v>0</v>
      </c>
      <c r="Z470" s="19">
        <v>1</v>
      </c>
      <c r="AA470" s="19" t="s">
        <v>48</v>
      </c>
      <c r="AB470" s="19">
        <v>1</v>
      </c>
      <c r="AC470" s="19">
        <v>633389</v>
      </c>
      <c r="AD470" s="19">
        <v>12</v>
      </c>
      <c r="AE470" s="19"/>
      <c r="AF470" s="19"/>
      <c r="AG470" s="19"/>
      <c r="AH470" s="19">
        <v>108877</v>
      </c>
      <c r="AI470" s="19">
        <v>1</v>
      </c>
      <c r="AJ470" s="19"/>
      <c r="AK470" s="19"/>
      <c r="AL470" s="19"/>
      <c r="AM470" s="19"/>
      <c r="AN470" s="19"/>
      <c r="AO470" s="19">
        <v>2.17</v>
      </c>
      <c r="AP470" s="19" t="s">
        <v>1504</v>
      </c>
      <c r="AQ470" s="19" t="s">
        <v>1502</v>
      </c>
      <c r="AR470" s="19" t="s">
        <v>1540</v>
      </c>
      <c r="AS470" s="19" t="s">
        <v>1562</v>
      </c>
      <c r="AT470" s="19" t="s">
        <v>1563</v>
      </c>
      <c r="AU470" s="19" t="s">
        <v>1564</v>
      </c>
      <c r="AV470" s="19" t="s">
        <v>1565</v>
      </c>
      <c r="AW470" s="19">
        <v>2006</v>
      </c>
      <c r="AX470" s="19">
        <v>3</v>
      </c>
      <c r="AY470" s="19" t="s">
        <v>1566</v>
      </c>
      <c r="AZ470" s="19" t="s">
        <v>1567</v>
      </c>
      <c r="BA470" s="19">
        <v>2007</v>
      </c>
      <c r="BB470" t="str">
        <f>VLOOKUP(AC470,'CTCwiretagcode(Jan2016)'!A$2:C$730,3,FALSE)</f>
        <v>SAM</v>
      </c>
      <c r="BC470" t="str">
        <f t="shared" si="21"/>
        <v>Tr</v>
      </c>
      <c r="BD470">
        <f t="shared" si="22"/>
        <v>3</v>
      </c>
      <c r="BE470" t="str">
        <f t="shared" si="23"/>
        <v>6333893M10107  B2009690</v>
      </c>
      <c r="BK470" s="19" t="s">
        <v>1503</v>
      </c>
    </row>
    <row r="471" spans="1:63" x14ac:dyDescent="0.25">
      <c r="A471" s="19" t="s">
        <v>1501</v>
      </c>
      <c r="B471" s="19">
        <v>4.0999999999999996</v>
      </c>
      <c r="C471" s="19">
        <v>20130329</v>
      </c>
      <c r="D471" s="19" t="s">
        <v>41</v>
      </c>
      <c r="E471" s="19" t="s">
        <v>41</v>
      </c>
      <c r="F471" s="19">
        <v>2067597</v>
      </c>
      <c r="G471" s="19">
        <v>1</v>
      </c>
      <c r="H471" s="19">
        <v>2009</v>
      </c>
      <c r="I471" s="19">
        <v>20090908</v>
      </c>
      <c r="J471" s="19" t="s">
        <v>1501</v>
      </c>
      <c r="K471" s="19">
        <v>6</v>
      </c>
      <c r="L471" s="19">
        <v>37</v>
      </c>
      <c r="M471" s="19">
        <v>23</v>
      </c>
      <c r="N471" s="19">
        <v>17</v>
      </c>
      <c r="O471" s="19" t="s">
        <v>1502</v>
      </c>
      <c r="P471" s="19">
        <v>5</v>
      </c>
      <c r="Q471" s="19" t="s">
        <v>42</v>
      </c>
      <c r="R471" s="19"/>
      <c r="S471" s="19">
        <v>5000</v>
      </c>
      <c r="T471" s="19" t="s">
        <v>45</v>
      </c>
      <c r="U471" s="19"/>
      <c r="V471" s="19"/>
      <c r="W471" s="19"/>
      <c r="X471" s="19">
        <v>750</v>
      </c>
      <c r="Y471" s="19">
        <v>0</v>
      </c>
      <c r="Z471" s="19">
        <v>1</v>
      </c>
      <c r="AA471" s="19" t="s">
        <v>48</v>
      </c>
      <c r="AB471" s="19">
        <v>1</v>
      </c>
      <c r="AC471" s="19">
        <v>633389</v>
      </c>
      <c r="AD471" s="19">
        <v>12</v>
      </c>
      <c r="AE471" s="19"/>
      <c r="AF471" s="19"/>
      <c r="AG471" s="19"/>
      <c r="AH471" s="19">
        <v>108877</v>
      </c>
      <c r="AI471" s="19">
        <v>1</v>
      </c>
      <c r="AJ471" s="19"/>
      <c r="AK471" s="19"/>
      <c r="AL471" s="19"/>
      <c r="AM471" s="19"/>
      <c r="AN471" s="19"/>
      <c r="AO471" s="19">
        <v>2.17</v>
      </c>
      <c r="AP471" s="19" t="s">
        <v>1504</v>
      </c>
      <c r="AQ471" s="19" t="s">
        <v>1502</v>
      </c>
      <c r="AR471" s="19" t="s">
        <v>1540</v>
      </c>
      <c r="AS471" s="19" t="s">
        <v>1562</v>
      </c>
      <c r="AT471" s="19" t="s">
        <v>1563</v>
      </c>
      <c r="AU471" s="19" t="s">
        <v>1564</v>
      </c>
      <c r="AV471" s="19" t="s">
        <v>1565</v>
      </c>
      <c r="AW471" s="19">
        <v>2006</v>
      </c>
      <c r="AX471" s="19">
        <v>3</v>
      </c>
      <c r="AY471" s="19" t="s">
        <v>1566</v>
      </c>
      <c r="AZ471" s="19" t="s">
        <v>1567</v>
      </c>
      <c r="BA471" s="19">
        <v>2007</v>
      </c>
      <c r="BB471" t="str">
        <f>VLOOKUP(AC471,'CTCwiretagcode(Jan2016)'!A$2:C$730,3,FALSE)</f>
        <v>SAM</v>
      </c>
      <c r="BC471" t="str">
        <f t="shared" si="21"/>
        <v>Tr</v>
      </c>
      <c r="BD471">
        <f t="shared" si="22"/>
        <v>3</v>
      </c>
      <c r="BE471" t="str">
        <f t="shared" si="23"/>
        <v>6333893M10107  B2009750</v>
      </c>
      <c r="BK471" s="19" t="s">
        <v>1503</v>
      </c>
    </row>
    <row r="472" spans="1:63" x14ac:dyDescent="0.25">
      <c r="A472" s="19" t="s">
        <v>1501</v>
      </c>
      <c r="B472" s="19">
        <v>4.0999999999999996</v>
      </c>
      <c r="C472" s="19">
        <v>20130329</v>
      </c>
      <c r="D472" s="19" t="s">
        <v>41</v>
      </c>
      <c r="E472" s="19" t="s">
        <v>41</v>
      </c>
      <c r="F472" s="19">
        <v>2064147</v>
      </c>
      <c r="G472" s="19">
        <v>1</v>
      </c>
      <c r="H472" s="19">
        <v>2009</v>
      </c>
      <c r="I472" s="19">
        <v>20090908</v>
      </c>
      <c r="J472" s="19" t="s">
        <v>1501</v>
      </c>
      <c r="K472" s="19">
        <v>6</v>
      </c>
      <c r="L472" s="19">
        <v>37</v>
      </c>
      <c r="M472" s="19">
        <v>23</v>
      </c>
      <c r="N472" s="19">
        <v>49</v>
      </c>
      <c r="O472" s="19" t="s">
        <v>1502</v>
      </c>
      <c r="P472" s="19">
        <v>5</v>
      </c>
      <c r="Q472" s="19" t="s">
        <v>42</v>
      </c>
      <c r="R472" s="19"/>
      <c r="S472" s="19">
        <v>5000</v>
      </c>
      <c r="T472" s="19" t="s">
        <v>45</v>
      </c>
      <c r="U472" s="19"/>
      <c r="V472" s="19"/>
      <c r="W472" s="19"/>
      <c r="X472" s="19">
        <v>550</v>
      </c>
      <c r="Y472" s="19">
        <v>0</v>
      </c>
      <c r="Z472" s="19">
        <v>1</v>
      </c>
      <c r="AA472" s="19" t="s">
        <v>48</v>
      </c>
      <c r="AB472" s="19">
        <v>1</v>
      </c>
      <c r="AC472" s="19">
        <v>186219</v>
      </c>
      <c r="AD472" s="19">
        <v>12</v>
      </c>
      <c r="AE472" s="19"/>
      <c r="AF472" s="19"/>
      <c r="AG472" s="19"/>
      <c r="AH472" s="19">
        <v>108877</v>
      </c>
      <c r="AI472" s="19">
        <v>1</v>
      </c>
      <c r="AJ472" s="19"/>
      <c r="AK472" s="19"/>
      <c r="AL472" s="19"/>
      <c r="AM472" s="19"/>
      <c r="AN472" s="19"/>
      <c r="AO472" s="19">
        <v>2.17</v>
      </c>
      <c r="AP472" s="19" t="s">
        <v>1504</v>
      </c>
      <c r="AQ472" s="19" t="s">
        <v>1502</v>
      </c>
      <c r="AR472" s="19" t="s">
        <v>1505</v>
      </c>
      <c r="AS472" s="19" t="s">
        <v>1512</v>
      </c>
      <c r="AT472" s="19" t="s">
        <v>1513</v>
      </c>
      <c r="AU472" s="19" t="s">
        <v>1514</v>
      </c>
      <c r="AV472" s="19" t="s">
        <v>1515</v>
      </c>
      <c r="AW472" s="19">
        <v>2007</v>
      </c>
      <c r="AX472" s="19">
        <v>3</v>
      </c>
      <c r="AY472" s="19" t="s">
        <v>1516</v>
      </c>
      <c r="AZ472" s="19" t="s">
        <v>1517</v>
      </c>
      <c r="BA472" s="19">
        <v>2008</v>
      </c>
      <c r="BB472" t="str">
        <f>VLOOKUP(AC472,'CTCwiretagcode(Jan2016)'!A$2:C$730,3,FALSE)</f>
        <v>COW</v>
      </c>
      <c r="BC472" t="str">
        <f t="shared" si="21"/>
        <v>mix</v>
      </c>
      <c r="BD472">
        <f t="shared" si="22"/>
        <v>3</v>
      </c>
      <c r="BE472" t="str">
        <f t="shared" si="23"/>
        <v>1862193M10107  B2009550</v>
      </c>
      <c r="BK472" s="19" t="s">
        <v>1503</v>
      </c>
    </row>
    <row r="473" spans="1:63" x14ac:dyDescent="0.25">
      <c r="A473" s="19" t="s">
        <v>1501</v>
      </c>
      <c r="B473" s="19">
        <v>4.0999999999999996</v>
      </c>
      <c r="C473" s="19">
        <v>20130329</v>
      </c>
      <c r="D473" s="19" t="s">
        <v>41</v>
      </c>
      <c r="E473" s="19" t="s">
        <v>41</v>
      </c>
      <c r="F473" s="19">
        <v>2076706</v>
      </c>
      <c r="G473" s="19">
        <v>1</v>
      </c>
      <c r="H473" s="19">
        <v>2009</v>
      </c>
      <c r="I473" s="19">
        <v>20090909</v>
      </c>
      <c r="J473" s="19" t="s">
        <v>1501</v>
      </c>
      <c r="K473" s="19">
        <v>6</v>
      </c>
      <c r="L473" s="19">
        <v>37</v>
      </c>
      <c r="M473" s="19">
        <v>23</v>
      </c>
      <c r="N473" s="19">
        <v>49</v>
      </c>
      <c r="O473" s="19" t="s">
        <v>1502</v>
      </c>
      <c r="P473" s="19">
        <v>5</v>
      </c>
      <c r="Q473" s="19" t="s">
        <v>42</v>
      </c>
      <c r="R473" s="19"/>
      <c r="S473" s="19">
        <v>5000</v>
      </c>
      <c r="T473" s="19" t="s">
        <v>110</v>
      </c>
      <c r="U473" s="19"/>
      <c r="V473" s="19"/>
      <c r="W473" s="19"/>
      <c r="X473" s="19">
        <v>710</v>
      </c>
      <c r="Y473" s="19">
        <v>0</v>
      </c>
      <c r="Z473" s="19">
        <v>1</v>
      </c>
      <c r="AA473" s="19" t="s">
        <v>48</v>
      </c>
      <c r="AB473" s="19">
        <v>1</v>
      </c>
      <c r="AC473" s="19">
        <v>633389</v>
      </c>
      <c r="AD473" s="19">
        <v>12</v>
      </c>
      <c r="AE473" s="19"/>
      <c r="AF473" s="19"/>
      <c r="AG473" s="19"/>
      <c r="AH473" s="19">
        <v>108877</v>
      </c>
      <c r="AI473" s="19">
        <v>1</v>
      </c>
      <c r="AJ473" s="19"/>
      <c r="AK473" s="19"/>
      <c r="AL473" s="19"/>
      <c r="AM473" s="19"/>
      <c r="AN473" s="19"/>
      <c r="AO473" s="19">
        <v>2.17</v>
      </c>
      <c r="AP473" s="19" t="s">
        <v>1504</v>
      </c>
      <c r="AQ473" s="19" t="s">
        <v>1502</v>
      </c>
      <c r="AR473" s="19" t="s">
        <v>1540</v>
      </c>
      <c r="AS473" s="19" t="s">
        <v>1562</v>
      </c>
      <c r="AT473" s="19" t="s">
        <v>1563</v>
      </c>
      <c r="AU473" s="19" t="s">
        <v>1564</v>
      </c>
      <c r="AV473" s="19" t="s">
        <v>1565</v>
      </c>
      <c r="AW473" s="19">
        <v>2006</v>
      </c>
      <c r="AX473" s="19">
        <v>3</v>
      </c>
      <c r="AY473" s="19" t="s">
        <v>1566</v>
      </c>
      <c r="AZ473" s="19" t="s">
        <v>1567</v>
      </c>
      <c r="BA473" s="19">
        <v>2007</v>
      </c>
      <c r="BB473" t="str">
        <f>VLOOKUP(AC473,'CTCwiretagcode(Jan2016)'!A$2:C$730,3,FALSE)</f>
        <v>SAM</v>
      </c>
      <c r="BC473" t="str">
        <f t="shared" si="21"/>
        <v>mix</v>
      </c>
      <c r="BD473">
        <f t="shared" si="22"/>
        <v>3</v>
      </c>
      <c r="BE473" t="str">
        <f t="shared" si="23"/>
        <v>6333893M10107  B2009710</v>
      </c>
      <c r="BK473" s="19" t="s">
        <v>1503</v>
      </c>
    </row>
    <row r="474" spans="1:63" x14ac:dyDescent="0.25">
      <c r="A474" s="19" t="s">
        <v>1501</v>
      </c>
      <c r="B474" s="19">
        <v>4.0999999999999996</v>
      </c>
      <c r="C474" s="19">
        <v>20130329</v>
      </c>
      <c r="D474" s="19" t="s">
        <v>41</v>
      </c>
      <c r="E474" s="19" t="s">
        <v>41</v>
      </c>
      <c r="F474" s="19">
        <v>2076707</v>
      </c>
      <c r="G474" s="19">
        <v>1</v>
      </c>
      <c r="H474" s="19">
        <v>2009</v>
      </c>
      <c r="I474" s="19">
        <v>20090909</v>
      </c>
      <c r="J474" s="19" t="s">
        <v>1501</v>
      </c>
      <c r="K474" s="19">
        <v>6</v>
      </c>
      <c r="L474" s="19">
        <v>37</v>
      </c>
      <c r="M474" s="19">
        <v>23</v>
      </c>
      <c r="N474" s="19">
        <v>49</v>
      </c>
      <c r="O474" s="19" t="s">
        <v>1502</v>
      </c>
      <c r="P474" s="19">
        <v>5</v>
      </c>
      <c r="Q474" s="19" t="s">
        <v>42</v>
      </c>
      <c r="R474" s="19"/>
      <c r="S474" s="19">
        <v>5000</v>
      </c>
      <c r="T474" s="19" t="s">
        <v>110</v>
      </c>
      <c r="U474" s="19"/>
      <c r="V474" s="19"/>
      <c r="W474" s="19"/>
      <c r="X474" s="19">
        <v>830</v>
      </c>
      <c r="Y474" s="19">
        <v>0</v>
      </c>
      <c r="Z474" s="19">
        <v>1</v>
      </c>
      <c r="AA474" s="19" t="s">
        <v>48</v>
      </c>
      <c r="AB474" s="19">
        <v>1</v>
      </c>
      <c r="AC474" s="19">
        <v>633369</v>
      </c>
      <c r="AD474" s="19">
        <v>12</v>
      </c>
      <c r="AE474" s="19"/>
      <c r="AF474" s="19"/>
      <c r="AG474" s="19"/>
      <c r="AH474" s="19">
        <v>108877</v>
      </c>
      <c r="AI474" s="19">
        <v>1</v>
      </c>
      <c r="AJ474" s="19"/>
      <c r="AK474" s="19"/>
      <c r="AL474" s="19"/>
      <c r="AM474" s="19"/>
      <c r="AN474" s="19"/>
      <c r="AO474" s="19">
        <v>2.17</v>
      </c>
      <c r="AP474" s="19" t="s">
        <v>1504</v>
      </c>
      <c r="AQ474" s="19" t="s">
        <v>1502</v>
      </c>
      <c r="AR474" s="19" t="s">
        <v>1540</v>
      </c>
      <c r="AS474" s="19" t="s">
        <v>1562</v>
      </c>
      <c r="AT474" s="19" t="s">
        <v>1563</v>
      </c>
      <c r="AU474" s="19" t="s">
        <v>1564</v>
      </c>
      <c r="AV474" s="19" t="s">
        <v>1565</v>
      </c>
      <c r="AW474" s="19">
        <v>2005</v>
      </c>
      <c r="AX474" s="19">
        <v>3</v>
      </c>
      <c r="AY474" s="19" t="s">
        <v>1566</v>
      </c>
      <c r="AZ474" s="19" t="s">
        <v>1567</v>
      </c>
      <c r="BA474" s="19">
        <v>2006</v>
      </c>
      <c r="BB474" t="str">
        <f>VLOOKUP(AC474,'CTCwiretagcode(Jan2016)'!A$2:C$730,3,FALSE)</f>
        <v>SAM</v>
      </c>
      <c r="BC474" t="str">
        <f t="shared" si="21"/>
        <v>mix</v>
      </c>
      <c r="BD474">
        <f t="shared" si="22"/>
        <v>3</v>
      </c>
      <c r="BE474" t="str">
        <f t="shared" si="23"/>
        <v>6333693M10107  B2009830</v>
      </c>
      <c r="BK474" s="19" t="s">
        <v>1503</v>
      </c>
    </row>
    <row r="475" spans="1:63" x14ac:dyDescent="0.25">
      <c r="A475" s="19" t="s">
        <v>1501</v>
      </c>
      <c r="B475" s="19">
        <v>4.0999999999999996</v>
      </c>
      <c r="C475" s="19">
        <v>20130329</v>
      </c>
      <c r="D475" s="19" t="s">
        <v>41</v>
      </c>
      <c r="E475" s="19" t="s">
        <v>41</v>
      </c>
      <c r="F475" s="19">
        <v>2076709</v>
      </c>
      <c r="G475" s="19">
        <v>1</v>
      </c>
      <c r="H475" s="19">
        <v>2009</v>
      </c>
      <c r="I475" s="19">
        <v>20090909</v>
      </c>
      <c r="J475" s="19" t="s">
        <v>1501</v>
      </c>
      <c r="K475" s="19">
        <v>6</v>
      </c>
      <c r="L475" s="19">
        <v>37</v>
      </c>
      <c r="M475" s="19">
        <v>23</v>
      </c>
      <c r="N475" s="19">
        <v>49</v>
      </c>
      <c r="O475" s="19" t="s">
        <v>1502</v>
      </c>
      <c r="P475" s="19">
        <v>5</v>
      </c>
      <c r="Q475" s="19" t="s">
        <v>42</v>
      </c>
      <c r="R475" s="19"/>
      <c r="S475" s="19">
        <v>5000</v>
      </c>
      <c r="T475" s="19" t="s">
        <v>45</v>
      </c>
      <c r="U475" s="19"/>
      <c r="V475" s="19"/>
      <c r="W475" s="19"/>
      <c r="X475" s="19">
        <v>540</v>
      </c>
      <c r="Y475" s="19">
        <v>0</v>
      </c>
      <c r="Z475" s="19">
        <v>1</v>
      </c>
      <c r="AA475" s="19" t="s">
        <v>48</v>
      </c>
      <c r="AB475" s="19">
        <v>1</v>
      </c>
      <c r="AC475" s="19">
        <v>185359</v>
      </c>
      <c r="AD475" s="19">
        <v>12</v>
      </c>
      <c r="AE475" s="19"/>
      <c r="AF475" s="19"/>
      <c r="AG475" s="19"/>
      <c r="AH475" s="19">
        <v>108877</v>
      </c>
      <c r="AI475" s="19">
        <v>1</v>
      </c>
      <c r="AJ475" s="19"/>
      <c r="AK475" s="19"/>
      <c r="AL475" s="19"/>
      <c r="AM475" s="19"/>
      <c r="AN475" s="19"/>
      <c r="AO475" s="19">
        <v>2.17</v>
      </c>
      <c r="AP475" s="19" t="s">
        <v>1504</v>
      </c>
      <c r="AQ475" s="19" t="s">
        <v>1502</v>
      </c>
      <c r="AR475" s="19" t="s">
        <v>1505</v>
      </c>
      <c r="AS475" s="19" t="s">
        <v>1512</v>
      </c>
      <c r="AT475" s="19" t="s">
        <v>1513</v>
      </c>
      <c r="AU475" s="19" t="s">
        <v>1514</v>
      </c>
      <c r="AV475" s="19" t="s">
        <v>1515</v>
      </c>
      <c r="AW475" s="19">
        <v>2007</v>
      </c>
      <c r="AX475" s="19">
        <v>3</v>
      </c>
      <c r="AY475" s="19" t="s">
        <v>1516</v>
      </c>
      <c r="AZ475" s="19" t="s">
        <v>1517</v>
      </c>
      <c r="BA475" s="19">
        <v>2008</v>
      </c>
      <c r="BB475" t="str">
        <f>VLOOKUP(AC475,'CTCwiretagcode(Jan2016)'!A$2:C$730,3,FALSE)</f>
        <v>COW</v>
      </c>
      <c r="BC475" t="str">
        <f t="shared" si="21"/>
        <v>mix</v>
      </c>
      <c r="BD475">
        <f t="shared" si="22"/>
        <v>3</v>
      </c>
      <c r="BE475" t="str">
        <f t="shared" si="23"/>
        <v>1853593M10107  B2009540</v>
      </c>
      <c r="BK475" s="19" t="s">
        <v>1503</v>
      </c>
    </row>
    <row r="476" spans="1:63" x14ac:dyDescent="0.25">
      <c r="A476" s="19" t="s">
        <v>1501</v>
      </c>
      <c r="B476" s="19">
        <v>4.0999999999999996</v>
      </c>
      <c r="C476" s="19">
        <v>20130329</v>
      </c>
      <c r="D476" s="19" t="s">
        <v>41</v>
      </c>
      <c r="E476" s="19" t="s">
        <v>41</v>
      </c>
      <c r="F476" s="19">
        <v>2076711</v>
      </c>
      <c r="G476" s="19">
        <v>1</v>
      </c>
      <c r="H476" s="19">
        <v>2009</v>
      </c>
      <c r="I476" s="19">
        <v>20090909</v>
      </c>
      <c r="J476" s="19" t="s">
        <v>1501</v>
      </c>
      <c r="K476" s="19">
        <v>6</v>
      </c>
      <c r="L476" s="19">
        <v>37</v>
      </c>
      <c r="M476" s="19">
        <v>23</v>
      </c>
      <c r="N476" s="19">
        <v>49</v>
      </c>
      <c r="O476" s="19" t="s">
        <v>1502</v>
      </c>
      <c r="P476" s="19">
        <v>5</v>
      </c>
      <c r="Q476" s="19" t="s">
        <v>42</v>
      </c>
      <c r="R476" s="19"/>
      <c r="S476" s="19">
        <v>5000</v>
      </c>
      <c r="T476" s="19" t="s">
        <v>45</v>
      </c>
      <c r="U476" s="19"/>
      <c r="V476" s="19"/>
      <c r="W476" s="19"/>
      <c r="X476" s="19">
        <v>690</v>
      </c>
      <c r="Y476" s="19">
        <v>0</v>
      </c>
      <c r="Z476" s="19">
        <v>1</v>
      </c>
      <c r="AA476" s="19" t="s">
        <v>48</v>
      </c>
      <c r="AB476" s="19">
        <v>1</v>
      </c>
      <c r="AC476" s="19">
        <v>633389</v>
      </c>
      <c r="AD476" s="19">
        <v>12</v>
      </c>
      <c r="AE476" s="19"/>
      <c r="AF476" s="19"/>
      <c r="AG476" s="19"/>
      <c r="AH476" s="19">
        <v>108877</v>
      </c>
      <c r="AI476" s="19">
        <v>1</v>
      </c>
      <c r="AJ476" s="19"/>
      <c r="AK476" s="19"/>
      <c r="AL476" s="19"/>
      <c r="AM476" s="19"/>
      <c r="AN476" s="19"/>
      <c r="AO476" s="19">
        <v>2.17</v>
      </c>
      <c r="AP476" s="19" t="s">
        <v>1504</v>
      </c>
      <c r="AQ476" s="19" t="s">
        <v>1502</v>
      </c>
      <c r="AR476" s="19" t="s">
        <v>1540</v>
      </c>
      <c r="AS476" s="19" t="s">
        <v>1562</v>
      </c>
      <c r="AT476" s="19" t="s">
        <v>1563</v>
      </c>
      <c r="AU476" s="19" t="s">
        <v>1564</v>
      </c>
      <c r="AV476" s="19" t="s">
        <v>1565</v>
      </c>
      <c r="AW476" s="19">
        <v>2006</v>
      </c>
      <c r="AX476" s="19">
        <v>3</v>
      </c>
      <c r="AY476" s="19" t="s">
        <v>1566</v>
      </c>
      <c r="AZ476" s="19" t="s">
        <v>1567</v>
      </c>
      <c r="BA476" s="19">
        <v>2007</v>
      </c>
      <c r="BB476" t="str">
        <f>VLOOKUP(AC476,'CTCwiretagcode(Jan2016)'!A$2:C$730,3,FALSE)</f>
        <v>SAM</v>
      </c>
      <c r="BC476" t="str">
        <f t="shared" si="21"/>
        <v>mix</v>
      </c>
      <c r="BD476">
        <f t="shared" si="22"/>
        <v>3</v>
      </c>
      <c r="BE476" t="str">
        <f t="shared" si="23"/>
        <v>6333893M10107  B2009690</v>
      </c>
      <c r="BK476" s="19" t="s">
        <v>1503</v>
      </c>
    </row>
    <row r="477" spans="1:63" x14ac:dyDescent="0.25">
      <c r="A477" s="19" t="s">
        <v>1501</v>
      </c>
      <c r="B477" s="19">
        <v>4.0999999999999996</v>
      </c>
      <c r="C477" s="19">
        <v>20130329</v>
      </c>
      <c r="D477" s="19" t="s">
        <v>41</v>
      </c>
      <c r="E477" s="19" t="s">
        <v>41</v>
      </c>
      <c r="F477" s="19">
        <v>2076712</v>
      </c>
      <c r="G477" s="19">
        <v>1</v>
      </c>
      <c r="H477" s="19">
        <v>2009</v>
      </c>
      <c r="I477" s="19">
        <v>20090909</v>
      </c>
      <c r="J477" s="19" t="s">
        <v>1501</v>
      </c>
      <c r="K477" s="19">
        <v>6</v>
      </c>
      <c r="L477" s="19">
        <v>37</v>
      </c>
      <c r="M477" s="19">
        <v>23</v>
      </c>
      <c r="N477" s="19">
        <v>49</v>
      </c>
      <c r="O477" s="19" t="s">
        <v>1502</v>
      </c>
      <c r="P477" s="19">
        <v>5</v>
      </c>
      <c r="Q477" s="19" t="s">
        <v>42</v>
      </c>
      <c r="R477" s="19"/>
      <c r="S477" s="19">
        <v>5000</v>
      </c>
      <c r="T477" s="19" t="s">
        <v>45</v>
      </c>
      <c r="U477" s="19"/>
      <c r="V477" s="19"/>
      <c r="W477" s="19"/>
      <c r="X477" s="19">
        <v>690</v>
      </c>
      <c r="Y477" s="19">
        <v>0</v>
      </c>
      <c r="Z477" s="19">
        <v>1</v>
      </c>
      <c r="AA477" s="19" t="s">
        <v>48</v>
      </c>
      <c r="AB477" s="19">
        <v>1</v>
      </c>
      <c r="AC477" s="19">
        <v>186037</v>
      </c>
      <c r="AD477" s="19">
        <v>12</v>
      </c>
      <c r="AE477" s="19"/>
      <c r="AF477" s="19"/>
      <c r="AG477" s="19"/>
      <c r="AH477" s="19">
        <v>108877</v>
      </c>
      <c r="AI477" s="19">
        <v>1</v>
      </c>
      <c r="AJ477" s="19"/>
      <c r="AK477" s="19"/>
      <c r="AL477" s="19"/>
      <c r="AM477" s="19"/>
      <c r="AN477" s="19"/>
      <c r="AO477" s="19">
        <v>2.17</v>
      </c>
      <c r="AP477" s="19" t="s">
        <v>1504</v>
      </c>
      <c r="AQ477" s="19" t="s">
        <v>1502</v>
      </c>
      <c r="AR477" s="19" t="s">
        <v>1505</v>
      </c>
      <c r="AS477" s="19" t="s">
        <v>1512</v>
      </c>
      <c r="AT477" s="19" t="s">
        <v>1513</v>
      </c>
      <c r="AU477" s="19" t="s">
        <v>1514</v>
      </c>
      <c r="AV477" s="19" t="s">
        <v>1515</v>
      </c>
      <c r="AW477" s="19">
        <v>2006</v>
      </c>
      <c r="AX477" s="19">
        <v>3</v>
      </c>
      <c r="AY477" s="19" t="s">
        <v>1516</v>
      </c>
      <c r="AZ477" s="19" t="s">
        <v>1517</v>
      </c>
      <c r="BA477" s="19">
        <v>2007</v>
      </c>
      <c r="BB477" t="str">
        <f>VLOOKUP(AC477,'CTCwiretagcode(Jan2016)'!A$2:C$730,3,FALSE)</f>
        <v>COW</v>
      </c>
      <c r="BC477" t="str">
        <f t="shared" si="21"/>
        <v>mix</v>
      </c>
      <c r="BD477">
        <f t="shared" si="22"/>
        <v>3</v>
      </c>
      <c r="BE477" t="str">
        <f t="shared" si="23"/>
        <v>1860373M10107  B2009690</v>
      </c>
      <c r="BK477" s="19" t="s">
        <v>1503</v>
      </c>
    </row>
    <row r="478" spans="1:63" x14ac:dyDescent="0.25">
      <c r="A478" s="19" t="s">
        <v>1501</v>
      </c>
      <c r="B478" s="19">
        <v>4.0999999999999996</v>
      </c>
      <c r="C478" s="19">
        <v>20130329</v>
      </c>
      <c r="D478" s="19" t="s">
        <v>41</v>
      </c>
      <c r="E478" s="19" t="s">
        <v>41</v>
      </c>
      <c r="F478" s="19">
        <v>2076713</v>
      </c>
      <c r="G478" s="19">
        <v>1</v>
      </c>
      <c r="H478" s="19">
        <v>2009</v>
      </c>
      <c r="I478" s="19">
        <v>20090909</v>
      </c>
      <c r="J478" s="19" t="s">
        <v>1501</v>
      </c>
      <c r="K478" s="19">
        <v>6</v>
      </c>
      <c r="L478" s="19">
        <v>37</v>
      </c>
      <c r="M478" s="19">
        <v>23</v>
      </c>
      <c r="N478" s="19">
        <v>49</v>
      </c>
      <c r="O478" s="19" t="s">
        <v>1502</v>
      </c>
      <c r="P478" s="19">
        <v>5</v>
      </c>
      <c r="Q478" s="19" t="s">
        <v>42</v>
      </c>
      <c r="R478" s="19"/>
      <c r="S478" s="19">
        <v>5000</v>
      </c>
      <c r="T478" s="19" t="s">
        <v>45</v>
      </c>
      <c r="U478" s="19"/>
      <c r="V478" s="19"/>
      <c r="W478" s="19"/>
      <c r="X478" s="19">
        <v>450</v>
      </c>
      <c r="Y478" s="19">
        <v>0</v>
      </c>
      <c r="Z478" s="19">
        <v>1</v>
      </c>
      <c r="AA478" s="19" t="s">
        <v>48</v>
      </c>
      <c r="AB478" s="19">
        <v>1</v>
      </c>
      <c r="AC478" s="19">
        <v>634272</v>
      </c>
      <c r="AD478" s="19">
        <v>12</v>
      </c>
      <c r="AE478" s="19"/>
      <c r="AF478" s="19"/>
      <c r="AG478" s="19"/>
      <c r="AH478" s="19">
        <v>108877</v>
      </c>
      <c r="AI478" s="19">
        <v>1</v>
      </c>
      <c r="AJ478" s="19"/>
      <c r="AK478" s="19"/>
      <c r="AL478" s="19"/>
      <c r="AM478" s="19"/>
      <c r="AN478" s="19"/>
      <c r="AO478" s="19">
        <v>2.17</v>
      </c>
      <c r="AP478" s="19" t="s">
        <v>1504</v>
      </c>
      <c r="AQ478" s="19" t="s">
        <v>1502</v>
      </c>
      <c r="AR478" s="19" t="s">
        <v>1540</v>
      </c>
      <c r="AS478" s="19" t="s">
        <v>1562</v>
      </c>
      <c r="AT478" s="19" t="s">
        <v>1563</v>
      </c>
      <c r="AU478" s="19" t="s">
        <v>1564</v>
      </c>
      <c r="AV478" s="19" t="s">
        <v>1565</v>
      </c>
      <c r="AW478" s="19">
        <v>2007</v>
      </c>
      <c r="AX478" s="19">
        <v>3</v>
      </c>
      <c r="AY478" s="19" t="s">
        <v>1566</v>
      </c>
      <c r="AZ478" s="19" t="s">
        <v>1567</v>
      </c>
      <c r="BA478" s="19">
        <v>2008</v>
      </c>
      <c r="BB478" t="str">
        <f>VLOOKUP(AC478,'CTCwiretagcode(Jan2016)'!A$2:C$730,3,FALSE)</f>
        <v>SAM</v>
      </c>
      <c r="BC478" t="str">
        <f t="shared" si="21"/>
        <v>mix</v>
      </c>
      <c r="BD478">
        <f t="shared" si="22"/>
        <v>3</v>
      </c>
      <c r="BE478" t="str">
        <f t="shared" si="23"/>
        <v>6342723M10107  B2009450</v>
      </c>
      <c r="BK478" s="19" t="s">
        <v>1503</v>
      </c>
    </row>
    <row r="479" spans="1:63" x14ac:dyDescent="0.25">
      <c r="A479" s="19" t="s">
        <v>1501</v>
      </c>
      <c r="B479" s="19">
        <v>4.0999999999999996</v>
      </c>
      <c r="C479" s="19">
        <v>20130329</v>
      </c>
      <c r="D479" s="19" t="s">
        <v>41</v>
      </c>
      <c r="E479" s="19" t="s">
        <v>41</v>
      </c>
      <c r="F479" s="19">
        <v>2064351</v>
      </c>
      <c r="G479" s="19">
        <v>1</v>
      </c>
      <c r="H479" s="19">
        <v>2009</v>
      </c>
      <c r="I479" s="19">
        <v>20090910</v>
      </c>
      <c r="J479" s="19" t="s">
        <v>1501</v>
      </c>
      <c r="K479" s="19">
        <v>6</v>
      </c>
      <c r="L479" s="19">
        <v>37</v>
      </c>
      <c r="M479" s="19">
        <v>23</v>
      </c>
      <c r="N479" s="19">
        <v>17</v>
      </c>
      <c r="O479" s="19" t="s">
        <v>1502</v>
      </c>
      <c r="P479" s="19">
        <v>5</v>
      </c>
      <c r="Q479" s="19" t="s">
        <v>42</v>
      </c>
      <c r="R479" s="19"/>
      <c r="S479" s="19">
        <v>5000</v>
      </c>
      <c r="T479" s="19" t="s">
        <v>45</v>
      </c>
      <c r="U479" s="19"/>
      <c r="V479" s="19"/>
      <c r="W479" s="19"/>
      <c r="X479" s="19">
        <v>650</v>
      </c>
      <c r="Y479" s="19">
        <v>0</v>
      </c>
      <c r="Z479" s="19">
        <v>1</v>
      </c>
      <c r="AA479" s="19" t="s">
        <v>48</v>
      </c>
      <c r="AB479" s="19">
        <v>1</v>
      </c>
      <c r="AC479" s="19">
        <v>633389</v>
      </c>
      <c r="AD479" s="19">
        <v>12</v>
      </c>
      <c r="AE479" s="19"/>
      <c r="AF479" s="19"/>
      <c r="AG479" s="19"/>
      <c r="AH479" s="19">
        <v>108877</v>
      </c>
      <c r="AI479" s="19">
        <v>1</v>
      </c>
      <c r="AJ479" s="19"/>
      <c r="AK479" s="19"/>
      <c r="AL479" s="19"/>
      <c r="AM479" s="19"/>
      <c r="AN479" s="19"/>
      <c r="AO479" s="19">
        <v>2.17</v>
      </c>
      <c r="AP479" s="19" t="s">
        <v>1504</v>
      </c>
      <c r="AQ479" s="19" t="s">
        <v>1502</v>
      </c>
      <c r="AR479" s="19" t="s">
        <v>1540</v>
      </c>
      <c r="AS479" s="19" t="s">
        <v>1562</v>
      </c>
      <c r="AT479" s="19" t="s">
        <v>1563</v>
      </c>
      <c r="AU479" s="19" t="s">
        <v>1564</v>
      </c>
      <c r="AV479" s="19" t="s">
        <v>1565</v>
      </c>
      <c r="AW479" s="19">
        <v>2006</v>
      </c>
      <c r="AX479" s="19">
        <v>3</v>
      </c>
      <c r="AY479" s="19" t="s">
        <v>1566</v>
      </c>
      <c r="AZ479" s="19" t="s">
        <v>1567</v>
      </c>
      <c r="BA479" s="19">
        <v>2007</v>
      </c>
      <c r="BB479" t="str">
        <f>VLOOKUP(AC479,'CTCwiretagcode(Jan2016)'!A$2:C$730,3,FALSE)</f>
        <v>SAM</v>
      </c>
      <c r="BC479" t="str">
        <f t="shared" si="21"/>
        <v>Tr</v>
      </c>
      <c r="BD479">
        <f t="shared" si="22"/>
        <v>3</v>
      </c>
      <c r="BE479" t="str">
        <f t="shared" si="23"/>
        <v>6333893M10107  B2009650</v>
      </c>
      <c r="BK479" s="19" t="s">
        <v>1503</v>
      </c>
    </row>
    <row r="480" spans="1:63" x14ac:dyDescent="0.25">
      <c r="A480" s="19" t="s">
        <v>1501</v>
      </c>
      <c r="B480" s="19">
        <v>4.0999999999999996</v>
      </c>
      <c r="C480" s="19">
        <v>20130329</v>
      </c>
      <c r="D480" s="19" t="s">
        <v>41</v>
      </c>
      <c r="E480" s="19" t="s">
        <v>41</v>
      </c>
      <c r="F480" s="19">
        <v>2064352</v>
      </c>
      <c r="G480" s="19">
        <v>1</v>
      </c>
      <c r="H480" s="19">
        <v>2009</v>
      </c>
      <c r="I480" s="19">
        <v>20090910</v>
      </c>
      <c r="J480" s="19" t="s">
        <v>1501</v>
      </c>
      <c r="K480" s="19">
        <v>6</v>
      </c>
      <c r="L480" s="19">
        <v>37</v>
      </c>
      <c r="M480" s="19">
        <v>23</v>
      </c>
      <c r="N480" s="19">
        <v>17</v>
      </c>
      <c r="O480" s="19" t="s">
        <v>1502</v>
      </c>
      <c r="P480" s="19">
        <v>5</v>
      </c>
      <c r="Q480" s="19" t="s">
        <v>42</v>
      </c>
      <c r="R480" s="19"/>
      <c r="S480" s="19">
        <v>5000</v>
      </c>
      <c r="T480" s="19" t="s">
        <v>45</v>
      </c>
      <c r="U480" s="19"/>
      <c r="V480" s="19"/>
      <c r="W480" s="19"/>
      <c r="X480" s="19">
        <v>520</v>
      </c>
      <c r="Y480" s="19">
        <v>0</v>
      </c>
      <c r="Z480" s="19">
        <v>1</v>
      </c>
      <c r="AA480" s="19" t="s">
        <v>48</v>
      </c>
      <c r="AB480" s="19">
        <v>1</v>
      </c>
      <c r="AC480" s="19">
        <v>186240</v>
      </c>
      <c r="AD480" s="19">
        <v>12</v>
      </c>
      <c r="AE480" s="19"/>
      <c r="AF480" s="19"/>
      <c r="AG480" s="19"/>
      <c r="AH480" s="19">
        <v>108877</v>
      </c>
      <c r="AI480" s="19">
        <v>1</v>
      </c>
      <c r="AJ480" s="19"/>
      <c r="AK480" s="19"/>
      <c r="AL480" s="19"/>
      <c r="AM480" s="19"/>
      <c r="AN480" s="19"/>
      <c r="AO480" s="19">
        <v>2.17</v>
      </c>
      <c r="AP480" s="19" t="s">
        <v>1504</v>
      </c>
      <c r="AQ480" s="19" t="s">
        <v>1502</v>
      </c>
      <c r="AR480" s="19" t="s">
        <v>1505</v>
      </c>
      <c r="AS480" s="19" t="s">
        <v>1506</v>
      </c>
      <c r="AT480" s="19" t="s">
        <v>1507</v>
      </c>
      <c r="AU480" s="19" t="s">
        <v>1520</v>
      </c>
      <c r="AV480" s="19" t="s">
        <v>1521</v>
      </c>
      <c r="AW480" s="19">
        <v>2007</v>
      </c>
      <c r="AX480" s="19">
        <v>3</v>
      </c>
      <c r="AY480" s="19" t="s">
        <v>1522</v>
      </c>
      <c r="AZ480" s="19" t="s">
        <v>1523</v>
      </c>
      <c r="BA480" s="19">
        <v>2008</v>
      </c>
      <c r="BB480" t="str">
        <f>VLOOKUP(AC480,'CTCwiretagcode(Jan2016)'!A$2:C$730,3,FALSE)</f>
        <v>CHI</v>
      </c>
      <c r="BC480" t="str">
        <f t="shared" si="21"/>
        <v>Tr</v>
      </c>
      <c r="BD480">
        <f t="shared" si="22"/>
        <v>3</v>
      </c>
      <c r="BE480" t="str">
        <f t="shared" si="23"/>
        <v>1862403M10107  B2009520</v>
      </c>
      <c r="BK480" s="19" t="s">
        <v>1503</v>
      </c>
    </row>
    <row r="481" spans="1:63" x14ac:dyDescent="0.25">
      <c r="A481" s="19" t="s">
        <v>1501</v>
      </c>
      <c r="B481" s="19">
        <v>4.0999999999999996</v>
      </c>
      <c r="C481" s="19">
        <v>20130329</v>
      </c>
      <c r="D481" s="19" t="s">
        <v>41</v>
      </c>
      <c r="E481" s="19" t="s">
        <v>41</v>
      </c>
      <c r="F481" s="19">
        <v>2064138</v>
      </c>
      <c r="G481" s="19">
        <v>1</v>
      </c>
      <c r="H481" s="19">
        <v>2009</v>
      </c>
      <c r="I481" s="19">
        <v>20090910</v>
      </c>
      <c r="J481" s="19" t="s">
        <v>1501</v>
      </c>
      <c r="K481" s="19">
        <v>6</v>
      </c>
      <c r="L481" s="19">
        <v>37</v>
      </c>
      <c r="M481" s="19">
        <v>23</v>
      </c>
      <c r="N481" s="19">
        <v>49</v>
      </c>
      <c r="O481" s="19" t="s">
        <v>1502</v>
      </c>
      <c r="P481" s="19">
        <v>5</v>
      </c>
      <c r="Q481" s="19" t="s">
        <v>42</v>
      </c>
      <c r="R481" s="19"/>
      <c r="S481" s="19">
        <v>5000</v>
      </c>
      <c r="T481" s="19" t="s">
        <v>110</v>
      </c>
      <c r="U481" s="19"/>
      <c r="V481" s="19"/>
      <c r="W481" s="19"/>
      <c r="X481" s="19">
        <v>720</v>
      </c>
      <c r="Y481" s="19">
        <v>0</v>
      </c>
      <c r="Z481" s="19">
        <v>1</v>
      </c>
      <c r="AA481" s="19" t="s">
        <v>48</v>
      </c>
      <c r="AB481" s="19">
        <v>1</v>
      </c>
      <c r="AC481" s="19">
        <v>633369</v>
      </c>
      <c r="AD481" s="19">
        <v>12</v>
      </c>
      <c r="AE481" s="19"/>
      <c r="AF481" s="19"/>
      <c r="AG481" s="19"/>
      <c r="AH481" s="19">
        <v>108877</v>
      </c>
      <c r="AI481" s="19">
        <v>1</v>
      </c>
      <c r="AJ481" s="19"/>
      <c r="AK481" s="19"/>
      <c r="AL481" s="19"/>
      <c r="AM481" s="19"/>
      <c r="AN481" s="19"/>
      <c r="AO481" s="19">
        <v>2.17</v>
      </c>
      <c r="AP481" s="19" t="s">
        <v>1504</v>
      </c>
      <c r="AQ481" s="19" t="s">
        <v>1502</v>
      </c>
      <c r="AR481" s="19" t="s">
        <v>1540</v>
      </c>
      <c r="AS481" s="19" t="s">
        <v>1562</v>
      </c>
      <c r="AT481" s="19" t="s">
        <v>1563</v>
      </c>
      <c r="AU481" s="19" t="s">
        <v>1564</v>
      </c>
      <c r="AV481" s="19" t="s">
        <v>1565</v>
      </c>
      <c r="AW481" s="19">
        <v>2005</v>
      </c>
      <c r="AX481" s="19">
        <v>3</v>
      </c>
      <c r="AY481" s="19" t="s">
        <v>1566</v>
      </c>
      <c r="AZ481" s="19" t="s">
        <v>1567</v>
      </c>
      <c r="BA481" s="19">
        <v>2006</v>
      </c>
      <c r="BB481" t="str">
        <f>VLOOKUP(AC481,'CTCwiretagcode(Jan2016)'!A$2:C$730,3,FALSE)</f>
        <v>SAM</v>
      </c>
      <c r="BC481" t="str">
        <f t="shared" si="21"/>
        <v>mix</v>
      </c>
      <c r="BD481">
        <f t="shared" si="22"/>
        <v>3</v>
      </c>
      <c r="BE481" t="str">
        <f t="shared" si="23"/>
        <v>6333693M10107  B2009720</v>
      </c>
      <c r="BK481" s="19" t="s">
        <v>1503</v>
      </c>
    </row>
    <row r="482" spans="1:63" x14ac:dyDescent="0.25">
      <c r="A482" s="19" t="s">
        <v>1501</v>
      </c>
      <c r="B482" s="19">
        <v>4.0999999999999996</v>
      </c>
      <c r="C482" s="19">
        <v>20130329</v>
      </c>
      <c r="D482" s="19" t="s">
        <v>41</v>
      </c>
      <c r="E482" s="19" t="s">
        <v>41</v>
      </c>
      <c r="F482" s="19">
        <v>2064139</v>
      </c>
      <c r="G482" s="19">
        <v>1</v>
      </c>
      <c r="H482" s="19">
        <v>2009</v>
      </c>
      <c r="I482" s="19">
        <v>20090910</v>
      </c>
      <c r="J482" s="19" t="s">
        <v>1501</v>
      </c>
      <c r="K482" s="19">
        <v>6</v>
      </c>
      <c r="L482" s="19">
        <v>37</v>
      </c>
      <c r="M482" s="19">
        <v>23</v>
      </c>
      <c r="N482" s="19">
        <v>49</v>
      </c>
      <c r="O482" s="19" t="s">
        <v>1502</v>
      </c>
      <c r="P482" s="19">
        <v>5</v>
      </c>
      <c r="Q482" s="19" t="s">
        <v>42</v>
      </c>
      <c r="R482" s="19"/>
      <c r="S482" s="19">
        <v>5000</v>
      </c>
      <c r="T482" s="19" t="s">
        <v>110</v>
      </c>
      <c r="U482" s="19"/>
      <c r="V482" s="19"/>
      <c r="W482" s="19"/>
      <c r="X482" s="19">
        <v>740</v>
      </c>
      <c r="Y482" s="19">
        <v>0</v>
      </c>
      <c r="Z482" s="19">
        <v>1</v>
      </c>
      <c r="AA482" s="19" t="s">
        <v>48</v>
      </c>
      <c r="AB482" s="19">
        <v>1</v>
      </c>
      <c r="AC482" s="19">
        <v>633389</v>
      </c>
      <c r="AD482" s="19">
        <v>12</v>
      </c>
      <c r="AE482" s="19"/>
      <c r="AF482" s="19"/>
      <c r="AG482" s="19"/>
      <c r="AH482" s="19">
        <v>108877</v>
      </c>
      <c r="AI482" s="19">
        <v>1</v>
      </c>
      <c r="AJ482" s="19"/>
      <c r="AK482" s="19"/>
      <c r="AL482" s="19"/>
      <c r="AM482" s="19"/>
      <c r="AN482" s="19"/>
      <c r="AO482" s="19">
        <v>2.17</v>
      </c>
      <c r="AP482" s="19" t="s">
        <v>1504</v>
      </c>
      <c r="AQ482" s="19" t="s">
        <v>1502</v>
      </c>
      <c r="AR482" s="19" t="s">
        <v>1540</v>
      </c>
      <c r="AS482" s="19" t="s">
        <v>1562</v>
      </c>
      <c r="AT482" s="19" t="s">
        <v>1563</v>
      </c>
      <c r="AU482" s="19" t="s">
        <v>1564</v>
      </c>
      <c r="AV482" s="19" t="s">
        <v>1565</v>
      </c>
      <c r="AW482" s="19">
        <v>2006</v>
      </c>
      <c r="AX482" s="19">
        <v>3</v>
      </c>
      <c r="AY482" s="19" t="s">
        <v>1566</v>
      </c>
      <c r="AZ482" s="19" t="s">
        <v>1567</v>
      </c>
      <c r="BA482" s="19">
        <v>2007</v>
      </c>
      <c r="BB482" t="str">
        <f>VLOOKUP(AC482,'CTCwiretagcode(Jan2016)'!A$2:C$730,3,FALSE)</f>
        <v>SAM</v>
      </c>
      <c r="BC482" t="str">
        <f t="shared" si="21"/>
        <v>mix</v>
      </c>
      <c r="BD482">
        <f t="shared" si="22"/>
        <v>3</v>
      </c>
      <c r="BE482" t="str">
        <f t="shared" si="23"/>
        <v>6333893M10107  B2009740</v>
      </c>
      <c r="BK482" s="19" t="s">
        <v>1503</v>
      </c>
    </row>
    <row r="483" spans="1:63" x14ac:dyDescent="0.25">
      <c r="A483" s="19" t="s">
        <v>1501</v>
      </c>
      <c r="B483" s="19">
        <v>4.0999999999999996</v>
      </c>
      <c r="C483" s="19">
        <v>20130329</v>
      </c>
      <c r="D483" s="19" t="s">
        <v>41</v>
      </c>
      <c r="E483" s="19" t="s">
        <v>41</v>
      </c>
      <c r="F483" s="19">
        <v>2064140</v>
      </c>
      <c r="G483" s="19">
        <v>1</v>
      </c>
      <c r="H483" s="19">
        <v>2009</v>
      </c>
      <c r="I483" s="19">
        <v>20090910</v>
      </c>
      <c r="J483" s="19" t="s">
        <v>1501</v>
      </c>
      <c r="K483" s="19">
        <v>6</v>
      </c>
      <c r="L483" s="19">
        <v>37</v>
      </c>
      <c r="M483" s="19">
        <v>23</v>
      </c>
      <c r="N483" s="19">
        <v>49</v>
      </c>
      <c r="O483" s="19" t="s">
        <v>1502</v>
      </c>
      <c r="P483" s="19">
        <v>5</v>
      </c>
      <c r="Q483" s="19" t="s">
        <v>42</v>
      </c>
      <c r="R483" s="19"/>
      <c r="S483" s="19">
        <v>5000</v>
      </c>
      <c r="T483" s="19" t="s">
        <v>110</v>
      </c>
      <c r="U483" s="19"/>
      <c r="V483" s="19"/>
      <c r="W483" s="19"/>
      <c r="X483" s="19">
        <v>800</v>
      </c>
      <c r="Y483" s="19">
        <v>0</v>
      </c>
      <c r="Z483" s="19">
        <v>1</v>
      </c>
      <c r="AA483" s="19" t="s">
        <v>48</v>
      </c>
      <c r="AB483" s="19">
        <v>1</v>
      </c>
      <c r="AC483" s="19">
        <v>633369</v>
      </c>
      <c r="AD483" s="19">
        <v>12</v>
      </c>
      <c r="AE483" s="19"/>
      <c r="AF483" s="19"/>
      <c r="AG483" s="19"/>
      <c r="AH483" s="19">
        <v>108877</v>
      </c>
      <c r="AI483" s="19">
        <v>1</v>
      </c>
      <c r="AJ483" s="19"/>
      <c r="AK483" s="19"/>
      <c r="AL483" s="19"/>
      <c r="AM483" s="19"/>
      <c r="AN483" s="19"/>
      <c r="AO483" s="19">
        <v>2.17</v>
      </c>
      <c r="AP483" s="19" t="s">
        <v>1504</v>
      </c>
      <c r="AQ483" s="19" t="s">
        <v>1502</v>
      </c>
      <c r="AR483" s="19" t="s">
        <v>1540</v>
      </c>
      <c r="AS483" s="19" t="s">
        <v>1562</v>
      </c>
      <c r="AT483" s="19" t="s">
        <v>1563</v>
      </c>
      <c r="AU483" s="19" t="s">
        <v>1564</v>
      </c>
      <c r="AV483" s="19" t="s">
        <v>1565</v>
      </c>
      <c r="AW483" s="19">
        <v>2005</v>
      </c>
      <c r="AX483" s="19">
        <v>3</v>
      </c>
      <c r="AY483" s="19" t="s">
        <v>1566</v>
      </c>
      <c r="AZ483" s="19" t="s">
        <v>1567</v>
      </c>
      <c r="BA483" s="19">
        <v>2006</v>
      </c>
      <c r="BB483" t="str">
        <f>VLOOKUP(AC483,'CTCwiretagcode(Jan2016)'!A$2:C$730,3,FALSE)</f>
        <v>SAM</v>
      </c>
      <c r="BC483" t="str">
        <f t="shared" si="21"/>
        <v>mix</v>
      </c>
      <c r="BD483">
        <f t="shared" si="22"/>
        <v>3</v>
      </c>
      <c r="BE483" t="str">
        <f t="shared" si="23"/>
        <v>6333693M10107  B2009800</v>
      </c>
      <c r="BK483" s="19" t="s">
        <v>1503</v>
      </c>
    </row>
    <row r="484" spans="1:63" x14ac:dyDescent="0.25">
      <c r="A484" s="19" t="s">
        <v>1501</v>
      </c>
      <c r="B484" s="19">
        <v>4.0999999999999996</v>
      </c>
      <c r="C484" s="19">
        <v>20130329</v>
      </c>
      <c r="D484" s="19" t="s">
        <v>41</v>
      </c>
      <c r="E484" s="19" t="s">
        <v>41</v>
      </c>
      <c r="F484" s="19">
        <v>2064141</v>
      </c>
      <c r="G484" s="19">
        <v>1</v>
      </c>
      <c r="H484" s="19">
        <v>2009</v>
      </c>
      <c r="I484" s="19">
        <v>20090910</v>
      </c>
      <c r="J484" s="19" t="s">
        <v>1501</v>
      </c>
      <c r="K484" s="19">
        <v>6</v>
      </c>
      <c r="L484" s="19">
        <v>37</v>
      </c>
      <c r="M484" s="19">
        <v>23</v>
      </c>
      <c r="N484" s="19">
        <v>49</v>
      </c>
      <c r="O484" s="19" t="s">
        <v>1502</v>
      </c>
      <c r="P484" s="19">
        <v>5</v>
      </c>
      <c r="Q484" s="19" t="s">
        <v>42</v>
      </c>
      <c r="R484" s="19"/>
      <c r="S484" s="19">
        <v>5000</v>
      </c>
      <c r="T484" s="19" t="s">
        <v>110</v>
      </c>
      <c r="U484" s="19"/>
      <c r="V484" s="19"/>
      <c r="W484" s="19"/>
      <c r="X484" s="19">
        <v>860</v>
      </c>
      <c r="Y484" s="19">
        <v>0</v>
      </c>
      <c r="Z484" s="19">
        <v>1</v>
      </c>
      <c r="AA484" s="19" t="s">
        <v>48</v>
      </c>
      <c r="AB484" s="19">
        <v>1</v>
      </c>
      <c r="AC484" s="19">
        <v>633369</v>
      </c>
      <c r="AD484" s="19">
        <v>12</v>
      </c>
      <c r="AE484" s="19"/>
      <c r="AF484" s="19"/>
      <c r="AG484" s="19"/>
      <c r="AH484" s="19">
        <v>108877</v>
      </c>
      <c r="AI484" s="19">
        <v>1</v>
      </c>
      <c r="AJ484" s="19"/>
      <c r="AK484" s="19"/>
      <c r="AL484" s="19"/>
      <c r="AM484" s="19"/>
      <c r="AN484" s="19"/>
      <c r="AO484" s="19">
        <v>2.17</v>
      </c>
      <c r="AP484" s="19" t="s">
        <v>1504</v>
      </c>
      <c r="AQ484" s="19" t="s">
        <v>1502</v>
      </c>
      <c r="AR484" s="19" t="s">
        <v>1540</v>
      </c>
      <c r="AS484" s="19" t="s">
        <v>1562</v>
      </c>
      <c r="AT484" s="19" t="s">
        <v>1563</v>
      </c>
      <c r="AU484" s="19" t="s">
        <v>1564</v>
      </c>
      <c r="AV484" s="19" t="s">
        <v>1565</v>
      </c>
      <c r="AW484" s="19">
        <v>2005</v>
      </c>
      <c r="AX484" s="19">
        <v>3</v>
      </c>
      <c r="AY484" s="19" t="s">
        <v>1566</v>
      </c>
      <c r="AZ484" s="19" t="s">
        <v>1567</v>
      </c>
      <c r="BA484" s="19">
        <v>2006</v>
      </c>
      <c r="BB484" t="str">
        <f>VLOOKUP(AC484,'CTCwiretagcode(Jan2016)'!A$2:C$730,3,FALSE)</f>
        <v>SAM</v>
      </c>
      <c r="BC484" t="str">
        <f t="shared" si="21"/>
        <v>mix</v>
      </c>
      <c r="BD484">
        <f t="shared" si="22"/>
        <v>3</v>
      </c>
      <c r="BE484" t="str">
        <f t="shared" si="23"/>
        <v>6333693M10107  B2009860</v>
      </c>
      <c r="BK484" s="19" t="s">
        <v>1503</v>
      </c>
    </row>
    <row r="485" spans="1:63" x14ac:dyDescent="0.25">
      <c r="A485" s="19" t="s">
        <v>1501</v>
      </c>
      <c r="B485" s="19">
        <v>4.0999999999999996</v>
      </c>
      <c r="C485" s="19">
        <v>20130329</v>
      </c>
      <c r="D485" s="19" t="s">
        <v>41</v>
      </c>
      <c r="E485" s="19" t="s">
        <v>41</v>
      </c>
      <c r="F485" s="19">
        <v>2064142</v>
      </c>
      <c r="G485" s="19">
        <v>1</v>
      </c>
      <c r="H485" s="19">
        <v>2009</v>
      </c>
      <c r="I485" s="19">
        <v>20090910</v>
      </c>
      <c r="J485" s="19" t="s">
        <v>1501</v>
      </c>
      <c r="K485" s="19">
        <v>6</v>
      </c>
      <c r="L485" s="19">
        <v>37</v>
      </c>
      <c r="M485" s="19">
        <v>23</v>
      </c>
      <c r="N485" s="19">
        <v>49</v>
      </c>
      <c r="O485" s="19" t="s">
        <v>1502</v>
      </c>
      <c r="P485" s="19">
        <v>5</v>
      </c>
      <c r="Q485" s="19" t="s">
        <v>42</v>
      </c>
      <c r="R485" s="19"/>
      <c r="S485" s="19">
        <v>5000</v>
      </c>
      <c r="T485" s="19" t="s">
        <v>110</v>
      </c>
      <c r="U485" s="19"/>
      <c r="V485" s="19"/>
      <c r="W485" s="19"/>
      <c r="X485" s="19">
        <v>830</v>
      </c>
      <c r="Y485" s="19">
        <v>0</v>
      </c>
      <c r="Z485" s="19">
        <v>1</v>
      </c>
      <c r="AA485" s="19" t="s">
        <v>48</v>
      </c>
      <c r="AB485" s="19">
        <v>1</v>
      </c>
      <c r="AC485" s="19">
        <v>633369</v>
      </c>
      <c r="AD485" s="19">
        <v>12</v>
      </c>
      <c r="AE485" s="19"/>
      <c r="AF485" s="19"/>
      <c r="AG485" s="19"/>
      <c r="AH485" s="19">
        <v>108877</v>
      </c>
      <c r="AI485" s="19">
        <v>1</v>
      </c>
      <c r="AJ485" s="19"/>
      <c r="AK485" s="19"/>
      <c r="AL485" s="19"/>
      <c r="AM485" s="19"/>
      <c r="AN485" s="19"/>
      <c r="AO485" s="19">
        <v>2.17</v>
      </c>
      <c r="AP485" s="19" t="s">
        <v>1504</v>
      </c>
      <c r="AQ485" s="19" t="s">
        <v>1502</v>
      </c>
      <c r="AR485" s="19" t="s">
        <v>1540</v>
      </c>
      <c r="AS485" s="19" t="s">
        <v>1562</v>
      </c>
      <c r="AT485" s="19" t="s">
        <v>1563</v>
      </c>
      <c r="AU485" s="19" t="s">
        <v>1564</v>
      </c>
      <c r="AV485" s="19" t="s">
        <v>1565</v>
      </c>
      <c r="AW485" s="19">
        <v>2005</v>
      </c>
      <c r="AX485" s="19">
        <v>3</v>
      </c>
      <c r="AY485" s="19" t="s">
        <v>1566</v>
      </c>
      <c r="AZ485" s="19" t="s">
        <v>1567</v>
      </c>
      <c r="BA485" s="19">
        <v>2006</v>
      </c>
      <c r="BB485" t="str">
        <f>VLOOKUP(AC485,'CTCwiretagcode(Jan2016)'!A$2:C$730,3,FALSE)</f>
        <v>SAM</v>
      </c>
      <c r="BC485" t="str">
        <f t="shared" si="21"/>
        <v>mix</v>
      </c>
      <c r="BD485">
        <f t="shared" si="22"/>
        <v>3</v>
      </c>
      <c r="BE485" t="str">
        <f t="shared" si="23"/>
        <v>6333693M10107  B2009830</v>
      </c>
      <c r="BK485" s="19" t="s">
        <v>1503</v>
      </c>
    </row>
    <row r="486" spans="1:63" x14ac:dyDescent="0.25">
      <c r="A486" s="19" t="s">
        <v>1501</v>
      </c>
      <c r="B486" s="19">
        <v>4.0999999999999996</v>
      </c>
      <c r="C486" s="19">
        <v>20130329</v>
      </c>
      <c r="D486" s="19" t="s">
        <v>41</v>
      </c>
      <c r="E486" s="19" t="s">
        <v>41</v>
      </c>
      <c r="F486" s="19">
        <v>2064143</v>
      </c>
      <c r="G486" s="19">
        <v>1</v>
      </c>
      <c r="H486" s="19">
        <v>2009</v>
      </c>
      <c r="I486" s="19">
        <v>20090910</v>
      </c>
      <c r="J486" s="19" t="s">
        <v>1501</v>
      </c>
      <c r="K486" s="19">
        <v>6</v>
      </c>
      <c r="L486" s="19">
        <v>37</v>
      </c>
      <c r="M486" s="19">
        <v>23</v>
      </c>
      <c r="N486" s="19">
        <v>49</v>
      </c>
      <c r="O486" s="19" t="s">
        <v>1502</v>
      </c>
      <c r="P486" s="19">
        <v>5</v>
      </c>
      <c r="Q486" s="19" t="s">
        <v>42</v>
      </c>
      <c r="R486" s="19"/>
      <c r="S486" s="19">
        <v>5000</v>
      </c>
      <c r="T486" s="19" t="s">
        <v>45</v>
      </c>
      <c r="U486" s="19"/>
      <c r="V486" s="19"/>
      <c r="W486" s="19"/>
      <c r="X486" s="19">
        <v>470</v>
      </c>
      <c r="Y486" s="19">
        <v>0</v>
      </c>
      <c r="Z486" s="19">
        <v>1</v>
      </c>
      <c r="AA486" s="19" t="s">
        <v>48</v>
      </c>
      <c r="AB486" s="19">
        <v>1</v>
      </c>
      <c r="AC486" s="19">
        <v>634272</v>
      </c>
      <c r="AD486" s="19">
        <v>12</v>
      </c>
      <c r="AE486" s="19"/>
      <c r="AF486" s="19"/>
      <c r="AG486" s="19"/>
      <c r="AH486" s="19">
        <v>108877</v>
      </c>
      <c r="AI486" s="19">
        <v>1</v>
      </c>
      <c r="AJ486" s="19"/>
      <c r="AK486" s="19"/>
      <c r="AL486" s="19"/>
      <c r="AM486" s="19"/>
      <c r="AN486" s="19"/>
      <c r="AO486" s="19">
        <v>2.17</v>
      </c>
      <c r="AP486" s="19" t="s">
        <v>1504</v>
      </c>
      <c r="AQ486" s="19" t="s">
        <v>1502</v>
      </c>
      <c r="AR486" s="19" t="s">
        <v>1540</v>
      </c>
      <c r="AS486" s="19" t="s">
        <v>1562</v>
      </c>
      <c r="AT486" s="19" t="s">
        <v>1563</v>
      </c>
      <c r="AU486" s="19" t="s">
        <v>1564</v>
      </c>
      <c r="AV486" s="19" t="s">
        <v>1565</v>
      </c>
      <c r="AW486" s="19">
        <v>2007</v>
      </c>
      <c r="AX486" s="19">
        <v>3</v>
      </c>
      <c r="AY486" s="19" t="s">
        <v>1566</v>
      </c>
      <c r="AZ486" s="19" t="s">
        <v>1567</v>
      </c>
      <c r="BA486" s="19">
        <v>2008</v>
      </c>
      <c r="BB486" t="str">
        <f>VLOOKUP(AC486,'CTCwiretagcode(Jan2016)'!A$2:C$730,3,FALSE)</f>
        <v>SAM</v>
      </c>
      <c r="BC486" t="str">
        <f t="shared" si="21"/>
        <v>mix</v>
      </c>
      <c r="BD486">
        <f t="shared" si="22"/>
        <v>3</v>
      </c>
      <c r="BE486" t="str">
        <f t="shared" si="23"/>
        <v>6342723M10107  B2009470</v>
      </c>
      <c r="BK486" s="19" t="s">
        <v>1503</v>
      </c>
    </row>
    <row r="487" spans="1:63" x14ac:dyDescent="0.25">
      <c r="A487" s="19" t="s">
        <v>1501</v>
      </c>
      <c r="B487" s="19">
        <v>4.0999999999999996</v>
      </c>
      <c r="C487" s="19">
        <v>20130329</v>
      </c>
      <c r="D487" s="19" t="s">
        <v>41</v>
      </c>
      <c r="E487" s="19" t="s">
        <v>41</v>
      </c>
      <c r="F487" s="19">
        <v>2064199</v>
      </c>
      <c r="G487" s="19">
        <v>1</v>
      </c>
      <c r="H487" s="19">
        <v>2009</v>
      </c>
      <c r="I487" s="19">
        <v>20090910</v>
      </c>
      <c r="J487" s="19" t="s">
        <v>1501</v>
      </c>
      <c r="K487" s="19">
        <v>6</v>
      </c>
      <c r="L487" s="19">
        <v>37</v>
      </c>
      <c r="M487" s="19">
        <v>23</v>
      </c>
      <c r="N487" s="19">
        <v>49</v>
      </c>
      <c r="O487" s="19" t="s">
        <v>1502</v>
      </c>
      <c r="P487" s="19">
        <v>5</v>
      </c>
      <c r="Q487" s="19" t="s">
        <v>42</v>
      </c>
      <c r="R487" s="19"/>
      <c r="S487" s="19">
        <v>5000</v>
      </c>
      <c r="T487" s="19" t="s">
        <v>110</v>
      </c>
      <c r="U487" s="19"/>
      <c r="V487" s="19"/>
      <c r="W487" s="19"/>
      <c r="X487" s="19">
        <v>700</v>
      </c>
      <c r="Y487" s="19">
        <v>0</v>
      </c>
      <c r="Z487" s="19">
        <v>1</v>
      </c>
      <c r="AA487" s="19" t="s">
        <v>48</v>
      </c>
      <c r="AB487" s="19">
        <v>1</v>
      </c>
      <c r="AC487" s="19">
        <v>186035</v>
      </c>
      <c r="AD487" s="19">
        <v>12</v>
      </c>
      <c r="AE487" s="19"/>
      <c r="AF487" s="19"/>
      <c r="AG487" s="19"/>
      <c r="AH487" s="19">
        <v>108877</v>
      </c>
      <c r="AI487" s="19">
        <v>1</v>
      </c>
      <c r="AJ487" s="19"/>
      <c r="AK487" s="19"/>
      <c r="AL487" s="19"/>
      <c r="AM487" s="19"/>
      <c r="AN487" s="19"/>
      <c r="AO487" s="19">
        <v>2.17</v>
      </c>
      <c r="AP487" s="19" t="s">
        <v>1504</v>
      </c>
      <c r="AQ487" s="19" t="s">
        <v>1502</v>
      </c>
      <c r="AR487" s="19" t="s">
        <v>1505</v>
      </c>
      <c r="AS487" s="19" t="s">
        <v>1512</v>
      </c>
      <c r="AT487" s="19" t="s">
        <v>1513</v>
      </c>
      <c r="AU487" s="19" t="s">
        <v>1514</v>
      </c>
      <c r="AV487" s="19" t="s">
        <v>1515</v>
      </c>
      <c r="AW487" s="19">
        <v>2006</v>
      </c>
      <c r="AX487" s="19">
        <v>3</v>
      </c>
      <c r="AY487" s="19" t="s">
        <v>1516</v>
      </c>
      <c r="AZ487" s="19" t="s">
        <v>1517</v>
      </c>
      <c r="BA487" s="19">
        <v>2007</v>
      </c>
      <c r="BB487" t="str">
        <f>VLOOKUP(AC487,'CTCwiretagcode(Jan2016)'!A$2:C$730,3,FALSE)</f>
        <v>COW</v>
      </c>
      <c r="BC487" t="str">
        <f t="shared" si="21"/>
        <v>mix</v>
      </c>
      <c r="BD487">
        <f t="shared" si="22"/>
        <v>3</v>
      </c>
      <c r="BE487" t="str">
        <f t="shared" si="23"/>
        <v>1860353M10107  B2009700</v>
      </c>
      <c r="BK487" s="19" t="s">
        <v>1503</v>
      </c>
    </row>
    <row r="488" spans="1:63" x14ac:dyDescent="0.25">
      <c r="A488" s="19" t="s">
        <v>1501</v>
      </c>
      <c r="B488" s="19">
        <v>4.0999999999999996</v>
      </c>
      <c r="C488" s="19">
        <v>20130329</v>
      </c>
      <c r="D488" s="19" t="s">
        <v>41</v>
      </c>
      <c r="E488" s="19" t="s">
        <v>41</v>
      </c>
      <c r="F488" s="19">
        <v>2064200</v>
      </c>
      <c r="G488" s="19">
        <v>1</v>
      </c>
      <c r="H488" s="19">
        <v>2009</v>
      </c>
      <c r="I488" s="19">
        <v>20090910</v>
      </c>
      <c r="J488" s="19" t="s">
        <v>1501</v>
      </c>
      <c r="K488" s="19">
        <v>6</v>
      </c>
      <c r="L488" s="19">
        <v>37</v>
      </c>
      <c r="M488" s="19">
        <v>23</v>
      </c>
      <c r="N488" s="19">
        <v>49</v>
      </c>
      <c r="O488" s="19" t="s">
        <v>1502</v>
      </c>
      <c r="P488" s="19">
        <v>5</v>
      </c>
      <c r="Q488" s="19" t="s">
        <v>42</v>
      </c>
      <c r="R488" s="19"/>
      <c r="S488" s="19">
        <v>5000</v>
      </c>
      <c r="T488" s="19" t="s">
        <v>45</v>
      </c>
      <c r="U488" s="19"/>
      <c r="V488" s="19"/>
      <c r="W488" s="19"/>
      <c r="X488" s="19">
        <v>570</v>
      </c>
      <c r="Y488" s="19">
        <v>0</v>
      </c>
      <c r="Z488" s="19">
        <v>1</v>
      </c>
      <c r="AA488" s="19" t="s">
        <v>48</v>
      </c>
      <c r="AB488" s="19">
        <v>1</v>
      </c>
      <c r="AC488" s="19">
        <v>634272</v>
      </c>
      <c r="AD488" s="19">
        <v>12</v>
      </c>
      <c r="AE488" s="19"/>
      <c r="AF488" s="19"/>
      <c r="AG488" s="19"/>
      <c r="AH488" s="19">
        <v>108877</v>
      </c>
      <c r="AI488" s="19">
        <v>1</v>
      </c>
      <c r="AJ488" s="19"/>
      <c r="AK488" s="19"/>
      <c r="AL488" s="19"/>
      <c r="AM488" s="19"/>
      <c r="AN488" s="19"/>
      <c r="AO488" s="19">
        <v>2.17</v>
      </c>
      <c r="AP488" s="19" t="s">
        <v>1504</v>
      </c>
      <c r="AQ488" s="19" t="s">
        <v>1502</v>
      </c>
      <c r="AR488" s="19" t="s">
        <v>1540</v>
      </c>
      <c r="AS488" s="19" t="s">
        <v>1562</v>
      </c>
      <c r="AT488" s="19" t="s">
        <v>1563</v>
      </c>
      <c r="AU488" s="19" t="s">
        <v>1564</v>
      </c>
      <c r="AV488" s="19" t="s">
        <v>1565</v>
      </c>
      <c r="AW488" s="19">
        <v>2007</v>
      </c>
      <c r="AX488" s="19">
        <v>3</v>
      </c>
      <c r="AY488" s="19" t="s">
        <v>1566</v>
      </c>
      <c r="AZ488" s="19" t="s">
        <v>1567</v>
      </c>
      <c r="BA488" s="19">
        <v>2008</v>
      </c>
      <c r="BB488" t="str">
        <f>VLOOKUP(AC488,'CTCwiretagcode(Jan2016)'!A$2:C$730,3,FALSE)</f>
        <v>SAM</v>
      </c>
      <c r="BC488" t="str">
        <f t="shared" si="21"/>
        <v>mix</v>
      </c>
      <c r="BD488">
        <f t="shared" si="22"/>
        <v>3</v>
      </c>
      <c r="BE488" t="str">
        <f t="shared" si="23"/>
        <v>6342723M10107  B2009570</v>
      </c>
      <c r="BK488" s="19" t="s">
        <v>1503</v>
      </c>
    </row>
    <row r="489" spans="1:63" x14ac:dyDescent="0.25">
      <c r="A489" s="19" t="s">
        <v>1501</v>
      </c>
      <c r="B489" s="19">
        <v>4.0999999999999996</v>
      </c>
      <c r="C489" s="19">
        <v>20130329</v>
      </c>
      <c r="D489" s="19" t="s">
        <v>41</v>
      </c>
      <c r="E489" s="19" t="s">
        <v>41</v>
      </c>
      <c r="F489" s="19">
        <v>2066515</v>
      </c>
      <c r="G489" s="19">
        <v>1</v>
      </c>
      <c r="H489" s="19">
        <v>2009</v>
      </c>
      <c r="I489" s="19">
        <v>20090914</v>
      </c>
      <c r="J489" s="19" t="s">
        <v>1501</v>
      </c>
      <c r="K489" s="19">
        <v>6</v>
      </c>
      <c r="L489" s="19">
        <v>38</v>
      </c>
      <c r="M489" s="19">
        <v>23</v>
      </c>
      <c r="N489" s="19">
        <v>49</v>
      </c>
      <c r="O489" s="19" t="s">
        <v>1502</v>
      </c>
      <c r="P489" s="19">
        <v>5</v>
      </c>
      <c r="Q489" s="19" t="s">
        <v>42</v>
      </c>
      <c r="R489" s="19"/>
      <c r="S489" s="19">
        <v>5000</v>
      </c>
      <c r="T489" s="19" t="s">
        <v>45</v>
      </c>
      <c r="U489" s="19"/>
      <c r="V489" s="19"/>
      <c r="W489" s="19"/>
      <c r="X489" s="19">
        <v>480</v>
      </c>
      <c r="Y489" s="19">
        <v>0</v>
      </c>
      <c r="Z489" s="19">
        <v>1</v>
      </c>
      <c r="AA489" s="19" t="s">
        <v>48</v>
      </c>
      <c r="AB489" s="19">
        <v>1</v>
      </c>
      <c r="AC489" s="19">
        <v>186227</v>
      </c>
      <c r="AD489" s="19">
        <v>12</v>
      </c>
      <c r="AE489" s="19"/>
      <c r="AF489" s="19"/>
      <c r="AG489" s="19"/>
      <c r="AH489" s="19">
        <v>108878</v>
      </c>
      <c r="AI489" s="19">
        <v>1</v>
      </c>
      <c r="AJ489" s="19"/>
      <c r="AK489" s="19"/>
      <c r="AL489" s="19"/>
      <c r="AM489" s="19"/>
      <c r="AN489" s="19"/>
      <c r="AO489" s="19">
        <v>2.73</v>
      </c>
      <c r="AP489" s="19" t="s">
        <v>1504</v>
      </c>
      <c r="AQ489" s="19" t="s">
        <v>1502</v>
      </c>
      <c r="AR489" s="19" t="s">
        <v>1505</v>
      </c>
      <c r="AS489" s="19" t="s">
        <v>1512</v>
      </c>
      <c r="AT489" s="19" t="s">
        <v>1513</v>
      </c>
      <c r="AU489" s="19" t="s">
        <v>1514</v>
      </c>
      <c r="AV489" s="19" t="s">
        <v>1515</v>
      </c>
      <c r="AW489" s="19">
        <v>2007</v>
      </c>
      <c r="AX489" s="19">
        <v>3</v>
      </c>
      <c r="AY489" s="19" t="s">
        <v>1516</v>
      </c>
      <c r="AZ489" s="19" t="s">
        <v>1517</v>
      </c>
      <c r="BA489" s="19">
        <v>2008</v>
      </c>
      <c r="BB489" t="str">
        <f>VLOOKUP(AC489,'CTCwiretagcode(Jan2016)'!A$2:C$730,3,FALSE)</f>
        <v>COW</v>
      </c>
      <c r="BC489" t="str">
        <f t="shared" si="21"/>
        <v>mix</v>
      </c>
      <c r="BD489">
        <f t="shared" si="22"/>
        <v>3</v>
      </c>
      <c r="BE489" t="str">
        <f t="shared" si="23"/>
        <v>1862273M10107  B2009480</v>
      </c>
      <c r="BK489" s="19" t="s">
        <v>1503</v>
      </c>
    </row>
    <row r="490" spans="1:63" x14ac:dyDescent="0.25">
      <c r="A490" s="19" t="s">
        <v>1501</v>
      </c>
      <c r="B490" s="19">
        <v>4.0999999999999996</v>
      </c>
      <c r="C490" s="19">
        <v>20130329</v>
      </c>
      <c r="D490" s="19" t="s">
        <v>41</v>
      </c>
      <c r="E490" s="19" t="s">
        <v>41</v>
      </c>
      <c r="F490" s="19">
        <v>2064338</v>
      </c>
      <c r="G490" s="19">
        <v>1</v>
      </c>
      <c r="H490" s="19">
        <v>2009</v>
      </c>
      <c r="I490" s="19">
        <v>20090915</v>
      </c>
      <c r="J490" s="19" t="s">
        <v>1501</v>
      </c>
      <c r="K490" s="19">
        <v>6</v>
      </c>
      <c r="L490" s="19">
        <v>38</v>
      </c>
      <c r="M490" s="19">
        <v>23</v>
      </c>
      <c r="N490" s="19">
        <v>17</v>
      </c>
      <c r="O490" s="19" t="s">
        <v>1502</v>
      </c>
      <c r="P490" s="19">
        <v>5</v>
      </c>
      <c r="Q490" s="19" t="s">
        <v>42</v>
      </c>
      <c r="R490" s="19"/>
      <c r="S490" s="19">
        <v>5000</v>
      </c>
      <c r="T490" s="19" t="s">
        <v>45</v>
      </c>
      <c r="U490" s="19"/>
      <c r="V490" s="19"/>
      <c r="W490" s="19"/>
      <c r="X490" s="19">
        <v>720</v>
      </c>
      <c r="Y490" s="19">
        <v>0</v>
      </c>
      <c r="Z490" s="19">
        <v>1</v>
      </c>
      <c r="AA490" s="19" t="s">
        <v>48</v>
      </c>
      <c r="AB490" s="19">
        <v>1</v>
      </c>
      <c r="AC490" s="19">
        <v>634080</v>
      </c>
      <c r="AD490" s="19">
        <v>12</v>
      </c>
      <c r="AE490" s="19"/>
      <c r="AF490" s="19"/>
      <c r="AG490" s="19"/>
      <c r="AH490" s="19">
        <v>108878</v>
      </c>
      <c r="AI490" s="19">
        <v>1</v>
      </c>
      <c r="AJ490" s="19"/>
      <c r="AK490" s="19"/>
      <c r="AL490" s="19"/>
      <c r="AM490" s="19"/>
      <c r="AN490" s="19"/>
      <c r="AO490" s="19">
        <v>2.73</v>
      </c>
      <c r="AP490" s="19" t="s">
        <v>1504</v>
      </c>
      <c r="AQ490" s="19" t="s">
        <v>1502</v>
      </c>
      <c r="AR490" s="19" t="s">
        <v>1540</v>
      </c>
      <c r="AS490" s="19" t="s">
        <v>1562</v>
      </c>
      <c r="AT490" s="19" t="s">
        <v>1579</v>
      </c>
      <c r="AU490" s="19" t="s">
        <v>1580</v>
      </c>
      <c r="AV490" s="19" t="s">
        <v>1565</v>
      </c>
      <c r="AW490" s="19">
        <v>2006</v>
      </c>
      <c r="AX490" s="19">
        <v>3</v>
      </c>
      <c r="AY490" s="19" t="s">
        <v>1581</v>
      </c>
      <c r="AZ490" s="19" t="s">
        <v>1567</v>
      </c>
      <c r="BA490" s="19">
        <v>2007</v>
      </c>
      <c r="BB490" t="str">
        <f>VLOOKUP(AC490,'CTCwiretagcode(Jan2016)'!A$2:C$730,3,FALSE)</f>
        <v>GLH</v>
      </c>
      <c r="BC490" t="str">
        <f t="shared" si="21"/>
        <v>Tr</v>
      </c>
      <c r="BD490">
        <f t="shared" si="22"/>
        <v>3</v>
      </c>
      <c r="BE490" t="str">
        <f t="shared" si="23"/>
        <v>6340803M10107  B2009720</v>
      </c>
      <c r="BK490" s="19" t="s">
        <v>1503</v>
      </c>
    </row>
    <row r="491" spans="1:63" x14ac:dyDescent="0.25">
      <c r="A491" s="19" t="s">
        <v>1501</v>
      </c>
      <c r="B491" s="19">
        <v>4.0999999999999996</v>
      </c>
      <c r="C491" s="19">
        <v>20130329</v>
      </c>
      <c r="D491" s="19" t="s">
        <v>41</v>
      </c>
      <c r="E491" s="19" t="s">
        <v>41</v>
      </c>
      <c r="F491" s="19">
        <v>2064337</v>
      </c>
      <c r="G491" s="19">
        <v>1</v>
      </c>
      <c r="H491" s="19">
        <v>2009</v>
      </c>
      <c r="I491" s="19">
        <v>20090916</v>
      </c>
      <c r="J491" s="19" t="s">
        <v>1501</v>
      </c>
      <c r="K491" s="19">
        <v>6</v>
      </c>
      <c r="L491" s="19">
        <v>38</v>
      </c>
      <c r="M491" s="19">
        <v>23</v>
      </c>
      <c r="N491" s="19">
        <v>49</v>
      </c>
      <c r="O491" s="19" t="s">
        <v>1502</v>
      </c>
      <c r="P491" s="19">
        <v>5</v>
      </c>
      <c r="Q491" s="19" t="s">
        <v>42</v>
      </c>
      <c r="R491" s="19"/>
      <c r="S491" s="19">
        <v>5000</v>
      </c>
      <c r="T491" s="19" t="s">
        <v>45</v>
      </c>
      <c r="U491" s="19"/>
      <c r="V491" s="19"/>
      <c r="W491" s="19"/>
      <c r="X491" s="19">
        <v>570</v>
      </c>
      <c r="Y491" s="19">
        <v>0</v>
      </c>
      <c r="Z491" s="19">
        <v>1</v>
      </c>
      <c r="AA491" s="19" t="s">
        <v>48</v>
      </c>
      <c r="AB491" s="19">
        <v>1</v>
      </c>
      <c r="AC491" s="19">
        <v>634272</v>
      </c>
      <c r="AD491" s="19">
        <v>12</v>
      </c>
      <c r="AE491" s="19"/>
      <c r="AF491" s="19"/>
      <c r="AG491" s="19"/>
      <c r="AH491" s="19">
        <v>108878</v>
      </c>
      <c r="AI491" s="19">
        <v>1</v>
      </c>
      <c r="AJ491" s="19"/>
      <c r="AK491" s="19"/>
      <c r="AL491" s="19"/>
      <c r="AM491" s="19"/>
      <c r="AN491" s="19"/>
      <c r="AO491" s="19">
        <v>2.73</v>
      </c>
      <c r="AP491" s="19" t="s">
        <v>1504</v>
      </c>
      <c r="AQ491" s="19" t="s">
        <v>1502</v>
      </c>
      <c r="AR491" s="19" t="s">
        <v>1540</v>
      </c>
      <c r="AS491" s="19" t="s">
        <v>1562</v>
      </c>
      <c r="AT491" s="19" t="s">
        <v>1563</v>
      </c>
      <c r="AU491" s="19" t="s">
        <v>1564</v>
      </c>
      <c r="AV491" s="19" t="s">
        <v>1565</v>
      </c>
      <c r="AW491" s="19">
        <v>2007</v>
      </c>
      <c r="AX491" s="19">
        <v>3</v>
      </c>
      <c r="AY491" s="19" t="s">
        <v>1566</v>
      </c>
      <c r="AZ491" s="19" t="s">
        <v>1567</v>
      </c>
      <c r="BA491" s="19">
        <v>2008</v>
      </c>
      <c r="BB491" t="str">
        <f>VLOOKUP(AC491,'CTCwiretagcode(Jan2016)'!A$2:C$730,3,FALSE)</f>
        <v>SAM</v>
      </c>
      <c r="BC491" t="str">
        <f t="shared" si="21"/>
        <v>mix</v>
      </c>
      <c r="BD491">
        <f t="shared" si="22"/>
        <v>3</v>
      </c>
      <c r="BE491" t="str">
        <f t="shared" si="23"/>
        <v>6342723M10107  B2009570</v>
      </c>
      <c r="BK491" s="19" t="s">
        <v>1503</v>
      </c>
    </row>
    <row r="492" spans="1:63" x14ac:dyDescent="0.25">
      <c r="A492" s="19" t="s">
        <v>1501</v>
      </c>
      <c r="B492" s="19">
        <v>4.0999999999999996</v>
      </c>
      <c r="C492" s="19">
        <v>20130329</v>
      </c>
      <c r="D492" s="19" t="s">
        <v>41</v>
      </c>
      <c r="E492" s="19" t="s">
        <v>41</v>
      </c>
      <c r="F492" s="19">
        <v>2076764</v>
      </c>
      <c r="G492" s="19">
        <v>1</v>
      </c>
      <c r="H492" s="19">
        <v>2009</v>
      </c>
      <c r="I492" s="19">
        <v>20090921</v>
      </c>
      <c r="J492" s="19" t="s">
        <v>1501</v>
      </c>
      <c r="K492" s="19">
        <v>6</v>
      </c>
      <c r="L492" s="19">
        <v>39</v>
      </c>
      <c r="M492" s="19">
        <v>23</v>
      </c>
      <c r="N492" s="19">
        <v>14</v>
      </c>
      <c r="O492" s="19" t="s">
        <v>1502</v>
      </c>
      <c r="P492" s="19">
        <v>5</v>
      </c>
      <c r="Q492" s="19" t="s">
        <v>42</v>
      </c>
      <c r="R492" s="19"/>
      <c r="S492" s="19">
        <v>5000</v>
      </c>
      <c r="T492" s="19" t="s">
        <v>45</v>
      </c>
      <c r="U492" s="19"/>
      <c r="V492" s="19"/>
      <c r="W492" s="19"/>
      <c r="X492" s="19">
        <v>650</v>
      </c>
      <c r="Y492" s="19">
        <v>0</v>
      </c>
      <c r="Z492" s="19">
        <v>1</v>
      </c>
      <c r="AA492" s="19" t="s">
        <v>48</v>
      </c>
      <c r="AB492" s="19">
        <v>1</v>
      </c>
      <c r="AC492" s="19">
        <v>634080</v>
      </c>
      <c r="AD492" s="19">
        <v>12</v>
      </c>
      <c r="AE492" s="19"/>
      <c r="AF492" s="19"/>
      <c r="AG492" s="19"/>
      <c r="AH492" s="19">
        <v>108879</v>
      </c>
      <c r="AI492" s="19">
        <v>1</v>
      </c>
      <c r="AJ492" s="19"/>
      <c r="AK492" s="19"/>
      <c r="AL492" s="19"/>
      <c r="AM492" s="19"/>
      <c r="AN492" s="19"/>
      <c r="AO492" s="19">
        <v>1.28</v>
      </c>
      <c r="AP492" s="19" t="s">
        <v>1504</v>
      </c>
      <c r="AQ492" s="19" t="s">
        <v>1502</v>
      </c>
      <c r="AR492" s="19" t="s">
        <v>1540</v>
      </c>
      <c r="AS492" s="19" t="s">
        <v>1562</v>
      </c>
      <c r="AT492" s="19" t="s">
        <v>1579</v>
      </c>
      <c r="AU492" s="19" t="s">
        <v>1580</v>
      </c>
      <c r="AV492" s="19" t="s">
        <v>1565</v>
      </c>
      <c r="AW492" s="19">
        <v>2006</v>
      </c>
      <c r="AX492" s="19">
        <v>3</v>
      </c>
      <c r="AY492" s="19" t="s">
        <v>1581</v>
      </c>
      <c r="AZ492" s="19" t="s">
        <v>1567</v>
      </c>
      <c r="BA492" s="19">
        <v>2007</v>
      </c>
      <c r="BB492" t="str">
        <f>VLOOKUP(AC492,'CTCwiretagcode(Jan2016)'!A$2:C$730,3,FALSE)</f>
        <v>GLH</v>
      </c>
      <c r="BC492" t="str">
        <f t="shared" si="21"/>
        <v>NT</v>
      </c>
      <c r="BD492">
        <f t="shared" si="22"/>
        <v>3</v>
      </c>
      <c r="BE492" t="str">
        <f t="shared" si="23"/>
        <v>6340803M10107  B2009650</v>
      </c>
      <c r="BK492" s="19" t="s">
        <v>1503</v>
      </c>
    </row>
    <row r="493" spans="1:63" x14ac:dyDescent="0.25">
      <c r="A493" s="19" t="s">
        <v>1501</v>
      </c>
      <c r="B493" s="19">
        <v>4.0999999999999996</v>
      </c>
      <c r="C493" s="19">
        <v>20130329</v>
      </c>
      <c r="D493" s="19" t="s">
        <v>41</v>
      </c>
      <c r="E493" s="19" t="s">
        <v>41</v>
      </c>
      <c r="F493" s="19">
        <v>2076765</v>
      </c>
      <c r="G493" s="19">
        <v>1</v>
      </c>
      <c r="H493" s="19">
        <v>2009</v>
      </c>
      <c r="I493" s="19">
        <v>20090921</v>
      </c>
      <c r="J493" s="19" t="s">
        <v>1501</v>
      </c>
      <c r="K493" s="19">
        <v>6</v>
      </c>
      <c r="L493" s="19">
        <v>39</v>
      </c>
      <c r="M493" s="19">
        <v>23</v>
      </c>
      <c r="N493" s="19">
        <v>14</v>
      </c>
      <c r="O493" s="19" t="s">
        <v>1502</v>
      </c>
      <c r="P493" s="19">
        <v>5</v>
      </c>
      <c r="Q493" s="19" t="s">
        <v>42</v>
      </c>
      <c r="R493" s="19"/>
      <c r="S493" s="19">
        <v>5000</v>
      </c>
      <c r="T493" s="19" t="s">
        <v>45</v>
      </c>
      <c r="U493" s="19"/>
      <c r="V493" s="19"/>
      <c r="W493" s="19"/>
      <c r="X493" s="19">
        <v>650</v>
      </c>
      <c r="Y493" s="19">
        <v>0</v>
      </c>
      <c r="Z493" s="19">
        <v>1</v>
      </c>
      <c r="AA493" s="19" t="s">
        <v>48</v>
      </c>
      <c r="AB493" s="19">
        <v>1</v>
      </c>
      <c r="AC493" s="19">
        <v>185355</v>
      </c>
      <c r="AD493" s="19">
        <v>12</v>
      </c>
      <c r="AE493" s="19"/>
      <c r="AF493" s="19"/>
      <c r="AG493" s="19"/>
      <c r="AH493" s="19">
        <v>108879</v>
      </c>
      <c r="AI493" s="19">
        <v>1</v>
      </c>
      <c r="AJ493" s="19"/>
      <c r="AK493" s="19"/>
      <c r="AL493" s="19"/>
      <c r="AM493" s="19"/>
      <c r="AN493" s="19"/>
      <c r="AO493" s="19">
        <v>1.28</v>
      </c>
      <c r="AP493" s="19" t="s">
        <v>1504</v>
      </c>
      <c r="AQ493" s="19" t="s">
        <v>1502</v>
      </c>
      <c r="AR493" s="19" t="s">
        <v>1505</v>
      </c>
      <c r="AS493" s="19" t="s">
        <v>1512</v>
      </c>
      <c r="AT493" s="19" t="s">
        <v>1513</v>
      </c>
      <c r="AU493" s="19" t="s">
        <v>1514</v>
      </c>
      <c r="AV493" s="19" t="s">
        <v>1515</v>
      </c>
      <c r="AW493" s="19">
        <v>2007</v>
      </c>
      <c r="AX493" s="19">
        <v>3</v>
      </c>
      <c r="AY493" s="19" t="s">
        <v>1516</v>
      </c>
      <c r="AZ493" s="19" t="s">
        <v>1517</v>
      </c>
      <c r="BA493" s="19">
        <v>2008</v>
      </c>
      <c r="BB493" t="str">
        <f>VLOOKUP(AC493,'CTCwiretagcode(Jan2016)'!A$2:C$730,3,FALSE)</f>
        <v>COW</v>
      </c>
      <c r="BC493" t="str">
        <f t="shared" si="21"/>
        <v>NT</v>
      </c>
      <c r="BD493">
        <f t="shared" si="22"/>
        <v>3</v>
      </c>
      <c r="BE493" t="str">
        <f t="shared" si="23"/>
        <v>1853553M10107  B2009650</v>
      </c>
      <c r="BK493" s="19" t="s">
        <v>1503</v>
      </c>
    </row>
    <row r="494" spans="1:63" x14ac:dyDescent="0.25">
      <c r="A494" s="19" t="s">
        <v>1501</v>
      </c>
      <c r="B494" s="19">
        <v>4.0999999999999996</v>
      </c>
      <c r="C494" s="19">
        <v>20130329</v>
      </c>
      <c r="D494" s="19" t="s">
        <v>41</v>
      </c>
      <c r="E494" s="19" t="s">
        <v>41</v>
      </c>
      <c r="F494" s="19">
        <v>2076751</v>
      </c>
      <c r="G494" s="19">
        <v>1</v>
      </c>
      <c r="H494" s="19">
        <v>2009</v>
      </c>
      <c r="I494" s="19">
        <v>20090923</v>
      </c>
      <c r="J494" s="19" t="s">
        <v>1501</v>
      </c>
      <c r="K494" s="19">
        <v>6</v>
      </c>
      <c r="L494" s="19">
        <v>39</v>
      </c>
      <c r="M494" s="19">
        <v>23</v>
      </c>
      <c r="N494" s="19">
        <v>49</v>
      </c>
      <c r="O494" s="19" t="s">
        <v>1502</v>
      </c>
      <c r="P494" s="19">
        <v>5</v>
      </c>
      <c r="Q494" s="19" t="s">
        <v>42</v>
      </c>
      <c r="R494" s="19"/>
      <c r="S494" s="19">
        <v>5000</v>
      </c>
      <c r="T494" s="19" t="s">
        <v>45</v>
      </c>
      <c r="U494" s="19"/>
      <c r="V494" s="19"/>
      <c r="W494" s="19"/>
      <c r="X494" s="19">
        <v>570</v>
      </c>
      <c r="Y494" s="19">
        <v>0</v>
      </c>
      <c r="Z494" s="19">
        <v>1</v>
      </c>
      <c r="AA494" s="19" t="s">
        <v>48</v>
      </c>
      <c r="AB494" s="19">
        <v>1</v>
      </c>
      <c r="AC494" s="19">
        <v>634272</v>
      </c>
      <c r="AD494" s="19">
        <v>12</v>
      </c>
      <c r="AE494" s="19"/>
      <c r="AF494" s="19"/>
      <c r="AG494" s="19"/>
      <c r="AH494" s="19">
        <v>108879</v>
      </c>
      <c r="AI494" s="19">
        <v>1</v>
      </c>
      <c r="AJ494" s="19"/>
      <c r="AK494" s="19"/>
      <c r="AL494" s="19"/>
      <c r="AM494" s="19"/>
      <c r="AN494" s="19"/>
      <c r="AO494" s="19">
        <v>1.28</v>
      </c>
      <c r="AP494" s="19" t="s">
        <v>1504</v>
      </c>
      <c r="AQ494" s="19" t="s">
        <v>1502</v>
      </c>
      <c r="AR494" s="19" t="s">
        <v>1540</v>
      </c>
      <c r="AS494" s="19" t="s">
        <v>1562</v>
      </c>
      <c r="AT494" s="19" t="s">
        <v>1563</v>
      </c>
      <c r="AU494" s="19" t="s">
        <v>1564</v>
      </c>
      <c r="AV494" s="19" t="s">
        <v>1565</v>
      </c>
      <c r="AW494" s="19">
        <v>2007</v>
      </c>
      <c r="AX494" s="19">
        <v>3</v>
      </c>
      <c r="AY494" s="19" t="s">
        <v>1566</v>
      </c>
      <c r="AZ494" s="19" t="s">
        <v>1567</v>
      </c>
      <c r="BA494" s="19">
        <v>2008</v>
      </c>
      <c r="BB494" t="str">
        <f>VLOOKUP(AC494,'CTCwiretagcode(Jan2016)'!A$2:C$730,3,FALSE)</f>
        <v>SAM</v>
      </c>
      <c r="BC494" t="str">
        <f t="shared" si="21"/>
        <v>mix</v>
      </c>
      <c r="BD494">
        <f t="shared" si="22"/>
        <v>3</v>
      </c>
      <c r="BE494" t="str">
        <f t="shared" si="23"/>
        <v>6342723M10107  B2009570</v>
      </c>
      <c r="BK494" s="19" t="s">
        <v>1503</v>
      </c>
    </row>
    <row r="495" spans="1:63" x14ac:dyDescent="0.25">
      <c r="A495" s="19" t="s">
        <v>1501</v>
      </c>
      <c r="B495" s="19">
        <v>4.0999999999999996</v>
      </c>
      <c r="C495" s="19">
        <v>20130329</v>
      </c>
      <c r="D495" s="19" t="s">
        <v>41</v>
      </c>
      <c r="E495" s="19" t="s">
        <v>41</v>
      </c>
      <c r="F495" s="19">
        <v>2066517</v>
      </c>
      <c r="G495" s="19">
        <v>1</v>
      </c>
      <c r="H495" s="19">
        <v>2009</v>
      </c>
      <c r="I495" s="19">
        <v>20090925</v>
      </c>
      <c r="J495" s="19" t="s">
        <v>1501</v>
      </c>
      <c r="K495" s="19">
        <v>6</v>
      </c>
      <c r="L495" s="19">
        <v>39</v>
      </c>
      <c r="M495" s="19">
        <v>23</v>
      </c>
      <c r="N495" s="19">
        <v>49</v>
      </c>
      <c r="O495" s="19" t="s">
        <v>1502</v>
      </c>
      <c r="P495" s="19">
        <v>5</v>
      </c>
      <c r="Q495" s="19" t="s">
        <v>42</v>
      </c>
      <c r="R495" s="19"/>
      <c r="S495" s="19">
        <v>5000</v>
      </c>
      <c r="T495" s="19" t="s">
        <v>45</v>
      </c>
      <c r="U495" s="19"/>
      <c r="V495" s="19"/>
      <c r="W495" s="19"/>
      <c r="X495" s="19">
        <v>570</v>
      </c>
      <c r="Y495" s="19">
        <v>0</v>
      </c>
      <c r="Z495" s="19">
        <v>1</v>
      </c>
      <c r="AA495" s="19" t="s">
        <v>48</v>
      </c>
      <c r="AB495" s="19">
        <v>1</v>
      </c>
      <c r="AC495" s="19">
        <v>185359</v>
      </c>
      <c r="AD495" s="19">
        <v>12</v>
      </c>
      <c r="AE495" s="19"/>
      <c r="AF495" s="19"/>
      <c r="AG495" s="19"/>
      <c r="AH495" s="19">
        <v>108879</v>
      </c>
      <c r="AI495" s="19">
        <v>1</v>
      </c>
      <c r="AJ495" s="19"/>
      <c r="AK495" s="19"/>
      <c r="AL495" s="19"/>
      <c r="AM495" s="19"/>
      <c r="AN495" s="19"/>
      <c r="AO495" s="19">
        <v>1.28</v>
      </c>
      <c r="AP495" s="19" t="s">
        <v>1504</v>
      </c>
      <c r="AQ495" s="19" t="s">
        <v>1502</v>
      </c>
      <c r="AR495" s="19" t="s">
        <v>1505</v>
      </c>
      <c r="AS495" s="19" t="s">
        <v>1512</v>
      </c>
      <c r="AT495" s="19" t="s">
        <v>1513</v>
      </c>
      <c r="AU495" s="19" t="s">
        <v>1514</v>
      </c>
      <c r="AV495" s="19" t="s">
        <v>1515</v>
      </c>
      <c r="AW495" s="19">
        <v>2007</v>
      </c>
      <c r="AX495" s="19">
        <v>3</v>
      </c>
      <c r="AY495" s="19" t="s">
        <v>1516</v>
      </c>
      <c r="AZ495" s="19" t="s">
        <v>1517</v>
      </c>
      <c r="BA495" s="19">
        <v>2008</v>
      </c>
      <c r="BB495" t="str">
        <f>VLOOKUP(AC495,'CTCwiretagcode(Jan2016)'!A$2:C$730,3,FALSE)</f>
        <v>COW</v>
      </c>
      <c r="BC495" t="str">
        <f t="shared" si="21"/>
        <v>mix</v>
      </c>
      <c r="BD495">
        <f t="shared" si="22"/>
        <v>3</v>
      </c>
      <c r="BE495" t="str">
        <f t="shared" si="23"/>
        <v>1853593M10107  B2009570</v>
      </c>
      <c r="BK495" s="19" t="s">
        <v>1503</v>
      </c>
    </row>
    <row r="496" spans="1:63" x14ac:dyDescent="0.25">
      <c r="A496" s="19" t="s">
        <v>1501</v>
      </c>
      <c r="B496" s="19">
        <v>4.0999999999999996</v>
      </c>
      <c r="C496" s="19">
        <v>20130329</v>
      </c>
      <c r="D496" s="19" t="s">
        <v>41</v>
      </c>
      <c r="E496" s="19" t="s">
        <v>41</v>
      </c>
      <c r="F496" s="19">
        <v>2068609</v>
      </c>
      <c r="G496" s="19">
        <v>1</v>
      </c>
      <c r="H496" s="19">
        <v>2009</v>
      </c>
      <c r="I496" s="19">
        <v>20090819</v>
      </c>
      <c r="J496" s="19" t="s">
        <v>1501</v>
      </c>
      <c r="K496" s="19">
        <v>6</v>
      </c>
      <c r="L496" s="19">
        <v>34</v>
      </c>
      <c r="M496" s="19">
        <v>23</v>
      </c>
      <c r="N496" s="19">
        <v>14</v>
      </c>
      <c r="O496" s="19" t="s">
        <v>1502</v>
      </c>
      <c r="P496" s="19">
        <v>5</v>
      </c>
      <c r="Q496" s="19" t="s">
        <v>67</v>
      </c>
      <c r="R496" s="19"/>
      <c r="S496" s="19">
        <v>5000</v>
      </c>
      <c r="T496" s="19" t="s">
        <v>110</v>
      </c>
      <c r="U496" s="19"/>
      <c r="V496" s="19"/>
      <c r="W496" s="19"/>
      <c r="X496" s="19">
        <v>860</v>
      </c>
      <c r="Y496" s="19">
        <v>0</v>
      </c>
      <c r="Z496" s="19">
        <v>1</v>
      </c>
      <c r="AA496" s="19" t="s">
        <v>48</v>
      </c>
      <c r="AB496" s="19">
        <v>1</v>
      </c>
      <c r="AC496" s="19">
        <v>633369</v>
      </c>
      <c r="AD496" s="19">
        <v>12</v>
      </c>
      <c r="AE496" s="19"/>
      <c r="AF496" s="19"/>
      <c r="AG496" s="19"/>
      <c r="AH496" s="19">
        <v>108884</v>
      </c>
      <c r="AI496" s="19">
        <v>1</v>
      </c>
      <c r="AJ496" s="19"/>
      <c r="AK496" s="19"/>
      <c r="AL496" s="19"/>
      <c r="AM496" s="19"/>
      <c r="AN496" s="19"/>
      <c r="AO496" s="19">
        <v>2.06</v>
      </c>
      <c r="AP496" s="19" t="s">
        <v>1519</v>
      </c>
      <c r="AQ496" s="19" t="s">
        <v>1502</v>
      </c>
      <c r="AR496" s="19" t="s">
        <v>1540</v>
      </c>
      <c r="AS496" s="19" t="s">
        <v>1562</v>
      </c>
      <c r="AT496" s="19" t="s">
        <v>1563</v>
      </c>
      <c r="AU496" s="19" t="s">
        <v>1564</v>
      </c>
      <c r="AV496" s="19" t="s">
        <v>1565</v>
      </c>
      <c r="AW496" s="19">
        <v>2005</v>
      </c>
      <c r="AX496" s="19">
        <v>3</v>
      </c>
      <c r="AY496" s="19" t="s">
        <v>1566</v>
      </c>
      <c r="AZ496" s="19" t="s">
        <v>1567</v>
      </c>
      <c r="BA496" s="19">
        <v>2006</v>
      </c>
      <c r="BB496" t="str">
        <f>VLOOKUP(AC496,'CTCwiretagcode(Jan2016)'!A$2:C$730,3,FALSE)</f>
        <v>SAM</v>
      </c>
      <c r="BC496" t="str">
        <f t="shared" si="21"/>
        <v>NT</v>
      </c>
      <c r="BD496">
        <f t="shared" si="22"/>
        <v>3</v>
      </c>
      <c r="BE496" t="str">
        <f t="shared" si="23"/>
        <v>6333693M10107  C2009860</v>
      </c>
      <c r="BK496" s="19" t="s">
        <v>1518</v>
      </c>
    </row>
    <row r="497" spans="1:63" x14ac:dyDescent="0.25">
      <c r="A497" s="19" t="s">
        <v>1501</v>
      </c>
      <c r="B497" s="19">
        <v>4.0999999999999996</v>
      </c>
      <c r="C497" s="19">
        <v>20130329</v>
      </c>
      <c r="D497" s="19" t="s">
        <v>41</v>
      </c>
      <c r="E497" s="19" t="s">
        <v>41</v>
      </c>
      <c r="F497" s="19">
        <v>2068614</v>
      </c>
      <c r="G497" s="19">
        <v>1</v>
      </c>
      <c r="H497" s="19">
        <v>2009</v>
      </c>
      <c r="I497" s="19">
        <v>20090819</v>
      </c>
      <c r="J497" s="19" t="s">
        <v>1501</v>
      </c>
      <c r="K497" s="19">
        <v>6</v>
      </c>
      <c r="L497" s="19">
        <v>34</v>
      </c>
      <c r="M497" s="19">
        <v>23</v>
      </c>
      <c r="N497" s="19">
        <v>14</v>
      </c>
      <c r="O497" s="19" t="s">
        <v>1502</v>
      </c>
      <c r="P497" s="19">
        <v>5</v>
      </c>
      <c r="Q497" s="19" t="s">
        <v>67</v>
      </c>
      <c r="R497" s="19"/>
      <c r="S497" s="19">
        <v>5000</v>
      </c>
      <c r="T497" s="19" t="s">
        <v>45</v>
      </c>
      <c r="U497" s="19"/>
      <c r="V497" s="19"/>
      <c r="W497" s="19"/>
      <c r="X497" s="19">
        <v>810</v>
      </c>
      <c r="Y497" s="19">
        <v>0</v>
      </c>
      <c r="Z497" s="19">
        <v>1</v>
      </c>
      <c r="AA497" s="19" t="s">
        <v>48</v>
      </c>
      <c r="AB497" s="19">
        <v>1</v>
      </c>
      <c r="AC497" s="19">
        <v>633369</v>
      </c>
      <c r="AD497" s="19">
        <v>12</v>
      </c>
      <c r="AE497" s="19"/>
      <c r="AF497" s="19"/>
      <c r="AG497" s="19"/>
      <c r="AH497" s="19">
        <v>108884</v>
      </c>
      <c r="AI497" s="19">
        <v>1</v>
      </c>
      <c r="AJ497" s="19"/>
      <c r="AK497" s="19"/>
      <c r="AL497" s="19"/>
      <c r="AM497" s="19"/>
      <c r="AN497" s="19"/>
      <c r="AO497" s="19">
        <v>2.06</v>
      </c>
      <c r="AP497" s="19" t="s">
        <v>1519</v>
      </c>
      <c r="AQ497" s="19" t="s">
        <v>1502</v>
      </c>
      <c r="AR497" s="19" t="s">
        <v>1540</v>
      </c>
      <c r="AS497" s="19" t="s">
        <v>1562</v>
      </c>
      <c r="AT497" s="19" t="s">
        <v>1563</v>
      </c>
      <c r="AU497" s="19" t="s">
        <v>1564</v>
      </c>
      <c r="AV497" s="19" t="s">
        <v>1565</v>
      </c>
      <c r="AW497" s="19">
        <v>2005</v>
      </c>
      <c r="AX497" s="19">
        <v>3</v>
      </c>
      <c r="AY497" s="19" t="s">
        <v>1566</v>
      </c>
      <c r="AZ497" s="19" t="s">
        <v>1567</v>
      </c>
      <c r="BA497" s="19">
        <v>2006</v>
      </c>
      <c r="BB497" t="str">
        <f>VLOOKUP(AC497,'CTCwiretagcode(Jan2016)'!A$2:C$730,3,FALSE)</f>
        <v>SAM</v>
      </c>
      <c r="BC497" t="str">
        <f t="shared" si="21"/>
        <v>NT</v>
      </c>
      <c r="BD497">
        <f t="shared" si="22"/>
        <v>3</v>
      </c>
      <c r="BE497" t="str">
        <f t="shared" si="23"/>
        <v>6333693M10107  C2009810</v>
      </c>
      <c r="BK497" s="19" t="s">
        <v>1518</v>
      </c>
    </row>
    <row r="498" spans="1:63" x14ac:dyDescent="0.25">
      <c r="A498" s="19" t="s">
        <v>1501</v>
      </c>
      <c r="B498" s="19">
        <v>4.0999999999999996</v>
      </c>
      <c r="C498" s="19">
        <v>20130329</v>
      </c>
      <c r="D498" s="19" t="s">
        <v>41</v>
      </c>
      <c r="E498" s="19" t="s">
        <v>41</v>
      </c>
      <c r="F498" s="19">
        <v>2068621</v>
      </c>
      <c r="G498" s="19">
        <v>1</v>
      </c>
      <c r="H498" s="19">
        <v>2009</v>
      </c>
      <c r="I498" s="19">
        <v>20090819</v>
      </c>
      <c r="J498" s="19" t="s">
        <v>1501</v>
      </c>
      <c r="K498" s="19">
        <v>6</v>
      </c>
      <c r="L498" s="19">
        <v>34</v>
      </c>
      <c r="M498" s="19">
        <v>23</v>
      </c>
      <c r="N498" s="19">
        <v>14</v>
      </c>
      <c r="O498" s="19" t="s">
        <v>1502</v>
      </c>
      <c r="P498" s="19">
        <v>5</v>
      </c>
      <c r="Q498" s="19" t="s">
        <v>67</v>
      </c>
      <c r="R498" s="19"/>
      <c r="S498" s="19">
        <v>5000</v>
      </c>
      <c r="T498" s="19" t="s">
        <v>110</v>
      </c>
      <c r="U498" s="19"/>
      <c r="V498" s="19"/>
      <c r="W498" s="19"/>
      <c r="X498" s="19">
        <v>690</v>
      </c>
      <c r="Y498" s="19">
        <v>0</v>
      </c>
      <c r="Z498" s="19">
        <v>1</v>
      </c>
      <c r="AA498" s="19" t="s">
        <v>48</v>
      </c>
      <c r="AB498" s="19">
        <v>1</v>
      </c>
      <c r="AC498" s="19">
        <v>633389</v>
      </c>
      <c r="AD498" s="19">
        <v>12</v>
      </c>
      <c r="AE498" s="19"/>
      <c r="AF498" s="19"/>
      <c r="AG498" s="19"/>
      <c r="AH498" s="19">
        <v>108884</v>
      </c>
      <c r="AI498" s="19">
        <v>1</v>
      </c>
      <c r="AJ498" s="19"/>
      <c r="AK498" s="19"/>
      <c r="AL498" s="19"/>
      <c r="AM498" s="19"/>
      <c r="AN498" s="19"/>
      <c r="AO498" s="19">
        <v>2.06</v>
      </c>
      <c r="AP498" s="19" t="s">
        <v>1519</v>
      </c>
      <c r="AQ498" s="19" t="s">
        <v>1502</v>
      </c>
      <c r="AR498" s="19" t="s">
        <v>1540</v>
      </c>
      <c r="AS498" s="19" t="s">
        <v>1562</v>
      </c>
      <c r="AT498" s="19" t="s">
        <v>1563</v>
      </c>
      <c r="AU498" s="19" t="s">
        <v>1564</v>
      </c>
      <c r="AV498" s="19" t="s">
        <v>1565</v>
      </c>
      <c r="AW498" s="19">
        <v>2006</v>
      </c>
      <c r="AX498" s="19">
        <v>3</v>
      </c>
      <c r="AY498" s="19" t="s">
        <v>1566</v>
      </c>
      <c r="AZ498" s="19" t="s">
        <v>1567</v>
      </c>
      <c r="BA498" s="19">
        <v>2007</v>
      </c>
      <c r="BB498" t="str">
        <f>VLOOKUP(AC498,'CTCwiretagcode(Jan2016)'!A$2:C$730,3,FALSE)</f>
        <v>SAM</v>
      </c>
      <c r="BC498" t="str">
        <f t="shared" si="21"/>
        <v>NT</v>
      </c>
      <c r="BD498">
        <f t="shared" si="22"/>
        <v>3</v>
      </c>
      <c r="BE498" t="str">
        <f t="shared" si="23"/>
        <v>6333893M10107  C2009690</v>
      </c>
      <c r="BK498" s="19" t="s">
        <v>1518</v>
      </c>
    </row>
    <row r="499" spans="1:63" x14ac:dyDescent="0.25">
      <c r="A499" s="19" t="s">
        <v>1501</v>
      </c>
      <c r="B499" s="19">
        <v>4.0999999999999996</v>
      </c>
      <c r="C499" s="19">
        <v>20130329</v>
      </c>
      <c r="D499" s="19" t="s">
        <v>41</v>
      </c>
      <c r="E499" s="19" t="s">
        <v>41</v>
      </c>
      <c r="F499" s="19">
        <v>2068625</v>
      </c>
      <c r="G499" s="19">
        <v>1</v>
      </c>
      <c r="H499" s="19">
        <v>2009</v>
      </c>
      <c r="I499" s="19">
        <v>20090819</v>
      </c>
      <c r="J499" s="19" t="s">
        <v>1501</v>
      </c>
      <c r="K499" s="19">
        <v>6</v>
      </c>
      <c r="L499" s="19">
        <v>34</v>
      </c>
      <c r="M499" s="19">
        <v>23</v>
      </c>
      <c r="N499" s="19">
        <v>14</v>
      </c>
      <c r="O499" s="19" t="s">
        <v>1502</v>
      </c>
      <c r="P499" s="19">
        <v>5</v>
      </c>
      <c r="Q499" s="19" t="s">
        <v>67</v>
      </c>
      <c r="R499" s="19"/>
      <c r="S499" s="19">
        <v>5000</v>
      </c>
      <c r="T499" s="19" t="s">
        <v>110</v>
      </c>
      <c r="U499" s="19"/>
      <c r="V499" s="19"/>
      <c r="W499" s="19"/>
      <c r="X499" s="19">
        <v>850</v>
      </c>
      <c r="Y499" s="19">
        <v>0</v>
      </c>
      <c r="Z499" s="19">
        <v>1</v>
      </c>
      <c r="AA499" s="19" t="s">
        <v>48</v>
      </c>
      <c r="AB499" s="19">
        <v>1</v>
      </c>
      <c r="AC499" s="19">
        <v>633369</v>
      </c>
      <c r="AD499" s="19">
        <v>12</v>
      </c>
      <c r="AE499" s="19"/>
      <c r="AF499" s="19"/>
      <c r="AG499" s="19"/>
      <c r="AH499" s="19">
        <v>108884</v>
      </c>
      <c r="AI499" s="19">
        <v>1</v>
      </c>
      <c r="AJ499" s="19"/>
      <c r="AK499" s="19"/>
      <c r="AL499" s="19"/>
      <c r="AM499" s="19"/>
      <c r="AN499" s="19"/>
      <c r="AO499" s="19">
        <v>2.06</v>
      </c>
      <c r="AP499" s="19" t="s">
        <v>1519</v>
      </c>
      <c r="AQ499" s="19" t="s">
        <v>1502</v>
      </c>
      <c r="AR499" s="19" t="s">
        <v>1540</v>
      </c>
      <c r="AS499" s="19" t="s">
        <v>1562</v>
      </c>
      <c r="AT499" s="19" t="s">
        <v>1563</v>
      </c>
      <c r="AU499" s="19" t="s">
        <v>1564</v>
      </c>
      <c r="AV499" s="19" t="s">
        <v>1565</v>
      </c>
      <c r="AW499" s="19">
        <v>2005</v>
      </c>
      <c r="AX499" s="19">
        <v>3</v>
      </c>
      <c r="AY499" s="19" t="s">
        <v>1566</v>
      </c>
      <c r="AZ499" s="19" t="s">
        <v>1567</v>
      </c>
      <c r="BA499" s="19">
        <v>2006</v>
      </c>
      <c r="BB499" t="str">
        <f>VLOOKUP(AC499,'CTCwiretagcode(Jan2016)'!A$2:C$730,3,FALSE)</f>
        <v>SAM</v>
      </c>
      <c r="BC499" t="str">
        <f t="shared" si="21"/>
        <v>NT</v>
      </c>
      <c r="BD499">
        <f t="shared" si="22"/>
        <v>3</v>
      </c>
      <c r="BE499" t="str">
        <f t="shared" si="23"/>
        <v>6333693M10107  C2009850</v>
      </c>
      <c r="BK499" s="19" t="s">
        <v>1518</v>
      </c>
    </row>
    <row r="500" spans="1:63" x14ac:dyDescent="0.25">
      <c r="A500" s="19" t="s">
        <v>1501</v>
      </c>
      <c r="B500" s="19">
        <v>4.0999999999999996</v>
      </c>
      <c r="C500" s="19">
        <v>20130329</v>
      </c>
      <c r="D500" s="19" t="s">
        <v>41</v>
      </c>
      <c r="E500" s="19" t="s">
        <v>41</v>
      </c>
      <c r="F500" s="19">
        <v>2068629</v>
      </c>
      <c r="G500" s="19">
        <v>1</v>
      </c>
      <c r="H500" s="19">
        <v>2009</v>
      </c>
      <c r="I500" s="19">
        <v>20090819</v>
      </c>
      <c r="J500" s="19" t="s">
        <v>1501</v>
      </c>
      <c r="K500" s="19">
        <v>6</v>
      </c>
      <c r="L500" s="19">
        <v>34</v>
      </c>
      <c r="M500" s="19">
        <v>23</v>
      </c>
      <c r="N500" s="19">
        <v>14</v>
      </c>
      <c r="O500" s="19" t="s">
        <v>1502</v>
      </c>
      <c r="P500" s="19">
        <v>5</v>
      </c>
      <c r="Q500" s="19" t="s">
        <v>67</v>
      </c>
      <c r="R500" s="19"/>
      <c r="S500" s="19">
        <v>0</v>
      </c>
      <c r="T500" s="19" t="s">
        <v>45</v>
      </c>
      <c r="U500" s="19"/>
      <c r="V500" s="19"/>
      <c r="W500" s="19"/>
      <c r="X500" s="19">
        <v>800</v>
      </c>
      <c r="Y500" s="19">
        <v>0</v>
      </c>
      <c r="Z500" s="19">
        <v>1</v>
      </c>
      <c r="AA500" s="19" t="s">
        <v>48</v>
      </c>
      <c r="AB500" s="19">
        <v>1</v>
      </c>
      <c r="AC500" s="19">
        <v>633369</v>
      </c>
      <c r="AD500" s="19">
        <v>12</v>
      </c>
      <c r="AE500" s="19"/>
      <c r="AF500" s="19"/>
      <c r="AG500" s="19"/>
      <c r="AH500" s="19">
        <v>108884</v>
      </c>
      <c r="AI500" s="19">
        <v>1</v>
      </c>
      <c r="AJ500" s="19"/>
      <c r="AK500" s="19"/>
      <c r="AL500" s="19"/>
      <c r="AM500" s="19"/>
      <c r="AN500" s="19"/>
      <c r="AO500" s="19">
        <v>2.06</v>
      </c>
      <c r="AP500" s="19" t="s">
        <v>1519</v>
      </c>
      <c r="AQ500" s="19" t="s">
        <v>1502</v>
      </c>
      <c r="AR500" s="19" t="s">
        <v>1540</v>
      </c>
      <c r="AS500" s="19" t="s">
        <v>1562</v>
      </c>
      <c r="AT500" s="19" t="s">
        <v>1563</v>
      </c>
      <c r="AU500" s="19" t="s">
        <v>1564</v>
      </c>
      <c r="AV500" s="19" t="s">
        <v>1565</v>
      </c>
      <c r="AW500" s="19">
        <v>2005</v>
      </c>
      <c r="AX500" s="19">
        <v>3</v>
      </c>
      <c r="AY500" s="19" t="s">
        <v>1566</v>
      </c>
      <c r="AZ500" s="19" t="s">
        <v>1567</v>
      </c>
      <c r="BA500" s="19">
        <v>2006</v>
      </c>
      <c r="BB500" t="str">
        <f>VLOOKUP(AC500,'CTCwiretagcode(Jan2016)'!A$2:C$730,3,FALSE)</f>
        <v>SAM</v>
      </c>
      <c r="BC500" t="str">
        <f t="shared" si="21"/>
        <v>NT</v>
      </c>
      <c r="BD500">
        <f t="shared" si="22"/>
        <v>3</v>
      </c>
      <c r="BE500" t="str">
        <f t="shared" si="23"/>
        <v>6333693M10107  C2009800</v>
      </c>
      <c r="BK500" s="19" t="s">
        <v>1518</v>
      </c>
    </row>
    <row r="501" spans="1:63" x14ac:dyDescent="0.25">
      <c r="A501" s="19" t="s">
        <v>1501</v>
      </c>
      <c r="B501" s="19">
        <v>4.0999999999999996</v>
      </c>
      <c r="C501" s="19">
        <v>20130329</v>
      </c>
      <c r="D501" s="19" t="s">
        <v>41</v>
      </c>
      <c r="E501" s="19" t="s">
        <v>41</v>
      </c>
      <c r="F501" s="19">
        <v>2068630</v>
      </c>
      <c r="G501" s="19">
        <v>1</v>
      </c>
      <c r="H501" s="19">
        <v>2009</v>
      </c>
      <c r="I501" s="19">
        <v>20090819</v>
      </c>
      <c r="J501" s="19" t="s">
        <v>1501</v>
      </c>
      <c r="K501" s="19">
        <v>6</v>
      </c>
      <c r="L501" s="19">
        <v>34</v>
      </c>
      <c r="M501" s="19">
        <v>23</v>
      </c>
      <c r="N501" s="19">
        <v>14</v>
      </c>
      <c r="O501" s="19" t="s">
        <v>1502</v>
      </c>
      <c r="P501" s="19">
        <v>5</v>
      </c>
      <c r="Q501" s="19" t="s">
        <v>67</v>
      </c>
      <c r="R501" s="19"/>
      <c r="S501" s="19">
        <v>5000</v>
      </c>
      <c r="T501" s="19" t="s">
        <v>45</v>
      </c>
      <c r="U501" s="19"/>
      <c r="V501" s="19"/>
      <c r="W501" s="19"/>
      <c r="X501" s="19">
        <v>940</v>
      </c>
      <c r="Y501" s="19">
        <v>0</v>
      </c>
      <c r="Z501" s="19">
        <v>1</v>
      </c>
      <c r="AA501" s="19" t="s">
        <v>48</v>
      </c>
      <c r="AB501" s="19">
        <v>1</v>
      </c>
      <c r="AC501" s="19">
        <v>633369</v>
      </c>
      <c r="AD501" s="19">
        <v>12</v>
      </c>
      <c r="AE501" s="19"/>
      <c r="AF501" s="19"/>
      <c r="AG501" s="19"/>
      <c r="AH501" s="19">
        <v>108884</v>
      </c>
      <c r="AI501" s="19">
        <v>1</v>
      </c>
      <c r="AJ501" s="19"/>
      <c r="AK501" s="19"/>
      <c r="AL501" s="19"/>
      <c r="AM501" s="19"/>
      <c r="AN501" s="19"/>
      <c r="AO501" s="19">
        <v>2.06</v>
      </c>
      <c r="AP501" s="19" t="s">
        <v>1519</v>
      </c>
      <c r="AQ501" s="19" t="s">
        <v>1502</v>
      </c>
      <c r="AR501" s="19" t="s">
        <v>1540</v>
      </c>
      <c r="AS501" s="19" t="s">
        <v>1562</v>
      </c>
      <c r="AT501" s="19" t="s">
        <v>1563</v>
      </c>
      <c r="AU501" s="19" t="s">
        <v>1564</v>
      </c>
      <c r="AV501" s="19" t="s">
        <v>1565</v>
      </c>
      <c r="AW501" s="19">
        <v>2005</v>
      </c>
      <c r="AX501" s="19">
        <v>3</v>
      </c>
      <c r="AY501" s="19" t="s">
        <v>1566</v>
      </c>
      <c r="AZ501" s="19" t="s">
        <v>1567</v>
      </c>
      <c r="BA501" s="19">
        <v>2006</v>
      </c>
      <c r="BB501" t="str">
        <f>VLOOKUP(AC501,'CTCwiretagcode(Jan2016)'!A$2:C$730,3,FALSE)</f>
        <v>SAM</v>
      </c>
      <c r="BC501" t="str">
        <f t="shared" si="21"/>
        <v>NT</v>
      </c>
      <c r="BD501">
        <f t="shared" si="22"/>
        <v>3</v>
      </c>
      <c r="BE501" t="str">
        <f t="shared" si="23"/>
        <v>6333693M10107  C2009940</v>
      </c>
      <c r="BK501" s="19" t="s">
        <v>1518</v>
      </c>
    </row>
    <row r="502" spans="1:63" x14ac:dyDescent="0.25">
      <c r="A502" s="19" t="s">
        <v>1501</v>
      </c>
      <c r="B502" s="19">
        <v>4.0999999999999996</v>
      </c>
      <c r="C502" s="19">
        <v>20130329</v>
      </c>
      <c r="D502" s="19" t="s">
        <v>41</v>
      </c>
      <c r="E502" s="19" t="s">
        <v>41</v>
      </c>
      <c r="F502" s="19">
        <v>2066338</v>
      </c>
      <c r="G502" s="19">
        <v>1</v>
      </c>
      <c r="H502" s="19">
        <v>2009</v>
      </c>
      <c r="I502" s="19">
        <v>20090821</v>
      </c>
      <c r="J502" s="19" t="s">
        <v>1501</v>
      </c>
      <c r="K502" s="19">
        <v>6</v>
      </c>
      <c r="L502" s="19">
        <v>34</v>
      </c>
      <c r="M502" s="19">
        <v>23</v>
      </c>
      <c r="N502" s="19">
        <v>14</v>
      </c>
      <c r="O502" s="19" t="s">
        <v>1502</v>
      </c>
      <c r="P502" s="19">
        <v>5</v>
      </c>
      <c r="Q502" s="19" t="s">
        <v>67</v>
      </c>
      <c r="R502" s="19"/>
      <c r="S502" s="19">
        <v>5000</v>
      </c>
      <c r="T502" s="19" t="s">
        <v>45</v>
      </c>
      <c r="U502" s="19"/>
      <c r="V502" s="19"/>
      <c r="W502" s="19"/>
      <c r="X502" s="19">
        <v>780</v>
      </c>
      <c r="Y502" s="19">
        <v>0</v>
      </c>
      <c r="Z502" s="19">
        <v>1</v>
      </c>
      <c r="AA502" s="19" t="s">
        <v>48</v>
      </c>
      <c r="AB502" s="19">
        <v>1</v>
      </c>
      <c r="AC502" s="19">
        <v>633369</v>
      </c>
      <c r="AD502" s="19">
        <v>12</v>
      </c>
      <c r="AE502" s="19"/>
      <c r="AF502" s="19"/>
      <c r="AG502" s="19"/>
      <c r="AH502" s="19">
        <v>108884</v>
      </c>
      <c r="AI502" s="19">
        <v>1</v>
      </c>
      <c r="AJ502" s="19"/>
      <c r="AK502" s="19"/>
      <c r="AL502" s="19"/>
      <c r="AM502" s="19"/>
      <c r="AN502" s="19"/>
      <c r="AO502" s="19">
        <v>2.06</v>
      </c>
      <c r="AP502" s="19" t="s">
        <v>1519</v>
      </c>
      <c r="AQ502" s="19" t="s">
        <v>1502</v>
      </c>
      <c r="AR502" s="19" t="s">
        <v>1540</v>
      </c>
      <c r="AS502" s="19" t="s">
        <v>1562</v>
      </c>
      <c r="AT502" s="19" t="s">
        <v>1563</v>
      </c>
      <c r="AU502" s="19" t="s">
        <v>1564</v>
      </c>
      <c r="AV502" s="19" t="s">
        <v>1565</v>
      </c>
      <c r="AW502" s="19">
        <v>2005</v>
      </c>
      <c r="AX502" s="19">
        <v>3</v>
      </c>
      <c r="AY502" s="19" t="s">
        <v>1566</v>
      </c>
      <c r="AZ502" s="19" t="s">
        <v>1567</v>
      </c>
      <c r="BA502" s="19">
        <v>2006</v>
      </c>
      <c r="BB502" t="str">
        <f>VLOOKUP(AC502,'CTCwiretagcode(Jan2016)'!A$2:C$730,3,FALSE)</f>
        <v>SAM</v>
      </c>
      <c r="BC502" t="str">
        <f t="shared" si="21"/>
        <v>NT</v>
      </c>
      <c r="BD502">
        <f t="shared" si="22"/>
        <v>3</v>
      </c>
      <c r="BE502" t="str">
        <f t="shared" si="23"/>
        <v>6333693M10107  C2009780</v>
      </c>
      <c r="BK502" s="19" t="s">
        <v>1518</v>
      </c>
    </row>
    <row r="503" spans="1:63" x14ac:dyDescent="0.25">
      <c r="A503" s="19" t="s">
        <v>1501</v>
      </c>
      <c r="B503" s="19">
        <v>4.0999999999999996</v>
      </c>
      <c r="C503" s="19">
        <v>20130329</v>
      </c>
      <c r="D503" s="19" t="s">
        <v>41</v>
      </c>
      <c r="E503" s="19" t="s">
        <v>41</v>
      </c>
      <c r="F503" s="19">
        <v>2066339</v>
      </c>
      <c r="G503" s="19">
        <v>1</v>
      </c>
      <c r="H503" s="19">
        <v>2009</v>
      </c>
      <c r="I503" s="19">
        <v>20090821</v>
      </c>
      <c r="J503" s="19" t="s">
        <v>1501</v>
      </c>
      <c r="K503" s="19">
        <v>6</v>
      </c>
      <c r="L503" s="19">
        <v>34</v>
      </c>
      <c r="M503" s="19">
        <v>23</v>
      </c>
      <c r="N503" s="19">
        <v>14</v>
      </c>
      <c r="O503" s="19" t="s">
        <v>1502</v>
      </c>
      <c r="P503" s="19">
        <v>5</v>
      </c>
      <c r="Q503" s="19" t="s">
        <v>67</v>
      </c>
      <c r="R503" s="19"/>
      <c r="S503" s="19">
        <v>5000</v>
      </c>
      <c r="T503" s="19" t="s">
        <v>45</v>
      </c>
      <c r="U503" s="19"/>
      <c r="V503" s="19"/>
      <c r="W503" s="19"/>
      <c r="X503" s="19">
        <v>830</v>
      </c>
      <c r="Y503" s="19">
        <v>0</v>
      </c>
      <c r="Z503" s="19">
        <v>1</v>
      </c>
      <c r="AA503" s="19" t="s">
        <v>48</v>
      </c>
      <c r="AB503" s="19">
        <v>1</v>
      </c>
      <c r="AC503" s="19">
        <v>633369</v>
      </c>
      <c r="AD503" s="19">
        <v>12</v>
      </c>
      <c r="AE503" s="19"/>
      <c r="AF503" s="19"/>
      <c r="AG503" s="19"/>
      <c r="AH503" s="19">
        <v>108884</v>
      </c>
      <c r="AI503" s="19">
        <v>1</v>
      </c>
      <c r="AJ503" s="19"/>
      <c r="AK503" s="19"/>
      <c r="AL503" s="19"/>
      <c r="AM503" s="19"/>
      <c r="AN503" s="19"/>
      <c r="AO503" s="19">
        <v>2.06</v>
      </c>
      <c r="AP503" s="19" t="s">
        <v>1519</v>
      </c>
      <c r="AQ503" s="19" t="s">
        <v>1502</v>
      </c>
      <c r="AR503" s="19" t="s">
        <v>1540</v>
      </c>
      <c r="AS503" s="19" t="s">
        <v>1562</v>
      </c>
      <c r="AT503" s="19" t="s">
        <v>1563</v>
      </c>
      <c r="AU503" s="19" t="s">
        <v>1564</v>
      </c>
      <c r="AV503" s="19" t="s">
        <v>1565</v>
      </c>
      <c r="AW503" s="19">
        <v>2005</v>
      </c>
      <c r="AX503" s="19">
        <v>3</v>
      </c>
      <c r="AY503" s="19" t="s">
        <v>1566</v>
      </c>
      <c r="AZ503" s="19" t="s">
        <v>1567</v>
      </c>
      <c r="BA503" s="19">
        <v>2006</v>
      </c>
      <c r="BB503" t="str">
        <f>VLOOKUP(AC503,'CTCwiretagcode(Jan2016)'!A$2:C$730,3,FALSE)</f>
        <v>SAM</v>
      </c>
      <c r="BC503" t="str">
        <f t="shared" si="21"/>
        <v>NT</v>
      </c>
      <c r="BD503">
        <f t="shared" si="22"/>
        <v>3</v>
      </c>
      <c r="BE503" t="str">
        <f t="shared" si="23"/>
        <v>6333693M10107  C2009830</v>
      </c>
      <c r="BK503" s="19" t="s">
        <v>1518</v>
      </c>
    </row>
    <row r="504" spans="1:63" x14ac:dyDescent="0.25">
      <c r="A504" s="19" t="s">
        <v>1501</v>
      </c>
      <c r="B504" s="19">
        <v>4.0999999999999996</v>
      </c>
      <c r="C504" s="19">
        <v>20130329</v>
      </c>
      <c r="D504" s="19" t="s">
        <v>41</v>
      </c>
      <c r="E504" s="19" t="s">
        <v>41</v>
      </c>
      <c r="F504" s="19">
        <v>2066847</v>
      </c>
      <c r="G504" s="19">
        <v>1</v>
      </c>
      <c r="H504" s="19">
        <v>2009</v>
      </c>
      <c r="I504" s="19">
        <v>20090821</v>
      </c>
      <c r="J504" s="19" t="s">
        <v>1501</v>
      </c>
      <c r="K504" s="19">
        <v>6</v>
      </c>
      <c r="L504" s="19">
        <v>34</v>
      </c>
      <c r="M504" s="19">
        <v>23</v>
      </c>
      <c r="N504" s="19">
        <v>14</v>
      </c>
      <c r="O504" s="19" t="s">
        <v>1502</v>
      </c>
      <c r="P504" s="19">
        <v>5</v>
      </c>
      <c r="Q504" s="19" t="s">
        <v>67</v>
      </c>
      <c r="R504" s="19"/>
      <c r="S504" s="19">
        <v>5000</v>
      </c>
      <c r="T504" s="19" t="s">
        <v>45</v>
      </c>
      <c r="U504" s="19"/>
      <c r="V504" s="19"/>
      <c r="W504" s="19"/>
      <c r="X504" s="19">
        <v>750</v>
      </c>
      <c r="Y504" s="19">
        <v>0</v>
      </c>
      <c r="Z504" s="19">
        <v>1</v>
      </c>
      <c r="AA504" s="19" t="s">
        <v>48</v>
      </c>
      <c r="AB504" s="19">
        <v>1</v>
      </c>
      <c r="AC504" s="19">
        <v>633369</v>
      </c>
      <c r="AD504" s="19">
        <v>12</v>
      </c>
      <c r="AE504" s="19"/>
      <c r="AF504" s="19"/>
      <c r="AG504" s="19"/>
      <c r="AH504" s="19">
        <v>108884</v>
      </c>
      <c r="AI504" s="19">
        <v>1</v>
      </c>
      <c r="AJ504" s="19"/>
      <c r="AK504" s="19"/>
      <c r="AL504" s="19"/>
      <c r="AM504" s="19"/>
      <c r="AN504" s="19"/>
      <c r="AO504" s="19">
        <v>2.06</v>
      </c>
      <c r="AP504" s="19" t="s">
        <v>1519</v>
      </c>
      <c r="AQ504" s="19" t="s">
        <v>1502</v>
      </c>
      <c r="AR504" s="19" t="s">
        <v>1540</v>
      </c>
      <c r="AS504" s="19" t="s">
        <v>1562</v>
      </c>
      <c r="AT504" s="19" t="s">
        <v>1563</v>
      </c>
      <c r="AU504" s="19" t="s">
        <v>1564</v>
      </c>
      <c r="AV504" s="19" t="s">
        <v>1565</v>
      </c>
      <c r="AW504" s="19">
        <v>2005</v>
      </c>
      <c r="AX504" s="19">
        <v>3</v>
      </c>
      <c r="AY504" s="19" t="s">
        <v>1566</v>
      </c>
      <c r="AZ504" s="19" t="s">
        <v>1567</v>
      </c>
      <c r="BA504" s="19">
        <v>2006</v>
      </c>
      <c r="BB504" t="str">
        <f>VLOOKUP(AC504,'CTCwiretagcode(Jan2016)'!A$2:C$730,3,FALSE)</f>
        <v>SAM</v>
      </c>
      <c r="BC504" t="str">
        <f t="shared" si="21"/>
        <v>NT</v>
      </c>
      <c r="BD504">
        <f t="shared" si="22"/>
        <v>3</v>
      </c>
      <c r="BE504" t="str">
        <f t="shared" si="23"/>
        <v>6333693M10107  C2009750</v>
      </c>
      <c r="BK504" s="19" t="s">
        <v>1518</v>
      </c>
    </row>
    <row r="505" spans="1:63" x14ac:dyDescent="0.25">
      <c r="A505" s="19" t="s">
        <v>1501</v>
      </c>
      <c r="B505" s="19">
        <v>4.0999999999999996</v>
      </c>
      <c r="C505" s="19">
        <v>20130329</v>
      </c>
      <c r="D505" s="19" t="s">
        <v>41</v>
      </c>
      <c r="E505" s="19" t="s">
        <v>41</v>
      </c>
      <c r="F505" s="19">
        <v>2066848</v>
      </c>
      <c r="G505" s="19">
        <v>1</v>
      </c>
      <c r="H505" s="19">
        <v>2009</v>
      </c>
      <c r="I505" s="19">
        <v>20090821</v>
      </c>
      <c r="J505" s="19" t="s">
        <v>1501</v>
      </c>
      <c r="K505" s="19">
        <v>6</v>
      </c>
      <c r="L505" s="19">
        <v>34</v>
      </c>
      <c r="M505" s="19">
        <v>23</v>
      </c>
      <c r="N505" s="19">
        <v>14</v>
      </c>
      <c r="O505" s="19" t="s">
        <v>1502</v>
      </c>
      <c r="P505" s="19">
        <v>5</v>
      </c>
      <c r="Q505" s="19" t="s">
        <v>67</v>
      </c>
      <c r="R505" s="19"/>
      <c r="S505" s="19">
        <v>5000</v>
      </c>
      <c r="T505" s="19" t="s">
        <v>110</v>
      </c>
      <c r="U505" s="19"/>
      <c r="V505" s="19"/>
      <c r="W505" s="19"/>
      <c r="X505" s="19">
        <v>730</v>
      </c>
      <c r="Y505" s="19">
        <v>0</v>
      </c>
      <c r="Z505" s="19">
        <v>1</v>
      </c>
      <c r="AA505" s="19" t="s">
        <v>48</v>
      </c>
      <c r="AB505" s="19">
        <v>1</v>
      </c>
      <c r="AC505" s="19">
        <v>633369</v>
      </c>
      <c r="AD505" s="19">
        <v>12</v>
      </c>
      <c r="AE505" s="19"/>
      <c r="AF505" s="19"/>
      <c r="AG505" s="19"/>
      <c r="AH505" s="19">
        <v>108884</v>
      </c>
      <c r="AI505" s="19">
        <v>1</v>
      </c>
      <c r="AJ505" s="19"/>
      <c r="AK505" s="19"/>
      <c r="AL505" s="19"/>
      <c r="AM505" s="19"/>
      <c r="AN505" s="19"/>
      <c r="AO505" s="19">
        <v>2.06</v>
      </c>
      <c r="AP505" s="19" t="s">
        <v>1519</v>
      </c>
      <c r="AQ505" s="19" t="s">
        <v>1502</v>
      </c>
      <c r="AR505" s="19" t="s">
        <v>1540</v>
      </c>
      <c r="AS505" s="19" t="s">
        <v>1562</v>
      </c>
      <c r="AT505" s="19" t="s">
        <v>1563</v>
      </c>
      <c r="AU505" s="19" t="s">
        <v>1564</v>
      </c>
      <c r="AV505" s="19" t="s">
        <v>1565</v>
      </c>
      <c r="AW505" s="19">
        <v>2005</v>
      </c>
      <c r="AX505" s="19">
        <v>3</v>
      </c>
      <c r="AY505" s="19" t="s">
        <v>1566</v>
      </c>
      <c r="AZ505" s="19" t="s">
        <v>1567</v>
      </c>
      <c r="BA505" s="19">
        <v>2006</v>
      </c>
      <c r="BB505" t="str">
        <f>VLOOKUP(AC505,'CTCwiretagcode(Jan2016)'!A$2:C$730,3,FALSE)</f>
        <v>SAM</v>
      </c>
      <c r="BC505" t="str">
        <f t="shared" si="21"/>
        <v>NT</v>
      </c>
      <c r="BD505">
        <f t="shared" si="22"/>
        <v>3</v>
      </c>
      <c r="BE505" t="str">
        <f t="shared" si="23"/>
        <v>6333693M10107  C2009730</v>
      </c>
      <c r="BK505" s="19" t="s">
        <v>1518</v>
      </c>
    </row>
    <row r="506" spans="1:63" x14ac:dyDescent="0.25">
      <c r="A506" s="19" t="s">
        <v>1501</v>
      </c>
      <c r="B506" s="19">
        <v>4.0999999999999996</v>
      </c>
      <c r="C506" s="19">
        <v>20130329</v>
      </c>
      <c r="D506" s="19" t="s">
        <v>41</v>
      </c>
      <c r="E506" s="19" t="s">
        <v>41</v>
      </c>
      <c r="F506" s="19">
        <v>2066849</v>
      </c>
      <c r="G506" s="19">
        <v>1</v>
      </c>
      <c r="H506" s="19">
        <v>2009</v>
      </c>
      <c r="I506" s="19">
        <v>20090821</v>
      </c>
      <c r="J506" s="19" t="s">
        <v>1501</v>
      </c>
      <c r="K506" s="19">
        <v>6</v>
      </c>
      <c r="L506" s="19">
        <v>34</v>
      </c>
      <c r="M506" s="19">
        <v>23</v>
      </c>
      <c r="N506" s="19">
        <v>14</v>
      </c>
      <c r="O506" s="19" t="s">
        <v>1502</v>
      </c>
      <c r="P506" s="19">
        <v>5</v>
      </c>
      <c r="Q506" s="19" t="s">
        <v>67</v>
      </c>
      <c r="R506" s="19"/>
      <c r="S506" s="19">
        <v>5000</v>
      </c>
      <c r="T506" s="19" t="s">
        <v>45</v>
      </c>
      <c r="U506" s="19"/>
      <c r="V506" s="19"/>
      <c r="W506" s="19"/>
      <c r="X506" s="19">
        <v>920</v>
      </c>
      <c r="Y506" s="19">
        <v>0</v>
      </c>
      <c r="Z506" s="19">
        <v>1</v>
      </c>
      <c r="AA506" s="19" t="s">
        <v>48</v>
      </c>
      <c r="AB506" s="19">
        <v>1</v>
      </c>
      <c r="AC506" s="19">
        <v>633369</v>
      </c>
      <c r="AD506" s="19">
        <v>12</v>
      </c>
      <c r="AE506" s="19"/>
      <c r="AF506" s="19"/>
      <c r="AG506" s="19"/>
      <c r="AH506" s="19">
        <v>108884</v>
      </c>
      <c r="AI506" s="19">
        <v>1</v>
      </c>
      <c r="AJ506" s="19"/>
      <c r="AK506" s="19"/>
      <c r="AL506" s="19"/>
      <c r="AM506" s="19"/>
      <c r="AN506" s="19"/>
      <c r="AO506" s="19">
        <v>2.06</v>
      </c>
      <c r="AP506" s="19" t="s">
        <v>1519</v>
      </c>
      <c r="AQ506" s="19" t="s">
        <v>1502</v>
      </c>
      <c r="AR506" s="19" t="s">
        <v>1540</v>
      </c>
      <c r="AS506" s="19" t="s">
        <v>1562</v>
      </c>
      <c r="AT506" s="19" t="s">
        <v>1563</v>
      </c>
      <c r="AU506" s="19" t="s">
        <v>1564</v>
      </c>
      <c r="AV506" s="19" t="s">
        <v>1565</v>
      </c>
      <c r="AW506" s="19">
        <v>2005</v>
      </c>
      <c r="AX506" s="19">
        <v>3</v>
      </c>
      <c r="AY506" s="19" t="s">
        <v>1566</v>
      </c>
      <c r="AZ506" s="19" t="s">
        <v>1567</v>
      </c>
      <c r="BA506" s="19">
        <v>2006</v>
      </c>
      <c r="BB506" t="str">
        <f>VLOOKUP(AC506,'CTCwiretagcode(Jan2016)'!A$2:C$730,3,FALSE)</f>
        <v>SAM</v>
      </c>
      <c r="BC506" t="str">
        <f t="shared" si="21"/>
        <v>NT</v>
      </c>
      <c r="BD506">
        <f t="shared" si="22"/>
        <v>3</v>
      </c>
      <c r="BE506" t="str">
        <f t="shared" si="23"/>
        <v>6333693M10107  C2009920</v>
      </c>
      <c r="BK506" s="19" t="s">
        <v>1518</v>
      </c>
    </row>
    <row r="507" spans="1:63" x14ac:dyDescent="0.25">
      <c r="A507" s="19" t="s">
        <v>1501</v>
      </c>
      <c r="B507" s="19">
        <v>4.0999999999999996</v>
      </c>
      <c r="C507" s="19">
        <v>20130329</v>
      </c>
      <c r="D507" s="19" t="s">
        <v>41</v>
      </c>
      <c r="E507" s="19" t="s">
        <v>41</v>
      </c>
      <c r="F507" s="19">
        <v>2066850</v>
      </c>
      <c r="G507" s="19">
        <v>1</v>
      </c>
      <c r="H507" s="19">
        <v>2009</v>
      </c>
      <c r="I507" s="19">
        <v>20090821</v>
      </c>
      <c r="J507" s="19" t="s">
        <v>1501</v>
      </c>
      <c r="K507" s="19">
        <v>6</v>
      </c>
      <c r="L507" s="19">
        <v>34</v>
      </c>
      <c r="M507" s="19">
        <v>23</v>
      </c>
      <c r="N507" s="19">
        <v>14</v>
      </c>
      <c r="O507" s="19" t="s">
        <v>1502</v>
      </c>
      <c r="P507" s="19">
        <v>5</v>
      </c>
      <c r="Q507" s="19" t="s">
        <v>67</v>
      </c>
      <c r="R507" s="19"/>
      <c r="S507" s="19">
        <v>5000</v>
      </c>
      <c r="T507" s="19" t="s">
        <v>110</v>
      </c>
      <c r="U507" s="19"/>
      <c r="V507" s="19"/>
      <c r="W507" s="19"/>
      <c r="X507" s="19">
        <v>890</v>
      </c>
      <c r="Y507" s="19">
        <v>0</v>
      </c>
      <c r="Z507" s="19">
        <v>1</v>
      </c>
      <c r="AA507" s="19" t="s">
        <v>48</v>
      </c>
      <c r="AB507" s="19">
        <v>1</v>
      </c>
      <c r="AC507" s="19">
        <v>633369</v>
      </c>
      <c r="AD507" s="19">
        <v>12</v>
      </c>
      <c r="AE507" s="19"/>
      <c r="AF507" s="19"/>
      <c r="AG507" s="19"/>
      <c r="AH507" s="19">
        <v>108884</v>
      </c>
      <c r="AI507" s="19">
        <v>1</v>
      </c>
      <c r="AJ507" s="19"/>
      <c r="AK507" s="19"/>
      <c r="AL507" s="19"/>
      <c r="AM507" s="19"/>
      <c r="AN507" s="19"/>
      <c r="AO507" s="19">
        <v>2.06</v>
      </c>
      <c r="AP507" s="19" t="s">
        <v>1519</v>
      </c>
      <c r="AQ507" s="19" t="s">
        <v>1502</v>
      </c>
      <c r="AR507" s="19" t="s">
        <v>1540</v>
      </c>
      <c r="AS507" s="19" t="s">
        <v>1562</v>
      </c>
      <c r="AT507" s="19" t="s">
        <v>1563</v>
      </c>
      <c r="AU507" s="19" t="s">
        <v>1564</v>
      </c>
      <c r="AV507" s="19" t="s">
        <v>1565</v>
      </c>
      <c r="AW507" s="19">
        <v>2005</v>
      </c>
      <c r="AX507" s="19">
        <v>3</v>
      </c>
      <c r="AY507" s="19" t="s">
        <v>1566</v>
      </c>
      <c r="AZ507" s="19" t="s">
        <v>1567</v>
      </c>
      <c r="BA507" s="19">
        <v>2006</v>
      </c>
      <c r="BB507" t="str">
        <f>VLOOKUP(AC507,'CTCwiretagcode(Jan2016)'!A$2:C$730,3,FALSE)</f>
        <v>SAM</v>
      </c>
      <c r="BC507" t="str">
        <f t="shared" si="21"/>
        <v>NT</v>
      </c>
      <c r="BD507">
        <f t="shared" si="22"/>
        <v>3</v>
      </c>
      <c r="BE507" t="str">
        <f t="shared" si="23"/>
        <v>6333693M10107  C2009890</v>
      </c>
      <c r="BK507" s="19" t="s">
        <v>1518</v>
      </c>
    </row>
    <row r="508" spans="1:63" x14ac:dyDescent="0.25">
      <c r="A508" s="19" t="s">
        <v>1501</v>
      </c>
      <c r="B508" s="19">
        <v>4.0999999999999996</v>
      </c>
      <c r="C508" s="19">
        <v>20130329</v>
      </c>
      <c r="D508" s="19" t="s">
        <v>41</v>
      </c>
      <c r="E508" s="19" t="s">
        <v>41</v>
      </c>
      <c r="F508" s="19">
        <v>2066851</v>
      </c>
      <c r="G508" s="19">
        <v>1</v>
      </c>
      <c r="H508" s="19">
        <v>2009</v>
      </c>
      <c r="I508" s="19">
        <v>20090821</v>
      </c>
      <c r="J508" s="19" t="s">
        <v>1501</v>
      </c>
      <c r="K508" s="19">
        <v>6</v>
      </c>
      <c r="L508" s="19">
        <v>34</v>
      </c>
      <c r="M508" s="19">
        <v>23</v>
      </c>
      <c r="N508" s="19">
        <v>14</v>
      </c>
      <c r="O508" s="19" t="s">
        <v>1502</v>
      </c>
      <c r="P508" s="19">
        <v>5</v>
      </c>
      <c r="Q508" s="19" t="s">
        <v>67</v>
      </c>
      <c r="R508" s="19"/>
      <c r="S508" s="19">
        <v>5000</v>
      </c>
      <c r="T508" s="19" t="s">
        <v>45</v>
      </c>
      <c r="U508" s="19"/>
      <c r="V508" s="19"/>
      <c r="W508" s="19"/>
      <c r="X508" s="19">
        <v>910</v>
      </c>
      <c r="Y508" s="19">
        <v>0</v>
      </c>
      <c r="Z508" s="19">
        <v>1</v>
      </c>
      <c r="AA508" s="19" t="s">
        <v>48</v>
      </c>
      <c r="AB508" s="19">
        <v>1</v>
      </c>
      <c r="AC508" s="19">
        <v>633369</v>
      </c>
      <c r="AD508" s="19">
        <v>12</v>
      </c>
      <c r="AE508" s="19"/>
      <c r="AF508" s="19"/>
      <c r="AG508" s="19"/>
      <c r="AH508" s="19">
        <v>108884</v>
      </c>
      <c r="AI508" s="19">
        <v>1</v>
      </c>
      <c r="AJ508" s="19"/>
      <c r="AK508" s="19"/>
      <c r="AL508" s="19"/>
      <c r="AM508" s="19"/>
      <c r="AN508" s="19"/>
      <c r="AO508" s="19">
        <v>2.06</v>
      </c>
      <c r="AP508" s="19" t="s">
        <v>1519</v>
      </c>
      <c r="AQ508" s="19" t="s">
        <v>1502</v>
      </c>
      <c r="AR508" s="19" t="s">
        <v>1540</v>
      </c>
      <c r="AS508" s="19" t="s">
        <v>1562</v>
      </c>
      <c r="AT508" s="19" t="s">
        <v>1563</v>
      </c>
      <c r="AU508" s="19" t="s">
        <v>1564</v>
      </c>
      <c r="AV508" s="19" t="s">
        <v>1565</v>
      </c>
      <c r="AW508" s="19">
        <v>2005</v>
      </c>
      <c r="AX508" s="19">
        <v>3</v>
      </c>
      <c r="AY508" s="19" t="s">
        <v>1566</v>
      </c>
      <c r="AZ508" s="19" t="s">
        <v>1567</v>
      </c>
      <c r="BA508" s="19">
        <v>2006</v>
      </c>
      <c r="BB508" t="str">
        <f>VLOOKUP(AC508,'CTCwiretagcode(Jan2016)'!A$2:C$730,3,FALSE)</f>
        <v>SAM</v>
      </c>
      <c r="BC508" t="str">
        <f t="shared" si="21"/>
        <v>NT</v>
      </c>
      <c r="BD508">
        <f t="shared" si="22"/>
        <v>3</v>
      </c>
      <c r="BE508" t="str">
        <f t="shared" si="23"/>
        <v>6333693M10107  C2009910</v>
      </c>
      <c r="BK508" s="19" t="s">
        <v>1518</v>
      </c>
    </row>
    <row r="509" spans="1:63" x14ac:dyDescent="0.25">
      <c r="A509" s="19" t="s">
        <v>1501</v>
      </c>
      <c r="B509" s="19">
        <v>4.0999999999999996</v>
      </c>
      <c r="C509" s="19">
        <v>20130329</v>
      </c>
      <c r="D509" s="19" t="s">
        <v>41</v>
      </c>
      <c r="E509" s="19" t="s">
        <v>41</v>
      </c>
      <c r="F509" s="19">
        <v>2066852</v>
      </c>
      <c r="G509" s="19">
        <v>1</v>
      </c>
      <c r="H509" s="19">
        <v>2009</v>
      </c>
      <c r="I509" s="19">
        <v>20090821</v>
      </c>
      <c r="J509" s="19" t="s">
        <v>1501</v>
      </c>
      <c r="K509" s="19">
        <v>6</v>
      </c>
      <c r="L509" s="19">
        <v>34</v>
      </c>
      <c r="M509" s="19">
        <v>23</v>
      </c>
      <c r="N509" s="19">
        <v>14</v>
      </c>
      <c r="O509" s="19" t="s">
        <v>1502</v>
      </c>
      <c r="P509" s="19">
        <v>5</v>
      </c>
      <c r="Q509" s="19" t="s">
        <v>67</v>
      </c>
      <c r="R509" s="19"/>
      <c r="S509" s="19">
        <v>5000</v>
      </c>
      <c r="T509" s="19" t="s">
        <v>110</v>
      </c>
      <c r="U509" s="19"/>
      <c r="V509" s="19"/>
      <c r="W509" s="19"/>
      <c r="X509" s="19">
        <v>800</v>
      </c>
      <c r="Y509" s="19">
        <v>0</v>
      </c>
      <c r="Z509" s="19">
        <v>1</v>
      </c>
      <c r="AA509" s="19" t="s">
        <v>48</v>
      </c>
      <c r="AB509" s="19">
        <v>1</v>
      </c>
      <c r="AC509" s="19">
        <v>633369</v>
      </c>
      <c r="AD509" s="19">
        <v>12</v>
      </c>
      <c r="AE509" s="19"/>
      <c r="AF509" s="19"/>
      <c r="AG509" s="19"/>
      <c r="AH509" s="19">
        <v>108884</v>
      </c>
      <c r="AI509" s="19">
        <v>1</v>
      </c>
      <c r="AJ509" s="19"/>
      <c r="AK509" s="19"/>
      <c r="AL509" s="19"/>
      <c r="AM509" s="19"/>
      <c r="AN509" s="19"/>
      <c r="AO509" s="19">
        <v>2.06</v>
      </c>
      <c r="AP509" s="19" t="s">
        <v>1519</v>
      </c>
      <c r="AQ509" s="19" t="s">
        <v>1502</v>
      </c>
      <c r="AR509" s="19" t="s">
        <v>1540</v>
      </c>
      <c r="AS509" s="19" t="s">
        <v>1562</v>
      </c>
      <c r="AT509" s="19" t="s">
        <v>1563</v>
      </c>
      <c r="AU509" s="19" t="s">
        <v>1564</v>
      </c>
      <c r="AV509" s="19" t="s">
        <v>1565</v>
      </c>
      <c r="AW509" s="19">
        <v>2005</v>
      </c>
      <c r="AX509" s="19">
        <v>3</v>
      </c>
      <c r="AY509" s="19" t="s">
        <v>1566</v>
      </c>
      <c r="AZ509" s="19" t="s">
        <v>1567</v>
      </c>
      <c r="BA509" s="19">
        <v>2006</v>
      </c>
      <c r="BB509" t="str">
        <f>VLOOKUP(AC509,'CTCwiretagcode(Jan2016)'!A$2:C$730,3,FALSE)</f>
        <v>SAM</v>
      </c>
      <c r="BC509" t="str">
        <f t="shared" si="21"/>
        <v>NT</v>
      </c>
      <c r="BD509">
        <f t="shared" si="22"/>
        <v>3</v>
      </c>
      <c r="BE509" t="str">
        <f t="shared" si="23"/>
        <v>6333693M10107  C2009800</v>
      </c>
      <c r="BK509" s="19" t="s">
        <v>1518</v>
      </c>
    </row>
    <row r="510" spans="1:63" x14ac:dyDescent="0.25">
      <c r="A510" s="19" t="s">
        <v>1501</v>
      </c>
      <c r="B510" s="19">
        <v>4.0999999999999996</v>
      </c>
      <c r="C510" s="19">
        <v>20130329</v>
      </c>
      <c r="D510" s="19" t="s">
        <v>41</v>
      </c>
      <c r="E510" s="19" t="s">
        <v>41</v>
      </c>
      <c r="F510" s="19">
        <v>2066853</v>
      </c>
      <c r="G510" s="19">
        <v>1</v>
      </c>
      <c r="H510" s="19">
        <v>2009</v>
      </c>
      <c r="I510" s="19">
        <v>20090821</v>
      </c>
      <c r="J510" s="19" t="s">
        <v>1501</v>
      </c>
      <c r="K510" s="19">
        <v>6</v>
      </c>
      <c r="L510" s="19">
        <v>34</v>
      </c>
      <c r="M510" s="19">
        <v>23</v>
      </c>
      <c r="N510" s="19">
        <v>14</v>
      </c>
      <c r="O510" s="19" t="s">
        <v>1502</v>
      </c>
      <c r="P510" s="19">
        <v>5</v>
      </c>
      <c r="Q510" s="19" t="s">
        <v>67</v>
      </c>
      <c r="R510" s="19"/>
      <c r="S510" s="19">
        <v>5000</v>
      </c>
      <c r="T510" s="19" t="s">
        <v>110</v>
      </c>
      <c r="U510" s="19"/>
      <c r="V510" s="19"/>
      <c r="W510" s="19"/>
      <c r="X510" s="19">
        <v>770</v>
      </c>
      <c r="Y510" s="19">
        <v>0</v>
      </c>
      <c r="Z510" s="19">
        <v>1</v>
      </c>
      <c r="AA510" s="19" t="s">
        <v>48</v>
      </c>
      <c r="AB510" s="19">
        <v>1</v>
      </c>
      <c r="AC510" s="19">
        <v>633369</v>
      </c>
      <c r="AD510" s="19">
        <v>12</v>
      </c>
      <c r="AE510" s="19"/>
      <c r="AF510" s="19"/>
      <c r="AG510" s="19"/>
      <c r="AH510" s="19">
        <v>108884</v>
      </c>
      <c r="AI510" s="19">
        <v>1</v>
      </c>
      <c r="AJ510" s="19"/>
      <c r="AK510" s="19"/>
      <c r="AL510" s="19"/>
      <c r="AM510" s="19"/>
      <c r="AN510" s="19"/>
      <c r="AO510" s="19">
        <v>2.06</v>
      </c>
      <c r="AP510" s="19" t="s">
        <v>1519</v>
      </c>
      <c r="AQ510" s="19" t="s">
        <v>1502</v>
      </c>
      <c r="AR510" s="19" t="s">
        <v>1540</v>
      </c>
      <c r="AS510" s="19" t="s">
        <v>1562</v>
      </c>
      <c r="AT510" s="19" t="s">
        <v>1563</v>
      </c>
      <c r="AU510" s="19" t="s">
        <v>1564</v>
      </c>
      <c r="AV510" s="19" t="s">
        <v>1565</v>
      </c>
      <c r="AW510" s="19">
        <v>2005</v>
      </c>
      <c r="AX510" s="19">
        <v>3</v>
      </c>
      <c r="AY510" s="19" t="s">
        <v>1566</v>
      </c>
      <c r="AZ510" s="19" t="s">
        <v>1567</v>
      </c>
      <c r="BA510" s="19">
        <v>2006</v>
      </c>
      <c r="BB510" t="str">
        <f>VLOOKUP(AC510,'CTCwiretagcode(Jan2016)'!A$2:C$730,3,FALSE)</f>
        <v>SAM</v>
      </c>
      <c r="BC510" t="str">
        <f t="shared" si="21"/>
        <v>NT</v>
      </c>
      <c r="BD510">
        <f t="shared" si="22"/>
        <v>3</v>
      </c>
      <c r="BE510" t="str">
        <f t="shared" si="23"/>
        <v>6333693M10107  C2009770</v>
      </c>
      <c r="BK510" s="19" t="s">
        <v>1518</v>
      </c>
    </row>
    <row r="511" spans="1:63" x14ac:dyDescent="0.25">
      <c r="A511" s="19" t="s">
        <v>1501</v>
      </c>
      <c r="B511" s="19">
        <v>4.0999999999999996</v>
      </c>
      <c r="C511" s="19">
        <v>20130329</v>
      </c>
      <c r="D511" s="19" t="s">
        <v>41</v>
      </c>
      <c r="E511" s="19" t="s">
        <v>41</v>
      </c>
      <c r="F511" s="19">
        <v>2066856</v>
      </c>
      <c r="G511" s="19">
        <v>1</v>
      </c>
      <c r="H511" s="19">
        <v>2009</v>
      </c>
      <c r="I511" s="19">
        <v>20090821</v>
      </c>
      <c r="J511" s="19" t="s">
        <v>1501</v>
      </c>
      <c r="K511" s="19">
        <v>6</v>
      </c>
      <c r="L511" s="19">
        <v>34</v>
      </c>
      <c r="M511" s="19">
        <v>23</v>
      </c>
      <c r="N511" s="19">
        <v>14</v>
      </c>
      <c r="O511" s="19" t="s">
        <v>1502</v>
      </c>
      <c r="P511" s="19">
        <v>5</v>
      </c>
      <c r="Q511" s="19" t="s">
        <v>67</v>
      </c>
      <c r="R511" s="19"/>
      <c r="S511" s="19">
        <v>5000</v>
      </c>
      <c r="T511" s="19" t="s">
        <v>45</v>
      </c>
      <c r="U511" s="19"/>
      <c r="V511" s="19"/>
      <c r="W511" s="19"/>
      <c r="X511" s="19">
        <v>770</v>
      </c>
      <c r="Y511" s="19">
        <v>0</v>
      </c>
      <c r="Z511" s="19">
        <v>1</v>
      </c>
      <c r="AA511" s="19" t="s">
        <v>48</v>
      </c>
      <c r="AB511" s="19">
        <v>1</v>
      </c>
      <c r="AC511" s="19">
        <v>633369</v>
      </c>
      <c r="AD511" s="19">
        <v>12</v>
      </c>
      <c r="AE511" s="19"/>
      <c r="AF511" s="19"/>
      <c r="AG511" s="19"/>
      <c r="AH511" s="19">
        <v>108884</v>
      </c>
      <c r="AI511" s="19">
        <v>1</v>
      </c>
      <c r="AJ511" s="19"/>
      <c r="AK511" s="19"/>
      <c r="AL511" s="19"/>
      <c r="AM511" s="19"/>
      <c r="AN511" s="19"/>
      <c r="AO511" s="19">
        <v>2.06</v>
      </c>
      <c r="AP511" s="19" t="s">
        <v>1519</v>
      </c>
      <c r="AQ511" s="19" t="s">
        <v>1502</v>
      </c>
      <c r="AR511" s="19" t="s">
        <v>1540</v>
      </c>
      <c r="AS511" s="19" t="s">
        <v>1562</v>
      </c>
      <c r="AT511" s="19" t="s">
        <v>1563</v>
      </c>
      <c r="AU511" s="19" t="s">
        <v>1564</v>
      </c>
      <c r="AV511" s="19" t="s">
        <v>1565</v>
      </c>
      <c r="AW511" s="19">
        <v>2005</v>
      </c>
      <c r="AX511" s="19">
        <v>3</v>
      </c>
      <c r="AY511" s="19" t="s">
        <v>1566</v>
      </c>
      <c r="AZ511" s="19" t="s">
        <v>1567</v>
      </c>
      <c r="BA511" s="19">
        <v>2006</v>
      </c>
      <c r="BB511" t="str">
        <f>VLOOKUP(AC511,'CTCwiretagcode(Jan2016)'!A$2:C$730,3,FALSE)</f>
        <v>SAM</v>
      </c>
      <c r="BC511" t="str">
        <f t="shared" si="21"/>
        <v>NT</v>
      </c>
      <c r="BD511">
        <f t="shared" si="22"/>
        <v>3</v>
      </c>
      <c r="BE511" t="str">
        <f t="shared" si="23"/>
        <v>6333693M10107  C2009770</v>
      </c>
      <c r="BK511" s="19" t="s">
        <v>1518</v>
      </c>
    </row>
    <row r="512" spans="1:63" x14ac:dyDescent="0.25">
      <c r="A512" s="19" t="s">
        <v>1501</v>
      </c>
      <c r="B512" s="19">
        <v>4.0999999999999996</v>
      </c>
      <c r="C512" s="19">
        <v>20130329</v>
      </c>
      <c r="D512" s="19" t="s">
        <v>41</v>
      </c>
      <c r="E512" s="19" t="s">
        <v>41</v>
      </c>
      <c r="F512" s="19">
        <v>2066857</v>
      </c>
      <c r="G512" s="19">
        <v>1</v>
      </c>
      <c r="H512" s="19">
        <v>2009</v>
      </c>
      <c r="I512" s="19">
        <v>20090821</v>
      </c>
      <c r="J512" s="19" t="s">
        <v>1501</v>
      </c>
      <c r="K512" s="19">
        <v>6</v>
      </c>
      <c r="L512" s="19">
        <v>34</v>
      </c>
      <c r="M512" s="19">
        <v>23</v>
      </c>
      <c r="N512" s="19">
        <v>14</v>
      </c>
      <c r="O512" s="19" t="s">
        <v>1502</v>
      </c>
      <c r="P512" s="19">
        <v>5</v>
      </c>
      <c r="Q512" s="19" t="s">
        <v>67</v>
      </c>
      <c r="R512" s="19"/>
      <c r="S512" s="19">
        <v>5000</v>
      </c>
      <c r="T512" s="19" t="s">
        <v>110</v>
      </c>
      <c r="U512" s="19"/>
      <c r="V512" s="19"/>
      <c r="W512" s="19"/>
      <c r="X512" s="19">
        <v>850</v>
      </c>
      <c r="Y512" s="19">
        <v>0</v>
      </c>
      <c r="Z512" s="19">
        <v>1</v>
      </c>
      <c r="AA512" s="19" t="s">
        <v>48</v>
      </c>
      <c r="AB512" s="19">
        <v>1</v>
      </c>
      <c r="AC512" s="19">
        <v>633369</v>
      </c>
      <c r="AD512" s="19">
        <v>12</v>
      </c>
      <c r="AE512" s="19"/>
      <c r="AF512" s="19"/>
      <c r="AG512" s="19"/>
      <c r="AH512" s="19">
        <v>108884</v>
      </c>
      <c r="AI512" s="19">
        <v>1</v>
      </c>
      <c r="AJ512" s="19"/>
      <c r="AK512" s="19"/>
      <c r="AL512" s="19"/>
      <c r="AM512" s="19"/>
      <c r="AN512" s="19"/>
      <c r="AO512" s="19">
        <v>2.06</v>
      </c>
      <c r="AP512" s="19" t="s">
        <v>1519</v>
      </c>
      <c r="AQ512" s="19" t="s">
        <v>1502</v>
      </c>
      <c r="AR512" s="19" t="s">
        <v>1540</v>
      </c>
      <c r="AS512" s="19" t="s">
        <v>1562</v>
      </c>
      <c r="AT512" s="19" t="s">
        <v>1563</v>
      </c>
      <c r="AU512" s="19" t="s">
        <v>1564</v>
      </c>
      <c r="AV512" s="19" t="s">
        <v>1565</v>
      </c>
      <c r="AW512" s="19">
        <v>2005</v>
      </c>
      <c r="AX512" s="19">
        <v>3</v>
      </c>
      <c r="AY512" s="19" t="s">
        <v>1566</v>
      </c>
      <c r="AZ512" s="19" t="s">
        <v>1567</v>
      </c>
      <c r="BA512" s="19">
        <v>2006</v>
      </c>
      <c r="BB512" t="str">
        <f>VLOOKUP(AC512,'CTCwiretagcode(Jan2016)'!A$2:C$730,3,FALSE)</f>
        <v>SAM</v>
      </c>
      <c r="BC512" t="str">
        <f t="shared" si="21"/>
        <v>NT</v>
      </c>
      <c r="BD512">
        <f t="shared" si="22"/>
        <v>3</v>
      </c>
      <c r="BE512" t="str">
        <f t="shared" si="23"/>
        <v>6333693M10107  C2009850</v>
      </c>
      <c r="BK512" s="19" t="s">
        <v>1518</v>
      </c>
    </row>
    <row r="513" spans="1:63" x14ac:dyDescent="0.25">
      <c r="A513" s="19" t="s">
        <v>1501</v>
      </c>
      <c r="B513" s="19">
        <v>4.0999999999999996</v>
      </c>
      <c r="C513" s="19">
        <v>20130329</v>
      </c>
      <c r="D513" s="19" t="s">
        <v>41</v>
      </c>
      <c r="E513" s="19" t="s">
        <v>41</v>
      </c>
      <c r="F513" s="19">
        <v>2066859</v>
      </c>
      <c r="G513" s="19">
        <v>1</v>
      </c>
      <c r="H513" s="19">
        <v>2009</v>
      </c>
      <c r="I513" s="19">
        <v>20090821</v>
      </c>
      <c r="J513" s="19" t="s">
        <v>1501</v>
      </c>
      <c r="K513" s="19">
        <v>6</v>
      </c>
      <c r="L513" s="19">
        <v>34</v>
      </c>
      <c r="M513" s="19">
        <v>23</v>
      </c>
      <c r="N513" s="19">
        <v>14</v>
      </c>
      <c r="O513" s="19" t="s">
        <v>1502</v>
      </c>
      <c r="P513" s="19">
        <v>5</v>
      </c>
      <c r="Q513" s="19" t="s">
        <v>67</v>
      </c>
      <c r="R513" s="19"/>
      <c r="S513" s="19">
        <v>5000</v>
      </c>
      <c r="T513" s="19" t="s">
        <v>45</v>
      </c>
      <c r="U513" s="19"/>
      <c r="V513" s="19"/>
      <c r="W513" s="19"/>
      <c r="X513" s="19">
        <v>840</v>
      </c>
      <c r="Y513" s="19">
        <v>0</v>
      </c>
      <c r="Z513" s="19">
        <v>1</v>
      </c>
      <c r="AA513" s="19" t="s">
        <v>48</v>
      </c>
      <c r="AB513" s="19">
        <v>1</v>
      </c>
      <c r="AC513" s="19">
        <v>633369</v>
      </c>
      <c r="AD513" s="19">
        <v>12</v>
      </c>
      <c r="AE513" s="19"/>
      <c r="AF513" s="19"/>
      <c r="AG513" s="19"/>
      <c r="AH513" s="19">
        <v>108884</v>
      </c>
      <c r="AI513" s="19">
        <v>1</v>
      </c>
      <c r="AJ513" s="19"/>
      <c r="AK513" s="19"/>
      <c r="AL513" s="19"/>
      <c r="AM513" s="19"/>
      <c r="AN513" s="19"/>
      <c r="AO513" s="19">
        <v>2.06</v>
      </c>
      <c r="AP513" s="19" t="s">
        <v>1519</v>
      </c>
      <c r="AQ513" s="19" t="s">
        <v>1502</v>
      </c>
      <c r="AR513" s="19" t="s">
        <v>1540</v>
      </c>
      <c r="AS513" s="19" t="s">
        <v>1562</v>
      </c>
      <c r="AT513" s="19" t="s">
        <v>1563</v>
      </c>
      <c r="AU513" s="19" t="s">
        <v>1564</v>
      </c>
      <c r="AV513" s="19" t="s">
        <v>1565</v>
      </c>
      <c r="AW513" s="19">
        <v>2005</v>
      </c>
      <c r="AX513" s="19">
        <v>3</v>
      </c>
      <c r="AY513" s="19" t="s">
        <v>1566</v>
      </c>
      <c r="AZ513" s="19" t="s">
        <v>1567</v>
      </c>
      <c r="BA513" s="19">
        <v>2006</v>
      </c>
      <c r="BB513" t="str">
        <f>VLOOKUP(AC513,'CTCwiretagcode(Jan2016)'!A$2:C$730,3,FALSE)</f>
        <v>SAM</v>
      </c>
      <c r="BC513" t="str">
        <f t="shared" si="21"/>
        <v>NT</v>
      </c>
      <c r="BD513">
        <f t="shared" si="22"/>
        <v>3</v>
      </c>
      <c r="BE513" t="str">
        <f t="shared" si="23"/>
        <v>6333693M10107  C2009840</v>
      </c>
      <c r="BK513" s="19" t="s">
        <v>1518</v>
      </c>
    </row>
    <row r="514" spans="1:63" x14ac:dyDescent="0.25">
      <c r="A514" s="19" t="s">
        <v>1501</v>
      </c>
      <c r="B514" s="19">
        <v>4.0999999999999996</v>
      </c>
      <c r="C514" s="19">
        <v>20130329</v>
      </c>
      <c r="D514" s="19" t="s">
        <v>41</v>
      </c>
      <c r="E514" s="19" t="s">
        <v>41</v>
      </c>
      <c r="F514" s="19">
        <v>2066833</v>
      </c>
      <c r="G514" s="19">
        <v>1</v>
      </c>
      <c r="H514" s="19">
        <v>2009</v>
      </c>
      <c r="I514" s="19">
        <v>20090824</v>
      </c>
      <c r="J514" s="19" t="s">
        <v>1501</v>
      </c>
      <c r="K514" s="19">
        <v>6</v>
      </c>
      <c r="L514" s="19">
        <v>35</v>
      </c>
      <c r="M514" s="19">
        <v>23</v>
      </c>
      <c r="N514" s="19">
        <v>17</v>
      </c>
      <c r="O514" s="19" t="s">
        <v>1502</v>
      </c>
      <c r="P514" s="19">
        <v>5</v>
      </c>
      <c r="Q514" s="19" t="s">
        <v>67</v>
      </c>
      <c r="R514" s="19"/>
      <c r="S514" s="19">
        <v>9009</v>
      </c>
      <c r="T514" s="19" t="s">
        <v>45</v>
      </c>
      <c r="U514" s="19"/>
      <c r="V514" s="19"/>
      <c r="W514" s="19"/>
      <c r="X514" s="19">
        <v>820</v>
      </c>
      <c r="Y514" s="19">
        <v>0</v>
      </c>
      <c r="Z514" s="19">
        <v>1</v>
      </c>
      <c r="AA514" s="19" t="s">
        <v>48</v>
      </c>
      <c r="AB514" s="19">
        <v>1</v>
      </c>
      <c r="AC514" s="19">
        <v>633369</v>
      </c>
      <c r="AD514" s="19">
        <v>12</v>
      </c>
      <c r="AE514" s="19"/>
      <c r="AF514" s="19"/>
      <c r="AG514" s="19"/>
      <c r="AH514" s="19">
        <v>108885</v>
      </c>
      <c r="AI514" s="19">
        <v>1</v>
      </c>
      <c r="AJ514" s="19"/>
      <c r="AK514" s="19"/>
      <c r="AL514" s="19"/>
      <c r="AM514" s="19"/>
      <c r="AN514" s="19"/>
      <c r="AO514" s="19">
        <v>1.67</v>
      </c>
      <c r="AP514" s="19" t="s">
        <v>1519</v>
      </c>
      <c r="AQ514" s="19" t="s">
        <v>1502</v>
      </c>
      <c r="AR514" s="19" t="s">
        <v>1540</v>
      </c>
      <c r="AS514" s="19" t="s">
        <v>1562</v>
      </c>
      <c r="AT514" s="19" t="s">
        <v>1563</v>
      </c>
      <c r="AU514" s="19" t="s">
        <v>1564</v>
      </c>
      <c r="AV514" s="19" t="s">
        <v>1565</v>
      </c>
      <c r="AW514" s="19">
        <v>2005</v>
      </c>
      <c r="AX514" s="19">
        <v>3</v>
      </c>
      <c r="AY514" s="19" t="s">
        <v>1566</v>
      </c>
      <c r="AZ514" s="19" t="s">
        <v>1567</v>
      </c>
      <c r="BA514" s="19">
        <v>2006</v>
      </c>
      <c r="BB514" t="str">
        <f>VLOOKUP(AC514,'CTCwiretagcode(Jan2016)'!A$2:C$730,3,FALSE)</f>
        <v>SAM</v>
      </c>
      <c r="BC514" t="str">
        <f t="shared" si="21"/>
        <v>Tr</v>
      </c>
      <c r="BD514">
        <f t="shared" si="22"/>
        <v>3</v>
      </c>
      <c r="BE514" t="str">
        <f t="shared" si="23"/>
        <v>6333693M10107  C2009820</v>
      </c>
      <c r="BK514" s="19" t="s">
        <v>1518</v>
      </c>
    </row>
    <row r="515" spans="1:63" x14ac:dyDescent="0.25">
      <c r="A515" s="19" t="s">
        <v>1501</v>
      </c>
      <c r="B515" s="19">
        <v>4.0999999999999996</v>
      </c>
      <c r="C515" s="19">
        <v>20130329</v>
      </c>
      <c r="D515" s="19" t="s">
        <v>41</v>
      </c>
      <c r="E515" s="19" t="s">
        <v>41</v>
      </c>
      <c r="F515" s="19">
        <v>2066837</v>
      </c>
      <c r="G515" s="19">
        <v>1</v>
      </c>
      <c r="H515" s="19">
        <v>2009</v>
      </c>
      <c r="I515" s="19">
        <v>20090824</v>
      </c>
      <c r="J515" s="19" t="s">
        <v>1501</v>
      </c>
      <c r="K515" s="19">
        <v>6</v>
      </c>
      <c r="L515" s="19">
        <v>35</v>
      </c>
      <c r="M515" s="19">
        <v>23</v>
      </c>
      <c r="N515" s="19">
        <v>17</v>
      </c>
      <c r="O515" s="19" t="s">
        <v>1502</v>
      </c>
      <c r="P515" s="19">
        <v>5</v>
      </c>
      <c r="Q515" s="19" t="s">
        <v>67</v>
      </c>
      <c r="R515" s="19"/>
      <c r="S515" s="19">
        <v>5000</v>
      </c>
      <c r="T515" s="19" t="s">
        <v>45</v>
      </c>
      <c r="U515" s="19"/>
      <c r="V515" s="19"/>
      <c r="W515" s="19"/>
      <c r="X515" s="19">
        <v>880</v>
      </c>
      <c r="Y515" s="19">
        <v>0</v>
      </c>
      <c r="Z515" s="19">
        <v>1</v>
      </c>
      <c r="AA515" s="19" t="s">
        <v>48</v>
      </c>
      <c r="AB515" s="19">
        <v>1</v>
      </c>
      <c r="AC515" s="19">
        <v>633369</v>
      </c>
      <c r="AD515" s="19">
        <v>12</v>
      </c>
      <c r="AE515" s="19"/>
      <c r="AF515" s="19"/>
      <c r="AG515" s="19"/>
      <c r="AH515" s="19">
        <v>108885</v>
      </c>
      <c r="AI515" s="19">
        <v>1</v>
      </c>
      <c r="AJ515" s="19"/>
      <c r="AK515" s="19"/>
      <c r="AL515" s="19"/>
      <c r="AM515" s="19"/>
      <c r="AN515" s="19"/>
      <c r="AO515" s="19">
        <v>1.67</v>
      </c>
      <c r="AP515" s="19" t="s">
        <v>1519</v>
      </c>
      <c r="AQ515" s="19" t="s">
        <v>1502</v>
      </c>
      <c r="AR515" s="19" t="s">
        <v>1540</v>
      </c>
      <c r="AS515" s="19" t="s">
        <v>1562</v>
      </c>
      <c r="AT515" s="19" t="s">
        <v>1563</v>
      </c>
      <c r="AU515" s="19" t="s">
        <v>1564</v>
      </c>
      <c r="AV515" s="19" t="s">
        <v>1565</v>
      </c>
      <c r="AW515" s="19">
        <v>2005</v>
      </c>
      <c r="AX515" s="19">
        <v>3</v>
      </c>
      <c r="AY515" s="19" t="s">
        <v>1566</v>
      </c>
      <c r="AZ515" s="19" t="s">
        <v>1567</v>
      </c>
      <c r="BA515" s="19">
        <v>2006</v>
      </c>
      <c r="BB515" t="str">
        <f>VLOOKUP(AC515,'CTCwiretagcode(Jan2016)'!A$2:C$730,3,FALSE)</f>
        <v>SAM</v>
      </c>
      <c r="BC515" t="str">
        <f t="shared" ref="BC515:BC578" si="24">VLOOKUP(N515,BF$2:BG$7,2,FALSE)</f>
        <v>Tr</v>
      </c>
      <c r="BD515">
        <f t="shared" ref="BD515:BD578" si="25">IF(MID(I515,5,2)*1&gt;=10,4,3)</f>
        <v>3</v>
      </c>
      <c r="BE515" t="str">
        <f t="shared" ref="BE515:BE578" si="26">AC515&amp;Q515&amp;H515&amp;X515</f>
        <v>6333693M10107  C2009880</v>
      </c>
      <c r="BK515" s="19" t="s">
        <v>1518</v>
      </c>
    </row>
    <row r="516" spans="1:63" x14ac:dyDescent="0.25">
      <c r="A516" s="19" t="s">
        <v>1501</v>
      </c>
      <c r="B516" s="19">
        <v>4.0999999999999996</v>
      </c>
      <c r="C516" s="19">
        <v>20130329</v>
      </c>
      <c r="D516" s="19" t="s">
        <v>41</v>
      </c>
      <c r="E516" s="19" t="s">
        <v>41</v>
      </c>
      <c r="F516" s="19">
        <v>2066839</v>
      </c>
      <c r="G516" s="19">
        <v>1</v>
      </c>
      <c r="H516" s="19">
        <v>2009</v>
      </c>
      <c r="I516" s="19">
        <v>20090824</v>
      </c>
      <c r="J516" s="19" t="s">
        <v>1501</v>
      </c>
      <c r="K516" s="19">
        <v>6</v>
      </c>
      <c r="L516" s="19">
        <v>35</v>
      </c>
      <c r="M516" s="19">
        <v>23</v>
      </c>
      <c r="N516" s="19">
        <v>17</v>
      </c>
      <c r="O516" s="19" t="s">
        <v>1502</v>
      </c>
      <c r="P516" s="19">
        <v>5</v>
      </c>
      <c r="Q516" s="19" t="s">
        <v>67</v>
      </c>
      <c r="R516" s="19"/>
      <c r="S516" s="19">
        <v>5000</v>
      </c>
      <c r="T516" s="19" t="s">
        <v>110</v>
      </c>
      <c r="U516" s="19"/>
      <c r="V516" s="19"/>
      <c r="W516" s="19"/>
      <c r="X516" s="19">
        <v>810</v>
      </c>
      <c r="Y516" s="19">
        <v>0</v>
      </c>
      <c r="Z516" s="19">
        <v>1</v>
      </c>
      <c r="AA516" s="19" t="s">
        <v>48</v>
      </c>
      <c r="AB516" s="19">
        <v>1</v>
      </c>
      <c r="AC516" s="19">
        <v>633369</v>
      </c>
      <c r="AD516" s="19">
        <v>12</v>
      </c>
      <c r="AE516" s="19"/>
      <c r="AF516" s="19"/>
      <c r="AG516" s="19"/>
      <c r="AH516" s="19">
        <v>108885</v>
      </c>
      <c r="AI516" s="19">
        <v>1</v>
      </c>
      <c r="AJ516" s="19"/>
      <c r="AK516" s="19"/>
      <c r="AL516" s="19"/>
      <c r="AM516" s="19"/>
      <c r="AN516" s="19"/>
      <c r="AO516" s="19">
        <v>1.67</v>
      </c>
      <c r="AP516" s="19" t="s">
        <v>1519</v>
      </c>
      <c r="AQ516" s="19" t="s">
        <v>1502</v>
      </c>
      <c r="AR516" s="19" t="s">
        <v>1540</v>
      </c>
      <c r="AS516" s="19" t="s">
        <v>1562</v>
      </c>
      <c r="AT516" s="19" t="s">
        <v>1563</v>
      </c>
      <c r="AU516" s="19" t="s">
        <v>1564</v>
      </c>
      <c r="AV516" s="19" t="s">
        <v>1565</v>
      </c>
      <c r="AW516" s="19">
        <v>2005</v>
      </c>
      <c r="AX516" s="19">
        <v>3</v>
      </c>
      <c r="AY516" s="19" t="s">
        <v>1566</v>
      </c>
      <c r="AZ516" s="19" t="s">
        <v>1567</v>
      </c>
      <c r="BA516" s="19">
        <v>2006</v>
      </c>
      <c r="BB516" t="str">
        <f>VLOOKUP(AC516,'CTCwiretagcode(Jan2016)'!A$2:C$730,3,FALSE)</f>
        <v>SAM</v>
      </c>
      <c r="BC516" t="str">
        <f t="shared" si="24"/>
        <v>Tr</v>
      </c>
      <c r="BD516">
        <f t="shared" si="25"/>
        <v>3</v>
      </c>
      <c r="BE516" t="str">
        <f t="shared" si="26"/>
        <v>6333693M10107  C2009810</v>
      </c>
      <c r="BK516" s="19" t="s">
        <v>1518</v>
      </c>
    </row>
    <row r="517" spans="1:63" x14ac:dyDescent="0.25">
      <c r="A517" s="19" t="s">
        <v>1501</v>
      </c>
      <c r="B517" s="19">
        <v>4.0999999999999996</v>
      </c>
      <c r="C517" s="19">
        <v>20130329</v>
      </c>
      <c r="D517" s="19" t="s">
        <v>41</v>
      </c>
      <c r="E517" s="19" t="s">
        <v>41</v>
      </c>
      <c r="F517" s="19">
        <v>2066842</v>
      </c>
      <c r="G517" s="19">
        <v>1</v>
      </c>
      <c r="H517" s="19">
        <v>2009</v>
      </c>
      <c r="I517" s="19">
        <v>20090824</v>
      </c>
      <c r="J517" s="19" t="s">
        <v>1501</v>
      </c>
      <c r="K517" s="19">
        <v>6</v>
      </c>
      <c r="L517" s="19">
        <v>35</v>
      </c>
      <c r="M517" s="19">
        <v>23</v>
      </c>
      <c r="N517" s="19">
        <v>17</v>
      </c>
      <c r="O517" s="19" t="s">
        <v>1502</v>
      </c>
      <c r="P517" s="19">
        <v>5</v>
      </c>
      <c r="Q517" s="19" t="s">
        <v>67</v>
      </c>
      <c r="R517" s="19"/>
      <c r="S517" s="19">
        <v>5000</v>
      </c>
      <c r="T517" s="19" t="s">
        <v>110</v>
      </c>
      <c r="U517" s="19"/>
      <c r="V517" s="19"/>
      <c r="W517" s="19"/>
      <c r="X517" s="19">
        <v>790</v>
      </c>
      <c r="Y517" s="19">
        <v>0</v>
      </c>
      <c r="Z517" s="19">
        <v>1</v>
      </c>
      <c r="AA517" s="19" t="s">
        <v>48</v>
      </c>
      <c r="AB517" s="19">
        <v>1</v>
      </c>
      <c r="AC517" s="19">
        <v>633369</v>
      </c>
      <c r="AD517" s="19">
        <v>12</v>
      </c>
      <c r="AE517" s="19"/>
      <c r="AF517" s="19"/>
      <c r="AG517" s="19"/>
      <c r="AH517" s="19">
        <v>108885</v>
      </c>
      <c r="AI517" s="19">
        <v>1</v>
      </c>
      <c r="AJ517" s="19"/>
      <c r="AK517" s="19"/>
      <c r="AL517" s="19"/>
      <c r="AM517" s="19"/>
      <c r="AN517" s="19"/>
      <c r="AO517" s="19">
        <v>1.67</v>
      </c>
      <c r="AP517" s="19" t="s">
        <v>1519</v>
      </c>
      <c r="AQ517" s="19" t="s">
        <v>1502</v>
      </c>
      <c r="AR517" s="19" t="s">
        <v>1540</v>
      </c>
      <c r="AS517" s="19" t="s">
        <v>1562</v>
      </c>
      <c r="AT517" s="19" t="s">
        <v>1563</v>
      </c>
      <c r="AU517" s="19" t="s">
        <v>1564</v>
      </c>
      <c r="AV517" s="19" t="s">
        <v>1565</v>
      </c>
      <c r="AW517" s="19">
        <v>2005</v>
      </c>
      <c r="AX517" s="19">
        <v>3</v>
      </c>
      <c r="AY517" s="19" t="s">
        <v>1566</v>
      </c>
      <c r="AZ517" s="19" t="s">
        <v>1567</v>
      </c>
      <c r="BA517" s="19">
        <v>2006</v>
      </c>
      <c r="BB517" t="str">
        <f>VLOOKUP(AC517,'CTCwiretagcode(Jan2016)'!A$2:C$730,3,FALSE)</f>
        <v>SAM</v>
      </c>
      <c r="BC517" t="str">
        <f t="shared" si="24"/>
        <v>Tr</v>
      </c>
      <c r="BD517">
        <f t="shared" si="25"/>
        <v>3</v>
      </c>
      <c r="BE517" t="str">
        <f t="shared" si="26"/>
        <v>6333693M10107  C2009790</v>
      </c>
      <c r="BK517" s="19" t="s">
        <v>1518</v>
      </c>
    </row>
    <row r="518" spans="1:63" x14ac:dyDescent="0.25">
      <c r="A518" s="19" t="s">
        <v>1501</v>
      </c>
      <c r="B518" s="19">
        <v>4.0999999999999996</v>
      </c>
      <c r="C518" s="19">
        <v>20130329</v>
      </c>
      <c r="D518" s="19" t="s">
        <v>41</v>
      </c>
      <c r="E518" s="19" t="s">
        <v>41</v>
      </c>
      <c r="F518" s="19">
        <v>2066843</v>
      </c>
      <c r="G518" s="19">
        <v>1</v>
      </c>
      <c r="H518" s="19">
        <v>2009</v>
      </c>
      <c r="I518" s="19">
        <v>20090824</v>
      </c>
      <c r="J518" s="19" t="s">
        <v>1501</v>
      </c>
      <c r="K518" s="19">
        <v>6</v>
      </c>
      <c r="L518" s="19">
        <v>35</v>
      </c>
      <c r="M518" s="19">
        <v>23</v>
      </c>
      <c r="N518" s="19">
        <v>17</v>
      </c>
      <c r="O518" s="19" t="s">
        <v>1502</v>
      </c>
      <c r="P518" s="19">
        <v>5</v>
      </c>
      <c r="Q518" s="19" t="s">
        <v>67</v>
      </c>
      <c r="R518" s="19"/>
      <c r="S518" s="19">
        <v>5000</v>
      </c>
      <c r="T518" s="19" t="s">
        <v>45</v>
      </c>
      <c r="U518" s="19"/>
      <c r="V518" s="19"/>
      <c r="W518" s="19"/>
      <c r="X518" s="19">
        <v>530</v>
      </c>
      <c r="Y518" s="19">
        <v>0</v>
      </c>
      <c r="Z518" s="19">
        <v>1</v>
      </c>
      <c r="AA518" s="19" t="s">
        <v>48</v>
      </c>
      <c r="AB518" s="19">
        <v>1</v>
      </c>
      <c r="AC518" s="19">
        <v>634272</v>
      </c>
      <c r="AD518" s="19">
        <v>12</v>
      </c>
      <c r="AE518" s="19"/>
      <c r="AF518" s="19"/>
      <c r="AG518" s="19"/>
      <c r="AH518" s="19">
        <v>108885</v>
      </c>
      <c r="AI518" s="19">
        <v>1</v>
      </c>
      <c r="AJ518" s="19"/>
      <c r="AK518" s="19"/>
      <c r="AL518" s="19"/>
      <c r="AM518" s="19"/>
      <c r="AN518" s="19"/>
      <c r="AO518" s="19">
        <v>1.67</v>
      </c>
      <c r="AP518" s="19" t="s">
        <v>1519</v>
      </c>
      <c r="AQ518" s="19" t="s">
        <v>1502</v>
      </c>
      <c r="AR518" s="19" t="s">
        <v>1540</v>
      </c>
      <c r="AS518" s="19" t="s">
        <v>1562</v>
      </c>
      <c r="AT518" s="19" t="s">
        <v>1563</v>
      </c>
      <c r="AU518" s="19" t="s">
        <v>1564</v>
      </c>
      <c r="AV518" s="19" t="s">
        <v>1565</v>
      </c>
      <c r="AW518" s="19">
        <v>2007</v>
      </c>
      <c r="AX518" s="19">
        <v>3</v>
      </c>
      <c r="AY518" s="19" t="s">
        <v>1566</v>
      </c>
      <c r="AZ518" s="19" t="s">
        <v>1567</v>
      </c>
      <c r="BA518" s="19">
        <v>2008</v>
      </c>
      <c r="BB518" t="str">
        <f>VLOOKUP(AC518,'CTCwiretagcode(Jan2016)'!A$2:C$730,3,FALSE)</f>
        <v>SAM</v>
      </c>
      <c r="BC518" t="str">
        <f t="shared" si="24"/>
        <v>Tr</v>
      </c>
      <c r="BD518">
        <f t="shared" si="25"/>
        <v>3</v>
      </c>
      <c r="BE518" t="str">
        <f t="shared" si="26"/>
        <v>6342723M10107  C2009530</v>
      </c>
      <c r="BK518" s="19" t="s">
        <v>1518</v>
      </c>
    </row>
    <row r="519" spans="1:63" x14ac:dyDescent="0.25">
      <c r="A519" s="19" t="s">
        <v>1501</v>
      </c>
      <c r="B519" s="19">
        <v>4.0999999999999996</v>
      </c>
      <c r="C519" s="19">
        <v>20130329</v>
      </c>
      <c r="D519" s="19" t="s">
        <v>41</v>
      </c>
      <c r="E519" s="19" t="s">
        <v>41</v>
      </c>
      <c r="F519" s="19">
        <v>2065429</v>
      </c>
      <c r="G519" s="19">
        <v>1</v>
      </c>
      <c r="H519" s="19">
        <v>2009</v>
      </c>
      <c r="I519" s="19">
        <v>20090825</v>
      </c>
      <c r="J519" s="19" t="s">
        <v>1501</v>
      </c>
      <c r="K519" s="19">
        <v>6</v>
      </c>
      <c r="L519" s="19">
        <v>35</v>
      </c>
      <c r="M519" s="19">
        <v>23</v>
      </c>
      <c r="N519" s="19">
        <v>14</v>
      </c>
      <c r="O519" s="19" t="s">
        <v>1502</v>
      </c>
      <c r="P519" s="19">
        <v>5</v>
      </c>
      <c r="Q519" s="19" t="s">
        <v>67</v>
      </c>
      <c r="R519" s="19"/>
      <c r="S519" s="19">
        <v>5000</v>
      </c>
      <c r="T519" s="19" t="s">
        <v>110</v>
      </c>
      <c r="U519" s="19"/>
      <c r="V519" s="19"/>
      <c r="W519" s="19"/>
      <c r="X519" s="19">
        <v>820</v>
      </c>
      <c r="Y519" s="19">
        <v>0</v>
      </c>
      <c r="Z519" s="19">
        <v>1</v>
      </c>
      <c r="AA519" s="19" t="s">
        <v>48</v>
      </c>
      <c r="AB519" s="19">
        <v>1</v>
      </c>
      <c r="AC519" s="19">
        <v>633369</v>
      </c>
      <c r="AD519" s="19">
        <v>12</v>
      </c>
      <c r="AE519" s="19"/>
      <c r="AF519" s="19"/>
      <c r="AG519" s="19"/>
      <c r="AH519" s="19">
        <v>108885</v>
      </c>
      <c r="AI519" s="19">
        <v>1</v>
      </c>
      <c r="AJ519" s="19"/>
      <c r="AK519" s="19"/>
      <c r="AL519" s="19"/>
      <c r="AM519" s="19"/>
      <c r="AN519" s="19"/>
      <c r="AO519" s="19">
        <v>1.67</v>
      </c>
      <c r="AP519" s="19" t="s">
        <v>1519</v>
      </c>
      <c r="AQ519" s="19" t="s">
        <v>1502</v>
      </c>
      <c r="AR519" s="19" t="s">
        <v>1540</v>
      </c>
      <c r="AS519" s="19" t="s">
        <v>1562</v>
      </c>
      <c r="AT519" s="19" t="s">
        <v>1563</v>
      </c>
      <c r="AU519" s="19" t="s">
        <v>1564</v>
      </c>
      <c r="AV519" s="19" t="s">
        <v>1565</v>
      </c>
      <c r="AW519" s="19">
        <v>2005</v>
      </c>
      <c r="AX519" s="19">
        <v>3</v>
      </c>
      <c r="AY519" s="19" t="s">
        <v>1566</v>
      </c>
      <c r="AZ519" s="19" t="s">
        <v>1567</v>
      </c>
      <c r="BA519" s="19">
        <v>2006</v>
      </c>
      <c r="BB519" t="str">
        <f>VLOOKUP(AC519,'CTCwiretagcode(Jan2016)'!A$2:C$730,3,FALSE)</f>
        <v>SAM</v>
      </c>
      <c r="BC519" t="str">
        <f t="shared" si="24"/>
        <v>NT</v>
      </c>
      <c r="BD519">
        <f t="shared" si="25"/>
        <v>3</v>
      </c>
      <c r="BE519" t="str">
        <f t="shared" si="26"/>
        <v>6333693M10107  C2009820</v>
      </c>
      <c r="BK519" s="19" t="s">
        <v>1518</v>
      </c>
    </row>
    <row r="520" spans="1:63" x14ac:dyDescent="0.25">
      <c r="A520" s="19" t="s">
        <v>1501</v>
      </c>
      <c r="B520" s="19">
        <v>4.0999999999999996</v>
      </c>
      <c r="C520" s="19">
        <v>20130329</v>
      </c>
      <c r="D520" s="19" t="s">
        <v>41</v>
      </c>
      <c r="E520" s="19" t="s">
        <v>41</v>
      </c>
      <c r="F520" s="19">
        <v>2065430</v>
      </c>
      <c r="G520" s="19">
        <v>1</v>
      </c>
      <c r="H520" s="19">
        <v>2009</v>
      </c>
      <c r="I520" s="19">
        <v>20090825</v>
      </c>
      <c r="J520" s="19" t="s">
        <v>1501</v>
      </c>
      <c r="K520" s="19">
        <v>6</v>
      </c>
      <c r="L520" s="19">
        <v>35</v>
      </c>
      <c r="M520" s="19">
        <v>23</v>
      </c>
      <c r="N520" s="19">
        <v>14</v>
      </c>
      <c r="O520" s="19" t="s">
        <v>1502</v>
      </c>
      <c r="P520" s="19">
        <v>5</v>
      </c>
      <c r="Q520" s="19" t="s">
        <v>67</v>
      </c>
      <c r="R520" s="19"/>
      <c r="S520" s="19">
        <v>5000</v>
      </c>
      <c r="T520" s="19" t="s">
        <v>45</v>
      </c>
      <c r="U520" s="19"/>
      <c r="V520" s="19"/>
      <c r="W520" s="19"/>
      <c r="X520" s="19">
        <v>730</v>
      </c>
      <c r="Y520" s="19">
        <v>0</v>
      </c>
      <c r="Z520" s="19">
        <v>1</v>
      </c>
      <c r="AA520" s="19" t="s">
        <v>48</v>
      </c>
      <c r="AB520" s="19">
        <v>1</v>
      </c>
      <c r="AC520" s="19">
        <v>633369</v>
      </c>
      <c r="AD520" s="19">
        <v>12</v>
      </c>
      <c r="AE520" s="19"/>
      <c r="AF520" s="19"/>
      <c r="AG520" s="19"/>
      <c r="AH520" s="19">
        <v>108885</v>
      </c>
      <c r="AI520" s="19">
        <v>1</v>
      </c>
      <c r="AJ520" s="19"/>
      <c r="AK520" s="19"/>
      <c r="AL520" s="19"/>
      <c r="AM520" s="19"/>
      <c r="AN520" s="19"/>
      <c r="AO520" s="19">
        <v>1.67</v>
      </c>
      <c r="AP520" s="19" t="s">
        <v>1519</v>
      </c>
      <c r="AQ520" s="19" t="s">
        <v>1502</v>
      </c>
      <c r="AR520" s="19" t="s">
        <v>1540</v>
      </c>
      <c r="AS520" s="19" t="s">
        <v>1562</v>
      </c>
      <c r="AT520" s="19" t="s">
        <v>1563</v>
      </c>
      <c r="AU520" s="19" t="s">
        <v>1564</v>
      </c>
      <c r="AV520" s="19" t="s">
        <v>1565</v>
      </c>
      <c r="AW520" s="19">
        <v>2005</v>
      </c>
      <c r="AX520" s="19">
        <v>3</v>
      </c>
      <c r="AY520" s="19" t="s">
        <v>1566</v>
      </c>
      <c r="AZ520" s="19" t="s">
        <v>1567</v>
      </c>
      <c r="BA520" s="19">
        <v>2006</v>
      </c>
      <c r="BB520" t="str">
        <f>VLOOKUP(AC520,'CTCwiretagcode(Jan2016)'!A$2:C$730,3,FALSE)</f>
        <v>SAM</v>
      </c>
      <c r="BC520" t="str">
        <f t="shared" si="24"/>
        <v>NT</v>
      </c>
      <c r="BD520">
        <f t="shared" si="25"/>
        <v>3</v>
      </c>
      <c r="BE520" t="str">
        <f t="shared" si="26"/>
        <v>6333693M10107  C2009730</v>
      </c>
      <c r="BK520" s="19" t="s">
        <v>1518</v>
      </c>
    </row>
    <row r="521" spans="1:63" x14ac:dyDescent="0.25">
      <c r="A521" s="19" t="s">
        <v>1501</v>
      </c>
      <c r="B521" s="19">
        <v>4.0999999999999996</v>
      </c>
      <c r="C521" s="19">
        <v>20130329</v>
      </c>
      <c r="D521" s="19" t="s">
        <v>41</v>
      </c>
      <c r="E521" s="19" t="s">
        <v>41</v>
      </c>
      <c r="F521" s="19">
        <v>2065434</v>
      </c>
      <c r="G521" s="19">
        <v>1</v>
      </c>
      <c r="H521" s="19">
        <v>2009</v>
      </c>
      <c r="I521" s="19">
        <v>20090825</v>
      </c>
      <c r="J521" s="19" t="s">
        <v>1501</v>
      </c>
      <c r="K521" s="19">
        <v>6</v>
      </c>
      <c r="L521" s="19">
        <v>35</v>
      </c>
      <c r="M521" s="19">
        <v>23</v>
      </c>
      <c r="N521" s="19">
        <v>14</v>
      </c>
      <c r="O521" s="19" t="s">
        <v>1502</v>
      </c>
      <c r="P521" s="19">
        <v>5</v>
      </c>
      <c r="Q521" s="19" t="s">
        <v>67</v>
      </c>
      <c r="R521" s="19"/>
      <c r="S521" s="19">
        <v>5000</v>
      </c>
      <c r="T521" s="19" t="s">
        <v>45</v>
      </c>
      <c r="U521" s="19"/>
      <c r="V521" s="19"/>
      <c r="W521" s="19"/>
      <c r="X521" s="19">
        <v>740</v>
      </c>
      <c r="Y521" s="19">
        <v>0</v>
      </c>
      <c r="Z521" s="19">
        <v>1</v>
      </c>
      <c r="AA521" s="19" t="s">
        <v>48</v>
      </c>
      <c r="AB521" s="19">
        <v>1</v>
      </c>
      <c r="AC521" s="19">
        <v>633389</v>
      </c>
      <c r="AD521" s="19">
        <v>12</v>
      </c>
      <c r="AE521" s="19"/>
      <c r="AF521" s="19"/>
      <c r="AG521" s="19"/>
      <c r="AH521" s="19">
        <v>108885</v>
      </c>
      <c r="AI521" s="19">
        <v>1</v>
      </c>
      <c r="AJ521" s="19"/>
      <c r="AK521" s="19"/>
      <c r="AL521" s="19"/>
      <c r="AM521" s="19"/>
      <c r="AN521" s="19"/>
      <c r="AO521" s="19">
        <v>1.67</v>
      </c>
      <c r="AP521" s="19" t="s">
        <v>1519</v>
      </c>
      <c r="AQ521" s="19" t="s">
        <v>1502</v>
      </c>
      <c r="AR521" s="19" t="s">
        <v>1540</v>
      </c>
      <c r="AS521" s="19" t="s">
        <v>1562</v>
      </c>
      <c r="AT521" s="19" t="s">
        <v>1563</v>
      </c>
      <c r="AU521" s="19" t="s">
        <v>1564</v>
      </c>
      <c r="AV521" s="19" t="s">
        <v>1565</v>
      </c>
      <c r="AW521" s="19">
        <v>2006</v>
      </c>
      <c r="AX521" s="19">
        <v>3</v>
      </c>
      <c r="AY521" s="19" t="s">
        <v>1566</v>
      </c>
      <c r="AZ521" s="19" t="s">
        <v>1567</v>
      </c>
      <c r="BA521" s="19">
        <v>2007</v>
      </c>
      <c r="BB521" t="str">
        <f>VLOOKUP(AC521,'CTCwiretagcode(Jan2016)'!A$2:C$730,3,FALSE)</f>
        <v>SAM</v>
      </c>
      <c r="BC521" t="str">
        <f t="shared" si="24"/>
        <v>NT</v>
      </c>
      <c r="BD521">
        <f t="shared" si="25"/>
        <v>3</v>
      </c>
      <c r="BE521" t="str">
        <f t="shared" si="26"/>
        <v>6333893M10107  C2009740</v>
      </c>
      <c r="BK521" s="19" t="s">
        <v>1518</v>
      </c>
    </row>
    <row r="522" spans="1:63" x14ac:dyDescent="0.25">
      <c r="A522" s="19" t="s">
        <v>1501</v>
      </c>
      <c r="B522" s="19">
        <v>4.0999999999999996</v>
      </c>
      <c r="C522" s="19">
        <v>20130329</v>
      </c>
      <c r="D522" s="19" t="s">
        <v>41</v>
      </c>
      <c r="E522" s="19" t="s">
        <v>41</v>
      </c>
      <c r="F522" s="19">
        <v>2065436</v>
      </c>
      <c r="G522" s="19">
        <v>1</v>
      </c>
      <c r="H522" s="19">
        <v>2009</v>
      </c>
      <c r="I522" s="19">
        <v>20090825</v>
      </c>
      <c r="J522" s="19" t="s">
        <v>1501</v>
      </c>
      <c r="K522" s="19">
        <v>6</v>
      </c>
      <c r="L522" s="19">
        <v>35</v>
      </c>
      <c r="M522" s="19">
        <v>23</v>
      </c>
      <c r="N522" s="19">
        <v>14</v>
      </c>
      <c r="O522" s="19" t="s">
        <v>1502</v>
      </c>
      <c r="P522" s="19">
        <v>5</v>
      </c>
      <c r="Q522" s="19" t="s">
        <v>67</v>
      </c>
      <c r="R522" s="19"/>
      <c r="S522" s="19">
        <v>5000</v>
      </c>
      <c r="T522" s="19" t="s">
        <v>45</v>
      </c>
      <c r="U522" s="19"/>
      <c r="V522" s="19"/>
      <c r="W522" s="19"/>
      <c r="X522" s="19">
        <v>740</v>
      </c>
      <c r="Y522" s="19">
        <v>0</v>
      </c>
      <c r="Z522" s="19">
        <v>1</v>
      </c>
      <c r="AA522" s="19" t="s">
        <v>48</v>
      </c>
      <c r="AB522" s="19">
        <v>1</v>
      </c>
      <c r="AC522" s="19">
        <v>633369</v>
      </c>
      <c r="AD522" s="19">
        <v>12</v>
      </c>
      <c r="AE522" s="19"/>
      <c r="AF522" s="19"/>
      <c r="AG522" s="19"/>
      <c r="AH522" s="19">
        <v>108885</v>
      </c>
      <c r="AI522" s="19">
        <v>1</v>
      </c>
      <c r="AJ522" s="19"/>
      <c r="AK522" s="19"/>
      <c r="AL522" s="19"/>
      <c r="AM522" s="19"/>
      <c r="AN522" s="19"/>
      <c r="AO522" s="19">
        <v>1.67</v>
      </c>
      <c r="AP522" s="19" t="s">
        <v>1519</v>
      </c>
      <c r="AQ522" s="19" t="s">
        <v>1502</v>
      </c>
      <c r="AR522" s="19" t="s">
        <v>1540</v>
      </c>
      <c r="AS522" s="19" t="s">
        <v>1562</v>
      </c>
      <c r="AT522" s="19" t="s">
        <v>1563</v>
      </c>
      <c r="AU522" s="19" t="s">
        <v>1564</v>
      </c>
      <c r="AV522" s="19" t="s">
        <v>1565</v>
      </c>
      <c r="AW522" s="19">
        <v>2005</v>
      </c>
      <c r="AX522" s="19">
        <v>3</v>
      </c>
      <c r="AY522" s="19" t="s">
        <v>1566</v>
      </c>
      <c r="AZ522" s="19" t="s">
        <v>1567</v>
      </c>
      <c r="BA522" s="19">
        <v>2006</v>
      </c>
      <c r="BB522" t="str">
        <f>VLOOKUP(AC522,'CTCwiretagcode(Jan2016)'!A$2:C$730,3,FALSE)</f>
        <v>SAM</v>
      </c>
      <c r="BC522" t="str">
        <f t="shared" si="24"/>
        <v>NT</v>
      </c>
      <c r="BD522">
        <f t="shared" si="25"/>
        <v>3</v>
      </c>
      <c r="BE522" t="str">
        <f t="shared" si="26"/>
        <v>6333693M10107  C2009740</v>
      </c>
      <c r="BK522" s="19" t="s">
        <v>1518</v>
      </c>
    </row>
    <row r="523" spans="1:63" x14ac:dyDescent="0.25">
      <c r="A523" s="19" t="s">
        <v>1501</v>
      </c>
      <c r="B523" s="19">
        <v>4.0999999999999996</v>
      </c>
      <c r="C523" s="19">
        <v>20130329</v>
      </c>
      <c r="D523" s="19" t="s">
        <v>41</v>
      </c>
      <c r="E523" s="19" t="s">
        <v>41</v>
      </c>
      <c r="F523" s="19">
        <v>2065437</v>
      </c>
      <c r="G523" s="19">
        <v>1</v>
      </c>
      <c r="H523" s="19">
        <v>2009</v>
      </c>
      <c r="I523" s="19">
        <v>20090825</v>
      </c>
      <c r="J523" s="19" t="s">
        <v>1501</v>
      </c>
      <c r="K523" s="19">
        <v>6</v>
      </c>
      <c r="L523" s="19">
        <v>35</v>
      </c>
      <c r="M523" s="19">
        <v>23</v>
      </c>
      <c r="N523" s="19">
        <v>14</v>
      </c>
      <c r="O523" s="19" t="s">
        <v>1502</v>
      </c>
      <c r="P523" s="19">
        <v>5</v>
      </c>
      <c r="Q523" s="19" t="s">
        <v>67</v>
      </c>
      <c r="R523" s="19"/>
      <c r="S523" s="19">
        <v>5000</v>
      </c>
      <c r="T523" s="19" t="s">
        <v>45</v>
      </c>
      <c r="U523" s="19"/>
      <c r="V523" s="19"/>
      <c r="W523" s="19"/>
      <c r="X523" s="19">
        <v>840</v>
      </c>
      <c r="Y523" s="19">
        <v>0</v>
      </c>
      <c r="Z523" s="19">
        <v>1</v>
      </c>
      <c r="AA523" s="19" t="s">
        <v>48</v>
      </c>
      <c r="AB523" s="19">
        <v>1</v>
      </c>
      <c r="AC523" s="19">
        <v>633369</v>
      </c>
      <c r="AD523" s="19">
        <v>12</v>
      </c>
      <c r="AE523" s="19"/>
      <c r="AF523" s="19"/>
      <c r="AG523" s="19"/>
      <c r="AH523" s="19">
        <v>108885</v>
      </c>
      <c r="AI523" s="19">
        <v>1</v>
      </c>
      <c r="AJ523" s="19"/>
      <c r="AK523" s="19"/>
      <c r="AL523" s="19"/>
      <c r="AM523" s="19"/>
      <c r="AN523" s="19"/>
      <c r="AO523" s="19">
        <v>1.67</v>
      </c>
      <c r="AP523" s="19" t="s">
        <v>1519</v>
      </c>
      <c r="AQ523" s="19" t="s">
        <v>1502</v>
      </c>
      <c r="AR523" s="19" t="s">
        <v>1540</v>
      </c>
      <c r="AS523" s="19" t="s">
        <v>1562</v>
      </c>
      <c r="AT523" s="19" t="s">
        <v>1563</v>
      </c>
      <c r="AU523" s="19" t="s">
        <v>1564</v>
      </c>
      <c r="AV523" s="19" t="s">
        <v>1565</v>
      </c>
      <c r="AW523" s="19">
        <v>2005</v>
      </c>
      <c r="AX523" s="19">
        <v>3</v>
      </c>
      <c r="AY523" s="19" t="s">
        <v>1566</v>
      </c>
      <c r="AZ523" s="19" t="s">
        <v>1567</v>
      </c>
      <c r="BA523" s="19">
        <v>2006</v>
      </c>
      <c r="BB523" t="str">
        <f>VLOOKUP(AC523,'CTCwiretagcode(Jan2016)'!A$2:C$730,3,FALSE)</f>
        <v>SAM</v>
      </c>
      <c r="BC523" t="str">
        <f t="shared" si="24"/>
        <v>NT</v>
      </c>
      <c r="BD523">
        <f t="shared" si="25"/>
        <v>3</v>
      </c>
      <c r="BE523" t="str">
        <f t="shared" si="26"/>
        <v>6333693M10107  C2009840</v>
      </c>
      <c r="BK523" s="19" t="s">
        <v>1518</v>
      </c>
    </row>
    <row r="524" spans="1:63" x14ac:dyDescent="0.25">
      <c r="A524" s="19" t="s">
        <v>1501</v>
      </c>
      <c r="B524" s="19">
        <v>4.0999999999999996</v>
      </c>
      <c r="C524" s="19">
        <v>20130329</v>
      </c>
      <c r="D524" s="19" t="s">
        <v>41</v>
      </c>
      <c r="E524" s="19" t="s">
        <v>41</v>
      </c>
      <c r="F524" s="19">
        <v>2065438</v>
      </c>
      <c r="G524" s="19">
        <v>1</v>
      </c>
      <c r="H524" s="19">
        <v>2009</v>
      </c>
      <c r="I524" s="19">
        <v>20090825</v>
      </c>
      <c r="J524" s="19" t="s">
        <v>1501</v>
      </c>
      <c r="K524" s="19">
        <v>6</v>
      </c>
      <c r="L524" s="19">
        <v>35</v>
      </c>
      <c r="M524" s="19">
        <v>23</v>
      </c>
      <c r="N524" s="19">
        <v>14</v>
      </c>
      <c r="O524" s="19" t="s">
        <v>1502</v>
      </c>
      <c r="P524" s="19">
        <v>5</v>
      </c>
      <c r="Q524" s="19" t="s">
        <v>67</v>
      </c>
      <c r="R524" s="19"/>
      <c r="S524" s="19">
        <v>5000</v>
      </c>
      <c r="T524" s="19" t="s">
        <v>45</v>
      </c>
      <c r="U524" s="19"/>
      <c r="V524" s="19"/>
      <c r="W524" s="19"/>
      <c r="X524" s="19">
        <v>730</v>
      </c>
      <c r="Y524" s="19">
        <v>0</v>
      </c>
      <c r="Z524" s="19">
        <v>1</v>
      </c>
      <c r="AA524" s="19" t="s">
        <v>48</v>
      </c>
      <c r="AB524" s="19">
        <v>1</v>
      </c>
      <c r="AC524" s="19">
        <v>633389</v>
      </c>
      <c r="AD524" s="19">
        <v>12</v>
      </c>
      <c r="AE524" s="19"/>
      <c r="AF524" s="19"/>
      <c r="AG524" s="19"/>
      <c r="AH524" s="19">
        <v>108885</v>
      </c>
      <c r="AI524" s="19">
        <v>1</v>
      </c>
      <c r="AJ524" s="19"/>
      <c r="AK524" s="19"/>
      <c r="AL524" s="19"/>
      <c r="AM524" s="19"/>
      <c r="AN524" s="19"/>
      <c r="AO524" s="19">
        <v>1.67</v>
      </c>
      <c r="AP524" s="19" t="s">
        <v>1519</v>
      </c>
      <c r="AQ524" s="19" t="s">
        <v>1502</v>
      </c>
      <c r="AR524" s="19" t="s">
        <v>1540</v>
      </c>
      <c r="AS524" s="19" t="s">
        <v>1562</v>
      </c>
      <c r="AT524" s="19" t="s">
        <v>1563</v>
      </c>
      <c r="AU524" s="19" t="s">
        <v>1564</v>
      </c>
      <c r="AV524" s="19" t="s">
        <v>1565</v>
      </c>
      <c r="AW524" s="19">
        <v>2006</v>
      </c>
      <c r="AX524" s="19">
        <v>3</v>
      </c>
      <c r="AY524" s="19" t="s">
        <v>1566</v>
      </c>
      <c r="AZ524" s="19" t="s">
        <v>1567</v>
      </c>
      <c r="BA524" s="19">
        <v>2007</v>
      </c>
      <c r="BB524" t="str">
        <f>VLOOKUP(AC524,'CTCwiretagcode(Jan2016)'!A$2:C$730,3,FALSE)</f>
        <v>SAM</v>
      </c>
      <c r="BC524" t="str">
        <f t="shared" si="24"/>
        <v>NT</v>
      </c>
      <c r="BD524">
        <f t="shared" si="25"/>
        <v>3</v>
      </c>
      <c r="BE524" t="str">
        <f t="shared" si="26"/>
        <v>6333893M10107  C2009730</v>
      </c>
      <c r="BK524" s="19" t="s">
        <v>1518</v>
      </c>
    </row>
    <row r="525" spans="1:63" x14ac:dyDescent="0.25">
      <c r="A525" s="19" t="s">
        <v>1501</v>
      </c>
      <c r="B525" s="19">
        <v>4.0999999999999996</v>
      </c>
      <c r="C525" s="19">
        <v>20130329</v>
      </c>
      <c r="D525" s="19" t="s">
        <v>41</v>
      </c>
      <c r="E525" s="19" t="s">
        <v>41</v>
      </c>
      <c r="F525" s="19">
        <v>2065439</v>
      </c>
      <c r="G525" s="19">
        <v>1</v>
      </c>
      <c r="H525" s="19">
        <v>2009</v>
      </c>
      <c r="I525" s="19">
        <v>20090825</v>
      </c>
      <c r="J525" s="19" t="s">
        <v>1501</v>
      </c>
      <c r="K525" s="19">
        <v>6</v>
      </c>
      <c r="L525" s="19">
        <v>35</v>
      </c>
      <c r="M525" s="19">
        <v>23</v>
      </c>
      <c r="N525" s="19">
        <v>14</v>
      </c>
      <c r="O525" s="19" t="s">
        <v>1502</v>
      </c>
      <c r="P525" s="19">
        <v>5</v>
      </c>
      <c r="Q525" s="19" t="s">
        <v>67</v>
      </c>
      <c r="R525" s="19"/>
      <c r="S525" s="19">
        <v>5000</v>
      </c>
      <c r="T525" s="19" t="s">
        <v>110</v>
      </c>
      <c r="U525" s="19"/>
      <c r="V525" s="19"/>
      <c r="W525" s="19"/>
      <c r="X525" s="19">
        <v>750</v>
      </c>
      <c r="Y525" s="19">
        <v>0</v>
      </c>
      <c r="Z525" s="19">
        <v>1</v>
      </c>
      <c r="AA525" s="19" t="s">
        <v>48</v>
      </c>
      <c r="AB525" s="19">
        <v>1</v>
      </c>
      <c r="AC525" s="19">
        <v>633369</v>
      </c>
      <c r="AD525" s="19">
        <v>12</v>
      </c>
      <c r="AE525" s="19"/>
      <c r="AF525" s="19"/>
      <c r="AG525" s="19"/>
      <c r="AH525" s="19">
        <v>108885</v>
      </c>
      <c r="AI525" s="19">
        <v>1</v>
      </c>
      <c r="AJ525" s="19"/>
      <c r="AK525" s="19"/>
      <c r="AL525" s="19"/>
      <c r="AM525" s="19"/>
      <c r="AN525" s="19"/>
      <c r="AO525" s="19">
        <v>1.67</v>
      </c>
      <c r="AP525" s="19" t="s">
        <v>1519</v>
      </c>
      <c r="AQ525" s="19" t="s">
        <v>1502</v>
      </c>
      <c r="AR525" s="19" t="s">
        <v>1540</v>
      </c>
      <c r="AS525" s="19" t="s">
        <v>1562</v>
      </c>
      <c r="AT525" s="19" t="s">
        <v>1563</v>
      </c>
      <c r="AU525" s="19" t="s">
        <v>1564</v>
      </c>
      <c r="AV525" s="19" t="s">
        <v>1565</v>
      </c>
      <c r="AW525" s="19">
        <v>2005</v>
      </c>
      <c r="AX525" s="19">
        <v>3</v>
      </c>
      <c r="AY525" s="19" t="s">
        <v>1566</v>
      </c>
      <c r="AZ525" s="19" t="s">
        <v>1567</v>
      </c>
      <c r="BA525" s="19">
        <v>2006</v>
      </c>
      <c r="BB525" t="str">
        <f>VLOOKUP(AC525,'CTCwiretagcode(Jan2016)'!A$2:C$730,3,FALSE)</f>
        <v>SAM</v>
      </c>
      <c r="BC525" t="str">
        <f t="shared" si="24"/>
        <v>NT</v>
      </c>
      <c r="BD525">
        <f t="shared" si="25"/>
        <v>3</v>
      </c>
      <c r="BE525" t="str">
        <f t="shared" si="26"/>
        <v>6333693M10107  C2009750</v>
      </c>
      <c r="BK525" s="19" t="s">
        <v>1518</v>
      </c>
    </row>
    <row r="526" spans="1:63" x14ac:dyDescent="0.25">
      <c r="A526" s="19" t="s">
        <v>1501</v>
      </c>
      <c r="B526" s="19">
        <v>4.0999999999999996</v>
      </c>
      <c r="C526" s="19">
        <v>20130329</v>
      </c>
      <c r="D526" s="19" t="s">
        <v>41</v>
      </c>
      <c r="E526" s="19" t="s">
        <v>41</v>
      </c>
      <c r="F526" s="19">
        <v>2065442</v>
      </c>
      <c r="G526" s="19">
        <v>1</v>
      </c>
      <c r="H526" s="19">
        <v>2009</v>
      </c>
      <c r="I526" s="19">
        <v>20090825</v>
      </c>
      <c r="J526" s="19" t="s">
        <v>1501</v>
      </c>
      <c r="K526" s="19">
        <v>6</v>
      </c>
      <c r="L526" s="19">
        <v>35</v>
      </c>
      <c r="M526" s="19">
        <v>23</v>
      </c>
      <c r="N526" s="19">
        <v>14</v>
      </c>
      <c r="O526" s="19" t="s">
        <v>1502</v>
      </c>
      <c r="P526" s="19">
        <v>5</v>
      </c>
      <c r="Q526" s="19" t="s">
        <v>67</v>
      </c>
      <c r="R526" s="19"/>
      <c r="S526" s="19">
        <v>5000</v>
      </c>
      <c r="T526" s="19" t="s">
        <v>110</v>
      </c>
      <c r="U526" s="19"/>
      <c r="V526" s="19"/>
      <c r="W526" s="19"/>
      <c r="X526" s="19">
        <v>840</v>
      </c>
      <c r="Y526" s="19">
        <v>0</v>
      </c>
      <c r="Z526" s="19">
        <v>1</v>
      </c>
      <c r="AA526" s="19" t="s">
        <v>48</v>
      </c>
      <c r="AB526" s="19">
        <v>1</v>
      </c>
      <c r="AC526" s="19">
        <v>633369</v>
      </c>
      <c r="AD526" s="19">
        <v>12</v>
      </c>
      <c r="AE526" s="19"/>
      <c r="AF526" s="19"/>
      <c r="AG526" s="19"/>
      <c r="AH526" s="19">
        <v>108885</v>
      </c>
      <c r="AI526" s="19">
        <v>1</v>
      </c>
      <c r="AJ526" s="19"/>
      <c r="AK526" s="19"/>
      <c r="AL526" s="19"/>
      <c r="AM526" s="19"/>
      <c r="AN526" s="19"/>
      <c r="AO526" s="19">
        <v>1.67</v>
      </c>
      <c r="AP526" s="19" t="s">
        <v>1519</v>
      </c>
      <c r="AQ526" s="19" t="s">
        <v>1502</v>
      </c>
      <c r="AR526" s="19" t="s">
        <v>1540</v>
      </c>
      <c r="AS526" s="19" t="s">
        <v>1562</v>
      </c>
      <c r="AT526" s="19" t="s">
        <v>1563</v>
      </c>
      <c r="AU526" s="19" t="s">
        <v>1564</v>
      </c>
      <c r="AV526" s="19" t="s">
        <v>1565</v>
      </c>
      <c r="AW526" s="19">
        <v>2005</v>
      </c>
      <c r="AX526" s="19">
        <v>3</v>
      </c>
      <c r="AY526" s="19" t="s">
        <v>1566</v>
      </c>
      <c r="AZ526" s="19" t="s">
        <v>1567</v>
      </c>
      <c r="BA526" s="19">
        <v>2006</v>
      </c>
      <c r="BB526" t="str">
        <f>VLOOKUP(AC526,'CTCwiretagcode(Jan2016)'!A$2:C$730,3,FALSE)</f>
        <v>SAM</v>
      </c>
      <c r="BC526" t="str">
        <f t="shared" si="24"/>
        <v>NT</v>
      </c>
      <c r="BD526">
        <f t="shared" si="25"/>
        <v>3</v>
      </c>
      <c r="BE526" t="str">
        <f t="shared" si="26"/>
        <v>6333693M10107  C2009840</v>
      </c>
      <c r="BK526" s="19" t="s">
        <v>1518</v>
      </c>
    </row>
    <row r="527" spans="1:63" x14ac:dyDescent="0.25">
      <c r="A527" s="19" t="s">
        <v>1501</v>
      </c>
      <c r="B527" s="19">
        <v>4.0999999999999996</v>
      </c>
      <c r="C527" s="19">
        <v>20130329</v>
      </c>
      <c r="D527" s="19" t="s">
        <v>41</v>
      </c>
      <c r="E527" s="19" t="s">
        <v>41</v>
      </c>
      <c r="F527" s="19">
        <v>2065445</v>
      </c>
      <c r="G527" s="19">
        <v>1</v>
      </c>
      <c r="H527" s="19">
        <v>2009</v>
      </c>
      <c r="I527" s="19">
        <v>20090825</v>
      </c>
      <c r="J527" s="19" t="s">
        <v>1501</v>
      </c>
      <c r="K527" s="19">
        <v>6</v>
      </c>
      <c r="L527" s="19">
        <v>35</v>
      </c>
      <c r="M527" s="19">
        <v>23</v>
      </c>
      <c r="N527" s="19">
        <v>14</v>
      </c>
      <c r="O527" s="19" t="s">
        <v>1502</v>
      </c>
      <c r="P527" s="19">
        <v>5</v>
      </c>
      <c r="Q527" s="19" t="s">
        <v>67</v>
      </c>
      <c r="R527" s="19"/>
      <c r="S527" s="19">
        <v>5000</v>
      </c>
      <c r="T527" s="19" t="s">
        <v>45</v>
      </c>
      <c r="U527" s="19"/>
      <c r="V527" s="19"/>
      <c r="W527" s="19"/>
      <c r="X527" s="19">
        <v>760</v>
      </c>
      <c r="Y527" s="19">
        <v>0</v>
      </c>
      <c r="Z527" s="19">
        <v>1</v>
      </c>
      <c r="AA527" s="19" t="s">
        <v>48</v>
      </c>
      <c r="AB527" s="19">
        <v>1</v>
      </c>
      <c r="AC527" s="19">
        <v>634080</v>
      </c>
      <c r="AD527" s="19">
        <v>12</v>
      </c>
      <c r="AE527" s="19"/>
      <c r="AF527" s="19"/>
      <c r="AG527" s="19"/>
      <c r="AH527" s="19">
        <v>108885</v>
      </c>
      <c r="AI527" s="19">
        <v>1</v>
      </c>
      <c r="AJ527" s="19"/>
      <c r="AK527" s="19"/>
      <c r="AL527" s="19"/>
      <c r="AM527" s="19"/>
      <c r="AN527" s="19"/>
      <c r="AO527" s="19">
        <v>1.67</v>
      </c>
      <c r="AP527" s="19" t="s">
        <v>1519</v>
      </c>
      <c r="AQ527" s="19" t="s">
        <v>1502</v>
      </c>
      <c r="AR527" s="19" t="s">
        <v>1540</v>
      </c>
      <c r="AS527" s="19" t="s">
        <v>1562</v>
      </c>
      <c r="AT527" s="19" t="s">
        <v>1579</v>
      </c>
      <c r="AU527" s="19" t="s">
        <v>1580</v>
      </c>
      <c r="AV527" s="19" t="s">
        <v>1565</v>
      </c>
      <c r="AW527" s="19">
        <v>2006</v>
      </c>
      <c r="AX527" s="19">
        <v>3</v>
      </c>
      <c r="AY527" s="19" t="s">
        <v>1581</v>
      </c>
      <c r="AZ527" s="19" t="s">
        <v>1567</v>
      </c>
      <c r="BA527" s="19">
        <v>2007</v>
      </c>
      <c r="BB527" t="str">
        <f>VLOOKUP(AC527,'CTCwiretagcode(Jan2016)'!A$2:C$730,3,FALSE)</f>
        <v>GLH</v>
      </c>
      <c r="BC527" t="str">
        <f t="shared" si="24"/>
        <v>NT</v>
      </c>
      <c r="BD527">
        <f t="shared" si="25"/>
        <v>3</v>
      </c>
      <c r="BE527" t="str">
        <f t="shared" si="26"/>
        <v>6340803M10107  C2009760</v>
      </c>
      <c r="BK527" s="19" t="s">
        <v>1518</v>
      </c>
    </row>
    <row r="528" spans="1:63" x14ac:dyDescent="0.25">
      <c r="A528" s="19" t="s">
        <v>1501</v>
      </c>
      <c r="B528" s="19">
        <v>4.0999999999999996</v>
      </c>
      <c r="C528" s="19">
        <v>20130329</v>
      </c>
      <c r="D528" s="19" t="s">
        <v>41</v>
      </c>
      <c r="E528" s="19" t="s">
        <v>41</v>
      </c>
      <c r="F528" s="19">
        <v>2065446</v>
      </c>
      <c r="G528" s="19">
        <v>1</v>
      </c>
      <c r="H528" s="19">
        <v>2009</v>
      </c>
      <c r="I528" s="19">
        <v>20090825</v>
      </c>
      <c r="J528" s="19" t="s">
        <v>1501</v>
      </c>
      <c r="K528" s="19">
        <v>6</v>
      </c>
      <c r="L528" s="19">
        <v>35</v>
      </c>
      <c r="M528" s="19">
        <v>23</v>
      </c>
      <c r="N528" s="19">
        <v>14</v>
      </c>
      <c r="O528" s="19" t="s">
        <v>1502</v>
      </c>
      <c r="P528" s="19">
        <v>5</v>
      </c>
      <c r="Q528" s="19" t="s">
        <v>67</v>
      </c>
      <c r="R528" s="19"/>
      <c r="S528" s="19">
        <v>5000</v>
      </c>
      <c r="T528" s="19" t="s">
        <v>110</v>
      </c>
      <c r="U528" s="19"/>
      <c r="V528" s="19"/>
      <c r="W528" s="19"/>
      <c r="X528" s="19">
        <v>800</v>
      </c>
      <c r="Y528" s="19">
        <v>0</v>
      </c>
      <c r="Z528" s="19">
        <v>1</v>
      </c>
      <c r="AA528" s="19" t="s">
        <v>48</v>
      </c>
      <c r="AB528" s="19">
        <v>1</v>
      </c>
      <c r="AC528" s="19">
        <v>633369</v>
      </c>
      <c r="AD528" s="19">
        <v>12</v>
      </c>
      <c r="AE528" s="19"/>
      <c r="AF528" s="19"/>
      <c r="AG528" s="19"/>
      <c r="AH528" s="19">
        <v>108885</v>
      </c>
      <c r="AI528" s="19">
        <v>1</v>
      </c>
      <c r="AJ528" s="19"/>
      <c r="AK528" s="19"/>
      <c r="AL528" s="19"/>
      <c r="AM528" s="19"/>
      <c r="AN528" s="19"/>
      <c r="AO528" s="19">
        <v>1.67</v>
      </c>
      <c r="AP528" s="19" t="s">
        <v>1519</v>
      </c>
      <c r="AQ528" s="19" t="s">
        <v>1502</v>
      </c>
      <c r="AR528" s="19" t="s">
        <v>1540</v>
      </c>
      <c r="AS528" s="19" t="s">
        <v>1562</v>
      </c>
      <c r="AT528" s="19" t="s">
        <v>1563</v>
      </c>
      <c r="AU528" s="19" t="s">
        <v>1564</v>
      </c>
      <c r="AV528" s="19" t="s">
        <v>1565</v>
      </c>
      <c r="AW528" s="19">
        <v>2005</v>
      </c>
      <c r="AX528" s="19">
        <v>3</v>
      </c>
      <c r="AY528" s="19" t="s">
        <v>1566</v>
      </c>
      <c r="AZ528" s="19" t="s">
        <v>1567</v>
      </c>
      <c r="BA528" s="19">
        <v>2006</v>
      </c>
      <c r="BB528" t="str">
        <f>VLOOKUP(AC528,'CTCwiretagcode(Jan2016)'!A$2:C$730,3,FALSE)</f>
        <v>SAM</v>
      </c>
      <c r="BC528" t="str">
        <f t="shared" si="24"/>
        <v>NT</v>
      </c>
      <c r="BD528">
        <f t="shared" si="25"/>
        <v>3</v>
      </c>
      <c r="BE528" t="str">
        <f t="shared" si="26"/>
        <v>6333693M10107  C2009800</v>
      </c>
      <c r="BK528" s="19" t="s">
        <v>1518</v>
      </c>
    </row>
    <row r="529" spans="1:63" x14ac:dyDescent="0.25">
      <c r="A529" s="19" t="s">
        <v>1501</v>
      </c>
      <c r="B529" s="19">
        <v>4.0999999999999996</v>
      </c>
      <c r="C529" s="19">
        <v>20130329</v>
      </c>
      <c r="D529" s="19" t="s">
        <v>41</v>
      </c>
      <c r="E529" s="19" t="s">
        <v>41</v>
      </c>
      <c r="F529" s="19">
        <v>2065453</v>
      </c>
      <c r="G529" s="19">
        <v>1</v>
      </c>
      <c r="H529" s="19">
        <v>2009</v>
      </c>
      <c r="I529" s="19">
        <v>20090825</v>
      </c>
      <c r="J529" s="19" t="s">
        <v>1501</v>
      </c>
      <c r="K529" s="19">
        <v>6</v>
      </c>
      <c r="L529" s="19">
        <v>35</v>
      </c>
      <c r="M529" s="19">
        <v>23</v>
      </c>
      <c r="N529" s="19">
        <v>14</v>
      </c>
      <c r="O529" s="19" t="s">
        <v>1502</v>
      </c>
      <c r="P529" s="19">
        <v>5</v>
      </c>
      <c r="Q529" s="19" t="s">
        <v>67</v>
      </c>
      <c r="R529" s="19"/>
      <c r="S529" s="19">
        <v>5000</v>
      </c>
      <c r="T529" s="19" t="s">
        <v>45</v>
      </c>
      <c r="U529" s="19"/>
      <c r="V529" s="19"/>
      <c r="W529" s="19"/>
      <c r="X529" s="19">
        <v>930</v>
      </c>
      <c r="Y529" s="19">
        <v>0</v>
      </c>
      <c r="Z529" s="19">
        <v>1</v>
      </c>
      <c r="AA529" s="19" t="s">
        <v>48</v>
      </c>
      <c r="AB529" s="19">
        <v>1</v>
      </c>
      <c r="AC529" s="19">
        <v>633369</v>
      </c>
      <c r="AD529" s="19">
        <v>12</v>
      </c>
      <c r="AE529" s="19"/>
      <c r="AF529" s="19"/>
      <c r="AG529" s="19"/>
      <c r="AH529" s="19">
        <v>108885</v>
      </c>
      <c r="AI529" s="19">
        <v>1</v>
      </c>
      <c r="AJ529" s="19"/>
      <c r="AK529" s="19"/>
      <c r="AL529" s="19"/>
      <c r="AM529" s="19"/>
      <c r="AN529" s="19"/>
      <c r="AO529" s="19">
        <v>1.67</v>
      </c>
      <c r="AP529" s="19" t="s">
        <v>1519</v>
      </c>
      <c r="AQ529" s="19" t="s">
        <v>1502</v>
      </c>
      <c r="AR529" s="19" t="s">
        <v>1540</v>
      </c>
      <c r="AS529" s="19" t="s">
        <v>1562</v>
      </c>
      <c r="AT529" s="19" t="s">
        <v>1563</v>
      </c>
      <c r="AU529" s="19" t="s">
        <v>1564</v>
      </c>
      <c r="AV529" s="19" t="s">
        <v>1565</v>
      </c>
      <c r="AW529" s="19">
        <v>2005</v>
      </c>
      <c r="AX529" s="19">
        <v>3</v>
      </c>
      <c r="AY529" s="19" t="s">
        <v>1566</v>
      </c>
      <c r="AZ529" s="19" t="s">
        <v>1567</v>
      </c>
      <c r="BA529" s="19">
        <v>2006</v>
      </c>
      <c r="BB529" t="str">
        <f>VLOOKUP(AC529,'CTCwiretagcode(Jan2016)'!A$2:C$730,3,FALSE)</f>
        <v>SAM</v>
      </c>
      <c r="BC529" t="str">
        <f t="shared" si="24"/>
        <v>NT</v>
      </c>
      <c r="BD529">
        <f t="shared" si="25"/>
        <v>3</v>
      </c>
      <c r="BE529" t="str">
        <f t="shared" si="26"/>
        <v>6333693M10107  C2009930</v>
      </c>
      <c r="BK529" s="19" t="s">
        <v>1518</v>
      </c>
    </row>
    <row r="530" spans="1:63" x14ac:dyDescent="0.25">
      <c r="A530" s="19" t="s">
        <v>1501</v>
      </c>
      <c r="B530" s="19">
        <v>4.0999999999999996</v>
      </c>
      <c r="C530" s="19">
        <v>20130329</v>
      </c>
      <c r="D530" s="19" t="s">
        <v>41</v>
      </c>
      <c r="E530" s="19" t="s">
        <v>41</v>
      </c>
      <c r="F530" s="19">
        <v>2065456</v>
      </c>
      <c r="G530" s="19">
        <v>1</v>
      </c>
      <c r="H530" s="19">
        <v>2009</v>
      </c>
      <c r="I530" s="19">
        <v>20090825</v>
      </c>
      <c r="J530" s="19" t="s">
        <v>1501</v>
      </c>
      <c r="K530" s="19">
        <v>6</v>
      </c>
      <c r="L530" s="19">
        <v>35</v>
      </c>
      <c r="M530" s="19">
        <v>23</v>
      </c>
      <c r="N530" s="19">
        <v>14</v>
      </c>
      <c r="O530" s="19" t="s">
        <v>1502</v>
      </c>
      <c r="P530" s="19">
        <v>5</v>
      </c>
      <c r="Q530" s="19" t="s">
        <v>67</v>
      </c>
      <c r="R530" s="19"/>
      <c r="S530" s="19">
        <v>5000</v>
      </c>
      <c r="T530" s="19" t="s">
        <v>110</v>
      </c>
      <c r="U530" s="19"/>
      <c r="V530" s="19"/>
      <c r="W530" s="19"/>
      <c r="X530" s="19">
        <v>860</v>
      </c>
      <c r="Y530" s="19">
        <v>0</v>
      </c>
      <c r="Z530" s="19">
        <v>1</v>
      </c>
      <c r="AA530" s="19" t="s">
        <v>48</v>
      </c>
      <c r="AB530" s="19">
        <v>1</v>
      </c>
      <c r="AC530" s="19">
        <v>633369</v>
      </c>
      <c r="AD530" s="19">
        <v>12</v>
      </c>
      <c r="AE530" s="19"/>
      <c r="AF530" s="19"/>
      <c r="AG530" s="19"/>
      <c r="AH530" s="19">
        <v>108885</v>
      </c>
      <c r="AI530" s="19">
        <v>1</v>
      </c>
      <c r="AJ530" s="19"/>
      <c r="AK530" s="19"/>
      <c r="AL530" s="19"/>
      <c r="AM530" s="19"/>
      <c r="AN530" s="19"/>
      <c r="AO530" s="19">
        <v>1.67</v>
      </c>
      <c r="AP530" s="19" t="s">
        <v>1519</v>
      </c>
      <c r="AQ530" s="19" t="s">
        <v>1502</v>
      </c>
      <c r="AR530" s="19" t="s">
        <v>1540</v>
      </c>
      <c r="AS530" s="19" t="s">
        <v>1562</v>
      </c>
      <c r="AT530" s="19" t="s">
        <v>1563</v>
      </c>
      <c r="AU530" s="19" t="s">
        <v>1564</v>
      </c>
      <c r="AV530" s="19" t="s">
        <v>1565</v>
      </c>
      <c r="AW530" s="19">
        <v>2005</v>
      </c>
      <c r="AX530" s="19">
        <v>3</v>
      </c>
      <c r="AY530" s="19" t="s">
        <v>1566</v>
      </c>
      <c r="AZ530" s="19" t="s">
        <v>1567</v>
      </c>
      <c r="BA530" s="19">
        <v>2006</v>
      </c>
      <c r="BB530" t="str">
        <f>VLOOKUP(AC530,'CTCwiretagcode(Jan2016)'!A$2:C$730,3,FALSE)</f>
        <v>SAM</v>
      </c>
      <c r="BC530" t="str">
        <f t="shared" si="24"/>
        <v>NT</v>
      </c>
      <c r="BD530">
        <f t="shared" si="25"/>
        <v>3</v>
      </c>
      <c r="BE530" t="str">
        <f t="shared" si="26"/>
        <v>6333693M10107  C2009860</v>
      </c>
      <c r="BK530" s="19" t="s">
        <v>1518</v>
      </c>
    </row>
    <row r="531" spans="1:63" x14ac:dyDescent="0.25">
      <c r="A531" s="19" t="s">
        <v>1501</v>
      </c>
      <c r="B531" s="19">
        <v>4.0999999999999996</v>
      </c>
      <c r="C531" s="19">
        <v>20130329</v>
      </c>
      <c r="D531" s="19" t="s">
        <v>41</v>
      </c>
      <c r="E531" s="19" t="s">
        <v>41</v>
      </c>
      <c r="F531" s="19">
        <v>2065457</v>
      </c>
      <c r="G531" s="19">
        <v>1</v>
      </c>
      <c r="H531" s="19">
        <v>2009</v>
      </c>
      <c r="I531" s="19">
        <v>20090825</v>
      </c>
      <c r="J531" s="19" t="s">
        <v>1501</v>
      </c>
      <c r="K531" s="19">
        <v>6</v>
      </c>
      <c r="L531" s="19">
        <v>35</v>
      </c>
      <c r="M531" s="19">
        <v>23</v>
      </c>
      <c r="N531" s="19">
        <v>14</v>
      </c>
      <c r="O531" s="19" t="s">
        <v>1502</v>
      </c>
      <c r="P531" s="19">
        <v>5</v>
      </c>
      <c r="Q531" s="19" t="s">
        <v>67</v>
      </c>
      <c r="R531" s="19"/>
      <c r="S531" s="19">
        <v>5000</v>
      </c>
      <c r="T531" s="19" t="s">
        <v>110</v>
      </c>
      <c r="U531" s="19"/>
      <c r="V531" s="19"/>
      <c r="W531" s="19"/>
      <c r="X531" s="19">
        <v>860</v>
      </c>
      <c r="Y531" s="19">
        <v>0</v>
      </c>
      <c r="Z531" s="19">
        <v>1</v>
      </c>
      <c r="AA531" s="19" t="s">
        <v>48</v>
      </c>
      <c r="AB531" s="19">
        <v>1</v>
      </c>
      <c r="AC531" s="19">
        <v>633369</v>
      </c>
      <c r="AD531" s="19">
        <v>12</v>
      </c>
      <c r="AE531" s="19"/>
      <c r="AF531" s="19"/>
      <c r="AG531" s="19"/>
      <c r="AH531" s="19">
        <v>108885</v>
      </c>
      <c r="AI531" s="19">
        <v>1</v>
      </c>
      <c r="AJ531" s="19"/>
      <c r="AK531" s="19"/>
      <c r="AL531" s="19"/>
      <c r="AM531" s="19"/>
      <c r="AN531" s="19"/>
      <c r="AO531" s="19">
        <v>1.67</v>
      </c>
      <c r="AP531" s="19" t="s">
        <v>1519</v>
      </c>
      <c r="AQ531" s="19" t="s">
        <v>1502</v>
      </c>
      <c r="AR531" s="19" t="s">
        <v>1540</v>
      </c>
      <c r="AS531" s="19" t="s">
        <v>1562</v>
      </c>
      <c r="AT531" s="19" t="s">
        <v>1563</v>
      </c>
      <c r="AU531" s="19" t="s">
        <v>1564</v>
      </c>
      <c r="AV531" s="19" t="s">
        <v>1565</v>
      </c>
      <c r="AW531" s="19">
        <v>2005</v>
      </c>
      <c r="AX531" s="19">
        <v>3</v>
      </c>
      <c r="AY531" s="19" t="s">
        <v>1566</v>
      </c>
      <c r="AZ531" s="19" t="s">
        <v>1567</v>
      </c>
      <c r="BA531" s="19">
        <v>2006</v>
      </c>
      <c r="BB531" t="str">
        <f>VLOOKUP(AC531,'CTCwiretagcode(Jan2016)'!A$2:C$730,3,FALSE)</f>
        <v>SAM</v>
      </c>
      <c r="BC531" t="str">
        <f t="shared" si="24"/>
        <v>NT</v>
      </c>
      <c r="BD531">
        <f t="shared" si="25"/>
        <v>3</v>
      </c>
      <c r="BE531" t="str">
        <f t="shared" si="26"/>
        <v>6333693M10107  C2009860</v>
      </c>
      <c r="BK531" s="19" t="s">
        <v>1518</v>
      </c>
    </row>
    <row r="532" spans="1:63" x14ac:dyDescent="0.25">
      <c r="A532" s="19" t="s">
        <v>1501</v>
      </c>
      <c r="B532" s="19">
        <v>4.0999999999999996</v>
      </c>
      <c r="C532" s="19">
        <v>20130329</v>
      </c>
      <c r="D532" s="19" t="s">
        <v>41</v>
      </c>
      <c r="E532" s="19" t="s">
        <v>41</v>
      </c>
      <c r="F532" s="19">
        <v>2065458</v>
      </c>
      <c r="G532" s="19">
        <v>1</v>
      </c>
      <c r="H532" s="19">
        <v>2009</v>
      </c>
      <c r="I532" s="19">
        <v>20090825</v>
      </c>
      <c r="J532" s="19" t="s">
        <v>1501</v>
      </c>
      <c r="K532" s="19">
        <v>6</v>
      </c>
      <c r="L532" s="19">
        <v>35</v>
      </c>
      <c r="M532" s="19">
        <v>23</v>
      </c>
      <c r="N532" s="19">
        <v>14</v>
      </c>
      <c r="O532" s="19" t="s">
        <v>1502</v>
      </c>
      <c r="P532" s="19">
        <v>5</v>
      </c>
      <c r="Q532" s="19" t="s">
        <v>67</v>
      </c>
      <c r="R532" s="19"/>
      <c r="S532" s="19">
        <v>5000</v>
      </c>
      <c r="T532" s="19" t="s">
        <v>45</v>
      </c>
      <c r="U532" s="19"/>
      <c r="V532" s="19"/>
      <c r="W532" s="19"/>
      <c r="X532" s="19">
        <v>790</v>
      </c>
      <c r="Y532" s="19">
        <v>0</v>
      </c>
      <c r="Z532" s="19">
        <v>1</v>
      </c>
      <c r="AA532" s="19" t="s">
        <v>48</v>
      </c>
      <c r="AB532" s="19">
        <v>1</v>
      </c>
      <c r="AC532" s="19">
        <v>633369</v>
      </c>
      <c r="AD532" s="19">
        <v>12</v>
      </c>
      <c r="AE532" s="19"/>
      <c r="AF532" s="19"/>
      <c r="AG532" s="19"/>
      <c r="AH532" s="19">
        <v>108885</v>
      </c>
      <c r="AI532" s="19">
        <v>1</v>
      </c>
      <c r="AJ532" s="19"/>
      <c r="AK532" s="19"/>
      <c r="AL532" s="19"/>
      <c r="AM532" s="19"/>
      <c r="AN532" s="19"/>
      <c r="AO532" s="19">
        <v>1.67</v>
      </c>
      <c r="AP532" s="19" t="s">
        <v>1519</v>
      </c>
      <c r="AQ532" s="19" t="s">
        <v>1502</v>
      </c>
      <c r="AR532" s="19" t="s">
        <v>1540</v>
      </c>
      <c r="AS532" s="19" t="s">
        <v>1562</v>
      </c>
      <c r="AT532" s="19" t="s">
        <v>1563</v>
      </c>
      <c r="AU532" s="19" t="s">
        <v>1564</v>
      </c>
      <c r="AV532" s="19" t="s">
        <v>1565</v>
      </c>
      <c r="AW532" s="19">
        <v>2005</v>
      </c>
      <c r="AX532" s="19">
        <v>3</v>
      </c>
      <c r="AY532" s="19" t="s">
        <v>1566</v>
      </c>
      <c r="AZ532" s="19" t="s">
        <v>1567</v>
      </c>
      <c r="BA532" s="19">
        <v>2006</v>
      </c>
      <c r="BB532" t="str">
        <f>VLOOKUP(AC532,'CTCwiretagcode(Jan2016)'!A$2:C$730,3,FALSE)</f>
        <v>SAM</v>
      </c>
      <c r="BC532" t="str">
        <f t="shared" si="24"/>
        <v>NT</v>
      </c>
      <c r="BD532">
        <f t="shared" si="25"/>
        <v>3</v>
      </c>
      <c r="BE532" t="str">
        <f t="shared" si="26"/>
        <v>6333693M10107  C2009790</v>
      </c>
      <c r="BK532" s="19" t="s">
        <v>1518</v>
      </c>
    </row>
    <row r="533" spans="1:63" x14ac:dyDescent="0.25">
      <c r="A533" s="19" t="s">
        <v>1501</v>
      </c>
      <c r="B533" s="19">
        <v>4.0999999999999996</v>
      </c>
      <c r="C533" s="19">
        <v>20130329</v>
      </c>
      <c r="D533" s="19" t="s">
        <v>41</v>
      </c>
      <c r="E533" s="19" t="s">
        <v>41</v>
      </c>
      <c r="F533" s="19">
        <v>2065460</v>
      </c>
      <c r="G533" s="19">
        <v>1</v>
      </c>
      <c r="H533" s="19">
        <v>2009</v>
      </c>
      <c r="I533" s="19">
        <v>20090825</v>
      </c>
      <c r="J533" s="19" t="s">
        <v>1501</v>
      </c>
      <c r="K533" s="19">
        <v>6</v>
      </c>
      <c r="L533" s="19">
        <v>35</v>
      </c>
      <c r="M533" s="19">
        <v>23</v>
      </c>
      <c r="N533" s="19">
        <v>14</v>
      </c>
      <c r="O533" s="19" t="s">
        <v>1502</v>
      </c>
      <c r="P533" s="19">
        <v>5</v>
      </c>
      <c r="Q533" s="19" t="s">
        <v>67</v>
      </c>
      <c r="R533" s="19"/>
      <c r="S533" s="19">
        <v>5000</v>
      </c>
      <c r="T533" s="19" t="s">
        <v>110</v>
      </c>
      <c r="U533" s="19"/>
      <c r="V533" s="19"/>
      <c r="W533" s="19"/>
      <c r="X533" s="19">
        <v>800</v>
      </c>
      <c r="Y533" s="19">
        <v>0</v>
      </c>
      <c r="Z533" s="19">
        <v>1</v>
      </c>
      <c r="AA533" s="19" t="s">
        <v>48</v>
      </c>
      <c r="AB533" s="19">
        <v>1</v>
      </c>
      <c r="AC533" s="19">
        <v>633369</v>
      </c>
      <c r="AD533" s="19">
        <v>12</v>
      </c>
      <c r="AE533" s="19"/>
      <c r="AF533" s="19"/>
      <c r="AG533" s="19"/>
      <c r="AH533" s="19">
        <v>108885</v>
      </c>
      <c r="AI533" s="19">
        <v>1</v>
      </c>
      <c r="AJ533" s="19"/>
      <c r="AK533" s="19"/>
      <c r="AL533" s="19"/>
      <c r="AM533" s="19"/>
      <c r="AN533" s="19"/>
      <c r="AO533" s="19">
        <v>1.67</v>
      </c>
      <c r="AP533" s="19" t="s">
        <v>1519</v>
      </c>
      <c r="AQ533" s="19" t="s">
        <v>1502</v>
      </c>
      <c r="AR533" s="19" t="s">
        <v>1540</v>
      </c>
      <c r="AS533" s="19" t="s">
        <v>1562</v>
      </c>
      <c r="AT533" s="19" t="s">
        <v>1563</v>
      </c>
      <c r="AU533" s="19" t="s">
        <v>1564</v>
      </c>
      <c r="AV533" s="19" t="s">
        <v>1565</v>
      </c>
      <c r="AW533" s="19">
        <v>2005</v>
      </c>
      <c r="AX533" s="19">
        <v>3</v>
      </c>
      <c r="AY533" s="19" t="s">
        <v>1566</v>
      </c>
      <c r="AZ533" s="19" t="s">
        <v>1567</v>
      </c>
      <c r="BA533" s="19">
        <v>2006</v>
      </c>
      <c r="BB533" t="str">
        <f>VLOOKUP(AC533,'CTCwiretagcode(Jan2016)'!A$2:C$730,3,FALSE)</f>
        <v>SAM</v>
      </c>
      <c r="BC533" t="str">
        <f t="shared" si="24"/>
        <v>NT</v>
      </c>
      <c r="BD533">
        <f t="shared" si="25"/>
        <v>3</v>
      </c>
      <c r="BE533" t="str">
        <f t="shared" si="26"/>
        <v>6333693M10107  C2009800</v>
      </c>
      <c r="BK533" s="19" t="s">
        <v>1518</v>
      </c>
    </row>
    <row r="534" spans="1:63" x14ac:dyDescent="0.25">
      <c r="A534" s="19" t="s">
        <v>1501</v>
      </c>
      <c r="B534" s="19">
        <v>4.0999999999999996</v>
      </c>
      <c r="C534" s="19">
        <v>20130329</v>
      </c>
      <c r="D534" s="19" t="s">
        <v>41</v>
      </c>
      <c r="E534" s="19" t="s">
        <v>41</v>
      </c>
      <c r="F534" s="19">
        <v>2065462</v>
      </c>
      <c r="G534" s="19">
        <v>1</v>
      </c>
      <c r="H534" s="19">
        <v>2009</v>
      </c>
      <c r="I534" s="19">
        <v>20090825</v>
      </c>
      <c r="J534" s="19" t="s">
        <v>1501</v>
      </c>
      <c r="K534" s="19">
        <v>6</v>
      </c>
      <c r="L534" s="19">
        <v>35</v>
      </c>
      <c r="M534" s="19">
        <v>23</v>
      </c>
      <c r="N534" s="19">
        <v>14</v>
      </c>
      <c r="O534" s="19" t="s">
        <v>1502</v>
      </c>
      <c r="P534" s="19">
        <v>5</v>
      </c>
      <c r="Q534" s="19" t="s">
        <v>67</v>
      </c>
      <c r="R534" s="19"/>
      <c r="S534" s="19">
        <v>5000</v>
      </c>
      <c r="T534" s="19" t="s">
        <v>110</v>
      </c>
      <c r="U534" s="19"/>
      <c r="V534" s="19"/>
      <c r="W534" s="19"/>
      <c r="X534" s="19">
        <v>850</v>
      </c>
      <c r="Y534" s="19">
        <v>0</v>
      </c>
      <c r="Z534" s="19">
        <v>1</v>
      </c>
      <c r="AA534" s="19" t="s">
        <v>48</v>
      </c>
      <c r="AB534" s="19">
        <v>1</v>
      </c>
      <c r="AC534" s="19">
        <v>633369</v>
      </c>
      <c r="AD534" s="19">
        <v>12</v>
      </c>
      <c r="AE534" s="19"/>
      <c r="AF534" s="19"/>
      <c r="AG534" s="19"/>
      <c r="AH534" s="19">
        <v>108885</v>
      </c>
      <c r="AI534" s="19">
        <v>1</v>
      </c>
      <c r="AJ534" s="19"/>
      <c r="AK534" s="19"/>
      <c r="AL534" s="19"/>
      <c r="AM534" s="19"/>
      <c r="AN534" s="19"/>
      <c r="AO534" s="19">
        <v>1.67</v>
      </c>
      <c r="AP534" s="19" t="s">
        <v>1519</v>
      </c>
      <c r="AQ534" s="19" t="s">
        <v>1502</v>
      </c>
      <c r="AR534" s="19" t="s">
        <v>1540</v>
      </c>
      <c r="AS534" s="19" t="s">
        <v>1562</v>
      </c>
      <c r="AT534" s="19" t="s">
        <v>1563</v>
      </c>
      <c r="AU534" s="19" t="s">
        <v>1564</v>
      </c>
      <c r="AV534" s="19" t="s">
        <v>1565</v>
      </c>
      <c r="AW534" s="19">
        <v>2005</v>
      </c>
      <c r="AX534" s="19">
        <v>3</v>
      </c>
      <c r="AY534" s="19" t="s">
        <v>1566</v>
      </c>
      <c r="AZ534" s="19" t="s">
        <v>1567</v>
      </c>
      <c r="BA534" s="19">
        <v>2006</v>
      </c>
      <c r="BB534" t="str">
        <f>VLOOKUP(AC534,'CTCwiretagcode(Jan2016)'!A$2:C$730,3,FALSE)</f>
        <v>SAM</v>
      </c>
      <c r="BC534" t="str">
        <f t="shared" si="24"/>
        <v>NT</v>
      </c>
      <c r="BD534">
        <f t="shared" si="25"/>
        <v>3</v>
      </c>
      <c r="BE534" t="str">
        <f t="shared" si="26"/>
        <v>6333693M10107  C2009850</v>
      </c>
      <c r="BK534" s="19" t="s">
        <v>1518</v>
      </c>
    </row>
    <row r="535" spans="1:63" x14ac:dyDescent="0.25">
      <c r="A535" s="19" t="s">
        <v>1501</v>
      </c>
      <c r="B535" s="19">
        <v>4.0999999999999996</v>
      </c>
      <c r="C535" s="19">
        <v>20130329</v>
      </c>
      <c r="D535" s="19" t="s">
        <v>41</v>
      </c>
      <c r="E535" s="19" t="s">
        <v>41</v>
      </c>
      <c r="F535" s="19">
        <v>2066066</v>
      </c>
      <c r="G535" s="19">
        <v>1</v>
      </c>
      <c r="H535" s="19">
        <v>2009</v>
      </c>
      <c r="I535" s="19">
        <v>20090826</v>
      </c>
      <c r="J535" s="19" t="s">
        <v>1501</v>
      </c>
      <c r="K535" s="19">
        <v>6</v>
      </c>
      <c r="L535" s="19">
        <v>35</v>
      </c>
      <c r="M535" s="19">
        <v>23</v>
      </c>
      <c r="N535" s="19">
        <v>17</v>
      </c>
      <c r="O535" s="19" t="s">
        <v>1502</v>
      </c>
      <c r="P535" s="19">
        <v>5</v>
      </c>
      <c r="Q535" s="19" t="s">
        <v>67</v>
      </c>
      <c r="R535" s="19"/>
      <c r="S535" s="19">
        <v>5000</v>
      </c>
      <c r="T535" s="19" t="s">
        <v>110</v>
      </c>
      <c r="U535" s="19"/>
      <c r="V535" s="19"/>
      <c r="W535" s="19"/>
      <c r="X535" s="19">
        <v>780</v>
      </c>
      <c r="Y535" s="19">
        <v>0</v>
      </c>
      <c r="Z535" s="19">
        <v>1</v>
      </c>
      <c r="AA535" s="19" t="s">
        <v>48</v>
      </c>
      <c r="AB535" s="19">
        <v>1</v>
      </c>
      <c r="AC535" s="19">
        <v>633369</v>
      </c>
      <c r="AD535" s="19">
        <v>12</v>
      </c>
      <c r="AE535" s="19"/>
      <c r="AF535" s="19"/>
      <c r="AG535" s="19"/>
      <c r="AH535" s="19">
        <v>108885</v>
      </c>
      <c r="AI535" s="19">
        <v>1</v>
      </c>
      <c r="AJ535" s="19"/>
      <c r="AK535" s="19"/>
      <c r="AL535" s="19"/>
      <c r="AM535" s="19"/>
      <c r="AN535" s="19"/>
      <c r="AO535" s="19">
        <v>1.67</v>
      </c>
      <c r="AP535" s="19" t="s">
        <v>1519</v>
      </c>
      <c r="AQ535" s="19" t="s">
        <v>1502</v>
      </c>
      <c r="AR535" s="19" t="s">
        <v>1540</v>
      </c>
      <c r="AS535" s="19" t="s">
        <v>1562</v>
      </c>
      <c r="AT535" s="19" t="s">
        <v>1563</v>
      </c>
      <c r="AU535" s="19" t="s">
        <v>1564</v>
      </c>
      <c r="AV535" s="19" t="s">
        <v>1565</v>
      </c>
      <c r="AW535" s="19">
        <v>2005</v>
      </c>
      <c r="AX535" s="19">
        <v>3</v>
      </c>
      <c r="AY535" s="19" t="s">
        <v>1566</v>
      </c>
      <c r="AZ535" s="19" t="s">
        <v>1567</v>
      </c>
      <c r="BA535" s="19">
        <v>2006</v>
      </c>
      <c r="BB535" t="str">
        <f>VLOOKUP(AC535,'CTCwiretagcode(Jan2016)'!A$2:C$730,3,FALSE)</f>
        <v>SAM</v>
      </c>
      <c r="BC535" t="str">
        <f t="shared" si="24"/>
        <v>Tr</v>
      </c>
      <c r="BD535">
        <f t="shared" si="25"/>
        <v>3</v>
      </c>
      <c r="BE535" t="str">
        <f t="shared" si="26"/>
        <v>6333693M10107  C2009780</v>
      </c>
      <c r="BK535" s="19" t="s">
        <v>1518</v>
      </c>
    </row>
    <row r="536" spans="1:63" x14ac:dyDescent="0.25">
      <c r="A536" s="19" t="s">
        <v>1501</v>
      </c>
      <c r="B536" s="19">
        <v>4.0999999999999996</v>
      </c>
      <c r="C536" s="19">
        <v>20130329</v>
      </c>
      <c r="D536" s="19" t="s">
        <v>41</v>
      </c>
      <c r="E536" s="19" t="s">
        <v>41</v>
      </c>
      <c r="F536" s="19">
        <v>2066067</v>
      </c>
      <c r="G536" s="19">
        <v>1</v>
      </c>
      <c r="H536" s="19">
        <v>2009</v>
      </c>
      <c r="I536" s="19">
        <v>20090826</v>
      </c>
      <c r="J536" s="19" t="s">
        <v>1501</v>
      </c>
      <c r="K536" s="19">
        <v>6</v>
      </c>
      <c r="L536" s="19">
        <v>35</v>
      </c>
      <c r="M536" s="19">
        <v>23</v>
      </c>
      <c r="N536" s="19">
        <v>17</v>
      </c>
      <c r="O536" s="19" t="s">
        <v>1502</v>
      </c>
      <c r="P536" s="19">
        <v>5</v>
      </c>
      <c r="Q536" s="19" t="s">
        <v>67</v>
      </c>
      <c r="R536" s="19"/>
      <c r="S536" s="19">
        <v>5000</v>
      </c>
      <c r="T536" s="19" t="s">
        <v>45</v>
      </c>
      <c r="U536" s="19"/>
      <c r="V536" s="19"/>
      <c r="W536" s="19"/>
      <c r="X536" s="19">
        <v>790</v>
      </c>
      <c r="Y536" s="19">
        <v>0</v>
      </c>
      <c r="Z536" s="19">
        <v>1</v>
      </c>
      <c r="AA536" s="19" t="s">
        <v>48</v>
      </c>
      <c r="AB536" s="19">
        <v>1</v>
      </c>
      <c r="AC536" s="19">
        <v>633389</v>
      </c>
      <c r="AD536" s="19">
        <v>12</v>
      </c>
      <c r="AE536" s="19"/>
      <c r="AF536" s="19"/>
      <c r="AG536" s="19"/>
      <c r="AH536" s="19">
        <v>108885</v>
      </c>
      <c r="AI536" s="19">
        <v>1</v>
      </c>
      <c r="AJ536" s="19"/>
      <c r="AK536" s="19"/>
      <c r="AL536" s="19"/>
      <c r="AM536" s="19"/>
      <c r="AN536" s="19"/>
      <c r="AO536" s="19">
        <v>1.67</v>
      </c>
      <c r="AP536" s="19" t="s">
        <v>1519</v>
      </c>
      <c r="AQ536" s="19" t="s">
        <v>1502</v>
      </c>
      <c r="AR536" s="19" t="s">
        <v>1540</v>
      </c>
      <c r="AS536" s="19" t="s">
        <v>1562</v>
      </c>
      <c r="AT536" s="19" t="s">
        <v>1563</v>
      </c>
      <c r="AU536" s="19" t="s">
        <v>1564</v>
      </c>
      <c r="AV536" s="19" t="s">
        <v>1565</v>
      </c>
      <c r="AW536" s="19">
        <v>2006</v>
      </c>
      <c r="AX536" s="19">
        <v>3</v>
      </c>
      <c r="AY536" s="19" t="s">
        <v>1566</v>
      </c>
      <c r="AZ536" s="19" t="s">
        <v>1567</v>
      </c>
      <c r="BA536" s="19">
        <v>2007</v>
      </c>
      <c r="BB536" t="str">
        <f>VLOOKUP(AC536,'CTCwiretagcode(Jan2016)'!A$2:C$730,3,FALSE)</f>
        <v>SAM</v>
      </c>
      <c r="BC536" t="str">
        <f t="shared" si="24"/>
        <v>Tr</v>
      </c>
      <c r="BD536">
        <f t="shared" si="25"/>
        <v>3</v>
      </c>
      <c r="BE536" t="str">
        <f t="shared" si="26"/>
        <v>6333893M10107  C2009790</v>
      </c>
      <c r="BK536" s="19" t="s">
        <v>1518</v>
      </c>
    </row>
    <row r="537" spans="1:63" x14ac:dyDescent="0.25">
      <c r="A537" s="19" t="s">
        <v>1501</v>
      </c>
      <c r="B537" s="19">
        <v>4.0999999999999996</v>
      </c>
      <c r="C537" s="19">
        <v>20130329</v>
      </c>
      <c r="D537" s="19" t="s">
        <v>41</v>
      </c>
      <c r="E537" s="19" t="s">
        <v>41</v>
      </c>
      <c r="F537" s="19">
        <v>2066068</v>
      </c>
      <c r="G537" s="19">
        <v>1</v>
      </c>
      <c r="H537" s="19">
        <v>2009</v>
      </c>
      <c r="I537" s="19">
        <v>20090826</v>
      </c>
      <c r="J537" s="19" t="s">
        <v>1501</v>
      </c>
      <c r="K537" s="19">
        <v>6</v>
      </c>
      <c r="L537" s="19">
        <v>35</v>
      </c>
      <c r="M537" s="19">
        <v>23</v>
      </c>
      <c r="N537" s="19">
        <v>17</v>
      </c>
      <c r="O537" s="19" t="s">
        <v>1502</v>
      </c>
      <c r="P537" s="19">
        <v>5</v>
      </c>
      <c r="Q537" s="19" t="s">
        <v>67</v>
      </c>
      <c r="R537" s="19"/>
      <c r="S537" s="19">
        <v>5000</v>
      </c>
      <c r="T537" s="19" t="s">
        <v>45</v>
      </c>
      <c r="U537" s="19"/>
      <c r="V537" s="19"/>
      <c r="W537" s="19"/>
      <c r="X537" s="19">
        <v>840</v>
      </c>
      <c r="Y537" s="19">
        <v>0</v>
      </c>
      <c r="Z537" s="19">
        <v>1</v>
      </c>
      <c r="AA537" s="19" t="s">
        <v>48</v>
      </c>
      <c r="AB537" s="19">
        <v>1</v>
      </c>
      <c r="AC537" s="19">
        <v>633369</v>
      </c>
      <c r="AD537" s="19">
        <v>12</v>
      </c>
      <c r="AE537" s="19"/>
      <c r="AF537" s="19"/>
      <c r="AG537" s="19"/>
      <c r="AH537" s="19">
        <v>108885</v>
      </c>
      <c r="AI537" s="19">
        <v>1</v>
      </c>
      <c r="AJ537" s="19"/>
      <c r="AK537" s="19"/>
      <c r="AL537" s="19"/>
      <c r="AM537" s="19"/>
      <c r="AN537" s="19"/>
      <c r="AO537" s="19">
        <v>1.67</v>
      </c>
      <c r="AP537" s="19" t="s">
        <v>1519</v>
      </c>
      <c r="AQ537" s="19" t="s">
        <v>1502</v>
      </c>
      <c r="AR537" s="19" t="s">
        <v>1540</v>
      </c>
      <c r="AS537" s="19" t="s">
        <v>1562</v>
      </c>
      <c r="AT537" s="19" t="s">
        <v>1563</v>
      </c>
      <c r="AU537" s="19" t="s">
        <v>1564</v>
      </c>
      <c r="AV537" s="19" t="s">
        <v>1565</v>
      </c>
      <c r="AW537" s="19">
        <v>2005</v>
      </c>
      <c r="AX537" s="19">
        <v>3</v>
      </c>
      <c r="AY537" s="19" t="s">
        <v>1566</v>
      </c>
      <c r="AZ537" s="19" t="s">
        <v>1567</v>
      </c>
      <c r="BA537" s="19">
        <v>2006</v>
      </c>
      <c r="BB537" t="str">
        <f>VLOOKUP(AC537,'CTCwiretagcode(Jan2016)'!A$2:C$730,3,FALSE)</f>
        <v>SAM</v>
      </c>
      <c r="BC537" t="str">
        <f t="shared" si="24"/>
        <v>Tr</v>
      </c>
      <c r="BD537">
        <f t="shared" si="25"/>
        <v>3</v>
      </c>
      <c r="BE537" t="str">
        <f t="shared" si="26"/>
        <v>6333693M10107  C2009840</v>
      </c>
      <c r="BK537" s="19" t="s">
        <v>1518</v>
      </c>
    </row>
    <row r="538" spans="1:63" x14ac:dyDescent="0.25">
      <c r="A538" s="19" t="s">
        <v>1501</v>
      </c>
      <c r="B538" s="19">
        <v>4.0999999999999996</v>
      </c>
      <c r="C538" s="19">
        <v>20130329</v>
      </c>
      <c r="D538" s="19" t="s">
        <v>41</v>
      </c>
      <c r="E538" s="19" t="s">
        <v>41</v>
      </c>
      <c r="F538" s="19">
        <v>2071536</v>
      </c>
      <c r="G538" s="19">
        <v>1</v>
      </c>
      <c r="H538" s="19">
        <v>2009</v>
      </c>
      <c r="I538" s="19">
        <v>20090826</v>
      </c>
      <c r="J538" s="19" t="s">
        <v>1501</v>
      </c>
      <c r="K538" s="19">
        <v>6</v>
      </c>
      <c r="L538" s="19">
        <v>35</v>
      </c>
      <c r="M538" s="19">
        <v>23</v>
      </c>
      <c r="N538" s="19">
        <v>14</v>
      </c>
      <c r="O538" s="19" t="s">
        <v>1502</v>
      </c>
      <c r="P538" s="19">
        <v>5</v>
      </c>
      <c r="Q538" s="19" t="s">
        <v>67</v>
      </c>
      <c r="R538" s="19"/>
      <c r="S538" s="19">
        <v>5000</v>
      </c>
      <c r="T538" s="19" t="s">
        <v>110</v>
      </c>
      <c r="U538" s="19"/>
      <c r="V538" s="19"/>
      <c r="W538" s="19"/>
      <c r="X538" s="19">
        <v>850</v>
      </c>
      <c r="Y538" s="19">
        <v>0</v>
      </c>
      <c r="Z538" s="19">
        <v>1</v>
      </c>
      <c r="AA538" s="19" t="s">
        <v>48</v>
      </c>
      <c r="AB538" s="19">
        <v>1</v>
      </c>
      <c r="AC538" s="19">
        <v>210685</v>
      </c>
      <c r="AD538" s="19">
        <v>12</v>
      </c>
      <c r="AE538" s="19"/>
      <c r="AF538" s="19"/>
      <c r="AG538" s="19"/>
      <c r="AH538" s="19">
        <v>108885</v>
      </c>
      <c r="AI538" s="19">
        <v>1</v>
      </c>
      <c r="AJ538" s="19"/>
      <c r="AK538" s="19"/>
      <c r="AL538" s="19"/>
      <c r="AM538" s="19"/>
      <c r="AN538" s="19"/>
      <c r="AO538" s="19">
        <v>1.67</v>
      </c>
      <c r="AP538" s="19" t="s">
        <v>1519</v>
      </c>
      <c r="AQ538" s="19" t="s">
        <v>1502</v>
      </c>
      <c r="AR538" s="19" t="s">
        <v>1540</v>
      </c>
      <c r="AS538" s="19" t="s">
        <v>1541</v>
      </c>
      <c r="AT538" s="19" t="s">
        <v>1542</v>
      </c>
      <c r="AU538" s="19" t="s">
        <v>1543</v>
      </c>
      <c r="AV538" s="19" t="s">
        <v>1544</v>
      </c>
      <c r="AW538" s="19">
        <v>2005</v>
      </c>
      <c r="AX538" s="19">
        <v>3</v>
      </c>
      <c r="AY538" s="19" t="s">
        <v>1545</v>
      </c>
      <c r="AZ538" s="19" t="s">
        <v>1546</v>
      </c>
      <c r="BA538" s="19">
        <v>2006</v>
      </c>
      <c r="BB538" t="str">
        <f>VLOOKUP(AC538,'CTCwiretagcode(Jan2016)'!A$2:C$730,3,FALSE)</f>
        <v>SSF</v>
      </c>
      <c r="BC538" t="str">
        <f t="shared" si="24"/>
        <v>NT</v>
      </c>
      <c r="BD538">
        <f t="shared" si="25"/>
        <v>3</v>
      </c>
      <c r="BE538" t="str">
        <f t="shared" si="26"/>
        <v>2106853M10107  C2009850</v>
      </c>
      <c r="BK538" s="19" t="s">
        <v>1518</v>
      </c>
    </row>
    <row r="539" spans="1:63" x14ac:dyDescent="0.25">
      <c r="A539" s="19" t="s">
        <v>1501</v>
      </c>
      <c r="B539" s="19">
        <v>4.0999999999999996</v>
      </c>
      <c r="C539" s="19">
        <v>20130329</v>
      </c>
      <c r="D539" s="19" t="s">
        <v>41</v>
      </c>
      <c r="E539" s="19" t="s">
        <v>41</v>
      </c>
      <c r="F539" s="19">
        <v>2071538</v>
      </c>
      <c r="G539" s="19">
        <v>1</v>
      </c>
      <c r="H539" s="19">
        <v>2009</v>
      </c>
      <c r="I539" s="19">
        <v>20090826</v>
      </c>
      <c r="J539" s="19" t="s">
        <v>1501</v>
      </c>
      <c r="K539" s="19">
        <v>6</v>
      </c>
      <c r="L539" s="19">
        <v>35</v>
      </c>
      <c r="M539" s="19">
        <v>23</v>
      </c>
      <c r="N539" s="19">
        <v>14</v>
      </c>
      <c r="O539" s="19" t="s">
        <v>1502</v>
      </c>
      <c r="P539" s="19">
        <v>5</v>
      </c>
      <c r="Q539" s="19" t="s">
        <v>67</v>
      </c>
      <c r="R539" s="19"/>
      <c r="S539" s="19">
        <v>5000</v>
      </c>
      <c r="T539" s="19" t="s">
        <v>45</v>
      </c>
      <c r="U539" s="19"/>
      <c r="V539" s="19"/>
      <c r="W539" s="19"/>
      <c r="X539" s="19">
        <v>660</v>
      </c>
      <c r="Y539" s="19">
        <v>0</v>
      </c>
      <c r="Z539" s="19">
        <v>1</v>
      </c>
      <c r="AA539" s="19" t="s">
        <v>48</v>
      </c>
      <c r="AB539" s="19">
        <v>1</v>
      </c>
      <c r="AC539" s="19">
        <v>633389</v>
      </c>
      <c r="AD539" s="19">
        <v>12</v>
      </c>
      <c r="AE539" s="19"/>
      <c r="AF539" s="19"/>
      <c r="AG539" s="19"/>
      <c r="AH539" s="19">
        <v>108885</v>
      </c>
      <c r="AI539" s="19">
        <v>1</v>
      </c>
      <c r="AJ539" s="19"/>
      <c r="AK539" s="19"/>
      <c r="AL539" s="19"/>
      <c r="AM539" s="19"/>
      <c r="AN539" s="19"/>
      <c r="AO539" s="19">
        <v>1.67</v>
      </c>
      <c r="AP539" s="19" t="s">
        <v>1519</v>
      </c>
      <c r="AQ539" s="19" t="s">
        <v>1502</v>
      </c>
      <c r="AR539" s="19" t="s">
        <v>1540</v>
      </c>
      <c r="AS539" s="19" t="s">
        <v>1562</v>
      </c>
      <c r="AT539" s="19" t="s">
        <v>1563</v>
      </c>
      <c r="AU539" s="19" t="s">
        <v>1564</v>
      </c>
      <c r="AV539" s="19" t="s">
        <v>1565</v>
      </c>
      <c r="AW539" s="19">
        <v>2006</v>
      </c>
      <c r="AX539" s="19">
        <v>3</v>
      </c>
      <c r="AY539" s="19" t="s">
        <v>1566</v>
      </c>
      <c r="AZ539" s="19" t="s">
        <v>1567</v>
      </c>
      <c r="BA539" s="19">
        <v>2007</v>
      </c>
      <c r="BB539" t="str">
        <f>VLOOKUP(AC539,'CTCwiretagcode(Jan2016)'!A$2:C$730,3,FALSE)</f>
        <v>SAM</v>
      </c>
      <c r="BC539" t="str">
        <f t="shared" si="24"/>
        <v>NT</v>
      </c>
      <c r="BD539">
        <f t="shared" si="25"/>
        <v>3</v>
      </c>
      <c r="BE539" t="str">
        <f t="shared" si="26"/>
        <v>6333893M10107  C2009660</v>
      </c>
      <c r="BK539" s="19" t="s">
        <v>1518</v>
      </c>
    </row>
    <row r="540" spans="1:63" x14ac:dyDescent="0.25">
      <c r="A540" s="19" t="s">
        <v>1501</v>
      </c>
      <c r="B540" s="19">
        <v>4.0999999999999996</v>
      </c>
      <c r="C540" s="19">
        <v>20130329</v>
      </c>
      <c r="D540" s="19" t="s">
        <v>41</v>
      </c>
      <c r="E540" s="19" t="s">
        <v>41</v>
      </c>
      <c r="F540" s="19">
        <v>2071541</v>
      </c>
      <c r="G540" s="19">
        <v>1</v>
      </c>
      <c r="H540" s="19">
        <v>2009</v>
      </c>
      <c r="I540" s="19">
        <v>20090826</v>
      </c>
      <c r="J540" s="19" t="s">
        <v>1501</v>
      </c>
      <c r="K540" s="19">
        <v>6</v>
      </c>
      <c r="L540" s="19">
        <v>35</v>
      </c>
      <c r="M540" s="19">
        <v>23</v>
      </c>
      <c r="N540" s="19">
        <v>14</v>
      </c>
      <c r="O540" s="19" t="s">
        <v>1502</v>
      </c>
      <c r="P540" s="19">
        <v>5</v>
      </c>
      <c r="Q540" s="19" t="s">
        <v>67</v>
      </c>
      <c r="R540" s="19"/>
      <c r="S540" s="19">
        <v>5000</v>
      </c>
      <c r="T540" s="19" t="s">
        <v>110</v>
      </c>
      <c r="U540" s="19"/>
      <c r="V540" s="19"/>
      <c r="W540" s="19"/>
      <c r="X540" s="19">
        <v>940</v>
      </c>
      <c r="Y540" s="19">
        <v>0</v>
      </c>
      <c r="Z540" s="19">
        <v>1</v>
      </c>
      <c r="AA540" s="19" t="s">
        <v>48</v>
      </c>
      <c r="AB540" s="19">
        <v>1</v>
      </c>
      <c r="AC540" s="19">
        <v>210685</v>
      </c>
      <c r="AD540" s="19">
        <v>12</v>
      </c>
      <c r="AE540" s="19"/>
      <c r="AF540" s="19"/>
      <c r="AG540" s="19"/>
      <c r="AH540" s="19">
        <v>108885</v>
      </c>
      <c r="AI540" s="19">
        <v>1</v>
      </c>
      <c r="AJ540" s="19"/>
      <c r="AK540" s="19"/>
      <c r="AL540" s="19"/>
      <c r="AM540" s="19"/>
      <c r="AN540" s="19"/>
      <c r="AO540" s="19">
        <v>1.67</v>
      </c>
      <c r="AP540" s="19" t="s">
        <v>1519</v>
      </c>
      <c r="AQ540" s="19" t="s">
        <v>1502</v>
      </c>
      <c r="AR540" s="19" t="s">
        <v>1540</v>
      </c>
      <c r="AS540" s="19" t="s">
        <v>1541</v>
      </c>
      <c r="AT540" s="19" t="s">
        <v>1542</v>
      </c>
      <c r="AU540" s="19" t="s">
        <v>1543</v>
      </c>
      <c r="AV540" s="19" t="s">
        <v>1544</v>
      </c>
      <c r="AW540" s="19">
        <v>2005</v>
      </c>
      <c r="AX540" s="19">
        <v>3</v>
      </c>
      <c r="AY540" s="19" t="s">
        <v>1545</v>
      </c>
      <c r="AZ540" s="19" t="s">
        <v>1546</v>
      </c>
      <c r="BA540" s="19">
        <v>2006</v>
      </c>
      <c r="BB540" t="str">
        <f>VLOOKUP(AC540,'CTCwiretagcode(Jan2016)'!A$2:C$730,3,FALSE)</f>
        <v>SSF</v>
      </c>
      <c r="BC540" t="str">
        <f t="shared" si="24"/>
        <v>NT</v>
      </c>
      <c r="BD540">
        <f t="shared" si="25"/>
        <v>3</v>
      </c>
      <c r="BE540" t="str">
        <f t="shared" si="26"/>
        <v>2106853M10107  C2009940</v>
      </c>
      <c r="BK540" s="19" t="s">
        <v>1518</v>
      </c>
    </row>
    <row r="541" spans="1:63" x14ac:dyDescent="0.25">
      <c r="A541" s="19" t="s">
        <v>1501</v>
      </c>
      <c r="B541" s="19">
        <v>4.0999999999999996</v>
      </c>
      <c r="C541" s="19">
        <v>20130329</v>
      </c>
      <c r="D541" s="19" t="s">
        <v>41</v>
      </c>
      <c r="E541" s="19" t="s">
        <v>41</v>
      </c>
      <c r="F541" s="19">
        <v>2071542</v>
      </c>
      <c r="G541" s="19">
        <v>1</v>
      </c>
      <c r="H541" s="19">
        <v>2009</v>
      </c>
      <c r="I541" s="19">
        <v>20090826</v>
      </c>
      <c r="J541" s="19" t="s">
        <v>1501</v>
      </c>
      <c r="K541" s="19">
        <v>6</v>
      </c>
      <c r="L541" s="19">
        <v>35</v>
      </c>
      <c r="M541" s="19">
        <v>23</v>
      </c>
      <c r="N541" s="19">
        <v>14</v>
      </c>
      <c r="O541" s="19" t="s">
        <v>1502</v>
      </c>
      <c r="P541" s="19">
        <v>5</v>
      </c>
      <c r="Q541" s="19" t="s">
        <v>67</v>
      </c>
      <c r="R541" s="19"/>
      <c r="S541" s="19">
        <v>5000</v>
      </c>
      <c r="T541" s="19" t="s">
        <v>45</v>
      </c>
      <c r="U541" s="19"/>
      <c r="V541" s="19"/>
      <c r="W541" s="19"/>
      <c r="X541" s="19">
        <v>890</v>
      </c>
      <c r="Y541" s="19">
        <v>0</v>
      </c>
      <c r="Z541" s="19">
        <v>1</v>
      </c>
      <c r="AA541" s="19" t="s">
        <v>48</v>
      </c>
      <c r="AB541" s="19">
        <v>1</v>
      </c>
      <c r="AC541" s="19">
        <v>633369</v>
      </c>
      <c r="AD541" s="19">
        <v>12</v>
      </c>
      <c r="AE541" s="19"/>
      <c r="AF541" s="19"/>
      <c r="AG541" s="19"/>
      <c r="AH541" s="19">
        <v>108885</v>
      </c>
      <c r="AI541" s="19">
        <v>1</v>
      </c>
      <c r="AJ541" s="19"/>
      <c r="AK541" s="19"/>
      <c r="AL541" s="19"/>
      <c r="AM541" s="19"/>
      <c r="AN541" s="19"/>
      <c r="AO541" s="19">
        <v>1.67</v>
      </c>
      <c r="AP541" s="19" t="s">
        <v>1519</v>
      </c>
      <c r="AQ541" s="19" t="s">
        <v>1502</v>
      </c>
      <c r="AR541" s="19" t="s">
        <v>1540</v>
      </c>
      <c r="AS541" s="19" t="s">
        <v>1562</v>
      </c>
      <c r="AT541" s="19" t="s">
        <v>1563</v>
      </c>
      <c r="AU541" s="19" t="s">
        <v>1564</v>
      </c>
      <c r="AV541" s="19" t="s">
        <v>1565</v>
      </c>
      <c r="AW541" s="19">
        <v>2005</v>
      </c>
      <c r="AX541" s="19">
        <v>3</v>
      </c>
      <c r="AY541" s="19" t="s">
        <v>1566</v>
      </c>
      <c r="AZ541" s="19" t="s">
        <v>1567</v>
      </c>
      <c r="BA541" s="19">
        <v>2006</v>
      </c>
      <c r="BB541" t="str">
        <f>VLOOKUP(AC541,'CTCwiretagcode(Jan2016)'!A$2:C$730,3,FALSE)</f>
        <v>SAM</v>
      </c>
      <c r="BC541" t="str">
        <f t="shared" si="24"/>
        <v>NT</v>
      </c>
      <c r="BD541">
        <f t="shared" si="25"/>
        <v>3</v>
      </c>
      <c r="BE541" t="str">
        <f t="shared" si="26"/>
        <v>6333693M10107  C2009890</v>
      </c>
      <c r="BK541" s="19" t="s">
        <v>1518</v>
      </c>
    </row>
    <row r="542" spans="1:63" x14ac:dyDescent="0.25">
      <c r="A542" s="19" t="s">
        <v>1501</v>
      </c>
      <c r="B542" s="19">
        <v>4.0999999999999996</v>
      </c>
      <c r="C542" s="19">
        <v>20130329</v>
      </c>
      <c r="D542" s="19" t="s">
        <v>41</v>
      </c>
      <c r="E542" s="19" t="s">
        <v>41</v>
      </c>
      <c r="F542" s="19">
        <v>2068470</v>
      </c>
      <c r="G542" s="19">
        <v>1</v>
      </c>
      <c r="H542" s="19">
        <v>2009</v>
      </c>
      <c r="I542" s="19">
        <v>20090929</v>
      </c>
      <c r="J542" s="19" t="s">
        <v>1501</v>
      </c>
      <c r="K542" s="19">
        <v>6</v>
      </c>
      <c r="L542" s="19">
        <v>40</v>
      </c>
      <c r="M542" s="19">
        <v>23</v>
      </c>
      <c r="N542" s="19">
        <v>17</v>
      </c>
      <c r="O542" s="19" t="s">
        <v>1502</v>
      </c>
      <c r="P542" s="19">
        <v>5</v>
      </c>
      <c r="Q542" s="19" t="s">
        <v>42</v>
      </c>
      <c r="R542" s="19"/>
      <c r="S542" s="19">
        <v>5000</v>
      </c>
      <c r="T542" s="19" t="s">
        <v>45</v>
      </c>
      <c r="U542" s="19"/>
      <c r="V542" s="19"/>
      <c r="W542" s="19"/>
      <c r="X542" s="19">
        <v>550</v>
      </c>
      <c r="Y542" s="19">
        <v>0</v>
      </c>
      <c r="Z542" s="19">
        <v>1</v>
      </c>
      <c r="AA542" s="19" t="s">
        <v>48</v>
      </c>
      <c r="AB542" s="19">
        <v>1</v>
      </c>
      <c r="AC542" s="19">
        <v>185355</v>
      </c>
      <c r="AD542" s="19">
        <v>12</v>
      </c>
      <c r="AE542" s="19"/>
      <c r="AF542" s="19"/>
      <c r="AG542" s="19"/>
      <c r="AH542" s="19">
        <v>108880</v>
      </c>
      <c r="AI542" s="19">
        <v>1</v>
      </c>
      <c r="AJ542" s="19"/>
      <c r="AK542" s="19"/>
      <c r="AL542" s="19"/>
      <c r="AM542" s="19"/>
      <c r="AN542" s="19"/>
      <c r="AO542" s="19">
        <v>4</v>
      </c>
      <c r="AP542" s="19" t="s">
        <v>1504</v>
      </c>
      <c r="AQ542" s="19" t="s">
        <v>1502</v>
      </c>
      <c r="AR542" s="19" t="s">
        <v>1505</v>
      </c>
      <c r="AS542" s="19" t="s">
        <v>1512</v>
      </c>
      <c r="AT542" s="19" t="s">
        <v>1513</v>
      </c>
      <c r="AU542" s="19" t="s">
        <v>1514</v>
      </c>
      <c r="AV542" s="19" t="s">
        <v>1515</v>
      </c>
      <c r="AW542" s="19">
        <v>2007</v>
      </c>
      <c r="AX542" s="19">
        <v>3</v>
      </c>
      <c r="AY542" s="19" t="s">
        <v>1516</v>
      </c>
      <c r="AZ542" s="19" t="s">
        <v>1517</v>
      </c>
      <c r="BA542" s="19">
        <v>2008</v>
      </c>
      <c r="BB542" t="str">
        <f>VLOOKUP(AC542,'CTCwiretagcode(Jan2016)'!A$2:C$730,3,FALSE)</f>
        <v>COW</v>
      </c>
      <c r="BC542" t="str">
        <f t="shared" si="24"/>
        <v>Tr</v>
      </c>
      <c r="BD542">
        <f t="shared" si="25"/>
        <v>3</v>
      </c>
      <c r="BE542" t="str">
        <f t="shared" si="26"/>
        <v>1853553M10107  B2009550</v>
      </c>
      <c r="BK542" s="19" t="s">
        <v>1503</v>
      </c>
    </row>
    <row r="543" spans="1:63" x14ac:dyDescent="0.25">
      <c r="A543" s="19" t="s">
        <v>1501</v>
      </c>
      <c r="B543" s="19">
        <v>4.0999999999999996</v>
      </c>
      <c r="C543" s="19">
        <v>20130329</v>
      </c>
      <c r="D543" s="19" t="s">
        <v>41</v>
      </c>
      <c r="E543" s="19" t="s">
        <v>41</v>
      </c>
      <c r="F543" s="19">
        <v>2068471</v>
      </c>
      <c r="G543" s="19">
        <v>1</v>
      </c>
      <c r="H543" s="19">
        <v>2009</v>
      </c>
      <c r="I543" s="19">
        <v>20091014</v>
      </c>
      <c r="J543" s="19" t="s">
        <v>1501</v>
      </c>
      <c r="K543" s="19">
        <v>6</v>
      </c>
      <c r="L543" s="19">
        <v>42</v>
      </c>
      <c r="M543" s="19">
        <v>23</v>
      </c>
      <c r="N543" s="19">
        <v>17</v>
      </c>
      <c r="O543" s="19" t="s">
        <v>1502</v>
      </c>
      <c r="P543" s="19">
        <v>5</v>
      </c>
      <c r="Q543" s="19" t="s">
        <v>42</v>
      </c>
      <c r="R543" s="19"/>
      <c r="S543" s="19">
        <v>5000</v>
      </c>
      <c r="T543" s="19" t="s">
        <v>45</v>
      </c>
      <c r="U543" s="19"/>
      <c r="V543" s="19"/>
      <c r="W543" s="19"/>
      <c r="X543" s="19">
        <v>670</v>
      </c>
      <c r="Y543" s="19">
        <v>0</v>
      </c>
      <c r="Z543" s="19">
        <v>1</v>
      </c>
      <c r="AA543" s="19" t="s">
        <v>48</v>
      </c>
      <c r="AB543" s="19">
        <v>1</v>
      </c>
      <c r="AC543" s="19">
        <v>185745</v>
      </c>
      <c r="AD543" s="19">
        <v>12</v>
      </c>
      <c r="AE543" s="19"/>
      <c r="AF543" s="19"/>
      <c r="AG543" s="19"/>
      <c r="AH543" s="19">
        <v>108882</v>
      </c>
      <c r="AI543" s="19">
        <v>1</v>
      </c>
      <c r="AJ543" s="19"/>
      <c r="AK543" s="19"/>
      <c r="AL543" s="19"/>
      <c r="AM543" s="19"/>
      <c r="AN543" s="19"/>
      <c r="AO543" s="19">
        <v>1.5</v>
      </c>
      <c r="AP543" s="19" t="s">
        <v>1504</v>
      </c>
      <c r="AQ543" s="19" t="s">
        <v>1502</v>
      </c>
      <c r="AR543" s="19" t="s">
        <v>1505</v>
      </c>
      <c r="AS543" s="19" t="s">
        <v>1512</v>
      </c>
      <c r="AT543" s="19" t="s">
        <v>1513</v>
      </c>
      <c r="AU543" s="19" t="s">
        <v>1524</v>
      </c>
      <c r="AV543" s="19" t="s">
        <v>1525</v>
      </c>
      <c r="AW543" s="19">
        <v>2006</v>
      </c>
      <c r="AX543" s="19">
        <v>3</v>
      </c>
      <c r="AY543" s="19" t="s">
        <v>1526</v>
      </c>
      <c r="AZ543" s="19" t="s">
        <v>1527</v>
      </c>
      <c r="BA543" s="19">
        <v>2007</v>
      </c>
      <c r="BB543" t="str">
        <f>VLOOKUP(AC543,'CTCwiretagcode(Jan2016)'!A$2:C$730,3,FALSE)</f>
        <v>BQR</v>
      </c>
      <c r="BC543" t="str">
        <f t="shared" si="24"/>
        <v>Tr</v>
      </c>
      <c r="BD543">
        <f t="shared" si="25"/>
        <v>4</v>
      </c>
      <c r="BE543" t="str">
        <f t="shared" si="26"/>
        <v>1857453M10107  B2009670</v>
      </c>
      <c r="BK543" s="19" t="s">
        <v>1503</v>
      </c>
    </row>
    <row r="544" spans="1:63" x14ac:dyDescent="0.25">
      <c r="A544" s="19" t="s">
        <v>1501</v>
      </c>
      <c r="B544" s="19">
        <v>4.0999999999999996</v>
      </c>
      <c r="C544" s="19">
        <v>20130329</v>
      </c>
      <c r="D544" s="19" t="s">
        <v>41</v>
      </c>
      <c r="E544" s="19" t="s">
        <v>41</v>
      </c>
      <c r="F544" s="19">
        <v>2076814</v>
      </c>
      <c r="G544" s="19">
        <v>1</v>
      </c>
      <c r="H544" s="19">
        <v>2009</v>
      </c>
      <c r="I544" s="19">
        <v>20090817</v>
      </c>
      <c r="J544" s="19" t="s">
        <v>1501</v>
      </c>
      <c r="K544" s="19">
        <v>6</v>
      </c>
      <c r="L544" s="19">
        <v>34</v>
      </c>
      <c r="M544" s="19">
        <v>23</v>
      </c>
      <c r="N544" s="19">
        <v>17</v>
      </c>
      <c r="O544" s="19" t="s">
        <v>1502</v>
      </c>
      <c r="P544" s="19">
        <v>5</v>
      </c>
      <c r="Q544" s="19" t="s">
        <v>67</v>
      </c>
      <c r="R544" s="19"/>
      <c r="S544" s="19">
        <v>5000</v>
      </c>
      <c r="T544" s="19" t="s">
        <v>45</v>
      </c>
      <c r="U544" s="19"/>
      <c r="V544" s="19"/>
      <c r="W544" s="19"/>
      <c r="X544" s="19">
        <v>800</v>
      </c>
      <c r="Y544" s="19">
        <v>0</v>
      </c>
      <c r="Z544" s="19">
        <v>1</v>
      </c>
      <c r="AA544" s="19" t="s">
        <v>48</v>
      </c>
      <c r="AB544" s="19">
        <v>1</v>
      </c>
      <c r="AC544" s="19">
        <v>633369</v>
      </c>
      <c r="AD544" s="19">
        <v>12</v>
      </c>
      <c r="AE544" s="19"/>
      <c r="AF544" s="19"/>
      <c r="AG544" s="19"/>
      <c r="AH544" s="19">
        <v>108884</v>
      </c>
      <c r="AI544" s="19">
        <v>1</v>
      </c>
      <c r="AJ544" s="19"/>
      <c r="AK544" s="19"/>
      <c r="AL544" s="19"/>
      <c r="AM544" s="19"/>
      <c r="AN544" s="19"/>
      <c r="AO544" s="19">
        <v>2.06</v>
      </c>
      <c r="AP544" s="19" t="s">
        <v>1519</v>
      </c>
      <c r="AQ544" s="19" t="s">
        <v>1502</v>
      </c>
      <c r="AR544" s="19" t="s">
        <v>1540</v>
      </c>
      <c r="AS544" s="19" t="s">
        <v>1562</v>
      </c>
      <c r="AT544" s="19" t="s">
        <v>1563</v>
      </c>
      <c r="AU544" s="19" t="s">
        <v>1564</v>
      </c>
      <c r="AV544" s="19" t="s">
        <v>1565</v>
      </c>
      <c r="AW544" s="19">
        <v>2005</v>
      </c>
      <c r="AX544" s="19">
        <v>3</v>
      </c>
      <c r="AY544" s="19" t="s">
        <v>1566</v>
      </c>
      <c r="AZ544" s="19" t="s">
        <v>1567</v>
      </c>
      <c r="BA544" s="19">
        <v>2006</v>
      </c>
      <c r="BB544" t="str">
        <f>VLOOKUP(AC544,'CTCwiretagcode(Jan2016)'!A$2:C$730,3,FALSE)</f>
        <v>SAM</v>
      </c>
      <c r="BC544" t="str">
        <f t="shared" si="24"/>
        <v>Tr</v>
      </c>
      <c r="BD544">
        <f t="shared" si="25"/>
        <v>3</v>
      </c>
      <c r="BE544" t="str">
        <f t="shared" si="26"/>
        <v>6333693M10107  C2009800</v>
      </c>
      <c r="BK544" s="19" t="s">
        <v>1518</v>
      </c>
    </row>
    <row r="545" spans="1:63" x14ac:dyDescent="0.25">
      <c r="A545" s="19" t="s">
        <v>1501</v>
      </c>
      <c r="B545" s="19">
        <v>4.0999999999999996</v>
      </c>
      <c r="C545" s="19">
        <v>20130329</v>
      </c>
      <c r="D545" s="19" t="s">
        <v>41</v>
      </c>
      <c r="E545" s="19" t="s">
        <v>41</v>
      </c>
      <c r="F545" s="19">
        <v>2066377</v>
      </c>
      <c r="G545" s="19">
        <v>1</v>
      </c>
      <c r="H545" s="19">
        <v>2009</v>
      </c>
      <c r="I545" s="19">
        <v>20090818</v>
      </c>
      <c r="J545" s="19" t="s">
        <v>1501</v>
      </c>
      <c r="K545" s="19">
        <v>6</v>
      </c>
      <c r="L545" s="19">
        <v>34</v>
      </c>
      <c r="M545" s="19">
        <v>23</v>
      </c>
      <c r="N545" s="19">
        <v>14</v>
      </c>
      <c r="O545" s="19" t="s">
        <v>1502</v>
      </c>
      <c r="P545" s="19">
        <v>5</v>
      </c>
      <c r="Q545" s="19" t="s">
        <v>67</v>
      </c>
      <c r="R545" s="19"/>
      <c r="S545" s="19">
        <v>5000</v>
      </c>
      <c r="T545" s="19" t="s">
        <v>110</v>
      </c>
      <c r="U545" s="19"/>
      <c r="V545" s="19"/>
      <c r="W545" s="19"/>
      <c r="X545" s="19">
        <v>930</v>
      </c>
      <c r="Y545" s="19">
        <v>0</v>
      </c>
      <c r="Z545" s="19">
        <v>1</v>
      </c>
      <c r="AA545" s="19" t="s">
        <v>48</v>
      </c>
      <c r="AB545" s="19">
        <v>1</v>
      </c>
      <c r="AC545" s="19">
        <v>633369</v>
      </c>
      <c r="AD545" s="19">
        <v>12</v>
      </c>
      <c r="AE545" s="19"/>
      <c r="AF545" s="19"/>
      <c r="AG545" s="19"/>
      <c r="AH545" s="19">
        <v>108884</v>
      </c>
      <c r="AI545" s="19">
        <v>1</v>
      </c>
      <c r="AJ545" s="19"/>
      <c r="AK545" s="19"/>
      <c r="AL545" s="19"/>
      <c r="AM545" s="19"/>
      <c r="AN545" s="19"/>
      <c r="AO545" s="19">
        <v>2.06</v>
      </c>
      <c r="AP545" s="19" t="s">
        <v>1519</v>
      </c>
      <c r="AQ545" s="19" t="s">
        <v>1502</v>
      </c>
      <c r="AR545" s="19" t="s">
        <v>1540</v>
      </c>
      <c r="AS545" s="19" t="s">
        <v>1562</v>
      </c>
      <c r="AT545" s="19" t="s">
        <v>1563</v>
      </c>
      <c r="AU545" s="19" t="s">
        <v>1564</v>
      </c>
      <c r="AV545" s="19" t="s">
        <v>1565</v>
      </c>
      <c r="AW545" s="19">
        <v>2005</v>
      </c>
      <c r="AX545" s="19">
        <v>3</v>
      </c>
      <c r="AY545" s="19" t="s">
        <v>1566</v>
      </c>
      <c r="AZ545" s="19" t="s">
        <v>1567</v>
      </c>
      <c r="BA545" s="19">
        <v>2006</v>
      </c>
      <c r="BB545" t="str">
        <f>VLOOKUP(AC545,'CTCwiretagcode(Jan2016)'!A$2:C$730,3,FALSE)</f>
        <v>SAM</v>
      </c>
      <c r="BC545" t="str">
        <f t="shared" si="24"/>
        <v>NT</v>
      </c>
      <c r="BD545">
        <f t="shared" si="25"/>
        <v>3</v>
      </c>
      <c r="BE545" t="str">
        <f t="shared" si="26"/>
        <v>6333693M10107  C2009930</v>
      </c>
      <c r="BK545" s="19" t="s">
        <v>1518</v>
      </c>
    </row>
    <row r="546" spans="1:63" x14ac:dyDescent="0.25">
      <c r="A546" s="19" t="s">
        <v>1501</v>
      </c>
      <c r="B546" s="19">
        <v>4.0999999999999996</v>
      </c>
      <c r="C546" s="19">
        <v>20130329</v>
      </c>
      <c r="D546" s="19" t="s">
        <v>41</v>
      </c>
      <c r="E546" s="19" t="s">
        <v>41</v>
      </c>
      <c r="F546" s="19">
        <v>2066391</v>
      </c>
      <c r="G546" s="19">
        <v>1</v>
      </c>
      <c r="H546" s="19">
        <v>2009</v>
      </c>
      <c r="I546" s="19">
        <v>20090818</v>
      </c>
      <c r="J546" s="19" t="s">
        <v>1501</v>
      </c>
      <c r="K546" s="19">
        <v>6</v>
      </c>
      <c r="L546" s="19">
        <v>34</v>
      </c>
      <c r="M546" s="19">
        <v>23</v>
      </c>
      <c r="N546" s="19">
        <v>14</v>
      </c>
      <c r="O546" s="19" t="s">
        <v>1502</v>
      </c>
      <c r="P546" s="19">
        <v>5</v>
      </c>
      <c r="Q546" s="19" t="s">
        <v>67</v>
      </c>
      <c r="R546" s="19"/>
      <c r="S546" s="19">
        <v>5000</v>
      </c>
      <c r="T546" s="19" t="s">
        <v>45</v>
      </c>
      <c r="U546" s="19"/>
      <c r="V546" s="19"/>
      <c r="W546" s="19"/>
      <c r="X546" s="19">
        <v>740</v>
      </c>
      <c r="Y546" s="19">
        <v>0</v>
      </c>
      <c r="Z546" s="19">
        <v>1</v>
      </c>
      <c r="AA546" s="19" t="s">
        <v>48</v>
      </c>
      <c r="AB546" s="19">
        <v>1</v>
      </c>
      <c r="AC546" s="19">
        <v>633389</v>
      </c>
      <c r="AD546" s="19">
        <v>12</v>
      </c>
      <c r="AE546" s="19"/>
      <c r="AF546" s="19"/>
      <c r="AG546" s="19"/>
      <c r="AH546" s="19">
        <v>108884</v>
      </c>
      <c r="AI546" s="19">
        <v>1</v>
      </c>
      <c r="AJ546" s="19"/>
      <c r="AK546" s="19"/>
      <c r="AL546" s="19"/>
      <c r="AM546" s="19"/>
      <c r="AN546" s="19"/>
      <c r="AO546" s="19">
        <v>2.06</v>
      </c>
      <c r="AP546" s="19" t="s">
        <v>1519</v>
      </c>
      <c r="AQ546" s="19" t="s">
        <v>1502</v>
      </c>
      <c r="AR546" s="19" t="s">
        <v>1540</v>
      </c>
      <c r="AS546" s="19" t="s">
        <v>1562</v>
      </c>
      <c r="AT546" s="19" t="s">
        <v>1563</v>
      </c>
      <c r="AU546" s="19" t="s">
        <v>1564</v>
      </c>
      <c r="AV546" s="19" t="s">
        <v>1565</v>
      </c>
      <c r="AW546" s="19">
        <v>2006</v>
      </c>
      <c r="AX546" s="19">
        <v>3</v>
      </c>
      <c r="AY546" s="19" t="s">
        <v>1566</v>
      </c>
      <c r="AZ546" s="19" t="s">
        <v>1567</v>
      </c>
      <c r="BA546" s="19">
        <v>2007</v>
      </c>
      <c r="BB546" t="str">
        <f>VLOOKUP(AC546,'CTCwiretagcode(Jan2016)'!A$2:C$730,3,FALSE)</f>
        <v>SAM</v>
      </c>
      <c r="BC546" t="str">
        <f t="shared" si="24"/>
        <v>NT</v>
      </c>
      <c r="BD546">
        <f t="shared" si="25"/>
        <v>3</v>
      </c>
      <c r="BE546" t="str">
        <f t="shared" si="26"/>
        <v>6333893M10107  C2009740</v>
      </c>
      <c r="BK546" s="19" t="s">
        <v>1518</v>
      </c>
    </row>
    <row r="547" spans="1:63" x14ac:dyDescent="0.25">
      <c r="A547" s="19" t="s">
        <v>1501</v>
      </c>
      <c r="B547" s="19">
        <v>4.0999999999999996</v>
      </c>
      <c r="C547" s="19">
        <v>20130329</v>
      </c>
      <c r="D547" s="19" t="s">
        <v>41</v>
      </c>
      <c r="E547" s="19" t="s">
        <v>41</v>
      </c>
      <c r="F547" s="19">
        <v>2076818</v>
      </c>
      <c r="G547" s="19">
        <v>1</v>
      </c>
      <c r="H547" s="19">
        <v>2009</v>
      </c>
      <c r="I547" s="19">
        <v>20090818</v>
      </c>
      <c r="J547" s="19" t="s">
        <v>1501</v>
      </c>
      <c r="K547" s="19">
        <v>6</v>
      </c>
      <c r="L547" s="19">
        <v>34</v>
      </c>
      <c r="M547" s="19">
        <v>23</v>
      </c>
      <c r="N547" s="19">
        <v>17</v>
      </c>
      <c r="O547" s="19" t="s">
        <v>1502</v>
      </c>
      <c r="P547" s="19">
        <v>5</v>
      </c>
      <c r="Q547" s="19" t="s">
        <v>67</v>
      </c>
      <c r="R547" s="19"/>
      <c r="S547" s="19">
        <v>5000</v>
      </c>
      <c r="T547" s="19" t="s">
        <v>45</v>
      </c>
      <c r="U547" s="19"/>
      <c r="V547" s="19"/>
      <c r="W547" s="19"/>
      <c r="X547" s="19">
        <v>840</v>
      </c>
      <c r="Y547" s="19">
        <v>0</v>
      </c>
      <c r="Z547" s="19">
        <v>1</v>
      </c>
      <c r="AA547" s="19" t="s">
        <v>48</v>
      </c>
      <c r="AB547" s="19">
        <v>1</v>
      </c>
      <c r="AC547" s="19">
        <v>633369</v>
      </c>
      <c r="AD547" s="19">
        <v>12</v>
      </c>
      <c r="AE547" s="19"/>
      <c r="AF547" s="19"/>
      <c r="AG547" s="19"/>
      <c r="AH547" s="19">
        <v>108884</v>
      </c>
      <c r="AI547" s="19">
        <v>1</v>
      </c>
      <c r="AJ547" s="19"/>
      <c r="AK547" s="19"/>
      <c r="AL547" s="19"/>
      <c r="AM547" s="19"/>
      <c r="AN547" s="19"/>
      <c r="AO547" s="19">
        <v>2.06</v>
      </c>
      <c r="AP547" s="19" t="s">
        <v>1519</v>
      </c>
      <c r="AQ547" s="19" t="s">
        <v>1502</v>
      </c>
      <c r="AR547" s="19" t="s">
        <v>1540</v>
      </c>
      <c r="AS547" s="19" t="s">
        <v>1562</v>
      </c>
      <c r="AT547" s="19" t="s">
        <v>1563</v>
      </c>
      <c r="AU547" s="19" t="s">
        <v>1564</v>
      </c>
      <c r="AV547" s="19" t="s">
        <v>1565</v>
      </c>
      <c r="AW547" s="19">
        <v>2005</v>
      </c>
      <c r="AX547" s="19">
        <v>3</v>
      </c>
      <c r="AY547" s="19" t="s">
        <v>1566</v>
      </c>
      <c r="AZ547" s="19" t="s">
        <v>1567</v>
      </c>
      <c r="BA547" s="19">
        <v>2006</v>
      </c>
      <c r="BB547" t="str">
        <f>VLOOKUP(AC547,'CTCwiretagcode(Jan2016)'!A$2:C$730,3,FALSE)</f>
        <v>SAM</v>
      </c>
      <c r="BC547" t="str">
        <f t="shared" si="24"/>
        <v>Tr</v>
      </c>
      <c r="BD547">
        <f t="shared" si="25"/>
        <v>3</v>
      </c>
      <c r="BE547" t="str">
        <f t="shared" si="26"/>
        <v>6333693M10107  C2009840</v>
      </c>
      <c r="BK547" s="19" t="s">
        <v>1518</v>
      </c>
    </row>
    <row r="548" spans="1:63" x14ac:dyDescent="0.25">
      <c r="A548" s="19" t="s">
        <v>1501</v>
      </c>
      <c r="B548" s="19">
        <v>4.0999999999999996</v>
      </c>
      <c r="C548" s="19">
        <v>20130329</v>
      </c>
      <c r="D548" s="19" t="s">
        <v>41</v>
      </c>
      <c r="E548" s="19" t="s">
        <v>41</v>
      </c>
      <c r="F548" s="19">
        <v>2066083</v>
      </c>
      <c r="G548" s="19">
        <v>1</v>
      </c>
      <c r="H548" s="19">
        <v>2009</v>
      </c>
      <c r="I548" s="19">
        <v>20090818</v>
      </c>
      <c r="J548" s="19" t="s">
        <v>1501</v>
      </c>
      <c r="K548" s="19">
        <v>6</v>
      </c>
      <c r="L548" s="19">
        <v>34</v>
      </c>
      <c r="M548" s="19">
        <v>23</v>
      </c>
      <c r="N548" s="19">
        <v>14</v>
      </c>
      <c r="O548" s="19" t="s">
        <v>1502</v>
      </c>
      <c r="P548" s="19">
        <v>5</v>
      </c>
      <c r="Q548" s="19" t="s">
        <v>67</v>
      </c>
      <c r="R548" s="19"/>
      <c r="S548" s="19">
        <v>5000</v>
      </c>
      <c r="T548" s="19" t="s">
        <v>110</v>
      </c>
      <c r="U548" s="19"/>
      <c r="V548" s="19"/>
      <c r="W548" s="19"/>
      <c r="X548" s="19">
        <v>730</v>
      </c>
      <c r="Y548" s="19">
        <v>0</v>
      </c>
      <c r="Z548" s="19">
        <v>1</v>
      </c>
      <c r="AA548" s="19" t="s">
        <v>48</v>
      </c>
      <c r="AB548" s="19">
        <v>1</v>
      </c>
      <c r="AC548" s="19">
        <v>633369</v>
      </c>
      <c r="AD548" s="19">
        <v>12</v>
      </c>
      <c r="AE548" s="19"/>
      <c r="AF548" s="19"/>
      <c r="AG548" s="19"/>
      <c r="AH548" s="19">
        <v>108884</v>
      </c>
      <c r="AI548" s="19">
        <v>1</v>
      </c>
      <c r="AJ548" s="19"/>
      <c r="AK548" s="19"/>
      <c r="AL548" s="19"/>
      <c r="AM548" s="19"/>
      <c r="AN548" s="19"/>
      <c r="AO548" s="19">
        <v>2.06</v>
      </c>
      <c r="AP548" s="19" t="s">
        <v>1519</v>
      </c>
      <c r="AQ548" s="19" t="s">
        <v>1502</v>
      </c>
      <c r="AR548" s="19" t="s">
        <v>1540</v>
      </c>
      <c r="AS548" s="19" t="s">
        <v>1562</v>
      </c>
      <c r="AT548" s="19" t="s">
        <v>1563</v>
      </c>
      <c r="AU548" s="19" t="s">
        <v>1564</v>
      </c>
      <c r="AV548" s="19" t="s">
        <v>1565</v>
      </c>
      <c r="AW548" s="19">
        <v>2005</v>
      </c>
      <c r="AX548" s="19">
        <v>3</v>
      </c>
      <c r="AY548" s="19" t="s">
        <v>1566</v>
      </c>
      <c r="AZ548" s="19" t="s">
        <v>1567</v>
      </c>
      <c r="BA548" s="19">
        <v>2006</v>
      </c>
      <c r="BB548" t="str">
        <f>VLOOKUP(AC548,'CTCwiretagcode(Jan2016)'!A$2:C$730,3,FALSE)</f>
        <v>SAM</v>
      </c>
      <c r="BC548" t="str">
        <f t="shared" si="24"/>
        <v>NT</v>
      </c>
      <c r="BD548">
        <f t="shared" si="25"/>
        <v>3</v>
      </c>
      <c r="BE548" t="str">
        <f t="shared" si="26"/>
        <v>6333693M10107  C2009730</v>
      </c>
      <c r="BK548" s="19" t="s">
        <v>1518</v>
      </c>
    </row>
    <row r="549" spans="1:63" x14ac:dyDescent="0.25">
      <c r="A549" s="19" t="s">
        <v>1501</v>
      </c>
      <c r="B549" s="19">
        <v>4.0999999999999996</v>
      </c>
      <c r="C549" s="19">
        <v>20130329</v>
      </c>
      <c r="D549" s="19" t="s">
        <v>41</v>
      </c>
      <c r="E549" s="19" t="s">
        <v>41</v>
      </c>
      <c r="F549" s="19">
        <v>2066084</v>
      </c>
      <c r="G549" s="19">
        <v>1</v>
      </c>
      <c r="H549" s="19">
        <v>2009</v>
      </c>
      <c r="I549" s="19">
        <v>20090818</v>
      </c>
      <c r="J549" s="19" t="s">
        <v>1501</v>
      </c>
      <c r="K549" s="19">
        <v>6</v>
      </c>
      <c r="L549" s="19">
        <v>34</v>
      </c>
      <c r="M549" s="19">
        <v>23</v>
      </c>
      <c r="N549" s="19">
        <v>14</v>
      </c>
      <c r="O549" s="19" t="s">
        <v>1502</v>
      </c>
      <c r="P549" s="19">
        <v>5</v>
      </c>
      <c r="Q549" s="19" t="s">
        <v>67</v>
      </c>
      <c r="R549" s="19"/>
      <c r="S549" s="19">
        <v>5000</v>
      </c>
      <c r="T549" s="19" t="s">
        <v>45</v>
      </c>
      <c r="U549" s="19"/>
      <c r="V549" s="19"/>
      <c r="W549" s="19"/>
      <c r="X549" s="19">
        <v>800</v>
      </c>
      <c r="Y549" s="19">
        <v>0</v>
      </c>
      <c r="Z549" s="19">
        <v>1</v>
      </c>
      <c r="AA549" s="19" t="s">
        <v>48</v>
      </c>
      <c r="AB549" s="19">
        <v>1</v>
      </c>
      <c r="AC549" s="19">
        <v>633369</v>
      </c>
      <c r="AD549" s="19">
        <v>12</v>
      </c>
      <c r="AE549" s="19"/>
      <c r="AF549" s="19"/>
      <c r="AG549" s="19"/>
      <c r="AH549" s="19">
        <v>108884</v>
      </c>
      <c r="AI549" s="19">
        <v>1</v>
      </c>
      <c r="AJ549" s="19"/>
      <c r="AK549" s="19"/>
      <c r="AL549" s="19"/>
      <c r="AM549" s="19"/>
      <c r="AN549" s="19"/>
      <c r="AO549" s="19">
        <v>2.06</v>
      </c>
      <c r="AP549" s="19" t="s">
        <v>1519</v>
      </c>
      <c r="AQ549" s="19" t="s">
        <v>1502</v>
      </c>
      <c r="AR549" s="19" t="s">
        <v>1540</v>
      </c>
      <c r="AS549" s="19" t="s">
        <v>1562</v>
      </c>
      <c r="AT549" s="19" t="s">
        <v>1563</v>
      </c>
      <c r="AU549" s="19" t="s">
        <v>1564</v>
      </c>
      <c r="AV549" s="19" t="s">
        <v>1565</v>
      </c>
      <c r="AW549" s="19">
        <v>2005</v>
      </c>
      <c r="AX549" s="19">
        <v>3</v>
      </c>
      <c r="AY549" s="19" t="s">
        <v>1566</v>
      </c>
      <c r="AZ549" s="19" t="s">
        <v>1567</v>
      </c>
      <c r="BA549" s="19">
        <v>2006</v>
      </c>
      <c r="BB549" t="str">
        <f>VLOOKUP(AC549,'CTCwiretagcode(Jan2016)'!A$2:C$730,3,FALSE)</f>
        <v>SAM</v>
      </c>
      <c r="BC549" t="str">
        <f t="shared" si="24"/>
        <v>NT</v>
      </c>
      <c r="BD549">
        <f t="shared" si="25"/>
        <v>3</v>
      </c>
      <c r="BE549" t="str">
        <f t="shared" si="26"/>
        <v>6333693M10107  C2009800</v>
      </c>
      <c r="BK549" s="19" t="s">
        <v>1518</v>
      </c>
    </row>
    <row r="550" spans="1:63" x14ac:dyDescent="0.25">
      <c r="A550" s="19" t="s">
        <v>1501</v>
      </c>
      <c r="B550" s="19">
        <v>4.0999999999999996</v>
      </c>
      <c r="C550" s="19">
        <v>20130329</v>
      </c>
      <c r="D550" s="19" t="s">
        <v>41</v>
      </c>
      <c r="E550" s="19" t="s">
        <v>41</v>
      </c>
      <c r="F550" s="19">
        <v>2066086</v>
      </c>
      <c r="G550" s="19">
        <v>1</v>
      </c>
      <c r="H550" s="19">
        <v>2009</v>
      </c>
      <c r="I550" s="19">
        <v>20090818</v>
      </c>
      <c r="J550" s="19" t="s">
        <v>1501</v>
      </c>
      <c r="K550" s="19">
        <v>6</v>
      </c>
      <c r="L550" s="19">
        <v>34</v>
      </c>
      <c r="M550" s="19">
        <v>23</v>
      </c>
      <c r="N550" s="19">
        <v>14</v>
      </c>
      <c r="O550" s="19" t="s">
        <v>1502</v>
      </c>
      <c r="P550" s="19">
        <v>5</v>
      </c>
      <c r="Q550" s="19" t="s">
        <v>67</v>
      </c>
      <c r="R550" s="19"/>
      <c r="S550" s="19">
        <v>5000</v>
      </c>
      <c r="T550" s="19" t="s">
        <v>45</v>
      </c>
      <c r="U550" s="19"/>
      <c r="V550" s="19"/>
      <c r="W550" s="19"/>
      <c r="X550" s="19">
        <v>820</v>
      </c>
      <c r="Y550" s="19">
        <v>0</v>
      </c>
      <c r="Z550" s="19">
        <v>1</v>
      </c>
      <c r="AA550" s="19" t="s">
        <v>48</v>
      </c>
      <c r="AB550" s="19">
        <v>1</v>
      </c>
      <c r="AC550" s="19">
        <v>633369</v>
      </c>
      <c r="AD550" s="19">
        <v>12</v>
      </c>
      <c r="AE550" s="19"/>
      <c r="AF550" s="19"/>
      <c r="AG550" s="19"/>
      <c r="AH550" s="19">
        <v>108884</v>
      </c>
      <c r="AI550" s="19">
        <v>1</v>
      </c>
      <c r="AJ550" s="19"/>
      <c r="AK550" s="19"/>
      <c r="AL550" s="19"/>
      <c r="AM550" s="19"/>
      <c r="AN550" s="19"/>
      <c r="AO550" s="19">
        <v>2.06</v>
      </c>
      <c r="AP550" s="19" t="s">
        <v>1519</v>
      </c>
      <c r="AQ550" s="19" t="s">
        <v>1502</v>
      </c>
      <c r="AR550" s="19" t="s">
        <v>1540</v>
      </c>
      <c r="AS550" s="19" t="s">
        <v>1562</v>
      </c>
      <c r="AT550" s="19" t="s">
        <v>1563</v>
      </c>
      <c r="AU550" s="19" t="s">
        <v>1564</v>
      </c>
      <c r="AV550" s="19" t="s">
        <v>1565</v>
      </c>
      <c r="AW550" s="19">
        <v>2005</v>
      </c>
      <c r="AX550" s="19">
        <v>3</v>
      </c>
      <c r="AY550" s="19" t="s">
        <v>1566</v>
      </c>
      <c r="AZ550" s="19" t="s">
        <v>1567</v>
      </c>
      <c r="BA550" s="19">
        <v>2006</v>
      </c>
      <c r="BB550" t="str">
        <f>VLOOKUP(AC550,'CTCwiretagcode(Jan2016)'!A$2:C$730,3,FALSE)</f>
        <v>SAM</v>
      </c>
      <c r="BC550" t="str">
        <f t="shared" si="24"/>
        <v>NT</v>
      </c>
      <c r="BD550">
        <f t="shared" si="25"/>
        <v>3</v>
      </c>
      <c r="BE550" t="str">
        <f t="shared" si="26"/>
        <v>6333693M10107  C2009820</v>
      </c>
      <c r="BK550" s="19" t="s">
        <v>1518</v>
      </c>
    </row>
    <row r="551" spans="1:63" x14ac:dyDescent="0.25">
      <c r="A551" s="19" t="s">
        <v>1501</v>
      </c>
      <c r="B551" s="19">
        <v>4.0999999999999996</v>
      </c>
      <c r="C551" s="19">
        <v>20130329</v>
      </c>
      <c r="D551" s="19" t="s">
        <v>41</v>
      </c>
      <c r="E551" s="19" t="s">
        <v>41</v>
      </c>
      <c r="F551" s="19">
        <v>2066088</v>
      </c>
      <c r="G551" s="19">
        <v>1</v>
      </c>
      <c r="H551" s="19">
        <v>2009</v>
      </c>
      <c r="I551" s="19">
        <v>20090818</v>
      </c>
      <c r="J551" s="19" t="s">
        <v>1501</v>
      </c>
      <c r="K551" s="19">
        <v>6</v>
      </c>
      <c r="L551" s="19">
        <v>34</v>
      </c>
      <c r="M551" s="19">
        <v>23</v>
      </c>
      <c r="N551" s="19">
        <v>14</v>
      </c>
      <c r="O551" s="19" t="s">
        <v>1502</v>
      </c>
      <c r="P551" s="19">
        <v>5</v>
      </c>
      <c r="Q551" s="19" t="s">
        <v>67</v>
      </c>
      <c r="R551" s="19"/>
      <c r="S551" s="19">
        <v>5000</v>
      </c>
      <c r="T551" s="19" t="s">
        <v>110</v>
      </c>
      <c r="U551" s="19"/>
      <c r="V551" s="19"/>
      <c r="W551" s="19"/>
      <c r="X551" s="19">
        <v>770</v>
      </c>
      <c r="Y551" s="19">
        <v>0</v>
      </c>
      <c r="Z551" s="19">
        <v>1</v>
      </c>
      <c r="AA551" s="19" t="s">
        <v>48</v>
      </c>
      <c r="AB551" s="19">
        <v>1</v>
      </c>
      <c r="AC551" s="19">
        <v>633369</v>
      </c>
      <c r="AD551" s="19">
        <v>12</v>
      </c>
      <c r="AE551" s="19"/>
      <c r="AF551" s="19"/>
      <c r="AG551" s="19"/>
      <c r="AH551" s="19">
        <v>108884</v>
      </c>
      <c r="AI551" s="19">
        <v>1</v>
      </c>
      <c r="AJ551" s="19"/>
      <c r="AK551" s="19"/>
      <c r="AL551" s="19"/>
      <c r="AM551" s="19"/>
      <c r="AN551" s="19"/>
      <c r="AO551" s="19">
        <v>2.06</v>
      </c>
      <c r="AP551" s="19" t="s">
        <v>1519</v>
      </c>
      <c r="AQ551" s="19" t="s">
        <v>1502</v>
      </c>
      <c r="AR551" s="19" t="s">
        <v>1540</v>
      </c>
      <c r="AS551" s="19" t="s">
        <v>1562</v>
      </c>
      <c r="AT551" s="19" t="s">
        <v>1563</v>
      </c>
      <c r="AU551" s="19" t="s">
        <v>1564</v>
      </c>
      <c r="AV551" s="19" t="s">
        <v>1565</v>
      </c>
      <c r="AW551" s="19">
        <v>2005</v>
      </c>
      <c r="AX551" s="19">
        <v>3</v>
      </c>
      <c r="AY551" s="19" t="s">
        <v>1566</v>
      </c>
      <c r="AZ551" s="19" t="s">
        <v>1567</v>
      </c>
      <c r="BA551" s="19">
        <v>2006</v>
      </c>
      <c r="BB551" t="str">
        <f>VLOOKUP(AC551,'CTCwiretagcode(Jan2016)'!A$2:C$730,3,FALSE)</f>
        <v>SAM</v>
      </c>
      <c r="BC551" t="str">
        <f t="shared" si="24"/>
        <v>NT</v>
      </c>
      <c r="BD551">
        <f t="shared" si="25"/>
        <v>3</v>
      </c>
      <c r="BE551" t="str">
        <f t="shared" si="26"/>
        <v>6333693M10107  C2009770</v>
      </c>
      <c r="BK551" s="19" t="s">
        <v>1518</v>
      </c>
    </row>
    <row r="552" spans="1:63" x14ac:dyDescent="0.25">
      <c r="A552" s="19" t="s">
        <v>1501</v>
      </c>
      <c r="B552" s="19">
        <v>4.0999999999999996</v>
      </c>
      <c r="C552" s="19">
        <v>20130329</v>
      </c>
      <c r="D552" s="19" t="s">
        <v>41</v>
      </c>
      <c r="E552" s="19" t="s">
        <v>41</v>
      </c>
      <c r="F552" s="19">
        <v>2066090</v>
      </c>
      <c r="G552" s="19">
        <v>1</v>
      </c>
      <c r="H552" s="19">
        <v>2009</v>
      </c>
      <c r="I552" s="19">
        <v>20090818</v>
      </c>
      <c r="J552" s="19" t="s">
        <v>1501</v>
      </c>
      <c r="K552" s="19">
        <v>6</v>
      </c>
      <c r="L552" s="19">
        <v>34</v>
      </c>
      <c r="M552" s="19">
        <v>23</v>
      </c>
      <c r="N552" s="19">
        <v>14</v>
      </c>
      <c r="O552" s="19" t="s">
        <v>1502</v>
      </c>
      <c r="P552" s="19">
        <v>5</v>
      </c>
      <c r="Q552" s="19" t="s">
        <v>67</v>
      </c>
      <c r="R552" s="19"/>
      <c r="S552" s="19">
        <v>5000</v>
      </c>
      <c r="T552" s="19"/>
      <c r="U552" s="19"/>
      <c r="V552" s="19"/>
      <c r="W552" s="19"/>
      <c r="X552" s="19">
        <v>850</v>
      </c>
      <c r="Y552" s="19">
        <v>0</v>
      </c>
      <c r="Z552" s="19">
        <v>1</v>
      </c>
      <c r="AA552" s="19" t="s">
        <v>48</v>
      </c>
      <c r="AB552" s="19">
        <v>1</v>
      </c>
      <c r="AC552" s="19">
        <v>633369</v>
      </c>
      <c r="AD552" s="19">
        <v>12</v>
      </c>
      <c r="AE552" s="19"/>
      <c r="AF552" s="19"/>
      <c r="AG552" s="19"/>
      <c r="AH552" s="19">
        <v>108884</v>
      </c>
      <c r="AI552" s="19">
        <v>1</v>
      </c>
      <c r="AJ552" s="19"/>
      <c r="AK552" s="19"/>
      <c r="AL552" s="19"/>
      <c r="AM552" s="19"/>
      <c r="AN552" s="19"/>
      <c r="AO552" s="19">
        <v>2.06</v>
      </c>
      <c r="AP552" s="19" t="s">
        <v>1519</v>
      </c>
      <c r="AQ552" s="19" t="s">
        <v>1502</v>
      </c>
      <c r="AR552" s="19" t="s">
        <v>1540</v>
      </c>
      <c r="AS552" s="19" t="s">
        <v>1562</v>
      </c>
      <c r="AT552" s="19" t="s">
        <v>1563</v>
      </c>
      <c r="AU552" s="19" t="s">
        <v>1564</v>
      </c>
      <c r="AV552" s="19" t="s">
        <v>1565</v>
      </c>
      <c r="AW552" s="19">
        <v>2005</v>
      </c>
      <c r="AX552" s="19">
        <v>3</v>
      </c>
      <c r="AY552" s="19" t="s">
        <v>1566</v>
      </c>
      <c r="AZ552" s="19" t="s">
        <v>1567</v>
      </c>
      <c r="BA552" s="19">
        <v>2006</v>
      </c>
      <c r="BB552" t="str">
        <f>VLOOKUP(AC552,'CTCwiretagcode(Jan2016)'!A$2:C$730,3,FALSE)</f>
        <v>SAM</v>
      </c>
      <c r="BC552" t="str">
        <f t="shared" si="24"/>
        <v>NT</v>
      </c>
      <c r="BD552">
        <f t="shared" si="25"/>
        <v>3</v>
      </c>
      <c r="BE552" t="str">
        <f t="shared" si="26"/>
        <v>6333693M10107  C2009850</v>
      </c>
      <c r="BK552" s="19" t="s">
        <v>1518</v>
      </c>
    </row>
    <row r="553" spans="1:63" x14ac:dyDescent="0.25">
      <c r="A553" s="19" t="s">
        <v>1501</v>
      </c>
      <c r="B553" s="19">
        <v>4.0999999999999996</v>
      </c>
      <c r="C553" s="19">
        <v>20130329</v>
      </c>
      <c r="D553" s="19" t="s">
        <v>41</v>
      </c>
      <c r="E553" s="19" t="s">
        <v>41</v>
      </c>
      <c r="F553" s="19">
        <v>2066092</v>
      </c>
      <c r="G553" s="19">
        <v>1</v>
      </c>
      <c r="H553" s="19">
        <v>2009</v>
      </c>
      <c r="I553" s="19">
        <v>20090818</v>
      </c>
      <c r="J553" s="19" t="s">
        <v>1501</v>
      </c>
      <c r="K553" s="19">
        <v>6</v>
      </c>
      <c r="L553" s="19">
        <v>34</v>
      </c>
      <c r="M553" s="19">
        <v>23</v>
      </c>
      <c r="N553" s="19">
        <v>14</v>
      </c>
      <c r="O553" s="19" t="s">
        <v>1502</v>
      </c>
      <c r="P553" s="19">
        <v>5</v>
      </c>
      <c r="Q553" s="19" t="s">
        <v>67</v>
      </c>
      <c r="R553" s="19"/>
      <c r="S553" s="19">
        <v>5000</v>
      </c>
      <c r="T553" s="19" t="s">
        <v>45</v>
      </c>
      <c r="U553" s="19"/>
      <c r="V553" s="19"/>
      <c r="W553" s="19"/>
      <c r="X553" s="19">
        <v>830</v>
      </c>
      <c r="Y553" s="19">
        <v>0</v>
      </c>
      <c r="Z553" s="19">
        <v>1</v>
      </c>
      <c r="AA553" s="19" t="s">
        <v>48</v>
      </c>
      <c r="AB553" s="19">
        <v>1</v>
      </c>
      <c r="AC553" s="19">
        <v>633369</v>
      </c>
      <c r="AD553" s="19">
        <v>12</v>
      </c>
      <c r="AE553" s="19"/>
      <c r="AF553" s="19"/>
      <c r="AG553" s="19"/>
      <c r="AH553" s="19">
        <v>108884</v>
      </c>
      <c r="AI553" s="19">
        <v>1</v>
      </c>
      <c r="AJ553" s="19"/>
      <c r="AK553" s="19"/>
      <c r="AL553" s="19"/>
      <c r="AM553" s="19"/>
      <c r="AN553" s="19"/>
      <c r="AO553" s="19">
        <v>2.06</v>
      </c>
      <c r="AP553" s="19" t="s">
        <v>1519</v>
      </c>
      <c r="AQ553" s="19" t="s">
        <v>1502</v>
      </c>
      <c r="AR553" s="19" t="s">
        <v>1540</v>
      </c>
      <c r="AS553" s="19" t="s">
        <v>1562</v>
      </c>
      <c r="AT553" s="19" t="s">
        <v>1563</v>
      </c>
      <c r="AU553" s="19" t="s">
        <v>1564</v>
      </c>
      <c r="AV553" s="19" t="s">
        <v>1565</v>
      </c>
      <c r="AW553" s="19">
        <v>2005</v>
      </c>
      <c r="AX553" s="19">
        <v>3</v>
      </c>
      <c r="AY553" s="19" t="s">
        <v>1566</v>
      </c>
      <c r="AZ553" s="19" t="s">
        <v>1567</v>
      </c>
      <c r="BA553" s="19">
        <v>2006</v>
      </c>
      <c r="BB553" t="str">
        <f>VLOOKUP(AC553,'CTCwiretagcode(Jan2016)'!A$2:C$730,3,FALSE)</f>
        <v>SAM</v>
      </c>
      <c r="BC553" t="str">
        <f t="shared" si="24"/>
        <v>NT</v>
      </c>
      <c r="BD553">
        <f t="shared" si="25"/>
        <v>3</v>
      </c>
      <c r="BE553" t="str">
        <f t="shared" si="26"/>
        <v>6333693M10107  C2009830</v>
      </c>
      <c r="BK553" s="19" t="s">
        <v>1518</v>
      </c>
    </row>
    <row r="554" spans="1:63" x14ac:dyDescent="0.25">
      <c r="A554" s="19" t="s">
        <v>1501</v>
      </c>
      <c r="B554" s="19">
        <v>4.0999999999999996</v>
      </c>
      <c r="C554" s="19">
        <v>20130329</v>
      </c>
      <c r="D554" s="19" t="s">
        <v>41</v>
      </c>
      <c r="E554" s="19" t="s">
        <v>41</v>
      </c>
      <c r="F554" s="19">
        <v>2066093</v>
      </c>
      <c r="G554" s="19">
        <v>1</v>
      </c>
      <c r="H554" s="19">
        <v>2009</v>
      </c>
      <c r="I554" s="19">
        <v>20090818</v>
      </c>
      <c r="J554" s="19" t="s">
        <v>1501</v>
      </c>
      <c r="K554" s="19">
        <v>6</v>
      </c>
      <c r="L554" s="19">
        <v>34</v>
      </c>
      <c r="M554" s="19">
        <v>23</v>
      </c>
      <c r="N554" s="19">
        <v>14</v>
      </c>
      <c r="O554" s="19" t="s">
        <v>1502</v>
      </c>
      <c r="P554" s="19">
        <v>5</v>
      </c>
      <c r="Q554" s="19" t="s">
        <v>67</v>
      </c>
      <c r="R554" s="19"/>
      <c r="S554" s="19">
        <v>5000</v>
      </c>
      <c r="T554" s="19" t="s">
        <v>45</v>
      </c>
      <c r="U554" s="19"/>
      <c r="V554" s="19"/>
      <c r="W554" s="19"/>
      <c r="X554" s="19">
        <v>760</v>
      </c>
      <c r="Y554" s="19">
        <v>0</v>
      </c>
      <c r="Z554" s="19">
        <v>1</v>
      </c>
      <c r="AA554" s="19" t="s">
        <v>48</v>
      </c>
      <c r="AB554" s="19">
        <v>1</v>
      </c>
      <c r="AC554" s="19">
        <v>633369</v>
      </c>
      <c r="AD554" s="19">
        <v>12</v>
      </c>
      <c r="AE554" s="19"/>
      <c r="AF554" s="19"/>
      <c r="AG554" s="19"/>
      <c r="AH554" s="19">
        <v>108884</v>
      </c>
      <c r="AI554" s="19">
        <v>1</v>
      </c>
      <c r="AJ554" s="19"/>
      <c r="AK554" s="19"/>
      <c r="AL554" s="19"/>
      <c r="AM554" s="19"/>
      <c r="AN554" s="19"/>
      <c r="AO554" s="19">
        <v>2.06</v>
      </c>
      <c r="AP554" s="19" t="s">
        <v>1519</v>
      </c>
      <c r="AQ554" s="19" t="s">
        <v>1502</v>
      </c>
      <c r="AR554" s="19" t="s">
        <v>1540</v>
      </c>
      <c r="AS554" s="19" t="s">
        <v>1562</v>
      </c>
      <c r="AT554" s="19" t="s">
        <v>1563</v>
      </c>
      <c r="AU554" s="19" t="s">
        <v>1564</v>
      </c>
      <c r="AV554" s="19" t="s">
        <v>1565</v>
      </c>
      <c r="AW554" s="19">
        <v>2005</v>
      </c>
      <c r="AX554" s="19">
        <v>3</v>
      </c>
      <c r="AY554" s="19" t="s">
        <v>1566</v>
      </c>
      <c r="AZ554" s="19" t="s">
        <v>1567</v>
      </c>
      <c r="BA554" s="19">
        <v>2006</v>
      </c>
      <c r="BB554" t="str">
        <f>VLOOKUP(AC554,'CTCwiretagcode(Jan2016)'!A$2:C$730,3,FALSE)</f>
        <v>SAM</v>
      </c>
      <c r="BC554" t="str">
        <f t="shared" si="24"/>
        <v>NT</v>
      </c>
      <c r="BD554">
        <f t="shared" si="25"/>
        <v>3</v>
      </c>
      <c r="BE554" t="str">
        <f t="shared" si="26"/>
        <v>6333693M10107  C2009760</v>
      </c>
      <c r="BK554" s="19" t="s">
        <v>1518</v>
      </c>
    </row>
    <row r="555" spans="1:63" x14ac:dyDescent="0.25">
      <c r="A555" s="19" t="s">
        <v>1501</v>
      </c>
      <c r="B555" s="19">
        <v>4.0999999999999996</v>
      </c>
      <c r="C555" s="19">
        <v>20130329</v>
      </c>
      <c r="D555" s="19" t="s">
        <v>41</v>
      </c>
      <c r="E555" s="19" t="s">
        <v>41</v>
      </c>
      <c r="F555" s="19">
        <v>2066070</v>
      </c>
      <c r="G555" s="19">
        <v>1</v>
      </c>
      <c r="H555" s="19">
        <v>2009</v>
      </c>
      <c r="I555" s="19">
        <v>20090818</v>
      </c>
      <c r="J555" s="19" t="s">
        <v>1501</v>
      </c>
      <c r="K555" s="19">
        <v>6</v>
      </c>
      <c r="L555" s="19">
        <v>34</v>
      </c>
      <c r="M555" s="19">
        <v>23</v>
      </c>
      <c r="N555" s="19">
        <v>17</v>
      </c>
      <c r="O555" s="19" t="s">
        <v>1502</v>
      </c>
      <c r="P555" s="19">
        <v>5</v>
      </c>
      <c r="Q555" s="19" t="s">
        <v>67</v>
      </c>
      <c r="R555" s="19"/>
      <c r="S555" s="19">
        <v>5000</v>
      </c>
      <c r="T555" s="19" t="s">
        <v>45</v>
      </c>
      <c r="U555" s="19"/>
      <c r="V555" s="19"/>
      <c r="W555" s="19"/>
      <c r="X555" s="19">
        <v>900</v>
      </c>
      <c r="Y555" s="19">
        <v>0</v>
      </c>
      <c r="Z555" s="19">
        <v>1</v>
      </c>
      <c r="AA555" s="19" t="s">
        <v>48</v>
      </c>
      <c r="AB555" s="19">
        <v>1</v>
      </c>
      <c r="AC555" s="19">
        <v>633369</v>
      </c>
      <c r="AD555" s="19">
        <v>12</v>
      </c>
      <c r="AE555" s="19"/>
      <c r="AF555" s="19"/>
      <c r="AG555" s="19"/>
      <c r="AH555" s="19">
        <v>108884</v>
      </c>
      <c r="AI555" s="19">
        <v>1</v>
      </c>
      <c r="AJ555" s="19"/>
      <c r="AK555" s="19"/>
      <c r="AL555" s="19"/>
      <c r="AM555" s="19"/>
      <c r="AN555" s="19"/>
      <c r="AO555" s="19">
        <v>2.06</v>
      </c>
      <c r="AP555" s="19" t="s">
        <v>1519</v>
      </c>
      <c r="AQ555" s="19" t="s">
        <v>1502</v>
      </c>
      <c r="AR555" s="19" t="s">
        <v>1540</v>
      </c>
      <c r="AS555" s="19" t="s">
        <v>1562</v>
      </c>
      <c r="AT555" s="19" t="s">
        <v>1563</v>
      </c>
      <c r="AU555" s="19" t="s">
        <v>1564</v>
      </c>
      <c r="AV555" s="19" t="s">
        <v>1565</v>
      </c>
      <c r="AW555" s="19">
        <v>2005</v>
      </c>
      <c r="AX555" s="19">
        <v>3</v>
      </c>
      <c r="AY555" s="19" t="s">
        <v>1566</v>
      </c>
      <c r="AZ555" s="19" t="s">
        <v>1567</v>
      </c>
      <c r="BA555" s="19">
        <v>2006</v>
      </c>
      <c r="BB555" t="str">
        <f>VLOOKUP(AC555,'CTCwiretagcode(Jan2016)'!A$2:C$730,3,FALSE)</f>
        <v>SAM</v>
      </c>
      <c r="BC555" t="str">
        <f t="shared" si="24"/>
        <v>Tr</v>
      </c>
      <c r="BD555">
        <f t="shared" si="25"/>
        <v>3</v>
      </c>
      <c r="BE555" t="str">
        <f t="shared" si="26"/>
        <v>6333693M10107  C2009900</v>
      </c>
      <c r="BK555" s="19" t="s">
        <v>1518</v>
      </c>
    </row>
    <row r="556" spans="1:63" x14ac:dyDescent="0.25">
      <c r="A556" s="19" t="s">
        <v>1501</v>
      </c>
      <c r="B556" s="19">
        <v>4.0999999999999996</v>
      </c>
      <c r="C556" s="19">
        <v>20130329</v>
      </c>
      <c r="D556" s="19" t="s">
        <v>41</v>
      </c>
      <c r="E556" s="19" t="s">
        <v>41</v>
      </c>
      <c r="F556" s="19">
        <v>2067960</v>
      </c>
      <c r="G556" s="19">
        <v>1</v>
      </c>
      <c r="H556" s="19">
        <v>2009</v>
      </c>
      <c r="I556" s="19">
        <v>20090826</v>
      </c>
      <c r="J556" s="19" t="s">
        <v>1501</v>
      </c>
      <c r="K556" s="19">
        <v>6</v>
      </c>
      <c r="L556" s="19">
        <v>35</v>
      </c>
      <c r="M556" s="19">
        <v>23</v>
      </c>
      <c r="N556" s="19">
        <v>17</v>
      </c>
      <c r="O556" s="19" t="s">
        <v>1502</v>
      </c>
      <c r="P556" s="19">
        <v>5</v>
      </c>
      <c r="Q556" s="19" t="s">
        <v>67</v>
      </c>
      <c r="R556" s="19"/>
      <c r="S556" s="19">
        <v>5000</v>
      </c>
      <c r="T556" s="19" t="s">
        <v>45</v>
      </c>
      <c r="U556" s="19"/>
      <c r="V556" s="19"/>
      <c r="W556" s="19"/>
      <c r="X556" s="19">
        <v>950</v>
      </c>
      <c r="Y556" s="19">
        <v>0</v>
      </c>
      <c r="Z556" s="19">
        <v>1</v>
      </c>
      <c r="AA556" s="19" t="s">
        <v>48</v>
      </c>
      <c r="AB556" s="19">
        <v>1</v>
      </c>
      <c r="AC556" s="19">
        <v>633369</v>
      </c>
      <c r="AD556" s="19">
        <v>12</v>
      </c>
      <c r="AE556" s="19"/>
      <c r="AF556" s="19"/>
      <c r="AG556" s="19"/>
      <c r="AH556" s="19">
        <v>108885</v>
      </c>
      <c r="AI556" s="19">
        <v>1</v>
      </c>
      <c r="AJ556" s="19"/>
      <c r="AK556" s="19"/>
      <c r="AL556" s="19"/>
      <c r="AM556" s="19"/>
      <c r="AN556" s="19"/>
      <c r="AO556" s="19">
        <v>1.67</v>
      </c>
      <c r="AP556" s="19" t="s">
        <v>1519</v>
      </c>
      <c r="AQ556" s="19" t="s">
        <v>1502</v>
      </c>
      <c r="AR556" s="19" t="s">
        <v>1540</v>
      </c>
      <c r="AS556" s="19" t="s">
        <v>1562</v>
      </c>
      <c r="AT556" s="19" t="s">
        <v>1563</v>
      </c>
      <c r="AU556" s="19" t="s">
        <v>1564</v>
      </c>
      <c r="AV556" s="19" t="s">
        <v>1565</v>
      </c>
      <c r="AW556" s="19">
        <v>2005</v>
      </c>
      <c r="AX556" s="19">
        <v>3</v>
      </c>
      <c r="AY556" s="19" t="s">
        <v>1566</v>
      </c>
      <c r="AZ556" s="19" t="s">
        <v>1567</v>
      </c>
      <c r="BA556" s="19">
        <v>2006</v>
      </c>
      <c r="BB556" t="str">
        <f>VLOOKUP(AC556,'CTCwiretagcode(Jan2016)'!A$2:C$730,3,FALSE)</f>
        <v>SAM</v>
      </c>
      <c r="BC556" t="str">
        <f t="shared" si="24"/>
        <v>Tr</v>
      </c>
      <c r="BD556">
        <f t="shared" si="25"/>
        <v>3</v>
      </c>
      <c r="BE556" t="str">
        <f t="shared" si="26"/>
        <v>6333693M10107  C2009950</v>
      </c>
      <c r="BK556" s="19" t="s">
        <v>1518</v>
      </c>
    </row>
    <row r="557" spans="1:63" x14ac:dyDescent="0.25">
      <c r="A557" s="19" t="s">
        <v>1501</v>
      </c>
      <c r="B557" s="19">
        <v>4.0999999999999996</v>
      </c>
      <c r="C557" s="19">
        <v>20130329</v>
      </c>
      <c r="D557" s="19" t="s">
        <v>41</v>
      </c>
      <c r="E557" s="19" t="s">
        <v>41</v>
      </c>
      <c r="F557" s="19">
        <v>2067962</v>
      </c>
      <c r="G557" s="19">
        <v>1</v>
      </c>
      <c r="H557" s="19">
        <v>2009</v>
      </c>
      <c r="I557" s="19">
        <v>20090826</v>
      </c>
      <c r="J557" s="19" t="s">
        <v>1501</v>
      </c>
      <c r="K557" s="19">
        <v>6</v>
      </c>
      <c r="L557" s="19">
        <v>35</v>
      </c>
      <c r="M557" s="19">
        <v>23</v>
      </c>
      <c r="N557" s="19">
        <v>17</v>
      </c>
      <c r="O557" s="19" t="s">
        <v>1502</v>
      </c>
      <c r="P557" s="19">
        <v>5</v>
      </c>
      <c r="Q557" s="19" t="s">
        <v>67</v>
      </c>
      <c r="R557" s="19"/>
      <c r="S557" s="19">
        <v>5000</v>
      </c>
      <c r="T557" s="19" t="s">
        <v>110</v>
      </c>
      <c r="U557" s="19"/>
      <c r="V557" s="19"/>
      <c r="W557" s="19"/>
      <c r="X557" s="19">
        <v>850</v>
      </c>
      <c r="Y557" s="19">
        <v>0</v>
      </c>
      <c r="Z557" s="19">
        <v>1</v>
      </c>
      <c r="AA557" s="19" t="s">
        <v>48</v>
      </c>
      <c r="AB557" s="19">
        <v>1</v>
      </c>
      <c r="AC557" s="19">
        <v>633369</v>
      </c>
      <c r="AD557" s="19">
        <v>12</v>
      </c>
      <c r="AE557" s="19"/>
      <c r="AF557" s="19"/>
      <c r="AG557" s="19"/>
      <c r="AH557" s="19">
        <v>108885</v>
      </c>
      <c r="AI557" s="19">
        <v>1</v>
      </c>
      <c r="AJ557" s="19"/>
      <c r="AK557" s="19"/>
      <c r="AL557" s="19"/>
      <c r="AM557" s="19"/>
      <c r="AN557" s="19"/>
      <c r="AO557" s="19">
        <v>1.67</v>
      </c>
      <c r="AP557" s="19" t="s">
        <v>1519</v>
      </c>
      <c r="AQ557" s="19" t="s">
        <v>1502</v>
      </c>
      <c r="AR557" s="19" t="s">
        <v>1540</v>
      </c>
      <c r="AS557" s="19" t="s">
        <v>1562</v>
      </c>
      <c r="AT557" s="19" t="s">
        <v>1563</v>
      </c>
      <c r="AU557" s="19" t="s">
        <v>1564</v>
      </c>
      <c r="AV557" s="19" t="s">
        <v>1565</v>
      </c>
      <c r="AW557" s="19">
        <v>2005</v>
      </c>
      <c r="AX557" s="19">
        <v>3</v>
      </c>
      <c r="AY557" s="19" t="s">
        <v>1566</v>
      </c>
      <c r="AZ557" s="19" t="s">
        <v>1567</v>
      </c>
      <c r="BA557" s="19">
        <v>2006</v>
      </c>
      <c r="BB557" t="str">
        <f>VLOOKUP(AC557,'CTCwiretagcode(Jan2016)'!A$2:C$730,3,FALSE)</f>
        <v>SAM</v>
      </c>
      <c r="BC557" t="str">
        <f t="shared" si="24"/>
        <v>Tr</v>
      </c>
      <c r="BD557">
        <f t="shared" si="25"/>
        <v>3</v>
      </c>
      <c r="BE557" t="str">
        <f t="shared" si="26"/>
        <v>6333693M10107  C2009850</v>
      </c>
      <c r="BK557" s="19" t="s">
        <v>1518</v>
      </c>
    </row>
    <row r="558" spans="1:63" x14ac:dyDescent="0.25">
      <c r="A558" s="19" t="s">
        <v>1501</v>
      </c>
      <c r="B558" s="19">
        <v>4.0999999999999996</v>
      </c>
      <c r="C558" s="19">
        <v>20130329</v>
      </c>
      <c r="D558" s="19" t="s">
        <v>41</v>
      </c>
      <c r="E558" s="19" t="s">
        <v>41</v>
      </c>
      <c r="F558" s="19">
        <v>2067963</v>
      </c>
      <c r="G558" s="19">
        <v>1</v>
      </c>
      <c r="H558" s="19">
        <v>2009</v>
      </c>
      <c r="I558" s="19">
        <v>20090826</v>
      </c>
      <c r="J558" s="19" t="s">
        <v>1501</v>
      </c>
      <c r="K558" s="19">
        <v>6</v>
      </c>
      <c r="L558" s="19">
        <v>35</v>
      </c>
      <c r="M558" s="19">
        <v>23</v>
      </c>
      <c r="N558" s="19">
        <v>17</v>
      </c>
      <c r="O558" s="19" t="s">
        <v>1502</v>
      </c>
      <c r="P558" s="19">
        <v>5</v>
      </c>
      <c r="Q558" s="19" t="s">
        <v>67</v>
      </c>
      <c r="R558" s="19"/>
      <c r="S558" s="19">
        <v>5000</v>
      </c>
      <c r="T558" s="19" t="s">
        <v>110</v>
      </c>
      <c r="U558" s="19"/>
      <c r="V558" s="19"/>
      <c r="W558" s="19"/>
      <c r="X558" s="19">
        <v>960</v>
      </c>
      <c r="Y558" s="19">
        <v>0</v>
      </c>
      <c r="Z558" s="19">
        <v>1</v>
      </c>
      <c r="AA558" s="19" t="s">
        <v>48</v>
      </c>
      <c r="AB558" s="19">
        <v>1</v>
      </c>
      <c r="AC558" s="19">
        <v>633369</v>
      </c>
      <c r="AD558" s="19">
        <v>12</v>
      </c>
      <c r="AE558" s="19"/>
      <c r="AF558" s="19"/>
      <c r="AG558" s="19"/>
      <c r="AH558" s="19">
        <v>108885</v>
      </c>
      <c r="AI558" s="19">
        <v>1</v>
      </c>
      <c r="AJ558" s="19"/>
      <c r="AK558" s="19"/>
      <c r="AL558" s="19"/>
      <c r="AM558" s="19"/>
      <c r="AN558" s="19"/>
      <c r="AO558" s="19">
        <v>1.67</v>
      </c>
      <c r="AP558" s="19" t="s">
        <v>1519</v>
      </c>
      <c r="AQ558" s="19" t="s">
        <v>1502</v>
      </c>
      <c r="AR558" s="19" t="s">
        <v>1540</v>
      </c>
      <c r="AS558" s="19" t="s">
        <v>1562</v>
      </c>
      <c r="AT558" s="19" t="s">
        <v>1563</v>
      </c>
      <c r="AU558" s="19" t="s">
        <v>1564</v>
      </c>
      <c r="AV558" s="19" t="s">
        <v>1565</v>
      </c>
      <c r="AW558" s="19">
        <v>2005</v>
      </c>
      <c r="AX558" s="19">
        <v>3</v>
      </c>
      <c r="AY558" s="19" t="s">
        <v>1566</v>
      </c>
      <c r="AZ558" s="19" t="s">
        <v>1567</v>
      </c>
      <c r="BA558" s="19">
        <v>2006</v>
      </c>
      <c r="BB558" t="str">
        <f>VLOOKUP(AC558,'CTCwiretagcode(Jan2016)'!A$2:C$730,3,FALSE)</f>
        <v>SAM</v>
      </c>
      <c r="BC558" t="str">
        <f t="shared" si="24"/>
        <v>Tr</v>
      </c>
      <c r="BD558">
        <f t="shared" si="25"/>
        <v>3</v>
      </c>
      <c r="BE558" t="str">
        <f t="shared" si="26"/>
        <v>6333693M10107  C2009960</v>
      </c>
      <c r="BK558" s="19" t="s">
        <v>1518</v>
      </c>
    </row>
    <row r="559" spans="1:63" x14ac:dyDescent="0.25">
      <c r="A559" s="19" t="s">
        <v>1501</v>
      </c>
      <c r="B559" s="19">
        <v>4.0999999999999996</v>
      </c>
      <c r="C559" s="19">
        <v>20130329</v>
      </c>
      <c r="D559" s="19" t="s">
        <v>41</v>
      </c>
      <c r="E559" s="19" t="s">
        <v>41</v>
      </c>
      <c r="F559" s="19">
        <v>2067964</v>
      </c>
      <c r="G559" s="19">
        <v>1</v>
      </c>
      <c r="H559" s="19">
        <v>2009</v>
      </c>
      <c r="I559" s="19">
        <v>20090826</v>
      </c>
      <c r="J559" s="19" t="s">
        <v>1501</v>
      </c>
      <c r="K559" s="19">
        <v>6</v>
      </c>
      <c r="L559" s="19">
        <v>35</v>
      </c>
      <c r="M559" s="19">
        <v>23</v>
      </c>
      <c r="N559" s="19">
        <v>17</v>
      </c>
      <c r="O559" s="19" t="s">
        <v>1502</v>
      </c>
      <c r="P559" s="19">
        <v>5</v>
      </c>
      <c r="Q559" s="19" t="s">
        <v>67</v>
      </c>
      <c r="R559" s="19"/>
      <c r="S559" s="19">
        <v>5000</v>
      </c>
      <c r="T559" s="19" t="s">
        <v>45</v>
      </c>
      <c r="U559" s="19"/>
      <c r="V559" s="19"/>
      <c r="W559" s="19"/>
      <c r="X559" s="19">
        <v>720</v>
      </c>
      <c r="Y559" s="19">
        <v>0</v>
      </c>
      <c r="Z559" s="19">
        <v>1</v>
      </c>
      <c r="AA559" s="19" t="s">
        <v>48</v>
      </c>
      <c r="AB559" s="19">
        <v>1</v>
      </c>
      <c r="AC559" s="19">
        <v>633389</v>
      </c>
      <c r="AD559" s="19">
        <v>12</v>
      </c>
      <c r="AE559" s="19"/>
      <c r="AF559" s="19"/>
      <c r="AG559" s="19"/>
      <c r="AH559" s="19">
        <v>108885</v>
      </c>
      <c r="AI559" s="19">
        <v>1</v>
      </c>
      <c r="AJ559" s="19"/>
      <c r="AK559" s="19"/>
      <c r="AL559" s="19"/>
      <c r="AM559" s="19"/>
      <c r="AN559" s="19"/>
      <c r="AO559" s="19">
        <v>1.67</v>
      </c>
      <c r="AP559" s="19" t="s">
        <v>1519</v>
      </c>
      <c r="AQ559" s="19" t="s">
        <v>1502</v>
      </c>
      <c r="AR559" s="19" t="s">
        <v>1540</v>
      </c>
      <c r="AS559" s="19" t="s">
        <v>1562</v>
      </c>
      <c r="AT559" s="19" t="s">
        <v>1563</v>
      </c>
      <c r="AU559" s="19" t="s">
        <v>1564</v>
      </c>
      <c r="AV559" s="19" t="s">
        <v>1565</v>
      </c>
      <c r="AW559" s="19">
        <v>2006</v>
      </c>
      <c r="AX559" s="19">
        <v>3</v>
      </c>
      <c r="AY559" s="19" t="s">
        <v>1566</v>
      </c>
      <c r="AZ559" s="19" t="s">
        <v>1567</v>
      </c>
      <c r="BA559" s="19">
        <v>2007</v>
      </c>
      <c r="BB559" t="str">
        <f>VLOOKUP(AC559,'CTCwiretagcode(Jan2016)'!A$2:C$730,3,FALSE)</f>
        <v>SAM</v>
      </c>
      <c r="BC559" t="str">
        <f t="shared" si="24"/>
        <v>Tr</v>
      </c>
      <c r="BD559">
        <f t="shared" si="25"/>
        <v>3</v>
      </c>
      <c r="BE559" t="str">
        <f t="shared" si="26"/>
        <v>6333893M10107  C2009720</v>
      </c>
      <c r="BK559" s="19" t="s">
        <v>1518</v>
      </c>
    </row>
    <row r="560" spans="1:63" x14ac:dyDescent="0.25">
      <c r="A560" s="19" t="s">
        <v>1501</v>
      </c>
      <c r="B560" s="19">
        <v>4.0999999999999996</v>
      </c>
      <c r="C560" s="19">
        <v>20130329</v>
      </c>
      <c r="D560" s="19" t="s">
        <v>41</v>
      </c>
      <c r="E560" s="19" t="s">
        <v>41</v>
      </c>
      <c r="F560" s="19">
        <v>2067970</v>
      </c>
      <c r="G560" s="19">
        <v>1</v>
      </c>
      <c r="H560" s="19">
        <v>2009</v>
      </c>
      <c r="I560" s="19">
        <v>20090826</v>
      </c>
      <c r="J560" s="19" t="s">
        <v>1501</v>
      </c>
      <c r="K560" s="19">
        <v>6</v>
      </c>
      <c r="L560" s="19">
        <v>35</v>
      </c>
      <c r="M560" s="19">
        <v>23</v>
      </c>
      <c r="N560" s="19">
        <v>17</v>
      </c>
      <c r="O560" s="19" t="s">
        <v>1502</v>
      </c>
      <c r="P560" s="19">
        <v>5</v>
      </c>
      <c r="Q560" s="19" t="s">
        <v>67</v>
      </c>
      <c r="R560" s="19"/>
      <c r="S560" s="19">
        <v>5000</v>
      </c>
      <c r="T560" s="19" t="s">
        <v>45</v>
      </c>
      <c r="U560" s="19"/>
      <c r="V560" s="19"/>
      <c r="W560" s="19"/>
      <c r="X560" s="19">
        <v>680</v>
      </c>
      <c r="Y560" s="19">
        <v>0</v>
      </c>
      <c r="Z560" s="19">
        <v>1</v>
      </c>
      <c r="AA560" s="19" t="s">
        <v>48</v>
      </c>
      <c r="AB560" s="19">
        <v>1</v>
      </c>
      <c r="AC560" s="19">
        <v>633389</v>
      </c>
      <c r="AD560" s="19">
        <v>12</v>
      </c>
      <c r="AE560" s="19"/>
      <c r="AF560" s="19"/>
      <c r="AG560" s="19"/>
      <c r="AH560" s="19">
        <v>108885</v>
      </c>
      <c r="AI560" s="19">
        <v>1</v>
      </c>
      <c r="AJ560" s="19"/>
      <c r="AK560" s="19"/>
      <c r="AL560" s="19"/>
      <c r="AM560" s="19"/>
      <c r="AN560" s="19"/>
      <c r="AO560" s="19">
        <v>1.67</v>
      </c>
      <c r="AP560" s="19" t="s">
        <v>1519</v>
      </c>
      <c r="AQ560" s="19" t="s">
        <v>1502</v>
      </c>
      <c r="AR560" s="19" t="s">
        <v>1540</v>
      </c>
      <c r="AS560" s="19" t="s">
        <v>1562</v>
      </c>
      <c r="AT560" s="19" t="s">
        <v>1563</v>
      </c>
      <c r="AU560" s="19" t="s">
        <v>1564</v>
      </c>
      <c r="AV560" s="19" t="s">
        <v>1565</v>
      </c>
      <c r="AW560" s="19">
        <v>2006</v>
      </c>
      <c r="AX560" s="19">
        <v>3</v>
      </c>
      <c r="AY560" s="19" t="s">
        <v>1566</v>
      </c>
      <c r="AZ560" s="19" t="s">
        <v>1567</v>
      </c>
      <c r="BA560" s="19">
        <v>2007</v>
      </c>
      <c r="BB560" t="str">
        <f>VLOOKUP(AC560,'CTCwiretagcode(Jan2016)'!A$2:C$730,3,FALSE)</f>
        <v>SAM</v>
      </c>
      <c r="BC560" t="str">
        <f t="shared" si="24"/>
        <v>Tr</v>
      </c>
      <c r="BD560">
        <f t="shared" si="25"/>
        <v>3</v>
      </c>
      <c r="BE560" t="str">
        <f t="shared" si="26"/>
        <v>6333893M10107  C2009680</v>
      </c>
      <c r="BK560" s="19" t="s">
        <v>1518</v>
      </c>
    </row>
    <row r="561" spans="1:63" x14ac:dyDescent="0.25">
      <c r="A561" s="19" t="s">
        <v>1501</v>
      </c>
      <c r="B561" s="19">
        <v>4.0999999999999996</v>
      </c>
      <c r="C561" s="19">
        <v>20130329</v>
      </c>
      <c r="D561" s="19" t="s">
        <v>41</v>
      </c>
      <c r="E561" s="19" t="s">
        <v>41</v>
      </c>
      <c r="F561" s="19">
        <v>2067971</v>
      </c>
      <c r="G561" s="19">
        <v>1</v>
      </c>
      <c r="H561" s="19">
        <v>2009</v>
      </c>
      <c r="I561" s="19">
        <v>20090826</v>
      </c>
      <c r="J561" s="19" t="s">
        <v>1501</v>
      </c>
      <c r="K561" s="19">
        <v>6</v>
      </c>
      <c r="L561" s="19">
        <v>35</v>
      </c>
      <c r="M561" s="19">
        <v>23</v>
      </c>
      <c r="N561" s="19">
        <v>17</v>
      </c>
      <c r="O561" s="19" t="s">
        <v>1502</v>
      </c>
      <c r="P561" s="19">
        <v>5</v>
      </c>
      <c r="Q561" s="19" t="s">
        <v>67</v>
      </c>
      <c r="R561" s="19"/>
      <c r="S561" s="19">
        <v>5000</v>
      </c>
      <c r="T561" s="19" t="s">
        <v>110</v>
      </c>
      <c r="U561" s="19"/>
      <c r="V561" s="19"/>
      <c r="W561" s="19"/>
      <c r="X561" s="19">
        <v>840</v>
      </c>
      <c r="Y561" s="19">
        <v>0</v>
      </c>
      <c r="Z561" s="19">
        <v>1</v>
      </c>
      <c r="AA561" s="19" t="s">
        <v>48</v>
      </c>
      <c r="AB561" s="19">
        <v>1</v>
      </c>
      <c r="AC561" s="19">
        <v>633369</v>
      </c>
      <c r="AD561" s="19">
        <v>12</v>
      </c>
      <c r="AE561" s="19"/>
      <c r="AF561" s="19"/>
      <c r="AG561" s="19"/>
      <c r="AH561" s="19">
        <v>108885</v>
      </c>
      <c r="AI561" s="19">
        <v>1</v>
      </c>
      <c r="AJ561" s="19"/>
      <c r="AK561" s="19"/>
      <c r="AL561" s="19"/>
      <c r="AM561" s="19"/>
      <c r="AN561" s="19"/>
      <c r="AO561" s="19">
        <v>1.67</v>
      </c>
      <c r="AP561" s="19" t="s">
        <v>1519</v>
      </c>
      <c r="AQ561" s="19" t="s">
        <v>1502</v>
      </c>
      <c r="AR561" s="19" t="s">
        <v>1540</v>
      </c>
      <c r="AS561" s="19" t="s">
        <v>1562</v>
      </c>
      <c r="AT561" s="19" t="s">
        <v>1563</v>
      </c>
      <c r="AU561" s="19" t="s">
        <v>1564</v>
      </c>
      <c r="AV561" s="19" t="s">
        <v>1565</v>
      </c>
      <c r="AW561" s="19">
        <v>2005</v>
      </c>
      <c r="AX561" s="19">
        <v>3</v>
      </c>
      <c r="AY561" s="19" t="s">
        <v>1566</v>
      </c>
      <c r="AZ561" s="19" t="s">
        <v>1567</v>
      </c>
      <c r="BA561" s="19">
        <v>2006</v>
      </c>
      <c r="BB561" t="str">
        <f>VLOOKUP(AC561,'CTCwiretagcode(Jan2016)'!A$2:C$730,3,FALSE)</f>
        <v>SAM</v>
      </c>
      <c r="BC561" t="str">
        <f t="shared" si="24"/>
        <v>Tr</v>
      </c>
      <c r="BD561">
        <f t="shared" si="25"/>
        <v>3</v>
      </c>
      <c r="BE561" t="str">
        <f t="shared" si="26"/>
        <v>6333693M10107  C2009840</v>
      </c>
      <c r="BK561" s="19" t="s">
        <v>1518</v>
      </c>
    </row>
    <row r="562" spans="1:63" x14ac:dyDescent="0.25">
      <c r="A562" s="19" t="s">
        <v>1501</v>
      </c>
      <c r="B562" s="19">
        <v>4.0999999999999996</v>
      </c>
      <c r="C562" s="19">
        <v>20130329</v>
      </c>
      <c r="D562" s="19" t="s">
        <v>41</v>
      </c>
      <c r="E562" s="19" t="s">
        <v>41</v>
      </c>
      <c r="F562" s="19">
        <v>2067972</v>
      </c>
      <c r="G562" s="19">
        <v>1</v>
      </c>
      <c r="H562" s="19">
        <v>2009</v>
      </c>
      <c r="I562" s="19">
        <v>20090826</v>
      </c>
      <c r="J562" s="19" t="s">
        <v>1501</v>
      </c>
      <c r="K562" s="19">
        <v>6</v>
      </c>
      <c r="L562" s="19">
        <v>35</v>
      </c>
      <c r="M562" s="19">
        <v>23</v>
      </c>
      <c r="N562" s="19">
        <v>17</v>
      </c>
      <c r="O562" s="19" t="s">
        <v>1502</v>
      </c>
      <c r="P562" s="19">
        <v>5</v>
      </c>
      <c r="Q562" s="19" t="s">
        <v>67</v>
      </c>
      <c r="R562" s="19"/>
      <c r="S562" s="19">
        <v>5000</v>
      </c>
      <c r="T562" s="19" t="s">
        <v>110</v>
      </c>
      <c r="U562" s="19"/>
      <c r="V562" s="19"/>
      <c r="W562" s="19"/>
      <c r="X562" s="19">
        <v>860</v>
      </c>
      <c r="Y562" s="19">
        <v>0</v>
      </c>
      <c r="Z562" s="19">
        <v>1</v>
      </c>
      <c r="AA562" s="19" t="s">
        <v>48</v>
      </c>
      <c r="AB562" s="19">
        <v>1</v>
      </c>
      <c r="AC562" s="19">
        <v>633369</v>
      </c>
      <c r="AD562" s="19">
        <v>12</v>
      </c>
      <c r="AE562" s="19"/>
      <c r="AF562" s="19"/>
      <c r="AG562" s="19"/>
      <c r="AH562" s="19">
        <v>108885</v>
      </c>
      <c r="AI562" s="19">
        <v>1</v>
      </c>
      <c r="AJ562" s="19"/>
      <c r="AK562" s="19"/>
      <c r="AL562" s="19"/>
      <c r="AM562" s="19"/>
      <c r="AN562" s="19"/>
      <c r="AO562" s="19">
        <v>1.67</v>
      </c>
      <c r="AP562" s="19" t="s">
        <v>1519</v>
      </c>
      <c r="AQ562" s="19" t="s">
        <v>1502</v>
      </c>
      <c r="AR562" s="19" t="s">
        <v>1540</v>
      </c>
      <c r="AS562" s="19" t="s">
        <v>1562</v>
      </c>
      <c r="AT562" s="19" t="s">
        <v>1563</v>
      </c>
      <c r="AU562" s="19" t="s">
        <v>1564</v>
      </c>
      <c r="AV562" s="19" t="s">
        <v>1565</v>
      </c>
      <c r="AW562" s="19">
        <v>2005</v>
      </c>
      <c r="AX562" s="19">
        <v>3</v>
      </c>
      <c r="AY562" s="19" t="s">
        <v>1566</v>
      </c>
      <c r="AZ562" s="19" t="s">
        <v>1567</v>
      </c>
      <c r="BA562" s="19">
        <v>2006</v>
      </c>
      <c r="BB562" t="str">
        <f>VLOOKUP(AC562,'CTCwiretagcode(Jan2016)'!A$2:C$730,3,FALSE)</f>
        <v>SAM</v>
      </c>
      <c r="BC562" t="str">
        <f t="shared" si="24"/>
        <v>Tr</v>
      </c>
      <c r="BD562">
        <f t="shared" si="25"/>
        <v>3</v>
      </c>
      <c r="BE562" t="str">
        <f t="shared" si="26"/>
        <v>6333693M10107  C2009860</v>
      </c>
      <c r="BK562" s="19" t="s">
        <v>1518</v>
      </c>
    </row>
    <row r="563" spans="1:63" x14ac:dyDescent="0.25">
      <c r="A563" s="19" t="s">
        <v>1501</v>
      </c>
      <c r="B563" s="19">
        <v>4.0999999999999996</v>
      </c>
      <c r="C563" s="19">
        <v>20130329</v>
      </c>
      <c r="D563" s="19" t="s">
        <v>41</v>
      </c>
      <c r="E563" s="19" t="s">
        <v>41</v>
      </c>
      <c r="F563" s="19">
        <v>2066013</v>
      </c>
      <c r="G563" s="19">
        <v>1</v>
      </c>
      <c r="H563" s="19">
        <v>2009</v>
      </c>
      <c r="I563" s="19">
        <v>20090827</v>
      </c>
      <c r="J563" s="19" t="s">
        <v>1501</v>
      </c>
      <c r="K563" s="19">
        <v>6</v>
      </c>
      <c r="L563" s="19">
        <v>35</v>
      </c>
      <c r="M563" s="19">
        <v>23</v>
      </c>
      <c r="N563" s="19">
        <v>17</v>
      </c>
      <c r="O563" s="19" t="s">
        <v>1502</v>
      </c>
      <c r="P563" s="19">
        <v>5</v>
      </c>
      <c r="Q563" s="19" t="s">
        <v>67</v>
      </c>
      <c r="R563" s="19"/>
      <c r="S563" s="19">
        <v>5000</v>
      </c>
      <c r="T563" s="19" t="s">
        <v>110</v>
      </c>
      <c r="U563" s="19"/>
      <c r="V563" s="19"/>
      <c r="W563" s="19"/>
      <c r="X563" s="19">
        <v>870</v>
      </c>
      <c r="Y563" s="19">
        <v>0</v>
      </c>
      <c r="Z563" s="19">
        <v>1</v>
      </c>
      <c r="AA563" s="19" t="s">
        <v>48</v>
      </c>
      <c r="AB563" s="19">
        <v>1</v>
      </c>
      <c r="AC563" s="19">
        <v>633369</v>
      </c>
      <c r="AD563" s="19">
        <v>12</v>
      </c>
      <c r="AE563" s="19"/>
      <c r="AF563" s="19"/>
      <c r="AG563" s="19"/>
      <c r="AH563" s="19">
        <v>108885</v>
      </c>
      <c r="AI563" s="19">
        <v>1</v>
      </c>
      <c r="AJ563" s="19"/>
      <c r="AK563" s="19"/>
      <c r="AL563" s="19"/>
      <c r="AM563" s="19"/>
      <c r="AN563" s="19"/>
      <c r="AO563" s="19">
        <v>1.67</v>
      </c>
      <c r="AP563" s="19" t="s">
        <v>1519</v>
      </c>
      <c r="AQ563" s="19" t="s">
        <v>1502</v>
      </c>
      <c r="AR563" s="19" t="s">
        <v>1540</v>
      </c>
      <c r="AS563" s="19" t="s">
        <v>1562</v>
      </c>
      <c r="AT563" s="19" t="s">
        <v>1563</v>
      </c>
      <c r="AU563" s="19" t="s">
        <v>1564</v>
      </c>
      <c r="AV563" s="19" t="s">
        <v>1565</v>
      </c>
      <c r="AW563" s="19">
        <v>2005</v>
      </c>
      <c r="AX563" s="19">
        <v>3</v>
      </c>
      <c r="AY563" s="19" t="s">
        <v>1566</v>
      </c>
      <c r="AZ563" s="19" t="s">
        <v>1567</v>
      </c>
      <c r="BA563" s="19">
        <v>2006</v>
      </c>
      <c r="BB563" t="str">
        <f>VLOOKUP(AC563,'CTCwiretagcode(Jan2016)'!A$2:C$730,3,FALSE)</f>
        <v>SAM</v>
      </c>
      <c r="BC563" t="str">
        <f t="shared" si="24"/>
        <v>Tr</v>
      </c>
      <c r="BD563">
        <f t="shared" si="25"/>
        <v>3</v>
      </c>
      <c r="BE563" t="str">
        <f t="shared" si="26"/>
        <v>6333693M10107  C2009870</v>
      </c>
      <c r="BK563" s="19" t="s">
        <v>1518</v>
      </c>
    </row>
    <row r="564" spans="1:63" x14ac:dyDescent="0.25">
      <c r="A564" s="19" t="s">
        <v>1501</v>
      </c>
      <c r="B564" s="19">
        <v>4.0999999999999996</v>
      </c>
      <c r="C564" s="19">
        <v>20130329</v>
      </c>
      <c r="D564" s="19" t="s">
        <v>41</v>
      </c>
      <c r="E564" s="19" t="s">
        <v>41</v>
      </c>
      <c r="F564" s="19">
        <v>2066014</v>
      </c>
      <c r="G564" s="19">
        <v>1</v>
      </c>
      <c r="H564" s="19">
        <v>2009</v>
      </c>
      <c r="I564" s="19">
        <v>20090827</v>
      </c>
      <c r="J564" s="19" t="s">
        <v>1501</v>
      </c>
      <c r="K564" s="19">
        <v>6</v>
      </c>
      <c r="L564" s="19">
        <v>35</v>
      </c>
      <c r="M564" s="19">
        <v>23</v>
      </c>
      <c r="N564" s="19">
        <v>17</v>
      </c>
      <c r="O564" s="19" t="s">
        <v>1502</v>
      </c>
      <c r="P564" s="19">
        <v>5</v>
      </c>
      <c r="Q564" s="19" t="s">
        <v>67</v>
      </c>
      <c r="R564" s="19"/>
      <c r="S564" s="19">
        <v>5000</v>
      </c>
      <c r="T564" s="19" t="s">
        <v>110</v>
      </c>
      <c r="U564" s="19"/>
      <c r="V564" s="19"/>
      <c r="W564" s="19"/>
      <c r="X564" s="19">
        <v>810</v>
      </c>
      <c r="Y564" s="19">
        <v>0</v>
      </c>
      <c r="Z564" s="19">
        <v>1</v>
      </c>
      <c r="AA564" s="19" t="s">
        <v>48</v>
      </c>
      <c r="AB564" s="19">
        <v>1</v>
      </c>
      <c r="AC564" s="19">
        <v>633369</v>
      </c>
      <c r="AD564" s="19">
        <v>12</v>
      </c>
      <c r="AE564" s="19"/>
      <c r="AF564" s="19"/>
      <c r="AG564" s="19"/>
      <c r="AH564" s="19">
        <v>108885</v>
      </c>
      <c r="AI564" s="19">
        <v>1</v>
      </c>
      <c r="AJ564" s="19"/>
      <c r="AK564" s="19"/>
      <c r="AL564" s="19"/>
      <c r="AM564" s="19"/>
      <c r="AN564" s="19"/>
      <c r="AO564" s="19">
        <v>1.67</v>
      </c>
      <c r="AP564" s="19" t="s">
        <v>1519</v>
      </c>
      <c r="AQ564" s="19" t="s">
        <v>1502</v>
      </c>
      <c r="AR564" s="19" t="s">
        <v>1540</v>
      </c>
      <c r="AS564" s="19" t="s">
        <v>1562</v>
      </c>
      <c r="AT564" s="19" t="s">
        <v>1563</v>
      </c>
      <c r="AU564" s="19" t="s">
        <v>1564</v>
      </c>
      <c r="AV564" s="19" t="s">
        <v>1565</v>
      </c>
      <c r="AW564" s="19">
        <v>2005</v>
      </c>
      <c r="AX564" s="19">
        <v>3</v>
      </c>
      <c r="AY564" s="19" t="s">
        <v>1566</v>
      </c>
      <c r="AZ564" s="19" t="s">
        <v>1567</v>
      </c>
      <c r="BA564" s="19">
        <v>2006</v>
      </c>
      <c r="BB564" t="str">
        <f>VLOOKUP(AC564,'CTCwiretagcode(Jan2016)'!A$2:C$730,3,FALSE)</f>
        <v>SAM</v>
      </c>
      <c r="BC564" t="str">
        <f t="shared" si="24"/>
        <v>Tr</v>
      </c>
      <c r="BD564">
        <f t="shared" si="25"/>
        <v>3</v>
      </c>
      <c r="BE564" t="str">
        <f t="shared" si="26"/>
        <v>6333693M10107  C2009810</v>
      </c>
      <c r="BK564" s="19" t="s">
        <v>1518</v>
      </c>
    </row>
    <row r="565" spans="1:63" x14ac:dyDescent="0.25">
      <c r="A565" s="19" t="s">
        <v>1501</v>
      </c>
      <c r="B565" s="19">
        <v>4.0999999999999996</v>
      </c>
      <c r="C565" s="19">
        <v>20130329</v>
      </c>
      <c r="D565" s="19" t="s">
        <v>41</v>
      </c>
      <c r="E565" s="19" t="s">
        <v>41</v>
      </c>
      <c r="F565" s="19">
        <v>2066015</v>
      </c>
      <c r="G565" s="19">
        <v>1</v>
      </c>
      <c r="H565" s="19">
        <v>2009</v>
      </c>
      <c r="I565" s="19">
        <v>20090827</v>
      </c>
      <c r="J565" s="19" t="s">
        <v>1501</v>
      </c>
      <c r="K565" s="19">
        <v>6</v>
      </c>
      <c r="L565" s="19">
        <v>35</v>
      </c>
      <c r="M565" s="19">
        <v>23</v>
      </c>
      <c r="N565" s="19">
        <v>17</v>
      </c>
      <c r="O565" s="19" t="s">
        <v>1502</v>
      </c>
      <c r="P565" s="19">
        <v>5</v>
      </c>
      <c r="Q565" s="19" t="s">
        <v>67</v>
      </c>
      <c r="R565" s="19"/>
      <c r="S565" s="19">
        <v>5000</v>
      </c>
      <c r="T565" s="19" t="s">
        <v>45</v>
      </c>
      <c r="U565" s="19"/>
      <c r="V565" s="19"/>
      <c r="W565" s="19"/>
      <c r="X565" s="19">
        <v>760</v>
      </c>
      <c r="Y565" s="19">
        <v>0</v>
      </c>
      <c r="Z565" s="19">
        <v>1</v>
      </c>
      <c r="AA565" s="19" t="s">
        <v>48</v>
      </c>
      <c r="AB565" s="19">
        <v>1</v>
      </c>
      <c r="AC565" s="19">
        <v>633389</v>
      </c>
      <c r="AD565" s="19">
        <v>12</v>
      </c>
      <c r="AE565" s="19"/>
      <c r="AF565" s="19"/>
      <c r="AG565" s="19"/>
      <c r="AH565" s="19">
        <v>108885</v>
      </c>
      <c r="AI565" s="19">
        <v>1</v>
      </c>
      <c r="AJ565" s="19"/>
      <c r="AK565" s="19"/>
      <c r="AL565" s="19"/>
      <c r="AM565" s="19"/>
      <c r="AN565" s="19"/>
      <c r="AO565" s="19">
        <v>1.67</v>
      </c>
      <c r="AP565" s="19" t="s">
        <v>1519</v>
      </c>
      <c r="AQ565" s="19" t="s">
        <v>1502</v>
      </c>
      <c r="AR565" s="19" t="s">
        <v>1540</v>
      </c>
      <c r="AS565" s="19" t="s">
        <v>1562</v>
      </c>
      <c r="AT565" s="19" t="s">
        <v>1563</v>
      </c>
      <c r="AU565" s="19" t="s">
        <v>1564</v>
      </c>
      <c r="AV565" s="19" t="s">
        <v>1565</v>
      </c>
      <c r="AW565" s="19">
        <v>2006</v>
      </c>
      <c r="AX565" s="19">
        <v>3</v>
      </c>
      <c r="AY565" s="19" t="s">
        <v>1566</v>
      </c>
      <c r="AZ565" s="19" t="s">
        <v>1567</v>
      </c>
      <c r="BA565" s="19">
        <v>2007</v>
      </c>
      <c r="BB565" t="str">
        <f>VLOOKUP(AC565,'CTCwiretagcode(Jan2016)'!A$2:C$730,3,FALSE)</f>
        <v>SAM</v>
      </c>
      <c r="BC565" t="str">
        <f t="shared" si="24"/>
        <v>Tr</v>
      </c>
      <c r="BD565">
        <f t="shared" si="25"/>
        <v>3</v>
      </c>
      <c r="BE565" t="str">
        <f t="shared" si="26"/>
        <v>6333893M10107  C2009760</v>
      </c>
      <c r="BK565" s="19" t="s">
        <v>1518</v>
      </c>
    </row>
    <row r="566" spans="1:63" x14ac:dyDescent="0.25">
      <c r="A566" s="19" t="s">
        <v>1501</v>
      </c>
      <c r="B566" s="19">
        <v>4.0999999999999996</v>
      </c>
      <c r="C566" s="19">
        <v>20130329</v>
      </c>
      <c r="D566" s="19" t="s">
        <v>41</v>
      </c>
      <c r="E566" s="19" t="s">
        <v>41</v>
      </c>
      <c r="F566" s="19">
        <v>2066020</v>
      </c>
      <c r="G566" s="19">
        <v>1</v>
      </c>
      <c r="H566" s="19">
        <v>2009</v>
      </c>
      <c r="I566" s="19">
        <v>20090827</v>
      </c>
      <c r="J566" s="19" t="s">
        <v>1501</v>
      </c>
      <c r="K566" s="19">
        <v>6</v>
      </c>
      <c r="L566" s="19">
        <v>35</v>
      </c>
      <c r="M566" s="19">
        <v>23</v>
      </c>
      <c r="N566" s="19">
        <v>17</v>
      </c>
      <c r="O566" s="19" t="s">
        <v>1502</v>
      </c>
      <c r="P566" s="19">
        <v>5</v>
      </c>
      <c r="Q566" s="19" t="s">
        <v>67</v>
      </c>
      <c r="R566" s="19"/>
      <c r="S566" s="19">
        <v>5000</v>
      </c>
      <c r="T566" s="19" t="s">
        <v>110</v>
      </c>
      <c r="U566" s="19"/>
      <c r="V566" s="19"/>
      <c r="W566" s="19"/>
      <c r="X566" s="19">
        <v>760</v>
      </c>
      <c r="Y566" s="19">
        <v>0</v>
      </c>
      <c r="Z566" s="19">
        <v>1</v>
      </c>
      <c r="AA566" s="19" t="s">
        <v>48</v>
      </c>
      <c r="AB566" s="19">
        <v>1</v>
      </c>
      <c r="AC566" s="19">
        <v>633369</v>
      </c>
      <c r="AD566" s="19">
        <v>12</v>
      </c>
      <c r="AE566" s="19"/>
      <c r="AF566" s="19"/>
      <c r="AG566" s="19"/>
      <c r="AH566" s="19">
        <v>108885</v>
      </c>
      <c r="AI566" s="19">
        <v>1</v>
      </c>
      <c r="AJ566" s="19"/>
      <c r="AK566" s="19"/>
      <c r="AL566" s="19"/>
      <c r="AM566" s="19"/>
      <c r="AN566" s="19"/>
      <c r="AO566" s="19">
        <v>1.67</v>
      </c>
      <c r="AP566" s="19" t="s">
        <v>1519</v>
      </c>
      <c r="AQ566" s="19" t="s">
        <v>1502</v>
      </c>
      <c r="AR566" s="19" t="s">
        <v>1540</v>
      </c>
      <c r="AS566" s="19" t="s">
        <v>1562</v>
      </c>
      <c r="AT566" s="19" t="s">
        <v>1563</v>
      </c>
      <c r="AU566" s="19" t="s">
        <v>1564</v>
      </c>
      <c r="AV566" s="19" t="s">
        <v>1565</v>
      </c>
      <c r="AW566" s="19">
        <v>2005</v>
      </c>
      <c r="AX566" s="19">
        <v>3</v>
      </c>
      <c r="AY566" s="19" t="s">
        <v>1566</v>
      </c>
      <c r="AZ566" s="19" t="s">
        <v>1567</v>
      </c>
      <c r="BA566" s="19">
        <v>2006</v>
      </c>
      <c r="BB566" t="str">
        <f>VLOOKUP(AC566,'CTCwiretagcode(Jan2016)'!A$2:C$730,3,FALSE)</f>
        <v>SAM</v>
      </c>
      <c r="BC566" t="str">
        <f t="shared" si="24"/>
        <v>Tr</v>
      </c>
      <c r="BD566">
        <f t="shared" si="25"/>
        <v>3</v>
      </c>
      <c r="BE566" t="str">
        <f t="shared" si="26"/>
        <v>6333693M10107  C2009760</v>
      </c>
      <c r="BK566" s="19" t="s">
        <v>1518</v>
      </c>
    </row>
    <row r="567" spans="1:63" x14ac:dyDescent="0.25">
      <c r="A567" s="19" t="s">
        <v>1501</v>
      </c>
      <c r="B567" s="19">
        <v>4.0999999999999996</v>
      </c>
      <c r="C567" s="19">
        <v>20130329</v>
      </c>
      <c r="D567" s="19" t="s">
        <v>41</v>
      </c>
      <c r="E567" s="19" t="s">
        <v>41</v>
      </c>
      <c r="F567" s="19">
        <v>2066023</v>
      </c>
      <c r="G567" s="19">
        <v>1</v>
      </c>
      <c r="H567" s="19">
        <v>2009</v>
      </c>
      <c r="I567" s="19">
        <v>20090827</v>
      </c>
      <c r="J567" s="19" t="s">
        <v>1501</v>
      </c>
      <c r="K567" s="19">
        <v>6</v>
      </c>
      <c r="L567" s="19">
        <v>35</v>
      </c>
      <c r="M567" s="19">
        <v>23</v>
      </c>
      <c r="N567" s="19">
        <v>17</v>
      </c>
      <c r="O567" s="19" t="s">
        <v>1502</v>
      </c>
      <c r="P567" s="19">
        <v>5</v>
      </c>
      <c r="Q567" s="19" t="s">
        <v>67</v>
      </c>
      <c r="R567" s="19"/>
      <c r="S567" s="19">
        <v>5000</v>
      </c>
      <c r="T567" s="19" t="s">
        <v>45</v>
      </c>
      <c r="U567" s="19"/>
      <c r="V567" s="19"/>
      <c r="W567" s="19"/>
      <c r="X567" s="19">
        <v>900</v>
      </c>
      <c r="Y567" s="19">
        <v>0</v>
      </c>
      <c r="Z567" s="19">
        <v>1</v>
      </c>
      <c r="AA567" s="19" t="s">
        <v>48</v>
      </c>
      <c r="AB567" s="19">
        <v>1</v>
      </c>
      <c r="AC567" s="19">
        <v>633369</v>
      </c>
      <c r="AD567" s="19">
        <v>12</v>
      </c>
      <c r="AE567" s="19"/>
      <c r="AF567" s="19"/>
      <c r="AG567" s="19"/>
      <c r="AH567" s="19">
        <v>108885</v>
      </c>
      <c r="AI567" s="19">
        <v>1</v>
      </c>
      <c r="AJ567" s="19"/>
      <c r="AK567" s="19"/>
      <c r="AL567" s="19"/>
      <c r="AM567" s="19"/>
      <c r="AN567" s="19"/>
      <c r="AO567" s="19">
        <v>1.67</v>
      </c>
      <c r="AP567" s="19" t="s">
        <v>1519</v>
      </c>
      <c r="AQ567" s="19" t="s">
        <v>1502</v>
      </c>
      <c r="AR567" s="19" t="s">
        <v>1540</v>
      </c>
      <c r="AS567" s="19" t="s">
        <v>1562</v>
      </c>
      <c r="AT567" s="19" t="s">
        <v>1563</v>
      </c>
      <c r="AU567" s="19" t="s">
        <v>1564</v>
      </c>
      <c r="AV567" s="19" t="s">
        <v>1565</v>
      </c>
      <c r="AW567" s="19">
        <v>2005</v>
      </c>
      <c r="AX567" s="19">
        <v>3</v>
      </c>
      <c r="AY567" s="19" t="s">
        <v>1566</v>
      </c>
      <c r="AZ567" s="19" t="s">
        <v>1567</v>
      </c>
      <c r="BA567" s="19">
        <v>2006</v>
      </c>
      <c r="BB567" t="str">
        <f>VLOOKUP(AC567,'CTCwiretagcode(Jan2016)'!A$2:C$730,3,FALSE)</f>
        <v>SAM</v>
      </c>
      <c r="BC567" t="str">
        <f t="shared" si="24"/>
        <v>Tr</v>
      </c>
      <c r="BD567">
        <f t="shared" si="25"/>
        <v>3</v>
      </c>
      <c r="BE567" t="str">
        <f t="shared" si="26"/>
        <v>6333693M10107  C2009900</v>
      </c>
      <c r="BK567" s="19" t="s">
        <v>1518</v>
      </c>
    </row>
    <row r="568" spans="1:63" x14ac:dyDescent="0.25">
      <c r="A568" s="19" t="s">
        <v>1501</v>
      </c>
      <c r="B568" s="19">
        <v>4.0999999999999996</v>
      </c>
      <c r="C568" s="19">
        <v>20130329</v>
      </c>
      <c r="D568" s="19" t="s">
        <v>41</v>
      </c>
      <c r="E568" s="19" t="s">
        <v>41</v>
      </c>
      <c r="F568" s="19">
        <v>2066024</v>
      </c>
      <c r="G568" s="19">
        <v>1</v>
      </c>
      <c r="H568" s="19">
        <v>2009</v>
      </c>
      <c r="I568" s="19">
        <v>20090827</v>
      </c>
      <c r="J568" s="19" t="s">
        <v>1501</v>
      </c>
      <c r="K568" s="19">
        <v>6</v>
      </c>
      <c r="L568" s="19">
        <v>35</v>
      </c>
      <c r="M568" s="19">
        <v>23</v>
      </c>
      <c r="N568" s="19">
        <v>17</v>
      </c>
      <c r="O568" s="19" t="s">
        <v>1502</v>
      </c>
      <c r="P568" s="19">
        <v>5</v>
      </c>
      <c r="Q568" s="19" t="s">
        <v>67</v>
      </c>
      <c r="R568" s="19"/>
      <c r="S568" s="19">
        <v>5000</v>
      </c>
      <c r="T568" s="19" t="s">
        <v>110</v>
      </c>
      <c r="U568" s="19"/>
      <c r="V568" s="19"/>
      <c r="W568" s="19"/>
      <c r="X568" s="19">
        <v>900</v>
      </c>
      <c r="Y568" s="19">
        <v>0</v>
      </c>
      <c r="Z568" s="19">
        <v>1</v>
      </c>
      <c r="AA568" s="19" t="s">
        <v>48</v>
      </c>
      <c r="AB568" s="19">
        <v>1</v>
      </c>
      <c r="AC568" s="19">
        <v>633369</v>
      </c>
      <c r="AD568" s="19">
        <v>12</v>
      </c>
      <c r="AE568" s="19"/>
      <c r="AF568" s="19"/>
      <c r="AG568" s="19"/>
      <c r="AH568" s="19">
        <v>108885</v>
      </c>
      <c r="AI568" s="19">
        <v>1</v>
      </c>
      <c r="AJ568" s="19"/>
      <c r="AK568" s="19"/>
      <c r="AL568" s="19"/>
      <c r="AM568" s="19"/>
      <c r="AN568" s="19"/>
      <c r="AO568" s="19">
        <v>1.67</v>
      </c>
      <c r="AP568" s="19" t="s">
        <v>1519</v>
      </c>
      <c r="AQ568" s="19" t="s">
        <v>1502</v>
      </c>
      <c r="AR568" s="19" t="s">
        <v>1540</v>
      </c>
      <c r="AS568" s="19" t="s">
        <v>1562</v>
      </c>
      <c r="AT568" s="19" t="s">
        <v>1563</v>
      </c>
      <c r="AU568" s="19" t="s">
        <v>1564</v>
      </c>
      <c r="AV568" s="19" t="s">
        <v>1565</v>
      </c>
      <c r="AW568" s="19">
        <v>2005</v>
      </c>
      <c r="AX568" s="19">
        <v>3</v>
      </c>
      <c r="AY568" s="19" t="s">
        <v>1566</v>
      </c>
      <c r="AZ568" s="19" t="s">
        <v>1567</v>
      </c>
      <c r="BA568" s="19">
        <v>2006</v>
      </c>
      <c r="BB568" t="str">
        <f>VLOOKUP(AC568,'CTCwiretagcode(Jan2016)'!A$2:C$730,3,FALSE)</f>
        <v>SAM</v>
      </c>
      <c r="BC568" t="str">
        <f t="shared" si="24"/>
        <v>Tr</v>
      </c>
      <c r="BD568">
        <f t="shared" si="25"/>
        <v>3</v>
      </c>
      <c r="BE568" t="str">
        <f t="shared" si="26"/>
        <v>6333693M10107  C2009900</v>
      </c>
      <c r="BK568" s="19" t="s">
        <v>1518</v>
      </c>
    </row>
    <row r="569" spans="1:63" x14ac:dyDescent="0.25">
      <c r="A569" s="19" t="s">
        <v>1501</v>
      </c>
      <c r="B569" s="19">
        <v>4.0999999999999996</v>
      </c>
      <c r="C569" s="19">
        <v>20130329</v>
      </c>
      <c r="D569" s="19" t="s">
        <v>41</v>
      </c>
      <c r="E569" s="19" t="s">
        <v>41</v>
      </c>
      <c r="F569" s="19">
        <v>2066025</v>
      </c>
      <c r="G569" s="19">
        <v>1</v>
      </c>
      <c r="H569" s="19">
        <v>2009</v>
      </c>
      <c r="I569" s="19">
        <v>20090827</v>
      </c>
      <c r="J569" s="19" t="s">
        <v>1501</v>
      </c>
      <c r="K569" s="19">
        <v>6</v>
      </c>
      <c r="L569" s="19">
        <v>35</v>
      </c>
      <c r="M569" s="19">
        <v>23</v>
      </c>
      <c r="N569" s="19">
        <v>17</v>
      </c>
      <c r="O569" s="19" t="s">
        <v>1502</v>
      </c>
      <c r="P569" s="19">
        <v>5</v>
      </c>
      <c r="Q569" s="19" t="s">
        <v>67</v>
      </c>
      <c r="R569" s="19"/>
      <c r="S569" s="19">
        <v>5000</v>
      </c>
      <c r="T569" s="19" t="s">
        <v>110</v>
      </c>
      <c r="U569" s="19"/>
      <c r="V569" s="19"/>
      <c r="W569" s="19"/>
      <c r="X569" s="19">
        <v>930</v>
      </c>
      <c r="Y569" s="19">
        <v>0</v>
      </c>
      <c r="Z569" s="19">
        <v>1</v>
      </c>
      <c r="AA569" s="19" t="s">
        <v>48</v>
      </c>
      <c r="AB569" s="19">
        <v>1</v>
      </c>
      <c r="AC569" s="19">
        <v>633369</v>
      </c>
      <c r="AD569" s="19">
        <v>12</v>
      </c>
      <c r="AE569" s="19"/>
      <c r="AF569" s="19"/>
      <c r="AG569" s="19"/>
      <c r="AH569" s="19">
        <v>108885</v>
      </c>
      <c r="AI569" s="19">
        <v>1</v>
      </c>
      <c r="AJ569" s="19"/>
      <c r="AK569" s="19"/>
      <c r="AL569" s="19"/>
      <c r="AM569" s="19"/>
      <c r="AN569" s="19"/>
      <c r="AO569" s="19">
        <v>1.67</v>
      </c>
      <c r="AP569" s="19" t="s">
        <v>1519</v>
      </c>
      <c r="AQ569" s="19" t="s">
        <v>1502</v>
      </c>
      <c r="AR569" s="19" t="s">
        <v>1540</v>
      </c>
      <c r="AS569" s="19" t="s">
        <v>1562</v>
      </c>
      <c r="AT569" s="19" t="s">
        <v>1563</v>
      </c>
      <c r="AU569" s="19" t="s">
        <v>1564</v>
      </c>
      <c r="AV569" s="19" t="s">
        <v>1565</v>
      </c>
      <c r="AW569" s="19">
        <v>2005</v>
      </c>
      <c r="AX569" s="19">
        <v>3</v>
      </c>
      <c r="AY569" s="19" t="s">
        <v>1566</v>
      </c>
      <c r="AZ569" s="19" t="s">
        <v>1567</v>
      </c>
      <c r="BA569" s="19">
        <v>2006</v>
      </c>
      <c r="BB569" t="str">
        <f>VLOOKUP(AC569,'CTCwiretagcode(Jan2016)'!A$2:C$730,3,FALSE)</f>
        <v>SAM</v>
      </c>
      <c r="BC569" t="str">
        <f t="shared" si="24"/>
        <v>Tr</v>
      </c>
      <c r="BD569">
        <f t="shared" si="25"/>
        <v>3</v>
      </c>
      <c r="BE569" t="str">
        <f t="shared" si="26"/>
        <v>6333693M10107  C2009930</v>
      </c>
      <c r="BK569" s="19" t="s">
        <v>1518</v>
      </c>
    </row>
    <row r="570" spans="1:63" x14ac:dyDescent="0.25">
      <c r="A570" s="19" t="s">
        <v>1501</v>
      </c>
      <c r="B570" s="19">
        <v>4.0999999999999996</v>
      </c>
      <c r="C570" s="19">
        <v>20130329</v>
      </c>
      <c r="D570" s="19" t="s">
        <v>41</v>
      </c>
      <c r="E570" s="19" t="s">
        <v>41</v>
      </c>
      <c r="F570" s="19">
        <v>2066026</v>
      </c>
      <c r="G570" s="19">
        <v>1</v>
      </c>
      <c r="H570" s="19">
        <v>2009</v>
      </c>
      <c r="I570" s="19">
        <v>20090827</v>
      </c>
      <c r="J570" s="19" t="s">
        <v>1501</v>
      </c>
      <c r="K570" s="19">
        <v>6</v>
      </c>
      <c r="L570" s="19">
        <v>35</v>
      </c>
      <c r="M570" s="19">
        <v>23</v>
      </c>
      <c r="N570" s="19">
        <v>17</v>
      </c>
      <c r="O570" s="19" t="s">
        <v>1502</v>
      </c>
      <c r="P570" s="19">
        <v>5</v>
      </c>
      <c r="Q570" s="19" t="s">
        <v>67</v>
      </c>
      <c r="R570" s="19"/>
      <c r="S570" s="19">
        <v>5000</v>
      </c>
      <c r="T570" s="19" t="s">
        <v>45</v>
      </c>
      <c r="U570" s="19"/>
      <c r="V570" s="19"/>
      <c r="W570" s="19"/>
      <c r="X570" s="19">
        <v>890</v>
      </c>
      <c r="Y570" s="19">
        <v>0</v>
      </c>
      <c r="Z570" s="19">
        <v>1</v>
      </c>
      <c r="AA570" s="19" t="s">
        <v>48</v>
      </c>
      <c r="AB570" s="19">
        <v>1</v>
      </c>
      <c r="AC570" s="19">
        <v>633369</v>
      </c>
      <c r="AD570" s="19">
        <v>12</v>
      </c>
      <c r="AE570" s="19"/>
      <c r="AF570" s="19"/>
      <c r="AG570" s="19"/>
      <c r="AH570" s="19">
        <v>108885</v>
      </c>
      <c r="AI570" s="19">
        <v>1</v>
      </c>
      <c r="AJ570" s="19"/>
      <c r="AK570" s="19"/>
      <c r="AL570" s="19"/>
      <c r="AM570" s="19"/>
      <c r="AN570" s="19"/>
      <c r="AO570" s="19">
        <v>1.67</v>
      </c>
      <c r="AP570" s="19" t="s">
        <v>1519</v>
      </c>
      <c r="AQ570" s="19" t="s">
        <v>1502</v>
      </c>
      <c r="AR570" s="19" t="s">
        <v>1540</v>
      </c>
      <c r="AS570" s="19" t="s">
        <v>1562</v>
      </c>
      <c r="AT570" s="19" t="s">
        <v>1563</v>
      </c>
      <c r="AU570" s="19" t="s">
        <v>1564</v>
      </c>
      <c r="AV570" s="19" t="s">
        <v>1565</v>
      </c>
      <c r="AW570" s="19">
        <v>2005</v>
      </c>
      <c r="AX570" s="19">
        <v>3</v>
      </c>
      <c r="AY570" s="19" t="s">
        <v>1566</v>
      </c>
      <c r="AZ570" s="19" t="s">
        <v>1567</v>
      </c>
      <c r="BA570" s="19">
        <v>2006</v>
      </c>
      <c r="BB570" t="str">
        <f>VLOOKUP(AC570,'CTCwiretagcode(Jan2016)'!A$2:C$730,3,FALSE)</f>
        <v>SAM</v>
      </c>
      <c r="BC570" t="str">
        <f t="shared" si="24"/>
        <v>Tr</v>
      </c>
      <c r="BD570">
        <f t="shared" si="25"/>
        <v>3</v>
      </c>
      <c r="BE570" t="str">
        <f t="shared" si="26"/>
        <v>6333693M10107  C2009890</v>
      </c>
      <c r="BK570" s="19" t="s">
        <v>1518</v>
      </c>
    </row>
    <row r="571" spans="1:63" x14ac:dyDescent="0.25">
      <c r="A571" s="19" t="s">
        <v>1501</v>
      </c>
      <c r="B571" s="19">
        <v>4.0999999999999996</v>
      </c>
      <c r="C571" s="19">
        <v>20130329</v>
      </c>
      <c r="D571" s="19" t="s">
        <v>41</v>
      </c>
      <c r="E571" s="19" t="s">
        <v>41</v>
      </c>
      <c r="F571" s="19">
        <v>2066029</v>
      </c>
      <c r="G571" s="19">
        <v>1</v>
      </c>
      <c r="H571" s="19">
        <v>2009</v>
      </c>
      <c r="I571" s="19">
        <v>20090827</v>
      </c>
      <c r="J571" s="19" t="s">
        <v>1501</v>
      </c>
      <c r="K571" s="19">
        <v>6</v>
      </c>
      <c r="L571" s="19">
        <v>35</v>
      </c>
      <c r="M571" s="19">
        <v>23</v>
      </c>
      <c r="N571" s="19">
        <v>17</v>
      </c>
      <c r="O571" s="19" t="s">
        <v>1502</v>
      </c>
      <c r="P571" s="19">
        <v>5</v>
      </c>
      <c r="Q571" s="19" t="s">
        <v>67</v>
      </c>
      <c r="R571" s="19"/>
      <c r="S571" s="19">
        <v>5000</v>
      </c>
      <c r="T571" s="19" t="s">
        <v>110</v>
      </c>
      <c r="U571" s="19"/>
      <c r="V571" s="19"/>
      <c r="W571" s="19"/>
      <c r="X571" s="19">
        <v>740</v>
      </c>
      <c r="Y571" s="19">
        <v>0</v>
      </c>
      <c r="Z571" s="19">
        <v>1</v>
      </c>
      <c r="AA571" s="19" t="s">
        <v>48</v>
      </c>
      <c r="AB571" s="19">
        <v>1</v>
      </c>
      <c r="AC571" s="19">
        <v>633369</v>
      </c>
      <c r="AD571" s="19">
        <v>12</v>
      </c>
      <c r="AE571" s="19"/>
      <c r="AF571" s="19"/>
      <c r="AG571" s="19"/>
      <c r="AH571" s="19">
        <v>108885</v>
      </c>
      <c r="AI571" s="19">
        <v>1</v>
      </c>
      <c r="AJ571" s="19"/>
      <c r="AK571" s="19"/>
      <c r="AL571" s="19"/>
      <c r="AM571" s="19"/>
      <c r="AN571" s="19"/>
      <c r="AO571" s="19">
        <v>1.67</v>
      </c>
      <c r="AP571" s="19" t="s">
        <v>1519</v>
      </c>
      <c r="AQ571" s="19" t="s">
        <v>1502</v>
      </c>
      <c r="AR571" s="19" t="s">
        <v>1540</v>
      </c>
      <c r="AS571" s="19" t="s">
        <v>1562</v>
      </c>
      <c r="AT571" s="19" t="s">
        <v>1563</v>
      </c>
      <c r="AU571" s="19" t="s">
        <v>1564</v>
      </c>
      <c r="AV571" s="19" t="s">
        <v>1565</v>
      </c>
      <c r="AW571" s="19">
        <v>2005</v>
      </c>
      <c r="AX571" s="19">
        <v>3</v>
      </c>
      <c r="AY571" s="19" t="s">
        <v>1566</v>
      </c>
      <c r="AZ571" s="19" t="s">
        <v>1567</v>
      </c>
      <c r="BA571" s="19">
        <v>2006</v>
      </c>
      <c r="BB571" t="str">
        <f>VLOOKUP(AC571,'CTCwiretagcode(Jan2016)'!A$2:C$730,3,FALSE)</f>
        <v>SAM</v>
      </c>
      <c r="BC571" t="str">
        <f t="shared" si="24"/>
        <v>Tr</v>
      </c>
      <c r="BD571">
        <f t="shared" si="25"/>
        <v>3</v>
      </c>
      <c r="BE571" t="str">
        <f t="shared" si="26"/>
        <v>6333693M10107  C2009740</v>
      </c>
      <c r="BK571" s="19" t="s">
        <v>1518</v>
      </c>
    </row>
    <row r="572" spans="1:63" x14ac:dyDescent="0.25">
      <c r="A572" s="19" t="s">
        <v>1501</v>
      </c>
      <c r="B572" s="19">
        <v>4.0999999999999996</v>
      </c>
      <c r="C572" s="19">
        <v>20130329</v>
      </c>
      <c r="D572" s="19" t="s">
        <v>41</v>
      </c>
      <c r="E572" s="19" t="s">
        <v>41</v>
      </c>
      <c r="F572" s="19">
        <v>2066031</v>
      </c>
      <c r="G572" s="19">
        <v>1</v>
      </c>
      <c r="H572" s="19">
        <v>2009</v>
      </c>
      <c r="I572" s="19">
        <v>20090827</v>
      </c>
      <c r="J572" s="19" t="s">
        <v>1501</v>
      </c>
      <c r="K572" s="19">
        <v>6</v>
      </c>
      <c r="L572" s="19">
        <v>35</v>
      </c>
      <c r="M572" s="19">
        <v>23</v>
      </c>
      <c r="N572" s="19">
        <v>17</v>
      </c>
      <c r="O572" s="19" t="s">
        <v>1502</v>
      </c>
      <c r="P572" s="19">
        <v>5</v>
      </c>
      <c r="Q572" s="19" t="s">
        <v>67</v>
      </c>
      <c r="R572" s="19"/>
      <c r="S572" s="19">
        <v>5000</v>
      </c>
      <c r="T572" s="19" t="s">
        <v>110</v>
      </c>
      <c r="U572" s="19"/>
      <c r="V572" s="19"/>
      <c r="W572" s="19"/>
      <c r="X572" s="19">
        <v>900</v>
      </c>
      <c r="Y572" s="19">
        <v>0</v>
      </c>
      <c r="Z572" s="19">
        <v>1</v>
      </c>
      <c r="AA572" s="19" t="s">
        <v>48</v>
      </c>
      <c r="AB572" s="19">
        <v>1</v>
      </c>
      <c r="AC572" s="19">
        <v>633369</v>
      </c>
      <c r="AD572" s="19">
        <v>12</v>
      </c>
      <c r="AE572" s="19"/>
      <c r="AF572" s="19"/>
      <c r="AG572" s="19"/>
      <c r="AH572" s="19">
        <v>108885</v>
      </c>
      <c r="AI572" s="19">
        <v>1</v>
      </c>
      <c r="AJ572" s="19"/>
      <c r="AK572" s="19"/>
      <c r="AL572" s="19"/>
      <c r="AM572" s="19"/>
      <c r="AN572" s="19"/>
      <c r="AO572" s="19">
        <v>1.67</v>
      </c>
      <c r="AP572" s="19" t="s">
        <v>1519</v>
      </c>
      <c r="AQ572" s="19" t="s">
        <v>1502</v>
      </c>
      <c r="AR572" s="19" t="s">
        <v>1540</v>
      </c>
      <c r="AS572" s="19" t="s">
        <v>1562</v>
      </c>
      <c r="AT572" s="19" t="s">
        <v>1563</v>
      </c>
      <c r="AU572" s="19" t="s">
        <v>1564</v>
      </c>
      <c r="AV572" s="19" t="s">
        <v>1565</v>
      </c>
      <c r="AW572" s="19">
        <v>2005</v>
      </c>
      <c r="AX572" s="19">
        <v>3</v>
      </c>
      <c r="AY572" s="19" t="s">
        <v>1566</v>
      </c>
      <c r="AZ572" s="19" t="s">
        <v>1567</v>
      </c>
      <c r="BA572" s="19">
        <v>2006</v>
      </c>
      <c r="BB572" t="str">
        <f>VLOOKUP(AC572,'CTCwiretagcode(Jan2016)'!A$2:C$730,3,FALSE)</f>
        <v>SAM</v>
      </c>
      <c r="BC572" t="str">
        <f t="shared" si="24"/>
        <v>Tr</v>
      </c>
      <c r="BD572">
        <f t="shared" si="25"/>
        <v>3</v>
      </c>
      <c r="BE572" t="str">
        <f t="shared" si="26"/>
        <v>6333693M10107  C2009900</v>
      </c>
      <c r="BK572" s="19" t="s">
        <v>1518</v>
      </c>
    </row>
    <row r="573" spans="1:63" x14ac:dyDescent="0.25">
      <c r="A573" s="19" t="s">
        <v>1501</v>
      </c>
      <c r="B573" s="19">
        <v>4.0999999999999996</v>
      </c>
      <c r="C573" s="19">
        <v>20130329</v>
      </c>
      <c r="D573" s="19" t="s">
        <v>41</v>
      </c>
      <c r="E573" s="19" t="s">
        <v>41</v>
      </c>
      <c r="F573" s="19">
        <v>2066033</v>
      </c>
      <c r="G573" s="19">
        <v>1</v>
      </c>
      <c r="H573" s="19">
        <v>2009</v>
      </c>
      <c r="I573" s="19">
        <v>20090827</v>
      </c>
      <c r="J573" s="19" t="s">
        <v>1501</v>
      </c>
      <c r="K573" s="19">
        <v>6</v>
      </c>
      <c r="L573" s="19">
        <v>35</v>
      </c>
      <c r="M573" s="19">
        <v>23</v>
      </c>
      <c r="N573" s="19">
        <v>17</v>
      </c>
      <c r="O573" s="19" t="s">
        <v>1502</v>
      </c>
      <c r="P573" s="19">
        <v>5</v>
      </c>
      <c r="Q573" s="19" t="s">
        <v>67</v>
      </c>
      <c r="R573" s="19"/>
      <c r="S573" s="19">
        <v>5000</v>
      </c>
      <c r="T573" s="19" t="s">
        <v>45</v>
      </c>
      <c r="U573" s="19"/>
      <c r="V573" s="19"/>
      <c r="W573" s="19"/>
      <c r="X573" s="19">
        <v>840</v>
      </c>
      <c r="Y573" s="19">
        <v>0</v>
      </c>
      <c r="Z573" s="19">
        <v>1</v>
      </c>
      <c r="AA573" s="19" t="s">
        <v>48</v>
      </c>
      <c r="AB573" s="19">
        <v>1</v>
      </c>
      <c r="AC573" s="19">
        <v>185030</v>
      </c>
      <c r="AD573" s="19">
        <v>12</v>
      </c>
      <c r="AE573" s="19"/>
      <c r="AF573" s="19"/>
      <c r="AG573" s="19"/>
      <c r="AH573" s="19">
        <v>108885</v>
      </c>
      <c r="AI573" s="19">
        <v>1</v>
      </c>
      <c r="AJ573" s="19"/>
      <c r="AK573" s="19"/>
      <c r="AL573" s="19"/>
      <c r="AM573" s="19"/>
      <c r="AN573" s="19"/>
      <c r="AO573" s="19">
        <v>1.67</v>
      </c>
      <c r="AP573" s="19" t="s">
        <v>1519</v>
      </c>
      <c r="AQ573" s="19" t="s">
        <v>1502</v>
      </c>
      <c r="AR573" s="19" t="s">
        <v>1505</v>
      </c>
      <c r="AS573" s="19" t="s">
        <v>1506</v>
      </c>
      <c r="AT573" s="19" t="s">
        <v>1507</v>
      </c>
      <c r="AU573" s="19" t="s">
        <v>1520</v>
      </c>
      <c r="AV573" s="19" t="s">
        <v>1521</v>
      </c>
      <c r="AW573" s="19">
        <v>2005</v>
      </c>
      <c r="AX573" s="19">
        <v>3</v>
      </c>
      <c r="AY573" s="19" t="s">
        <v>1522</v>
      </c>
      <c r="AZ573" s="19" t="s">
        <v>1523</v>
      </c>
      <c r="BA573" s="19">
        <v>2006</v>
      </c>
      <c r="BB573" t="str">
        <f>VLOOKUP(AC573,'CTCwiretagcode(Jan2016)'!A$2:C$730,3,FALSE)</f>
        <v>CHI</v>
      </c>
      <c r="BC573" t="str">
        <f t="shared" si="24"/>
        <v>Tr</v>
      </c>
      <c r="BD573">
        <f t="shared" si="25"/>
        <v>3</v>
      </c>
      <c r="BE573" t="str">
        <f t="shared" si="26"/>
        <v>1850303M10107  C2009840</v>
      </c>
      <c r="BK573" s="19" t="s">
        <v>1518</v>
      </c>
    </row>
    <row r="574" spans="1:63" x14ac:dyDescent="0.25">
      <c r="A574" s="19" t="s">
        <v>1501</v>
      </c>
      <c r="B574" s="19">
        <v>4.0999999999999996</v>
      </c>
      <c r="C574" s="19">
        <v>20130329</v>
      </c>
      <c r="D574" s="19" t="s">
        <v>41</v>
      </c>
      <c r="E574" s="19" t="s">
        <v>41</v>
      </c>
      <c r="F574" s="19">
        <v>2065654</v>
      </c>
      <c r="G574" s="19">
        <v>1</v>
      </c>
      <c r="H574" s="19">
        <v>2009</v>
      </c>
      <c r="I574" s="19">
        <v>20090828</v>
      </c>
      <c r="J574" s="19" t="s">
        <v>1501</v>
      </c>
      <c r="K574" s="19">
        <v>6</v>
      </c>
      <c r="L574" s="19">
        <v>35</v>
      </c>
      <c r="M574" s="19">
        <v>23</v>
      </c>
      <c r="N574" s="19">
        <v>14</v>
      </c>
      <c r="O574" s="19" t="s">
        <v>1502</v>
      </c>
      <c r="P574" s="19">
        <v>5</v>
      </c>
      <c r="Q574" s="19" t="s">
        <v>67</v>
      </c>
      <c r="R574" s="19"/>
      <c r="S574" s="19">
        <v>0</v>
      </c>
      <c r="T574" s="19" t="s">
        <v>45</v>
      </c>
      <c r="U574" s="19"/>
      <c r="V574" s="19"/>
      <c r="W574" s="19"/>
      <c r="X574" s="19">
        <v>810</v>
      </c>
      <c r="Y574" s="19">
        <v>0</v>
      </c>
      <c r="Z574" s="19">
        <v>1</v>
      </c>
      <c r="AA574" s="19" t="s">
        <v>48</v>
      </c>
      <c r="AB574" s="19">
        <v>1</v>
      </c>
      <c r="AC574" s="19">
        <v>633369</v>
      </c>
      <c r="AD574" s="19">
        <v>12</v>
      </c>
      <c r="AE574" s="19"/>
      <c r="AF574" s="19"/>
      <c r="AG574" s="19"/>
      <c r="AH574" s="19">
        <v>108885</v>
      </c>
      <c r="AI574" s="19">
        <v>1</v>
      </c>
      <c r="AJ574" s="19"/>
      <c r="AK574" s="19"/>
      <c r="AL574" s="19"/>
      <c r="AM574" s="19"/>
      <c r="AN574" s="19"/>
      <c r="AO574" s="19">
        <v>1.67</v>
      </c>
      <c r="AP574" s="19" t="s">
        <v>1519</v>
      </c>
      <c r="AQ574" s="19" t="s">
        <v>1502</v>
      </c>
      <c r="AR574" s="19" t="s">
        <v>1540</v>
      </c>
      <c r="AS574" s="19" t="s">
        <v>1562</v>
      </c>
      <c r="AT574" s="19" t="s">
        <v>1563</v>
      </c>
      <c r="AU574" s="19" t="s">
        <v>1564</v>
      </c>
      <c r="AV574" s="19" t="s">
        <v>1565</v>
      </c>
      <c r="AW574" s="19">
        <v>2005</v>
      </c>
      <c r="AX574" s="19">
        <v>3</v>
      </c>
      <c r="AY574" s="19" t="s">
        <v>1566</v>
      </c>
      <c r="AZ574" s="19" t="s">
        <v>1567</v>
      </c>
      <c r="BA574" s="19">
        <v>2006</v>
      </c>
      <c r="BB574" t="str">
        <f>VLOOKUP(AC574,'CTCwiretagcode(Jan2016)'!A$2:C$730,3,FALSE)</f>
        <v>SAM</v>
      </c>
      <c r="BC574" t="str">
        <f t="shared" si="24"/>
        <v>NT</v>
      </c>
      <c r="BD574">
        <f t="shared" si="25"/>
        <v>3</v>
      </c>
      <c r="BE574" t="str">
        <f t="shared" si="26"/>
        <v>6333693M10107  C2009810</v>
      </c>
      <c r="BK574" s="19" t="s">
        <v>1518</v>
      </c>
    </row>
    <row r="575" spans="1:63" x14ac:dyDescent="0.25">
      <c r="A575" s="19" t="s">
        <v>1501</v>
      </c>
      <c r="B575" s="19">
        <v>4.0999999999999996</v>
      </c>
      <c r="C575" s="19">
        <v>20130329</v>
      </c>
      <c r="D575" s="19" t="s">
        <v>41</v>
      </c>
      <c r="E575" s="19" t="s">
        <v>41</v>
      </c>
      <c r="F575" s="19">
        <v>2065655</v>
      </c>
      <c r="G575" s="19">
        <v>1</v>
      </c>
      <c r="H575" s="19">
        <v>2009</v>
      </c>
      <c r="I575" s="19">
        <v>20090828</v>
      </c>
      <c r="J575" s="19" t="s">
        <v>1501</v>
      </c>
      <c r="K575" s="19">
        <v>6</v>
      </c>
      <c r="L575" s="19">
        <v>35</v>
      </c>
      <c r="M575" s="19">
        <v>23</v>
      </c>
      <c r="N575" s="19">
        <v>14</v>
      </c>
      <c r="O575" s="19" t="s">
        <v>1502</v>
      </c>
      <c r="P575" s="19">
        <v>5</v>
      </c>
      <c r="Q575" s="19" t="s">
        <v>67</v>
      </c>
      <c r="R575" s="19"/>
      <c r="S575" s="19">
        <v>5000</v>
      </c>
      <c r="T575" s="19" t="s">
        <v>110</v>
      </c>
      <c r="U575" s="19"/>
      <c r="V575" s="19"/>
      <c r="W575" s="19"/>
      <c r="X575" s="19">
        <v>850</v>
      </c>
      <c r="Y575" s="19">
        <v>0</v>
      </c>
      <c r="Z575" s="19">
        <v>1</v>
      </c>
      <c r="AA575" s="19" t="s">
        <v>48</v>
      </c>
      <c r="AB575" s="19">
        <v>1</v>
      </c>
      <c r="AC575" s="19">
        <v>633369</v>
      </c>
      <c r="AD575" s="19">
        <v>12</v>
      </c>
      <c r="AE575" s="19"/>
      <c r="AF575" s="19"/>
      <c r="AG575" s="19"/>
      <c r="AH575" s="19">
        <v>108885</v>
      </c>
      <c r="AI575" s="19">
        <v>1</v>
      </c>
      <c r="AJ575" s="19"/>
      <c r="AK575" s="19"/>
      <c r="AL575" s="19"/>
      <c r="AM575" s="19"/>
      <c r="AN575" s="19"/>
      <c r="AO575" s="19">
        <v>1.67</v>
      </c>
      <c r="AP575" s="19" t="s">
        <v>1519</v>
      </c>
      <c r="AQ575" s="19" t="s">
        <v>1502</v>
      </c>
      <c r="AR575" s="19" t="s">
        <v>1540</v>
      </c>
      <c r="AS575" s="19" t="s">
        <v>1562</v>
      </c>
      <c r="AT575" s="19" t="s">
        <v>1563</v>
      </c>
      <c r="AU575" s="19" t="s">
        <v>1564</v>
      </c>
      <c r="AV575" s="19" t="s">
        <v>1565</v>
      </c>
      <c r="AW575" s="19">
        <v>2005</v>
      </c>
      <c r="AX575" s="19">
        <v>3</v>
      </c>
      <c r="AY575" s="19" t="s">
        <v>1566</v>
      </c>
      <c r="AZ575" s="19" t="s">
        <v>1567</v>
      </c>
      <c r="BA575" s="19">
        <v>2006</v>
      </c>
      <c r="BB575" t="str">
        <f>VLOOKUP(AC575,'CTCwiretagcode(Jan2016)'!A$2:C$730,3,FALSE)</f>
        <v>SAM</v>
      </c>
      <c r="BC575" t="str">
        <f t="shared" si="24"/>
        <v>NT</v>
      </c>
      <c r="BD575">
        <f t="shared" si="25"/>
        <v>3</v>
      </c>
      <c r="BE575" t="str">
        <f t="shared" si="26"/>
        <v>6333693M10107  C2009850</v>
      </c>
      <c r="BK575" s="19" t="s">
        <v>1518</v>
      </c>
    </row>
    <row r="576" spans="1:63" x14ac:dyDescent="0.25">
      <c r="A576" s="19" t="s">
        <v>1501</v>
      </c>
      <c r="B576" s="19">
        <v>4.0999999999999996</v>
      </c>
      <c r="C576" s="19">
        <v>20130329</v>
      </c>
      <c r="D576" s="19" t="s">
        <v>41</v>
      </c>
      <c r="E576" s="19" t="s">
        <v>41</v>
      </c>
      <c r="F576" s="19">
        <v>2065659</v>
      </c>
      <c r="G576" s="19">
        <v>1</v>
      </c>
      <c r="H576" s="19">
        <v>2009</v>
      </c>
      <c r="I576" s="19">
        <v>20090828</v>
      </c>
      <c r="J576" s="19" t="s">
        <v>1501</v>
      </c>
      <c r="K576" s="19">
        <v>6</v>
      </c>
      <c r="L576" s="19">
        <v>35</v>
      </c>
      <c r="M576" s="19">
        <v>23</v>
      </c>
      <c r="N576" s="19">
        <v>14</v>
      </c>
      <c r="O576" s="19" t="s">
        <v>1502</v>
      </c>
      <c r="P576" s="19">
        <v>5</v>
      </c>
      <c r="Q576" s="19" t="s">
        <v>67</v>
      </c>
      <c r="R576" s="19"/>
      <c r="S576" s="19">
        <v>5000</v>
      </c>
      <c r="T576" s="19" t="s">
        <v>110</v>
      </c>
      <c r="U576" s="19"/>
      <c r="V576" s="19"/>
      <c r="W576" s="19"/>
      <c r="X576" s="19">
        <v>800</v>
      </c>
      <c r="Y576" s="19">
        <v>0</v>
      </c>
      <c r="Z576" s="19">
        <v>1</v>
      </c>
      <c r="AA576" s="19" t="s">
        <v>48</v>
      </c>
      <c r="AB576" s="19">
        <v>1</v>
      </c>
      <c r="AC576" s="19">
        <v>633369</v>
      </c>
      <c r="AD576" s="19">
        <v>12</v>
      </c>
      <c r="AE576" s="19"/>
      <c r="AF576" s="19"/>
      <c r="AG576" s="19"/>
      <c r="AH576" s="19">
        <v>108885</v>
      </c>
      <c r="AI576" s="19">
        <v>1</v>
      </c>
      <c r="AJ576" s="19"/>
      <c r="AK576" s="19"/>
      <c r="AL576" s="19"/>
      <c r="AM576" s="19"/>
      <c r="AN576" s="19"/>
      <c r="AO576" s="19">
        <v>1.67</v>
      </c>
      <c r="AP576" s="19" t="s">
        <v>1519</v>
      </c>
      <c r="AQ576" s="19" t="s">
        <v>1502</v>
      </c>
      <c r="AR576" s="19" t="s">
        <v>1540</v>
      </c>
      <c r="AS576" s="19" t="s">
        <v>1562</v>
      </c>
      <c r="AT576" s="19" t="s">
        <v>1563</v>
      </c>
      <c r="AU576" s="19" t="s">
        <v>1564</v>
      </c>
      <c r="AV576" s="19" t="s">
        <v>1565</v>
      </c>
      <c r="AW576" s="19">
        <v>2005</v>
      </c>
      <c r="AX576" s="19">
        <v>3</v>
      </c>
      <c r="AY576" s="19" t="s">
        <v>1566</v>
      </c>
      <c r="AZ576" s="19" t="s">
        <v>1567</v>
      </c>
      <c r="BA576" s="19">
        <v>2006</v>
      </c>
      <c r="BB576" t="str">
        <f>VLOOKUP(AC576,'CTCwiretagcode(Jan2016)'!A$2:C$730,3,FALSE)</f>
        <v>SAM</v>
      </c>
      <c r="BC576" t="str">
        <f t="shared" si="24"/>
        <v>NT</v>
      </c>
      <c r="BD576">
        <f t="shared" si="25"/>
        <v>3</v>
      </c>
      <c r="BE576" t="str">
        <f t="shared" si="26"/>
        <v>6333693M10107  C2009800</v>
      </c>
      <c r="BK576" s="19" t="s">
        <v>1518</v>
      </c>
    </row>
    <row r="577" spans="1:63" x14ac:dyDescent="0.25">
      <c r="A577" s="19" t="s">
        <v>1501</v>
      </c>
      <c r="B577" s="19">
        <v>4.0999999999999996</v>
      </c>
      <c r="C577" s="19">
        <v>20130329</v>
      </c>
      <c r="D577" s="19" t="s">
        <v>41</v>
      </c>
      <c r="E577" s="19" t="s">
        <v>41</v>
      </c>
      <c r="F577" s="19">
        <v>2065662</v>
      </c>
      <c r="G577" s="19">
        <v>1</v>
      </c>
      <c r="H577" s="19">
        <v>2009</v>
      </c>
      <c r="I577" s="19">
        <v>20090828</v>
      </c>
      <c r="J577" s="19" t="s">
        <v>1501</v>
      </c>
      <c r="K577" s="19">
        <v>6</v>
      </c>
      <c r="L577" s="19">
        <v>35</v>
      </c>
      <c r="M577" s="19">
        <v>23</v>
      </c>
      <c r="N577" s="19">
        <v>14</v>
      </c>
      <c r="O577" s="19" t="s">
        <v>1502</v>
      </c>
      <c r="P577" s="19">
        <v>5</v>
      </c>
      <c r="Q577" s="19" t="s">
        <v>67</v>
      </c>
      <c r="R577" s="19"/>
      <c r="S577" s="19">
        <v>5000</v>
      </c>
      <c r="T577" s="19" t="s">
        <v>110</v>
      </c>
      <c r="U577" s="19"/>
      <c r="V577" s="19"/>
      <c r="W577" s="19"/>
      <c r="X577" s="19">
        <v>820</v>
      </c>
      <c r="Y577" s="19">
        <v>0</v>
      </c>
      <c r="Z577" s="19">
        <v>1</v>
      </c>
      <c r="AA577" s="19" t="s">
        <v>48</v>
      </c>
      <c r="AB577" s="19">
        <v>1</v>
      </c>
      <c r="AC577" s="19">
        <v>633369</v>
      </c>
      <c r="AD577" s="19">
        <v>12</v>
      </c>
      <c r="AE577" s="19"/>
      <c r="AF577" s="19"/>
      <c r="AG577" s="19"/>
      <c r="AH577" s="19">
        <v>108885</v>
      </c>
      <c r="AI577" s="19">
        <v>1</v>
      </c>
      <c r="AJ577" s="19"/>
      <c r="AK577" s="19"/>
      <c r="AL577" s="19"/>
      <c r="AM577" s="19"/>
      <c r="AN577" s="19"/>
      <c r="AO577" s="19">
        <v>1.67</v>
      </c>
      <c r="AP577" s="19" t="s">
        <v>1519</v>
      </c>
      <c r="AQ577" s="19" t="s">
        <v>1502</v>
      </c>
      <c r="AR577" s="19" t="s">
        <v>1540</v>
      </c>
      <c r="AS577" s="19" t="s">
        <v>1562</v>
      </c>
      <c r="AT577" s="19" t="s">
        <v>1563</v>
      </c>
      <c r="AU577" s="19" t="s">
        <v>1564</v>
      </c>
      <c r="AV577" s="19" t="s">
        <v>1565</v>
      </c>
      <c r="AW577" s="19">
        <v>2005</v>
      </c>
      <c r="AX577" s="19">
        <v>3</v>
      </c>
      <c r="AY577" s="19" t="s">
        <v>1566</v>
      </c>
      <c r="AZ577" s="19" t="s">
        <v>1567</v>
      </c>
      <c r="BA577" s="19">
        <v>2006</v>
      </c>
      <c r="BB577" t="str">
        <f>VLOOKUP(AC577,'CTCwiretagcode(Jan2016)'!A$2:C$730,3,FALSE)</f>
        <v>SAM</v>
      </c>
      <c r="BC577" t="str">
        <f t="shared" si="24"/>
        <v>NT</v>
      </c>
      <c r="BD577">
        <f t="shared" si="25"/>
        <v>3</v>
      </c>
      <c r="BE577" t="str">
        <f t="shared" si="26"/>
        <v>6333693M10107  C2009820</v>
      </c>
      <c r="BK577" s="19" t="s">
        <v>1518</v>
      </c>
    </row>
    <row r="578" spans="1:63" x14ac:dyDescent="0.25">
      <c r="A578" s="19" t="s">
        <v>1501</v>
      </c>
      <c r="B578" s="19">
        <v>4.0999999999999996</v>
      </c>
      <c r="C578" s="19">
        <v>20130329</v>
      </c>
      <c r="D578" s="19" t="s">
        <v>41</v>
      </c>
      <c r="E578" s="19" t="s">
        <v>41</v>
      </c>
      <c r="F578" s="19">
        <v>2074990</v>
      </c>
      <c r="G578" s="19">
        <v>1</v>
      </c>
      <c r="H578" s="19">
        <v>2009</v>
      </c>
      <c r="I578" s="19">
        <v>20090828</v>
      </c>
      <c r="J578" s="19" t="s">
        <v>1501</v>
      </c>
      <c r="K578" s="19">
        <v>6</v>
      </c>
      <c r="L578" s="19">
        <v>35</v>
      </c>
      <c r="M578" s="19">
        <v>23</v>
      </c>
      <c r="N578" s="19">
        <v>17</v>
      </c>
      <c r="O578" s="19" t="s">
        <v>1502</v>
      </c>
      <c r="P578" s="19">
        <v>5</v>
      </c>
      <c r="Q578" s="19" t="s">
        <v>67</v>
      </c>
      <c r="R578" s="19"/>
      <c r="S578" s="19">
        <v>5000</v>
      </c>
      <c r="T578" s="19" t="s">
        <v>45</v>
      </c>
      <c r="U578" s="19"/>
      <c r="V578" s="19"/>
      <c r="W578" s="19"/>
      <c r="X578" s="19">
        <v>770</v>
      </c>
      <c r="Y578" s="19">
        <v>0</v>
      </c>
      <c r="Z578" s="19">
        <v>1</v>
      </c>
      <c r="AA578" s="19" t="s">
        <v>48</v>
      </c>
      <c r="AB578" s="19">
        <v>1</v>
      </c>
      <c r="AC578" s="19">
        <v>633389</v>
      </c>
      <c r="AD578" s="19">
        <v>12</v>
      </c>
      <c r="AE578" s="19"/>
      <c r="AF578" s="19"/>
      <c r="AG578" s="19"/>
      <c r="AH578" s="19">
        <v>108885</v>
      </c>
      <c r="AI578" s="19">
        <v>1</v>
      </c>
      <c r="AJ578" s="19"/>
      <c r="AK578" s="19"/>
      <c r="AL578" s="19"/>
      <c r="AM578" s="19"/>
      <c r="AN578" s="19"/>
      <c r="AO578" s="19">
        <v>1.67</v>
      </c>
      <c r="AP578" s="19" t="s">
        <v>1519</v>
      </c>
      <c r="AQ578" s="19" t="s">
        <v>1502</v>
      </c>
      <c r="AR578" s="19" t="s">
        <v>1540</v>
      </c>
      <c r="AS578" s="19" t="s">
        <v>1562</v>
      </c>
      <c r="AT578" s="19" t="s">
        <v>1563</v>
      </c>
      <c r="AU578" s="19" t="s">
        <v>1564</v>
      </c>
      <c r="AV578" s="19" t="s">
        <v>1565</v>
      </c>
      <c r="AW578" s="19">
        <v>2006</v>
      </c>
      <c r="AX578" s="19">
        <v>3</v>
      </c>
      <c r="AY578" s="19" t="s">
        <v>1566</v>
      </c>
      <c r="AZ578" s="19" t="s">
        <v>1567</v>
      </c>
      <c r="BA578" s="19">
        <v>2007</v>
      </c>
      <c r="BB578" t="str">
        <f>VLOOKUP(AC578,'CTCwiretagcode(Jan2016)'!A$2:C$730,3,FALSE)</f>
        <v>SAM</v>
      </c>
      <c r="BC578" t="str">
        <f t="shared" si="24"/>
        <v>Tr</v>
      </c>
      <c r="BD578">
        <f t="shared" si="25"/>
        <v>3</v>
      </c>
      <c r="BE578" t="str">
        <f t="shared" si="26"/>
        <v>6333893M10107  C2009770</v>
      </c>
      <c r="BK578" s="19" t="s">
        <v>1518</v>
      </c>
    </row>
    <row r="579" spans="1:63" x14ac:dyDescent="0.25">
      <c r="A579" s="19" t="s">
        <v>1501</v>
      </c>
      <c r="B579" s="19">
        <v>4.0999999999999996</v>
      </c>
      <c r="C579" s="19">
        <v>20130329</v>
      </c>
      <c r="D579" s="19" t="s">
        <v>41</v>
      </c>
      <c r="E579" s="19" t="s">
        <v>41</v>
      </c>
      <c r="F579" s="19">
        <v>2074995</v>
      </c>
      <c r="G579" s="19">
        <v>1</v>
      </c>
      <c r="H579" s="19">
        <v>2009</v>
      </c>
      <c r="I579" s="19">
        <v>20090828</v>
      </c>
      <c r="J579" s="19" t="s">
        <v>1501</v>
      </c>
      <c r="K579" s="19">
        <v>6</v>
      </c>
      <c r="L579" s="19">
        <v>35</v>
      </c>
      <c r="M579" s="19">
        <v>23</v>
      </c>
      <c r="N579" s="19">
        <v>17</v>
      </c>
      <c r="O579" s="19" t="s">
        <v>1502</v>
      </c>
      <c r="P579" s="19">
        <v>5</v>
      </c>
      <c r="Q579" s="19" t="s">
        <v>67</v>
      </c>
      <c r="R579" s="19"/>
      <c r="S579" s="19">
        <v>5000</v>
      </c>
      <c r="T579" s="19" t="s">
        <v>45</v>
      </c>
      <c r="U579" s="19"/>
      <c r="V579" s="19"/>
      <c r="W579" s="19"/>
      <c r="X579" s="19">
        <v>800</v>
      </c>
      <c r="Y579" s="19">
        <v>0</v>
      </c>
      <c r="Z579" s="19">
        <v>1</v>
      </c>
      <c r="AA579" s="19" t="s">
        <v>48</v>
      </c>
      <c r="AB579" s="19">
        <v>1</v>
      </c>
      <c r="AC579" s="19">
        <v>633369</v>
      </c>
      <c r="AD579" s="19">
        <v>12</v>
      </c>
      <c r="AE579" s="19"/>
      <c r="AF579" s="19"/>
      <c r="AG579" s="19"/>
      <c r="AH579" s="19">
        <v>108885</v>
      </c>
      <c r="AI579" s="19">
        <v>1</v>
      </c>
      <c r="AJ579" s="19"/>
      <c r="AK579" s="19"/>
      <c r="AL579" s="19"/>
      <c r="AM579" s="19"/>
      <c r="AN579" s="19"/>
      <c r="AO579" s="19">
        <v>1.67</v>
      </c>
      <c r="AP579" s="19" t="s">
        <v>1519</v>
      </c>
      <c r="AQ579" s="19" t="s">
        <v>1502</v>
      </c>
      <c r="AR579" s="19" t="s">
        <v>1540</v>
      </c>
      <c r="AS579" s="19" t="s">
        <v>1562</v>
      </c>
      <c r="AT579" s="19" t="s">
        <v>1563</v>
      </c>
      <c r="AU579" s="19" t="s">
        <v>1564</v>
      </c>
      <c r="AV579" s="19" t="s">
        <v>1565</v>
      </c>
      <c r="AW579" s="19">
        <v>2005</v>
      </c>
      <c r="AX579" s="19">
        <v>3</v>
      </c>
      <c r="AY579" s="19" t="s">
        <v>1566</v>
      </c>
      <c r="AZ579" s="19" t="s">
        <v>1567</v>
      </c>
      <c r="BA579" s="19">
        <v>2006</v>
      </c>
      <c r="BB579" t="str">
        <f>VLOOKUP(AC579,'CTCwiretagcode(Jan2016)'!A$2:C$730,3,FALSE)</f>
        <v>SAM</v>
      </c>
      <c r="BC579" t="str">
        <f t="shared" ref="BC579:BC643" si="27">VLOOKUP(N579,BF$2:BG$7,2,FALSE)</f>
        <v>Tr</v>
      </c>
      <c r="BD579">
        <f t="shared" ref="BD579:BD643" si="28">IF(MID(I579,5,2)*1&gt;=10,4,3)</f>
        <v>3</v>
      </c>
      <c r="BE579" t="str">
        <f t="shared" ref="BE579:BE642" si="29">AC579&amp;Q579&amp;H579&amp;X579</f>
        <v>6333693M10107  C2009800</v>
      </c>
      <c r="BK579" s="19" t="s">
        <v>1518</v>
      </c>
    </row>
    <row r="580" spans="1:63" x14ac:dyDescent="0.25">
      <c r="A580" s="19" t="s">
        <v>1501</v>
      </c>
      <c r="B580" s="19">
        <v>4.0999999999999996</v>
      </c>
      <c r="C580" s="19">
        <v>20130329</v>
      </c>
      <c r="D580" s="19" t="s">
        <v>41</v>
      </c>
      <c r="E580" s="19" t="s">
        <v>41</v>
      </c>
      <c r="F580" s="19">
        <v>2075003</v>
      </c>
      <c r="G580" s="19">
        <v>1</v>
      </c>
      <c r="H580" s="19">
        <v>2009</v>
      </c>
      <c r="I580" s="19">
        <v>20090828</v>
      </c>
      <c r="J580" s="19" t="s">
        <v>1501</v>
      </c>
      <c r="K580" s="19">
        <v>6</v>
      </c>
      <c r="L580" s="19">
        <v>35</v>
      </c>
      <c r="M580" s="19">
        <v>23</v>
      </c>
      <c r="N580" s="19">
        <v>17</v>
      </c>
      <c r="O580" s="19" t="s">
        <v>1502</v>
      </c>
      <c r="P580" s="19">
        <v>5</v>
      </c>
      <c r="Q580" s="19" t="s">
        <v>67</v>
      </c>
      <c r="R580" s="19"/>
      <c r="S580" s="19">
        <v>5000</v>
      </c>
      <c r="T580" s="19" t="s">
        <v>110</v>
      </c>
      <c r="U580" s="19"/>
      <c r="V580" s="19"/>
      <c r="W580" s="19"/>
      <c r="X580" s="19">
        <v>730</v>
      </c>
      <c r="Y580" s="19">
        <v>0</v>
      </c>
      <c r="Z580" s="19">
        <v>1</v>
      </c>
      <c r="AA580" s="19" t="s">
        <v>48</v>
      </c>
      <c r="AB580" s="19">
        <v>1</v>
      </c>
      <c r="AC580" s="19">
        <v>633369</v>
      </c>
      <c r="AD580" s="19">
        <v>12</v>
      </c>
      <c r="AE580" s="19"/>
      <c r="AF580" s="19"/>
      <c r="AG580" s="19"/>
      <c r="AH580" s="19">
        <v>108885</v>
      </c>
      <c r="AI580" s="19">
        <v>1</v>
      </c>
      <c r="AJ580" s="19"/>
      <c r="AK580" s="19"/>
      <c r="AL580" s="19"/>
      <c r="AM580" s="19"/>
      <c r="AN580" s="19"/>
      <c r="AO580" s="19">
        <v>1.67</v>
      </c>
      <c r="AP580" s="19" t="s">
        <v>1519</v>
      </c>
      <c r="AQ580" s="19" t="s">
        <v>1502</v>
      </c>
      <c r="AR580" s="19" t="s">
        <v>1540</v>
      </c>
      <c r="AS580" s="19" t="s">
        <v>1562</v>
      </c>
      <c r="AT580" s="19" t="s">
        <v>1563</v>
      </c>
      <c r="AU580" s="19" t="s">
        <v>1564</v>
      </c>
      <c r="AV580" s="19" t="s">
        <v>1565</v>
      </c>
      <c r="AW580" s="19">
        <v>2005</v>
      </c>
      <c r="AX580" s="19">
        <v>3</v>
      </c>
      <c r="AY580" s="19" t="s">
        <v>1566</v>
      </c>
      <c r="AZ580" s="19" t="s">
        <v>1567</v>
      </c>
      <c r="BA580" s="19">
        <v>2006</v>
      </c>
      <c r="BB580" t="str">
        <f>VLOOKUP(AC580,'CTCwiretagcode(Jan2016)'!A$2:C$730,3,FALSE)</f>
        <v>SAM</v>
      </c>
      <c r="BC580" t="str">
        <f t="shared" si="27"/>
        <v>Tr</v>
      </c>
      <c r="BD580">
        <f t="shared" si="28"/>
        <v>3</v>
      </c>
      <c r="BE580" t="str">
        <f t="shared" si="29"/>
        <v>6333693M10107  C2009730</v>
      </c>
      <c r="BK580" s="19" t="s">
        <v>1518</v>
      </c>
    </row>
    <row r="581" spans="1:63" x14ac:dyDescent="0.25">
      <c r="A581" s="19" t="s">
        <v>1501</v>
      </c>
      <c r="B581" s="19">
        <v>4.0999999999999996</v>
      </c>
      <c r="C581" s="19">
        <v>20130329</v>
      </c>
      <c r="D581" s="19" t="s">
        <v>41</v>
      </c>
      <c r="E581" s="19" t="s">
        <v>41</v>
      </c>
      <c r="F581" s="19">
        <v>2075005</v>
      </c>
      <c r="G581" s="19">
        <v>1</v>
      </c>
      <c r="H581" s="19">
        <v>2009</v>
      </c>
      <c r="I581" s="19">
        <v>20090828</v>
      </c>
      <c r="J581" s="19" t="s">
        <v>1501</v>
      </c>
      <c r="K581" s="19">
        <v>6</v>
      </c>
      <c r="L581" s="19">
        <v>35</v>
      </c>
      <c r="M581" s="19">
        <v>23</v>
      </c>
      <c r="N581" s="19">
        <v>17</v>
      </c>
      <c r="O581" s="19" t="s">
        <v>1502</v>
      </c>
      <c r="P581" s="19">
        <v>5</v>
      </c>
      <c r="Q581" s="19" t="s">
        <v>67</v>
      </c>
      <c r="R581" s="19"/>
      <c r="S581" s="19">
        <v>5000</v>
      </c>
      <c r="T581" s="19" t="s">
        <v>110</v>
      </c>
      <c r="U581" s="19"/>
      <c r="V581" s="19"/>
      <c r="W581" s="19"/>
      <c r="X581" s="19">
        <v>700</v>
      </c>
      <c r="Y581" s="19">
        <v>0</v>
      </c>
      <c r="Z581" s="19">
        <v>1</v>
      </c>
      <c r="AA581" s="19" t="s">
        <v>48</v>
      </c>
      <c r="AB581" s="19">
        <v>1</v>
      </c>
      <c r="AC581" s="19">
        <v>633389</v>
      </c>
      <c r="AD581" s="19">
        <v>12</v>
      </c>
      <c r="AE581" s="19"/>
      <c r="AF581" s="19"/>
      <c r="AG581" s="19"/>
      <c r="AH581" s="19">
        <v>108885</v>
      </c>
      <c r="AI581" s="19">
        <v>1</v>
      </c>
      <c r="AJ581" s="19"/>
      <c r="AK581" s="19"/>
      <c r="AL581" s="19"/>
      <c r="AM581" s="19"/>
      <c r="AN581" s="19"/>
      <c r="AO581" s="19">
        <v>1.67</v>
      </c>
      <c r="AP581" s="19" t="s">
        <v>1519</v>
      </c>
      <c r="AQ581" s="19" t="s">
        <v>1502</v>
      </c>
      <c r="AR581" s="19" t="s">
        <v>1540</v>
      </c>
      <c r="AS581" s="19" t="s">
        <v>1562</v>
      </c>
      <c r="AT581" s="19" t="s">
        <v>1563</v>
      </c>
      <c r="AU581" s="19" t="s">
        <v>1564</v>
      </c>
      <c r="AV581" s="19" t="s">
        <v>1565</v>
      </c>
      <c r="AW581" s="19">
        <v>2006</v>
      </c>
      <c r="AX581" s="19">
        <v>3</v>
      </c>
      <c r="AY581" s="19" t="s">
        <v>1566</v>
      </c>
      <c r="AZ581" s="19" t="s">
        <v>1567</v>
      </c>
      <c r="BA581" s="19">
        <v>2007</v>
      </c>
      <c r="BB581" t="str">
        <f>VLOOKUP(AC581,'CTCwiretagcode(Jan2016)'!A$2:C$730,3,FALSE)</f>
        <v>SAM</v>
      </c>
      <c r="BC581" t="str">
        <f t="shared" si="27"/>
        <v>Tr</v>
      </c>
      <c r="BD581">
        <f t="shared" si="28"/>
        <v>3</v>
      </c>
      <c r="BE581" t="str">
        <f t="shared" si="29"/>
        <v>6333893M10107  C2009700</v>
      </c>
      <c r="BK581" s="19" t="s">
        <v>1518</v>
      </c>
    </row>
    <row r="582" spans="1:63" x14ac:dyDescent="0.25">
      <c r="A582" s="19" t="s">
        <v>1501</v>
      </c>
      <c r="B582" s="19">
        <v>4.0999999999999996</v>
      </c>
      <c r="C582" s="19">
        <v>20130329</v>
      </c>
      <c r="D582" s="19" t="s">
        <v>41</v>
      </c>
      <c r="E582" s="19" t="s">
        <v>41</v>
      </c>
      <c r="F582" s="19">
        <v>2071498</v>
      </c>
      <c r="G582" s="19">
        <v>1</v>
      </c>
      <c r="H582" s="19">
        <v>2009</v>
      </c>
      <c r="I582" s="19">
        <v>20090825</v>
      </c>
      <c r="J582" s="19" t="s">
        <v>1501</v>
      </c>
      <c r="K582" s="19">
        <v>6</v>
      </c>
      <c r="L582" s="19">
        <v>35</v>
      </c>
      <c r="M582" s="19">
        <v>23</v>
      </c>
      <c r="N582" s="19">
        <v>17</v>
      </c>
      <c r="O582" s="19" t="s">
        <v>1502</v>
      </c>
      <c r="P582" s="19">
        <v>5</v>
      </c>
      <c r="Q582" s="19" t="s">
        <v>42</v>
      </c>
      <c r="R582" s="19"/>
      <c r="S582" s="19">
        <v>5000</v>
      </c>
      <c r="T582" s="19" t="s">
        <v>110</v>
      </c>
      <c r="U582" s="19"/>
      <c r="V582" s="19"/>
      <c r="W582" s="19"/>
      <c r="X582" s="19">
        <v>970</v>
      </c>
      <c r="Y582" s="19">
        <v>0</v>
      </c>
      <c r="Z582" s="19">
        <v>1</v>
      </c>
      <c r="AA582" s="19" t="s">
        <v>48</v>
      </c>
      <c r="AB582" s="19">
        <v>1</v>
      </c>
      <c r="AC582" s="19">
        <v>633369</v>
      </c>
      <c r="AD582" s="19">
        <v>12</v>
      </c>
      <c r="AE582" s="19"/>
      <c r="AF582" s="19"/>
      <c r="AG582" s="19"/>
      <c r="AH582" s="19">
        <v>108875</v>
      </c>
      <c r="AI582" s="19">
        <v>1</v>
      </c>
      <c r="AJ582" s="19"/>
      <c r="AK582" s="19"/>
      <c r="AL582" s="19"/>
      <c r="AM582" s="19"/>
      <c r="AN582" s="19"/>
      <c r="AO582" s="19">
        <v>1.01</v>
      </c>
      <c r="AP582" s="19" t="s">
        <v>1504</v>
      </c>
      <c r="AQ582" s="19" t="s">
        <v>1502</v>
      </c>
      <c r="AR582" s="19" t="s">
        <v>1540</v>
      </c>
      <c r="AS582" s="19" t="s">
        <v>1562</v>
      </c>
      <c r="AT582" s="19" t="s">
        <v>1563</v>
      </c>
      <c r="AU582" s="19" t="s">
        <v>1564</v>
      </c>
      <c r="AV582" s="19" t="s">
        <v>1565</v>
      </c>
      <c r="AW582" s="19">
        <v>2005</v>
      </c>
      <c r="AX582" s="19">
        <v>3</v>
      </c>
      <c r="AY582" s="19" t="s">
        <v>1566</v>
      </c>
      <c r="AZ582" s="19" t="s">
        <v>1567</v>
      </c>
      <c r="BA582" s="19">
        <v>2006</v>
      </c>
      <c r="BB582" t="str">
        <f>VLOOKUP(AC582,'CTCwiretagcode(Jan2016)'!A$2:C$730,3,FALSE)</f>
        <v>SAM</v>
      </c>
      <c r="BC582" t="str">
        <f t="shared" si="27"/>
        <v>Tr</v>
      </c>
      <c r="BD582">
        <f t="shared" si="28"/>
        <v>3</v>
      </c>
      <c r="BE582" t="str">
        <f t="shared" si="29"/>
        <v>6333693M10107  B2009970</v>
      </c>
      <c r="BK582" s="19" t="s">
        <v>1503</v>
      </c>
    </row>
    <row r="583" spans="1:63" x14ac:dyDescent="0.25">
      <c r="A583" s="19" t="s">
        <v>1501</v>
      </c>
      <c r="B583" s="19">
        <v>4.0999999999999996</v>
      </c>
      <c r="C583" s="19">
        <v>20130329</v>
      </c>
      <c r="D583" s="19" t="s">
        <v>41</v>
      </c>
      <c r="E583" s="19" t="s">
        <v>41</v>
      </c>
      <c r="F583" s="19">
        <v>2071500</v>
      </c>
      <c r="G583" s="19">
        <v>1</v>
      </c>
      <c r="H583" s="19">
        <v>2009</v>
      </c>
      <c r="I583" s="19">
        <v>20090825</v>
      </c>
      <c r="J583" s="19" t="s">
        <v>1501</v>
      </c>
      <c r="K583" s="19">
        <v>6</v>
      </c>
      <c r="L583" s="19">
        <v>35</v>
      </c>
      <c r="M583" s="19">
        <v>23</v>
      </c>
      <c r="N583" s="19">
        <v>17</v>
      </c>
      <c r="O583" s="19" t="s">
        <v>1502</v>
      </c>
      <c r="P583" s="19">
        <v>5</v>
      </c>
      <c r="Q583" s="19" t="s">
        <v>42</v>
      </c>
      <c r="R583" s="19"/>
      <c r="S583" s="19">
        <v>5000</v>
      </c>
      <c r="T583" s="19" t="s">
        <v>45</v>
      </c>
      <c r="U583" s="19"/>
      <c r="V583" s="19"/>
      <c r="W583" s="19"/>
      <c r="X583" s="19">
        <v>540</v>
      </c>
      <c r="Y583" s="19">
        <v>0</v>
      </c>
      <c r="Z583" s="19">
        <v>1</v>
      </c>
      <c r="AA583" s="19" t="s">
        <v>48</v>
      </c>
      <c r="AB583" s="19">
        <v>1</v>
      </c>
      <c r="AC583" s="19">
        <v>634272</v>
      </c>
      <c r="AD583" s="19">
        <v>12</v>
      </c>
      <c r="AE583" s="19"/>
      <c r="AF583" s="19"/>
      <c r="AG583" s="19"/>
      <c r="AH583" s="19">
        <v>108875</v>
      </c>
      <c r="AI583" s="19">
        <v>1</v>
      </c>
      <c r="AJ583" s="19"/>
      <c r="AK583" s="19"/>
      <c r="AL583" s="19"/>
      <c r="AM583" s="19"/>
      <c r="AN583" s="19"/>
      <c r="AO583" s="19">
        <v>1.01</v>
      </c>
      <c r="AP583" s="19" t="s">
        <v>1504</v>
      </c>
      <c r="AQ583" s="19" t="s">
        <v>1502</v>
      </c>
      <c r="AR583" s="19" t="s">
        <v>1540</v>
      </c>
      <c r="AS583" s="19" t="s">
        <v>1562</v>
      </c>
      <c r="AT583" s="19" t="s">
        <v>1563</v>
      </c>
      <c r="AU583" s="19" t="s">
        <v>1564</v>
      </c>
      <c r="AV583" s="19" t="s">
        <v>1565</v>
      </c>
      <c r="AW583" s="19">
        <v>2007</v>
      </c>
      <c r="AX583" s="19">
        <v>3</v>
      </c>
      <c r="AY583" s="19" t="s">
        <v>1566</v>
      </c>
      <c r="AZ583" s="19" t="s">
        <v>1567</v>
      </c>
      <c r="BA583" s="19">
        <v>2008</v>
      </c>
      <c r="BB583" t="str">
        <f>VLOOKUP(AC583,'CTCwiretagcode(Jan2016)'!A$2:C$730,3,FALSE)</f>
        <v>SAM</v>
      </c>
      <c r="BC583" t="str">
        <f t="shared" si="27"/>
        <v>Tr</v>
      </c>
      <c r="BD583">
        <f t="shared" si="28"/>
        <v>3</v>
      </c>
      <c r="BE583" t="str">
        <f t="shared" si="29"/>
        <v>6342723M10107  B2009540</v>
      </c>
      <c r="BK583" s="19" t="s">
        <v>1503</v>
      </c>
    </row>
    <row r="584" spans="1:63" x14ac:dyDescent="0.25">
      <c r="A584" s="19" t="s">
        <v>1501</v>
      </c>
      <c r="B584" s="19">
        <v>4.0999999999999996</v>
      </c>
      <c r="C584" s="19">
        <v>20130329</v>
      </c>
      <c r="D584" s="19" t="s">
        <v>41</v>
      </c>
      <c r="E584" s="19" t="s">
        <v>41</v>
      </c>
      <c r="F584" s="19">
        <v>2071507</v>
      </c>
      <c r="G584" s="19">
        <v>1</v>
      </c>
      <c r="H584" s="19">
        <v>2009</v>
      </c>
      <c r="I584" s="19">
        <v>20090825</v>
      </c>
      <c r="J584" s="19" t="s">
        <v>1501</v>
      </c>
      <c r="K584" s="19">
        <v>6</v>
      </c>
      <c r="L584" s="19">
        <v>35</v>
      </c>
      <c r="M584" s="19">
        <v>23</v>
      </c>
      <c r="N584" s="19">
        <v>17</v>
      </c>
      <c r="O584" s="19" t="s">
        <v>1502</v>
      </c>
      <c r="P584" s="19">
        <v>5</v>
      </c>
      <c r="Q584" s="19" t="s">
        <v>42</v>
      </c>
      <c r="R584" s="19"/>
      <c r="S584" s="19">
        <v>5000</v>
      </c>
      <c r="T584" s="19" t="s">
        <v>110</v>
      </c>
      <c r="U584" s="19"/>
      <c r="V584" s="19"/>
      <c r="W584" s="19"/>
      <c r="X584" s="19">
        <v>830</v>
      </c>
      <c r="Y584" s="19">
        <v>0</v>
      </c>
      <c r="Z584" s="19">
        <v>1</v>
      </c>
      <c r="AA584" s="19" t="s">
        <v>48</v>
      </c>
      <c r="AB584" s="19">
        <v>1</v>
      </c>
      <c r="AC584" s="19">
        <v>633369</v>
      </c>
      <c r="AD584" s="19">
        <v>12</v>
      </c>
      <c r="AE584" s="19"/>
      <c r="AF584" s="19"/>
      <c r="AG584" s="19"/>
      <c r="AH584" s="19">
        <v>108875</v>
      </c>
      <c r="AI584" s="19">
        <v>1</v>
      </c>
      <c r="AJ584" s="19"/>
      <c r="AK584" s="19"/>
      <c r="AL584" s="19"/>
      <c r="AM584" s="19"/>
      <c r="AN584" s="19"/>
      <c r="AO584" s="19">
        <v>1.01</v>
      </c>
      <c r="AP584" s="19" t="s">
        <v>1504</v>
      </c>
      <c r="AQ584" s="19" t="s">
        <v>1502</v>
      </c>
      <c r="AR584" s="19" t="s">
        <v>1540</v>
      </c>
      <c r="AS584" s="19" t="s">
        <v>1562</v>
      </c>
      <c r="AT584" s="19" t="s">
        <v>1563</v>
      </c>
      <c r="AU584" s="19" t="s">
        <v>1564</v>
      </c>
      <c r="AV584" s="19" t="s">
        <v>1565</v>
      </c>
      <c r="AW584" s="19">
        <v>2005</v>
      </c>
      <c r="AX584" s="19">
        <v>3</v>
      </c>
      <c r="AY584" s="19" t="s">
        <v>1566</v>
      </c>
      <c r="AZ584" s="19" t="s">
        <v>1567</v>
      </c>
      <c r="BA584" s="19">
        <v>2006</v>
      </c>
      <c r="BB584" t="str">
        <f>VLOOKUP(AC584,'CTCwiretagcode(Jan2016)'!A$2:C$730,3,FALSE)</f>
        <v>SAM</v>
      </c>
      <c r="BC584" t="str">
        <f t="shared" si="27"/>
        <v>Tr</v>
      </c>
      <c r="BD584">
        <f t="shared" si="28"/>
        <v>3</v>
      </c>
      <c r="BE584" t="str">
        <f t="shared" si="29"/>
        <v>6333693M10107  B2009830</v>
      </c>
      <c r="BK584" s="19" t="s">
        <v>1503</v>
      </c>
    </row>
    <row r="585" spans="1:63" x14ac:dyDescent="0.25">
      <c r="A585" s="19" t="s">
        <v>1501</v>
      </c>
      <c r="B585" s="19">
        <v>4.0999999999999996</v>
      </c>
      <c r="C585" s="19">
        <v>20130329</v>
      </c>
      <c r="D585" s="19" t="s">
        <v>41</v>
      </c>
      <c r="E585" s="19" t="s">
        <v>41</v>
      </c>
      <c r="F585" s="19">
        <v>2071510</v>
      </c>
      <c r="G585" s="19">
        <v>1</v>
      </c>
      <c r="H585" s="19">
        <v>2009</v>
      </c>
      <c r="I585" s="19">
        <v>20090825</v>
      </c>
      <c r="J585" s="19" t="s">
        <v>1501</v>
      </c>
      <c r="K585" s="19">
        <v>6</v>
      </c>
      <c r="L585" s="19">
        <v>35</v>
      </c>
      <c r="M585" s="19">
        <v>23</v>
      </c>
      <c r="N585" s="19">
        <v>17</v>
      </c>
      <c r="O585" s="19" t="s">
        <v>1502</v>
      </c>
      <c r="P585" s="19">
        <v>5</v>
      </c>
      <c r="Q585" s="19" t="s">
        <v>42</v>
      </c>
      <c r="R585" s="19"/>
      <c r="S585" s="19">
        <v>5000</v>
      </c>
      <c r="T585" s="19" t="s">
        <v>110</v>
      </c>
      <c r="U585" s="19"/>
      <c r="V585" s="19"/>
      <c r="W585" s="19"/>
      <c r="X585" s="19">
        <v>880</v>
      </c>
      <c r="Y585" s="19">
        <v>0</v>
      </c>
      <c r="Z585" s="19">
        <v>1</v>
      </c>
      <c r="AA585" s="19" t="s">
        <v>48</v>
      </c>
      <c r="AB585" s="19">
        <v>1</v>
      </c>
      <c r="AC585" s="19">
        <v>633369</v>
      </c>
      <c r="AD585" s="19">
        <v>12</v>
      </c>
      <c r="AE585" s="19"/>
      <c r="AF585" s="19"/>
      <c r="AG585" s="19"/>
      <c r="AH585" s="19">
        <v>108875</v>
      </c>
      <c r="AI585" s="19">
        <v>1</v>
      </c>
      <c r="AJ585" s="19"/>
      <c r="AK585" s="19"/>
      <c r="AL585" s="19"/>
      <c r="AM585" s="19"/>
      <c r="AN585" s="19"/>
      <c r="AO585" s="19">
        <v>1.01</v>
      </c>
      <c r="AP585" s="19" t="s">
        <v>1504</v>
      </c>
      <c r="AQ585" s="19" t="s">
        <v>1502</v>
      </c>
      <c r="AR585" s="19" t="s">
        <v>1540</v>
      </c>
      <c r="AS585" s="19" t="s">
        <v>1562</v>
      </c>
      <c r="AT585" s="19" t="s">
        <v>1563</v>
      </c>
      <c r="AU585" s="19" t="s">
        <v>1564</v>
      </c>
      <c r="AV585" s="19" t="s">
        <v>1565</v>
      </c>
      <c r="AW585" s="19">
        <v>2005</v>
      </c>
      <c r="AX585" s="19">
        <v>3</v>
      </c>
      <c r="AY585" s="19" t="s">
        <v>1566</v>
      </c>
      <c r="AZ585" s="19" t="s">
        <v>1567</v>
      </c>
      <c r="BA585" s="19">
        <v>2006</v>
      </c>
      <c r="BB585" t="str">
        <f>VLOOKUP(AC585,'CTCwiretagcode(Jan2016)'!A$2:C$730,3,FALSE)</f>
        <v>SAM</v>
      </c>
      <c r="BC585" t="str">
        <f t="shared" si="27"/>
        <v>Tr</v>
      </c>
      <c r="BD585">
        <f t="shared" si="28"/>
        <v>3</v>
      </c>
      <c r="BE585" t="str">
        <f t="shared" si="29"/>
        <v>6333693M10107  B2009880</v>
      </c>
      <c r="BK585" s="19" t="s">
        <v>1503</v>
      </c>
    </row>
    <row r="586" spans="1:63" x14ac:dyDescent="0.25">
      <c r="A586" s="19" t="s">
        <v>1501</v>
      </c>
      <c r="B586" s="19">
        <v>4.0999999999999996</v>
      </c>
      <c r="C586" s="19">
        <v>20130329</v>
      </c>
      <c r="D586" s="19" t="s">
        <v>41</v>
      </c>
      <c r="E586" s="19" t="s">
        <v>41</v>
      </c>
      <c r="F586" s="19">
        <v>2071511</v>
      </c>
      <c r="G586" s="19">
        <v>1</v>
      </c>
      <c r="H586" s="19">
        <v>2009</v>
      </c>
      <c r="I586" s="19">
        <v>20090825</v>
      </c>
      <c r="J586" s="19" t="s">
        <v>1501</v>
      </c>
      <c r="K586" s="19">
        <v>6</v>
      </c>
      <c r="L586" s="19">
        <v>35</v>
      </c>
      <c r="M586" s="19">
        <v>23</v>
      </c>
      <c r="N586" s="19">
        <v>17</v>
      </c>
      <c r="O586" s="19" t="s">
        <v>1502</v>
      </c>
      <c r="P586" s="19">
        <v>5</v>
      </c>
      <c r="Q586" s="19" t="s">
        <v>42</v>
      </c>
      <c r="R586" s="19"/>
      <c r="S586" s="19">
        <v>5000</v>
      </c>
      <c r="T586" s="19" t="s">
        <v>110</v>
      </c>
      <c r="U586" s="19"/>
      <c r="V586" s="19"/>
      <c r="W586" s="19"/>
      <c r="X586" s="19">
        <v>840</v>
      </c>
      <c r="Y586" s="19">
        <v>0</v>
      </c>
      <c r="Z586" s="19">
        <v>1</v>
      </c>
      <c r="AA586" s="19" t="s">
        <v>48</v>
      </c>
      <c r="AB586" s="19">
        <v>1</v>
      </c>
      <c r="AC586" s="19">
        <v>633369</v>
      </c>
      <c r="AD586" s="19">
        <v>12</v>
      </c>
      <c r="AE586" s="19"/>
      <c r="AF586" s="19"/>
      <c r="AG586" s="19"/>
      <c r="AH586" s="19">
        <v>108875</v>
      </c>
      <c r="AI586" s="19">
        <v>1</v>
      </c>
      <c r="AJ586" s="19"/>
      <c r="AK586" s="19"/>
      <c r="AL586" s="19"/>
      <c r="AM586" s="19"/>
      <c r="AN586" s="19"/>
      <c r="AO586" s="19">
        <v>1.01</v>
      </c>
      <c r="AP586" s="19" t="s">
        <v>1504</v>
      </c>
      <c r="AQ586" s="19" t="s">
        <v>1502</v>
      </c>
      <c r="AR586" s="19" t="s">
        <v>1540</v>
      </c>
      <c r="AS586" s="19" t="s">
        <v>1562</v>
      </c>
      <c r="AT586" s="19" t="s">
        <v>1563</v>
      </c>
      <c r="AU586" s="19" t="s">
        <v>1564</v>
      </c>
      <c r="AV586" s="19" t="s">
        <v>1565</v>
      </c>
      <c r="AW586" s="19">
        <v>2005</v>
      </c>
      <c r="AX586" s="19">
        <v>3</v>
      </c>
      <c r="AY586" s="19" t="s">
        <v>1566</v>
      </c>
      <c r="AZ586" s="19" t="s">
        <v>1567</v>
      </c>
      <c r="BA586" s="19">
        <v>2006</v>
      </c>
      <c r="BB586" t="str">
        <f>VLOOKUP(AC586,'CTCwiretagcode(Jan2016)'!A$2:C$730,3,FALSE)</f>
        <v>SAM</v>
      </c>
      <c r="BC586" t="str">
        <f t="shared" si="27"/>
        <v>Tr</v>
      </c>
      <c r="BD586">
        <f t="shared" si="28"/>
        <v>3</v>
      </c>
      <c r="BE586" t="str">
        <f t="shared" si="29"/>
        <v>6333693M10107  B2009840</v>
      </c>
      <c r="BK586" s="19" t="s">
        <v>1503</v>
      </c>
    </row>
    <row r="587" spans="1:63" x14ac:dyDescent="0.25">
      <c r="A587" s="19" t="s">
        <v>1501</v>
      </c>
      <c r="B587" s="19">
        <v>4.0999999999999996</v>
      </c>
      <c r="C587" s="19">
        <v>20130329</v>
      </c>
      <c r="D587" s="19" t="s">
        <v>41</v>
      </c>
      <c r="E587" s="19" t="s">
        <v>41</v>
      </c>
      <c r="F587" s="19">
        <v>2071518</v>
      </c>
      <c r="G587" s="19">
        <v>1</v>
      </c>
      <c r="H587" s="19">
        <v>2009</v>
      </c>
      <c r="I587" s="19">
        <v>20090825</v>
      </c>
      <c r="J587" s="19" t="s">
        <v>1501</v>
      </c>
      <c r="K587" s="19">
        <v>6</v>
      </c>
      <c r="L587" s="19">
        <v>35</v>
      </c>
      <c r="M587" s="19">
        <v>23</v>
      </c>
      <c r="N587" s="19">
        <v>17</v>
      </c>
      <c r="O587" s="19" t="s">
        <v>1502</v>
      </c>
      <c r="P587" s="19">
        <v>5</v>
      </c>
      <c r="Q587" s="19" t="s">
        <v>42</v>
      </c>
      <c r="R587" s="19"/>
      <c r="S587" s="19">
        <v>5000</v>
      </c>
      <c r="T587" s="19" t="s">
        <v>110</v>
      </c>
      <c r="U587" s="19"/>
      <c r="V587" s="19"/>
      <c r="W587" s="19"/>
      <c r="X587" s="19">
        <v>870</v>
      </c>
      <c r="Y587" s="19">
        <v>0</v>
      </c>
      <c r="Z587" s="19">
        <v>1</v>
      </c>
      <c r="AA587" s="19" t="s">
        <v>48</v>
      </c>
      <c r="AB587" s="19">
        <v>1</v>
      </c>
      <c r="AC587" s="19">
        <v>633369</v>
      </c>
      <c r="AD587" s="19">
        <v>12</v>
      </c>
      <c r="AE587" s="19"/>
      <c r="AF587" s="19"/>
      <c r="AG587" s="19"/>
      <c r="AH587" s="19">
        <v>108875</v>
      </c>
      <c r="AI587" s="19">
        <v>1</v>
      </c>
      <c r="AJ587" s="19"/>
      <c r="AK587" s="19"/>
      <c r="AL587" s="19"/>
      <c r="AM587" s="19"/>
      <c r="AN587" s="19"/>
      <c r="AO587" s="19">
        <v>1.01</v>
      </c>
      <c r="AP587" s="19" t="s">
        <v>1504</v>
      </c>
      <c r="AQ587" s="19" t="s">
        <v>1502</v>
      </c>
      <c r="AR587" s="19" t="s">
        <v>1540</v>
      </c>
      <c r="AS587" s="19" t="s">
        <v>1562</v>
      </c>
      <c r="AT587" s="19" t="s">
        <v>1563</v>
      </c>
      <c r="AU587" s="19" t="s">
        <v>1564</v>
      </c>
      <c r="AV587" s="19" t="s">
        <v>1565</v>
      </c>
      <c r="AW587" s="19">
        <v>2005</v>
      </c>
      <c r="AX587" s="19">
        <v>3</v>
      </c>
      <c r="AY587" s="19" t="s">
        <v>1566</v>
      </c>
      <c r="AZ587" s="19" t="s">
        <v>1567</v>
      </c>
      <c r="BA587" s="19">
        <v>2006</v>
      </c>
      <c r="BB587" t="str">
        <f>VLOOKUP(AC587,'CTCwiretagcode(Jan2016)'!A$2:C$730,3,FALSE)</f>
        <v>SAM</v>
      </c>
      <c r="BC587" t="str">
        <f t="shared" si="27"/>
        <v>Tr</v>
      </c>
      <c r="BD587">
        <f t="shared" si="28"/>
        <v>3</v>
      </c>
      <c r="BE587" t="str">
        <f t="shared" si="29"/>
        <v>6333693M10107  B2009870</v>
      </c>
      <c r="BK587" s="19" t="s">
        <v>1503</v>
      </c>
    </row>
    <row r="588" spans="1:63" x14ac:dyDescent="0.25">
      <c r="A588" s="19" t="s">
        <v>1501</v>
      </c>
      <c r="B588" s="19">
        <v>4.0999999999999996</v>
      </c>
      <c r="C588" s="19">
        <v>20130329</v>
      </c>
      <c r="D588" s="19" t="s">
        <v>41</v>
      </c>
      <c r="E588" s="19" t="s">
        <v>41</v>
      </c>
      <c r="F588" s="19">
        <v>2064159</v>
      </c>
      <c r="G588" s="19">
        <v>1</v>
      </c>
      <c r="H588" s="19">
        <v>2009</v>
      </c>
      <c r="I588" s="19">
        <v>20090825</v>
      </c>
      <c r="J588" s="19" t="s">
        <v>1501</v>
      </c>
      <c r="K588" s="19">
        <v>6</v>
      </c>
      <c r="L588" s="19">
        <v>35</v>
      </c>
      <c r="M588" s="19">
        <v>23</v>
      </c>
      <c r="N588" s="19">
        <v>17</v>
      </c>
      <c r="O588" s="19" t="s">
        <v>1502</v>
      </c>
      <c r="P588" s="19">
        <v>5</v>
      </c>
      <c r="Q588" s="19" t="s">
        <v>42</v>
      </c>
      <c r="R588" s="19"/>
      <c r="S588" s="19">
        <v>5000</v>
      </c>
      <c r="T588" s="19" t="s">
        <v>110</v>
      </c>
      <c r="U588" s="19"/>
      <c r="V588" s="19"/>
      <c r="W588" s="19"/>
      <c r="X588" s="19">
        <v>710</v>
      </c>
      <c r="Y588" s="19">
        <v>0</v>
      </c>
      <c r="Z588" s="19">
        <v>1</v>
      </c>
      <c r="AA588" s="19" t="s">
        <v>48</v>
      </c>
      <c r="AB588" s="19">
        <v>1</v>
      </c>
      <c r="AC588" s="19">
        <v>633389</v>
      </c>
      <c r="AD588" s="19">
        <v>12</v>
      </c>
      <c r="AE588" s="19"/>
      <c r="AF588" s="19"/>
      <c r="AG588" s="19"/>
      <c r="AH588" s="19">
        <v>108875</v>
      </c>
      <c r="AI588" s="19">
        <v>1</v>
      </c>
      <c r="AJ588" s="19"/>
      <c r="AK588" s="19"/>
      <c r="AL588" s="19"/>
      <c r="AM588" s="19"/>
      <c r="AN588" s="19"/>
      <c r="AO588" s="19">
        <v>1.01</v>
      </c>
      <c r="AP588" s="19" t="s">
        <v>1504</v>
      </c>
      <c r="AQ588" s="19" t="s">
        <v>1502</v>
      </c>
      <c r="AR588" s="19" t="s">
        <v>1540</v>
      </c>
      <c r="AS588" s="19" t="s">
        <v>1562</v>
      </c>
      <c r="AT588" s="19" t="s">
        <v>1563</v>
      </c>
      <c r="AU588" s="19" t="s">
        <v>1564</v>
      </c>
      <c r="AV588" s="19" t="s">
        <v>1565</v>
      </c>
      <c r="AW588" s="19">
        <v>2006</v>
      </c>
      <c r="AX588" s="19">
        <v>3</v>
      </c>
      <c r="AY588" s="19" t="s">
        <v>1566</v>
      </c>
      <c r="AZ588" s="19" t="s">
        <v>1567</v>
      </c>
      <c r="BA588" s="19">
        <v>2007</v>
      </c>
      <c r="BB588" t="str">
        <f>VLOOKUP(AC588,'CTCwiretagcode(Jan2016)'!A$2:C$730,3,FALSE)</f>
        <v>SAM</v>
      </c>
      <c r="BC588" t="str">
        <f t="shared" si="27"/>
        <v>Tr</v>
      </c>
      <c r="BD588">
        <f t="shared" si="28"/>
        <v>3</v>
      </c>
      <c r="BE588" t="str">
        <f t="shared" si="29"/>
        <v>6333893M10107  B2009710</v>
      </c>
      <c r="BK588" s="19" t="s">
        <v>1503</v>
      </c>
    </row>
    <row r="589" spans="1:63" x14ac:dyDescent="0.25">
      <c r="A589" s="19" t="s">
        <v>1501</v>
      </c>
      <c r="B589" s="19">
        <v>4.0999999999999996</v>
      </c>
      <c r="C589" s="19">
        <v>20130329</v>
      </c>
      <c r="D589" s="19" t="s">
        <v>41</v>
      </c>
      <c r="E589" s="19" t="s">
        <v>41</v>
      </c>
      <c r="F589" s="19">
        <v>2064161</v>
      </c>
      <c r="G589" s="19">
        <v>1</v>
      </c>
      <c r="H589" s="19">
        <v>2009</v>
      </c>
      <c r="I589" s="19">
        <v>20090825</v>
      </c>
      <c r="J589" s="19" t="s">
        <v>1501</v>
      </c>
      <c r="K589" s="19">
        <v>6</v>
      </c>
      <c r="L589" s="19">
        <v>35</v>
      </c>
      <c r="M589" s="19">
        <v>23</v>
      </c>
      <c r="N589" s="19">
        <v>17</v>
      </c>
      <c r="O589" s="19" t="s">
        <v>1502</v>
      </c>
      <c r="P589" s="19">
        <v>5</v>
      </c>
      <c r="Q589" s="19" t="s">
        <v>42</v>
      </c>
      <c r="R589" s="19"/>
      <c r="S589" s="19">
        <v>5000</v>
      </c>
      <c r="T589" s="19" t="s">
        <v>45</v>
      </c>
      <c r="U589" s="19"/>
      <c r="V589" s="19"/>
      <c r="W589" s="19"/>
      <c r="X589" s="19">
        <v>780</v>
      </c>
      <c r="Y589" s="19">
        <v>0</v>
      </c>
      <c r="Z589" s="19">
        <v>1</v>
      </c>
      <c r="AA589" s="19" t="s">
        <v>48</v>
      </c>
      <c r="AB589" s="19">
        <v>1</v>
      </c>
      <c r="AC589" s="19">
        <v>633369</v>
      </c>
      <c r="AD589" s="19">
        <v>12</v>
      </c>
      <c r="AE589" s="19"/>
      <c r="AF589" s="19"/>
      <c r="AG589" s="19"/>
      <c r="AH589" s="19">
        <v>108875</v>
      </c>
      <c r="AI589" s="19">
        <v>1</v>
      </c>
      <c r="AJ589" s="19"/>
      <c r="AK589" s="19"/>
      <c r="AL589" s="19"/>
      <c r="AM589" s="19"/>
      <c r="AN589" s="19"/>
      <c r="AO589" s="19">
        <v>1.01</v>
      </c>
      <c r="AP589" s="19" t="s">
        <v>1504</v>
      </c>
      <c r="AQ589" s="19" t="s">
        <v>1502</v>
      </c>
      <c r="AR589" s="19" t="s">
        <v>1540</v>
      </c>
      <c r="AS589" s="19" t="s">
        <v>1562</v>
      </c>
      <c r="AT589" s="19" t="s">
        <v>1563</v>
      </c>
      <c r="AU589" s="19" t="s">
        <v>1564</v>
      </c>
      <c r="AV589" s="19" t="s">
        <v>1565</v>
      </c>
      <c r="AW589" s="19">
        <v>2005</v>
      </c>
      <c r="AX589" s="19">
        <v>3</v>
      </c>
      <c r="AY589" s="19" t="s">
        <v>1566</v>
      </c>
      <c r="AZ589" s="19" t="s">
        <v>1567</v>
      </c>
      <c r="BA589" s="19">
        <v>2006</v>
      </c>
      <c r="BB589" t="str">
        <f>VLOOKUP(AC589,'CTCwiretagcode(Jan2016)'!A$2:C$730,3,FALSE)</f>
        <v>SAM</v>
      </c>
      <c r="BC589" t="str">
        <f t="shared" si="27"/>
        <v>Tr</v>
      </c>
      <c r="BD589">
        <f t="shared" si="28"/>
        <v>3</v>
      </c>
      <c r="BE589" t="str">
        <f t="shared" si="29"/>
        <v>6333693M10107  B2009780</v>
      </c>
      <c r="BK589" s="19" t="s">
        <v>1503</v>
      </c>
    </row>
    <row r="590" spans="1:63" x14ac:dyDescent="0.25">
      <c r="A590" s="19" t="s">
        <v>1501</v>
      </c>
      <c r="B590" s="19">
        <v>4.0999999999999996</v>
      </c>
      <c r="C590" s="19">
        <v>20130329</v>
      </c>
      <c r="D590" s="19" t="s">
        <v>41</v>
      </c>
      <c r="E590" s="19" t="s">
        <v>41</v>
      </c>
      <c r="F590" s="19">
        <v>2064165</v>
      </c>
      <c r="G590" s="19">
        <v>1</v>
      </c>
      <c r="H590" s="19">
        <v>2009</v>
      </c>
      <c r="I590" s="19">
        <v>20090825</v>
      </c>
      <c r="J590" s="19" t="s">
        <v>1501</v>
      </c>
      <c r="K590" s="19">
        <v>6</v>
      </c>
      <c r="L590" s="19">
        <v>35</v>
      </c>
      <c r="M590" s="19">
        <v>23</v>
      </c>
      <c r="N590" s="19">
        <v>17</v>
      </c>
      <c r="O590" s="19" t="s">
        <v>1502</v>
      </c>
      <c r="P590" s="19">
        <v>5</v>
      </c>
      <c r="Q590" s="19" t="s">
        <v>42</v>
      </c>
      <c r="R590" s="19"/>
      <c r="S590" s="19">
        <v>5000</v>
      </c>
      <c r="T590" s="19" t="s">
        <v>45</v>
      </c>
      <c r="U590" s="19"/>
      <c r="V590" s="19"/>
      <c r="W590" s="19"/>
      <c r="X590" s="19">
        <v>700</v>
      </c>
      <c r="Y590" s="19">
        <v>0</v>
      </c>
      <c r="Z590" s="19">
        <v>1</v>
      </c>
      <c r="AA590" s="19" t="s">
        <v>48</v>
      </c>
      <c r="AB590" s="19">
        <v>1</v>
      </c>
      <c r="AC590" s="19">
        <v>185814</v>
      </c>
      <c r="AD590" s="19">
        <v>12</v>
      </c>
      <c r="AE590" s="19"/>
      <c r="AF590" s="19"/>
      <c r="AG590" s="19"/>
      <c r="AH590" s="19">
        <v>108875</v>
      </c>
      <c r="AI590" s="19">
        <v>1</v>
      </c>
      <c r="AJ590" s="19"/>
      <c r="AK590" s="19"/>
      <c r="AL590" s="19"/>
      <c r="AM590" s="19"/>
      <c r="AN590" s="19"/>
      <c r="AO590" s="19">
        <v>1.01</v>
      </c>
      <c r="AP590" s="19" t="s">
        <v>1504</v>
      </c>
      <c r="AQ590" s="19" t="s">
        <v>1502</v>
      </c>
      <c r="AR590" s="19" t="s">
        <v>1505</v>
      </c>
      <c r="AS590" s="19" t="s">
        <v>1512</v>
      </c>
      <c r="AT590" s="19" t="s">
        <v>1513</v>
      </c>
      <c r="AU590" s="19" t="s">
        <v>1524</v>
      </c>
      <c r="AV590" s="19" t="s">
        <v>1525</v>
      </c>
      <c r="AW590" s="19">
        <v>2006</v>
      </c>
      <c r="AX590" s="19">
        <v>3</v>
      </c>
      <c r="AY590" s="19" t="s">
        <v>1526</v>
      </c>
      <c r="AZ590" s="19" t="s">
        <v>1527</v>
      </c>
      <c r="BA590" s="19">
        <v>2007</v>
      </c>
      <c r="BB590" t="str">
        <f>VLOOKUP(AC590,'CTCwiretagcode(Jan2016)'!A$2:C$730,3,FALSE)</f>
        <v>BQR</v>
      </c>
      <c r="BC590" t="str">
        <f t="shared" si="27"/>
        <v>Tr</v>
      </c>
      <c r="BD590">
        <f t="shared" si="28"/>
        <v>3</v>
      </c>
      <c r="BE590" t="str">
        <f t="shared" si="29"/>
        <v>1858143M10107  B2009700</v>
      </c>
      <c r="BK590" s="19" t="s">
        <v>1503</v>
      </c>
    </row>
    <row r="591" spans="1:63" x14ac:dyDescent="0.25">
      <c r="A591" s="19" t="s">
        <v>1501</v>
      </c>
      <c r="B591" s="19">
        <v>4.0999999999999996</v>
      </c>
      <c r="C591" s="19">
        <v>20130329</v>
      </c>
      <c r="D591" s="19" t="s">
        <v>41</v>
      </c>
      <c r="E591" s="19" t="s">
        <v>41</v>
      </c>
      <c r="F591" s="19">
        <v>2065648</v>
      </c>
      <c r="G591" s="19">
        <v>1</v>
      </c>
      <c r="H591" s="19">
        <v>2009</v>
      </c>
      <c r="I591" s="19">
        <v>20090825</v>
      </c>
      <c r="J591" s="19" t="s">
        <v>1501</v>
      </c>
      <c r="K591" s="19">
        <v>6</v>
      </c>
      <c r="L591" s="19">
        <v>35</v>
      </c>
      <c r="M591" s="19">
        <v>23</v>
      </c>
      <c r="N591" s="19">
        <v>17</v>
      </c>
      <c r="O591" s="19" t="s">
        <v>1502</v>
      </c>
      <c r="P591" s="19">
        <v>5</v>
      </c>
      <c r="Q591" s="19" t="s">
        <v>42</v>
      </c>
      <c r="R591" s="19"/>
      <c r="S591" s="19">
        <v>5000</v>
      </c>
      <c r="T591" s="19" t="s">
        <v>45</v>
      </c>
      <c r="U591" s="19"/>
      <c r="V591" s="19"/>
      <c r="W591" s="19"/>
      <c r="X591" s="19">
        <v>830</v>
      </c>
      <c r="Y591" s="19">
        <v>0</v>
      </c>
      <c r="Z591" s="19">
        <v>1</v>
      </c>
      <c r="AA591" s="19" t="s">
        <v>48</v>
      </c>
      <c r="AB591" s="19">
        <v>1</v>
      </c>
      <c r="AC591" s="19">
        <v>633369</v>
      </c>
      <c r="AD591" s="19">
        <v>12</v>
      </c>
      <c r="AE591" s="19"/>
      <c r="AF591" s="19"/>
      <c r="AG591" s="19"/>
      <c r="AH591" s="19">
        <v>108875</v>
      </c>
      <c r="AI591" s="19">
        <v>1</v>
      </c>
      <c r="AJ591" s="19"/>
      <c r="AK591" s="19"/>
      <c r="AL591" s="19"/>
      <c r="AM591" s="19"/>
      <c r="AN591" s="19"/>
      <c r="AO591" s="19">
        <v>1.01</v>
      </c>
      <c r="AP591" s="19" t="s">
        <v>1504</v>
      </c>
      <c r="AQ591" s="19" t="s">
        <v>1502</v>
      </c>
      <c r="AR591" s="19" t="s">
        <v>1540</v>
      </c>
      <c r="AS591" s="19" t="s">
        <v>1562</v>
      </c>
      <c r="AT591" s="19" t="s">
        <v>1563</v>
      </c>
      <c r="AU591" s="19" t="s">
        <v>1564</v>
      </c>
      <c r="AV591" s="19" t="s">
        <v>1565</v>
      </c>
      <c r="AW591" s="19">
        <v>2005</v>
      </c>
      <c r="AX591" s="19">
        <v>3</v>
      </c>
      <c r="AY591" s="19" t="s">
        <v>1566</v>
      </c>
      <c r="AZ591" s="19" t="s">
        <v>1567</v>
      </c>
      <c r="BA591" s="19">
        <v>2006</v>
      </c>
      <c r="BB591" t="str">
        <f>VLOOKUP(AC591,'CTCwiretagcode(Jan2016)'!A$2:C$730,3,FALSE)</f>
        <v>SAM</v>
      </c>
      <c r="BC591" t="str">
        <f t="shared" si="27"/>
        <v>Tr</v>
      </c>
      <c r="BD591">
        <f t="shared" si="28"/>
        <v>3</v>
      </c>
      <c r="BE591" t="str">
        <f t="shared" si="29"/>
        <v>6333693M10107  B2009830</v>
      </c>
      <c r="BK591" s="19" t="s">
        <v>1503</v>
      </c>
    </row>
    <row r="592" spans="1:63" x14ac:dyDescent="0.25">
      <c r="A592" s="19" t="s">
        <v>1501</v>
      </c>
      <c r="B592" s="19">
        <v>4.0999999999999996</v>
      </c>
      <c r="C592" s="19">
        <v>20130329</v>
      </c>
      <c r="D592" s="19" t="s">
        <v>41</v>
      </c>
      <c r="E592" s="19" t="s">
        <v>41</v>
      </c>
      <c r="F592" s="19">
        <v>2063891</v>
      </c>
      <c r="G592" s="19">
        <v>1</v>
      </c>
      <c r="H592" s="19">
        <v>2009</v>
      </c>
      <c r="I592" s="19">
        <v>20090825</v>
      </c>
      <c r="J592" s="19" t="s">
        <v>1501</v>
      </c>
      <c r="K592" s="19">
        <v>6</v>
      </c>
      <c r="L592" s="19">
        <v>35</v>
      </c>
      <c r="M592" s="19">
        <v>23</v>
      </c>
      <c r="N592" s="19">
        <v>17</v>
      </c>
      <c r="O592" s="19" t="s">
        <v>1502</v>
      </c>
      <c r="P592" s="19">
        <v>5</v>
      </c>
      <c r="Q592" s="19" t="s">
        <v>42</v>
      </c>
      <c r="R592" s="19"/>
      <c r="S592" s="19">
        <v>5000</v>
      </c>
      <c r="T592" s="19" t="s">
        <v>45</v>
      </c>
      <c r="U592" s="19"/>
      <c r="V592" s="19"/>
      <c r="W592" s="19"/>
      <c r="X592" s="19">
        <v>810</v>
      </c>
      <c r="Y592" s="19">
        <v>0</v>
      </c>
      <c r="Z592" s="19">
        <v>1</v>
      </c>
      <c r="AA592" s="19" t="s">
        <v>48</v>
      </c>
      <c r="AB592" s="19">
        <v>1</v>
      </c>
      <c r="AC592" s="19">
        <v>633369</v>
      </c>
      <c r="AD592" s="19">
        <v>12</v>
      </c>
      <c r="AE592" s="19"/>
      <c r="AF592" s="19"/>
      <c r="AG592" s="19"/>
      <c r="AH592" s="19">
        <v>108875</v>
      </c>
      <c r="AI592" s="19">
        <v>1</v>
      </c>
      <c r="AJ592" s="19"/>
      <c r="AK592" s="19"/>
      <c r="AL592" s="19"/>
      <c r="AM592" s="19"/>
      <c r="AN592" s="19"/>
      <c r="AO592" s="19">
        <v>1.01</v>
      </c>
      <c r="AP592" s="19" t="s">
        <v>1504</v>
      </c>
      <c r="AQ592" s="19" t="s">
        <v>1502</v>
      </c>
      <c r="AR592" s="19" t="s">
        <v>1540</v>
      </c>
      <c r="AS592" s="19" t="s">
        <v>1562</v>
      </c>
      <c r="AT592" s="19" t="s">
        <v>1563</v>
      </c>
      <c r="AU592" s="19" t="s">
        <v>1564</v>
      </c>
      <c r="AV592" s="19" t="s">
        <v>1565</v>
      </c>
      <c r="AW592" s="19">
        <v>2005</v>
      </c>
      <c r="AX592" s="19">
        <v>3</v>
      </c>
      <c r="AY592" s="19" t="s">
        <v>1566</v>
      </c>
      <c r="AZ592" s="19" t="s">
        <v>1567</v>
      </c>
      <c r="BA592" s="19">
        <v>2006</v>
      </c>
      <c r="BB592" t="str">
        <f>VLOOKUP(AC592,'CTCwiretagcode(Jan2016)'!A$2:C$730,3,FALSE)</f>
        <v>SAM</v>
      </c>
      <c r="BC592" t="str">
        <f t="shared" si="27"/>
        <v>Tr</v>
      </c>
      <c r="BD592">
        <f t="shared" si="28"/>
        <v>3</v>
      </c>
      <c r="BE592" t="str">
        <f t="shared" si="29"/>
        <v>6333693M10107  B2009810</v>
      </c>
      <c r="BK592" s="19" t="s">
        <v>1503</v>
      </c>
    </row>
    <row r="593" spans="1:63" x14ac:dyDescent="0.25">
      <c r="A593" s="19" t="s">
        <v>1501</v>
      </c>
      <c r="B593" s="19">
        <v>4.0999999999999996</v>
      </c>
      <c r="C593" s="19">
        <v>20130329</v>
      </c>
      <c r="D593" s="19" t="s">
        <v>41</v>
      </c>
      <c r="E593" s="19" t="s">
        <v>41</v>
      </c>
      <c r="F593" s="19">
        <v>2063895</v>
      </c>
      <c r="G593" s="19">
        <v>1</v>
      </c>
      <c r="H593" s="19">
        <v>2009</v>
      </c>
      <c r="I593" s="19">
        <v>20090825</v>
      </c>
      <c r="J593" s="19" t="s">
        <v>1501</v>
      </c>
      <c r="K593" s="19">
        <v>6</v>
      </c>
      <c r="L593" s="19">
        <v>35</v>
      </c>
      <c r="M593" s="19">
        <v>23</v>
      </c>
      <c r="N593" s="19">
        <v>17</v>
      </c>
      <c r="O593" s="19" t="s">
        <v>1502</v>
      </c>
      <c r="P593" s="19">
        <v>5</v>
      </c>
      <c r="Q593" s="19" t="s">
        <v>42</v>
      </c>
      <c r="R593" s="19"/>
      <c r="S593" s="19">
        <v>5000</v>
      </c>
      <c r="T593" s="19" t="s">
        <v>110</v>
      </c>
      <c r="U593" s="19"/>
      <c r="V593" s="19"/>
      <c r="W593" s="19"/>
      <c r="X593" s="19">
        <v>740</v>
      </c>
      <c r="Y593" s="19">
        <v>0</v>
      </c>
      <c r="Z593" s="19">
        <v>1</v>
      </c>
      <c r="AA593" s="19" t="s">
        <v>48</v>
      </c>
      <c r="AB593" s="19">
        <v>1</v>
      </c>
      <c r="AC593" s="19">
        <v>633389</v>
      </c>
      <c r="AD593" s="19">
        <v>12</v>
      </c>
      <c r="AE593" s="19"/>
      <c r="AF593" s="19"/>
      <c r="AG593" s="19"/>
      <c r="AH593" s="19">
        <v>108875</v>
      </c>
      <c r="AI593" s="19">
        <v>1</v>
      </c>
      <c r="AJ593" s="19"/>
      <c r="AK593" s="19"/>
      <c r="AL593" s="19"/>
      <c r="AM593" s="19"/>
      <c r="AN593" s="19"/>
      <c r="AO593" s="19">
        <v>1.01</v>
      </c>
      <c r="AP593" s="19" t="s">
        <v>1504</v>
      </c>
      <c r="AQ593" s="19" t="s">
        <v>1502</v>
      </c>
      <c r="AR593" s="19" t="s">
        <v>1540</v>
      </c>
      <c r="AS593" s="19" t="s">
        <v>1562</v>
      </c>
      <c r="AT593" s="19" t="s">
        <v>1563</v>
      </c>
      <c r="AU593" s="19" t="s">
        <v>1564</v>
      </c>
      <c r="AV593" s="19" t="s">
        <v>1565</v>
      </c>
      <c r="AW593" s="19">
        <v>2006</v>
      </c>
      <c r="AX593" s="19">
        <v>3</v>
      </c>
      <c r="AY593" s="19" t="s">
        <v>1566</v>
      </c>
      <c r="AZ593" s="19" t="s">
        <v>1567</v>
      </c>
      <c r="BA593" s="19">
        <v>2007</v>
      </c>
      <c r="BB593" t="str">
        <f>VLOOKUP(AC593,'CTCwiretagcode(Jan2016)'!A$2:C$730,3,FALSE)</f>
        <v>SAM</v>
      </c>
      <c r="BC593" t="str">
        <f t="shared" si="27"/>
        <v>Tr</v>
      </c>
      <c r="BD593">
        <f t="shared" si="28"/>
        <v>3</v>
      </c>
      <c r="BE593" t="str">
        <f t="shared" si="29"/>
        <v>6333893M10107  B2009740</v>
      </c>
      <c r="BK593" s="19" t="s">
        <v>1503</v>
      </c>
    </row>
    <row r="594" spans="1:63" x14ac:dyDescent="0.25">
      <c r="A594" s="19" t="s">
        <v>1501</v>
      </c>
      <c r="B594" s="19">
        <v>4.0999999999999996</v>
      </c>
      <c r="C594" s="19">
        <v>20140306</v>
      </c>
      <c r="D594" s="19" t="s">
        <v>41</v>
      </c>
      <c r="E594" s="19" t="s">
        <v>41</v>
      </c>
      <c r="F594" s="19">
        <v>2165918</v>
      </c>
      <c r="G594" s="19">
        <v>1</v>
      </c>
      <c r="H594" s="19">
        <v>2010</v>
      </c>
      <c r="I594" s="19">
        <v>20100902</v>
      </c>
      <c r="J594" s="19" t="s">
        <v>1501</v>
      </c>
      <c r="K594" s="19">
        <v>6</v>
      </c>
      <c r="L594" s="19">
        <v>36</v>
      </c>
      <c r="M594" s="19">
        <v>23</v>
      </c>
      <c r="N594" s="19">
        <v>17</v>
      </c>
      <c r="O594" s="19" t="s">
        <v>1502</v>
      </c>
      <c r="P594" s="19">
        <v>5</v>
      </c>
      <c r="Q594" s="19" t="s">
        <v>42</v>
      </c>
      <c r="R594" s="19"/>
      <c r="S594" s="19">
        <v>5000</v>
      </c>
      <c r="T594" s="19" t="s">
        <v>45</v>
      </c>
      <c r="U594" s="19"/>
      <c r="V594" s="19"/>
      <c r="W594" s="19"/>
      <c r="X594" s="19">
        <v>720</v>
      </c>
      <c r="Y594" s="19">
        <v>0</v>
      </c>
      <c r="Z594" s="19">
        <v>1</v>
      </c>
      <c r="AA594" s="19" t="s">
        <v>48</v>
      </c>
      <c r="AB594" s="19">
        <v>1</v>
      </c>
      <c r="AC594" s="19">
        <v>634272</v>
      </c>
      <c r="AD594" s="19">
        <v>12</v>
      </c>
      <c r="AE594" s="19"/>
      <c r="AF594" s="19"/>
      <c r="AG594" s="19"/>
      <c r="AH594" s="19">
        <v>112777</v>
      </c>
      <c r="AI594" s="19">
        <v>1</v>
      </c>
      <c r="AJ594" s="19"/>
      <c r="AK594" s="19"/>
      <c r="AL594" s="19"/>
      <c r="AM594" s="19"/>
      <c r="AN594" s="19"/>
      <c r="AO594" s="19">
        <v>3</v>
      </c>
      <c r="AP594" s="19" t="s">
        <v>1504</v>
      </c>
      <c r="AQ594" s="19" t="s">
        <v>1502</v>
      </c>
      <c r="AR594" s="19" t="s">
        <v>1540</v>
      </c>
      <c r="AS594" s="19" t="s">
        <v>1562</v>
      </c>
      <c r="AT594" s="19" t="s">
        <v>1563</v>
      </c>
      <c r="AU594" s="19" t="s">
        <v>1564</v>
      </c>
      <c r="AV594" s="19" t="s">
        <v>1565</v>
      </c>
      <c r="AW594" s="19">
        <v>2007</v>
      </c>
      <c r="AX594" s="19">
        <v>3</v>
      </c>
      <c r="AY594" s="19" t="s">
        <v>1566</v>
      </c>
      <c r="AZ594" s="19" t="s">
        <v>1567</v>
      </c>
      <c r="BA594" s="19">
        <v>2008</v>
      </c>
      <c r="BB594" t="str">
        <f>VLOOKUP(AC594,'CTCwiretagcode(Jan2016)'!A$2:C$730,3,FALSE)</f>
        <v>SAM</v>
      </c>
      <c r="BC594" t="str">
        <f t="shared" si="27"/>
        <v>Tr</v>
      </c>
      <c r="BD594">
        <f t="shared" si="28"/>
        <v>3</v>
      </c>
      <c r="BE594" t="str">
        <f t="shared" si="29"/>
        <v>6342723M10107  B2010720</v>
      </c>
      <c r="BK594" s="19" t="s">
        <v>1503</v>
      </c>
    </row>
    <row r="595" spans="1:63" x14ac:dyDescent="0.25">
      <c r="A595" s="19" t="s">
        <v>1501</v>
      </c>
      <c r="B595" s="19">
        <v>4.0999999999999996</v>
      </c>
      <c r="C595" s="19">
        <v>20140306</v>
      </c>
      <c r="D595" s="19" t="s">
        <v>41</v>
      </c>
      <c r="E595" s="19" t="s">
        <v>41</v>
      </c>
      <c r="F595" s="19">
        <v>2165919</v>
      </c>
      <c r="G595" s="19">
        <v>1</v>
      </c>
      <c r="H595" s="19">
        <v>2010</v>
      </c>
      <c r="I595" s="19">
        <v>20100902</v>
      </c>
      <c r="J595" s="19" t="s">
        <v>1501</v>
      </c>
      <c r="K595" s="19">
        <v>6</v>
      </c>
      <c r="L595" s="19">
        <v>36</v>
      </c>
      <c r="M595" s="19">
        <v>23</v>
      </c>
      <c r="N595" s="19">
        <v>17</v>
      </c>
      <c r="O595" s="19" t="s">
        <v>1502</v>
      </c>
      <c r="P595" s="19">
        <v>5</v>
      </c>
      <c r="Q595" s="19" t="s">
        <v>42</v>
      </c>
      <c r="R595" s="19"/>
      <c r="S595" s="19">
        <v>5000</v>
      </c>
      <c r="T595" s="19" t="s">
        <v>45</v>
      </c>
      <c r="U595" s="19"/>
      <c r="V595" s="19"/>
      <c r="W595" s="19"/>
      <c r="X595" s="19">
        <v>720</v>
      </c>
      <c r="Y595" s="19">
        <v>0</v>
      </c>
      <c r="Z595" s="19">
        <v>1</v>
      </c>
      <c r="AA595" s="19" t="s">
        <v>48</v>
      </c>
      <c r="AB595" s="19">
        <v>1</v>
      </c>
      <c r="AC595" s="19">
        <v>634583</v>
      </c>
      <c r="AD595" s="19">
        <v>12</v>
      </c>
      <c r="AE595" s="19"/>
      <c r="AF595" s="19"/>
      <c r="AG595" s="19"/>
      <c r="AH595" s="19">
        <v>112777</v>
      </c>
      <c r="AI595" s="19">
        <v>1</v>
      </c>
      <c r="AJ595" s="19"/>
      <c r="AK595" s="19"/>
      <c r="AL595" s="19"/>
      <c r="AM595" s="19"/>
      <c r="AN595" s="19"/>
      <c r="AO595" s="19">
        <v>3</v>
      </c>
      <c r="AP595" s="19" t="s">
        <v>1504</v>
      </c>
      <c r="AQ595" s="19" t="s">
        <v>1502</v>
      </c>
      <c r="AR595" s="19" t="s">
        <v>1540</v>
      </c>
      <c r="AS595" s="19" t="s">
        <v>1562</v>
      </c>
      <c r="AT595" s="19" t="s">
        <v>1579</v>
      </c>
      <c r="AU595" s="19" t="s">
        <v>1580</v>
      </c>
      <c r="AV595" s="19" t="s">
        <v>1565</v>
      </c>
      <c r="AW595" s="19">
        <v>2007</v>
      </c>
      <c r="AX595" s="19">
        <v>3</v>
      </c>
      <c r="AY595" s="19" t="s">
        <v>1581</v>
      </c>
      <c r="AZ595" s="19" t="s">
        <v>1567</v>
      </c>
      <c r="BA595" s="19">
        <v>2008</v>
      </c>
      <c r="BB595" t="str">
        <f>VLOOKUP(AC595,'CTCwiretagcode(Jan2016)'!A$2:C$730,3,FALSE)</f>
        <v>GLH</v>
      </c>
      <c r="BC595" t="str">
        <f t="shared" si="27"/>
        <v>Tr</v>
      </c>
      <c r="BD595">
        <f t="shared" si="28"/>
        <v>3</v>
      </c>
      <c r="BE595" t="str">
        <f t="shared" si="29"/>
        <v>6345833M10107  B2010720</v>
      </c>
      <c r="BK595" s="19" t="s">
        <v>1503</v>
      </c>
    </row>
    <row r="596" spans="1:63" x14ac:dyDescent="0.25">
      <c r="A596" s="19" t="s">
        <v>1501</v>
      </c>
      <c r="B596" s="19">
        <v>4.0999999999999996</v>
      </c>
      <c r="C596" s="19">
        <v>20140306</v>
      </c>
      <c r="D596" s="19" t="s">
        <v>41</v>
      </c>
      <c r="E596" s="19" t="s">
        <v>41</v>
      </c>
      <c r="F596" s="19">
        <v>2165921</v>
      </c>
      <c r="G596" s="19">
        <v>1</v>
      </c>
      <c r="H596" s="19">
        <v>2010</v>
      </c>
      <c r="I596" s="19">
        <v>20100902</v>
      </c>
      <c r="J596" s="19" t="s">
        <v>1501</v>
      </c>
      <c r="K596" s="19">
        <v>6</v>
      </c>
      <c r="L596" s="19">
        <v>36</v>
      </c>
      <c r="M596" s="19">
        <v>23</v>
      </c>
      <c r="N596" s="19">
        <v>17</v>
      </c>
      <c r="O596" s="19" t="s">
        <v>1502</v>
      </c>
      <c r="P596" s="19">
        <v>5</v>
      </c>
      <c r="Q596" s="19" t="s">
        <v>42</v>
      </c>
      <c r="R596" s="19"/>
      <c r="S596" s="19">
        <v>5000</v>
      </c>
      <c r="T596" s="19" t="s">
        <v>45</v>
      </c>
      <c r="U596" s="19"/>
      <c r="V596" s="19"/>
      <c r="W596" s="19"/>
      <c r="X596" s="19">
        <v>760</v>
      </c>
      <c r="Y596" s="19">
        <v>0</v>
      </c>
      <c r="Z596" s="19">
        <v>1</v>
      </c>
      <c r="AA596" s="19" t="s">
        <v>48</v>
      </c>
      <c r="AB596" s="19">
        <v>1</v>
      </c>
      <c r="AC596" s="19">
        <v>634583</v>
      </c>
      <c r="AD596" s="19">
        <v>12</v>
      </c>
      <c r="AE596" s="19"/>
      <c r="AF596" s="19"/>
      <c r="AG596" s="19"/>
      <c r="AH596" s="19">
        <v>112777</v>
      </c>
      <c r="AI596" s="19">
        <v>1</v>
      </c>
      <c r="AJ596" s="19"/>
      <c r="AK596" s="19"/>
      <c r="AL596" s="19"/>
      <c r="AM596" s="19"/>
      <c r="AN596" s="19"/>
      <c r="AO596" s="19">
        <v>3</v>
      </c>
      <c r="AP596" s="19" t="s">
        <v>1504</v>
      </c>
      <c r="AQ596" s="19" t="s">
        <v>1502</v>
      </c>
      <c r="AR596" s="19" t="s">
        <v>1540</v>
      </c>
      <c r="AS596" s="19" t="s">
        <v>1562</v>
      </c>
      <c r="AT596" s="19" t="s">
        <v>1579</v>
      </c>
      <c r="AU596" s="19" t="s">
        <v>1580</v>
      </c>
      <c r="AV596" s="19" t="s">
        <v>1565</v>
      </c>
      <c r="AW596" s="19">
        <v>2007</v>
      </c>
      <c r="AX596" s="19">
        <v>3</v>
      </c>
      <c r="AY596" s="19" t="s">
        <v>1581</v>
      </c>
      <c r="AZ596" s="19" t="s">
        <v>1567</v>
      </c>
      <c r="BA596" s="19">
        <v>2008</v>
      </c>
      <c r="BB596" t="str">
        <f>VLOOKUP(AC596,'CTCwiretagcode(Jan2016)'!A$2:C$730,3,FALSE)</f>
        <v>GLH</v>
      </c>
      <c r="BC596" t="str">
        <f t="shared" si="27"/>
        <v>Tr</v>
      </c>
      <c r="BD596">
        <f t="shared" si="28"/>
        <v>3</v>
      </c>
      <c r="BE596" t="str">
        <f t="shared" si="29"/>
        <v>6345833M10107  B2010760</v>
      </c>
      <c r="BK596" s="19" t="s">
        <v>1503</v>
      </c>
    </row>
    <row r="597" spans="1:63" x14ac:dyDescent="0.25">
      <c r="A597" s="19" t="s">
        <v>1501</v>
      </c>
      <c r="B597" s="19">
        <v>4.0999999999999996</v>
      </c>
      <c r="C597" s="19">
        <v>20140306</v>
      </c>
      <c r="D597" s="19" t="s">
        <v>41</v>
      </c>
      <c r="E597" s="19" t="s">
        <v>41</v>
      </c>
      <c r="F597" s="19">
        <v>2165922</v>
      </c>
      <c r="G597" s="19">
        <v>1</v>
      </c>
      <c r="H597" s="19">
        <v>2010</v>
      </c>
      <c r="I597" s="19">
        <v>20100902</v>
      </c>
      <c r="J597" s="19" t="s">
        <v>1501</v>
      </c>
      <c r="K597" s="19">
        <v>6</v>
      </c>
      <c r="L597" s="19">
        <v>36</v>
      </c>
      <c r="M597" s="19">
        <v>23</v>
      </c>
      <c r="N597" s="19">
        <v>17</v>
      </c>
      <c r="O597" s="19" t="s">
        <v>1502</v>
      </c>
      <c r="P597" s="19">
        <v>5</v>
      </c>
      <c r="Q597" s="19" t="s">
        <v>42</v>
      </c>
      <c r="R597" s="19"/>
      <c r="S597" s="19">
        <v>5000</v>
      </c>
      <c r="T597" s="19" t="s">
        <v>45</v>
      </c>
      <c r="U597" s="19"/>
      <c r="V597" s="19"/>
      <c r="W597" s="19"/>
      <c r="X597" s="19">
        <v>770</v>
      </c>
      <c r="Y597" s="19">
        <v>0</v>
      </c>
      <c r="Z597" s="19">
        <v>1</v>
      </c>
      <c r="AA597" s="19" t="s">
        <v>48</v>
      </c>
      <c r="AB597" s="19">
        <v>1</v>
      </c>
      <c r="AC597" s="19">
        <v>634272</v>
      </c>
      <c r="AD597" s="19">
        <v>12</v>
      </c>
      <c r="AE597" s="19"/>
      <c r="AF597" s="19"/>
      <c r="AG597" s="19"/>
      <c r="AH597" s="19">
        <v>112777</v>
      </c>
      <c r="AI597" s="19">
        <v>1</v>
      </c>
      <c r="AJ597" s="19"/>
      <c r="AK597" s="19"/>
      <c r="AL597" s="19"/>
      <c r="AM597" s="19"/>
      <c r="AN597" s="19"/>
      <c r="AO597" s="19">
        <v>3</v>
      </c>
      <c r="AP597" s="19" t="s">
        <v>1504</v>
      </c>
      <c r="AQ597" s="19" t="s">
        <v>1502</v>
      </c>
      <c r="AR597" s="19" t="s">
        <v>1540</v>
      </c>
      <c r="AS597" s="19" t="s">
        <v>1562</v>
      </c>
      <c r="AT597" s="19" t="s">
        <v>1563</v>
      </c>
      <c r="AU597" s="19" t="s">
        <v>1564</v>
      </c>
      <c r="AV597" s="19" t="s">
        <v>1565</v>
      </c>
      <c r="AW597" s="19">
        <v>2007</v>
      </c>
      <c r="AX597" s="19">
        <v>3</v>
      </c>
      <c r="AY597" s="19" t="s">
        <v>1566</v>
      </c>
      <c r="AZ597" s="19" t="s">
        <v>1567</v>
      </c>
      <c r="BA597" s="19">
        <v>2008</v>
      </c>
      <c r="BB597" t="str">
        <f>VLOOKUP(AC597,'CTCwiretagcode(Jan2016)'!A$2:C$730,3,FALSE)</f>
        <v>SAM</v>
      </c>
      <c r="BC597" t="str">
        <f t="shared" si="27"/>
        <v>Tr</v>
      </c>
      <c r="BD597">
        <f t="shared" si="28"/>
        <v>3</v>
      </c>
      <c r="BE597" t="str">
        <f t="shared" si="29"/>
        <v>6342723M10107  B2010770</v>
      </c>
      <c r="BK597" s="19" t="s">
        <v>1503</v>
      </c>
    </row>
    <row r="598" spans="1:63" x14ac:dyDescent="0.25">
      <c r="A598" s="19" t="s">
        <v>1501</v>
      </c>
      <c r="B598" s="19">
        <v>4.0999999999999996</v>
      </c>
      <c r="C598" s="19">
        <v>20140306</v>
      </c>
      <c r="D598" s="19" t="s">
        <v>41</v>
      </c>
      <c r="E598" s="19" t="s">
        <v>41</v>
      </c>
      <c r="F598" s="19">
        <v>2165979</v>
      </c>
      <c r="G598" s="19">
        <v>1</v>
      </c>
      <c r="H598" s="19">
        <v>2010</v>
      </c>
      <c r="I598" s="19">
        <v>20100903</v>
      </c>
      <c r="J598" s="19" t="s">
        <v>1501</v>
      </c>
      <c r="K598" s="19">
        <v>6</v>
      </c>
      <c r="L598" s="19">
        <v>36</v>
      </c>
      <c r="M598" s="19">
        <v>23</v>
      </c>
      <c r="N598" s="19">
        <v>17</v>
      </c>
      <c r="O598" s="19" t="s">
        <v>1502</v>
      </c>
      <c r="P598" s="19">
        <v>5</v>
      </c>
      <c r="Q598" s="19" t="s">
        <v>42</v>
      </c>
      <c r="R598" s="19"/>
      <c r="S598" s="19">
        <v>5000</v>
      </c>
      <c r="T598" s="19" t="s">
        <v>110</v>
      </c>
      <c r="U598" s="19"/>
      <c r="V598" s="19"/>
      <c r="W598" s="19"/>
      <c r="X598" s="19">
        <v>730</v>
      </c>
      <c r="Y598" s="19">
        <v>0</v>
      </c>
      <c r="Z598" s="19">
        <v>1</v>
      </c>
      <c r="AA598" s="19" t="s">
        <v>48</v>
      </c>
      <c r="AB598" s="19">
        <v>1</v>
      </c>
      <c r="AC598" s="19">
        <v>634583</v>
      </c>
      <c r="AD598" s="19">
        <v>12</v>
      </c>
      <c r="AE598" s="19"/>
      <c r="AF598" s="19"/>
      <c r="AG598" s="19"/>
      <c r="AH598" s="19">
        <v>112777</v>
      </c>
      <c r="AI598" s="19">
        <v>1</v>
      </c>
      <c r="AJ598" s="19"/>
      <c r="AK598" s="19"/>
      <c r="AL598" s="19"/>
      <c r="AM598" s="19"/>
      <c r="AN598" s="19"/>
      <c r="AO598" s="19">
        <v>3</v>
      </c>
      <c r="AP598" s="19" t="s">
        <v>1504</v>
      </c>
      <c r="AQ598" s="19" t="s">
        <v>1502</v>
      </c>
      <c r="AR598" s="19" t="s">
        <v>1540</v>
      </c>
      <c r="AS598" s="19" t="s">
        <v>1562</v>
      </c>
      <c r="AT598" s="19" t="s">
        <v>1579</v>
      </c>
      <c r="AU598" s="19" t="s">
        <v>1580</v>
      </c>
      <c r="AV598" s="19" t="s">
        <v>1565</v>
      </c>
      <c r="AW598" s="19">
        <v>2007</v>
      </c>
      <c r="AX598" s="19">
        <v>3</v>
      </c>
      <c r="AY598" s="19" t="s">
        <v>1581</v>
      </c>
      <c r="AZ598" s="19" t="s">
        <v>1567</v>
      </c>
      <c r="BA598" s="19">
        <v>2008</v>
      </c>
      <c r="BB598" t="str">
        <f>VLOOKUP(AC598,'CTCwiretagcode(Jan2016)'!A$2:C$730,3,FALSE)</f>
        <v>GLH</v>
      </c>
      <c r="BC598" t="str">
        <f t="shared" si="27"/>
        <v>Tr</v>
      </c>
      <c r="BD598">
        <f t="shared" si="28"/>
        <v>3</v>
      </c>
      <c r="BE598" t="str">
        <f t="shared" si="29"/>
        <v>6345833M10107  B2010730</v>
      </c>
      <c r="BK598" s="19" t="s">
        <v>1503</v>
      </c>
    </row>
    <row r="599" spans="1:63" x14ac:dyDescent="0.25">
      <c r="A599" s="19" t="s">
        <v>1501</v>
      </c>
      <c r="B599" s="19">
        <v>4.0999999999999996</v>
      </c>
      <c r="C599" s="19">
        <v>20140306</v>
      </c>
      <c r="D599" s="19" t="s">
        <v>41</v>
      </c>
      <c r="E599" s="19" t="s">
        <v>41</v>
      </c>
      <c r="F599" s="19">
        <v>2165982</v>
      </c>
      <c r="G599" s="19">
        <v>1</v>
      </c>
      <c r="H599" s="19">
        <v>2010</v>
      </c>
      <c r="I599" s="19">
        <v>20100903</v>
      </c>
      <c r="J599" s="19" t="s">
        <v>1501</v>
      </c>
      <c r="K599" s="19">
        <v>6</v>
      </c>
      <c r="L599" s="19">
        <v>36</v>
      </c>
      <c r="M599" s="19">
        <v>23</v>
      </c>
      <c r="N599" s="19">
        <v>17</v>
      </c>
      <c r="O599" s="19" t="s">
        <v>1502</v>
      </c>
      <c r="P599" s="19">
        <v>5</v>
      </c>
      <c r="Q599" s="19" t="s">
        <v>42</v>
      </c>
      <c r="R599" s="19"/>
      <c r="S599" s="19">
        <v>5000</v>
      </c>
      <c r="T599" s="19" t="s">
        <v>45</v>
      </c>
      <c r="U599" s="19"/>
      <c r="V599" s="19"/>
      <c r="W599" s="19"/>
      <c r="X599" s="19">
        <v>790</v>
      </c>
      <c r="Y599" s="19">
        <v>0</v>
      </c>
      <c r="Z599" s="19">
        <v>1</v>
      </c>
      <c r="AA599" s="19" t="s">
        <v>48</v>
      </c>
      <c r="AB599" s="19">
        <v>1</v>
      </c>
      <c r="AC599" s="19">
        <v>185359</v>
      </c>
      <c r="AD599" s="19">
        <v>12</v>
      </c>
      <c r="AE599" s="19"/>
      <c r="AF599" s="19"/>
      <c r="AG599" s="19"/>
      <c r="AH599" s="19">
        <v>112777</v>
      </c>
      <c r="AI599" s="19">
        <v>1</v>
      </c>
      <c r="AJ599" s="19"/>
      <c r="AK599" s="19"/>
      <c r="AL599" s="19"/>
      <c r="AM599" s="19"/>
      <c r="AN599" s="19"/>
      <c r="AO599" s="19">
        <v>3</v>
      </c>
      <c r="AP599" s="19" t="s">
        <v>1504</v>
      </c>
      <c r="AQ599" s="19" t="s">
        <v>1502</v>
      </c>
      <c r="AR599" s="19" t="s">
        <v>1505</v>
      </c>
      <c r="AS599" s="19" t="s">
        <v>1512</v>
      </c>
      <c r="AT599" s="19" t="s">
        <v>1513</v>
      </c>
      <c r="AU599" s="19" t="s">
        <v>1514</v>
      </c>
      <c r="AV599" s="19" t="s">
        <v>1515</v>
      </c>
      <c r="AW599" s="19">
        <v>2007</v>
      </c>
      <c r="AX599" s="19">
        <v>3</v>
      </c>
      <c r="AY599" s="19" t="s">
        <v>1516</v>
      </c>
      <c r="AZ599" s="19" t="s">
        <v>1517</v>
      </c>
      <c r="BA599" s="19">
        <v>2008</v>
      </c>
      <c r="BB599" t="str">
        <f>VLOOKUP(AC599,'CTCwiretagcode(Jan2016)'!A$2:C$730,3,FALSE)</f>
        <v>COW</v>
      </c>
      <c r="BC599" t="str">
        <f t="shared" si="27"/>
        <v>Tr</v>
      </c>
      <c r="BD599">
        <f t="shared" si="28"/>
        <v>3</v>
      </c>
      <c r="BE599" t="str">
        <f t="shared" si="29"/>
        <v>1853593M10107  B2010790</v>
      </c>
      <c r="BK599" s="19" t="s">
        <v>1503</v>
      </c>
    </row>
    <row r="600" spans="1:63" x14ac:dyDescent="0.25">
      <c r="A600" s="19" t="s">
        <v>1501</v>
      </c>
      <c r="B600" s="19">
        <v>4.0999999999999996</v>
      </c>
      <c r="C600" s="19">
        <v>20140306</v>
      </c>
      <c r="D600" s="19" t="s">
        <v>41</v>
      </c>
      <c r="E600" s="19" t="s">
        <v>41</v>
      </c>
      <c r="F600" s="19">
        <v>2165987</v>
      </c>
      <c r="G600" s="19">
        <v>1</v>
      </c>
      <c r="H600" s="19">
        <v>2010</v>
      </c>
      <c r="I600" s="19">
        <v>20100903</v>
      </c>
      <c r="J600" s="19" t="s">
        <v>1501</v>
      </c>
      <c r="K600" s="19">
        <v>6</v>
      </c>
      <c r="L600" s="19">
        <v>36</v>
      </c>
      <c r="M600" s="19">
        <v>23</v>
      </c>
      <c r="N600" s="19">
        <v>17</v>
      </c>
      <c r="O600" s="19" t="s">
        <v>1502</v>
      </c>
      <c r="P600" s="19">
        <v>5</v>
      </c>
      <c r="Q600" s="19" t="s">
        <v>42</v>
      </c>
      <c r="R600" s="19"/>
      <c r="S600" s="19">
        <v>5000</v>
      </c>
      <c r="T600" s="19" t="s">
        <v>110</v>
      </c>
      <c r="U600" s="19"/>
      <c r="V600" s="19"/>
      <c r="W600" s="19"/>
      <c r="X600" s="19">
        <v>900</v>
      </c>
      <c r="Y600" s="19">
        <v>0</v>
      </c>
      <c r="Z600" s="19">
        <v>1</v>
      </c>
      <c r="AA600" s="19" t="s">
        <v>48</v>
      </c>
      <c r="AB600" s="19">
        <v>1</v>
      </c>
      <c r="AC600" s="19">
        <v>633389</v>
      </c>
      <c r="AD600" s="19">
        <v>12</v>
      </c>
      <c r="AE600" s="19"/>
      <c r="AF600" s="19"/>
      <c r="AG600" s="19"/>
      <c r="AH600" s="19">
        <v>112777</v>
      </c>
      <c r="AI600" s="19">
        <v>1</v>
      </c>
      <c r="AJ600" s="19"/>
      <c r="AK600" s="19"/>
      <c r="AL600" s="19"/>
      <c r="AM600" s="19"/>
      <c r="AN600" s="19"/>
      <c r="AO600" s="19">
        <v>3</v>
      </c>
      <c r="AP600" s="19" t="s">
        <v>1504</v>
      </c>
      <c r="AQ600" s="19" t="s">
        <v>1502</v>
      </c>
      <c r="AR600" s="19" t="s">
        <v>1540</v>
      </c>
      <c r="AS600" s="19" t="s">
        <v>1562</v>
      </c>
      <c r="AT600" s="19" t="s">
        <v>1563</v>
      </c>
      <c r="AU600" s="19" t="s">
        <v>1564</v>
      </c>
      <c r="AV600" s="19" t="s">
        <v>1565</v>
      </c>
      <c r="AW600" s="19">
        <v>2006</v>
      </c>
      <c r="AX600" s="19">
        <v>3</v>
      </c>
      <c r="AY600" s="19" t="s">
        <v>1566</v>
      </c>
      <c r="AZ600" s="19" t="s">
        <v>1567</v>
      </c>
      <c r="BA600" s="19">
        <v>2007</v>
      </c>
      <c r="BB600" t="str">
        <f>VLOOKUP(AC600,'CTCwiretagcode(Jan2016)'!A$2:C$730,3,FALSE)</f>
        <v>SAM</v>
      </c>
      <c r="BC600" t="str">
        <f t="shared" si="27"/>
        <v>Tr</v>
      </c>
      <c r="BD600">
        <f t="shared" si="28"/>
        <v>3</v>
      </c>
      <c r="BE600" t="str">
        <f t="shared" si="29"/>
        <v>6333893M10107  B2010900</v>
      </c>
      <c r="BK600" s="19" t="s">
        <v>1503</v>
      </c>
    </row>
    <row r="601" spans="1:63" x14ac:dyDescent="0.25">
      <c r="A601" s="19" t="s">
        <v>1501</v>
      </c>
      <c r="B601" s="19">
        <v>4.0999999999999996</v>
      </c>
      <c r="C601" s="19">
        <v>20140306</v>
      </c>
      <c r="D601" s="19" t="s">
        <v>41</v>
      </c>
      <c r="E601" s="19" t="s">
        <v>41</v>
      </c>
      <c r="F601" s="19">
        <v>2165994</v>
      </c>
      <c r="G601" s="19">
        <v>1</v>
      </c>
      <c r="H601" s="19">
        <v>2010</v>
      </c>
      <c r="I601" s="19">
        <v>20100903</v>
      </c>
      <c r="J601" s="19" t="s">
        <v>1501</v>
      </c>
      <c r="K601" s="19">
        <v>6</v>
      </c>
      <c r="L601" s="19">
        <v>36</v>
      </c>
      <c r="M601" s="19">
        <v>23</v>
      </c>
      <c r="N601" s="19">
        <v>17</v>
      </c>
      <c r="O601" s="19" t="s">
        <v>1502</v>
      </c>
      <c r="P601" s="19">
        <v>5</v>
      </c>
      <c r="Q601" s="19" t="s">
        <v>42</v>
      </c>
      <c r="R601" s="19"/>
      <c r="S601" s="19">
        <v>5000</v>
      </c>
      <c r="T601" s="19" t="s">
        <v>45</v>
      </c>
      <c r="U601" s="19"/>
      <c r="V601" s="19"/>
      <c r="W601" s="19"/>
      <c r="X601" s="19">
        <v>760</v>
      </c>
      <c r="Y601" s="19">
        <v>0</v>
      </c>
      <c r="Z601" s="19">
        <v>1</v>
      </c>
      <c r="AA601" s="19" t="s">
        <v>48</v>
      </c>
      <c r="AB601" s="19">
        <v>1</v>
      </c>
      <c r="AC601" s="19">
        <v>634583</v>
      </c>
      <c r="AD601" s="19">
        <v>12</v>
      </c>
      <c r="AE601" s="19"/>
      <c r="AF601" s="19"/>
      <c r="AG601" s="19"/>
      <c r="AH601" s="19">
        <v>112777</v>
      </c>
      <c r="AI601" s="19">
        <v>1</v>
      </c>
      <c r="AJ601" s="19"/>
      <c r="AK601" s="19"/>
      <c r="AL601" s="19"/>
      <c r="AM601" s="19"/>
      <c r="AN601" s="19"/>
      <c r="AO601" s="19">
        <v>3</v>
      </c>
      <c r="AP601" s="19" t="s">
        <v>1504</v>
      </c>
      <c r="AQ601" s="19" t="s">
        <v>1502</v>
      </c>
      <c r="AR601" s="19" t="s">
        <v>1540</v>
      </c>
      <c r="AS601" s="19" t="s">
        <v>1562</v>
      </c>
      <c r="AT601" s="19" t="s">
        <v>1579</v>
      </c>
      <c r="AU601" s="19" t="s">
        <v>1580</v>
      </c>
      <c r="AV601" s="19" t="s">
        <v>1565</v>
      </c>
      <c r="AW601" s="19">
        <v>2007</v>
      </c>
      <c r="AX601" s="19">
        <v>3</v>
      </c>
      <c r="AY601" s="19" t="s">
        <v>1581</v>
      </c>
      <c r="AZ601" s="19" t="s">
        <v>1567</v>
      </c>
      <c r="BA601" s="19">
        <v>2008</v>
      </c>
      <c r="BB601" t="str">
        <f>VLOOKUP(AC601,'CTCwiretagcode(Jan2016)'!A$2:C$730,3,FALSE)</f>
        <v>GLH</v>
      </c>
      <c r="BC601" t="str">
        <f t="shared" si="27"/>
        <v>Tr</v>
      </c>
      <c r="BD601">
        <f t="shared" si="28"/>
        <v>3</v>
      </c>
      <c r="BE601" t="str">
        <f t="shared" si="29"/>
        <v>6345833M10107  B2010760</v>
      </c>
      <c r="BK601" s="19" t="s">
        <v>1503</v>
      </c>
    </row>
    <row r="602" spans="1:63" x14ac:dyDescent="0.25">
      <c r="A602" s="19" t="s">
        <v>1501</v>
      </c>
      <c r="B602" s="19">
        <v>4.0999999999999996</v>
      </c>
      <c r="C602" s="19">
        <v>20140306</v>
      </c>
      <c r="D602" s="19" t="s">
        <v>41</v>
      </c>
      <c r="E602" s="19" t="s">
        <v>41</v>
      </c>
      <c r="F602" s="19">
        <v>2165998</v>
      </c>
      <c r="G602" s="19">
        <v>1</v>
      </c>
      <c r="H602" s="19">
        <v>2010</v>
      </c>
      <c r="I602" s="19">
        <v>20100903</v>
      </c>
      <c r="J602" s="19" t="s">
        <v>1501</v>
      </c>
      <c r="K602" s="19">
        <v>6</v>
      </c>
      <c r="L602" s="19">
        <v>36</v>
      </c>
      <c r="M602" s="19">
        <v>23</v>
      </c>
      <c r="N602" s="19">
        <v>17</v>
      </c>
      <c r="O602" s="19" t="s">
        <v>1502</v>
      </c>
      <c r="P602" s="19">
        <v>5</v>
      </c>
      <c r="Q602" s="19" t="s">
        <v>42</v>
      </c>
      <c r="R602" s="19"/>
      <c r="S602" s="19">
        <v>5000</v>
      </c>
      <c r="T602" s="19" t="s">
        <v>45</v>
      </c>
      <c r="U602" s="19"/>
      <c r="V602" s="19"/>
      <c r="W602" s="19"/>
      <c r="X602" s="19">
        <v>830</v>
      </c>
      <c r="Y602" s="19">
        <v>0</v>
      </c>
      <c r="Z602" s="19">
        <v>1</v>
      </c>
      <c r="AA602" s="19" t="s">
        <v>48</v>
      </c>
      <c r="AB602" s="19">
        <v>1</v>
      </c>
      <c r="AC602" s="19">
        <v>634272</v>
      </c>
      <c r="AD602" s="19">
        <v>12</v>
      </c>
      <c r="AE602" s="19"/>
      <c r="AF602" s="19"/>
      <c r="AG602" s="19"/>
      <c r="AH602" s="19">
        <v>112777</v>
      </c>
      <c r="AI602" s="19">
        <v>1</v>
      </c>
      <c r="AJ602" s="19"/>
      <c r="AK602" s="19"/>
      <c r="AL602" s="19"/>
      <c r="AM602" s="19"/>
      <c r="AN602" s="19"/>
      <c r="AO602" s="19">
        <v>3</v>
      </c>
      <c r="AP602" s="19" t="s">
        <v>1504</v>
      </c>
      <c r="AQ602" s="19" t="s">
        <v>1502</v>
      </c>
      <c r="AR602" s="19" t="s">
        <v>1540</v>
      </c>
      <c r="AS602" s="19" t="s">
        <v>1562</v>
      </c>
      <c r="AT602" s="19" t="s">
        <v>1563</v>
      </c>
      <c r="AU602" s="19" t="s">
        <v>1564</v>
      </c>
      <c r="AV602" s="19" t="s">
        <v>1565</v>
      </c>
      <c r="AW602" s="19">
        <v>2007</v>
      </c>
      <c r="AX602" s="19">
        <v>3</v>
      </c>
      <c r="AY602" s="19" t="s">
        <v>1566</v>
      </c>
      <c r="AZ602" s="19" t="s">
        <v>1567</v>
      </c>
      <c r="BA602" s="19">
        <v>2008</v>
      </c>
      <c r="BB602" t="str">
        <f>VLOOKUP(AC602,'CTCwiretagcode(Jan2016)'!A$2:C$730,3,FALSE)</f>
        <v>SAM</v>
      </c>
      <c r="BC602" t="str">
        <f t="shared" si="27"/>
        <v>Tr</v>
      </c>
      <c r="BD602">
        <f t="shared" si="28"/>
        <v>3</v>
      </c>
      <c r="BE602" t="str">
        <f t="shared" si="29"/>
        <v>6342723M10107  B2010830</v>
      </c>
      <c r="BK602" s="19" t="s">
        <v>1503</v>
      </c>
    </row>
    <row r="603" spans="1:63" x14ac:dyDescent="0.25">
      <c r="A603" s="19" t="s">
        <v>1501</v>
      </c>
      <c r="B603" s="19">
        <v>4.0999999999999996</v>
      </c>
      <c r="C603" s="19">
        <v>20140306</v>
      </c>
      <c r="D603" s="19" t="s">
        <v>41</v>
      </c>
      <c r="E603" s="19" t="s">
        <v>41</v>
      </c>
      <c r="F603" s="19">
        <v>2168433</v>
      </c>
      <c r="G603" s="19">
        <v>1</v>
      </c>
      <c r="H603" s="19">
        <v>2010</v>
      </c>
      <c r="I603" s="19">
        <v>20100908</v>
      </c>
      <c r="J603" s="19" t="s">
        <v>1501</v>
      </c>
      <c r="K603" s="19">
        <v>6</v>
      </c>
      <c r="L603" s="19">
        <v>37</v>
      </c>
      <c r="M603" s="19">
        <v>23</v>
      </c>
      <c r="N603" s="19">
        <v>49</v>
      </c>
      <c r="O603" s="19" t="s">
        <v>1502</v>
      </c>
      <c r="P603" s="19">
        <v>5</v>
      </c>
      <c r="Q603" s="19" t="s">
        <v>42</v>
      </c>
      <c r="R603" s="19"/>
      <c r="S603" s="19">
        <v>5000</v>
      </c>
      <c r="T603" s="19" t="s">
        <v>110</v>
      </c>
      <c r="U603" s="19"/>
      <c r="V603" s="19"/>
      <c r="W603" s="19"/>
      <c r="X603" s="19">
        <v>800</v>
      </c>
      <c r="Y603" s="19">
        <v>0</v>
      </c>
      <c r="Z603" s="19">
        <v>1</v>
      </c>
      <c r="AA603" s="19" t="s">
        <v>48</v>
      </c>
      <c r="AB603" s="19">
        <v>1</v>
      </c>
      <c r="AC603" s="19">
        <v>634272</v>
      </c>
      <c r="AD603" s="19">
        <v>12</v>
      </c>
      <c r="AE603" s="19"/>
      <c r="AF603" s="19"/>
      <c r="AG603" s="19"/>
      <c r="AH603" s="19">
        <v>112778</v>
      </c>
      <c r="AI603" s="19">
        <v>1</v>
      </c>
      <c r="AJ603" s="19"/>
      <c r="AK603" s="19"/>
      <c r="AL603" s="19"/>
      <c r="AM603" s="19"/>
      <c r="AN603" s="19"/>
      <c r="AO603" s="19">
        <v>6.04</v>
      </c>
      <c r="AP603" s="19" t="s">
        <v>1504</v>
      </c>
      <c r="AQ603" s="19" t="s">
        <v>1502</v>
      </c>
      <c r="AR603" s="19" t="s">
        <v>1540</v>
      </c>
      <c r="AS603" s="19" t="s">
        <v>1562</v>
      </c>
      <c r="AT603" s="19" t="s">
        <v>1563</v>
      </c>
      <c r="AU603" s="19" t="s">
        <v>1564</v>
      </c>
      <c r="AV603" s="19" t="s">
        <v>1565</v>
      </c>
      <c r="AW603" s="19">
        <v>2007</v>
      </c>
      <c r="AX603" s="19">
        <v>3</v>
      </c>
      <c r="AY603" s="19" t="s">
        <v>1566</v>
      </c>
      <c r="AZ603" s="19" t="s">
        <v>1567</v>
      </c>
      <c r="BA603" s="19">
        <v>2008</v>
      </c>
      <c r="BB603" t="str">
        <f>VLOOKUP(AC603,'CTCwiretagcode(Jan2016)'!A$2:C$730,3,FALSE)</f>
        <v>SAM</v>
      </c>
      <c r="BC603" t="str">
        <f t="shared" si="27"/>
        <v>mix</v>
      </c>
      <c r="BD603">
        <f t="shared" si="28"/>
        <v>3</v>
      </c>
      <c r="BE603" t="str">
        <f t="shared" si="29"/>
        <v>6342723M10107  B2010800</v>
      </c>
      <c r="BK603" s="19" t="s">
        <v>1503</v>
      </c>
    </row>
    <row r="604" spans="1:63" x14ac:dyDescent="0.25">
      <c r="A604" s="19" t="s">
        <v>1501</v>
      </c>
      <c r="B604" s="19">
        <v>4.0999999999999996</v>
      </c>
      <c r="C604" s="19">
        <v>20140306</v>
      </c>
      <c r="D604" s="19" t="s">
        <v>41</v>
      </c>
      <c r="E604" s="19" t="s">
        <v>41</v>
      </c>
      <c r="F604" s="19">
        <v>2168435</v>
      </c>
      <c r="G604" s="19">
        <v>1</v>
      </c>
      <c r="H604" s="19">
        <v>2010</v>
      </c>
      <c r="I604" s="19">
        <v>20100908</v>
      </c>
      <c r="J604" s="19" t="s">
        <v>1501</v>
      </c>
      <c r="K604" s="19">
        <v>6</v>
      </c>
      <c r="L604" s="19">
        <v>37</v>
      </c>
      <c r="M604" s="19">
        <v>23</v>
      </c>
      <c r="N604" s="19">
        <v>49</v>
      </c>
      <c r="O604" s="19" t="s">
        <v>1502</v>
      </c>
      <c r="P604" s="19">
        <v>5</v>
      </c>
      <c r="Q604" s="19" t="s">
        <v>42</v>
      </c>
      <c r="R604" s="19"/>
      <c r="S604" s="19">
        <v>5000</v>
      </c>
      <c r="T604" s="19" t="s">
        <v>45</v>
      </c>
      <c r="U604" s="19"/>
      <c r="V604" s="19"/>
      <c r="W604" s="19"/>
      <c r="X604" s="19">
        <v>790</v>
      </c>
      <c r="Y604" s="19">
        <v>0</v>
      </c>
      <c r="Z604" s="19">
        <v>1</v>
      </c>
      <c r="AA604" s="19" t="s">
        <v>48</v>
      </c>
      <c r="AB604" s="19">
        <v>1</v>
      </c>
      <c r="AC604" s="19">
        <v>634272</v>
      </c>
      <c r="AD604" s="19">
        <v>12</v>
      </c>
      <c r="AE604" s="19"/>
      <c r="AF604" s="19"/>
      <c r="AG604" s="19"/>
      <c r="AH604" s="19">
        <v>112778</v>
      </c>
      <c r="AI604" s="19">
        <v>1</v>
      </c>
      <c r="AJ604" s="19"/>
      <c r="AK604" s="19"/>
      <c r="AL604" s="19"/>
      <c r="AM604" s="19"/>
      <c r="AN604" s="19"/>
      <c r="AO604" s="19">
        <v>6.04</v>
      </c>
      <c r="AP604" s="19" t="s">
        <v>1504</v>
      </c>
      <c r="AQ604" s="19" t="s">
        <v>1502</v>
      </c>
      <c r="AR604" s="19" t="s">
        <v>1540</v>
      </c>
      <c r="AS604" s="19" t="s">
        <v>1562</v>
      </c>
      <c r="AT604" s="19" t="s">
        <v>1563</v>
      </c>
      <c r="AU604" s="19" t="s">
        <v>1564</v>
      </c>
      <c r="AV604" s="19" t="s">
        <v>1565</v>
      </c>
      <c r="AW604" s="19">
        <v>2007</v>
      </c>
      <c r="AX604" s="19">
        <v>3</v>
      </c>
      <c r="AY604" s="19" t="s">
        <v>1566</v>
      </c>
      <c r="AZ604" s="19" t="s">
        <v>1567</v>
      </c>
      <c r="BA604" s="19">
        <v>2008</v>
      </c>
      <c r="BB604" t="str">
        <f>VLOOKUP(AC604,'CTCwiretagcode(Jan2016)'!A$2:C$730,3,FALSE)</f>
        <v>SAM</v>
      </c>
      <c r="BC604" t="str">
        <f t="shared" si="27"/>
        <v>mix</v>
      </c>
      <c r="BD604">
        <f t="shared" si="28"/>
        <v>3</v>
      </c>
      <c r="BE604" t="str">
        <f t="shared" si="29"/>
        <v>6342723M10107  B2010790</v>
      </c>
      <c r="BK604" s="19" t="s">
        <v>1503</v>
      </c>
    </row>
    <row r="605" spans="1:63" x14ac:dyDescent="0.25">
      <c r="A605" s="19" t="s">
        <v>1501</v>
      </c>
      <c r="B605" s="19">
        <v>4.0999999999999996</v>
      </c>
      <c r="C605" s="19">
        <v>20140306</v>
      </c>
      <c r="D605" s="19" t="s">
        <v>41</v>
      </c>
      <c r="E605" s="19" t="s">
        <v>41</v>
      </c>
      <c r="F605" s="19">
        <v>2168436</v>
      </c>
      <c r="G605" s="19">
        <v>1</v>
      </c>
      <c r="H605" s="19">
        <v>2010</v>
      </c>
      <c r="I605" s="19">
        <v>20100908</v>
      </c>
      <c r="J605" s="19" t="s">
        <v>1501</v>
      </c>
      <c r="K605" s="19">
        <v>6</v>
      </c>
      <c r="L605" s="19">
        <v>37</v>
      </c>
      <c r="M605" s="19">
        <v>23</v>
      </c>
      <c r="N605" s="19">
        <v>49</v>
      </c>
      <c r="O605" s="19" t="s">
        <v>1502</v>
      </c>
      <c r="P605" s="19">
        <v>5</v>
      </c>
      <c r="Q605" s="19" t="s">
        <v>42</v>
      </c>
      <c r="R605" s="19"/>
      <c r="S605" s="19">
        <v>5000</v>
      </c>
      <c r="T605" s="19" t="s">
        <v>45</v>
      </c>
      <c r="U605" s="19"/>
      <c r="V605" s="19"/>
      <c r="W605" s="19"/>
      <c r="X605" s="19">
        <v>660</v>
      </c>
      <c r="Y605" s="19">
        <v>0</v>
      </c>
      <c r="Z605" s="19">
        <v>1</v>
      </c>
      <c r="AA605" s="19" t="s">
        <v>48</v>
      </c>
      <c r="AB605" s="19">
        <v>1</v>
      </c>
      <c r="AC605" s="19">
        <v>634272</v>
      </c>
      <c r="AD605" s="19">
        <v>12</v>
      </c>
      <c r="AE605" s="19"/>
      <c r="AF605" s="19"/>
      <c r="AG605" s="19"/>
      <c r="AH605" s="19">
        <v>112778</v>
      </c>
      <c r="AI605" s="19">
        <v>1</v>
      </c>
      <c r="AJ605" s="19"/>
      <c r="AK605" s="19"/>
      <c r="AL605" s="19"/>
      <c r="AM605" s="19"/>
      <c r="AN605" s="19"/>
      <c r="AO605" s="19">
        <v>6.04</v>
      </c>
      <c r="AP605" s="19" t="s">
        <v>1504</v>
      </c>
      <c r="AQ605" s="19" t="s">
        <v>1502</v>
      </c>
      <c r="AR605" s="19" t="s">
        <v>1540</v>
      </c>
      <c r="AS605" s="19" t="s">
        <v>1562</v>
      </c>
      <c r="AT605" s="19" t="s">
        <v>1563</v>
      </c>
      <c r="AU605" s="19" t="s">
        <v>1564</v>
      </c>
      <c r="AV605" s="19" t="s">
        <v>1565</v>
      </c>
      <c r="AW605" s="19">
        <v>2007</v>
      </c>
      <c r="AX605" s="19">
        <v>3</v>
      </c>
      <c r="AY605" s="19" t="s">
        <v>1566</v>
      </c>
      <c r="AZ605" s="19" t="s">
        <v>1567</v>
      </c>
      <c r="BA605" s="19">
        <v>2008</v>
      </c>
      <c r="BB605" t="str">
        <f>VLOOKUP(AC605,'CTCwiretagcode(Jan2016)'!A$2:C$730,3,FALSE)</f>
        <v>SAM</v>
      </c>
      <c r="BC605" t="str">
        <f t="shared" si="27"/>
        <v>mix</v>
      </c>
      <c r="BD605">
        <f t="shared" si="28"/>
        <v>3</v>
      </c>
      <c r="BE605" t="str">
        <f t="shared" si="29"/>
        <v>6342723M10107  B2010660</v>
      </c>
      <c r="BK605" s="19" t="s">
        <v>1503</v>
      </c>
    </row>
    <row r="606" spans="1:63" x14ac:dyDescent="0.25">
      <c r="A606" s="19" t="s">
        <v>1501</v>
      </c>
      <c r="B606" s="19">
        <v>4.0999999999999996</v>
      </c>
      <c r="C606" s="19">
        <v>20140306</v>
      </c>
      <c r="D606" s="19" t="s">
        <v>41</v>
      </c>
      <c r="E606" s="19" t="s">
        <v>41</v>
      </c>
      <c r="F606" s="19">
        <v>2168437</v>
      </c>
      <c r="G606" s="19">
        <v>1</v>
      </c>
      <c r="H606" s="19">
        <v>2010</v>
      </c>
      <c r="I606" s="19">
        <v>20100908</v>
      </c>
      <c r="J606" s="19" t="s">
        <v>1501</v>
      </c>
      <c r="K606" s="19">
        <v>6</v>
      </c>
      <c r="L606" s="19">
        <v>37</v>
      </c>
      <c r="M606" s="19">
        <v>23</v>
      </c>
      <c r="N606" s="19">
        <v>49</v>
      </c>
      <c r="O606" s="19" t="s">
        <v>1502</v>
      </c>
      <c r="P606" s="19">
        <v>5</v>
      </c>
      <c r="Q606" s="19" t="s">
        <v>42</v>
      </c>
      <c r="R606" s="19"/>
      <c r="S606" s="19">
        <v>5000</v>
      </c>
      <c r="T606" s="19" t="s">
        <v>45</v>
      </c>
      <c r="U606" s="19"/>
      <c r="V606" s="19"/>
      <c r="W606" s="19"/>
      <c r="X606" s="19">
        <v>780</v>
      </c>
      <c r="Y606" s="19">
        <v>0</v>
      </c>
      <c r="Z606" s="19">
        <v>1</v>
      </c>
      <c r="AA606" s="19" t="s">
        <v>48</v>
      </c>
      <c r="AB606" s="19">
        <v>1</v>
      </c>
      <c r="AC606" s="19">
        <v>634272</v>
      </c>
      <c r="AD606" s="19">
        <v>12</v>
      </c>
      <c r="AE606" s="19"/>
      <c r="AF606" s="19"/>
      <c r="AG606" s="19"/>
      <c r="AH606" s="19">
        <v>112778</v>
      </c>
      <c r="AI606" s="19">
        <v>1</v>
      </c>
      <c r="AJ606" s="19"/>
      <c r="AK606" s="19"/>
      <c r="AL606" s="19"/>
      <c r="AM606" s="19"/>
      <c r="AN606" s="19"/>
      <c r="AO606" s="19">
        <v>6.04</v>
      </c>
      <c r="AP606" s="19" t="s">
        <v>1504</v>
      </c>
      <c r="AQ606" s="19" t="s">
        <v>1502</v>
      </c>
      <c r="AR606" s="19" t="s">
        <v>1540</v>
      </c>
      <c r="AS606" s="19" t="s">
        <v>1562</v>
      </c>
      <c r="AT606" s="19" t="s">
        <v>1563</v>
      </c>
      <c r="AU606" s="19" t="s">
        <v>1564</v>
      </c>
      <c r="AV606" s="19" t="s">
        <v>1565</v>
      </c>
      <c r="AW606" s="19">
        <v>2007</v>
      </c>
      <c r="AX606" s="19">
        <v>3</v>
      </c>
      <c r="AY606" s="19" t="s">
        <v>1566</v>
      </c>
      <c r="AZ606" s="19" t="s">
        <v>1567</v>
      </c>
      <c r="BA606" s="19">
        <v>2008</v>
      </c>
      <c r="BB606" t="str">
        <f>VLOOKUP(AC606,'CTCwiretagcode(Jan2016)'!A$2:C$730,3,FALSE)</f>
        <v>SAM</v>
      </c>
      <c r="BC606" t="str">
        <f t="shared" si="27"/>
        <v>mix</v>
      </c>
      <c r="BD606">
        <f t="shared" si="28"/>
        <v>3</v>
      </c>
      <c r="BE606" t="str">
        <f t="shared" si="29"/>
        <v>6342723M10107  B2010780</v>
      </c>
      <c r="BK606" s="19" t="s">
        <v>1503</v>
      </c>
    </row>
    <row r="607" spans="1:63" x14ac:dyDescent="0.25">
      <c r="A607" s="19" t="s">
        <v>1501</v>
      </c>
      <c r="B607" s="19">
        <v>4.0999999999999996</v>
      </c>
      <c r="C607" s="19">
        <v>20140306</v>
      </c>
      <c r="D607" s="19" t="s">
        <v>41</v>
      </c>
      <c r="E607" s="19" t="s">
        <v>41</v>
      </c>
      <c r="F607" s="19">
        <v>2168439</v>
      </c>
      <c r="G607" s="19">
        <v>1</v>
      </c>
      <c r="H607" s="19">
        <v>2010</v>
      </c>
      <c r="I607" s="19">
        <v>20100908</v>
      </c>
      <c r="J607" s="19" t="s">
        <v>1501</v>
      </c>
      <c r="K607" s="19">
        <v>6</v>
      </c>
      <c r="L607" s="19">
        <v>37</v>
      </c>
      <c r="M607" s="19">
        <v>23</v>
      </c>
      <c r="N607" s="19">
        <v>49</v>
      </c>
      <c r="O607" s="19" t="s">
        <v>1502</v>
      </c>
      <c r="P607" s="19">
        <v>5</v>
      </c>
      <c r="Q607" s="19" t="s">
        <v>42</v>
      </c>
      <c r="R607" s="19"/>
      <c r="S607" s="19">
        <v>5000</v>
      </c>
      <c r="T607" s="19" t="s">
        <v>110</v>
      </c>
      <c r="U607" s="19"/>
      <c r="V607" s="19"/>
      <c r="W607" s="19"/>
      <c r="X607" s="19">
        <v>730</v>
      </c>
      <c r="Y607" s="19">
        <v>0</v>
      </c>
      <c r="Z607" s="19">
        <v>1</v>
      </c>
      <c r="AA607" s="19" t="s">
        <v>48</v>
      </c>
      <c r="AB607" s="19">
        <v>1</v>
      </c>
      <c r="AC607" s="19">
        <v>633389</v>
      </c>
      <c r="AD607" s="19">
        <v>12</v>
      </c>
      <c r="AE607" s="19"/>
      <c r="AF607" s="19"/>
      <c r="AG607" s="19"/>
      <c r="AH607" s="19">
        <v>112778</v>
      </c>
      <c r="AI607" s="19">
        <v>1</v>
      </c>
      <c r="AJ607" s="19"/>
      <c r="AK607" s="19"/>
      <c r="AL607" s="19"/>
      <c r="AM607" s="19"/>
      <c r="AN607" s="19"/>
      <c r="AO607" s="19">
        <v>6.04</v>
      </c>
      <c r="AP607" s="19" t="s">
        <v>1504</v>
      </c>
      <c r="AQ607" s="19" t="s">
        <v>1502</v>
      </c>
      <c r="AR607" s="19" t="s">
        <v>1540</v>
      </c>
      <c r="AS607" s="19" t="s">
        <v>1562</v>
      </c>
      <c r="AT607" s="19" t="s">
        <v>1563</v>
      </c>
      <c r="AU607" s="19" t="s">
        <v>1564</v>
      </c>
      <c r="AV607" s="19" t="s">
        <v>1565</v>
      </c>
      <c r="AW607" s="19">
        <v>2006</v>
      </c>
      <c r="AX607" s="19">
        <v>3</v>
      </c>
      <c r="AY607" s="19" t="s">
        <v>1566</v>
      </c>
      <c r="AZ607" s="19" t="s">
        <v>1567</v>
      </c>
      <c r="BA607" s="19">
        <v>2007</v>
      </c>
      <c r="BB607" t="str">
        <f>VLOOKUP(AC607,'CTCwiretagcode(Jan2016)'!A$2:C$730,3,FALSE)</f>
        <v>SAM</v>
      </c>
      <c r="BC607" t="str">
        <f t="shared" si="27"/>
        <v>mix</v>
      </c>
      <c r="BD607">
        <f t="shared" si="28"/>
        <v>3</v>
      </c>
      <c r="BE607" t="str">
        <f t="shared" si="29"/>
        <v>6333893M10107  B2010730</v>
      </c>
      <c r="BK607" s="19" t="s">
        <v>1503</v>
      </c>
    </row>
    <row r="608" spans="1:63" x14ac:dyDescent="0.25">
      <c r="A608" s="19" t="s">
        <v>1501</v>
      </c>
      <c r="B608" s="19">
        <v>4.0999999999999996</v>
      </c>
      <c r="C608" s="19">
        <v>20140306</v>
      </c>
      <c r="D608" s="19" t="s">
        <v>41</v>
      </c>
      <c r="E608" s="19" t="s">
        <v>41</v>
      </c>
      <c r="F608" s="19">
        <v>2168441</v>
      </c>
      <c r="G608" s="19">
        <v>1</v>
      </c>
      <c r="H608" s="19">
        <v>2010</v>
      </c>
      <c r="I608" s="19">
        <v>20100908</v>
      </c>
      <c r="J608" s="19" t="s">
        <v>1501</v>
      </c>
      <c r="K608" s="19">
        <v>6</v>
      </c>
      <c r="L608" s="19">
        <v>37</v>
      </c>
      <c r="M608" s="19">
        <v>23</v>
      </c>
      <c r="N608" s="19">
        <v>49</v>
      </c>
      <c r="O608" s="19" t="s">
        <v>1502</v>
      </c>
      <c r="P608" s="19">
        <v>5</v>
      </c>
      <c r="Q608" s="19" t="s">
        <v>42</v>
      </c>
      <c r="R608" s="19"/>
      <c r="S608" s="19">
        <v>5000</v>
      </c>
      <c r="T608" s="19" t="s">
        <v>45</v>
      </c>
      <c r="U608" s="19"/>
      <c r="V608" s="19"/>
      <c r="W608" s="19"/>
      <c r="X608" s="19">
        <v>720</v>
      </c>
      <c r="Y608" s="19">
        <v>0</v>
      </c>
      <c r="Z608" s="19">
        <v>1</v>
      </c>
      <c r="AA608" s="19" t="s">
        <v>48</v>
      </c>
      <c r="AB608" s="19">
        <v>1</v>
      </c>
      <c r="AC608" s="19">
        <v>634272</v>
      </c>
      <c r="AD608" s="19">
        <v>12</v>
      </c>
      <c r="AE608" s="19"/>
      <c r="AF608" s="19"/>
      <c r="AG608" s="19"/>
      <c r="AH608" s="19">
        <v>112778</v>
      </c>
      <c r="AI608" s="19">
        <v>1</v>
      </c>
      <c r="AJ608" s="19"/>
      <c r="AK608" s="19"/>
      <c r="AL608" s="19"/>
      <c r="AM608" s="19"/>
      <c r="AN608" s="19"/>
      <c r="AO608" s="19">
        <v>6.04</v>
      </c>
      <c r="AP608" s="19" t="s">
        <v>1504</v>
      </c>
      <c r="AQ608" s="19" t="s">
        <v>1502</v>
      </c>
      <c r="AR608" s="19" t="s">
        <v>1540</v>
      </c>
      <c r="AS608" s="19" t="s">
        <v>1562</v>
      </c>
      <c r="AT608" s="19" t="s">
        <v>1563</v>
      </c>
      <c r="AU608" s="19" t="s">
        <v>1564</v>
      </c>
      <c r="AV608" s="19" t="s">
        <v>1565</v>
      </c>
      <c r="AW608" s="19">
        <v>2007</v>
      </c>
      <c r="AX608" s="19">
        <v>3</v>
      </c>
      <c r="AY608" s="19" t="s">
        <v>1566</v>
      </c>
      <c r="AZ608" s="19" t="s">
        <v>1567</v>
      </c>
      <c r="BA608" s="19">
        <v>2008</v>
      </c>
      <c r="BB608" t="str">
        <f>VLOOKUP(AC608,'CTCwiretagcode(Jan2016)'!A$2:C$730,3,FALSE)</f>
        <v>SAM</v>
      </c>
      <c r="BC608" t="str">
        <f t="shared" si="27"/>
        <v>mix</v>
      </c>
      <c r="BD608">
        <f t="shared" si="28"/>
        <v>3</v>
      </c>
      <c r="BE608" t="str">
        <f t="shared" si="29"/>
        <v>6342723M10107  B2010720</v>
      </c>
      <c r="BK608" s="19" t="s">
        <v>1503</v>
      </c>
    </row>
    <row r="609" spans="1:63" x14ac:dyDescent="0.25">
      <c r="A609" s="19" t="s">
        <v>1501</v>
      </c>
      <c r="B609" s="19">
        <v>4.0999999999999996</v>
      </c>
      <c r="C609" s="19">
        <v>20140306</v>
      </c>
      <c r="D609" s="19" t="s">
        <v>41</v>
      </c>
      <c r="E609" s="19" t="s">
        <v>41</v>
      </c>
      <c r="F609" s="19">
        <v>2168442</v>
      </c>
      <c r="G609" s="19">
        <v>1</v>
      </c>
      <c r="H609" s="19">
        <v>2010</v>
      </c>
      <c r="I609" s="19">
        <v>20100908</v>
      </c>
      <c r="J609" s="19" t="s">
        <v>1501</v>
      </c>
      <c r="K609" s="19">
        <v>6</v>
      </c>
      <c r="L609" s="19">
        <v>37</v>
      </c>
      <c r="M609" s="19">
        <v>23</v>
      </c>
      <c r="N609" s="19">
        <v>49</v>
      </c>
      <c r="O609" s="19" t="s">
        <v>1502</v>
      </c>
      <c r="P609" s="19">
        <v>5</v>
      </c>
      <c r="Q609" s="19" t="s">
        <v>42</v>
      </c>
      <c r="R609" s="19"/>
      <c r="S609" s="19">
        <v>5000</v>
      </c>
      <c r="T609" s="19" t="s">
        <v>110</v>
      </c>
      <c r="U609" s="19"/>
      <c r="V609" s="19"/>
      <c r="W609" s="19"/>
      <c r="X609" s="19">
        <v>780</v>
      </c>
      <c r="Y609" s="19">
        <v>0</v>
      </c>
      <c r="Z609" s="19">
        <v>1</v>
      </c>
      <c r="AA609" s="19" t="s">
        <v>48</v>
      </c>
      <c r="AB609" s="19">
        <v>1</v>
      </c>
      <c r="AC609" s="19">
        <v>633389</v>
      </c>
      <c r="AD609" s="19">
        <v>12</v>
      </c>
      <c r="AE609" s="19"/>
      <c r="AF609" s="19"/>
      <c r="AG609" s="19"/>
      <c r="AH609" s="19">
        <v>112778</v>
      </c>
      <c r="AI609" s="19">
        <v>1</v>
      </c>
      <c r="AJ609" s="19"/>
      <c r="AK609" s="19"/>
      <c r="AL609" s="19"/>
      <c r="AM609" s="19"/>
      <c r="AN609" s="19"/>
      <c r="AO609" s="19">
        <v>6.04</v>
      </c>
      <c r="AP609" s="19" t="s">
        <v>1504</v>
      </c>
      <c r="AQ609" s="19" t="s">
        <v>1502</v>
      </c>
      <c r="AR609" s="19" t="s">
        <v>1540</v>
      </c>
      <c r="AS609" s="19" t="s">
        <v>1562</v>
      </c>
      <c r="AT609" s="19" t="s">
        <v>1563</v>
      </c>
      <c r="AU609" s="19" t="s">
        <v>1564</v>
      </c>
      <c r="AV609" s="19" t="s">
        <v>1565</v>
      </c>
      <c r="AW609" s="19">
        <v>2006</v>
      </c>
      <c r="AX609" s="19">
        <v>3</v>
      </c>
      <c r="AY609" s="19" t="s">
        <v>1566</v>
      </c>
      <c r="AZ609" s="19" t="s">
        <v>1567</v>
      </c>
      <c r="BA609" s="19">
        <v>2007</v>
      </c>
      <c r="BB609" t="str">
        <f>VLOOKUP(AC609,'CTCwiretagcode(Jan2016)'!A$2:C$730,3,FALSE)</f>
        <v>SAM</v>
      </c>
      <c r="BC609" t="str">
        <f t="shared" si="27"/>
        <v>mix</v>
      </c>
      <c r="BD609">
        <f t="shared" si="28"/>
        <v>3</v>
      </c>
      <c r="BE609" t="str">
        <f t="shared" si="29"/>
        <v>6333893M10107  B2010780</v>
      </c>
      <c r="BK609" s="19" t="s">
        <v>1503</v>
      </c>
    </row>
    <row r="610" spans="1:63" x14ac:dyDescent="0.25">
      <c r="A610" s="19" t="s">
        <v>1501</v>
      </c>
      <c r="B610" s="19">
        <v>4.0999999999999996</v>
      </c>
      <c r="C610" s="19">
        <v>20140306</v>
      </c>
      <c r="D610" s="19" t="s">
        <v>41</v>
      </c>
      <c r="E610" s="19" t="s">
        <v>41</v>
      </c>
      <c r="F610" s="19">
        <v>2165972</v>
      </c>
      <c r="G610" s="19">
        <v>1</v>
      </c>
      <c r="H610" s="19">
        <v>2010</v>
      </c>
      <c r="I610" s="19">
        <v>20100908</v>
      </c>
      <c r="J610" s="19" t="s">
        <v>1501</v>
      </c>
      <c r="K610" s="19">
        <v>6</v>
      </c>
      <c r="L610" s="19">
        <v>37</v>
      </c>
      <c r="M610" s="19">
        <v>23</v>
      </c>
      <c r="N610" s="19">
        <v>17</v>
      </c>
      <c r="O610" s="19" t="s">
        <v>1502</v>
      </c>
      <c r="P610" s="19">
        <v>5</v>
      </c>
      <c r="Q610" s="19" t="s">
        <v>42</v>
      </c>
      <c r="R610" s="19"/>
      <c r="S610" s="19">
        <v>5000</v>
      </c>
      <c r="T610" s="19" t="s">
        <v>45</v>
      </c>
      <c r="U610" s="19"/>
      <c r="V610" s="19"/>
      <c r="W610" s="19"/>
      <c r="X610" s="19">
        <v>680</v>
      </c>
      <c r="Y610" s="19">
        <v>0</v>
      </c>
      <c r="Z610" s="19">
        <v>1</v>
      </c>
      <c r="AA610" s="19" t="s">
        <v>48</v>
      </c>
      <c r="AB610" s="19">
        <v>1</v>
      </c>
      <c r="AC610" s="19">
        <v>634272</v>
      </c>
      <c r="AD610" s="19">
        <v>12</v>
      </c>
      <c r="AE610" s="19"/>
      <c r="AF610" s="19"/>
      <c r="AG610" s="19"/>
      <c r="AH610" s="19">
        <v>112778</v>
      </c>
      <c r="AI610" s="19">
        <v>1</v>
      </c>
      <c r="AJ610" s="19"/>
      <c r="AK610" s="19"/>
      <c r="AL610" s="19"/>
      <c r="AM610" s="19"/>
      <c r="AN610" s="19"/>
      <c r="AO610" s="19">
        <v>6.04</v>
      </c>
      <c r="AP610" s="19" t="s">
        <v>1504</v>
      </c>
      <c r="AQ610" s="19" t="s">
        <v>1502</v>
      </c>
      <c r="AR610" s="19" t="s">
        <v>1540</v>
      </c>
      <c r="AS610" s="19" t="s">
        <v>1562</v>
      </c>
      <c r="AT610" s="19" t="s">
        <v>1563</v>
      </c>
      <c r="AU610" s="19" t="s">
        <v>1564</v>
      </c>
      <c r="AV610" s="19" t="s">
        <v>1565</v>
      </c>
      <c r="AW610" s="19">
        <v>2007</v>
      </c>
      <c r="AX610" s="19">
        <v>3</v>
      </c>
      <c r="AY610" s="19" t="s">
        <v>1566</v>
      </c>
      <c r="AZ610" s="19" t="s">
        <v>1567</v>
      </c>
      <c r="BA610" s="19">
        <v>2008</v>
      </c>
      <c r="BB610" t="str">
        <f>VLOOKUP(AC610,'CTCwiretagcode(Jan2016)'!A$2:C$730,3,FALSE)</f>
        <v>SAM</v>
      </c>
      <c r="BC610" t="str">
        <f t="shared" si="27"/>
        <v>Tr</v>
      </c>
      <c r="BD610">
        <f t="shared" si="28"/>
        <v>3</v>
      </c>
      <c r="BE610" t="str">
        <f t="shared" si="29"/>
        <v>6342723M10107  B2010680</v>
      </c>
      <c r="BK610" s="19" t="s">
        <v>1503</v>
      </c>
    </row>
    <row r="611" spans="1:63" x14ac:dyDescent="0.25">
      <c r="A611" s="19" t="s">
        <v>1501</v>
      </c>
      <c r="B611" s="19">
        <v>4.0999999999999996</v>
      </c>
      <c r="C611" s="19">
        <v>20140306</v>
      </c>
      <c r="D611" s="19" t="s">
        <v>41</v>
      </c>
      <c r="E611" s="19" t="s">
        <v>41</v>
      </c>
      <c r="F611" s="19">
        <v>2165973</v>
      </c>
      <c r="G611" s="19">
        <v>1</v>
      </c>
      <c r="H611" s="19">
        <v>2010</v>
      </c>
      <c r="I611" s="19">
        <v>20100908</v>
      </c>
      <c r="J611" s="19" t="s">
        <v>1501</v>
      </c>
      <c r="K611" s="19">
        <v>6</v>
      </c>
      <c r="L611" s="19">
        <v>37</v>
      </c>
      <c r="M611" s="19">
        <v>23</v>
      </c>
      <c r="N611" s="19">
        <v>17</v>
      </c>
      <c r="O611" s="19" t="s">
        <v>1502</v>
      </c>
      <c r="P611" s="19">
        <v>5</v>
      </c>
      <c r="Q611" s="19" t="s">
        <v>42</v>
      </c>
      <c r="R611" s="19"/>
      <c r="S611" s="19">
        <v>5000</v>
      </c>
      <c r="T611" s="19" t="s">
        <v>110</v>
      </c>
      <c r="U611" s="19"/>
      <c r="V611" s="19"/>
      <c r="W611" s="19"/>
      <c r="X611" s="19">
        <v>850</v>
      </c>
      <c r="Y611" s="19">
        <v>0</v>
      </c>
      <c r="Z611" s="19">
        <v>1</v>
      </c>
      <c r="AA611" s="19" t="s">
        <v>48</v>
      </c>
      <c r="AB611" s="19">
        <v>1</v>
      </c>
      <c r="AC611" s="19">
        <v>634583</v>
      </c>
      <c r="AD611" s="19">
        <v>12</v>
      </c>
      <c r="AE611" s="19"/>
      <c r="AF611" s="19"/>
      <c r="AG611" s="19"/>
      <c r="AH611" s="19">
        <v>112778</v>
      </c>
      <c r="AI611" s="19">
        <v>1</v>
      </c>
      <c r="AJ611" s="19"/>
      <c r="AK611" s="19"/>
      <c r="AL611" s="19"/>
      <c r="AM611" s="19"/>
      <c r="AN611" s="19"/>
      <c r="AO611" s="19">
        <v>6.04</v>
      </c>
      <c r="AP611" s="19" t="s">
        <v>1504</v>
      </c>
      <c r="AQ611" s="19" t="s">
        <v>1502</v>
      </c>
      <c r="AR611" s="19" t="s">
        <v>1540</v>
      </c>
      <c r="AS611" s="19" t="s">
        <v>1562</v>
      </c>
      <c r="AT611" s="19" t="s">
        <v>1579</v>
      </c>
      <c r="AU611" s="19" t="s">
        <v>1580</v>
      </c>
      <c r="AV611" s="19" t="s">
        <v>1565</v>
      </c>
      <c r="AW611" s="19">
        <v>2007</v>
      </c>
      <c r="AX611" s="19">
        <v>3</v>
      </c>
      <c r="AY611" s="19" t="s">
        <v>1581</v>
      </c>
      <c r="AZ611" s="19" t="s">
        <v>1567</v>
      </c>
      <c r="BA611" s="19">
        <v>2008</v>
      </c>
      <c r="BB611" t="str">
        <f>VLOOKUP(AC611,'CTCwiretagcode(Jan2016)'!A$2:C$730,3,FALSE)</f>
        <v>GLH</v>
      </c>
      <c r="BC611" t="str">
        <f t="shared" si="27"/>
        <v>Tr</v>
      </c>
      <c r="BD611">
        <f t="shared" si="28"/>
        <v>3</v>
      </c>
      <c r="BE611" t="str">
        <f t="shared" si="29"/>
        <v>6345833M10107  B2010850</v>
      </c>
      <c r="BK611" s="19" t="s">
        <v>1503</v>
      </c>
    </row>
    <row r="612" spans="1:63" x14ac:dyDescent="0.25">
      <c r="A612" s="19" t="s">
        <v>1501</v>
      </c>
      <c r="B612" s="19">
        <v>4.0999999999999996</v>
      </c>
      <c r="C612" s="19">
        <v>20140306</v>
      </c>
      <c r="D612" s="19" t="s">
        <v>41</v>
      </c>
      <c r="E612" s="19" t="s">
        <v>41</v>
      </c>
      <c r="F612" s="19">
        <v>2165650</v>
      </c>
      <c r="G612" s="19">
        <v>1</v>
      </c>
      <c r="H612" s="19">
        <v>2010</v>
      </c>
      <c r="I612" s="19">
        <v>20100909</v>
      </c>
      <c r="J612" s="19" t="s">
        <v>1501</v>
      </c>
      <c r="K612" s="19">
        <v>6</v>
      </c>
      <c r="L612" s="19">
        <v>37</v>
      </c>
      <c r="M612" s="19">
        <v>23</v>
      </c>
      <c r="N612" s="19">
        <v>19</v>
      </c>
      <c r="O612" s="19" t="s">
        <v>1502</v>
      </c>
      <c r="P612" s="19">
        <v>5</v>
      </c>
      <c r="Q612" s="19" t="s">
        <v>42</v>
      </c>
      <c r="R612" s="19"/>
      <c r="S612" s="19">
        <v>5000</v>
      </c>
      <c r="T612" s="19" t="s">
        <v>45</v>
      </c>
      <c r="U612" s="19"/>
      <c r="V612" s="19"/>
      <c r="W612" s="19"/>
      <c r="X612" s="19">
        <v>740</v>
      </c>
      <c r="Y612" s="19">
        <v>0</v>
      </c>
      <c r="Z612" s="19">
        <v>1</v>
      </c>
      <c r="AA612" s="19" t="s">
        <v>48</v>
      </c>
      <c r="AB612" s="19">
        <v>1</v>
      </c>
      <c r="AC612" s="19">
        <v>634583</v>
      </c>
      <c r="AD612" s="19">
        <v>12</v>
      </c>
      <c r="AE612" s="19"/>
      <c r="AF612" s="19"/>
      <c r="AG612" s="19"/>
      <c r="AH612" s="19">
        <v>112778</v>
      </c>
      <c r="AI612" s="19">
        <v>1</v>
      </c>
      <c r="AJ612" s="19"/>
      <c r="AK612" s="19"/>
      <c r="AL612" s="19"/>
      <c r="AM612" s="19"/>
      <c r="AN612" s="19"/>
      <c r="AO612" s="19">
        <v>6.04</v>
      </c>
      <c r="AP612" s="19" t="s">
        <v>1504</v>
      </c>
      <c r="AQ612" s="19" t="s">
        <v>1502</v>
      </c>
      <c r="AR612" s="19" t="s">
        <v>1540</v>
      </c>
      <c r="AS612" s="19" t="s">
        <v>1562</v>
      </c>
      <c r="AT612" s="19" t="s">
        <v>1579</v>
      </c>
      <c r="AU612" s="19" t="s">
        <v>1580</v>
      </c>
      <c r="AV612" s="19" t="s">
        <v>1565</v>
      </c>
      <c r="AW612" s="19">
        <v>2007</v>
      </c>
      <c r="AX612" s="19">
        <v>3</v>
      </c>
      <c r="AY612" s="19" t="s">
        <v>1581</v>
      </c>
      <c r="AZ612" s="19" t="s">
        <v>1567</v>
      </c>
      <c r="BA612" s="19">
        <v>2008</v>
      </c>
      <c r="BB612" t="str">
        <f>VLOOKUP(AC612,'CTCwiretagcode(Jan2016)'!A$2:C$730,3,FALSE)</f>
        <v>GLH</v>
      </c>
      <c r="BC612" t="str">
        <f t="shared" si="27"/>
        <v>NT</v>
      </c>
      <c r="BD612">
        <f t="shared" si="28"/>
        <v>3</v>
      </c>
      <c r="BE612" t="str">
        <f t="shared" si="29"/>
        <v>6345833M10107  B2010740</v>
      </c>
      <c r="BK612" s="19" t="s">
        <v>1503</v>
      </c>
    </row>
    <row r="613" spans="1:63" x14ac:dyDescent="0.25">
      <c r="A613" s="19" t="s">
        <v>1501</v>
      </c>
      <c r="B613" s="19">
        <v>4.0999999999999996</v>
      </c>
      <c r="C613" s="19">
        <v>20140306</v>
      </c>
      <c r="D613" s="19" t="s">
        <v>41</v>
      </c>
      <c r="E613" s="19" t="s">
        <v>41</v>
      </c>
      <c r="F613" s="19">
        <v>2165894</v>
      </c>
      <c r="G613" s="19">
        <v>1</v>
      </c>
      <c r="H613" s="19">
        <v>2010</v>
      </c>
      <c r="I613" s="19">
        <v>20100920</v>
      </c>
      <c r="J613" s="19" t="s">
        <v>1501</v>
      </c>
      <c r="K613" s="19">
        <v>6</v>
      </c>
      <c r="L613" s="19">
        <v>39</v>
      </c>
      <c r="M613" s="19">
        <v>23</v>
      </c>
      <c r="N613" s="19">
        <v>49</v>
      </c>
      <c r="O613" s="19" t="s">
        <v>1502</v>
      </c>
      <c r="P613" s="19">
        <v>5</v>
      </c>
      <c r="Q613" s="19" t="s">
        <v>42</v>
      </c>
      <c r="R613" s="19"/>
      <c r="S613" s="19">
        <v>5000</v>
      </c>
      <c r="T613" s="19" t="s">
        <v>45</v>
      </c>
      <c r="U613" s="19"/>
      <c r="V613" s="19"/>
      <c r="W613" s="19"/>
      <c r="X613" s="19">
        <v>630</v>
      </c>
      <c r="Y613" s="19">
        <v>0</v>
      </c>
      <c r="Z613" s="19">
        <v>1</v>
      </c>
      <c r="AA613" s="19" t="s">
        <v>48</v>
      </c>
      <c r="AB613" s="19">
        <v>1</v>
      </c>
      <c r="AC613" s="19">
        <v>186219</v>
      </c>
      <c r="AD613" s="19">
        <v>12</v>
      </c>
      <c r="AE613" s="19"/>
      <c r="AF613" s="19"/>
      <c r="AG613" s="19"/>
      <c r="AH613" s="19">
        <v>112780</v>
      </c>
      <c r="AI613" s="19">
        <v>1</v>
      </c>
      <c r="AJ613" s="19"/>
      <c r="AK613" s="19"/>
      <c r="AL613" s="19"/>
      <c r="AM613" s="19"/>
      <c r="AN613" s="19"/>
      <c r="AO613" s="19">
        <v>3.2</v>
      </c>
      <c r="AP613" s="19" t="s">
        <v>1504</v>
      </c>
      <c r="AQ613" s="19" t="s">
        <v>1502</v>
      </c>
      <c r="AR613" s="19" t="s">
        <v>1505</v>
      </c>
      <c r="AS613" s="19" t="s">
        <v>1512</v>
      </c>
      <c r="AT613" s="19" t="s">
        <v>1513</v>
      </c>
      <c r="AU613" s="19" t="s">
        <v>1514</v>
      </c>
      <c r="AV613" s="19" t="s">
        <v>1515</v>
      </c>
      <c r="AW613" s="19">
        <v>2007</v>
      </c>
      <c r="AX613" s="19">
        <v>3</v>
      </c>
      <c r="AY613" s="19" t="s">
        <v>1516</v>
      </c>
      <c r="AZ613" s="19" t="s">
        <v>1517</v>
      </c>
      <c r="BA613" s="19">
        <v>2008</v>
      </c>
      <c r="BB613" t="str">
        <f>VLOOKUP(AC613,'CTCwiretagcode(Jan2016)'!A$2:C$730,3,FALSE)</f>
        <v>COW</v>
      </c>
      <c r="BC613" t="str">
        <f t="shared" si="27"/>
        <v>mix</v>
      </c>
      <c r="BD613">
        <f t="shared" si="28"/>
        <v>3</v>
      </c>
      <c r="BE613" t="str">
        <f t="shared" si="29"/>
        <v>1862193M10107  B2010630</v>
      </c>
      <c r="BK613" s="19" t="s">
        <v>1503</v>
      </c>
    </row>
    <row r="614" spans="1:63" x14ac:dyDescent="0.25">
      <c r="A614" s="19" t="s">
        <v>1501</v>
      </c>
      <c r="B614" s="19">
        <v>4.0999999999999996</v>
      </c>
      <c r="C614" s="19">
        <v>20140306</v>
      </c>
      <c r="D614" s="19" t="s">
        <v>41</v>
      </c>
      <c r="E614" s="19" t="s">
        <v>41</v>
      </c>
      <c r="F614" s="19">
        <v>2165891</v>
      </c>
      <c r="G614" s="19">
        <v>1</v>
      </c>
      <c r="H614" s="19">
        <v>2010</v>
      </c>
      <c r="I614" s="19">
        <v>20100922</v>
      </c>
      <c r="J614" s="19" t="s">
        <v>1501</v>
      </c>
      <c r="K614" s="19">
        <v>6</v>
      </c>
      <c r="L614" s="19">
        <v>39</v>
      </c>
      <c r="M614" s="19">
        <v>23</v>
      </c>
      <c r="N614" s="19">
        <v>17</v>
      </c>
      <c r="O614" s="19" t="s">
        <v>1502</v>
      </c>
      <c r="P614" s="19">
        <v>5</v>
      </c>
      <c r="Q614" s="19" t="s">
        <v>42</v>
      </c>
      <c r="R614" s="19"/>
      <c r="S614" s="19">
        <v>5000</v>
      </c>
      <c r="T614" s="19" t="s">
        <v>110</v>
      </c>
      <c r="U614" s="19"/>
      <c r="V614" s="19"/>
      <c r="W614" s="19"/>
      <c r="X614" s="19">
        <v>690</v>
      </c>
      <c r="Y614" s="19">
        <v>0</v>
      </c>
      <c r="Z614" s="19">
        <v>1</v>
      </c>
      <c r="AA614" s="19" t="s">
        <v>48</v>
      </c>
      <c r="AB614" s="19">
        <v>1</v>
      </c>
      <c r="AC614" s="19">
        <v>634272</v>
      </c>
      <c r="AD614" s="19">
        <v>12</v>
      </c>
      <c r="AE614" s="19"/>
      <c r="AF614" s="19"/>
      <c r="AG614" s="19"/>
      <c r="AH614" s="19">
        <v>112780</v>
      </c>
      <c r="AI614" s="19">
        <v>1</v>
      </c>
      <c r="AJ614" s="19"/>
      <c r="AK614" s="19"/>
      <c r="AL614" s="19"/>
      <c r="AM614" s="19"/>
      <c r="AN614" s="19"/>
      <c r="AO614" s="19">
        <v>3.2</v>
      </c>
      <c r="AP614" s="19" t="s">
        <v>1504</v>
      </c>
      <c r="AQ614" s="19" t="s">
        <v>1502</v>
      </c>
      <c r="AR614" s="19" t="s">
        <v>1540</v>
      </c>
      <c r="AS614" s="19" t="s">
        <v>1562</v>
      </c>
      <c r="AT614" s="19" t="s">
        <v>1563</v>
      </c>
      <c r="AU614" s="19" t="s">
        <v>1564</v>
      </c>
      <c r="AV614" s="19" t="s">
        <v>1565</v>
      </c>
      <c r="AW614" s="19">
        <v>2007</v>
      </c>
      <c r="AX614" s="19">
        <v>3</v>
      </c>
      <c r="AY614" s="19" t="s">
        <v>1566</v>
      </c>
      <c r="AZ614" s="19" t="s">
        <v>1567</v>
      </c>
      <c r="BA614" s="19">
        <v>2008</v>
      </c>
      <c r="BB614" t="str">
        <f>VLOOKUP(AC614,'CTCwiretagcode(Jan2016)'!A$2:C$730,3,FALSE)</f>
        <v>SAM</v>
      </c>
      <c r="BC614" t="str">
        <f t="shared" si="27"/>
        <v>Tr</v>
      </c>
      <c r="BD614">
        <f t="shared" si="28"/>
        <v>3</v>
      </c>
      <c r="BE614" t="str">
        <f t="shared" si="29"/>
        <v>6342723M10107  B2010690</v>
      </c>
      <c r="BK614" s="19" t="s">
        <v>1503</v>
      </c>
    </row>
    <row r="615" spans="1:63" x14ac:dyDescent="0.25">
      <c r="A615" s="19" t="s">
        <v>1501</v>
      </c>
      <c r="B615" s="19">
        <v>4.0999999999999996</v>
      </c>
      <c r="C615" s="19">
        <v>20140306</v>
      </c>
      <c r="D615" s="19" t="s">
        <v>41</v>
      </c>
      <c r="E615" s="19" t="s">
        <v>41</v>
      </c>
      <c r="F615" s="19">
        <v>2165711</v>
      </c>
      <c r="G615" s="19">
        <v>1</v>
      </c>
      <c r="H615" s="19">
        <v>2010</v>
      </c>
      <c r="I615" s="19">
        <v>20100922</v>
      </c>
      <c r="J615" s="19" t="s">
        <v>1501</v>
      </c>
      <c r="K615" s="19">
        <v>6</v>
      </c>
      <c r="L615" s="19">
        <v>39</v>
      </c>
      <c r="M615" s="19">
        <v>23</v>
      </c>
      <c r="N615" s="19">
        <v>19</v>
      </c>
      <c r="O615" s="19" t="s">
        <v>1502</v>
      </c>
      <c r="P615" s="19">
        <v>5</v>
      </c>
      <c r="Q615" s="19" t="s">
        <v>42</v>
      </c>
      <c r="R615" s="19"/>
      <c r="S615" s="19">
        <v>5000</v>
      </c>
      <c r="T615" s="19" t="s">
        <v>45</v>
      </c>
      <c r="U615" s="19"/>
      <c r="V615" s="19"/>
      <c r="W615" s="19"/>
      <c r="X615" s="19">
        <v>730</v>
      </c>
      <c r="Y615" s="19">
        <v>0</v>
      </c>
      <c r="Z615" s="19">
        <v>1</v>
      </c>
      <c r="AA615" s="19" t="s">
        <v>48</v>
      </c>
      <c r="AB615" s="19">
        <v>1</v>
      </c>
      <c r="AC615" s="19">
        <v>634385</v>
      </c>
      <c r="AD615" s="19">
        <v>12</v>
      </c>
      <c r="AE615" s="19"/>
      <c r="AF615" s="19"/>
      <c r="AG615" s="19"/>
      <c r="AH615" s="19">
        <v>112780</v>
      </c>
      <c r="AI615" s="19">
        <v>1</v>
      </c>
      <c r="AJ615" s="19"/>
      <c r="AK615" s="19"/>
      <c r="AL615" s="19"/>
      <c r="AM615" s="19"/>
      <c r="AN615" s="19"/>
      <c r="AO615" s="19">
        <v>3.2</v>
      </c>
      <c r="AP615" s="19" t="s">
        <v>1504</v>
      </c>
      <c r="AQ615" s="19" t="s">
        <v>1502</v>
      </c>
      <c r="AR615" s="19" t="s">
        <v>1540</v>
      </c>
      <c r="AS615" s="19" t="s">
        <v>1589</v>
      </c>
      <c r="AT615" s="19" t="s">
        <v>1590</v>
      </c>
      <c r="AU615" s="19" t="s">
        <v>1591</v>
      </c>
      <c r="AV615" s="19" t="s">
        <v>1592</v>
      </c>
      <c r="AW615" s="19">
        <v>2008</v>
      </c>
      <c r="AX615" s="19">
        <v>3</v>
      </c>
      <c r="AY615" s="19" t="s">
        <v>1593</v>
      </c>
      <c r="AZ615" s="19" t="s">
        <v>1594</v>
      </c>
      <c r="BA615" s="19">
        <v>2009</v>
      </c>
      <c r="BB615" t="str">
        <f>VLOOKUP(AC615,'CTCwiretagcode(Jan2016)'!A$2:C$730,3,FALSE)</f>
        <v>LCW</v>
      </c>
      <c r="BC615" t="str">
        <f t="shared" si="27"/>
        <v>NT</v>
      </c>
      <c r="BD615">
        <f t="shared" si="28"/>
        <v>3</v>
      </c>
      <c r="BE615" t="str">
        <f t="shared" si="29"/>
        <v>6343853M10107  B2010730</v>
      </c>
      <c r="BK615" s="19" t="s">
        <v>1503</v>
      </c>
    </row>
    <row r="616" spans="1:63" s="58" customFormat="1" x14ac:dyDescent="0.25">
      <c r="A616" s="57" t="s">
        <v>1501</v>
      </c>
      <c r="B616" s="57">
        <v>4.0999999999999996</v>
      </c>
      <c r="C616" s="57">
        <v>20140306</v>
      </c>
      <c r="D616" s="57" t="s">
        <v>41</v>
      </c>
      <c r="E616" s="57" t="s">
        <v>41</v>
      </c>
      <c r="F616" s="57" t="s">
        <v>1908</v>
      </c>
      <c r="G616" s="57">
        <v>1</v>
      </c>
      <c r="H616" s="57">
        <v>2010</v>
      </c>
      <c r="I616" s="57">
        <v>20100922</v>
      </c>
      <c r="J616" s="57" t="s">
        <v>1501</v>
      </c>
      <c r="K616" s="57">
        <v>6</v>
      </c>
      <c r="L616" s="57">
        <v>39</v>
      </c>
      <c r="M616" s="57">
        <v>23</v>
      </c>
      <c r="N616" s="57">
        <v>19</v>
      </c>
      <c r="O616" s="57" t="s">
        <v>1502</v>
      </c>
      <c r="P616" s="57">
        <v>5</v>
      </c>
      <c r="Q616" s="57" t="s">
        <v>42</v>
      </c>
      <c r="R616" s="57"/>
      <c r="S616" s="57">
        <v>5000</v>
      </c>
      <c r="T616" s="57" t="s">
        <v>45</v>
      </c>
      <c r="U616" s="57"/>
      <c r="V616" s="57"/>
      <c r="W616" s="57"/>
      <c r="X616" s="57">
        <v>730</v>
      </c>
      <c r="Y616" s="57">
        <v>0</v>
      </c>
      <c r="Z616" s="57">
        <v>1</v>
      </c>
      <c r="AA616" s="57" t="s">
        <v>48</v>
      </c>
      <c r="AB616" s="57">
        <v>1</v>
      </c>
      <c r="AC616" s="57">
        <v>999982</v>
      </c>
      <c r="AD616" s="57">
        <v>12</v>
      </c>
      <c r="AE616" s="57"/>
      <c r="AF616" s="57"/>
      <c r="AG616" s="57"/>
      <c r="AH616" s="57">
        <v>112780</v>
      </c>
      <c r="AI616" s="57">
        <v>1</v>
      </c>
      <c r="AJ616" s="57"/>
      <c r="AK616" s="57"/>
      <c r="AL616" s="57"/>
      <c r="AM616" s="57"/>
      <c r="AN616" s="57"/>
      <c r="AO616" s="57">
        <v>3.2</v>
      </c>
      <c r="AP616" s="57" t="s">
        <v>1504</v>
      </c>
      <c r="AQ616" s="57" t="s">
        <v>1502</v>
      </c>
      <c r="AR616" s="57" t="s">
        <v>1540</v>
      </c>
      <c r="AS616" s="57" t="s">
        <v>1589</v>
      </c>
      <c r="AT616" s="57" t="s">
        <v>1590</v>
      </c>
      <c r="AU616" s="57" t="s">
        <v>1591</v>
      </c>
      <c r="AV616" s="57" t="s">
        <v>1592</v>
      </c>
      <c r="AW616" s="57">
        <v>2008</v>
      </c>
      <c r="AX616" s="57">
        <v>3</v>
      </c>
      <c r="AY616" s="57" t="s">
        <v>1593</v>
      </c>
      <c r="AZ616" s="57" t="s">
        <v>1594</v>
      </c>
      <c r="BA616" s="57">
        <v>2009</v>
      </c>
      <c r="BB616" s="58" t="str">
        <f>VLOOKUP(AC616,'CTCwiretagcode(Jan2016)'!A$2:C$730,3,FALSE)</f>
        <v>LCN</v>
      </c>
      <c r="BC616" s="58" t="str">
        <f t="shared" ref="BC616" si="30">VLOOKUP(N616,BF$2:BG$7,2,FALSE)</f>
        <v>NT</v>
      </c>
      <c r="BD616" s="58">
        <f t="shared" ref="BD616" si="31">IF(MID(I616,5,2)*1&gt;=10,4,3)</f>
        <v>3</v>
      </c>
      <c r="BE616" t="str">
        <f t="shared" si="29"/>
        <v>9999823M10107  B2010730</v>
      </c>
      <c r="BK616" s="57" t="s">
        <v>1503</v>
      </c>
    </row>
    <row r="617" spans="1:63" x14ac:dyDescent="0.25">
      <c r="A617" s="19" t="s">
        <v>1501</v>
      </c>
      <c r="B617" s="19">
        <v>4.0999999999999996</v>
      </c>
      <c r="C617" s="19">
        <v>20140306</v>
      </c>
      <c r="D617" s="19" t="s">
        <v>41</v>
      </c>
      <c r="E617" s="19" t="s">
        <v>41</v>
      </c>
      <c r="F617" s="19">
        <v>2165713</v>
      </c>
      <c r="G617" s="19">
        <v>1</v>
      </c>
      <c r="H617" s="19">
        <v>2010</v>
      </c>
      <c r="I617" s="19">
        <v>20100922</v>
      </c>
      <c r="J617" s="19" t="s">
        <v>1501</v>
      </c>
      <c r="K617" s="19">
        <v>6</v>
      </c>
      <c r="L617" s="19">
        <v>39</v>
      </c>
      <c r="M617" s="19">
        <v>23</v>
      </c>
      <c r="N617" s="19">
        <v>19</v>
      </c>
      <c r="O617" s="19" t="s">
        <v>1502</v>
      </c>
      <c r="P617" s="19">
        <v>5</v>
      </c>
      <c r="Q617" s="19" t="s">
        <v>42</v>
      </c>
      <c r="R617" s="19"/>
      <c r="S617" s="19">
        <v>5000</v>
      </c>
      <c r="T617" s="19" t="s">
        <v>110</v>
      </c>
      <c r="U617" s="19"/>
      <c r="V617" s="19"/>
      <c r="W617" s="19"/>
      <c r="X617" s="19">
        <v>730</v>
      </c>
      <c r="Y617" s="19">
        <v>0</v>
      </c>
      <c r="Z617" s="19">
        <v>1</v>
      </c>
      <c r="AA617" s="19" t="s">
        <v>48</v>
      </c>
      <c r="AB617" s="19">
        <v>1</v>
      </c>
      <c r="AC617" s="19">
        <v>634583</v>
      </c>
      <c r="AD617" s="19">
        <v>12</v>
      </c>
      <c r="AE617" s="19"/>
      <c r="AF617" s="19"/>
      <c r="AG617" s="19"/>
      <c r="AH617" s="19">
        <v>112780</v>
      </c>
      <c r="AI617" s="19">
        <v>1</v>
      </c>
      <c r="AJ617" s="19"/>
      <c r="AK617" s="19"/>
      <c r="AL617" s="19"/>
      <c r="AM617" s="19"/>
      <c r="AN617" s="19"/>
      <c r="AO617" s="19">
        <v>3.2</v>
      </c>
      <c r="AP617" s="19" t="s">
        <v>1504</v>
      </c>
      <c r="AQ617" s="19" t="s">
        <v>1502</v>
      </c>
      <c r="AR617" s="19" t="s">
        <v>1540</v>
      </c>
      <c r="AS617" s="19" t="s">
        <v>1562</v>
      </c>
      <c r="AT617" s="19" t="s">
        <v>1579</v>
      </c>
      <c r="AU617" s="19" t="s">
        <v>1580</v>
      </c>
      <c r="AV617" s="19" t="s">
        <v>1565</v>
      </c>
      <c r="AW617" s="19">
        <v>2007</v>
      </c>
      <c r="AX617" s="19">
        <v>3</v>
      </c>
      <c r="AY617" s="19" t="s">
        <v>1581</v>
      </c>
      <c r="AZ617" s="19" t="s">
        <v>1567</v>
      </c>
      <c r="BA617" s="19">
        <v>2008</v>
      </c>
      <c r="BB617" t="str">
        <f>VLOOKUP(AC617,'CTCwiretagcode(Jan2016)'!A$2:C$730,3,FALSE)</f>
        <v>GLH</v>
      </c>
      <c r="BC617" t="str">
        <f t="shared" si="27"/>
        <v>NT</v>
      </c>
      <c r="BD617">
        <f t="shared" si="28"/>
        <v>3</v>
      </c>
      <c r="BE617" t="str">
        <f t="shared" si="29"/>
        <v>6345833M10107  B2010730</v>
      </c>
      <c r="BK617" s="19" t="s">
        <v>1503</v>
      </c>
    </row>
    <row r="618" spans="1:63" x14ac:dyDescent="0.25">
      <c r="A618" s="19" t="s">
        <v>1501</v>
      </c>
      <c r="B618" s="19">
        <v>4.0999999999999996</v>
      </c>
      <c r="C618" s="19">
        <v>20140306</v>
      </c>
      <c r="D618" s="19" t="s">
        <v>41</v>
      </c>
      <c r="E618" s="19" t="s">
        <v>41</v>
      </c>
      <c r="F618" s="19">
        <v>2165714</v>
      </c>
      <c r="G618" s="19">
        <v>1</v>
      </c>
      <c r="H618" s="19">
        <v>2010</v>
      </c>
      <c r="I618" s="19">
        <v>20100922</v>
      </c>
      <c r="J618" s="19" t="s">
        <v>1501</v>
      </c>
      <c r="K618" s="19">
        <v>6</v>
      </c>
      <c r="L618" s="19">
        <v>39</v>
      </c>
      <c r="M618" s="19">
        <v>23</v>
      </c>
      <c r="N618" s="19">
        <v>19</v>
      </c>
      <c r="O618" s="19" t="s">
        <v>1502</v>
      </c>
      <c r="P618" s="19">
        <v>5</v>
      </c>
      <c r="Q618" s="19" t="s">
        <v>42</v>
      </c>
      <c r="R618" s="19"/>
      <c r="S618" s="19">
        <v>5000</v>
      </c>
      <c r="T618" s="19" t="s">
        <v>45</v>
      </c>
      <c r="U618" s="19"/>
      <c r="V618" s="19"/>
      <c r="W618" s="19"/>
      <c r="X618" s="19">
        <v>770</v>
      </c>
      <c r="Y618" s="19">
        <v>0</v>
      </c>
      <c r="Z618" s="19">
        <v>1</v>
      </c>
      <c r="AA618" s="19" t="s">
        <v>48</v>
      </c>
      <c r="AB618" s="19">
        <v>1</v>
      </c>
      <c r="AC618" s="19">
        <v>634272</v>
      </c>
      <c r="AD618" s="19">
        <v>12</v>
      </c>
      <c r="AE618" s="19"/>
      <c r="AF618" s="19"/>
      <c r="AG618" s="19"/>
      <c r="AH618" s="19">
        <v>112780</v>
      </c>
      <c r="AI618" s="19">
        <v>1</v>
      </c>
      <c r="AJ618" s="19"/>
      <c r="AK618" s="19"/>
      <c r="AL618" s="19"/>
      <c r="AM618" s="19"/>
      <c r="AN618" s="19"/>
      <c r="AO618" s="19">
        <v>3.2</v>
      </c>
      <c r="AP618" s="19" t="s">
        <v>1504</v>
      </c>
      <c r="AQ618" s="19" t="s">
        <v>1502</v>
      </c>
      <c r="AR618" s="19" t="s">
        <v>1540</v>
      </c>
      <c r="AS618" s="19" t="s">
        <v>1562</v>
      </c>
      <c r="AT618" s="19" t="s">
        <v>1563</v>
      </c>
      <c r="AU618" s="19" t="s">
        <v>1564</v>
      </c>
      <c r="AV618" s="19" t="s">
        <v>1565</v>
      </c>
      <c r="AW618" s="19">
        <v>2007</v>
      </c>
      <c r="AX618" s="19">
        <v>3</v>
      </c>
      <c r="AY618" s="19" t="s">
        <v>1566</v>
      </c>
      <c r="AZ618" s="19" t="s">
        <v>1567</v>
      </c>
      <c r="BA618" s="19">
        <v>2008</v>
      </c>
      <c r="BB618" t="str">
        <f>VLOOKUP(AC618,'CTCwiretagcode(Jan2016)'!A$2:C$730,3,FALSE)</f>
        <v>SAM</v>
      </c>
      <c r="BC618" t="str">
        <f t="shared" si="27"/>
        <v>NT</v>
      </c>
      <c r="BD618">
        <f t="shared" si="28"/>
        <v>3</v>
      </c>
      <c r="BE618" t="str">
        <f t="shared" si="29"/>
        <v>6342723M10107  B2010770</v>
      </c>
      <c r="BK618" s="19" t="s">
        <v>1503</v>
      </c>
    </row>
    <row r="619" spans="1:63" x14ac:dyDescent="0.25">
      <c r="A619" s="19" t="s">
        <v>1501</v>
      </c>
      <c r="B619" s="19">
        <v>4.0999999999999996</v>
      </c>
      <c r="C619" s="19">
        <v>20140306</v>
      </c>
      <c r="D619" s="19" t="s">
        <v>41</v>
      </c>
      <c r="E619" s="19" t="s">
        <v>41</v>
      </c>
      <c r="F619" s="19">
        <v>2165716</v>
      </c>
      <c r="G619" s="19">
        <v>1</v>
      </c>
      <c r="H619" s="19">
        <v>2010</v>
      </c>
      <c r="I619" s="19">
        <v>20100922</v>
      </c>
      <c r="J619" s="19" t="s">
        <v>1501</v>
      </c>
      <c r="K619" s="19">
        <v>6</v>
      </c>
      <c r="L619" s="19">
        <v>39</v>
      </c>
      <c r="M619" s="19">
        <v>23</v>
      </c>
      <c r="N619" s="19">
        <v>19</v>
      </c>
      <c r="O619" s="19" t="s">
        <v>1502</v>
      </c>
      <c r="P619" s="19">
        <v>5</v>
      </c>
      <c r="Q619" s="19" t="s">
        <v>42</v>
      </c>
      <c r="R619" s="19"/>
      <c r="S619" s="19">
        <v>5000</v>
      </c>
      <c r="T619" s="19" t="s">
        <v>45</v>
      </c>
      <c r="U619" s="19"/>
      <c r="V619" s="19"/>
      <c r="W619" s="19"/>
      <c r="X619" s="19">
        <v>770</v>
      </c>
      <c r="Y619" s="19">
        <v>0</v>
      </c>
      <c r="Z619" s="19">
        <v>1</v>
      </c>
      <c r="AA619" s="19" t="s">
        <v>48</v>
      </c>
      <c r="AB619" s="19">
        <v>1</v>
      </c>
      <c r="AC619" s="19">
        <v>634583</v>
      </c>
      <c r="AD619" s="19">
        <v>12</v>
      </c>
      <c r="AE619" s="19"/>
      <c r="AF619" s="19"/>
      <c r="AG619" s="19"/>
      <c r="AH619" s="19">
        <v>112780</v>
      </c>
      <c r="AI619" s="19">
        <v>1</v>
      </c>
      <c r="AJ619" s="19"/>
      <c r="AK619" s="19"/>
      <c r="AL619" s="19"/>
      <c r="AM619" s="19"/>
      <c r="AN619" s="19"/>
      <c r="AO619" s="19">
        <v>3.2</v>
      </c>
      <c r="AP619" s="19" t="s">
        <v>1504</v>
      </c>
      <c r="AQ619" s="19" t="s">
        <v>1502</v>
      </c>
      <c r="AR619" s="19" t="s">
        <v>1540</v>
      </c>
      <c r="AS619" s="19" t="s">
        <v>1562</v>
      </c>
      <c r="AT619" s="19" t="s">
        <v>1579</v>
      </c>
      <c r="AU619" s="19" t="s">
        <v>1580</v>
      </c>
      <c r="AV619" s="19" t="s">
        <v>1565</v>
      </c>
      <c r="AW619" s="19">
        <v>2007</v>
      </c>
      <c r="AX619" s="19">
        <v>3</v>
      </c>
      <c r="AY619" s="19" t="s">
        <v>1581</v>
      </c>
      <c r="AZ619" s="19" t="s">
        <v>1567</v>
      </c>
      <c r="BA619" s="19">
        <v>2008</v>
      </c>
      <c r="BB619" t="str">
        <f>VLOOKUP(AC619,'CTCwiretagcode(Jan2016)'!A$2:C$730,3,FALSE)</f>
        <v>GLH</v>
      </c>
      <c r="BC619" t="str">
        <f t="shared" si="27"/>
        <v>NT</v>
      </c>
      <c r="BD619">
        <f t="shared" si="28"/>
        <v>3</v>
      </c>
      <c r="BE619" t="str">
        <f t="shared" si="29"/>
        <v>6345833M10107  B2010770</v>
      </c>
      <c r="BK619" s="19" t="s">
        <v>1503</v>
      </c>
    </row>
    <row r="620" spans="1:63" x14ac:dyDescent="0.25">
      <c r="A620" s="19" t="s">
        <v>1501</v>
      </c>
      <c r="B620" s="19">
        <v>4.0999999999999996</v>
      </c>
      <c r="C620" s="19">
        <v>20140306</v>
      </c>
      <c r="D620" s="19" t="s">
        <v>41</v>
      </c>
      <c r="E620" s="19" t="s">
        <v>41</v>
      </c>
      <c r="F620" s="19">
        <v>2165718</v>
      </c>
      <c r="G620" s="19">
        <v>1</v>
      </c>
      <c r="H620" s="19">
        <v>2010</v>
      </c>
      <c r="I620" s="19">
        <v>20100922</v>
      </c>
      <c r="J620" s="19" t="s">
        <v>1501</v>
      </c>
      <c r="K620" s="19">
        <v>6</v>
      </c>
      <c r="L620" s="19">
        <v>39</v>
      </c>
      <c r="M620" s="19">
        <v>23</v>
      </c>
      <c r="N620" s="19">
        <v>19</v>
      </c>
      <c r="O620" s="19" t="s">
        <v>1502</v>
      </c>
      <c r="P620" s="19">
        <v>5</v>
      </c>
      <c r="Q620" s="19" t="s">
        <v>42</v>
      </c>
      <c r="R620" s="19"/>
      <c r="S620" s="19">
        <v>5000</v>
      </c>
      <c r="T620" s="19" t="s">
        <v>110</v>
      </c>
      <c r="U620" s="19"/>
      <c r="V620" s="19"/>
      <c r="W620" s="19"/>
      <c r="X620" s="19">
        <v>700</v>
      </c>
      <c r="Y620" s="19">
        <v>0</v>
      </c>
      <c r="Z620" s="19">
        <v>1</v>
      </c>
      <c r="AA620" s="19" t="s">
        <v>48</v>
      </c>
      <c r="AB620" s="19">
        <v>1</v>
      </c>
      <c r="AC620" s="19">
        <v>634583</v>
      </c>
      <c r="AD620" s="19">
        <v>12</v>
      </c>
      <c r="AE620" s="19"/>
      <c r="AF620" s="19"/>
      <c r="AG620" s="19"/>
      <c r="AH620" s="19">
        <v>112780</v>
      </c>
      <c r="AI620" s="19">
        <v>1</v>
      </c>
      <c r="AJ620" s="19"/>
      <c r="AK620" s="19"/>
      <c r="AL620" s="19"/>
      <c r="AM620" s="19"/>
      <c r="AN620" s="19"/>
      <c r="AO620" s="19">
        <v>3.2</v>
      </c>
      <c r="AP620" s="19" t="s">
        <v>1504</v>
      </c>
      <c r="AQ620" s="19" t="s">
        <v>1502</v>
      </c>
      <c r="AR620" s="19" t="s">
        <v>1540</v>
      </c>
      <c r="AS620" s="19" t="s">
        <v>1562</v>
      </c>
      <c r="AT620" s="19" t="s">
        <v>1579</v>
      </c>
      <c r="AU620" s="19" t="s">
        <v>1580</v>
      </c>
      <c r="AV620" s="19" t="s">
        <v>1565</v>
      </c>
      <c r="AW620" s="19">
        <v>2007</v>
      </c>
      <c r="AX620" s="19">
        <v>3</v>
      </c>
      <c r="AY620" s="19" t="s">
        <v>1581</v>
      </c>
      <c r="AZ620" s="19" t="s">
        <v>1567</v>
      </c>
      <c r="BA620" s="19">
        <v>2008</v>
      </c>
      <c r="BB620" t="str">
        <f>VLOOKUP(AC620,'CTCwiretagcode(Jan2016)'!A$2:C$730,3,FALSE)</f>
        <v>GLH</v>
      </c>
      <c r="BC620" t="str">
        <f t="shared" si="27"/>
        <v>NT</v>
      </c>
      <c r="BD620">
        <f t="shared" si="28"/>
        <v>3</v>
      </c>
      <c r="BE620" t="str">
        <f t="shared" si="29"/>
        <v>6345833M10107  B2010700</v>
      </c>
      <c r="BK620" s="19" t="s">
        <v>1503</v>
      </c>
    </row>
    <row r="621" spans="1:63" x14ac:dyDescent="0.25">
      <c r="A621" s="19" t="s">
        <v>1501</v>
      </c>
      <c r="B621" s="19">
        <v>4.0999999999999996</v>
      </c>
      <c r="C621" s="19">
        <v>20140306</v>
      </c>
      <c r="D621" s="19" t="s">
        <v>41</v>
      </c>
      <c r="E621" s="19" t="s">
        <v>41</v>
      </c>
      <c r="F621" s="19">
        <v>2165720</v>
      </c>
      <c r="G621" s="19">
        <v>1</v>
      </c>
      <c r="H621" s="19">
        <v>2010</v>
      </c>
      <c r="I621" s="19">
        <v>20100922</v>
      </c>
      <c r="J621" s="19" t="s">
        <v>1501</v>
      </c>
      <c r="K621" s="19">
        <v>6</v>
      </c>
      <c r="L621" s="19">
        <v>39</v>
      </c>
      <c r="M621" s="19">
        <v>23</v>
      </c>
      <c r="N621" s="19">
        <v>19</v>
      </c>
      <c r="O621" s="19" t="s">
        <v>1502</v>
      </c>
      <c r="P621" s="19">
        <v>5</v>
      </c>
      <c r="Q621" s="19" t="s">
        <v>42</v>
      </c>
      <c r="R621" s="19"/>
      <c r="S621" s="19">
        <v>5000</v>
      </c>
      <c r="T621" s="19" t="s">
        <v>110</v>
      </c>
      <c r="U621" s="19"/>
      <c r="V621" s="19"/>
      <c r="W621" s="19"/>
      <c r="X621" s="19">
        <v>800</v>
      </c>
      <c r="Y621" s="19">
        <v>0</v>
      </c>
      <c r="Z621" s="19">
        <v>1</v>
      </c>
      <c r="AA621" s="19" t="s">
        <v>48</v>
      </c>
      <c r="AB621" s="19">
        <v>1</v>
      </c>
      <c r="AC621" s="19">
        <v>185558</v>
      </c>
      <c r="AD621" s="19">
        <v>12</v>
      </c>
      <c r="AE621" s="19"/>
      <c r="AF621" s="19"/>
      <c r="AG621" s="19"/>
      <c r="AH621" s="19">
        <v>112780</v>
      </c>
      <c r="AI621" s="19">
        <v>1</v>
      </c>
      <c r="AJ621" s="19"/>
      <c r="AK621" s="19"/>
      <c r="AL621" s="19"/>
      <c r="AM621" s="19"/>
      <c r="AN621" s="19"/>
      <c r="AO621" s="19">
        <v>3.2</v>
      </c>
      <c r="AP621" s="19" t="s">
        <v>1504</v>
      </c>
      <c r="AQ621" s="19" t="s">
        <v>1502</v>
      </c>
      <c r="AR621" s="19" t="s">
        <v>1505</v>
      </c>
      <c r="AS621" s="19" t="s">
        <v>1506</v>
      </c>
      <c r="AT621" s="19" t="s">
        <v>1507</v>
      </c>
      <c r="AU621" s="19" t="s">
        <v>1508</v>
      </c>
      <c r="AV621" s="19" t="s">
        <v>1509</v>
      </c>
      <c r="AW621" s="19">
        <v>2007</v>
      </c>
      <c r="AX621" s="19">
        <v>3</v>
      </c>
      <c r="AY621" s="19" t="s">
        <v>1510</v>
      </c>
      <c r="AZ621" s="19" t="s">
        <v>1511</v>
      </c>
      <c r="BA621" s="19">
        <v>2008</v>
      </c>
      <c r="BB621" t="str">
        <f>VLOOKUP(AC621,'CTCwiretagcode(Jan2016)'!A$2:C$730,3,FALSE)</f>
        <v>HAR</v>
      </c>
      <c r="BC621" t="str">
        <f t="shared" si="27"/>
        <v>NT</v>
      </c>
      <c r="BD621">
        <f t="shared" si="28"/>
        <v>3</v>
      </c>
      <c r="BE621" t="str">
        <f t="shared" si="29"/>
        <v>1855583M10107  B2010800</v>
      </c>
      <c r="BK621" s="19" t="s">
        <v>1503</v>
      </c>
    </row>
    <row r="622" spans="1:63" x14ac:dyDescent="0.25">
      <c r="A622" s="19" t="s">
        <v>1501</v>
      </c>
      <c r="B622" s="19">
        <v>4.0999999999999996</v>
      </c>
      <c r="C622" s="19">
        <v>20140306</v>
      </c>
      <c r="D622" s="19" t="s">
        <v>41</v>
      </c>
      <c r="E622" s="19" t="s">
        <v>41</v>
      </c>
      <c r="F622" s="19">
        <v>2165722</v>
      </c>
      <c r="G622" s="19">
        <v>1</v>
      </c>
      <c r="H622" s="19">
        <v>2010</v>
      </c>
      <c r="I622" s="19">
        <v>20100922</v>
      </c>
      <c r="J622" s="19" t="s">
        <v>1501</v>
      </c>
      <c r="K622" s="19">
        <v>6</v>
      </c>
      <c r="L622" s="19">
        <v>39</v>
      </c>
      <c r="M622" s="19">
        <v>23</v>
      </c>
      <c r="N622" s="19">
        <v>19</v>
      </c>
      <c r="O622" s="19" t="s">
        <v>1502</v>
      </c>
      <c r="P622" s="19">
        <v>5</v>
      </c>
      <c r="Q622" s="19" t="s">
        <v>42</v>
      </c>
      <c r="R622" s="19"/>
      <c r="S622" s="19">
        <v>5000</v>
      </c>
      <c r="T622" s="19" t="s">
        <v>110</v>
      </c>
      <c r="U622" s="19"/>
      <c r="V622" s="19"/>
      <c r="W622" s="19"/>
      <c r="X622" s="19">
        <v>740</v>
      </c>
      <c r="Y622" s="19">
        <v>0</v>
      </c>
      <c r="Z622" s="19">
        <v>1</v>
      </c>
      <c r="AA622" s="19" t="s">
        <v>48</v>
      </c>
      <c r="AB622" s="19">
        <v>1</v>
      </c>
      <c r="AC622" s="19">
        <v>634583</v>
      </c>
      <c r="AD622" s="19">
        <v>12</v>
      </c>
      <c r="AE622" s="19"/>
      <c r="AF622" s="19"/>
      <c r="AG622" s="19"/>
      <c r="AH622" s="19">
        <v>112780</v>
      </c>
      <c r="AI622" s="19">
        <v>1</v>
      </c>
      <c r="AJ622" s="19"/>
      <c r="AK622" s="19"/>
      <c r="AL622" s="19"/>
      <c r="AM622" s="19"/>
      <c r="AN622" s="19"/>
      <c r="AO622" s="19">
        <v>3.2</v>
      </c>
      <c r="AP622" s="19" t="s">
        <v>1504</v>
      </c>
      <c r="AQ622" s="19" t="s">
        <v>1502</v>
      </c>
      <c r="AR622" s="19" t="s">
        <v>1540</v>
      </c>
      <c r="AS622" s="19" t="s">
        <v>1562</v>
      </c>
      <c r="AT622" s="19" t="s">
        <v>1579</v>
      </c>
      <c r="AU622" s="19" t="s">
        <v>1580</v>
      </c>
      <c r="AV622" s="19" t="s">
        <v>1565</v>
      </c>
      <c r="AW622" s="19">
        <v>2007</v>
      </c>
      <c r="AX622" s="19">
        <v>3</v>
      </c>
      <c r="AY622" s="19" t="s">
        <v>1581</v>
      </c>
      <c r="AZ622" s="19" t="s">
        <v>1567</v>
      </c>
      <c r="BA622" s="19">
        <v>2008</v>
      </c>
      <c r="BB622" t="str">
        <f>VLOOKUP(AC622,'CTCwiretagcode(Jan2016)'!A$2:C$730,3,FALSE)</f>
        <v>GLH</v>
      </c>
      <c r="BC622" t="str">
        <f t="shared" si="27"/>
        <v>NT</v>
      </c>
      <c r="BD622">
        <f t="shared" si="28"/>
        <v>3</v>
      </c>
      <c r="BE622" t="str">
        <f t="shared" si="29"/>
        <v>6345833M10107  B2010740</v>
      </c>
      <c r="BK622" s="19" t="s">
        <v>1503</v>
      </c>
    </row>
    <row r="623" spans="1:63" x14ac:dyDescent="0.25">
      <c r="A623" s="19" t="s">
        <v>1501</v>
      </c>
      <c r="B623" s="19">
        <v>4.0999999999999996</v>
      </c>
      <c r="C623" s="19">
        <v>20140306</v>
      </c>
      <c r="D623" s="19" t="s">
        <v>41</v>
      </c>
      <c r="E623" s="19" t="s">
        <v>41</v>
      </c>
      <c r="F623" s="19">
        <v>2165724</v>
      </c>
      <c r="G623" s="19">
        <v>1</v>
      </c>
      <c r="H623" s="19">
        <v>2010</v>
      </c>
      <c r="I623" s="19">
        <v>20100922</v>
      </c>
      <c r="J623" s="19" t="s">
        <v>1501</v>
      </c>
      <c r="K623" s="19">
        <v>6</v>
      </c>
      <c r="L623" s="19">
        <v>39</v>
      </c>
      <c r="M623" s="19">
        <v>23</v>
      </c>
      <c r="N623" s="19">
        <v>19</v>
      </c>
      <c r="O623" s="19" t="s">
        <v>1502</v>
      </c>
      <c r="P623" s="19">
        <v>5</v>
      </c>
      <c r="Q623" s="19" t="s">
        <v>42</v>
      </c>
      <c r="R623" s="19"/>
      <c r="S623" s="19">
        <v>5000</v>
      </c>
      <c r="T623" s="19" t="s">
        <v>110</v>
      </c>
      <c r="U623" s="19"/>
      <c r="V623" s="19"/>
      <c r="W623" s="19"/>
      <c r="X623" s="19">
        <v>740</v>
      </c>
      <c r="Y623" s="19">
        <v>0</v>
      </c>
      <c r="Z623" s="19">
        <v>1</v>
      </c>
      <c r="AA623" s="19" t="s">
        <v>48</v>
      </c>
      <c r="AB623" s="19">
        <v>1</v>
      </c>
      <c r="AC623" s="19">
        <v>634583</v>
      </c>
      <c r="AD623" s="19">
        <v>12</v>
      </c>
      <c r="AE623" s="19"/>
      <c r="AF623" s="19"/>
      <c r="AG623" s="19"/>
      <c r="AH623" s="19">
        <v>112780</v>
      </c>
      <c r="AI623" s="19">
        <v>1</v>
      </c>
      <c r="AJ623" s="19"/>
      <c r="AK623" s="19"/>
      <c r="AL623" s="19"/>
      <c r="AM623" s="19"/>
      <c r="AN623" s="19"/>
      <c r="AO623" s="19">
        <v>3.2</v>
      </c>
      <c r="AP623" s="19" t="s">
        <v>1504</v>
      </c>
      <c r="AQ623" s="19" t="s">
        <v>1502</v>
      </c>
      <c r="AR623" s="19" t="s">
        <v>1540</v>
      </c>
      <c r="AS623" s="19" t="s">
        <v>1562</v>
      </c>
      <c r="AT623" s="19" t="s">
        <v>1579</v>
      </c>
      <c r="AU623" s="19" t="s">
        <v>1580</v>
      </c>
      <c r="AV623" s="19" t="s">
        <v>1565</v>
      </c>
      <c r="AW623" s="19">
        <v>2007</v>
      </c>
      <c r="AX623" s="19">
        <v>3</v>
      </c>
      <c r="AY623" s="19" t="s">
        <v>1581</v>
      </c>
      <c r="AZ623" s="19" t="s">
        <v>1567</v>
      </c>
      <c r="BA623" s="19">
        <v>2008</v>
      </c>
      <c r="BB623" t="str">
        <f>VLOOKUP(AC623,'CTCwiretagcode(Jan2016)'!A$2:C$730,3,FALSE)</f>
        <v>GLH</v>
      </c>
      <c r="BC623" t="str">
        <f t="shared" si="27"/>
        <v>NT</v>
      </c>
      <c r="BD623">
        <f t="shared" si="28"/>
        <v>3</v>
      </c>
      <c r="BE623" t="str">
        <f t="shared" si="29"/>
        <v>6345833M10107  B2010740</v>
      </c>
      <c r="BK623" s="19" t="s">
        <v>1503</v>
      </c>
    </row>
    <row r="624" spans="1:63" x14ac:dyDescent="0.25">
      <c r="A624" s="19" t="s">
        <v>1501</v>
      </c>
      <c r="B624" s="19">
        <v>4.0999999999999996</v>
      </c>
      <c r="C624" s="19">
        <v>20140306</v>
      </c>
      <c r="D624" s="19" t="s">
        <v>41</v>
      </c>
      <c r="E624" s="19" t="s">
        <v>41</v>
      </c>
      <c r="F624" s="19">
        <v>2165725</v>
      </c>
      <c r="G624" s="19">
        <v>1</v>
      </c>
      <c r="H624" s="19">
        <v>2010</v>
      </c>
      <c r="I624" s="19">
        <v>20100922</v>
      </c>
      <c r="J624" s="19" t="s">
        <v>1501</v>
      </c>
      <c r="K624" s="19">
        <v>6</v>
      </c>
      <c r="L624" s="19">
        <v>39</v>
      </c>
      <c r="M624" s="19">
        <v>23</v>
      </c>
      <c r="N624" s="19">
        <v>19</v>
      </c>
      <c r="O624" s="19" t="s">
        <v>1502</v>
      </c>
      <c r="P624" s="19">
        <v>5</v>
      </c>
      <c r="Q624" s="19" t="s">
        <v>42</v>
      </c>
      <c r="R624" s="19"/>
      <c r="S624" s="19">
        <v>5000</v>
      </c>
      <c r="T624" s="19" t="s">
        <v>45</v>
      </c>
      <c r="U624" s="19"/>
      <c r="V624" s="19"/>
      <c r="W624" s="19"/>
      <c r="X624" s="19">
        <v>780</v>
      </c>
      <c r="Y624" s="19">
        <v>0</v>
      </c>
      <c r="Z624" s="19">
        <v>1</v>
      </c>
      <c r="AA624" s="19" t="s">
        <v>48</v>
      </c>
      <c r="AB624" s="19">
        <v>1</v>
      </c>
      <c r="AC624" s="19">
        <v>634583</v>
      </c>
      <c r="AD624" s="19">
        <v>12</v>
      </c>
      <c r="AE624" s="19"/>
      <c r="AF624" s="19"/>
      <c r="AG624" s="19"/>
      <c r="AH624" s="19">
        <v>112780</v>
      </c>
      <c r="AI624" s="19">
        <v>1</v>
      </c>
      <c r="AJ624" s="19"/>
      <c r="AK624" s="19"/>
      <c r="AL624" s="19"/>
      <c r="AM624" s="19"/>
      <c r="AN624" s="19"/>
      <c r="AO624" s="19">
        <v>3.2</v>
      </c>
      <c r="AP624" s="19" t="s">
        <v>1504</v>
      </c>
      <c r="AQ624" s="19" t="s">
        <v>1502</v>
      </c>
      <c r="AR624" s="19" t="s">
        <v>1540</v>
      </c>
      <c r="AS624" s="19" t="s">
        <v>1562</v>
      </c>
      <c r="AT624" s="19" t="s">
        <v>1579</v>
      </c>
      <c r="AU624" s="19" t="s">
        <v>1580</v>
      </c>
      <c r="AV624" s="19" t="s">
        <v>1565</v>
      </c>
      <c r="AW624" s="19">
        <v>2007</v>
      </c>
      <c r="AX624" s="19">
        <v>3</v>
      </c>
      <c r="AY624" s="19" t="s">
        <v>1581</v>
      </c>
      <c r="AZ624" s="19" t="s">
        <v>1567</v>
      </c>
      <c r="BA624" s="19">
        <v>2008</v>
      </c>
      <c r="BB624" t="str">
        <f>VLOOKUP(AC624,'CTCwiretagcode(Jan2016)'!A$2:C$730,3,FALSE)</f>
        <v>GLH</v>
      </c>
      <c r="BC624" t="str">
        <f t="shared" si="27"/>
        <v>NT</v>
      </c>
      <c r="BD624">
        <f t="shared" si="28"/>
        <v>3</v>
      </c>
      <c r="BE624" t="str">
        <f t="shared" si="29"/>
        <v>6345833M10107  B2010780</v>
      </c>
      <c r="BK624" s="19" t="s">
        <v>1503</v>
      </c>
    </row>
    <row r="625" spans="1:63" x14ac:dyDescent="0.25">
      <c r="A625" s="19" t="s">
        <v>1501</v>
      </c>
      <c r="B625" s="19">
        <v>4.0999999999999996</v>
      </c>
      <c r="C625" s="19">
        <v>20140306</v>
      </c>
      <c r="D625" s="19" t="s">
        <v>41</v>
      </c>
      <c r="E625" s="19" t="s">
        <v>41</v>
      </c>
      <c r="F625" s="19">
        <v>2165735</v>
      </c>
      <c r="G625" s="19">
        <v>1</v>
      </c>
      <c r="H625" s="19">
        <v>2010</v>
      </c>
      <c r="I625" s="19">
        <v>20100922</v>
      </c>
      <c r="J625" s="19" t="s">
        <v>1501</v>
      </c>
      <c r="K625" s="19">
        <v>6</v>
      </c>
      <c r="L625" s="19">
        <v>39</v>
      </c>
      <c r="M625" s="19">
        <v>23</v>
      </c>
      <c r="N625" s="19">
        <v>19</v>
      </c>
      <c r="O625" s="19" t="s">
        <v>1502</v>
      </c>
      <c r="P625" s="19">
        <v>5</v>
      </c>
      <c r="Q625" s="19" t="s">
        <v>42</v>
      </c>
      <c r="R625" s="19"/>
      <c r="S625" s="19">
        <v>5000</v>
      </c>
      <c r="T625" s="19" t="s">
        <v>45</v>
      </c>
      <c r="U625" s="19"/>
      <c r="V625" s="19"/>
      <c r="W625" s="19"/>
      <c r="X625" s="19">
        <v>780</v>
      </c>
      <c r="Y625" s="19">
        <v>0</v>
      </c>
      <c r="Z625" s="19">
        <v>1</v>
      </c>
      <c r="AA625" s="19" t="s">
        <v>48</v>
      </c>
      <c r="AB625" s="19">
        <v>1</v>
      </c>
      <c r="AC625" s="19">
        <v>634583</v>
      </c>
      <c r="AD625" s="19">
        <v>12</v>
      </c>
      <c r="AE625" s="19"/>
      <c r="AF625" s="19"/>
      <c r="AG625" s="19"/>
      <c r="AH625" s="19">
        <v>112780</v>
      </c>
      <c r="AI625" s="19">
        <v>1</v>
      </c>
      <c r="AJ625" s="19"/>
      <c r="AK625" s="19"/>
      <c r="AL625" s="19"/>
      <c r="AM625" s="19"/>
      <c r="AN625" s="19"/>
      <c r="AO625" s="19">
        <v>3.2</v>
      </c>
      <c r="AP625" s="19" t="s">
        <v>1504</v>
      </c>
      <c r="AQ625" s="19" t="s">
        <v>1502</v>
      </c>
      <c r="AR625" s="19" t="s">
        <v>1540</v>
      </c>
      <c r="AS625" s="19" t="s">
        <v>1562</v>
      </c>
      <c r="AT625" s="19" t="s">
        <v>1579</v>
      </c>
      <c r="AU625" s="19" t="s">
        <v>1580</v>
      </c>
      <c r="AV625" s="19" t="s">
        <v>1565</v>
      </c>
      <c r="AW625" s="19">
        <v>2007</v>
      </c>
      <c r="AX625" s="19">
        <v>3</v>
      </c>
      <c r="AY625" s="19" t="s">
        <v>1581</v>
      </c>
      <c r="AZ625" s="19" t="s">
        <v>1567</v>
      </c>
      <c r="BA625" s="19">
        <v>2008</v>
      </c>
      <c r="BB625" t="str">
        <f>VLOOKUP(AC625,'CTCwiretagcode(Jan2016)'!A$2:C$730,3,FALSE)</f>
        <v>GLH</v>
      </c>
      <c r="BC625" t="str">
        <f t="shared" si="27"/>
        <v>NT</v>
      </c>
      <c r="BD625">
        <f t="shared" si="28"/>
        <v>3</v>
      </c>
      <c r="BE625" t="str">
        <f t="shared" si="29"/>
        <v>6345833M10107  B2010780</v>
      </c>
      <c r="BK625" s="19" t="s">
        <v>1503</v>
      </c>
    </row>
    <row r="626" spans="1:63" x14ac:dyDescent="0.25">
      <c r="A626" s="19" t="s">
        <v>1501</v>
      </c>
      <c r="B626" s="19">
        <v>4.0999999999999996</v>
      </c>
      <c r="C626" s="19">
        <v>20140306</v>
      </c>
      <c r="D626" s="19" t="s">
        <v>41</v>
      </c>
      <c r="E626" s="19" t="s">
        <v>41</v>
      </c>
      <c r="F626" s="19">
        <v>2165736</v>
      </c>
      <c r="G626" s="19">
        <v>1</v>
      </c>
      <c r="H626" s="19">
        <v>2010</v>
      </c>
      <c r="I626" s="19">
        <v>20100922</v>
      </c>
      <c r="J626" s="19" t="s">
        <v>1501</v>
      </c>
      <c r="K626" s="19">
        <v>6</v>
      </c>
      <c r="L626" s="19">
        <v>39</v>
      </c>
      <c r="M626" s="19">
        <v>23</v>
      </c>
      <c r="N626" s="19">
        <v>19</v>
      </c>
      <c r="O626" s="19" t="s">
        <v>1502</v>
      </c>
      <c r="P626" s="19">
        <v>5</v>
      </c>
      <c r="Q626" s="19" t="s">
        <v>42</v>
      </c>
      <c r="R626" s="19"/>
      <c r="S626" s="19">
        <v>5000</v>
      </c>
      <c r="T626" s="19" t="s">
        <v>45</v>
      </c>
      <c r="U626" s="19"/>
      <c r="V626" s="19"/>
      <c r="W626" s="19"/>
      <c r="X626" s="19">
        <v>480</v>
      </c>
      <c r="Y626" s="19">
        <v>0</v>
      </c>
      <c r="Z626" s="19">
        <v>1</v>
      </c>
      <c r="AA626" s="19" t="s">
        <v>48</v>
      </c>
      <c r="AB626" s="19">
        <v>1</v>
      </c>
      <c r="AC626" s="19">
        <v>180470</v>
      </c>
      <c r="AD626" s="19">
        <v>12</v>
      </c>
      <c r="AE626" s="19"/>
      <c r="AF626" s="19"/>
      <c r="AG626" s="19"/>
      <c r="AH626" s="19">
        <v>112780</v>
      </c>
      <c r="AI626" s="19">
        <v>1</v>
      </c>
      <c r="AJ626" s="19"/>
      <c r="AK626" s="19"/>
      <c r="AL626" s="19"/>
      <c r="AM626" s="19"/>
      <c r="AN626" s="19"/>
      <c r="AO626" s="19">
        <v>3.2</v>
      </c>
      <c r="AP626" s="19" t="s">
        <v>1504</v>
      </c>
      <c r="AQ626" s="19" t="s">
        <v>1502</v>
      </c>
      <c r="AR626" s="19" t="s">
        <v>1505</v>
      </c>
      <c r="AS626" s="19" t="s">
        <v>1512</v>
      </c>
      <c r="AT626" s="19" t="s">
        <v>1513</v>
      </c>
      <c r="AU626" s="19" t="s">
        <v>1514</v>
      </c>
      <c r="AV626" s="19" t="s">
        <v>1515</v>
      </c>
      <c r="AW626" s="19">
        <v>2008</v>
      </c>
      <c r="AX626" s="19">
        <v>3</v>
      </c>
      <c r="AY626" s="19" t="s">
        <v>1516</v>
      </c>
      <c r="AZ626" s="19" t="s">
        <v>1517</v>
      </c>
      <c r="BA626" s="19">
        <v>2009</v>
      </c>
      <c r="BB626" t="str">
        <f>VLOOKUP(AC626,'CTCwiretagcode(Jan2016)'!A$2:C$730,3,FALSE)</f>
        <v>COW</v>
      </c>
      <c r="BC626" t="str">
        <f t="shared" si="27"/>
        <v>NT</v>
      </c>
      <c r="BD626">
        <f t="shared" si="28"/>
        <v>3</v>
      </c>
      <c r="BE626" t="str">
        <f t="shared" si="29"/>
        <v>1804703M10107  B2010480</v>
      </c>
      <c r="BK626" s="19" t="s">
        <v>1503</v>
      </c>
    </row>
    <row r="627" spans="1:63" x14ac:dyDescent="0.25">
      <c r="A627" s="19" t="s">
        <v>1501</v>
      </c>
      <c r="B627" s="19">
        <v>4.0999999999999996</v>
      </c>
      <c r="C627" s="19">
        <v>20140306</v>
      </c>
      <c r="D627" s="19" t="s">
        <v>41</v>
      </c>
      <c r="E627" s="19" t="s">
        <v>41</v>
      </c>
      <c r="F627" s="19">
        <v>2165738</v>
      </c>
      <c r="G627" s="19">
        <v>1</v>
      </c>
      <c r="H627" s="19">
        <v>2010</v>
      </c>
      <c r="I627" s="19">
        <v>20100922</v>
      </c>
      <c r="J627" s="19" t="s">
        <v>1501</v>
      </c>
      <c r="K627" s="19">
        <v>6</v>
      </c>
      <c r="L627" s="19">
        <v>39</v>
      </c>
      <c r="M627" s="19">
        <v>23</v>
      </c>
      <c r="N627" s="19">
        <v>19</v>
      </c>
      <c r="O627" s="19" t="s">
        <v>1502</v>
      </c>
      <c r="P627" s="19">
        <v>5</v>
      </c>
      <c r="Q627" s="19" t="s">
        <v>42</v>
      </c>
      <c r="R627" s="19"/>
      <c r="S627" s="19">
        <v>5000</v>
      </c>
      <c r="T627" s="19" t="s">
        <v>45</v>
      </c>
      <c r="U627" s="19"/>
      <c r="V627" s="19"/>
      <c r="W627" s="19"/>
      <c r="X627" s="19">
        <v>710</v>
      </c>
      <c r="Y627" s="19">
        <v>0</v>
      </c>
      <c r="Z627" s="19">
        <v>1</v>
      </c>
      <c r="AA627" s="19" t="s">
        <v>48</v>
      </c>
      <c r="AB627" s="19">
        <v>1</v>
      </c>
      <c r="AC627" s="19">
        <v>634583</v>
      </c>
      <c r="AD627" s="19">
        <v>12</v>
      </c>
      <c r="AE627" s="19"/>
      <c r="AF627" s="19"/>
      <c r="AG627" s="19"/>
      <c r="AH627" s="19">
        <v>112780</v>
      </c>
      <c r="AI627" s="19">
        <v>1</v>
      </c>
      <c r="AJ627" s="19"/>
      <c r="AK627" s="19"/>
      <c r="AL627" s="19"/>
      <c r="AM627" s="19"/>
      <c r="AN627" s="19"/>
      <c r="AO627" s="19">
        <v>3.2</v>
      </c>
      <c r="AP627" s="19" t="s">
        <v>1504</v>
      </c>
      <c r="AQ627" s="19" t="s">
        <v>1502</v>
      </c>
      <c r="AR627" s="19" t="s">
        <v>1540</v>
      </c>
      <c r="AS627" s="19" t="s">
        <v>1562</v>
      </c>
      <c r="AT627" s="19" t="s">
        <v>1579</v>
      </c>
      <c r="AU627" s="19" t="s">
        <v>1580</v>
      </c>
      <c r="AV627" s="19" t="s">
        <v>1565</v>
      </c>
      <c r="AW627" s="19">
        <v>2007</v>
      </c>
      <c r="AX627" s="19">
        <v>3</v>
      </c>
      <c r="AY627" s="19" t="s">
        <v>1581</v>
      </c>
      <c r="AZ627" s="19" t="s">
        <v>1567</v>
      </c>
      <c r="BA627" s="19">
        <v>2008</v>
      </c>
      <c r="BB627" t="str">
        <f>VLOOKUP(AC627,'CTCwiretagcode(Jan2016)'!A$2:C$730,3,FALSE)</f>
        <v>GLH</v>
      </c>
      <c r="BC627" t="str">
        <f t="shared" si="27"/>
        <v>NT</v>
      </c>
      <c r="BD627">
        <f t="shared" si="28"/>
        <v>3</v>
      </c>
      <c r="BE627" t="str">
        <f t="shared" si="29"/>
        <v>6345833M10107  B2010710</v>
      </c>
      <c r="BK627" s="19" t="s">
        <v>1503</v>
      </c>
    </row>
    <row r="628" spans="1:63" x14ac:dyDescent="0.25">
      <c r="A628" s="19" t="s">
        <v>1501</v>
      </c>
      <c r="B628" s="19">
        <v>4.0999999999999996</v>
      </c>
      <c r="C628" s="19">
        <v>20140306</v>
      </c>
      <c r="D628" s="19" t="s">
        <v>41</v>
      </c>
      <c r="E628" s="19" t="s">
        <v>41</v>
      </c>
      <c r="F628" s="19">
        <v>2165747</v>
      </c>
      <c r="G628" s="19">
        <v>1</v>
      </c>
      <c r="H628" s="19">
        <v>2010</v>
      </c>
      <c r="I628" s="19">
        <v>20100922</v>
      </c>
      <c r="J628" s="19" t="s">
        <v>1501</v>
      </c>
      <c r="K628" s="19">
        <v>6</v>
      </c>
      <c r="L628" s="19">
        <v>39</v>
      </c>
      <c r="M628" s="19">
        <v>23</v>
      </c>
      <c r="N628" s="19">
        <v>19</v>
      </c>
      <c r="O628" s="19" t="s">
        <v>1502</v>
      </c>
      <c r="P628" s="19">
        <v>5</v>
      </c>
      <c r="Q628" s="19" t="s">
        <v>42</v>
      </c>
      <c r="R628" s="19"/>
      <c r="S628" s="19">
        <v>0</v>
      </c>
      <c r="T628" s="19" t="s">
        <v>45</v>
      </c>
      <c r="U628" s="19"/>
      <c r="V628" s="19"/>
      <c r="W628" s="19"/>
      <c r="X628" s="19">
        <v>550</v>
      </c>
      <c r="Y628" s="19">
        <v>0</v>
      </c>
      <c r="Z628" s="19">
        <v>1</v>
      </c>
      <c r="AA628" s="19" t="s">
        <v>48</v>
      </c>
      <c r="AB628" s="19">
        <v>1</v>
      </c>
      <c r="AC628" s="19">
        <v>635081</v>
      </c>
      <c r="AD628" s="19">
        <v>12</v>
      </c>
      <c r="AE628" s="19"/>
      <c r="AF628" s="19"/>
      <c r="AG628" s="19"/>
      <c r="AH628" s="19">
        <v>112780</v>
      </c>
      <c r="AI628" s="19">
        <v>1</v>
      </c>
      <c r="AJ628" s="19"/>
      <c r="AK628" s="19"/>
      <c r="AL628" s="19"/>
      <c r="AM628" s="19"/>
      <c r="AN628" s="19"/>
      <c r="AO628" s="19">
        <v>3.2</v>
      </c>
      <c r="AP628" s="19" t="s">
        <v>1504</v>
      </c>
      <c r="AQ628" s="19" t="s">
        <v>1502</v>
      </c>
      <c r="AR628" s="19" t="s">
        <v>1540</v>
      </c>
      <c r="AS628" s="19" t="s">
        <v>1562</v>
      </c>
      <c r="AT628" s="19" t="s">
        <v>1579</v>
      </c>
      <c r="AU628" s="19" t="s">
        <v>1580</v>
      </c>
      <c r="AV628" s="19" t="s">
        <v>1565</v>
      </c>
      <c r="AW628" s="19">
        <v>2008</v>
      </c>
      <c r="AX628" s="19">
        <v>3</v>
      </c>
      <c r="AY628" s="19" t="s">
        <v>1581</v>
      </c>
      <c r="AZ628" s="19" t="s">
        <v>1567</v>
      </c>
      <c r="BA628" s="19">
        <v>2009</v>
      </c>
      <c r="BB628" t="str">
        <f>VLOOKUP(AC628,'CTCwiretagcode(Jan2016)'!A$2:C$730,3,FALSE)</f>
        <v>GLH</v>
      </c>
      <c r="BC628" t="str">
        <f t="shared" si="27"/>
        <v>NT</v>
      </c>
      <c r="BD628">
        <f t="shared" si="28"/>
        <v>3</v>
      </c>
      <c r="BE628" t="str">
        <f t="shared" si="29"/>
        <v>6350813M10107  B2010550</v>
      </c>
      <c r="BK628" s="19" t="s">
        <v>1503</v>
      </c>
    </row>
    <row r="629" spans="1:63" x14ac:dyDescent="0.25">
      <c r="A629" s="19" t="s">
        <v>1501</v>
      </c>
      <c r="B629" s="19">
        <v>4.0999999999999996</v>
      </c>
      <c r="C629" s="19">
        <v>20140306</v>
      </c>
      <c r="D629" s="19" t="s">
        <v>41</v>
      </c>
      <c r="E629" s="19" t="s">
        <v>41</v>
      </c>
      <c r="F629" s="19">
        <v>2166260</v>
      </c>
      <c r="G629" s="19">
        <v>1</v>
      </c>
      <c r="H629" s="19">
        <v>2010</v>
      </c>
      <c r="I629" s="19">
        <v>20100930</v>
      </c>
      <c r="J629" s="19" t="s">
        <v>1501</v>
      </c>
      <c r="K629" s="19">
        <v>6</v>
      </c>
      <c r="L629" s="19">
        <v>40</v>
      </c>
      <c r="M629" s="19">
        <v>23</v>
      </c>
      <c r="N629" s="19">
        <v>14</v>
      </c>
      <c r="O629" s="19" t="s">
        <v>1502</v>
      </c>
      <c r="P629" s="19">
        <v>5</v>
      </c>
      <c r="Q629" s="19" t="s">
        <v>42</v>
      </c>
      <c r="R629" s="19"/>
      <c r="S629" s="19">
        <v>0</v>
      </c>
      <c r="T629" s="19" t="s">
        <v>110</v>
      </c>
      <c r="U629" s="19"/>
      <c r="V629" s="19"/>
      <c r="W629" s="19"/>
      <c r="X629" s="19">
        <v>780</v>
      </c>
      <c r="Y629" s="19">
        <v>0</v>
      </c>
      <c r="Z629" s="19">
        <v>1</v>
      </c>
      <c r="AA629" s="19" t="s">
        <v>48</v>
      </c>
      <c r="AB629" s="19">
        <v>1</v>
      </c>
      <c r="AC629" s="19">
        <v>634583</v>
      </c>
      <c r="AD629" s="19">
        <v>12</v>
      </c>
      <c r="AE629" s="19"/>
      <c r="AF629" s="19"/>
      <c r="AG629" s="19"/>
      <c r="AH629" s="19">
        <v>112781</v>
      </c>
      <c r="AI629" s="19">
        <v>1</v>
      </c>
      <c r="AJ629" s="19"/>
      <c r="AK629" s="19"/>
      <c r="AL629" s="19"/>
      <c r="AM629" s="19"/>
      <c r="AN629" s="19"/>
      <c r="AO629" s="19">
        <v>10.92</v>
      </c>
      <c r="AP629" s="19" t="s">
        <v>1504</v>
      </c>
      <c r="AQ629" s="19" t="s">
        <v>1502</v>
      </c>
      <c r="AR629" s="19" t="s">
        <v>1540</v>
      </c>
      <c r="AS629" s="19" t="s">
        <v>1562</v>
      </c>
      <c r="AT629" s="19" t="s">
        <v>1579</v>
      </c>
      <c r="AU629" s="19" t="s">
        <v>1580</v>
      </c>
      <c r="AV629" s="19" t="s">
        <v>1565</v>
      </c>
      <c r="AW629" s="19">
        <v>2007</v>
      </c>
      <c r="AX629" s="19">
        <v>3</v>
      </c>
      <c r="AY629" s="19" t="s">
        <v>1581</v>
      </c>
      <c r="AZ629" s="19" t="s">
        <v>1567</v>
      </c>
      <c r="BA629" s="19">
        <v>2008</v>
      </c>
      <c r="BB629" t="str">
        <f>VLOOKUP(AC629,'CTCwiretagcode(Jan2016)'!A$2:C$730,3,FALSE)</f>
        <v>GLH</v>
      </c>
      <c r="BC629" t="str">
        <f t="shared" si="27"/>
        <v>NT</v>
      </c>
      <c r="BD629">
        <f t="shared" si="28"/>
        <v>3</v>
      </c>
      <c r="BE629" t="str">
        <f t="shared" si="29"/>
        <v>6345833M10107  B2010780</v>
      </c>
      <c r="BK629" s="19" t="s">
        <v>1503</v>
      </c>
    </row>
    <row r="630" spans="1:63" x14ac:dyDescent="0.25">
      <c r="A630" s="19" t="s">
        <v>1501</v>
      </c>
      <c r="B630" s="19">
        <v>4.0999999999999996</v>
      </c>
      <c r="C630" s="19">
        <v>20140306</v>
      </c>
      <c r="D630" s="19" t="s">
        <v>41</v>
      </c>
      <c r="E630" s="19" t="s">
        <v>41</v>
      </c>
      <c r="F630" s="19">
        <v>2166300</v>
      </c>
      <c r="G630" s="19">
        <v>1</v>
      </c>
      <c r="H630" s="19">
        <v>2010</v>
      </c>
      <c r="I630" s="19">
        <v>20101001</v>
      </c>
      <c r="J630" s="19" t="s">
        <v>1501</v>
      </c>
      <c r="K630" s="19">
        <v>6</v>
      </c>
      <c r="L630" s="19">
        <v>40</v>
      </c>
      <c r="M630" s="19">
        <v>23</v>
      </c>
      <c r="N630" s="19">
        <v>49</v>
      </c>
      <c r="O630" s="19" t="s">
        <v>1502</v>
      </c>
      <c r="P630" s="19">
        <v>5</v>
      </c>
      <c r="Q630" s="19" t="s">
        <v>42</v>
      </c>
      <c r="R630" s="19"/>
      <c r="S630" s="19">
        <v>5000</v>
      </c>
      <c r="T630" s="19" t="s">
        <v>45</v>
      </c>
      <c r="U630" s="19"/>
      <c r="V630" s="19"/>
      <c r="W630" s="19"/>
      <c r="X630" s="19">
        <v>600</v>
      </c>
      <c r="Y630" s="19">
        <v>0</v>
      </c>
      <c r="Z630" s="19">
        <v>1</v>
      </c>
      <c r="AA630" s="19" t="s">
        <v>48</v>
      </c>
      <c r="AB630" s="19">
        <v>1</v>
      </c>
      <c r="AC630" s="19">
        <v>180471</v>
      </c>
      <c r="AD630" s="19">
        <v>12</v>
      </c>
      <c r="AE630" s="19"/>
      <c r="AF630" s="19"/>
      <c r="AG630" s="19"/>
      <c r="AH630" s="19">
        <v>112781</v>
      </c>
      <c r="AI630" s="19">
        <v>1</v>
      </c>
      <c r="AJ630" s="19"/>
      <c r="AK630" s="19"/>
      <c r="AL630" s="19"/>
      <c r="AM630" s="19"/>
      <c r="AN630" s="19"/>
      <c r="AO630" s="19">
        <v>10.92</v>
      </c>
      <c r="AP630" s="19" t="s">
        <v>1504</v>
      </c>
      <c r="AQ630" s="19" t="s">
        <v>1502</v>
      </c>
      <c r="AR630" s="19" t="s">
        <v>1505</v>
      </c>
      <c r="AS630" s="19" t="s">
        <v>1512</v>
      </c>
      <c r="AT630" s="19" t="s">
        <v>1513</v>
      </c>
      <c r="AU630" s="19" t="s">
        <v>1514</v>
      </c>
      <c r="AV630" s="19" t="s">
        <v>1515</v>
      </c>
      <c r="AW630" s="19">
        <v>2008</v>
      </c>
      <c r="AX630" s="19">
        <v>3</v>
      </c>
      <c r="AY630" s="19" t="s">
        <v>1516</v>
      </c>
      <c r="AZ630" s="19" t="s">
        <v>1517</v>
      </c>
      <c r="BA630" s="19">
        <v>2009</v>
      </c>
      <c r="BB630" t="str">
        <f>VLOOKUP(AC630,'CTCwiretagcode(Jan2016)'!A$2:C$730,3,FALSE)</f>
        <v>COW</v>
      </c>
      <c r="BC630" t="str">
        <f t="shared" si="27"/>
        <v>mix</v>
      </c>
      <c r="BD630">
        <f t="shared" si="28"/>
        <v>4</v>
      </c>
      <c r="BE630" t="str">
        <f t="shared" si="29"/>
        <v>1804713M10107  B2010600</v>
      </c>
      <c r="BK630" s="19" t="s">
        <v>1503</v>
      </c>
    </row>
    <row r="631" spans="1:63" x14ac:dyDescent="0.25">
      <c r="A631" s="19" t="s">
        <v>1501</v>
      </c>
      <c r="B631" s="19">
        <v>4.0999999999999996</v>
      </c>
      <c r="C631" s="19">
        <v>20140306</v>
      </c>
      <c r="D631" s="19" t="s">
        <v>41</v>
      </c>
      <c r="E631" s="19" t="s">
        <v>41</v>
      </c>
      <c r="F631" s="19">
        <v>2166088</v>
      </c>
      <c r="G631" s="19">
        <v>1</v>
      </c>
      <c r="H631" s="19">
        <v>2010</v>
      </c>
      <c r="I631" s="19">
        <v>20101004</v>
      </c>
      <c r="J631" s="19" t="s">
        <v>1501</v>
      </c>
      <c r="K631" s="19">
        <v>6</v>
      </c>
      <c r="L631" s="19">
        <v>41</v>
      </c>
      <c r="M631" s="19">
        <v>23</v>
      </c>
      <c r="N631" s="19">
        <v>14</v>
      </c>
      <c r="O631" s="19" t="s">
        <v>1502</v>
      </c>
      <c r="P631" s="19">
        <v>5</v>
      </c>
      <c r="Q631" s="19" t="s">
        <v>42</v>
      </c>
      <c r="R631" s="19"/>
      <c r="S631" s="19">
        <v>5000</v>
      </c>
      <c r="T631" s="19" t="s">
        <v>110</v>
      </c>
      <c r="U631" s="19"/>
      <c r="V631" s="19"/>
      <c r="W631" s="19"/>
      <c r="X631" s="19">
        <v>750</v>
      </c>
      <c r="Y631" s="19">
        <v>0</v>
      </c>
      <c r="Z631" s="19">
        <v>1</v>
      </c>
      <c r="AA631" s="19" t="s">
        <v>48</v>
      </c>
      <c r="AB631" s="19">
        <v>1</v>
      </c>
      <c r="AC631" s="19">
        <v>186220</v>
      </c>
      <c r="AD631" s="19">
        <v>12</v>
      </c>
      <c r="AE631" s="19"/>
      <c r="AF631" s="19"/>
      <c r="AG631" s="19"/>
      <c r="AH631" s="19">
        <v>112782</v>
      </c>
      <c r="AI631" s="19">
        <v>1</v>
      </c>
      <c r="AJ631" s="19"/>
      <c r="AK631" s="19"/>
      <c r="AL631" s="19"/>
      <c r="AM631" s="19"/>
      <c r="AN631" s="19"/>
      <c r="AO631" s="19">
        <v>2.4700000000000002</v>
      </c>
      <c r="AP631" s="19" t="s">
        <v>1504</v>
      </c>
      <c r="AQ631" s="19" t="s">
        <v>1502</v>
      </c>
      <c r="AR631" s="19" t="s">
        <v>1505</v>
      </c>
      <c r="AS631" s="19" t="s">
        <v>1512</v>
      </c>
      <c r="AT631" s="19" t="s">
        <v>1513</v>
      </c>
      <c r="AU631" s="19" t="s">
        <v>1514</v>
      </c>
      <c r="AV631" s="19" t="s">
        <v>1515</v>
      </c>
      <c r="AW631" s="19">
        <v>2007</v>
      </c>
      <c r="AX631" s="19">
        <v>3</v>
      </c>
      <c r="AY631" s="19" t="s">
        <v>1516</v>
      </c>
      <c r="AZ631" s="19" t="s">
        <v>1517</v>
      </c>
      <c r="BA631" s="19">
        <v>2008</v>
      </c>
      <c r="BB631" t="str">
        <f>VLOOKUP(AC631,'CTCwiretagcode(Jan2016)'!A$2:C$730,3,FALSE)</f>
        <v>COW</v>
      </c>
      <c r="BC631" t="str">
        <f t="shared" si="27"/>
        <v>NT</v>
      </c>
      <c r="BD631">
        <f t="shared" si="28"/>
        <v>4</v>
      </c>
      <c r="BE631" t="str">
        <f t="shared" si="29"/>
        <v>1862203M10107  B2010750</v>
      </c>
      <c r="BK631" s="19" t="s">
        <v>1503</v>
      </c>
    </row>
    <row r="632" spans="1:63" x14ac:dyDescent="0.25">
      <c r="A632" s="19" t="s">
        <v>1501</v>
      </c>
      <c r="B632" s="19">
        <v>4.0999999999999996</v>
      </c>
      <c r="C632" s="19">
        <v>20140306</v>
      </c>
      <c r="D632" s="19" t="s">
        <v>41</v>
      </c>
      <c r="E632" s="19" t="s">
        <v>41</v>
      </c>
      <c r="F632" s="19">
        <v>2166770</v>
      </c>
      <c r="G632" s="19">
        <v>1</v>
      </c>
      <c r="H632" s="19">
        <v>2010</v>
      </c>
      <c r="I632" s="19">
        <v>20101005</v>
      </c>
      <c r="J632" s="19" t="s">
        <v>1501</v>
      </c>
      <c r="K632" s="19">
        <v>6</v>
      </c>
      <c r="L632" s="19">
        <v>41</v>
      </c>
      <c r="M632" s="19">
        <v>23</v>
      </c>
      <c r="N632" s="19">
        <v>49</v>
      </c>
      <c r="O632" s="19" t="s">
        <v>1502</v>
      </c>
      <c r="P632" s="19">
        <v>5</v>
      </c>
      <c r="Q632" s="19" t="s">
        <v>42</v>
      </c>
      <c r="R632" s="19"/>
      <c r="S632" s="19">
        <v>5000</v>
      </c>
      <c r="T632" s="19" t="s">
        <v>45</v>
      </c>
      <c r="U632" s="19"/>
      <c r="V632" s="19"/>
      <c r="W632" s="19"/>
      <c r="X632" s="19">
        <v>470</v>
      </c>
      <c r="Y632" s="19">
        <v>0</v>
      </c>
      <c r="Z632" s="19">
        <v>1</v>
      </c>
      <c r="AA632" s="19" t="s">
        <v>48</v>
      </c>
      <c r="AB632" s="19">
        <v>1</v>
      </c>
      <c r="AC632" s="19">
        <v>180473</v>
      </c>
      <c r="AD632" s="19">
        <v>12</v>
      </c>
      <c r="AE632" s="19"/>
      <c r="AF632" s="19"/>
      <c r="AG632" s="19"/>
      <c r="AH632" s="19">
        <v>112782</v>
      </c>
      <c r="AI632" s="19">
        <v>1</v>
      </c>
      <c r="AJ632" s="19"/>
      <c r="AK632" s="19"/>
      <c r="AL632" s="19"/>
      <c r="AM632" s="19"/>
      <c r="AN632" s="19"/>
      <c r="AO632" s="19">
        <v>2.4700000000000002</v>
      </c>
      <c r="AP632" s="19" t="s">
        <v>1504</v>
      </c>
      <c r="AQ632" s="19" t="s">
        <v>1502</v>
      </c>
      <c r="AR632" s="19" t="s">
        <v>1505</v>
      </c>
      <c r="AS632" s="19" t="s">
        <v>1512</v>
      </c>
      <c r="AT632" s="19" t="s">
        <v>1513</v>
      </c>
      <c r="AU632" s="19" t="s">
        <v>1514</v>
      </c>
      <c r="AV632" s="19" t="s">
        <v>1515</v>
      </c>
      <c r="AW632" s="19">
        <v>2008</v>
      </c>
      <c r="AX632" s="19">
        <v>3</v>
      </c>
      <c r="AY632" s="19" t="s">
        <v>1516</v>
      </c>
      <c r="AZ632" s="19" t="s">
        <v>1517</v>
      </c>
      <c r="BA632" s="19">
        <v>2009</v>
      </c>
      <c r="BB632" t="str">
        <f>VLOOKUP(AC632,'CTCwiretagcode(Jan2016)'!A$2:C$730,3,FALSE)</f>
        <v>COW</v>
      </c>
      <c r="BC632" t="str">
        <f t="shared" si="27"/>
        <v>mix</v>
      </c>
      <c r="BD632">
        <f t="shared" si="28"/>
        <v>4</v>
      </c>
      <c r="BE632" t="str">
        <f t="shared" si="29"/>
        <v>1804733M10107  B2010470</v>
      </c>
      <c r="BK632" s="19" t="s">
        <v>1503</v>
      </c>
    </row>
    <row r="633" spans="1:63" x14ac:dyDescent="0.25">
      <c r="A633" s="19" t="s">
        <v>1501</v>
      </c>
      <c r="B633" s="19">
        <v>4.0999999999999996</v>
      </c>
      <c r="C633" s="19">
        <v>20140306</v>
      </c>
      <c r="D633" s="19" t="s">
        <v>41</v>
      </c>
      <c r="E633" s="19" t="s">
        <v>41</v>
      </c>
      <c r="F633" s="19">
        <v>2168420</v>
      </c>
      <c r="G633" s="19">
        <v>1</v>
      </c>
      <c r="H633" s="19">
        <v>2010</v>
      </c>
      <c r="I633" s="19">
        <v>20100817</v>
      </c>
      <c r="J633" s="19" t="s">
        <v>1501</v>
      </c>
      <c r="K633" s="19">
        <v>6</v>
      </c>
      <c r="L633" s="19">
        <v>34</v>
      </c>
      <c r="M633" s="19">
        <v>23</v>
      </c>
      <c r="N633" s="19">
        <v>17</v>
      </c>
      <c r="O633" s="19" t="s">
        <v>1502</v>
      </c>
      <c r="P633" s="19">
        <v>5</v>
      </c>
      <c r="Q633" s="19" t="s">
        <v>67</v>
      </c>
      <c r="R633" s="19"/>
      <c r="S633" s="19">
        <v>5000</v>
      </c>
      <c r="T633" s="19" t="s">
        <v>45</v>
      </c>
      <c r="U633" s="19"/>
      <c r="V633" s="19"/>
      <c r="W633" s="19"/>
      <c r="X633" s="19">
        <v>770</v>
      </c>
      <c r="Y633" s="19">
        <v>0</v>
      </c>
      <c r="Z633" s="19">
        <v>1</v>
      </c>
      <c r="AA633" s="19" t="s">
        <v>48</v>
      </c>
      <c r="AB633" s="19">
        <v>1</v>
      </c>
      <c r="AC633" s="19">
        <v>634583</v>
      </c>
      <c r="AD633" s="19">
        <v>12</v>
      </c>
      <c r="AE633" s="19"/>
      <c r="AF633" s="19"/>
      <c r="AG633" s="19"/>
      <c r="AH633" s="19">
        <v>112789</v>
      </c>
      <c r="AI633" s="19">
        <v>1</v>
      </c>
      <c r="AJ633" s="19"/>
      <c r="AK633" s="19"/>
      <c r="AL633" s="19"/>
      <c r="AM633" s="19"/>
      <c r="AN633" s="19"/>
      <c r="AO633" s="19">
        <v>3.8</v>
      </c>
      <c r="AP633" s="19" t="s">
        <v>1519</v>
      </c>
      <c r="AQ633" s="19" t="s">
        <v>1502</v>
      </c>
      <c r="AR633" s="19" t="s">
        <v>1540</v>
      </c>
      <c r="AS633" s="19" t="s">
        <v>1562</v>
      </c>
      <c r="AT633" s="19" t="s">
        <v>1579</v>
      </c>
      <c r="AU633" s="19" t="s">
        <v>1580</v>
      </c>
      <c r="AV633" s="19" t="s">
        <v>1565</v>
      </c>
      <c r="AW633" s="19">
        <v>2007</v>
      </c>
      <c r="AX633" s="19">
        <v>3</v>
      </c>
      <c r="AY633" s="19" t="s">
        <v>1581</v>
      </c>
      <c r="AZ633" s="19" t="s">
        <v>1567</v>
      </c>
      <c r="BA633" s="19">
        <v>2008</v>
      </c>
      <c r="BB633" t="str">
        <f>VLOOKUP(AC633,'CTCwiretagcode(Jan2016)'!A$2:C$730,3,FALSE)</f>
        <v>GLH</v>
      </c>
      <c r="BC633" t="str">
        <f t="shared" si="27"/>
        <v>Tr</v>
      </c>
      <c r="BD633">
        <f t="shared" si="28"/>
        <v>3</v>
      </c>
      <c r="BE633" t="str">
        <f t="shared" si="29"/>
        <v>6345833M10107  C2010770</v>
      </c>
      <c r="BK633" s="19" t="s">
        <v>1518</v>
      </c>
    </row>
    <row r="634" spans="1:63" x14ac:dyDescent="0.25">
      <c r="A634" s="19" t="s">
        <v>1501</v>
      </c>
      <c r="B634" s="19">
        <v>4.0999999999999996</v>
      </c>
      <c r="C634" s="19">
        <v>20140306</v>
      </c>
      <c r="D634" s="19" t="s">
        <v>41</v>
      </c>
      <c r="E634" s="19" t="s">
        <v>41</v>
      </c>
      <c r="F634" s="19">
        <v>2168421</v>
      </c>
      <c r="G634" s="19">
        <v>1</v>
      </c>
      <c r="H634" s="19">
        <v>2010</v>
      </c>
      <c r="I634" s="19">
        <v>20100817</v>
      </c>
      <c r="J634" s="19" t="s">
        <v>1501</v>
      </c>
      <c r="K634" s="19">
        <v>6</v>
      </c>
      <c r="L634" s="19">
        <v>34</v>
      </c>
      <c r="M634" s="19">
        <v>23</v>
      </c>
      <c r="N634" s="19">
        <v>17</v>
      </c>
      <c r="O634" s="19" t="s">
        <v>1502</v>
      </c>
      <c r="P634" s="19">
        <v>5</v>
      </c>
      <c r="Q634" s="19" t="s">
        <v>67</v>
      </c>
      <c r="R634" s="19"/>
      <c r="S634" s="19">
        <v>5000</v>
      </c>
      <c r="T634" s="19" t="s">
        <v>45</v>
      </c>
      <c r="U634" s="19"/>
      <c r="V634" s="19"/>
      <c r="W634" s="19"/>
      <c r="X634" s="19">
        <v>750</v>
      </c>
      <c r="Y634" s="19">
        <v>0</v>
      </c>
      <c r="Z634" s="19">
        <v>1</v>
      </c>
      <c r="AA634" s="19" t="s">
        <v>48</v>
      </c>
      <c r="AB634" s="19">
        <v>1</v>
      </c>
      <c r="AC634" s="19">
        <v>634272</v>
      </c>
      <c r="AD634" s="19">
        <v>12</v>
      </c>
      <c r="AE634" s="19"/>
      <c r="AF634" s="19"/>
      <c r="AG634" s="19"/>
      <c r="AH634" s="19">
        <v>112789</v>
      </c>
      <c r="AI634" s="19">
        <v>1</v>
      </c>
      <c r="AJ634" s="19"/>
      <c r="AK634" s="19"/>
      <c r="AL634" s="19"/>
      <c r="AM634" s="19"/>
      <c r="AN634" s="19"/>
      <c r="AO634" s="19">
        <v>3.8</v>
      </c>
      <c r="AP634" s="19" t="s">
        <v>1519</v>
      </c>
      <c r="AQ634" s="19" t="s">
        <v>1502</v>
      </c>
      <c r="AR634" s="19" t="s">
        <v>1540</v>
      </c>
      <c r="AS634" s="19" t="s">
        <v>1562</v>
      </c>
      <c r="AT634" s="19" t="s">
        <v>1563</v>
      </c>
      <c r="AU634" s="19" t="s">
        <v>1564</v>
      </c>
      <c r="AV634" s="19" t="s">
        <v>1565</v>
      </c>
      <c r="AW634" s="19">
        <v>2007</v>
      </c>
      <c r="AX634" s="19">
        <v>3</v>
      </c>
      <c r="AY634" s="19" t="s">
        <v>1566</v>
      </c>
      <c r="AZ634" s="19" t="s">
        <v>1567</v>
      </c>
      <c r="BA634" s="19">
        <v>2008</v>
      </c>
      <c r="BB634" t="str">
        <f>VLOOKUP(AC634,'CTCwiretagcode(Jan2016)'!A$2:C$730,3,FALSE)</f>
        <v>SAM</v>
      </c>
      <c r="BC634" t="str">
        <f t="shared" si="27"/>
        <v>Tr</v>
      </c>
      <c r="BD634">
        <f t="shared" si="28"/>
        <v>3</v>
      </c>
      <c r="BE634" t="str">
        <f t="shared" si="29"/>
        <v>6342723M10107  C2010750</v>
      </c>
      <c r="BK634" s="19" t="s">
        <v>1518</v>
      </c>
    </row>
    <row r="635" spans="1:63" x14ac:dyDescent="0.25">
      <c r="A635" s="19" t="s">
        <v>1501</v>
      </c>
      <c r="B635" s="19">
        <v>4.0999999999999996</v>
      </c>
      <c r="C635" s="19">
        <v>20140306</v>
      </c>
      <c r="D635" s="19" t="s">
        <v>41</v>
      </c>
      <c r="E635" s="19" t="s">
        <v>41</v>
      </c>
      <c r="F635" s="19">
        <v>2166048</v>
      </c>
      <c r="G635" s="19">
        <v>1</v>
      </c>
      <c r="H635" s="19">
        <v>2010</v>
      </c>
      <c r="I635" s="19">
        <v>20100830</v>
      </c>
      <c r="J635" s="19" t="s">
        <v>1501</v>
      </c>
      <c r="K635" s="19">
        <v>6</v>
      </c>
      <c r="L635" s="19">
        <v>36</v>
      </c>
      <c r="M635" s="19">
        <v>23</v>
      </c>
      <c r="N635" s="19">
        <v>17</v>
      </c>
      <c r="O635" s="19" t="s">
        <v>1502</v>
      </c>
      <c r="P635" s="19">
        <v>5</v>
      </c>
      <c r="Q635" s="19" t="s">
        <v>67</v>
      </c>
      <c r="R635" s="19"/>
      <c r="S635" s="19">
        <v>5000</v>
      </c>
      <c r="T635" s="19" t="s">
        <v>45</v>
      </c>
      <c r="U635" s="19"/>
      <c r="V635" s="19"/>
      <c r="W635" s="19"/>
      <c r="X635" s="19">
        <v>780</v>
      </c>
      <c r="Y635" s="19">
        <v>0</v>
      </c>
      <c r="Z635" s="19">
        <v>1</v>
      </c>
      <c r="AA635" s="19" t="s">
        <v>48</v>
      </c>
      <c r="AB635" s="19">
        <v>1</v>
      </c>
      <c r="AC635" s="19">
        <v>633389</v>
      </c>
      <c r="AD635" s="19">
        <v>12</v>
      </c>
      <c r="AE635" s="19"/>
      <c r="AF635" s="19"/>
      <c r="AG635" s="19"/>
      <c r="AH635" s="19">
        <v>112791</v>
      </c>
      <c r="AI635" s="19">
        <v>1</v>
      </c>
      <c r="AJ635" s="19"/>
      <c r="AK635" s="19"/>
      <c r="AL635" s="19"/>
      <c r="AM635" s="19"/>
      <c r="AN635" s="19"/>
      <c r="AO635" s="19">
        <v>2.2400000000000002</v>
      </c>
      <c r="AP635" s="19" t="s">
        <v>1519</v>
      </c>
      <c r="AQ635" s="19" t="s">
        <v>1502</v>
      </c>
      <c r="AR635" s="19" t="s">
        <v>1540</v>
      </c>
      <c r="AS635" s="19" t="s">
        <v>1562</v>
      </c>
      <c r="AT635" s="19" t="s">
        <v>1563</v>
      </c>
      <c r="AU635" s="19" t="s">
        <v>1564</v>
      </c>
      <c r="AV635" s="19" t="s">
        <v>1565</v>
      </c>
      <c r="AW635" s="19">
        <v>2006</v>
      </c>
      <c r="AX635" s="19">
        <v>3</v>
      </c>
      <c r="AY635" s="19" t="s">
        <v>1566</v>
      </c>
      <c r="AZ635" s="19" t="s">
        <v>1567</v>
      </c>
      <c r="BA635" s="19">
        <v>2007</v>
      </c>
      <c r="BB635" t="str">
        <f>VLOOKUP(AC635,'CTCwiretagcode(Jan2016)'!A$2:C$730,3,FALSE)</f>
        <v>SAM</v>
      </c>
      <c r="BC635" t="str">
        <f t="shared" si="27"/>
        <v>Tr</v>
      </c>
      <c r="BD635">
        <f t="shared" si="28"/>
        <v>3</v>
      </c>
      <c r="BE635" t="str">
        <f t="shared" si="29"/>
        <v>6333893M10107  C2010780</v>
      </c>
      <c r="BK635" s="19" t="s">
        <v>1518</v>
      </c>
    </row>
    <row r="636" spans="1:63" x14ac:dyDescent="0.25">
      <c r="A636" s="19" t="s">
        <v>1501</v>
      </c>
      <c r="B636" s="19">
        <v>4.0999999999999996</v>
      </c>
      <c r="C636" s="19">
        <v>20140306</v>
      </c>
      <c r="D636" s="19" t="s">
        <v>41</v>
      </c>
      <c r="E636" s="19" t="s">
        <v>41</v>
      </c>
      <c r="F636" s="19">
        <v>2165327</v>
      </c>
      <c r="G636" s="19">
        <v>1</v>
      </c>
      <c r="H636" s="19">
        <v>2010</v>
      </c>
      <c r="I636" s="19">
        <v>20100830</v>
      </c>
      <c r="J636" s="19" t="s">
        <v>1501</v>
      </c>
      <c r="K636" s="19">
        <v>6</v>
      </c>
      <c r="L636" s="19">
        <v>36</v>
      </c>
      <c r="M636" s="19">
        <v>23</v>
      </c>
      <c r="N636" s="19">
        <v>14</v>
      </c>
      <c r="O636" s="19" t="s">
        <v>1502</v>
      </c>
      <c r="P636" s="19">
        <v>5</v>
      </c>
      <c r="Q636" s="19" t="s">
        <v>67</v>
      </c>
      <c r="R636" s="19"/>
      <c r="S636" s="19">
        <v>5000</v>
      </c>
      <c r="T636" s="19" t="s">
        <v>45</v>
      </c>
      <c r="U636" s="19"/>
      <c r="V636" s="19"/>
      <c r="W636" s="19"/>
      <c r="X636" s="19">
        <v>750</v>
      </c>
      <c r="Y636" s="19">
        <v>0</v>
      </c>
      <c r="Z636" s="19">
        <v>1</v>
      </c>
      <c r="AA636" s="19" t="s">
        <v>48</v>
      </c>
      <c r="AB636" s="19">
        <v>1</v>
      </c>
      <c r="AC636" s="19">
        <v>634272</v>
      </c>
      <c r="AD636" s="19">
        <v>12</v>
      </c>
      <c r="AE636" s="19"/>
      <c r="AF636" s="19"/>
      <c r="AG636" s="19"/>
      <c r="AH636" s="19">
        <v>112791</v>
      </c>
      <c r="AI636" s="19">
        <v>1</v>
      </c>
      <c r="AJ636" s="19"/>
      <c r="AK636" s="19"/>
      <c r="AL636" s="19"/>
      <c r="AM636" s="19"/>
      <c r="AN636" s="19"/>
      <c r="AO636" s="19">
        <v>2.2400000000000002</v>
      </c>
      <c r="AP636" s="19" t="s">
        <v>1519</v>
      </c>
      <c r="AQ636" s="19" t="s">
        <v>1502</v>
      </c>
      <c r="AR636" s="19" t="s">
        <v>1540</v>
      </c>
      <c r="AS636" s="19" t="s">
        <v>1562</v>
      </c>
      <c r="AT636" s="19" t="s">
        <v>1563</v>
      </c>
      <c r="AU636" s="19" t="s">
        <v>1564</v>
      </c>
      <c r="AV636" s="19" t="s">
        <v>1565</v>
      </c>
      <c r="AW636" s="19">
        <v>2007</v>
      </c>
      <c r="AX636" s="19">
        <v>3</v>
      </c>
      <c r="AY636" s="19" t="s">
        <v>1566</v>
      </c>
      <c r="AZ636" s="19" t="s">
        <v>1567</v>
      </c>
      <c r="BA636" s="19">
        <v>2008</v>
      </c>
      <c r="BB636" t="str">
        <f>VLOOKUP(AC636,'CTCwiretagcode(Jan2016)'!A$2:C$730,3,FALSE)</f>
        <v>SAM</v>
      </c>
      <c r="BC636" t="str">
        <f t="shared" si="27"/>
        <v>NT</v>
      </c>
      <c r="BD636">
        <f t="shared" si="28"/>
        <v>3</v>
      </c>
      <c r="BE636" t="str">
        <f t="shared" si="29"/>
        <v>6342723M10107  C2010750</v>
      </c>
      <c r="BK636" s="19" t="s">
        <v>1518</v>
      </c>
    </row>
    <row r="637" spans="1:63" x14ac:dyDescent="0.25">
      <c r="A637" s="19" t="s">
        <v>1501</v>
      </c>
      <c r="B637" s="19">
        <v>4.0999999999999996</v>
      </c>
      <c r="C637" s="19">
        <v>20140306</v>
      </c>
      <c r="D637" s="19" t="s">
        <v>41</v>
      </c>
      <c r="E637" s="19" t="s">
        <v>41</v>
      </c>
      <c r="F637" s="19">
        <v>2166031</v>
      </c>
      <c r="G637" s="19">
        <v>1</v>
      </c>
      <c r="H637" s="19">
        <v>2010</v>
      </c>
      <c r="I637" s="19">
        <v>20100831</v>
      </c>
      <c r="J637" s="19" t="s">
        <v>1501</v>
      </c>
      <c r="K637" s="19">
        <v>6</v>
      </c>
      <c r="L637" s="19">
        <v>36</v>
      </c>
      <c r="M637" s="19">
        <v>23</v>
      </c>
      <c r="N637" s="19">
        <v>17</v>
      </c>
      <c r="O637" s="19" t="s">
        <v>1502</v>
      </c>
      <c r="P637" s="19">
        <v>5</v>
      </c>
      <c r="Q637" s="19" t="s">
        <v>67</v>
      </c>
      <c r="R637" s="19"/>
      <c r="S637" s="19">
        <v>5000</v>
      </c>
      <c r="T637" s="19" t="s">
        <v>110</v>
      </c>
      <c r="U637" s="19"/>
      <c r="V637" s="19"/>
      <c r="W637" s="19"/>
      <c r="X637" s="19">
        <v>710</v>
      </c>
      <c r="Y637" s="19">
        <v>0</v>
      </c>
      <c r="Z637" s="19">
        <v>1</v>
      </c>
      <c r="AA637" s="19" t="s">
        <v>48</v>
      </c>
      <c r="AB637" s="19">
        <v>1</v>
      </c>
      <c r="AC637" s="19">
        <v>634583</v>
      </c>
      <c r="AD637" s="19">
        <v>12</v>
      </c>
      <c r="AE637" s="19"/>
      <c r="AF637" s="19"/>
      <c r="AG637" s="19"/>
      <c r="AH637" s="19">
        <v>112791</v>
      </c>
      <c r="AI637" s="19">
        <v>1</v>
      </c>
      <c r="AJ637" s="19"/>
      <c r="AK637" s="19"/>
      <c r="AL637" s="19"/>
      <c r="AM637" s="19"/>
      <c r="AN637" s="19"/>
      <c r="AO637" s="19">
        <v>2.2400000000000002</v>
      </c>
      <c r="AP637" s="19" t="s">
        <v>1519</v>
      </c>
      <c r="AQ637" s="19" t="s">
        <v>1502</v>
      </c>
      <c r="AR637" s="19" t="s">
        <v>1540</v>
      </c>
      <c r="AS637" s="19" t="s">
        <v>1562</v>
      </c>
      <c r="AT637" s="19" t="s">
        <v>1579</v>
      </c>
      <c r="AU637" s="19" t="s">
        <v>1580</v>
      </c>
      <c r="AV637" s="19" t="s">
        <v>1565</v>
      </c>
      <c r="AW637" s="19">
        <v>2007</v>
      </c>
      <c r="AX637" s="19">
        <v>3</v>
      </c>
      <c r="AY637" s="19" t="s">
        <v>1581</v>
      </c>
      <c r="AZ637" s="19" t="s">
        <v>1567</v>
      </c>
      <c r="BA637" s="19">
        <v>2008</v>
      </c>
      <c r="BB637" t="str">
        <f>VLOOKUP(AC637,'CTCwiretagcode(Jan2016)'!A$2:C$730,3,FALSE)</f>
        <v>GLH</v>
      </c>
      <c r="BC637" t="str">
        <f t="shared" si="27"/>
        <v>Tr</v>
      </c>
      <c r="BD637">
        <f t="shared" si="28"/>
        <v>3</v>
      </c>
      <c r="BE637" t="str">
        <f t="shared" si="29"/>
        <v>6345833M10107  C2010710</v>
      </c>
      <c r="BK637" s="19" t="s">
        <v>1518</v>
      </c>
    </row>
    <row r="638" spans="1:63" x14ac:dyDescent="0.25">
      <c r="A638" s="19" t="s">
        <v>1501</v>
      </c>
      <c r="B638" s="19">
        <v>4.0999999999999996</v>
      </c>
      <c r="C638" s="19">
        <v>20140306</v>
      </c>
      <c r="D638" s="19" t="s">
        <v>41</v>
      </c>
      <c r="E638" s="19" t="s">
        <v>41</v>
      </c>
      <c r="F638" s="19">
        <v>2166033</v>
      </c>
      <c r="G638" s="19">
        <v>1</v>
      </c>
      <c r="H638" s="19">
        <v>2010</v>
      </c>
      <c r="I638" s="19">
        <v>20100831</v>
      </c>
      <c r="J638" s="19" t="s">
        <v>1501</v>
      </c>
      <c r="K638" s="19">
        <v>6</v>
      </c>
      <c r="L638" s="19">
        <v>36</v>
      </c>
      <c r="M638" s="19">
        <v>23</v>
      </c>
      <c r="N638" s="19">
        <v>17</v>
      </c>
      <c r="O638" s="19" t="s">
        <v>1502</v>
      </c>
      <c r="P638" s="19">
        <v>5</v>
      </c>
      <c r="Q638" s="19" t="s">
        <v>67</v>
      </c>
      <c r="R638" s="19"/>
      <c r="S638" s="19">
        <v>5000</v>
      </c>
      <c r="T638" s="19" t="s">
        <v>45</v>
      </c>
      <c r="U638" s="19"/>
      <c r="V638" s="19"/>
      <c r="W638" s="19"/>
      <c r="X638" s="19">
        <v>860</v>
      </c>
      <c r="Y638" s="19">
        <v>0</v>
      </c>
      <c r="Z638" s="19">
        <v>1</v>
      </c>
      <c r="AA638" s="19" t="s">
        <v>48</v>
      </c>
      <c r="AB638" s="19">
        <v>1</v>
      </c>
      <c r="AC638" s="19">
        <v>186015</v>
      </c>
      <c r="AD638" s="19">
        <v>12</v>
      </c>
      <c r="AE638" s="19"/>
      <c r="AF638" s="19"/>
      <c r="AG638" s="19"/>
      <c r="AH638" s="19">
        <v>112791</v>
      </c>
      <c r="AI638" s="19">
        <v>1</v>
      </c>
      <c r="AJ638" s="19"/>
      <c r="AK638" s="19"/>
      <c r="AL638" s="19"/>
      <c r="AM638" s="19"/>
      <c r="AN638" s="19"/>
      <c r="AO638" s="19">
        <v>2.2400000000000002</v>
      </c>
      <c r="AP638" s="19" t="s">
        <v>1519</v>
      </c>
      <c r="AQ638" s="19" t="s">
        <v>1502</v>
      </c>
      <c r="AR638" s="19" t="s">
        <v>1505</v>
      </c>
      <c r="AS638" s="19" t="s">
        <v>1512</v>
      </c>
      <c r="AT638" s="19" t="s">
        <v>1513</v>
      </c>
      <c r="AU638" s="19" t="s">
        <v>1514</v>
      </c>
      <c r="AV638" s="19" t="s">
        <v>1515</v>
      </c>
      <c r="AW638" s="19">
        <v>2007</v>
      </c>
      <c r="AX638" s="19">
        <v>3</v>
      </c>
      <c r="AY638" s="19" t="s">
        <v>1516</v>
      </c>
      <c r="AZ638" s="19" t="s">
        <v>1517</v>
      </c>
      <c r="BA638" s="19">
        <v>2008</v>
      </c>
      <c r="BB638" t="str">
        <f>VLOOKUP(AC638,'CTCwiretagcode(Jan2016)'!A$2:C$730,3,FALSE)</f>
        <v>COW</v>
      </c>
      <c r="BC638" t="str">
        <f t="shared" si="27"/>
        <v>Tr</v>
      </c>
      <c r="BD638">
        <f t="shared" si="28"/>
        <v>3</v>
      </c>
      <c r="BE638" t="str">
        <f t="shared" si="29"/>
        <v>1860153M10107  C2010860</v>
      </c>
      <c r="BK638" s="19" t="s">
        <v>1518</v>
      </c>
    </row>
    <row r="639" spans="1:63" x14ac:dyDescent="0.25">
      <c r="A639" s="19" t="s">
        <v>1501</v>
      </c>
      <c r="B639" s="19">
        <v>4.0999999999999996</v>
      </c>
      <c r="C639" s="19">
        <v>20140306</v>
      </c>
      <c r="D639" s="19" t="s">
        <v>41</v>
      </c>
      <c r="E639" s="19" t="s">
        <v>41</v>
      </c>
      <c r="F639" s="19">
        <v>2166376</v>
      </c>
      <c r="G639" s="19">
        <v>1</v>
      </c>
      <c r="H639" s="19">
        <v>2010</v>
      </c>
      <c r="I639" s="19">
        <v>20100831</v>
      </c>
      <c r="J639" s="19" t="s">
        <v>1501</v>
      </c>
      <c r="K639" s="19">
        <v>6</v>
      </c>
      <c r="L639" s="19">
        <v>36</v>
      </c>
      <c r="M639" s="19">
        <v>23</v>
      </c>
      <c r="N639" s="19">
        <v>17</v>
      </c>
      <c r="O639" s="19" t="s">
        <v>1502</v>
      </c>
      <c r="P639" s="19">
        <v>5</v>
      </c>
      <c r="Q639" s="19" t="s">
        <v>67</v>
      </c>
      <c r="R639" s="19"/>
      <c r="S639" s="19">
        <v>5000</v>
      </c>
      <c r="T639" s="19" t="s">
        <v>45</v>
      </c>
      <c r="U639" s="19"/>
      <c r="V639" s="19"/>
      <c r="W639" s="19"/>
      <c r="X639" s="19">
        <v>650</v>
      </c>
      <c r="Y639" s="19">
        <v>0</v>
      </c>
      <c r="Z639" s="19">
        <v>1</v>
      </c>
      <c r="AA639" s="19" t="s">
        <v>48</v>
      </c>
      <c r="AB639" s="19">
        <v>1</v>
      </c>
      <c r="AC639" s="19">
        <v>634272</v>
      </c>
      <c r="AD639" s="19">
        <v>12</v>
      </c>
      <c r="AE639" s="19"/>
      <c r="AF639" s="19"/>
      <c r="AG639" s="19"/>
      <c r="AH639" s="19">
        <v>112791</v>
      </c>
      <c r="AI639" s="19">
        <v>1</v>
      </c>
      <c r="AJ639" s="19"/>
      <c r="AK639" s="19"/>
      <c r="AL639" s="19"/>
      <c r="AM639" s="19"/>
      <c r="AN639" s="19"/>
      <c r="AO639" s="19">
        <v>2.2400000000000002</v>
      </c>
      <c r="AP639" s="19" t="s">
        <v>1519</v>
      </c>
      <c r="AQ639" s="19" t="s">
        <v>1502</v>
      </c>
      <c r="AR639" s="19" t="s">
        <v>1540</v>
      </c>
      <c r="AS639" s="19" t="s">
        <v>1562</v>
      </c>
      <c r="AT639" s="19" t="s">
        <v>1563</v>
      </c>
      <c r="AU639" s="19" t="s">
        <v>1564</v>
      </c>
      <c r="AV639" s="19" t="s">
        <v>1565</v>
      </c>
      <c r="AW639" s="19">
        <v>2007</v>
      </c>
      <c r="AX639" s="19">
        <v>3</v>
      </c>
      <c r="AY639" s="19" t="s">
        <v>1566</v>
      </c>
      <c r="AZ639" s="19" t="s">
        <v>1567</v>
      </c>
      <c r="BA639" s="19">
        <v>2008</v>
      </c>
      <c r="BB639" t="str">
        <f>VLOOKUP(AC639,'CTCwiretagcode(Jan2016)'!A$2:C$730,3,FALSE)</f>
        <v>SAM</v>
      </c>
      <c r="BC639" t="str">
        <f t="shared" si="27"/>
        <v>Tr</v>
      </c>
      <c r="BD639">
        <f t="shared" si="28"/>
        <v>3</v>
      </c>
      <c r="BE639" t="str">
        <f t="shared" si="29"/>
        <v>6342723M10107  C2010650</v>
      </c>
      <c r="BK639" s="19" t="s">
        <v>1518</v>
      </c>
    </row>
    <row r="640" spans="1:63" x14ac:dyDescent="0.25">
      <c r="A640" s="19" t="s">
        <v>1501</v>
      </c>
      <c r="B640" s="19">
        <v>4.0999999999999996</v>
      </c>
      <c r="C640" s="19">
        <v>20140306</v>
      </c>
      <c r="D640" s="19" t="s">
        <v>41</v>
      </c>
      <c r="E640" s="19" t="s">
        <v>41</v>
      </c>
      <c r="F640" s="19">
        <v>2166378</v>
      </c>
      <c r="G640" s="19">
        <v>1</v>
      </c>
      <c r="H640" s="19">
        <v>2010</v>
      </c>
      <c r="I640" s="19">
        <v>20100831</v>
      </c>
      <c r="J640" s="19" t="s">
        <v>1501</v>
      </c>
      <c r="K640" s="19">
        <v>6</v>
      </c>
      <c r="L640" s="19">
        <v>36</v>
      </c>
      <c r="M640" s="19">
        <v>23</v>
      </c>
      <c r="N640" s="19">
        <v>17</v>
      </c>
      <c r="O640" s="19" t="s">
        <v>1502</v>
      </c>
      <c r="P640" s="19">
        <v>5</v>
      </c>
      <c r="Q640" s="19" t="s">
        <v>67</v>
      </c>
      <c r="R640" s="19"/>
      <c r="S640" s="19">
        <v>5000</v>
      </c>
      <c r="T640" s="19" t="s">
        <v>110</v>
      </c>
      <c r="U640" s="19"/>
      <c r="V640" s="19"/>
      <c r="W640" s="19"/>
      <c r="X640" s="19">
        <v>790</v>
      </c>
      <c r="Y640" s="19">
        <v>0</v>
      </c>
      <c r="Z640" s="19">
        <v>1</v>
      </c>
      <c r="AA640" s="19" t="s">
        <v>48</v>
      </c>
      <c r="AB640" s="19">
        <v>1</v>
      </c>
      <c r="AC640" s="19">
        <v>634272</v>
      </c>
      <c r="AD640" s="19">
        <v>12</v>
      </c>
      <c r="AE640" s="19"/>
      <c r="AF640" s="19"/>
      <c r="AG640" s="19"/>
      <c r="AH640" s="19">
        <v>112791</v>
      </c>
      <c r="AI640" s="19">
        <v>1</v>
      </c>
      <c r="AJ640" s="19"/>
      <c r="AK640" s="19"/>
      <c r="AL640" s="19"/>
      <c r="AM640" s="19"/>
      <c r="AN640" s="19"/>
      <c r="AO640" s="19">
        <v>2.2400000000000002</v>
      </c>
      <c r="AP640" s="19" t="s">
        <v>1519</v>
      </c>
      <c r="AQ640" s="19" t="s">
        <v>1502</v>
      </c>
      <c r="AR640" s="19" t="s">
        <v>1540</v>
      </c>
      <c r="AS640" s="19" t="s">
        <v>1562</v>
      </c>
      <c r="AT640" s="19" t="s">
        <v>1563</v>
      </c>
      <c r="AU640" s="19" t="s">
        <v>1564</v>
      </c>
      <c r="AV640" s="19" t="s">
        <v>1565</v>
      </c>
      <c r="AW640" s="19">
        <v>2007</v>
      </c>
      <c r="AX640" s="19">
        <v>3</v>
      </c>
      <c r="AY640" s="19" t="s">
        <v>1566</v>
      </c>
      <c r="AZ640" s="19" t="s">
        <v>1567</v>
      </c>
      <c r="BA640" s="19">
        <v>2008</v>
      </c>
      <c r="BB640" t="str">
        <f>VLOOKUP(AC640,'CTCwiretagcode(Jan2016)'!A$2:C$730,3,FALSE)</f>
        <v>SAM</v>
      </c>
      <c r="BC640" t="str">
        <f t="shared" si="27"/>
        <v>Tr</v>
      </c>
      <c r="BD640">
        <f t="shared" si="28"/>
        <v>3</v>
      </c>
      <c r="BE640" t="str">
        <f t="shared" si="29"/>
        <v>6342723M10107  C2010790</v>
      </c>
      <c r="BK640" s="19" t="s">
        <v>1518</v>
      </c>
    </row>
    <row r="641" spans="1:63" x14ac:dyDescent="0.25">
      <c r="A641" s="19" t="s">
        <v>1501</v>
      </c>
      <c r="B641" s="19">
        <v>4.0999999999999996</v>
      </c>
      <c r="C641" s="19">
        <v>20140306</v>
      </c>
      <c r="D641" s="19" t="s">
        <v>41</v>
      </c>
      <c r="E641" s="19" t="s">
        <v>41</v>
      </c>
      <c r="F641" s="19">
        <v>2166380</v>
      </c>
      <c r="G641" s="19">
        <v>1</v>
      </c>
      <c r="H641" s="19">
        <v>2010</v>
      </c>
      <c r="I641" s="19">
        <v>20100831</v>
      </c>
      <c r="J641" s="19" t="s">
        <v>1501</v>
      </c>
      <c r="K641" s="19">
        <v>6</v>
      </c>
      <c r="L641" s="19">
        <v>36</v>
      </c>
      <c r="M641" s="19">
        <v>23</v>
      </c>
      <c r="N641" s="19">
        <v>17</v>
      </c>
      <c r="O641" s="19" t="s">
        <v>1502</v>
      </c>
      <c r="P641" s="19">
        <v>5</v>
      </c>
      <c r="Q641" s="19" t="s">
        <v>67</v>
      </c>
      <c r="R641" s="19"/>
      <c r="S641" s="19">
        <v>5000</v>
      </c>
      <c r="T641" s="19" t="s">
        <v>45</v>
      </c>
      <c r="U641" s="19"/>
      <c r="V641" s="19"/>
      <c r="W641" s="19"/>
      <c r="X641" s="19">
        <v>770</v>
      </c>
      <c r="Y641" s="19">
        <v>0</v>
      </c>
      <c r="Z641" s="19">
        <v>1</v>
      </c>
      <c r="AA641" s="19" t="s">
        <v>48</v>
      </c>
      <c r="AB641" s="19">
        <v>1</v>
      </c>
      <c r="AC641" s="19">
        <v>634272</v>
      </c>
      <c r="AD641" s="19">
        <v>12</v>
      </c>
      <c r="AE641" s="19"/>
      <c r="AF641" s="19"/>
      <c r="AG641" s="19"/>
      <c r="AH641" s="19">
        <v>112791</v>
      </c>
      <c r="AI641" s="19">
        <v>1</v>
      </c>
      <c r="AJ641" s="19"/>
      <c r="AK641" s="19"/>
      <c r="AL641" s="19"/>
      <c r="AM641" s="19"/>
      <c r="AN641" s="19"/>
      <c r="AO641" s="19">
        <v>2.2400000000000002</v>
      </c>
      <c r="AP641" s="19" t="s">
        <v>1519</v>
      </c>
      <c r="AQ641" s="19" t="s">
        <v>1502</v>
      </c>
      <c r="AR641" s="19" t="s">
        <v>1540</v>
      </c>
      <c r="AS641" s="19" t="s">
        <v>1562</v>
      </c>
      <c r="AT641" s="19" t="s">
        <v>1563</v>
      </c>
      <c r="AU641" s="19" t="s">
        <v>1564</v>
      </c>
      <c r="AV641" s="19" t="s">
        <v>1565</v>
      </c>
      <c r="AW641" s="19">
        <v>2007</v>
      </c>
      <c r="AX641" s="19">
        <v>3</v>
      </c>
      <c r="AY641" s="19" t="s">
        <v>1566</v>
      </c>
      <c r="AZ641" s="19" t="s">
        <v>1567</v>
      </c>
      <c r="BA641" s="19">
        <v>2008</v>
      </c>
      <c r="BB641" t="str">
        <f>VLOOKUP(AC641,'CTCwiretagcode(Jan2016)'!A$2:C$730,3,FALSE)</f>
        <v>SAM</v>
      </c>
      <c r="BC641" t="str">
        <f t="shared" si="27"/>
        <v>Tr</v>
      </c>
      <c r="BD641">
        <f t="shared" si="28"/>
        <v>3</v>
      </c>
      <c r="BE641" t="str">
        <f t="shared" si="29"/>
        <v>6342723M10107  C2010770</v>
      </c>
      <c r="BK641" s="19" t="s">
        <v>1518</v>
      </c>
    </row>
    <row r="642" spans="1:63" x14ac:dyDescent="0.25">
      <c r="A642" s="19" t="s">
        <v>1501</v>
      </c>
      <c r="B642" s="19">
        <v>4.0999999999999996</v>
      </c>
      <c r="C642" s="19">
        <v>20140306</v>
      </c>
      <c r="D642" s="19" t="s">
        <v>41</v>
      </c>
      <c r="E642" s="19" t="s">
        <v>41</v>
      </c>
      <c r="F642" s="19">
        <v>2166381</v>
      </c>
      <c r="G642" s="19">
        <v>1</v>
      </c>
      <c r="H642" s="19">
        <v>2010</v>
      </c>
      <c r="I642" s="19">
        <v>20100831</v>
      </c>
      <c r="J642" s="19" t="s">
        <v>1501</v>
      </c>
      <c r="K642" s="19">
        <v>6</v>
      </c>
      <c r="L642" s="19">
        <v>36</v>
      </c>
      <c r="M642" s="19">
        <v>23</v>
      </c>
      <c r="N642" s="19">
        <v>17</v>
      </c>
      <c r="O642" s="19" t="s">
        <v>1502</v>
      </c>
      <c r="P642" s="19">
        <v>5</v>
      </c>
      <c r="Q642" s="19" t="s">
        <v>67</v>
      </c>
      <c r="R642" s="19"/>
      <c r="S642" s="19">
        <v>5000</v>
      </c>
      <c r="T642" s="19" t="s">
        <v>45</v>
      </c>
      <c r="U642" s="19"/>
      <c r="V642" s="19"/>
      <c r="W642" s="19"/>
      <c r="X642" s="19">
        <v>650</v>
      </c>
      <c r="Y642" s="19">
        <v>0</v>
      </c>
      <c r="Z642" s="19">
        <v>1</v>
      </c>
      <c r="AA642" s="19" t="s">
        <v>48</v>
      </c>
      <c r="AB642" s="19">
        <v>1</v>
      </c>
      <c r="AC642" s="19">
        <v>634272</v>
      </c>
      <c r="AD642" s="19">
        <v>12</v>
      </c>
      <c r="AE642" s="19"/>
      <c r="AF642" s="19"/>
      <c r="AG642" s="19"/>
      <c r="AH642" s="19">
        <v>112791</v>
      </c>
      <c r="AI642" s="19">
        <v>1</v>
      </c>
      <c r="AJ642" s="19"/>
      <c r="AK642" s="19"/>
      <c r="AL642" s="19"/>
      <c r="AM642" s="19"/>
      <c r="AN642" s="19"/>
      <c r="AO642" s="19">
        <v>2.2400000000000002</v>
      </c>
      <c r="AP642" s="19" t="s">
        <v>1519</v>
      </c>
      <c r="AQ642" s="19" t="s">
        <v>1502</v>
      </c>
      <c r="AR642" s="19" t="s">
        <v>1540</v>
      </c>
      <c r="AS642" s="19" t="s">
        <v>1562</v>
      </c>
      <c r="AT642" s="19" t="s">
        <v>1563</v>
      </c>
      <c r="AU642" s="19" t="s">
        <v>1564</v>
      </c>
      <c r="AV642" s="19" t="s">
        <v>1565</v>
      </c>
      <c r="AW642" s="19">
        <v>2007</v>
      </c>
      <c r="AX642" s="19">
        <v>3</v>
      </c>
      <c r="AY642" s="19" t="s">
        <v>1566</v>
      </c>
      <c r="AZ642" s="19" t="s">
        <v>1567</v>
      </c>
      <c r="BA642" s="19">
        <v>2008</v>
      </c>
      <c r="BB642" t="str">
        <f>VLOOKUP(AC642,'CTCwiretagcode(Jan2016)'!A$2:C$730,3,FALSE)</f>
        <v>SAM</v>
      </c>
      <c r="BC642" t="str">
        <f t="shared" si="27"/>
        <v>Tr</v>
      </c>
      <c r="BD642">
        <f t="shared" si="28"/>
        <v>3</v>
      </c>
      <c r="BE642" t="str">
        <f t="shared" si="29"/>
        <v>6342723M10107  C2010650</v>
      </c>
      <c r="BK642" s="19" t="s">
        <v>1518</v>
      </c>
    </row>
    <row r="643" spans="1:63" x14ac:dyDescent="0.25">
      <c r="A643" s="19" t="s">
        <v>1501</v>
      </c>
      <c r="B643" s="19">
        <v>4.0999999999999996</v>
      </c>
      <c r="C643" s="19">
        <v>20140306</v>
      </c>
      <c r="D643" s="19" t="s">
        <v>41</v>
      </c>
      <c r="E643" s="19" t="s">
        <v>41</v>
      </c>
      <c r="F643" s="19">
        <v>2166382</v>
      </c>
      <c r="G643" s="19">
        <v>1</v>
      </c>
      <c r="H643" s="19">
        <v>2010</v>
      </c>
      <c r="I643" s="19">
        <v>20100831</v>
      </c>
      <c r="J643" s="19" t="s">
        <v>1501</v>
      </c>
      <c r="K643" s="19">
        <v>6</v>
      </c>
      <c r="L643" s="19">
        <v>36</v>
      </c>
      <c r="M643" s="19">
        <v>23</v>
      </c>
      <c r="N643" s="19">
        <v>17</v>
      </c>
      <c r="O643" s="19" t="s">
        <v>1502</v>
      </c>
      <c r="P643" s="19">
        <v>5</v>
      </c>
      <c r="Q643" s="19" t="s">
        <v>67</v>
      </c>
      <c r="R643" s="19"/>
      <c r="S643" s="19">
        <v>5000</v>
      </c>
      <c r="T643" s="19" t="s">
        <v>45</v>
      </c>
      <c r="U643" s="19"/>
      <c r="V643" s="19"/>
      <c r="W643" s="19"/>
      <c r="X643" s="19">
        <v>760</v>
      </c>
      <c r="Y643" s="19">
        <v>0</v>
      </c>
      <c r="Z643" s="19">
        <v>1</v>
      </c>
      <c r="AA643" s="19" t="s">
        <v>48</v>
      </c>
      <c r="AB643" s="19">
        <v>1</v>
      </c>
      <c r="AC643" s="19">
        <v>634272</v>
      </c>
      <c r="AD643" s="19">
        <v>12</v>
      </c>
      <c r="AE643" s="19"/>
      <c r="AF643" s="19"/>
      <c r="AG643" s="19"/>
      <c r="AH643" s="19">
        <v>112791</v>
      </c>
      <c r="AI643" s="19">
        <v>1</v>
      </c>
      <c r="AJ643" s="19"/>
      <c r="AK643" s="19"/>
      <c r="AL643" s="19"/>
      <c r="AM643" s="19"/>
      <c r="AN643" s="19"/>
      <c r="AO643" s="19">
        <v>2.2400000000000002</v>
      </c>
      <c r="AP643" s="19" t="s">
        <v>1519</v>
      </c>
      <c r="AQ643" s="19" t="s">
        <v>1502</v>
      </c>
      <c r="AR643" s="19" t="s">
        <v>1540</v>
      </c>
      <c r="AS643" s="19" t="s">
        <v>1562</v>
      </c>
      <c r="AT643" s="19" t="s">
        <v>1563</v>
      </c>
      <c r="AU643" s="19" t="s">
        <v>1564</v>
      </c>
      <c r="AV643" s="19" t="s">
        <v>1565</v>
      </c>
      <c r="AW643" s="19">
        <v>2007</v>
      </c>
      <c r="AX643" s="19">
        <v>3</v>
      </c>
      <c r="AY643" s="19" t="s">
        <v>1566</v>
      </c>
      <c r="AZ643" s="19" t="s">
        <v>1567</v>
      </c>
      <c r="BA643" s="19">
        <v>2008</v>
      </c>
      <c r="BB643" t="str">
        <f>VLOOKUP(AC643,'CTCwiretagcode(Jan2016)'!A$2:C$730,3,FALSE)</f>
        <v>SAM</v>
      </c>
      <c r="BC643" t="str">
        <f t="shared" si="27"/>
        <v>Tr</v>
      </c>
      <c r="BD643">
        <f t="shared" si="28"/>
        <v>3</v>
      </c>
      <c r="BE643" t="str">
        <f t="shared" ref="BE643:BE706" si="32">AC643&amp;Q643&amp;H643&amp;X643</f>
        <v>6342723M10107  C2010760</v>
      </c>
      <c r="BK643" s="19" t="s">
        <v>1518</v>
      </c>
    </row>
    <row r="644" spans="1:63" x14ac:dyDescent="0.25">
      <c r="A644" s="19" t="s">
        <v>1501</v>
      </c>
      <c r="B644" s="19">
        <v>4.0999999999999996</v>
      </c>
      <c r="C644" s="19">
        <v>20140306</v>
      </c>
      <c r="D644" s="19" t="s">
        <v>41</v>
      </c>
      <c r="E644" s="19" t="s">
        <v>41</v>
      </c>
      <c r="F644" s="19">
        <v>2166383</v>
      </c>
      <c r="G644" s="19">
        <v>1</v>
      </c>
      <c r="H644" s="19">
        <v>2010</v>
      </c>
      <c r="I644" s="19">
        <v>20100831</v>
      </c>
      <c r="J644" s="19" t="s">
        <v>1501</v>
      </c>
      <c r="K644" s="19">
        <v>6</v>
      </c>
      <c r="L644" s="19">
        <v>36</v>
      </c>
      <c r="M644" s="19">
        <v>23</v>
      </c>
      <c r="N644" s="19">
        <v>17</v>
      </c>
      <c r="O644" s="19" t="s">
        <v>1502</v>
      </c>
      <c r="P644" s="19">
        <v>5</v>
      </c>
      <c r="Q644" s="19" t="s">
        <v>67</v>
      </c>
      <c r="R644" s="19"/>
      <c r="S644" s="19">
        <v>5000</v>
      </c>
      <c r="T644" s="19" t="s">
        <v>110</v>
      </c>
      <c r="U644" s="19"/>
      <c r="V644" s="19"/>
      <c r="W644" s="19"/>
      <c r="X644" s="19">
        <v>700</v>
      </c>
      <c r="Y644" s="19">
        <v>0</v>
      </c>
      <c r="Z644" s="19">
        <v>1</v>
      </c>
      <c r="AA644" s="19" t="s">
        <v>48</v>
      </c>
      <c r="AB644" s="19">
        <v>1</v>
      </c>
      <c r="AC644" s="19">
        <v>634272</v>
      </c>
      <c r="AD644" s="19">
        <v>12</v>
      </c>
      <c r="AE644" s="19"/>
      <c r="AF644" s="19"/>
      <c r="AG644" s="19"/>
      <c r="AH644" s="19">
        <v>112791</v>
      </c>
      <c r="AI644" s="19">
        <v>1</v>
      </c>
      <c r="AJ644" s="19"/>
      <c r="AK644" s="19"/>
      <c r="AL644" s="19"/>
      <c r="AM644" s="19"/>
      <c r="AN644" s="19"/>
      <c r="AO644" s="19">
        <v>2.2400000000000002</v>
      </c>
      <c r="AP644" s="19" t="s">
        <v>1519</v>
      </c>
      <c r="AQ644" s="19" t="s">
        <v>1502</v>
      </c>
      <c r="AR644" s="19" t="s">
        <v>1540</v>
      </c>
      <c r="AS644" s="19" t="s">
        <v>1562</v>
      </c>
      <c r="AT644" s="19" t="s">
        <v>1563</v>
      </c>
      <c r="AU644" s="19" t="s">
        <v>1564</v>
      </c>
      <c r="AV644" s="19" t="s">
        <v>1565</v>
      </c>
      <c r="AW644" s="19">
        <v>2007</v>
      </c>
      <c r="AX644" s="19">
        <v>3</v>
      </c>
      <c r="AY644" s="19" t="s">
        <v>1566</v>
      </c>
      <c r="AZ644" s="19" t="s">
        <v>1567</v>
      </c>
      <c r="BA644" s="19">
        <v>2008</v>
      </c>
      <c r="BB644" t="str">
        <f>VLOOKUP(AC644,'CTCwiretagcode(Jan2016)'!A$2:C$730,3,FALSE)</f>
        <v>SAM</v>
      </c>
      <c r="BC644" t="str">
        <f t="shared" ref="BC644:BC707" si="33">VLOOKUP(N644,BF$2:BG$7,2,FALSE)</f>
        <v>Tr</v>
      </c>
      <c r="BD644">
        <f t="shared" ref="BD644:BD707" si="34">IF(MID(I644,5,2)*1&gt;=10,4,3)</f>
        <v>3</v>
      </c>
      <c r="BE644" t="str">
        <f t="shared" si="32"/>
        <v>6342723M10107  C2010700</v>
      </c>
      <c r="BK644" s="19" t="s">
        <v>1518</v>
      </c>
    </row>
    <row r="645" spans="1:63" x14ac:dyDescent="0.25">
      <c r="A645" s="19" t="s">
        <v>1501</v>
      </c>
      <c r="B645" s="19">
        <v>4.0999999999999996</v>
      </c>
      <c r="C645" s="19">
        <v>20140306</v>
      </c>
      <c r="D645" s="19" t="s">
        <v>41</v>
      </c>
      <c r="E645" s="19" t="s">
        <v>41</v>
      </c>
      <c r="F645" s="19">
        <v>2166384</v>
      </c>
      <c r="G645" s="19">
        <v>1</v>
      </c>
      <c r="H645" s="19">
        <v>2010</v>
      </c>
      <c r="I645" s="19">
        <v>20100831</v>
      </c>
      <c r="J645" s="19" t="s">
        <v>1501</v>
      </c>
      <c r="K645" s="19">
        <v>6</v>
      </c>
      <c r="L645" s="19">
        <v>36</v>
      </c>
      <c r="M645" s="19">
        <v>23</v>
      </c>
      <c r="N645" s="19">
        <v>17</v>
      </c>
      <c r="O645" s="19" t="s">
        <v>1502</v>
      </c>
      <c r="P645" s="19">
        <v>5</v>
      </c>
      <c r="Q645" s="19" t="s">
        <v>67</v>
      </c>
      <c r="R645" s="19"/>
      <c r="S645" s="19">
        <v>5000</v>
      </c>
      <c r="T645" s="19" t="s">
        <v>110</v>
      </c>
      <c r="U645" s="19"/>
      <c r="V645" s="19"/>
      <c r="W645" s="19"/>
      <c r="X645" s="19">
        <v>720</v>
      </c>
      <c r="Y645" s="19">
        <v>0</v>
      </c>
      <c r="Z645" s="19">
        <v>1</v>
      </c>
      <c r="AA645" s="19" t="s">
        <v>48</v>
      </c>
      <c r="AB645" s="19">
        <v>1</v>
      </c>
      <c r="AC645" s="19">
        <v>634272</v>
      </c>
      <c r="AD645" s="19">
        <v>12</v>
      </c>
      <c r="AE645" s="19"/>
      <c r="AF645" s="19"/>
      <c r="AG645" s="19"/>
      <c r="AH645" s="19">
        <v>112791</v>
      </c>
      <c r="AI645" s="19">
        <v>1</v>
      </c>
      <c r="AJ645" s="19"/>
      <c r="AK645" s="19"/>
      <c r="AL645" s="19"/>
      <c r="AM645" s="19"/>
      <c r="AN645" s="19"/>
      <c r="AO645" s="19">
        <v>2.2400000000000002</v>
      </c>
      <c r="AP645" s="19" t="s">
        <v>1519</v>
      </c>
      <c r="AQ645" s="19" t="s">
        <v>1502</v>
      </c>
      <c r="AR645" s="19" t="s">
        <v>1540</v>
      </c>
      <c r="AS645" s="19" t="s">
        <v>1562</v>
      </c>
      <c r="AT645" s="19" t="s">
        <v>1563</v>
      </c>
      <c r="AU645" s="19" t="s">
        <v>1564</v>
      </c>
      <c r="AV645" s="19" t="s">
        <v>1565</v>
      </c>
      <c r="AW645" s="19">
        <v>2007</v>
      </c>
      <c r="AX645" s="19">
        <v>3</v>
      </c>
      <c r="AY645" s="19" t="s">
        <v>1566</v>
      </c>
      <c r="AZ645" s="19" t="s">
        <v>1567</v>
      </c>
      <c r="BA645" s="19">
        <v>2008</v>
      </c>
      <c r="BB645" t="str">
        <f>VLOOKUP(AC645,'CTCwiretagcode(Jan2016)'!A$2:C$730,3,FALSE)</f>
        <v>SAM</v>
      </c>
      <c r="BC645" t="str">
        <f t="shared" si="33"/>
        <v>Tr</v>
      </c>
      <c r="BD645">
        <f t="shared" si="34"/>
        <v>3</v>
      </c>
      <c r="BE645" t="str">
        <f t="shared" si="32"/>
        <v>6342723M10107  C2010720</v>
      </c>
      <c r="BK645" s="19" t="s">
        <v>1518</v>
      </c>
    </row>
    <row r="646" spans="1:63" x14ac:dyDescent="0.25">
      <c r="A646" s="19" t="s">
        <v>1501</v>
      </c>
      <c r="B646" s="19">
        <v>4.0999999999999996</v>
      </c>
      <c r="C646" s="19">
        <v>20140306</v>
      </c>
      <c r="D646" s="19" t="s">
        <v>41</v>
      </c>
      <c r="E646" s="19" t="s">
        <v>41</v>
      </c>
      <c r="F646" s="19">
        <v>2166385</v>
      </c>
      <c r="G646" s="19">
        <v>1</v>
      </c>
      <c r="H646" s="19">
        <v>2010</v>
      </c>
      <c r="I646" s="19">
        <v>20100831</v>
      </c>
      <c r="J646" s="19" t="s">
        <v>1501</v>
      </c>
      <c r="K646" s="19">
        <v>6</v>
      </c>
      <c r="L646" s="19">
        <v>36</v>
      </c>
      <c r="M646" s="19">
        <v>23</v>
      </c>
      <c r="N646" s="19">
        <v>17</v>
      </c>
      <c r="O646" s="19" t="s">
        <v>1502</v>
      </c>
      <c r="P646" s="19">
        <v>5</v>
      </c>
      <c r="Q646" s="19" t="s">
        <v>67</v>
      </c>
      <c r="R646" s="19"/>
      <c r="S646" s="19">
        <v>5000</v>
      </c>
      <c r="T646" s="19" t="s">
        <v>45</v>
      </c>
      <c r="U646" s="19"/>
      <c r="V646" s="19"/>
      <c r="W646" s="19"/>
      <c r="X646" s="19">
        <v>790</v>
      </c>
      <c r="Y646" s="19">
        <v>0</v>
      </c>
      <c r="Z646" s="19">
        <v>1</v>
      </c>
      <c r="AA646" s="19" t="s">
        <v>48</v>
      </c>
      <c r="AB646" s="19">
        <v>1</v>
      </c>
      <c r="AC646" s="19">
        <v>634272</v>
      </c>
      <c r="AD646" s="19">
        <v>12</v>
      </c>
      <c r="AE646" s="19"/>
      <c r="AF646" s="19"/>
      <c r="AG646" s="19"/>
      <c r="AH646" s="19">
        <v>112791</v>
      </c>
      <c r="AI646" s="19">
        <v>1</v>
      </c>
      <c r="AJ646" s="19"/>
      <c r="AK646" s="19"/>
      <c r="AL646" s="19"/>
      <c r="AM646" s="19"/>
      <c r="AN646" s="19"/>
      <c r="AO646" s="19">
        <v>2.2400000000000002</v>
      </c>
      <c r="AP646" s="19" t="s">
        <v>1519</v>
      </c>
      <c r="AQ646" s="19" t="s">
        <v>1502</v>
      </c>
      <c r="AR646" s="19" t="s">
        <v>1540</v>
      </c>
      <c r="AS646" s="19" t="s">
        <v>1562</v>
      </c>
      <c r="AT646" s="19" t="s">
        <v>1563</v>
      </c>
      <c r="AU646" s="19" t="s">
        <v>1564</v>
      </c>
      <c r="AV646" s="19" t="s">
        <v>1565</v>
      </c>
      <c r="AW646" s="19">
        <v>2007</v>
      </c>
      <c r="AX646" s="19">
        <v>3</v>
      </c>
      <c r="AY646" s="19" t="s">
        <v>1566</v>
      </c>
      <c r="AZ646" s="19" t="s">
        <v>1567</v>
      </c>
      <c r="BA646" s="19">
        <v>2008</v>
      </c>
      <c r="BB646" t="str">
        <f>VLOOKUP(AC646,'CTCwiretagcode(Jan2016)'!A$2:C$730,3,FALSE)</f>
        <v>SAM</v>
      </c>
      <c r="BC646" t="str">
        <f t="shared" si="33"/>
        <v>Tr</v>
      </c>
      <c r="BD646">
        <f t="shared" si="34"/>
        <v>3</v>
      </c>
      <c r="BE646" t="str">
        <f t="shared" si="32"/>
        <v>6342723M10107  C2010790</v>
      </c>
      <c r="BK646" s="19" t="s">
        <v>1518</v>
      </c>
    </row>
    <row r="647" spans="1:63" x14ac:dyDescent="0.25">
      <c r="A647" s="19" t="s">
        <v>1501</v>
      </c>
      <c r="B647" s="19">
        <v>4.0999999999999996</v>
      </c>
      <c r="C647" s="19">
        <v>20140306</v>
      </c>
      <c r="D647" s="19" t="s">
        <v>41</v>
      </c>
      <c r="E647" s="19" t="s">
        <v>41</v>
      </c>
      <c r="F647" s="19">
        <v>2166034</v>
      </c>
      <c r="G647" s="19">
        <v>1</v>
      </c>
      <c r="H647" s="19">
        <v>2010</v>
      </c>
      <c r="I647" s="19">
        <v>20100901</v>
      </c>
      <c r="J647" s="19" t="s">
        <v>1501</v>
      </c>
      <c r="K647" s="19">
        <v>6</v>
      </c>
      <c r="L647" s="19">
        <v>36</v>
      </c>
      <c r="M647" s="19">
        <v>23</v>
      </c>
      <c r="N647" s="19">
        <v>17</v>
      </c>
      <c r="O647" s="19" t="s">
        <v>1502</v>
      </c>
      <c r="P647" s="19">
        <v>5</v>
      </c>
      <c r="Q647" s="19" t="s">
        <v>67</v>
      </c>
      <c r="R647" s="19"/>
      <c r="S647" s="19">
        <v>5000</v>
      </c>
      <c r="T647" s="19" t="s">
        <v>45</v>
      </c>
      <c r="U647" s="19"/>
      <c r="V647" s="19"/>
      <c r="W647" s="19"/>
      <c r="X647" s="19">
        <v>640</v>
      </c>
      <c r="Y647" s="19">
        <v>0</v>
      </c>
      <c r="Z647" s="19">
        <v>1</v>
      </c>
      <c r="AA647" s="19" t="s">
        <v>48</v>
      </c>
      <c r="AB647" s="19">
        <v>1</v>
      </c>
      <c r="AC647" s="19">
        <v>634272</v>
      </c>
      <c r="AD647" s="19">
        <v>12</v>
      </c>
      <c r="AE647" s="19"/>
      <c r="AF647" s="19"/>
      <c r="AG647" s="19"/>
      <c r="AH647" s="19">
        <v>112791</v>
      </c>
      <c r="AI647" s="19">
        <v>1</v>
      </c>
      <c r="AJ647" s="19"/>
      <c r="AK647" s="19"/>
      <c r="AL647" s="19"/>
      <c r="AM647" s="19"/>
      <c r="AN647" s="19"/>
      <c r="AO647" s="19">
        <v>2.2400000000000002</v>
      </c>
      <c r="AP647" s="19" t="s">
        <v>1519</v>
      </c>
      <c r="AQ647" s="19" t="s">
        <v>1502</v>
      </c>
      <c r="AR647" s="19" t="s">
        <v>1540</v>
      </c>
      <c r="AS647" s="19" t="s">
        <v>1562</v>
      </c>
      <c r="AT647" s="19" t="s">
        <v>1563</v>
      </c>
      <c r="AU647" s="19" t="s">
        <v>1564</v>
      </c>
      <c r="AV647" s="19" t="s">
        <v>1565</v>
      </c>
      <c r="AW647" s="19">
        <v>2007</v>
      </c>
      <c r="AX647" s="19">
        <v>3</v>
      </c>
      <c r="AY647" s="19" t="s">
        <v>1566</v>
      </c>
      <c r="AZ647" s="19" t="s">
        <v>1567</v>
      </c>
      <c r="BA647" s="19">
        <v>2008</v>
      </c>
      <c r="BB647" t="str">
        <f>VLOOKUP(AC647,'CTCwiretagcode(Jan2016)'!A$2:C$730,3,FALSE)</f>
        <v>SAM</v>
      </c>
      <c r="BC647" t="str">
        <f t="shared" si="33"/>
        <v>Tr</v>
      </c>
      <c r="BD647">
        <f t="shared" si="34"/>
        <v>3</v>
      </c>
      <c r="BE647" t="str">
        <f t="shared" si="32"/>
        <v>6342723M10107  C2010640</v>
      </c>
      <c r="BK647" s="19" t="s">
        <v>1518</v>
      </c>
    </row>
    <row r="648" spans="1:63" x14ac:dyDescent="0.25">
      <c r="A648" s="19" t="s">
        <v>1501</v>
      </c>
      <c r="B648" s="19">
        <v>4.0999999999999996</v>
      </c>
      <c r="C648" s="19">
        <v>20140306</v>
      </c>
      <c r="D648" s="19" t="s">
        <v>41</v>
      </c>
      <c r="E648" s="19" t="s">
        <v>41</v>
      </c>
      <c r="F648" s="19">
        <v>2166035</v>
      </c>
      <c r="G648" s="19">
        <v>1</v>
      </c>
      <c r="H648" s="19">
        <v>2010</v>
      </c>
      <c r="I648" s="19">
        <v>20100901</v>
      </c>
      <c r="J648" s="19" t="s">
        <v>1501</v>
      </c>
      <c r="K648" s="19">
        <v>6</v>
      </c>
      <c r="L648" s="19">
        <v>36</v>
      </c>
      <c r="M648" s="19">
        <v>23</v>
      </c>
      <c r="N648" s="19">
        <v>17</v>
      </c>
      <c r="O648" s="19" t="s">
        <v>1502</v>
      </c>
      <c r="P648" s="19">
        <v>5</v>
      </c>
      <c r="Q648" s="19" t="s">
        <v>67</v>
      </c>
      <c r="R648" s="19"/>
      <c r="S648" s="19">
        <v>5000</v>
      </c>
      <c r="T648" s="19" t="s">
        <v>110</v>
      </c>
      <c r="U648" s="19"/>
      <c r="V648" s="19"/>
      <c r="W648" s="19"/>
      <c r="X648" s="19">
        <v>730</v>
      </c>
      <c r="Y648" s="19">
        <v>0</v>
      </c>
      <c r="Z648" s="19">
        <v>1</v>
      </c>
      <c r="AA648" s="19" t="s">
        <v>48</v>
      </c>
      <c r="AB648" s="19">
        <v>1</v>
      </c>
      <c r="AC648" s="19">
        <v>634272</v>
      </c>
      <c r="AD648" s="19">
        <v>12</v>
      </c>
      <c r="AE648" s="19"/>
      <c r="AF648" s="19"/>
      <c r="AG648" s="19"/>
      <c r="AH648" s="19">
        <v>112791</v>
      </c>
      <c r="AI648" s="19">
        <v>1</v>
      </c>
      <c r="AJ648" s="19"/>
      <c r="AK648" s="19"/>
      <c r="AL648" s="19"/>
      <c r="AM648" s="19"/>
      <c r="AN648" s="19"/>
      <c r="AO648" s="19">
        <v>2.2400000000000002</v>
      </c>
      <c r="AP648" s="19" t="s">
        <v>1519</v>
      </c>
      <c r="AQ648" s="19" t="s">
        <v>1502</v>
      </c>
      <c r="AR648" s="19" t="s">
        <v>1540</v>
      </c>
      <c r="AS648" s="19" t="s">
        <v>1562</v>
      </c>
      <c r="AT648" s="19" t="s">
        <v>1563</v>
      </c>
      <c r="AU648" s="19" t="s">
        <v>1564</v>
      </c>
      <c r="AV648" s="19" t="s">
        <v>1565</v>
      </c>
      <c r="AW648" s="19">
        <v>2007</v>
      </c>
      <c r="AX648" s="19">
        <v>3</v>
      </c>
      <c r="AY648" s="19" t="s">
        <v>1566</v>
      </c>
      <c r="AZ648" s="19" t="s">
        <v>1567</v>
      </c>
      <c r="BA648" s="19">
        <v>2008</v>
      </c>
      <c r="BB648" t="str">
        <f>VLOOKUP(AC648,'CTCwiretagcode(Jan2016)'!A$2:C$730,3,FALSE)</f>
        <v>SAM</v>
      </c>
      <c r="BC648" t="str">
        <f t="shared" si="33"/>
        <v>Tr</v>
      </c>
      <c r="BD648">
        <f t="shared" si="34"/>
        <v>3</v>
      </c>
      <c r="BE648" t="str">
        <f t="shared" si="32"/>
        <v>6342723M10107  C2010730</v>
      </c>
      <c r="BK648" s="19" t="s">
        <v>1518</v>
      </c>
    </row>
    <row r="649" spans="1:63" x14ac:dyDescent="0.25">
      <c r="A649" s="19" t="s">
        <v>1501</v>
      </c>
      <c r="B649" s="19">
        <v>4.0999999999999996</v>
      </c>
      <c r="C649" s="19">
        <v>20140306</v>
      </c>
      <c r="D649" s="19" t="s">
        <v>41</v>
      </c>
      <c r="E649" s="19" t="s">
        <v>41</v>
      </c>
      <c r="F649" s="19">
        <v>2165430</v>
      </c>
      <c r="G649" s="19">
        <v>1</v>
      </c>
      <c r="H649" s="19">
        <v>2010</v>
      </c>
      <c r="I649" s="19">
        <v>20100901</v>
      </c>
      <c r="J649" s="19" t="s">
        <v>1501</v>
      </c>
      <c r="K649" s="19">
        <v>6</v>
      </c>
      <c r="L649" s="19">
        <v>36</v>
      </c>
      <c r="M649" s="19">
        <v>23</v>
      </c>
      <c r="N649" s="19">
        <v>14</v>
      </c>
      <c r="O649" s="19" t="s">
        <v>1502</v>
      </c>
      <c r="P649" s="19">
        <v>5</v>
      </c>
      <c r="Q649" s="19" t="s">
        <v>67</v>
      </c>
      <c r="R649" s="19"/>
      <c r="S649" s="19">
        <v>5000</v>
      </c>
      <c r="T649" s="19" t="s">
        <v>110</v>
      </c>
      <c r="U649" s="19"/>
      <c r="V649" s="19"/>
      <c r="W649" s="19"/>
      <c r="X649" s="19">
        <v>730</v>
      </c>
      <c r="Y649" s="19">
        <v>0</v>
      </c>
      <c r="Z649" s="19">
        <v>1</v>
      </c>
      <c r="AA649" s="19" t="s">
        <v>48</v>
      </c>
      <c r="AB649" s="19">
        <v>1</v>
      </c>
      <c r="AC649" s="19">
        <v>633389</v>
      </c>
      <c r="AD649" s="19">
        <v>12</v>
      </c>
      <c r="AE649" s="19"/>
      <c r="AF649" s="19"/>
      <c r="AG649" s="19"/>
      <c r="AH649" s="19">
        <v>112791</v>
      </c>
      <c r="AI649" s="19">
        <v>1</v>
      </c>
      <c r="AJ649" s="19"/>
      <c r="AK649" s="19"/>
      <c r="AL649" s="19"/>
      <c r="AM649" s="19"/>
      <c r="AN649" s="19"/>
      <c r="AO649" s="19">
        <v>2.2400000000000002</v>
      </c>
      <c r="AP649" s="19" t="s">
        <v>1519</v>
      </c>
      <c r="AQ649" s="19" t="s">
        <v>1502</v>
      </c>
      <c r="AR649" s="19" t="s">
        <v>1540</v>
      </c>
      <c r="AS649" s="19" t="s">
        <v>1562</v>
      </c>
      <c r="AT649" s="19" t="s">
        <v>1563</v>
      </c>
      <c r="AU649" s="19" t="s">
        <v>1564</v>
      </c>
      <c r="AV649" s="19" t="s">
        <v>1565</v>
      </c>
      <c r="AW649" s="19">
        <v>2006</v>
      </c>
      <c r="AX649" s="19">
        <v>3</v>
      </c>
      <c r="AY649" s="19" t="s">
        <v>1566</v>
      </c>
      <c r="AZ649" s="19" t="s">
        <v>1567</v>
      </c>
      <c r="BA649" s="19">
        <v>2007</v>
      </c>
      <c r="BB649" t="str">
        <f>VLOOKUP(AC649,'CTCwiretagcode(Jan2016)'!A$2:C$730,3,FALSE)</f>
        <v>SAM</v>
      </c>
      <c r="BC649" t="str">
        <f t="shared" si="33"/>
        <v>NT</v>
      </c>
      <c r="BD649">
        <f t="shared" si="34"/>
        <v>3</v>
      </c>
      <c r="BE649" t="str">
        <f t="shared" si="32"/>
        <v>6333893M10107  C2010730</v>
      </c>
      <c r="BK649" s="19" t="s">
        <v>1518</v>
      </c>
    </row>
    <row r="650" spans="1:63" x14ac:dyDescent="0.25">
      <c r="A650" s="19" t="s">
        <v>1501</v>
      </c>
      <c r="B650" s="19">
        <v>4.0999999999999996</v>
      </c>
      <c r="C650" s="19">
        <v>20140306</v>
      </c>
      <c r="D650" s="19" t="s">
        <v>41</v>
      </c>
      <c r="E650" s="19" t="s">
        <v>41</v>
      </c>
      <c r="F650" s="19">
        <v>2165688</v>
      </c>
      <c r="G650" s="19">
        <v>1</v>
      </c>
      <c r="H650" s="19">
        <v>2010</v>
      </c>
      <c r="I650" s="19">
        <v>20100902</v>
      </c>
      <c r="J650" s="19" t="s">
        <v>1501</v>
      </c>
      <c r="K650" s="19">
        <v>6</v>
      </c>
      <c r="L650" s="19">
        <v>36</v>
      </c>
      <c r="M650" s="19">
        <v>23</v>
      </c>
      <c r="N650" s="19">
        <v>49</v>
      </c>
      <c r="O650" s="19" t="s">
        <v>1502</v>
      </c>
      <c r="P650" s="19">
        <v>5</v>
      </c>
      <c r="Q650" s="19" t="s">
        <v>67</v>
      </c>
      <c r="R650" s="19"/>
      <c r="S650" s="19">
        <v>5000</v>
      </c>
      <c r="T650" s="19" t="s">
        <v>45</v>
      </c>
      <c r="U650" s="19"/>
      <c r="V650" s="19"/>
      <c r="W650" s="19"/>
      <c r="X650" s="19">
        <v>700</v>
      </c>
      <c r="Y650" s="19">
        <v>0</v>
      </c>
      <c r="Z650" s="19">
        <v>1</v>
      </c>
      <c r="AA650" s="19" t="s">
        <v>48</v>
      </c>
      <c r="AB650" s="19">
        <v>1</v>
      </c>
      <c r="AC650" s="19">
        <v>634272</v>
      </c>
      <c r="AD650" s="19">
        <v>12</v>
      </c>
      <c r="AE650" s="19"/>
      <c r="AF650" s="19"/>
      <c r="AG650" s="19"/>
      <c r="AH650" s="19">
        <v>112791</v>
      </c>
      <c r="AI650" s="19">
        <v>1</v>
      </c>
      <c r="AJ650" s="19"/>
      <c r="AK650" s="19"/>
      <c r="AL650" s="19"/>
      <c r="AM650" s="19"/>
      <c r="AN650" s="19"/>
      <c r="AO650" s="19">
        <v>2.2400000000000002</v>
      </c>
      <c r="AP650" s="19" t="s">
        <v>1519</v>
      </c>
      <c r="AQ650" s="19" t="s">
        <v>1502</v>
      </c>
      <c r="AR650" s="19" t="s">
        <v>1540</v>
      </c>
      <c r="AS650" s="19" t="s">
        <v>1562</v>
      </c>
      <c r="AT650" s="19" t="s">
        <v>1563</v>
      </c>
      <c r="AU650" s="19" t="s">
        <v>1564</v>
      </c>
      <c r="AV650" s="19" t="s">
        <v>1565</v>
      </c>
      <c r="AW650" s="19">
        <v>2007</v>
      </c>
      <c r="AX650" s="19">
        <v>3</v>
      </c>
      <c r="AY650" s="19" t="s">
        <v>1566</v>
      </c>
      <c r="AZ650" s="19" t="s">
        <v>1567</v>
      </c>
      <c r="BA650" s="19">
        <v>2008</v>
      </c>
      <c r="BB650" t="str">
        <f>VLOOKUP(AC650,'CTCwiretagcode(Jan2016)'!A$2:C$730,3,FALSE)</f>
        <v>SAM</v>
      </c>
      <c r="BC650" t="str">
        <f t="shared" si="33"/>
        <v>mix</v>
      </c>
      <c r="BD650">
        <f t="shared" si="34"/>
        <v>3</v>
      </c>
      <c r="BE650" t="str">
        <f t="shared" si="32"/>
        <v>6342723M10107  C2010700</v>
      </c>
      <c r="BK650" s="19" t="s">
        <v>1518</v>
      </c>
    </row>
    <row r="651" spans="1:63" x14ac:dyDescent="0.25">
      <c r="A651" s="19" t="s">
        <v>1501</v>
      </c>
      <c r="B651" s="19">
        <v>4.0999999999999996</v>
      </c>
      <c r="C651" s="19">
        <v>20140306</v>
      </c>
      <c r="D651" s="19" t="s">
        <v>41</v>
      </c>
      <c r="E651" s="19" t="s">
        <v>41</v>
      </c>
      <c r="F651" s="19">
        <v>2165691</v>
      </c>
      <c r="G651" s="19">
        <v>1</v>
      </c>
      <c r="H651" s="19">
        <v>2010</v>
      </c>
      <c r="I651" s="19">
        <v>20100902</v>
      </c>
      <c r="J651" s="19" t="s">
        <v>1501</v>
      </c>
      <c r="K651" s="19">
        <v>6</v>
      </c>
      <c r="L651" s="19">
        <v>36</v>
      </c>
      <c r="M651" s="19">
        <v>23</v>
      </c>
      <c r="N651" s="19">
        <v>49</v>
      </c>
      <c r="O651" s="19" t="s">
        <v>1502</v>
      </c>
      <c r="P651" s="19">
        <v>5</v>
      </c>
      <c r="Q651" s="19" t="s">
        <v>67</v>
      </c>
      <c r="R651" s="19"/>
      <c r="S651" s="19">
        <v>5000</v>
      </c>
      <c r="T651" s="19" t="s">
        <v>45</v>
      </c>
      <c r="U651" s="19"/>
      <c r="V651" s="19"/>
      <c r="W651" s="19"/>
      <c r="X651" s="19">
        <v>740</v>
      </c>
      <c r="Y651" s="19">
        <v>0</v>
      </c>
      <c r="Z651" s="19">
        <v>1</v>
      </c>
      <c r="AA651" s="19" t="s">
        <v>48</v>
      </c>
      <c r="AB651" s="19">
        <v>1</v>
      </c>
      <c r="AC651" s="19">
        <v>634272</v>
      </c>
      <c r="AD651" s="19">
        <v>12</v>
      </c>
      <c r="AE651" s="19"/>
      <c r="AF651" s="19"/>
      <c r="AG651" s="19"/>
      <c r="AH651" s="19">
        <v>112791</v>
      </c>
      <c r="AI651" s="19">
        <v>1</v>
      </c>
      <c r="AJ651" s="19"/>
      <c r="AK651" s="19"/>
      <c r="AL651" s="19"/>
      <c r="AM651" s="19"/>
      <c r="AN651" s="19"/>
      <c r="AO651" s="19">
        <v>2.2400000000000002</v>
      </c>
      <c r="AP651" s="19" t="s">
        <v>1519</v>
      </c>
      <c r="AQ651" s="19" t="s">
        <v>1502</v>
      </c>
      <c r="AR651" s="19" t="s">
        <v>1540</v>
      </c>
      <c r="AS651" s="19" t="s">
        <v>1562</v>
      </c>
      <c r="AT651" s="19" t="s">
        <v>1563</v>
      </c>
      <c r="AU651" s="19" t="s">
        <v>1564</v>
      </c>
      <c r="AV651" s="19" t="s">
        <v>1565</v>
      </c>
      <c r="AW651" s="19">
        <v>2007</v>
      </c>
      <c r="AX651" s="19">
        <v>3</v>
      </c>
      <c r="AY651" s="19" t="s">
        <v>1566</v>
      </c>
      <c r="AZ651" s="19" t="s">
        <v>1567</v>
      </c>
      <c r="BA651" s="19">
        <v>2008</v>
      </c>
      <c r="BB651" t="str">
        <f>VLOOKUP(AC651,'CTCwiretagcode(Jan2016)'!A$2:C$730,3,FALSE)</f>
        <v>SAM</v>
      </c>
      <c r="BC651" t="str">
        <f t="shared" si="33"/>
        <v>mix</v>
      </c>
      <c r="BD651">
        <f t="shared" si="34"/>
        <v>3</v>
      </c>
      <c r="BE651" t="str">
        <f t="shared" si="32"/>
        <v>6342723M10107  C2010740</v>
      </c>
      <c r="BK651" s="19" t="s">
        <v>1518</v>
      </c>
    </row>
    <row r="652" spans="1:63" x14ac:dyDescent="0.25">
      <c r="A652" s="19" t="s">
        <v>1501</v>
      </c>
      <c r="B652" s="19">
        <v>4.0999999999999996</v>
      </c>
      <c r="C652" s="19">
        <v>20140306</v>
      </c>
      <c r="D652" s="19" t="s">
        <v>41</v>
      </c>
      <c r="E652" s="19" t="s">
        <v>41</v>
      </c>
      <c r="F652" s="19">
        <v>2165693</v>
      </c>
      <c r="G652" s="19">
        <v>1</v>
      </c>
      <c r="H652" s="19">
        <v>2010</v>
      </c>
      <c r="I652" s="19">
        <v>20100902</v>
      </c>
      <c r="J652" s="19" t="s">
        <v>1501</v>
      </c>
      <c r="K652" s="19">
        <v>6</v>
      </c>
      <c r="L652" s="19">
        <v>36</v>
      </c>
      <c r="M652" s="19">
        <v>23</v>
      </c>
      <c r="N652" s="19">
        <v>49</v>
      </c>
      <c r="O652" s="19" t="s">
        <v>1502</v>
      </c>
      <c r="P652" s="19">
        <v>5</v>
      </c>
      <c r="Q652" s="19" t="s">
        <v>67</v>
      </c>
      <c r="R652" s="19"/>
      <c r="S652" s="19">
        <v>5000</v>
      </c>
      <c r="T652" s="19" t="s">
        <v>110</v>
      </c>
      <c r="U652" s="19"/>
      <c r="V652" s="19"/>
      <c r="W652" s="19"/>
      <c r="X652" s="19">
        <v>750</v>
      </c>
      <c r="Y652" s="19">
        <v>0</v>
      </c>
      <c r="Z652" s="19">
        <v>1</v>
      </c>
      <c r="AA652" s="19" t="s">
        <v>48</v>
      </c>
      <c r="AB652" s="19">
        <v>1</v>
      </c>
      <c r="AC652" s="19">
        <v>634272</v>
      </c>
      <c r="AD652" s="19">
        <v>12</v>
      </c>
      <c r="AE652" s="19"/>
      <c r="AF652" s="19"/>
      <c r="AG652" s="19"/>
      <c r="AH652" s="19">
        <v>112791</v>
      </c>
      <c r="AI652" s="19">
        <v>1</v>
      </c>
      <c r="AJ652" s="19"/>
      <c r="AK652" s="19"/>
      <c r="AL652" s="19"/>
      <c r="AM652" s="19"/>
      <c r="AN652" s="19"/>
      <c r="AO652" s="19">
        <v>2.2400000000000002</v>
      </c>
      <c r="AP652" s="19" t="s">
        <v>1519</v>
      </c>
      <c r="AQ652" s="19" t="s">
        <v>1502</v>
      </c>
      <c r="AR652" s="19" t="s">
        <v>1540</v>
      </c>
      <c r="AS652" s="19" t="s">
        <v>1562</v>
      </c>
      <c r="AT652" s="19" t="s">
        <v>1563</v>
      </c>
      <c r="AU652" s="19" t="s">
        <v>1564</v>
      </c>
      <c r="AV652" s="19" t="s">
        <v>1565</v>
      </c>
      <c r="AW652" s="19">
        <v>2007</v>
      </c>
      <c r="AX652" s="19">
        <v>3</v>
      </c>
      <c r="AY652" s="19" t="s">
        <v>1566</v>
      </c>
      <c r="AZ652" s="19" t="s">
        <v>1567</v>
      </c>
      <c r="BA652" s="19">
        <v>2008</v>
      </c>
      <c r="BB652" t="str">
        <f>VLOOKUP(AC652,'CTCwiretagcode(Jan2016)'!A$2:C$730,3,FALSE)</f>
        <v>SAM</v>
      </c>
      <c r="BC652" t="str">
        <f t="shared" si="33"/>
        <v>mix</v>
      </c>
      <c r="BD652">
        <f t="shared" si="34"/>
        <v>3</v>
      </c>
      <c r="BE652" t="str">
        <f t="shared" si="32"/>
        <v>6342723M10107  C2010750</v>
      </c>
      <c r="BK652" s="19" t="s">
        <v>1518</v>
      </c>
    </row>
    <row r="653" spans="1:63" x14ac:dyDescent="0.25">
      <c r="A653" s="19" t="s">
        <v>1501</v>
      </c>
      <c r="B653" s="19">
        <v>4.0999999999999996</v>
      </c>
      <c r="C653" s="19">
        <v>20140306</v>
      </c>
      <c r="D653" s="19" t="s">
        <v>41</v>
      </c>
      <c r="E653" s="19" t="s">
        <v>41</v>
      </c>
      <c r="F653" s="19">
        <v>2165704</v>
      </c>
      <c r="G653" s="19">
        <v>1</v>
      </c>
      <c r="H653" s="19">
        <v>2010</v>
      </c>
      <c r="I653" s="19">
        <v>20100902</v>
      </c>
      <c r="J653" s="19" t="s">
        <v>1501</v>
      </c>
      <c r="K653" s="19">
        <v>6</v>
      </c>
      <c r="L653" s="19">
        <v>36</v>
      </c>
      <c r="M653" s="19">
        <v>23</v>
      </c>
      <c r="N653" s="19">
        <v>49</v>
      </c>
      <c r="O653" s="19" t="s">
        <v>1502</v>
      </c>
      <c r="P653" s="19">
        <v>5</v>
      </c>
      <c r="Q653" s="19" t="s">
        <v>67</v>
      </c>
      <c r="R653" s="19"/>
      <c r="S653" s="19">
        <v>5000</v>
      </c>
      <c r="T653" s="19" t="s">
        <v>45</v>
      </c>
      <c r="U653" s="19"/>
      <c r="V653" s="19"/>
      <c r="W653" s="19"/>
      <c r="X653" s="19">
        <v>750</v>
      </c>
      <c r="Y653" s="19">
        <v>0</v>
      </c>
      <c r="Z653" s="19">
        <v>1</v>
      </c>
      <c r="AA653" s="19" t="s">
        <v>48</v>
      </c>
      <c r="AB653" s="19">
        <v>1</v>
      </c>
      <c r="AC653" s="19">
        <v>186226</v>
      </c>
      <c r="AD653" s="19">
        <v>12</v>
      </c>
      <c r="AE653" s="19"/>
      <c r="AF653" s="19"/>
      <c r="AG653" s="19"/>
      <c r="AH653" s="19">
        <v>112791</v>
      </c>
      <c r="AI653" s="19">
        <v>1</v>
      </c>
      <c r="AJ653" s="19"/>
      <c r="AK653" s="19"/>
      <c r="AL653" s="19"/>
      <c r="AM653" s="19"/>
      <c r="AN653" s="19"/>
      <c r="AO653" s="19">
        <v>2.2400000000000002</v>
      </c>
      <c r="AP653" s="19" t="s">
        <v>1519</v>
      </c>
      <c r="AQ653" s="19" t="s">
        <v>1502</v>
      </c>
      <c r="AR653" s="19" t="s">
        <v>1505</v>
      </c>
      <c r="AS653" s="19" t="s">
        <v>1512</v>
      </c>
      <c r="AT653" s="19" t="s">
        <v>1513</v>
      </c>
      <c r="AU653" s="19" t="s">
        <v>1514</v>
      </c>
      <c r="AV653" s="19" t="s">
        <v>1515</v>
      </c>
      <c r="AW653" s="19">
        <v>2007</v>
      </c>
      <c r="AX653" s="19">
        <v>3</v>
      </c>
      <c r="AY653" s="19" t="s">
        <v>1516</v>
      </c>
      <c r="AZ653" s="19" t="s">
        <v>1517</v>
      </c>
      <c r="BA653" s="19">
        <v>2008</v>
      </c>
      <c r="BB653" t="str">
        <f>VLOOKUP(AC653,'CTCwiretagcode(Jan2016)'!A$2:C$730,3,FALSE)</f>
        <v>COW</v>
      </c>
      <c r="BC653" t="str">
        <f t="shared" si="33"/>
        <v>mix</v>
      </c>
      <c r="BD653">
        <f t="shared" si="34"/>
        <v>3</v>
      </c>
      <c r="BE653" t="str">
        <f t="shared" si="32"/>
        <v>1862263M10107  C2010750</v>
      </c>
      <c r="BK653" s="19" t="s">
        <v>1518</v>
      </c>
    </row>
    <row r="654" spans="1:63" x14ac:dyDescent="0.25">
      <c r="A654" s="19" t="s">
        <v>1501</v>
      </c>
      <c r="B654" s="19">
        <v>4.0999999999999996</v>
      </c>
      <c r="C654" s="19">
        <v>20140306</v>
      </c>
      <c r="D654" s="19" t="s">
        <v>41</v>
      </c>
      <c r="E654" s="19" t="s">
        <v>41</v>
      </c>
      <c r="F654" s="19">
        <v>2165707</v>
      </c>
      <c r="G654" s="19">
        <v>1</v>
      </c>
      <c r="H654" s="19">
        <v>2010</v>
      </c>
      <c r="I654" s="19">
        <v>20100902</v>
      </c>
      <c r="J654" s="19" t="s">
        <v>1501</v>
      </c>
      <c r="K654" s="19">
        <v>6</v>
      </c>
      <c r="L654" s="19">
        <v>36</v>
      </c>
      <c r="M654" s="19">
        <v>23</v>
      </c>
      <c r="N654" s="19">
        <v>49</v>
      </c>
      <c r="O654" s="19" t="s">
        <v>1502</v>
      </c>
      <c r="P654" s="19">
        <v>5</v>
      </c>
      <c r="Q654" s="19" t="s">
        <v>67</v>
      </c>
      <c r="R654" s="19"/>
      <c r="S654" s="19">
        <v>5000</v>
      </c>
      <c r="T654" s="19" t="s">
        <v>45</v>
      </c>
      <c r="U654" s="19"/>
      <c r="V654" s="19"/>
      <c r="W654" s="19"/>
      <c r="X654" s="19">
        <v>710</v>
      </c>
      <c r="Y654" s="19">
        <v>0</v>
      </c>
      <c r="Z654" s="19">
        <v>1</v>
      </c>
      <c r="AA654" s="19" t="s">
        <v>48</v>
      </c>
      <c r="AB654" s="19">
        <v>1</v>
      </c>
      <c r="AC654" s="19">
        <v>634272</v>
      </c>
      <c r="AD654" s="19">
        <v>12</v>
      </c>
      <c r="AE654" s="19"/>
      <c r="AF654" s="19"/>
      <c r="AG654" s="19"/>
      <c r="AH654" s="19">
        <v>112791</v>
      </c>
      <c r="AI654" s="19">
        <v>1</v>
      </c>
      <c r="AJ654" s="19"/>
      <c r="AK654" s="19"/>
      <c r="AL654" s="19"/>
      <c r="AM654" s="19"/>
      <c r="AN654" s="19"/>
      <c r="AO654" s="19">
        <v>2.2400000000000002</v>
      </c>
      <c r="AP654" s="19" t="s">
        <v>1519</v>
      </c>
      <c r="AQ654" s="19" t="s">
        <v>1502</v>
      </c>
      <c r="AR654" s="19" t="s">
        <v>1540</v>
      </c>
      <c r="AS654" s="19" t="s">
        <v>1562</v>
      </c>
      <c r="AT654" s="19" t="s">
        <v>1563</v>
      </c>
      <c r="AU654" s="19" t="s">
        <v>1564</v>
      </c>
      <c r="AV654" s="19" t="s">
        <v>1565</v>
      </c>
      <c r="AW654" s="19">
        <v>2007</v>
      </c>
      <c r="AX654" s="19">
        <v>3</v>
      </c>
      <c r="AY654" s="19" t="s">
        <v>1566</v>
      </c>
      <c r="AZ654" s="19" t="s">
        <v>1567</v>
      </c>
      <c r="BA654" s="19">
        <v>2008</v>
      </c>
      <c r="BB654" t="str">
        <f>VLOOKUP(AC654,'CTCwiretagcode(Jan2016)'!A$2:C$730,3,FALSE)</f>
        <v>SAM</v>
      </c>
      <c r="BC654" t="str">
        <f t="shared" si="33"/>
        <v>mix</v>
      </c>
      <c r="BD654">
        <f t="shared" si="34"/>
        <v>3</v>
      </c>
      <c r="BE654" t="str">
        <f t="shared" si="32"/>
        <v>6342723M10107  C2010710</v>
      </c>
      <c r="BK654" s="19" t="s">
        <v>1518</v>
      </c>
    </row>
    <row r="655" spans="1:63" x14ac:dyDescent="0.25">
      <c r="A655" s="19" t="s">
        <v>1501</v>
      </c>
      <c r="B655" s="19">
        <v>4.0999999999999996</v>
      </c>
      <c r="C655" s="19">
        <v>20140306</v>
      </c>
      <c r="D655" s="19" t="s">
        <v>41</v>
      </c>
      <c r="E655" s="19" t="s">
        <v>41</v>
      </c>
      <c r="F655" s="19">
        <v>2166051</v>
      </c>
      <c r="G655" s="19">
        <v>1</v>
      </c>
      <c r="H655" s="19">
        <v>2010</v>
      </c>
      <c r="I655" s="19">
        <v>20100902</v>
      </c>
      <c r="J655" s="19" t="s">
        <v>1501</v>
      </c>
      <c r="K655" s="19">
        <v>6</v>
      </c>
      <c r="L655" s="19">
        <v>36</v>
      </c>
      <c r="M655" s="19">
        <v>23</v>
      </c>
      <c r="N655" s="19">
        <v>49</v>
      </c>
      <c r="O655" s="19" t="s">
        <v>1502</v>
      </c>
      <c r="P655" s="19">
        <v>5</v>
      </c>
      <c r="Q655" s="19" t="s">
        <v>67</v>
      </c>
      <c r="R655" s="19"/>
      <c r="S655" s="19">
        <v>5000</v>
      </c>
      <c r="T655" s="19" t="s">
        <v>110</v>
      </c>
      <c r="U655" s="19"/>
      <c r="V655" s="19"/>
      <c r="W655" s="19"/>
      <c r="X655" s="19">
        <v>720</v>
      </c>
      <c r="Y655" s="19">
        <v>0</v>
      </c>
      <c r="Z655" s="19">
        <v>1</v>
      </c>
      <c r="AA655" s="19" t="s">
        <v>48</v>
      </c>
      <c r="AB655" s="19">
        <v>1</v>
      </c>
      <c r="AC655" s="19">
        <v>633389</v>
      </c>
      <c r="AD655" s="19">
        <v>12</v>
      </c>
      <c r="AE655" s="19"/>
      <c r="AF655" s="19"/>
      <c r="AG655" s="19"/>
      <c r="AH655" s="19">
        <v>112791</v>
      </c>
      <c r="AI655" s="19">
        <v>1</v>
      </c>
      <c r="AJ655" s="19"/>
      <c r="AK655" s="19"/>
      <c r="AL655" s="19"/>
      <c r="AM655" s="19"/>
      <c r="AN655" s="19"/>
      <c r="AO655" s="19">
        <v>2.2400000000000002</v>
      </c>
      <c r="AP655" s="19" t="s">
        <v>1519</v>
      </c>
      <c r="AQ655" s="19" t="s">
        <v>1502</v>
      </c>
      <c r="AR655" s="19" t="s">
        <v>1540</v>
      </c>
      <c r="AS655" s="19" t="s">
        <v>1562</v>
      </c>
      <c r="AT655" s="19" t="s">
        <v>1563</v>
      </c>
      <c r="AU655" s="19" t="s">
        <v>1564</v>
      </c>
      <c r="AV655" s="19" t="s">
        <v>1565</v>
      </c>
      <c r="AW655" s="19">
        <v>2006</v>
      </c>
      <c r="AX655" s="19">
        <v>3</v>
      </c>
      <c r="AY655" s="19" t="s">
        <v>1566</v>
      </c>
      <c r="AZ655" s="19" t="s">
        <v>1567</v>
      </c>
      <c r="BA655" s="19">
        <v>2007</v>
      </c>
      <c r="BB655" t="str">
        <f>VLOOKUP(AC655,'CTCwiretagcode(Jan2016)'!A$2:C$730,3,FALSE)</f>
        <v>SAM</v>
      </c>
      <c r="BC655" t="str">
        <f t="shared" si="33"/>
        <v>mix</v>
      </c>
      <c r="BD655">
        <f t="shared" si="34"/>
        <v>3</v>
      </c>
      <c r="BE655" t="str">
        <f t="shared" si="32"/>
        <v>6333893M10107  C2010720</v>
      </c>
      <c r="BK655" s="19" t="s">
        <v>1518</v>
      </c>
    </row>
    <row r="656" spans="1:63" x14ac:dyDescent="0.25">
      <c r="A656" s="19" t="s">
        <v>1501</v>
      </c>
      <c r="B656" s="19">
        <v>4.0999999999999996</v>
      </c>
      <c r="C656" s="19">
        <v>20140306</v>
      </c>
      <c r="D656" s="19" t="s">
        <v>41</v>
      </c>
      <c r="E656" s="19" t="s">
        <v>41</v>
      </c>
      <c r="F656" s="19">
        <v>2166053</v>
      </c>
      <c r="G656" s="19">
        <v>1</v>
      </c>
      <c r="H656" s="19">
        <v>2010</v>
      </c>
      <c r="I656" s="19">
        <v>20100902</v>
      </c>
      <c r="J656" s="19" t="s">
        <v>1501</v>
      </c>
      <c r="K656" s="19">
        <v>6</v>
      </c>
      <c r="L656" s="19">
        <v>36</v>
      </c>
      <c r="M656" s="19">
        <v>23</v>
      </c>
      <c r="N656" s="19">
        <v>49</v>
      </c>
      <c r="O656" s="19" t="s">
        <v>1502</v>
      </c>
      <c r="P656" s="19">
        <v>5</v>
      </c>
      <c r="Q656" s="19" t="s">
        <v>67</v>
      </c>
      <c r="R656" s="19"/>
      <c r="S656" s="19">
        <v>5000</v>
      </c>
      <c r="T656" s="19" t="s">
        <v>45</v>
      </c>
      <c r="U656" s="19"/>
      <c r="V656" s="19"/>
      <c r="W656" s="19"/>
      <c r="X656" s="19">
        <v>800</v>
      </c>
      <c r="Y656" s="19">
        <v>0</v>
      </c>
      <c r="Z656" s="19">
        <v>1</v>
      </c>
      <c r="AA656" s="19" t="s">
        <v>48</v>
      </c>
      <c r="AB656" s="19">
        <v>1</v>
      </c>
      <c r="AC656" s="19">
        <v>634272</v>
      </c>
      <c r="AD656" s="19">
        <v>12</v>
      </c>
      <c r="AE656" s="19"/>
      <c r="AF656" s="19"/>
      <c r="AG656" s="19"/>
      <c r="AH656" s="19">
        <v>112791</v>
      </c>
      <c r="AI656" s="19">
        <v>1</v>
      </c>
      <c r="AJ656" s="19"/>
      <c r="AK656" s="19"/>
      <c r="AL656" s="19"/>
      <c r="AM656" s="19"/>
      <c r="AN656" s="19"/>
      <c r="AO656" s="19">
        <v>2.2400000000000002</v>
      </c>
      <c r="AP656" s="19" t="s">
        <v>1519</v>
      </c>
      <c r="AQ656" s="19" t="s">
        <v>1502</v>
      </c>
      <c r="AR656" s="19" t="s">
        <v>1540</v>
      </c>
      <c r="AS656" s="19" t="s">
        <v>1562</v>
      </c>
      <c r="AT656" s="19" t="s">
        <v>1563</v>
      </c>
      <c r="AU656" s="19" t="s">
        <v>1564</v>
      </c>
      <c r="AV656" s="19" t="s">
        <v>1565</v>
      </c>
      <c r="AW656" s="19">
        <v>2007</v>
      </c>
      <c r="AX656" s="19">
        <v>3</v>
      </c>
      <c r="AY656" s="19" t="s">
        <v>1566</v>
      </c>
      <c r="AZ656" s="19" t="s">
        <v>1567</v>
      </c>
      <c r="BA656" s="19">
        <v>2008</v>
      </c>
      <c r="BB656" t="str">
        <f>VLOOKUP(AC656,'CTCwiretagcode(Jan2016)'!A$2:C$730,3,FALSE)</f>
        <v>SAM</v>
      </c>
      <c r="BC656" t="str">
        <f t="shared" si="33"/>
        <v>mix</v>
      </c>
      <c r="BD656">
        <f t="shared" si="34"/>
        <v>3</v>
      </c>
      <c r="BE656" t="str">
        <f t="shared" si="32"/>
        <v>6342723M10107  C2010800</v>
      </c>
      <c r="BK656" s="19" t="s">
        <v>1518</v>
      </c>
    </row>
    <row r="657" spans="1:63" x14ac:dyDescent="0.25">
      <c r="A657" s="19" t="s">
        <v>1501</v>
      </c>
      <c r="B657" s="19">
        <v>4.0999999999999996</v>
      </c>
      <c r="C657" s="19">
        <v>20140306</v>
      </c>
      <c r="D657" s="19" t="s">
        <v>41</v>
      </c>
      <c r="E657" s="19" t="s">
        <v>41</v>
      </c>
      <c r="F657" s="19">
        <v>2166057</v>
      </c>
      <c r="G657" s="19">
        <v>1</v>
      </c>
      <c r="H657" s="19">
        <v>2010</v>
      </c>
      <c r="I657" s="19">
        <v>20100902</v>
      </c>
      <c r="J657" s="19" t="s">
        <v>1501</v>
      </c>
      <c r="K657" s="19">
        <v>6</v>
      </c>
      <c r="L657" s="19">
        <v>36</v>
      </c>
      <c r="M657" s="19">
        <v>23</v>
      </c>
      <c r="N657" s="19">
        <v>49</v>
      </c>
      <c r="O657" s="19" t="s">
        <v>1502</v>
      </c>
      <c r="P657" s="19">
        <v>5</v>
      </c>
      <c r="Q657" s="19" t="s">
        <v>67</v>
      </c>
      <c r="R657" s="19"/>
      <c r="S657" s="19">
        <v>5000</v>
      </c>
      <c r="T657" s="19" t="s">
        <v>110</v>
      </c>
      <c r="U657" s="19"/>
      <c r="V657" s="19"/>
      <c r="W657" s="19"/>
      <c r="X657" s="19">
        <v>880</v>
      </c>
      <c r="Y657" s="19">
        <v>0</v>
      </c>
      <c r="Z657" s="19">
        <v>1</v>
      </c>
      <c r="AA657" s="19" t="s">
        <v>48</v>
      </c>
      <c r="AB657" s="19">
        <v>1</v>
      </c>
      <c r="AC657" s="19">
        <v>633389</v>
      </c>
      <c r="AD657" s="19">
        <v>12</v>
      </c>
      <c r="AE657" s="19"/>
      <c r="AF657" s="19"/>
      <c r="AG657" s="19"/>
      <c r="AH657" s="19">
        <v>112791</v>
      </c>
      <c r="AI657" s="19">
        <v>1</v>
      </c>
      <c r="AJ657" s="19"/>
      <c r="AK657" s="19"/>
      <c r="AL657" s="19"/>
      <c r="AM657" s="19"/>
      <c r="AN657" s="19"/>
      <c r="AO657" s="19">
        <v>2.2400000000000002</v>
      </c>
      <c r="AP657" s="19" t="s">
        <v>1519</v>
      </c>
      <c r="AQ657" s="19" t="s">
        <v>1502</v>
      </c>
      <c r="AR657" s="19" t="s">
        <v>1540</v>
      </c>
      <c r="AS657" s="19" t="s">
        <v>1562</v>
      </c>
      <c r="AT657" s="19" t="s">
        <v>1563</v>
      </c>
      <c r="AU657" s="19" t="s">
        <v>1564</v>
      </c>
      <c r="AV657" s="19" t="s">
        <v>1565</v>
      </c>
      <c r="AW657" s="19">
        <v>2006</v>
      </c>
      <c r="AX657" s="19">
        <v>3</v>
      </c>
      <c r="AY657" s="19" t="s">
        <v>1566</v>
      </c>
      <c r="AZ657" s="19" t="s">
        <v>1567</v>
      </c>
      <c r="BA657" s="19">
        <v>2007</v>
      </c>
      <c r="BB657" t="str">
        <f>VLOOKUP(AC657,'CTCwiretagcode(Jan2016)'!A$2:C$730,3,FALSE)</f>
        <v>SAM</v>
      </c>
      <c r="BC657" t="str">
        <f t="shared" si="33"/>
        <v>mix</v>
      </c>
      <c r="BD657">
        <f t="shared" si="34"/>
        <v>3</v>
      </c>
      <c r="BE657" t="str">
        <f t="shared" si="32"/>
        <v>6333893M10107  C2010880</v>
      </c>
      <c r="BK657" s="19" t="s">
        <v>1518</v>
      </c>
    </row>
    <row r="658" spans="1:63" x14ac:dyDescent="0.25">
      <c r="A658" s="19" t="s">
        <v>1501</v>
      </c>
      <c r="B658" s="19">
        <v>4.0999999999999996</v>
      </c>
      <c r="C658" s="19">
        <v>20140306</v>
      </c>
      <c r="D658" s="19" t="s">
        <v>41</v>
      </c>
      <c r="E658" s="19" t="s">
        <v>41</v>
      </c>
      <c r="F658" s="19">
        <v>2166059</v>
      </c>
      <c r="G658" s="19">
        <v>1</v>
      </c>
      <c r="H658" s="19">
        <v>2010</v>
      </c>
      <c r="I658" s="19">
        <v>20100902</v>
      </c>
      <c r="J658" s="19" t="s">
        <v>1501</v>
      </c>
      <c r="K658" s="19">
        <v>6</v>
      </c>
      <c r="L658" s="19">
        <v>36</v>
      </c>
      <c r="M658" s="19">
        <v>23</v>
      </c>
      <c r="N658" s="19">
        <v>49</v>
      </c>
      <c r="O658" s="19" t="s">
        <v>1502</v>
      </c>
      <c r="P658" s="19">
        <v>5</v>
      </c>
      <c r="Q658" s="19" t="s">
        <v>67</v>
      </c>
      <c r="R658" s="19"/>
      <c r="S658" s="19">
        <v>5000</v>
      </c>
      <c r="T658" s="19" t="s">
        <v>45</v>
      </c>
      <c r="U658" s="19"/>
      <c r="V658" s="19"/>
      <c r="W658" s="19"/>
      <c r="X658" s="19">
        <v>860</v>
      </c>
      <c r="Y658" s="19">
        <v>0</v>
      </c>
      <c r="Z658" s="19">
        <v>1</v>
      </c>
      <c r="AA658" s="19" t="s">
        <v>48</v>
      </c>
      <c r="AB658" s="19">
        <v>1</v>
      </c>
      <c r="AC658" s="19">
        <v>634272</v>
      </c>
      <c r="AD658" s="19">
        <v>12</v>
      </c>
      <c r="AE658" s="19"/>
      <c r="AF658" s="19"/>
      <c r="AG658" s="19"/>
      <c r="AH658" s="19">
        <v>112791</v>
      </c>
      <c r="AI658" s="19">
        <v>1</v>
      </c>
      <c r="AJ658" s="19"/>
      <c r="AK658" s="19"/>
      <c r="AL658" s="19"/>
      <c r="AM658" s="19"/>
      <c r="AN658" s="19"/>
      <c r="AO658" s="19">
        <v>2.2400000000000002</v>
      </c>
      <c r="AP658" s="19" t="s">
        <v>1519</v>
      </c>
      <c r="AQ658" s="19" t="s">
        <v>1502</v>
      </c>
      <c r="AR658" s="19" t="s">
        <v>1540</v>
      </c>
      <c r="AS658" s="19" t="s">
        <v>1562</v>
      </c>
      <c r="AT658" s="19" t="s">
        <v>1563</v>
      </c>
      <c r="AU658" s="19" t="s">
        <v>1564</v>
      </c>
      <c r="AV658" s="19" t="s">
        <v>1565</v>
      </c>
      <c r="AW658" s="19">
        <v>2007</v>
      </c>
      <c r="AX658" s="19">
        <v>3</v>
      </c>
      <c r="AY658" s="19" t="s">
        <v>1566</v>
      </c>
      <c r="AZ658" s="19" t="s">
        <v>1567</v>
      </c>
      <c r="BA658" s="19">
        <v>2008</v>
      </c>
      <c r="BB658" t="str">
        <f>VLOOKUP(AC658,'CTCwiretagcode(Jan2016)'!A$2:C$730,3,FALSE)</f>
        <v>SAM</v>
      </c>
      <c r="BC658" t="str">
        <f t="shared" si="33"/>
        <v>mix</v>
      </c>
      <c r="BD658">
        <f t="shared" si="34"/>
        <v>3</v>
      </c>
      <c r="BE658" t="str">
        <f t="shared" si="32"/>
        <v>6342723M10107  C2010860</v>
      </c>
      <c r="BK658" s="19" t="s">
        <v>1518</v>
      </c>
    </row>
    <row r="659" spans="1:63" x14ac:dyDescent="0.25">
      <c r="A659" s="19" t="s">
        <v>1501</v>
      </c>
      <c r="B659" s="19">
        <v>4.0999999999999996</v>
      </c>
      <c r="C659" s="19">
        <v>20140306</v>
      </c>
      <c r="D659" s="19" t="s">
        <v>41</v>
      </c>
      <c r="E659" s="19" t="s">
        <v>41</v>
      </c>
      <c r="F659" s="19">
        <v>2166063</v>
      </c>
      <c r="G659" s="19">
        <v>1</v>
      </c>
      <c r="H659" s="19">
        <v>2010</v>
      </c>
      <c r="I659" s="19">
        <v>20100902</v>
      </c>
      <c r="J659" s="19" t="s">
        <v>1501</v>
      </c>
      <c r="K659" s="19">
        <v>6</v>
      </c>
      <c r="L659" s="19">
        <v>36</v>
      </c>
      <c r="M659" s="19">
        <v>23</v>
      </c>
      <c r="N659" s="19">
        <v>49</v>
      </c>
      <c r="O659" s="19" t="s">
        <v>1502</v>
      </c>
      <c r="P659" s="19">
        <v>5</v>
      </c>
      <c r="Q659" s="19" t="s">
        <v>67</v>
      </c>
      <c r="R659" s="19"/>
      <c r="S659" s="19">
        <v>5000</v>
      </c>
      <c r="T659" s="19" t="s">
        <v>110</v>
      </c>
      <c r="U659" s="19"/>
      <c r="V659" s="19"/>
      <c r="W659" s="19"/>
      <c r="X659" s="19">
        <v>750</v>
      </c>
      <c r="Y659" s="19">
        <v>0</v>
      </c>
      <c r="Z659" s="19">
        <v>1</v>
      </c>
      <c r="AA659" s="19" t="s">
        <v>48</v>
      </c>
      <c r="AB659" s="19">
        <v>1</v>
      </c>
      <c r="AC659" s="19">
        <v>634272</v>
      </c>
      <c r="AD659" s="19">
        <v>12</v>
      </c>
      <c r="AE659" s="19"/>
      <c r="AF659" s="19"/>
      <c r="AG659" s="19"/>
      <c r="AH659" s="19">
        <v>112791</v>
      </c>
      <c r="AI659" s="19">
        <v>1</v>
      </c>
      <c r="AJ659" s="19"/>
      <c r="AK659" s="19"/>
      <c r="AL659" s="19"/>
      <c r="AM659" s="19"/>
      <c r="AN659" s="19"/>
      <c r="AO659" s="19">
        <v>2.2400000000000002</v>
      </c>
      <c r="AP659" s="19" t="s">
        <v>1519</v>
      </c>
      <c r="AQ659" s="19" t="s">
        <v>1502</v>
      </c>
      <c r="AR659" s="19" t="s">
        <v>1540</v>
      </c>
      <c r="AS659" s="19" t="s">
        <v>1562</v>
      </c>
      <c r="AT659" s="19" t="s">
        <v>1563</v>
      </c>
      <c r="AU659" s="19" t="s">
        <v>1564</v>
      </c>
      <c r="AV659" s="19" t="s">
        <v>1565</v>
      </c>
      <c r="AW659" s="19">
        <v>2007</v>
      </c>
      <c r="AX659" s="19">
        <v>3</v>
      </c>
      <c r="AY659" s="19" t="s">
        <v>1566</v>
      </c>
      <c r="AZ659" s="19" t="s">
        <v>1567</v>
      </c>
      <c r="BA659" s="19">
        <v>2008</v>
      </c>
      <c r="BB659" t="str">
        <f>VLOOKUP(AC659,'CTCwiretagcode(Jan2016)'!A$2:C$730,3,FALSE)</f>
        <v>SAM</v>
      </c>
      <c r="BC659" t="str">
        <f t="shared" si="33"/>
        <v>mix</v>
      </c>
      <c r="BD659">
        <f t="shared" si="34"/>
        <v>3</v>
      </c>
      <c r="BE659" t="str">
        <f t="shared" si="32"/>
        <v>6342723M10107  C2010750</v>
      </c>
      <c r="BK659" s="19" t="s">
        <v>1518</v>
      </c>
    </row>
    <row r="660" spans="1:63" x14ac:dyDescent="0.25">
      <c r="A660" s="19" t="s">
        <v>1501</v>
      </c>
      <c r="B660" s="19">
        <v>4.0999999999999996</v>
      </c>
      <c r="C660" s="19">
        <v>20140306</v>
      </c>
      <c r="D660" s="19" t="s">
        <v>41</v>
      </c>
      <c r="E660" s="19" t="s">
        <v>41</v>
      </c>
      <c r="F660" s="19">
        <v>2165437</v>
      </c>
      <c r="G660" s="19">
        <v>1</v>
      </c>
      <c r="H660" s="19">
        <v>2010</v>
      </c>
      <c r="I660" s="19">
        <v>20100901</v>
      </c>
      <c r="J660" s="19" t="s">
        <v>1501</v>
      </c>
      <c r="K660" s="19">
        <v>6</v>
      </c>
      <c r="L660" s="19">
        <v>36</v>
      </c>
      <c r="M660" s="19">
        <v>23</v>
      </c>
      <c r="N660" s="19">
        <v>14</v>
      </c>
      <c r="O660" s="19" t="s">
        <v>1502</v>
      </c>
      <c r="P660" s="19">
        <v>5</v>
      </c>
      <c r="Q660" s="19" t="s">
        <v>67</v>
      </c>
      <c r="R660" s="19"/>
      <c r="S660" s="19">
        <v>5000</v>
      </c>
      <c r="T660" s="19" t="s">
        <v>45</v>
      </c>
      <c r="U660" s="19"/>
      <c r="V660" s="19"/>
      <c r="W660" s="19"/>
      <c r="X660" s="19">
        <v>810</v>
      </c>
      <c r="Y660" s="19">
        <v>0</v>
      </c>
      <c r="Z660" s="19">
        <v>1</v>
      </c>
      <c r="AA660" s="19" t="s">
        <v>48</v>
      </c>
      <c r="AB660" s="19">
        <v>1</v>
      </c>
      <c r="AC660" s="19">
        <v>634272</v>
      </c>
      <c r="AD660" s="19">
        <v>12</v>
      </c>
      <c r="AE660" s="19"/>
      <c r="AF660" s="19"/>
      <c r="AG660" s="19"/>
      <c r="AH660" s="19">
        <v>112791</v>
      </c>
      <c r="AI660" s="19">
        <v>1</v>
      </c>
      <c r="AJ660" s="19"/>
      <c r="AK660" s="19"/>
      <c r="AL660" s="19"/>
      <c r="AM660" s="19"/>
      <c r="AN660" s="19"/>
      <c r="AO660" s="19">
        <v>2.2400000000000002</v>
      </c>
      <c r="AP660" s="19" t="s">
        <v>1519</v>
      </c>
      <c r="AQ660" s="19" t="s">
        <v>1502</v>
      </c>
      <c r="AR660" s="19" t="s">
        <v>1540</v>
      </c>
      <c r="AS660" s="19" t="s">
        <v>1562</v>
      </c>
      <c r="AT660" s="19" t="s">
        <v>1563</v>
      </c>
      <c r="AU660" s="19" t="s">
        <v>1564</v>
      </c>
      <c r="AV660" s="19" t="s">
        <v>1565</v>
      </c>
      <c r="AW660" s="19">
        <v>2007</v>
      </c>
      <c r="AX660" s="19">
        <v>3</v>
      </c>
      <c r="AY660" s="19" t="s">
        <v>1566</v>
      </c>
      <c r="AZ660" s="19" t="s">
        <v>1567</v>
      </c>
      <c r="BA660" s="19">
        <v>2008</v>
      </c>
      <c r="BB660" t="str">
        <f>VLOOKUP(AC660,'CTCwiretagcode(Jan2016)'!A$2:C$730,3,FALSE)</f>
        <v>SAM</v>
      </c>
      <c r="BC660" t="str">
        <f t="shared" si="33"/>
        <v>NT</v>
      </c>
      <c r="BD660">
        <f t="shared" si="34"/>
        <v>3</v>
      </c>
      <c r="BE660" t="str">
        <f t="shared" si="32"/>
        <v>6342723M10107  C2010810</v>
      </c>
      <c r="BK660" s="19" t="s">
        <v>1518</v>
      </c>
    </row>
    <row r="661" spans="1:63" x14ac:dyDescent="0.25">
      <c r="A661" s="19" t="s">
        <v>1501</v>
      </c>
      <c r="B661" s="19">
        <v>4.0999999999999996</v>
      </c>
      <c r="C661" s="19">
        <v>20140306</v>
      </c>
      <c r="D661" s="19" t="s">
        <v>41</v>
      </c>
      <c r="E661" s="19" t="s">
        <v>41</v>
      </c>
      <c r="F661" s="19">
        <v>2165440</v>
      </c>
      <c r="G661" s="19">
        <v>1</v>
      </c>
      <c r="H661" s="19">
        <v>2010</v>
      </c>
      <c r="I661" s="19">
        <v>20100901</v>
      </c>
      <c r="J661" s="19" t="s">
        <v>1501</v>
      </c>
      <c r="K661" s="19">
        <v>6</v>
      </c>
      <c r="L661" s="19">
        <v>36</v>
      </c>
      <c r="M661" s="19">
        <v>23</v>
      </c>
      <c r="N661" s="19">
        <v>14</v>
      </c>
      <c r="O661" s="19" t="s">
        <v>1502</v>
      </c>
      <c r="P661" s="19">
        <v>5</v>
      </c>
      <c r="Q661" s="19" t="s">
        <v>67</v>
      </c>
      <c r="R661" s="19"/>
      <c r="S661" s="19">
        <v>5000</v>
      </c>
      <c r="T661" s="19" t="s">
        <v>45</v>
      </c>
      <c r="U661" s="19"/>
      <c r="V661" s="19"/>
      <c r="W661" s="19"/>
      <c r="X661" s="19">
        <v>830</v>
      </c>
      <c r="Y661" s="19">
        <v>0</v>
      </c>
      <c r="Z661" s="19">
        <v>1</v>
      </c>
      <c r="AA661" s="19" t="s">
        <v>48</v>
      </c>
      <c r="AB661" s="19">
        <v>1</v>
      </c>
      <c r="AC661" s="19">
        <v>634272</v>
      </c>
      <c r="AD661" s="19">
        <v>12</v>
      </c>
      <c r="AE661" s="19"/>
      <c r="AF661" s="19"/>
      <c r="AG661" s="19"/>
      <c r="AH661" s="19">
        <v>112791</v>
      </c>
      <c r="AI661" s="19">
        <v>1</v>
      </c>
      <c r="AJ661" s="19"/>
      <c r="AK661" s="19"/>
      <c r="AL661" s="19"/>
      <c r="AM661" s="19"/>
      <c r="AN661" s="19"/>
      <c r="AO661" s="19">
        <v>2.2400000000000002</v>
      </c>
      <c r="AP661" s="19" t="s">
        <v>1519</v>
      </c>
      <c r="AQ661" s="19" t="s">
        <v>1502</v>
      </c>
      <c r="AR661" s="19" t="s">
        <v>1540</v>
      </c>
      <c r="AS661" s="19" t="s">
        <v>1562</v>
      </c>
      <c r="AT661" s="19" t="s">
        <v>1563</v>
      </c>
      <c r="AU661" s="19" t="s">
        <v>1564</v>
      </c>
      <c r="AV661" s="19" t="s">
        <v>1565</v>
      </c>
      <c r="AW661" s="19">
        <v>2007</v>
      </c>
      <c r="AX661" s="19">
        <v>3</v>
      </c>
      <c r="AY661" s="19" t="s">
        <v>1566</v>
      </c>
      <c r="AZ661" s="19" t="s">
        <v>1567</v>
      </c>
      <c r="BA661" s="19">
        <v>2008</v>
      </c>
      <c r="BB661" t="str">
        <f>VLOOKUP(AC661,'CTCwiretagcode(Jan2016)'!A$2:C$730,3,FALSE)</f>
        <v>SAM</v>
      </c>
      <c r="BC661" t="str">
        <f t="shared" si="33"/>
        <v>NT</v>
      </c>
      <c r="BD661">
        <f t="shared" si="34"/>
        <v>3</v>
      </c>
      <c r="BE661" t="str">
        <f t="shared" si="32"/>
        <v>6342723M10107  C2010830</v>
      </c>
      <c r="BK661" s="19" t="s">
        <v>1518</v>
      </c>
    </row>
    <row r="662" spans="1:63" x14ac:dyDescent="0.25">
      <c r="A662" s="19" t="s">
        <v>1501</v>
      </c>
      <c r="B662" s="19">
        <v>4.0999999999999996</v>
      </c>
      <c r="C662" s="19">
        <v>20140306</v>
      </c>
      <c r="D662" s="19" t="s">
        <v>41</v>
      </c>
      <c r="E662" s="19" t="s">
        <v>41</v>
      </c>
      <c r="F662" s="19">
        <v>2165442</v>
      </c>
      <c r="G662" s="19">
        <v>1</v>
      </c>
      <c r="H662" s="19">
        <v>2010</v>
      </c>
      <c r="I662" s="19">
        <v>20100901</v>
      </c>
      <c r="J662" s="19" t="s">
        <v>1501</v>
      </c>
      <c r="K662" s="19">
        <v>6</v>
      </c>
      <c r="L662" s="19">
        <v>36</v>
      </c>
      <c r="M662" s="19">
        <v>23</v>
      </c>
      <c r="N662" s="19">
        <v>14</v>
      </c>
      <c r="O662" s="19" t="s">
        <v>1502</v>
      </c>
      <c r="P662" s="19">
        <v>5</v>
      </c>
      <c r="Q662" s="19" t="s">
        <v>67</v>
      </c>
      <c r="R662" s="19"/>
      <c r="S662" s="19">
        <v>5000</v>
      </c>
      <c r="T662" s="19" t="s">
        <v>45</v>
      </c>
      <c r="U662" s="19"/>
      <c r="V662" s="19"/>
      <c r="W662" s="19"/>
      <c r="X662" s="19">
        <v>820</v>
      </c>
      <c r="Y662" s="19">
        <v>0</v>
      </c>
      <c r="Z662" s="19">
        <v>1</v>
      </c>
      <c r="AA662" s="19" t="s">
        <v>48</v>
      </c>
      <c r="AB662" s="19">
        <v>1</v>
      </c>
      <c r="AC662" s="19">
        <v>634272</v>
      </c>
      <c r="AD662" s="19">
        <v>12</v>
      </c>
      <c r="AE662" s="19"/>
      <c r="AF662" s="19"/>
      <c r="AG662" s="19"/>
      <c r="AH662" s="19">
        <v>112791</v>
      </c>
      <c r="AI662" s="19">
        <v>1</v>
      </c>
      <c r="AJ662" s="19"/>
      <c r="AK662" s="19"/>
      <c r="AL662" s="19"/>
      <c r="AM662" s="19"/>
      <c r="AN662" s="19"/>
      <c r="AO662" s="19">
        <v>2.2400000000000002</v>
      </c>
      <c r="AP662" s="19" t="s">
        <v>1519</v>
      </c>
      <c r="AQ662" s="19" t="s">
        <v>1502</v>
      </c>
      <c r="AR662" s="19" t="s">
        <v>1540</v>
      </c>
      <c r="AS662" s="19" t="s">
        <v>1562</v>
      </c>
      <c r="AT662" s="19" t="s">
        <v>1563</v>
      </c>
      <c r="AU662" s="19" t="s">
        <v>1564</v>
      </c>
      <c r="AV662" s="19" t="s">
        <v>1565</v>
      </c>
      <c r="AW662" s="19">
        <v>2007</v>
      </c>
      <c r="AX662" s="19">
        <v>3</v>
      </c>
      <c r="AY662" s="19" t="s">
        <v>1566</v>
      </c>
      <c r="AZ662" s="19" t="s">
        <v>1567</v>
      </c>
      <c r="BA662" s="19">
        <v>2008</v>
      </c>
      <c r="BB662" t="str">
        <f>VLOOKUP(AC662,'CTCwiretagcode(Jan2016)'!A$2:C$730,3,FALSE)</f>
        <v>SAM</v>
      </c>
      <c r="BC662" t="str">
        <f t="shared" si="33"/>
        <v>NT</v>
      </c>
      <c r="BD662">
        <f t="shared" si="34"/>
        <v>3</v>
      </c>
      <c r="BE662" t="str">
        <f t="shared" si="32"/>
        <v>6342723M10107  C2010820</v>
      </c>
      <c r="BK662" s="19" t="s">
        <v>1518</v>
      </c>
    </row>
    <row r="663" spans="1:63" x14ac:dyDescent="0.25">
      <c r="A663" s="19" t="s">
        <v>1501</v>
      </c>
      <c r="B663" s="19">
        <v>4.0999999999999996</v>
      </c>
      <c r="C663" s="19">
        <v>20140306</v>
      </c>
      <c r="D663" s="19" t="s">
        <v>41</v>
      </c>
      <c r="E663" s="19" t="s">
        <v>41</v>
      </c>
      <c r="F663" s="19">
        <v>2166264</v>
      </c>
      <c r="G663" s="19">
        <v>1</v>
      </c>
      <c r="H663" s="19">
        <v>2010</v>
      </c>
      <c r="I663" s="19">
        <v>20100901</v>
      </c>
      <c r="J663" s="19" t="s">
        <v>1501</v>
      </c>
      <c r="K663" s="19">
        <v>6</v>
      </c>
      <c r="L663" s="19">
        <v>36</v>
      </c>
      <c r="M663" s="19">
        <v>23</v>
      </c>
      <c r="N663" s="19">
        <v>49</v>
      </c>
      <c r="O663" s="19" t="s">
        <v>1502</v>
      </c>
      <c r="P663" s="19">
        <v>5</v>
      </c>
      <c r="Q663" s="19" t="s">
        <v>67</v>
      </c>
      <c r="R663" s="19"/>
      <c r="S663" s="19">
        <v>5000</v>
      </c>
      <c r="T663" s="19" t="s">
        <v>110</v>
      </c>
      <c r="U663" s="19"/>
      <c r="V663" s="19"/>
      <c r="W663" s="19"/>
      <c r="X663" s="19">
        <v>690</v>
      </c>
      <c r="Y663" s="19">
        <v>0</v>
      </c>
      <c r="Z663" s="19">
        <v>1</v>
      </c>
      <c r="AA663" s="19" t="s">
        <v>48</v>
      </c>
      <c r="AB663" s="19">
        <v>1</v>
      </c>
      <c r="AC663" s="19">
        <v>634272</v>
      </c>
      <c r="AD663" s="19">
        <v>12</v>
      </c>
      <c r="AE663" s="19"/>
      <c r="AF663" s="19"/>
      <c r="AG663" s="19"/>
      <c r="AH663" s="19">
        <v>112791</v>
      </c>
      <c r="AI663" s="19">
        <v>1</v>
      </c>
      <c r="AJ663" s="19"/>
      <c r="AK663" s="19"/>
      <c r="AL663" s="19"/>
      <c r="AM663" s="19"/>
      <c r="AN663" s="19"/>
      <c r="AO663" s="19">
        <v>2.2400000000000002</v>
      </c>
      <c r="AP663" s="19" t="s">
        <v>1519</v>
      </c>
      <c r="AQ663" s="19" t="s">
        <v>1502</v>
      </c>
      <c r="AR663" s="19" t="s">
        <v>1540</v>
      </c>
      <c r="AS663" s="19" t="s">
        <v>1562</v>
      </c>
      <c r="AT663" s="19" t="s">
        <v>1563</v>
      </c>
      <c r="AU663" s="19" t="s">
        <v>1564</v>
      </c>
      <c r="AV663" s="19" t="s">
        <v>1565</v>
      </c>
      <c r="AW663" s="19">
        <v>2007</v>
      </c>
      <c r="AX663" s="19">
        <v>3</v>
      </c>
      <c r="AY663" s="19" t="s">
        <v>1566</v>
      </c>
      <c r="AZ663" s="19" t="s">
        <v>1567</v>
      </c>
      <c r="BA663" s="19">
        <v>2008</v>
      </c>
      <c r="BB663" t="str">
        <f>VLOOKUP(AC663,'CTCwiretagcode(Jan2016)'!A$2:C$730,3,FALSE)</f>
        <v>SAM</v>
      </c>
      <c r="BC663" t="str">
        <f t="shared" si="33"/>
        <v>mix</v>
      </c>
      <c r="BD663">
        <f t="shared" si="34"/>
        <v>3</v>
      </c>
      <c r="BE663" t="str">
        <f t="shared" si="32"/>
        <v>6342723M10107  C2010690</v>
      </c>
      <c r="BK663" s="19" t="s">
        <v>1518</v>
      </c>
    </row>
    <row r="664" spans="1:63" x14ac:dyDescent="0.25">
      <c r="A664" s="19" t="s">
        <v>1501</v>
      </c>
      <c r="B664" s="19">
        <v>4.0999999999999996</v>
      </c>
      <c r="C664" s="19">
        <v>20140306</v>
      </c>
      <c r="D664" s="19" t="s">
        <v>41</v>
      </c>
      <c r="E664" s="19" t="s">
        <v>41</v>
      </c>
      <c r="F664" s="19">
        <v>2166265</v>
      </c>
      <c r="G664" s="19">
        <v>1</v>
      </c>
      <c r="H664" s="19">
        <v>2010</v>
      </c>
      <c r="I664" s="19">
        <v>20100901</v>
      </c>
      <c r="J664" s="19" t="s">
        <v>1501</v>
      </c>
      <c r="K664" s="19">
        <v>6</v>
      </c>
      <c r="L664" s="19">
        <v>36</v>
      </c>
      <c r="M664" s="19">
        <v>23</v>
      </c>
      <c r="N664" s="19">
        <v>49</v>
      </c>
      <c r="O664" s="19" t="s">
        <v>1502</v>
      </c>
      <c r="P664" s="19">
        <v>5</v>
      </c>
      <c r="Q664" s="19" t="s">
        <v>67</v>
      </c>
      <c r="R664" s="19"/>
      <c r="S664" s="19">
        <v>5000</v>
      </c>
      <c r="T664" s="19" t="s">
        <v>45</v>
      </c>
      <c r="U664" s="19"/>
      <c r="V664" s="19"/>
      <c r="W664" s="19"/>
      <c r="X664" s="19">
        <v>840</v>
      </c>
      <c r="Y664" s="19">
        <v>0</v>
      </c>
      <c r="Z664" s="19">
        <v>1</v>
      </c>
      <c r="AA664" s="19" t="s">
        <v>48</v>
      </c>
      <c r="AB664" s="19">
        <v>1</v>
      </c>
      <c r="AC664" s="19">
        <v>634272</v>
      </c>
      <c r="AD664" s="19">
        <v>12</v>
      </c>
      <c r="AE664" s="19"/>
      <c r="AF664" s="19"/>
      <c r="AG664" s="19"/>
      <c r="AH664" s="19">
        <v>112791</v>
      </c>
      <c r="AI664" s="19">
        <v>1</v>
      </c>
      <c r="AJ664" s="19"/>
      <c r="AK664" s="19"/>
      <c r="AL664" s="19"/>
      <c r="AM664" s="19"/>
      <c r="AN664" s="19"/>
      <c r="AO664" s="19">
        <v>2.2400000000000002</v>
      </c>
      <c r="AP664" s="19" t="s">
        <v>1519</v>
      </c>
      <c r="AQ664" s="19" t="s">
        <v>1502</v>
      </c>
      <c r="AR664" s="19" t="s">
        <v>1540</v>
      </c>
      <c r="AS664" s="19" t="s">
        <v>1562</v>
      </c>
      <c r="AT664" s="19" t="s">
        <v>1563</v>
      </c>
      <c r="AU664" s="19" t="s">
        <v>1564</v>
      </c>
      <c r="AV664" s="19" t="s">
        <v>1565</v>
      </c>
      <c r="AW664" s="19">
        <v>2007</v>
      </c>
      <c r="AX664" s="19">
        <v>3</v>
      </c>
      <c r="AY664" s="19" t="s">
        <v>1566</v>
      </c>
      <c r="AZ664" s="19" t="s">
        <v>1567</v>
      </c>
      <c r="BA664" s="19">
        <v>2008</v>
      </c>
      <c r="BB664" t="str">
        <f>VLOOKUP(AC664,'CTCwiretagcode(Jan2016)'!A$2:C$730,3,FALSE)</f>
        <v>SAM</v>
      </c>
      <c r="BC664" t="str">
        <f t="shared" si="33"/>
        <v>mix</v>
      </c>
      <c r="BD664">
        <f t="shared" si="34"/>
        <v>3</v>
      </c>
      <c r="BE664" t="str">
        <f t="shared" si="32"/>
        <v>6342723M10107  C2010840</v>
      </c>
      <c r="BK664" s="19" t="s">
        <v>1518</v>
      </c>
    </row>
    <row r="665" spans="1:63" x14ac:dyDescent="0.25">
      <c r="A665" s="19" t="s">
        <v>1501</v>
      </c>
      <c r="B665" s="19">
        <v>4.0999999999999996</v>
      </c>
      <c r="C665" s="19">
        <v>20140306</v>
      </c>
      <c r="D665" s="19" t="s">
        <v>41</v>
      </c>
      <c r="E665" s="19" t="s">
        <v>41</v>
      </c>
      <c r="F665" s="19">
        <v>2166269</v>
      </c>
      <c r="G665" s="19">
        <v>1</v>
      </c>
      <c r="H665" s="19">
        <v>2010</v>
      </c>
      <c r="I665" s="19">
        <v>20100901</v>
      </c>
      <c r="J665" s="19" t="s">
        <v>1501</v>
      </c>
      <c r="K665" s="19">
        <v>6</v>
      </c>
      <c r="L665" s="19">
        <v>36</v>
      </c>
      <c r="M665" s="19">
        <v>23</v>
      </c>
      <c r="N665" s="19">
        <v>49</v>
      </c>
      <c r="O665" s="19" t="s">
        <v>1502</v>
      </c>
      <c r="P665" s="19">
        <v>5</v>
      </c>
      <c r="Q665" s="19" t="s">
        <v>67</v>
      </c>
      <c r="R665" s="19"/>
      <c r="S665" s="19">
        <v>5000</v>
      </c>
      <c r="T665" s="19" t="s">
        <v>45</v>
      </c>
      <c r="U665" s="19"/>
      <c r="V665" s="19"/>
      <c r="W665" s="19"/>
      <c r="X665" s="19">
        <v>710</v>
      </c>
      <c r="Y665" s="19">
        <v>0</v>
      </c>
      <c r="Z665" s="19">
        <v>1</v>
      </c>
      <c r="AA665" s="19" t="s">
        <v>48</v>
      </c>
      <c r="AB665" s="19">
        <v>1</v>
      </c>
      <c r="AC665" s="19">
        <v>634272</v>
      </c>
      <c r="AD665" s="19">
        <v>12</v>
      </c>
      <c r="AE665" s="19"/>
      <c r="AF665" s="19"/>
      <c r="AG665" s="19"/>
      <c r="AH665" s="19">
        <v>112791</v>
      </c>
      <c r="AI665" s="19">
        <v>1</v>
      </c>
      <c r="AJ665" s="19"/>
      <c r="AK665" s="19"/>
      <c r="AL665" s="19"/>
      <c r="AM665" s="19"/>
      <c r="AN665" s="19"/>
      <c r="AO665" s="19">
        <v>2.2400000000000002</v>
      </c>
      <c r="AP665" s="19" t="s">
        <v>1519</v>
      </c>
      <c r="AQ665" s="19" t="s">
        <v>1502</v>
      </c>
      <c r="AR665" s="19" t="s">
        <v>1540</v>
      </c>
      <c r="AS665" s="19" t="s">
        <v>1562</v>
      </c>
      <c r="AT665" s="19" t="s">
        <v>1563</v>
      </c>
      <c r="AU665" s="19" t="s">
        <v>1564</v>
      </c>
      <c r="AV665" s="19" t="s">
        <v>1565</v>
      </c>
      <c r="AW665" s="19">
        <v>2007</v>
      </c>
      <c r="AX665" s="19">
        <v>3</v>
      </c>
      <c r="AY665" s="19" t="s">
        <v>1566</v>
      </c>
      <c r="AZ665" s="19" t="s">
        <v>1567</v>
      </c>
      <c r="BA665" s="19">
        <v>2008</v>
      </c>
      <c r="BB665" t="str">
        <f>VLOOKUP(AC665,'CTCwiretagcode(Jan2016)'!A$2:C$730,3,FALSE)</f>
        <v>SAM</v>
      </c>
      <c r="BC665" t="str">
        <f t="shared" si="33"/>
        <v>mix</v>
      </c>
      <c r="BD665">
        <f t="shared" si="34"/>
        <v>3</v>
      </c>
      <c r="BE665" t="str">
        <f t="shared" si="32"/>
        <v>6342723M10107  C2010710</v>
      </c>
      <c r="BK665" s="19" t="s">
        <v>1518</v>
      </c>
    </row>
    <row r="666" spans="1:63" x14ac:dyDescent="0.25">
      <c r="A666" s="19" t="s">
        <v>1501</v>
      </c>
      <c r="B666" s="19">
        <v>4.0999999999999996</v>
      </c>
      <c r="C666" s="19">
        <v>20140306</v>
      </c>
      <c r="D666" s="19" t="s">
        <v>41</v>
      </c>
      <c r="E666" s="19" t="s">
        <v>41</v>
      </c>
      <c r="F666" s="19">
        <v>2166270</v>
      </c>
      <c r="G666" s="19">
        <v>1</v>
      </c>
      <c r="H666" s="19">
        <v>2010</v>
      </c>
      <c r="I666" s="19">
        <v>20100901</v>
      </c>
      <c r="J666" s="19" t="s">
        <v>1501</v>
      </c>
      <c r="K666" s="19">
        <v>6</v>
      </c>
      <c r="L666" s="19">
        <v>36</v>
      </c>
      <c r="M666" s="19">
        <v>23</v>
      </c>
      <c r="N666" s="19">
        <v>49</v>
      </c>
      <c r="O666" s="19" t="s">
        <v>1502</v>
      </c>
      <c r="P666" s="19">
        <v>5</v>
      </c>
      <c r="Q666" s="19" t="s">
        <v>67</v>
      </c>
      <c r="R666" s="19"/>
      <c r="S666" s="19">
        <v>5000</v>
      </c>
      <c r="T666" s="19" t="s">
        <v>110</v>
      </c>
      <c r="U666" s="19"/>
      <c r="V666" s="19"/>
      <c r="W666" s="19"/>
      <c r="X666" s="19">
        <v>720</v>
      </c>
      <c r="Y666" s="19">
        <v>0</v>
      </c>
      <c r="Z666" s="19">
        <v>1</v>
      </c>
      <c r="AA666" s="19" t="s">
        <v>48</v>
      </c>
      <c r="AB666" s="19">
        <v>1</v>
      </c>
      <c r="AC666" s="19">
        <v>634272</v>
      </c>
      <c r="AD666" s="19">
        <v>12</v>
      </c>
      <c r="AE666" s="19"/>
      <c r="AF666" s="19"/>
      <c r="AG666" s="19"/>
      <c r="AH666" s="19">
        <v>112791</v>
      </c>
      <c r="AI666" s="19">
        <v>1</v>
      </c>
      <c r="AJ666" s="19"/>
      <c r="AK666" s="19"/>
      <c r="AL666" s="19"/>
      <c r="AM666" s="19"/>
      <c r="AN666" s="19"/>
      <c r="AO666" s="19">
        <v>2.2400000000000002</v>
      </c>
      <c r="AP666" s="19" t="s">
        <v>1519</v>
      </c>
      <c r="AQ666" s="19" t="s">
        <v>1502</v>
      </c>
      <c r="AR666" s="19" t="s">
        <v>1540</v>
      </c>
      <c r="AS666" s="19" t="s">
        <v>1562</v>
      </c>
      <c r="AT666" s="19" t="s">
        <v>1563</v>
      </c>
      <c r="AU666" s="19" t="s">
        <v>1564</v>
      </c>
      <c r="AV666" s="19" t="s">
        <v>1565</v>
      </c>
      <c r="AW666" s="19">
        <v>2007</v>
      </c>
      <c r="AX666" s="19">
        <v>3</v>
      </c>
      <c r="AY666" s="19" t="s">
        <v>1566</v>
      </c>
      <c r="AZ666" s="19" t="s">
        <v>1567</v>
      </c>
      <c r="BA666" s="19">
        <v>2008</v>
      </c>
      <c r="BB666" t="str">
        <f>VLOOKUP(AC666,'CTCwiretagcode(Jan2016)'!A$2:C$730,3,FALSE)</f>
        <v>SAM</v>
      </c>
      <c r="BC666" t="str">
        <f t="shared" si="33"/>
        <v>mix</v>
      </c>
      <c r="BD666">
        <f t="shared" si="34"/>
        <v>3</v>
      </c>
      <c r="BE666" t="str">
        <f t="shared" si="32"/>
        <v>6342723M10107  C2010720</v>
      </c>
      <c r="BK666" s="19" t="s">
        <v>1518</v>
      </c>
    </row>
    <row r="667" spans="1:63" x14ac:dyDescent="0.25">
      <c r="A667" s="19" t="s">
        <v>1501</v>
      </c>
      <c r="B667" s="19">
        <v>4.0999999999999996</v>
      </c>
      <c r="C667" s="19">
        <v>20140306</v>
      </c>
      <c r="D667" s="19" t="s">
        <v>41</v>
      </c>
      <c r="E667" s="19" t="s">
        <v>41</v>
      </c>
      <c r="F667" s="19">
        <v>2166271</v>
      </c>
      <c r="G667" s="19">
        <v>1</v>
      </c>
      <c r="H667" s="19">
        <v>2010</v>
      </c>
      <c r="I667" s="19">
        <v>20100901</v>
      </c>
      <c r="J667" s="19" t="s">
        <v>1501</v>
      </c>
      <c r="K667" s="19">
        <v>6</v>
      </c>
      <c r="L667" s="19">
        <v>36</v>
      </c>
      <c r="M667" s="19">
        <v>23</v>
      </c>
      <c r="N667" s="19">
        <v>49</v>
      </c>
      <c r="O667" s="19" t="s">
        <v>1502</v>
      </c>
      <c r="P667" s="19">
        <v>5</v>
      </c>
      <c r="Q667" s="19" t="s">
        <v>67</v>
      </c>
      <c r="R667" s="19"/>
      <c r="S667" s="19">
        <v>5000</v>
      </c>
      <c r="T667" s="19" t="s">
        <v>45</v>
      </c>
      <c r="U667" s="19"/>
      <c r="V667" s="19"/>
      <c r="W667" s="19"/>
      <c r="X667" s="19">
        <v>810</v>
      </c>
      <c r="Y667" s="19">
        <v>0</v>
      </c>
      <c r="Z667" s="19">
        <v>1</v>
      </c>
      <c r="AA667" s="19" t="s">
        <v>48</v>
      </c>
      <c r="AB667" s="19">
        <v>1</v>
      </c>
      <c r="AC667" s="19">
        <v>634272</v>
      </c>
      <c r="AD667" s="19">
        <v>12</v>
      </c>
      <c r="AE667" s="19"/>
      <c r="AF667" s="19"/>
      <c r="AG667" s="19"/>
      <c r="AH667" s="19">
        <v>112791</v>
      </c>
      <c r="AI667" s="19">
        <v>1</v>
      </c>
      <c r="AJ667" s="19"/>
      <c r="AK667" s="19"/>
      <c r="AL667" s="19"/>
      <c r="AM667" s="19"/>
      <c r="AN667" s="19"/>
      <c r="AO667" s="19">
        <v>2.2400000000000002</v>
      </c>
      <c r="AP667" s="19" t="s">
        <v>1519</v>
      </c>
      <c r="AQ667" s="19" t="s">
        <v>1502</v>
      </c>
      <c r="AR667" s="19" t="s">
        <v>1540</v>
      </c>
      <c r="AS667" s="19" t="s">
        <v>1562</v>
      </c>
      <c r="AT667" s="19" t="s">
        <v>1563</v>
      </c>
      <c r="AU667" s="19" t="s">
        <v>1564</v>
      </c>
      <c r="AV667" s="19" t="s">
        <v>1565</v>
      </c>
      <c r="AW667" s="19">
        <v>2007</v>
      </c>
      <c r="AX667" s="19">
        <v>3</v>
      </c>
      <c r="AY667" s="19" t="s">
        <v>1566</v>
      </c>
      <c r="AZ667" s="19" t="s">
        <v>1567</v>
      </c>
      <c r="BA667" s="19">
        <v>2008</v>
      </c>
      <c r="BB667" t="str">
        <f>VLOOKUP(AC667,'CTCwiretagcode(Jan2016)'!A$2:C$730,3,FALSE)</f>
        <v>SAM</v>
      </c>
      <c r="BC667" t="str">
        <f t="shared" si="33"/>
        <v>mix</v>
      </c>
      <c r="BD667">
        <f t="shared" si="34"/>
        <v>3</v>
      </c>
      <c r="BE667" t="str">
        <f t="shared" si="32"/>
        <v>6342723M10107  C2010810</v>
      </c>
      <c r="BK667" s="19" t="s">
        <v>1518</v>
      </c>
    </row>
    <row r="668" spans="1:63" x14ac:dyDescent="0.25">
      <c r="A668" s="19" t="s">
        <v>1501</v>
      </c>
      <c r="B668" s="19">
        <v>4.0999999999999996</v>
      </c>
      <c r="C668" s="19">
        <v>20140306</v>
      </c>
      <c r="D668" s="19" t="s">
        <v>41</v>
      </c>
      <c r="E668" s="19" t="s">
        <v>41</v>
      </c>
      <c r="F668" s="19">
        <v>2166275</v>
      </c>
      <c r="G668" s="19">
        <v>1</v>
      </c>
      <c r="H668" s="19">
        <v>2010</v>
      </c>
      <c r="I668" s="19">
        <v>20100901</v>
      </c>
      <c r="J668" s="19" t="s">
        <v>1501</v>
      </c>
      <c r="K668" s="19">
        <v>6</v>
      </c>
      <c r="L668" s="19">
        <v>36</v>
      </c>
      <c r="M668" s="19">
        <v>23</v>
      </c>
      <c r="N668" s="19">
        <v>49</v>
      </c>
      <c r="O668" s="19" t="s">
        <v>1502</v>
      </c>
      <c r="P668" s="19">
        <v>5</v>
      </c>
      <c r="Q668" s="19" t="s">
        <v>67</v>
      </c>
      <c r="R668" s="19"/>
      <c r="S668" s="19">
        <v>5000</v>
      </c>
      <c r="T668" s="19" t="s">
        <v>110</v>
      </c>
      <c r="U668" s="19"/>
      <c r="V668" s="19"/>
      <c r="W668" s="19"/>
      <c r="X668" s="19">
        <v>840</v>
      </c>
      <c r="Y668" s="19">
        <v>0</v>
      </c>
      <c r="Z668" s="19">
        <v>1</v>
      </c>
      <c r="AA668" s="19" t="s">
        <v>48</v>
      </c>
      <c r="AB668" s="19">
        <v>1</v>
      </c>
      <c r="AC668" s="19">
        <v>634272</v>
      </c>
      <c r="AD668" s="19">
        <v>12</v>
      </c>
      <c r="AE668" s="19"/>
      <c r="AF668" s="19"/>
      <c r="AG668" s="19"/>
      <c r="AH668" s="19">
        <v>112791</v>
      </c>
      <c r="AI668" s="19">
        <v>1</v>
      </c>
      <c r="AJ668" s="19"/>
      <c r="AK668" s="19"/>
      <c r="AL668" s="19"/>
      <c r="AM668" s="19"/>
      <c r="AN668" s="19"/>
      <c r="AO668" s="19">
        <v>2.2400000000000002</v>
      </c>
      <c r="AP668" s="19" t="s">
        <v>1519</v>
      </c>
      <c r="AQ668" s="19" t="s">
        <v>1502</v>
      </c>
      <c r="AR668" s="19" t="s">
        <v>1540</v>
      </c>
      <c r="AS668" s="19" t="s">
        <v>1562</v>
      </c>
      <c r="AT668" s="19" t="s">
        <v>1563</v>
      </c>
      <c r="AU668" s="19" t="s">
        <v>1564</v>
      </c>
      <c r="AV668" s="19" t="s">
        <v>1565</v>
      </c>
      <c r="AW668" s="19">
        <v>2007</v>
      </c>
      <c r="AX668" s="19">
        <v>3</v>
      </c>
      <c r="AY668" s="19" t="s">
        <v>1566</v>
      </c>
      <c r="AZ668" s="19" t="s">
        <v>1567</v>
      </c>
      <c r="BA668" s="19">
        <v>2008</v>
      </c>
      <c r="BB668" t="str">
        <f>VLOOKUP(AC668,'CTCwiretagcode(Jan2016)'!A$2:C$730,3,FALSE)</f>
        <v>SAM</v>
      </c>
      <c r="BC668" t="str">
        <f t="shared" si="33"/>
        <v>mix</v>
      </c>
      <c r="BD668">
        <f t="shared" si="34"/>
        <v>3</v>
      </c>
      <c r="BE668" t="str">
        <f t="shared" si="32"/>
        <v>6342723M10107  C2010840</v>
      </c>
      <c r="BK668" s="19" t="s">
        <v>1518</v>
      </c>
    </row>
    <row r="669" spans="1:63" x14ac:dyDescent="0.25">
      <c r="A669" s="19" t="s">
        <v>1501</v>
      </c>
      <c r="B669" s="19">
        <v>4.0999999999999996</v>
      </c>
      <c r="C669" s="19">
        <v>20140306</v>
      </c>
      <c r="D669" s="19" t="s">
        <v>41</v>
      </c>
      <c r="E669" s="19" t="s">
        <v>41</v>
      </c>
      <c r="F669" s="19">
        <v>2166285</v>
      </c>
      <c r="G669" s="19">
        <v>1</v>
      </c>
      <c r="H669" s="19">
        <v>2010</v>
      </c>
      <c r="I669" s="19">
        <v>20100901</v>
      </c>
      <c r="J669" s="19" t="s">
        <v>1501</v>
      </c>
      <c r="K669" s="19">
        <v>6</v>
      </c>
      <c r="L669" s="19">
        <v>36</v>
      </c>
      <c r="M669" s="19">
        <v>23</v>
      </c>
      <c r="N669" s="19">
        <v>49</v>
      </c>
      <c r="O669" s="19" t="s">
        <v>1502</v>
      </c>
      <c r="P669" s="19">
        <v>5</v>
      </c>
      <c r="Q669" s="19" t="s">
        <v>67</v>
      </c>
      <c r="R669" s="19"/>
      <c r="S669" s="19">
        <v>5000</v>
      </c>
      <c r="T669" s="19" t="s">
        <v>45</v>
      </c>
      <c r="U669" s="19"/>
      <c r="V669" s="19"/>
      <c r="W669" s="19"/>
      <c r="X669" s="19">
        <v>740</v>
      </c>
      <c r="Y669" s="19">
        <v>0</v>
      </c>
      <c r="Z669" s="19">
        <v>1</v>
      </c>
      <c r="AA669" s="19" t="s">
        <v>48</v>
      </c>
      <c r="AB669" s="19">
        <v>1</v>
      </c>
      <c r="AC669" s="19">
        <v>634272</v>
      </c>
      <c r="AD669" s="19">
        <v>12</v>
      </c>
      <c r="AE669" s="19"/>
      <c r="AF669" s="19"/>
      <c r="AG669" s="19"/>
      <c r="AH669" s="19">
        <v>112791</v>
      </c>
      <c r="AI669" s="19">
        <v>1</v>
      </c>
      <c r="AJ669" s="19"/>
      <c r="AK669" s="19"/>
      <c r="AL669" s="19"/>
      <c r="AM669" s="19"/>
      <c r="AN669" s="19"/>
      <c r="AO669" s="19">
        <v>2.2400000000000002</v>
      </c>
      <c r="AP669" s="19" t="s">
        <v>1519</v>
      </c>
      <c r="AQ669" s="19" t="s">
        <v>1502</v>
      </c>
      <c r="AR669" s="19" t="s">
        <v>1540</v>
      </c>
      <c r="AS669" s="19" t="s">
        <v>1562</v>
      </c>
      <c r="AT669" s="19" t="s">
        <v>1563</v>
      </c>
      <c r="AU669" s="19" t="s">
        <v>1564</v>
      </c>
      <c r="AV669" s="19" t="s">
        <v>1565</v>
      </c>
      <c r="AW669" s="19">
        <v>2007</v>
      </c>
      <c r="AX669" s="19">
        <v>3</v>
      </c>
      <c r="AY669" s="19" t="s">
        <v>1566</v>
      </c>
      <c r="AZ669" s="19" t="s">
        <v>1567</v>
      </c>
      <c r="BA669" s="19">
        <v>2008</v>
      </c>
      <c r="BB669" t="str">
        <f>VLOOKUP(AC669,'CTCwiretagcode(Jan2016)'!A$2:C$730,3,FALSE)</f>
        <v>SAM</v>
      </c>
      <c r="BC669" t="str">
        <f t="shared" si="33"/>
        <v>mix</v>
      </c>
      <c r="BD669">
        <f t="shared" si="34"/>
        <v>3</v>
      </c>
      <c r="BE669" t="str">
        <f t="shared" si="32"/>
        <v>6342723M10107  C2010740</v>
      </c>
      <c r="BK669" s="19" t="s">
        <v>1518</v>
      </c>
    </row>
    <row r="670" spans="1:63" x14ac:dyDescent="0.25">
      <c r="A670" s="19" t="s">
        <v>1501</v>
      </c>
      <c r="B670" s="19">
        <v>4.0999999999999996</v>
      </c>
      <c r="C670" s="19">
        <v>20140306</v>
      </c>
      <c r="D670" s="19" t="s">
        <v>41</v>
      </c>
      <c r="E670" s="19" t="s">
        <v>41</v>
      </c>
      <c r="F670" s="19">
        <v>2165532</v>
      </c>
      <c r="G670" s="19">
        <v>1</v>
      </c>
      <c r="H670" s="19">
        <v>2010</v>
      </c>
      <c r="I670" s="19">
        <v>20100901</v>
      </c>
      <c r="J670" s="19" t="s">
        <v>1501</v>
      </c>
      <c r="K670" s="19">
        <v>6</v>
      </c>
      <c r="L670" s="19">
        <v>36</v>
      </c>
      <c r="M670" s="19">
        <v>23</v>
      </c>
      <c r="N670" s="19">
        <v>14</v>
      </c>
      <c r="O670" s="19" t="s">
        <v>1502</v>
      </c>
      <c r="P670" s="19">
        <v>5</v>
      </c>
      <c r="Q670" s="19" t="s">
        <v>67</v>
      </c>
      <c r="R670" s="19"/>
      <c r="S670" s="19">
        <v>5000</v>
      </c>
      <c r="T670" s="19" t="s">
        <v>45</v>
      </c>
      <c r="U670" s="19"/>
      <c r="V670" s="19"/>
      <c r="W670" s="19"/>
      <c r="X670" s="19">
        <v>780</v>
      </c>
      <c r="Y670" s="19">
        <v>0</v>
      </c>
      <c r="Z670" s="19">
        <v>1</v>
      </c>
      <c r="AA670" s="19" t="s">
        <v>48</v>
      </c>
      <c r="AB670" s="19">
        <v>1</v>
      </c>
      <c r="AC670" s="19">
        <v>634272</v>
      </c>
      <c r="AD670" s="19">
        <v>12</v>
      </c>
      <c r="AE670" s="19"/>
      <c r="AF670" s="19"/>
      <c r="AG670" s="19"/>
      <c r="AH670" s="19">
        <v>112791</v>
      </c>
      <c r="AI670" s="19">
        <v>1</v>
      </c>
      <c r="AJ670" s="19"/>
      <c r="AK670" s="19"/>
      <c r="AL670" s="19"/>
      <c r="AM670" s="19"/>
      <c r="AN670" s="19"/>
      <c r="AO670" s="19">
        <v>2.2400000000000002</v>
      </c>
      <c r="AP670" s="19" t="s">
        <v>1519</v>
      </c>
      <c r="AQ670" s="19" t="s">
        <v>1502</v>
      </c>
      <c r="AR670" s="19" t="s">
        <v>1540</v>
      </c>
      <c r="AS670" s="19" t="s">
        <v>1562</v>
      </c>
      <c r="AT670" s="19" t="s">
        <v>1563</v>
      </c>
      <c r="AU670" s="19" t="s">
        <v>1564</v>
      </c>
      <c r="AV670" s="19" t="s">
        <v>1565</v>
      </c>
      <c r="AW670" s="19">
        <v>2007</v>
      </c>
      <c r="AX670" s="19">
        <v>3</v>
      </c>
      <c r="AY670" s="19" t="s">
        <v>1566</v>
      </c>
      <c r="AZ670" s="19" t="s">
        <v>1567</v>
      </c>
      <c r="BA670" s="19">
        <v>2008</v>
      </c>
      <c r="BB670" t="str">
        <f>VLOOKUP(AC670,'CTCwiretagcode(Jan2016)'!A$2:C$730,3,FALSE)</f>
        <v>SAM</v>
      </c>
      <c r="BC670" t="str">
        <f t="shared" si="33"/>
        <v>NT</v>
      </c>
      <c r="BD670">
        <f t="shared" si="34"/>
        <v>3</v>
      </c>
      <c r="BE670" t="str">
        <f t="shared" si="32"/>
        <v>6342723M10107  C2010780</v>
      </c>
      <c r="BK670" s="19" t="s">
        <v>1518</v>
      </c>
    </row>
    <row r="671" spans="1:63" x14ac:dyDescent="0.25">
      <c r="A671" s="19" t="s">
        <v>1501</v>
      </c>
      <c r="B671" s="19">
        <v>4.0999999999999996</v>
      </c>
      <c r="C671" s="19">
        <v>20140306</v>
      </c>
      <c r="D671" s="19" t="s">
        <v>41</v>
      </c>
      <c r="E671" s="19" t="s">
        <v>41</v>
      </c>
      <c r="F671" s="19">
        <v>2166028</v>
      </c>
      <c r="G671" s="19">
        <v>1</v>
      </c>
      <c r="H671" s="19">
        <v>2010</v>
      </c>
      <c r="I671" s="19">
        <v>20100901</v>
      </c>
      <c r="J671" s="19" t="s">
        <v>1501</v>
      </c>
      <c r="K671" s="19">
        <v>6</v>
      </c>
      <c r="L671" s="19">
        <v>36</v>
      </c>
      <c r="M671" s="19">
        <v>23</v>
      </c>
      <c r="N671" s="19">
        <v>14</v>
      </c>
      <c r="O671" s="19" t="s">
        <v>1502</v>
      </c>
      <c r="P671" s="19">
        <v>5</v>
      </c>
      <c r="Q671" s="19" t="s">
        <v>67</v>
      </c>
      <c r="R671" s="19"/>
      <c r="S671" s="19">
        <v>5000</v>
      </c>
      <c r="T671" s="19" t="s">
        <v>110</v>
      </c>
      <c r="U671" s="19"/>
      <c r="V671" s="19"/>
      <c r="W671" s="19"/>
      <c r="X671" s="19">
        <v>840</v>
      </c>
      <c r="Y671" s="19">
        <v>0</v>
      </c>
      <c r="Z671" s="19">
        <v>1</v>
      </c>
      <c r="AA671" s="19" t="s">
        <v>48</v>
      </c>
      <c r="AB671" s="19">
        <v>1</v>
      </c>
      <c r="AC671" s="19">
        <v>634272</v>
      </c>
      <c r="AD671" s="19">
        <v>12</v>
      </c>
      <c r="AE671" s="19"/>
      <c r="AF671" s="19"/>
      <c r="AG671" s="19"/>
      <c r="AH671" s="19">
        <v>112791</v>
      </c>
      <c r="AI671" s="19">
        <v>1</v>
      </c>
      <c r="AJ671" s="19"/>
      <c r="AK671" s="19"/>
      <c r="AL671" s="19"/>
      <c r="AM671" s="19"/>
      <c r="AN671" s="19"/>
      <c r="AO671" s="19">
        <v>2.2400000000000002</v>
      </c>
      <c r="AP671" s="19" t="s">
        <v>1519</v>
      </c>
      <c r="AQ671" s="19" t="s">
        <v>1502</v>
      </c>
      <c r="AR671" s="19" t="s">
        <v>1540</v>
      </c>
      <c r="AS671" s="19" t="s">
        <v>1562</v>
      </c>
      <c r="AT671" s="19" t="s">
        <v>1563</v>
      </c>
      <c r="AU671" s="19" t="s">
        <v>1564</v>
      </c>
      <c r="AV671" s="19" t="s">
        <v>1565</v>
      </c>
      <c r="AW671" s="19">
        <v>2007</v>
      </c>
      <c r="AX671" s="19">
        <v>3</v>
      </c>
      <c r="AY671" s="19" t="s">
        <v>1566</v>
      </c>
      <c r="AZ671" s="19" t="s">
        <v>1567</v>
      </c>
      <c r="BA671" s="19">
        <v>2008</v>
      </c>
      <c r="BB671" t="str">
        <f>VLOOKUP(AC671,'CTCwiretagcode(Jan2016)'!A$2:C$730,3,FALSE)</f>
        <v>SAM</v>
      </c>
      <c r="BC671" t="str">
        <f t="shared" si="33"/>
        <v>NT</v>
      </c>
      <c r="BD671">
        <f t="shared" si="34"/>
        <v>3</v>
      </c>
      <c r="BE671" t="str">
        <f t="shared" si="32"/>
        <v>6342723M10107  C2010840</v>
      </c>
      <c r="BK671" s="19" t="s">
        <v>1518</v>
      </c>
    </row>
    <row r="672" spans="1:63" x14ac:dyDescent="0.25">
      <c r="A672" s="19" t="s">
        <v>1501</v>
      </c>
      <c r="B672" s="19">
        <v>4.0999999999999996</v>
      </c>
      <c r="C672" s="19">
        <v>20140306</v>
      </c>
      <c r="D672" s="19" t="s">
        <v>41</v>
      </c>
      <c r="E672" s="19" t="s">
        <v>41</v>
      </c>
      <c r="F672" s="19">
        <v>2165469</v>
      </c>
      <c r="G672" s="19">
        <v>1</v>
      </c>
      <c r="H672" s="19">
        <v>2010</v>
      </c>
      <c r="I672" s="19">
        <v>20100902</v>
      </c>
      <c r="J672" s="19" t="s">
        <v>1501</v>
      </c>
      <c r="K672" s="19">
        <v>6</v>
      </c>
      <c r="L672" s="19">
        <v>36</v>
      </c>
      <c r="M672" s="19">
        <v>23</v>
      </c>
      <c r="N672" s="19">
        <v>17</v>
      </c>
      <c r="O672" s="19" t="s">
        <v>1502</v>
      </c>
      <c r="P672" s="19">
        <v>5</v>
      </c>
      <c r="Q672" s="19" t="s">
        <v>67</v>
      </c>
      <c r="R672" s="19"/>
      <c r="S672" s="19">
        <v>5000</v>
      </c>
      <c r="T672" s="19" t="s">
        <v>110</v>
      </c>
      <c r="U672" s="19"/>
      <c r="V672" s="19"/>
      <c r="W672" s="19"/>
      <c r="X672" s="19">
        <v>700</v>
      </c>
      <c r="Y672" s="19">
        <v>0</v>
      </c>
      <c r="Z672" s="19">
        <v>1</v>
      </c>
      <c r="AA672" s="19" t="s">
        <v>48</v>
      </c>
      <c r="AB672" s="19">
        <v>1</v>
      </c>
      <c r="AC672" s="19">
        <v>634272</v>
      </c>
      <c r="AD672" s="19">
        <v>12</v>
      </c>
      <c r="AE672" s="19"/>
      <c r="AF672" s="19"/>
      <c r="AG672" s="19"/>
      <c r="AH672" s="19">
        <v>112791</v>
      </c>
      <c r="AI672" s="19">
        <v>1</v>
      </c>
      <c r="AJ672" s="19"/>
      <c r="AK672" s="19"/>
      <c r="AL672" s="19"/>
      <c r="AM672" s="19"/>
      <c r="AN672" s="19"/>
      <c r="AO672" s="19">
        <v>2.2400000000000002</v>
      </c>
      <c r="AP672" s="19" t="s">
        <v>1519</v>
      </c>
      <c r="AQ672" s="19" t="s">
        <v>1502</v>
      </c>
      <c r="AR672" s="19" t="s">
        <v>1540</v>
      </c>
      <c r="AS672" s="19" t="s">
        <v>1562</v>
      </c>
      <c r="AT672" s="19" t="s">
        <v>1563</v>
      </c>
      <c r="AU672" s="19" t="s">
        <v>1564</v>
      </c>
      <c r="AV672" s="19" t="s">
        <v>1565</v>
      </c>
      <c r="AW672" s="19">
        <v>2007</v>
      </c>
      <c r="AX672" s="19">
        <v>3</v>
      </c>
      <c r="AY672" s="19" t="s">
        <v>1566</v>
      </c>
      <c r="AZ672" s="19" t="s">
        <v>1567</v>
      </c>
      <c r="BA672" s="19">
        <v>2008</v>
      </c>
      <c r="BB672" t="str">
        <f>VLOOKUP(AC672,'CTCwiretagcode(Jan2016)'!A$2:C$730,3,FALSE)</f>
        <v>SAM</v>
      </c>
      <c r="BC672" t="str">
        <f t="shared" si="33"/>
        <v>Tr</v>
      </c>
      <c r="BD672">
        <f t="shared" si="34"/>
        <v>3</v>
      </c>
      <c r="BE672" t="str">
        <f t="shared" si="32"/>
        <v>6342723M10107  C2010700</v>
      </c>
      <c r="BK672" s="19" t="s">
        <v>1518</v>
      </c>
    </row>
    <row r="673" spans="1:63" x14ac:dyDescent="0.25">
      <c r="A673" s="19" t="s">
        <v>1501</v>
      </c>
      <c r="B673" s="19">
        <v>4.0999999999999996</v>
      </c>
      <c r="C673" s="19">
        <v>20140306</v>
      </c>
      <c r="D673" s="19" t="s">
        <v>41</v>
      </c>
      <c r="E673" s="19" t="s">
        <v>41</v>
      </c>
      <c r="F673" s="19">
        <v>2165577</v>
      </c>
      <c r="G673" s="19">
        <v>1</v>
      </c>
      <c r="H673" s="19">
        <v>2010</v>
      </c>
      <c r="I673" s="19">
        <v>20100902</v>
      </c>
      <c r="J673" s="19" t="s">
        <v>1501</v>
      </c>
      <c r="K673" s="19">
        <v>6</v>
      </c>
      <c r="L673" s="19">
        <v>36</v>
      </c>
      <c r="M673" s="19">
        <v>23</v>
      </c>
      <c r="N673" s="19">
        <v>19</v>
      </c>
      <c r="O673" s="19" t="s">
        <v>1502</v>
      </c>
      <c r="P673" s="19">
        <v>5</v>
      </c>
      <c r="Q673" s="19" t="s">
        <v>67</v>
      </c>
      <c r="R673" s="19"/>
      <c r="S673" s="19">
        <v>5000</v>
      </c>
      <c r="T673" s="19" t="s">
        <v>45</v>
      </c>
      <c r="U673" s="19"/>
      <c r="V673" s="19"/>
      <c r="W673" s="19"/>
      <c r="X673" s="19">
        <v>780</v>
      </c>
      <c r="Y673" s="19">
        <v>0</v>
      </c>
      <c r="Z673" s="19">
        <v>1</v>
      </c>
      <c r="AA673" s="19" t="s">
        <v>48</v>
      </c>
      <c r="AB673" s="19">
        <v>1</v>
      </c>
      <c r="AC673" s="19">
        <v>634272</v>
      </c>
      <c r="AD673" s="19">
        <v>12</v>
      </c>
      <c r="AE673" s="19"/>
      <c r="AF673" s="19"/>
      <c r="AG673" s="19"/>
      <c r="AH673" s="19">
        <v>112791</v>
      </c>
      <c r="AI673" s="19">
        <v>1</v>
      </c>
      <c r="AJ673" s="19"/>
      <c r="AK673" s="19"/>
      <c r="AL673" s="19"/>
      <c r="AM673" s="19"/>
      <c r="AN673" s="19"/>
      <c r="AO673" s="19">
        <v>2.2400000000000002</v>
      </c>
      <c r="AP673" s="19" t="s">
        <v>1519</v>
      </c>
      <c r="AQ673" s="19" t="s">
        <v>1502</v>
      </c>
      <c r="AR673" s="19" t="s">
        <v>1540</v>
      </c>
      <c r="AS673" s="19" t="s">
        <v>1562</v>
      </c>
      <c r="AT673" s="19" t="s">
        <v>1563</v>
      </c>
      <c r="AU673" s="19" t="s">
        <v>1564</v>
      </c>
      <c r="AV673" s="19" t="s">
        <v>1565</v>
      </c>
      <c r="AW673" s="19">
        <v>2007</v>
      </c>
      <c r="AX673" s="19">
        <v>3</v>
      </c>
      <c r="AY673" s="19" t="s">
        <v>1566</v>
      </c>
      <c r="AZ673" s="19" t="s">
        <v>1567</v>
      </c>
      <c r="BA673" s="19">
        <v>2008</v>
      </c>
      <c r="BB673" t="str">
        <f>VLOOKUP(AC673,'CTCwiretagcode(Jan2016)'!A$2:C$730,3,FALSE)</f>
        <v>SAM</v>
      </c>
      <c r="BC673" t="str">
        <f t="shared" si="33"/>
        <v>NT</v>
      </c>
      <c r="BD673">
        <f t="shared" si="34"/>
        <v>3</v>
      </c>
      <c r="BE673" t="str">
        <f t="shared" si="32"/>
        <v>6342723M10107  C2010780</v>
      </c>
      <c r="BK673" s="19" t="s">
        <v>1518</v>
      </c>
    </row>
    <row r="674" spans="1:63" x14ac:dyDescent="0.25">
      <c r="A674" s="19" t="s">
        <v>1501</v>
      </c>
      <c r="B674" s="19">
        <v>4.0999999999999996</v>
      </c>
      <c r="C674" s="19">
        <v>20140306</v>
      </c>
      <c r="D674" s="19" t="s">
        <v>41</v>
      </c>
      <c r="E674" s="19" t="s">
        <v>41</v>
      </c>
      <c r="F674" s="19">
        <v>2165580</v>
      </c>
      <c r="G674" s="19">
        <v>1</v>
      </c>
      <c r="H674" s="19">
        <v>2010</v>
      </c>
      <c r="I674" s="19">
        <v>20100902</v>
      </c>
      <c r="J674" s="19" t="s">
        <v>1501</v>
      </c>
      <c r="K674" s="19">
        <v>6</v>
      </c>
      <c r="L674" s="19">
        <v>36</v>
      </c>
      <c r="M674" s="19">
        <v>23</v>
      </c>
      <c r="N674" s="19">
        <v>19</v>
      </c>
      <c r="O674" s="19" t="s">
        <v>1502</v>
      </c>
      <c r="P674" s="19">
        <v>5</v>
      </c>
      <c r="Q674" s="19" t="s">
        <v>67</v>
      </c>
      <c r="R674" s="19"/>
      <c r="S674" s="19">
        <v>5000</v>
      </c>
      <c r="T674" s="19" t="s">
        <v>45</v>
      </c>
      <c r="U674" s="19"/>
      <c r="V674" s="19"/>
      <c r="W674" s="19"/>
      <c r="X674" s="19">
        <v>760</v>
      </c>
      <c r="Y674" s="19">
        <v>0</v>
      </c>
      <c r="Z674" s="19">
        <v>1</v>
      </c>
      <c r="AA674" s="19" t="s">
        <v>48</v>
      </c>
      <c r="AB674" s="19">
        <v>1</v>
      </c>
      <c r="AC674" s="19">
        <v>186240</v>
      </c>
      <c r="AD674" s="19">
        <v>12</v>
      </c>
      <c r="AE674" s="19"/>
      <c r="AF674" s="19"/>
      <c r="AG674" s="19"/>
      <c r="AH674" s="19">
        <v>112791</v>
      </c>
      <c r="AI674" s="19">
        <v>1</v>
      </c>
      <c r="AJ674" s="19"/>
      <c r="AK674" s="19"/>
      <c r="AL674" s="19"/>
      <c r="AM674" s="19"/>
      <c r="AN674" s="19"/>
      <c r="AO674" s="19">
        <v>2.2400000000000002</v>
      </c>
      <c r="AP674" s="19" t="s">
        <v>1519</v>
      </c>
      <c r="AQ674" s="19" t="s">
        <v>1502</v>
      </c>
      <c r="AR674" s="19" t="s">
        <v>1505</v>
      </c>
      <c r="AS674" s="19" t="s">
        <v>1506</v>
      </c>
      <c r="AT674" s="19" t="s">
        <v>1507</v>
      </c>
      <c r="AU674" s="19" t="s">
        <v>1520</v>
      </c>
      <c r="AV674" s="19" t="s">
        <v>1521</v>
      </c>
      <c r="AW674" s="19">
        <v>2007</v>
      </c>
      <c r="AX674" s="19">
        <v>3</v>
      </c>
      <c r="AY674" s="19" t="s">
        <v>1522</v>
      </c>
      <c r="AZ674" s="19" t="s">
        <v>1523</v>
      </c>
      <c r="BA674" s="19">
        <v>2008</v>
      </c>
      <c r="BB674" t="str">
        <f>VLOOKUP(AC674,'CTCwiretagcode(Jan2016)'!A$2:C$730,3,FALSE)</f>
        <v>CHI</v>
      </c>
      <c r="BC674" t="str">
        <f t="shared" si="33"/>
        <v>NT</v>
      </c>
      <c r="BD674">
        <f t="shared" si="34"/>
        <v>3</v>
      </c>
      <c r="BE674" t="str">
        <f t="shared" si="32"/>
        <v>1862403M10107  C2010760</v>
      </c>
      <c r="BK674" s="19" t="s">
        <v>1518</v>
      </c>
    </row>
    <row r="675" spans="1:63" x14ac:dyDescent="0.25">
      <c r="A675" s="19" t="s">
        <v>1501</v>
      </c>
      <c r="B675" s="19">
        <v>4.0999999999999996</v>
      </c>
      <c r="C675" s="19">
        <v>20140306</v>
      </c>
      <c r="D675" s="19" t="s">
        <v>41</v>
      </c>
      <c r="E675" s="19" t="s">
        <v>41</v>
      </c>
      <c r="F675" s="19">
        <v>2165582</v>
      </c>
      <c r="G675" s="19">
        <v>1</v>
      </c>
      <c r="H675" s="19">
        <v>2010</v>
      </c>
      <c r="I675" s="19">
        <v>20100902</v>
      </c>
      <c r="J675" s="19" t="s">
        <v>1501</v>
      </c>
      <c r="K675" s="19">
        <v>6</v>
      </c>
      <c r="L675" s="19">
        <v>36</v>
      </c>
      <c r="M675" s="19">
        <v>23</v>
      </c>
      <c r="N675" s="19">
        <v>19</v>
      </c>
      <c r="O675" s="19" t="s">
        <v>1502</v>
      </c>
      <c r="P675" s="19">
        <v>5</v>
      </c>
      <c r="Q675" s="19" t="s">
        <v>67</v>
      </c>
      <c r="R675" s="19"/>
      <c r="S675" s="19">
        <v>5000</v>
      </c>
      <c r="T675" s="19" t="s">
        <v>45</v>
      </c>
      <c r="U675" s="19"/>
      <c r="V675" s="19"/>
      <c r="W675" s="19"/>
      <c r="X675" s="19">
        <v>760</v>
      </c>
      <c r="Y675" s="19">
        <v>0</v>
      </c>
      <c r="Z675" s="19">
        <v>1</v>
      </c>
      <c r="AA675" s="19" t="s">
        <v>48</v>
      </c>
      <c r="AB675" s="19">
        <v>1</v>
      </c>
      <c r="AC675" s="19">
        <v>634583</v>
      </c>
      <c r="AD675" s="19">
        <v>12</v>
      </c>
      <c r="AE675" s="19"/>
      <c r="AF675" s="19"/>
      <c r="AG675" s="19"/>
      <c r="AH675" s="19">
        <v>112791</v>
      </c>
      <c r="AI675" s="19">
        <v>1</v>
      </c>
      <c r="AJ675" s="19"/>
      <c r="AK675" s="19"/>
      <c r="AL675" s="19"/>
      <c r="AM675" s="19"/>
      <c r="AN675" s="19"/>
      <c r="AO675" s="19">
        <v>2.2400000000000002</v>
      </c>
      <c r="AP675" s="19" t="s">
        <v>1519</v>
      </c>
      <c r="AQ675" s="19" t="s">
        <v>1502</v>
      </c>
      <c r="AR675" s="19" t="s">
        <v>1540</v>
      </c>
      <c r="AS675" s="19" t="s">
        <v>1562</v>
      </c>
      <c r="AT675" s="19" t="s">
        <v>1579</v>
      </c>
      <c r="AU675" s="19" t="s">
        <v>1580</v>
      </c>
      <c r="AV675" s="19" t="s">
        <v>1565</v>
      </c>
      <c r="AW675" s="19">
        <v>2007</v>
      </c>
      <c r="AX675" s="19">
        <v>3</v>
      </c>
      <c r="AY675" s="19" t="s">
        <v>1581</v>
      </c>
      <c r="AZ675" s="19" t="s">
        <v>1567</v>
      </c>
      <c r="BA675" s="19">
        <v>2008</v>
      </c>
      <c r="BB675" t="str">
        <f>VLOOKUP(AC675,'CTCwiretagcode(Jan2016)'!A$2:C$730,3,FALSE)</f>
        <v>GLH</v>
      </c>
      <c r="BC675" t="str">
        <f t="shared" si="33"/>
        <v>NT</v>
      </c>
      <c r="BD675">
        <f t="shared" si="34"/>
        <v>3</v>
      </c>
      <c r="BE675" t="str">
        <f t="shared" si="32"/>
        <v>6345833M10107  C2010760</v>
      </c>
      <c r="BK675" s="19" t="s">
        <v>1518</v>
      </c>
    </row>
    <row r="676" spans="1:63" x14ac:dyDescent="0.25">
      <c r="A676" s="19" t="s">
        <v>1501</v>
      </c>
      <c r="B676" s="19">
        <v>4.0999999999999996</v>
      </c>
      <c r="C676" s="19">
        <v>20140306</v>
      </c>
      <c r="D676" s="19" t="s">
        <v>41</v>
      </c>
      <c r="E676" s="19" t="s">
        <v>41</v>
      </c>
      <c r="F676" s="19">
        <v>2165584</v>
      </c>
      <c r="G676" s="19">
        <v>1</v>
      </c>
      <c r="H676" s="19">
        <v>2010</v>
      </c>
      <c r="I676" s="19">
        <v>20100902</v>
      </c>
      <c r="J676" s="19" t="s">
        <v>1501</v>
      </c>
      <c r="K676" s="19">
        <v>6</v>
      </c>
      <c r="L676" s="19">
        <v>36</v>
      </c>
      <c r="M676" s="19">
        <v>23</v>
      </c>
      <c r="N676" s="19">
        <v>19</v>
      </c>
      <c r="O676" s="19" t="s">
        <v>1502</v>
      </c>
      <c r="P676" s="19">
        <v>5</v>
      </c>
      <c r="Q676" s="19" t="s">
        <v>67</v>
      </c>
      <c r="R676" s="19"/>
      <c r="S676" s="19">
        <v>5000</v>
      </c>
      <c r="T676" s="19" t="s">
        <v>45</v>
      </c>
      <c r="U676" s="19"/>
      <c r="V676" s="19"/>
      <c r="W676" s="19"/>
      <c r="X676" s="19">
        <v>750</v>
      </c>
      <c r="Y676" s="19">
        <v>0</v>
      </c>
      <c r="Z676" s="19">
        <v>1</v>
      </c>
      <c r="AA676" s="19" t="s">
        <v>48</v>
      </c>
      <c r="AB676" s="19">
        <v>1</v>
      </c>
      <c r="AC676" s="19">
        <v>186240</v>
      </c>
      <c r="AD676" s="19">
        <v>12</v>
      </c>
      <c r="AE676" s="19"/>
      <c r="AF676" s="19"/>
      <c r="AG676" s="19"/>
      <c r="AH676" s="19">
        <v>112791</v>
      </c>
      <c r="AI676" s="19">
        <v>1</v>
      </c>
      <c r="AJ676" s="19"/>
      <c r="AK676" s="19"/>
      <c r="AL676" s="19"/>
      <c r="AM676" s="19"/>
      <c r="AN676" s="19"/>
      <c r="AO676" s="19">
        <v>2.2400000000000002</v>
      </c>
      <c r="AP676" s="19" t="s">
        <v>1519</v>
      </c>
      <c r="AQ676" s="19" t="s">
        <v>1502</v>
      </c>
      <c r="AR676" s="19" t="s">
        <v>1505</v>
      </c>
      <c r="AS676" s="19" t="s">
        <v>1506</v>
      </c>
      <c r="AT676" s="19" t="s">
        <v>1507</v>
      </c>
      <c r="AU676" s="19" t="s">
        <v>1520</v>
      </c>
      <c r="AV676" s="19" t="s">
        <v>1521</v>
      </c>
      <c r="AW676" s="19">
        <v>2007</v>
      </c>
      <c r="AX676" s="19">
        <v>3</v>
      </c>
      <c r="AY676" s="19" t="s">
        <v>1522</v>
      </c>
      <c r="AZ676" s="19" t="s">
        <v>1523</v>
      </c>
      <c r="BA676" s="19">
        <v>2008</v>
      </c>
      <c r="BB676" t="str">
        <f>VLOOKUP(AC676,'CTCwiretagcode(Jan2016)'!A$2:C$730,3,FALSE)</f>
        <v>CHI</v>
      </c>
      <c r="BC676" t="str">
        <f t="shared" si="33"/>
        <v>NT</v>
      </c>
      <c r="BD676">
        <f t="shared" si="34"/>
        <v>3</v>
      </c>
      <c r="BE676" t="str">
        <f t="shared" si="32"/>
        <v>1862403M10107  C2010750</v>
      </c>
      <c r="BK676" s="19" t="s">
        <v>1518</v>
      </c>
    </row>
    <row r="677" spans="1:63" x14ac:dyDescent="0.25">
      <c r="A677" s="19" t="s">
        <v>1501</v>
      </c>
      <c r="B677" s="19">
        <v>4.0999999999999996</v>
      </c>
      <c r="C677" s="19">
        <v>20140306</v>
      </c>
      <c r="D677" s="19" t="s">
        <v>41</v>
      </c>
      <c r="E677" s="19" t="s">
        <v>41</v>
      </c>
      <c r="F677" s="19">
        <v>2165593</v>
      </c>
      <c r="G677" s="19">
        <v>1</v>
      </c>
      <c r="H677" s="19">
        <v>2010</v>
      </c>
      <c r="I677" s="19">
        <v>20100902</v>
      </c>
      <c r="J677" s="19" t="s">
        <v>1501</v>
      </c>
      <c r="K677" s="19">
        <v>6</v>
      </c>
      <c r="L677" s="19">
        <v>36</v>
      </c>
      <c r="M677" s="19">
        <v>23</v>
      </c>
      <c r="N677" s="19">
        <v>19</v>
      </c>
      <c r="O677" s="19" t="s">
        <v>1502</v>
      </c>
      <c r="P677" s="19">
        <v>5</v>
      </c>
      <c r="Q677" s="19" t="s">
        <v>67</v>
      </c>
      <c r="R677" s="19"/>
      <c r="S677" s="19">
        <v>5000</v>
      </c>
      <c r="T677" s="19" t="s">
        <v>110</v>
      </c>
      <c r="U677" s="19"/>
      <c r="V677" s="19"/>
      <c r="W677" s="19"/>
      <c r="X677" s="19">
        <v>770</v>
      </c>
      <c r="Y677" s="19">
        <v>0</v>
      </c>
      <c r="Z677" s="19">
        <v>1</v>
      </c>
      <c r="AA677" s="19" t="s">
        <v>48</v>
      </c>
      <c r="AB677" s="19">
        <v>1</v>
      </c>
      <c r="AC677" s="19">
        <v>185821</v>
      </c>
      <c r="AD677" s="19">
        <v>12</v>
      </c>
      <c r="AE677" s="19"/>
      <c r="AF677" s="19"/>
      <c r="AG677" s="19"/>
      <c r="AH677" s="19">
        <v>112791</v>
      </c>
      <c r="AI677" s="19">
        <v>1</v>
      </c>
      <c r="AJ677" s="19"/>
      <c r="AK677" s="19"/>
      <c r="AL677" s="19"/>
      <c r="AM677" s="19"/>
      <c r="AN677" s="19"/>
      <c r="AO677" s="19">
        <v>2.2400000000000002</v>
      </c>
      <c r="AP677" s="19" t="s">
        <v>1519</v>
      </c>
      <c r="AQ677" s="19" t="s">
        <v>1502</v>
      </c>
      <c r="AR677" s="19" t="s">
        <v>1505</v>
      </c>
      <c r="AS677" s="19" t="s">
        <v>1528</v>
      </c>
      <c r="AT677" s="19" t="s">
        <v>1529</v>
      </c>
      <c r="AU677" s="19" t="s">
        <v>1530</v>
      </c>
      <c r="AV677" s="19" t="s">
        <v>1531</v>
      </c>
      <c r="AW677" s="19">
        <v>2006</v>
      </c>
      <c r="AX677" s="19">
        <v>3</v>
      </c>
      <c r="AY677" s="19" t="s">
        <v>1532</v>
      </c>
      <c r="AZ677" s="19" t="s">
        <v>1533</v>
      </c>
      <c r="BA677" s="19">
        <v>2007</v>
      </c>
      <c r="BB677" t="str">
        <f>VLOOKUP(AC677,'CTCwiretagcode(Jan2016)'!A$2:C$730,3,FALSE)</f>
        <v>RBT</v>
      </c>
      <c r="BC677" t="str">
        <f t="shared" si="33"/>
        <v>NT</v>
      </c>
      <c r="BD677">
        <f t="shared" si="34"/>
        <v>3</v>
      </c>
      <c r="BE677" t="str">
        <f t="shared" si="32"/>
        <v>1858213M10107  C2010770</v>
      </c>
      <c r="BK677" s="19" t="s">
        <v>1518</v>
      </c>
    </row>
    <row r="678" spans="1:63" x14ac:dyDescent="0.25">
      <c r="A678" s="19" t="s">
        <v>1501</v>
      </c>
      <c r="B678" s="19">
        <v>4.0999999999999996</v>
      </c>
      <c r="C678" s="19">
        <v>20140306</v>
      </c>
      <c r="D678" s="19" t="s">
        <v>41</v>
      </c>
      <c r="E678" s="19" t="s">
        <v>41</v>
      </c>
      <c r="F678" s="19">
        <v>2165598</v>
      </c>
      <c r="G678" s="19">
        <v>1</v>
      </c>
      <c r="H678" s="19">
        <v>2010</v>
      </c>
      <c r="I678" s="19">
        <v>20100902</v>
      </c>
      <c r="J678" s="19" t="s">
        <v>1501</v>
      </c>
      <c r="K678" s="19">
        <v>6</v>
      </c>
      <c r="L678" s="19">
        <v>36</v>
      </c>
      <c r="M678" s="19">
        <v>23</v>
      </c>
      <c r="N678" s="19">
        <v>19</v>
      </c>
      <c r="O678" s="19" t="s">
        <v>1502</v>
      </c>
      <c r="P678" s="19">
        <v>5</v>
      </c>
      <c r="Q678" s="19" t="s">
        <v>67</v>
      </c>
      <c r="R678" s="19"/>
      <c r="S678" s="19">
        <v>5000</v>
      </c>
      <c r="T678" s="19" t="s">
        <v>110</v>
      </c>
      <c r="U678" s="19"/>
      <c r="V678" s="19"/>
      <c r="W678" s="19"/>
      <c r="X678" s="19">
        <v>780</v>
      </c>
      <c r="Y678" s="19">
        <v>0</v>
      </c>
      <c r="Z678" s="19">
        <v>1</v>
      </c>
      <c r="AA678" s="19" t="s">
        <v>48</v>
      </c>
      <c r="AB678" s="19">
        <v>1</v>
      </c>
      <c r="AC678" s="19">
        <v>186242</v>
      </c>
      <c r="AD678" s="19">
        <v>12</v>
      </c>
      <c r="AE678" s="19"/>
      <c r="AF678" s="19"/>
      <c r="AG678" s="19"/>
      <c r="AH678" s="19">
        <v>112791</v>
      </c>
      <c r="AI678" s="19">
        <v>1</v>
      </c>
      <c r="AJ678" s="19"/>
      <c r="AK678" s="19"/>
      <c r="AL678" s="19"/>
      <c r="AM678" s="19"/>
      <c r="AN678" s="19"/>
      <c r="AO678" s="19">
        <v>2.2400000000000002</v>
      </c>
      <c r="AP678" s="19" t="s">
        <v>1519</v>
      </c>
      <c r="AQ678" s="19" t="s">
        <v>1502</v>
      </c>
      <c r="AR678" s="19" t="s">
        <v>1505</v>
      </c>
      <c r="AS678" s="19" t="s">
        <v>1506</v>
      </c>
      <c r="AT678" s="19" t="s">
        <v>1507</v>
      </c>
      <c r="AU678" s="19" t="s">
        <v>1520</v>
      </c>
      <c r="AV678" s="19" t="s">
        <v>1521</v>
      </c>
      <c r="AW678" s="19">
        <v>2007</v>
      </c>
      <c r="AX678" s="19">
        <v>3</v>
      </c>
      <c r="AY678" s="19" t="s">
        <v>1522</v>
      </c>
      <c r="AZ678" s="19" t="s">
        <v>1523</v>
      </c>
      <c r="BA678" s="19">
        <v>2008</v>
      </c>
      <c r="BB678" t="str">
        <f>VLOOKUP(AC678,'CTCwiretagcode(Jan2016)'!A$2:C$730,3,FALSE)</f>
        <v>CHI</v>
      </c>
      <c r="BC678" t="str">
        <f t="shared" si="33"/>
        <v>NT</v>
      </c>
      <c r="BD678">
        <f t="shared" si="34"/>
        <v>3</v>
      </c>
      <c r="BE678" t="str">
        <f t="shared" si="32"/>
        <v>1862423M10107  C2010780</v>
      </c>
      <c r="BK678" s="19" t="s">
        <v>1518</v>
      </c>
    </row>
    <row r="679" spans="1:63" x14ac:dyDescent="0.25">
      <c r="A679" s="19" t="s">
        <v>1501</v>
      </c>
      <c r="B679" s="19">
        <v>4.0999999999999996</v>
      </c>
      <c r="C679" s="19">
        <v>20140306</v>
      </c>
      <c r="D679" s="19" t="s">
        <v>41</v>
      </c>
      <c r="E679" s="19" t="s">
        <v>41</v>
      </c>
      <c r="F679" s="19">
        <v>2165600</v>
      </c>
      <c r="G679" s="19">
        <v>1</v>
      </c>
      <c r="H679" s="19">
        <v>2010</v>
      </c>
      <c r="I679" s="19">
        <v>20100902</v>
      </c>
      <c r="J679" s="19" t="s">
        <v>1501</v>
      </c>
      <c r="K679" s="19">
        <v>6</v>
      </c>
      <c r="L679" s="19">
        <v>36</v>
      </c>
      <c r="M679" s="19">
        <v>23</v>
      </c>
      <c r="N679" s="19">
        <v>19</v>
      </c>
      <c r="O679" s="19" t="s">
        <v>1502</v>
      </c>
      <c r="P679" s="19">
        <v>5</v>
      </c>
      <c r="Q679" s="19" t="s">
        <v>67</v>
      </c>
      <c r="R679" s="19"/>
      <c r="S679" s="19">
        <v>5000</v>
      </c>
      <c r="T679" s="19" t="s">
        <v>45</v>
      </c>
      <c r="U679" s="19"/>
      <c r="V679" s="19"/>
      <c r="W679" s="19"/>
      <c r="X679" s="19">
        <v>710</v>
      </c>
      <c r="Y679" s="19">
        <v>0</v>
      </c>
      <c r="Z679" s="19">
        <v>1</v>
      </c>
      <c r="AA679" s="19" t="s">
        <v>48</v>
      </c>
      <c r="AB679" s="19">
        <v>1</v>
      </c>
      <c r="AC679" s="19">
        <v>634272</v>
      </c>
      <c r="AD679" s="19">
        <v>12</v>
      </c>
      <c r="AE679" s="19"/>
      <c r="AF679" s="19"/>
      <c r="AG679" s="19"/>
      <c r="AH679" s="19">
        <v>112791</v>
      </c>
      <c r="AI679" s="19">
        <v>1</v>
      </c>
      <c r="AJ679" s="19"/>
      <c r="AK679" s="19"/>
      <c r="AL679" s="19"/>
      <c r="AM679" s="19"/>
      <c r="AN679" s="19"/>
      <c r="AO679" s="19">
        <v>2.2400000000000002</v>
      </c>
      <c r="AP679" s="19" t="s">
        <v>1519</v>
      </c>
      <c r="AQ679" s="19" t="s">
        <v>1502</v>
      </c>
      <c r="AR679" s="19" t="s">
        <v>1540</v>
      </c>
      <c r="AS679" s="19" t="s">
        <v>1562</v>
      </c>
      <c r="AT679" s="19" t="s">
        <v>1563</v>
      </c>
      <c r="AU679" s="19" t="s">
        <v>1564</v>
      </c>
      <c r="AV679" s="19" t="s">
        <v>1565</v>
      </c>
      <c r="AW679" s="19">
        <v>2007</v>
      </c>
      <c r="AX679" s="19">
        <v>3</v>
      </c>
      <c r="AY679" s="19" t="s">
        <v>1566</v>
      </c>
      <c r="AZ679" s="19" t="s">
        <v>1567</v>
      </c>
      <c r="BA679" s="19">
        <v>2008</v>
      </c>
      <c r="BB679" t="str">
        <f>VLOOKUP(AC679,'CTCwiretagcode(Jan2016)'!A$2:C$730,3,FALSE)</f>
        <v>SAM</v>
      </c>
      <c r="BC679" t="str">
        <f t="shared" si="33"/>
        <v>NT</v>
      </c>
      <c r="BD679">
        <f t="shared" si="34"/>
        <v>3</v>
      </c>
      <c r="BE679" t="str">
        <f t="shared" si="32"/>
        <v>6342723M10107  C2010710</v>
      </c>
      <c r="BK679" s="19" t="s">
        <v>1518</v>
      </c>
    </row>
    <row r="680" spans="1:63" x14ac:dyDescent="0.25">
      <c r="A680" s="19" t="s">
        <v>1501</v>
      </c>
      <c r="B680" s="19">
        <v>4.0999999999999996</v>
      </c>
      <c r="C680" s="19">
        <v>20140306</v>
      </c>
      <c r="D680" s="19" t="s">
        <v>41</v>
      </c>
      <c r="E680" s="19" t="s">
        <v>41</v>
      </c>
      <c r="F680" s="19">
        <v>2165603</v>
      </c>
      <c r="G680" s="19">
        <v>1</v>
      </c>
      <c r="H680" s="19">
        <v>2010</v>
      </c>
      <c r="I680" s="19">
        <v>20100902</v>
      </c>
      <c r="J680" s="19" t="s">
        <v>1501</v>
      </c>
      <c r="K680" s="19">
        <v>6</v>
      </c>
      <c r="L680" s="19">
        <v>36</v>
      </c>
      <c r="M680" s="19">
        <v>23</v>
      </c>
      <c r="N680" s="19">
        <v>19</v>
      </c>
      <c r="O680" s="19" t="s">
        <v>1502</v>
      </c>
      <c r="P680" s="19">
        <v>5</v>
      </c>
      <c r="Q680" s="19" t="s">
        <v>67</v>
      </c>
      <c r="R680" s="19"/>
      <c r="S680" s="19">
        <v>5000</v>
      </c>
      <c r="T680" s="19" t="s">
        <v>45</v>
      </c>
      <c r="U680" s="19"/>
      <c r="V680" s="19"/>
      <c r="W680" s="19"/>
      <c r="X680" s="19">
        <v>660</v>
      </c>
      <c r="Y680" s="19">
        <v>0</v>
      </c>
      <c r="Z680" s="19">
        <v>1</v>
      </c>
      <c r="AA680" s="19" t="s">
        <v>48</v>
      </c>
      <c r="AB680" s="19">
        <v>1</v>
      </c>
      <c r="AC680" s="19">
        <v>634583</v>
      </c>
      <c r="AD680" s="19">
        <v>12</v>
      </c>
      <c r="AE680" s="19"/>
      <c r="AF680" s="19"/>
      <c r="AG680" s="19"/>
      <c r="AH680" s="19">
        <v>112791</v>
      </c>
      <c r="AI680" s="19">
        <v>1</v>
      </c>
      <c r="AJ680" s="19"/>
      <c r="AK680" s="19"/>
      <c r="AL680" s="19"/>
      <c r="AM680" s="19"/>
      <c r="AN680" s="19"/>
      <c r="AO680" s="19">
        <v>2.2400000000000002</v>
      </c>
      <c r="AP680" s="19" t="s">
        <v>1519</v>
      </c>
      <c r="AQ680" s="19" t="s">
        <v>1502</v>
      </c>
      <c r="AR680" s="19" t="s">
        <v>1540</v>
      </c>
      <c r="AS680" s="19" t="s">
        <v>1562</v>
      </c>
      <c r="AT680" s="19" t="s">
        <v>1579</v>
      </c>
      <c r="AU680" s="19" t="s">
        <v>1580</v>
      </c>
      <c r="AV680" s="19" t="s">
        <v>1565</v>
      </c>
      <c r="AW680" s="19">
        <v>2007</v>
      </c>
      <c r="AX680" s="19">
        <v>3</v>
      </c>
      <c r="AY680" s="19" t="s">
        <v>1581</v>
      </c>
      <c r="AZ680" s="19" t="s">
        <v>1567</v>
      </c>
      <c r="BA680" s="19">
        <v>2008</v>
      </c>
      <c r="BB680" t="str">
        <f>VLOOKUP(AC680,'CTCwiretagcode(Jan2016)'!A$2:C$730,3,FALSE)</f>
        <v>GLH</v>
      </c>
      <c r="BC680" t="str">
        <f t="shared" si="33"/>
        <v>NT</v>
      </c>
      <c r="BD680">
        <f t="shared" si="34"/>
        <v>3</v>
      </c>
      <c r="BE680" t="str">
        <f t="shared" si="32"/>
        <v>6345833M10107  C2010660</v>
      </c>
      <c r="BK680" s="19" t="s">
        <v>1518</v>
      </c>
    </row>
    <row r="681" spans="1:63" x14ac:dyDescent="0.25">
      <c r="A681" s="19" t="s">
        <v>1501</v>
      </c>
      <c r="B681" s="19">
        <v>4.0999999999999996</v>
      </c>
      <c r="C681" s="19">
        <v>20140306</v>
      </c>
      <c r="D681" s="19" t="s">
        <v>41</v>
      </c>
      <c r="E681" s="19" t="s">
        <v>41</v>
      </c>
      <c r="F681" s="19">
        <v>2165605</v>
      </c>
      <c r="G681" s="19">
        <v>1</v>
      </c>
      <c r="H681" s="19">
        <v>2010</v>
      </c>
      <c r="I681" s="19">
        <v>20100902</v>
      </c>
      <c r="J681" s="19" t="s">
        <v>1501</v>
      </c>
      <c r="K681" s="19">
        <v>6</v>
      </c>
      <c r="L681" s="19">
        <v>36</v>
      </c>
      <c r="M681" s="19">
        <v>23</v>
      </c>
      <c r="N681" s="19">
        <v>19</v>
      </c>
      <c r="O681" s="19" t="s">
        <v>1502</v>
      </c>
      <c r="P681" s="19">
        <v>5</v>
      </c>
      <c r="Q681" s="19" t="s">
        <v>67</v>
      </c>
      <c r="R681" s="19"/>
      <c r="S681" s="19">
        <v>5000</v>
      </c>
      <c r="T681" s="19" t="s">
        <v>45</v>
      </c>
      <c r="U681" s="19"/>
      <c r="V681" s="19"/>
      <c r="W681" s="19"/>
      <c r="X681" s="19">
        <v>720</v>
      </c>
      <c r="Y681" s="19">
        <v>0</v>
      </c>
      <c r="Z681" s="19">
        <v>1</v>
      </c>
      <c r="AA681" s="19" t="s">
        <v>48</v>
      </c>
      <c r="AB681" s="19">
        <v>1</v>
      </c>
      <c r="AC681" s="19">
        <v>634583</v>
      </c>
      <c r="AD681" s="19">
        <v>12</v>
      </c>
      <c r="AE681" s="19"/>
      <c r="AF681" s="19"/>
      <c r="AG681" s="19"/>
      <c r="AH681" s="19">
        <v>112791</v>
      </c>
      <c r="AI681" s="19">
        <v>1</v>
      </c>
      <c r="AJ681" s="19"/>
      <c r="AK681" s="19"/>
      <c r="AL681" s="19"/>
      <c r="AM681" s="19"/>
      <c r="AN681" s="19"/>
      <c r="AO681" s="19">
        <v>2.2400000000000002</v>
      </c>
      <c r="AP681" s="19" t="s">
        <v>1519</v>
      </c>
      <c r="AQ681" s="19" t="s">
        <v>1502</v>
      </c>
      <c r="AR681" s="19" t="s">
        <v>1540</v>
      </c>
      <c r="AS681" s="19" t="s">
        <v>1562</v>
      </c>
      <c r="AT681" s="19" t="s">
        <v>1579</v>
      </c>
      <c r="AU681" s="19" t="s">
        <v>1580</v>
      </c>
      <c r="AV681" s="19" t="s">
        <v>1565</v>
      </c>
      <c r="AW681" s="19">
        <v>2007</v>
      </c>
      <c r="AX681" s="19">
        <v>3</v>
      </c>
      <c r="AY681" s="19" t="s">
        <v>1581</v>
      </c>
      <c r="AZ681" s="19" t="s">
        <v>1567</v>
      </c>
      <c r="BA681" s="19">
        <v>2008</v>
      </c>
      <c r="BB681" t="str">
        <f>VLOOKUP(AC681,'CTCwiretagcode(Jan2016)'!A$2:C$730,3,FALSE)</f>
        <v>GLH</v>
      </c>
      <c r="BC681" t="str">
        <f t="shared" si="33"/>
        <v>NT</v>
      </c>
      <c r="BD681">
        <f t="shared" si="34"/>
        <v>3</v>
      </c>
      <c r="BE681" t="str">
        <f t="shared" si="32"/>
        <v>6345833M10107  C2010720</v>
      </c>
      <c r="BK681" s="19" t="s">
        <v>1518</v>
      </c>
    </row>
    <row r="682" spans="1:63" x14ac:dyDescent="0.25">
      <c r="A682" s="19" t="s">
        <v>1501</v>
      </c>
      <c r="B682" s="19">
        <v>4.0999999999999996</v>
      </c>
      <c r="C682" s="19">
        <v>20140306</v>
      </c>
      <c r="D682" s="19" t="s">
        <v>41</v>
      </c>
      <c r="E682" s="19" t="s">
        <v>41</v>
      </c>
      <c r="F682" s="19">
        <v>2165678</v>
      </c>
      <c r="G682" s="19">
        <v>1</v>
      </c>
      <c r="H682" s="19">
        <v>2010</v>
      </c>
      <c r="I682" s="19">
        <v>20100902</v>
      </c>
      <c r="J682" s="19" t="s">
        <v>1501</v>
      </c>
      <c r="K682" s="19">
        <v>6</v>
      </c>
      <c r="L682" s="19">
        <v>36</v>
      </c>
      <c r="M682" s="19">
        <v>23</v>
      </c>
      <c r="N682" s="19">
        <v>49</v>
      </c>
      <c r="O682" s="19" t="s">
        <v>1502</v>
      </c>
      <c r="P682" s="19">
        <v>5</v>
      </c>
      <c r="Q682" s="19" t="s">
        <v>67</v>
      </c>
      <c r="R682" s="19"/>
      <c r="S682" s="19">
        <v>5000</v>
      </c>
      <c r="T682" s="19" t="s">
        <v>110</v>
      </c>
      <c r="U682" s="19"/>
      <c r="V682" s="19"/>
      <c r="W682" s="19"/>
      <c r="X682" s="19">
        <v>760</v>
      </c>
      <c r="Y682" s="19">
        <v>0</v>
      </c>
      <c r="Z682" s="19">
        <v>1</v>
      </c>
      <c r="AA682" s="19" t="s">
        <v>48</v>
      </c>
      <c r="AB682" s="19">
        <v>1</v>
      </c>
      <c r="AC682" s="19">
        <v>185359</v>
      </c>
      <c r="AD682" s="19">
        <v>12</v>
      </c>
      <c r="AE682" s="19"/>
      <c r="AF682" s="19"/>
      <c r="AG682" s="19"/>
      <c r="AH682" s="19">
        <v>112791</v>
      </c>
      <c r="AI682" s="19">
        <v>1</v>
      </c>
      <c r="AJ682" s="19"/>
      <c r="AK682" s="19"/>
      <c r="AL682" s="19"/>
      <c r="AM682" s="19"/>
      <c r="AN682" s="19"/>
      <c r="AO682" s="19">
        <v>2.2400000000000002</v>
      </c>
      <c r="AP682" s="19" t="s">
        <v>1519</v>
      </c>
      <c r="AQ682" s="19" t="s">
        <v>1502</v>
      </c>
      <c r="AR682" s="19" t="s">
        <v>1505</v>
      </c>
      <c r="AS682" s="19" t="s">
        <v>1512</v>
      </c>
      <c r="AT682" s="19" t="s">
        <v>1513</v>
      </c>
      <c r="AU682" s="19" t="s">
        <v>1514</v>
      </c>
      <c r="AV682" s="19" t="s">
        <v>1515</v>
      </c>
      <c r="AW682" s="19">
        <v>2007</v>
      </c>
      <c r="AX682" s="19">
        <v>3</v>
      </c>
      <c r="AY682" s="19" t="s">
        <v>1516</v>
      </c>
      <c r="AZ682" s="19" t="s">
        <v>1517</v>
      </c>
      <c r="BA682" s="19">
        <v>2008</v>
      </c>
      <c r="BB682" t="str">
        <f>VLOOKUP(AC682,'CTCwiretagcode(Jan2016)'!A$2:C$730,3,FALSE)</f>
        <v>COW</v>
      </c>
      <c r="BC682" t="str">
        <f t="shared" si="33"/>
        <v>mix</v>
      </c>
      <c r="BD682">
        <f t="shared" si="34"/>
        <v>3</v>
      </c>
      <c r="BE682" t="str">
        <f t="shared" si="32"/>
        <v>1853593M10107  C2010760</v>
      </c>
      <c r="BK682" s="19" t="s">
        <v>1518</v>
      </c>
    </row>
    <row r="683" spans="1:63" x14ac:dyDescent="0.25">
      <c r="A683" s="19" t="s">
        <v>1501</v>
      </c>
      <c r="B683" s="19">
        <v>4.0999999999999996</v>
      </c>
      <c r="C683" s="19">
        <v>20140306</v>
      </c>
      <c r="D683" s="19" t="s">
        <v>41</v>
      </c>
      <c r="E683" s="19" t="s">
        <v>41</v>
      </c>
      <c r="F683" s="19">
        <v>2165680</v>
      </c>
      <c r="G683" s="19">
        <v>1</v>
      </c>
      <c r="H683" s="19">
        <v>2010</v>
      </c>
      <c r="I683" s="19">
        <v>20100902</v>
      </c>
      <c r="J683" s="19" t="s">
        <v>1501</v>
      </c>
      <c r="K683" s="19">
        <v>6</v>
      </c>
      <c r="L683" s="19">
        <v>36</v>
      </c>
      <c r="M683" s="19">
        <v>23</v>
      </c>
      <c r="N683" s="19">
        <v>49</v>
      </c>
      <c r="O683" s="19" t="s">
        <v>1502</v>
      </c>
      <c r="P683" s="19">
        <v>5</v>
      </c>
      <c r="Q683" s="19" t="s">
        <v>67</v>
      </c>
      <c r="R683" s="19"/>
      <c r="S683" s="19">
        <v>5000</v>
      </c>
      <c r="T683" s="19" t="s">
        <v>110</v>
      </c>
      <c r="U683" s="19"/>
      <c r="V683" s="19"/>
      <c r="W683" s="19"/>
      <c r="X683" s="19">
        <v>760</v>
      </c>
      <c r="Y683" s="19">
        <v>0</v>
      </c>
      <c r="Z683" s="19">
        <v>1</v>
      </c>
      <c r="AA683" s="19" t="s">
        <v>48</v>
      </c>
      <c r="AB683" s="19">
        <v>1</v>
      </c>
      <c r="AC683" s="19">
        <v>634272</v>
      </c>
      <c r="AD683" s="19">
        <v>12</v>
      </c>
      <c r="AE683" s="19"/>
      <c r="AF683" s="19"/>
      <c r="AG683" s="19"/>
      <c r="AH683" s="19">
        <v>112791</v>
      </c>
      <c r="AI683" s="19">
        <v>1</v>
      </c>
      <c r="AJ683" s="19"/>
      <c r="AK683" s="19"/>
      <c r="AL683" s="19"/>
      <c r="AM683" s="19"/>
      <c r="AN683" s="19"/>
      <c r="AO683" s="19">
        <v>2.2400000000000002</v>
      </c>
      <c r="AP683" s="19" t="s">
        <v>1519</v>
      </c>
      <c r="AQ683" s="19" t="s">
        <v>1502</v>
      </c>
      <c r="AR683" s="19" t="s">
        <v>1540</v>
      </c>
      <c r="AS683" s="19" t="s">
        <v>1562</v>
      </c>
      <c r="AT683" s="19" t="s">
        <v>1563</v>
      </c>
      <c r="AU683" s="19" t="s">
        <v>1564</v>
      </c>
      <c r="AV683" s="19" t="s">
        <v>1565</v>
      </c>
      <c r="AW683" s="19">
        <v>2007</v>
      </c>
      <c r="AX683" s="19">
        <v>3</v>
      </c>
      <c r="AY683" s="19" t="s">
        <v>1566</v>
      </c>
      <c r="AZ683" s="19" t="s">
        <v>1567</v>
      </c>
      <c r="BA683" s="19">
        <v>2008</v>
      </c>
      <c r="BB683" t="str">
        <f>VLOOKUP(AC683,'CTCwiretagcode(Jan2016)'!A$2:C$730,3,FALSE)</f>
        <v>SAM</v>
      </c>
      <c r="BC683" t="str">
        <f t="shared" si="33"/>
        <v>mix</v>
      </c>
      <c r="BD683">
        <f t="shared" si="34"/>
        <v>3</v>
      </c>
      <c r="BE683" t="str">
        <f t="shared" si="32"/>
        <v>6342723M10107  C2010760</v>
      </c>
      <c r="BK683" s="19" t="s">
        <v>1518</v>
      </c>
    </row>
    <row r="684" spans="1:63" x14ac:dyDescent="0.25">
      <c r="A684" s="19" t="s">
        <v>1501</v>
      </c>
      <c r="B684" s="19">
        <v>4.0999999999999996</v>
      </c>
      <c r="C684" s="19">
        <v>20140306</v>
      </c>
      <c r="D684" s="19" t="s">
        <v>41</v>
      </c>
      <c r="E684" s="19" t="s">
        <v>41</v>
      </c>
      <c r="F684" s="19">
        <v>2166067</v>
      </c>
      <c r="G684" s="19">
        <v>1</v>
      </c>
      <c r="H684" s="19">
        <v>2010</v>
      </c>
      <c r="I684" s="19">
        <v>20100902</v>
      </c>
      <c r="J684" s="19" t="s">
        <v>1501</v>
      </c>
      <c r="K684" s="19">
        <v>6</v>
      </c>
      <c r="L684" s="19">
        <v>36</v>
      </c>
      <c r="M684" s="19">
        <v>23</v>
      </c>
      <c r="N684" s="19">
        <v>49</v>
      </c>
      <c r="O684" s="19" t="s">
        <v>1502</v>
      </c>
      <c r="P684" s="19">
        <v>5</v>
      </c>
      <c r="Q684" s="19" t="s">
        <v>67</v>
      </c>
      <c r="R684" s="19"/>
      <c r="S684" s="19">
        <v>5000</v>
      </c>
      <c r="T684" s="19" t="s">
        <v>45</v>
      </c>
      <c r="U684" s="19"/>
      <c r="V684" s="19"/>
      <c r="W684" s="19"/>
      <c r="X684" s="19">
        <v>840</v>
      </c>
      <c r="Y684" s="19">
        <v>0</v>
      </c>
      <c r="Z684" s="19">
        <v>1</v>
      </c>
      <c r="AA684" s="19" t="s">
        <v>48</v>
      </c>
      <c r="AB684" s="19">
        <v>1</v>
      </c>
      <c r="AC684" s="19">
        <v>634272</v>
      </c>
      <c r="AD684" s="19">
        <v>12</v>
      </c>
      <c r="AE684" s="19"/>
      <c r="AF684" s="19"/>
      <c r="AG684" s="19"/>
      <c r="AH684" s="19">
        <v>112791</v>
      </c>
      <c r="AI684" s="19">
        <v>1</v>
      </c>
      <c r="AJ684" s="19"/>
      <c r="AK684" s="19"/>
      <c r="AL684" s="19"/>
      <c r="AM684" s="19"/>
      <c r="AN684" s="19"/>
      <c r="AO684" s="19">
        <v>2.2400000000000002</v>
      </c>
      <c r="AP684" s="19" t="s">
        <v>1519</v>
      </c>
      <c r="AQ684" s="19" t="s">
        <v>1502</v>
      </c>
      <c r="AR684" s="19" t="s">
        <v>1540</v>
      </c>
      <c r="AS684" s="19" t="s">
        <v>1562</v>
      </c>
      <c r="AT684" s="19" t="s">
        <v>1563</v>
      </c>
      <c r="AU684" s="19" t="s">
        <v>1564</v>
      </c>
      <c r="AV684" s="19" t="s">
        <v>1565</v>
      </c>
      <c r="AW684" s="19">
        <v>2007</v>
      </c>
      <c r="AX684" s="19">
        <v>3</v>
      </c>
      <c r="AY684" s="19" t="s">
        <v>1566</v>
      </c>
      <c r="AZ684" s="19" t="s">
        <v>1567</v>
      </c>
      <c r="BA684" s="19">
        <v>2008</v>
      </c>
      <c r="BB684" t="str">
        <f>VLOOKUP(AC684,'CTCwiretagcode(Jan2016)'!A$2:C$730,3,FALSE)</f>
        <v>SAM</v>
      </c>
      <c r="BC684" t="str">
        <f t="shared" si="33"/>
        <v>mix</v>
      </c>
      <c r="BD684">
        <f t="shared" si="34"/>
        <v>3</v>
      </c>
      <c r="BE684" t="str">
        <f t="shared" si="32"/>
        <v>6342723M10107  C2010840</v>
      </c>
      <c r="BK684" s="19" t="s">
        <v>1518</v>
      </c>
    </row>
    <row r="685" spans="1:63" x14ac:dyDescent="0.25">
      <c r="A685" s="19" t="s">
        <v>1501</v>
      </c>
      <c r="B685" s="19">
        <v>4.0999999999999996</v>
      </c>
      <c r="C685" s="19">
        <v>20140306</v>
      </c>
      <c r="D685" s="19" t="s">
        <v>41</v>
      </c>
      <c r="E685" s="19" t="s">
        <v>41</v>
      </c>
      <c r="F685" s="19">
        <v>2166069</v>
      </c>
      <c r="G685" s="19">
        <v>1</v>
      </c>
      <c r="H685" s="19">
        <v>2010</v>
      </c>
      <c r="I685" s="19">
        <v>20100902</v>
      </c>
      <c r="J685" s="19" t="s">
        <v>1501</v>
      </c>
      <c r="K685" s="19">
        <v>6</v>
      </c>
      <c r="L685" s="19">
        <v>36</v>
      </c>
      <c r="M685" s="19">
        <v>23</v>
      </c>
      <c r="N685" s="19">
        <v>49</v>
      </c>
      <c r="O685" s="19" t="s">
        <v>1502</v>
      </c>
      <c r="P685" s="19">
        <v>5</v>
      </c>
      <c r="Q685" s="19" t="s">
        <v>67</v>
      </c>
      <c r="R685" s="19"/>
      <c r="S685" s="19">
        <v>5000</v>
      </c>
      <c r="T685" s="19" t="s">
        <v>45</v>
      </c>
      <c r="U685" s="19"/>
      <c r="V685" s="19"/>
      <c r="W685" s="19"/>
      <c r="X685" s="19">
        <v>670</v>
      </c>
      <c r="Y685" s="19">
        <v>0</v>
      </c>
      <c r="Z685" s="19">
        <v>1</v>
      </c>
      <c r="AA685" s="19" t="s">
        <v>48</v>
      </c>
      <c r="AB685" s="19">
        <v>1</v>
      </c>
      <c r="AC685" s="19">
        <v>634272</v>
      </c>
      <c r="AD685" s="19">
        <v>12</v>
      </c>
      <c r="AE685" s="19"/>
      <c r="AF685" s="19"/>
      <c r="AG685" s="19"/>
      <c r="AH685" s="19">
        <v>112791</v>
      </c>
      <c r="AI685" s="19">
        <v>1</v>
      </c>
      <c r="AJ685" s="19"/>
      <c r="AK685" s="19"/>
      <c r="AL685" s="19"/>
      <c r="AM685" s="19"/>
      <c r="AN685" s="19"/>
      <c r="AO685" s="19">
        <v>2.2400000000000002</v>
      </c>
      <c r="AP685" s="19" t="s">
        <v>1519</v>
      </c>
      <c r="AQ685" s="19" t="s">
        <v>1502</v>
      </c>
      <c r="AR685" s="19" t="s">
        <v>1540</v>
      </c>
      <c r="AS685" s="19" t="s">
        <v>1562</v>
      </c>
      <c r="AT685" s="19" t="s">
        <v>1563</v>
      </c>
      <c r="AU685" s="19" t="s">
        <v>1564</v>
      </c>
      <c r="AV685" s="19" t="s">
        <v>1565</v>
      </c>
      <c r="AW685" s="19">
        <v>2007</v>
      </c>
      <c r="AX685" s="19">
        <v>3</v>
      </c>
      <c r="AY685" s="19" t="s">
        <v>1566</v>
      </c>
      <c r="AZ685" s="19" t="s">
        <v>1567</v>
      </c>
      <c r="BA685" s="19">
        <v>2008</v>
      </c>
      <c r="BB685" t="str">
        <f>VLOOKUP(AC685,'CTCwiretagcode(Jan2016)'!A$2:C$730,3,FALSE)</f>
        <v>SAM</v>
      </c>
      <c r="BC685" t="str">
        <f t="shared" si="33"/>
        <v>mix</v>
      </c>
      <c r="BD685">
        <f t="shared" si="34"/>
        <v>3</v>
      </c>
      <c r="BE685" t="str">
        <f t="shared" si="32"/>
        <v>6342723M10107  C2010670</v>
      </c>
      <c r="BK685" s="19" t="s">
        <v>1518</v>
      </c>
    </row>
    <row r="686" spans="1:63" x14ac:dyDescent="0.25">
      <c r="A686" s="19" t="s">
        <v>1501</v>
      </c>
      <c r="B686" s="19">
        <v>4.0999999999999996</v>
      </c>
      <c r="C686" s="19">
        <v>20140306</v>
      </c>
      <c r="D686" s="19" t="s">
        <v>41</v>
      </c>
      <c r="E686" s="19" t="s">
        <v>41</v>
      </c>
      <c r="F686" s="19">
        <v>2166071</v>
      </c>
      <c r="G686" s="19">
        <v>1</v>
      </c>
      <c r="H686" s="19">
        <v>2010</v>
      </c>
      <c r="I686" s="19">
        <v>20100902</v>
      </c>
      <c r="J686" s="19" t="s">
        <v>1501</v>
      </c>
      <c r="K686" s="19">
        <v>6</v>
      </c>
      <c r="L686" s="19">
        <v>36</v>
      </c>
      <c r="M686" s="19">
        <v>23</v>
      </c>
      <c r="N686" s="19">
        <v>49</v>
      </c>
      <c r="O686" s="19" t="s">
        <v>1502</v>
      </c>
      <c r="P686" s="19">
        <v>5</v>
      </c>
      <c r="Q686" s="19" t="s">
        <v>67</v>
      </c>
      <c r="R686" s="19"/>
      <c r="S686" s="19">
        <v>5000</v>
      </c>
      <c r="T686" s="19" t="s">
        <v>45</v>
      </c>
      <c r="U686" s="19"/>
      <c r="V686" s="19"/>
      <c r="W686" s="19"/>
      <c r="X686" s="19">
        <v>800</v>
      </c>
      <c r="Y686" s="19">
        <v>0</v>
      </c>
      <c r="Z686" s="19">
        <v>1</v>
      </c>
      <c r="AA686" s="19" t="s">
        <v>48</v>
      </c>
      <c r="AB686" s="19">
        <v>1</v>
      </c>
      <c r="AC686" s="19">
        <v>634272</v>
      </c>
      <c r="AD686" s="19">
        <v>12</v>
      </c>
      <c r="AE686" s="19"/>
      <c r="AF686" s="19"/>
      <c r="AG686" s="19"/>
      <c r="AH686" s="19">
        <v>112791</v>
      </c>
      <c r="AI686" s="19">
        <v>1</v>
      </c>
      <c r="AJ686" s="19"/>
      <c r="AK686" s="19"/>
      <c r="AL686" s="19"/>
      <c r="AM686" s="19"/>
      <c r="AN686" s="19"/>
      <c r="AO686" s="19">
        <v>2.2400000000000002</v>
      </c>
      <c r="AP686" s="19" t="s">
        <v>1519</v>
      </c>
      <c r="AQ686" s="19" t="s">
        <v>1502</v>
      </c>
      <c r="AR686" s="19" t="s">
        <v>1540</v>
      </c>
      <c r="AS686" s="19" t="s">
        <v>1562</v>
      </c>
      <c r="AT686" s="19" t="s">
        <v>1563</v>
      </c>
      <c r="AU686" s="19" t="s">
        <v>1564</v>
      </c>
      <c r="AV686" s="19" t="s">
        <v>1565</v>
      </c>
      <c r="AW686" s="19">
        <v>2007</v>
      </c>
      <c r="AX686" s="19">
        <v>3</v>
      </c>
      <c r="AY686" s="19" t="s">
        <v>1566</v>
      </c>
      <c r="AZ686" s="19" t="s">
        <v>1567</v>
      </c>
      <c r="BA686" s="19">
        <v>2008</v>
      </c>
      <c r="BB686" t="str">
        <f>VLOOKUP(AC686,'CTCwiretagcode(Jan2016)'!A$2:C$730,3,FALSE)</f>
        <v>SAM</v>
      </c>
      <c r="BC686" t="str">
        <f t="shared" si="33"/>
        <v>mix</v>
      </c>
      <c r="BD686">
        <f t="shared" si="34"/>
        <v>3</v>
      </c>
      <c r="BE686" t="str">
        <f t="shared" si="32"/>
        <v>6342723M10107  C2010800</v>
      </c>
      <c r="BK686" s="19" t="s">
        <v>1518</v>
      </c>
    </row>
    <row r="687" spans="1:63" x14ac:dyDescent="0.25">
      <c r="A687" s="19" t="s">
        <v>1501</v>
      </c>
      <c r="B687" s="19">
        <v>4.0999999999999996</v>
      </c>
      <c r="C687" s="19">
        <v>20140306</v>
      </c>
      <c r="D687" s="19" t="s">
        <v>41</v>
      </c>
      <c r="E687" s="19" t="s">
        <v>41</v>
      </c>
      <c r="F687" s="19">
        <v>2166074</v>
      </c>
      <c r="G687" s="19">
        <v>1</v>
      </c>
      <c r="H687" s="19">
        <v>2010</v>
      </c>
      <c r="I687" s="19">
        <v>20100902</v>
      </c>
      <c r="J687" s="19" t="s">
        <v>1501</v>
      </c>
      <c r="K687" s="19">
        <v>6</v>
      </c>
      <c r="L687" s="19">
        <v>36</v>
      </c>
      <c r="M687" s="19">
        <v>23</v>
      </c>
      <c r="N687" s="19">
        <v>49</v>
      </c>
      <c r="O687" s="19" t="s">
        <v>1502</v>
      </c>
      <c r="P687" s="19">
        <v>5</v>
      </c>
      <c r="Q687" s="19" t="s">
        <v>67</v>
      </c>
      <c r="R687" s="19"/>
      <c r="S687" s="19">
        <v>5000</v>
      </c>
      <c r="T687" s="19" t="s">
        <v>45</v>
      </c>
      <c r="U687" s="19"/>
      <c r="V687" s="19"/>
      <c r="W687" s="19"/>
      <c r="X687" s="19">
        <v>730</v>
      </c>
      <c r="Y687" s="19">
        <v>0</v>
      </c>
      <c r="Z687" s="19">
        <v>1</v>
      </c>
      <c r="AA687" s="19" t="s">
        <v>48</v>
      </c>
      <c r="AB687" s="19">
        <v>1</v>
      </c>
      <c r="AC687" s="19">
        <v>634272</v>
      </c>
      <c r="AD687" s="19">
        <v>12</v>
      </c>
      <c r="AE687" s="19"/>
      <c r="AF687" s="19"/>
      <c r="AG687" s="19"/>
      <c r="AH687" s="19">
        <v>112791</v>
      </c>
      <c r="AI687" s="19">
        <v>1</v>
      </c>
      <c r="AJ687" s="19"/>
      <c r="AK687" s="19"/>
      <c r="AL687" s="19"/>
      <c r="AM687" s="19"/>
      <c r="AN687" s="19"/>
      <c r="AO687" s="19">
        <v>2.2400000000000002</v>
      </c>
      <c r="AP687" s="19" t="s">
        <v>1519</v>
      </c>
      <c r="AQ687" s="19" t="s">
        <v>1502</v>
      </c>
      <c r="AR687" s="19" t="s">
        <v>1540</v>
      </c>
      <c r="AS687" s="19" t="s">
        <v>1562</v>
      </c>
      <c r="AT687" s="19" t="s">
        <v>1563</v>
      </c>
      <c r="AU687" s="19" t="s">
        <v>1564</v>
      </c>
      <c r="AV687" s="19" t="s">
        <v>1565</v>
      </c>
      <c r="AW687" s="19">
        <v>2007</v>
      </c>
      <c r="AX687" s="19">
        <v>3</v>
      </c>
      <c r="AY687" s="19" t="s">
        <v>1566</v>
      </c>
      <c r="AZ687" s="19" t="s">
        <v>1567</v>
      </c>
      <c r="BA687" s="19">
        <v>2008</v>
      </c>
      <c r="BB687" t="str">
        <f>VLOOKUP(AC687,'CTCwiretagcode(Jan2016)'!A$2:C$730,3,FALSE)</f>
        <v>SAM</v>
      </c>
      <c r="BC687" t="str">
        <f t="shared" si="33"/>
        <v>mix</v>
      </c>
      <c r="BD687">
        <f t="shared" si="34"/>
        <v>3</v>
      </c>
      <c r="BE687" t="str">
        <f t="shared" si="32"/>
        <v>6342723M10107  C2010730</v>
      </c>
      <c r="BK687" s="19" t="s">
        <v>1518</v>
      </c>
    </row>
    <row r="688" spans="1:63" x14ac:dyDescent="0.25">
      <c r="A688" s="19" t="s">
        <v>1501</v>
      </c>
      <c r="B688" s="19">
        <v>4.0999999999999996</v>
      </c>
      <c r="C688" s="19">
        <v>20140306</v>
      </c>
      <c r="D688" s="19" t="s">
        <v>41</v>
      </c>
      <c r="E688" s="19" t="s">
        <v>41</v>
      </c>
      <c r="F688" s="19">
        <v>2166076</v>
      </c>
      <c r="G688" s="19">
        <v>1</v>
      </c>
      <c r="H688" s="19">
        <v>2010</v>
      </c>
      <c r="I688" s="19">
        <v>20100902</v>
      </c>
      <c r="J688" s="19" t="s">
        <v>1501</v>
      </c>
      <c r="K688" s="19">
        <v>6</v>
      </c>
      <c r="L688" s="19">
        <v>36</v>
      </c>
      <c r="M688" s="19">
        <v>23</v>
      </c>
      <c r="N688" s="19">
        <v>49</v>
      </c>
      <c r="O688" s="19" t="s">
        <v>1502</v>
      </c>
      <c r="P688" s="19">
        <v>5</v>
      </c>
      <c r="Q688" s="19" t="s">
        <v>67</v>
      </c>
      <c r="R688" s="19"/>
      <c r="S688" s="19">
        <v>5000</v>
      </c>
      <c r="T688" s="19" t="s">
        <v>45</v>
      </c>
      <c r="U688" s="19"/>
      <c r="V688" s="19"/>
      <c r="W688" s="19"/>
      <c r="X688" s="19">
        <v>710</v>
      </c>
      <c r="Y688" s="19">
        <v>0</v>
      </c>
      <c r="Z688" s="19">
        <v>1</v>
      </c>
      <c r="AA688" s="19" t="s">
        <v>48</v>
      </c>
      <c r="AB688" s="19">
        <v>1</v>
      </c>
      <c r="AC688" s="19">
        <v>634272</v>
      </c>
      <c r="AD688" s="19">
        <v>12</v>
      </c>
      <c r="AE688" s="19"/>
      <c r="AF688" s="19"/>
      <c r="AG688" s="19"/>
      <c r="AH688" s="19">
        <v>112791</v>
      </c>
      <c r="AI688" s="19">
        <v>1</v>
      </c>
      <c r="AJ688" s="19"/>
      <c r="AK688" s="19"/>
      <c r="AL688" s="19"/>
      <c r="AM688" s="19"/>
      <c r="AN688" s="19"/>
      <c r="AO688" s="19">
        <v>2.2400000000000002</v>
      </c>
      <c r="AP688" s="19" t="s">
        <v>1519</v>
      </c>
      <c r="AQ688" s="19" t="s">
        <v>1502</v>
      </c>
      <c r="AR688" s="19" t="s">
        <v>1540</v>
      </c>
      <c r="AS688" s="19" t="s">
        <v>1562</v>
      </c>
      <c r="AT688" s="19" t="s">
        <v>1563</v>
      </c>
      <c r="AU688" s="19" t="s">
        <v>1564</v>
      </c>
      <c r="AV688" s="19" t="s">
        <v>1565</v>
      </c>
      <c r="AW688" s="19">
        <v>2007</v>
      </c>
      <c r="AX688" s="19">
        <v>3</v>
      </c>
      <c r="AY688" s="19" t="s">
        <v>1566</v>
      </c>
      <c r="AZ688" s="19" t="s">
        <v>1567</v>
      </c>
      <c r="BA688" s="19">
        <v>2008</v>
      </c>
      <c r="BB688" t="str">
        <f>VLOOKUP(AC688,'CTCwiretagcode(Jan2016)'!A$2:C$730,3,FALSE)</f>
        <v>SAM</v>
      </c>
      <c r="BC688" t="str">
        <f t="shared" si="33"/>
        <v>mix</v>
      </c>
      <c r="BD688">
        <f t="shared" si="34"/>
        <v>3</v>
      </c>
      <c r="BE688" t="str">
        <f t="shared" si="32"/>
        <v>6342723M10107  C2010710</v>
      </c>
      <c r="BK688" s="19" t="s">
        <v>1518</v>
      </c>
    </row>
    <row r="689" spans="1:63" x14ac:dyDescent="0.25">
      <c r="A689" s="19" t="s">
        <v>1501</v>
      </c>
      <c r="B689" s="19">
        <v>4.0999999999999996</v>
      </c>
      <c r="C689" s="19">
        <v>20140306</v>
      </c>
      <c r="D689" s="19" t="s">
        <v>41</v>
      </c>
      <c r="E689" s="19" t="s">
        <v>41</v>
      </c>
      <c r="F689" s="19">
        <v>2166078</v>
      </c>
      <c r="G689" s="19">
        <v>1</v>
      </c>
      <c r="H689" s="19">
        <v>2010</v>
      </c>
      <c r="I689" s="19">
        <v>20100902</v>
      </c>
      <c r="J689" s="19" t="s">
        <v>1501</v>
      </c>
      <c r="K689" s="19">
        <v>6</v>
      </c>
      <c r="L689" s="19">
        <v>36</v>
      </c>
      <c r="M689" s="19">
        <v>23</v>
      </c>
      <c r="N689" s="19">
        <v>49</v>
      </c>
      <c r="O689" s="19" t="s">
        <v>1502</v>
      </c>
      <c r="P689" s="19">
        <v>5</v>
      </c>
      <c r="Q689" s="19" t="s">
        <v>67</v>
      </c>
      <c r="R689" s="19"/>
      <c r="S689" s="19">
        <v>5000</v>
      </c>
      <c r="T689" s="19" t="s">
        <v>110</v>
      </c>
      <c r="U689" s="19"/>
      <c r="V689" s="19"/>
      <c r="W689" s="19"/>
      <c r="X689" s="19">
        <v>730</v>
      </c>
      <c r="Y689" s="19">
        <v>0</v>
      </c>
      <c r="Z689" s="19">
        <v>1</v>
      </c>
      <c r="AA689" s="19" t="s">
        <v>48</v>
      </c>
      <c r="AB689" s="19">
        <v>1</v>
      </c>
      <c r="AC689" s="19">
        <v>634272</v>
      </c>
      <c r="AD689" s="19">
        <v>12</v>
      </c>
      <c r="AE689" s="19"/>
      <c r="AF689" s="19"/>
      <c r="AG689" s="19"/>
      <c r="AH689" s="19">
        <v>112791</v>
      </c>
      <c r="AI689" s="19">
        <v>1</v>
      </c>
      <c r="AJ689" s="19"/>
      <c r="AK689" s="19"/>
      <c r="AL689" s="19"/>
      <c r="AM689" s="19"/>
      <c r="AN689" s="19"/>
      <c r="AO689" s="19">
        <v>2.2400000000000002</v>
      </c>
      <c r="AP689" s="19" t="s">
        <v>1519</v>
      </c>
      <c r="AQ689" s="19" t="s">
        <v>1502</v>
      </c>
      <c r="AR689" s="19" t="s">
        <v>1540</v>
      </c>
      <c r="AS689" s="19" t="s">
        <v>1562</v>
      </c>
      <c r="AT689" s="19" t="s">
        <v>1563</v>
      </c>
      <c r="AU689" s="19" t="s">
        <v>1564</v>
      </c>
      <c r="AV689" s="19" t="s">
        <v>1565</v>
      </c>
      <c r="AW689" s="19">
        <v>2007</v>
      </c>
      <c r="AX689" s="19">
        <v>3</v>
      </c>
      <c r="AY689" s="19" t="s">
        <v>1566</v>
      </c>
      <c r="AZ689" s="19" t="s">
        <v>1567</v>
      </c>
      <c r="BA689" s="19">
        <v>2008</v>
      </c>
      <c r="BB689" t="str">
        <f>VLOOKUP(AC689,'CTCwiretagcode(Jan2016)'!A$2:C$730,3,FALSE)</f>
        <v>SAM</v>
      </c>
      <c r="BC689" t="str">
        <f t="shared" si="33"/>
        <v>mix</v>
      </c>
      <c r="BD689">
        <f t="shared" si="34"/>
        <v>3</v>
      </c>
      <c r="BE689" t="str">
        <f t="shared" si="32"/>
        <v>6342723M10107  C2010730</v>
      </c>
      <c r="BK689" s="19" t="s">
        <v>1518</v>
      </c>
    </row>
    <row r="690" spans="1:63" x14ac:dyDescent="0.25">
      <c r="A690" s="19" t="s">
        <v>1501</v>
      </c>
      <c r="B690" s="19">
        <v>4.0999999999999996</v>
      </c>
      <c r="C690" s="19">
        <v>20140306</v>
      </c>
      <c r="D690" s="19" t="s">
        <v>41</v>
      </c>
      <c r="E690" s="19" t="s">
        <v>41</v>
      </c>
      <c r="F690" s="19">
        <v>2166080</v>
      </c>
      <c r="G690" s="19">
        <v>1</v>
      </c>
      <c r="H690" s="19">
        <v>2010</v>
      </c>
      <c r="I690" s="19">
        <v>20100902</v>
      </c>
      <c r="J690" s="19" t="s">
        <v>1501</v>
      </c>
      <c r="K690" s="19">
        <v>6</v>
      </c>
      <c r="L690" s="19">
        <v>36</v>
      </c>
      <c r="M690" s="19">
        <v>23</v>
      </c>
      <c r="N690" s="19">
        <v>49</v>
      </c>
      <c r="O690" s="19" t="s">
        <v>1502</v>
      </c>
      <c r="P690" s="19">
        <v>5</v>
      </c>
      <c r="Q690" s="19" t="s">
        <v>67</v>
      </c>
      <c r="R690" s="19"/>
      <c r="S690" s="19">
        <v>5000</v>
      </c>
      <c r="T690" s="19" t="s">
        <v>110</v>
      </c>
      <c r="U690" s="19"/>
      <c r="V690" s="19"/>
      <c r="W690" s="19"/>
      <c r="X690" s="19">
        <v>910</v>
      </c>
      <c r="Y690" s="19">
        <v>0</v>
      </c>
      <c r="Z690" s="19">
        <v>1</v>
      </c>
      <c r="AA690" s="19" t="s">
        <v>48</v>
      </c>
      <c r="AB690" s="19">
        <v>1</v>
      </c>
      <c r="AC690" s="19">
        <v>633389</v>
      </c>
      <c r="AD690" s="19">
        <v>12</v>
      </c>
      <c r="AE690" s="19"/>
      <c r="AF690" s="19"/>
      <c r="AG690" s="19"/>
      <c r="AH690" s="19">
        <v>112791</v>
      </c>
      <c r="AI690" s="19">
        <v>1</v>
      </c>
      <c r="AJ690" s="19"/>
      <c r="AK690" s="19"/>
      <c r="AL690" s="19"/>
      <c r="AM690" s="19"/>
      <c r="AN690" s="19"/>
      <c r="AO690" s="19">
        <v>2.2400000000000002</v>
      </c>
      <c r="AP690" s="19" t="s">
        <v>1519</v>
      </c>
      <c r="AQ690" s="19" t="s">
        <v>1502</v>
      </c>
      <c r="AR690" s="19" t="s">
        <v>1540</v>
      </c>
      <c r="AS690" s="19" t="s">
        <v>1562</v>
      </c>
      <c r="AT690" s="19" t="s">
        <v>1563</v>
      </c>
      <c r="AU690" s="19" t="s">
        <v>1564</v>
      </c>
      <c r="AV690" s="19" t="s">
        <v>1565</v>
      </c>
      <c r="AW690" s="19">
        <v>2006</v>
      </c>
      <c r="AX690" s="19">
        <v>3</v>
      </c>
      <c r="AY690" s="19" t="s">
        <v>1566</v>
      </c>
      <c r="AZ690" s="19" t="s">
        <v>1567</v>
      </c>
      <c r="BA690" s="19">
        <v>2007</v>
      </c>
      <c r="BB690" t="str">
        <f>VLOOKUP(AC690,'CTCwiretagcode(Jan2016)'!A$2:C$730,3,FALSE)</f>
        <v>SAM</v>
      </c>
      <c r="BC690" t="str">
        <f t="shared" si="33"/>
        <v>mix</v>
      </c>
      <c r="BD690">
        <f t="shared" si="34"/>
        <v>3</v>
      </c>
      <c r="BE690" t="str">
        <f t="shared" si="32"/>
        <v>6333893M10107  C2010910</v>
      </c>
      <c r="BK690" s="19" t="s">
        <v>1518</v>
      </c>
    </row>
    <row r="691" spans="1:63" x14ac:dyDescent="0.25">
      <c r="A691" s="19" t="s">
        <v>1501</v>
      </c>
      <c r="B691" s="19">
        <v>4.0999999999999996</v>
      </c>
      <c r="C691" s="19">
        <v>20140306</v>
      </c>
      <c r="D691" s="19" t="s">
        <v>41</v>
      </c>
      <c r="E691" s="19" t="s">
        <v>41</v>
      </c>
      <c r="F691" s="19">
        <v>2166086</v>
      </c>
      <c r="G691" s="19">
        <v>1</v>
      </c>
      <c r="H691" s="19">
        <v>2010</v>
      </c>
      <c r="I691" s="19">
        <v>20100902</v>
      </c>
      <c r="J691" s="19" t="s">
        <v>1501</v>
      </c>
      <c r="K691" s="19">
        <v>6</v>
      </c>
      <c r="L691" s="19">
        <v>36</v>
      </c>
      <c r="M691" s="19">
        <v>23</v>
      </c>
      <c r="N691" s="19">
        <v>49</v>
      </c>
      <c r="O691" s="19" t="s">
        <v>1502</v>
      </c>
      <c r="P691" s="19">
        <v>5</v>
      </c>
      <c r="Q691" s="19" t="s">
        <v>67</v>
      </c>
      <c r="R691" s="19"/>
      <c r="S691" s="19">
        <v>5000</v>
      </c>
      <c r="T691" s="19" t="s">
        <v>45</v>
      </c>
      <c r="U691" s="19"/>
      <c r="V691" s="19"/>
      <c r="W691" s="19"/>
      <c r="X691" s="19">
        <v>680</v>
      </c>
      <c r="Y691" s="19">
        <v>0</v>
      </c>
      <c r="Z691" s="19">
        <v>1</v>
      </c>
      <c r="AA691" s="19" t="s">
        <v>48</v>
      </c>
      <c r="AB691" s="19">
        <v>1</v>
      </c>
      <c r="AC691" s="19">
        <v>634272</v>
      </c>
      <c r="AD691" s="19">
        <v>12</v>
      </c>
      <c r="AE691" s="19"/>
      <c r="AF691" s="19"/>
      <c r="AG691" s="19"/>
      <c r="AH691" s="19">
        <v>112791</v>
      </c>
      <c r="AI691" s="19">
        <v>1</v>
      </c>
      <c r="AJ691" s="19"/>
      <c r="AK691" s="19"/>
      <c r="AL691" s="19"/>
      <c r="AM691" s="19"/>
      <c r="AN691" s="19"/>
      <c r="AO691" s="19">
        <v>2.2400000000000002</v>
      </c>
      <c r="AP691" s="19" t="s">
        <v>1519</v>
      </c>
      <c r="AQ691" s="19" t="s">
        <v>1502</v>
      </c>
      <c r="AR691" s="19" t="s">
        <v>1540</v>
      </c>
      <c r="AS691" s="19" t="s">
        <v>1562</v>
      </c>
      <c r="AT691" s="19" t="s">
        <v>1563</v>
      </c>
      <c r="AU691" s="19" t="s">
        <v>1564</v>
      </c>
      <c r="AV691" s="19" t="s">
        <v>1565</v>
      </c>
      <c r="AW691" s="19">
        <v>2007</v>
      </c>
      <c r="AX691" s="19">
        <v>3</v>
      </c>
      <c r="AY691" s="19" t="s">
        <v>1566</v>
      </c>
      <c r="AZ691" s="19" t="s">
        <v>1567</v>
      </c>
      <c r="BA691" s="19">
        <v>2008</v>
      </c>
      <c r="BB691" t="str">
        <f>VLOOKUP(AC691,'CTCwiretagcode(Jan2016)'!A$2:C$730,3,FALSE)</f>
        <v>SAM</v>
      </c>
      <c r="BC691" t="str">
        <f t="shared" si="33"/>
        <v>mix</v>
      </c>
      <c r="BD691">
        <f t="shared" si="34"/>
        <v>3</v>
      </c>
      <c r="BE691" t="str">
        <f t="shared" si="32"/>
        <v>6342723M10107  C2010680</v>
      </c>
      <c r="BK691" s="19" t="s">
        <v>1518</v>
      </c>
    </row>
    <row r="692" spans="1:63" x14ac:dyDescent="0.25">
      <c r="A692" s="19" t="s">
        <v>1501</v>
      </c>
      <c r="B692" s="19">
        <v>4.0999999999999996</v>
      </c>
      <c r="C692" s="19">
        <v>20140306</v>
      </c>
      <c r="D692" s="19" t="s">
        <v>41</v>
      </c>
      <c r="E692" s="19" t="s">
        <v>41</v>
      </c>
      <c r="F692" s="19">
        <v>2166087</v>
      </c>
      <c r="G692" s="19">
        <v>1</v>
      </c>
      <c r="H692" s="19">
        <v>2010</v>
      </c>
      <c r="I692" s="19">
        <v>20100902</v>
      </c>
      <c r="J692" s="19" t="s">
        <v>1501</v>
      </c>
      <c r="K692" s="19">
        <v>6</v>
      </c>
      <c r="L692" s="19">
        <v>36</v>
      </c>
      <c r="M692" s="19">
        <v>23</v>
      </c>
      <c r="N692" s="19">
        <v>49</v>
      </c>
      <c r="O692" s="19" t="s">
        <v>1502</v>
      </c>
      <c r="P692" s="19">
        <v>5</v>
      </c>
      <c r="Q692" s="19" t="s">
        <v>67</v>
      </c>
      <c r="R692" s="19"/>
      <c r="S692" s="19">
        <v>5000</v>
      </c>
      <c r="T692" s="19" t="s">
        <v>45</v>
      </c>
      <c r="U692" s="19"/>
      <c r="V692" s="19"/>
      <c r="W692" s="19"/>
      <c r="X692" s="19">
        <v>680</v>
      </c>
      <c r="Y692" s="19">
        <v>0</v>
      </c>
      <c r="Z692" s="19">
        <v>1</v>
      </c>
      <c r="AA692" s="19" t="s">
        <v>48</v>
      </c>
      <c r="AB692" s="19">
        <v>1</v>
      </c>
      <c r="AC692" s="19">
        <v>634272</v>
      </c>
      <c r="AD692" s="19">
        <v>12</v>
      </c>
      <c r="AE692" s="19"/>
      <c r="AF692" s="19"/>
      <c r="AG692" s="19"/>
      <c r="AH692" s="19">
        <v>112791</v>
      </c>
      <c r="AI692" s="19">
        <v>1</v>
      </c>
      <c r="AJ692" s="19"/>
      <c r="AK692" s="19"/>
      <c r="AL692" s="19"/>
      <c r="AM692" s="19"/>
      <c r="AN692" s="19"/>
      <c r="AO692" s="19">
        <v>2.2400000000000002</v>
      </c>
      <c r="AP692" s="19" t="s">
        <v>1519</v>
      </c>
      <c r="AQ692" s="19" t="s">
        <v>1502</v>
      </c>
      <c r="AR692" s="19" t="s">
        <v>1540</v>
      </c>
      <c r="AS692" s="19" t="s">
        <v>1562</v>
      </c>
      <c r="AT692" s="19" t="s">
        <v>1563</v>
      </c>
      <c r="AU692" s="19" t="s">
        <v>1564</v>
      </c>
      <c r="AV692" s="19" t="s">
        <v>1565</v>
      </c>
      <c r="AW692" s="19">
        <v>2007</v>
      </c>
      <c r="AX692" s="19">
        <v>3</v>
      </c>
      <c r="AY692" s="19" t="s">
        <v>1566</v>
      </c>
      <c r="AZ692" s="19" t="s">
        <v>1567</v>
      </c>
      <c r="BA692" s="19">
        <v>2008</v>
      </c>
      <c r="BB692" t="str">
        <f>VLOOKUP(AC692,'CTCwiretagcode(Jan2016)'!A$2:C$730,3,FALSE)</f>
        <v>SAM</v>
      </c>
      <c r="BC692" t="str">
        <f t="shared" si="33"/>
        <v>mix</v>
      </c>
      <c r="BD692">
        <f t="shared" si="34"/>
        <v>3</v>
      </c>
      <c r="BE692" t="str">
        <f t="shared" si="32"/>
        <v>6342723M10107  C2010680</v>
      </c>
      <c r="BK692" s="19" t="s">
        <v>1518</v>
      </c>
    </row>
    <row r="693" spans="1:63" x14ac:dyDescent="0.25">
      <c r="A693" s="19" t="s">
        <v>1501</v>
      </c>
      <c r="B693" s="19">
        <v>4.0999999999999996</v>
      </c>
      <c r="C693" s="19">
        <v>20140306</v>
      </c>
      <c r="D693" s="19" t="s">
        <v>41</v>
      </c>
      <c r="E693" s="19" t="s">
        <v>41</v>
      </c>
      <c r="F693" s="19">
        <v>2168373</v>
      </c>
      <c r="G693" s="19">
        <v>1</v>
      </c>
      <c r="H693" s="19">
        <v>2010</v>
      </c>
      <c r="I693" s="19">
        <v>20100909</v>
      </c>
      <c r="J693" s="19" t="s">
        <v>1501</v>
      </c>
      <c r="K693" s="19">
        <v>6</v>
      </c>
      <c r="L693" s="19">
        <v>37</v>
      </c>
      <c r="M693" s="19">
        <v>23</v>
      </c>
      <c r="N693" s="19">
        <v>17</v>
      </c>
      <c r="O693" s="19" t="s">
        <v>1502</v>
      </c>
      <c r="P693" s="19">
        <v>5</v>
      </c>
      <c r="Q693" s="19" t="s">
        <v>67</v>
      </c>
      <c r="R693" s="19"/>
      <c r="S693" s="19">
        <v>5000</v>
      </c>
      <c r="T693" s="19" t="s">
        <v>45</v>
      </c>
      <c r="U693" s="19"/>
      <c r="V693" s="19"/>
      <c r="W693" s="19"/>
      <c r="X693" s="19">
        <v>800</v>
      </c>
      <c r="Y693" s="19">
        <v>0</v>
      </c>
      <c r="Z693" s="19">
        <v>1</v>
      </c>
      <c r="AA693" s="19" t="s">
        <v>48</v>
      </c>
      <c r="AB693" s="19">
        <v>1</v>
      </c>
      <c r="AC693" s="19">
        <v>634272</v>
      </c>
      <c r="AD693" s="19">
        <v>12</v>
      </c>
      <c r="AE693" s="19"/>
      <c r="AF693" s="19"/>
      <c r="AG693" s="19"/>
      <c r="AH693" s="19">
        <v>112792</v>
      </c>
      <c r="AI693" s="19">
        <v>1</v>
      </c>
      <c r="AJ693" s="19"/>
      <c r="AK693" s="19"/>
      <c r="AL693" s="19"/>
      <c r="AM693" s="19"/>
      <c r="AN693" s="19"/>
      <c r="AO693" s="19">
        <v>5.45</v>
      </c>
      <c r="AP693" s="19" t="s">
        <v>1519</v>
      </c>
      <c r="AQ693" s="19" t="s">
        <v>1502</v>
      </c>
      <c r="AR693" s="19" t="s">
        <v>1540</v>
      </c>
      <c r="AS693" s="19" t="s">
        <v>1562</v>
      </c>
      <c r="AT693" s="19" t="s">
        <v>1563</v>
      </c>
      <c r="AU693" s="19" t="s">
        <v>1564</v>
      </c>
      <c r="AV693" s="19" t="s">
        <v>1565</v>
      </c>
      <c r="AW693" s="19">
        <v>2007</v>
      </c>
      <c r="AX693" s="19">
        <v>3</v>
      </c>
      <c r="AY693" s="19" t="s">
        <v>1566</v>
      </c>
      <c r="AZ693" s="19" t="s">
        <v>1567</v>
      </c>
      <c r="BA693" s="19">
        <v>2008</v>
      </c>
      <c r="BB693" t="str">
        <f>VLOOKUP(AC693,'CTCwiretagcode(Jan2016)'!A$2:C$730,3,FALSE)</f>
        <v>SAM</v>
      </c>
      <c r="BC693" t="str">
        <f t="shared" si="33"/>
        <v>Tr</v>
      </c>
      <c r="BD693">
        <f t="shared" si="34"/>
        <v>3</v>
      </c>
      <c r="BE693" t="str">
        <f t="shared" si="32"/>
        <v>6342723M10107  C2010800</v>
      </c>
      <c r="BK693" s="19" t="s">
        <v>1518</v>
      </c>
    </row>
    <row r="694" spans="1:63" x14ac:dyDescent="0.25">
      <c r="A694" s="19" t="s">
        <v>1501</v>
      </c>
      <c r="B694" s="19">
        <v>4.0999999999999996</v>
      </c>
      <c r="C694" s="19">
        <v>20140306</v>
      </c>
      <c r="D694" s="19" t="s">
        <v>41</v>
      </c>
      <c r="E694" s="19" t="s">
        <v>41</v>
      </c>
      <c r="F694" s="19">
        <v>2168374</v>
      </c>
      <c r="G694" s="19">
        <v>1</v>
      </c>
      <c r="H694" s="19">
        <v>2010</v>
      </c>
      <c r="I694" s="19">
        <v>20100909</v>
      </c>
      <c r="J694" s="19" t="s">
        <v>1501</v>
      </c>
      <c r="K694" s="19">
        <v>6</v>
      </c>
      <c r="L694" s="19">
        <v>37</v>
      </c>
      <c r="M694" s="19">
        <v>23</v>
      </c>
      <c r="N694" s="19">
        <v>17</v>
      </c>
      <c r="O694" s="19" t="s">
        <v>1502</v>
      </c>
      <c r="P694" s="19">
        <v>5</v>
      </c>
      <c r="Q694" s="19" t="s">
        <v>67</v>
      </c>
      <c r="R694" s="19"/>
      <c r="S694" s="19">
        <v>5000</v>
      </c>
      <c r="T694" s="19" t="s">
        <v>45</v>
      </c>
      <c r="U694" s="19"/>
      <c r="V694" s="19"/>
      <c r="W694" s="19"/>
      <c r="X694" s="19">
        <v>750</v>
      </c>
      <c r="Y694" s="19">
        <v>0</v>
      </c>
      <c r="Z694" s="19">
        <v>1</v>
      </c>
      <c r="AA694" s="19" t="s">
        <v>48</v>
      </c>
      <c r="AB694" s="19">
        <v>1</v>
      </c>
      <c r="AC694" s="19">
        <v>634272</v>
      </c>
      <c r="AD694" s="19">
        <v>12</v>
      </c>
      <c r="AE694" s="19"/>
      <c r="AF694" s="19"/>
      <c r="AG694" s="19"/>
      <c r="AH694" s="19">
        <v>112792</v>
      </c>
      <c r="AI694" s="19">
        <v>1</v>
      </c>
      <c r="AJ694" s="19"/>
      <c r="AK694" s="19"/>
      <c r="AL694" s="19"/>
      <c r="AM694" s="19"/>
      <c r="AN694" s="19"/>
      <c r="AO694" s="19">
        <v>5.45</v>
      </c>
      <c r="AP694" s="19" t="s">
        <v>1519</v>
      </c>
      <c r="AQ694" s="19" t="s">
        <v>1502</v>
      </c>
      <c r="AR694" s="19" t="s">
        <v>1540</v>
      </c>
      <c r="AS694" s="19" t="s">
        <v>1562</v>
      </c>
      <c r="AT694" s="19" t="s">
        <v>1563</v>
      </c>
      <c r="AU694" s="19" t="s">
        <v>1564</v>
      </c>
      <c r="AV694" s="19" t="s">
        <v>1565</v>
      </c>
      <c r="AW694" s="19">
        <v>2007</v>
      </c>
      <c r="AX694" s="19">
        <v>3</v>
      </c>
      <c r="AY694" s="19" t="s">
        <v>1566</v>
      </c>
      <c r="AZ694" s="19" t="s">
        <v>1567</v>
      </c>
      <c r="BA694" s="19">
        <v>2008</v>
      </c>
      <c r="BB694" t="str">
        <f>VLOOKUP(AC694,'CTCwiretagcode(Jan2016)'!A$2:C$730,3,FALSE)</f>
        <v>SAM</v>
      </c>
      <c r="BC694" t="str">
        <f t="shared" si="33"/>
        <v>Tr</v>
      </c>
      <c r="BD694">
        <f t="shared" si="34"/>
        <v>3</v>
      </c>
      <c r="BE694" t="str">
        <f t="shared" si="32"/>
        <v>6342723M10107  C2010750</v>
      </c>
      <c r="BK694" s="19" t="s">
        <v>1518</v>
      </c>
    </row>
    <row r="695" spans="1:63" x14ac:dyDescent="0.25">
      <c r="A695" s="19" t="s">
        <v>1501</v>
      </c>
      <c r="B695" s="19">
        <v>4.0999999999999996</v>
      </c>
      <c r="C695" s="19">
        <v>20140306</v>
      </c>
      <c r="D695" s="19" t="s">
        <v>41</v>
      </c>
      <c r="E695" s="19" t="s">
        <v>41</v>
      </c>
      <c r="F695" s="19">
        <v>2168375</v>
      </c>
      <c r="G695" s="19">
        <v>1</v>
      </c>
      <c r="H695" s="19">
        <v>2010</v>
      </c>
      <c r="I695" s="19">
        <v>20100909</v>
      </c>
      <c r="J695" s="19" t="s">
        <v>1501</v>
      </c>
      <c r="K695" s="19">
        <v>6</v>
      </c>
      <c r="L695" s="19">
        <v>37</v>
      </c>
      <c r="M695" s="19">
        <v>23</v>
      </c>
      <c r="N695" s="19">
        <v>17</v>
      </c>
      <c r="O695" s="19" t="s">
        <v>1502</v>
      </c>
      <c r="P695" s="19">
        <v>5</v>
      </c>
      <c r="Q695" s="19" t="s">
        <v>67</v>
      </c>
      <c r="R695" s="19"/>
      <c r="S695" s="19">
        <v>5000</v>
      </c>
      <c r="T695" s="19" t="s">
        <v>110</v>
      </c>
      <c r="U695" s="19"/>
      <c r="V695" s="19"/>
      <c r="W695" s="19"/>
      <c r="X695" s="19">
        <v>720</v>
      </c>
      <c r="Y695" s="19">
        <v>0</v>
      </c>
      <c r="Z695" s="19">
        <v>1</v>
      </c>
      <c r="AA695" s="19" t="s">
        <v>48</v>
      </c>
      <c r="AB695" s="19">
        <v>1</v>
      </c>
      <c r="AC695" s="19">
        <v>634272</v>
      </c>
      <c r="AD695" s="19">
        <v>12</v>
      </c>
      <c r="AE695" s="19"/>
      <c r="AF695" s="19"/>
      <c r="AG695" s="19"/>
      <c r="AH695" s="19">
        <v>112792</v>
      </c>
      <c r="AI695" s="19">
        <v>1</v>
      </c>
      <c r="AJ695" s="19"/>
      <c r="AK695" s="19"/>
      <c r="AL695" s="19"/>
      <c r="AM695" s="19"/>
      <c r="AN695" s="19"/>
      <c r="AO695" s="19">
        <v>5.45</v>
      </c>
      <c r="AP695" s="19" t="s">
        <v>1519</v>
      </c>
      <c r="AQ695" s="19" t="s">
        <v>1502</v>
      </c>
      <c r="AR695" s="19" t="s">
        <v>1540</v>
      </c>
      <c r="AS695" s="19" t="s">
        <v>1562</v>
      </c>
      <c r="AT695" s="19" t="s">
        <v>1563</v>
      </c>
      <c r="AU695" s="19" t="s">
        <v>1564</v>
      </c>
      <c r="AV695" s="19" t="s">
        <v>1565</v>
      </c>
      <c r="AW695" s="19">
        <v>2007</v>
      </c>
      <c r="AX695" s="19">
        <v>3</v>
      </c>
      <c r="AY695" s="19" t="s">
        <v>1566</v>
      </c>
      <c r="AZ695" s="19" t="s">
        <v>1567</v>
      </c>
      <c r="BA695" s="19">
        <v>2008</v>
      </c>
      <c r="BB695" t="str">
        <f>VLOOKUP(AC695,'CTCwiretagcode(Jan2016)'!A$2:C$730,3,FALSE)</f>
        <v>SAM</v>
      </c>
      <c r="BC695" t="str">
        <f t="shared" si="33"/>
        <v>Tr</v>
      </c>
      <c r="BD695">
        <f t="shared" si="34"/>
        <v>3</v>
      </c>
      <c r="BE695" t="str">
        <f t="shared" si="32"/>
        <v>6342723M10107  C2010720</v>
      </c>
      <c r="BK695" s="19" t="s">
        <v>1518</v>
      </c>
    </row>
    <row r="696" spans="1:63" x14ac:dyDescent="0.25">
      <c r="A696" s="19" t="s">
        <v>1501</v>
      </c>
      <c r="B696" s="19">
        <v>4.0999999999999996</v>
      </c>
      <c r="C696" s="19">
        <v>20140306</v>
      </c>
      <c r="D696" s="19" t="s">
        <v>41</v>
      </c>
      <c r="E696" s="19" t="s">
        <v>41</v>
      </c>
      <c r="F696" s="19">
        <v>2168376</v>
      </c>
      <c r="G696" s="19">
        <v>1</v>
      </c>
      <c r="H696" s="19">
        <v>2010</v>
      </c>
      <c r="I696" s="19">
        <v>20100909</v>
      </c>
      <c r="J696" s="19" t="s">
        <v>1501</v>
      </c>
      <c r="K696" s="19">
        <v>6</v>
      </c>
      <c r="L696" s="19">
        <v>37</v>
      </c>
      <c r="M696" s="19">
        <v>23</v>
      </c>
      <c r="N696" s="19">
        <v>17</v>
      </c>
      <c r="O696" s="19" t="s">
        <v>1502</v>
      </c>
      <c r="P696" s="19">
        <v>5</v>
      </c>
      <c r="Q696" s="19" t="s">
        <v>67</v>
      </c>
      <c r="R696" s="19"/>
      <c r="S696" s="19">
        <v>5000</v>
      </c>
      <c r="T696" s="19" t="s">
        <v>110</v>
      </c>
      <c r="U696" s="19"/>
      <c r="V696" s="19"/>
      <c r="W696" s="19"/>
      <c r="X696" s="19">
        <v>720</v>
      </c>
      <c r="Y696" s="19">
        <v>0</v>
      </c>
      <c r="Z696" s="19">
        <v>1</v>
      </c>
      <c r="AA696" s="19" t="s">
        <v>48</v>
      </c>
      <c r="AB696" s="19">
        <v>1</v>
      </c>
      <c r="AC696" s="19">
        <v>634272</v>
      </c>
      <c r="AD696" s="19">
        <v>12</v>
      </c>
      <c r="AE696" s="19"/>
      <c r="AF696" s="19"/>
      <c r="AG696" s="19"/>
      <c r="AH696" s="19">
        <v>112792</v>
      </c>
      <c r="AI696" s="19">
        <v>1</v>
      </c>
      <c r="AJ696" s="19"/>
      <c r="AK696" s="19"/>
      <c r="AL696" s="19"/>
      <c r="AM696" s="19"/>
      <c r="AN696" s="19"/>
      <c r="AO696" s="19">
        <v>5.45</v>
      </c>
      <c r="AP696" s="19" t="s">
        <v>1519</v>
      </c>
      <c r="AQ696" s="19" t="s">
        <v>1502</v>
      </c>
      <c r="AR696" s="19" t="s">
        <v>1540</v>
      </c>
      <c r="AS696" s="19" t="s">
        <v>1562</v>
      </c>
      <c r="AT696" s="19" t="s">
        <v>1563</v>
      </c>
      <c r="AU696" s="19" t="s">
        <v>1564</v>
      </c>
      <c r="AV696" s="19" t="s">
        <v>1565</v>
      </c>
      <c r="AW696" s="19">
        <v>2007</v>
      </c>
      <c r="AX696" s="19">
        <v>3</v>
      </c>
      <c r="AY696" s="19" t="s">
        <v>1566</v>
      </c>
      <c r="AZ696" s="19" t="s">
        <v>1567</v>
      </c>
      <c r="BA696" s="19">
        <v>2008</v>
      </c>
      <c r="BB696" t="str">
        <f>VLOOKUP(AC696,'CTCwiretagcode(Jan2016)'!A$2:C$730,3,FALSE)</f>
        <v>SAM</v>
      </c>
      <c r="BC696" t="str">
        <f t="shared" si="33"/>
        <v>Tr</v>
      </c>
      <c r="BD696">
        <f t="shared" si="34"/>
        <v>3</v>
      </c>
      <c r="BE696" t="str">
        <f t="shared" si="32"/>
        <v>6342723M10107  C2010720</v>
      </c>
      <c r="BK696" s="19" t="s">
        <v>1518</v>
      </c>
    </row>
    <row r="697" spans="1:63" x14ac:dyDescent="0.25">
      <c r="A697" s="19" t="s">
        <v>1501</v>
      </c>
      <c r="B697" s="19">
        <v>4.0999999999999996</v>
      </c>
      <c r="C697" s="19">
        <v>20140306</v>
      </c>
      <c r="D697" s="19" t="s">
        <v>41</v>
      </c>
      <c r="E697" s="19" t="s">
        <v>41</v>
      </c>
      <c r="F697" s="19">
        <v>2168381</v>
      </c>
      <c r="G697" s="19">
        <v>1</v>
      </c>
      <c r="H697" s="19">
        <v>2010</v>
      </c>
      <c r="I697" s="19">
        <v>20100909</v>
      </c>
      <c r="J697" s="19" t="s">
        <v>1501</v>
      </c>
      <c r="K697" s="19">
        <v>6</v>
      </c>
      <c r="L697" s="19">
        <v>37</v>
      </c>
      <c r="M697" s="19">
        <v>23</v>
      </c>
      <c r="N697" s="19">
        <v>17</v>
      </c>
      <c r="O697" s="19" t="s">
        <v>1502</v>
      </c>
      <c r="P697" s="19">
        <v>5</v>
      </c>
      <c r="Q697" s="19" t="s">
        <v>67</v>
      </c>
      <c r="R697" s="19"/>
      <c r="S697" s="19">
        <v>5000</v>
      </c>
      <c r="T697" s="19" t="s">
        <v>45</v>
      </c>
      <c r="U697" s="19"/>
      <c r="V697" s="19"/>
      <c r="W697" s="19"/>
      <c r="X697" s="19">
        <v>740</v>
      </c>
      <c r="Y697" s="19">
        <v>0</v>
      </c>
      <c r="Z697" s="19">
        <v>1</v>
      </c>
      <c r="AA697" s="19" t="s">
        <v>48</v>
      </c>
      <c r="AB697" s="19">
        <v>1</v>
      </c>
      <c r="AC697" s="19">
        <v>634272</v>
      </c>
      <c r="AD697" s="19">
        <v>12</v>
      </c>
      <c r="AE697" s="19"/>
      <c r="AF697" s="19"/>
      <c r="AG697" s="19"/>
      <c r="AH697" s="19">
        <v>112792</v>
      </c>
      <c r="AI697" s="19">
        <v>1</v>
      </c>
      <c r="AJ697" s="19"/>
      <c r="AK697" s="19"/>
      <c r="AL697" s="19"/>
      <c r="AM697" s="19"/>
      <c r="AN697" s="19"/>
      <c r="AO697" s="19">
        <v>5.45</v>
      </c>
      <c r="AP697" s="19" t="s">
        <v>1519</v>
      </c>
      <c r="AQ697" s="19" t="s">
        <v>1502</v>
      </c>
      <c r="AR697" s="19" t="s">
        <v>1540</v>
      </c>
      <c r="AS697" s="19" t="s">
        <v>1562</v>
      </c>
      <c r="AT697" s="19" t="s">
        <v>1563</v>
      </c>
      <c r="AU697" s="19" t="s">
        <v>1564</v>
      </c>
      <c r="AV697" s="19" t="s">
        <v>1565</v>
      </c>
      <c r="AW697" s="19">
        <v>2007</v>
      </c>
      <c r="AX697" s="19">
        <v>3</v>
      </c>
      <c r="AY697" s="19" t="s">
        <v>1566</v>
      </c>
      <c r="AZ697" s="19" t="s">
        <v>1567</v>
      </c>
      <c r="BA697" s="19">
        <v>2008</v>
      </c>
      <c r="BB697" t="str">
        <f>VLOOKUP(AC697,'CTCwiretagcode(Jan2016)'!A$2:C$730,3,FALSE)</f>
        <v>SAM</v>
      </c>
      <c r="BC697" t="str">
        <f t="shared" si="33"/>
        <v>Tr</v>
      </c>
      <c r="BD697">
        <f t="shared" si="34"/>
        <v>3</v>
      </c>
      <c r="BE697" t="str">
        <f t="shared" si="32"/>
        <v>6342723M10107  C2010740</v>
      </c>
      <c r="BK697" s="19" t="s">
        <v>1518</v>
      </c>
    </row>
    <row r="698" spans="1:63" x14ac:dyDescent="0.25">
      <c r="A698" s="19" t="s">
        <v>1501</v>
      </c>
      <c r="B698" s="19">
        <v>4.0999999999999996</v>
      </c>
      <c r="C698" s="19">
        <v>20140306</v>
      </c>
      <c r="D698" s="19" t="s">
        <v>41</v>
      </c>
      <c r="E698" s="19" t="s">
        <v>41</v>
      </c>
      <c r="F698" s="19">
        <v>2168382</v>
      </c>
      <c r="G698" s="19">
        <v>1</v>
      </c>
      <c r="H698" s="19">
        <v>2010</v>
      </c>
      <c r="I698" s="19">
        <v>20100909</v>
      </c>
      <c r="J698" s="19" t="s">
        <v>1501</v>
      </c>
      <c r="K698" s="19">
        <v>6</v>
      </c>
      <c r="L698" s="19">
        <v>37</v>
      </c>
      <c r="M698" s="19">
        <v>23</v>
      </c>
      <c r="N698" s="19">
        <v>17</v>
      </c>
      <c r="O698" s="19" t="s">
        <v>1502</v>
      </c>
      <c r="P698" s="19">
        <v>5</v>
      </c>
      <c r="Q698" s="19" t="s">
        <v>67</v>
      </c>
      <c r="R698" s="19"/>
      <c r="S698" s="19">
        <v>5000</v>
      </c>
      <c r="T698" s="19" t="s">
        <v>110</v>
      </c>
      <c r="U698" s="19"/>
      <c r="V698" s="19"/>
      <c r="W698" s="19"/>
      <c r="X698" s="19">
        <v>720</v>
      </c>
      <c r="Y698" s="19">
        <v>0</v>
      </c>
      <c r="Z698" s="19">
        <v>1</v>
      </c>
      <c r="AA698" s="19" t="s">
        <v>48</v>
      </c>
      <c r="AB698" s="19">
        <v>1</v>
      </c>
      <c r="AC698" s="19">
        <v>634583</v>
      </c>
      <c r="AD698" s="19">
        <v>12</v>
      </c>
      <c r="AE698" s="19"/>
      <c r="AF698" s="19"/>
      <c r="AG698" s="19"/>
      <c r="AH698" s="19">
        <v>112792</v>
      </c>
      <c r="AI698" s="19">
        <v>1</v>
      </c>
      <c r="AJ698" s="19"/>
      <c r="AK698" s="19"/>
      <c r="AL698" s="19"/>
      <c r="AM698" s="19"/>
      <c r="AN698" s="19"/>
      <c r="AO698" s="19">
        <v>5.45</v>
      </c>
      <c r="AP698" s="19" t="s">
        <v>1519</v>
      </c>
      <c r="AQ698" s="19" t="s">
        <v>1502</v>
      </c>
      <c r="AR698" s="19" t="s">
        <v>1540</v>
      </c>
      <c r="AS698" s="19" t="s">
        <v>1562</v>
      </c>
      <c r="AT698" s="19" t="s">
        <v>1579</v>
      </c>
      <c r="AU698" s="19" t="s">
        <v>1580</v>
      </c>
      <c r="AV698" s="19" t="s">
        <v>1565</v>
      </c>
      <c r="AW698" s="19">
        <v>2007</v>
      </c>
      <c r="AX698" s="19">
        <v>3</v>
      </c>
      <c r="AY698" s="19" t="s">
        <v>1581</v>
      </c>
      <c r="AZ698" s="19" t="s">
        <v>1567</v>
      </c>
      <c r="BA698" s="19">
        <v>2008</v>
      </c>
      <c r="BB698" t="str">
        <f>VLOOKUP(AC698,'CTCwiretagcode(Jan2016)'!A$2:C$730,3,FALSE)</f>
        <v>GLH</v>
      </c>
      <c r="BC698" t="str">
        <f t="shared" si="33"/>
        <v>Tr</v>
      </c>
      <c r="BD698">
        <f t="shared" si="34"/>
        <v>3</v>
      </c>
      <c r="BE698" t="str">
        <f t="shared" si="32"/>
        <v>6345833M10107  C2010720</v>
      </c>
      <c r="BK698" s="19" t="s">
        <v>1518</v>
      </c>
    </row>
    <row r="699" spans="1:63" x14ac:dyDescent="0.25">
      <c r="A699" s="19" t="s">
        <v>1501</v>
      </c>
      <c r="B699" s="19">
        <v>4.0999999999999996</v>
      </c>
      <c r="C699" s="19">
        <v>20140306</v>
      </c>
      <c r="D699" s="19" t="s">
        <v>41</v>
      </c>
      <c r="E699" s="19" t="s">
        <v>41</v>
      </c>
      <c r="F699" s="19">
        <v>2168384</v>
      </c>
      <c r="G699" s="19">
        <v>1</v>
      </c>
      <c r="H699" s="19">
        <v>2010</v>
      </c>
      <c r="I699" s="19">
        <v>20100909</v>
      </c>
      <c r="J699" s="19" t="s">
        <v>1501</v>
      </c>
      <c r="K699" s="19">
        <v>6</v>
      </c>
      <c r="L699" s="19">
        <v>37</v>
      </c>
      <c r="M699" s="19">
        <v>23</v>
      </c>
      <c r="N699" s="19">
        <v>17</v>
      </c>
      <c r="O699" s="19" t="s">
        <v>1502</v>
      </c>
      <c r="P699" s="19">
        <v>5</v>
      </c>
      <c r="Q699" s="19" t="s">
        <v>67</v>
      </c>
      <c r="R699" s="19"/>
      <c r="S699" s="19">
        <v>5000</v>
      </c>
      <c r="T699" s="19" t="s">
        <v>45</v>
      </c>
      <c r="U699" s="19"/>
      <c r="V699" s="19"/>
      <c r="W699" s="19"/>
      <c r="X699" s="19">
        <v>860</v>
      </c>
      <c r="Y699" s="19">
        <v>0</v>
      </c>
      <c r="Z699" s="19">
        <v>1</v>
      </c>
      <c r="AA699" s="19" t="s">
        <v>48</v>
      </c>
      <c r="AB699" s="19">
        <v>1</v>
      </c>
      <c r="AC699" s="19">
        <v>634272</v>
      </c>
      <c r="AD699" s="19">
        <v>12</v>
      </c>
      <c r="AE699" s="19"/>
      <c r="AF699" s="19"/>
      <c r="AG699" s="19"/>
      <c r="AH699" s="19">
        <v>112792</v>
      </c>
      <c r="AI699" s="19">
        <v>1</v>
      </c>
      <c r="AJ699" s="19"/>
      <c r="AK699" s="19"/>
      <c r="AL699" s="19"/>
      <c r="AM699" s="19"/>
      <c r="AN699" s="19"/>
      <c r="AO699" s="19">
        <v>5.45</v>
      </c>
      <c r="AP699" s="19" t="s">
        <v>1519</v>
      </c>
      <c r="AQ699" s="19" t="s">
        <v>1502</v>
      </c>
      <c r="AR699" s="19" t="s">
        <v>1540</v>
      </c>
      <c r="AS699" s="19" t="s">
        <v>1562</v>
      </c>
      <c r="AT699" s="19" t="s">
        <v>1563</v>
      </c>
      <c r="AU699" s="19" t="s">
        <v>1564</v>
      </c>
      <c r="AV699" s="19" t="s">
        <v>1565</v>
      </c>
      <c r="AW699" s="19">
        <v>2007</v>
      </c>
      <c r="AX699" s="19">
        <v>3</v>
      </c>
      <c r="AY699" s="19" t="s">
        <v>1566</v>
      </c>
      <c r="AZ699" s="19" t="s">
        <v>1567</v>
      </c>
      <c r="BA699" s="19">
        <v>2008</v>
      </c>
      <c r="BB699" t="str">
        <f>VLOOKUP(AC699,'CTCwiretagcode(Jan2016)'!A$2:C$730,3,FALSE)</f>
        <v>SAM</v>
      </c>
      <c r="BC699" t="str">
        <f t="shared" si="33"/>
        <v>Tr</v>
      </c>
      <c r="BD699">
        <f t="shared" si="34"/>
        <v>3</v>
      </c>
      <c r="BE699" t="str">
        <f t="shared" si="32"/>
        <v>6342723M10107  C2010860</v>
      </c>
      <c r="BK699" s="19" t="s">
        <v>1518</v>
      </c>
    </row>
    <row r="700" spans="1:63" x14ac:dyDescent="0.25">
      <c r="A700" s="19" t="s">
        <v>1501</v>
      </c>
      <c r="B700" s="19">
        <v>4.0999999999999996</v>
      </c>
      <c r="C700" s="19">
        <v>20140306</v>
      </c>
      <c r="D700" s="19" t="s">
        <v>41</v>
      </c>
      <c r="E700" s="19" t="s">
        <v>41</v>
      </c>
      <c r="F700" s="19">
        <v>2168422</v>
      </c>
      <c r="G700" s="19">
        <v>1</v>
      </c>
      <c r="H700" s="19">
        <v>2010</v>
      </c>
      <c r="I700" s="19">
        <v>20100816</v>
      </c>
      <c r="J700" s="19" t="s">
        <v>1501</v>
      </c>
      <c r="K700" s="19">
        <v>6</v>
      </c>
      <c r="L700" s="19">
        <v>34</v>
      </c>
      <c r="M700" s="19">
        <v>23</v>
      </c>
      <c r="N700" s="19">
        <v>14</v>
      </c>
      <c r="O700" s="19" t="s">
        <v>1502</v>
      </c>
      <c r="P700" s="19">
        <v>5</v>
      </c>
      <c r="Q700" s="19" t="s">
        <v>42</v>
      </c>
      <c r="R700" s="19"/>
      <c r="S700" s="19">
        <v>5000</v>
      </c>
      <c r="T700" s="19" t="s">
        <v>45</v>
      </c>
      <c r="U700" s="19"/>
      <c r="V700" s="19"/>
      <c r="W700" s="19"/>
      <c r="X700" s="19">
        <v>700</v>
      </c>
      <c r="Y700" s="19">
        <v>0</v>
      </c>
      <c r="Z700" s="19">
        <v>1</v>
      </c>
      <c r="AA700" s="19" t="s">
        <v>48</v>
      </c>
      <c r="AB700" s="19">
        <v>1</v>
      </c>
      <c r="AC700" s="19">
        <v>634272</v>
      </c>
      <c r="AD700" s="19">
        <v>12</v>
      </c>
      <c r="AE700" s="19"/>
      <c r="AF700" s="19"/>
      <c r="AG700" s="19"/>
      <c r="AH700" s="19">
        <v>112775</v>
      </c>
      <c r="AI700" s="19">
        <v>1</v>
      </c>
      <c r="AJ700" s="19"/>
      <c r="AK700" s="19"/>
      <c r="AL700" s="19"/>
      <c r="AM700" s="19"/>
      <c r="AN700" s="19"/>
      <c r="AO700" s="19">
        <v>1.77</v>
      </c>
      <c r="AP700" s="19" t="s">
        <v>1504</v>
      </c>
      <c r="AQ700" s="19" t="s">
        <v>1502</v>
      </c>
      <c r="AR700" s="19" t="s">
        <v>1540</v>
      </c>
      <c r="AS700" s="19" t="s">
        <v>1562</v>
      </c>
      <c r="AT700" s="19" t="s">
        <v>1563</v>
      </c>
      <c r="AU700" s="19" t="s">
        <v>1564</v>
      </c>
      <c r="AV700" s="19" t="s">
        <v>1565</v>
      </c>
      <c r="AW700" s="19">
        <v>2007</v>
      </c>
      <c r="AX700" s="19">
        <v>3</v>
      </c>
      <c r="AY700" s="19" t="s">
        <v>1566</v>
      </c>
      <c r="AZ700" s="19" t="s">
        <v>1567</v>
      </c>
      <c r="BA700" s="19">
        <v>2008</v>
      </c>
      <c r="BB700" t="str">
        <f>VLOOKUP(AC700,'CTCwiretagcode(Jan2016)'!A$2:C$730,3,FALSE)</f>
        <v>SAM</v>
      </c>
      <c r="BC700" t="str">
        <f t="shared" si="33"/>
        <v>NT</v>
      </c>
      <c r="BD700">
        <f t="shared" si="34"/>
        <v>3</v>
      </c>
      <c r="BE700" t="str">
        <f t="shared" si="32"/>
        <v>6342723M10107  B2010700</v>
      </c>
      <c r="BK700" s="19" t="s">
        <v>1503</v>
      </c>
    </row>
    <row r="701" spans="1:63" x14ac:dyDescent="0.25">
      <c r="A701" s="19" t="s">
        <v>1501</v>
      </c>
      <c r="B701" s="19">
        <v>4.0999999999999996</v>
      </c>
      <c r="C701" s="19">
        <v>20140306</v>
      </c>
      <c r="D701" s="19" t="s">
        <v>41</v>
      </c>
      <c r="E701" s="19" t="s">
        <v>41</v>
      </c>
      <c r="F701" s="19">
        <v>2168423</v>
      </c>
      <c r="G701" s="19">
        <v>1</v>
      </c>
      <c r="H701" s="19">
        <v>2010</v>
      </c>
      <c r="I701" s="19">
        <v>20100816</v>
      </c>
      <c r="J701" s="19" t="s">
        <v>1501</v>
      </c>
      <c r="K701" s="19">
        <v>6</v>
      </c>
      <c r="L701" s="19">
        <v>34</v>
      </c>
      <c r="M701" s="19">
        <v>23</v>
      </c>
      <c r="N701" s="19">
        <v>14</v>
      </c>
      <c r="O701" s="19" t="s">
        <v>1502</v>
      </c>
      <c r="P701" s="19">
        <v>5</v>
      </c>
      <c r="Q701" s="19" t="s">
        <v>42</v>
      </c>
      <c r="R701" s="19"/>
      <c r="S701" s="19">
        <v>5000</v>
      </c>
      <c r="T701" s="19" t="s">
        <v>45</v>
      </c>
      <c r="U701" s="19"/>
      <c r="V701" s="19"/>
      <c r="W701" s="19"/>
      <c r="X701" s="19">
        <v>720</v>
      </c>
      <c r="Y701" s="19">
        <v>0</v>
      </c>
      <c r="Z701" s="19">
        <v>1</v>
      </c>
      <c r="AA701" s="19" t="s">
        <v>48</v>
      </c>
      <c r="AB701" s="19">
        <v>1</v>
      </c>
      <c r="AC701" s="19">
        <v>634272</v>
      </c>
      <c r="AD701" s="19">
        <v>12</v>
      </c>
      <c r="AE701" s="19"/>
      <c r="AF701" s="19"/>
      <c r="AG701" s="19"/>
      <c r="AH701" s="19">
        <v>112775</v>
      </c>
      <c r="AI701" s="19">
        <v>1</v>
      </c>
      <c r="AJ701" s="19"/>
      <c r="AK701" s="19"/>
      <c r="AL701" s="19"/>
      <c r="AM701" s="19"/>
      <c r="AN701" s="19"/>
      <c r="AO701" s="19">
        <v>1.77</v>
      </c>
      <c r="AP701" s="19" t="s">
        <v>1504</v>
      </c>
      <c r="AQ701" s="19" t="s">
        <v>1502</v>
      </c>
      <c r="AR701" s="19" t="s">
        <v>1540</v>
      </c>
      <c r="AS701" s="19" t="s">
        <v>1562</v>
      </c>
      <c r="AT701" s="19" t="s">
        <v>1563</v>
      </c>
      <c r="AU701" s="19" t="s">
        <v>1564</v>
      </c>
      <c r="AV701" s="19" t="s">
        <v>1565</v>
      </c>
      <c r="AW701" s="19">
        <v>2007</v>
      </c>
      <c r="AX701" s="19">
        <v>3</v>
      </c>
      <c r="AY701" s="19" t="s">
        <v>1566</v>
      </c>
      <c r="AZ701" s="19" t="s">
        <v>1567</v>
      </c>
      <c r="BA701" s="19">
        <v>2008</v>
      </c>
      <c r="BB701" t="str">
        <f>VLOOKUP(AC701,'CTCwiretagcode(Jan2016)'!A$2:C$730,3,FALSE)</f>
        <v>SAM</v>
      </c>
      <c r="BC701" t="str">
        <f t="shared" si="33"/>
        <v>NT</v>
      </c>
      <c r="BD701">
        <f t="shared" si="34"/>
        <v>3</v>
      </c>
      <c r="BE701" t="str">
        <f t="shared" si="32"/>
        <v>6342723M10107  B2010720</v>
      </c>
      <c r="BK701" s="19" t="s">
        <v>1503</v>
      </c>
    </row>
    <row r="702" spans="1:63" x14ac:dyDescent="0.25">
      <c r="A702" s="19" t="s">
        <v>1501</v>
      </c>
      <c r="B702" s="19">
        <v>4.0999999999999996</v>
      </c>
      <c r="C702" s="19">
        <v>20140306</v>
      </c>
      <c r="D702" s="19" t="s">
        <v>41</v>
      </c>
      <c r="E702" s="19" t="s">
        <v>41</v>
      </c>
      <c r="F702" s="19">
        <v>2168424</v>
      </c>
      <c r="G702" s="19">
        <v>1</v>
      </c>
      <c r="H702" s="19">
        <v>2010</v>
      </c>
      <c r="I702" s="19">
        <v>20100816</v>
      </c>
      <c r="J702" s="19" t="s">
        <v>1501</v>
      </c>
      <c r="K702" s="19">
        <v>6</v>
      </c>
      <c r="L702" s="19">
        <v>34</v>
      </c>
      <c r="M702" s="19">
        <v>23</v>
      </c>
      <c r="N702" s="19">
        <v>14</v>
      </c>
      <c r="O702" s="19" t="s">
        <v>1502</v>
      </c>
      <c r="P702" s="19">
        <v>5</v>
      </c>
      <c r="Q702" s="19" t="s">
        <v>42</v>
      </c>
      <c r="R702" s="19"/>
      <c r="S702" s="19">
        <v>5000</v>
      </c>
      <c r="T702" s="19" t="s">
        <v>110</v>
      </c>
      <c r="U702" s="19"/>
      <c r="V702" s="19"/>
      <c r="W702" s="19"/>
      <c r="X702" s="19">
        <v>780</v>
      </c>
      <c r="Y702" s="19">
        <v>0</v>
      </c>
      <c r="Z702" s="19">
        <v>1</v>
      </c>
      <c r="AA702" s="19" t="s">
        <v>48</v>
      </c>
      <c r="AB702" s="19">
        <v>1</v>
      </c>
      <c r="AC702" s="19">
        <v>634272</v>
      </c>
      <c r="AD702" s="19">
        <v>12</v>
      </c>
      <c r="AE702" s="19"/>
      <c r="AF702" s="19"/>
      <c r="AG702" s="19"/>
      <c r="AH702" s="19">
        <v>112775</v>
      </c>
      <c r="AI702" s="19">
        <v>1</v>
      </c>
      <c r="AJ702" s="19"/>
      <c r="AK702" s="19"/>
      <c r="AL702" s="19"/>
      <c r="AM702" s="19"/>
      <c r="AN702" s="19"/>
      <c r="AO702" s="19">
        <v>1.77</v>
      </c>
      <c r="AP702" s="19" t="s">
        <v>1504</v>
      </c>
      <c r="AQ702" s="19" t="s">
        <v>1502</v>
      </c>
      <c r="AR702" s="19" t="s">
        <v>1540</v>
      </c>
      <c r="AS702" s="19" t="s">
        <v>1562</v>
      </c>
      <c r="AT702" s="19" t="s">
        <v>1563</v>
      </c>
      <c r="AU702" s="19" t="s">
        <v>1564</v>
      </c>
      <c r="AV702" s="19" t="s">
        <v>1565</v>
      </c>
      <c r="AW702" s="19">
        <v>2007</v>
      </c>
      <c r="AX702" s="19">
        <v>3</v>
      </c>
      <c r="AY702" s="19" t="s">
        <v>1566</v>
      </c>
      <c r="AZ702" s="19" t="s">
        <v>1567</v>
      </c>
      <c r="BA702" s="19">
        <v>2008</v>
      </c>
      <c r="BB702" t="str">
        <f>VLOOKUP(AC702,'CTCwiretagcode(Jan2016)'!A$2:C$730,3,FALSE)</f>
        <v>SAM</v>
      </c>
      <c r="BC702" t="str">
        <f t="shared" si="33"/>
        <v>NT</v>
      </c>
      <c r="BD702">
        <f t="shared" si="34"/>
        <v>3</v>
      </c>
      <c r="BE702" t="str">
        <f t="shared" si="32"/>
        <v>6342723M10107  B2010780</v>
      </c>
      <c r="BK702" s="19" t="s">
        <v>1503</v>
      </c>
    </row>
    <row r="703" spans="1:63" x14ac:dyDescent="0.25">
      <c r="A703" s="19" t="s">
        <v>1501</v>
      </c>
      <c r="B703" s="19">
        <v>4.0999999999999996</v>
      </c>
      <c r="C703" s="19">
        <v>20140306</v>
      </c>
      <c r="D703" s="19" t="s">
        <v>41</v>
      </c>
      <c r="E703" s="19" t="s">
        <v>41</v>
      </c>
      <c r="F703" s="19">
        <v>2168425</v>
      </c>
      <c r="G703" s="19">
        <v>1</v>
      </c>
      <c r="H703" s="19">
        <v>2010</v>
      </c>
      <c r="I703" s="19">
        <v>20100816</v>
      </c>
      <c r="J703" s="19" t="s">
        <v>1501</v>
      </c>
      <c r="K703" s="19">
        <v>6</v>
      </c>
      <c r="L703" s="19">
        <v>34</v>
      </c>
      <c r="M703" s="19">
        <v>23</v>
      </c>
      <c r="N703" s="19">
        <v>14</v>
      </c>
      <c r="O703" s="19" t="s">
        <v>1502</v>
      </c>
      <c r="P703" s="19">
        <v>5</v>
      </c>
      <c r="Q703" s="19" t="s">
        <v>42</v>
      </c>
      <c r="R703" s="19"/>
      <c r="S703" s="19">
        <v>5000</v>
      </c>
      <c r="T703" s="19" t="s">
        <v>45</v>
      </c>
      <c r="U703" s="19"/>
      <c r="V703" s="19"/>
      <c r="W703" s="19"/>
      <c r="X703" s="19">
        <v>760</v>
      </c>
      <c r="Y703" s="19">
        <v>0</v>
      </c>
      <c r="Z703" s="19">
        <v>1</v>
      </c>
      <c r="AA703" s="19" t="s">
        <v>48</v>
      </c>
      <c r="AB703" s="19">
        <v>1</v>
      </c>
      <c r="AC703" s="19">
        <v>634272</v>
      </c>
      <c r="AD703" s="19">
        <v>12</v>
      </c>
      <c r="AE703" s="19"/>
      <c r="AF703" s="19"/>
      <c r="AG703" s="19"/>
      <c r="AH703" s="19">
        <v>112775</v>
      </c>
      <c r="AI703" s="19">
        <v>1</v>
      </c>
      <c r="AJ703" s="19"/>
      <c r="AK703" s="19"/>
      <c r="AL703" s="19"/>
      <c r="AM703" s="19"/>
      <c r="AN703" s="19"/>
      <c r="AO703" s="19">
        <v>1.77</v>
      </c>
      <c r="AP703" s="19" t="s">
        <v>1504</v>
      </c>
      <c r="AQ703" s="19" t="s">
        <v>1502</v>
      </c>
      <c r="AR703" s="19" t="s">
        <v>1540</v>
      </c>
      <c r="AS703" s="19" t="s">
        <v>1562</v>
      </c>
      <c r="AT703" s="19" t="s">
        <v>1563</v>
      </c>
      <c r="AU703" s="19" t="s">
        <v>1564</v>
      </c>
      <c r="AV703" s="19" t="s">
        <v>1565</v>
      </c>
      <c r="AW703" s="19">
        <v>2007</v>
      </c>
      <c r="AX703" s="19">
        <v>3</v>
      </c>
      <c r="AY703" s="19" t="s">
        <v>1566</v>
      </c>
      <c r="AZ703" s="19" t="s">
        <v>1567</v>
      </c>
      <c r="BA703" s="19">
        <v>2008</v>
      </c>
      <c r="BB703" t="str">
        <f>VLOOKUP(AC703,'CTCwiretagcode(Jan2016)'!A$2:C$730,3,FALSE)</f>
        <v>SAM</v>
      </c>
      <c r="BC703" t="str">
        <f t="shared" si="33"/>
        <v>NT</v>
      </c>
      <c r="BD703">
        <f t="shared" si="34"/>
        <v>3</v>
      </c>
      <c r="BE703" t="str">
        <f t="shared" si="32"/>
        <v>6342723M10107  B2010760</v>
      </c>
      <c r="BK703" s="19" t="s">
        <v>1503</v>
      </c>
    </row>
    <row r="704" spans="1:63" x14ac:dyDescent="0.25">
      <c r="A704" s="19" t="s">
        <v>1501</v>
      </c>
      <c r="B704" s="19">
        <v>4.0999999999999996</v>
      </c>
      <c r="C704" s="19">
        <v>20140306</v>
      </c>
      <c r="D704" s="19" t="s">
        <v>41</v>
      </c>
      <c r="E704" s="19" t="s">
        <v>41</v>
      </c>
      <c r="F704" s="19">
        <v>2168427</v>
      </c>
      <c r="G704" s="19">
        <v>1</v>
      </c>
      <c r="H704" s="19">
        <v>2010</v>
      </c>
      <c r="I704" s="19">
        <v>20100816</v>
      </c>
      <c r="J704" s="19" t="s">
        <v>1501</v>
      </c>
      <c r="K704" s="19">
        <v>6</v>
      </c>
      <c r="L704" s="19">
        <v>34</v>
      </c>
      <c r="M704" s="19">
        <v>23</v>
      </c>
      <c r="N704" s="19">
        <v>17</v>
      </c>
      <c r="O704" s="19" t="s">
        <v>1502</v>
      </c>
      <c r="P704" s="19">
        <v>5</v>
      </c>
      <c r="Q704" s="19" t="s">
        <v>42</v>
      </c>
      <c r="R704" s="19"/>
      <c r="S704" s="19">
        <v>5000</v>
      </c>
      <c r="T704" s="19" t="s">
        <v>45</v>
      </c>
      <c r="U704" s="19"/>
      <c r="V704" s="19"/>
      <c r="W704" s="19"/>
      <c r="X704" s="19">
        <v>770</v>
      </c>
      <c r="Y704" s="19">
        <v>0</v>
      </c>
      <c r="Z704" s="19">
        <v>1</v>
      </c>
      <c r="AA704" s="19" t="s">
        <v>48</v>
      </c>
      <c r="AB704" s="19">
        <v>1</v>
      </c>
      <c r="AC704" s="19">
        <v>634272</v>
      </c>
      <c r="AD704" s="19">
        <v>12</v>
      </c>
      <c r="AE704" s="19"/>
      <c r="AF704" s="19"/>
      <c r="AG704" s="19"/>
      <c r="AH704" s="19">
        <v>112775</v>
      </c>
      <c r="AI704" s="19">
        <v>1</v>
      </c>
      <c r="AJ704" s="19"/>
      <c r="AK704" s="19"/>
      <c r="AL704" s="19"/>
      <c r="AM704" s="19"/>
      <c r="AN704" s="19"/>
      <c r="AO704" s="19">
        <v>1.77</v>
      </c>
      <c r="AP704" s="19" t="s">
        <v>1504</v>
      </c>
      <c r="AQ704" s="19" t="s">
        <v>1502</v>
      </c>
      <c r="AR704" s="19" t="s">
        <v>1540</v>
      </c>
      <c r="AS704" s="19" t="s">
        <v>1562</v>
      </c>
      <c r="AT704" s="19" t="s">
        <v>1563</v>
      </c>
      <c r="AU704" s="19" t="s">
        <v>1564</v>
      </c>
      <c r="AV704" s="19" t="s">
        <v>1565</v>
      </c>
      <c r="AW704" s="19">
        <v>2007</v>
      </c>
      <c r="AX704" s="19">
        <v>3</v>
      </c>
      <c r="AY704" s="19" t="s">
        <v>1566</v>
      </c>
      <c r="AZ704" s="19" t="s">
        <v>1567</v>
      </c>
      <c r="BA704" s="19">
        <v>2008</v>
      </c>
      <c r="BB704" t="str">
        <f>VLOOKUP(AC704,'CTCwiretagcode(Jan2016)'!A$2:C$730,3,FALSE)</f>
        <v>SAM</v>
      </c>
      <c r="BC704" t="str">
        <f t="shared" si="33"/>
        <v>Tr</v>
      </c>
      <c r="BD704">
        <f t="shared" si="34"/>
        <v>3</v>
      </c>
      <c r="BE704" t="str">
        <f t="shared" si="32"/>
        <v>6342723M10107  B2010770</v>
      </c>
      <c r="BK704" s="19" t="s">
        <v>1503</v>
      </c>
    </row>
    <row r="705" spans="1:63" x14ac:dyDescent="0.25">
      <c r="A705" s="19" t="s">
        <v>1501</v>
      </c>
      <c r="B705" s="19">
        <v>4.0999999999999996</v>
      </c>
      <c r="C705" s="19">
        <v>20140306</v>
      </c>
      <c r="D705" s="19" t="s">
        <v>41</v>
      </c>
      <c r="E705" s="19" t="s">
        <v>41</v>
      </c>
      <c r="F705" s="19">
        <v>2166370</v>
      </c>
      <c r="G705" s="19">
        <v>1</v>
      </c>
      <c r="H705" s="19">
        <v>2010</v>
      </c>
      <c r="I705" s="19">
        <v>20100820</v>
      </c>
      <c r="J705" s="19" t="s">
        <v>1501</v>
      </c>
      <c r="K705" s="19">
        <v>6</v>
      </c>
      <c r="L705" s="19">
        <v>34</v>
      </c>
      <c r="M705" s="19">
        <v>23</v>
      </c>
      <c r="N705" s="19">
        <v>49</v>
      </c>
      <c r="O705" s="19" t="s">
        <v>1502</v>
      </c>
      <c r="P705" s="19">
        <v>5</v>
      </c>
      <c r="Q705" s="19" t="s">
        <v>42</v>
      </c>
      <c r="R705" s="19"/>
      <c r="S705" s="19">
        <v>5000</v>
      </c>
      <c r="T705" s="19" t="s">
        <v>45</v>
      </c>
      <c r="U705" s="19"/>
      <c r="V705" s="19"/>
      <c r="W705" s="19"/>
      <c r="X705" s="19">
        <v>770</v>
      </c>
      <c r="Y705" s="19">
        <v>0</v>
      </c>
      <c r="Z705" s="19">
        <v>1</v>
      </c>
      <c r="AA705" s="19" t="s">
        <v>48</v>
      </c>
      <c r="AB705" s="19">
        <v>1</v>
      </c>
      <c r="AC705" s="19">
        <v>634272</v>
      </c>
      <c r="AD705" s="19">
        <v>12</v>
      </c>
      <c r="AE705" s="19"/>
      <c r="AF705" s="19"/>
      <c r="AG705" s="19"/>
      <c r="AH705" s="19">
        <v>112775</v>
      </c>
      <c r="AI705" s="19">
        <v>1</v>
      </c>
      <c r="AJ705" s="19"/>
      <c r="AK705" s="19"/>
      <c r="AL705" s="19"/>
      <c r="AM705" s="19"/>
      <c r="AN705" s="19"/>
      <c r="AO705" s="19">
        <v>1.77</v>
      </c>
      <c r="AP705" s="19" t="s">
        <v>1504</v>
      </c>
      <c r="AQ705" s="19" t="s">
        <v>1502</v>
      </c>
      <c r="AR705" s="19" t="s">
        <v>1540</v>
      </c>
      <c r="AS705" s="19" t="s">
        <v>1562</v>
      </c>
      <c r="AT705" s="19" t="s">
        <v>1563</v>
      </c>
      <c r="AU705" s="19" t="s">
        <v>1564</v>
      </c>
      <c r="AV705" s="19" t="s">
        <v>1565</v>
      </c>
      <c r="AW705" s="19">
        <v>2007</v>
      </c>
      <c r="AX705" s="19">
        <v>3</v>
      </c>
      <c r="AY705" s="19" t="s">
        <v>1566</v>
      </c>
      <c r="AZ705" s="19" t="s">
        <v>1567</v>
      </c>
      <c r="BA705" s="19">
        <v>2008</v>
      </c>
      <c r="BB705" t="str">
        <f>VLOOKUP(AC705,'CTCwiretagcode(Jan2016)'!A$2:C$730,3,FALSE)</f>
        <v>SAM</v>
      </c>
      <c r="BC705" t="str">
        <f t="shared" si="33"/>
        <v>mix</v>
      </c>
      <c r="BD705">
        <f t="shared" si="34"/>
        <v>3</v>
      </c>
      <c r="BE705" t="str">
        <f t="shared" si="32"/>
        <v>6342723M10107  B2010770</v>
      </c>
      <c r="BK705" s="19" t="s">
        <v>1503</v>
      </c>
    </row>
    <row r="706" spans="1:63" x14ac:dyDescent="0.25">
      <c r="A706" s="19" t="s">
        <v>1501</v>
      </c>
      <c r="B706" s="19">
        <v>4.0999999999999996</v>
      </c>
      <c r="C706" s="19">
        <v>20140306</v>
      </c>
      <c r="D706" s="19" t="s">
        <v>41</v>
      </c>
      <c r="E706" s="19" t="s">
        <v>41</v>
      </c>
      <c r="F706" s="19">
        <v>2137733</v>
      </c>
      <c r="G706" s="19">
        <v>1</v>
      </c>
      <c r="H706" s="19">
        <v>2010</v>
      </c>
      <c r="I706" s="19">
        <v>20100820</v>
      </c>
      <c r="J706" s="19" t="s">
        <v>1501</v>
      </c>
      <c r="K706" s="19">
        <v>6</v>
      </c>
      <c r="L706" s="19">
        <v>34</v>
      </c>
      <c r="M706" s="19">
        <v>23</v>
      </c>
      <c r="N706" s="19">
        <v>17</v>
      </c>
      <c r="O706" s="19" t="s">
        <v>1502</v>
      </c>
      <c r="P706" s="19">
        <v>5</v>
      </c>
      <c r="Q706" s="19" t="s">
        <v>42</v>
      </c>
      <c r="R706" s="19"/>
      <c r="S706" s="19">
        <v>5000</v>
      </c>
      <c r="T706" s="19" t="s">
        <v>45</v>
      </c>
      <c r="U706" s="19"/>
      <c r="V706" s="19"/>
      <c r="W706" s="19"/>
      <c r="X706" s="19">
        <v>680</v>
      </c>
      <c r="Y706" s="19">
        <v>0</v>
      </c>
      <c r="Z706" s="19">
        <v>1</v>
      </c>
      <c r="AA706" s="19" t="s">
        <v>48</v>
      </c>
      <c r="AB706" s="19">
        <v>1</v>
      </c>
      <c r="AC706" s="19">
        <v>186354</v>
      </c>
      <c r="AD706" s="19">
        <v>12</v>
      </c>
      <c r="AE706" s="19"/>
      <c r="AF706" s="19"/>
      <c r="AG706" s="19"/>
      <c r="AH706" s="19">
        <v>112775</v>
      </c>
      <c r="AI706" s="19">
        <v>1</v>
      </c>
      <c r="AJ706" s="19"/>
      <c r="AK706" s="19"/>
      <c r="AL706" s="19"/>
      <c r="AM706" s="19"/>
      <c r="AN706" s="19"/>
      <c r="AO706" s="19">
        <v>1.77</v>
      </c>
      <c r="AP706" s="19" t="s">
        <v>1504</v>
      </c>
      <c r="AQ706" s="19" t="s">
        <v>1502</v>
      </c>
      <c r="AR706" s="19" t="s">
        <v>1505</v>
      </c>
      <c r="AS706" s="19" t="s">
        <v>1506</v>
      </c>
      <c r="AT706" s="19" t="s">
        <v>1534</v>
      </c>
      <c r="AU706" s="19" t="s">
        <v>1535</v>
      </c>
      <c r="AV706" s="19" t="s">
        <v>1536</v>
      </c>
      <c r="AW706" s="19">
        <v>2007</v>
      </c>
      <c r="AX706" s="19">
        <v>2</v>
      </c>
      <c r="AY706" s="19" t="s">
        <v>1537</v>
      </c>
      <c r="AZ706" s="19" t="s">
        <v>1538</v>
      </c>
      <c r="BA706" s="19">
        <v>2008</v>
      </c>
      <c r="BB706" t="str">
        <f>VLOOKUP(AC706,'CTCwiretagcode(Jan2016)'!A$2:C$730,3,FALSE)</f>
        <v>SHU</v>
      </c>
      <c r="BC706" t="str">
        <f t="shared" si="33"/>
        <v>Tr</v>
      </c>
      <c r="BD706">
        <f t="shared" si="34"/>
        <v>3</v>
      </c>
      <c r="BE706" t="str">
        <f t="shared" si="32"/>
        <v>1863543M10107  B2010680</v>
      </c>
      <c r="BK706" s="19" t="s">
        <v>1503</v>
      </c>
    </row>
    <row r="707" spans="1:63" x14ac:dyDescent="0.25">
      <c r="A707" s="19" t="s">
        <v>1501</v>
      </c>
      <c r="B707" s="19">
        <v>4.0999999999999996</v>
      </c>
      <c r="C707" s="19">
        <v>20140306</v>
      </c>
      <c r="D707" s="19" t="s">
        <v>41</v>
      </c>
      <c r="E707" s="19" t="s">
        <v>41</v>
      </c>
      <c r="F707" s="19">
        <v>2137732</v>
      </c>
      <c r="G707" s="19">
        <v>1</v>
      </c>
      <c r="H707" s="19">
        <v>2010</v>
      </c>
      <c r="I707" s="19">
        <v>20100820</v>
      </c>
      <c r="J707" s="19" t="s">
        <v>1501</v>
      </c>
      <c r="K707" s="19">
        <v>6</v>
      </c>
      <c r="L707" s="19">
        <v>34</v>
      </c>
      <c r="M707" s="19">
        <v>23</v>
      </c>
      <c r="N707" s="19">
        <v>17</v>
      </c>
      <c r="O707" s="19" t="s">
        <v>1502</v>
      </c>
      <c r="P707" s="19">
        <v>5</v>
      </c>
      <c r="Q707" s="19" t="s">
        <v>42</v>
      </c>
      <c r="R707" s="19"/>
      <c r="S707" s="19">
        <v>5000</v>
      </c>
      <c r="T707" s="19" t="s">
        <v>45</v>
      </c>
      <c r="U707" s="19"/>
      <c r="V707" s="19"/>
      <c r="W707" s="19"/>
      <c r="X707" s="19">
        <v>760</v>
      </c>
      <c r="Y707" s="19">
        <v>0</v>
      </c>
      <c r="Z707" s="19">
        <v>1</v>
      </c>
      <c r="AA707" s="19" t="s">
        <v>48</v>
      </c>
      <c r="AB707" s="19">
        <v>1</v>
      </c>
      <c r="AC707" s="19">
        <v>634274</v>
      </c>
      <c r="AD707" s="19">
        <v>12</v>
      </c>
      <c r="AE707" s="19"/>
      <c r="AF707" s="19"/>
      <c r="AG707" s="19"/>
      <c r="AH707" s="19">
        <v>112775</v>
      </c>
      <c r="AI707" s="19">
        <v>1</v>
      </c>
      <c r="AJ707" s="19"/>
      <c r="AK707" s="19"/>
      <c r="AL707" s="19"/>
      <c r="AM707" s="19"/>
      <c r="AN707" s="19"/>
      <c r="AO707" s="19">
        <v>1.77</v>
      </c>
      <c r="AP707" s="19" t="s">
        <v>1504</v>
      </c>
      <c r="AQ707" s="19" t="s">
        <v>1502</v>
      </c>
      <c r="AR707" s="19" t="s">
        <v>1540</v>
      </c>
      <c r="AS707" s="19" t="s">
        <v>1562</v>
      </c>
      <c r="AT707" s="19" t="s">
        <v>1582</v>
      </c>
      <c r="AU707" s="19" t="s">
        <v>1583</v>
      </c>
      <c r="AV707" s="19" t="s">
        <v>1584</v>
      </c>
      <c r="AW707" s="19">
        <v>2007</v>
      </c>
      <c r="AX707" s="19">
        <v>1</v>
      </c>
      <c r="AY707" s="19" t="s">
        <v>1585</v>
      </c>
      <c r="AZ707" s="19" t="s">
        <v>1586</v>
      </c>
      <c r="BA707" s="19">
        <v>2008</v>
      </c>
      <c r="BB707" t="str">
        <f>VLOOKUP(AC707,'CTCwiretagcode(Jan2016)'!A$2:C$730,3,FALSE)</f>
        <v>NSF</v>
      </c>
      <c r="BC707" t="str">
        <f t="shared" si="33"/>
        <v>Tr</v>
      </c>
      <c r="BD707">
        <f t="shared" si="34"/>
        <v>3</v>
      </c>
      <c r="BE707" t="str">
        <f t="shared" ref="BE707:BE770" si="35">AC707&amp;Q707&amp;H707&amp;X707</f>
        <v>6342743M10107  B2010760</v>
      </c>
      <c r="BK707" s="19" t="s">
        <v>1503</v>
      </c>
    </row>
    <row r="708" spans="1:63" x14ac:dyDescent="0.25">
      <c r="A708" s="19" t="s">
        <v>1501</v>
      </c>
      <c r="B708" s="19">
        <v>4.0999999999999996</v>
      </c>
      <c r="C708" s="19">
        <v>20140306</v>
      </c>
      <c r="D708" s="19" t="s">
        <v>41</v>
      </c>
      <c r="E708" s="19" t="s">
        <v>41</v>
      </c>
      <c r="F708" s="19">
        <v>2168461</v>
      </c>
      <c r="G708" s="19">
        <v>1</v>
      </c>
      <c r="H708" s="19">
        <v>2010</v>
      </c>
      <c r="I708" s="19">
        <v>20100827</v>
      </c>
      <c r="J708" s="19" t="s">
        <v>1501</v>
      </c>
      <c r="K708" s="19">
        <v>6</v>
      </c>
      <c r="L708" s="19">
        <v>35</v>
      </c>
      <c r="M708" s="19">
        <v>23</v>
      </c>
      <c r="N708" s="19">
        <v>17</v>
      </c>
      <c r="O708" s="19" t="s">
        <v>1502</v>
      </c>
      <c r="P708" s="19">
        <v>5</v>
      </c>
      <c r="Q708" s="19" t="s">
        <v>42</v>
      </c>
      <c r="R708" s="19"/>
      <c r="S708" s="19">
        <v>5000</v>
      </c>
      <c r="T708" s="19" t="s">
        <v>45</v>
      </c>
      <c r="U708" s="19"/>
      <c r="V708" s="19"/>
      <c r="W708" s="19"/>
      <c r="X708" s="19">
        <v>680</v>
      </c>
      <c r="Y708" s="19">
        <v>0</v>
      </c>
      <c r="Z708" s="19">
        <v>1</v>
      </c>
      <c r="AA708" s="19" t="s">
        <v>48</v>
      </c>
      <c r="AB708" s="19">
        <v>1</v>
      </c>
      <c r="AC708" s="19">
        <v>634583</v>
      </c>
      <c r="AD708" s="19">
        <v>12</v>
      </c>
      <c r="AE708" s="19"/>
      <c r="AF708" s="19"/>
      <c r="AG708" s="19"/>
      <c r="AH708" s="19">
        <v>112776</v>
      </c>
      <c r="AI708" s="19">
        <v>1</v>
      </c>
      <c r="AJ708" s="19"/>
      <c r="AK708" s="19"/>
      <c r="AL708" s="19"/>
      <c r="AM708" s="19"/>
      <c r="AN708" s="19"/>
      <c r="AO708" s="19">
        <v>3.32</v>
      </c>
      <c r="AP708" s="19" t="s">
        <v>1504</v>
      </c>
      <c r="AQ708" s="19" t="s">
        <v>1502</v>
      </c>
      <c r="AR708" s="19" t="s">
        <v>1540</v>
      </c>
      <c r="AS708" s="19" t="s">
        <v>1562</v>
      </c>
      <c r="AT708" s="19" t="s">
        <v>1579</v>
      </c>
      <c r="AU708" s="19" t="s">
        <v>1580</v>
      </c>
      <c r="AV708" s="19" t="s">
        <v>1565</v>
      </c>
      <c r="AW708" s="19">
        <v>2007</v>
      </c>
      <c r="AX708" s="19">
        <v>3</v>
      </c>
      <c r="AY708" s="19" t="s">
        <v>1581</v>
      </c>
      <c r="AZ708" s="19" t="s">
        <v>1567</v>
      </c>
      <c r="BA708" s="19">
        <v>2008</v>
      </c>
      <c r="BB708" t="str">
        <f>VLOOKUP(AC708,'CTCwiretagcode(Jan2016)'!A$2:C$730,3,FALSE)</f>
        <v>GLH</v>
      </c>
      <c r="BC708" t="str">
        <f t="shared" ref="BC708:BC771" si="36">VLOOKUP(N708,BF$2:BG$7,2,FALSE)</f>
        <v>Tr</v>
      </c>
      <c r="BD708">
        <f t="shared" ref="BD708:BD771" si="37">IF(MID(I708,5,2)*1&gt;=10,4,3)</f>
        <v>3</v>
      </c>
      <c r="BE708" t="str">
        <f t="shared" si="35"/>
        <v>6345833M10107  B2010680</v>
      </c>
      <c r="BK708" s="19" t="s">
        <v>1503</v>
      </c>
    </row>
    <row r="709" spans="1:63" x14ac:dyDescent="0.25">
      <c r="A709" s="19" t="s">
        <v>1501</v>
      </c>
      <c r="B709" s="19">
        <v>4.0999999999999996</v>
      </c>
      <c r="C709" s="19">
        <v>20140306</v>
      </c>
      <c r="D709" s="19" t="s">
        <v>41</v>
      </c>
      <c r="E709" s="19" t="s">
        <v>41</v>
      </c>
      <c r="F709" s="19">
        <v>2137784</v>
      </c>
      <c r="G709" s="19">
        <v>1</v>
      </c>
      <c r="H709" s="19">
        <v>2010</v>
      </c>
      <c r="I709" s="19">
        <v>20100827</v>
      </c>
      <c r="J709" s="19" t="s">
        <v>1501</v>
      </c>
      <c r="K709" s="19">
        <v>6</v>
      </c>
      <c r="L709" s="19">
        <v>35</v>
      </c>
      <c r="M709" s="19">
        <v>23</v>
      </c>
      <c r="N709" s="19">
        <v>17</v>
      </c>
      <c r="O709" s="19" t="s">
        <v>1502</v>
      </c>
      <c r="P709" s="19">
        <v>5</v>
      </c>
      <c r="Q709" s="19" t="s">
        <v>42</v>
      </c>
      <c r="R709" s="19"/>
      <c r="S709" s="19">
        <v>5000</v>
      </c>
      <c r="T709" s="19" t="s">
        <v>110</v>
      </c>
      <c r="U709" s="19"/>
      <c r="V709" s="19"/>
      <c r="W709" s="19"/>
      <c r="X709" s="19">
        <v>720</v>
      </c>
      <c r="Y709" s="19">
        <v>0</v>
      </c>
      <c r="Z709" s="19">
        <v>1</v>
      </c>
      <c r="AA709" s="19" t="s">
        <v>48</v>
      </c>
      <c r="AB709" s="19">
        <v>1</v>
      </c>
      <c r="AC709" s="19">
        <v>185358</v>
      </c>
      <c r="AD709" s="19">
        <v>12</v>
      </c>
      <c r="AE709" s="19"/>
      <c r="AF709" s="19"/>
      <c r="AG709" s="19"/>
      <c r="AH709" s="19">
        <v>112776</v>
      </c>
      <c r="AI709" s="19">
        <v>1</v>
      </c>
      <c r="AJ709" s="19"/>
      <c r="AK709" s="19"/>
      <c r="AL709" s="19"/>
      <c r="AM709" s="19"/>
      <c r="AN709" s="19"/>
      <c r="AO709" s="19">
        <v>3.32</v>
      </c>
      <c r="AP709" s="19" t="s">
        <v>1504</v>
      </c>
      <c r="AQ709" s="19" t="s">
        <v>1502</v>
      </c>
      <c r="AR709" s="19" t="s">
        <v>1505</v>
      </c>
      <c r="AS709" s="19" t="s">
        <v>1512</v>
      </c>
      <c r="AT709" s="19" t="s">
        <v>1513</v>
      </c>
      <c r="AU709" s="19" t="s">
        <v>1514</v>
      </c>
      <c r="AV709" s="19" t="s">
        <v>1515</v>
      </c>
      <c r="AW709" s="19">
        <v>2007</v>
      </c>
      <c r="AX709" s="19">
        <v>3</v>
      </c>
      <c r="AY709" s="19" t="s">
        <v>1516</v>
      </c>
      <c r="AZ709" s="19" t="s">
        <v>1517</v>
      </c>
      <c r="BA709" s="19">
        <v>2008</v>
      </c>
      <c r="BB709" t="str">
        <f>VLOOKUP(AC709,'CTCwiretagcode(Jan2016)'!A$2:C$730,3,FALSE)</f>
        <v>COW</v>
      </c>
      <c r="BC709" t="str">
        <f t="shared" si="36"/>
        <v>Tr</v>
      </c>
      <c r="BD709">
        <f t="shared" si="37"/>
        <v>3</v>
      </c>
      <c r="BE709" t="str">
        <f t="shared" si="35"/>
        <v>1853583M10107  B2010720</v>
      </c>
      <c r="BK709" s="19" t="s">
        <v>1503</v>
      </c>
    </row>
    <row r="710" spans="1:63" x14ac:dyDescent="0.25">
      <c r="A710" s="19" t="s">
        <v>1501</v>
      </c>
      <c r="B710" s="19">
        <v>4.0999999999999996</v>
      </c>
      <c r="C710" s="19">
        <v>20140306</v>
      </c>
      <c r="D710" s="19" t="s">
        <v>41</v>
      </c>
      <c r="E710" s="19" t="s">
        <v>41</v>
      </c>
      <c r="F710" s="19">
        <v>2137788</v>
      </c>
      <c r="G710" s="19">
        <v>1</v>
      </c>
      <c r="H710" s="19">
        <v>2010</v>
      </c>
      <c r="I710" s="19">
        <v>20100830</v>
      </c>
      <c r="J710" s="19" t="s">
        <v>1501</v>
      </c>
      <c r="K710" s="19">
        <v>6</v>
      </c>
      <c r="L710" s="19">
        <v>36</v>
      </c>
      <c r="M710" s="19">
        <v>23</v>
      </c>
      <c r="N710" s="19">
        <v>17</v>
      </c>
      <c r="O710" s="19" t="s">
        <v>1502</v>
      </c>
      <c r="P710" s="19">
        <v>5</v>
      </c>
      <c r="Q710" s="19" t="s">
        <v>42</v>
      </c>
      <c r="R710" s="19"/>
      <c r="S710" s="19">
        <v>5000</v>
      </c>
      <c r="T710" s="19" t="s">
        <v>45</v>
      </c>
      <c r="U710" s="19"/>
      <c r="V710" s="19"/>
      <c r="W710" s="19"/>
      <c r="X710" s="19">
        <v>660</v>
      </c>
      <c r="Y710" s="19">
        <v>0</v>
      </c>
      <c r="Z710" s="19">
        <v>1</v>
      </c>
      <c r="AA710" s="19" t="s">
        <v>48</v>
      </c>
      <c r="AB710" s="19">
        <v>1</v>
      </c>
      <c r="AC710" s="19">
        <v>634272</v>
      </c>
      <c r="AD710" s="19">
        <v>12</v>
      </c>
      <c r="AE710" s="19"/>
      <c r="AF710" s="19"/>
      <c r="AG710" s="19"/>
      <c r="AH710" s="19">
        <v>112777</v>
      </c>
      <c r="AI710" s="19">
        <v>1</v>
      </c>
      <c r="AJ710" s="19"/>
      <c r="AK710" s="19"/>
      <c r="AL710" s="19"/>
      <c r="AM710" s="19"/>
      <c r="AN710" s="19"/>
      <c r="AO710" s="19">
        <v>3</v>
      </c>
      <c r="AP710" s="19" t="s">
        <v>1504</v>
      </c>
      <c r="AQ710" s="19" t="s">
        <v>1502</v>
      </c>
      <c r="AR710" s="19" t="s">
        <v>1540</v>
      </c>
      <c r="AS710" s="19" t="s">
        <v>1562</v>
      </c>
      <c r="AT710" s="19" t="s">
        <v>1563</v>
      </c>
      <c r="AU710" s="19" t="s">
        <v>1564</v>
      </c>
      <c r="AV710" s="19" t="s">
        <v>1565</v>
      </c>
      <c r="AW710" s="19">
        <v>2007</v>
      </c>
      <c r="AX710" s="19">
        <v>3</v>
      </c>
      <c r="AY710" s="19" t="s">
        <v>1566</v>
      </c>
      <c r="AZ710" s="19" t="s">
        <v>1567</v>
      </c>
      <c r="BA710" s="19">
        <v>2008</v>
      </c>
      <c r="BB710" t="str">
        <f>VLOOKUP(AC710,'CTCwiretagcode(Jan2016)'!A$2:C$730,3,FALSE)</f>
        <v>SAM</v>
      </c>
      <c r="BC710" t="str">
        <f t="shared" si="36"/>
        <v>Tr</v>
      </c>
      <c r="BD710">
        <f t="shared" si="37"/>
        <v>3</v>
      </c>
      <c r="BE710" t="str">
        <f t="shared" si="35"/>
        <v>6342723M10107  B2010660</v>
      </c>
      <c r="BK710" s="19" t="s">
        <v>1503</v>
      </c>
    </row>
    <row r="711" spans="1:63" x14ac:dyDescent="0.25">
      <c r="A711" s="19" t="s">
        <v>1501</v>
      </c>
      <c r="B711" s="19">
        <v>4.0999999999999996</v>
      </c>
      <c r="C711" s="19">
        <v>20140306</v>
      </c>
      <c r="D711" s="19" t="s">
        <v>41</v>
      </c>
      <c r="E711" s="19" t="s">
        <v>41</v>
      </c>
      <c r="F711" s="19">
        <v>2168403</v>
      </c>
      <c r="G711" s="19">
        <v>1</v>
      </c>
      <c r="H711" s="19">
        <v>2010</v>
      </c>
      <c r="I711" s="19">
        <v>20100830</v>
      </c>
      <c r="J711" s="19" t="s">
        <v>1501</v>
      </c>
      <c r="K711" s="19">
        <v>6</v>
      </c>
      <c r="L711" s="19">
        <v>36</v>
      </c>
      <c r="M711" s="19">
        <v>23</v>
      </c>
      <c r="N711" s="19">
        <v>17</v>
      </c>
      <c r="O711" s="19" t="s">
        <v>1502</v>
      </c>
      <c r="P711" s="19">
        <v>5</v>
      </c>
      <c r="Q711" s="19" t="s">
        <v>42</v>
      </c>
      <c r="R711" s="19"/>
      <c r="S711" s="19">
        <v>5000</v>
      </c>
      <c r="T711" s="19" t="s">
        <v>45</v>
      </c>
      <c r="U711" s="19"/>
      <c r="V711" s="19"/>
      <c r="W711" s="19"/>
      <c r="X711" s="19">
        <v>800</v>
      </c>
      <c r="Y711" s="19">
        <v>0</v>
      </c>
      <c r="Z711" s="19">
        <v>1</v>
      </c>
      <c r="AA711" s="19" t="s">
        <v>48</v>
      </c>
      <c r="AB711" s="19">
        <v>1</v>
      </c>
      <c r="AC711" s="19">
        <v>634272</v>
      </c>
      <c r="AD711" s="19">
        <v>12</v>
      </c>
      <c r="AE711" s="19"/>
      <c r="AF711" s="19"/>
      <c r="AG711" s="19"/>
      <c r="AH711" s="19">
        <v>112777</v>
      </c>
      <c r="AI711" s="19">
        <v>1</v>
      </c>
      <c r="AJ711" s="19"/>
      <c r="AK711" s="19"/>
      <c r="AL711" s="19"/>
      <c r="AM711" s="19"/>
      <c r="AN711" s="19"/>
      <c r="AO711" s="19">
        <v>3</v>
      </c>
      <c r="AP711" s="19" t="s">
        <v>1504</v>
      </c>
      <c r="AQ711" s="19" t="s">
        <v>1502</v>
      </c>
      <c r="AR711" s="19" t="s">
        <v>1540</v>
      </c>
      <c r="AS711" s="19" t="s">
        <v>1562</v>
      </c>
      <c r="AT711" s="19" t="s">
        <v>1563</v>
      </c>
      <c r="AU711" s="19" t="s">
        <v>1564</v>
      </c>
      <c r="AV711" s="19" t="s">
        <v>1565</v>
      </c>
      <c r="AW711" s="19">
        <v>2007</v>
      </c>
      <c r="AX711" s="19">
        <v>3</v>
      </c>
      <c r="AY711" s="19" t="s">
        <v>1566</v>
      </c>
      <c r="AZ711" s="19" t="s">
        <v>1567</v>
      </c>
      <c r="BA711" s="19">
        <v>2008</v>
      </c>
      <c r="BB711" t="str">
        <f>VLOOKUP(AC711,'CTCwiretagcode(Jan2016)'!A$2:C$730,3,FALSE)</f>
        <v>SAM</v>
      </c>
      <c r="BC711" t="str">
        <f t="shared" si="36"/>
        <v>Tr</v>
      </c>
      <c r="BD711">
        <f t="shared" si="37"/>
        <v>3</v>
      </c>
      <c r="BE711" t="str">
        <f t="shared" si="35"/>
        <v>6342723M10107  B2010800</v>
      </c>
      <c r="BK711" s="19" t="s">
        <v>1503</v>
      </c>
    </row>
    <row r="712" spans="1:63" x14ac:dyDescent="0.25">
      <c r="A712" s="19" t="s">
        <v>1501</v>
      </c>
      <c r="B712" s="19">
        <v>4.0999999999999996</v>
      </c>
      <c r="C712" s="19">
        <v>20140306</v>
      </c>
      <c r="D712" s="19" t="s">
        <v>41</v>
      </c>
      <c r="E712" s="19" t="s">
        <v>41</v>
      </c>
      <c r="F712" s="19">
        <v>2168404</v>
      </c>
      <c r="G712" s="19">
        <v>1</v>
      </c>
      <c r="H712" s="19">
        <v>2010</v>
      </c>
      <c r="I712" s="19">
        <v>20100830</v>
      </c>
      <c r="J712" s="19" t="s">
        <v>1501</v>
      </c>
      <c r="K712" s="19">
        <v>6</v>
      </c>
      <c r="L712" s="19">
        <v>36</v>
      </c>
      <c r="M712" s="19">
        <v>23</v>
      </c>
      <c r="N712" s="19">
        <v>17</v>
      </c>
      <c r="O712" s="19" t="s">
        <v>1502</v>
      </c>
      <c r="P712" s="19">
        <v>5</v>
      </c>
      <c r="Q712" s="19" t="s">
        <v>42</v>
      </c>
      <c r="R712" s="19"/>
      <c r="S712" s="19">
        <v>5000</v>
      </c>
      <c r="T712" s="19" t="s">
        <v>45</v>
      </c>
      <c r="U712" s="19"/>
      <c r="V712" s="19"/>
      <c r="W712" s="19"/>
      <c r="X712" s="19">
        <v>810</v>
      </c>
      <c r="Y712" s="19">
        <v>0</v>
      </c>
      <c r="Z712" s="19">
        <v>1</v>
      </c>
      <c r="AA712" s="19" t="s">
        <v>48</v>
      </c>
      <c r="AB712" s="19">
        <v>1</v>
      </c>
      <c r="AC712" s="19">
        <v>634272</v>
      </c>
      <c r="AD712" s="19">
        <v>12</v>
      </c>
      <c r="AE712" s="19"/>
      <c r="AF712" s="19"/>
      <c r="AG712" s="19"/>
      <c r="AH712" s="19">
        <v>112777</v>
      </c>
      <c r="AI712" s="19">
        <v>1</v>
      </c>
      <c r="AJ712" s="19"/>
      <c r="AK712" s="19"/>
      <c r="AL712" s="19"/>
      <c r="AM712" s="19"/>
      <c r="AN712" s="19"/>
      <c r="AO712" s="19">
        <v>3</v>
      </c>
      <c r="AP712" s="19" t="s">
        <v>1504</v>
      </c>
      <c r="AQ712" s="19" t="s">
        <v>1502</v>
      </c>
      <c r="AR712" s="19" t="s">
        <v>1540</v>
      </c>
      <c r="AS712" s="19" t="s">
        <v>1562</v>
      </c>
      <c r="AT712" s="19" t="s">
        <v>1563</v>
      </c>
      <c r="AU712" s="19" t="s">
        <v>1564</v>
      </c>
      <c r="AV712" s="19" t="s">
        <v>1565</v>
      </c>
      <c r="AW712" s="19">
        <v>2007</v>
      </c>
      <c r="AX712" s="19">
        <v>3</v>
      </c>
      <c r="AY712" s="19" t="s">
        <v>1566</v>
      </c>
      <c r="AZ712" s="19" t="s">
        <v>1567</v>
      </c>
      <c r="BA712" s="19">
        <v>2008</v>
      </c>
      <c r="BB712" t="str">
        <f>VLOOKUP(AC712,'CTCwiretagcode(Jan2016)'!A$2:C$730,3,FALSE)</f>
        <v>SAM</v>
      </c>
      <c r="BC712" t="str">
        <f t="shared" si="36"/>
        <v>Tr</v>
      </c>
      <c r="BD712">
        <f t="shared" si="37"/>
        <v>3</v>
      </c>
      <c r="BE712" t="str">
        <f t="shared" si="35"/>
        <v>6342723M10107  B2010810</v>
      </c>
      <c r="BK712" s="19" t="s">
        <v>1503</v>
      </c>
    </row>
    <row r="713" spans="1:63" x14ac:dyDescent="0.25">
      <c r="A713" s="19" t="s">
        <v>1501</v>
      </c>
      <c r="B713" s="19">
        <v>4.0999999999999996</v>
      </c>
      <c r="C713" s="19">
        <v>20140306</v>
      </c>
      <c r="D713" s="19" t="s">
        <v>41</v>
      </c>
      <c r="E713" s="19" t="s">
        <v>41</v>
      </c>
      <c r="F713" s="19">
        <v>2168405</v>
      </c>
      <c r="G713" s="19">
        <v>1</v>
      </c>
      <c r="H713" s="19">
        <v>2010</v>
      </c>
      <c r="I713" s="19">
        <v>20100830</v>
      </c>
      <c r="J713" s="19" t="s">
        <v>1501</v>
      </c>
      <c r="K713" s="19">
        <v>6</v>
      </c>
      <c r="L713" s="19">
        <v>36</v>
      </c>
      <c r="M713" s="19">
        <v>23</v>
      </c>
      <c r="N713" s="19">
        <v>17</v>
      </c>
      <c r="O713" s="19" t="s">
        <v>1502</v>
      </c>
      <c r="P713" s="19">
        <v>5</v>
      </c>
      <c r="Q713" s="19" t="s">
        <v>42</v>
      </c>
      <c r="R713" s="19"/>
      <c r="S713" s="19">
        <v>5000</v>
      </c>
      <c r="T713" s="19" t="s">
        <v>45</v>
      </c>
      <c r="U713" s="19"/>
      <c r="V713" s="19"/>
      <c r="W713" s="19"/>
      <c r="X713" s="19">
        <v>850</v>
      </c>
      <c r="Y713" s="19">
        <v>0</v>
      </c>
      <c r="Z713" s="19">
        <v>1</v>
      </c>
      <c r="AA713" s="19" t="s">
        <v>48</v>
      </c>
      <c r="AB713" s="19">
        <v>1</v>
      </c>
      <c r="AC713" s="19">
        <v>634272</v>
      </c>
      <c r="AD713" s="19">
        <v>12</v>
      </c>
      <c r="AE713" s="19"/>
      <c r="AF713" s="19"/>
      <c r="AG713" s="19"/>
      <c r="AH713" s="19">
        <v>112777</v>
      </c>
      <c r="AI713" s="19">
        <v>1</v>
      </c>
      <c r="AJ713" s="19"/>
      <c r="AK713" s="19"/>
      <c r="AL713" s="19"/>
      <c r="AM713" s="19"/>
      <c r="AN713" s="19"/>
      <c r="AO713" s="19">
        <v>3</v>
      </c>
      <c r="AP713" s="19" t="s">
        <v>1504</v>
      </c>
      <c r="AQ713" s="19" t="s">
        <v>1502</v>
      </c>
      <c r="AR713" s="19" t="s">
        <v>1540</v>
      </c>
      <c r="AS713" s="19" t="s">
        <v>1562</v>
      </c>
      <c r="AT713" s="19" t="s">
        <v>1563</v>
      </c>
      <c r="AU713" s="19" t="s">
        <v>1564</v>
      </c>
      <c r="AV713" s="19" t="s">
        <v>1565</v>
      </c>
      <c r="AW713" s="19">
        <v>2007</v>
      </c>
      <c r="AX713" s="19">
        <v>3</v>
      </c>
      <c r="AY713" s="19" t="s">
        <v>1566</v>
      </c>
      <c r="AZ713" s="19" t="s">
        <v>1567</v>
      </c>
      <c r="BA713" s="19">
        <v>2008</v>
      </c>
      <c r="BB713" t="str">
        <f>VLOOKUP(AC713,'CTCwiretagcode(Jan2016)'!A$2:C$730,3,FALSE)</f>
        <v>SAM</v>
      </c>
      <c r="BC713" t="str">
        <f t="shared" si="36"/>
        <v>Tr</v>
      </c>
      <c r="BD713">
        <f t="shared" si="37"/>
        <v>3</v>
      </c>
      <c r="BE713" t="str">
        <f t="shared" si="35"/>
        <v>6342723M10107  B2010850</v>
      </c>
      <c r="BK713" s="19" t="s">
        <v>1503</v>
      </c>
    </row>
    <row r="714" spans="1:63" x14ac:dyDescent="0.25">
      <c r="A714" s="19" t="s">
        <v>1501</v>
      </c>
      <c r="B714" s="19">
        <v>4.0999999999999996</v>
      </c>
      <c r="C714" s="19">
        <v>20140306</v>
      </c>
      <c r="D714" s="19" t="s">
        <v>41</v>
      </c>
      <c r="E714" s="19" t="s">
        <v>41</v>
      </c>
      <c r="F714" s="19">
        <v>2168406</v>
      </c>
      <c r="G714" s="19">
        <v>1</v>
      </c>
      <c r="H714" s="19">
        <v>2010</v>
      </c>
      <c r="I714" s="19">
        <v>20100830</v>
      </c>
      <c r="J714" s="19" t="s">
        <v>1501</v>
      </c>
      <c r="K714" s="19">
        <v>6</v>
      </c>
      <c r="L714" s="19">
        <v>36</v>
      </c>
      <c r="M714" s="19">
        <v>23</v>
      </c>
      <c r="N714" s="19">
        <v>17</v>
      </c>
      <c r="O714" s="19" t="s">
        <v>1502</v>
      </c>
      <c r="P714" s="19">
        <v>5</v>
      </c>
      <c r="Q714" s="19" t="s">
        <v>42</v>
      </c>
      <c r="R714" s="19"/>
      <c r="S714" s="19">
        <v>5000</v>
      </c>
      <c r="T714" s="19" t="s">
        <v>45</v>
      </c>
      <c r="U714" s="19"/>
      <c r="V714" s="19"/>
      <c r="W714" s="19"/>
      <c r="X714" s="19">
        <v>980</v>
      </c>
      <c r="Y714" s="19">
        <v>0</v>
      </c>
      <c r="Z714" s="19">
        <v>1</v>
      </c>
      <c r="AA714" s="19" t="s">
        <v>48</v>
      </c>
      <c r="AB714" s="19">
        <v>1</v>
      </c>
      <c r="AC714" s="19">
        <v>633389</v>
      </c>
      <c r="AD714" s="19">
        <v>12</v>
      </c>
      <c r="AE714" s="19"/>
      <c r="AF714" s="19"/>
      <c r="AG714" s="19"/>
      <c r="AH714" s="19">
        <v>112777</v>
      </c>
      <c r="AI714" s="19">
        <v>1</v>
      </c>
      <c r="AJ714" s="19"/>
      <c r="AK714" s="19"/>
      <c r="AL714" s="19"/>
      <c r="AM714" s="19"/>
      <c r="AN714" s="19"/>
      <c r="AO714" s="19">
        <v>3</v>
      </c>
      <c r="AP714" s="19" t="s">
        <v>1504</v>
      </c>
      <c r="AQ714" s="19" t="s">
        <v>1502</v>
      </c>
      <c r="AR714" s="19" t="s">
        <v>1540</v>
      </c>
      <c r="AS714" s="19" t="s">
        <v>1562</v>
      </c>
      <c r="AT714" s="19" t="s">
        <v>1563</v>
      </c>
      <c r="AU714" s="19" t="s">
        <v>1564</v>
      </c>
      <c r="AV714" s="19" t="s">
        <v>1565</v>
      </c>
      <c r="AW714" s="19">
        <v>2006</v>
      </c>
      <c r="AX714" s="19">
        <v>3</v>
      </c>
      <c r="AY714" s="19" t="s">
        <v>1566</v>
      </c>
      <c r="AZ714" s="19" t="s">
        <v>1567</v>
      </c>
      <c r="BA714" s="19">
        <v>2007</v>
      </c>
      <c r="BB714" t="str">
        <f>VLOOKUP(AC714,'CTCwiretagcode(Jan2016)'!A$2:C$730,3,FALSE)</f>
        <v>SAM</v>
      </c>
      <c r="BC714" t="str">
        <f t="shared" si="36"/>
        <v>Tr</v>
      </c>
      <c r="BD714">
        <f t="shared" si="37"/>
        <v>3</v>
      </c>
      <c r="BE714" t="str">
        <f t="shared" si="35"/>
        <v>6333893M10107  B2010980</v>
      </c>
      <c r="BK714" s="19" t="s">
        <v>1503</v>
      </c>
    </row>
    <row r="715" spans="1:63" x14ac:dyDescent="0.25">
      <c r="A715" s="19" t="s">
        <v>1501</v>
      </c>
      <c r="B715" s="19">
        <v>4.0999999999999996</v>
      </c>
      <c r="C715" s="19">
        <v>20140306</v>
      </c>
      <c r="D715" s="19" t="s">
        <v>41</v>
      </c>
      <c r="E715" s="19" t="s">
        <v>41</v>
      </c>
      <c r="F715" s="19">
        <v>2168407</v>
      </c>
      <c r="G715" s="19">
        <v>1</v>
      </c>
      <c r="H715" s="19">
        <v>2010</v>
      </c>
      <c r="I715" s="19">
        <v>20100830</v>
      </c>
      <c r="J715" s="19" t="s">
        <v>1501</v>
      </c>
      <c r="K715" s="19">
        <v>6</v>
      </c>
      <c r="L715" s="19">
        <v>36</v>
      </c>
      <c r="M715" s="19">
        <v>23</v>
      </c>
      <c r="N715" s="19">
        <v>17</v>
      </c>
      <c r="O715" s="19" t="s">
        <v>1502</v>
      </c>
      <c r="P715" s="19">
        <v>5</v>
      </c>
      <c r="Q715" s="19" t="s">
        <v>42</v>
      </c>
      <c r="R715" s="19"/>
      <c r="S715" s="19">
        <v>5000</v>
      </c>
      <c r="T715" s="19"/>
      <c r="U715" s="19"/>
      <c r="V715" s="19"/>
      <c r="W715" s="19"/>
      <c r="X715" s="19">
        <v>770</v>
      </c>
      <c r="Y715" s="19">
        <v>0</v>
      </c>
      <c r="Z715" s="19">
        <v>1</v>
      </c>
      <c r="AA715" s="19" t="s">
        <v>48</v>
      </c>
      <c r="AB715" s="19">
        <v>1</v>
      </c>
      <c r="AC715" s="19">
        <v>634272</v>
      </c>
      <c r="AD715" s="19">
        <v>12</v>
      </c>
      <c r="AE715" s="19"/>
      <c r="AF715" s="19"/>
      <c r="AG715" s="19"/>
      <c r="AH715" s="19">
        <v>112777</v>
      </c>
      <c r="AI715" s="19">
        <v>1</v>
      </c>
      <c r="AJ715" s="19"/>
      <c r="AK715" s="19"/>
      <c r="AL715" s="19"/>
      <c r="AM715" s="19"/>
      <c r="AN715" s="19"/>
      <c r="AO715" s="19">
        <v>3</v>
      </c>
      <c r="AP715" s="19" t="s">
        <v>1504</v>
      </c>
      <c r="AQ715" s="19" t="s">
        <v>1502</v>
      </c>
      <c r="AR715" s="19" t="s">
        <v>1540</v>
      </c>
      <c r="AS715" s="19" t="s">
        <v>1562</v>
      </c>
      <c r="AT715" s="19" t="s">
        <v>1563</v>
      </c>
      <c r="AU715" s="19" t="s">
        <v>1564</v>
      </c>
      <c r="AV715" s="19" t="s">
        <v>1565</v>
      </c>
      <c r="AW715" s="19">
        <v>2007</v>
      </c>
      <c r="AX715" s="19">
        <v>3</v>
      </c>
      <c r="AY715" s="19" t="s">
        <v>1566</v>
      </c>
      <c r="AZ715" s="19" t="s">
        <v>1567</v>
      </c>
      <c r="BA715" s="19">
        <v>2008</v>
      </c>
      <c r="BB715" t="str">
        <f>VLOOKUP(AC715,'CTCwiretagcode(Jan2016)'!A$2:C$730,3,FALSE)</f>
        <v>SAM</v>
      </c>
      <c r="BC715" t="str">
        <f t="shared" si="36"/>
        <v>Tr</v>
      </c>
      <c r="BD715">
        <f t="shared" si="37"/>
        <v>3</v>
      </c>
      <c r="BE715" t="str">
        <f t="shared" si="35"/>
        <v>6342723M10107  B2010770</v>
      </c>
      <c r="BK715" s="19" t="s">
        <v>1503</v>
      </c>
    </row>
    <row r="716" spans="1:63" x14ac:dyDescent="0.25">
      <c r="A716" s="19" t="s">
        <v>1501</v>
      </c>
      <c r="B716" s="19">
        <v>4.0999999999999996</v>
      </c>
      <c r="C716" s="19">
        <v>20140306</v>
      </c>
      <c r="D716" s="19" t="s">
        <v>41</v>
      </c>
      <c r="E716" s="19" t="s">
        <v>41</v>
      </c>
      <c r="F716" s="19">
        <v>2168408</v>
      </c>
      <c r="G716" s="19">
        <v>1</v>
      </c>
      <c r="H716" s="19">
        <v>2010</v>
      </c>
      <c r="I716" s="19">
        <v>20100830</v>
      </c>
      <c r="J716" s="19" t="s">
        <v>1501</v>
      </c>
      <c r="K716" s="19">
        <v>6</v>
      </c>
      <c r="L716" s="19">
        <v>36</v>
      </c>
      <c r="M716" s="19">
        <v>23</v>
      </c>
      <c r="N716" s="19">
        <v>17</v>
      </c>
      <c r="O716" s="19" t="s">
        <v>1502</v>
      </c>
      <c r="P716" s="19">
        <v>5</v>
      </c>
      <c r="Q716" s="19" t="s">
        <v>42</v>
      </c>
      <c r="R716" s="19"/>
      <c r="S716" s="19">
        <v>5000</v>
      </c>
      <c r="T716" s="19" t="s">
        <v>110</v>
      </c>
      <c r="U716" s="19"/>
      <c r="V716" s="19"/>
      <c r="W716" s="19"/>
      <c r="X716" s="19">
        <v>850</v>
      </c>
      <c r="Y716" s="19">
        <v>0</v>
      </c>
      <c r="Z716" s="19">
        <v>1</v>
      </c>
      <c r="AA716" s="19" t="s">
        <v>48</v>
      </c>
      <c r="AB716" s="19">
        <v>1</v>
      </c>
      <c r="AC716" s="19">
        <v>633389</v>
      </c>
      <c r="AD716" s="19">
        <v>12</v>
      </c>
      <c r="AE716" s="19"/>
      <c r="AF716" s="19"/>
      <c r="AG716" s="19"/>
      <c r="AH716" s="19">
        <v>112777</v>
      </c>
      <c r="AI716" s="19">
        <v>1</v>
      </c>
      <c r="AJ716" s="19"/>
      <c r="AK716" s="19"/>
      <c r="AL716" s="19"/>
      <c r="AM716" s="19"/>
      <c r="AN716" s="19"/>
      <c r="AO716" s="19">
        <v>3</v>
      </c>
      <c r="AP716" s="19" t="s">
        <v>1504</v>
      </c>
      <c r="AQ716" s="19" t="s">
        <v>1502</v>
      </c>
      <c r="AR716" s="19" t="s">
        <v>1540</v>
      </c>
      <c r="AS716" s="19" t="s">
        <v>1562</v>
      </c>
      <c r="AT716" s="19" t="s">
        <v>1563</v>
      </c>
      <c r="AU716" s="19" t="s">
        <v>1564</v>
      </c>
      <c r="AV716" s="19" t="s">
        <v>1565</v>
      </c>
      <c r="AW716" s="19">
        <v>2006</v>
      </c>
      <c r="AX716" s="19">
        <v>3</v>
      </c>
      <c r="AY716" s="19" t="s">
        <v>1566</v>
      </c>
      <c r="AZ716" s="19" t="s">
        <v>1567</v>
      </c>
      <c r="BA716" s="19">
        <v>2007</v>
      </c>
      <c r="BB716" t="str">
        <f>VLOOKUP(AC716,'CTCwiretagcode(Jan2016)'!A$2:C$730,3,FALSE)</f>
        <v>SAM</v>
      </c>
      <c r="BC716" t="str">
        <f t="shared" si="36"/>
        <v>Tr</v>
      </c>
      <c r="BD716">
        <f t="shared" si="37"/>
        <v>3</v>
      </c>
      <c r="BE716" t="str">
        <f t="shared" si="35"/>
        <v>6333893M10107  B2010850</v>
      </c>
      <c r="BK716" s="19" t="s">
        <v>1503</v>
      </c>
    </row>
    <row r="717" spans="1:63" x14ac:dyDescent="0.25">
      <c r="A717" s="19" t="s">
        <v>1501</v>
      </c>
      <c r="B717" s="19">
        <v>4.0999999999999996</v>
      </c>
      <c r="C717" s="19">
        <v>20140306</v>
      </c>
      <c r="D717" s="19" t="s">
        <v>41</v>
      </c>
      <c r="E717" s="19" t="s">
        <v>41</v>
      </c>
      <c r="F717" s="19">
        <v>2168409</v>
      </c>
      <c r="G717" s="19">
        <v>1</v>
      </c>
      <c r="H717" s="19">
        <v>2010</v>
      </c>
      <c r="I717" s="19">
        <v>20100830</v>
      </c>
      <c r="J717" s="19" t="s">
        <v>1501</v>
      </c>
      <c r="K717" s="19">
        <v>6</v>
      </c>
      <c r="L717" s="19">
        <v>36</v>
      </c>
      <c r="M717" s="19">
        <v>23</v>
      </c>
      <c r="N717" s="19">
        <v>17</v>
      </c>
      <c r="O717" s="19" t="s">
        <v>1502</v>
      </c>
      <c r="P717" s="19">
        <v>5</v>
      </c>
      <c r="Q717" s="19" t="s">
        <v>42</v>
      </c>
      <c r="R717" s="19"/>
      <c r="S717" s="19">
        <v>5000</v>
      </c>
      <c r="T717" s="19" t="s">
        <v>45</v>
      </c>
      <c r="U717" s="19"/>
      <c r="V717" s="19"/>
      <c r="W717" s="19"/>
      <c r="X717" s="19">
        <v>640</v>
      </c>
      <c r="Y717" s="19">
        <v>0</v>
      </c>
      <c r="Z717" s="19">
        <v>1</v>
      </c>
      <c r="AA717" s="19" t="s">
        <v>48</v>
      </c>
      <c r="AB717" s="19">
        <v>1</v>
      </c>
      <c r="AC717" s="19">
        <v>186345</v>
      </c>
      <c r="AD717" s="19">
        <v>12</v>
      </c>
      <c r="AE717" s="19"/>
      <c r="AF717" s="19"/>
      <c r="AG717" s="19"/>
      <c r="AH717" s="19">
        <v>112777</v>
      </c>
      <c r="AI717" s="19">
        <v>1</v>
      </c>
      <c r="AJ717" s="19"/>
      <c r="AK717" s="19"/>
      <c r="AL717" s="19"/>
      <c r="AM717" s="19"/>
      <c r="AN717" s="19"/>
      <c r="AO717" s="19">
        <v>3</v>
      </c>
      <c r="AP717" s="19" t="s">
        <v>1504</v>
      </c>
      <c r="AQ717" s="19" t="s">
        <v>1502</v>
      </c>
      <c r="AR717" s="19" t="s">
        <v>1505</v>
      </c>
      <c r="AS717" s="19" t="s">
        <v>1512</v>
      </c>
      <c r="AT717" s="19" t="s">
        <v>1513</v>
      </c>
      <c r="AU717" s="19" t="s">
        <v>1524</v>
      </c>
      <c r="AV717" s="19" t="s">
        <v>1525</v>
      </c>
      <c r="AW717" s="19">
        <v>2007</v>
      </c>
      <c r="AX717" s="19">
        <v>3</v>
      </c>
      <c r="AY717" s="19" t="s">
        <v>1526</v>
      </c>
      <c r="AZ717" s="19" t="s">
        <v>1527</v>
      </c>
      <c r="BA717" s="19">
        <v>2008</v>
      </c>
      <c r="BB717" t="str">
        <f>VLOOKUP(AC717,'CTCwiretagcode(Jan2016)'!A$2:C$730,3,FALSE)</f>
        <v>BQR</v>
      </c>
      <c r="BC717" t="str">
        <f t="shared" si="36"/>
        <v>Tr</v>
      </c>
      <c r="BD717">
        <f t="shared" si="37"/>
        <v>3</v>
      </c>
      <c r="BE717" t="str">
        <f t="shared" si="35"/>
        <v>1863453M10107  B2010640</v>
      </c>
      <c r="BK717" s="19" t="s">
        <v>1503</v>
      </c>
    </row>
    <row r="718" spans="1:63" x14ac:dyDescent="0.25">
      <c r="A718" s="19" t="s">
        <v>1501</v>
      </c>
      <c r="B718" s="19">
        <v>4.0999999999999996</v>
      </c>
      <c r="C718" s="19">
        <v>20140306</v>
      </c>
      <c r="D718" s="19" t="s">
        <v>41</v>
      </c>
      <c r="E718" s="19" t="s">
        <v>41</v>
      </c>
      <c r="F718" s="19">
        <v>2168413</v>
      </c>
      <c r="G718" s="19">
        <v>1</v>
      </c>
      <c r="H718" s="19">
        <v>2010</v>
      </c>
      <c r="I718" s="19">
        <v>20100830</v>
      </c>
      <c r="J718" s="19" t="s">
        <v>1501</v>
      </c>
      <c r="K718" s="19">
        <v>6</v>
      </c>
      <c r="L718" s="19">
        <v>36</v>
      </c>
      <c r="M718" s="19">
        <v>23</v>
      </c>
      <c r="N718" s="19">
        <v>17</v>
      </c>
      <c r="O718" s="19" t="s">
        <v>1502</v>
      </c>
      <c r="P718" s="19">
        <v>5</v>
      </c>
      <c r="Q718" s="19" t="s">
        <v>42</v>
      </c>
      <c r="R718" s="19"/>
      <c r="S718" s="19">
        <v>5000</v>
      </c>
      <c r="T718" s="19" t="s">
        <v>110</v>
      </c>
      <c r="U718" s="19"/>
      <c r="V718" s="19"/>
      <c r="W718" s="19"/>
      <c r="X718" s="19">
        <v>810</v>
      </c>
      <c r="Y718" s="19">
        <v>0</v>
      </c>
      <c r="Z718" s="19">
        <v>1</v>
      </c>
      <c r="AA718" s="19" t="s">
        <v>48</v>
      </c>
      <c r="AB718" s="19">
        <v>1</v>
      </c>
      <c r="AC718" s="19">
        <v>634272</v>
      </c>
      <c r="AD718" s="19">
        <v>12</v>
      </c>
      <c r="AE718" s="19"/>
      <c r="AF718" s="19"/>
      <c r="AG718" s="19"/>
      <c r="AH718" s="19">
        <v>112777</v>
      </c>
      <c r="AI718" s="19">
        <v>1</v>
      </c>
      <c r="AJ718" s="19"/>
      <c r="AK718" s="19"/>
      <c r="AL718" s="19"/>
      <c r="AM718" s="19"/>
      <c r="AN718" s="19"/>
      <c r="AO718" s="19">
        <v>3</v>
      </c>
      <c r="AP718" s="19" t="s">
        <v>1504</v>
      </c>
      <c r="AQ718" s="19" t="s">
        <v>1502</v>
      </c>
      <c r="AR718" s="19" t="s">
        <v>1540</v>
      </c>
      <c r="AS718" s="19" t="s">
        <v>1562</v>
      </c>
      <c r="AT718" s="19" t="s">
        <v>1563</v>
      </c>
      <c r="AU718" s="19" t="s">
        <v>1564</v>
      </c>
      <c r="AV718" s="19" t="s">
        <v>1565</v>
      </c>
      <c r="AW718" s="19">
        <v>2007</v>
      </c>
      <c r="AX718" s="19">
        <v>3</v>
      </c>
      <c r="AY718" s="19" t="s">
        <v>1566</v>
      </c>
      <c r="AZ718" s="19" t="s">
        <v>1567</v>
      </c>
      <c r="BA718" s="19">
        <v>2008</v>
      </c>
      <c r="BB718" t="str">
        <f>VLOOKUP(AC718,'CTCwiretagcode(Jan2016)'!A$2:C$730,3,FALSE)</f>
        <v>SAM</v>
      </c>
      <c r="BC718" t="str">
        <f t="shared" si="36"/>
        <v>Tr</v>
      </c>
      <c r="BD718">
        <f t="shared" si="37"/>
        <v>3</v>
      </c>
      <c r="BE718" t="str">
        <f t="shared" si="35"/>
        <v>6342723M10107  B2010810</v>
      </c>
      <c r="BK718" s="19" t="s">
        <v>1503</v>
      </c>
    </row>
    <row r="719" spans="1:63" x14ac:dyDescent="0.25">
      <c r="A719" s="19" t="s">
        <v>1501</v>
      </c>
      <c r="B719" s="19">
        <v>4.0999999999999996</v>
      </c>
      <c r="C719" s="19">
        <v>20140306</v>
      </c>
      <c r="D719" s="19" t="s">
        <v>41</v>
      </c>
      <c r="E719" s="19" t="s">
        <v>41</v>
      </c>
      <c r="F719" s="19">
        <v>2168414</v>
      </c>
      <c r="G719" s="19">
        <v>1</v>
      </c>
      <c r="H719" s="19">
        <v>2010</v>
      </c>
      <c r="I719" s="19">
        <v>20100830</v>
      </c>
      <c r="J719" s="19" t="s">
        <v>1501</v>
      </c>
      <c r="K719" s="19">
        <v>6</v>
      </c>
      <c r="L719" s="19">
        <v>36</v>
      </c>
      <c r="M719" s="19">
        <v>23</v>
      </c>
      <c r="N719" s="19">
        <v>17</v>
      </c>
      <c r="O719" s="19" t="s">
        <v>1502</v>
      </c>
      <c r="P719" s="19">
        <v>5</v>
      </c>
      <c r="Q719" s="19" t="s">
        <v>42</v>
      </c>
      <c r="R719" s="19"/>
      <c r="S719" s="19">
        <v>5000</v>
      </c>
      <c r="T719" s="19" t="s">
        <v>45</v>
      </c>
      <c r="U719" s="19"/>
      <c r="V719" s="19"/>
      <c r="W719" s="19"/>
      <c r="X719" s="19">
        <v>700</v>
      </c>
      <c r="Y719" s="19">
        <v>0</v>
      </c>
      <c r="Z719" s="19">
        <v>1</v>
      </c>
      <c r="AA719" s="19" t="s">
        <v>48</v>
      </c>
      <c r="AB719" s="19">
        <v>1</v>
      </c>
      <c r="AC719" s="19">
        <v>634272</v>
      </c>
      <c r="AD719" s="19">
        <v>12</v>
      </c>
      <c r="AE719" s="19"/>
      <c r="AF719" s="19"/>
      <c r="AG719" s="19"/>
      <c r="AH719" s="19">
        <v>112777</v>
      </c>
      <c r="AI719" s="19">
        <v>1</v>
      </c>
      <c r="AJ719" s="19"/>
      <c r="AK719" s="19"/>
      <c r="AL719" s="19"/>
      <c r="AM719" s="19"/>
      <c r="AN719" s="19"/>
      <c r="AO719" s="19">
        <v>3</v>
      </c>
      <c r="AP719" s="19" t="s">
        <v>1504</v>
      </c>
      <c r="AQ719" s="19" t="s">
        <v>1502</v>
      </c>
      <c r="AR719" s="19" t="s">
        <v>1540</v>
      </c>
      <c r="AS719" s="19" t="s">
        <v>1562</v>
      </c>
      <c r="AT719" s="19" t="s">
        <v>1563</v>
      </c>
      <c r="AU719" s="19" t="s">
        <v>1564</v>
      </c>
      <c r="AV719" s="19" t="s">
        <v>1565</v>
      </c>
      <c r="AW719" s="19">
        <v>2007</v>
      </c>
      <c r="AX719" s="19">
        <v>3</v>
      </c>
      <c r="AY719" s="19" t="s">
        <v>1566</v>
      </c>
      <c r="AZ719" s="19" t="s">
        <v>1567</v>
      </c>
      <c r="BA719" s="19">
        <v>2008</v>
      </c>
      <c r="BB719" t="str">
        <f>VLOOKUP(AC719,'CTCwiretagcode(Jan2016)'!A$2:C$730,3,FALSE)</f>
        <v>SAM</v>
      </c>
      <c r="BC719" t="str">
        <f t="shared" si="36"/>
        <v>Tr</v>
      </c>
      <c r="BD719">
        <f t="shared" si="37"/>
        <v>3</v>
      </c>
      <c r="BE719" t="str">
        <f t="shared" si="35"/>
        <v>6342723M10107  B2010700</v>
      </c>
      <c r="BK719" s="19" t="s">
        <v>1503</v>
      </c>
    </row>
    <row r="720" spans="1:63" x14ac:dyDescent="0.25">
      <c r="A720" s="19" t="s">
        <v>1501</v>
      </c>
      <c r="B720" s="19">
        <v>4.0999999999999996</v>
      </c>
      <c r="C720" s="19">
        <v>20140306</v>
      </c>
      <c r="D720" s="19" t="s">
        <v>41</v>
      </c>
      <c r="E720" s="19" t="s">
        <v>41</v>
      </c>
      <c r="F720" s="19">
        <v>2168415</v>
      </c>
      <c r="G720" s="19">
        <v>1</v>
      </c>
      <c r="H720" s="19">
        <v>2010</v>
      </c>
      <c r="I720" s="19">
        <v>20100830</v>
      </c>
      <c r="J720" s="19" t="s">
        <v>1501</v>
      </c>
      <c r="K720" s="19">
        <v>6</v>
      </c>
      <c r="L720" s="19">
        <v>36</v>
      </c>
      <c r="M720" s="19">
        <v>23</v>
      </c>
      <c r="N720" s="19">
        <v>17</v>
      </c>
      <c r="O720" s="19" t="s">
        <v>1502</v>
      </c>
      <c r="P720" s="19">
        <v>5</v>
      </c>
      <c r="Q720" s="19" t="s">
        <v>42</v>
      </c>
      <c r="R720" s="19"/>
      <c r="S720" s="19">
        <v>5000</v>
      </c>
      <c r="T720" s="19" t="s">
        <v>45</v>
      </c>
      <c r="U720" s="19"/>
      <c r="V720" s="19"/>
      <c r="W720" s="19"/>
      <c r="X720" s="19">
        <v>820</v>
      </c>
      <c r="Y720" s="19">
        <v>0</v>
      </c>
      <c r="Z720" s="19">
        <v>1</v>
      </c>
      <c r="AA720" s="19" t="s">
        <v>48</v>
      </c>
      <c r="AB720" s="19">
        <v>1</v>
      </c>
      <c r="AC720" s="19">
        <v>634583</v>
      </c>
      <c r="AD720" s="19">
        <v>12</v>
      </c>
      <c r="AE720" s="19"/>
      <c r="AF720" s="19"/>
      <c r="AG720" s="19"/>
      <c r="AH720" s="19">
        <v>112777</v>
      </c>
      <c r="AI720" s="19">
        <v>1</v>
      </c>
      <c r="AJ720" s="19"/>
      <c r="AK720" s="19"/>
      <c r="AL720" s="19"/>
      <c r="AM720" s="19"/>
      <c r="AN720" s="19"/>
      <c r="AO720" s="19">
        <v>3</v>
      </c>
      <c r="AP720" s="19" t="s">
        <v>1504</v>
      </c>
      <c r="AQ720" s="19" t="s">
        <v>1502</v>
      </c>
      <c r="AR720" s="19" t="s">
        <v>1540</v>
      </c>
      <c r="AS720" s="19" t="s">
        <v>1562</v>
      </c>
      <c r="AT720" s="19" t="s">
        <v>1579</v>
      </c>
      <c r="AU720" s="19" t="s">
        <v>1580</v>
      </c>
      <c r="AV720" s="19" t="s">
        <v>1565</v>
      </c>
      <c r="AW720" s="19">
        <v>2007</v>
      </c>
      <c r="AX720" s="19">
        <v>3</v>
      </c>
      <c r="AY720" s="19" t="s">
        <v>1581</v>
      </c>
      <c r="AZ720" s="19" t="s">
        <v>1567</v>
      </c>
      <c r="BA720" s="19">
        <v>2008</v>
      </c>
      <c r="BB720" t="str">
        <f>VLOOKUP(AC720,'CTCwiretagcode(Jan2016)'!A$2:C$730,3,FALSE)</f>
        <v>GLH</v>
      </c>
      <c r="BC720" t="str">
        <f t="shared" si="36"/>
        <v>Tr</v>
      </c>
      <c r="BD720">
        <f t="shared" si="37"/>
        <v>3</v>
      </c>
      <c r="BE720" t="str">
        <f t="shared" si="35"/>
        <v>6345833M10107  B2010820</v>
      </c>
      <c r="BK720" s="19" t="s">
        <v>1503</v>
      </c>
    </row>
    <row r="721" spans="1:63" x14ac:dyDescent="0.25">
      <c r="A721" s="19" t="s">
        <v>1501</v>
      </c>
      <c r="B721" s="19">
        <v>4.0999999999999996</v>
      </c>
      <c r="C721" s="19">
        <v>20140306</v>
      </c>
      <c r="D721" s="19" t="s">
        <v>41</v>
      </c>
      <c r="E721" s="19" t="s">
        <v>41</v>
      </c>
      <c r="F721" s="19">
        <v>2168416</v>
      </c>
      <c r="G721" s="19">
        <v>1</v>
      </c>
      <c r="H721" s="19">
        <v>2010</v>
      </c>
      <c r="I721" s="19">
        <v>20100830</v>
      </c>
      <c r="J721" s="19" t="s">
        <v>1501</v>
      </c>
      <c r="K721" s="19">
        <v>6</v>
      </c>
      <c r="L721" s="19">
        <v>36</v>
      </c>
      <c r="M721" s="19">
        <v>23</v>
      </c>
      <c r="N721" s="19">
        <v>17</v>
      </c>
      <c r="O721" s="19" t="s">
        <v>1502</v>
      </c>
      <c r="P721" s="19">
        <v>5</v>
      </c>
      <c r="Q721" s="19" t="s">
        <v>42</v>
      </c>
      <c r="R721" s="19"/>
      <c r="S721" s="19">
        <v>5000</v>
      </c>
      <c r="T721" s="19" t="s">
        <v>45</v>
      </c>
      <c r="U721" s="19"/>
      <c r="V721" s="19"/>
      <c r="W721" s="19"/>
      <c r="X721" s="19">
        <v>810</v>
      </c>
      <c r="Y721" s="19">
        <v>0</v>
      </c>
      <c r="Z721" s="19">
        <v>1</v>
      </c>
      <c r="AA721" s="19" t="s">
        <v>48</v>
      </c>
      <c r="AB721" s="19">
        <v>1</v>
      </c>
      <c r="AC721" s="19">
        <v>634583</v>
      </c>
      <c r="AD721" s="19">
        <v>12</v>
      </c>
      <c r="AE721" s="19"/>
      <c r="AF721" s="19"/>
      <c r="AG721" s="19"/>
      <c r="AH721" s="19">
        <v>112777</v>
      </c>
      <c r="AI721" s="19">
        <v>1</v>
      </c>
      <c r="AJ721" s="19"/>
      <c r="AK721" s="19"/>
      <c r="AL721" s="19"/>
      <c r="AM721" s="19"/>
      <c r="AN721" s="19"/>
      <c r="AO721" s="19">
        <v>3</v>
      </c>
      <c r="AP721" s="19" t="s">
        <v>1504</v>
      </c>
      <c r="AQ721" s="19" t="s">
        <v>1502</v>
      </c>
      <c r="AR721" s="19" t="s">
        <v>1540</v>
      </c>
      <c r="AS721" s="19" t="s">
        <v>1562</v>
      </c>
      <c r="AT721" s="19" t="s">
        <v>1579</v>
      </c>
      <c r="AU721" s="19" t="s">
        <v>1580</v>
      </c>
      <c r="AV721" s="19" t="s">
        <v>1565</v>
      </c>
      <c r="AW721" s="19">
        <v>2007</v>
      </c>
      <c r="AX721" s="19">
        <v>3</v>
      </c>
      <c r="AY721" s="19" t="s">
        <v>1581</v>
      </c>
      <c r="AZ721" s="19" t="s">
        <v>1567</v>
      </c>
      <c r="BA721" s="19">
        <v>2008</v>
      </c>
      <c r="BB721" t="str">
        <f>VLOOKUP(AC721,'CTCwiretagcode(Jan2016)'!A$2:C$730,3,FALSE)</f>
        <v>GLH</v>
      </c>
      <c r="BC721" t="str">
        <f t="shared" si="36"/>
        <v>Tr</v>
      </c>
      <c r="BD721">
        <f t="shared" si="37"/>
        <v>3</v>
      </c>
      <c r="BE721" t="str">
        <f t="shared" si="35"/>
        <v>6345833M10107  B2010810</v>
      </c>
      <c r="BK721" s="19" t="s">
        <v>1503</v>
      </c>
    </row>
    <row r="722" spans="1:63" x14ac:dyDescent="0.25">
      <c r="A722" s="19" t="s">
        <v>1501</v>
      </c>
      <c r="B722" s="19">
        <v>4.0999999999999996</v>
      </c>
      <c r="C722" s="19">
        <v>20140306</v>
      </c>
      <c r="D722" s="19" t="s">
        <v>41</v>
      </c>
      <c r="E722" s="19" t="s">
        <v>41</v>
      </c>
      <c r="F722" s="19">
        <v>2165912</v>
      </c>
      <c r="G722" s="19">
        <v>1</v>
      </c>
      <c r="H722" s="19">
        <v>2010</v>
      </c>
      <c r="I722" s="19">
        <v>20100831</v>
      </c>
      <c r="J722" s="19" t="s">
        <v>1501</v>
      </c>
      <c r="K722" s="19">
        <v>6</v>
      </c>
      <c r="L722" s="19">
        <v>36</v>
      </c>
      <c r="M722" s="19">
        <v>23</v>
      </c>
      <c r="N722" s="19">
        <v>17</v>
      </c>
      <c r="O722" s="19" t="s">
        <v>1502</v>
      </c>
      <c r="P722" s="19">
        <v>5</v>
      </c>
      <c r="Q722" s="19" t="s">
        <v>42</v>
      </c>
      <c r="R722" s="19"/>
      <c r="S722" s="19">
        <v>5000</v>
      </c>
      <c r="T722" s="19" t="s">
        <v>45</v>
      </c>
      <c r="U722" s="19"/>
      <c r="V722" s="19"/>
      <c r="W722" s="19"/>
      <c r="X722" s="19">
        <v>710</v>
      </c>
      <c r="Y722" s="19">
        <v>0</v>
      </c>
      <c r="Z722" s="19">
        <v>1</v>
      </c>
      <c r="AA722" s="19" t="s">
        <v>48</v>
      </c>
      <c r="AB722" s="19">
        <v>1</v>
      </c>
      <c r="AC722" s="19">
        <v>634583</v>
      </c>
      <c r="AD722" s="19">
        <v>12</v>
      </c>
      <c r="AE722" s="19"/>
      <c r="AF722" s="19"/>
      <c r="AG722" s="19"/>
      <c r="AH722" s="19">
        <v>112777</v>
      </c>
      <c r="AI722" s="19">
        <v>1</v>
      </c>
      <c r="AJ722" s="19"/>
      <c r="AK722" s="19"/>
      <c r="AL722" s="19"/>
      <c r="AM722" s="19"/>
      <c r="AN722" s="19"/>
      <c r="AO722" s="19">
        <v>3</v>
      </c>
      <c r="AP722" s="19" t="s">
        <v>1504</v>
      </c>
      <c r="AQ722" s="19" t="s">
        <v>1502</v>
      </c>
      <c r="AR722" s="19" t="s">
        <v>1540</v>
      </c>
      <c r="AS722" s="19" t="s">
        <v>1562</v>
      </c>
      <c r="AT722" s="19" t="s">
        <v>1579</v>
      </c>
      <c r="AU722" s="19" t="s">
        <v>1580</v>
      </c>
      <c r="AV722" s="19" t="s">
        <v>1565</v>
      </c>
      <c r="AW722" s="19">
        <v>2007</v>
      </c>
      <c r="AX722" s="19">
        <v>3</v>
      </c>
      <c r="AY722" s="19" t="s">
        <v>1581</v>
      </c>
      <c r="AZ722" s="19" t="s">
        <v>1567</v>
      </c>
      <c r="BA722" s="19">
        <v>2008</v>
      </c>
      <c r="BB722" t="str">
        <f>VLOOKUP(AC722,'CTCwiretagcode(Jan2016)'!A$2:C$730,3,FALSE)</f>
        <v>GLH</v>
      </c>
      <c r="BC722" t="str">
        <f t="shared" si="36"/>
        <v>Tr</v>
      </c>
      <c r="BD722">
        <f t="shared" si="37"/>
        <v>3</v>
      </c>
      <c r="BE722" t="str">
        <f t="shared" si="35"/>
        <v>6345833M10107  B2010710</v>
      </c>
      <c r="BK722" s="19" t="s">
        <v>1503</v>
      </c>
    </row>
    <row r="723" spans="1:63" x14ac:dyDescent="0.25">
      <c r="A723" s="19" t="s">
        <v>1501</v>
      </c>
      <c r="B723" s="19">
        <v>4.0999999999999996</v>
      </c>
      <c r="C723" s="19">
        <v>20140306</v>
      </c>
      <c r="D723" s="19" t="s">
        <v>41</v>
      </c>
      <c r="E723" s="19" t="s">
        <v>41</v>
      </c>
      <c r="F723" s="19">
        <v>2165916</v>
      </c>
      <c r="G723" s="19">
        <v>1</v>
      </c>
      <c r="H723" s="19">
        <v>2010</v>
      </c>
      <c r="I723" s="19">
        <v>20100831</v>
      </c>
      <c r="J723" s="19" t="s">
        <v>1501</v>
      </c>
      <c r="K723" s="19">
        <v>6</v>
      </c>
      <c r="L723" s="19">
        <v>36</v>
      </c>
      <c r="M723" s="19">
        <v>23</v>
      </c>
      <c r="N723" s="19">
        <v>17</v>
      </c>
      <c r="O723" s="19" t="s">
        <v>1502</v>
      </c>
      <c r="P723" s="19">
        <v>5</v>
      </c>
      <c r="Q723" s="19" t="s">
        <v>42</v>
      </c>
      <c r="R723" s="19"/>
      <c r="S723" s="19">
        <v>5000</v>
      </c>
      <c r="T723" s="19" t="s">
        <v>45</v>
      </c>
      <c r="U723" s="19"/>
      <c r="V723" s="19"/>
      <c r="W723" s="19"/>
      <c r="X723" s="19">
        <v>730</v>
      </c>
      <c r="Y723" s="19">
        <v>0</v>
      </c>
      <c r="Z723" s="19">
        <v>1</v>
      </c>
      <c r="AA723" s="19" t="s">
        <v>48</v>
      </c>
      <c r="AB723" s="19">
        <v>1</v>
      </c>
      <c r="AC723" s="19">
        <v>634583</v>
      </c>
      <c r="AD723" s="19">
        <v>12</v>
      </c>
      <c r="AE723" s="19"/>
      <c r="AF723" s="19"/>
      <c r="AG723" s="19"/>
      <c r="AH723" s="19">
        <v>112777</v>
      </c>
      <c r="AI723" s="19">
        <v>1</v>
      </c>
      <c r="AJ723" s="19"/>
      <c r="AK723" s="19"/>
      <c r="AL723" s="19"/>
      <c r="AM723" s="19"/>
      <c r="AN723" s="19"/>
      <c r="AO723" s="19">
        <v>3</v>
      </c>
      <c r="AP723" s="19" t="s">
        <v>1504</v>
      </c>
      <c r="AQ723" s="19" t="s">
        <v>1502</v>
      </c>
      <c r="AR723" s="19" t="s">
        <v>1540</v>
      </c>
      <c r="AS723" s="19" t="s">
        <v>1562</v>
      </c>
      <c r="AT723" s="19" t="s">
        <v>1579</v>
      </c>
      <c r="AU723" s="19" t="s">
        <v>1580</v>
      </c>
      <c r="AV723" s="19" t="s">
        <v>1565</v>
      </c>
      <c r="AW723" s="19">
        <v>2007</v>
      </c>
      <c r="AX723" s="19">
        <v>3</v>
      </c>
      <c r="AY723" s="19" t="s">
        <v>1581</v>
      </c>
      <c r="AZ723" s="19" t="s">
        <v>1567</v>
      </c>
      <c r="BA723" s="19">
        <v>2008</v>
      </c>
      <c r="BB723" t="str">
        <f>VLOOKUP(AC723,'CTCwiretagcode(Jan2016)'!A$2:C$730,3,FALSE)</f>
        <v>GLH</v>
      </c>
      <c r="BC723" t="str">
        <f t="shared" si="36"/>
        <v>Tr</v>
      </c>
      <c r="BD723">
        <f t="shared" si="37"/>
        <v>3</v>
      </c>
      <c r="BE723" t="str">
        <f t="shared" si="35"/>
        <v>6345833M10107  B2010730</v>
      </c>
      <c r="BK723" s="19" t="s">
        <v>1503</v>
      </c>
    </row>
    <row r="724" spans="1:63" x14ac:dyDescent="0.25">
      <c r="A724" s="19" t="s">
        <v>1501</v>
      </c>
      <c r="B724" s="19">
        <v>4.0999999999999996</v>
      </c>
      <c r="C724" s="19">
        <v>20140306</v>
      </c>
      <c r="D724" s="19" t="s">
        <v>41</v>
      </c>
      <c r="E724" s="19" t="s">
        <v>41</v>
      </c>
      <c r="F724" s="19">
        <v>2165470</v>
      </c>
      <c r="G724" s="19">
        <v>1</v>
      </c>
      <c r="H724" s="19">
        <v>2010</v>
      </c>
      <c r="I724" s="19">
        <v>20100901</v>
      </c>
      <c r="J724" s="19" t="s">
        <v>1501</v>
      </c>
      <c r="K724" s="19">
        <v>6</v>
      </c>
      <c r="L724" s="19">
        <v>36</v>
      </c>
      <c r="M724" s="19">
        <v>23</v>
      </c>
      <c r="N724" s="19">
        <v>14</v>
      </c>
      <c r="O724" s="19" t="s">
        <v>1502</v>
      </c>
      <c r="P724" s="19">
        <v>5</v>
      </c>
      <c r="Q724" s="19" t="s">
        <v>42</v>
      </c>
      <c r="R724" s="19"/>
      <c r="S724" s="19">
        <v>5000</v>
      </c>
      <c r="T724" s="19" t="s">
        <v>45</v>
      </c>
      <c r="U724" s="19"/>
      <c r="V724" s="19"/>
      <c r="W724" s="19"/>
      <c r="X724" s="19">
        <v>840</v>
      </c>
      <c r="Y724" s="19">
        <v>0</v>
      </c>
      <c r="Z724" s="19">
        <v>1</v>
      </c>
      <c r="AA724" s="19" t="s">
        <v>48</v>
      </c>
      <c r="AB724" s="19">
        <v>1</v>
      </c>
      <c r="AC724" s="19">
        <v>634272</v>
      </c>
      <c r="AD724" s="19">
        <v>12</v>
      </c>
      <c r="AE724" s="19"/>
      <c r="AF724" s="19"/>
      <c r="AG724" s="19"/>
      <c r="AH724" s="19">
        <v>112777</v>
      </c>
      <c r="AI724" s="19">
        <v>1</v>
      </c>
      <c r="AJ724" s="19"/>
      <c r="AK724" s="19"/>
      <c r="AL724" s="19"/>
      <c r="AM724" s="19"/>
      <c r="AN724" s="19"/>
      <c r="AO724" s="19">
        <v>3</v>
      </c>
      <c r="AP724" s="19" t="s">
        <v>1504</v>
      </c>
      <c r="AQ724" s="19" t="s">
        <v>1502</v>
      </c>
      <c r="AR724" s="19" t="s">
        <v>1540</v>
      </c>
      <c r="AS724" s="19" t="s">
        <v>1562</v>
      </c>
      <c r="AT724" s="19" t="s">
        <v>1563</v>
      </c>
      <c r="AU724" s="19" t="s">
        <v>1564</v>
      </c>
      <c r="AV724" s="19" t="s">
        <v>1565</v>
      </c>
      <c r="AW724" s="19">
        <v>2007</v>
      </c>
      <c r="AX724" s="19">
        <v>3</v>
      </c>
      <c r="AY724" s="19" t="s">
        <v>1566</v>
      </c>
      <c r="AZ724" s="19" t="s">
        <v>1567</v>
      </c>
      <c r="BA724" s="19">
        <v>2008</v>
      </c>
      <c r="BB724" t="str">
        <f>VLOOKUP(AC724,'CTCwiretagcode(Jan2016)'!A$2:C$730,3,FALSE)</f>
        <v>SAM</v>
      </c>
      <c r="BC724" t="str">
        <f t="shared" si="36"/>
        <v>NT</v>
      </c>
      <c r="BD724">
        <f t="shared" si="37"/>
        <v>3</v>
      </c>
      <c r="BE724" t="str">
        <f t="shared" si="35"/>
        <v>6342723M10107  B2010840</v>
      </c>
      <c r="BK724" s="19" t="s">
        <v>1503</v>
      </c>
    </row>
    <row r="725" spans="1:63" x14ac:dyDescent="0.25">
      <c r="A725" s="19" t="s">
        <v>1501</v>
      </c>
      <c r="B725" s="19">
        <v>4.0999999999999996</v>
      </c>
      <c r="C725" s="19">
        <v>20140306</v>
      </c>
      <c r="D725" s="19" t="s">
        <v>41</v>
      </c>
      <c r="E725" s="19" t="s">
        <v>41</v>
      </c>
      <c r="F725" s="19">
        <v>2166091</v>
      </c>
      <c r="G725" s="19">
        <v>1</v>
      </c>
      <c r="H725" s="19">
        <v>2010</v>
      </c>
      <c r="I725" s="19">
        <v>20100902</v>
      </c>
      <c r="J725" s="19" t="s">
        <v>1501</v>
      </c>
      <c r="K725" s="19">
        <v>6</v>
      </c>
      <c r="L725" s="19">
        <v>36</v>
      </c>
      <c r="M725" s="19">
        <v>23</v>
      </c>
      <c r="N725" s="19">
        <v>14</v>
      </c>
      <c r="O725" s="19" t="s">
        <v>1502</v>
      </c>
      <c r="P725" s="19">
        <v>5</v>
      </c>
      <c r="Q725" s="19" t="s">
        <v>42</v>
      </c>
      <c r="R725" s="19"/>
      <c r="S725" s="19">
        <v>5000</v>
      </c>
      <c r="T725" s="19" t="s">
        <v>110</v>
      </c>
      <c r="U725" s="19"/>
      <c r="V725" s="19"/>
      <c r="W725" s="19"/>
      <c r="X725" s="19">
        <v>830</v>
      </c>
      <c r="Y725" s="19">
        <v>0</v>
      </c>
      <c r="Z725" s="19">
        <v>1</v>
      </c>
      <c r="AA725" s="19" t="s">
        <v>48</v>
      </c>
      <c r="AB725" s="19">
        <v>1</v>
      </c>
      <c r="AC725" s="19">
        <v>634583</v>
      </c>
      <c r="AD725" s="19">
        <v>12</v>
      </c>
      <c r="AE725" s="19"/>
      <c r="AF725" s="19"/>
      <c r="AG725" s="19"/>
      <c r="AH725" s="19">
        <v>112777</v>
      </c>
      <c r="AI725" s="19">
        <v>1</v>
      </c>
      <c r="AJ725" s="19"/>
      <c r="AK725" s="19"/>
      <c r="AL725" s="19"/>
      <c r="AM725" s="19"/>
      <c r="AN725" s="19"/>
      <c r="AO725" s="19">
        <v>3</v>
      </c>
      <c r="AP725" s="19" t="s">
        <v>1504</v>
      </c>
      <c r="AQ725" s="19" t="s">
        <v>1502</v>
      </c>
      <c r="AR725" s="19" t="s">
        <v>1540</v>
      </c>
      <c r="AS725" s="19" t="s">
        <v>1562</v>
      </c>
      <c r="AT725" s="19" t="s">
        <v>1579</v>
      </c>
      <c r="AU725" s="19" t="s">
        <v>1580</v>
      </c>
      <c r="AV725" s="19" t="s">
        <v>1565</v>
      </c>
      <c r="AW725" s="19">
        <v>2007</v>
      </c>
      <c r="AX725" s="19">
        <v>3</v>
      </c>
      <c r="AY725" s="19" t="s">
        <v>1581</v>
      </c>
      <c r="AZ725" s="19" t="s">
        <v>1567</v>
      </c>
      <c r="BA725" s="19">
        <v>2008</v>
      </c>
      <c r="BB725" t="str">
        <f>VLOOKUP(AC725,'CTCwiretagcode(Jan2016)'!A$2:C$730,3,FALSE)</f>
        <v>GLH</v>
      </c>
      <c r="BC725" t="str">
        <f t="shared" si="36"/>
        <v>NT</v>
      </c>
      <c r="BD725">
        <f t="shared" si="37"/>
        <v>3</v>
      </c>
      <c r="BE725" t="str">
        <f t="shared" si="35"/>
        <v>6345833M10107  B2010830</v>
      </c>
      <c r="BK725" s="19" t="s">
        <v>1503</v>
      </c>
    </row>
    <row r="726" spans="1:63" x14ac:dyDescent="0.25">
      <c r="A726" s="19" t="s">
        <v>1501</v>
      </c>
      <c r="B726" s="19">
        <v>4.0999999999999996</v>
      </c>
      <c r="C726" s="19">
        <v>20140306</v>
      </c>
      <c r="D726" s="19" t="s">
        <v>41</v>
      </c>
      <c r="E726" s="19" t="s">
        <v>41</v>
      </c>
      <c r="F726" s="19">
        <v>2165681</v>
      </c>
      <c r="G726" s="19">
        <v>1</v>
      </c>
      <c r="H726" s="19">
        <v>2010</v>
      </c>
      <c r="I726" s="19">
        <v>20100909</v>
      </c>
      <c r="J726" s="19" t="s">
        <v>1501</v>
      </c>
      <c r="K726" s="19">
        <v>6</v>
      </c>
      <c r="L726" s="19">
        <v>37</v>
      </c>
      <c r="M726" s="19">
        <v>23</v>
      </c>
      <c r="N726" s="19">
        <v>19</v>
      </c>
      <c r="O726" s="19" t="s">
        <v>1502</v>
      </c>
      <c r="P726" s="19">
        <v>5</v>
      </c>
      <c r="Q726" s="19" t="s">
        <v>42</v>
      </c>
      <c r="R726" s="19"/>
      <c r="S726" s="19">
        <v>5000</v>
      </c>
      <c r="T726" s="19" t="s">
        <v>45</v>
      </c>
      <c r="U726" s="19"/>
      <c r="V726" s="19"/>
      <c r="W726" s="19"/>
      <c r="X726" s="19">
        <v>760</v>
      </c>
      <c r="Y726" s="19">
        <v>0</v>
      </c>
      <c r="Z726" s="19">
        <v>1</v>
      </c>
      <c r="AA726" s="19" t="s">
        <v>48</v>
      </c>
      <c r="AB726" s="19">
        <v>1</v>
      </c>
      <c r="AC726" s="19">
        <v>185355</v>
      </c>
      <c r="AD726" s="19">
        <v>12</v>
      </c>
      <c r="AE726" s="19"/>
      <c r="AF726" s="19"/>
      <c r="AG726" s="19"/>
      <c r="AH726" s="19">
        <v>112778</v>
      </c>
      <c r="AI726" s="19">
        <v>1</v>
      </c>
      <c r="AJ726" s="19"/>
      <c r="AK726" s="19"/>
      <c r="AL726" s="19"/>
      <c r="AM726" s="19"/>
      <c r="AN726" s="19"/>
      <c r="AO726" s="19">
        <v>6.04</v>
      </c>
      <c r="AP726" s="19" t="s">
        <v>1504</v>
      </c>
      <c r="AQ726" s="19" t="s">
        <v>1502</v>
      </c>
      <c r="AR726" s="19" t="s">
        <v>1505</v>
      </c>
      <c r="AS726" s="19" t="s">
        <v>1512</v>
      </c>
      <c r="AT726" s="19" t="s">
        <v>1513</v>
      </c>
      <c r="AU726" s="19" t="s">
        <v>1514</v>
      </c>
      <c r="AV726" s="19" t="s">
        <v>1515</v>
      </c>
      <c r="AW726" s="19">
        <v>2007</v>
      </c>
      <c r="AX726" s="19">
        <v>3</v>
      </c>
      <c r="AY726" s="19" t="s">
        <v>1516</v>
      </c>
      <c r="AZ726" s="19" t="s">
        <v>1517</v>
      </c>
      <c r="BA726" s="19">
        <v>2008</v>
      </c>
      <c r="BB726" t="str">
        <f>VLOOKUP(AC726,'CTCwiretagcode(Jan2016)'!A$2:C$730,3,FALSE)</f>
        <v>COW</v>
      </c>
      <c r="BC726" t="str">
        <f t="shared" si="36"/>
        <v>NT</v>
      </c>
      <c r="BD726">
        <f t="shared" si="37"/>
        <v>3</v>
      </c>
      <c r="BE726" t="str">
        <f t="shared" si="35"/>
        <v>1853553M10107  B2010760</v>
      </c>
      <c r="BK726" s="19" t="s">
        <v>1503</v>
      </c>
    </row>
    <row r="727" spans="1:63" x14ac:dyDescent="0.25">
      <c r="A727" s="19" t="s">
        <v>1501</v>
      </c>
      <c r="B727" s="19">
        <v>4.0999999999999996</v>
      </c>
      <c r="C727" s="19">
        <v>20140306</v>
      </c>
      <c r="D727" s="19" t="s">
        <v>41</v>
      </c>
      <c r="E727" s="19" t="s">
        <v>41</v>
      </c>
      <c r="F727" s="19">
        <v>2165685</v>
      </c>
      <c r="G727" s="19">
        <v>1</v>
      </c>
      <c r="H727" s="19">
        <v>2010</v>
      </c>
      <c r="I727" s="19">
        <v>20100909</v>
      </c>
      <c r="J727" s="19" t="s">
        <v>1501</v>
      </c>
      <c r="K727" s="19">
        <v>6</v>
      </c>
      <c r="L727" s="19">
        <v>37</v>
      </c>
      <c r="M727" s="19">
        <v>23</v>
      </c>
      <c r="N727" s="19">
        <v>19</v>
      </c>
      <c r="O727" s="19" t="s">
        <v>1502</v>
      </c>
      <c r="P727" s="19">
        <v>5</v>
      </c>
      <c r="Q727" s="19" t="s">
        <v>42</v>
      </c>
      <c r="R727" s="19"/>
      <c r="S727" s="19">
        <v>5000</v>
      </c>
      <c r="T727" s="19" t="s">
        <v>110</v>
      </c>
      <c r="U727" s="19"/>
      <c r="V727" s="19"/>
      <c r="W727" s="19"/>
      <c r="X727" s="19">
        <v>760</v>
      </c>
      <c r="Y727" s="19">
        <v>0</v>
      </c>
      <c r="Z727" s="19">
        <v>1</v>
      </c>
      <c r="AA727" s="19" t="s">
        <v>48</v>
      </c>
      <c r="AB727" s="19">
        <v>1</v>
      </c>
      <c r="AC727" s="19">
        <v>634272</v>
      </c>
      <c r="AD727" s="19">
        <v>12</v>
      </c>
      <c r="AE727" s="19"/>
      <c r="AF727" s="19"/>
      <c r="AG727" s="19"/>
      <c r="AH727" s="19">
        <v>112778</v>
      </c>
      <c r="AI727" s="19">
        <v>1</v>
      </c>
      <c r="AJ727" s="19"/>
      <c r="AK727" s="19"/>
      <c r="AL727" s="19"/>
      <c r="AM727" s="19"/>
      <c r="AN727" s="19"/>
      <c r="AO727" s="19">
        <v>6.04</v>
      </c>
      <c r="AP727" s="19" t="s">
        <v>1504</v>
      </c>
      <c r="AQ727" s="19" t="s">
        <v>1502</v>
      </c>
      <c r="AR727" s="19" t="s">
        <v>1540</v>
      </c>
      <c r="AS727" s="19" t="s">
        <v>1562</v>
      </c>
      <c r="AT727" s="19" t="s">
        <v>1563</v>
      </c>
      <c r="AU727" s="19" t="s">
        <v>1564</v>
      </c>
      <c r="AV727" s="19" t="s">
        <v>1565</v>
      </c>
      <c r="AW727" s="19">
        <v>2007</v>
      </c>
      <c r="AX727" s="19">
        <v>3</v>
      </c>
      <c r="AY727" s="19" t="s">
        <v>1566</v>
      </c>
      <c r="AZ727" s="19" t="s">
        <v>1567</v>
      </c>
      <c r="BA727" s="19">
        <v>2008</v>
      </c>
      <c r="BB727" t="str">
        <f>VLOOKUP(AC727,'CTCwiretagcode(Jan2016)'!A$2:C$730,3,FALSE)</f>
        <v>SAM</v>
      </c>
      <c r="BC727" t="str">
        <f t="shared" si="36"/>
        <v>NT</v>
      </c>
      <c r="BD727">
        <f t="shared" si="37"/>
        <v>3</v>
      </c>
      <c r="BE727" t="str">
        <f t="shared" si="35"/>
        <v>6342723M10107  B2010760</v>
      </c>
      <c r="BK727" s="19" t="s">
        <v>1503</v>
      </c>
    </row>
    <row r="728" spans="1:63" x14ac:dyDescent="0.25">
      <c r="A728" s="19" t="s">
        <v>1501</v>
      </c>
      <c r="B728" s="19">
        <v>4.0999999999999996</v>
      </c>
      <c r="C728" s="19">
        <v>20140306</v>
      </c>
      <c r="D728" s="19" t="s">
        <v>41</v>
      </c>
      <c r="E728" s="19" t="s">
        <v>41</v>
      </c>
      <c r="F728" s="19">
        <v>2165687</v>
      </c>
      <c r="G728" s="19">
        <v>1</v>
      </c>
      <c r="H728" s="19">
        <v>2010</v>
      </c>
      <c r="I728" s="19">
        <v>20100909</v>
      </c>
      <c r="J728" s="19" t="s">
        <v>1501</v>
      </c>
      <c r="K728" s="19">
        <v>6</v>
      </c>
      <c r="L728" s="19">
        <v>37</v>
      </c>
      <c r="M728" s="19">
        <v>23</v>
      </c>
      <c r="N728" s="19">
        <v>19</v>
      </c>
      <c r="O728" s="19" t="s">
        <v>1502</v>
      </c>
      <c r="P728" s="19">
        <v>5</v>
      </c>
      <c r="Q728" s="19" t="s">
        <v>42</v>
      </c>
      <c r="R728" s="19"/>
      <c r="S728" s="19">
        <v>5000</v>
      </c>
      <c r="T728" s="19" t="s">
        <v>45</v>
      </c>
      <c r="U728" s="19"/>
      <c r="V728" s="19"/>
      <c r="W728" s="19"/>
      <c r="X728" s="19">
        <v>530</v>
      </c>
      <c r="Y728" s="19">
        <v>0</v>
      </c>
      <c r="Z728" s="19">
        <v>1</v>
      </c>
      <c r="AA728" s="19" t="s">
        <v>48</v>
      </c>
      <c r="AB728" s="19">
        <v>1</v>
      </c>
      <c r="AC728" s="19">
        <v>635081</v>
      </c>
      <c r="AD728" s="19">
        <v>12</v>
      </c>
      <c r="AE728" s="19"/>
      <c r="AF728" s="19"/>
      <c r="AG728" s="19"/>
      <c r="AH728" s="19">
        <v>112778</v>
      </c>
      <c r="AI728" s="19">
        <v>1</v>
      </c>
      <c r="AJ728" s="19"/>
      <c r="AK728" s="19"/>
      <c r="AL728" s="19"/>
      <c r="AM728" s="19"/>
      <c r="AN728" s="19"/>
      <c r="AO728" s="19">
        <v>6.04</v>
      </c>
      <c r="AP728" s="19" t="s">
        <v>1504</v>
      </c>
      <c r="AQ728" s="19" t="s">
        <v>1502</v>
      </c>
      <c r="AR728" s="19" t="s">
        <v>1540</v>
      </c>
      <c r="AS728" s="19" t="s">
        <v>1562</v>
      </c>
      <c r="AT728" s="19" t="s">
        <v>1579</v>
      </c>
      <c r="AU728" s="19" t="s">
        <v>1580</v>
      </c>
      <c r="AV728" s="19" t="s">
        <v>1565</v>
      </c>
      <c r="AW728" s="19">
        <v>2008</v>
      </c>
      <c r="AX728" s="19">
        <v>3</v>
      </c>
      <c r="AY728" s="19" t="s">
        <v>1581</v>
      </c>
      <c r="AZ728" s="19" t="s">
        <v>1567</v>
      </c>
      <c r="BA728" s="19">
        <v>2009</v>
      </c>
      <c r="BB728" t="str">
        <f>VLOOKUP(AC728,'CTCwiretagcode(Jan2016)'!A$2:C$730,3,FALSE)</f>
        <v>GLH</v>
      </c>
      <c r="BC728" t="str">
        <f t="shared" si="36"/>
        <v>NT</v>
      </c>
      <c r="BD728">
        <f t="shared" si="37"/>
        <v>3</v>
      </c>
      <c r="BE728" t="str">
        <f t="shared" si="35"/>
        <v>6350813M10107  B2010530</v>
      </c>
      <c r="BK728" s="19" t="s">
        <v>1503</v>
      </c>
    </row>
    <row r="729" spans="1:63" x14ac:dyDescent="0.25">
      <c r="A729" s="19" t="s">
        <v>1501</v>
      </c>
      <c r="B729" s="19">
        <v>4.0999999999999996</v>
      </c>
      <c r="C729" s="19">
        <v>20140306</v>
      </c>
      <c r="D729" s="19" t="s">
        <v>41</v>
      </c>
      <c r="E729" s="19" t="s">
        <v>41</v>
      </c>
      <c r="F729" s="19">
        <v>2165690</v>
      </c>
      <c r="G729" s="19">
        <v>1</v>
      </c>
      <c r="H729" s="19">
        <v>2010</v>
      </c>
      <c r="I729" s="19">
        <v>20100909</v>
      </c>
      <c r="J729" s="19" t="s">
        <v>1501</v>
      </c>
      <c r="K729" s="19">
        <v>6</v>
      </c>
      <c r="L729" s="19">
        <v>37</v>
      </c>
      <c r="M729" s="19">
        <v>23</v>
      </c>
      <c r="N729" s="19">
        <v>19</v>
      </c>
      <c r="O729" s="19" t="s">
        <v>1502</v>
      </c>
      <c r="P729" s="19">
        <v>5</v>
      </c>
      <c r="Q729" s="19" t="s">
        <v>42</v>
      </c>
      <c r="R729" s="19"/>
      <c r="S729" s="19">
        <v>5000</v>
      </c>
      <c r="T729" s="19" t="s">
        <v>45</v>
      </c>
      <c r="U729" s="19"/>
      <c r="V729" s="19"/>
      <c r="W729" s="19"/>
      <c r="X729" s="19">
        <v>680</v>
      </c>
      <c r="Y729" s="19">
        <v>0</v>
      </c>
      <c r="Z729" s="19">
        <v>1</v>
      </c>
      <c r="AA729" s="19" t="s">
        <v>48</v>
      </c>
      <c r="AB729" s="19">
        <v>1</v>
      </c>
      <c r="AC729" s="19">
        <v>634272</v>
      </c>
      <c r="AD729" s="19">
        <v>12</v>
      </c>
      <c r="AE729" s="19"/>
      <c r="AF729" s="19"/>
      <c r="AG729" s="19"/>
      <c r="AH729" s="19">
        <v>112778</v>
      </c>
      <c r="AI729" s="19">
        <v>1</v>
      </c>
      <c r="AJ729" s="19"/>
      <c r="AK729" s="19"/>
      <c r="AL729" s="19"/>
      <c r="AM729" s="19"/>
      <c r="AN729" s="19"/>
      <c r="AO729" s="19">
        <v>6.04</v>
      </c>
      <c r="AP729" s="19" t="s">
        <v>1504</v>
      </c>
      <c r="AQ729" s="19" t="s">
        <v>1502</v>
      </c>
      <c r="AR729" s="19" t="s">
        <v>1540</v>
      </c>
      <c r="AS729" s="19" t="s">
        <v>1562</v>
      </c>
      <c r="AT729" s="19" t="s">
        <v>1563</v>
      </c>
      <c r="AU729" s="19" t="s">
        <v>1564</v>
      </c>
      <c r="AV729" s="19" t="s">
        <v>1565</v>
      </c>
      <c r="AW729" s="19">
        <v>2007</v>
      </c>
      <c r="AX729" s="19">
        <v>3</v>
      </c>
      <c r="AY729" s="19" t="s">
        <v>1566</v>
      </c>
      <c r="AZ729" s="19" t="s">
        <v>1567</v>
      </c>
      <c r="BA729" s="19">
        <v>2008</v>
      </c>
      <c r="BB729" t="str">
        <f>VLOOKUP(AC729,'CTCwiretagcode(Jan2016)'!A$2:C$730,3,FALSE)</f>
        <v>SAM</v>
      </c>
      <c r="BC729" t="str">
        <f t="shared" si="36"/>
        <v>NT</v>
      </c>
      <c r="BD729">
        <f t="shared" si="37"/>
        <v>3</v>
      </c>
      <c r="BE729" t="str">
        <f t="shared" si="35"/>
        <v>6342723M10107  B2010680</v>
      </c>
      <c r="BK729" s="19" t="s">
        <v>1503</v>
      </c>
    </row>
    <row r="730" spans="1:63" x14ac:dyDescent="0.25">
      <c r="A730" s="19" t="s">
        <v>1501</v>
      </c>
      <c r="B730" s="19">
        <v>4.0999999999999996</v>
      </c>
      <c r="C730" s="19">
        <v>20140306</v>
      </c>
      <c r="D730" s="19" t="s">
        <v>41</v>
      </c>
      <c r="E730" s="19" t="s">
        <v>41</v>
      </c>
      <c r="F730" s="19">
        <v>2165692</v>
      </c>
      <c r="G730" s="19">
        <v>1</v>
      </c>
      <c r="H730" s="19">
        <v>2010</v>
      </c>
      <c r="I730" s="19">
        <v>20100909</v>
      </c>
      <c r="J730" s="19" t="s">
        <v>1501</v>
      </c>
      <c r="K730" s="19">
        <v>6</v>
      </c>
      <c r="L730" s="19">
        <v>37</v>
      </c>
      <c r="M730" s="19">
        <v>23</v>
      </c>
      <c r="N730" s="19">
        <v>19</v>
      </c>
      <c r="O730" s="19" t="s">
        <v>1502</v>
      </c>
      <c r="P730" s="19">
        <v>5</v>
      </c>
      <c r="Q730" s="19" t="s">
        <v>42</v>
      </c>
      <c r="R730" s="19"/>
      <c r="S730" s="19">
        <v>5000</v>
      </c>
      <c r="T730" s="19" t="s">
        <v>45</v>
      </c>
      <c r="U730" s="19"/>
      <c r="V730" s="19"/>
      <c r="W730" s="19"/>
      <c r="X730" s="19">
        <v>780</v>
      </c>
      <c r="Y730" s="19">
        <v>0</v>
      </c>
      <c r="Z730" s="19">
        <v>1</v>
      </c>
      <c r="AA730" s="19" t="s">
        <v>48</v>
      </c>
      <c r="AB730" s="19">
        <v>1</v>
      </c>
      <c r="AC730" s="19">
        <v>634583</v>
      </c>
      <c r="AD730" s="19">
        <v>12</v>
      </c>
      <c r="AE730" s="19"/>
      <c r="AF730" s="19"/>
      <c r="AG730" s="19"/>
      <c r="AH730" s="19">
        <v>112778</v>
      </c>
      <c r="AI730" s="19">
        <v>1</v>
      </c>
      <c r="AJ730" s="19"/>
      <c r="AK730" s="19"/>
      <c r="AL730" s="19"/>
      <c r="AM730" s="19"/>
      <c r="AN730" s="19"/>
      <c r="AO730" s="19">
        <v>6.04</v>
      </c>
      <c r="AP730" s="19" t="s">
        <v>1504</v>
      </c>
      <c r="AQ730" s="19" t="s">
        <v>1502</v>
      </c>
      <c r="AR730" s="19" t="s">
        <v>1540</v>
      </c>
      <c r="AS730" s="19" t="s">
        <v>1562</v>
      </c>
      <c r="AT730" s="19" t="s">
        <v>1579</v>
      </c>
      <c r="AU730" s="19" t="s">
        <v>1580</v>
      </c>
      <c r="AV730" s="19" t="s">
        <v>1565</v>
      </c>
      <c r="AW730" s="19">
        <v>2007</v>
      </c>
      <c r="AX730" s="19">
        <v>3</v>
      </c>
      <c r="AY730" s="19" t="s">
        <v>1581</v>
      </c>
      <c r="AZ730" s="19" t="s">
        <v>1567</v>
      </c>
      <c r="BA730" s="19">
        <v>2008</v>
      </c>
      <c r="BB730" t="str">
        <f>VLOOKUP(AC730,'CTCwiretagcode(Jan2016)'!A$2:C$730,3,FALSE)</f>
        <v>GLH</v>
      </c>
      <c r="BC730" t="str">
        <f t="shared" si="36"/>
        <v>NT</v>
      </c>
      <c r="BD730">
        <f t="shared" si="37"/>
        <v>3</v>
      </c>
      <c r="BE730" t="str">
        <f t="shared" si="35"/>
        <v>6345833M10107  B2010780</v>
      </c>
      <c r="BK730" s="19" t="s">
        <v>1503</v>
      </c>
    </row>
    <row r="731" spans="1:63" x14ac:dyDescent="0.25">
      <c r="A731" s="19" t="s">
        <v>1501</v>
      </c>
      <c r="B731" s="19">
        <v>4.0999999999999996</v>
      </c>
      <c r="C731" s="19">
        <v>20140306</v>
      </c>
      <c r="D731" s="19" t="s">
        <v>41</v>
      </c>
      <c r="E731" s="19" t="s">
        <v>41</v>
      </c>
      <c r="F731" s="19">
        <v>2165694</v>
      </c>
      <c r="G731" s="19">
        <v>1</v>
      </c>
      <c r="H731" s="19">
        <v>2010</v>
      </c>
      <c r="I731" s="19">
        <v>20100909</v>
      </c>
      <c r="J731" s="19" t="s">
        <v>1501</v>
      </c>
      <c r="K731" s="19">
        <v>6</v>
      </c>
      <c r="L731" s="19">
        <v>37</v>
      </c>
      <c r="M731" s="19">
        <v>23</v>
      </c>
      <c r="N731" s="19">
        <v>19</v>
      </c>
      <c r="O731" s="19" t="s">
        <v>1502</v>
      </c>
      <c r="P731" s="19">
        <v>5</v>
      </c>
      <c r="Q731" s="19" t="s">
        <v>42</v>
      </c>
      <c r="R731" s="19"/>
      <c r="S731" s="19">
        <v>5000</v>
      </c>
      <c r="T731" s="19" t="s">
        <v>110</v>
      </c>
      <c r="U731" s="19"/>
      <c r="V731" s="19"/>
      <c r="W731" s="19"/>
      <c r="X731" s="19">
        <v>760</v>
      </c>
      <c r="Y731" s="19">
        <v>0</v>
      </c>
      <c r="Z731" s="19">
        <v>1</v>
      </c>
      <c r="AA731" s="19" t="s">
        <v>48</v>
      </c>
      <c r="AB731" s="19">
        <v>1</v>
      </c>
      <c r="AC731" s="19">
        <v>186220</v>
      </c>
      <c r="AD731" s="19">
        <v>12</v>
      </c>
      <c r="AE731" s="19"/>
      <c r="AF731" s="19"/>
      <c r="AG731" s="19"/>
      <c r="AH731" s="19">
        <v>112778</v>
      </c>
      <c r="AI731" s="19">
        <v>1</v>
      </c>
      <c r="AJ731" s="19"/>
      <c r="AK731" s="19"/>
      <c r="AL731" s="19"/>
      <c r="AM731" s="19"/>
      <c r="AN731" s="19"/>
      <c r="AO731" s="19">
        <v>6.04</v>
      </c>
      <c r="AP731" s="19" t="s">
        <v>1504</v>
      </c>
      <c r="AQ731" s="19" t="s">
        <v>1502</v>
      </c>
      <c r="AR731" s="19" t="s">
        <v>1505</v>
      </c>
      <c r="AS731" s="19" t="s">
        <v>1512</v>
      </c>
      <c r="AT731" s="19" t="s">
        <v>1513</v>
      </c>
      <c r="AU731" s="19" t="s">
        <v>1514</v>
      </c>
      <c r="AV731" s="19" t="s">
        <v>1515</v>
      </c>
      <c r="AW731" s="19">
        <v>2007</v>
      </c>
      <c r="AX731" s="19">
        <v>3</v>
      </c>
      <c r="AY731" s="19" t="s">
        <v>1516</v>
      </c>
      <c r="AZ731" s="19" t="s">
        <v>1517</v>
      </c>
      <c r="BA731" s="19">
        <v>2008</v>
      </c>
      <c r="BB731" t="str">
        <f>VLOOKUP(AC731,'CTCwiretagcode(Jan2016)'!A$2:C$730,3,FALSE)</f>
        <v>COW</v>
      </c>
      <c r="BC731" t="str">
        <f t="shared" si="36"/>
        <v>NT</v>
      </c>
      <c r="BD731">
        <f t="shared" si="37"/>
        <v>3</v>
      </c>
      <c r="BE731" t="str">
        <f t="shared" si="35"/>
        <v>1862203M10107  B2010760</v>
      </c>
      <c r="BK731" s="19" t="s">
        <v>1503</v>
      </c>
    </row>
    <row r="732" spans="1:63" x14ac:dyDescent="0.25">
      <c r="A732" s="19" t="s">
        <v>1501</v>
      </c>
      <c r="B732" s="19">
        <v>4.0999999999999996</v>
      </c>
      <c r="C732" s="19">
        <v>20140306</v>
      </c>
      <c r="D732" s="19" t="s">
        <v>41</v>
      </c>
      <c r="E732" s="19" t="s">
        <v>41</v>
      </c>
      <c r="F732" s="19">
        <v>2165696</v>
      </c>
      <c r="G732" s="19">
        <v>1</v>
      </c>
      <c r="H732" s="19">
        <v>2010</v>
      </c>
      <c r="I732" s="19">
        <v>20100909</v>
      </c>
      <c r="J732" s="19" t="s">
        <v>1501</v>
      </c>
      <c r="K732" s="19">
        <v>6</v>
      </c>
      <c r="L732" s="19">
        <v>37</v>
      </c>
      <c r="M732" s="19">
        <v>23</v>
      </c>
      <c r="N732" s="19">
        <v>19</v>
      </c>
      <c r="O732" s="19" t="s">
        <v>1502</v>
      </c>
      <c r="P732" s="19">
        <v>5</v>
      </c>
      <c r="Q732" s="19" t="s">
        <v>42</v>
      </c>
      <c r="R732" s="19"/>
      <c r="S732" s="19">
        <v>5000</v>
      </c>
      <c r="T732" s="19" t="s">
        <v>45</v>
      </c>
      <c r="U732" s="19"/>
      <c r="V732" s="19"/>
      <c r="W732" s="19"/>
      <c r="X732" s="19">
        <v>710</v>
      </c>
      <c r="Y732" s="19">
        <v>0</v>
      </c>
      <c r="Z732" s="19">
        <v>1</v>
      </c>
      <c r="AA732" s="19" t="s">
        <v>48</v>
      </c>
      <c r="AB732" s="19">
        <v>1</v>
      </c>
      <c r="AC732" s="19">
        <v>634583</v>
      </c>
      <c r="AD732" s="19">
        <v>12</v>
      </c>
      <c r="AE732" s="19"/>
      <c r="AF732" s="19"/>
      <c r="AG732" s="19"/>
      <c r="AH732" s="19">
        <v>112778</v>
      </c>
      <c r="AI732" s="19">
        <v>1</v>
      </c>
      <c r="AJ732" s="19"/>
      <c r="AK732" s="19"/>
      <c r="AL732" s="19"/>
      <c r="AM732" s="19"/>
      <c r="AN732" s="19"/>
      <c r="AO732" s="19">
        <v>6.04</v>
      </c>
      <c r="AP732" s="19" t="s">
        <v>1504</v>
      </c>
      <c r="AQ732" s="19" t="s">
        <v>1502</v>
      </c>
      <c r="AR732" s="19" t="s">
        <v>1540</v>
      </c>
      <c r="AS732" s="19" t="s">
        <v>1562</v>
      </c>
      <c r="AT732" s="19" t="s">
        <v>1579</v>
      </c>
      <c r="AU732" s="19" t="s">
        <v>1580</v>
      </c>
      <c r="AV732" s="19" t="s">
        <v>1565</v>
      </c>
      <c r="AW732" s="19">
        <v>2007</v>
      </c>
      <c r="AX732" s="19">
        <v>3</v>
      </c>
      <c r="AY732" s="19" t="s">
        <v>1581</v>
      </c>
      <c r="AZ732" s="19" t="s">
        <v>1567</v>
      </c>
      <c r="BA732" s="19">
        <v>2008</v>
      </c>
      <c r="BB732" t="str">
        <f>VLOOKUP(AC732,'CTCwiretagcode(Jan2016)'!A$2:C$730,3,FALSE)</f>
        <v>GLH</v>
      </c>
      <c r="BC732" t="str">
        <f t="shared" si="36"/>
        <v>NT</v>
      </c>
      <c r="BD732">
        <f t="shared" si="37"/>
        <v>3</v>
      </c>
      <c r="BE732" t="str">
        <f t="shared" si="35"/>
        <v>6345833M10107  B2010710</v>
      </c>
      <c r="BK732" s="19" t="s">
        <v>1503</v>
      </c>
    </row>
    <row r="733" spans="1:63" x14ac:dyDescent="0.25">
      <c r="A733" s="19" t="s">
        <v>1501</v>
      </c>
      <c r="B733" s="19">
        <v>4.0999999999999996</v>
      </c>
      <c r="C733" s="19">
        <v>20140306</v>
      </c>
      <c r="D733" s="19" t="s">
        <v>41</v>
      </c>
      <c r="E733" s="19" t="s">
        <v>41</v>
      </c>
      <c r="F733" s="19">
        <v>2165698</v>
      </c>
      <c r="G733" s="19">
        <v>1</v>
      </c>
      <c r="H733" s="19">
        <v>2010</v>
      </c>
      <c r="I733" s="19">
        <v>20100909</v>
      </c>
      <c r="J733" s="19" t="s">
        <v>1501</v>
      </c>
      <c r="K733" s="19">
        <v>6</v>
      </c>
      <c r="L733" s="19">
        <v>37</v>
      </c>
      <c r="M733" s="19">
        <v>23</v>
      </c>
      <c r="N733" s="19">
        <v>19</v>
      </c>
      <c r="O733" s="19" t="s">
        <v>1502</v>
      </c>
      <c r="P733" s="19">
        <v>5</v>
      </c>
      <c r="Q733" s="19" t="s">
        <v>42</v>
      </c>
      <c r="R733" s="19"/>
      <c r="S733" s="19">
        <v>5000</v>
      </c>
      <c r="T733" s="19" t="s">
        <v>110</v>
      </c>
      <c r="U733" s="19"/>
      <c r="V733" s="19"/>
      <c r="W733" s="19"/>
      <c r="X733" s="19">
        <v>710</v>
      </c>
      <c r="Y733" s="19">
        <v>0</v>
      </c>
      <c r="Z733" s="19">
        <v>1</v>
      </c>
      <c r="AA733" s="19" t="s">
        <v>48</v>
      </c>
      <c r="AB733" s="19">
        <v>1</v>
      </c>
      <c r="AC733" s="19">
        <v>634583</v>
      </c>
      <c r="AD733" s="19">
        <v>12</v>
      </c>
      <c r="AE733" s="19"/>
      <c r="AF733" s="19"/>
      <c r="AG733" s="19"/>
      <c r="AH733" s="19">
        <v>112778</v>
      </c>
      <c r="AI733" s="19">
        <v>1</v>
      </c>
      <c r="AJ733" s="19"/>
      <c r="AK733" s="19"/>
      <c r="AL733" s="19"/>
      <c r="AM733" s="19"/>
      <c r="AN733" s="19"/>
      <c r="AO733" s="19">
        <v>6.04</v>
      </c>
      <c r="AP733" s="19" t="s">
        <v>1504</v>
      </c>
      <c r="AQ733" s="19" t="s">
        <v>1502</v>
      </c>
      <c r="AR733" s="19" t="s">
        <v>1540</v>
      </c>
      <c r="AS733" s="19" t="s">
        <v>1562</v>
      </c>
      <c r="AT733" s="19" t="s">
        <v>1579</v>
      </c>
      <c r="AU733" s="19" t="s">
        <v>1580</v>
      </c>
      <c r="AV733" s="19" t="s">
        <v>1565</v>
      </c>
      <c r="AW733" s="19">
        <v>2007</v>
      </c>
      <c r="AX733" s="19">
        <v>3</v>
      </c>
      <c r="AY733" s="19" t="s">
        <v>1581</v>
      </c>
      <c r="AZ733" s="19" t="s">
        <v>1567</v>
      </c>
      <c r="BA733" s="19">
        <v>2008</v>
      </c>
      <c r="BB733" t="str">
        <f>VLOOKUP(AC733,'CTCwiretagcode(Jan2016)'!A$2:C$730,3,FALSE)</f>
        <v>GLH</v>
      </c>
      <c r="BC733" t="str">
        <f t="shared" si="36"/>
        <v>NT</v>
      </c>
      <c r="BD733">
        <f t="shared" si="37"/>
        <v>3</v>
      </c>
      <c r="BE733" t="str">
        <f t="shared" si="35"/>
        <v>6345833M10107  B2010710</v>
      </c>
      <c r="BK733" s="19" t="s">
        <v>1503</v>
      </c>
    </row>
    <row r="734" spans="1:63" x14ac:dyDescent="0.25">
      <c r="A734" s="19" t="s">
        <v>1501</v>
      </c>
      <c r="B734" s="19">
        <v>4.0999999999999996</v>
      </c>
      <c r="C734" s="19">
        <v>20140306</v>
      </c>
      <c r="D734" s="19" t="s">
        <v>41</v>
      </c>
      <c r="E734" s="19" t="s">
        <v>41</v>
      </c>
      <c r="F734" s="19">
        <v>2165700</v>
      </c>
      <c r="G734" s="19">
        <v>1</v>
      </c>
      <c r="H734" s="19">
        <v>2010</v>
      </c>
      <c r="I734" s="19">
        <v>20100909</v>
      </c>
      <c r="J734" s="19" t="s">
        <v>1501</v>
      </c>
      <c r="K734" s="19">
        <v>6</v>
      </c>
      <c r="L734" s="19">
        <v>37</v>
      </c>
      <c r="M734" s="19">
        <v>23</v>
      </c>
      <c r="N734" s="19">
        <v>19</v>
      </c>
      <c r="O734" s="19" t="s">
        <v>1502</v>
      </c>
      <c r="P734" s="19">
        <v>5</v>
      </c>
      <c r="Q734" s="19" t="s">
        <v>42</v>
      </c>
      <c r="R734" s="19"/>
      <c r="S734" s="19">
        <v>5000</v>
      </c>
      <c r="T734" s="19" t="s">
        <v>110</v>
      </c>
      <c r="U734" s="19"/>
      <c r="V734" s="19"/>
      <c r="W734" s="19"/>
      <c r="X734" s="19">
        <v>800</v>
      </c>
      <c r="Y734" s="19">
        <v>0</v>
      </c>
      <c r="Z734" s="19">
        <v>1</v>
      </c>
      <c r="AA734" s="19" t="s">
        <v>48</v>
      </c>
      <c r="AB734" s="19">
        <v>1</v>
      </c>
      <c r="AC734" s="19">
        <v>634272</v>
      </c>
      <c r="AD734" s="19">
        <v>12</v>
      </c>
      <c r="AE734" s="19"/>
      <c r="AF734" s="19"/>
      <c r="AG734" s="19"/>
      <c r="AH734" s="19">
        <v>112778</v>
      </c>
      <c r="AI734" s="19">
        <v>1</v>
      </c>
      <c r="AJ734" s="19"/>
      <c r="AK734" s="19"/>
      <c r="AL734" s="19"/>
      <c r="AM734" s="19"/>
      <c r="AN734" s="19"/>
      <c r="AO734" s="19">
        <v>6.04</v>
      </c>
      <c r="AP734" s="19" t="s">
        <v>1504</v>
      </c>
      <c r="AQ734" s="19" t="s">
        <v>1502</v>
      </c>
      <c r="AR734" s="19" t="s">
        <v>1540</v>
      </c>
      <c r="AS734" s="19" t="s">
        <v>1562</v>
      </c>
      <c r="AT734" s="19" t="s">
        <v>1563</v>
      </c>
      <c r="AU734" s="19" t="s">
        <v>1564</v>
      </c>
      <c r="AV734" s="19" t="s">
        <v>1565</v>
      </c>
      <c r="AW734" s="19">
        <v>2007</v>
      </c>
      <c r="AX734" s="19">
        <v>3</v>
      </c>
      <c r="AY734" s="19" t="s">
        <v>1566</v>
      </c>
      <c r="AZ734" s="19" t="s">
        <v>1567</v>
      </c>
      <c r="BA734" s="19">
        <v>2008</v>
      </c>
      <c r="BB734" t="str">
        <f>VLOOKUP(AC734,'CTCwiretagcode(Jan2016)'!A$2:C$730,3,FALSE)</f>
        <v>SAM</v>
      </c>
      <c r="BC734" t="str">
        <f t="shared" si="36"/>
        <v>NT</v>
      </c>
      <c r="BD734">
        <f t="shared" si="37"/>
        <v>3</v>
      </c>
      <c r="BE734" t="str">
        <f t="shared" si="35"/>
        <v>6342723M10107  B2010800</v>
      </c>
      <c r="BK734" s="19" t="s">
        <v>1503</v>
      </c>
    </row>
    <row r="735" spans="1:63" x14ac:dyDescent="0.25">
      <c r="A735" s="19" t="s">
        <v>1501</v>
      </c>
      <c r="B735" s="19">
        <v>4.0999999999999996</v>
      </c>
      <c r="C735" s="19">
        <v>20140306</v>
      </c>
      <c r="D735" s="19" t="s">
        <v>41</v>
      </c>
      <c r="E735" s="19" t="s">
        <v>41</v>
      </c>
      <c r="F735" s="19">
        <v>2165702</v>
      </c>
      <c r="G735" s="19">
        <v>1</v>
      </c>
      <c r="H735" s="19">
        <v>2010</v>
      </c>
      <c r="I735" s="19">
        <v>20100909</v>
      </c>
      <c r="J735" s="19" t="s">
        <v>1501</v>
      </c>
      <c r="K735" s="19">
        <v>6</v>
      </c>
      <c r="L735" s="19">
        <v>37</v>
      </c>
      <c r="M735" s="19">
        <v>23</v>
      </c>
      <c r="N735" s="19">
        <v>19</v>
      </c>
      <c r="O735" s="19" t="s">
        <v>1502</v>
      </c>
      <c r="P735" s="19">
        <v>5</v>
      </c>
      <c r="Q735" s="19" t="s">
        <v>42</v>
      </c>
      <c r="R735" s="19"/>
      <c r="S735" s="19">
        <v>5000</v>
      </c>
      <c r="T735" s="19" t="s">
        <v>45</v>
      </c>
      <c r="U735" s="19"/>
      <c r="V735" s="19"/>
      <c r="W735" s="19"/>
      <c r="X735" s="19">
        <v>790</v>
      </c>
      <c r="Y735" s="19">
        <v>0</v>
      </c>
      <c r="Z735" s="19">
        <v>1</v>
      </c>
      <c r="AA735" s="19" t="s">
        <v>48</v>
      </c>
      <c r="AB735" s="19">
        <v>1</v>
      </c>
      <c r="AC735" s="19">
        <v>634583</v>
      </c>
      <c r="AD735" s="19">
        <v>12</v>
      </c>
      <c r="AE735" s="19"/>
      <c r="AF735" s="19"/>
      <c r="AG735" s="19"/>
      <c r="AH735" s="19">
        <v>112778</v>
      </c>
      <c r="AI735" s="19">
        <v>1</v>
      </c>
      <c r="AJ735" s="19"/>
      <c r="AK735" s="19"/>
      <c r="AL735" s="19"/>
      <c r="AM735" s="19"/>
      <c r="AN735" s="19"/>
      <c r="AO735" s="19">
        <v>6.04</v>
      </c>
      <c r="AP735" s="19" t="s">
        <v>1504</v>
      </c>
      <c r="AQ735" s="19" t="s">
        <v>1502</v>
      </c>
      <c r="AR735" s="19" t="s">
        <v>1540</v>
      </c>
      <c r="AS735" s="19" t="s">
        <v>1562</v>
      </c>
      <c r="AT735" s="19" t="s">
        <v>1579</v>
      </c>
      <c r="AU735" s="19" t="s">
        <v>1580</v>
      </c>
      <c r="AV735" s="19" t="s">
        <v>1565</v>
      </c>
      <c r="AW735" s="19">
        <v>2007</v>
      </c>
      <c r="AX735" s="19">
        <v>3</v>
      </c>
      <c r="AY735" s="19" t="s">
        <v>1581</v>
      </c>
      <c r="AZ735" s="19" t="s">
        <v>1567</v>
      </c>
      <c r="BA735" s="19">
        <v>2008</v>
      </c>
      <c r="BB735" t="str">
        <f>VLOOKUP(AC735,'CTCwiretagcode(Jan2016)'!A$2:C$730,3,FALSE)</f>
        <v>GLH</v>
      </c>
      <c r="BC735" t="str">
        <f t="shared" si="36"/>
        <v>NT</v>
      </c>
      <c r="BD735">
        <f t="shared" si="37"/>
        <v>3</v>
      </c>
      <c r="BE735" t="str">
        <f t="shared" si="35"/>
        <v>6345833M10107  B2010790</v>
      </c>
      <c r="BK735" s="19" t="s">
        <v>1503</v>
      </c>
    </row>
    <row r="736" spans="1:63" x14ac:dyDescent="0.25">
      <c r="A736" s="19" t="s">
        <v>1501</v>
      </c>
      <c r="B736" s="19">
        <v>4.0999999999999996</v>
      </c>
      <c r="C736" s="19">
        <v>20140306</v>
      </c>
      <c r="D736" s="19" t="s">
        <v>41</v>
      </c>
      <c r="E736" s="19" t="s">
        <v>41</v>
      </c>
      <c r="F736" s="19">
        <v>2165703</v>
      </c>
      <c r="G736" s="19">
        <v>1</v>
      </c>
      <c r="H736" s="19">
        <v>2010</v>
      </c>
      <c r="I736" s="19">
        <v>20100909</v>
      </c>
      <c r="J736" s="19" t="s">
        <v>1501</v>
      </c>
      <c r="K736" s="19">
        <v>6</v>
      </c>
      <c r="L736" s="19">
        <v>37</v>
      </c>
      <c r="M736" s="19">
        <v>23</v>
      </c>
      <c r="N736" s="19">
        <v>19</v>
      </c>
      <c r="O736" s="19" t="s">
        <v>1502</v>
      </c>
      <c r="P736" s="19">
        <v>5</v>
      </c>
      <c r="Q736" s="19" t="s">
        <v>42</v>
      </c>
      <c r="R736" s="19"/>
      <c r="S736" s="19">
        <v>5000</v>
      </c>
      <c r="T736" s="19" t="s">
        <v>45</v>
      </c>
      <c r="U736" s="19"/>
      <c r="V736" s="19"/>
      <c r="W736" s="19"/>
      <c r="X736" s="19">
        <v>580</v>
      </c>
      <c r="Y736" s="19">
        <v>0</v>
      </c>
      <c r="Z736" s="19">
        <v>1</v>
      </c>
      <c r="AA736" s="19" t="s">
        <v>48</v>
      </c>
      <c r="AB736" s="19">
        <v>1</v>
      </c>
      <c r="AC736" s="19">
        <v>634583</v>
      </c>
      <c r="AD736" s="19">
        <v>12</v>
      </c>
      <c r="AE736" s="19"/>
      <c r="AF736" s="19"/>
      <c r="AG736" s="19"/>
      <c r="AH736" s="19">
        <v>112778</v>
      </c>
      <c r="AI736" s="19">
        <v>1</v>
      </c>
      <c r="AJ736" s="19"/>
      <c r="AK736" s="19"/>
      <c r="AL736" s="19"/>
      <c r="AM736" s="19"/>
      <c r="AN736" s="19"/>
      <c r="AO736" s="19">
        <v>6.04</v>
      </c>
      <c r="AP736" s="19" t="s">
        <v>1504</v>
      </c>
      <c r="AQ736" s="19" t="s">
        <v>1502</v>
      </c>
      <c r="AR736" s="19" t="s">
        <v>1540</v>
      </c>
      <c r="AS736" s="19" t="s">
        <v>1562</v>
      </c>
      <c r="AT736" s="19" t="s">
        <v>1579</v>
      </c>
      <c r="AU736" s="19" t="s">
        <v>1580</v>
      </c>
      <c r="AV736" s="19" t="s">
        <v>1565</v>
      </c>
      <c r="AW736" s="19">
        <v>2007</v>
      </c>
      <c r="AX736" s="19">
        <v>3</v>
      </c>
      <c r="AY736" s="19" t="s">
        <v>1581</v>
      </c>
      <c r="AZ736" s="19" t="s">
        <v>1567</v>
      </c>
      <c r="BA736" s="19">
        <v>2008</v>
      </c>
      <c r="BB736" t="str">
        <f>VLOOKUP(AC736,'CTCwiretagcode(Jan2016)'!A$2:C$730,3,FALSE)</f>
        <v>GLH</v>
      </c>
      <c r="BC736" t="str">
        <f t="shared" si="36"/>
        <v>NT</v>
      </c>
      <c r="BD736">
        <f t="shared" si="37"/>
        <v>3</v>
      </c>
      <c r="BE736" t="str">
        <f t="shared" si="35"/>
        <v>6345833M10107  B2010580</v>
      </c>
      <c r="BK736" s="19" t="s">
        <v>1503</v>
      </c>
    </row>
    <row r="737" spans="1:63" x14ac:dyDescent="0.25">
      <c r="A737" s="19" t="s">
        <v>1501</v>
      </c>
      <c r="B737" s="19">
        <v>4.0999999999999996</v>
      </c>
      <c r="C737" s="19">
        <v>20140306</v>
      </c>
      <c r="D737" s="19" t="s">
        <v>41</v>
      </c>
      <c r="E737" s="19" t="s">
        <v>41</v>
      </c>
      <c r="F737" s="19">
        <v>2137715</v>
      </c>
      <c r="G737" s="19">
        <v>1</v>
      </c>
      <c r="H737" s="19">
        <v>2010</v>
      </c>
      <c r="I737" s="19">
        <v>20100910</v>
      </c>
      <c r="J737" s="19" t="s">
        <v>1501</v>
      </c>
      <c r="K737" s="19">
        <v>6</v>
      </c>
      <c r="L737" s="19">
        <v>37</v>
      </c>
      <c r="M737" s="19">
        <v>23</v>
      </c>
      <c r="N737" s="19">
        <v>17</v>
      </c>
      <c r="O737" s="19" t="s">
        <v>1502</v>
      </c>
      <c r="P737" s="19">
        <v>5</v>
      </c>
      <c r="Q737" s="19" t="s">
        <v>42</v>
      </c>
      <c r="R737" s="19"/>
      <c r="S737" s="19">
        <v>5000</v>
      </c>
      <c r="T737" s="19" t="s">
        <v>110</v>
      </c>
      <c r="U737" s="19"/>
      <c r="V737" s="19"/>
      <c r="W737" s="19"/>
      <c r="X737" s="19">
        <v>750</v>
      </c>
      <c r="Y737" s="19">
        <v>0</v>
      </c>
      <c r="Z737" s="19">
        <v>1</v>
      </c>
      <c r="AA737" s="19" t="s">
        <v>48</v>
      </c>
      <c r="AB737" s="19">
        <v>1</v>
      </c>
      <c r="AC737" s="19">
        <v>634272</v>
      </c>
      <c r="AD737" s="19">
        <v>12</v>
      </c>
      <c r="AE737" s="19"/>
      <c r="AF737" s="19"/>
      <c r="AG737" s="19"/>
      <c r="AH737" s="19">
        <v>112778</v>
      </c>
      <c r="AI737" s="19">
        <v>1</v>
      </c>
      <c r="AJ737" s="19"/>
      <c r="AK737" s="19"/>
      <c r="AL737" s="19"/>
      <c r="AM737" s="19"/>
      <c r="AN737" s="19"/>
      <c r="AO737" s="19">
        <v>6.04</v>
      </c>
      <c r="AP737" s="19" t="s">
        <v>1504</v>
      </c>
      <c r="AQ737" s="19" t="s">
        <v>1502</v>
      </c>
      <c r="AR737" s="19" t="s">
        <v>1540</v>
      </c>
      <c r="AS737" s="19" t="s">
        <v>1562</v>
      </c>
      <c r="AT737" s="19" t="s">
        <v>1563</v>
      </c>
      <c r="AU737" s="19" t="s">
        <v>1564</v>
      </c>
      <c r="AV737" s="19" t="s">
        <v>1565</v>
      </c>
      <c r="AW737" s="19">
        <v>2007</v>
      </c>
      <c r="AX737" s="19">
        <v>3</v>
      </c>
      <c r="AY737" s="19" t="s">
        <v>1566</v>
      </c>
      <c r="AZ737" s="19" t="s">
        <v>1567</v>
      </c>
      <c r="BA737" s="19">
        <v>2008</v>
      </c>
      <c r="BB737" t="str">
        <f>VLOOKUP(AC737,'CTCwiretagcode(Jan2016)'!A$2:C$730,3,FALSE)</f>
        <v>SAM</v>
      </c>
      <c r="BC737" t="str">
        <f t="shared" si="36"/>
        <v>Tr</v>
      </c>
      <c r="BD737">
        <f t="shared" si="37"/>
        <v>3</v>
      </c>
      <c r="BE737" t="str">
        <f t="shared" si="35"/>
        <v>6342723M10107  B2010750</v>
      </c>
      <c r="BK737" s="19" t="s">
        <v>1503</v>
      </c>
    </row>
    <row r="738" spans="1:63" x14ac:dyDescent="0.25">
      <c r="A738" s="19" t="s">
        <v>1501</v>
      </c>
      <c r="B738" s="19">
        <v>4.0999999999999996</v>
      </c>
      <c r="C738" s="19">
        <v>20140306</v>
      </c>
      <c r="D738" s="19" t="s">
        <v>41</v>
      </c>
      <c r="E738" s="19" t="s">
        <v>41</v>
      </c>
      <c r="F738" s="19">
        <v>2168448</v>
      </c>
      <c r="G738" s="19">
        <v>1</v>
      </c>
      <c r="H738" s="19">
        <v>2010</v>
      </c>
      <c r="I738" s="19">
        <v>20100910</v>
      </c>
      <c r="J738" s="19" t="s">
        <v>1501</v>
      </c>
      <c r="K738" s="19">
        <v>6</v>
      </c>
      <c r="L738" s="19">
        <v>37</v>
      </c>
      <c r="M738" s="19">
        <v>23</v>
      </c>
      <c r="N738" s="19">
        <v>14</v>
      </c>
      <c r="O738" s="19" t="s">
        <v>1502</v>
      </c>
      <c r="P738" s="19">
        <v>5</v>
      </c>
      <c r="Q738" s="19" t="s">
        <v>42</v>
      </c>
      <c r="R738" s="19"/>
      <c r="S738" s="19">
        <v>5000</v>
      </c>
      <c r="T738" s="19" t="s">
        <v>110</v>
      </c>
      <c r="U738" s="19"/>
      <c r="V738" s="19"/>
      <c r="W738" s="19"/>
      <c r="X738" s="19">
        <v>830</v>
      </c>
      <c r="Y738" s="19">
        <v>0</v>
      </c>
      <c r="Z738" s="19">
        <v>1</v>
      </c>
      <c r="AA738" s="19" t="s">
        <v>48</v>
      </c>
      <c r="AB738" s="19">
        <v>1</v>
      </c>
      <c r="AC738" s="19">
        <v>634080</v>
      </c>
      <c r="AD738" s="19">
        <v>12</v>
      </c>
      <c r="AE738" s="19"/>
      <c r="AF738" s="19"/>
      <c r="AG738" s="19"/>
      <c r="AH738" s="19">
        <v>112778</v>
      </c>
      <c r="AI738" s="19">
        <v>1</v>
      </c>
      <c r="AJ738" s="19"/>
      <c r="AK738" s="19"/>
      <c r="AL738" s="19"/>
      <c r="AM738" s="19"/>
      <c r="AN738" s="19"/>
      <c r="AO738" s="19">
        <v>6.04</v>
      </c>
      <c r="AP738" s="19" t="s">
        <v>1504</v>
      </c>
      <c r="AQ738" s="19" t="s">
        <v>1502</v>
      </c>
      <c r="AR738" s="19" t="s">
        <v>1540</v>
      </c>
      <c r="AS738" s="19" t="s">
        <v>1562</v>
      </c>
      <c r="AT738" s="19" t="s">
        <v>1579</v>
      </c>
      <c r="AU738" s="19" t="s">
        <v>1580</v>
      </c>
      <c r="AV738" s="19" t="s">
        <v>1565</v>
      </c>
      <c r="AW738" s="19">
        <v>2006</v>
      </c>
      <c r="AX738" s="19">
        <v>3</v>
      </c>
      <c r="AY738" s="19" t="s">
        <v>1581</v>
      </c>
      <c r="AZ738" s="19" t="s">
        <v>1567</v>
      </c>
      <c r="BA738" s="19">
        <v>2007</v>
      </c>
      <c r="BB738" t="str">
        <f>VLOOKUP(AC738,'CTCwiretagcode(Jan2016)'!A$2:C$730,3,FALSE)</f>
        <v>GLH</v>
      </c>
      <c r="BC738" t="str">
        <f t="shared" si="36"/>
        <v>NT</v>
      </c>
      <c r="BD738">
        <f t="shared" si="37"/>
        <v>3</v>
      </c>
      <c r="BE738" t="str">
        <f t="shared" si="35"/>
        <v>6340803M10107  B2010830</v>
      </c>
      <c r="BK738" s="19" t="s">
        <v>1503</v>
      </c>
    </row>
    <row r="739" spans="1:63" x14ac:dyDescent="0.25">
      <c r="A739" s="19" t="s">
        <v>1501</v>
      </c>
      <c r="B739" s="19">
        <v>4.0999999999999996</v>
      </c>
      <c r="C739" s="19">
        <v>20140306</v>
      </c>
      <c r="D739" s="19" t="s">
        <v>41</v>
      </c>
      <c r="E739" s="19" t="s">
        <v>41</v>
      </c>
      <c r="F739" s="19">
        <v>2168367</v>
      </c>
      <c r="G739" s="19">
        <v>1</v>
      </c>
      <c r="H739" s="19">
        <v>2010</v>
      </c>
      <c r="I739" s="19">
        <v>20100910</v>
      </c>
      <c r="J739" s="19" t="s">
        <v>1501</v>
      </c>
      <c r="K739" s="19">
        <v>6</v>
      </c>
      <c r="L739" s="19">
        <v>37</v>
      </c>
      <c r="M739" s="19">
        <v>23</v>
      </c>
      <c r="N739" s="19">
        <v>49</v>
      </c>
      <c r="O739" s="19" t="s">
        <v>1502</v>
      </c>
      <c r="P739" s="19">
        <v>5</v>
      </c>
      <c r="Q739" s="19" t="s">
        <v>42</v>
      </c>
      <c r="R739" s="19"/>
      <c r="S739" s="19">
        <v>0</v>
      </c>
      <c r="T739" s="19" t="s">
        <v>45</v>
      </c>
      <c r="U739" s="19"/>
      <c r="V739" s="19"/>
      <c r="W739" s="19"/>
      <c r="X739" s="19">
        <v>720</v>
      </c>
      <c r="Y739" s="19">
        <v>0</v>
      </c>
      <c r="Z739" s="19">
        <v>1</v>
      </c>
      <c r="AA739" s="19" t="s">
        <v>48</v>
      </c>
      <c r="AB739" s="19">
        <v>1</v>
      </c>
      <c r="AC739" s="19">
        <v>634583</v>
      </c>
      <c r="AD739" s="19">
        <v>12</v>
      </c>
      <c r="AE739" s="19"/>
      <c r="AF739" s="19"/>
      <c r="AG739" s="19"/>
      <c r="AH739" s="19">
        <v>112778</v>
      </c>
      <c r="AI739" s="19">
        <v>1</v>
      </c>
      <c r="AJ739" s="19"/>
      <c r="AK739" s="19"/>
      <c r="AL739" s="19"/>
      <c r="AM739" s="19"/>
      <c r="AN739" s="19"/>
      <c r="AO739" s="19">
        <v>6.04</v>
      </c>
      <c r="AP739" s="19" t="s">
        <v>1504</v>
      </c>
      <c r="AQ739" s="19" t="s">
        <v>1502</v>
      </c>
      <c r="AR739" s="19" t="s">
        <v>1540</v>
      </c>
      <c r="AS739" s="19" t="s">
        <v>1562</v>
      </c>
      <c r="AT739" s="19" t="s">
        <v>1579</v>
      </c>
      <c r="AU739" s="19" t="s">
        <v>1580</v>
      </c>
      <c r="AV739" s="19" t="s">
        <v>1565</v>
      </c>
      <c r="AW739" s="19">
        <v>2007</v>
      </c>
      <c r="AX739" s="19">
        <v>3</v>
      </c>
      <c r="AY739" s="19" t="s">
        <v>1581</v>
      </c>
      <c r="AZ739" s="19" t="s">
        <v>1567</v>
      </c>
      <c r="BA739" s="19">
        <v>2008</v>
      </c>
      <c r="BB739" t="str">
        <f>VLOOKUP(AC739,'CTCwiretagcode(Jan2016)'!A$2:C$730,3,FALSE)</f>
        <v>GLH</v>
      </c>
      <c r="BC739" t="str">
        <f t="shared" si="36"/>
        <v>mix</v>
      </c>
      <c r="BD739">
        <f t="shared" si="37"/>
        <v>3</v>
      </c>
      <c r="BE739" t="str">
        <f t="shared" si="35"/>
        <v>6345833M10107  B2010720</v>
      </c>
      <c r="BK739" s="19" t="s">
        <v>1503</v>
      </c>
    </row>
    <row r="740" spans="1:63" x14ac:dyDescent="0.25">
      <c r="A740" s="19" t="s">
        <v>1501</v>
      </c>
      <c r="B740" s="19">
        <v>4.0999999999999996</v>
      </c>
      <c r="C740" s="19">
        <v>20140306</v>
      </c>
      <c r="D740" s="19" t="s">
        <v>41</v>
      </c>
      <c r="E740" s="19" t="s">
        <v>41</v>
      </c>
      <c r="F740" s="19">
        <v>2168368</v>
      </c>
      <c r="G740" s="19">
        <v>1</v>
      </c>
      <c r="H740" s="19">
        <v>2010</v>
      </c>
      <c r="I740" s="19">
        <v>20100910</v>
      </c>
      <c r="J740" s="19" t="s">
        <v>1501</v>
      </c>
      <c r="K740" s="19">
        <v>6</v>
      </c>
      <c r="L740" s="19">
        <v>37</v>
      </c>
      <c r="M740" s="19">
        <v>23</v>
      </c>
      <c r="N740" s="19">
        <v>49</v>
      </c>
      <c r="O740" s="19" t="s">
        <v>1502</v>
      </c>
      <c r="P740" s="19">
        <v>5</v>
      </c>
      <c r="Q740" s="19" t="s">
        <v>42</v>
      </c>
      <c r="R740" s="19"/>
      <c r="S740" s="19">
        <v>5000</v>
      </c>
      <c r="T740" s="19" t="s">
        <v>110</v>
      </c>
      <c r="U740" s="19"/>
      <c r="V740" s="19"/>
      <c r="W740" s="19"/>
      <c r="X740" s="19">
        <v>790</v>
      </c>
      <c r="Y740" s="19">
        <v>0</v>
      </c>
      <c r="Z740" s="19">
        <v>1</v>
      </c>
      <c r="AA740" s="19" t="s">
        <v>48</v>
      </c>
      <c r="AB740" s="19">
        <v>1</v>
      </c>
      <c r="AC740" s="19">
        <v>634272</v>
      </c>
      <c r="AD740" s="19">
        <v>12</v>
      </c>
      <c r="AE740" s="19"/>
      <c r="AF740" s="19"/>
      <c r="AG740" s="19"/>
      <c r="AH740" s="19">
        <v>112778</v>
      </c>
      <c r="AI740" s="19">
        <v>1</v>
      </c>
      <c r="AJ740" s="19"/>
      <c r="AK740" s="19"/>
      <c r="AL740" s="19"/>
      <c r="AM740" s="19"/>
      <c r="AN740" s="19"/>
      <c r="AO740" s="19">
        <v>6.04</v>
      </c>
      <c r="AP740" s="19" t="s">
        <v>1504</v>
      </c>
      <c r="AQ740" s="19" t="s">
        <v>1502</v>
      </c>
      <c r="AR740" s="19" t="s">
        <v>1540</v>
      </c>
      <c r="AS740" s="19" t="s">
        <v>1562</v>
      </c>
      <c r="AT740" s="19" t="s">
        <v>1563</v>
      </c>
      <c r="AU740" s="19" t="s">
        <v>1564</v>
      </c>
      <c r="AV740" s="19" t="s">
        <v>1565</v>
      </c>
      <c r="AW740" s="19">
        <v>2007</v>
      </c>
      <c r="AX740" s="19">
        <v>3</v>
      </c>
      <c r="AY740" s="19" t="s">
        <v>1566</v>
      </c>
      <c r="AZ740" s="19" t="s">
        <v>1567</v>
      </c>
      <c r="BA740" s="19">
        <v>2008</v>
      </c>
      <c r="BB740" t="str">
        <f>VLOOKUP(AC740,'CTCwiretagcode(Jan2016)'!A$2:C$730,3,FALSE)</f>
        <v>SAM</v>
      </c>
      <c r="BC740" t="str">
        <f t="shared" si="36"/>
        <v>mix</v>
      </c>
      <c r="BD740">
        <f t="shared" si="37"/>
        <v>3</v>
      </c>
      <c r="BE740" t="str">
        <f t="shared" si="35"/>
        <v>6342723M10107  B2010790</v>
      </c>
      <c r="BK740" s="19" t="s">
        <v>1503</v>
      </c>
    </row>
    <row r="741" spans="1:63" x14ac:dyDescent="0.25">
      <c r="A741" s="19" t="s">
        <v>1501</v>
      </c>
      <c r="B741" s="19">
        <v>4.0999999999999996</v>
      </c>
      <c r="C741" s="19">
        <v>20140306</v>
      </c>
      <c r="D741" s="19" t="s">
        <v>41</v>
      </c>
      <c r="E741" s="19" t="s">
        <v>41</v>
      </c>
      <c r="F741" s="19">
        <v>2168369</v>
      </c>
      <c r="G741" s="19">
        <v>1</v>
      </c>
      <c r="H741" s="19">
        <v>2010</v>
      </c>
      <c r="I741" s="19">
        <v>20100910</v>
      </c>
      <c r="J741" s="19" t="s">
        <v>1501</v>
      </c>
      <c r="K741" s="19">
        <v>6</v>
      </c>
      <c r="L741" s="19">
        <v>37</v>
      </c>
      <c r="M741" s="19">
        <v>23</v>
      </c>
      <c r="N741" s="19">
        <v>49</v>
      </c>
      <c r="O741" s="19" t="s">
        <v>1502</v>
      </c>
      <c r="P741" s="19">
        <v>5</v>
      </c>
      <c r="Q741" s="19" t="s">
        <v>42</v>
      </c>
      <c r="R741" s="19"/>
      <c r="S741" s="19">
        <v>5000</v>
      </c>
      <c r="T741" s="19" t="s">
        <v>45</v>
      </c>
      <c r="U741" s="19"/>
      <c r="V741" s="19"/>
      <c r="W741" s="19"/>
      <c r="X741" s="19">
        <v>490</v>
      </c>
      <c r="Y741" s="19">
        <v>0</v>
      </c>
      <c r="Z741" s="19">
        <v>1</v>
      </c>
      <c r="AA741" s="19" t="s">
        <v>48</v>
      </c>
      <c r="AB741" s="19">
        <v>1</v>
      </c>
      <c r="AC741" s="19">
        <v>634841</v>
      </c>
      <c r="AD741" s="19">
        <v>12</v>
      </c>
      <c r="AE741" s="19"/>
      <c r="AF741" s="19"/>
      <c r="AG741" s="19"/>
      <c r="AH741" s="19">
        <v>112778</v>
      </c>
      <c r="AI741" s="19">
        <v>1</v>
      </c>
      <c r="AJ741" s="19"/>
      <c r="AK741" s="19"/>
      <c r="AL741" s="19"/>
      <c r="AM741" s="19"/>
      <c r="AN741" s="19"/>
      <c r="AO741" s="19">
        <v>6.04</v>
      </c>
      <c r="AP741" s="19" t="s">
        <v>1504</v>
      </c>
      <c r="AQ741" s="19" t="s">
        <v>1502</v>
      </c>
      <c r="AR741" s="19" t="s">
        <v>1540</v>
      </c>
      <c r="AS741" s="19" t="s">
        <v>1562</v>
      </c>
      <c r="AT741" s="19" t="s">
        <v>1563</v>
      </c>
      <c r="AU741" s="19" t="s">
        <v>1564</v>
      </c>
      <c r="AV741" s="19" t="s">
        <v>1565</v>
      </c>
      <c r="AW741" s="19">
        <v>2008</v>
      </c>
      <c r="AX741" s="19">
        <v>3</v>
      </c>
      <c r="AY741" s="19" t="s">
        <v>1566</v>
      </c>
      <c r="AZ741" s="19" t="s">
        <v>1567</v>
      </c>
      <c r="BA741" s="19">
        <v>2009</v>
      </c>
      <c r="BB741" t="str">
        <f>VLOOKUP(AC741,'CTCwiretagcode(Jan2016)'!A$2:C$730,3,FALSE)</f>
        <v>SAM</v>
      </c>
      <c r="BC741" t="str">
        <f t="shared" si="36"/>
        <v>mix</v>
      </c>
      <c r="BD741">
        <f t="shared" si="37"/>
        <v>3</v>
      </c>
      <c r="BE741" t="str">
        <f t="shared" si="35"/>
        <v>6348413M10107  B2010490</v>
      </c>
      <c r="BK741" s="19" t="s">
        <v>1503</v>
      </c>
    </row>
    <row r="742" spans="1:63" x14ac:dyDescent="0.25">
      <c r="A742" s="19" t="s">
        <v>1501</v>
      </c>
      <c r="B742" s="19">
        <v>4.0999999999999996</v>
      </c>
      <c r="C742" s="19">
        <v>20140306</v>
      </c>
      <c r="D742" s="19" t="s">
        <v>41</v>
      </c>
      <c r="E742" s="19" t="s">
        <v>41</v>
      </c>
      <c r="F742" s="19">
        <v>2168370</v>
      </c>
      <c r="G742" s="19">
        <v>1</v>
      </c>
      <c r="H742" s="19">
        <v>2010</v>
      </c>
      <c r="I742" s="19">
        <v>20100910</v>
      </c>
      <c r="J742" s="19" t="s">
        <v>1501</v>
      </c>
      <c r="K742" s="19">
        <v>6</v>
      </c>
      <c r="L742" s="19">
        <v>37</v>
      </c>
      <c r="M742" s="19">
        <v>23</v>
      </c>
      <c r="N742" s="19">
        <v>49</v>
      </c>
      <c r="O742" s="19" t="s">
        <v>1502</v>
      </c>
      <c r="P742" s="19">
        <v>5</v>
      </c>
      <c r="Q742" s="19" t="s">
        <v>42</v>
      </c>
      <c r="R742" s="19"/>
      <c r="S742" s="19">
        <v>5000</v>
      </c>
      <c r="T742" s="19" t="s">
        <v>45</v>
      </c>
      <c r="U742" s="19"/>
      <c r="V742" s="19"/>
      <c r="W742" s="19"/>
      <c r="X742" s="19">
        <v>820</v>
      </c>
      <c r="Y742" s="19">
        <v>0</v>
      </c>
      <c r="Z742" s="19">
        <v>1</v>
      </c>
      <c r="AA742" s="19" t="s">
        <v>48</v>
      </c>
      <c r="AB742" s="19">
        <v>1</v>
      </c>
      <c r="AC742" s="19">
        <v>634272</v>
      </c>
      <c r="AD742" s="19">
        <v>12</v>
      </c>
      <c r="AE742" s="19"/>
      <c r="AF742" s="19"/>
      <c r="AG742" s="19"/>
      <c r="AH742" s="19">
        <v>112778</v>
      </c>
      <c r="AI742" s="19">
        <v>1</v>
      </c>
      <c r="AJ742" s="19"/>
      <c r="AK742" s="19"/>
      <c r="AL742" s="19"/>
      <c r="AM742" s="19"/>
      <c r="AN742" s="19"/>
      <c r="AO742" s="19">
        <v>6.04</v>
      </c>
      <c r="AP742" s="19" t="s">
        <v>1504</v>
      </c>
      <c r="AQ742" s="19" t="s">
        <v>1502</v>
      </c>
      <c r="AR742" s="19" t="s">
        <v>1540</v>
      </c>
      <c r="AS742" s="19" t="s">
        <v>1562</v>
      </c>
      <c r="AT742" s="19" t="s">
        <v>1563</v>
      </c>
      <c r="AU742" s="19" t="s">
        <v>1564</v>
      </c>
      <c r="AV742" s="19" t="s">
        <v>1565</v>
      </c>
      <c r="AW742" s="19">
        <v>2007</v>
      </c>
      <c r="AX742" s="19">
        <v>3</v>
      </c>
      <c r="AY742" s="19" t="s">
        <v>1566</v>
      </c>
      <c r="AZ742" s="19" t="s">
        <v>1567</v>
      </c>
      <c r="BA742" s="19">
        <v>2008</v>
      </c>
      <c r="BB742" t="str">
        <f>VLOOKUP(AC742,'CTCwiretagcode(Jan2016)'!A$2:C$730,3,FALSE)</f>
        <v>SAM</v>
      </c>
      <c r="BC742" t="str">
        <f t="shared" si="36"/>
        <v>mix</v>
      </c>
      <c r="BD742">
        <f t="shared" si="37"/>
        <v>3</v>
      </c>
      <c r="BE742" t="str">
        <f t="shared" si="35"/>
        <v>6342723M10107  B2010820</v>
      </c>
      <c r="BK742" s="19" t="s">
        <v>1503</v>
      </c>
    </row>
    <row r="743" spans="1:63" x14ac:dyDescent="0.25">
      <c r="A743" s="19" t="s">
        <v>1501</v>
      </c>
      <c r="B743" s="19">
        <v>4.0999999999999996</v>
      </c>
      <c r="C743" s="19">
        <v>20140306</v>
      </c>
      <c r="D743" s="19" t="s">
        <v>41</v>
      </c>
      <c r="E743" s="19" t="s">
        <v>41</v>
      </c>
      <c r="F743" s="19">
        <v>2165909</v>
      </c>
      <c r="G743" s="19">
        <v>1</v>
      </c>
      <c r="H743" s="19">
        <v>2010</v>
      </c>
      <c r="I743" s="19">
        <v>20100914</v>
      </c>
      <c r="J743" s="19" t="s">
        <v>1501</v>
      </c>
      <c r="K743" s="19">
        <v>6</v>
      </c>
      <c r="L743" s="19">
        <v>38</v>
      </c>
      <c r="M743" s="19">
        <v>23</v>
      </c>
      <c r="N743" s="19">
        <v>17</v>
      </c>
      <c r="O743" s="19" t="s">
        <v>1502</v>
      </c>
      <c r="P743" s="19">
        <v>5</v>
      </c>
      <c r="Q743" s="19" t="s">
        <v>42</v>
      </c>
      <c r="R743" s="19"/>
      <c r="S743" s="19">
        <v>5000</v>
      </c>
      <c r="T743" s="19" t="s">
        <v>45</v>
      </c>
      <c r="U743" s="19"/>
      <c r="V743" s="19"/>
      <c r="W743" s="19"/>
      <c r="X743" s="19">
        <v>710</v>
      </c>
      <c r="Y743" s="19">
        <v>0</v>
      </c>
      <c r="Z743" s="19">
        <v>1</v>
      </c>
      <c r="AA743" s="19" t="s">
        <v>48</v>
      </c>
      <c r="AB743" s="19">
        <v>1</v>
      </c>
      <c r="AC743" s="19">
        <v>634272</v>
      </c>
      <c r="AD743" s="19">
        <v>12</v>
      </c>
      <c r="AE743" s="19"/>
      <c r="AF743" s="19"/>
      <c r="AG743" s="19"/>
      <c r="AH743" s="19">
        <v>112779</v>
      </c>
      <c r="AI743" s="19">
        <v>1</v>
      </c>
      <c r="AJ743" s="19"/>
      <c r="AK743" s="19"/>
      <c r="AL743" s="19"/>
      <c r="AM743" s="19"/>
      <c r="AN743" s="19"/>
      <c r="AO743" s="19">
        <v>2.95</v>
      </c>
      <c r="AP743" s="19" t="s">
        <v>1504</v>
      </c>
      <c r="AQ743" s="19" t="s">
        <v>1502</v>
      </c>
      <c r="AR743" s="19" t="s">
        <v>1540</v>
      </c>
      <c r="AS743" s="19" t="s">
        <v>1562</v>
      </c>
      <c r="AT743" s="19" t="s">
        <v>1563</v>
      </c>
      <c r="AU743" s="19" t="s">
        <v>1564</v>
      </c>
      <c r="AV743" s="19" t="s">
        <v>1565</v>
      </c>
      <c r="AW743" s="19">
        <v>2007</v>
      </c>
      <c r="AX743" s="19">
        <v>3</v>
      </c>
      <c r="AY743" s="19" t="s">
        <v>1566</v>
      </c>
      <c r="AZ743" s="19" t="s">
        <v>1567</v>
      </c>
      <c r="BA743" s="19">
        <v>2008</v>
      </c>
      <c r="BB743" t="str">
        <f>VLOOKUP(AC743,'CTCwiretagcode(Jan2016)'!A$2:C$730,3,FALSE)</f>
        <v>SAM</v>
      </c>
      <c r="BC743" t="str">
        <f t="shared" si="36"/>
        <v>Tr</v>
      </c>
      <c r="BD743">
        <f t="shared" si="37"/>
        <v>3</v>
      </c>
      <c r="BE743" t="str">
        <f t="shared" si="35"/>
        <v>6342723M10107  B2010710</v>
      </c>
      <c r="BK743" s="19" t="s">
        <v>1503</v>
      </c>
    </row>
    <row r="744" spans="1:63" x14ac:dyDescent="0.25">
      <c r="A744" s="19" t="s">
        <v>1501</v>
      </c>
      <c r="B744" s="19">
        <v>4.0999999999999996</v>
      </c>
      <c r="C744" s="19">
        <v>20140306</v>
      </c>
      <c r="D744" s="19" t="s">
        <v>41</v>
      </c>
      <c r="E744" s="19" t="s">
        <v>41</v>
      </c>
      <c r="F744" s="19">
        <v>2165911</v>
      </c>
      <c r="G744" s="19">
        <v>1</v>
      </c>
      <c r="H744" s="19">
        <v>2010</v>
      </c>
      <c r="I744" s="19">
        <v>20100914</v>
      </c>
      <c r="J744" s="19" t="s">
        <v>1501</v>
      </c>
      <c r="K744" s="19">
        <v>6</v>
      </c>
      <c r="L744" s="19">
        <v>38</v>
      </c>
      <c r="M744" s="19">
        <v>23</v>
      </c>
      <c r="N744" s="19">
        <v>17</v>
      </c>
      <c r="O744" s="19" t="s">
        <v>1502</v>
      </c>
      <c r="P744" s="19">
        <v>5</v>
      </c>
      <c r="Q744" s="19" t="s">
        <v>42</v>
      </c>
      <c r="R744" s="19"/>
      <c r="S744" s="19">
        <v>5000</v>
      </c>
      <c r="T744" s="19" t="s">
        <v>110</v>
      </c>
      <c r="U744" s="19"/>
      <c r="V744" s="19"/>
      <c r="W744" s="19"/>
      <c r="X744" s="19">
        <v>800</v>
      </c>
      <c r="Y744" s="19">
        <v>0</v>
      </c>
      <c r="Z744" s="19">
        <v>1</v>
      </c>
      <c r="AA744" s="19" t="s">
        <v>48</v>
      </c>
      <c r="AB744" s="19">
        <v>1</v>
      </c>
      <c r="AC744" s="19">
        <v>634272</v>
      </c>
      <c r="AD744" s="19">
        <v>12</v>
      </c>
      <c r="AE744" s="19"/>
      <c r="AF744" s="19"/>
      <c r="AG744" s="19"/>
      <c r="AH744" s="19">
        <v>112779</v>
      </c>
      <c r="AI744" s="19">
        <v>1</v>
      </c>
      <c r="AJ744" s="19"/>
      <c r="AK744" s="19"/>
      <c r="AL744" s="19"/>
      <c r="AM744" s="19"/>
      <c r="AN744" s="19"/>
      <c r="AO744" s="19">
        <v>2.95</v>
      </c>
      <c r="AP744" s="19" t="s">
        <v>1504</v>
      </c>
      <c r="AQ744" s="19" t="s">
        <v>1502</v>
      </c>
      <c r="AR744" s="19" t="s">
        <v>1540</v>
      </c>
      <c r="AS744" s="19" t="s">
        <v>1562</v>
      </c>
      <c r="AT744" s="19" t="s">
        <v>1563</v>
      </c>
      <c r="AU744" s="19" t="s">
        <v>1564</v>
      </c>
      <c r="AV744" s="19" t="s">
        <v>1565</v>
      </c>
      <c r="AW744" s="19">
        <v>2007</v>
      </c>
      <c r="AX744" s="19">
        <v>3</v>
      </c>
      <c r="AY744" s="19" t="s">
        <v>1566</v>
      </c>
      <c r="AZ744" s="19" t="s">
        <v>1567</v>
      </c>
      <c r="BA744" s="19">
        <v>2008</v>
      </c>
      <c r="BB744" t="str">
        <f>VLOOKUP(AC744,'CTCwiretagcode(Jan2016)'!A$2:C$730,3,FALSE)</f>
        <v>SAM</v>
      </c>
      <c r="BC744" t="str">
        <f t="shared" si="36"/>
        <v>Tr</v>
      </c>
      <c r="BD744">
        <f t="shared" si="37"/>
        <v>3</v>
      </c>
      <c r="BE744" t="str">
        <f t="shared" si="35"/>
        <v>6342723M10107  B2010800</v>
      </c>
      <c r="BK744" s="19" t="s">
        <v>1503</v>
      </c>
    </row>
    <row r="745" spans="1:63" x14ac:dyDescent="0.25">
      <c r="A745" s="19" t="s">
        <v>1501</v>
      </c>
      <c r="B745" s="19">
        <v>4.0999999999999996</v>
      </c>
      <c r="C745" s="19">
        <v>20140306</v>
      </c>
      <c r="D745" s="19" t="s">
        <v>41</v>
      </c>
      <c r="E745" s="19" t="s">
        <v>41</v>
      </c>
      <c r="F745" s="19">
        <v>2165310</v>
      </c>
      <c r="G745" s="19">
        <v>1</v>
      </c>
      <c r="H745" s="19">
        <v>2010</v>
      </c>
      <c r="I745" s="19">
        <v>20100914</v>
      </c>
      <c r="J745" s="19" t="s">
        <v>1501</v>
      </c>
      <c r="K745" s="19">
        <v>6</v>
      </c>
      <c r="L745" s="19">
        <v>38</v>
      </c>
      <c r="M745" s="19">
        <v>23</v>
      </c>
      <c r="N745" s="19">
        <v>19</v>
      </c>
      <c r="O745" s="19" t="s">
        <v>1502</v>
      </c>
      <c r="P745" s="19">
        <v>5</v>
      </c>
      <c r="Q745" s="19" t="s">
        <v>42</v>
      </c>
      <c r="R745" s="19"/>
      <c r="S745" s="19">
        <v>5000</v>
      </c>
      <c r="T745" s="19" t="s">
        <v>110</v>
      </c>
      <c r="U745" s="19"/>
      <c r="V745" s="19"/>
      <c r="W745" s="19"/>
      <c r="X745" s="19">
        <v>810</v>
      </c>
      <c r="Y745" s="19">
        <v>0</v>
      </c>
      <c r="Z745" s="19">
        <v>1</v>
      </c>
      <c r="AA745" s="19" t="s">
        <v>48</v>
      </c>
      <c r="AB745" s="19">
        <v>1</v>
      </c>
      <c r="AC745" s="19">
        <v>185359</v>
      </c>
      <c r="AD745" s="19">
        <v>12</v>
      </c>
      <c r="AE745" s="19"/>
      <c r="AF745" s="19"/>
      <c r="AG745" s="19"/>
      <c r="AH745" s="19">
        <v>112779</v>
      </c>
      <c r="AI745" s="19">
        <v>1</v>
      </c>
      <c r="AJ745" s="19"/>
      <c r="AK745" s="19"/>
      <c r="AL745" s="19"/>
      <c r="AM745" s="19"/>
      <c r="AN745" s="19"/>
      <c r="AO745" s="19">
        <v>2.95</v>
      </c>
      <c r="AP745" s="19" t="s">
        <v>1504</v>
      </c>
      <c r="AQ745" s="19" t="s">
        <v>1502</v>
      </c>
      <c r="AR745" s="19" t="s">
        <v>1505</v>
      </c>
      <c r="AS745" s="19" t="s">
        <v>1512</v>
      </c>
      <c r="AT745" s="19" t="s">
        <v>1513</v>
      </c>
      <c r="AU745" s="19" t="s">
        <v>1514</v>
      </c>
      <c r="AV745" s="19" t="s">
        <v>1515</v>
      </c>
      <c r="AW745" s="19">
        <v>2007</v>
      </c>
      <c r="AX745" s="19">
        <v>3</v>
      </c>
      <c r="AY745" s="19" t="s">
        <v>1516</v>
      </c>
      <c r="AZ745" s="19" t="s">
        <v>1517</v>
      </c>
      <c r="BA745" s="19">
        <v>2008</v>
      </c>
      <c r="BB745" t="str">
        <f>VLOOKUP(AC745,'CTCwiretagcode(Jan2016)'!A$2:C$730,3,FALSE)</f>
        <v>COW</v>
      </c>
      <c r="BC745" t="str">
        <f t="shared" si="36"/>
        <v>NT</v>
      </c>
      <c r="BD745">
        <f t="shared" si="37"/>
        <v>3</v>
      </c>
      <c r="BE745" t="str">
        <f t="shared" si="35"/>
        <v>1853593M10107  B2010810</v>
      </c>
      <c r="BK745" s="19" t="s">
        <v>1503</v>
      </c>
    </row>
    <row r="746" spans="1:63" x14ac:dyDescent="0.25">
      <c r="A746" s="19" t="s">
        <v>1501</v>
      </c>
      <c r="B746" s="19">
        <v>4.0999999999999996</v>
      </c>
      <c r="C746" s="19">
        <v>20140306</v>
      </c>
      <c r="D746" s="19" t="s">
        <v>41</v>
      </c>
      <c r="E746" s="19" t="s">
        <v>41</v>
      </c>
      <c r="F746" s="19">
        <v>2165312</v>
      </c>
      <c r="G746" s="19">
        <v>1</v>
      </c>
      <c r="H746" s="19">
        <v>2010</v>
      </c>
      <c r="I746" s="19">
        <v>20100914</v>
      </c>
      <c r="J746" s="19" t="s">
        <v>1501</v>
      </c>
      <c r="K746" s="19">
        <v>6</v>
      </c>
      <c r="L746" s="19">
        <v>38</v>
      </c>
      <c r="M746" s="19">
        <v>23</v>
      </c>
      <c r="N746" s="19">
        <v>19</v>
      </c>
      <c r="O746" s="19" t="s">
        <v>1502</v>
      </c>
      <c r="P746" s="19">
        <v>5</v>
      </c>
      <c r="Q746" s="19" t="s">
        <v>42</v>
      </c>
      <c r="R746" s="19"/>
      <c r="S746" s="19">
        <v>5000</v>
      </c>
      <c r="T746" s="19" t="s">
        <v>110</v>
      </c>
      <c r="U746" s="19"/>
      <c r="V746" s="19"/>
      <c r="W746" s="19"/>
      <c r="X746" s="19">
        <v>800</v>
      </c>
      <c r="Y746" s="19">
        <v>0</v>
      </c>
      <c r="Z746" s="19">
        <v>1</v>
      </c>
      <c r="AA746" s="19" t="s">
        <v>48</v>
      </c>
      <c r="AB746" s="19">
        <v>1</v>
      </c>
      <c r="AC746" s="19">
        <v>634583</v>
      </c>
      <c r="AD746" s="19">
        <v>12</v>
      </c>
      <c r="AE746" s="19"/>
      <c r="AF746" s="19"/>
      <c r="AG746" s="19"/>
      <c r="AH746" s="19">
        <v>112779</v>
      </c>
      <c r="AI746" s="19">
        <v>1</v>
      </c>
      <c r="AJ746" s="19"/>
      <c r="AK746" s="19"/>
      <c r="AL746" s="19"/>
      <c r="AM746" s="19"/>
      <c r="AN746" s="19"/>
      <c r="AO746" s="19">
        <v>2.95</v>
      </c>
      <c r="AP746" s="19" t="s">
        <v>1504</v>
      </c>
      <c r="AQ746" s="19" t="s">
        <v>1502</v>
      </c>
      <c r="AR746" s="19" t="s">
        <v>1540</v>
      </c>
      <c r="AS746" s="19" t="s">
        <v>1562</v>
      </c>
      <c r="AT746" s="19" t="s">
        <v>1579</v>
      </c>
      <c r="AU746" s="19" t="s">
        <v>1580</v>
      </c>
      <c r="AV746" s="19" t="s">
        <v>1565</v>
      </c>
      <c r="AW746" s="19">
        <v>2007</v>
      </c>
      <c r="AX746" s="19">
        <v>3</v>
      </c>
      <c r="AY746" s="19" t="s">
        <v>1581</v>
      </c>
      <c r="AZ746" s="19" t="s">
        <v>1567</v>
      </c>
      <c r="BA746" s="19">
        <v>2008</v>
      </c>
      <c r="BB746" t="str">
        <f>VLOOKUP(AC746,'CTCwiretagcode(Jan2016)'!A$2:C$730,3,FALSE)</f>
        <v>GLH</v>
      </c>
      <c r="BC746" t="str">
        <f t="shared" si="36"/>
        <v>NT</v>
      </c>
      <c r="BD746">
        <f t="shared" si="37"/>
        <v>3</v>
      </c>
      <c r="BE746" t="str">
        <f t="shared" si="35"/>
        <v>6345833M10107  B2010800</v>
      </c>
      <c r="BK746" s="19" t="s">
        <v>1503</v>
      </c>
    </row>
    <row r="747" spans="1:63" x14ac:dyDescent="0.25">
      <c r="A747" s="19" t="s">
        <v>1501</v>
      </c>
      <c r="B747" s="19">
        <v>4.0999999999999996</v>
      </c>
      <c r="C747" s="19">
        <v>20140306</v>
      </c>
      <c r="D747" s="19" t="s">
        <v>41</v>
      </c>
      <c r="E747" s="19" t="s">
        <v>41</v>
      </c>
      <c r="F747" s="19">
        <v>2165315</v>
      </c>
      <c r="G747" s="19">
        <v>1</v>
      </c>
      <c r="H747" s="19">
        <v>2010</v>
      </c>
      <c r="I747" s="19">
        <v>20100914</v>
      </c>
      <c r="J747" s="19" t="s">
        <v>1501</v>
      </c>
      <c r="K747" s="19">
        <v>6</v>
      </c>
      <c r="L747" s="19">
        <v>38</v>
      </c>
      <c r="M747" s="19">
        <v>23</v>
      </c>
      <c r="N747" s="19">
        <v>19</v>
      </c>
      <c r="O747" s="19" t="s">
        <v>1502</v>
      </c>
      <c r="P747" s="19">
        <v>5</v>
      </c>
      <c r="Q747" s="19" t="s">
        <v>42</v>
      </c>
      <c r="R747" s="19"/>
      <c r="S747" s="19">
        <v>5000</v>
      </c>
      <c r="T747" s="19" t="s">
        <v>110</v>
      </c>
      <c r="U747" s="19"/>
      <c r="V747" s="19"/>
      <c r="W747" s="19"/>
      <c r="X747" s="19">
        <v>750</v>
      </c>
      <c r="Y747" s="19">
        <v>0</v>
      </c>
      <c r="Z747" s="19">
        <v>1</v>
      </c>
      <c r="AA747" s="19" t="s">
        <v>48</v>
      </c>
      <c r="AB747" s="19">
        <v>1</v>
      </c>
      <c r="AC747" s="19">
        <v>634583</v>
      </c>
      <c r="AD747" s="19">
        <v>12</v>
      </c>
      <c r="AE747" s="19"/>
      <c r="AF747" s="19"/>
      <c r="AG747" s="19"/>
      <c r="AH747" s="19">
        <v>112779</v>
      </c>
      <c r="AI747" s="19">
        <v>1</v>
      </c>
      <c r="AJ747" s="19"/>
      <c r="AK747" s="19"/>
      <c r="AL747" s="19"/>
      <c r="AM747" s="19"/>
      <c r="AN747" s="19"/>
      <c r="AO747" s="19">
        <v>2.95</v>
      </c>
      <c r="AP747" s="19" t="s">
        <v>1504</v>
      </c>
      <c r="AQ747" s="19" t="s">
        <v>1502</v>
      </c>
      <c r="AR747" s="19" t="s">
        <v>1540</v>
      </c>
      <c r="AS747" s="19" t="s">
        <v>1562</v>
      </c>
      <c r="AT747" s="19" t="s">
        <v>1579</v>
      </c>
      <c r="AU747" s="19" t="s">
        <v>1580</v>
      </c>
      <c r="AV747" s="19" t="s">
        <v>1565</v>
      </c>
      <c r="AW747" s="19">
        <v>2007</v>
      </c>
      <c r="AX747" s="19">
        <v>3</v>
      </c>
      <c r="AY747" s="19" t="s">
        <v>1581</v>
      </c>
      <c r="AZ747" s="19" t="s">
        <v>1567</v>
      </c>
      <c r="BA747" s="19">
        <v>2008</v>
      </c>
      <c r="BB747" t="str">
        <f>VLOOKUP(AC747,'CTCwiretagcode(Jan2016)'!A$2:C$730,3,FALSE)</f>
        <v>GLH</v>
      </c>
      <c r="BC747" t="str">
        <f t="shared" si="36"/>
        <v>NT</v>
      </c>
      <c r="BD747">
        <f t="shared" si="37"/>
        <v>3</v>
      </c>
      <c r="BE747" t="str">
        <f t="shared" si="35"/>
        <v>6345833M10107  B2010750</v>
      </c>
      <c r="BK747" s="19" t="s">
        <v>1503</v>
      </c>
    </row>
    <row r="748" spans="1:63" x14ac:dyDescent="0.25">
      <c r="A748" s="19" t="s">
        <v>1501</v>
      </c>
      <c r="B748" s="19">
        <v>4.0999999999999996</v>
      </c>
      <c r="C748" s="19">
        <v>20140306</v>
      </c>
      <c r="D748" s="19" t="s">
        <v>41</v>
      </c>
      <c r="E748" s="19" t="s">
        <v>41</v>
      </c>
      <c r="F748" s="19">
        <v>2165318</v>
      </c>
      <c r="G748" s="19">
        <v>1</v>
      </c>
      <c r="H748" s="19">
        <v>2010</v>
      </c>
      <c r="I748" s="19">
        <v>20100914</v>
      </c>
      <c r="J748" s="19" t="s">
        <v>1501</v>
      </c>
      <c r="K748" s="19">
        <v>6</v>
      </c>
      <c r="L748" s="19">
        <v>38</v>
      </c>
      <c r="M748" s="19">
        <v>23</v>
      </c>
      <c r="N748" s="19">
        <v>19</v>
      </c>
      <c r="O748" s="19" t="s">
        <v>1502</v>
      </c>
      <c r="P748" s="19">
        <v>5</v>
      </c>
      <c r="Q748" s="19" t="s">
        <v>42</v>
      </c>
      <c r="R748" s="19"/>
      <c r="S748" s="19">
        <v>5000</v>
      </c>
      <c r="T748" s="19" t="s">
        <v>45</v>
      </c>
      <c r="U748" s="19"/>
      <c r="V748" s="19"/>
      <c r="W748" s="19"/>
      <c r="X748" s="19">
        <v>690</v>
      </c>
      <c r="Y748" s="19">
        <v>0</v>
      </c>
      <c r="Z748" s="19">
        <v>1</v>
      </c>
      <c r="AA748" s="19" t="s">
        <v>48</v>
      </c>
      <c r="AB748" s="19">
        <v>1</v>
      </c>
      <c r="AC748" s="19">
        <v>634583</v>
      </c>
      <c r="AD748" s="19">
        <v>12</v>
      </c>
      <c r="AE748" s="19"/>
      <c r="AF748" s="19"/>
      <c r="AG748" s="19"/>
      <c r="AH748" s="19">
        <v>112779</v>
      </c>
      <c r="AI748" s="19">
        <v>1</v>
      </c>
      <c r="AJ748" s="19"/>
      <c r="AK748" s="19"/>
      <c r="AL748" s="19"/>
      <c r="AM748" s="19"/>
      <c r="AN748" s="19"/>
      <c r="AO748" s="19">
        <v>2.95</v>
      </c>
      <c r="AP748" s="19" t="s">
        <v>1504</v>
      </c>
      <c r="AQ748" s="19" t="s">
        <v>1502</v>
      </c>
      <c r="AR748" s="19" t="s">
        <v>1540</v>
      </c>
      <c r="AS748" s="19" t="s">
        <v>1562</v>
      </c>
      <c r="AT748" s="19" t="s">
        <v>1579</v>
      </c>
      <c r="AU748" s="19" t="s">
        <v>1580</v>
      </c>
      <c r="AV748" s="19" t="s">
        <v>1565</v>
      </c>
      <c r="AW748" s="19">
        <v>2007</v>
      </c>
      <c r="AX748" s="19">
        <v>3</v>
      </c>
      <c r="AY748" s="19" t="s">
        <v>1581</v>
      </c>
      <c r="AZ748" s="19" t="s">
        <v>1567</v>
      </c>
      <c r="BA748" s="19">
        <v>2008</v>
      </c>
      <c r="BB748" t="str">
        <f>VLOOKUP(AC748,'CTCwiretagcode(Jan2016)'!A$2:C$730,3,FALSE)</f>
        <v>GLH</v>
      </c>
      <c r="BC748" t="str">
        <f t="shared" si="36"/>
        <v>NT</v>
      </c>
      <c r="BD748">
        <f t="shared" si="37"/>
        <v>3</v>
      </c>
      <c r="BE748" t="str">
        <f t="shared" si="35"/>
        <v>6345833M10107  B2010690</v>
      </c>
      <c r="BK748" s="19" t="s">
        <v>1503</v>
      </c>
    </row>
    <row r="749" spans="1:63" x14ac:dyDescent="0.25">
      <c r="A749" s="19" t="s">
        <v>1501</v>
      </c>
      <c r="B749" s="19">
        <v>4.0999999999999996</v>
      </c>
      <c r="C749" s="19">
        <v>20140306</v>
      </c>
      <c r="D749" s="19" t="s">
        <v>41</v>
      </c>
      <c r="E749" s="19" t="s">
        <v>41</v>
      </c>
      <c r="F749" s="19">
        <v>2165322</v>
      </c>
      <c r="G749" s="19">
        <v>1</v>
      </c>
      <c r="H749" s="19">
        <v>2010</v>
      </c>
      <c r="I749" s="19">
        <v>20100914</v>
      </c>
      <c r="J749" s="19" t="s">
        <v>1501</v>
      </c>
      <c r="K749" s="19">
        <v>6</v>
      </c>
      <c r="L749" s="19">
        <v>38</v>
      </c>
      <c r="M749" s="19">
        <v>23</v>
      </c>
      <c r="N749" s="19">
        <v>19</v>
      </c>
      <c r="O749" s="19" t="s">
        <v>1502</v>
      </c>
      <c r="P749" s="19">
        <v>5</v>
      </c>
      <c r="Q749" s="19" t="s">
        <v>42</v>
      </c>
      <c r="R749" s="19"/>
      <c r="S749" s="19">
        <v>5000</v>
      </c>
      <c r="T749" s="19" t="s">
        <v>45</v>
      </c>
      <c r="U749" s="19"/>
      <c r="V749" s="19"/>
      <c r="W749" s="19"/>
      <c r="X749" s="19">
        <v>780</v>
      </c>
      <c r="Y749" s="19">
        <v>0</v>
      </c>
      <c r="Z749" s="19">
        <v>1</v>
      </c>
      <c r="AA749" s="19" t="s">
        <v>48</v>
      </c>
      <c r="AB749" s="19">
        <v>1</v>
      </c>
      <c r="AC749" s="19">
        <v>185357</v>
      </c>
      <c r="AD749" s="19">
        <v>12</v>
      </c>
      <c r="AE749" s="19"/>
      <c r="AF749" s="19"/>
      <c r="AG749" s="19"/>
      <c r="AH749" s="19">
        <v>112779</v>
      </c>
      <c r="AI749" s="19">
        <v>1</v>
      </c>
      <c r="AJ749" s="19"/>
      <c r="AK749" s="19"/>
      <c r="AL749" s="19"/>
      <c r="AM749" s="19"/>
      <c r="AN749" s="19"/>
      <c r="AO749" s="19">
        <v>2.95</v>
      </c>
      <c r="AP749" s="19" t="s">
        <v>1504</v>
      </c>
      <c r="AQ749" s="19" t="s">
        <v>1502</v>
      </c>
      <c r="AR749" s="19" t="s">
        <v>1505</v>
      </c>
      <c r="AS749" s="19" t="s">
        <v>1512</v>
      </c>
      <c r="AT749" s="19" t="s">
        <v>1513</v>
      </c>
      <c r="AU749" s="19" t="s">
        <v>1514</v>
      </c>
      <c r="AV749" s="19" t="s">
        <v>1515</v>
      </c>
      <c r="AW749" s="19">
        <v>2007</v>
      </c>
      <c r="AX749" s="19">
        <v>3</v>
      </c>
      <c r="AY749" s="19" t="s">
        <v>1516</v>
      </c>
      <c r="AZ749" s="19" t="s">
        <v>1517</v>
      </c>
      <c r="BA749" s="19">
        <v>2008</v>
      </c>
      <c r="BB749" t="str">
        <f>VLOOKUP(AC749,'CTCwiretagcode(Jan2016)'!A$2:C$730,3,FALSE)</f>
        <v>COW</v>
      </c>
      <c r="BC749" t="str">
        <f t="shared" si="36"/>
        <v>NT</v>
      </c>
      <c r="BD749">
        <f t="shared" si="37"/>
        <v>3</v>
      </c>
      <c r="BE749" t="str">
        <f t="shared" si="35"/>
        <v>1853573M10107  B2010780</v>
      </c>
      <c r="BK749" s="19" t="s">
        <v>1503</v>
      </c>
    </row>
    <row r="750" spans="1:63" x14ac:dyDescent="0.25">
      <c r="A750" s="19" t="s">
        <v>1501</v>
      </c>
      <c r="B750" s="19">
        <v>4.0999999999999996</v>
      </c>
      <c r="C750" s="19">
        <v>20140306</v>
      </c>
      <c r="D750" s="19" t="s">
        <v>41</v>
      </c>
      <c r="E750" s="19" t="s">
        <v>41</v>
      </c>
      <c r="F750" s="19">
        <v>2165324</v>
      </c>
      <c r="G750" s="19">
        <v>1</v>
      </c>
      <c r="H750" s="19">
        <v>2010</v>
      </c>
      <c r="I750" s="19">
        <v>20100914</v>
      </c>
      <c r="J750" s="19" t="s">
        <v>1501</v>
      </c>
      <c r="K750" s="19">
        <v>6</v>
      </c>
      <c r="L750" s="19">
        <v>38</v>
      </c>
      <c r="M750" s="19">
        <v>23</v>
      </c>
      <c r="N750" s="19">
        <v>19</v>
      </c>
      <c r="O750" s="19" t="s">
        <v>1502</v>
      </c>
      <c r="P750" s="19">
        <v>5</v>
      </c>
      <c r="Q750" s="19" t="s">
        <v>42</v>
      </c>
      <c r="R750" s="19"/>
      <c r="S750" s="19">
        <v>5000</v>
      </c>
      <c r="T750" s="19" t="s">
        <v>45</v>
      </c>
      <c r="U750" s="19"/>
      <c r="V750" s="19"/>
      <c r="W750" s="19"/>
      <c r="X750" s="19">
        <v>830</v>
      </c>
      <c r="Y750" s="19">
        <v>0</v>
      </c>
      <c r="Z750" s="19">
        <v>1</v>
      </c>
      <c r="AA750" s="19" t="s">
        <v>48</v>
      </c>
      <c r="AB750" s="19">
        <v>1</v>
      </c>
      <c r="AC750" s="19">
        <v>634583</v>
      </c>
      <c r="AD750" s="19">
        <v>12</v>
      </c>
      <c r="AE750" s="19"/>
      <c r="AF750" s="19"/>
      <c r="AG750" s="19"/>
      <c r="AH750" s="19">
        <v>112779</v>
      </c>
      <c r="AI750" s="19">
        <v>1</v>
      </c>
      <c r="AJ750" s="19"/>
      <c r="AK750" s="19"/>
      <c r="AL750" s="19"/>
      <c r="AM750" s="19"/>
      <c r="AN750" s="19"/>
      <c r="AO750" s="19">
        <v>2.95</v>
      </c>
      <c r="AP750" s="19" t="s">
        <v>1504</v>
      </c>
      <c r="AQ750" s="19" t="s">
        <v>1502</v>
      </c>
      <c r="AR750" s="19" t="s">
        <v>1540</v>
      </c>
      <c r="AS750" s="19" t="s">
        <v>1562</v>
      </c>
      <c r="AT750" s="19" t="s">
        <v>1579</v>
      </c>
      <c r="AU750" s="19" t="s">
        <v>1580</v>
      </c>
      <c r="AV750" s="19" t="s">
        <v>1565</v>
      </c>
      <c r="AW750" s="19">
        <v>2007</v>
      </c>
      <c r="AX750" s="19">
        <v>3</v>
      </c>
      <c r="AY750" s="19" t="s">
        <v>1581</v>
      </c>
      <c r="AZ750" s="19" t="s">
        <v>1567</v>
      </c>
      <c r="BA750" s="19">
        <v>2008</v>
      </c>
      <c r="BB750" t="str">
        <f>VLOOKUP(AC750,'CTCwiretagcode(Jan2016)'!A$2:C$730,3,FALSE)</f>
        <v>GLH</v>
      </c>
      <c r="BC750" t="str">
        <f t="shared" si="36"/>
        <v>NT</v>
      </c>
      <c r="BD750">
        <f t="shared" si="37"/>
        <v>3</v>
      </c>
      <c r="BE750" t="str">
        <f t="shared" si="35"/>
        <v>6345833M10107  B2010830</v>
      </c>
      <c r="BK750" s="19" t="s">
        <v>1503</v>
      </c>
    </row>
    <row r="751" spans="1:63" x14ac:dyDescent="0.25">
      <c r="A751" s="19" t="s">
        <v>1501</v>
      </c>
      <c r="B751" s="19">
        <v>4.0999999999999996</v>
      </c>
      <c r="C751" s="19">
        <v>20140306</v>
      </c>
      <c r="D751" s="19" t="s">
        <v>41</v>
      </c>
      <c r="E751" s="19" t="s">
        <v>41</v>
      </c>
      <c r="F751" s="19">
        <v>2165457</v>
      </c>
      <c r="G751" s="19">
        <v>1</v>
      </c>
      <c r="H751" s="19">
        <v>2010</v>
      </c>
      <c r="I751" s="19">
        <v>20100914</v>
      </c>
      <c r="J751" s="19" t="s">
        <v>1501</v>
      </c>
      <c r="K751" s="19">
        <v>6</v>
      </c>
      <c r="L751" s="19">
        <v>38</v>
      </c>
      <c r="M751" s="19">
        <v>23</v>
      </c>
      <c r="N751" s="19">
        <v>19</v>
      </c>
      <c r="O751" s="19" t="s">
        <v>1502</v>
      </c>
      <c r="P751" s="19">
        <v>5</v>
      </c>
      <c r="Q751" s="19" t="s">
        <v>42</v>
      </c>
      <c r="R751" s="19"/>
      <c r="S751" s="19">
        <v>5000</v>
      </c>
      <c r="T751" s="19" t="s">
        <v>45</v>
      </c>
      <c r="U751" s="19"/>
      <c r="V751" s="19"/>
      <c r="W751" s="19"/>
      <c r="X751" s="19">
        <v>710</v>
      </c>
      <c r="Y751" s="19">
        <v>0</v>
      </c>
      <c r="Z751" s="19">
        <v>1</v>
      </c>
      <c r="AA751" s="19" t="s">
        <v>48</v>
      </c>
      <c r="AB751" s="19">
        <v>1</v>
      </c>
      <c r="AC751" s="19">
        <v>186242</v>
      </c>
      <c r="AD751" s="19">
        <v>12</v>
      </c>
      <c r="AE751" s="19"/>
      <c r="AF751" s="19"/>
      <c r="AG751" s="19"/>
      <c r="AH751" s="19">
        <v>112779</v>
      </c>
      <c r="AI751" s="19">
        <v>1</v>
      </c>
      <c r="AJ751" s="19"/>
      <c r="AK751" s="19"/>
      <c r="AL751" s="19"/>
      <c r="AM751" s="19"/>
      <c r="AN751" s="19"/>
      <c r="AO751" s="19">
        <v>2.95</v>
      </c>
      <c r="AP751" s="19" t="s">
        <v>1504</v>
      </c>
      <c r="AQ751" s="19" t="s">
        <v>1502</v>
      </c>
      <c r="AR751" s="19" t="s">
        <v>1505</v>
      </c>
      <c r="AS751" s="19" t="s">
        <v>1506</v>
      </c>
      <c r="AT751" s="19" t="s">
        <v>1507</v>
      </c>
      <c r="AU751" s="19" t="s">
        <v>1520</v>
      </c>
      <c r="AV751" s="19" t="s">
        <v>1521</v>
      </c>
      <c r="AW751" s="19">
        <v>2007</v>
      </c>
      <c r="AX751" s="19">
        <v>3</v>
      </c>
      <c r="AY751" s="19" t="s">
        <v>1522</v>
      </c>
      <c r="AZ751" s="19" t="s">
        <v>1523</v>
      </c>
      <c r="BA751" s="19">
        <v>2008</v>
      </c>
      <c r="BB751" t="str">
        <f>VLOOKUP(AC751,'CTCwiretagcode(Jan2016)'!A$2:C$730,3,FALSE)</f>
        <v>CHI</v>
      </c>
      <c r="BC751" t="str">
        <f t="shared" si="36"/>
        <v>NT</v>
      </c>
      <c r="BD751">
        <f t="shared" si="37"/>
        <v>3</v>
      </c>
      <c r="BE751" t="str">
        <f t="shared" si="35"/>
        <v>1862423M10107  B2010710</v>
      </c>
      <c r="BK751" s="19" t="s">
        <v>1503</v>
      </c>
    </row>
    <row r="752" spans="1:63" x14ac:dyDescent="0.25">
      <c r="A752" s="19" t="s">
        <v>1501</v>
      </c>
      <c r="B752" s="19">
        <v>4.0999999999999996</v>
      </c>
      <c r="C752" s="19">
        <v>20140306</v>
      </c>
      <c r="D752" s="19" t="s">
        <v>41</v>
      </c>
      <c r="E752" s="19" t="s">
        <v>41</v>
      </c>
      <c r="F752" s="19">
        <v>2165459</v>
      </c>
      <c r="G752" s="19">
        <v>1</v>
      </c>
      <c r="H752" s="19">
        <v>2010</v>
      </c>
      <c r="I752" s="19">
        <v>20100914</v>
      </c>
      <c r="J752" s="19" t="s">
        <v>1501</v>
      </c>
      <c r="K752" s="19">
        <v>6</v>
      </c>
      <c r="L752" s="19">
        <v>38</v>
      </c>
      <c r="M752" s="19">
        <v>23</v>
      </c>
      <c r="N752" s="19">
        <v>19</v>
      </c>
      <c r="O752" s="19" t="s">
        <v>1502</v>
      </c>
      <c r="P752" s="19">
        <v>5</v>
      </c>
      <c r="Q752" s="19" t="s">
        <v>42</v>
      </c>
      <c r="R752" s="19"/>
      <c r="S752" s="19">
        <v>5000</v>
      </c>
      <c r="T752" s="19" t="s">
        <v>110</v>
      </c>
      <c r="U752" s="19"/>
      <c r="V752" s="19"/>
      <c r="W752" s="19"/>
      <c r="X752" s="19">
        <v>730</v>
      </c>
      <c r="Y752" s="19">
        <v>0</v>
      </c>
      <c r="Z752" s="19">
        <v>1</v>
      </c>
      <c r="AA752" s="19" t="s">
        <v>48</v>
      </c>
      <c r="AB752" s="19">
        <v>1</v>
      </c>
      <c r="AC752" s="19">
        <v>634272</v>
      </c>
      <c r="AD752" s="19">
        <v>12</v>
      </c>
      <c r="AE752" s="19"/>
      <c r="AF752" s="19"/>
      <c r="AG752" s="19"/>
      <c r="AH752" s="19">
        <v>112779</v>
      </c>
      <c r="AI752" s="19">
        <v>1</v>
      </c>
      <c r="AJ752" s="19"/>
      <c r="AK752" s="19"/>
      <c r="AL752" s="19"/>
      <c r="AM752" s="19"/>
      <c r="AN752" s="19"/>
      <c r="AO752" s="19">
        <v>2.95</v>
      </c>
      <c r="AP752" s="19" t="s">
        <v>1504</v>
      </c>
      <c r="AQ752" s="19" t="s">
        <v>1502</v>
      </c>
      <c r="AR752" s="19" t="s">
        <v>1540</v>
      </c>
      <c r="AS752" s="19" t="s">
        <v>1562</v>
      </c>
      <c r="AT752" s="19" t="s">
        <v>1563</v>
      </c>
      <c r="AU752" s="19" t="s">
        <v>1564</v>
      </c>
      <c r="AV752" s="19" t="s">
        <v>1565</v>
      </c>
      <c r="AW752" s="19">
        <v>2007</v>
      </c>
      <c r="AX752" s="19">
        <v>3</v>
      </c>
      <c r="AY752" s="19" t="s">
        <v>1566</v>
      </c>
      <c r="AZ752" s="19" t="s">
        <v>1567</v>
      </c>
      <c r="BA752" s="19">
        <v>2008</v>
      </c>
      <c r="BB752" t="str">
        <f>VLOOKUP(AC752,'CTCwiretagcode(Jan2016)'!A$2:C$730,3,FALSE)</f>
        <v>SAM</v>
      </c>
      <c r="BC752" t="str">
        <f t="shared" si="36"/>
        <v>NT</v>
      </c>
      <c r="BD752">
        <f t="shared" si="37"/>
        <v>3</v>
      </c>
      <c r="BE752" t="str">
        <f t="shared" si="35"/>
        <v>6342723M10107  B2010730</v>
      </c>
      <c r="BK752" s="19" t="s">
        <v>1503</v>
      </c>
    </row>
    <row r="753" spans="1:63" x14ac:dyDescent="0.25">
      <c r="A753" s="19" t="s">
        <v>1501</v>
      </c>
      <c r="B753" s="19">
        <v>4.0999999999999996</v>
      </c>
      <c r="C753" s="19">
        <v>20140306</v>
      </c>
      <c r="D753" s="19" t="s">
        <v>41</v>
      </c>
      <c r="E753" s="19" t="s">
        <v>41</v>
      </c>
      <c r="F753" s="19">
        <v>2165464</v>
      </c>
      <c r="G753" s="19">
        <v>1</v>
      </c>
      <c r="H753" s="19">
        <v>2010</v>
      </c>
      <c r="I753" s="19">
        <v>20100914</v>
      </c>
      <c r="J753" s="19" t="s">
        <v>1501</v>
      </c>
      <c r="K753" s="19">
        <v>6</v>
      </c>
      <c r="L753" s="19">
        <v>38</v>
      </c>
      <c r="M753" s="19">
        <v>23</v>
      </c>
      <c r="N753" s="19">
        <v>19</v>
      </c>
      <c r="O753" s="19" t="s">
        <v>1502</v>
      </c>
      <c r="P753" s="19">
        <v>5</v>
      </c>
      <c r="Q753" s="19" t="s">
        <v>42</v>
      </c>
      <c r="R753" s="19"/>
      <c r="S753" s="19">
        <v>5000</v>
      </c>
      <c r="T753" s="19" t="s">
        <v>45</v>
      </c>
      <c r="U753" s="19"/>
      <c r="V753" s="19"/>
      <c r="W753" s="19"/>
      <c r="X753" s="19">
        <v>790</v>
      </c>
      <c r="Y753" s="19">
        <v>0</v>
      </c>
      <c r="Z753" s="19">
        <v>1</v>
      </c>
      <c r="AA753" s="19" t="s">
        <v>48</v>
      </c>
      <c r="AB753" s="19">
        <v>1</v>
      </c>
      <c r="AC753" s="19">
        <v>634583</v>
      </c>
      <c r="AD753" s="19">
        <v>12</v>
      </c>
      <c r="AE753" s="19"/>
      <c r="AF753" s="19"/>
      <c r="AG753" s="19"/>
      <c r="AH753" s="19">
        <v>112779</v>
      </c>
      <c r="AI753" s="19">
        <v>1</v>
      </c>
      <c r="AJ753" s="19"/>
      <c r="AK753" s="19"/>
      <c r="AL753" s="19"/>
      <c r="AM753" s="19"/>
      <c r="AN753" s="19"/>
      <c r="AO753" s="19">
        <v>2.95</v>
      </c>
      <c r="AP753" s="19" t="s">
        <v>1504</v>
      </c>
      <c r="AQ753" s="19" t="s">
        <v>1502</v>
      </c>
      <c r="AR753" s="19" t="s">
        <v>1540</v>
      </c>
      <c r="AS753" s="19" t="s">
        <v>1562</v>
      </c>
      <c r="AT753" s="19" t="s">
        <v>1579</v>
      </c>
      <c r="AU753" s="19" t="s">
        <v>1580</v>
      </c>
      <c r="AV753" s="19" t="s">
        <v>1565</v>
      </c>
      <c r="AW753" s="19">
        <v>2007</v>
      </c>
      <c r="AX753" s="19">
        <v>3</v>
      </c>
      <c r="AY753" s="19" t="s">
        <v>1581</v>
      </c>
      <c r="AZ753" s="19" t="s">
        <v>1567</v>
      </c>
      <c r="BA753" s="19">
        <v>2008</v>
      </c>
      <c r="BB753" t="str">
        <f>VLOOKUP(AC753,'CTCwiretagcode(Jan2016)'!A$2:C$730,3,FALSE)</f>
        <v>GLH</v>
      </c>
      <c r="BC753" t="str">
        <f t="shared" si="36"/>
        <v>NT</v>
      </c>
      <c r="BD753">
        <f t="shared" si="37"/>
        <v>3</v>
      </c>
      <c r="BE753" t="str">
        <f t="shared" si="35"/>
        <v>6345833M10107  B2010790</v>
      </c>
      <c r="BK753" s="19" t="s">
        <v>1503</v>
      </c>
    </row>
    <row r="754" spans="1:63" x14ac:dyDescent="0.25">
      <c r="A754" s="19" t="s">
        <v>1501</v>
      </c>
      <c r="B754" s="19">
        <v>4.0999999999999996</v>
      </c>
      <c r="C754" s="19">
        <v>20140306</v>
      </c>
      <c r="D754" s="19" t="s">
        <v>41</v>
      </c>
      <c r="E754" s="19" t="s">
        <v>41</v>
      </c>
      <c r="F754" s="19">
        <v>2165471</v>
      </c>
      <c r="G754" s="19">
        <v>1</v>
      </c>
      <c r="H754" s="19">
        <v>2010</v>
      </c>
      <c r="I754" s="19">
        <v>20100914</v>
      </c>
      <c r="J754" s="19" t="s">
        <v>1501</v>
      </c>
      <c r="K754" s="19">
        <v>6</v>
      </c>
      <c r="L754" s="19">
        <v>38</v>
      </c>
      <c r="M754" s="19">
        <v>23</v>
      </c>
      <c r="N754" s="19">
        <v>19</v>
      </c>
      <c r="O754" s="19" t="s">
        <v>1502</v>
      </c>
      <c r="P754" s="19">
        <v>5</v>
      </c>
      <c r="Q754" s="19" t="s">
        <v>42</v>
      </c>
      <c r="R754" s="19"/>
      <c r="S754" s="19">
        <v>0</v>
      </c>
      <c r="T754" s="19" t="s">
        <v>45</v>
      </c>
      <c r="U754" s="19"/>
      <c r="V754" s="19"/>
      <c r="W754" s="19"/>
      <c r="X754" s="19">
        <v>690</v>
      </c>
      <c r="Y754" s="19">
        <v>0</v>
      </c>
      <c r="Z754" s="19">
        <v>1</v>
      </c>
      <c r="AA754" s="19" t="s">
        <v>48</v>
      </c>
      <c r="AB754" s="19">
        <v>1</v>
      </c>
      <c r="AC754" s="19">
        <v>634583</v>
      </c>
      <c r="AD754" s="19">
        <v>12</v>
      </c>
      <c r="AE754" s="19"/>
      <c r="AF754" s="19"/>
      <c r="AG754" s="19"/>
      <c r="AH754" s="19">
        <v>112779</v>
      </c>
      <c r="AI754" s="19">
        <v>1</v>
      </c>
      <c r="AJ754" s="19"/>
      <c r="AK754" s="19"/>
      <c r="AL754" s="19"/>
      <c r="AM754" s="19"/>
      <c r="AN754" s="19"/>
      <c r="AO754" s="19">
        <v>2.95</v>
      </c>
      <c r="AP754" s="19" t="s">
        <v>1504</v>
      </c>
      <c r="AQ754" s="19" t="s">
        <v>1502</v>
      </c>
      <c r="AR754" s="19" t="s">
        <v>1540</v>
      </c>
      <c r="AS754" s="19" t="s">
        <v>1562</v>
      </c>
      <c r="AT754" s="19" t="s">
        <v>1579</v>
      </c>
      <c r="AU754" s="19" t="s">
        <v>1580</v>
      </c>
      <c r="AV754" s="19" t="s">
        <v>1565</v>
      </c>
      <c r="AW754" s="19">
        <v>2007</v>
      </c>
      <c r="AX754" s="19">
        <v>3</v>
      </c>
      <c r="AY754" s="19" t="s">
        <v>1581</v>
      </c>
      <c r="AZ754" s="19" t="s">
        <v>1567</v>
      </c>
      <c r="BA754" s="19">
        <v>2008</v>
      </c>
      <c r="BB754" t="str">
        <f>VLOOKUP(AC754,'CTCwiretagcode(Jan2016)'!A$2:C$730,3,FALSE)</f>
        <v>GLH</v>
      </c>
      <c r="BC754" t="str">
        <f t="shared" si="36"/>
        <v>NT</v>
      </c>
      <c r="BD754">
        <f t="shared" si="37"/>
        <v>3</v>
      </c>
      <c r="BE754" t="str">
        <f t="shared" si="35"/>
        <v>6345833M10107  B2010690</v>
      </c>
      <c r="BK754" s="19" t="s">
        <v>1503</v>
      </c>
    </row>
    <row r="755" spans="1:63" x14ac:dyDescent="0.25">
      <c r="A755" s="19" t="s">
        <v>1501</v>
      </c>
      <c r="B755" s="19">
        <v>4.0999999999999996</v>
      </c>
      <c r="C755" s="19">
        <v>20140306</v>
      </c>
      <c r="D755" s="19" t="s">
        <v>41</v>
      </c>
      <c r="E755" s="19" t="s">
        <v>41</v>
      </c>
      <c r="F755" s="19">
        <v>2165473</v>
      </c>
      <c r="G755" s="19">
        <v>1</v>
      </c>
      <c r="H755" s="19">
        <v>2010</v>
      </c>
      <c r="I755" s="19">
        <v>20100914</v>
      </c>
      <c r="J755" s="19" t="s">
        <v>1501</v>
      </c>
      <c r="K755" s="19">
        <v>6</v>
      </c>
      <c r="L755" s="19">
        <v>38</v>
      </c>
      <c r="M755" s="19">
        <v>23</v>
      </c>
      <c r="N755" s="19">
        <v>19</v>
      </c>
      <c r="O755" s="19" t="s">
        <v>1502</v>
      </c>
      <c r="P755" s="19">
        <v>5</v>
      </c>
      <c r="Q755" s="19" t="s">
        <v>42</v>
      </c>
      <c r="R755" s="19"/>
      <c r="S755" s="19">
        <v>5000</v>
      </c>
      <c r="T755" s="19" t="s">
        <v>45</v>
      </c>
      <c r="U755" s="19"/>
      <c r="V755" s="19"/>
      <c r="W755" s="19"/>
      <c r="X755" s="19">
        <v>780</v>
      </c>
      <c r="Y755" s="19">
        <v>0</v>
      </c>
      <c r="Z755" s="19">
        <v>1</v>
      </c>
      <c r="AA755" s="19" t="s">
        <v>48</v>
      </c>
      <c r="AB755" s="19">
        <v>1</v>
      </c>
      <c r="AC755" s="19">
        <v>634583</v>
      </c>
      <c r="AD755" s="19">
        <v>12</v>
      </c>
      <c r="AE755" s="19"/>
      <c r="AF755" s="19"/>
      <c r="AG755" s="19"/>
      <c r="AH755" s="19">
        <v>112779</v>
      </c>
      <c r="AI755" s="19">
        <v>1</v>
      </c>
      <c r="AJ755" s="19"/>
      <c r="AK755" s="19"/>
      <c r="AL755" s="19"/>
      <c r="AM755" s="19"/>
      <c r="AN755" s="19"/>
      <c r="AO755" s="19">
        <v>2.95</v>
      </c>
      <c r="AP755" s="19" t="s">
        <v>1504</v>
      </c>
      <c r="AQ755" s="19" t="s">
        <v>1502</v>
      </c>
      <c r="AR755" s="19" t="s">
        <v>1540</v>
      </c>
      <c r="AS755" s="19" t="s">
        <v>1562</v>
      </c>
      <c r="AT755" s="19" t="s">
        <v>1579</v>
      </c>
      <c r="AU755" s="19" t="s">
        <v>1580</v>
      </c>
      <c r="AV755" s="19" t="s">
        <v>1565</v>
      </c>
      <c r="AW755" s="19">
        <v>2007</v>
      </c>
      <c r="AX755" s="19">
        <v>3</v>
      </c>
      <c r="AY755" s="19" t="s">
        <v>1581</v>
      </c>
      <c r="AZ755" s="19" t="s">
        <v>1567</v>
      </c>
      <c r="BA755" s="19">
        <v>2008</v>
      </c>
      <c r="BB755" t="str">
        <f>VLOOKUP(AC755,'CTCwiretagcode(Jan2016)'!A$2:C$730,3,FALSE)</f>
        <v>GLH</v>
      </c>
      <c r="BC755" t="str">
        <f t="shared" si="36"/>
        <v>NT</v>
      </c>
      <c r="BD755">
        <f t="shared" si="37"/>
        <v>3</v>
      </c>
      <c r="BE755" t="str">
        <f t="shared" si="35"/>
        <v>6345833M10107  B2010780</v>
      </c>
      <c r="BK755" s="19" t="s">
        <v>1503</v>
      </c>
    </row>
    <row r="756" spans="1:63" x14ac:dyDescent="0.25">
      <c r="A756" s="19" t="s">
        <v>1501</v>
      </c>
      <c r="B756" s="19">
        <v>4.0999999999999996</v>
      </c>
      <c r="C756" s="19">
        <v>20140306</v>
      </c>
      <c r="D756" s="19" t="s">
        <v>41</v>
      </c>
      <c r="E756" s="19" t="s">
        <v>41</v>
      </c>
      <c r="F756" s="19">
        <v>2165475</v>
      </c>
      <c r="G756" s="19">
        <v>1</v>
      </c>
      <c r="H756" s="19">
        <v>2010</v>
      </c>
      <c r="I756" s="19">
        <v>20100914</v>
      </c>
      <c r="J756" s="19" t="s">
        <v>1501</v>
      </c>
      <c r="K756" s="19">
        <v>6</v>
      </c>
      <c r="L756" s="19">
        <v>38</v>
      </c>
      <c r="M756" s="19">
        <v>23</v>
      </c>
      <c r="N756" s="19">
        <v>19</v>
      </c>
      <c r="O756" s="19" t="s">
        <v>1502</v>
      </c>
      <c r="P756" s="19">
        <v>5</v>
      </c>
      <c r="Q756" s="19" t="s">
        <v>42</v>
      </c>
      <c r="R756" s="19"/>
      <c r="S756" s="19">
        <v>5000</v>
      </c>
      <c r="T756" s="19" t="s">
        <v>110</v>
      </c>
      <c r="U756" s="19"/>
      <c r="V756" s="19"/>
      <c r="W756" s="19"/>
      <c r="X756" s="19">
        <v>800</v>
      </c>
      <c r="Y756" s="19">
        <v>0</v>
      </c>
      <c r="Z756" s="19">
        <v>1</v>
      </c>
      <c r="AA756" s="19" t="s">
        <v>48</v>
      </c>
      <c r="AB756" s="19">
        <v>1</v>
      </c>
      <c r="AC756" s="19">
        <v>634583</v>
      </c>
      <c r="AD756" s="19">
        <v>12</v>
      </c>
      <c r="AE756" s="19"/>
      <c r="AF756" s="19"/>
      <c r="AG756" s="19"/>
      <c r="AH756" s="19">
        <v>112779</v>
      </c>
      <c r="AI756" s="19">
        <v>1</v>
      </c>
      <c r="AJ756" s="19"/>
      <c r="AK756" s="19"/>
      <c r="AL756" s="19"/>
      <c r="AM756" s="19"/>
      <c r="AN756" s="19"/>
      <c r="AO756" s="19">
        <v>2.95</v>
      </c>
      <c r="AP756" s="19" t="s">
        <v>1504</v>
      </c>
      <c r="AQ756" s="19" t="s">
        <v>1502</v>
      </c>
      <c r="AR756" s="19" t="s">
        <v>1540</v>
      </c>
      <c r="AS756" s="19" t="s">
        <v>1562</v>
      </c>
      <c r="AT756" s="19" t="s">
        <v>1579</v>
      </c>
      <c r="AU756" s="19" t="s">
        <v>1580</v>
      </c>
      <c r="AV756" s="19" t="s">
        <v>1565</v>
      </c>
      <c r="AW756" s="19">
        <v>2007</v>
      </c>
      <c r="AX756" s="19">
        <v>3</v>
      </c>
      <c r="AY756" s="19" t="s">
        <v>1581</v>
      </c>
      <c r="AZ756" s="19" t="s">
        <v>1567</v>
      </c>
      <c r="BA756" s="19">
        <v>2008</v>
      </c>
      <c r="BB756" t="str">
        <f>VLOOKUP(AC756,'CTCwiretagcode(Jan2016)'!A$2:C$730,3,FALSE)</f>
        <v>GLH</v>
      </c>
      <c r="BC756" t="str">
        <f t="shared" si="36"/>
        <v>NT</v>
      </c>
      <c r="BD756">
        <f t="shared" si="37"/>
        <v>3</v>
      </c>
      <c r="BE756" t="str">
        <f t="shared" si="35"/>
        <v>6345833M10107  B2010800</v>
      </c>
      <c r="BK756" s="19" t="s">
        <v>1503</v>
      </c>
    </row>
    <row r="757" spans="1:63" x14ac:dyDescent="0.25">
      <c r="A757" s="19" t="s">
        <v>1501</v>
      </c>
      <c r="B757" s="19">
        <v>4.0999999999999996</v>
      </c>
      <c r="C757" s="19">
        <v>20140306</v>
      </c>
      <c r="D757" s="19" t="s">
        <v>41</v>
      </c>
      <c r="E757" s="19" t="s">
        <v>41</v>
      </c>
      <c r="F757" s="19">
        <v>2165479</v>
      </c>
      <c r="G757" s="19">
        <v>1</v>
      </c>
      <c r="H757" s="19">
        <v>2010</v>
      </c>
      <c r="I757" s="19">
        <v>20100914</v>
      </c>
      <c r="J757" s="19" t="s">
        <v>1501</v>
      </c>
      <c r="K757" s="19">
        <v>6</v>
      </c>
      <c r="L757" s="19">
        <v>38</v>
      </c>
      <c r="M757" s="19">
        <v>23</v>
      </c>
      <c r="N757" s="19">
        <v>19</v>
      </c>
      <c r="O757" s="19" t="s">
        <v>1502</v>
      </c>
      <c r="P757" s="19">
        <v>5</v>
      </c>
      <c r="Q757" s="19" t="s">
        <v>42</v>
      </c>
      <c r="R757" s="19"/>
      <c r="S757" s="19">
        <v>5000</v>
      </c>
      <c r="T757" s="19" t="s">
        <v>45</v>
      </c>
      <c r="U757" s="19"/>
      <c r="V757" s="19"/>
      <c r="W757" s="19"/>
      <c r="X757" s="19">
        <v>830</v>
      </c>
      <c r="Y757" s="19">
        <v>0</v>
      </c>
      <c r="Z757" s="19">
        <v>1</v>
      </c>
      <c r="AA757" s="19" t="s">
        <v>48</v>
      </c>
      <c r="AB757" s="19">
        <v>1</v>
      </c>
      <c r="AC757" s="19">
        <v>634272</v>
      </c>
      <c r="AD757" s="19">
        <v>12</v>
      </c>
      <c r="AE757" s="19"/>
      <c r="AF757" s="19"/>
      <c r="AG757" s="19"/>
      <c r="AH757" s="19">
        <v>112779</v>
      </c>
      <c r="AI757" s="19">
        <v>1</v>
      </c>
      <c r="AJ757" s="19"/>
      <c r="AK757" s="19"/>
      <c r="AL757" s="19"/>
      <c r="AM757" s="19"/>
      <c r="AN757" s="19"/>
      <c r="AO757" s="19">
        <v>2.95</v>
      </c>
      <c r="AP757" s="19" t="s">
        <v>1504</v>
      </c>
      <c r="AQ757" s="19" t="s">
        <v>1502</v>
      </c>
      <c r="AR757" s="19" t="s">
        <v>1540</v>
      </c>
      <c r="AS757" s="19" t="s">
        <v>1562</v>
      </c>
      <c r="AT757" s="19" t="s">
        <v>1563</v>
      </c>
      <c r="AU757" s="19" t="s">
        <v>1564</v>
      </c>
      <c r="AV757" s="19" t="s">
        <v>1565</v>
      </c>
      <c r="AW757" s="19">
        <v>2007</v>
      </c>
      <c r="AX757" s="19">
        <v>3</v>
      </c>
      <c r="AY757" s="19" t="s">
        <v>1566</v>
      </c>
      <c r="AZ757" s="19" t="s">
        <v>1567</v>
      </c>
      <c r="BA757" s="19">
        <v>2008</v>
      </c>
      <c r="BB757" t="str">
        <f>VLOOKUP(AC757,'CTCwiretagcode(Jan2016)'!A$2:C$730,3,FALSE)</f>
        <v>SAM</v>
      </c>
      <c r="BC757" t="str">
        <f t="shared" si="36"/>
        <v>NT</v>
      </c>
      <c r="BD757">
        <f t="shared" si="37"/>
        <v>3</v>
      </c>
      <c r="BE757" t="str">
        <f t="shared" si="35"/>
        <v>6342723M10107  B2010830</v>
      </c>
      <c r="BK757" s="19" t="s">
        <v>1503</v>
      </c>
    </row>
    <row r="758" spans="1:63" x14ac:dyDescent="0.25">
      <c r="A758" s="19" t="s">
        <v>1501</v>
      </c>
      <c r="B758" s="19">
        <v>4.0999999999999996</v>
      </c>
      <c r="C758" s="19">
        <v>20140306</v>
      </c>
      <c r="D758" s="19" t="s">
        <v>41</v>
      </c>
      <c r="E758" s="19" t="s">
        <v>41</v>
      </c>
      <c r="F758" s="19">
        <v>2165481</v>
      </c>
      <c r="G758" s="19">
        <v>1</v>
      </c>
      <c r="H758" s="19">
        <v>2010</v>
      </c>
      <c r="I758" s="19">
        <v>20100914</v>
      </c>
      <c r="J758" s="19" t="s">
        <v>1501</v>
      </c>
      <c r="K758" s="19">
        <v>6</v>
      </c>
      <c r="L758" s="19">
        <v>38</v>
      </c>
      <c r="M758" s="19">
        <v>23</v>
      </c>
      <c r="N758" s="19">
        <v>19</v>
      </c>
      <c r="O758" s="19" t="s">
        <v>1502</v>
      </c>
      <c r="P758" s="19">
        <v>5</v>
      </c>
      <c r="Q758" s="19" t="s">
        <v>42</v>
      </c>
      <c r="R758" s="19"/>
      <c r="S758" s="19">
        <v>5000</v>
      </c>
      <c r="T758" s="19" t="s">
        <v>45</v>
      </c>
      <c r="U758" s="19"/>
      <c r="V758" s="19"/>
      <c r="W758" s="19"/>
      <c r="X758" s="19">
        <v>720</v>
      </c>
      <c r="Y758" s="19">
        <v>0</v>
      </c>
      <c r="Z758" s="19">
        <v>1</v>
      </c>
      <c r="AA758" s="19" t="s">
        <v>48</v>
      </c>
      <c r="AB758" s="19">
        <v>1</v>
      </c>
      <c r="AC758" s="19">
        <v>634583</v>
      </c>
      <c r="AD758" s="19">
        <v>12</v>
      </c>
      <c r="AE758" s="19"/>
      <c r="AF758" s="19"/>
      <c r="AG758" s="19"/>
      <c r="AH758" s="19">
        <v>112779</v>
      </c>
      <c r="AI758" s="19">
        <v>1</v>
      </c>
      <c r="AJ758" s="19"/>
      <c r="AK758" s="19"/>
      <c r="AL758" s="19"/>
      <c r="AM758" s="19"/>
      <c r="AN758" s="19"/>
      <c r="AO758" s="19">
        <v>2.95</v>
      </c>
      <c r="AP758" s="19" t="s">
        <v>1504</v>
      </c>
      <c r="AQ758" s="19" t="s">
        <v>1502</v>
      </c>
      <c r="AR758" s="19" t="s">
        <v>1540</v>
      </c>
      <c r="AS758" s="19" t="s">
        <v>1562</v>
      </c>
      <c r="AT758" s="19" t="s">
        <v>1579</v>
      </c>
      <c r="AU758" s="19" t="s">
        <v>1580</v>
      </c>
      <c r="AV758" s="19" t="s">
        <v>1565</v>
      </c>
      <c r="AW758" s="19">
        <v>2007</v>
      </c>
      <c r="AX758" s="19">
        <v>3</v>
      </c>
      <c r="AY758" s="19" t="s">
        <v>1581</v>
      </c>
      <c r="AZ758" s="19" t="s">
        <v>1567</v>
      </c>
      <c r="BA758" s="19">
        <v>2008</v>
      </c>
      <c r="BB758" t="str">
        <f>VLOOKUP(AC758,'CTCwiretagcode(Jan2016)'!A$2:C$730,3,FALSE)</f>
        <v>GLH</v>
      </c>
      <c r="BC758" t="str">
        <f t="shared" si="36"/>
        <v>NT</v>
      </c>
      <c r="BD758">
        <f t="shared" si="37"/>
        <v>3</v>
      </c>
      <c r="BE758" t="str">
        <f t="shared" si="35"/>
        <v>6345833M10107  B2010720</v>
      </c>
      <c r="BK758" s="19" t="s">
        <v>1503</v>
      </c>
    </row>
    <row r="759" spans="1:63" x14ac:dyDescent="0.25">
      <c r="A759" s="19" t="s">
        <v>1501</v>
      </c>
      <c r="B759" s="19">
        <v>4.0999999999999996</v>
      </c>
      <c r="C759" s="19">
        <v>20140306</v>
      </c>
      <c r="D759" s="19" t="s">
        <v>41</v>
      </c>
      <c r="E759" s="19" t="s">
        <v>41</v>
      </c>
      <c r="F759" s="19">
        <v>2165489</v>
      </c>
      <c r="G759" s="19">
        <v>1</v>
      </c>
      <c r="H759" s="19">
        <v>2010</v>
      </c>
      <c r="I759" s="19">
        <v>20100914</v>
      </c>
      <c r="J759" s="19" t="s">
        <v>1501</v>
      </c>
      <c r="K759" s="19">
        <v>6</v>
      </c>
      <c r="L759" s="19">
        <v>38</v>
      </c>
      <c r="M759" s="19">
        <v>23</v>
      </c>
      <c r="N759" s="19">
        <v>19</v>
      </c>
      <c r="O759" s="19" t="s">
        <v>1502</v>
      </c>
      <c r="P759" s="19">
        <v>5</v>
      </c>
      <c r="Q759" s="19" t="s">
        <v>42</v>
      </c>
      <c r="R759" s="19"/>
      <c r="S759" s="19">
        <v>0</v>
      </c>
      <c r="T759" s="19" t="s">
        <v>45</v>
      </c>
      <c r="U759" s="19"/>
      <c r="V759" s="19"/>
      <c r="W759" s="19"/>
      <c r="X759" s="19">
        <v>760</v>
      </c>
      <c r="Y759" s="19">
        <v>0</v>
      </c>
      <c r="Z759" s="19">
        <v>1</v>
      </c>
      <c r="AA759" s="19" t="s">
        <v>48</v>
      </c>
      <c r="AB759" s="19">
        <v>1</v>
      </c>
      <c r="AC759" s="19">
        <v>634583</v>
      </c>
      <c r="AD759" s="19">
        <v>12</v>
      </c>
      <c r="AE759" s="19"/>
      <c r="AF759" s="19"/>
      <c r="AG759" s="19"/>
      <c r="AH759" s="19">
        <v>112779</v>
      </c>
      <c r="AI759" s="19">
        <v>1</v>
      </c>
      <c r="AJ759" s="19"/>
      <c r="AK759" s="19"/>
      <c r="AL759" s="19"/>
      <c r="AM759" s="19"/>
      <c r="AN759" s="19"/>
      <c r="AO759" s="19">
        <v>2.95</v>
      </c>
      <c r="AP759" s="19" t="s">
        <v>1504</v>
      </c>
      <c r="AQ759" s="19" t="s">
        <v>1502</v>
      </c>
      <c r="AR759" s="19" t="s">
        <v>1540</v>
      </c>
      <c r="AS759" s="19" t="s">
        <v>1562</v>
      </c>
      <c r="AT759" s="19" t="s">
        <v>1579</v>
      </c>
      <c r="AU759" s="19" t="s">
        <v>1580</v>
      </c>
      <c r="AV759" s="19" t="s">
        <v>1565</v>
      </c>
      <c r="AW759" s="19">
        <v>2007</v>
      </c>
      <c r="AX759" s="19">
        <v>3</v>
      </c>
      <c r="AY759" s="19" t="s">
        <v>1581</v>
      </c>
      <c r="AZ759" s="19" t="s">
        <v>1567</v>
      </c>
      <c r="BA759" s="19">
        <v>2008</v>
      </c>
      <c r="BB759" t="str">
        <f>VLOOKUP(AC759,'CTCwiretagcode(Jan2016)'!A$2:C$730,3,FALSE)</f>
        <v>GLH</v>
      </c>
      <c r="BC759" t="str">
        <f t="shared" si="36"/>
        <v>NT</v>
      </c>
      <c r="BD759">
        <f t="shared" si="37"/>
        <v>3</v>
      </c>
      <c r="BE759" t="str">
        <f t="shared" si="35"/>
        <v>6345833M10107  B2010760</v>
      </c>
      <c r="BK759" s="19" t="s">
        <v>1503</v>
      </c>
    </row>
    <row r="760" spans="1:63" x14ac:dyDescent="0.25">
      <c r="A760" s="19" t="s">
        <v>1501</v>
      </c>
      <c r="B760" s="19">
        <v>4.0999999999999996</v>
      </c>
      <c r="C760" s="19">
        <v>20140306</v>
      </c>
      <c r="D760" s="19" t="s">
        <v>41</v>
      </c>
      <c r="E760" s="19" t="s">
        <v>41</v>
      </c>
      <c r="F760" s="19">
        <v>2165501</v>
      </c>
      <c r="G760" s="19">
        <v>1</v>
      </c>
      <c r="H760" s="19">
        <v>2010</v>
      </c>
      <c r="I760" s="19">
        <v>20100914</v>
      </c>
      <c r="J760" s="19" t="s">
        <v>1501</v>
      </c>
      <c r="K760" s="19">
        <v>6</v>
      </c>
      <c r="L760" s="19">
        <v>38</v>
      </c>
      <c r="M760" s="19">
        <v>23</v>
      </c>
      <c r="N760" s="19">
        <v>19</v>
      </c>
      <c r="O760" s="19" t="s">
        <v>1502</v>
      </c>
      <c r="P760" s="19">
        <v>5</v>
      </c>
      <c r="Q760" s="19" t="s">
        <v>42</v>
      </c>
      <c r="R760" s="19"/>
      <c r="S760" s="19">
        <v>5000</v>
      </c>
      <c r="T760" s="19" t="s">
        <v>45</v>
      </c>
      <c r="U760" s="19"/>
      <c r="V760" s="19"/>
      <c r="W760" s="19"/>
      <c r="X760" s="19">
        <v>760</v>
      </c>
      <c r="Y760" s="19">
        <v>0</v>
      </c>
      <c r="Z760" s="19">
        <v>1</v>
      </c>
      <c r="AA760" s="19" t="s">
        <v>48</v>
      </c>
      <c r="AB760" s="19">
        <v>1</v>
      </c>
      <c r="AC760" s="19">
        <v>634583</v>
      </c>
      <c r="AD760" s="19">
        <v>12</v>
      </c>
      <c r="AE760" s="19"/>
      <c r="AF760" s="19"/>
      <c r="AG760" s="19"/>
      <c r="AH760" s="19">
        <v>112779</v>
      </c>
      <c r="AI760" s="19">
        <v>1</v>
      </c>
      <c r="AJ760" s="19"/>
      <c r="AK760" s="19"/>
      <c r="AL760" s="19"/>
      <c r="AM760" s="19"/>
      <c r="AN760" s="19"/>
      <c r="AO760" s="19">
        <v>2.95</v>
      </c>
      <c r="AP760" s="19" t="s">
        <v>1504</v>
      </c>
      <c r="AQ760" s="19" t="s">
        <v>1502</v>
      </c>
      <c r="AR760" s="19" t="s">
        <v>1540</v>
      </c>
      <c r="AS760" s="19" t="s">
        <v>1562</v>
      </c>
      <c r="AT760" s="19" t="s">
        <v>1579</v>
      </c>
      <c r="AU760" s="19" t="s">
        <v>1580</v>
      </c>
      <c r="AV760" s="19" t="s">
        <v>1565</v>
      </c>
      <c r="AW760" s="19">
        <v>2007</v>
      </c>
      <c r="AX760" s="19">
        <v>3</v>
      </c>
      <c r="AY760" s="19" t="s">
        <v>1581</v>
      </c>
      <c r="AZ760" s="19" t="s">
        <v>1567</v>
      </c>
      <c r="BA760" s="19">
        <v>2008</v>
      </c>
      <c r="BB760" t="str">
        <f>VLOOKUP(AC760,'CTCwiretagcode(Jan2016)'!A$2:C$730,3,FALSE)</f>
        <v>GLH</v>
      </c>
      <c r="BC760" t="str">
        <f t="shared" si="36"/>
        <v>NT</v>
      </c>
      <c r="BD760">
        <f t="shared" si="37"/>
        <v>3</v>
      </c>
      <c r="BE760" t="str">
        <f t="shared" si="35"/>
        <v>6345833M10107  B2010760</v>
      </c>
      <c r="BK760" s="19" t="s">
        <v>1503</v>
      </c>
    </row>
    <row r="761" spans="1:63" x14ac:dyDescent="0.25">
      <c r="A761" s="19" t="s">
        <v>1501</v>
      </c>
      <c r="B761" s="19">
        <v>4.0999999999999996</v>
      </c>
      <c r="C761" s="19">
        <v>20140306</v>
      </c>
      <c r="D761" s="19" t="s">
        <v>41</v>
      </c>
      <c r="E761" s="19" t="s">
        <v>41</v>
      </c>
      <c r="F761" s="19">
        <v>2165503</v>
      </c>
      <c r="G761" s="19">
        <v>1</v>
      </c>
      <c r="H761" s="19">
        <v>2010</v>
      </c>
      <c r="I761" s="19">
        <v>20100914</v>
      </c>
      <c r="J761" s="19" t="s">
        <v>1501</v>
      </c>
      <c r="K761" s="19">
        <v>6</v>
      </c>
      <c r="L761" s="19">
        <v>38</v>
      </c>
      <c r="M761" s="19">
        <v>23</v>
      </c>
      <c r="N761" s="19">
        <v>19</v>
      </c>
      <c r="O761" s="19" t="s">
        <v>1502</v>
      </c>
      <c r="P761" s="19">
        <v>5</v>
      </c>
      <c r="Q761" s="19" t="s">
        <v>42</v>
      </c>
      <c r="R761" s="19"/>
      <c r="S761" s="19">
        <v>5000</v>
      </c>
      <c r="T761" s="19" t="s">
        <v>110</v>
      </c>
      <c r="U761" s="19"/>
      <c r="V761" s="19"/>
      <c r="W761" s="19"/>
      <c r="X761" s="19">
        <v>870</v>
      </c>
      <c r="Y761" s="19">
        <v>0</v>
      </c>
      <c r="Z761" s="19">
        <v>1</v>
      </c>
      <c r="AA761" s="19" t="s">
        <v>48</v>
      </c>
      <c r="AB761" s="19">
        <v>1</v>
      </c>
      <c r="AC761" s="19">
        <v>633389</v>
      </c>
      <c r="AD761" s="19">
        <v>12</v>
      </c>
      <c r="AE761" s="19"/>
      <c r="AF761" s="19"/>
      <c r="AG761" s="19"/>
      <c r="AH761" s="19">
        <v>112779</v>
      </c>
      <c r="AI761" s="19">
        <v>1</v>
      </c>
      <c r="AJ761" s="19"/>
      <c r="AK761" s="19"/>
      <c r="AL761" s="19"/>
      <c r="AM761" s="19"/>
      <c r="AN761" s="19"/>
      <c r="AO761" s="19">
        <v>2.95</v>
      </c>
      <c r="AP761" s="19" t="s">
        <v>1504</v>
      </c>
      <c r="AQ761" s="19" t="s">
        <v>1502</v>
      </c>
      <c r="AR761" s="19" t="s">
        <v>1540</v>
      </c>
      <c r="AS761" s="19" t="s">
        <v>1562</v>
      </c>
      <c r="AT761" s="19" t="s">
        <v>1563</v>
      </c>
      <c r="AU761" s="19" t="s">
        <v>1564</v>
      </c>
      <c r="AV761" s="19" t="s">
        <v>1565</v>
      </c>
      <c r="AW761" s="19">
        <v>2006</v>
      </c>
      <c r="AX761" s="19">
        <v>3</v>
      </c>
      <c r="AY761" s="19" t="s">
        <v>1566</v>
      </c>
      <c r="AZ761" s="19" t="s">
        <v>1567</v>
      </c>
      <c r="BA761" s="19">
        <v>2007</v>
      </c>
      <c r="BB761" t="str">
        <f>VLOOKUP(AC761,'CTCwiretagcode(Jan2016)'!A$2:C$730,3,FALSE)</f>
        <v>SAM</v>
      </c>
      <c r="BC761" t="str">
        <f t="shared" si="36"/>
        <v>NT</v>
      </c>
      <c r="BD761">
        <f t="shared" si="37"/>
        <v>3</v>
      </c>
      <c r="BE761" t="str">
        <f t="shared" si="35"/>
        <v>6333893M10107  B2010870</v>
      </c>
      <c r="BK761" s="19" t="s">
        <v>1503</v>
      </c>
    </row>
    <row r="762" spans="1:63" x14ac:dyDescent="0.25">
      <c r="A762" s="19" t="s">
        <v>1501</v>
      </c>
      <c r="B762" s="19">
        <v>4.0999999999999996</v>
      </c>
      <c r="C762" s="19">
        <v>20140306</v>
      </c>
      <c r="D762" s="19" t="s">
        <v>41</v>
      </c>
      <c r="E762" s="19" t="s">
        <v>41</v>
      </c>
      <c r="F762" s="19">
        <v>2165504</v>
      </c>
      <c r="G762" s="19">
        <v>1</v>
      </c>
      <c r="H762" s="19">
        <v>2010</v>
      </c>
      <c r="I762" s="19">
        <v>20100914</v>
      </c>
      <c r="J762" s="19" t="s">
        <v>1501</v>
      </c>
      <c r="K762" s="19">
        <v>6</v>
      </c>
      <c r="L762" s="19">
        <v>38</v>
      </c>
      <c r="M762" s="19">
        <v>23</v>
      </c>
      <c r="N762" s="19">
        <v>19</v>
      </c>
      <c r="O762" s="19" t="s">
        <v>1502</v>
      </c>
      <c r="P762" s="19">
        <v>5</v>
      </c>
      <c r="Q762" s="19" t="s">
        <v>42</v>
      </c>
      <c r="R762" s="19"/>
      <c r="S762" s="19">
        <v>5000</v>
      </c>
      <c r="T762" s="19" t="s">
        <v>45</v>
      </c>
      <c r="U762" s="19"/>
      <c r="V762" s="19"/>
      <c r="W762" s="19"/>
      <c r="X762" s="19">
        <v>510</v>
      </c>
      <c r="Y762" s="19">
        <v>0</v>
      </c>
      <c r="Z762" s="19">
        <v>1</v>
      </c>
      <c r="AA762" s="19" t="s">
        <v>48</v>
      </c>
      <c r="AB762" s="19">
        <v>1</v>
      </c>
      <c r="AC762" s="19">
        <v>186312</v>
      </c>
      <c r="AD762" s="19">
        <v>12</v>
      </c>
      <c r="AE762" s="19"/>
      <c r="AF762" s="19"/>
      <c r="AG762" s="19"/>
      <c r="AH762" s="19">
        <v>112779</v>
      </c>
      <c r="AI762" s="19">
        <v>1</v>
      </c>
      <c r="AJ762" s="19"/>
      <c r="AK762" s="19"/>
      <c r="AL762" s="19"/>
      <c r="AM762" s="19"/>
      <c r="AN762" s="19"/>
      <c r="AO762" s="19">
        <v>2.95</v>
      </c>
      <c r="AP762" s="19" t="s">
        <v>1504</v>
      </c>
      <c r="AQ762" s="19" t="s">
        <v>1502</v>
      </c>
      <c r="AR762" s="19" t="s">
        <v>1505</v>
      </c>
      <c r="AS762" s="19" t="s">
        <v>1512</v>
      </c>
      <c r="AT762" s="19" t="s">
        <v>1513</v>
      </c>
      <c r="AU762" s="19" t="s">
        <v>1514</v>
      </c>
      <c r="AV762" s="19" t="s">
        <v>1515</v>
      </c>
      <c r="AW762" s="19">
        <v>2008</v>
      </c>
      <c r="AX762" s="19">
        <v>3</v>
      </c>
      <c r="AY762" s="19" t="s">
        <v>1516</v>
      </c>
      <c r="AZ762" s="19" t="s">
        <v>1517</v>
      </c>
      <c r="BA762" s="19">
        <v>2009</v>
      </c>
      <c r="BB762" t="str">
        <f>VLOOKUP(AC762,'CTCwiretagcode(Jan2016)'!A$2:C$730,3,FALSE)</f>
        <v>COW</v>
      </c>
      <c r="BC762" t="str">
        <f t="shared" si="36"/>
        <v>NT</v>
      </c>
      <c r="BD762">
        <f t="shared" si="37"/>
        <v>3</v>
      </c>
      <c r="BE762" t="str">
        <f t="shared" si="35"/>
        <v>1863123M10107  B2010510</v>
      </c>
      <c r="BK762" s="19" t="s">
        <v>1503</v>
      </c>
    </row>
    <row r="763" spans="1:63" x14ac:dyDescent="0.25">
      <c r="A763" s="19" t="s">
        <v>1501</v>
      </c>
      <c r="B763" s="19">
        <v>4.0999999999999996</v>
      </c>
      <c r="C763" s="19">
        <v>20140306</v>
      </c>
      <c r="D763" s="19" t="s">
        <v>41</v>
      </c>
      <c r="E763" s="19" t="s">
        <v>41</v>
      </c>
      <c r="F763" s="19">
        <v>2165506</v>
      </c>
      <c r="G763" s="19">
        <v>1</v>
      </c>
      <c r="H763" s="19">
        <v>2010</v>
      </c>
      <c r="I763" s="19">
        <v>20100914</v>
      </c>
      <c r="J763" s="19" t="s">
        <v>1501</v>
      </c>
      <c r="K763" s="19">
        <v>6</v>
      </c>
      <c r="L763" s="19">
        <v>38</v>
      </c>
      <c r="M763" s="19">
        <v>23</v>
      </c>
      <c r="N763" s="19">
        <v>19</v>
      </c>
      <c r="O763" s="19" t="s">
        <v>1502</v>
      </c>
      <c r="P763" s="19">
        <v>5</v>
      </c>
      <c r="Q763" s="19" t="s">
        <v>42</v>
      </c>
      <c r="R763" s="19"/>
      <c r="S763" s="19">
        <v>5000</v>
      </c>
      <c r="T763" s="19" t="s">
        <v>45</v>
      </c>
      <c r="U763" s="19"/>
      <c r="V763" s="19"/>
      <c r="W763" s="19"/>
      <c r="X763" s="19">
        <v>640</v>
      </c>
      <c r="Y763" s="19">
        <v>0</v>
      </c>
      <c r="Z763" s="19">
        <v>1</v>
      </c>
      <c r="AA763" s="19" t="s">
        <v>48</v>
      </c>
      <c r="AB763" s="19">
        <v>1</v>
      </c>
      <c r="AC763" s="19">
        <v>634583</v>
      </c>
      <c r="AD763" s="19">
        <v>12</v>
      </c>
      <c r="AE763" s="19"/>
      <c r="AF763" s="19"/>
      <c r="AG763" s="19"/>
      <c r="AH763" s="19">
        <v>112779</v>
      </c>
      <c r="AI763" s="19">
        <v>1</v>
      </c>
      <c r="AJ763" s="19"/>
      <c r="AK763" s="19"/>
      <c r="AL763" s="19"/>
      <c r="AM763" s="19"/>
      <c r="AN763" s="19"/>
      <c r="AO763" s="19">
        <v>2.95</v>
      </c>
      <c r="AP763" s="19" t="s">
        <v>1504</v>
      </c>
      <c r="AQ763" s="19" t="s">
        <v>1502</v>
      </c>
      <c r="AR763" s="19" t="s">
        <v>1540</v>
      </c>
      <c r="AS763" s="19" t="s">
        <v>1562</v>
      </c>
      <c r="AT763" s="19" t="s">
        <v>1579</v>
      </c>
      <c r="AU763" s="19" t="s">
        <v>1580</v>
      </c>
      <c r="AV763" s="19" t="s">
        <v>1565</v>
      </c>
      <c r="AW763" s="19">
        <v>2007</v>
      </c>
      <c r="AX763" s="19">
        <v>3</v>
      </c>
      <c r="AY763" s="19" t="s">
        <v>1581</v>
      </c>
      <c r="AZ763" s="19" t="s">
        <v>1567</v>
      </c>
      <c r="BA763" s="19">
        <v>2008</v>
      </c>
      <c r="BB763" t="str">
        <f>VLOOKUP(AC763,'CTCwiretagcode(Jan2016)'!A$2:C$730,3,FALSE)</f>
        <v>GLH</v>
      </c>
      <c r="BC763" t="str">
        <f t="shared" si="36"/>
        <v>NT</v>
      </c>
      <c r="BD763">
        <f t="shared" si="37"/>
        <v>3</v>
      </c>
      <c r="BE763" t="str">
        <f t="shared" si="35"/>
        <v>6345833M10107  B2010640</v>
      </c>
      <c r="BK763" s="19" t="s">
        <v>1503</v>
      </c>
    </row>
    <row r="764" spans="1:63" x14ac:dyDescent="0.25">
      <c r="A764" s="19" t="s">
        <v>1501</v>
      </c>
      <c r="B764" s="19">
        <v>4.0999999999999996</v>
      </c>
      <c r="C764" s="19">
        <v>20140306</v>
      </c>
      <c r="D764" s="19" t="s">
        <v>41</v>
      </c>
      <c r="E764" s="19" t="s">
        <v>41</v>
      </c>
      <c r="F764" s="19">
        <v>2165508</v>
      </c>
      <c r="G764" s="19">
        <v>1</v>
      </c>
      <c r="H764" s="19">
        <v>2010</v>
      </c>
      <c r="I764" s="19">
        <v>20100914</v>
      </c>
      <c r="J764" s="19" t="s">
        <v>1501</v>
      </c>
      <c r="K764" s="19">
        <v>6</v>
      </c>
      <c r="L764" s="19">
        <v>38</v>
      </c>
      <c r="M764" s="19">
        <v>23</v>
      </c>
      <c r="N764" s="19">
        <v>19</v>
      </c>
      <c r="O764" s="19" t="s">
        <v>1502</v>
      </c>
      <c r="P764" s="19">
        <v>5</v>
      </c>
      <c r="Q764" s="19" t="s">
        <v>42</v>
      </c>
      <c r="R764" s="19"/>
      <c r="S764" s="19">
        <v>5000</v>
      </c>
      <c r="T764" s="19" t="s">
        <v>45</v>
      </c>
      <c r="U764" s="19"/>
      <c r="V764" s="19"/>
      <c r="W764" s="19"/>
      <c r="X764" s="19">
        <v>780</v>
      </c>
      <c r="Y764" s="19">
        <v>0</v>
      </c>
      <c r="Z764" s="19">
        <v>1</v>
      </c>
      <c r="AA764" s="19" t="s">
        <v>48</v>
      </c>
      <c r="AB764" s="19">
        <v>1</v>
      </c>
      <c r="AC764" s="19">
        <v>634583</v>
      </c>
      <c r="AD764" s="19">
        <v>12</v>
      </c>
      <c r="AE764" s="19"/>
      <c r="AF764" s="19"/>
      <c r="AG764" s="19"/>
      <c r="AH764" s="19">
        <v>112779</v>
      </c>
      <c r="AI764" s="19">
        <v>1</v>
      </c>
      <c r="AJ764" s="19"/>
      <c r="AK764" s="19"/>
      <c r="AL764" s="19"/>
      <c r="AM764" s="19"/>
      <c r="AN764" s="19"/>
      <c r="AO764" s="19">
        <v>2.95</v>
      </c>
      <c r="AP764" s="19" t="s">
        <v>1504</v>
      </c>
      <c r="AQ764" s="19" t="s">
        <v>1502</v>
      </c>
      <c r="AR764" s="19" t="s">
        <v>1540</v>
      </c>
      <c r="AS764" s="19" t="s">
        <v>1562</v>
      </c>
      <c r="AT764" s="19" t="s">
        <v>1579</v>
      </c>
      <c r="AU764" s="19" t="s">
        <v>1580</v>
      </c>
      <c r="AV764" s="19" t="s">
        <v>1565</v>
      </c>
      <c r="AW764" s="19">
        <v>2007</v>
      </c>
      <c r="AX764" s="19">
        <v>3</v>
      </c>
      <c r="AY764" s="19" t="s">
        <v>1581</v>
      </c>
      <c r="AZ764" s="19" t="s">
        <v>1567</v>
      </c>
      <c r="BA764" s="19">
        <v>2008</v>
      </c>
      <c r="BB764" t="str">
        <f>VLOOKUP(AC764,'CTCwiretagcode(Jan2016)'!A$2:C$730,3,FALSE)</f>
        <v>GLH</v>
      </c>
      <c r="BC764" t="str">
        <f t="shared" si="36"/>
        <v>NT</v>
      </c>
      <c r="BD764">
        <f t="shared" si="37"/>
        <v>3</v>
      </c>
      <c r="BE764" t="str">
        <f t="shared" si="35"/>
        <v>6345833M10107  B2010780</v>
      </c>
      <c r="BK764" s="19" t="s">
        <v>1503</v>
      </c>
    </row>
    <row r="765" spans="1:63" x14ac:dyDescent="0.25">
      <c r="A765" s="19" t="s">
        <v>1501</v>
      </c>
      <c r="B765" s="19">
        <v>4.0999999999999996</v>
      </c>
      <c r="C765" s="19">
        <v>20140306</v>
      </c>
      <c r="D765" s="19" t="s">
        <v>41</v>
      </c>
      <c r="E765" s="19" t="s">
        <v>41</v>
      </c>
      <c r="F765" s="19">
        <v>2165511</v>
      </c>
      <c r="G765" s="19">
        <v>1</v>
      </c>
      <c r="H765" s="19">
        <v>2010</v>
      </c>
      <c r="I765" s="19">
        <v>20100914</v>
      </c>
      <c r="J765" s="19" t="s">
        <v>1501</v>
      </c>
      <c r="K765" s="19">
        <v>6</v>
      </c>
      <c r="L765" s="19">
        <v>38</v>
      </c>
      <c r="M765" s="19">
        <v>23</v>
      </c>
      <c r="N765" s="19">
        <v>19</v>
      </c>
      <c r="O765" s="19" t="s">
        <v>1502</v>
      </c>
      <c r="P765" s="19">
        <v>5</v>
      </c>
      <c r="Q765" s="19" t="s">
        <v>42</v>
      </c>
      <c r="R765" s="19"/>
      <c r="S765" s="19">
        <v>5000</v>
      </c>
      <c r="T765" s="19" t="s">
        <v>45</v>
      </c>
      <c r="U765" s="19"/>
      <c r="V765" s="19"/>
      <c r="W765" s="19"/>
      <c r="X765" s="19">
        <v>790</v>
      </c>
      <c r="Y765" s="19">
        <v>0</v>
      </c>
      <c r="Z765" s="19">
        <v>1</v>
      </c>
      <c r="AA765" s="19" t="s">
        <v>48</v>
      </c>
      <c r="AB765" s="19">
        <v>1</v>
      </c>
      <c r="AC765" s="19">
        <v>634272</v>
      </c>
      <c r="AD765" s="19">
        <v>12</v>
      </c>
      <c r="AE765" s="19"/>
      <c r="AF765" s="19"/>
      <c r="AG765" s="19"/>
      <c r="AH765" s="19">
        <v>112779</v>
      </c>
      <c r="AI765" s="19">
        <v>1</v>
      </c>
      <c r="AJ765" s="19"/>
      <c r="AK765" s="19"/>
      <c r="AL765" s="19"/>
      <c r="AM765" s="19"/>
      <c r="AN765" s="19"/>
      <c r="AO765" s="19">
        <v>2.95</v>
      </c>
      <c r="AP765" s="19" t="s">
        <v>1504</v>
      </c>
      <c r="AQ765" s="19" t="s">
        <v>1502</v>
      </c>
      <c r="AR765" s="19" t="s">
        <v>1540</v>
      </c>
      <c r="AS765" s="19" t="s">
        <v>1562</v>
      </c>
      <c r="AT765" s="19" t="s">
        <v>1563</v>
      </c>
      <c r="AU765" s="19" t="s">
        <v>1564</v>
      </c>
      <c r="AV765" s="19" t="s">
        <v>1565</v>
      </c>
      <c r="AW765" s="19">
        <v>2007</v>
      </c>
      <c r="AX765" s="19">
        <v>3</v>
      </c>
      <c r="AY765" s="19" t="s">
        <v>1566</v>
      </c>
      <c r="AZ765" s="19" t="s">
        <v>1567</v>
      </c>
      <c r="BA765" s="19">
        <v>2008</v>
      </c>
      <c r="BB765" t="str">
        <f>VLOOKUP(AC765,'CTCwiretagcode(Jan2016)'!A$2:C$730,3,FALSE)</f>
        <v>SAM</v>
      </c>
      <c r="BC765" t="str">
        <f t="shared" si="36"/>
        <v>NT</v>
      </c>
      <c r="BD765">
        <f t="shared" si="37"/>
        <v>3</v>
      </c>
      <c r="BE765" t="str">
        <f t="shared" si="35"/>
        <v>6342723M10107  B2010790</v>
      </c>
      <c r="BK765" s="19" t="s">
        <v>1503</v>
      </c>
    </row>
    <row r="766" spans="1:63" x14ac:dyDescent="0.25">
      <c r="A766" s="19" t="s">
        <v>1501</v>
      </c>
      <c r="B766" s="19">
        <v>4.0999999999999996</v>
      </c>
      <c r="C766" s="19">
        <v>20140306</v>
      </c>
      <c r="D766" s="19" t="s">
        <v>41</v>
      </c>
      <c r="E766" s="19" t="s">
        <v>41</v>
      </c>
      <c r="F766" s="19">
        <v>2166407</v>
      </c>
      <c r="G766" s="19">
        <v>1</v>
      </c>
      <c r="H766" s="19">
        <v>2010</v>
      </c>
      <c r="I766" s="19">
        <v>20100915</v>
      </c>
      <c r="J766" s="19" t="s">
        <v>1501</v>
      </c>
      <c r="K766" s="19">
        <v>6</v>
      </c>
      <c r="L766" s="19">
        <v>38</v>
      </c>
      <c r="M766" s="19">
        <v>23</v>
      </c>
      <c r="N766" s="19">
        <v>17</v>
      </c>
      <c r="O766" s="19" t="s">
        <v>1502</v>
      </c>
      <c r="P766" s="19">
        <v>5</v>
      </c>
      <c r="Q766" s="19" t="s">
        <v>42</v>
      </c>
      <c r="R766" s="19"/>
      <c r="S766" s="19">
        <v>5000</v>
      </c>
      <c r="T766" s="19" t="s">
        <v>45</v>
      </c>
      <c r="U766" s="19"/>
      <c r="V766" s="19"/>
      <c r="W766" s="19"/>
      <c r="X766" s="19">
        <v>870</v>
      </c>
      <c r="Y766" s="19">
        <v>0</v>
      </c>
      <c r="Z766" s="19">
        <v>1</v>
      </c>
      <c r="AA766" s="19" t="s">
        <v>48</v>
      </c>
      <c r="AB766" s="19">
        <v>1</v>
      </c>
      <c r="AC766" s="19">
        <v>186240</v>
      </c>
      <c r="AD766" s="19">
        <v>12</v>
      </c>
      <c r="AE766" s="19"/>
      <c r="AF766" s="19"/>
      <c r="AG766" s="19"/>
      <c r="AH766" s="19">
        <v>112779</v>
      </c>
      <c r="AI766" s="19">
        <v>1</v>
      </c>
      <c r="AJ766" s="19"/>
      <c r="AK766" s="19"/>
      <c r="AL766" s="19"/>
      <c r="AM766" s="19"/>
      <c r="AN766" s="19"/>
      <c r="AO766" s="19">
        <v>2.95</v>
      </c>
      <c r="AP766" s="19" t="s">
        <v>1504</v>
      </c>
      <c r="AQ766" s="19" t="s">
        <v>1502</v>
      </c>
      <c r="AR766" s="19" t="s">
        <v>1505</v>
      </c>
      <c r="AS766" s="19" t="s">
        <v>1506</v>
      </c>
      <c r="AT766" s="19" t="s">
        <v>1507</v>
      </c>
      <c r="AU766" s="19" t="s">
        <v>1520</v>
      </c>
      <c r="AV766" s="19" t="s">
        <v>1521</v>
      </c>
      <c r="AW766" s="19">
        <v>2007</v>
      </c>
      <c r="AX766" s="19">
        <v>3</v>
      </c>
      <c r="AY766" s="19" t="s">
        <v>1522</v>
      </c>
      <c r="AZ766" s="19" t="s">
        <v>1523</v>
      </c>
      <c r="BA766" s="19">
        <v>2008</v>
      </c>
      <c r="BB766" t="str">
        <f>VLOOKUP(AC766,'CTCwiretagcode(Jan2016)'!A$2:C$730,3,FALSE)</f>
        <v>CHI</v>
      </c>
      <c r="BC766" t="str">
        <f t="shared" si="36"/>
        <v>Tr</v>
      </c>
      <c r="BD766">
        <f t="shared" si="37"/>
        <v>3</v>
      </c>
      <c r="BE766" t="str">
        <f t="shared" si="35"/>
        <v>1862403M10107  B2010870</v>
      </c>
      <c r="BK766" s="19" t="s">
        <v>1503</v>
      </c>
    </row>
    <row r="767" spans="1:63" x14ac:dyDescent="0.25">
      <c r="A767" s="19" t="s">
        <v>1501</v>
      </c>
      <c r="B767" s="19">
        <v>4.0999999999999996</v>
      </c>
      <c r="C767" s="19">
        <v>20140306</v>
      </c>
      <c r="D767" s="19" t="s">
        <v>41</v>
      </c>
      <c r="E767" s="19" t="s">
        <v>41</v>
      </c>
      <c r="F767" s="19">
        <v>2166408</v>
      </c>
      <c r="G767" s="19">
        <v>1</v>
      </c>
      <c r="H767" s="19">
        <v>2010</v>
      </c>
      <c r="I767" s="19">
        <v>20100915</v>
      </c>
      <c r="J767" s="19" t="s">
        <v>1501</v>
      </c>
      <c r="K767" s="19">
        <v>6</v>
      </c>
      <c r="L767" s="19">
        <v>38</v>
      </c>
      <c r="M767" s="19">
        <v>23</v>
      </c>
      <c r="N767" s="19">
        <v>17</v>
      </c>
      <c r="O767" s="19" t="s">
        <v>1502</v>
      </c>
      <c r="P767" s="19">
        <v>5</v>
      </c>
      <c r="Q767" s="19" t="s">
        <v>42</v>
      </c>
      <c r="R767" s="19"/>
      <c r="S767" s="19">
        <v>5000</v>
      </c>
      <c r="T767" s="19" t="s">
        <v>110</v>
      </c>
      <c r="U767" s="19"/>
      <c r="V767" s="19"/>
      <c r="W767" s="19"/>
      <c r="X767" s="19">
        <v>720</v>
      </c>
      <c r="Y767" s="19">
        <v>0</v>
      </c>
      <c r="Z767" s="19">
        <v>1</v>
      </c>
      <c r="AA767" s="19" t="s">
        <v>48</v>
      </c>
      <c r="AB767" s="19">
        <v>1</v>
      </c>
      <c r="AC767" s="19">
        <v>634272</v>
      </c>
      <c r="AD767" s="19">
        <v>12</v>
      </c>
      <c r="AE767" s="19"/>
      <c r="AF767" s="19"/>
      <c r="AG767" s="19"/>
      <c r="AH767" s="19">
        <v>112779</v>
      </c>
      <c r="AI767" s="19">
        <v>1</v>
      </c>
      <c r="AJ767" s="19"/>
      <c r="AK767" s="19"/>
      <c r="AL767" s="19"/>
      <c r="AM767" s="19"/>
      <c r="AN767" s="19"/>
      <c r="AO767" s="19">
        <v>2.95</v>
      </c>
      <c r="AP767" s="19" t="s">
        <v>1504</v>
      </c>
      <c r="AQ767" s="19" t="s">
        <v>1502</v>
      </c>
      <c r="AR767" s="19" t="s">
        <v>1540</v>
      </c>
      <c r="AS767" s="19" t="s">
        <v>1562</v>
      </c>
      <c r="AT767" s="19" t="s">
        <v>1563</v>
      </c>
      <c r="AU767" s="19" t="s">
        <v>1564</v>
      </c>
      <c r="AV767" s="19" t="s">
        <v>1565</v>
      </c>
      <c r="AW767" s="19">
        <v>2007</v>
      </c>
      <c r="AX767" s="19">
        <v>3</v>
      </c>
      <c r="AY767" s="19" t="s">
        <v>1566</v>
      </c>
      <c r="AZ767" s="19" t="s">
        <v>1567</v>
      </c>
      <c r="BA767" s="19">
        <v>2008</v>
      </c>
      <c r="BB767" t="str">
        <f>VLOOKUP(AC767,'CTCwiretagcode(Jan2016)'!A$2:C$730,3,FALSE)</f>
        <v>SAM</v>
      </c>
      <c r="BC767" t="str">
        <f t="shared" si="36"/>
        <v>Tr</v>
      </c>
      <c r="BD767">
        <f t="shared" si="37"/>
        <v>3</v>
      </c>
      <c r="BE767" t="str">
        <f t="shared" si="35"/>
        <v>6342723M10107  B2010720</v>
      </c>
      <c r="BK767" s="19" t="s">
        <v>1503</v>
      </c>
    </row>
    <row r="768" spans="1:63" x14ac:dyDescent="0.25">
      <c r="A768" s="19" t="s">
        <v>1501</v>
      </c>
      <c r="B768" s="19">
        <v>4.0999999999999996</v>
      </c>
      <c r="C768" s="19">
        <v>20140306</v>
      </c>
      <c r="D768" s="19" t="s">
        <v>41</v>
      </c>
      <c r="E768" s="19" t="s">
        <v>41</v>
      </c>
      <c r="F768" s="19">
        <v>2165629</v>
      </c>
      <c r="G768" s="19">
        <v>1</v>
      </c>
      <c r="H768" s="19">
        <v>2010</v>
      </c>
      <c r="I768" s="19">
        <v>20100916</v>
      </c>
      <c r="J768" s="19" t="s">
        <v>1501</v>
      </c>
      <c r="K768" s="19">
        <v>6</v>
      </c>
      <c r="L768" s="19">
        <v>38</v>
      </c>
      <c r="M768" s="19">
        <v>23</v>
      </c>
      <c r="N768" s="19">
        <v>19</v>
      </c>
      <c r="O768" s="19" t="s">
        <v>1502</v>
      </c>
      <c r="P768" s="19">
        <v>5</v>
      </c>
      <c r="Q768" s="19" t="s">
        <v>42</v>
      </c>
      <c r="R768" s="19"/>
      <c r="S768" s="19">
        <v>5000</v>
      </c>
      <c r="T768" s="19" t="s">
        <v>45</v>
      </c>
      <c r="U768" s="19"/>
      <c r="V768" s="19"/>
      <c r="W768" s="19"/>
      <c r="X768" s="19">
        <v>520</v>
      </c>
      <c r="Y768" s="19">
        <v>0</v>
      </c>
      <c r="Z768" s="19">
        <v>1</v>
      </c>
      <c r="AA768" s="19" t="s">
        <v>48</v>
      </c>
      <c r="AB768" s="19">
        <v>1</v>
      </c>
      <c r="AC768" s="19">
        <v>180480</v>
      </c>
      <c r="AD768" s="19">
        <v>12</v>
      </c>
      <c r="AE768" s="19"/>
      <c r="AF768" s="19"/>
      <c r="AG768" s="19"/>
      <c r="AH768" s="19">
        <v>112779</v>
      </c>
      <c r="AI768" s="19">
        <v>1</v>
      </c>
      <c r="AJ768" s="19"/>
      <c r="AK768" s="19"/>
      <c r="AL768" s="19"/>
      <c r="AM768" s="19"/>
      <c r="AN768" s="19"/>
      <c r="AO768" s="19">
        <v>2.95</v>
      </c>
      <c r="AP768" s="19" t="s">
        <v>1504</v>
      </c>
      <c r="AQ768" s="19" t="s">
        <v>1502</v>
      </c>
      <c r="AR768" s="19" t="s">
        <v>1505</v>
      </c>
      <c r="AS768" s="19" t="s">
        <v>1506</v>
      </c>
      <c r="AT768" s="19" t="s">
        <v>1507</v>
      </c>
      <c r="AU768" s="19" t="s">
        <v>1520</v>
      </c>
      <c r="AV768" s="19" t="s">
        <v>1521</v>
      </c>
      <c r="AW768" s="19">
        <v>2008</v>
      </c>
      <c r="AX768" s="19">
        <v>3</v>
      </c>
      <c r="AY768" s="19" t="s">
        <v>1522</v>
      </c>
      <c r="AZ768" s="19" t="s">
        <v>1523</v>
      </c>
      <c r="BA768" s="19">
        <v>2009</v>
      </c>
      <c r="BB768" t="str">
        <f>VLOOKUP(AC768,'CTCwiretagcode(Jan2016)'!A$2:C$730,3,FALSE)</f>
        <v>CHI</v>
      </c>
      <c r="BC768" t="str">
        <f t="shared" si="36"/>
        <v>NT</v>
      </c>
      <c r="BD768">
        <f t="shared" si="37"/>
        <v>3</v>
      </c>
      <c r="BE768" t="str">
        <f t="shared" si="35"/>
        <v>1804803M10107  B2010520</v>
      </c>
      <c r="BK768" s="19" t="s">
        <v>1503</v>
      </c>
    </row>
    <row r="769" spans="1:63" x14ac:dyDescent="0.25">
      <c r="A769" s="19" t="s">
        <v>1501</v>
      </c>
      <c r="B769" s="19">
        <v>4.0999999999999996</v>
      </c>
      <c r="C769" s="19">
        <v>20140306</v>
      </c>
      <c r="D769" s="19" t="s">
        <v>41</v>
      </c>
      <c r="E769" s="19" t="s">
        <v>41</v>
      </c>
      <c r="F769" s="19">
        <v>2165632</v>
      </c>
      <c r="G769" s="19">
        <v>1</v>
      </c>
      <c r="H769" s="19">
        <v>2010</v>
      </c>
      <c r="I769" s="19">
        <v>20100916</v>
      </c>
      <c r="J769" s="19" t="s">
        <v>1501</v>
      </c>
      <c r="K769" s="19">
        <v>6</v>
      </c>
      <c r="L769" s="19">
        <v>38</v>
      </c>
      <c r="M769" s="19">
        <v>23</v>
      </c>
      <c r="N769" s="19">
        <v>19</v>
      </c>
      <c r="O769" s="19" t="s">
        <v>1502</v>
      </c>
      <c r="P769" s="19">
        <v>5</v>
      </c>
      <c r="Q769" s="19" t="s">
        <v>42</v>
      </c>
      <c r="R769" s="19"/>
      <c r="S769" s="19">
        <v>5000</v>
      </c>
      <c r="T769" s="19" t="s">
        <v>45</v>
      </c>
      <c r="U769" s="19"/>
      <c r="V769" s="19"/>
      <c r="W769" s="19"/>
      <c r="X769" s="19">
        <v>770</v>
      </c>
      <c r="Y769" s="19">
        <v>0</v>
      </c>
      <c r="Z769" s="19">
        <v>1</v>
      </c>
      <c r="AA769" s="19" t="s">
        <v>48</v>
      </c>
      <c r="AB769" s="19">
        <v>1</v>
      </c>
      <c r="AC769" s="19">
        <v>634583</v>
      </c>
      <c r="AD769" s="19">
        <v>12</v>
      </c>
      <c r="AE769" s="19"/>
      <c r="AF769" s="19"/>
      <c r="AG769" s="19"/>
      <c r="AH769" s="19">
        <v>112779</v>
      </c>
      <c r="AI769" s="19">
        <v>1</v>
      </c>
      <c r="AJ769" s="19"/>
      <c r="AK769" s="19"/>
      <c r="AL769" s="19"/>
      <c r="AM769" s="19"/>
      <c r="AN769" s="19"/>
      <c r="AO769" s="19">
        <v>2.95</v>
      </c>
      <c r="AP769" s="19" t="s">
        <v>1504</v>
      </c>
      <c r="AQ769" s="19" t="s">
        <v>1502</v>
      </c>
      <c r="AR769" s="19" t="s">
        <v>1540</v>
      </c>
      <c r="AS769" s="19" t="s">
        <v>1562</v>
      </c>
      <c r="AT769" s="19" t="s">
        <v>1579</v>
      </c>
      <c r="AU769" s="19" t="s">
        <v>1580</v>
      </c>
      <c r="AV769" s="19" t="s">
        <v>1565</v>
      </c>
      <c r="AW769" s="19">
        <v>2007</v>
      </c>
      <c r="AX769" s="19">
        <v>3</v>
      </c>
      <c r="AY769" s="19" t="s">
        <v>1581</v>
      </c>
      <c r="AZ769" s="19" t="s">
        <v>1567</v>
      </c>
      <c r="BA769" s="19">
        <v>2008</v>
      </c>
      <c r="BB769" t="str">
        <f>VLOOKUP(AC769,'CTCwiretagcode(Jan2016)'!A$2:C$730,3,FALSE)</f>
        <v>GLH</v>
      </c>
      <c r="BC769" t="str">
        <f t="shared" si="36"/>
        <v>NT</v>
      </c>
      <c r="BD769">
        <f t="shared" si="37"/>
        <v>3</v>
      </c>
      <c r="BE769" t="str">
        <f t="shared" si="35"/>
        <v>6345833M10107  B2010770</v>
      </c>
      <c r="BK769" s="19" t="s">
        <v>1503</v>
      </c>
    </row>
    <row r="770" spans="1:63" x14ac:dyDescent="0.25">
      <c r="A770" s="19" t="s">
        <v>1501</v>
      </c>
      <c r="B770" s="19">
        <v>4.0999999999999996</v>
      </c>
      <c r="C770" s="19">
        <v>20140306</v>
      </c>
      <c r="D770" s="19" t="s">
        <v>41</v>
      </c>
      <c r="E770" s="19" t="s">
        <v>41</v>
      </c>
      <c r="F770" s="19">
        <v>2165633</v>
      </c>
      <c r="G770" s="19">
        <v>1</v>
      </c>
      <c r="H770" s="19">
        <v>2010</v>
      </c>
      <c r="I770" s="19">
        <v>20100916</v>
      </c>
      <c r="J770" s="19" t="s">
        <v>1501</v>
      </c>
      <c r="K770" s="19">
        <v>6</v>
      </c>
      <c r="L770" s="19">
        <v>38</v>
      </c>
      <c r="M770" s="19">
        <v>23</v>
      </c>
      <c r="N770" s="19">
        <v>19</v>
      </c>
      <c r="O770" s="19" t="s">
        <v>1502</v>
      </c>
      <c r="P770" s="19">
        <v>5</v>
      </c>
      <c r="Q770" s="19" t="s">
        <v>42</v>
      </c>
      <c r="R770" s="19"/>
      <c r="S770" s="19">
        <v>5000</v>
      </c>
      <c r="T770" s="19" t="s">
        <v>45</v>
      </c>
      <c r="U770" s="19"/>
      <c r="V770" s="19"/>
      <c r="W770" s="19"/>
      <c r="X770" s="19">
        <v>590</v>
      </c>
      <c r="Y770" s="19">
        <v>0</v>
      </c>
      <c r="Z770" s="19">
        <v>1</v>
      </c>
      <c r="AA770" s="19" t="s">
        <v>48</v>
      </c>
      <c r="AB770" s="19">
        <v>1</v>
      </c>
      <c r="AC770" s="19">
        <v>180470</v>
      </c>
      <c r="AD770" s="19">
        <v>12</v>
      </c>
      <c r="AE770" s="19"/>
      <c r="AF770" s="19"/>
      <c r="AG770" s="19"/>
      <c r="AH770" s="19">
        <v>112779</v>
      </c>
      <c r="AI770" s="19">
        <v>1</v>
      </c>
      <c r="AJ770" s="19"/>
      <c r="AK770" s="19"/>
      <c r="AL770" s="19"/>
      <c r="AM770" s="19"/>
      <c r="AN770" s="19"/>
      <c r="AO770" s="19">
        <v>2.95</v>
      </c>
      <c r="AP770" s="19" t="s">
        <v>1504</v>
      </c>
      <c r="AQ770" s="19" t="s">
        <v>1502</v>
      </c>
      <c r="AR770" s="19" t="s">
        <v>1505</v>
      </c>
      <c r="AS770" s="19" t="s">
        <v>1512</v>
      </c>
      <c r="AT770" s="19" t="s">
        <v>1513</v>
      </c>
      <c r="AU770" s="19" t="s">
        <v>1514</v>
      </c>
      <c r="AV770" s="19" t="s">
        <v>1515</v>
      </c>
      <c r="AW770" s="19">
        <v>2008</v>
      </c>
      <c r="AX770" s="19">
        <v>3</v>
      </c>
      <c r="AY770" s="19" t="s">
        <v>1516</v>
      </c>
      <c r="AZ770" s="19" t="s">
        <v>1517</v>
      </c>
      <c r="BA770" s="19">
        <v>2009</v>
      </c>
      <c r="BB770" t="str">
        <f>VLOOKUP(AC770,'CTCwiretagcode(Jan2016)'!A$2:C$730,3,FALSE)</f>
        <v>COW</v>
      </c>
      <c r="BC770" t="str">
        <f t="shared" si="36"/>
        <v>NT</v>
      </c>
      <c r="BD770">
        <f t="shared" si="37"/>
        <v>3</v>
      </c>
      <c r="BE770" t="str">
        <f t="shared" si="35"/>
        <v>1804703M10107  B2010590</v>
      </c>
      <c r="BK770" s="19" t="s">
        <v>1503</v>
      </c>
    </row>
    <row r="771" spans="1:63" x14ac:dyDescent="0.25">
      <c r="A771" s="19" t="s">
        <v>1501</v>
      </c>
      <c r="B771" s="19">
        <v>4.0999999999999996</v>
      </c>
      <c r="C771" s="19">
        <v>20140306</v>
      </c>
      <c r="D771" s="19" t="s">
        <v>41</v>
      </c>
      <c r="E771" s="19" t="s">
        <v>41</v>
      </c>
      <c r="F771" s="19">
        <v>2165636</v>
      </c>
      <c r="G771" s="19">
        <v>1</v>
      </c>
      <c r="H771" s="19">
        <v>2010</v>
      </c>
      <c r="I771" s="19">
        <v>20100916</v>
      </c>
      <c r="J771" s="19" t="s">
        <v>1501</v>
      </c>
      <c r="K771" s="19">
        <v>6</v>
      </c>
      <c r="L771" s="19">
        <v>38</v>
      </c>
      <c r="M771" s="19">
        <v>23</v>
      </c>
      <c r="N771" s="19">
        <v>19</v>
      </c>
      <c r="O771" s="19" t="s">
        <v>1502</v>
      </c>
      <c r="P771" s="19">
        <v>5</v>
      </c>
      <c r="Q771" s="19" t="s">
        <v>42</v>
      </c>
      <c r="R771" s="19"/>
      <c r="S771" s="19">
        <v>5000</v>
      </c>
      <c r="T771" s="19" t="s">
        <v>45</v>
      </c>
      <c r="U771" s="19"/>
      <c r="V771" s="19"/>
      <c r="W771" s="19"/>
      <c r="X771" s="19">
        <v>700</v>
      </c>
      <c r="Y771" s="19">
        <v>0</v>
      </c>
      <c r="Z771" s="19">
        <v>1</v>
      </c>
      <c r="AA771" s="19" t="s">
        <v>48</v>
      </c>
      <c r="AB771" s="19">
        <v>1</v>
      </c>
      <c r="AC771" s="19">
        <v>634272</v>
      </c>
      <c r="AD771" s="19">
        <v>12</v>
      </c>
      <c r="AE771" s="19"/>
      <c r="AF771" s="19"/>
      <c r="AG771" s="19"/>
      <c r="AH771" s="19">
        <v>112779</v>
      </c>
      <c r="AI771" s="19">
        <v>1</v>
      </c>
      <c r="AJ771" s="19"/>
      <c r="AK771" s="19"/>
      <c r="AL771" s="19"/>
      <c r="AM771" s="19"/>
      <c r="AN771" s="19"/>
      <c r="AO771" s="19">
        <v>2.95</v>
      </c>
      <c r="AP771" s="19" t="s">
        <v>1504</v>
      </c>
      <c r="AQ771" s="19" t="s">
        <v>1502</v>
      </c>
      <c r="AR771" s="19" t="s">
        <v>1540</v>
      </c>
      <c r="AS771" s="19" t="s">
        <v>1562</v>
      </c>
      <c r="AT771" s="19" t="s">
        <v>1563</v>
      </c>
      <c r="AU771" s="19" t="s">
        <v>1564</v>
      </c>
      <c r="AV771" s="19" t="s">
        <v>1565</v>
      </c>
      <c r="AW771" s="19">
        <v>2007</v>
      </c>
      <c r="AX771" s="19">
        <v>3</v>
      </c>
      <c r="AY771" s="19" t="s">
        <v>1566</v>
      </c>
      <c r="AZ771" s="19" t="s">
        <v>1567</v>
      </c>
      <c r="BA771" s="19">
        <v>2008</v>
      </c>
      <c r="BB771" t="str">
        <f>VLOOKUP(AC771,'CTCwiretagcode(Jan2016)'!A$2:C$730,3,FALSE)</f>
        <v>SAM</v>
      </c>
      <c r="BC771" t="str">
        <f t="shared" si="36"/>
        <v>NT</v>
      </c>
      <c r="BD771">
        <f t="shared" si="37"/>
        <v>3</v>
      </c>
      <c r="BE771" t="str">
        <f t="shared" ref="BE771:BE834" si="38">AC771&amp;Q771&amp;H771&amp;X771</f>
        <v>6342723M10107  B2010700</v>
      </c>
      <c r="BK771" s="19" t="s">
        <v>1503</v>
      </c>
    </row>
    <row r="772" spans="1:63" x14ac:dyDescent="0.25">
      <c r="A772" s="19" t="s">
        <v>1501</v>
      </c>
      <c r="B772" s="19">
        <v>4.0999999999999996</v>
      </c>
      <c r="C772" s="19">
        <v>20140306</v>
      </c>
      <c r="D772" s="19" t="s">
        <v>41</v>
      </c>
      <c r="E772" s="19" t="s">
        <v>41</v>
      </c>
      <c r="F772" s="19">
        <v>2165637</v>
      </c>
      <c r="G772" s="19">
        <v>1</v>
      </c>
      <c r="H772" s="19">
        <v>2010</v>
      </c>
      <c r="I772" s="19">
        <v>20100916</v>
      </c>
      <c r="J772" s="19" t="s">
        <v>1501</v>
      </c>
      <c r="K772" s="19">
        <v>6</v>
      </c>
      <c r="L772" s="19">
        <v>38</v>
      </c>
      <c r="M772" s="19">
        <v>23</v>
      </c>
      <c r="N772" s="19">
        <v>19</v>
      </c>
      <c r="O772" s="19" t="s">
        <v>1502</v>
      </c>
      <c r="P772" s="19">
        <v>5</v>
      </c>
      <c r="Q772" s="19" t="s">
        <v>42</v>
      </c>
      <c r="R772" s="19"/>
      <c r="S772" s="19">
        <v>5000</v>
      </c>
      <c r="T772" s="19" t="s">
        <v>45</v>
      </c>
      <c r="U772" s="19"/>
      <c r="V772" s="19"/>
      <c r="W772" s="19"/>
      <c r="X772" s="19">
        <v>710</v>
      </c>
      <c r="Y772" s="19">
        <v>0</v>
      </c>
      <c r="Z772" s="19">
        <v>1</v>
      </c>
      <c r="AA772" s="19" t="s">
        <v>48</v>
      </c>
      <c r="AB772" s="19">
        <v>1</v>
      </c>
      <c r="AC772" s="19">
        <v>634583</v>
      </c>
      <c r="AD772" s="19">
        <v>12</v>
      </c>
      <c r="AE772" s="19"/>
      <c r="AF772" s="19"/>
      <c r="AG772" s="19"/>
      <c r="AH772" s="19">
        <v>112779</v>
      </c>
      <c r="AI772" s="19">
        <v>1</v>
      </c>
      <c r="AJ772" s="19"/>
      <c r="AK772" s="19"/>
      <c r="AL772" s="19"/>
      <c r="AM772" s="19"/>
      <c r="AN772" s="19"/>
      <c r="AO772" s="19">
        <v>2.95</v>
      </c>
      <c r="AP772" s="19" t="s">
        <v>1504</v>
      </c>
      <c r="AQ772" s="19" t="s">
        <v>1502</v>
      </c>
      <c r="AR772" s="19" t="s">
        <v>1540</v>
      </c>
      <c r="AS772" s="19" t="s">
        <v>1562</v>
      </c>
      <c r="AT772" s="19" t="s">
        <v>1579</v>
      </c>
      <c r="AU772" s="19" t="s">
        <v>1580</v>
      </c>
      <c r="AV772" s="19" t="s">
        <v>1565</v>
      </c>
      <c r="AW772" s="19">
        <v>2007</v>
      </c>
      <c r="AX772" s="19">
        <v>3</v>
      </c>
      <c r="AY772" s="19" t="s">
        <v>1581</v>
      </c>
      <c r="AZ772" s="19" t="s">
        <v>1567</v>
      </c>
      <c r="BA772" s="19">
        <v>2008</v>
      </c>
      <c r="BB772" t="str">
        <f>VLOOKUP(AC772,'CTCwiretagcode(Jan2016)'!A$2:C$730,3,FALSE)</f>
        <v>GLH</v>
      </c>
      <c r="BC772" t="str">
        <f t="shared" ref="BC772:BC835" si="39">VLOOKUP(N772,BF$2:BG$7,2,FALSE)</f>
        <v>NT</v>
      </c>
      <c r="BD772">
        <f t="shared" ref="BD772:BD835" si="40">IF(MID(I772,5,2)*1&gt;=10,4,3)</f>
        <v>3</v>
      </c>
      <c r="BE772" t="str">
        <f t="shared" si="38"/>
        <v>6345833M10107  B2010710</v>
      </c>
      <c r="BK772" s="19" t="s">
        <v>1503</v>
      </c>
    </row>
    <row r="773" spans="1:63" x14ac:dyDescent="0.25">
      <c r="A773" s="19" t="s">
        <v>1501</v>
      </c>
      <c r="B773" s="19">
        <v>4.0999999999999996</v>
      </c>
      <c r="C773" s="19">
        <v>20140306</v>
      </c>
      <c r="D773" s="19" t="s">
        <v>41</v>
      </c>
      <c r="E773" s="19" t="s">
        <v>41</v>
      </c>
      <c r="F773" s="19">
        <v>2168446</v>
      </c>
      <c r="G773" s="19">
        <v>1</v>
      </c>
      <c r="H773" s="19">
        <v>2010</v>
      </c>
      <c r="I773" s="19">
        <v>20100917</v>
      </c>
      <c r="J773" s="19" t="s">
        <v>1501</v>
      </c>
      <c r="K773" s="19">
        <v>6</v>
      </c>
      <c r="L773" s="19">
        <v>38</v>
      </c>
      <c r="M773" s="19">
        <v>23</v>
      </c>
      <c r="N773" s="19">
        <v>17</v>
      </c>
      <c r="O773" s="19" t="s">
        <v>1502</v>
      </c>
      <c r="P773" s="19">
        <v>5</v>
      </c>
      <c r="Q773" s="19" t="s">
        <v>42</v>
      </c>
      <c r="R773" s="19"/>
      <c r="S773" s="19">
        <v>5000</v>
      </c>
      <c r="T773" s="19" t="s">
        <v>110</v>
      </c>
      <c r="U773" s="19"/>
      <c r="V773" s="19"/>
      <c r="W773" s="19"/>
      <c r="X773" s="19">
        <v>790</v>
      </c>
      <c r="Y773" s="19">
        <v>0</v>
      </c>
      <c r="Z773" s="19">
        <v>1</v>
      </c>
      <c r="AA773" s="19" t="s">
        <v>48</v>
      </c>
      <c r="AB773" s="19">
        <v>1</v>
      </c>
      <c r="AC773" s="19">
        <v>634272</v>
      </c>
      <c r="AD773" s="19">
        <v>12</v>
      </c>
      <c r="AE773" s="19"/>
      <c r="AF773" s="19"/>
      <c r="AG773" s="19"/>
      <c r="AH773" s="19">
        <v>112779</v>
      </c>
      <c r="AI773" s="19">
        <v>1</v>
      </c>
      <c r="AJ773" s="19"/>
      <c r="AK773" s="19"/>
      <c r="AL773" s="19"/>
      <c r="AM773" s="19"/>
      <c r="AN773" s="19"/>
      <c r="AO773" s="19">
        <v>2.95</v>
      </c>
      <c r="AP773" s="19" t="s">
        <v>1504</v>
      </c>
      <c r="AQ773" s="19" t="s">
        <v>1502</v>
      </c>
      <c r="AR773" s="19" t="s">
        <v>1540</v>
      </c>
      <c r="AS773" s="19" t="s">
        <v>1562</v>
      </c>
      <c r="AT773" s="19" t="s">
        <v>1563</v>
      </c>
      <c r="AU773" s="19" t="s">
        <v>1564</v>
      </c>
      <c r="AV773" s="19" t="s">
        <v>1565</v>
      </c>
      <c r="AW773" s="19">
        <v>2007</v>
      </c>
      <c r="AX773" s="19">
        <v>3</v>
      </c>
      <c r="AY773" s="19" t="s">
        <v>1566</v>
      </c>
      <c r="AZ773" s="19" t="s">
        <v>1567</v>
      </c>
      <c r="BA773" s="19">
        <v>2008</v>
      </c>
      <c r="BB773" t="str">
        <f>VLOOKUP(AC773,'CTCwiretagcode(Jan2016)'!A$2:C$730,3,FALSE)</f>
        <v>SAM</v>
      </c>
      <c r="BC773" t="str">
        <f t="shared" si="39"/>
        <v>Tr</v>
      </c>
      <c r="BD773">
        <f t="shared" si="40"/>
        <v>3</v>
      </c>
      <c r="BE773" t="str">
        <f t="shared" si="38"/>
        <v>6342723M10107  B2010790</v>
      </c>
      <c r="BK773" s="19" t="s">
        <v>1503</v>
      </c>
    </row>
    <row r="774" spans="1:63" x14ac:dyDescent="0.25">
      <c r="A774" s="19" t="s">
        <v>1501</v>
      </c>
      <c r="B774" s="19">
        <v>4.0999999999999996</v>
      </c>
      <c r="C774" s="19">
        <v>20140306</v>
      </c>
      <c r="D774" s="19" t="s">
        <v>41</v>
      </c>
      <c r="E774" s="19" t="s">
        <v>41</v>
      </c>
      <c r="F774" s="19">
        <v>2165907</v>
      </c>
      <c r="G774" s="19">
        <v>1</v>
      </c>
      <c r="H774" s="19">
        <v>2010</v>
      </c>
      <c r="I774" s="19">
        <v>20100920</v>
      </c>
      <c r="J774" s="19" t="s">
        <v>1501</v>
      </c>
      <c r="K774" s="19">
        <v>6</v>
      </c>
      <c r="L774" s="19">
        <v>39</v>
      </c>
      <c r="M774" s="19">
        <v>23</v>
      </c>
      <c r="N774" s="19">
        <v>14</v>
      </c>
      <c r="O774" s="19" t="s">
        <v>1502</v>
      </c>
      <c r="P774" s="19">
        <v>5</v>
      </c>
      <c r="Q774" s="19" t="s">
        <v>42</v>
      </c>
      <c r="R774" s="19"/>
      <c r="S774" s="19">
        <v>5000</v>
      </c>
      <c r="T774" s="19" t="s">
        <v>45</v>
      </c>
      <c r="U774" s="19"/>
      <c r="V774" s="19"/>
      <c r="W774" s="19"/>
      <c r="X774" s="19">
        <v>510</v>
      </c>
      <c r="Y774" s="19">
        <v>0</v>
      </c>
      <c r="Z774" s="19">
        <v>1</v>
      </c>
      <c r="AA774" s="19" t="s">
        <v>48</v>
      </c>
      <c r="AB774" s="19">
        <v>1</v>
      </c>
      <c r="AC774" s="19">
        <v>635081</v>
      </c>
      <c r="AD774" s="19">
        <v>12</v>
      </c>
      <c r="AE774" s="19"/>
      <c r="AF774" s="19"/>
      <c r="AG774" s="19"/>
      <c r="AH774" s="19">
        <v>112780</v>
      </c>
      <c r="AI774" s="19">
        <v>1</v>
      </c>
      <c r="AJ774" s="19"/>
      <c r="AK774" s="19"/>
      <c r="AL774" s="19"/>
      <c r="AM774" s="19"/>
      <c r="AN774" s="19"/>
      <c r="AO774" s="19">
        <v>3.2</v>
      </c>
      <c r="AP774" s="19" t="s">
        <v>1504</v>
      </c>
      <c r="AQ774" s="19" t="s">
        <v>1502</v>
      </c>
      <c r="AR774" s="19" t="s">
        <v>1540</v>
      </c>
      <c r="AS774" s="19" t="s">
        <v>1562</v>
      </c>
      <c r="AT774" s="19" t="s">
        <v>1579</v>
      </c>
      <c r="AU774" s="19" t="s">
        <v>1580</v>
      </c>
      <c r="AV774" s="19" t="s">
        <v>1565</v>
      </c>
      <c r="AW774" s="19">
        <v>2008</v>
      </c>
      <c r="AX774" s="19">
        <v>3</v>
      </c>
      <c r="AY774" s="19" t="s">
        <v>1581</v>
      </c>
      <c r="AZ774" s="19" t="s">
        <v>1567</v>
      </c>
      <c r="BA774" s="19">
        <v>2009</v>
      </c>
      <c r="BB774" s="44" t="str">
        <f>VLOOKUP(AC774,'CTCwiretagcode(Jan2016)'!A$2:C$730,3,FALSE)</f>
        <v>GLH</v>
      </c>
      <c r="BC774" t="str">
        <f t="shared" si="39"/>
        <v>NT</v>
      </c>
      <c r="BD774">
        <f t="shared" si="40"/>
        <v>3</v>
      </c>
      <c r="BE774" t="str">
        <f t="shared" si="38"/>
        <v>6350813M10107  B2010510</v>
      </c>
      <c r="BK774" s="19" t="s">
        <v>1503</v>
      </c>
    </row>
    <row r="775" spans="1:63" x14ac:dyDescent="0.25">
      <c r="A775" s="19" t="s">
        <v>1501</v>
      </c>
      <c r="B775" s="19">
        <v>4.0999999999999996</v>
      </c>
      <c r="C775" s="19">
        <v>20140306</v>
      </c>
      <c r="D775" s="19" t="s">
        <v>41</v>
      </c>
      <c r="E775" s="19" t="s">
        <v>41</v>
      </c>
      <c r="F775" s="19">
        <v>2168429</v>
      </c>
      <c r="G775" s="19">
        <v>1</v>
      </c>
      <c r="H775" s="19">
        <v>2010</v>
      </c>
      <c r="I775" s="19">
        <v>20100819</v>
      </c>
      <c r="J775" s="19" t="s">
        <v>1501</v>
      </c>
      <c r="K775" s="19">
        <v>6</v>
      </c>
      <c r="L775" s="19">
        <v>34</v>
      </c>
      <c r="M775" s="19">
        <v>23</v>
      </c>
      <c r="N775" s="19">
        <v>14</v>
      </c>
      <c r="O775" s="19" t="s">
        <v>1502</v>
      </c>
      <c r="P775" s="19">
        <v>5</v>
      </c>
      <c r="Q775" s="19" t="s">
        <v>67</v>
      </c>
      <c r="R775" s="19"/>
      <c r="S775" s="19">
        <v>5000</v>
      </c>
      <c r="T775" s="19" t="s">
        <v>110</v>
      </c>
      <c r="U775" s="19"/>
      <c r="V775" s="19"/>
      <c r="W775" s="19"/>
      <c r="X775" s="19">
        <v>740</v>
      </c>
      <c r="Y775" s="19">
        <v>0</v>
      </c>
      <c r="Z775" s="19">
        <v>1</v>
      </c>
      <c r="AA775" s="19" t="s">
        <v>48</v>
      </c>
      <c r="AB775" s="19">
        <v>1</v>
      </c>
      <c r="AC775" s="19">
        <v>634583</v>
      </c>
      <c r="AD775" s="19">
        <v>12</v>
      </c>
      <c r="AE775" s="19"/>
      <c r="AF775" s="19"/>
      <c r="AG775" s="19"/>
      <c r="AH775" s="19">
        <v>112789</v>
      </c>
      <c r="AI775" s="19">
        <v>1</v>
      </c>
      <c r="AJ775" s="19"/>
      <c r="AK775" s="19"/>
      <c r="AL775" s="19"/>
      <c r="AM775" s="19"/>
      <c r="AN775" s="19"/>
      <c r="AO775" s="19">
        <v>3.8</v>
      </c>
      <c r="AP775" s="19" t="s">
        <v>1519</v>
      </c>
      <c r="AQ775" s="19" t="s">
        <v>1502</v>
      </c>
      <c r="AR775" s="19" t="s">
        <v>1540</v>
      </c>
      <c r="AS775" s="19" t="s">
        <v>1562</v>
      </c>
      <c r="AT775" s="19" t="s">
        <v>1579</v>
      </c>
      <c r="AU775" s="19" t="s">
        <v>1580</v>
      </c>
      <c r="AV775" s="19" t="s">
        <v>1565</v>
      </c>
      <c r="AW775" s="19">
        <v>2007</v>
      </c>
      <c r="AX775" s="19">
        <v>3</v>
      </c>
      <c r="AY775" s="19" t="s">
        <v>1581</v>
      </c>
      <c r="AZ775" s="19" t="s">
        <v>1567</v>
      </c>
      <c r="BA775" s="19">
        <v>2008</v>
      </c>
      <c r="BB775" t="str">
        <f>VLOOKUP(AC775,'CTCwiretagcode(Jan2016)'!A$2:C$730,3,FALSE)</f>
        <v>GLH</v>
      </c>
      <c r="BC775" t="str">
        <f t="shared" si="39"/>
        <v>NT</v>
      </c>
      <c r="BD775">
        <f t="shared" si="40"/>
        <v>3</v>
      </c>
      <c r="BE775" t="str">
        <f t="shared" si="38"/>
        <v>6345833M10107  C2010740</v>
      </c>
      <c r="BK775" s="19" t="s">
        <v>1518</v>
      </c>
    </row>
    <row r="776" spans="1:63" x14ac:dyDescent="0.25">
      <c r="A776" s="19" t="s">
        <v>1501</v>
      </c>
      <c r="B776" s="19">
        <v>4.0999999999999996</v>
      </c>
      <c r="C776" s="19">
        <v>20140306</v>
      </c>
      <c r="D776" s="19" t="s">
        <v>41</v>
      </c>
      <c r="E776" s="19" t="s">
        <v>41</v>
      </c>
      <c r="F776" s="19">
        <v>2168432</v>
      </c>
      <c r="G776" s="19">
        <v>1</v>
      </c>
      <c r="H776" s="19">
        <v>2010</v>
      </c>
      <c r="I776" s="19">
        <v>20100819</v>
      </c>
      <c r="J776" s="19" t="s">
        <v>1501</v>
      </c>
      <c r="K776" s="19">
        <v>6</v>
      </c>
      <c r="L776" s="19">
        <v>34</v>
      </c>
      <c r="M776" s="19">
        <v>23</v>
      </c>
      <c r="N776" s="19">
        <v>14</v>
      </c>
      <c r="O776" s="19" t="s">
        <v>1502</v>
      </c>
      <c r="P776" s="19">
        <v>5</v>
      </c>
      <c r="Q776" s="19" t="s">
        <v>67</v>
      </c>
      <c r="R776" s="19"/>
      <c r="S776" s="19">
        <v>5000</v>
      </c>
      <c r="T776" s="19" t="s">
        <v>110</v>
      </c>
      <c r="U776" s="19"/>
      <c r="V776" s="19"/>
      <c r="W776" s="19"/>
      <c r="X776" s="19">
        <v>900</v>
      </c>
      <c r="Y776" s="19">
        <v>0</v>
      </c>
      <c r="Z776" s="19">
        <v>1</v>
      </c>
      <c r="AA776" s="19" t="s">
        <v>48</v>
      </c>
      <c r="AB776" s="19">
        <v>1</v>
      </c>
      <c r="AC776" s="19">
        <v>634080</v>
      </c>
      <c r="AD776" s="19">
        <v>12</v>
      </c>
      <c r="AE776" s="19"/>
      <c r="AF776" s="19"/>
      <c r="AG776" s="19"/>
      <c r="AH776" s="19">
        <v>112789</v>
      </c>
      <c r="AI776" s="19">
        <v>1</v>
      </c>
      <c r="AJ776" s="19"/>
      <c r="AK776" s="19"/>
      <c r="AL776" s="19"/>
      <c r="AM776" s="19"/>
      <c r="AN776" s="19"/>
      <c r="AO776" s="19">
        <v>3.8</v>
      </c>
      <c r="AP776" s="19" t="s">
        <v>1519</v>
      </c>
      <c r="AQ776" s="19" t="s">
        <v>1502</v>
      </c>
      <c r="AR776" s="19" t="s">
        <v>1540</v>
      </c>
      <c r="AS776" s="19" t="s">
        <v>1562</v>
      </c>
      <c r="AT776" s="19" t="s">
        <v>1579</v>
      </c>
      <c r="AU776" s="19" t="s">
        <v>1580</v>
      </c>
      <c r="AV776" s="19" t="s">
        <v>1565</v>
      </c>
      <c r="AW776" s="19">
        <v>2006</v>
      </c>
      <c r="AX776" s="19">
        <v>3</v>
      </c>
      <c r="AY776" s="19" t="s">
        <v>1581</v>
      </c>
      <c r="AZ776" s="19" t="s">
        <v>1567</v>
      </c>
      <c r="BA776" s="19">
        <v>2007</v>
      </c>
      <c r="BB776" t="str">
        <f>VLOOKUP(AC776,'CTCwiretagcode(Jan2016)'!A$2:C$730,3,FALSE)</f>
        <v>GLH</v>
      </c>
      <c r="BC776" t="str">
        <f t="shared" si="39"/>
        <v>NT</v>
      </c>
      <c r="BD776">
        <f t="shared" si="40"/>
        <v>3</v>
      </c>
      <c r="BE776" t="str">
        <f t="shared" si="38"/>
        <v>6340803M10107  C2010900</v>
      </c>
      <c r="BK776" s="19" t="s">
        <v>1518</v>
      </c>
    </row>
    <row r="777" spans="1:63" x14ac:dyDescent="0.25">
      <c r="A777" s="19" t="s">
        <v>1501</v>
      </c>
      <c r="B777" s="19">
        <v>4.0999999999999996</v>
      </c>
      <c r="C777" s="19">
        <v>20140306</v>
      </c>
      <c r="D777" s="19" t="s">
        <v>41</v>
      </c>
      <c r="E777" s="19" t="s">
        <v>41</v>
      </c>
      <c r="F777" s="19">
        <v>2137815</v>
      </c>
      <c r="G777" s="19">
        <v>1</v>
      </c>
      <c r="H777" s="19">
        <v>2010</v>
      </c>
      <c r="I777" s="19">
        <v>20100823</v>
      </c>
      <c r="J777" s="19" t="s">
        <v>1501</v>
      </c>
      <c r="K777" s="19">
        <v>6</v>
      </c>
      <c r="L777" s="19">
        <v>35</v>
      </c>
      <c r="M777" s="19">
        <v>23</v>
      </c>
      <c r="N777" s="19">
        <v>14</v>
      </c>
      <c r="O777" s="19" t="s">
        <v>1502</v>
      </c>
      <c r="P777" s="19">
        <v>5</v>
      </c>
      <c r="Q777" s="19" t="s">
        <v>67</v>
      </c>
      <c r="R777" s="19"/>
      <c r="S777" s="19">
        <v>5000</v>
      </c>
      <c r="T777" s="19" t="s">
        <v>110</v>
      </c>
      <c r="U777" s="19"/>
      <c r="V777" s="19"/>
      <c r="W777" s="19"/>
      <c r="X777" s="19">
        <v>730</v>
      </c>
      <c r="Y777" s="19">
        <v>0</v>
      </c>
      <c r="Z777" s="19">
        <v>1</v>
      </c>
      <c r="AA777" s="19" t="s">
        <v>48</v>
      </c>
      <c r="AB777" s="19">
        <v>1</v>
      </c>
      <c r="AC777" s="19">
        <v>186353</v>
      </c>
      <c r="AD777" s="19">
        <v>12</v>
      </c>
      <c r="AE777" s="19"/>
      <c r="AF777" s="19"/>
      <c r="AG777" s="19"/>
      <c r="AH777" s="19">
        <v>112790</v>
      </c>
      <c r="AI777" s="19">
        <v>1</v>
      </c>
      <c r="AJ777" s="19"/>
      <c r="AK777" s="19"/>
      <c r="AL777" s="19"/>
      <c r="AM777" s="19"/>
      <c r="AN777" s="19"/>
      <c r="AO777" s="19">
        <v>3.81</v>
      </c>
      <c r="AP777" s="19" t="s">
        <v>1519</v>
      </c>
      <c r="AQ777" s="19" t="s">
        <v>1502</v>
      </c>
      <c r="AR777" s="19" t="s">
        <v>1505</v>
      </c>
      <c r="AS777" s="19" t="s">
        <v>1506</v>
      </c>
      <c r="AT777" s="19" t="s">
        <v>1534</v>
      </c>
      <c r="AU777" s="19" t="s">
        <v>1535</v>
      </c>
      <c r="AV777" s="19" t="s">
        <v>1536</v>
      </c>
      <c r="AW777" s="19">
        <v>2007</v>
      </c>
      <c r="AX777" s="19">
        <v>2</v>
      </c>
      <c r="AY777" s="19" t="s">
        <v>1537</v>
      </c>
      <c r="AZ777" s="19" t="s">
        <v>1538</v>
      </c>
      <c r="BA777" s="19">
        <v>2008</v>
      </c>
      <c r="BB777" t="str">
        <f>VLOOKUP(AC777,'CTCwiretagcode(Jan2016)'!A$2:C$730,3,FALSE)</f>
        <v>SHU</v>
      </c>
      <c r="BC777" t="str">
        <f t="shared" si="39"/>
        <v>NT</v>
      </c>
      <c r="BD777">
        <f t="shared" si="40"/>
        <v>3</v>
      </c>
      <c r="BE777" t="str">
        <f t="shared" si="38"/>
        <v>1863533M10107  C2010730</v>
      </c>
      <c r="BK777" s="19" t="s">
        <v>1518</v>
      </c>
    </row>
    <row r="778" spans="1:63" x14ac:dyDescent="0.25">
      <c r="A778" s="19" t="s">
        <v>1501</v>
      </c>
      <c r="B778" s="19">
        <v>4.0999999999999996</v>
      </c>
      <c r="C778" s="19">
        <v>20140306</v>
      </c>
      <c r="D778" s="19" t="s">
        <v>41</v>
      </c>
      <c r="E778" s="19" t="s">
        <v>41</v>
      </c>
      <c r="F778" s="19">
        <v>2137816</v>
      </c>
      <c r="G778" s="19">
        <v>1</v>
      </c>
      <c r="H778" s="19">
        <v>2010</v>
      </c>
      <c r="I778" s="19">
        <v>20100823</v>
      </c>
      <c r="J778" s="19" t="s">
        <v>1501</v>
      </c>
      <c r="K778" s="19">
        <v>6</v>
      </c>
      <c r="L778" s="19">
        <v>35</v>
      </c>
      <c r="M778" s="19">
        <v>23</v>
      </c>
      <c r="N778" s="19">
        <v>14</v>
      </c>
      <c r="O778" s="19" t="s">
        <v>1502</v>
      </c>
      <c r="P778" s="19">
        <v>5</v>
      </c>
      <c r="Q778" s="19" t="s">
        <v>67</v>
      </c>
      <c r="R778" s="19"/>
      <c r="S778" s="19">
        <v>5000</v>
      </c>
      <c r="T778" s="19" t="s">
        <v>45</v>
      </c>
      <c r="U778" s="19"/>
      <c r="V778" s="19"/>
      <c r="W778" s="19"/>
      <c r="X778" s="19">
        <v>830</v>
      </c>
      <c r="Y778" s="19">
        <v>0</v>
      </c>
      <c r="Z778" s="19">
        <v>1</v>
      </c>
      <c r="AA778" s="19" t="s">
        <v>48</v>
      </c>
      <c r="AB778" s="19">
        <v>1</v>
      </c>
      <c r="AC778" s="19">
        <v>634583</v>
      </c>
      <c r="AD778" s="19">
        <v>12</v>
      </c>
      <c r="AE778" s="19"/>
      <c r="AF778" s="19"/>
      <c r="AG778" s="19"/>
      <c r="AH778" s="19">
        <v>112790</v>
      </c>
      <c r="AI778" s="19">
        <v>1</v>
      </c>
      <c r="AJ778" s="19"/>
      <c r="AK778" s="19"/>
      <c r="AL778" s="19"/>
      <c r="AM778" s="19"/>
      <c r="AN778" s="19"/>
      <c r="AO778" s="19">
        <v>3.81</v>
      </c>
      <c r="AP778" s="19" t="s">
        <v>1519</v>
      </c>
      <c r="AQ778" s="19" t="s">
        <v>1502</v>
      </c>
      <c r="AR778" s="19" t="s">
        <v>1540</v>
      </c>
      <c r="AS778" s="19" t="s">
        <v>1562</v>
      </c>
      <c r="AT778" s="19" t="s">
        <v>1579</v>
      </c>
      <c r="AU778" s="19" t="s">
        <v>1580</v>
      </c>
      <c r="AV778" s="19" t="s">
        <v>1565</v>
      </c>
      <c r="AW778" s="19">
        <v>2007</v>
      </c>
      <c r="AX778" s="19">
        <v>3</v>
      </c>
      <c r="AY778" s="19" t="s">
        <v>1581</v>
      </c>
      <c r="AZ778" s="19" t="s">
        <v>1567</v>
      </c>
      <c r="BA778" s="19">
        <v>2008</v>
      </c>
      <c r="BB778" t="str">
        <f>VLOOKUP(AC778,'CTCwiretagcode(Jan2016)'!A$2:C$730,3,FALSE)</f>
        <v>GLH</v>
      </c>
      <c r="BC778" t="str">
        <f t="shared" si="39"/>
        <v>NT</v>
      </c>
      <c r="BD778">
        <f t="shared" si="40"/>
        <v>3</v>
      </c>
      <c r="BE778" t="str">
        <f t="shared" si="38"/>
        <v>6345833M10107  C2010830</v>
      </c>
      <c r="BK778" s="19" t="s">
        <v>1518</v>
      </c>
    </row>
    <row r="779" spans="1:63" x14ac:dyDescent="0.25">
      <c r="A779" s="19" t="s">
        <v>1501</v>
      </c>
      <c r="B779" s="19">
        <v>4.0999999999999996</v>
      </c>
      <c r="C779" s="19">
        <v>20140306</v>
      </c>
      <c r="D779" s="19" t="s">
        <v>41</v>
      </c>
      <c r="E779" s="19" t="s">
        <v>41</v>
      </c>
      <c r="F779" s="19">
        <v>2137818</v>
      </c>
      <c r="G779" s="19">
        <v>1</v>
      </c>
      <c r="H779" s="19">
        <v>2010</v>
      </c>
      <c r="I779" s="19">
        <v>20100823</v>
      </c>
      <c r="J779" s="19" t="s">
        <v>1501</v>
      </c>
      <c r="K779" s="19">
        <v>6</v>
      </c>
      <c r="L779" s="19">
        <v>35</v>
      </c>
      <c r="M779" s="19">
        <v>23</v>
      </c>
      <c r="N779" s="19">
        <v>14</v>
      </c>
      <c r="O779" s="19" t="s">
        <v>1502</v>
      </c>
      <c r="P779" s="19">
        <v>5</v>
      </c>
      <c r="Q779" s="19" t="s">
        <v>67</v>
      </c>
      <c r="R779" s="19"/>
      <c r="S779" s="19">
        <v>5000</v>
      </c>
      <c r="T779" s="19" t="s">
        <v>45</v>
      </c>
      <c r="U779" s="19"/>
      <c r="V779" s="19"/>
      <c r="W779" s="19"/>
      <c r="X779" s="19">
        <v>840</v>
      </c>
      <c r="Y779" s="19">
        <v>0</v>
      </c>
      <c r="Z779" s="19">
        <v>1</v>
      </c>
      <c r="AA779" s="19" t="s">
        <v>48</v>
      </c>
      <c r="AB779" s="19">
        <v>1</v>
      </c>
      <c r="AC779" s="19">
        <v>634272</v>
      </c>
      <c r="AD779" s="19">
        <v>12</v>
      </c>
      <c r="AE779" s="19"/>
      <c r="AF779" s="19"/>
      <c r="AG779" s="19"/>
      <c r="AH779" s="19">
        <v>112790</v>
      </c>
      <c r="AI779" s="19">
        <v>1</v>
      </c>
      <c r="AJ779" s="19"/>
      <c r="AK779" s="19"/>
      <c r="AL779" s="19"/>
      <c r="AM779" s="19"/>
      <c r="AN779" s="19"/>
      <c r="AO779" s="19">
        <v>3.81</v>
      </c>
      <c r="AP779" s="19" t="s">
        <v>1519</v>
      </c>
      <c r="AQ779" s="19" t="s">
        <v>1502</v>
      </c>
      <c r="AR779" s="19" t="s">
        <v>1540</v>
      </c>
      <c r="AS779" s="19" t="s">
        <v>1562</v>
      </c>
      <c r="AT779" s="19" t="s">
        <v>1563</v>
      </c>
      <c r="AU779" s="19" t="s">
        <v>1564</v>
      </c>
      <c r="AV779" s="19" t="s">
        <v>1565</v>
      </c>
      <c r="AW779" s="19">
        <v>2007</v>
      </c>
      <c r="AX779" s="19">
        <v>3</v>
      </c>
      <c r="AY779" s="19" t="s">
        <v>1566</v>
      </c>
      <c r="AZ779" s="19" t="s">
        <v>1567</v>
      </c>
      <c r="BA779" s="19">
        <v>2008</v>
      </c>
      <c r="BB779" t="str">
        <f>VLOOKUP(AC779,'CTCwiretagcode(Jan2016)'!A$2:C$730,3,FALSE)</f>
        <v>SAM</v>
      </c>
      <c r="BC779" t="str">
        <f t="shared" si="39"/>
        <v>NT</v>
      </c>
      <c r="BD779">
        <f t="shared" si="40"/>
        <v>3</v>
      </c>
      <c r="BE779" t="str">
        <f t="shared" si="38"/>
        <v>6342723M10107  C2010840</v>
      </c>
      <c r="BK779" s="19" t="s">
        <v>1518</v>
      </c>
    </row>
    <row r="780" spans="1:63" x14ac:dyDescent="0.25">
      <c r="A780" s="19" t="s">
        <v>1501</v>
      </c>
      <c r="B780" s="19">
        <v>4.0999999999999996</v>
      </c>
      <c r="C780" s="19">
        <v>20140306</v>
      </c>
      <c r="D780" s="19" t="s">
        <v>41</v>
      </c>
      <c r="E780" s="19" t="s">
        <v>41</v>
      </c>
      <c r="F780" s="19">
        <v>2137820</v>
      </c>
      <c r="G780" s="19">
        <v>1</v>
      </c>
      <c r="H780" s="19">
        <v>2010</v>
      </c>
      <c r="I780" s="19">
        <v>20100823</v>
      </c>
      <c r="J780" s="19" t="s">
        <v>1501</v>
      </c>
      <c r="K780" s="19">
        <v>6</v>
      </c>
      <c r="L780" s="19">
        <v>35</v>
      </c>
      <c r="M780" s="19">
        <v>23</v>
      </c>
      <c r="N780" s="19">
        <v>14</v>
      </c>
      <c r="O780" s="19" t="s">
        <v>1502</v>
      </c>
      <c r="P780" s="19">
        <v>5</v>
      </c>
      <c r="Q780" s="19" t="s">
        <v>67</v>
      </c>
      <c r="R780" s="19"/>
      <c r="S780" s="19">
        <v>5000</v>
      </c>
      <c r="T780" s="19" t="s">
        <v>45</v>
      </c>
      <c r="U780" s="19"/>
      <c r="V780" s="19"/>
      <c r="W780" s="19"/>
      <c r="X780" s="19">
        <v>650</v>
      </c>
      <c r="Y780" s="19">
        <v>0</v>
      </c>
      <c r="Z780" s="19">
        <v>1</v>
      </c>
      <c r="AA780" s="19" t="s">
        <v>48</v>
      </c>
      <c r="AB780" s="19">
        <v>1</v>
      </c>
      <c r="AC780" s="19">
        <v>634272</v>
      </c>
      <c r="AD780" s="19">
        <v>12</v>
      </c>
      <c r="AE780" s="19"/>
      <c r="AF780" s="19"/>
      <c r="AG780" s="19"/>
      <c r="AH780" s="19">
        <v>112790</v>
      </c>
      <c r="AI780" s="19">
        <v>1</v>
      </c>
      <c r="AJ780" s="19"/>
      <c r="AK780" s="19"/>
      <c r="AL780" s="19"/>
      <c r="AM780" s="19"/>
      <c r="AN780" s="19"/>
      <c r="AO780" s="19">
        <v>3.81</v>
      </c>
      <c r="AP780" s="19" t="s">
        <v>1519</v>
      </c>
      <c r="AQ780" s="19" t="s">
        <v>1502</v>
      </c>
      <c r="AR780" s="19" t="s">
        <v>1540</v>
      </c>
      <c r="AS780" s="19" t="s">
        <v>1562</v>
      </c>
      <c r="AT780" s="19" t="s">
        <v>1563</v>
      </c>
      <c r="AU780" s="19" t="s">
        <v>1564</v>
      </c>
      <c r="AV780" s="19" t="s">
        <v>1565</v>
      </c>
      <c r="AW780" s="19">
        <v>2007</v>
      </c>
      <c r="AX780" s="19">
        <v>3</v>
      </c>
      <c r="AY780" s="19" t="s">
        <v>1566</v>
      </c>
      <c r="AZ780" s="19" t="s">
        <v>1567</v>
      </c>
      <c r="BA780" s="19">
        <v>2008</v>
      </c>
      <c r="BB780" t="str">
        <f>VLOOKUP(AC780,'CTCwiretagcode(Jan2016)'!A$2:C$730,3,FALSE)</f>
        <v>SAM</v>
      </c>
      <c r="BC780" t="str">
        <f t="shared" si="39"/>
        <v>NT</v>
      </c>
      <c r="BD780">
        <f t="shared" si="40"/>
        <v>3</v>
      </c>
      <c r="BE780" t="str">
        <f t="shared" si="38"/>
        <v>6342723M10107  C2010650</v>
      </c>
      <c r="BK780" s="19" t="s">
        <v>1518</v>
      </c>
    </row>
    <row r="781" spans="1:63" x14ac:dyDescent="0.25">
      <c r="A781" s="19" t="s">
        <v>1501</v>
      </c>
      <c r="B781" s="19">
        <v>4.0999999999999996</v>
      </c>
      <c r="C781" s="19">
        <v>20140306</v>
      </c>
      <c r="D781" s="19" t="s">
        <v>41</v>
      </c>
      <c r="E781" s="19" t="s">
        <v>41</v>
      </c>
      <c r="F781" s="19">
        <v>2165628</v>
      </c>
      <c r="G781" s="19">
        <v>1</v>
      </c>
      <c r="H781" s="19">
        <v>2010</v>
      </c>
      <c r="I781" s="19">
        <v>20100824</v>
      </c>
      <c r="J781" s="19" t="s">
        <v>1501</v>
      </c>
      <c r="K781" s="19">
        <v>6</v>
      </c>
      <c r="L781" s="19">
        <v>35</v>
      </c>
      <c r="M781" s="19">
        <v>23</v>
      </c>
      <c r="N781" s="19">
        <v>17</v>
      </c>
      <c r="O781" s="19" t="s">
        <v>1502</v>
      </c>
      <c r="P781" s="19">
        <v>5</v>
      </c>
      <c r="Q781" s="19" t="s">
        <v>67</v>
      </c>
      <c r="R781" s="19"/>
      <c r="S781" s="19">
        <v>5000</v>
      </c>
      <c r="T781" s="19" t="s">
        <v>45</v>
      </c>
      <c r="U781" s="19"/>
      <c r="V781" s="19"/>
      <c r="W781" s="19"/>
      <c r="X781" s="19">
        <v>780</v>
      </c>
      <c r="Y781" s="19">
        <v>0</v>
      </c>
      <c r="Z781" s="19">
        <v>1</v>
      </c>
      <c r="AA781" s="19" t="s">
        <v>48</v>
      </c>
      <c r="AB781" s="19">
        <v>1</v>
      </c>
      <c r="AC781" s="19">
        <v>634272</v>
      </c>
      <c r="AD781" s="19">
        <v>12</v>
      </c>
      <c r="AE781" s="19"/>
      <c r="AF781" s="19"/>
      <c r="AG781" s="19"/>
      <c r="AH781" s="19">
        <v>112790</v>
      </c>
      <c r="AI781" s="19">
        <v>1</v>
      </c>
      <c r="AJ781" s="19"/>
      <c r="AK781" s="19"/>
      <c r="AL781" s="19"/>
      <c r="AM781" s="19"/>
      <c r="AN781" s="19"/>
      <c r="AO781" s="19">
        <v>3.81</v>
      </c>
      <c r="AP781" s="19" t="s">
        <v>1519</v>
      </c>
      <c r="AQ781" s="19" t="s">
        <v>1502</v>
      </c>
      <c r="AR781" s="19" t="s">
        <v>1540</v>
      </c>
      <c r="AS781" s="19" t="s">
        <v>1562</v>
      </c>
      <c r="AT781" s="19" t="s">
        <v>1563</v>
      </c>
      <c r="AU781" s="19" t="s">
        <v>1564</v>
      </c>
      <c r="AV781" s="19" t="s">
        <v>1565</v>
      </c>
      <c r="AW781" s="19">
        <v>2007</v>
      </c>
      <c r="AX781" s="19">
        <v>3</v>
      </c>
      <c r="AY781" s="19" t="s">
        <v>1566</v>
      </c>
      <c r="AZ781" s="19" t="s">
        <v>1567</v>
      </c>
      <c r="BA781" s="19">
        <v>2008</v>
      </c>
      <c r="BB781" t="str">
        <f>VLOOKUP(AC781,'CTCwiretagcode(Jan2016)'!A$2:C$730,3,FALSE)</f>
        <v>SAM</v>
      </c>
      <c r="BC781" t="str">
        <f t="shared" si="39"/>
        <v>Tr</v>
      </c>
      <c r="BD781">
        <f t="shared" si="40"/>
        <v>3</v>
      </c>
      <c r="BE781" t="str">
        <f t="shared" si="38"/>
        <v>6342723M10107  C2010780</v>
      </c>
      <c r="BK781" s="19" t="s">
        <v>1518</v>
      </c>
    </row>
    <row r="782" spans="1:63" x14ac:dyDescent="0.25">
      <c r="A782" s="19" t="s">
        <v>1501</v>
      </c>
      <c r="B782" s="19">
        <v>4.0999999999999996</v>
      </c>
      <c r="C782" s="19">
        <v>20140306</v>
      </c>
      <c r="D782" s="19" t="s">
        <v>41</v>
      </c>
      <c r="E782" s="19" t="s">
        <v>41</v>
      </c>
      <c r="F782" s="19">
        <v>2165645</v>
      </c>
      <c r="G782" s="19">
        <v>1</v>
      </c>
      <c r="H782" s="19">
        <v>2010</v>
      </c>
      <c r="I782" s="19">
        <v>20100824</v>
      </c>
      <c r="J782" s="19" t="s">
        <v>1501</v>
      </c>
      <c r="K782" s="19">
        <v>6</v>
      </c>
      <c r="L782" s="19">
        <v>35</v>
      </c>
      <c r="M782" s="19">
        <v>23</v>
      </c>
      <c r="N782" s="19">
        <v>17</v>
      </c>
      <c r="O782" s="19" t="s">
        <v>1502</v>
      </c>
      <c r="P782" s="19">
        <v>5</v>
      </c>
      <c r="Q782" s="19" t="s">
        <v>67</v>
      </c>
      <c r="R782" s="19"/>
      <c r="S782" s="19">
        <v>5000</v>
      </c>
      <c r="T782" s="19" t="s">
        <v>110</v>
      </c>
      <c r="U782" s="19"/>
      <c r="V782" s="19"/>
      <c r="W782" s="19"/>
      <c r="X782" s="19">
        <v>840</v>
      </c>
      <c r="Y782" s="19">
        <v>0</v>
      </c>
      <c r="Z782" s="19">
        <v>1</v>
      </c>
      <c r="AA782" s="19" t="s">
        <v>48</v>
      </c>
      <c r="AB782" s="19">
        <v>1</v>
      </c>
      <c r="AC782" s="19">
        <v>633389</v>
      </c>
      <c r="AD782" s="19">
        <v>12</v>
      </c>
      <c r="AE782" s="19"/>
      <c r="AF782" s="19"/>
      <c r="AG782" s="19"/>
      <c r="AH782" s="19">
        <v>112790</v>
      </c>
      <c r="AI782" s="19">
        <v>1</v>
      </c>
      <c r="AJ782" s="19"/>
      <c r="AK782" s="19"/>
      <c r="AL782" s="19"/>
      <c r="AM782" s="19"/>
      <c r="AN782" s="19"/>
      <c r="AO782" s="19">
        <v>3.81</v>
      </c>
      <c r="AP782" s="19" t="s">
        <v>1519</v>
      </c>
      <c r="AQ782" s="19" t="s">
        <v>1502</v>
      </c>
      <c r="AR782" s="19" t="s">
        <v>1540</v>
      </c>
      <c r="AS782" s="19" t="s">
        <v>1562</v>
      </c>
      <c r="AT782" s="19" t="s">
        <v>1563</v>
      </c>
      <c r="AU782" s="19" t="s">
        <v>1564</v>
      </c>
      <c r="AV782" s="19" t="s">
        <v>1565</v>
      </c>
      <c r="AW782" s="19">
        <v>2006</v>
      </c>
      <c r="AX782" s="19">
        <v>3</v>
      </c>
      <c r="AY782" s="19" t="s">
        <v>1566</v>
      </c>
      <c r="AZ782" s="19" t="s">
        <v>1567</v>
      </c>
      <c r="BA782" s="19">
        <v>2007</v>
      </c>
      <c r="BB782" t="str">
        <f>VLOOKUP(AC782,'CTCwiretagcode(Jan2016)'!A$2:C$730,3,FALSE)</f>
        <v>SAM</v>
      </c>
      <c r="BC782" t="str">
        <f t="shared" si="39"/>
        <v>Tr</v>
      </c>
      <c r="BD782">
        <f t="shared" si="40"/>
        <v>3</v>
      </c>
      <c r="BE782" t="str">
        <f t="shared" si="38"/>
        <v>6333893M10107  C2010840</v>
      </c>
      <c r="BK782" s="19" t="s">
        <v>1518</v>
      </c>
    </row>
    <row r="783" spans="1:63" x14ac:dyDescent="0.25">
      <c r="A783" s="19" t="s">
        <v>1501</v>
      </c>
      <c r="B783" s="19">
        <v>4.0999999999999996</v>
      </c>
      <c r="C783" s="19">
        <v>20140306</v>
      </c>
      <c r="D783" s="19" t="s">
        <v>41</v>
      </c>
      <c r="E783" s="19" t="s">
        <v>41</v>
      </c>
      <c r="F783" s="19">
        <v>2165653</v>
      </c>
      <c r="G783" s="19">
        <v>1</v>
      </c>
      <c r="H783" s="19">
        <v>2010</v>
      </c>
      <c r="I783" s="19">
        <v>20100824</v>
      </c>
      <c r="J783" s="19" t="s">
        <v>1501</v>
      </c>
      <c r="K783" s="19">
        <v>6</v>
      </c>
      <c r="L783" s="19">
        <v>35</v>
      </c>
      <c r="M783" s="19">
        <v>23</v>
      </c>
      <c r="N783" s="19">
        <v>17</v>
      </c>
      <c r="O783" s="19" t="s">
        <v>1502</v>
      </c>
      <c r="P783" s="19">
        <v>5</v>
      </c>
      <c r="Q783" s="19" t="s">
        <v>67</v>
      </c>
      <c r="R783" s="19"/>
      <c r="S783" s="19">
        <v>5000</v>
      </c>
      <c r="T783" s="19" t="s">
        <v>45</v>
      </c>
      <c r="U783" s="19"/>
      <c r="V783" s="19"/>
      <c r="W783" s="19"/>
      <c r="X783" s="19">
        <v>720</v>
      </c>
      <c r="Y783" s="19">
        <v>0</v>
      </c>
      <c r="Z783" s="19">
        <v>1</v>
      </c>
      <c r="AA783" s="19" t="s">
        <v>48</v>
      </c>
      <c r="AB783" s="19">
        <v>1</v>
      </c>
      <c r="AC783" s="19">
        <v>634272</v>
      </c>
      <c r="AD783" s="19">
        <v>12</v>
      </c>
      <c r="AE783" s="19"/>
      <c r="AF783" s="19"/>
      <c r="AG783" s="19"/>
      <c r="AH783" s="19">
        <v>112790</v>
      </c>
      <c r="AI783" s="19">
        <v>1</v>
      </c>
      <c r="AJ783" s="19"/>
      <c r="AK783" s="19"/>
      <c r="AL783" s="19"/>
      <c r="AM783" s="19"/>
      <c r="AN783" s="19"/>
      <c r="AO783" s="19">
        <v>3.81</v>
      </c>
      <c r="AP783" s="19" t="s">
        <v>1519</v>
      </c>
      <c r="AQ783" s="19" t="s">
        <v>1502</v>
      </c>
      <c r="AR783" s="19" t="s">
        <v>1540</v>
      </c>
      <c r="AS783" s="19" t="s">
        <v>1562</v>
      </c>
      <c r="AT783" s="19" t="s">
        <v>1563</v>
      </c>
      <c r="AU783" s="19" t="s">
        <v>1564</v>
      </c>
      <c r="AV783" s="19" t="s">
        <v>1565</v>
      </c>
      <c r="AW783" s="19">
        <v>2007</v>
      </c>
      <c r="AX783" s="19">
        <v>3</v>
      </c>
      <c r="AY783" s="19" t="s">
        <v>1566</v>
      </c>
      <c r="AZ783" s="19" t="s">
        <v>1567</v>
      </c>
      <c r="BA783" s="19">
        <v>2008</v>
      </c>
      <c r="BB783" t="str">
        <f>VLOOKUP(AC783,'CTCwiretagcode(Jan2016)'!A$2:C$730,3,FALSE)</f>
        <v>SAM</v>
      </c>
      <c r="BC783" t="str">
        <f t="shared" si="39"/>
        <v>Tr</v>
      </c>
      <c r="BD783">
        <f t="shared" si="40"/>
        <v>3</v>
      </c>
      <c r="BE783" t="str">
        <f t="shared" si="38"/>
        <v>6342723M10107  C2010720</v>
      </c>
      <c r="BK783" s="19" t="s">
        <v>1518</v>
      </c>
    </row>
    <row r="784" spans="1:63" x14ac:dyDescent="0.25">
      <c r="A784" s="19" t="s">
        <v>1501</v>
      </c>
      <c r="B784" s="19">
        <v>4.0999999999999996</v>
      </c>
      <c r="C784" s="19">
        <v>20140306</v>
      </c>
      <c r="D784" s="19" t="s">
        <v>41</v>
      </c>
      <c r="E784" s="19" t="s">
        <v>41</v>
      </c>
      <c r="F784" s="19">
        <v>2165655</v>
      </c>
      <c r="G784" s="19">
        <v>1</v>
      </c>
      <c r="H784" s="19">
        <v>2010</v>
      </c>
      <c r="I784" s="19">
        <v>20100824</v>
      </c>
      <c r="J784" s="19" t="s">
        <v>1501</v>
      </c>
      <c r="K784" s="19">
        <v>6</v>
      </c>
      <c r="L784" s="19">
        <v>35</v>
      </c>
      <c r="M784" s="19">
        <v>23</v>
      </c>
      <c r="N784" s="19">
        <v>17</v>
      </c>
      <c r="O784" s="19" t="s">
        <v>1502</v>
      </c>
      <c r="P784" s="19">
        <v>5</v>
      </c>
      <c r="Q784" s="19" t="s">
        <v>67</v>
      </c>
      <c r="R784" s="19"/>
      <c r="S784" s="19">
        <v>5000</v>
      </c>
      <c r="T784" s="19" t="s">
        <v>45</v>
      </c>
      <c r="U784" s="19"/>
      <c r="V784" s="19"/>
      <c r="W784" s="19"/>
      <c r="X784" s="19">
        <v>770</v>
      </c>
      <c r="Y784" s="19">
        <v>0</v>
      </c>
      <c r="Z784" s="19">
        <v>1</v>
      </c>
      <c r="AA784" s="19" t="s">
        <v>48</v>
      </c>
      <c r="AB784" s="19">
        <v>1</v>
      </c>
      <c r="AC784" s="19">
        <v>634272</v>
      </c>
      <c r="AD784" s="19">
        <v>12</v>
      </c>
      <c r="AE784" s="19"/>
      <c r="AF784" s="19"/>
      <c r="AG784" s="19"/>
      <c r="AH784" s="19">
        <v>112790</v>
      </c>
      <c r="AI784" s="19">
        <v>1</v>
      </c>
      <c r="AJ784" s="19"/>
      <c r="AK784" s="19"/>
      <c r="AL784" s="19"/>
      <c r="AM784" s="19"/>
      <c r="AN784" s="19"/>
      <c r="AO784" s="19">
        <v>3.81</v>
      </c>
      <c r="AP784" s="19" t="s">
        <v>1519</v>
      </c>
      <c r="AQ784" s="19" t="s">
        <v>1502</v>
      </c>
      <c r="AR784" s="19" t="s">
        <v>1540</v>
      </c>
      <c r="AS784" s="19" t="s">
        <v>1562</v>
      </c>
      <c r="AT784" s="19" t="s">
        <v>1563</v>
      </c>
      <c r="AU784" s="19" t="s">
        <v>1564</v>
      </c>
      <c r="AV784" s="19" t="s">
        <v>1565</v>
      </c>
      <c r="AW784" s="19">
        <v>2007</v>
      </c>
      <c r="AX784" s="19">
        <v>3</v>
      </c>
      <c r="AY784" s="19" t="s">
        <v>1566</v>
      </c>
      <c r="AZ784" s="19" t="s">
        <v>1567</v>
      </c>
      <c r="BA784" s="19">
        <v>2008</v>
      </c>
      <c r="BB784" t="str">
        <f>VLOOKUP(AC784,'CTCwiretagcode(Jan2016)'!A$2:C$730,3,FALSE)</f>
        <v>SAM</v>
      </c>
      <c r="BC784" t="str">
        <f t="shared" si="39"/>
        <v>Tr</v>
      </c>
      <c r="BD784">
        <f t="shared" si="40"/>
        <v>3</v>
      </c>
      <c r="BE784" t="str">
        <f t="shared" si="38"/>
        <v>6342723M10107  C2010770</v>
      </c>
      <c r="BK784" s="19" t="s">
        <v>1518</v>
      </c>
    </row>
    <row r="785" spans="1:63" x14ac:dyDescent="0.25">
      <c r="A785" s="19" t="s">
        <v>1501</v>
      </c>
      <c r="B785" s="19">
        <v>4.0999999999999996</v>
      </c>
      <c r="C785" s="19">
        <v>20140306</v>
      </c>
      <c r="D785" s="19" t="s">
        <v>41</v>
      </c>
      <c r="E785" s="19" t="s">
        <v>41</v>
      </c>
      <c r="F785" s="19">
        <v>2165657</v>
      </c>
      <c r="G785" s="19">
        <v>1</v>
      </c>
      <c r="H785" s="19">
        <v>2010</v>
      </c>
      <c r="I785" s="19">
        <v>20100824</v>
      </c>
      <c r="J785" s="19" t="s">
        <v>1501</v>
      </c>
      <c r="K785" s="19">
        <v>6</v>
      </c>
      <c r="L785" s="19">
        <v>35</v>
      </c>
      <c r="M785" s="19">
        <v>23</v>
      </c>
      <c r="N785" s="19">
        <v>17</v>
      </c>
      <c r="O785" s="19" t="s">
        <v>1502</v>
      </c>
      <c r="P785" s="19">
        <v>5</v>
      </c>
      <c r="Q785" s="19" t="s">
        <v>67</v>
      </c>
      <c r="R785" s="19"/>
      <c r="S785" s="19">
        <v>5000</v>
      </c>
      <c r="T785" s="19" t="s">
        <v>45</v>
      </c>
      <c r="U785" s="19"/>
      <c r="V785" s="19"/>
      <c r="W785" s="19"/>
      <c r="X785" s="19">
        <v>760</v>
      </c>
      <c r="Y785" s="19">
        <v>0</v>
      </c>
      <c r="Z785" s="19">
        <v>1</v>
      </c>
      <c r="AA785" s="19" t="s">
        <v>48</v>
      </c>
      <c r="AB785" s="19">
        <v>1</v>
      </c>
      <c r="AC785" s="19">
        <v>634272</v>
      </c>
      <c r="AD785" s="19">
        <v>12</v>
      </c>
      <c r="AE785" s="19"/>
      <c r="AF785" s="19"/>
      <c r="AG785" s="19"/>
      <c r="AH785" s="19">
        <v>112790</v>
      </c>
      <c r="AI785" s="19">
        <v>1</v>
      </c>
      <c r="AJ785" s="19"/>
      <c r="AK785" s="19"/>
      <c r="AL785" s="19"/>
      <c r="AM785" s="19"/>
      <c r="AN785" s="19"/>
      <c r="AO785" s="19">
        <v>3.81</v>
      </c>
      <c r="AP785" s="19" t="s">
        <v>1519</v>
      </c>
      <c r="AQ785" s="19" t="s">
        <v>1502</v>
      </c>
      <c r="AR785" s="19" t="s">
        <v>1540</v>
      </c>
      <c r="AS785" s="19" t="s">
        <v>1562</v>
      </c>
      <c r="AT785" s="19" t="s">
        <v>1563</v>
      </c>
      <c r="AU785" s="19" t="s">
        <v>1564</v>
      </c>
      <c r="AV785" s="19" t="s">
        <v>1565</v>
      </c>
      <c r="AW785" s="19">
        <v>2007</v>
      </c>
      <c r="AX785" s="19">
        <v>3</v>
      </c>
      <c r="AY785" s="19" t="s">
        <v>1566</v>
      </c>
      <c r="AZ785" s="19" t="s">
        <v>1567</v>
      </c>
      <c r="BA785" s="19">
        <v>2008</v>
      </c>
      <c r="BB785" t="str">
        <f>VLOOKUP(AC785,'CTCwiretagcode(Jan2016)'!A$2:C$730,3,FALSE)</f>
        <v>SAM</v>
      </c>
      <c r="BC785" t="str">
        <f t="shared" si="39"/>
        <v>Tr</v>
      </c>
      <c r="BD785">
        <f t="shared" si="40"/>
        <v>3</v>
      </c>
      <c r="BE785" t="str">
        <f t="shared" si="38"/>
        <v>6342723M10107  C2010760</v>
      </c>
      <c r="BK785" s="19" t="s">
        <v>1518</v>
      </c>
    </row>
    <row r="786" spans="1:63" x14ac:dyDescent="0.25">
      <c r="A786" s="19" t="s">
        <v>1501</v>
      </c>
      <c r="B786" s="19">
        <v>4.0999999999999996</v>
      </c>
      <c r="C786" s="19">
        <v>20140306</v>
      </c>
      <c r="D786" s="19" t="s">
        <v>41</v>
      </c>
      <c r="E786" s="19" t="s">
        <v>41</v>
      </c>
      <c r="F786" s="19">
        <v>2165665</v>
      </c>
      <c r="G786" s="19">
        <v>1</v>
      </c>
      <c r="H786" s="19">
        <v>2010</v>
      </c>
      <c r="I786" s="19">
        <v>20100824</v>
      </c>
      <c r="J786" s="19" t="s">
        <v>1501</v>
      </c>
      <c r="K786" s="19">
        <v>6</v>
      </c>
      <c r="L786" s="19">
        <v>35</v>
      </c>
      <c r="M786" s="19">
        <v>23</v>
      </c>
      <c r="N786" s="19">
        <v>17</v>
      </c>
      <c r="O786" s="19" t="s">
        <v>1502</v>
      </c>
      <c r="P786" s="19">
        <v>5</v>
      </c>
      <c r="Q786" s="19" t="s">
        <v>67</v>
      </c>
      <c r="R786" s="19"/>
      <c r="S786" s="19">
        <v>5000</v>
      </c>
      <c r="T786" s="19" t="s">
        <v>45</v>
      </c>
      <c r="U786" s="19"/>
      <c r="V786" s="19"/>
      <c r="W786" s="19"/>
      <c r="X786" s="19">
        <v>810</v>
      </c>
      <c r="Y786" s="19">
        <v>0</v>
      </c>
      <c r="Z786" s="19">
        <v>1</v>
      </c>
      <c r="AA786" s="19" t="s">
        <v>48</v>
      </c>
      <c r="AB786" s="19">
        <v>1</v>
      </c>
      <c r="AC786" s="19">
        <v>633389</v>
      </c>
      <c r="AD786" s="19">
        <v>12</v>
      </c>
      <c r="AE786" s="19"/>
      <c r="AF786" s="19"/>
      <c r="AG786" s="19"/>
      <c r="AH786" s="19">
        <v>112790</v>
      </c>
      <c r="AI786" s="19">
        <v>1</v>
      </c>
      <c r="AJ786" s="19"/>
      <c r="AK786" s="19"/>
      <c r="AL786" s="19"/>
      <c r="AM786" s="19"/>
      <c r="AN786" s="19"/>
      <c r="AO786" s="19">
        <v>3.81</v>
      </c>
      <c r="AP786" s="19" t="s">
        <v>1519</v>
      </c>
      <c r="AQ786" s="19" t="s">
        <v>1502</v>
      </c>
      <c r="AR786" s="19" t="s">
        <v>1540</v>
      </c>
      <c r="AS786" s="19" t="s">
        <v>1562</v>
      </c>
      <c r="AT786" s="19" t="s">
        <v>1563</v>
      </c>
      <c r="AU786" s="19" t="s">
        <v>1564</v>
      </c>
      <c r="AV786" s="19" t="s">
        <v>1565</v>
      </c>
      <c r="AW786" s="19">
        <v>2006</v>
      </c>
      <c r="AX786" s="19">
        <v>3</v>
      </c>
      <c r="AY786" s="19" t="s">
        <v>1566</v>
      </c>
      <c r="AZ786" s="19" t="s">
        <v>1567</v>
      </c>
      <c r="BA786" s="19">
        <v>2007</v>
      </c>
      <c r="BB786" t="str">
        <f>VLOOKUP(AC786,'CTCwiretagcode(Jan2016)'!A$2:C$730,3,FALSE)</f>
        <v>SAM</v>
      </c>
      <c r="BC786" t="str">
        <f t="shared" si="39"/>
        <v>Tr</v>
      </c>
      <c r="BD786">
        <f t="shared" si="40"/>
        <v>3</v>
      </c>
      <c r="BE786" t="str">
        <f t="shared" si="38"/>
        <v>6333893M10107  C2010810</v>
      </c>
      <c r="BK786" s="19" t="s">
        <v>1518</v>
      </c>
    </row>
    <row r="787" spans="1:63" x14ac:dyDescent="0.25">
      <c r="A787" s="19" t="s">
        <v>1501</v>
      </c>
      <c r="B787" s="19">
        <v>4.0999999999999996</v>
      </c>
      <c r="C787" s="19">
        <v>20140306</v>
      </c>
      <c r="D787" s="19" t="s">
        <v>41</v>
      </c>
      <c r="E787" s="19" t="s">
        <v>41</v>
      </c>
      <c r="F787" s="19">
        <v>2166341</v>
      </c>
      <c r="G787" s="19">
        <v>1</v>
      </c>
      <c r="H787" s="19">
        <v>2010</v>
      </c>
      <c r="I787" s="19">
        <v>20100825</v>
      </c>
      <c r="J787" s="19" t="s">
        <v>1501</v>
      </c>
      <c r="K787" s="19">
        <v>6</v>
      </c>
      <c r="L787" s="19">
        <v>35</v>
      </c>
      <c r="M787" s="19">
        <v>23</v>
      </c>
      <c r="N787" s="19">
        <v>49</v>
      </c>
      <c r="O787" s="19" t="s">
        <v>1502</v>
      </c>
      <c r="P787" s="19">
        <v>5</v>
      </c>
      <c r="Q787" s="19" t="s">
        <v>67</v>
      </c>
      <c r="R787" s="19"/>
      <c r="S787" s="19">
        <v>5000</v>
      </c>
      <c r="T787" s="19" t="s">
        <v>110</v>
      </c>
      <c r="U787" s="19"/>
      <c r="V787" s="19"/>
      <c r="W787" s="19"/>
      <c r="X787" s="19">
        <v>740</v>
      </c>
      <c r="Y787" s="19">
        <v>0</v>
      </c>
      <c r="Z787" s="19">
        <v>1</v>
      </c>
      <c r="AA787" s="19" t="s">
        <v>48</v>
      </c>
      <c r="AB787" s="19">
        <v>1</v>
      </c>
      <c r="AC787" s="19">
        <v>634272</v>
      </c>
      <c r="AD787" s="19">
        <v>12</v>
      </c>
      <c r="AE787" s="19"/>
      <c r="AF787" s="19"/>
      <c r="AG787" s="19"/>
      <c r="AH787" s="19">
        <v>112790</v>
      </c>
      <c r="AI787" s="19">
        <v>1</v>
      </c>
      <c r="AJ787" s="19"/>
      <c r="AK787" s="19"/>
      <c r="AL787" s="19"/>
      <c r="AM787" s="19"/>
      <c r="AN787" s="19"/>
      <c r="AO787" s="19">
        <v>3.81</v>
      </c>
      <c r="AP787" s="19" t="s">
        <v>1519</v>
      </c>
      <c r="AQ787" s="19" t="s">
        <v>1502</v>
      </c>
      <c r="AR787" s="19" t="s">
        <v>1540</v>
      </c>
      <c r="AS787" s="19" t="s">
        <v>1562</v>
      </c>
      <c r="AT787" s="19" t="s">
        <v>1563</v>
      </c>
      <c r="AU787" s="19" t="s">
        <v>1564</v>
      </c>
      <c r="AV787" s="19" t="s">
        <v>1565</v>
      </c>
      <c r="AW787" s="19">
        <v>2007</v>
      </c>
      <c r="AX787" s="19">
        <v>3</v>
      </c>
      <c r="AY787" s="19" t="s">
        <v>1566</v>
      </c>
      <c r="AZ787" s="19" t="s">
        <v>1567</v>
      </c>
      <c r="BA787" s="19">
        <v>2008</v>
      </c>
      <c r="BB787" t="str">
        <f>VLOOKUP(AC787,'CTCwiretagcode(Jan2016)'!A$2:C$730,3,FALSE)</f>
        <v>SAM</v>
      </c>
      <c r="BC787" t="str">
        <f t="shared" si="39"/>
        <v>mix</v>
      </c>
      <c r="BD787">
        <f t="shared" si="40"/>
        <v>3</v>
      </c>
      <c r="BE787" t="str">
        <f t="shared" si="38"/>
        <v>6342723M10107  C2010740</v>
      </c>
      <c r="BK787" s="19" t="s">
        <v>1518</v>
      </c>
    </row>
    <row r="788" spans="1:63" x14ac:dyDescent="0.25">
      <c r="A788" s="19" t="s">
        <v>1501</v>
      </c>
      <c r="B788" s="19">
        <v>4.0999999999999996</v>
      </c>
      <c r="C788" s="19">
        <v>20140306</v>
      </c>
      <c r="D788" s="19" t="s">
        <v>41</v>
      </c>
      <c r="E788" s="19" t="s">
        <v>41</v>
      </c>
      <c r="F788" s="19">
        <v>2166353</v>
      </c>
      <c r="G788" s="19">
        <v>1</v>
      </c>
      <c r="H788" s="19">
        <v>2010</v>
      </c>
      <c r="I788" s="19">
        <v>20100825</v>
      </c>
      <c r="J788" s="19" t="s">
        <v>1501</v>
      </c>
      <c r="K788" s="19">
        <v>6</v>
      </c>
      <c r="L788" s="19">
        <v>35</v>
      </c>
      <c r="M788" s="19">
        <v>23</v>
      </c>
      <c r="N788" s="19">
        <v>49</v>
      </c>
      <c r="O788" s="19" t="s">
        <v>1502</v>
      </c>
      <c r="P788" s="19">
        <v>5</v>
      </c>
      <c r="Q788" s="19" t="s">
        <v>67</v>
      </c>
      <c r="R788" s="19"/>
      <c r="S788" s="19">
        <v>0</v>
      </c>
      <c r="T788" s="19" t="s">
        <v>45</v>
      </c>
      <c r="U788" s="19"/>
      <c r="V788" s="19"/>
      <c r="W788" s="19"/>
      <c r="X788" s="19">
        <v>750</v>
      </c>
      <c r="Y788" s="19">
        <v>0</v>
      </c>
      <c r="Z788" s="19">
        <v>1</v>
      </c>
      <c r="AA788" s="19" t="s">
        <v>48</v>
      </c>
      <c r="AB788" s="19">
        <v>1</v>
      </c>
      <c r="AC788" s="19">
        <v>634583</v>
      </c>
      <c r="AD788" s="19">
        <v>12</v>
      </c>
      <c r="AE788" s="19"/>
      <c r="AF788" s="19"/>
      <c r="AG788" s="19"/>
      <c r="AH788" s="19">
        <v>112790</v>
      </c>
      <c r="AI788" s="19">
        <v>1</v>
      </c>
      <c r="AJ788" s="19"/>
      <c r="AK788" s="19"/>
      <c r="AL788" s="19"/>
      <c r="AM788" s="19"/>
      <c r="AN788" s="19"/>
      <c r="AO788" s="19">
        <v>3.81</v>
      </c>
      <c r="AP788" s="19" t="s">
        <v>1519</v>
      </c>
      <c r="AQ788" s="19" t="s">
        <v>1502</v>
      </c>
      <c r="AR788" s="19" t="s">
        <v>1540</v>
      </c>
      <c r="AS788" s="19" t="s">
        <v>1562</v>
      </c>
      <c r="AT788" s="19" t="s">
        <v>1579</v>
      </c>
      <c r="AU788" s="19" t="s">
        <v>1580</v>
      </c>
      <c r="AV788" s="19" t="s">
        <v>1565</v>
      </c>
      <c r="AW788" s="19">
        <v>2007</v>
      </c>
      <c r="AX788" s="19">
        <v>3</v>
      </c>
      <c r="AY788" s="19" t="s">
        <v>1581</v>
      </c>
      <c r="AZ788" s="19" t="s">
        <v>1567</v>
      </c>
      <c r="BA788" s="19">
        <v>2008</v>
      </c>
      <c r="BB788" t="str">
        <f>VLOOKUP(AC788,'CTCwiretagcode(Jan2016)'!A$2:C$730,3,FALSE)</f>
        <v>GLH</v>
      </c>
      <c r="BC788" t="str">
        <f t="shared" si="39"/>
        <v>mix</v>
      </c>
      <c r="BD788">
        <f t="shared" si="40"/>
        <v>3</v>
      </c>
      <c r="BE788" t="str">
        <f t="shared" si="38"/>
        <v>6345833M10107  C2010750</v>
      </c>
      <c r="BK788" s="19" t="s">
        <v>1518</v>
      </c>
    </row>
    <row r="789" spans="1:63" x14ac:dyDescent="0.25">
      <c r="A789" s="19" t="s">
        <v>1501</v>
      </c>
      <c r="B789" s="19">
        <v>4.0999999999999996</v>
      </c>
      <c r="C789" s="19">
        <v>20140306</v>
      </c>
      <c r="D789" s="19" t="s">
        <v>41</v>
      </c>
      <c r="E789" s="19" t="s">
        <v>41</v>
      </c>
      <c r="F789" s="19">
        <v>2166355</v>
      </c>
      <c r="G789" s="19">
        <v>1</v>
      </c>
      <c r="H789" s="19">
        <v>2010</v>
      </c>
      <c r="I789" s="19">
        <v>20100825</v>
      </c>
      <c r="J789" s="19" t="s">
        <v>1501</v>
      </c>
      <c r="K789" s="19">
        <v>6</v>
      </c>
      <c r="L789" s="19">
        <v>35</v>
      </c>
      <c r="M789" s="19">
        <v>23</v>
      </c>
      <c r="N789" s="19">
        <v>49</v>
      </c>
      <c r="O789" s="19" t="s">
        <v>1502</v>
      </c>
      <c r="P789" s="19">
        <v>5</v>
      </c>
      <c r="Q789" s="19" t="s">
        <v>67</v>
      </c>
      <c r="R789" s="19"/>
      <c r="S789" s="19">
        <v>5000</v>
      </c>
      <c r="T789" s="19" t="s">
        <v>45</v>
      </c>
      <c r="U789" s="19"/>
      <c r="V789" s="19"/>
      <c r="W789" s="19"/>
      <c r="X789" s="19">
        <v>600</v>
      </c>
      <c r="Y789" s="19">
        <v>0</v>
      </c>
      <c r="Z789" s="19">
        <v>1</v>
      </c>
      <c r="AA789" s="19" t="s">
        <v>48</v>
      </c>
      <c r="AB789" s="19">
        <v>1</v>
      </c>
      <c r="AC789" s="19">
        <v>634272</v>
      </c>
      <c r="AD789" s="19">
        <v>12</v>
      </c>
      <c r="AE789" s="19"/>
      <c r="AF789" s="19"/>
      <c r="AG789" s="19"/>
      <c r="AH789" s="19">
        <v>112790</v>
      </c>
      <c r="AI789" s="19">
        <v>1</v>
      </c>
      <c r="AJ789" s="19"/>
      <c r="AK789" s="19"/>
      <c r="AL789" s="19"/>
      <c r="AM789" s="19"/>
      <c r="AN789" s="19"/>
      <c r="AO789" s="19">
        <v>3.81</v>
      </c>
      <c r="AP789" s="19" t="s">
        <v>1519</v>
      </c>
      <c r="AQ789" s="19" t="s">
        <v>1502</v>
      </c>
      <c r="AR789" s="19" t="s">
        <v>1540</v>
      </c>
      <c r="AS789" s="19" t="s">
        <v>1562</v>
      </c>
      <c r="AT789" s="19" t="s">
        <v>1563</v>
      </c>
      <c r="AU789" s="19" t="s">
        <v>1564</v>
      </c>
      <c r="AV789" s="19" t="s">
        <v>1565</v>
      </c>
      <c r="AW789" s="19">
        <v>2007</v>
      </c>
      <c r="AX789" s="19">
        <v>3</v>
      </c>
      <c r="AY789" s="19" t="s">
        <v>1566</v>
      </c>
      <c r="AZ789" s="19" t="s">
        <v>1567</v>
      </c>
      <c r="BA789" s="19">
        <v>2008</v>
      </c>
      <c r="BB789" t="str">
        <f>VLOOKUP(AC789,'CTCwiretagcode(Jan2016)'!A$2:C$730,3,FALSE)</f>
        <v>SAM</v>
      </c>
      <c r="BC789" t="str">
        <f t="shared" si="39"/>
        <v>mix</v>
      </c>
      <c r="BD789">
        <f t="shared" si="40"/>
        <v>3</v>
      </c>
      <c r="BE789" t="str">
        <f t="shared" si="38"/>
        <v>6342723M10107  C2010600</v>
      </c>
      <c r="BK789" s="19" t="s">
        <v>1518</v>
      </c>
    </row>
    <row r="790" spans="1:63" x14ac:dyDescent="0.25">
      <c r="A790" s="19" t="s">
        <v>1501</v>
      </c>
      <c r="B790" s="19">
        <v>4.0999999999999996</v>
      </c>
      <c r="C790" s="19">
        <v>20140306</v>
      </c>
      <c r="D790" s="19" t="s">
        <v>41</v>
      </c>
      <c r="E790" s="19" t="s">
        <v>41</v>
      </c>
      <c r="F790" s="19">
        <v>2166356</v>
      </c>
      <c r="G790" s="19">
        <v>1</v>
      </c>
      <c r="H790" s="19">
        <v>2010</v>
      </c>
      <c r="I790" s="19">
        <v>20100825</v>
      </c>
      <c r="J790" s="19" t="s">
        <v>1501</v>
      </c>
      <c r="K790" s="19">
        <v>6</v>
      </c>
      <c r="L790" s="19">
        <v>35</v>
      </c>
      <c r="M790" s="19">
        <v>23</v>
      </c>
      <c r="N790" s="19">
        <v>49</v>
      </c>
      <c r="O790" s="19" t="s">
        <v>1502</v>
      </c>
      <c r="P790" s="19">
        <v>5</v>
      </c>
      <c r="Q790" s="19" t="s">
        <v>67</v>
      </c>
      <c r="R790" s="19"/>
      <c r="S790" s="19">
        <v>5000</v>
      </c>
      <c r="T790" s="19" t="s">
        <v>45</v>
      </c>
      <c r="U790" s="19"/>
      <c r="V790" s="19"/>
      <c r="W790" s="19"/>
      <c r="X790" s="19">
        <v>720</v>
      </c>
      <c r="Y790" s="19">
        <v>0</v>
      </c>
      <c r="Z790" s="19">
        <v>1</v>
      </c>
      <c r="AA790" s="19" t="s">
        <v>48</v>
      </c>
      <c r="AB790" s="19">
        <v>1</v>
      </c>
      <c r="AC790" s="19">
        <v>634272</v>
      </c>
      <c r="AD790" s="19">
        <v>12</v>
      </c>
      <c r="AE790" s="19"/>
      <c r="AF790" s="19"/>
      <c r="AG790" s="19"/>
      <c r="AH790" s="19">
        <v>112790</v>
      </c>
      <c r="AI790" s="19">
        <v>1</v>
      </c>
      <c r="AJ790" s="19"/>
      <c r="AK790" s="19"/>
      <c r="AL790" s="19"/>
      <c r="AM790" s="19"/>
      <c r="AN790" s="19"/>
      <c r="AO790" s="19">
        <v>3.81</v>
      </c>
      <c r="AP790" s="19" t="s">
        <v>1519</v>
      </c>
      <c r="AQ790" s="19" t="s">
        <v>1502</v>
      </c>
      <c r="AR790" s="19" t="s">
        <v>1540</v>
      </c>
      <c r="AS790" s="19" t="s">
        <v>1562</v>
      </c>
      <c r="AT790" s="19" t="s">
        <v>1563</v>
      </c>
      <c r="AU790" s="19" t="s">
        <v>1564</v>
      </c>
      <c r="AV790" s="19" t="s">
        <v>1565</v>
      </c>
      <c r="AW790" s="19">
        <v>2007</v>
      </c>
      <c r="AX790" s="19">
        <v>3</v>
      </c>
      <c r="AY790" s="19" t="s">
        <v>1566</v>
      </c>
      <c r="AZ790" s="19" t="s">
        <v>1567</v>
      </c>
      <c r="BA790" s="19">
        <v>2008</v>
      </c>
      <c r="BB790" t="str">
        <f>VLOOKUP(AC790,'CTCwiretagcode(Jan2016)'!A$2:C$730,3,FALSE)</f>
        <v>SAM</v>
      </c>
      <c r="BC790" t="str">
        <f t="shared" si="39"/>
        <v>mix</v>
      </c>
      <c r="BD790">
        <f t="shared" si="40"/>
        <v>3</v>
      </c>
      <c r="BE790" t="str">
        <f t="shared" si="38"/>
        <v>6342723M10107  C2010720</v>
      </c>
      <c r="BK790" s="19" t="s">
        <v>1518</v>
      </c>
    </row>
    <row r="791" spans="1:63" x14ac:dyDescent="0.25">
      <c r="A791" s="19" t="s">
        <v>1501</v>
      </c>
      <c r="B791" s="19">
        <v>4.0999999999999996</v>
      </c>
      <c r="C791" s="19">
        <v>20140306</v>
      </c>
      <c r="D791" s="19" t="s">
        <v>41</v>
      </c>
      <c r="E791" s="19" t="s">
        <v>41</v>
      </c>
      <c r="F791" s="19">
        <v>2168401</v>
      </c>
      <c r="G791" s="19">
        <v>1</v>
      </c>
      <c r="H791" s="19">
        <v>2010</v>
      </c>
      <c r="I791" s="19">
        <v>20100826</v>
      </c>
      <c r="J791" s="19" t="s">
        <v>1501</v>
      </c>
      <c r="K791" s="19">
        <v>6</v>
      </c>
      <c r="L791" s="19">
        <v>35</v>
      </c>
      <c r="M791" s="19">
        <v>23</v>
      </c>
      <c r="N791" s="19">
        <v>14</v>
      </c>
      <c r="O791" s="19" t="s">
        <v>1502</v>
      </c>
      <c r="P791" s="19">
        <v>5</v>
      </c>
      <c r="Q791" s="19" t="s">
        <v>67</v>
      </c>
      <c r="R791" s="19"/>
      <c r="S791" s="19">
        <v>5000</v>
      </c>
      <c r="T791" s="19" t="s">
        <v>110</v>
      </c>
      <c r="U791" s="19"/>
      <c r="V791" s="19"/>
      <c r="W791" s="19"/>
      <c r="X791" s="19">
        <v>800</v>
      </c>
      <c r="Y791" s="19">
        <v>0</v>
      </c>
      <c r="Z791" s="19">
        <v>1</v>
      </c>
      <c r="AA791" s="19" t="s">
        <v>48</v>
      </c>
      <c r="AB791" s="19">
        <v>1</v>
      </c>
      <c r="AC791" s="19">
        <v>634272</v>
      </c>
      <c r="AD791" s="19">
        <v>12</v>
      </c>
      <c r="AE791" s="19"/>
      <c r="AF791" s="19"/>
      <c r="AG791" s="19"/>
      <c r="AH791" s="19">
        <v>112790</v>
      </c>
      <c r="AI791" s="19">
        <v>1</v>
      </c>
      <c r="AJ791" s="19"/>
      <c r="AK791" s="19"/>
      <c r="AL791" s="19"/>
      <c r="AM791" s="19"/>
      <c r="AN791" s="19"/>
      <c r="AO791" s="19">
        <v>3.81</v>
      </c>
      <c r="AP791" s="19" t="s">
        <v>1519</v>
      </c>
      <c r="AQ791" s="19" t="s">
        <v>1502</v>
      </c>
      <c r="AR791" s="19" t="s">
        <v>1540</v>
      </c>
      <c r="AS791" s="19" t="s">
        <v>1562</v>
      </c>
      <c r="AT791" s="19" t="s">
        <v>1563</v>
      </c>
      <c r="AU791" s="19" t="s">
        <v>1564</v>
      </c>
      <c r="AV791" s="19" t="s">
        <v>1565</v>
      </c>
      <c r="AW791" s="19">
        <v>2007</v>
      </c>
      <c r="AX791" s="19">
        <v>3</v>
      </c>
      <c r="AY791" s="19" t="s">
        <v>1566</v>
      </c>
      <c r="AZ791" s="19" t="s">
        <v>1567</v>
      </c>
      <c r="BA791" s="19">
        <v>2008</v>
      </c>
      <c r="BB791" t="str">
        <f>VLOOKUP(AC791,'CTCwiretagcode(Jan2016)'!A$2:C$730,3,FALSE)</f>
        <v>SAM</v>
      </c>
      <c r="BC791" t="str">
        <f t="shared" si="39"/>
        <v>NT</v>
      </c>
      <c r="BD791">
        <f t="shared" si="40"/>
        <v>3</v>
      </c>
      <c r="BE791" t="str">
        <f t="shared" si="38"/>
        <v>6342723M10107  C2010800</v>
      </c>
      <c r="BK791" s="19" t="s">
        <v>1518</v>
      </c>
    </row>
    <row r="792" spans="1:63" x14ac:dyDescent="0.25">
      <c r="A792" s="19" t="s">
        <v>1501</v>
      </c>
      <c r="B792" s="19">
        <v>4.0999999999999996</v>
      </c>
      <c r="C792" s="19">
        <v>20140306</v>
      </c>
      <c r="D792" s="19" t="s">
        <v>41</v>
      </c>
      <c r="E792" s="19" t="s">
        <v>41</v>
      </c>
      <c r="F792" s="19">
        <v>2165282</v>
      </c>
      <c r="G792" s="19">
        <v>1</v>
      </c>
      <c r="H792" s="19">
        <v>2010</v>
      </c>
      <c r="I792" s="19">
        <v>20100826</v>
      </c>
      <c r="J792" s="19" t="s">
        <v>1501</v>
      </c>
      <c r="K792" s="19">
        <v>6</v>
      </c>
      <c r="L792" s="19">
        <v>35</v>
      </c>
      <c r="M792" s="19">
        <v>23</v>
      </c>
      <c r="N792" s="19">
        <v>17</v>
      </c>
      <c r="O792" s="19" t="s">
        <v>1502</v>
      </c>
      <c r="P792" s="19">
        <v>5</v>
      </c>
      <c r="Q792" s="19" t="s">
        <v>67</v>
      </c>
      <c r="R792" s="19"/>
      <c r="S792" s="19">
        <v>5000</v>
      </c>
      <c r="T792" s="19" t="s">
        <v>45</v>
      </c>
      <c r="U792" s="19"/>
      <c r="V792" s="19"/>
      <c r="W792" s="19"/>
      <c r="X792" s="19">
        <v>720</v>
      </c>
      <c r="Y792" s="19">
        <v>0</v>
      </c>
      <c r="Z792" s="19">
        <v>1</v>
      </c>
      <c r="AA792" s="19" t="s">
        <v>48</v>
      </c>
      <c r="AB792" s="19">
        <v>1</v>
      </c>
      <c r="AC792" s="19">
        <v>634272</v>
      </c>
      <c r="AD792" s="19">
        <v>12</v>
      </c>
      <c r="AE792" s="19"/>
      <c r="AF792" s="19"/>
      <c r="AG792" s="19"/>
      <c r="AH792" s="19">
        <v>112790</v>
      </c>
      <c r="AI792" s="19">
        <v>1</v>
      </c>
      <c r="AJ792" s="19"/>
      <c r="AK792" s="19"/>
      <c r="AL792" s="19"/>
      <c r="AM792" s="19"/>
      <c r="AN792" s="19"/>
      <c r="AO792" s="19">
        <v>3.81</v>
      </c>
      <c r="AP792" s="19" t="s">
        <v>1519</v>
      </c>
      <c r="AQ792" s="19" t="s">
        <v>1502</v>
      </c>
      <c r="AR792" s="19" t="s">
        <v>1540</v>
      </c>
      <c r="AS792" s="19" t="s">
        <v>1562</v>
      </c>
      <c r="AT792" s="19" t="s">
        <v>1563</v>
      </c>
      <c r="AU792" s="19" t="s">
        <v>1564</v>
      </c>
      <c r="AV792" s="19" t="s">
        <v>1565</v>
      </c>
      <c r="AW792" s="19">
        <v>2007</v>
      </c>
      <c r="AX792" s="19">
        <v>3</v>
      </c>
      <c r="AY792" s="19" t="s">
        <v>1566</v>
      </c>
      <c r="AZ792" s="19" t="s">
        <v>1567</v>
      </c>
      <c r="BA792" s="19">
        <v>2008</v>
      </c>
      <c r="BB792" t="str">
        <f>VLOOKUP(AC792,'CTCwiretagcode(Jan2016)'!A$2:C$730,3,FALSE)</f>
        <v>SAM</v>
      </c>
      <c r="BC792" t="str">
        <f t="shared" si="39"/>
        <v>Tr</v>
      </c>
      <c r="BD792">
        <f t="shared" si="40"/>
        <v>3</v>
      </c>
      <c r="BE792" t="str">
        <f t="shared" si="38"/>
        <v>6342723M10107  C2010720</v>
      </c>
      <c r="BK792" s="19" t="s">
        <v>1518</v>
      </c>
    </row>
    <row r="793" spans="1:63" x14ac:dyDescent="0.25">
      <c r="A793" s="19" t="s">
        <v>1501</v>
      </c>
      <c r="B793" s="19">
        <v>4.0999999999999996</v>
      </c>
      <c r="C793" s="19">
        <v>20140306</v>
      </c>
      <c r="D793" s="19" t="s">
        <v>41</v>
      </c>
      <c r="E793" s="19" t="s">
        <v>41</v>
      </c>
      <c r="F793" s="19">
        <v>2165284</v>
      </c>
      <c r="G793" s="19">
        <v>1</v>
      </c>
      <c r="H793" s="19">
        <v>2010</v>
      </c>
      <c r="I793" s="19">
        <v>20100826</v>
      </c>
      <c r="J793" s="19" t="s">
        <v>1501</v>
      </c>
      <c r="K793" s="19">
        <v>6</v>
      </c>
      <c r="L793" s="19">
        <v>35</v>
      </c>
      <c r="M793" s="19">
        <v>23</v>
      </c>
      <c r="N793" s="19">
        <v>17</v>
      </c>
      <c r="O793" s="19" t="s">
        <v>1502</v>
      </c>
      <c r="P793" s="19">
        <v>5</v>
      </c>
      <c r="Q793" s="19" t="s">
        <v>67</v>
      </c>
      <c r="R793" s="19"/>
      <c r="S793" s="19">
        <v>5000</v>
      </c>
      <c r="T793" s="19" t="s">
        <v>110</v>
      </c>
      <c r="U793" s="19"/>
      <c r="V793" s="19"/>
      <c r="W793" s="19"/>
      <c r="X793" s="19">
        <v>870</v>
      </c>
      <c r="Y793" s="19">
        <v>0</v>
      </c>
      <c r="Z793" s="19">
        <v>1</v>
      </c>
      <c r="AA793" s="19" t="s">
        <v>48</v>
      </c>
      <c r="AB793" s="19">
        <v>1</v>
      </c>
      <c r="AC793" s="19">
        <v>633389</v>
      </c>
      <c r="AD793" s="19">
        <v>12</v>
      </c>
      <c r="AE793" s="19"/>
      <c r="AF793" s="19"/>
      <c r="AG793" s="19"/>
      <c r="AH793" s="19">
        <v>112790</v>
      </c>
      <c r="AI793" s="19">
        <v>1</v>
      </c>
      <c r="AJ793" s="19"/>
      <c r="AK793" s="19"/>
      <c r="AL793" s="19"/>
      <c r="AM793" s="19"/>
      <c r="AN793" s="19"/>
      <c r="AO793" s="19">
        <v>3.81</v>
      </c>
      <c r="AP793" s="19" t="s">
        <v>1519</v>
      </c>
      <c r="AQ793" s="19" t="s">
        <v>1502</v>
      </c>
      <c r="AR793" s="19" t="s">
        <v>1540</v>
      </c>
      <c r="AS793" s="19" t="s">
        <v>1562</v>
      </c>
      <c r="AT793" s="19" t="s">
        <v>1563</v>
      </c>
      <c r="AU793" s="19" t="s">
        <v>1564</v>
      </c>
      <c r="AV793" s="19" t="s">
        <v>1565</v>
      </c>
      <c r="AW793" s="19">
        <v>2006</v>
      </c>
      <c r="AX793" s="19">
        <v>3</v>
      </c>
      <c r="AY793" s="19" t="s">
        <v>1566</v>
      </c>
      <c r="AZ793" s="19" t="s">
        <v>1567</v>
      </c>
      <c r="BA793" s="19">
        <v>2007</v>
      </c>
      <c r="BB793" t="str">
        <f>VLOOKUP(AC793,'CTCwiretagcode(Jan2016)'!A$2:C$730,3,FALSE)</f>
        <v>SAM</v>
      </c>
      <c r="BC793" t="str">
        <f t="shared" si="39"/>
        <v>Tr</v>
      </c>
      <c r="BD793">
        <f t="shared" si="40"/>
        <v>3</v>
      </c>
      <c r="BE793" t="str">
        <f t="shared" si="38"/>
        <v>6333893M10107  C2010870</v>
      </c>
      <c r="BK793" s="19" t="s">
        <v>1518</v>
      </c>
    </row>
    <row r="794" spans="1:63" x14ac:dyDescent="0.25">
      <c r="A794" s="19" t="s">
        <v>1501</v>
      </c>
      <c r="B794" s="19">
        <v>4.0999999999999996</v>
      </c>
      <c r="C794" s="19">
        <v>20140306</v>
      </c>
      <c r="D794" s="19" t="s">
        <v>41</v>
      </c>
      <c r="E794" s="19" t="s">
        <v>41</v>
      </c>
      <c r="F794" s="19">
        <v>2165285</v>
      </c>
      <c r="G794" s="19">
        <v>1</v>
      </c>
      <c r="H794" s="19">
        <v>2010</v>
      </c>
      <c r="I794" s="19">
        <v>20100826</v>
      </c>
      <c r="J794" s="19" t="s">
        <v>1501</v>
      </c>
      <c r="K794" s="19">
        <v>6</v>
      </c>
      <c r="L794" s="19">
        <v>35</v>
      </c>
      <c r="M794" s="19">
        <v>23</v>
      </c>
      <c r="N794" s="19">
        <v>17</v>
      </c>
      <c r="O794" s="19" t="s">
        <v>1502</v>
      </c>
      <c r="P794" s="19">
        <v>5</v>
      </c>
      <c r="Q794" s="19" t="s">
        <v>67</v>
      </c>
      <c r="R794" s="19"/>
      <c r="S794" s="19">
        <v>5000</v>
      </c>
      <c r="T794" s="19" t="s">
        <v>45</v>
      </c>
      <c r="U794" s="19"/>
      <c r="V794" s="19"/>
      <c r="W794" s="19"/>
      <c r="X794" s="19">
        <v>800</v>
      </c>
      <c r="Y794" s="19">
        <v>0</v>
      </c>
      <c r="Z794" s="19">
        <v>1</v>
      </c>
      <c r="AA794" s="19" t="s">
        <v>48</v>
      </c>
      <c r="AB794" s="19">
        <v>1</v>
      </c>
      <c r="AC794" s="19">
        <v>634272</v>
      </c>
      <c r="AD794" s="19">
        <v>12</v>
      </c>
      <c r="AE794" s="19"/>
      <c r="AF794" s="19"/>
      <c r="AG794" s="19"/>
      <c r="AH794" s="19">
        <v>112790</v>
      </c>
      <c r="AI794" s="19">
        <v>1</v>
      </c>
      <c r="AJ794" s="19"/>
      <c r="AK794" s="19"/>
      <c r="AL794" s="19"/>
      <c r="AM794" s="19"/>
      <c r="AN794" s="19"/>
      <c r="AO794" s="19">
        <v>3.81</v>
      </c>
      <c r="AP794" s="19" t="s">
        <v>1519</v>
      </c>
      <c r="AQ794" s="19" t="s">
        <v>1502</v>
      </c>
      <c r="AR794" s="19" t="s">
        <v>1540</v>
      </c>
      <c r="AS794" s="19" t="s">
        <v>1562</v>
      </c>
      <c r="AT794" s="19" t="s">
        <v>1563</v>
      </c>
      <c r="AU794" s="19" t="s">
        <v>1564</v>
      </c>
      <c r="AV794" s="19" t="s">
        <v>1565</v>
      </c>
      <c r="AW794" s="19">
        <v>2007</v>
      </c>
      <c r="AX794" s="19">
        <v>3</v>
      </c>
      <c r="AY794" s="19" t="s">
        <v>1566</v>
      </c>
      <c r="AZ794" s="19" t="s">
        <v>1567</v>
      </c>
      <c r="BA794" s="19">
        <v>2008</v>
      </c>
      <c r="BB794" t="str">
        <f>VLOOKUP(AC794,'CTCwiretagcode(Jan2016)'!A$2:C$730,3,FALSE)</f>
        <v>SAM</v>
      </c>
      <c r="BC794" t="str">
        <f t="shared" si="39"/>
        <v>Tr</v>
      </c>
      <c r="BD794">
        <f t="shared" si="40"/>
        <v>3</v>
      </c>
      <c r="BE794" t="str">
        <f t="shared" si="38"/>
        <v>6342723M10107  C2010800</v>
      </c>
      <c r="BK794" s="19" t="s">
        <v>1518</v>
      </c>
    </row>
    <row r="795" spans="1:63" x14ac:dyDescent="0.25">
      <c r="A795" s="19" t="s">
        <v>1501</v>
      </c>
      <c r="B795" s="19">
        <v>4.0999999999999996</v>
      </c>
      <c r="C795" s="19">
        <v>20140306</v>
      </c>
      <c r="D795" s="19" t="s">
        <v>41</v>
      </c>
      <c r="E795" s="19" t="s">
        <v>41</v>
      </c>
      <c r="F795" s="19">
        <v>2165286</v>
      </c>
      <c r="G795" s="19">
        <v>1</v>
      </c>
      <c r="H795" s="19">
        <v>2010</v>
      </c>
      <c r="I795" s="19">
        <v>20100826</v>
      </c>
      <c r="J795" s="19" t="s">
        <v>1501</v>
      </c>
      <c r="K795" s="19">
        <v>6</v>
      </c>
      <c r="L795" s="19">
        <v>35</v>
      </c>
      <c r="M795" s="19">
        <v>23</v>
      </c>
      <c r="N795" s="19">
        <v>17</v>
      </c>
      <c r="O795" s="19" t="s">
        <v>1502</v>
      </c>
      <c r="P795" s="19">
        <v>5</v>
      </c>
      <c r="Q795" s="19" t="s">
        <v>67</v>
      </c>
      <c r="R795" s="19"/>
      <c r="S795" s="19">
        <v>5000</v>
      </c>
      <c r="T795" s="19" t="s">
        <v>45</v>
      </c>
      <c r="U795" s="19"/>
      <c r="V795" s="19"/>
      <c r="W795" s="19"/>
      <c r="X795" s="19">
        <v>900</v>
      </c>
      <c r="Y795" s="19">
        <v>0</v>
      </c>
      <c r="Z795" s="19">
        <v>1</v>
      </c>
      <c r="AA795" s="19" t="s">
        <v>48</v>
      </c>
      <c r="AB795" s="19">
        <v>1</v>
      </c>
      <c r="AC795" s="19">
        <v>633389</v>
      </c>
      <c r="AD795" s="19">
        <v>12</v>
      </c>
      <c r="AE795" s="19"/>
      <c r="AF795" s="19"/>
      <c r="AG795" s="19"/>
      <c r="AH795" s="19">
        <v>112790</v>
      </c>
      <c r="AI795" s="19">
        <v>1</v>
      </c>
      <c r="AJ795" s="19"/>
      <c r="AK795" s="19"/>
      <c r="AL795" s="19"/>
      <c r="AM795" s="19"/>
      <c r="AN795" s="19"/>
      <c r="AO795" s="19">
        <v>3.81</v>
      </c>
      <c r="AP795" s="19" t="s">
        <v>1519</v>
      </c>
      <c r="AQ795" s="19" t="s">
        <v>1502</v>
      </c>
      <c r="AR795" s="19" t="s">
        <v>1540</v>
      </c>
      <c r="AS795" s="19" t="s">
        <v>1562</v>
      </c>
      <c r="AT795" s="19" t="s">
        <v>1563</v>
      </c>
      <c r="AU795" s="19" t="s">
        <v>1564</v>
      </c>
      <c r="AV795" s="19" t="s">
        <v>1565</v>
      </c>
      <c r="AW795" s="19">
        <v>2006</v>
      </c>
      <c r="AX795" s="19">
        <v>3</v>
      </c>
      <c r="AY795" s="19" t="s">
        <v>1566</v>
      </c>
      <c r="AZ795" s="19" t="s">
        <v>1567</v>
      </c>
      <c r="BA795" s="19">
        <v>2007</v>
      </c>
      <c r="BB795" t="str">
        <f>VLOOKUP(AC795,'CTCwiretagcode(Jan2016)'!A$2:C$730,3,FALSE)</f>
        <v>SAM</v>
      </c>
      <c r="BC795" t="str">
        <f t="shared" si="39"/>
        <v>Tr</v>
      </c>
      <c r="BD795">
        <f t="shared" si="40"/>
        <v>3</v>
      </c>
      <c r="BE795" t="str">
        <f t="shared" si="38"/>
        <v>6333893M10107  C2010900</v>
      </c>
      <c r="BK795" s="19" t="s">
        <v>1518</v>
      </c>
    </row>
    <row r="796" spans="1:63" x14ac:dyDescent="0.25">
      <c r="A796" s="19" t="s">
        <v>1501</v>
      </c>
      <c r="B796" s="19">
        <v>4.0999999999999996</v>
      </c>
      <c r="C796" s="19">
        <v>20140306</v>
      </c>
      <c r="D796" s="19" t="s">
        <v>41</v>
      </c>
      <c r="E796" s="19" t="s">
        <v>41</v>
      </c>
      <c r="F796" s="19">
        <v>2165290</v>
      </c>
      <c r="G796" s="19">
        <v>1</v>
      </c>
      <c r="H796" s="19">
        <v>2010</v>
      </c>
      <c r="I796" s="19">
        <v>20100826</v>
      </c>
      <c r="J796" s="19" t="s">
        <v>1501</v>
      </c>
      <c r="K796" s="19">
        <v>6</v>
      </c>
      <c r="L796" s="19">
        <v>35</v>
      </c>
      <c r="M796" s="19">
        <v>23</v>
      </c>
      <c r="N796" s="19">
        <v>17</v>
      </c>
      <c r="O796" s="19" t="s">
        <v>1502</v>
      </c>
      <c r="P796" s="19">
        <v>5</v>
      </c>
      <c r="Q796" s="19" t="s">
        <v>67</v>
      </c>
      <c r="R796" s="19"/>
      <c r="S796" s="19">
        <v>5000</v>
      </c>
      <c r="T796" s="19" t="s">
        <v>45</v>
      </c>
      <c r="U796" s="19"/>
      <c r="V796" s="19"/>
      <c r="W796" s="19"/>
      <c r="X796" s="19">
        <v>640</v>
      </c>
      <c r="Y796" s="19">
        <v>0</v>
      </c>
      <c r="Z796" s="19">
        <v>1</v>
      </c>
      <c r="AA796" s="19" t="s">
        <v>48</v>
      </c>
      <c r="AB796" s="19">
        <v>1</v>
      </c>
      <c r="AC796" s="19">
        <v>634583</v>
      </c>
      <c r="AD796" s="19">
        <v>12</v>
      </c>
      <c r="AE796" s="19"/>
      <c r="AF796" s="19"/>
      <c r="AG796" s="19"/>
      <c r="AH796" s="19">
        <v>112790</v>
      </c>
      <c r="AI796" s="19">
        <v>1</v>
      </c>
      <c r="AJ796" s="19"/>
      <c r="AK796" s="19"/>
      <c r="AL796" s="19"/>
      <c r="AM796" s="19"/>
      <c r="AN796" s="19"/>
      <c r="AO796" s="19">
        <v>3.81</v>
      </c>
      <c r="AP796" s="19" t="s">
        <v>1519</v>
      </c>
      <c r="AQ796" s="19" t="s">
        <v>1502</v>
      </c>
      <c r="AR796" s="19" t="s">
        <v>1540</v>
      </c>
      <c r="AS796" s="19" t="s">
        <v>1562</v>
      </c>
      <c r="AT796" s="19" t="s">
        <v>1579</v>
      </c>
      <c r="AU796" s="19" t="s">
        <v>1580</v>
      </c>
      <c r="AV796" s="19" t="s">
        <v>1565</v>
      </c>
      <c r="AW796" s="19">
        <v>2007</v>
      </c>
      <c r="AX796" s="19">
        <v>3</v>
      </c>
      <c r="AY796" s="19" t="s">
        <v>1581</v>
      </c>
      <c r="AZ796" s="19" t="s">
        <v>1567</v>
      </c>
      <c r="BA796" s="19">
        <v>2008</v>
      </c>
      <c r="BB796" t="str">
        <f>VLOOKUP(AC796,'CTCwiretagcode(Jan2016)'!A$2:C$730,3,FALSE)</f>
        <v>GLH</v>
      </c>
      <c r="BC796" t="str">
        <f t="shared" si="39"/>
        <v>Tr</v>
      </c>
      <c r="BD796">
        <f t="shared" si="40"/>
        <v>3</v>
      </c>
      <c r="BE796" t="str">
        <f t="shared" si="38"/>
        <v>6345833M10107  C2010640</v>
      </c>
      <c r="BK796" s="19" t="s">
        <v>1518</v>
      </c>
    </row>
    <row r="797" spans="1:63" x14ac:dyDescent="0.25">
      <c r="A797" s="19" t="s">
        <v>1501</v>
      </c>
      <c r="B797" s="19">
        <v>4.0999999999999996</v>
      </c>
      <c r="C797" s="19">
        <v>20140306</v>
      </c>
      <c r="D797" s="19" t="s">
        <v>41</v>
      </c>
      <c r="E797" s="19" t="s">
        <v>41</v>
      </c>
      <c r="F797" s="19">
        <v>2165291</v>
      </c>
      <c r="G797" s="19">
        <v>1</v>
      </c>
      <c r="H797" s="19">
        <v>2010</v>
      </c>
      <c r="I797" s="19">
        <v>20100826</v>
      </c>
      <c r="J797" s="19" t="s">
        <v>1501</v>
      </c>
      <c r="K797" s="19">
        <v>6</v>
      </c>
      <c r="L797" s="19">
        <v>35</v>
      </c>
      <c r="M797" s="19">
        <v>23</v>
      </c>
      <c r="N797" s="19">
        <v>17</v>
      </c>
      <c r="O797" s="19" t="s">
        <v>1502</v>
      </c>
      <c r="P797" s="19">
        <v>5</v>
      </c>
      <c r="Q797" s="19" t="s">
        <v>67</v>
      </c>
      <c r="R797" s="19"/>
      <c r="S797" s="19">
        <v>5000</v>
      </c>
      <c r="T797" s="19" t="s">
        <v>45</v>
      </c>
      <c r="U797" s="19"/>
      <c r="V797" s="19"/>
      <c r="W797" s="19"/>
      <c r="X797" s="19">
        <v>760</v>
      </c>
      <c r="Y797" s="19">
        <v>0</v>
      </c>
      <c r="Z797" s="19">
        <v>1</v>
      </c>
      <c r="AA797" s="19" t="s">
        <v>48</v>
      </c>
      <c r="AB797" s="19">
        <v>1</v>
      </c>
      <c r="AC797" s="19">
        <v>634272</v>
      </c>
      <c r="AD797" s="19">
        <v>12</v>
      </c>
      <c r="AE797" s="19"/>
      <c r="AF797" s="19"/>
      <c r="AG797" s="19"/>
      <c r="AH797" s="19">
        <v>112790</v>
      </c>
      <c r="AI797" s="19">
        <v>1</v>
      </c>
      <c r="AJ797" s="19"/>
      <c r="AK797" s="19"/>
      <c r="AL797" s="19"/>
      <c r="AM797" s="19"/>
      <c r="AN797" s="19"/>
      <c r="AO797" s="19">
        <v>3.81</v>
      </c>
      <c r="AP797" s="19" t="s">
        <v>1519</v>
      </c>
      <c r="AQ797" s="19" t="s">
        <v>1502</v>
      </c>
      <c r="AR797" s="19" t="s">
        <v>1540</v>
      </c>
      <c r="AS797" s="19" t="s">
        <v>1562</v>
      </c>
      <c r="AT797" s="19" t="s">
        <v>1563</v>
      </c>
      <c r="AU797" s="19" t="s">
        <v>1564</v>
      </c>
      <c r="AV797" s="19" t="s">
        <v>1565</v>
      </c>
      <c r="AW797" s="19">
        <v>2007</v>
      </c>
      <c r="AX797" s="19">
        <v>3</v>
      </c>
      <c r="AY797" s="19" t="s">
        <v>1566</v>
      </c>
      <c r="AZ797" s="19" t="s">
        <v>1567</v>
      </c>
      <c r="BA797" s="19">
        <v>2008</v>
      </c>
      <c r="BB797" t="str">
        <f>VLOOKUP(AC797,'CTCwiretagcode(Jan2016)'!A$2:C$730,3,FALSE)</f>
        <v>SAM</v>
      </c>
      <c r="BC797" t="str">
        <f t="shared" si="39"/>
        <v>Tr</v>
      </c>
      <c r="BD797">
        <f t="shared" si="40"/>
        <v>3</v>
      </c>
      <c r="BE797" t="str">
        <f t="shared" si="38"/>
        <v>6342723M10107  C2010760</v>
      </c>
      <c r="BK797" s="19" t="s">
        <v>1518</v>
      </c>
    </row>
    <row r="798" spans="1:63" x14ac:dyDescent="0.25">
      <c r="A798" s="19" t="s">
        <v>1501</v>
      </c>
      <c r="B798" s="19">
        <v>4.0999999999999996</v>
      </c>
      <c r="C798" s="19">
        <v>20140306</v>
      </c>
      <c r="D798" s="19" t="s">
        <v>41</v>
      </c>
      <c r="E798" s="19" t="s">
        <v>41</v>
      </c>
      <c r="F798" s="19">
        <v>2165292</v>
      </c>
      <c r="G798" s="19">
        <v>1</v>
      </c>
      <c r="H798" s="19">
        <v>2010</v>
      </c>
      <c r="I798" s="19">
        <v>20100826</v>
      </c>
      <c r="J798" s="19" t="s">
        <v>1501</v>
      </c>
      <c r="K798" s="19">
        <v>6</v>
      </c>
      <c r="L798" s="19">
        <v>35</v>
      </c>
      <c r="M798" s="19">
        <v>23</v>
      </c>
      <c r="N798" s="19">
        <v>17</v>
      </c>
      <c r="O798" s="19" t="s">
        <v>1502</v>
      </c>
      <c r="P798" s="19">
        <v>5</v>
      </c>
      <c r="Q798" s="19" t="s">
        <v>67</v>
      </c>
      <c r="R798" s="19"/>
      <c r="S798" s="19">
        <v>5000</v>
      </c>
      <c r="T798" s="19" t="s">
        <v>110</v>
      </c>
      <c r="U798" s="19"/>
      <c r="V798" s="19"/>
      <c r="W798" s="19"/>
      <c r="X798" s="19">
        <v>750</v>
      </c>
      <c r="Y798" s="19">
        <v>0</v>
      </c>
      <c r="Z798" s="19">
        <v>1</v>
      </c>
      <c r="AA798" s="19" t="s">
        <v>48</v>
      </c>
      <c r="AB798" s="19">
        <v>1</v>
      </c>
      <c r="AC798" s="19">
        <v>634272</v>
      </c>
      <c r="AD798" s="19">
        <v>12</v>
      </c>
      <c r="AE798" s="19"/>
      <c r="AF798" s="19"/>
      <c r="AG798" s="19"/>
      <c r="AH798" s="19">
        <v>112790</v>
      </c>
      <c r="AI798" s="19">
        <v>1</v>
      </c>
      <c r="AJ798" s="19"/>
      <c r="AK798" s="19"/>
      <c r="AL798" s="19"/>
      <c r="AM798" s="19"/>
      <c r="AN798" s="19"/>
      <c r="AO798" s="19">
        <v>3.81</v>
      </c>
      <c r="AP798" s="19" t="s">
        <v>1519</v>
      </c>
      <c r="AQ798" s="19" t="s">
        <v>1502</v>
      </c>
      <c r="AR798" s="19" t="s">
        <v>1540</v>
      </c>
      <c r="AS798" s="19" t="s">
        <v>1562</v>
      </c>
      <c r="AT798" s="19" t="s">
        <v>1563</v>
      </c>
      <c r="AU798" s="19" t="s">
        <v>1564</v>
      </c>
      <c r="AV798" s="19" t="s">
        <v>1565</v>
      </c>
      <c r="AW798" s="19">
        <v>2007</v>
      </c>
      <c r="AX798" s="19">
        <v>3</v>
      </c>
      <c r="AY798" s="19" t="s">
        <v>1566</v>
      </c>
      <c r="AZ798" s="19" t="s">
        <v>1567</v>
      </c>
      <c r="BA798" s="19">
        <v>2008</v>
      </c>
      <c r="BB798" t="str">
        <f>VLOOKUP(AC798,'CTCwiretagcode(Jan2016)'!A$2:C$730,3,FALSE)</f>
        <v>SAM</v>
      </c>
      <c r="BC798" t="str">
        <f t="shared" si="39"/>
        <v>Tr</v>
      </c>
      <c r="BD798">
        <f t="shared" si="40"/>
        <v>3</v>
      </c>
      <c r="BE798" t="str">
        <f t="shared" si="38"/>
        <v>6342723M10107  C2010750</v>
      </c>
      <c r="BK798" s="19" t="s">
        <v>1518</v>
      </c>
    </row>
    <row r="799" spans="1:63" x14ac:dyDescent="0.25">
      <c r="A799" s="19" t="s">
        <v>1501</v>
      </c>
      <c r="B799" s="19">
        <v>4.0999999999999996</v>
      </c>
      <c r="C799" s="19">
        <v>20140306</v>
      </c>
      <c r="D799" s="19" t="s">
        <v>41</v>
      </c>
      <c r="E799" s="19" t="s">
        <v>41</v>
      </c>
      <c r="F799" s="19">
        <v>2165293</v>
      </c>
      <c r="G799" s="19">
        <v>1</v>
      </c>
      <c r="H799" s="19">
        <v>2010</v>
      </c>
      <c r="I799" s="19">
        <v>20100826</v>
      </c>
      <c r="J799" s="19" t="s">
        <v>1501</v>
      </c>
      <c r="K799" s="19">
        <v>6</v>
      </c>
      <c r="L799" s="19">
        <v>35</v>
      </c>
      <c r="M799" s="19">
        <v>23</v>
      </c>
      <c r="N799" s="19">
        <v>17</v>
      </c>
      <c r="O799" s="19" t="s">
        <v>1502</v>
      </c>
      <c r="P799" s="19">
        <v>5</v>
      </c>
      <c r="Q799" s="19" t="s">
        <v>67</v>
      </c>
      <c r="R799" s="19"/>
      <c r="S799" s="19">
        <v>5000</v>
      </c>
      <c r="T799" s="19" t="s">
        <v>45</v>
      </c>
      <c r="U799" s="19"/>
      <c r="V799" s="19"/>
      <c r="W799" s="19"/>
      <c r="X799" s="19">
        <v>620</v>
      </c>
      <c r="Y799" s="19">
        <v>0</v>
      </c>
      <c r="Z799" s="19">
        <v>1</v>
      </c>
      <c r="AA799" s="19" t="s">
        <v>48</v>
      </c>
      <c r="AB799" s="19">
        <v>1</v>
      </c>
      <c r="AC799" s="19">
        <v>634272</v>
      </c>
      <c r="AD799" s="19">
        <v>12</v>
      </c>
      <c r="AE799" s="19"/>
      <c r="AF799" s="19"/>
      <c r="AG799" s="19"/>
      <c r="AH799" s="19">
        <v>112790</v>
      </c>
      <c r="AI799" s="19">
        <v>1</v>
      </c>
      <c r="AJ799" s="19"/>
      <c r="AK799" s="19"/>
      <c r="AL799" s="19"/>
      <c r="AM799" s="19"/>
      <c r="AN799" s="19"/>
      <c r="AO799" s="19">
        <v>3.81</v>
      </c>
      <c r="AP799" s="19" t="s">
        <v>1519</v>
      </c>
      <c r="AQ799" s="19" t="s">
        <v>1502</v>
      </c>
      <c r="AR799" s="19" t="s">
        <v>1540</v>
      </c>
      <c r="AS799" s="19" t="s">
        <v>1562</v>
      </c>
      <c r="AT799" s="19" t="s">
        <v>1563</v>
      </c>
      <c r="AU799" s="19" t="s">
        <v>1564</v>
      </c>
      <c r="AV799" s="19" t="s">
        <v>1565</v>
      </c>
      <c r="AW799" s="19">
        <v>2007</v>
      </c>
      <c r="AX799" s="19">
        <v>3</v>
      </c>
      <c r="AY799" s="19" t="s">
        <v>1566</v>
      </c>
      <c r="AZ799" s="19" t="s">
        <v>1567</v>
      </c>
      <c r="BA799" s="19">
        <v>2008</v>
      </c>
      <c r="BB799" t="str">
        <f>VLOOKUP(AC799,'CTCwiretagcode(Jan2016)'!A$2:C$730,3,FALSE)</f>
        <v>SAM</v>
      </c>
      <c r="BC799" t="str">
        <f t="shared" si="39"/>
        <v>Tr</v>
      </c>
      <c r="BD799">
        <f t="shared" si="40"/>
        <v>3</v>
      </c>
      <c r="BE799" t="str">
        <f t="shared" si="38"/>
        <v>6342723M10107  C2010620</v>
      </c>
      <c r="BK799" s="19" t="s">
        <v>1518</v>
      </c>
    </row>
    <row r="800" spans="1:63" x14ac:dyDescent="0.25">
      <c r="A800" s="19" t="s">
        <v>1501</v>
      </c>
      <c r="B800" s="19">
        <v>4.0999999999999996</v>
      </c>
      <c r="C800" s="19">
        <v>20140306</v>
      </c>
      <c r="D800" s="19" t="s">
        <v>41</v>
      </c>
      <c r="E800" s="19" t="s">
        <v>41</v>
      </c>
      <c r="F800" s="19">
        <v>2165294</v>
      </c>
      <c r="G800" s="19">
        <v>1</v>
      </c>
      <c r="H800" s="19">
        <v>2010</v>
      </c>
      <c r="I800" s="19">
        <v>20100826</v>
      </c>
      <c r="J800" s="19" t="s">
        <v>1501</v>
      </c>
      <c r="K800" s="19">
        <v>6</v>
      </c>
      <c r="L800" s="19">
        <v>35</v>
      </c>
      <c r="M800" s="19">
        <v>23</v>
      </c>
      <c r="N800" s="19">
        <v>17</v>
      </c>
      <c r="O800" s="19" t="s">
        <v>1502</v>
      </c>
      <c r="P800" s="19">
        <v>5</v>
      </c>
      <c r="Q800" s="19" t="s">
        <v>67</v>
      </c>
      <c r="R800" s="19"/>
      <c r="S800" s="19">
        <v>5000</v>
      </c>
      <c r="T800" s="19" t="s">
        <v>45</v>
      </c>
      <c r="U800" s="19"/>
      <c r="V800" s="19"/>
      <c r="W800" s="19"/>
      <c r="X800" s="19">
        <v>670</v>
      </c>
      <c r="Y800" s="19">
        <v>0</v>
      </c>
      <c r="Z800" s="19">
        <v>1</v>
      </c>
      <c r="AA800" s="19" t="s">
        <v>48</v>
      </c>
      <c r="AB800" s="19">
        <v>1</v>
      </c>
      <c r="AC800" s="19">
        <v>634272</v>
      </c>
      <c r="AD800" s="19">
        <v>12</v>
      </c>
      <c r="AE800" s="19"/>
      <c r="AF800" s="19"/>
      <c r="AG800" s="19"/>
      <c r="AH800" s="19">
        <v>112790</v>
      </c>
      <c r="AI800" s="19">
        <v>1</v>
      </c>
      <c r="AJ800" s="19"/>
      <c r="AK800" s="19"/>
      <c r="AL800" s="19"/>
      <c r="AM800" s="19"/>
      <c r="AN800" s="19"/>
      <c r="AO800" s="19">
        <v>3.81</v>
      </c>
      <c r="AP800" s="19" t="s">
        <v>1519</v>
      </c>
      <c r="AQ800" s="19" t="s">
        <v>1502</v>
      </c>
      <c r="AR800" s="19" t="s">
        <v>1540</v>
      </c>
      <c r="AS800" s="19" t="s">
        <v>1562</v>
      </c>
      <c r="AT800" s="19" t="s">
        <v>1563</v>
      </c>
      <c r="AU800" s="19" t="s">
        <v>1564</v>
      </c>
      <c r="AV800" s="19" t="s">
        <v>1565</v>
      </c>
      <c r="AW800" s="19">
        <v>2007</v>
      </c>
      <c r="AX800" s="19">
        <v>3</v>
      </c>
      <c r="AY800" s="19" t="s">
        <v>1566</v>
      </c>
      <c r="AZ800" s="19" t="s">
        <v>1567</v>
      </c>
      <c r="BA800" s="19">
        <v>2008</v>
      </c>
      <c r="BB800" t="str">
        <f>VLOOKUP(AC800,'CTCwiretagcode(Jan2016)'!A$2:C$730,3,FALSE)</f>
        <v>SAM</v>
      </c>
      <c r="BC800" t="str">
        <f t="shared" si="39"/>
        <v>Tr</v>
      </c>
      <c r="BD800">
        <f t="shared" si="40"/>
        <v>3</v>
      </c>
      <c r="BE800" t="str">
        <f t="shared" si="38"/>
        <v>6342723M10107  C2010670</v>
      </c>
      <c r="BK800" s="19" t="s">
        <v>1518</v>
      </c>
    </row>
    <row r="801" spans="1:63" x14ac:dyDescent="0.25">
      <c r="A801" s="19" t="s">
        <v>1501</v>
      </c>
      <c r="B801" s="19">
        <v>4.0999999999999996</v>
      </c>
      <c r="C801" s="19">
        <v>20140306</v>
      </c>
      <c r="D801" s="19" t="s">
        <v>41</v>
      </c>
      <c r="E801" s="19" t="s">
        <v>41</v>
      </c>
      <c r="F801" s="19">
        <v>2137709</v>
      </c>
      <c r="G801" s="19">
        <v>1</v>
      </c>
      <c r="H801" s="19">
        <v>2010</v>
      </c>
      <c r="I801" s="19">
        <v>20100827</v>
      </c>
      <c r="J801" s="19" t="s">
        <v>1501</v>
      </c>
      <c r="K801" s="19">
        <v>6</v>
      </c>
      <c r="L801" s="19">
        <v>35</v>
      </c>
      <c r="M801" s="19">
        <v>23</v>
      </c>
      <c r="N801" s="19">
        <v>14</v>
      </c>
      <c r="O801" s="19" t="s">
        <v>1502</v>
      </c>
      <c r="P801" s="19">
        <v>5</v>
      </c>
      <c r="Q801" s="19" t="s">
        <v>67</v>
      </c>
      <c r="R801" s="19"/>
      <c r="S801" s="19">
        <v>5000</v>
      </c>
      <c r="T801" s="19" t="s">
        <v>110</v>
      </c>
      <c r="U801" s="19"/>
      <c r="V801" s="19"/>
      <c r="W801" s="19"/>
      <c r="X801" s="19">
        <v>760</v>
      </c>
      <c r="Y801" s="19">
        <v>0</v>
      </c>
      <c r="Z801" s="19">
        <v>1</v>
      </c>
      <c r="AA801" s="19" t="s">
        <v>48</v>
      </c>
      <c r="AB801" s="19">
        <v>1</v>
      </c>
      <c r="AC801" s="19">
        <v>634272</v>
      </c>
      <c r="AD801" s="19">
        <v>12</v>
      </c>
      <c r="AE801" s="19"/>
      <c r="AF801" s="19"/>
      <c r="AG801" s="19"/>
      <c r="AH801" s="19">
        <v>112790</v>
      </c>
      <c r="AI801" s="19">
        <v>1</v>
      </c>
      <c r="AJ801" s="19"/>
      <c r="AK801" s="19"/>
      <c r="AL801" s="19"/>
      <c r="AM801" s="19"/>
      <c r="AN801" s="19"/>
      <c r="AO801" s="19">
        <v>3.81</v>
      </c>
      <c r="AP801" s="19" t="s">
        <v>1519</v>
      </c>
      <c r="AQ801" s="19" t="s">
        <v>1502</v>
      </c>
      <c r="AR801" s="19" t="s">
        <v>1540</v>
      </c>
      <c r="AS801" s="19" t="s">
        <v>1562</v>
      </c>
      <c r="AT801" s="19" t="s">
        <v>1563</v>
      </c>
      <c r="AU801" s="19" t="s">
        <v>1564</v>
      </c>
      <c r="AV801" s="19" t="s">
        <v>1565</v>
      </c>
      <c r="AW801" s="19">
        <v>2007</v>
      </c>
      <c r="AX801" s="19">
        <v>3</v>
      </c>
      <c r="AY801" s="19" t="s">
        <v>1566</v>
      </c>
      <c r="AZ801" s="19" t="s">
        <v>1567</v>
      </c>
      <c r="BA801" s="19">
        <v>2008</v>
      </c>
      <c r="BB801" t="str">
        <f>VLOOKUP(AC801,'CTCwiretagcode(Jan2016)'!A$2:C$730,3,FALSE)</f>
        <v>SAM</v>
      </c>
      <c r="BC801" t="str">
        <f t="shared" si="39"/>
        <v>NT</v>
      </c>
      <c r="BD801">
        <f t="shared" si="40"/>
        <v>3</v>
      </c>
      <c r="BE801" t="str">
        <f t="shared" si="38"/>
        <v>6342723M10107  C2010760</v>
      </c>
      <c r="BK801" s="19" t="s">
        <v>1518</v>
      </c>
    </row>
    <row r="802" spans="1:63" x14ac:dyDescent="0.25">
      <c r="A802" s="19" t="s">
        <v>1501</v>
      </c>
      <c r="B802" s="19">
        <v>4.0999999999999996</v>
      </c>
      <c r="C802" s="19">
        <v>20140306</v>
      </c>
      <c r="D802" s="19" t="s">
        <v>41</v>
      </c>
      <c r="E802" s="19" t="s">
        <v>41</v>
      </c>
      <c r="F802" s="19">
        <v>2163267</v>
      </c>
      <c r="G802" s="19">
        <v>1</v>
      </c>
      <c r="H802" s="19">
        <v>2010</v>
      </c>
      <c r="I802" s="19">
        <v>20100830</v>
      </c>
      <c r="J802" s="19" t="s">
        <v>1501</v>
      </c>
      <c r="K802" s="19">
        <v>6</v>
      </c>
      <c r="L802" s="19">
        <v>36</v>
      </c>
      <c r="M802" s="19">
        <v>23</v>
      </c>
      <c r="N802" s="19">
        <v>17</v>
      </c>
      <c r="O802" s="19" t="s">
        <v>1502</v>
      </c>
      <c r="P802" s="19">
        <v>5</v>
      </c>
      <c r="Q802" s="19" t="s">
        <v>67</v>
      </c>
      <c r="R802" s="19"/>
      <c r="S802" s="19">
        <v>5000</v>
      </c>
      <c r="T802" s="19" t="s">
        <v>45</v>
      </c>
      <c r="U802" s="19"/>
      <c r="V802" s="19"/>
      <c r="W802" s="19"/>
      <c r="X802" s="19">
        <v>810</v>
      </c>
      <c r="Y802" s="19">
        <v>0</v>
      </c>
      <c r="Z802" s="19">
        <v>1</v>
      </c>
      <c r="AA802" s="19" t="s">
        <v>48</v>
      </c>
      <c r="AB802" s="19">
        <v>1</v>
      </c>
      <c r="AC802" s="19">
        <v>634272</v>
      </c>
      <c r="AD802" s="19">
        <v>12</v>
      </c>
      <c r="AE802" s="19"/>
      <c r="AF802" s="19"/>
      <c r="AG802" s="19"/>
      <c r="AH802" s="19">
        <v>112791</v>
      </c>
      <c r="AI802" s="19">
        <v>1</v>
      </c>
      <c r="AJ802" s="19"/>
      <c r="AK802" s="19"/>
      <c r="AL802" s="19"/>
      <c r="AM802" s="19"/>
      <c r="AN802" s="19"/>
      <c r="AO802" s="19">
        <v>2.2400000000000002</v>
      </c>
      <c r="AP802" s="19" t="s">
        <v>1519</v>
      </c>
      <c r="AQ802" s="19" t="s">
        <v>1502</v>
      </c>
      <c r="AR802" s="19" t="s">
        <v>1540</v>
      </c>
      <c r="AS802" s="19" t="s">
        <v>1562</v>
      </c>
      <c r="AT802" s="19" t="s">
        <v>1563</v>
      </c>
      <c r="AU802" s="19" t="s">
        <v>1564</v>
      </c>
      <c r="AV802" s="19" t="s">
        <v>1565</v>
      </c>
      <c r="AW802" s="19">
        <v>2007</v>
      </c>
      <c r="AX802" s="19">
        <v>3</v>
      </c>
      <c r="AY802" s="19" t="s">
        <v>1566</v>
      </c>
      <c r="AZ802" s="19" t="s">
        <v>1567</v>
      </c>
      <c r="BA802" s="19">
        <v>2008</v>
      </c>
      <c r="BB802" t="str">
        <f>VLOOKUP(AC802,'CTCwiretagcode(Jan2016)'!A$2:C$730,3,FALSE)</f>
        <v>SAM</v>
      </c>
      <c r="BC802" t="str">
        <f t="shared" si="39"/>
        <v>Tr</v>
      </c>
      <c r="BD802">
        <f t="shared" si="40"/>
        <v>3</v>
      </c>
      <c r="BE802" t="str">
        <f t="shared" si="38"/>
        <v>6342723M10107  C2010810</v>
      </c>
      <c r="BK802" s="19" t="s">
        <v>1518</v>
      </c>
    </row>
    <row r="803" spans="1:63" x14ac:dyDescent="0.25">
      <c r="A803" s="19" t="s">
        <v>1501</v>
      </c>
      <c r="B803" s="19">
        <v>4.0999999999999996</v>
      </c>
      <c r="C803" s="19">
        <v>20140306</v>
      </c>
      <c r="D803" s="19" t="s">
        <v>41</v>
      </c>
      <c r="E803" s="19" t="s">
        <v>41</v>
      </c>
      <c r="F803" s="19">
        <v>2163268</v>
      </c>
      <c r="G803" s="19">
        <v>1</v>
      </c>
      <c r="H803" s="19">
        <v>2010</v>
      </c>
      <c r="I803" s="19">
        <v>20100830</v>
      </c>
      <c r="J803" s="19" t="s">
        <v>1501</v>
      </c>
      <c r="K803" s="19">
        <v>6</v>
      </c>
      <c r="L803" s="19">
        <v>36</v>
      </c>
      <c r="M803" s="19">
        <v>23</v>
      </c>
      <c r="N803" s="19">
        <v>17</v>
      </c>
      <c r="O803" s="19" t="s">
        <v>1502</v>
      </c>
      <c r="P803" s="19">
        <v>5</v>
      </c>
      <c r="Q803" s="19" t="s">
        <v>67</v>
      </c>
      <c r="R803" s="19"/>
      <c r="S803" s="19">
        <v>5000</v>
      </c>
      <c r="T803" s="19" t="s">
        <v>110</v>
      </c>
      <c r="U803" s="19"/>
      <c r="V803" s="19"/>
      <c r="W803" s="19"/>
      <c r="X803" s="19">
        <v>820</v>
      </c>
      <c r="Y803" s="19">
        <v>0</v>
      </c>
      <c r="Z803" s="19">
        <v>1</v>
      </c>
      <c r="AA803" s="19" t="s">
        <v>48</v>
      </c>
      <c r="AB803" s="19">
        <v>1</v>
      </c>
      <c r="AC803" s="19">
        <v>633389</v>
      </c>
      <c r="AD803" s="19">
        <v>12</v>
      </c>
      <c r="AE803" s="19"/>
      <c r="AF803" s="19"/>
      <c r="AG803" s="19"/>
      <c r="AH803" s="19">
        <v>112791</v>
      </c>
      <c r="AI803" s="19">
        <v>1</v>
      </c>
      <c r="AJ803" s="19"/>
      <c r="AK803" s="19"/>
      <c r="AL803" s="19"/>
      <c r="AM803" s="19"/>
      <c r="AN803" s="19"/>
      <c r="AO803" s="19">
        <v>2.2400000000000002</v>
      </c>
      <c r="AP803" s="19" t="s">
        <v>1519</v>
      </c>
      <c r="AQ803" s="19" t="s">
        <v>1502</v>
      </c>
      <c r="AR803" s="19" t="s">
        <v>1540</v>
      </c>
      <c r="AS803" s="19" t="s">
        <v>1562</v>
      </c>
      <c r="AT803" s="19" t="s">
        <v>1563</v>
      </c>
      <c r="AU803" s="19" t="s">
        <v>1564</v>
      </c>
      <c r="AV803" s="19" t="s">
        <v>1565</v>
      </c>
      <c r="AW803" s="19">
        <v>2006</v>
      </c>
      <c r="AX803" s="19">
        <v>3</v>
      </c>
      <c r="AY803" s="19" t="s">
        <v>1566</v>
      </c>
      <c r="AZ803" s="19" t="s">
        <v>1567</v>
      </c>
      <c r="BA803" s="19">
        <v>2007</v>
      </c>
      <c r="BB803" t="str">
        <f>VLOOKUP(AC803,'CTCwiretagcode(Jan2016)'!A$2:C$730,3,FALSE)</f>
        <v>SAM</v>
      </c>
      <c r="BC803" t="str">
        <f t="shared" si="39"/>
        <v>Tr</v>
      </c>
      <c r="BD803">
        <f t="shared" si="40"/>
        <v>3</v>
      </c>
      <c r="BE803" t="str">
        <f t="shared" si="38"/>
        <v>6333893M10107  C2010820</v>
      </c>
      <c r="BK803" s="19" t="s">
        <v>1518</v>
      </c>
    </row>
    <row r="804" spans="1:63" x14ac:dyDescent="0.25">
      <c r="A804" s="19" t="s">
        <v>1501</v>
      </c>
      <c r="B804" s="19">
        <v>4.0999999999999996</v>
      </c>
      <c r="C804" s="19">
        <v>20140306</v>
      </c>
      <c r="D804" s="19" t="s">
        <v>41</v>
      </c>
      <c r="E804" s="19" t="s">
        <v>41</v>
      </c>
      <c r="F804" s="19">
        <v>2166040</v>
      </c>
      <c r="G804" s="19">
        <v>1</v>
      </c>
      <c r="H804" s="19">
        <v>2010</v>
      </c>
      <c r="I804" s="19">
        <v>20100830</v>
      </c>
      <c r="J804" s="19" t="s">
        <v>1501</v>
      </c>
      <c r="K804" s="19">
        <v>6</v>
      </c>
      <c r="L804" s="19">
        <v>36</v>
      </c>
      <c r="M804" s="19">
        <v>23</v>
      </c>
      <c r="N804" s="19">
        <v>17</v>
      </c>
      <c r="O804" s="19" t="s">
        <v>1502</v>
      </c>
      <c r="P804" s="19">
        <v>5</v>
      </c>
      <c r="Q804" s="19" t="s">
        <v>67</v>
      </c>
      <c r="R804" s="19"/>
      <c r="S804" s="19">
        <v>5000</v>
      </c>
      <c r="T804" s="19" t="s">
        <v>45</v>
      </c>
      <c r="U804" s="19"/>
      <c r="V804" s="19"/>
      <c r="W804" s="19"/>
      <c r="X804" s="19">
        <v>780</v>
      </c>
      <c r="Y804" s="19">
        <v>0</v>
      </c>
      <c r="Z804" s="19">
        <v>1</v>
      </c>
      <c r="AA804" s="19" t="s">
        <v>48</v>
      </c>
      <c r="AB804" s="19">
        <v>1</v>
      </c>
      <c r="AC804" s="19">
        <v>634272</v>
      </c>
      <c r="AD804" s="19">
        <v>12</v>
      </c>
      <c r="AE804" s="19"/>
      <c r="AF804" s="19"/>
      <c r="AG804" s="19"/>
      <c r="AH804" s="19">
        <v>112791</v>
      </c>
      <c r="AI804" s="19">
        <v>1</v>
      </c>
      <c r="AJ804" s="19"/>
      <c r="AK804" s="19"/>
      <c r="AL804" s="19"/>
      <c r="AM804" s="19"/>
      <c r="AN804" s="19"/>
      <c r="AO804" s="19">
        <v>2.2400000000000002</v>
      </c>
      <c r="AP804" s="19" t="s">
        <v>1519</v>
      </c>
      <c r="AQ804" s="19" t="s">
        <v>1502</v>
      </c>
      <c r="AR804" s="19" t="s">
        <v>1540</v>
      </c>
      <c r="AS804" s="19" t="s">
        <v>1562</v>
      </c>
      <c r="AT804" s="19" t="s">
        <v>1563</v>
      </c>
      <c r="AU804" s="19" t="s">
        <v>1564</v>
      </c>
      <c r="AV804" s="19" t="s">
        <v>1565</v>
      </c>
      <c r="AW804" s="19">
        <v>2007</v>
      </c>
      <c r="AX804" s="19">
        <v>3</v>
      </c>
      <c r="AY804" s="19" t="s">
        <v>1566</v>
      </c>
      <c r="AZ804" s="19" t="s">
        <v>1567</v>
      </c>
      <c r="BA804" s="19">
        <v>2008</v>
      </c>
      <c r="BB804" t="str">
        <f>VLOOKUP(AC804,'CTCwiretagcode(Jan2016)'!A$2:C$730,3,FALSE)</f>
        <v>SAM</v>
      </c>
      <c r="BC804" t="str">
        <f t="shared" si="39"/>
        <v>Tr</v>
      </c>
      <c r="BD804">
        <f t="shared" si="40"/>
        <v>3</v>
      </c>
      <c r="BE804" t="str">
        <f t="shared" si="38"/>
        <v>6342723M10107  C2010780</v>
      </c>
      <c r="BK804" s="19" t="s">
        <v>1518</v>
      </c>
    </row>
    <row r="805" spans="1:63" x14ac:dyDescent="0.25">
      <c r="A805" s="19" t="s">
        <v>1501</v>
      </c>
      <c r="B805" s="19">
        <v>4.0999999999999996</v>
      </c>
      <c r="C805" s="19">
        <v>20140306</v>
      </c>
      <c r="D805" s="19" t="s">
        <v>41</v>
      </c>
      <c r="E805" s="19" t="s">
        <v>41</v>
      </c>
      <c r="F805" s="19">
        <v>2166041</v>
      </c>
      <c r="G805" s="19">
        <v>1</v>
      </c>
      <c r="H805" s="19">
        <v>2010</v>
      </c>
      <c r="I805" s="19">
        <v>20100830</v>
      </c>
      <c r="J805" s="19" t="s">
        <v>1501</v>
      </c>
      <c r="K805" s="19">
        <v>6</v>
      </c>
      <c r="L805" s="19">
        <v>36</v>
      </c>
      <c r="M805" s="19">
        <v>23</v>
      </c>
      <c r="N805" s="19">
        <v>17</v>
      </c>
      <c r="O805" s="19" t="s">
        <v>1502</v>
      </c>
      <c r="P805" s="19">
        <v>5</v>
      </c>
      <c r="Q805" s="19" t="s">
        <v>67</v>
      </c>
      <c r="R805" s="19"/>
      <c r="S805" s="19">
        <v>5000</v>
      </c>
      <c r="T805" s="19" t="s">
        <v>45</v>
      </c>
      <c r="U805" s="19"/>
      <c r="V805" s="19"/>
      <c r="W805" s="19"/>
      <c r="X805" s="19">
        <v>730</v>
      </c>
      <c r="Y805" s="19">
        <v>0</v>
      </c>
      <c r="Z805" s="19">
        <v>1</v>
      </c>
      <c r="AA805" s="19" t="s">
        <v>48</v>
      </c>
      <c r="AB805" s="19">
        <v>1</v>
      </c>
      <c r="AC805" s="19">
        <v>634272</v>
      </c>
      <c r="AD805" s="19">
        <v>12</v>
      </c>
      <c r="AE805" s="19"/>
      <c r="AF805" s="19"/>
      <c r="AG805" s="19"/>
      <c r="AH805" s="19">
        <v>112791</v>
      </c>
      <c r="AI805" s="19">
        <v>1</v>
      </c>
      <c r="AJ805" s="19"/>
      <c r="AK805" s="19"/>
      <c r="AL805" s="19"/>
      <c r="AM805" s="19"/>
      <c r="AN805" s="19"/>
      <c r="AO805" s="19">
        <v>2.2400000000000002</v>
      </c>
      <c r="AP805" s="19" t="s">
        <v>1519</v>
      </c>
      <c r="AQ805" s="19" t="s">
        <v>1502</v>
      </c>
      <c r="AR805" s="19" t="s">
        <v>1540</v>
      </c>
      <c r="AS805" s="19" t="s">
        <v>1562</v>
      </c>
      <c r="AT805" s="19" t="s">
        <v>1563</v>
      </c>
      <c r="AU805" s="19" t="s">
        <v>1564</v>
      </c>
      <c r="AV805" s="19" t="s">
        <v>1565</v>
      </c>
      <c r="AW805" s="19">
        <v>2007</v>
      </c>
      <c r="AX805" s="19">
        <v>3</v>
      </c>
      <c r="AY805" s="19" t="s">
        <v>1566</v>
      </c>
      <c r="AZ805" s="19" t="s">
        <v>1567</v>
      </c>
      <c r="BA805" s="19">
        <v>2008</v>
      </c>
      <c r="BB805" t="str">
        <f>VLOOKUP(AC805,'CTCwiretagcode(Jan2016)'!A$2:C$730,3,FALSE)</f>
        <v>SAM</v>
      </c>
      <c r="BC805" t="str">
        <f t="shared" si="39"/>
        <v>Tr</v>
      </c>
      <c r="BD805">
        <f t="shared" si="40"/>
        <v>3</v>
      </c>
      <c r="BE805" t="str">
        <f t="shared" si="38"/>
        <v>6342723M10107  C2010730</v>
      </c>
      <c r="BK805" s="19" t="s">
        <v>1518</v>
      </c>
    </row>
    <row r="806" spans="1:63" x14ac:dyDescent="0.25">
      <c r="A806" s="19" t="s">
        <v>1501</v>
      </c>
      <c r="B806" s="19">
        <v>4.0999999999999996</v>
      </c>
      <c r="C806" s="19">
        <v>20140306</v>
      </c>
      <c r="D806" s="19" t="s">
        <v>41</v>
      </c>
      <c r="E806" s="19" t="s">
        <v>41</v>
      </c>
      <c r="F806" s="19">
        <v>2168388</v>
      </c>
      <c r="G806" s="19">
        <v>1</v>
      </c>
      <c r="H806" s="19">
        <v>2010</v>
      </c>
      <c r="I806" s="19">
        <v>20100823</v>
      </c>
      <c r="J806" s="19" t="s">
        <v>1501</v>
      </c>
      <c r="K806" s="19">
        <v>6</v>
      </c>
      <c r="L806" s="19">
        <v>35</v>
      </c>
      <c r="M806" s="19">
        <v>23</v>
      </c>
      <c r="N806" s="19">
        <v>14</v>
      </c>
      <c r="O806" s="19" t="s">
        <v>1502</v>
      </c>
      <c r="P806" s="19">
        <v>5</v>
      </c>
      <c r="Q806" s="19" t="s">
        <v>42</v>
      </c>
      <c r="R806" s="19"/>
      <c r="S806" s="19">
        <v>5000</v>
      </c>
      <c r="T806" s="19" t="s">
        <v>45</v>
      </c>
      <c r="U806" s="19"/>
      <c r="V806" s="19"/>
      <c r="W806" s="19"/>
      <c r="X806" s="19">
        <v>760</v>
      </c>
      <c r="Y806" s="19">
        <v>0</v>
      </c>
      <c r="Z806" s="19">
        <v>1</v>
      </c>
      <c r="AA806" s="19" t="s">
        <v>48</v>
      </c>
      <c r="AB806" s="19">
        <v>1</v>
      </c>
      <c r="AC806" s="19">
        <v>634272</v>
      </c>
      <c r="AD806" s="19">
        <v>12</v>
      </c>
      <c r="AE806" s="19"/>
      <c r="AF806" s="19"/>
      <c r="AG806" s="19"/>
      <c r="AH806" s="19">
        <v>112776</v>
      </c>
      <c r="AI806" s="19">
        <v>1</v>
      </c>
      <c r="AJ806" s="19"/>
      <c r="AK806" s="19"/>
      <c r="AL806" s="19"/>
      <c r="AM806" s="19"/>
      <c r="AN806" s="19"/>
      <c r="AO806" s="19">
        <v>3.32</v>
      </c>
      <c r="AP806" s="19" t="s">
        <v>1504</v>
      </c>
      <c r="AQ806" s="19" t="s">
        <v>1502</v>
      </c>
      <c r="AR806" s="19" t="s">
        <v>1540</v>
      </c>
      <c r="AS806" s="19" t="s">
        <v>1562</v>
      </c>
      <c r="AT806" s="19" t="s">
        <v>1563</v>
      </c>
      <c r="AU806" s="19" t="s">
        <v>1564</v>
      </c>
      <c r="AV806" s="19" t="s">
        <v>1565</v>
      </c>
      <c r="AW806" s="19">
        <v>2007</v>
      </c>
      <c r="AX806" s="19">
        <v>3</v>
      </c>
      <c r="AY806" s="19" t="s">
        <v>1566</v>
      </c>
      <c r="AZ806" s="19" t="s">
        <v>1567</v>
      </c>
      <c r="BA806" s="19">
        <v>2008</v>
      </c>
      <c r="BB806" t="str">
        <f>VLOOKUP(AC806,'CTCwiretagcode(Jan2016)'!A$2:C$730,3,FALSE)</f>
        <v>SAM</v>
      </c>
      <c r="BC806" t="str">
        <f t="shared" si="39"/>
        <v>NT</v>
      </c>
      <c r="BD806">
        <f t="shared" si="40"/>
        <v>3</v>
      </c>
      <c r="BE806" t="str">
        <f t="shared" si="38"/>
        <v>6342723M10107  B2010760</v>
      </c>
      <c r="BK806" s="19" t="s">
        <v>1503</v>
      </c>
    </row>
    <row r="807" spans="1:63" x14ac:dyDescent="0.25">
      <c r="A807" s="19" t="s">
        <v>1501</v>
      </c>
      <c r="B807" s="19">
        <v>4.0999999999999996</v>
      </c>
      <c r="C807" s="19">
        <v>20140306</v>
      </c>
      <c r="D807" s="19" t="s">
        <v>41</v>
      </c>
      <c r="E807" s="19" t="s">
        <v>41</v>
      </c>
      <c r="F807" s="19">
        <v>2168389</v>
      </c>
      <c r="G807" s="19">
        <v>1</v>
      </c>
      <c r="H807" s="19">
        <v>2010</v>
      </c>
      <c r="I807" s="19">
        <v>20100823</v>
      </c>
      <c r="J807" s="19" t="s">
        <v>1501</v>
      </c>
      <c r="K807" s="19">
        <v>6</v>
      </c>
      <c r="L807" s="19">
        <v>35</v>
      </c>
      <c r="M807" s="19">
        <v>23</v>
      </c>
      <c r="N807" s="19">
        <v>14</v>
      </c>
      <c r="O807" s="19" t="s">
        <v>1502</v>
      </c>
      <c r="P807" s="19">
        <v>5</v>
      </c>
      <c r="Q807" s="19" t="s">
        <v>42</v>
      </c>
      <c r="R807" s="19"/>
      <c r="S807" s="19">
        <v>5000</v>
      </c>
      <c r="T807" s="19" t="s">
        <v>45</v>
      </c>
      <c r="U807" s="19"/>
      <c r="V807" s="19"/>
      <c r="W807" s="19"/>
      <c r="X807" s="19">
        <v>720</v>
      </c>
      <c r="Y807" s="19">
        <v>0</v>
      </c>
      <c r="Z807" s="19">
        <v>1</v>
      </c>
      <c r="AA807" s="19" t="s">
        <v>48</v>
      </c>
      <c r="AB807" s="19">
        <v>1</v>
      </c>
      <c r="AC807" s="19">
        <v>634272</v>
      </c>
      <c r="AD807" s="19">
        <v>12</v>
      </c>
      <c r="AE807" s="19"/>
      <c r="AF807" s="19"/>
      <c r="AG807" s="19"/>
      <c r="AH807" s="19">
        <v>112776</v>
      </c>
      <c r="AI807" s="19">
        <v>1</v>
      </c>
      <c r="AJ807" s="19"/>
      <c r="AK807" s="19"/>
      <c r="AL807" s="19"/>
      <c r="AM807" s="19"/>
      <c r="AN807" s="19"/>
      <c r="AO807" s="19">
        <v>3.32</v>
      </c>
      <c r="AP807" s="19" t="s">
        <v>1504</v>
      </c>
      <c r="AQ807" s="19" t="s">
        <v>1502</v>
      </c>
      <c r="AR807" s="19" t="s">
        <v>1540</v>
      </c>
      <c r="AS807" s="19" t="s">
        <v>1562</v>
      </c>
      <c r="AT807" s="19" t="s">
        <v>1563</v>
      </c>
      <c r="AU807" s="19" t="s">
        <v>1564</v>
      </c>
      <c r="AV807" s="19" t="s">
        <v>1565</v>
      </c>
      <c r="AW807" s="19">
        <v>2007</v>
      </c>
      <c r="AX807" s="19">
        <v>3</v>
      </c>
      <c r="AY807" s="19" t="s">
        <v>1566</v>
      </c>
      <c r="AZ807" s="19" t="s">
        <v>1567</v>
      </c>
      <c r="BA807" s="19">
        <v>2008</v>
      </c>
      <c r="BB807" t="str">
        <f>VLOOKUP(AC807,'CTCwiretagcode(Jan2016)'!A$2:C$730,3,FALSE)</f>
        <v>SAM</v>
      </c>
      <c r="BC807" t="str">
        <f t="shared" si="39"/>
        <v>NT</v>
      </c>
      <c r="BD807">
        <f t="shared" si="40"/>
        <v>3</v>
      </c>
      <c r="BE807" t="str">
        <f t="shared" si="38"/>
        <v>6342723M10107  B2010720</v>
      </c>
      <c r="BK807" s="19" t="s">
        <v>1503</v>
      </c>
    </row>
    <row r="808" spans="1:63" x14ac:dyDescent="0.25">
      <c r="A808" s="19" t="s">
        <v>1501</v>
      </c>
      <c r="B808" s="19">
        <v>4.0999999999999996</v>
      </c>
      <c r="C808" s="19">
        <v>20140306</v>
      </c>
      <c r="D808" s="19" t="s">
        <v>41</v>
      </c>
      <c r="E808" s="19" t="s">
        <v>41</v>
      </c>
      <c r="F808" s="19">
        <v>2168390</v>
      </c>
      <c r="G808" s="19">
        <v>1</v>
      </c>
      <c r="H808" s="19">
        <v>2010</v>
      </c>
      <c r="I808" s="19">
        <v>20100823</v>
      </c>
      <c r="J808" s="19" t="s">
        <v>1501</v>
      </c>
      <c r="K808" s="19">
        <v>6</v>
      </c>
      <c r="L808" s="19">
        <v>35</v>
      </c>
      <c r="M808" s="19">
        <v>23</v>
      </c>
      <c r="N808" s="19">
        <v>14</v>
      </c>
      <c r="O808" s="19" t="s">
        <v>1502</v>
      </c>
      <c r="P808" s="19">
        <v>5</v>
      </c>
      <c r="Q808" s="19" t="s">
        <v>42</v>
      </c>
      <c r="R808" s="19"/>
      <c r="S808" s="19">
        <v>5000</v>
      </c>
      <c r="T808" s="19" t="s">
        <v>45</v>
      </c>
      <c r="U808" s="19"/>
      <c r="V808" s="19"/>
      <c r="W808" s="19"/>
      <c r="X808" s="19">
        <v>700</v>
      </c>
      <c r="Y808" s="19">
        <v>0</v>
      </c>
      <c r="Z808" s="19">
        <v>1</v>
      </c>
      <c r="AA808" s="19" t="s">
        <v>48</v>
      </c>
      <c r="AB808" s="19">
        <v>1</v>
      </c>
      <c r="AC808" s="19">
        <v>634272</v>
      </c>
      <c r="AD808" s="19">
        <v>12</v>
      </c>
      <c r="AE808" s="19"/>
      <c r="AF808" s="19"/>
      <c r="AG808" s="19"/>
      <c r="AH808" s="19">
        <v>112776</v>
      </c>
      <c r="AI808" s="19">
        <v>1</v>
      </c>
      <c r="AJ808" s="19"/>
      <c r="AK808" s="19"/>
      <c r="AL808" s="19"/>
      <c r="AM808" s="19"/>
      <c r="AN808" s="19"/>
      <c r="AO808" s="19">
        <v>3.32</v>
      </c>
      <c r="AP808" s="19" t="s">
        <v>1504</v>
      </c>
      <c r="AQ808" s="19" t="s">
        <v>1502</v>
      </c>
      <c r="AR808" s="19" t="s">
        <v>1540</v>
      </c>
      <c r="AS808" s="19" t="s">
        <v>1562</v>
      </c>
      <c r="AT808" s="19" t="s">
        <v>1563</v>
      </c>
      <c r="AU808" s="19" t="s">
        <v>1564</v>
      </c>
      <c r="AV808" s="19" t="s">
        <v>1565</v>
      </c>
      <c r="AW808" s="19">
        <v>2007</v>
      </c>
      <c r="AX808" s="19">
        <v>3</v>
      </c>
      <c r="AY808" s="19" t="s">
        <v>1566</v>
      </c>
      <c r="AZ808" s="19" t="s">
        <v>1567</v>
      </c>
      <c r="BA808" s="19">
        <v>2008</v>
      </c>
      <c r="BB808" t="str">
        <f>VLOOKUP(AC808,'CTCwiretagcode(Jan2016)'!A$2:C$730,3,FALSE)</f>
        <v>SAM</v>
      </c>
      <c r="BC808" t="str">
        <f t="shared" si="39"/>
        <v>NT</v>
      </c>
      <c r="BD808">
        <f t="shared" si="40"/>
        <v>3</v>
      </c>
      <c r="BE808" t="str">
        <f t="shared" si="38"/>
        <v>6342723M10107  B2010700</v>
      </c>
      <c r="BK808" s="19" t="s">
        <v>1503</v>
      </c>
    </row>
    <row r="809" spans="1:63" x14ac:dyDescent="0.25">
      <c r="A809" s="19" t="s">
        <v>1501</v>
      </c>
      <c r="B809" s="19">
        <v>4.0999999999999996</v>
      </c>
      <c r="C809" s="19">
        <v>20140306</v>
      </c>
      <c r="D809" s="19" t="s">
        <v>41</v>
      </c>
      <c r="E809" s="19" t="s">
        <v>41</v>
      </c>
      <c r="F809" s="19">
        <v>2168393</v>
      </c>
      <c r="G809" s="19">
        <v>1</v>
      </c>
      <c r="H809" s="19">
        <v>2010</v>
      </c>
      <c r="I809" s="19">
        <v>20100823</v>
      </c>
      <c r="J809" s="19" t="s">
        <v>1501</v>
      </c>
      <c r="K809" s="19">
        <v>6</v>
      </c>
      <c r="L809" s="19">
        <v>35</v>
      </c>
      <c r="M809" s="19">
        <v>23</v>
      </c>
      <c r="N809" s="19">
        <v>14</v>
      </c>
      <c r="O809" s="19" t="s">
        <v>1502</v>
      </c>
      <c r="P809" s="19">
        <v>5</v>
      </c>
      <c r="Q809" s="19" t="s">
        <v>42</v>
      </c>
      <c r="R809" s="19"/>
      <c r="S809" s="19">
        <v>5000</v>
      </c>
      <c r="T809" s="19" t="s">
        <v>45</v>
      </c>
      <c r="U809" s="19"/>
      <c r="V809" s="19"/>
      <c r="W809" s="19"/>
      <c r="X809" s="19">
        <v>710</v>
      </c>
      <c r="Y809" s="19">
        <v>0</v>
      </c>
      <c r="Z809" s="19">
        <v>1</v>
      </c>
      <c r="AA809" s="19" t="s">
        <v>48</v>
      </c>
      <c r="AB809" s="19">
        <v>1</v>
      </c>
      <c r="AC809" s="19">
        <v>634272</v>
      </c>
      <c r="AD809" s="19">
        <v>12</v>
      </c>
      <c r="AE809" s="19"/>
      <c r="AF809" s="19"/>
      <c r="AG809" s="19"/>
      <c r="AH809" s="19">
        <v>112776</v>
      </c>
      <c r="AI809" s="19">
        <v>1</v>
      </c>
      <c r="AJ809" s="19"/>
      <c r="AK809" s="19"/>
      <c r="AL809" s="19"/>
      <c r="AM809" s="19"/>
      <c r="AN809" s="19"/>
      <c r="AO809" s="19">
        <v>3.32</v>
      </c>
      <c r="AP809" s="19" t="s">
        <v>1504</v>
      </c>
      <c r="AQ809" s="19" t="s">
        <v>1502</v>
      </c>
      <c r="AR809" s="19" t="s">
        <v>1540</v>
      </c>
      <c r="AS809" s="19" t="s">
        <v>1562</v>
      </c>
      <c r="AT809" s="19" t="s">
        <v>1563</v>
      </c>
      <c r="AU809" s="19" t="s">
        <v>1564</v>
      </c>
      <c r="AV809" s="19" t="s">
        <v>1565</v>
      </c>
      <c r="AW809" s="19">
        <v>2007</v>
      </c>
      <c r="AX809" s="19">
        <v>3</v>
      </c>
      <c r="AY809" s="19" t="s">
        <v>1566</v>
      </c>
      <c r="AZ809" s="19" t="s">
        <v>1567</v>
      </c>
      <c r="BA809" s="19">
        <v>2008</v>
      </c>
      <c r="BB809" t="str">
        <f>VLOOKUP(AC809,'CTCwiretagcode(Jan2016)'!A$2:C$730,3,FALSE)</f>
        <v>SAM</v>
      </c>
      <c r="BC809" t="str">
        <f t="shared" si="39"/>
        <v>NT</v>
      </c>
      <c r="BD809">
        <f t="shared" si="40"/>
        <v>3</v>
      </c>
      <c r="BE809" t="str">
        <f t="shared" si="38"/>
        <v>6342723M10107  B2010710</v>
      </c>
      <c r="BK809" s="19" t="s">
        <v>1503</v>
      </c>
    </row>
    <row r="810" spans="1:63" x14ac:dyDescent="0.25">
      <c r="A810" s="19" t="s">
        <v>1501</v>
      </c>
      <c r="B810" s="19">
        <v>4.0999999999999996</v>
      </c>
      <c r="C810" s="19">
        <v>20140306</v>
      </c>
      <c r="D810" s="19" t="s">
        <v>41</v>
      </c>
      <c r="E810" s="19" t="s">
        <v>41</v>
      </c>
      <c r="F810" s="19">
        <v>2168394</v>
      </c>
      <c r="G810" s="19">
        <v>1</v>
      </c>
      <c r="H810" s="19">
        <v>2010</v>
      </c>
      <c r="I810" s="19">
        <v>20100823</v>
      </c>
      <c r="J810" s="19" t="s">
        <v>1501</v>
      </c>
      <c r="K810" s="19">
        <v>6</v>
      </c>
      <c r="L810" s="19">
        <v>35</v>
      </c>
      <c r="M810" s="19">
        <v>23</v>
      </c>
      <c r="N810" s="19">
        <v>14</v>
      </c>
      <c r="O810" s="19" t="s">
        <v>1502</v>
      </c>
      <c r="P810" s="19">
        <v>5</v>
      </c>
      <c r="Q810" s="19" t="s">
        <v>42</v>
      </c>
      <c r="R810" s="19"/>
      <c r="S810" s="19">
        <v>5000</v>
      </c>
      <c r="T810" s="19" t="s">
        <v>45</v>
      </c>
      <c r="U810" s="19"/>
      <c r="V810" s="19"/>
      <c r="W810" s="19"/>
      <c r="X810" s="19">
        <v>640</v>
      </c>
      <c r="Y810" s="19">
        <v>0</v>
      </c>
      <c r="Z810" s="19">
        <v>1</v>
      </c>
      <c r="AA810" s="19" t="s">
        <v>48</v>
      </c>
      <c r="AB810" s="19">
        <v>1</v>
      </c>
      <c r="AC810" s="19">
        <v>634272</v>
      </c>
      <c r="AD810" s="19">
        <v>12</v>
      </c>
      <c r="AE810" s="19"/>
      <c r="AF810" s="19"/>
      <c r="AG810" s="19"/>
      <c r="AH810" s="19">
        <v>112776</v>
      </c>
      <c r="AI810" s="19">
        <v>1</v>
      </c>
      <c r="AJ810" s="19"/>
      <c r="AK810" s="19"/>
      <c r="AL810" s="19"/>
      <c r="AM810" s="19"/>
      <c r="AN810" s="19"/>
      <c r="AO810" s="19">
        <v>3.32</v>
      </c>
      <c r="AP810" s="19" t="s">
        <v>1504</v>
      </c>
      <c r="AQ810" s="19" t="s">
        <v>1502</v>
      </c>
      <c r="AR810" s="19" t="s">
        <v>1540</v>
      </c>
      <c r="AS810" s="19" t="s">
        <v>1562</v>
      </c>
      <c r="AT810" s="19" t="s">
        <v>1563</v>
      </c>
      <c r="AU810" s="19" t="s">
        <v>1564</v>
      </c>
      <c r="AV810" s="19" t="s">
        <v>1565</v>
      </c>
      <c r="AW810" s="19">
        <v>2007</v>
      </c>
      <c r="AX810" s="19">
        <v>3</v>
      </c>
      <c r="AY810" s="19" t="s">
        <v>1566</v>
      </c>
      <c r="AZ810" s="19" t="s">
        <v>1567</v>
      </c>
      <c r="BA810" s="19">
        <v>2008</v>
      </c>
      <c r="BB810" t="str">
        <f>VLOOKUP(AC810,'CTCwiretagcode(Jan2016)'!A$2:C$730,3,FALSE)</f>
        <v>SAM</v>
      </c>
      <c r="BC810" t="str">
        <f t="shared" si="39"/>
        <v>NT</v>
      </c>
      <c r="BD810">
        <f t="shared" si="40"/>
        <v>3</v>
      </c>
      <c r="BE810" t="str">
        <f t="shared" si="38"/>
        <v>6342723M10107  B2010640</v>
      </c>
      <c r="BK810" s="19" t="s">
        <v>1503</v>
      </c>
    </row>
    <row r="811" spans="1:63" x14ac:dyDescent="0.25">
      <c r="A811" s="19" t="s">
        <v>1501</v>
      </c>
      <c r="B811" s="19">
        <v>4.0999999999999996</v>
      </c>
      <c r="C811" s="19">
        <v>20140306</v>
      </c>
      <c r="D811" s="19" t="s">
        <v>41</v>
      </c>
      <c r="E811" s="19" t="s">
        <v>41</v>
      </c>
      <c r="F811" s="19">
        <v>2168395</v>
      </c>
      <c r="G811" s="19">
        <v>1</v>
      </c>
      <c r="H811" s="19">
        <v>2010</v>
      </c>
      <c r="I811" s="19">
        <v>20100823</v>
      </c>
      <c r="J811" s="19" t="s">
        <v>1501</v>
      </c>
      <c r="K811" s="19">
        <v>6</v>
      </c>
      <c r="L811" s="19">
        <v>35</v>
      </c>
      <c r="M811" s="19">
        <v>23</v>
      </c>
      <c r="N811" s="19">
        <v>14</v>
      </c>
      <c r="O811" s="19" t="s">
        <v>1502</v>
      </c>
      <c r="P811" s="19">
        <v>5</v>
      </c>
      <c r="Q811" s="19" t="s">
        <v>42</v>
      </c>
      <c r="R811" s="19"/>
      <c r="S811" s="19">
        <v>5000</v>
      </c>
      <c r="T811" s="19" t="s">
        <v>45</v>
      </c>
      <c r="U811" s="19"/>
      <c r="V811" s="19"/>
      <c r="W811" s="19"/>
      <c r="X811" s="19">
        <v>650</v>
      </c>
      <c r="Y811" s="19">
        <v>0</v>
      </c>
      <c r="Z811" s="19">
        <v>1</v>
      </c>
      <c r="AA811" s="19" t="s">
        <v>48</v>
      </c>
      <c r="AB811" s="19">
        <v>1</v>
      </c>
      <c r="AC811" s="19">
        <v>634272</v>
      </c>
      <c r="AD811" s="19">
        <v>12</v>
      </c>
      <c r="AE811" s="19"/>
      <c r="AF811" s="19"/>
      <c r="AG811" s="19"/>
      <c r="AH811" s="19">
        <v>112776</v>
      </c>
      <c r="AI811" s="19">
        <v>1</v>
      </c>
      <c r="AJ811" s="19"/>
      <c r="AK811" s="19"/>
      <c r="AL811" s="19"/>
      <c r="AM811" s="19"/>
      <c r="AN811" s="19"/>
      <c r="AO811" s="19">
        <v>3.32</v>
      </c>
      <c r="AP811" s="19" t="s">
        <v>1504</v>
      </c>
      <c r="AQ811" s="19" t="s">
        <v>1502</v>
      </c>
      <c r="AR811" s="19" t="s">
        <v>1540</v>
      </c>
      <c r="AS811" s="19" t="s">
        <v>1562</v>
      </c>
      <c r="AT811" s="19" t="s">
        <v>1563</v>
      </c>
      <c r="AU811" s="19" t="s">
        <v>1564</v>
      </c>
      <c r="AV811" s="19" t="s">
        <v>1565</v>
      </c>
      <c r="AW811" s="19">
        <v>2007</v>
      </c>
      <c r="AX811" s="19">
        <v>3</v>
      </c>
      <c r="AY811" s="19" t="s">
        <v>1566</v>
      </c>
      <c r="AZ811" s="19" t="s">
        <v>1567</v>
      </c>
      <c r="BA811" s="19">
        <v>2008</v>
      </c>
      <c r="BB811" t="str">
        <f>VLOOKUP(AC811,'CTCwiretagcode(Jan2016)'!A$2:C$730,3,FALSE)</f>
        <v>SAM</v>
      </c>
      <c r="BC811" t="str">
        <f t="shared" si="39"/>
        <v>NT</v>
      </c>
      <c r="BD811">
        <f t="shared" si="40"/>
        <v>3</v>
      </c>
      <c r="BE811" t="str">
        <f t="shared" si="38"/>
        <v>6342723M10107  B2010650</v>
      </c>
      <c r="BK811" s="19" t="s">
        <v>1503</v>
      </c>
    </row>
    <row r="812" spans="1:63" x14ac:dyDescent="0.25">
      <c r="A812" s="19" t="s">
        <v>1501</v>
      </c>
      <c r="B812" s="19">
        <v>4.0999999999999996</v>
      </c>
      <c r="C812" s="19">
        <v>20140306</v>
      </c>
      <c r="D812" s="19" t="s">
        <v>41</v>
      </c>
      <c r="E812" s="19" t="s">
        <v>41</v>
      </c>
      <c r="F812" s="19">
        <v>2168397</v>
      </c>
      <c r="G812" s="19">
        <v>1</v>
      </c>
      <c r="H812" s="19">
        <v>2010</v>
      </c>
      <c r="I812" s="19">
        <v>20100823</v>
      </c>
      <c r="J812" s="19" t="s">
        <v>1501</v>
      </c>
      <c r="K812" s="19">
        <v>6</v>
      </c>
      <c r="L812" s="19">
        <v>35</v>
      </c>
      <c r="M812" s="19">
        <v>23</v>
      </c>
      <c r="N812" s="19">
        <v>14</v>
      </c>
      <c r="O812" s="19" t="s">
        <v>1502</v>
      </c>
      <c r="P812" s="19">
        <v>5</v>
      </c>
      <c r="Q812" s="19" t="s">
        <v>42</v>
      </c>
      <c r="R812" s="19"/>
      <c r="S812" s="19">
        <v>5000</v>
      </c>
      <c r="T812" s="19" t="s">
        <v>45</v>
      </c>
      <c r="U812" s="19"/>
      <c r="V812" s="19"/>
      <c r="W812" s="19"/>
      <c r="X812" s="19">
        <v>790</v>
      </c>
      <c r="Y812" s="19">
        <v>0</v>
      </c>
      <c r="Z812" s="19">
        <v>1</v>
      </c>
      <c r="AA812" s="19" t="s">
        <v>48</v>
      </c>
      <c r="AB812" s="19">
        <v>1</v>
      </c>
      <c r="AC812" s="19">
        <v>634272</v>
      </c>
      <c r="AD812" s="19">
        <v>12</v>
      </c>
      <c r="AE812" s="19"/>
      <c r="AF812" s="19"/>
      <c r="AG812" s="19"/>
      <c r="AH812" s="19">
        <v>112776</v>
      </c>
      <c r="AI812" s="19">
        <v>1</v>
      </c>
      <c r="AJ812" s="19"/>
      <c r="AK812" s="19"/>
      <c r="AL812" s="19"/>
      <c r="AM812" s="19"/>
      <c r="AN812" s="19"/>
      <c r="AO812" s="19">
        <v>3.32</v>
      </c>
      <c r="AP812" s="19" t="s">
        <v>1504</v>
      </c>
      <c r="AQ812" s="19" t="s">
        <v>1502</v>
      </c>
      <c r="AR812" s="19" t="s">
        <v>1540</v>
      </c>
      <c r="AS812" s="19" t="s">
        <v>1562</v>
      </c>
      <c r="AT812" s="19" t="s">
        <v>1563</v>
      </c>
      <c r="AU812" s="19" t="s">
        <v>1564</v>
      </c>
      <c r="AV812" s="19" t="s">
        <v>1565</v>
      </c>
      <c r="AW812" s="19">
        <v>2007</v>
      </c>
      <c r="AX812" s="19">
        <v>3</v>
      </c>
      <c r="AY812" s="19" t="s">
        <v>1566</v>
      </c>
      <c r="AZ812" s="19" t="s">
        <v>1567</v>
      </c>
      <c r="BA812" s="19">
        <v>2008</v>
      </c>
      <c r="BB812" t="str">
        <f>VLOOKUP(AC812,'CTCwiretagcode(Jan2016)'!A$2:C$730,3,FALSE)</f>
        <v>SAM</v>
      </c>
      <c r="BC812" t="str">
        <f t="shared" si="39"/>
        <v>NT</v>
      </c>
      <c r="BD812">
        <f t="shared" si="40"/>
        <v>3</v>
      </c>
      <c r="BE812" t="str">
        <f t="shared" si="38"/>
        <v>6342723M10107  B2010790</v>
      </c>
      <c r="BK812" s="19" t="s">
        <v>1503</v>
      </c>
    </row>
    <row r="813" spans="1:63" x14ac:dyDescent="0.25">
      <c r="A813" s="19" t="s">
        <v>1501</v>
      </c>
      <c r="B813" s="19">
        <v>4.0999999999999996</v>
      </c>
      <c r="C813" s="19">
        <v>20140306</v>
      </c>
      <c r="D813" s="19" t="s">
        <v>41</v>
      </c>
      <c r="E813" s="19" t="s">
        <v>41</v>
      </c>
      <c r="F813" s="19">
        <v>2168399</v>
      </c>
      <c r="G813" s="19">
        <v>1</v>
      </c>
      <c r="H813" s="19">
        <v>2010</v>
      </c>
      <c r="I813" s="19">
        <v>20100823</v>
      </c>
      <c r="J813" s="19" t="s">
        <v>1501</v>
      </c>
      <c r="K813" s="19">
        <v>6</v>
      </c>
      <c r="L813" s="19">
        <v>35</v>
      </c>
      <c r="M813" s="19">
        <v>23</v>
      </c>
      <c r="N813" s="19">
        <v>14</v>
      </c>
      <c r="O813" s="19" t="s">
        <v>1502</v>
      </c>
      <c r="P813" s="19">
        <v>5</v>
      </c>
      <c r="Q813" s="19" t="s">
        <v>42</v>
      </c>
      <c r="R813" s="19"/>
      <c r="S813" s="19">
        <v>5000</v>
      </c>
      <c r="T813" s="19" t="s">
        <v>45</v>
      </c>
      <c r="U813" s="19"/>
      <c r="V813" s="19"/>
      <c r="W813" s="19"/>
      <c r="X813" s="19">
        <v>700</v>
      </c>
      <c r="Y813" s="19">
        <v>0</v>
      </c>
      <c r="Z813" s="19">
        <v>1</v>
      </c>
      <c r="AA813" s="19" t="s">
        <v>48</v>
      </c>
      <c r="AB813" s="19">
        <v>1</v>
      </c>
      <c r="AC813" s="19">
        <v>634272</v>
      </c>
      <c r="AD813" s="19">
        <v>12</v>
      </c>
      <c r="AE813" s="19"/>
      <c r="AF813" s="19"/>
      <c r="AG813" s="19"/>
      <c r="AH813" s="19">
        <v>112776</v>
      </c>
      <c r="AI813" s="19">
        <v>1</v>
      </c>
      <c r="AJ813" s="19"/>
      <c r="AK813" s="19"/>
      <c r="AL813" s="19"/>
      <c r="AM813" s="19"/>
      <c r="AN813" s="19"/>
      <c r="AO813" s="19">
        <v>3.32</v>
      </c>
      <c r="AP813" s="19" t="s">
        <v>1504</v>
      </c>
      <c r="AQ813" s="19" t="s">
        <v>1502</v>
      </c>
      <c r="AR813" s="19" t="s">
        <v>1540</v>
      </c>
      <c r="AS813" s="19" t="s">
        <v>1562</v>
      </c>
      <c r="AT813" s="19" t="s">
        <v>1563</v>
      </c>
      <c r="AU813" s="19" t="s">
        <v>1564</v>
      </c>
      <c r="AV813" s="19" t="s">
        <v>1565</v>
      </c>
      <c r="AW813" s="19">
        <v>2007</v>
      </c>
      <c r="AX813" s="19">
        <v>3</v>
      </c>
      <c r="AY813" s="19" t="s">
        <v>1566</v>
      </c>
      <c r="AZ813" s="19" t="s">
        <v>1567</v>
      </c>
      <c r="BA813" s="19">
        <v>2008</v>
      </c>
      <c r="BB813" t="str">
        <f>VLOOKUP(AC813,'CTCwiretagcode(Jan2016)'!A$2:C$730,3,FALSE)</f>
        <v>SAM</v>
      </c>
      <c r="BC813" t="str">
        <f t="shared" si="39"/>
        <v>NT</v>
      </c>
      <c r="BD813">
        <f t="shared" si="40"/>
        <v>3</v>
      </c>
      <c r="BE813" t="str">
        <f t="shared" si="38"/>
        <v>6342723M10107  B2010700</v>
      </c>
      <c r="BK813" s="19" t="s">
        <v>1503</v>
      </c>
    </row>
    <row r="814" spans="1:63" x14ac:dyDescent="0.25">
      <c r="A814" s="19" t="s">
        <v>1501</v>
      </c>
      <c r="B814" s="19">
        <v>4.0999999999999996</v>
      </c>
      <c r="C814" s="19">
        <v>20140306</v>
      </c>
      <c r="D814" s="19" t="s">
        <v>41</v>
      </c>
      <c r="E814" s="19" t="s">
        <v>41</v>
      </c>
      <c r="F814" s="19">
        <v>2168400</v>
      </c>
      <c r="G814" s="19">
        <v>1</v>
      </c>
      <c r="H814" s="19">
        <v>2010</v>
      </c>
      <c r="I814" s="19">
        <v>20100823</v>
      </c>
      <c r="J814" s="19" t="s">
        <v>1501</v>
      </c>
      <c r="K814" s="19">
        <v>6</v>
      </c>
      <c r="L814" s="19">
        <v>35</v>
      </c>
      <c r="M814" s="19">
        <v>23</v>
      </c>
      <c r="N814" s="19">
        <v>14</v>
      </c>
      <c r="O814" s="19" t="s">
        <v>1502</v>
      </c>
      <c r="P814" s="19">
        <v>5</v>
      </c>
      <c r="Q814" s="19" t="s">
        <v>42</v>
      </c>
      <c r="R814" s="19"/>
      <c r="S814" s="19">
        <v>5000</v>
      </c>
      <c r="T814" s="19" t="s">
        <v>45</v>
      </c>
      <c r="U814" s="19"/>
      <c r="V814" s="19"/>
      <c r="W814" s="19"/>
      <c r="X814" s="19">
        <v>660</v>
      </c>
      <c r="Y814" s="19">
        <v>0</v>
      </c>
      <c r="Z814" s="19">
        <v>1</v>
      </c>
      <c r="AA814" s="19" t="s">
        <v>48</v>
      </c>
      <c r="AB814" s="19">
        <v>1</v>
      </c>
      <c r="AC814" s="19">
        <v>634272</v>
      </c>
      <c r="AD814" s="19">
        <v>12</v>
      </c>
      <c r="AE814" s="19"/>
      <c r="AF814" s="19"/>
      <c r="AG814" s="19"/>
      <c r="AH814" s="19">
        <v>112776</v>
      </c>
      <c r="AI814" s="19">
        <v>1</v>
      </c>
      <c r="AJ814" s="19"/>
      <c r="AK814" s="19"/>
      <c r="AL814" s="19"/>
      <c r="AM814" s="19"/>
      <c r="AN814" s="19"/>
      <c r="AO814" s="19">
        <v>3.32</v>
      </c>
      <c r="AP814" s="19" t="s">
        <v>1504</v>
      </c>
      <c r="AQ814" s="19" t="s">
        <v>1502</v>
      </c>
      <c r="AR814" s="19" t="s">
        <v>1540</v>
      </c>
      <c r="AS814" s="19" t="s">
        <v>1562</v>
      </c>
      <c r="AT814" s="19" t="s">
        <v>1563</v>
      </c>
      <c r="AU814" s="19" t="s">
        <v>1564</v>
      </c>
      <c r="AV814" s="19" t="s">
        <v>1565</v>
      </c>
      <c r="AW814" s="19">
        <v>2007</v>
      </c>
      <c r="AX814" s="19">
        <v>3</v>
      </c>
      <c r="AY814" s="19" t="s">
        <v>1566</v>
      </c>
      <c r="AZ814" s="19" t="s">
        <v>1567</v>
      </c>
      <c r="BA814" s="19">
        <v>2008</v>
      </c>
      <c r="BB814" t="str">
        <f>VLOOKUP(AC814,'CTCwiretagcode(Jan2016)'!A$2:C$730,3,FALSE)</f>
        <v>SAM</v>
      </c>
      <c r="BC814" t="str">
        <f t="shared" si="39"/>
        <v>NT</v>
      </c>
      <c r="BD814">
        <f t="shared" si="40"/>
        <v>3</v>
      </c>
      <c r="BE814" t="str">
        <f t="shared" si="38"/>
        <v>6342723M10107  B2010660</v>
      </c>
      <c r="BK814" s="19" t="s">
        <v>1503</v>
      </c>
    </row>
    <row r="815" spans="1:63" x14ac:dyDescent="0.25">
      <c r="A815" s="19" t="s">
        <v>1501</v>
      </c>
      <c r="B815" s="19">
        <v>4.0999999999999996</v>
      </c>
      <c r="C815" s="19">
        <v>20140306</v>
      </c>
      <c r="D815" s="19" t="s">
        <v>41</v>
      </c>
      <c r="E815" s="19" t="s">
        <v>41</v>
      </c>
      <c r="F815" s="19">
        <v>2137776</v>
      </c>
      <c r="G815" s="19">
        <v>1</v>
      </c>
      <c r="H815" s="19">
        <v>2010</v>
      </c>
      <c r="I815" s="19">
        <v>20100824</v>
      </c>
      <c r="J815" s="19" t="s">
        <v>1501</v>
      </c>
      <c r="K815" s="19">
        <v>6</v>
      </c>
      <c r="L815" s="19">
        <v>35</v>
      </c>
      <c r="M815" s="19">
        <v>23</v>
      </c>
      <c r="N815" s="19">
        <v>14</v>
      </c>
      <c r="O815" s="19" t="s">
        <v>1502</v>
      </c>
      <c r="P815" s="19">
        <v>5</v>
      </c>
      <c r="Q815" s="19" t="s">
        <v>42</v>
      </c>
      <c r="R815" s="19"/>
      <c r="S815" s="19">
        <v>5000</v>
      </c>
      <c r="T815" s="19" t="s">
        <v>110</v>
      </c>
      <c r="U815" s="19"/>
      <c r="V815" s="19"/>
      <c r="W815" s="19"/>
      <c r="X815" s="19">
        <v>800</v>
      </c>
      <c r="Y815" s="19">
        <v>0</v>
      </c>
      <c r="Z815" s="19">
        <v>1</v>
      </c>
      <c r="AA815" s="19" t="s">
        <v>48</v>
      </c>
      <c r="AB815" s="19">
        <v>1</v>
      </c>
      <c r="AC815" s="19">
        <v>634272</v>
      </c>
      <c r="AD815" s="19">
        <v>12</v>
      </c>
      <c r="AE815" s="19"/>
      <c r="AF815" s="19"/>
      <c r="AG815" s="19"/>
      <c r="AH815" s="19">
        <v>112776</v>
      </c>
      <c r="AI815" s="19">
        <v>1</v>
      </c>
      <c r="AJ815" s="19"/>
      <c r="AK815" s="19"/>
      <c r="AL815" s="19"/>
      <c r="AM815" s="19"/>
      <c r="AN815" s="19"/>
      <c r="AO815" s="19">
        <v>3.32</v>
      </c>
      <c r="AP815" s="19" t="s">
        <v>1504</v>
      </c>
      <c r="AQ815" s="19" t="s">
        <v>1502</v>
      </c>
      <c r="AR815" s="19" t="s">
        <v>1540</v>
      </c>
      <c r="AS815" s="19" t="s">
        <v>1562</v>
      </c>
      <c r="AT815" s="19" t="s">
        <v>1563</v>
      </c>
      <c r="AU815" s="19" t="s">
        <v>1564</v>
      </c>
      <c r="AV815" s="19" t="s">
        <v>1565</v>
      </c>
      <c r="AW815" s="19">
        <v>2007</v>
      </c>
      <c r="AX815" s="19">
        <v>3</v>
      </c>
      <c r="AY815" s="19" t="s">
        <v>1566</v>
      </c>
      <c r="AZ815" s="19" t="s">
        <v>1567</v>
      </c>
      <c r="BA815" s="19">
        <v>2008</v>
      </c>
      <c r="BB815" t="str">
        <f>VLOOKUP(AC815,'CTCwiretagcode(Jan2016)'!A$2:C$730,3,FALSE)</f>
        <v>SAM</v>
      </c>
      <c r="BC815" t="str">
        <f t="shared" si="39"/>
        <v>NT</v>
      </c>
      <c r="BD815">
        <f t="shared" si="40"/>
        <v>3</v>
      </c>
      <c r="BE815" t="str">
        <f t="shared" si="38"/>
        <v>6342723M10107  B2010800</v>
      </c>
      <c r="BK815" s="19" t="s">
        <v>1503</v>
      </c>
    </row>
    <row r="816" spans="1:63" x14ac:dyDescent="0.25">
      <c r="A816" s="19" t="s">
        <v>1501</v>
      </c>
      <c r="B816" s="19">
        <v>4.0999999999999996</v>
      </c>
      <c r="C816" s="19">
        <v>20140306</v>
      </c>
      <c r="D816" s="19" t="s">
        <v>41</v>
      </c>
      <c r="E816" s="19" t="s">
        <v>41</v>
      </c>
      <c r="F816" s="19">
        <v>2137778</v>
      </c>
      <c r="G816" s="19">
        <v>1</v>
      </c>
      <c r="H816" s="19">
        <v>2010</v>
      </c>
      <c r="I816" s="19">
        <v>20100824</v>
      </c>
      <c r="J816" s="19" t="s">
        <v>1501</v>
      </c>
      <c r="K816" s="19">
        <v>6</v>
      </c>
      <c r="L816" s="19">
        <v>35</v>
      </c>
      <c r="M816" s="19">
        <v>23</v>
      </c>
      <c r="N816" s="19">
        <v>14</v>
      </c>
      <c r="O816" s="19" t="s">
        <v>1502</v>
      </c>
      <c r="P816" s="19">
        <v>5</v>
      </c>
      <c r="Q816" s="19" t="s">
        <v>42</v>
      </c>
      <c r="R816" s="19"/>
      <c r="S816" s="19">
        <v>5000</v>
      </c>
      <c r="T816" s="19" t="s">
        <v>45</v>
      </c>
      <c r="U816" s="19"/>
      <c r="V816" s="19"/>
      <c r="W816" s="19"/>
      <c r="X816" s="19">
        <v>790</v>
      </c>
      <c r="Y816" s="19">
        <v>0</v>
      </c>
      <c r="Z816" s="19">
        <v>1</v>
      </c>
      <c r="AA816" s="19" t="s">
        <v>48</v>
      </c>
      <c r="AB816" s="19">
        <v>1</v>
      </c>
      <c r="AC816" s="19">
        <v>634272</v>
      </c>
      <c r="AD816" s="19">
        <v>12</v>
      </c>
      <c r="AE816" s="19"/>
      <c r="AF816" s="19"/>
      <c r="AG816" s="19"/>
      <c r="AH816" s="19">
        <v>112776</v>
      </c>
      <c r="AI816" s="19">
        <v>1</v>
      </c>
      <c r="AJ816" s="19"/>
      <c r="AK816" s="19"/>
      <c r="AL816" s="19"/>
      <c r="AM816" s="19"/>
      <c r="AN816" s="19"/>
      <c r="AO816" s="19">
        <v>3.32</v>
      </c>
      <c r="AP816" s="19" t="s">
        <v>1504</v>
      </c>
      <c r="AQ816" s="19" t="s">
        <v>1502</v>
      </c>
      <c r="AR816" s="19" t="s">
        <v>1540</v>
      </c>
      <c r="AS816" s="19" t="s">
        <v>1562</v>
      </c>
      <c r="AT816" s="19" t="s">
        <v>1563</v>
      </c>
      <c r="AU816" s="19" t="s">
        <v>1564</v>
      </c>
      <c r="AV816" s="19" t="s">
        <v>1565</v>
      </c>
      <c r="AW816" s="19">
        <v>2007</v>
      </c>
      <c r="AX816" s="19">
        <v>3</v>
      </c>
      <c r="AY816" s="19" t="s">
        <v>1566</v>
      </c>
      <c r="AZ816" s="19" t="s">
        <v>1567</v>
      </c>
      <c r="BA816" s="19">
        <v>2008</v>
      </c>
      <c r="BB816" t="str">
        <f>VLOOKUP(AC816,'CTCwiretagcode(Jan2016)'!A$2:C$730,3,FALSE)</f>
        <v>SAM</v>
      </c>
      <c r="BC816" t="str">
        <f t="shared" si="39"/>
        <v>NT</v>
      </c>
      <c r="BD816">
        <f t="shared" si="40"/>
        <v>3</v>
      </c>
      <c r="BE816" t="str">
        <f t="shared" si="38"/>
        <v>6342723M10107  B2010790</v>
      </c>
      <c r="BK816" s="19" t="s">
        <v>1503</v>
      </c>
    </row>
    <row r="817" spans="1:63" x14ac:dyDescent="0.25">
      <c r="A817" s="19" t="s">
        <v>1501</v>
      </c>
      <c r="B817" s="19">
        <v>4.0999999999999996</v>
      </c>
      <c r="C817" s="19">
        <v>20140306</v>
      </c>
      <c r="D817" s="19" t="s">
        <v>41</v>
      </c>
      <c r="E817" s="19" t="s">
        <v>41</v>
      </c>
      <c r="F817" s="19">
        <v>2137780</v>
      </c>
      <c r="G817" s="19">
        <v>1</v>
      </c>
      <c r="H817" s="19">
        <v>2010</v>
      </c>
      <c r="I817" s="19">
        <v>20100824</v>
      </c>
      <c r="J817" s="19" t="s">
        <v>1501</v>
      </c>
      <c r="K817" s="19">
        <v>6</v>
      </c>
      <c r="L817" s="19">
        <v>35</v>
      </c>
      <c r="M817" s="19">
        <v>23</v>
      </c>
      <c r="N817" s="19">
        <v>14</v>
      </c>
      <c r="O817" s="19" t="s">
        <v>1502</v>
      </c>
      <c r="P817" s="19">
        <v>5</v>
      </c>
      <c r="Q817" s="19" t="s">
        <v>42</v>
      </c>
      <c r="R817" s="19"/>
      <c r="S817" s="19">
        <v>5000</v>
      </c>
      <c r="T817" s="19" t="s">
        <v>45</v>
      </c>
      <c r="U817" s="19"/>
      <c r="V817" s="19"/>
      <c r="W817" s="19"/>
      <c r="X817" s="19">
        <v>840</v>
      </c>
      <c r="Y817" s="19">
        <v>0</v>
      </c>
      <c r="Z817" s="19">
        <v>1</v>
      </c>
      <c r="AA817" s="19" t="s">
        <v>48</v>
      </c>
      <c r="AB817" s="19">
        <v>1</v>
      </c>
      <c r="AC817" s="19">
        <v>634583</v>
      </c>
      <c r="AD817" s="19">
        <v>12</v>
      </c>
      <c r="AE817" s="19"/>
      <c r="AF817" s="19"/>
      <c r="AG817" s="19"/>
      <c r="AH817" s="19">
        <v>112776</v>
      </c>
      <c r="AI817" s="19">
        <v>1</v>
      </c>
      <c r="AJ817" s="19"/>
      <c r="AK817" s="19"/>
      <c r="AL817" s="19"/>
      <c r="AM817" s="19"/>
      <c r="AN817" s="19"/>
      <c r="AO817" s="19">
        <v>3.32</v>
      </c>
      <c r="AP817" s="19" t="s">
        <v>1504</v>
      </c>
      <c r="AQ817" s="19" t="s">
        <v>1502</v>
      </c>
      <c r="AR817" s="19" t="s">
        <v>1540</v>
      </c>
      <c r="AS817" s="19" t="s">
        <v>1562</v>
      </c>
      <c r="AT817" s="19" t="s">
        <v>1579</v>
      </c>
      <c r="AU817" s="19" t="s">
        <v>1580</v>
      </c>
      <c r="AV817" s="19" t="s">
        <v>1565</v>
      </c>
      <c r="AW817" s="19">
        <v>2007</v>
      </c>
      <c r="AX817" s="19">
        <v>3</v>
      </c>
      <c r="AY817" s="19" t="s">
        <v>1581</v>
      </c>
      <c r="AZ817" s="19" t="s">
        <v>1567</v>
      </c>
      <c r="BA817" s="19">
        <v>2008</v>
      </c>
      <c r="BB817" t="str">
        <f>VLOOKUP(AC817,'CTCwiretagcode(Jan2016)'!A$2:C$730,3,FALSE)</f>
        <v>GLH</v>
      </c>
      <c r="BC817" t="str">
        <f t="shared" si="39"/>
        <v>NT</v>
      </c>
      <c r="BD817">
        <f t="shared" si="40"/>
        <v>3</v>
      </c>
      <c r="BE817" t="str">
        <f t="shared" si="38"/>
        <v>6345833M10107  B2010840</v>
      </c>
      <c r="BK817" s="19" t="s">
        <v>1503</v>
      </c>
    </row>
    <row r="818" spans="1:63" x14ac:dyDescent="0.25">
      <c r="A818" s="19" t="s">
        <v>1501</v>
      </c>
      <c r="B818" s="19">
        <v>4.0999999999999996</v>
      </c>
      <c r="C818" s="19">
        <v>20140306</v>
      </c>
      <c r="D818" s="19" t="s">
        <v>41</v>
      </c>
      <c r="E818" s="19" t="s">
        <v>41</v>
      </c>
      <c r="F818" s="19">
        <v>2168452</v>
      </c>
      <c r="G818" s="19">
        <v>1</v>
      </c>
      <c r="H818" s="19">
        <v>2010</v>
      </c>
      <c r="I818" s="19">
        <v>20100827</v>
      </c>
      <c r="J818" s="19" t="s">
        <v>1501</v>
      </c>
      <c r="K818" s="19">
        <v>6</v>
      </c>
      <c r="L818" s="19">
        <v>35</v>
      </c>
      <c r="M818" s="19">
        <v>23</v>
      </c>
      <c r="N818" s="19">
        <v>17</v>
      </c>
      <c r="O818" s="19" t="s">
        <v>1502</v>
      </c>
      <c r="P818" s="19">
        <v>5</v>
      </c>
      <c r="Q818" s="19" t="s">
        <v>42</v>
      </c>
      <c r="R818" s="19"/>
      <c r="S818" s="19">
        <v>5000</v>
      </c>
      <c r="T818" s="19" t="s">
        <v>45</v>
      </c>
      <c r="U818" s="19"/>
      <c r="V818" s="19"/>
      <c r="W818" s="19"/>
      <c r="X818" s="19">
        <v>770</v>
      </c>
      <c r="Y818" s="19">
        <v>0</v>
      </c>
      <c r="Z818" s="19">
        <v>1</v>
      </c>
      <c r="AA818" s="19" t="s">
        <v>48</v>
      </c>
      <c r="AB818" s="19">
        <v>1</v>
      </c>
      <c r="AC818" s="19">
        <v>634583</v>
      </c>
      <c r="AD818" s="19">
        <v>12</v>
      </c>
      <c r="AE818" s="19"/>
      <c r="AF818" s="19"/>
      <c r="AG818" s="19"/>
      <c r="AH818" s="19">
        <v>112776</v>
      </c>
      <c r="AI818" s="19">
        <v>1</v>
      </c>
      <c r="AJ818" s="19"/>
      <c r="AK818" s="19"/>
      <c r="AL818" s="19"/>
      <c r="AM818" s="19"/>
      <c r="AN818" s="19"/>
      <c r="AO818" s="19">
        <v>3.32</v>
      </c>
      <c r="AP818" s="19" t="s">
        <v>1504</v>
      </c>
      <c r="AQ818" s="19" t="s">
        <v>1502</v>
      </c>
      <c r="AR818" s="19" t="s">
        <v>1540</v>
      </c>
      <c r="AS818" s="19" t="s">
        <v>1562</v>
      </c>
      <c r="AT818" s="19" t="s">
        <v>1579</v>
      </c>
      <c r="AU818" s="19" t="s">
        <v>1580</v>
      </c>
      <c r="AV818" s="19" t="s">
        <v>1565</v>
      </c>
      <c r="AW818" s="19">
        <v>2007</v>
      </c>
      <c r="AX818" s="19">
        <v>3</v>
      </c>
      <c r="AY818" s="19" t="s">
        <v>1581</v>
      </c>
      <c r="AZ818" s="19" t="s">
        <v>1567</v>
      </c>
      <c r="BA818" s="19">
        <v>2008</v>
      </c>
      <c r="BB818" t="str">
        <f>VLOOKUP(AC818,'CTCwiretagcode(Jan2016)'!A$2:C$730,3,FALSE)</f>
        <v>GLH</v>
      </c>
      <c r="BC818" t="str">
        <f t="shared" si="39"/>
        <v>Tr</v>
      </c>
      <c r="BD818">
        <f t="shared" si="40"/>
        <v>3</v>
      </c>
      <c r="BE818" t="str">
        <f t="shared" si="38"/>
        <v>6345833M10107  B2010770</v>
      </c>
      <c r="BK818" s="19" t="s">
        <v>1503</v>
      </c>
    </row>
    <row r="819" spans="1:63" x14ac:dyDescent="0.25">
      <c r="A819" s="19" t="s">
        <v>1501</v>
      </c>
      <c r="B819" s="19">
        <v>4.0999999999999996</v>
      </c>
      <c r="C819" s="19">
        <v>20140306</v>
      </c>
      <c r="D819" s="19" t="s">
        <v>41</v>
      </c>
      <c r="E819" s="19" t="s">
        <v>41</v>
      </c>
      <c r="F819" s="19">
        <v>2168453</v>
      </c>
      <c r="G819" s="19">
        <v>1</v>
      </c>
      <c r="H819" s="19">
        <v>2010</v>
      </c>
      <c r="I819" s="19">
        <v>20100827</v>
      </c>
      <c r="J819" s="19" t="s">
        <v>1501</v>
      </c>
      <c r="K819" s="19">
        <v>6</v>
      </c>
      <c r="L819" s="19">
        <v>35</v>
      </c>
      <c r="M819" s="19">
        <v>23</v>
      </c>
      <c r="N819" s="19">
        <v>17</v>
      </c>
      <c r="O819" s="19" t="s">
        <v>1502</v>
      </c>
      <c r="P819" s="19">
        <v>5</v>
      </c>
      <c r="Q819" s="19" t="s">
        <v>42</v>
      </c>
      <c r="R819" s="19"/>
      <c r="S819" s="19">
        <v>5000</v>
      </c>
      <c r="T819" s="19" t="s">
        <v>110</v>
      </c>
      <c r="U819" s="19"/>
      <c r="V819" s="19"/>
      <c r="W819" s="19"/>
      <c r="X819" s="19">
        <v>720</v>
      </c>
      <c r="Y819" s="19">
        <v>0</v>
      </c>
      <c r="Z819" s="19">
        <v>1</v>
      </c>
      <c r="AA819" s="19" t="s">
        <v>48</v>
      </c>
      <c r="AB819" s="19">
        <v>1</v>
      </c>
      <c r="AC819" s="19">
        <v>186226</v>
      </c>
      <c r="AD819" s="19">
        <v>12</v>
      </c>
      <c r="AE819" s="19"/>
      <c r="AF819" s="19"/>
      <c r="AG819" s="19"/>
      <c r="AH819" s="19">
        <v>112776</v>
      </c>
      <c r="AI819" s="19">
        <v>1</v>
      </c>
      <c r="AJ819" s="19"/>
      <c r="AK819" s="19"/>
      <c r="AL819" s="19"/>
      <c r="AM819" s="19"/>
      <c r="AN819" s="19"/>
      <c r="AO819" s="19">
        <v>3.32</v>
      </c>
      <c r="AP819" s="19" t="s">
        <v>1504</v>
      </c>
      <c r="AQ819" s="19" t="s">
        <v>1502</v>
      </c>
      <c r="AR819" s="19" t="s">
        <v>1505</v>
      </c>
      <c r="AS819" s="19" t="s">
        <v>1512</v>
      </c>
      <c r="AT819" s="19" t="s">
        <v>1513</v>
      </c>
      <c r="AU819" s="19" t="s">
        <v>1514</v>
      </c>
      <c r="AV819" s="19" t="s">
        <v>1515</v>
      </c>
      <c r="AW819" s="19">
        <v>2007</v>
      </c>
      <c r="AX819" s="19">
        <v>3</v>
      </c>
      <c r="AY819" s="19" t="s">
        <v>1516</v>
      </c>
      <c r="AZ819" s="19" t="s">
        <v>1517</v>
      </c>
      <c r="BA819" s="19">
        <v>2008</v>
      </c>
      <c r="BB819" t="str">
        <f>VLOOKUP(AC819,'CTCwiretagcode(Jan2016)'!A$2:C$730,3,FALSE)</f>
        <v>COW</v>
      </c>
      <c r="BC819" t="str">
        <f t="shared" si="39"/>
        <v>Tr</v>
      </c>
      <c r="BD819">
        <f t="shared" si="40"/>
        <v>3</v>
      </c>
      <c r="BE819" t="str">
        <f t="shared" si="38"/>
        <v>1862263M10107  B2010720</v>
      </c>
      <c r="BK819" s="19" t="s">
        <v>1503</v>
      </c>
    </row>
    <row r="820" spans="1:63" x14ac:dyDescent="0.25">
      <c r="A820" s="19" t="s">
        <v>1501</v>
      </c>
      <c r="B820" s="19">
        <v>4.0999999999999996</v>
      </c>
      <c r="C820" s="19">
        <v>20140306</v>
      </c>
      <c r="D820" s="19" t="s">
        <v>41</v>
      </c>
      <c r="E820" s="19" t="s">
        <v>41</v>
      </c>
      <c r="F820" s="19">
        <v>2168454</v>
      </c>
      <c r="G820" s="19">
        <v>1</v>
      </c>
      <c r="H820" s="19">
        <v>2010</v>
      </c>
      <c r="I820" s="19">
        <v>20100827</v>
      </c>
      <c r="J820" s="19" t="s">
        <v>1501</v>
      </c>
      <c r="K820" s="19">
        <v>6</v>
      </c>
      <c r="L820" s="19">
        <v>35</v>
      </c>
      <c r="M820" s="19">
        <v>23</v>
      </c>
      <c r="N820" s="19">
        <v>17</v>
      </c>
      <c r="O820" s="19" t="s">
        <v>1502</v>
      </c>
      <c r="P820" s="19">
        <v>5</v>
      </c>
      <c r="Q820" s="19" t="s">
        <v>42</v>
      </c>
      <c r="R820" s="19"/>
      <c r="S820" s="19">
        <v>5000</v>
      </c>
      <c r="T820" s="19" t="s">
        <v>45</v>
      </c>
      <c r="U820" s="19"/>
      <c r="V820" s="19"/>
      <c r="W820" s="19"/>
      <c r="X820" s="19">
        <v>740</v>
      </c>
      <c r="Y820" s="19">
        <v>0</v>
      </c>
      <c r="Z820" s="19">
        <v>1</v>
      </c>
      <c r="AA820" s="19" t="s">
        <v>48</v>
      </c>
      <c r="AB820" s="19">
        <v>1</v>
      </c>
      <c r="AC820" s="19">
        <v>634583</v>
      </c>
      <c r="AD820" s="19">
        <v>12</v>
      </c>
      <c r="AE820" s="19"/>
      <c r="AF820" s="19"/>
      <c r="AG820" s="19"/>
      <c r="AH820" s="19">
        <v>112776</v>
      </c>
      <c r="AI820" s="19">
        <v>1</v>
      </c>
      <c r="AJ820" s="19"/>
      <c r="AK820" s="19"/>
      <c r="AL820" s="19"/>
      <c r="AM820" s="19"/>
      <c r="AN820" s="19"/>
      <c r="AO820" s="19">
        <v>3.32</v>
      </c>
      <c r="AP820" s="19" t="s">
        <v>1504</v>
      </c>
      <c r="AQ820" s="19" t="s">
        <v>1502</v>
      </c>
      <c r="AR820" s="19" t="s">
        <v>1540</v>
      </c>
      <c r="AS820" s="19" t="s">
        <v>1562</v>
      </c>
      <c r="AT820" s="19" t="s">
        <v>1579</v>
      </c>
      <c r="AU820" s="19" t="s">
        <v>1580</v>
      </c>
      <c r="AV820" s="19" t="s">
        <v>1565</v>
      </c>
      <c r="AW820" s="19">
        <v>2007</v>
      </c>
      <c r="AX820" s="19">
        <v>3</v>
      </c>
      <c r="AY820" s="19" t="s">
        <v>1581</v>
      </c>
      <c r="AZ820" s="19" t="s">
        <v>1567</v>
      </c>
      <c r="BA820" s="19">
        <v>2008</v>
      </c>
      <c r="BB820" t="str">
        <f>VLOOKUP(AC820,'CTCwiretagcode(Jan2016)'!A$2:C$730,3,FALSE)</f>
        <v>GLH</v>
      </c>
      <c r="BC820" t="str">
        <f t="shared" si="39"/>
        <v>Tr</v>
      </c>
      <c r="BD820">
        <f t="shared" si="40"/>
        <v>3</v>
      </c>
      <c r="BE820" t="str">
        <f t="shared" si="38"/>
        <v>6345833M10107  B2010740</v>
      </c>
      <c r="BK820" s="19" t="s">
        <v>1503</v>
      </c>
    </row>
    <row r="821" spans="1:63" x14ac:dyDescent="0.25">
      <c r="A821" s="19" t="s">
        <v>1501</v>
      </c>
      <c r="B821" s="19">
        <v>4.0999999999999996</v>
      </c>
      <c r="C821" s="19">
        <v>20140306</v>
      </c>
      <c r="D821" s="19" t="s">
        <v>41</v>
      </c>
      <c r="E821" s="19" t="s">
        <v>41</v>
      </c>
      <c r="F821" s="19">
        <v>2168455</v>
      </c>
      <c r="G821" s="19">
        <v>1</v>
      </c>
      <c r="H821" s="19">
        <v>2010</v>
      </c>
      <c r="I821" s="19">
        <v>20100827</v>
      </c>
      <c r="J821" s="19" t="s">
        <v>1501</v>
      </c>
      <c r="K821" s="19">
        <v>6</v>
      </c>
      <c r="L821" s="19">
        <v>35</v>
      </c>
      <c r="M821" s="19">
        <v>23</v>
      </c>
      <c r="N821" s="19">
        <v>17</v>
      </c>
      <c r="O821" s="19" t="s">
        <v>1502</v>
      </c>
      <c r="P821" s="19">
        <v>5</v>
      </c>
      <c r="Q821" s="19" t="s">
        <v>42</v>
      </c>
      <c r="R821" s="19"/>
      <c r="S821" s="19">
        <v>5000</v>
      </c>
      <c r="T821" s="19" t="s">
        <v>45</v>
      </c>
      <c r="U821" s="19"/>
      <c r="V821" s="19"/>
      <c r="W821" s="19"/>
      <c r="X821" s="19">
        <v>770</v>
      </c>
      <c r="Y821" s="19">
        <v>0</v>
      </c>
      <c r="Z821" s="19">
        <v>1</v>
      </c>
      <c r="AA821" s="19" t="s">
        <v>48</v>
      </c>
      <c r="AB821" s="19">
        <v>1</v>
      </c>
      <c r="AC821" s="19">
        <v>634583</v>
      </c>
      <c r="AD821" s="19">
        <v>12</v>
      </c>
      <c r="AE821" s="19"/>
      <c r="AF821" s="19"/>
      <c r="AG821" s="19"/>
      <c r="AH821" s="19">
        <v>112776</v>
      </c>
      <c r="AI821" s="19">
        <v>1</v>
      </c>
      <c r="AJ821" s="19"/>
      <c r="AK821" s="19"/>
      <c r="AL821" s="19"/>
      <c r="AM821" s="19"/>
      <c r="AN821" s="19"/>
      <c r="AO821" s="19">
        <v>3.32</v>
      </c>
      <c r="AP821" s="19" t="s">
        <v>1504</v>
      </c>
      <c r="AQ821" s="19" t="s">
        <v>1502</v>
      </c>
      <c r="AR821" s="19" t="s">
        <v>1540</v>
      </c>
      <c r="AS821" s="19" t="s">
        <v>1562</v>
      </c>
      <c r="AT821" s="19" t="s">
        <v>1579</v>
      </c>
      <c r="AU821" s="19" t="s">
        <v>1580</v>
      </c>
      <c r="AV821" s="19" t="s">
        <v>1565</v>
      </c>
      <c r="AW821" s="19">
        <v>2007</v>
      </c>
      <c r="AX821" s="19">
        <v>3</v>
      </c>
      <c r="AY821" s="19" t="s">
        <v>1581</v>
      </c>
      <c r="AZ821" s="19" t="s">
        <v>1567</v>
      </c>
      <c r="BA821" s="19">
        <v>2008</v>
      </c>
      <c r="BB821" t="str">
        <f>VLOOKUP(AC821,'CTCwiretagcode(Jan2016)'!A$2:C$730,3,FALSE)</f>
        <v>GLH</v>
      </c>
      <c r="BC821" t="str">
        <f t="shared" si="39"/>
        <v>Tr</v>
      </c>
      <c r="BD821">
        <f t="shared" si="40"/>
        <v>3</v>
      </c>
      <c r="BE821" t="str">
        <f t="shared" si="38"/>
        <v>6345833M10107  B2010770</v>
      </c>
      <c r="BK821" s="19" t="s">
        <v>1503</v>
      </c>
    </row>
    <row r="822" spans="1:63" x14ac:dyDescent="0.25">
      <c r="A822" s="19" t="s">
        <v>1501</v>
      </c>
      <c r="B822" s="19">
        <v>4.0999999999999996</v>
      </c>
      <c r="C822" s="19">
        <v>20140306</v>
      </c>
      <c r="D822" s="19" t="s">
        <v>41</v>
      </c>
      <c r="E822" s="19" t="s">
        <v>41</v>
      </c>
      <c r="F822" s="19">
        <v>2168456</v>
      </c>
      <c r="G822" s="19">
        <v>1</v>
      </c>
      <c r="H822" s="19">
        <v>2010</v>
      </c>
      <c r="I822" s="19">
        <v>20100827</v>
      </c>
      <c r="J822" s="19" t="s">
        <v>1501</v>
      </c>
      <c r="K822" s="19">
        <v>6</v>
      </c>
      <c r="L822" s="19">
        <v>35</v>
      </c>
      <c r="M822" s="19">
        <v>23</v>
      </c>
      <c r="N822" s="19">
        <v>17</v>
      </c>
      <c r="O822" s="19" t="s">
        <v>1502</v>
      </c>
      <c r="P822" s="19">
        <v>5</v>
      </c>
      <c r="Q822" s="19" t="s">
        <v>42</v>
      </c>
      <c r="R822" s="19"/>
      <c r="S822" s="19">
        <v>5000</v>
      </c>
      <c r="T822" s="19" t="s">
        <v>45</v>
      </c>
      <c r="U822" s="19"/>
      <c r="V822" s="19"/>
      <c r="W822" s="19"/>
      <c r="X822" s="19">
        <v>800</v>
      </c>
      <c r="Y822" s="19">
        <v>0</v>
      </c>
      <c r="Z822" s="19">
        <v>1</v>
      </c>
      <c r="AA822" s="19" t="s">
        <v>48</v>
      </c>
      <c r="AB822" s="19">
        <v>1</v>
      </c>
      <c r="AC822" s="19">
        <v>634272</v>
      </c>
      <c r="AD822" s="19">
        <v>12</v>
      </c>
      <c r="AE822" s="19"/>
      <c r="AF822" s="19"/>
      <c r="AG822" s="19"/>
      <c r="AH822" s="19">
        <v>112776</v>
      </c>
      <c r="AI822" s="19">
        <v>1</v>
      </c>
      <c r="AJ822" s="19"/>
      <c r="AK822" s="19"/>
      <c r="AL822" s="19"/>
      <c r="AM822" s="19"/>
      <c r="AN822" s="19"/>
      <c r="AO822" s="19">
        <v>3.32</v>
      </c>
      <c r="AP822" s="19" t="s">
        <v>1504</v>
      </c>
      <c r="AQ822" s="19" t="s">
        <v>1502</v>
      </c>
      <c r="AR822" s="19" t="s">
        <v>1540</v>
      </c>
      <c r="AS822" s="19" t="s">
        <v>1562</v>
      </c>
      <c r="AT822" s="19" t="s">
        <v>1563</v>
      </c>
      <c r="AU822" s="19" t="s">
        <v>1564</v>
      </c>
      <c r="AV822" s="19" t="s">
        <v>1565</v>
      </c>
      <c r="AW822" s="19">
        <v>2007</v>
      </c>
      <c r="AX822" s="19">
        <v>3</v>
      </c>
      <c r="AY822" s="19" t="s">
        <v>1566</v>
      </c>
      <c r="AZ822" s="19" t="s">
        <v>1567</v>
      </c>
      <c r="BA822" s="19">
        <v>2008</v>
      </c>
      <c r="BB822" t="str">
        <f>VLOOKUP(AC822,'CTCwiretagcode(Jan2016)'!A$2:C$730,3,FALSE)</f>
        <v>SAM</v>
      </c>
      <c r="BC822" t="str">
        <f t="shared" si="39"/>
        <v>Tr</v>
      </c>
      <c r="BD822">
        <f t="shared" si="40"/>
        <v>3</v>
      </c>
      <c r="BE822" t="str">
        <f t="shared" si="38"/>
        <v>6342723M10107  B2010800</v>
      </c>
      <c r="BK822" s="19" t="s">
        <v>1503</v>
      </c>
    </row>
    <row r="823" spans="1:63" x14ac:dyDescent="0.25">
      <c r="A823" s="19" t="s">
        <v>1501</v>
      </c>
      <c r="B823" s="19">
        <v>4.0999999999999996</v>
      </c>
      <c r="C823" s="19">
        <v>20140306</v>
      </c>
      <c r="D823" s="19" t="s">
        <v>41</v>
      </c>
      <c r="E823" s="19" t="s">
        <v>41</v>
      </c>
      <c r="F823" s="19">
        <v>2165330</v>
      </c>
      <c r="G823" s="19">
        <v>1</v>
      </c>
      <c r="H823" s="19">
        <v>2010</v>
      </c>
      <c r="I823" s="19">
        <v>20100914</v>
      </c>
      <c r="J823" s="19" t="s">
        <v>1501</v>
      </c>
      <c r="K823" s="19">
        <v>6</v>
      </c>
      <c r="L823" s="19">
        <v>38</v>
      </c>
      <c r="M823" s="19">
        <v>23</v>
      </c>
      <c r="N823" s="19">
        <v>19</v>
      </c>
      <c r="O823" s="19" t="s">
        <v>1502</v>
      </c>
      <c r="P823" s="19">
        <v>5</v>
      </c>
      <c r="Q823" s="19" t="s">
        <v>42</v>
      </c>
      <c r="R823" s="19"/>
      <c r="S823" s="19">
        <v>5000</v>
      </c>
      <c r="T823" s="19" t="s">
        <v>45</v>
      </c>
      <c r="U823" s="19"/>
      <c r="V823" s="19"/>
      <c r="W823" s="19"/>
      <c r="X823" s="19">
        <v>770</v>
      </c>
      <c r="Y823" s="19">
        <v>0</v>
      </c>
      <c r="Z823" s="19">
        <v>1</v>
      </c>
      <c r="AA823" s="19" t="s">
        <v>48</v>
      </c>
      <c r="AB823" s="19">
        <v>1</v>
      </c>
      <c r="AC823" s="19">
        <v>634272</v>
      </c>
      <c r="AD823" s="19">
        <v>12</v>
      </c>
      <c r="AE823" s="19"/>
      <c r="AF823" s="19"/>
      <c r="AG823" s="19"/>
      <c r="AH823" s="19">
        <v>112779</v>
      </c>
      <c r="AI823" s="19">
        <v>1</v>
      </c>
      <c r="AJ823" s="19"/>
      <c r="AK823" s="19"/>
      <c r="AL823" s="19"/>
      <c r="AM823" s="19"/>
      <c r="AN823" s="19"/>
      <c r="AO823" s="19">
        <v>2.95</v>
      </c>
      <c r="AP823" s="19" t="s">
        <v>1504</v>
      </c>
      <c r="AQ823" s="19" t="s">
        <v>1502</v>
      </c>
      <c r="AR823" s="19" t="s">
        <v>1540</v>
      </c>
      <c r="AS823" s="19" t="s">
        <v>1562</v>
      </c>
      <c r="AT823" s="19" t="s">
        <v>1563</v>
      </c>
      <c r="AU823" s="19" t="s">
        <v>1564</v>
      </c>
      <c r="AV823" s="19" t="s">
        <v>1565</v>
      </c>
      <c r="AW823" s="19">
        <v>2007</v>
      </c>
      <c r="AX823" s="19">
        <v>3</v>
      </c>
      <c r="AY823" s="19" t="s">
        <v>1566</v>
      </c>
      <c r="AZ823" s="19" t="s">
        <v>1567</v>
      </c>
      <c r="BA823" s="19">
        <v>2008</v>
      </c>
      <c r="BB823" t="str">
        <f>VLOOKUP(AC823,'CTCwiretagcode(Jan2016)'!A$2:C$730,3,FALSE)</f>
        <v>SAM</v>
      </c>
      <c r="BC823" t="str">
        <f t="shared" si="39"/>
        <v>NT</v>
      </c>
      <c r="BD823">
        <f t="shared" si="40"/>
        <v>3</v>
      </c>
      <c r="BE823" t="str">
        <f t="shared" si="38"/>
        <v>6342723M10107  B2010770</v>
      </c>
      <c r="BK823" s="19" t="s">
        <v>1503</v>
      </c>
    </row>
    <row r="824" spans="1:63" x14ac:dyDescent="0.25">
      <c r="A824" s="19" t="s">
        <v>1501</v>
      </c>
      <c r="B824" s="19">
        <v>4.0999999999999996</v>
      </c>
      <c r="C824" s="19">
        <v>20140306</v>
      </c>
      <c r="D824" s="19" t="s">
        <v>41</v>
      </c>
      <c r="E824" s="19" t="s">
        <v>41</v>
      </c>
      <c r="F824" s="19">
        <v>2165331</v>
      </c>
      <c r="G824" s="19">
        <v>1</v>
      </c>
      <c r="H824" s="19">
        <v>2010</v>
      </c>
      <c r="I824" s="19">
        <v>20100914</v>
      </c>
      <c r="J824" s="19" t="s">
        <v>1501</v>
      </c>
      <c r="K824" s="19">
        <v>6</v>
      </c>
      <c r="L824" s="19">
        <v>38</v>
      </c>
      <c r="M824" s="19">
        <v>23</v>
      </c>
      <c r="N824" s="19">
        <v>19</v>
      </c>
      <c r="O824" s="19" t="s">
        <v>1502</v>
      </c>
      <c r="P824" s="19">
        <v>5</v>
      </c>
      <c r="Q824" s="19" t="s">
        <v>42</v>
      </c>
      <c r="R824" s="19"/>
      <c r="S824" s="19">
        <v>5000</v>
      </c>
      <c r="T824" s="19" t="s">
        <v>45</v>
      </c>
      <c r="U824" s="19"/>
      <c r="V824" s="19"/>
      <c r="W824" s="19"/>
      <c r="X824" s="19">
        <v>800</v>
      </c>
      <c r="Y824" s="19">
        <v>0</v>
      </c>
      <c r="Z824" s="19">
        <v>1</v>
      </c>
      <c r="AA824" s="19" t="s">
        <v>48</v>
      </c>
      <c r="AB824" s="19">
        <v>1</v>
      </c>
      <c r="AC824" s="19">
        <v>634583</v>
      </c>
      <c r="AD824" s="19">
        <v>12</v>
      </c>
      <c r="AE824" s="19"/>
      <c r="AF824" s="19"/>
      <c r="AG824" s="19"/>
      <c r="AH824" s="19">
        <v>112779</v>
      </c>
      <c r="AI824" s="19">
        <v>1</v>
      </c>
      <c r="AJ824" s="19"/>
      <c r="AK824" s="19"/>
      <c r="AL824" s="19"/>
      <c r="AM824" s="19"/>
      <c r="AN824" s="19"/>
      <c r="AO824" s="19">
        <v>2.95</v>
      </c>
      <c r="AP824" s="19" t="s">
        <v>1504</v>
      </c>
      <c r="AQ824" s="19" t="s">
        <v>1502</v>
      </c>
      <c r="AR824" s="19" t="s">
        <v>1540</v>
      </c>
      <c r="AS824" s="19" t="s">
        <v>1562</v>
      </c>
      <c r="AT824" s="19" t="s">
        <v>1579</v>
      </c>
      <c r="AU824" s="19" t="s">
        <v>1580</v>
      </c>
      <c r="AV824" s="19" t="s">
        <v>1565</v>
      </c>
      <c r="AW824" s="19">
        <v>2007</v>
      </c>
      <c r="AX824" s="19">
        <v>3</v>
      </c>
      <c r="AY824" s="19" t="s">
        <v>1581</v>
      </c>
      <c r="AZ824" s="19" t="s">
        <v>1567</v>
      </c>
      <c r="BA824" s="19">
        <v>2008</v>
      </c>
      <c r="BB824" t="str">
        <f>VLOOKUP(AC824,'CTCwiretagcode(Jan2016)'!A$2:C$730,3,FALSE)</f>
        <v>GLH</v>
      </c>
      <c r="BC824" t="str">
        <f t="shared" si="39"/>
        <v>NT</v>
      </c>
      <c r="BD824">
        <f t="shared" si="40"/>
        <v>3</v>
      </c>
      <c r="BE824" t="str">
        <f t="shared" si="38"/>
        <v>6345833M10107  B2010800</v>
      </c>
      <c r="BK824" s="19" t="s">
        <v>1503</v>
      </c>
    </row>
    <row r="825" spans="1:63" x14ac:dyDescent="0.25">
      <c r="A825" s="19" t="s">
        <v>1501</v>
      </c>
      <c r="B825" s="19">
        <v>4.0999999999999996</v>
      </c>
      <c r="C825" s="19">
        <v>20140306</v>
      </c>
      <c r="D825" s="19" t="s">
        <v>41</v>
      </c>
      <c r="E825" s="19" t="s">
        <v>41</v>
      </c>
      <c r="F825" s="19">
        <v>2165335</v>
      </c>
      <c r="G825" s="19">
        <v>1</v>
      </c>
      <c r="H825" s="19">
        <v>2010</v>
      </c>
      <c r="I825" s="19">
        <v>20100914</v>
      </c>
      <c r="J825" s="19" t="s">
        <v>1501</v>
      </c>
      <c r="K825" s="19">
        <v>6</v>
      </c>
      <c r="L825" s="19">
        <v>38</v>
      </c>
      <c r="M825" s="19">
        <v>23</v>
      </c>
      <c r="N825" s="19">
        <v>19</v>
      </c>
      <c r="O825" s="19" t="s">
        <v>1502</v>
      </c>
      <c r="P825" s="19">
        <v>5</v>
      </c>
      <c r="Q825" s="19" t="s">
        <v>42</v>
      </c>
      <c r="R825" s="19"/>
      <c r="S825" s="19">
        <v>5000</v>
      </c>
      <c r="T825" s="19" t="s">
        <v>45</v>
      </c>
      <c r="U825" s="19"/>
      <c r="V825" s="19"/>
      <c r="W825" s="19"/>
      <c r="X825" s="19">
        <v>780</v>
      </c>
      <c r="Y825" s="19">
        <v>0</v>
      </c>
      <c r="Z825" s="19">
        <v>1</v>
      </c>
      <c r="AA825" s="19" t="s">
        <v>48</v>
      </c>
      <c r="AB825" s="19">
        <v>1</v>
      </c>
      <c r="AC825" s="19">
        <v>634583</v>
      </c>
      <c r="AD825" s="19">
        <v>12</v>
      </c>
      <c r="AE825" s="19"/>
      <c r="AF825" s="19"/>
      <c r="AG825" s="19"/>
      <c r="AH825" s="19">
        <v>112779</v>
      </c>
      <c r="AI825" s="19">
        <v>1</v>
      </c>
      <c r="AJ825" s="19"/>
      <c r="AK825" s="19"/>
      <c r="AL825" s="19"/>
      <c r="AM825" s="19"/>
      <c r="AN825" s="19"/>
      <c r="AO825" s="19">
        <v>2.95</v>
      </c>
      <c r="AP825" s="19" t="s">
        <v>1504</v>
      </c>
      <c r="AQ825" s="19" t="s">
        <v>1502</v>
      </c>
      <c r="AR825" s="19" t="s">
        <v>1540</v>
      </c>
      <c r="AS825" s="19" t="s">
        <v>1562</v>
      </c>
      <c r="AT825" s="19" t="s">
        <v>1579</v>
      </c>
      <c r="AU825" s="19" t="s">
        <v>1580</v>
      </c>
      <c r="AV825" s="19" t="s">
        <v>1565</v>
      </c>
      <c r="AW825" s="19">
        <v>2007</v>
      </c>
      <c r="AX825" s="19">
        <v>3</v>
      </c>
      <c r="AY825" s="19" t="s">
        <v>1581</v>
      </c>
      <c r="AZ825" s="19" t="s">
        <v>1567</v>
      </c>
      <c r="BA825" s="19">
        <v>2008</v>
      </c>
      <c r="BB825" t="str">
        <f>VLOOKUP(AC825,'CTCwiretagcode(Jan2016)'!A$2:C$730,3,FALSE)</f>
        <v>GLH</v>
      </c>
      <c r="BC825" t="str">
        <f t="shared" si="39"/>
        <v>NT</v>
      </c>
      <c r="BD825">
        <f t="shared" si="40"/>
        <v>3</v>
      </c>
      <c r="BE825" t="str">
        <f t="shared" si="38"/>
        <v>6345833M10107  B2010780</v>
      </c>
      <c r="BK825" s="19" t="s">
        <v>1503</v>
      </c>
    </row>
    <row r="826" spans="1:63" x14ac:dyDescent="0.25">
      <c r="A826" s="19" t="s">
        <v>1501</v>
      </c>
      <c r="B826" s="19">
        <v>4.0999999999999996</v>
      </c>
      <c r="C826" s="19">
        <v>20140306</v>
      </c>
      <c r="D826" s="19" t="s">
        <v>41</v>
      </c>
      <c r="E826" s="19" t="s">
        <v>41</v>
      </c>
      <c r="F826" s="19">
        <v>2165339</v>
      </c>
      <c r="G826" s="19">
        <v>1</v>
      </c>
      <c r="H826" s="19">
        <v>2010</v>
      </c>
      <c r="I826" s="19">
        <v>20100914</v>
      </c>
      <c r="J826" s="19" t="s">
        <v>1501</v>
      </c>
      <c r="K826" s="19">
        <v>6</v>
      </c>
      <c r="L826" s="19">
        <v>38</v>
      </c>
      <c r="M826" s="19">
        <v>23</v>
      </c>
      <c r="N826" s="19">
        <v>19</v>
      </c>
      <c r="O826" s="19" t="s">
        <v>1502</v>
      </c>
      <c r="P826" s="19">
        <v>5</v>
      </c>
      <c r="Q826" s="19" t="s">
        <v>42</v>
      </c>
      <c r="R826" s="19"/>
      <c r="S826" s="19">
        <v>5000</v>
      </c>
      <c r="T826" s="19" t="s">
        <v>45</v>
      </c>
      <c r="U826" s="19"/>
      <c r="V826" s="19"/>
      <c r="W826" s="19"/>
      <c r="X826" s="19">
        <v>780</v>
      </c>
      <c r="Y826" s="19">
        <v>0</v>
      </c>
      <c r="Z826" s="19">
        <v>1</v>
      </c>
      <c r="AA826" s="19" t="s">
        <v>48</v>
      </c>
      <c r="AB826" s="19">
        <v>1</v>
      </c>
      <c r="AC826" s="19">
        <v>634583</v>
      </c>
      <c r="AD826" s="19">
        <v>12</v>
      </c>
      <c r="AE826" s="19"/>
      <c r="AF826" s="19"/>
      <c r="AG826" s="19"/>
      <c r="AH826" s="19">
        <v>112779</v>
      </c>
      <c r="AI826" s="19">
        <v>1</v>
      </c>
      <c r="AJ826" s="19"/>
      <c r="AK826" s="19"/>
      <c r="AL826" s="19"/>
      <c r="AM826" s="19"/>
      <c r="AN826" s="19"/>
      <c r="AO826" s="19">
        <v>2.95</v>
      </c>
      <c r="AP826" s="19" t="s">
        <v>1504</v>
      </c>
      <c r="AQ826" s="19" t="s">
        <v>1502</v>
      </c>
      <c r="AR826" s="19" t="s">
        <v>1540</v>
      </c>
      <c r="AS826" s="19" t="s">
        <v>1562</v>
      </c>
      <c r="AT826" s="19" t="s">
        <v>1579</v>
      </c>
      <c r="AU826" s="19" t="s">
        <v>1580</v>
      </c>
      <c r="AV826" s="19" t="s">
        <v>1565</v>
      </c>
      <c r="AW826" s="19">
        <v>2007</v>
      </c>
      <c r="AX826" s="19">
        <v>3</v>
      </c>
      <c r="AY826" s="19" t="s">
        <v>1581</v>
      </c>
      <c r="AZ826" s="19" t="s">
        <v>1567</v>
      </c>
      <c r="BA826" s="19">
        <v>2008</v>
      </c>
      <c r="BB826" t="str">
        <f>VLOOKUP(AC826,'CTCwiretagcode(Jan2016)'!A$2:C$730,3,FALSE)</f>
        <v>GLH</v>
      </c>
      <c r="BC826" t="str">
        <f t="shared" si="39"/>
        <v>NT</v>
      </c>
      <c r="BD826">
        <f t="shared" si="40"/>
        <v>3</v>
      </c>
      <c r="BE826" t="str">
        <f t="shared" si="38"/>
        <v>6345833M10107  B2010780</v>
      </c>
      <c r="BK826" s="19" t="s">
        <v>1503</v>
      </c>
    </row>
    <row r="827" spans="1:63" x14ac:dyDescent="0.25">
      <c r="A827" s="19" t="s">
        <v>1501</v>
      </c>
      <c r="B827" s="19">
        <v>4.0999999999999996</v>
      </c>
      <c r="C827" s="19">
        <v>20140306</v>
      </c>
      <c r="D827" s="19" t="s">
        <v>41</v>
      </c>
      <c r="E827" s="19" t="s">
        <v>41</v>
      </c>
      <c r="F827" s="19">
        <v>2165342</v>
      </c>
      <c r="G827" s="19">
        <v>1</v>
      </c>
      <c r="H827" s="19">
        <v>2010</v>
      </c>
      <c r="I827" s="19">
        <v>20100914</v>
      </c>
      <c r="J827" s="19" t="s">
        <v>1501</v>
      </c>
      <c r="K827" s="19">
        <v>6</v>
      </c>
      <c r="L827" s="19">
        <v>38</v>
      </c>
      <c r="M827" s="19">
        <v>23</v>
      </c>
      <c r="N827" s="19">
        <v>19</v>
      </c>
      <c r="O827" s="19" t="s">
        <v>1502</v>
      </c>
      <c r="P827" s="19">
        <v>5</v>
      </c>
      <c r="Q827" s="19" t="s">
        <v>42</v>
      </c>
      <c r="R827" s="19"/>
      <c r="S827" s="19">
        <v>5000</v>
      </c>
      <c r="T827" s="19" t="s">
        <v>45</v>
      </c>
      <c r="U827" s="19"/>
      <c r="V827" s="19"/>
      <c r="W827" s="19"/>
      <c r="X827" s="19">
        <v>580</v>
      </c>
      <c r="Y827" s="19">
        <v>0</v>
      </c>
      <c r="Z827" s="19">
        <v>1</v>
      </c>
      <c r="AA827" s="19" t="s">
        <v>48</v>
      </c>
      <c r="AB827" s="19">
        <v>1</v>
      </c>
      <c r="AC827" s="19">
        <v>634296</v>
      </c>
      <c r="AD827" s="19">
        <v>12</v>
      </c>
      <c r="AE827" s="19"/>
      <c r="AF827" s="19"/>
      <c r="AG827" s="19"/>
      <c r="AH827" s="19">
        <v>112779</v>
      </c>
      <c r="AI827" s="19">
        <v>1</v>
      </c>
      <c r="AJ827" s="19"/>
      <c r="AK827" s="19"/>
      <c r="AL827" s="19"/>
      <c r="AM827" s="19"/>
      <c r="AN827" s="19"/>
      <c r="AO827" s="19">
        <v>2.95</v>
      </c>
      <c r="AP827" s="19" t="s">
        <v>1504</v>
      </c>
      <c r="AQ827" s="19" t="s">
        <v>1502</v>
      </c>
      <c r="AR827" s="19" t="s">
        <v>1540</v>
      </c>
      <c r="AS827" s="19" t="s">
        <v>1547</v>
      </c>
      <c r="AT827" s="19" t="s">
        <v>1548</v>
      </c>
      <c r="AU827" s="19" t="s">
        <v>1587</v>
      </c>
      <c r="AV827" s="19" t="s">
        <v>1550</v>
      </c>
      <c r="AW827" s="19">
        <v>2007</v>
      </c>
      <c r="AX827" s="19">
        <v>2</v>
      </c>
      <c r="AY827" s="19" t="s">
        <v>1588</v>
      </c>
      <c r="AZ827" s="19" t="s">
        <v>1552</v>
      </c>
      <c r="BA827" s="19">
        <v>2009</v>
      </c>
      <c r="BB827" t="str">
        <f>VLOOKUP(AC827,'CTCwiretagcode(Jan2016)'!A$2:C$730,3,FALSE)</f>
        <v>SNY</v>
      </c>
      <c r="BC827" t="str">
        <f t="shared" si="39"/>
        <v>NT</v>
      </c>
      <c r="BD827">
        <f t="shared" si="40"/>
        <v>3</v>
      </c>
      <c r="BE827" t="str">
        <f t="shared" si="38"/>
        <v>6342963M10107  B2010580</v>
      </c>
      <c r="BK827" s="19" t="s">
        <v>1503</v>
      </c>
    </row>
    <row r="828" spans="1:63" x14ac:dyDescent="0.25">
      <c r="A828" s="19" t="s">
        <v>1501</v>
      </c>
      <c r="B828" s="19">
        <v>4.0999999999999996</v>
      </c>
      <c r="C828" s="19">
        <v>20140306</v>
      </c>
      <c r="D828" s="19" t="s">
        <v>41</v>
      </c>
      <c r="E828" s="19" t="s">
        <v>41</v>
      </c>
      <c r="F828" s="19">
        <v>2165343</v>
      </c>
      <c r="G828" s="19">
        <v>1</v>
      </c>
      <c r="H828" s="19">
        <v>2010</v>
      </c>
      <c r="I828" s="19">
        <v>20100914</v>
      </c>
      <c r="J828" s="19" t="s">
        <v>1501</v>
      </c>
      <c r="K828" s="19">
        <v>6</v>
      </c>
      <c r="L828" s="19">
        <v>38</v>
      </c>
      <c r="M828" s="19">
        <v>23</v>
      </c>
      <c r="N828" s="19">
        <v>19</v>
      </c>
      <c r="O828" s="19" t="s">
        <v>1502</v>
      </c>
      <c r="P828" s="19">
        <v>5</v>
      </c>
      <c r="Q828" s="19" t="s">
        <v>42</v>
      </c>
      <c r="R828" s="19"/>
      <c r="S828" s="19">
        <v>5000</v>
      </c>
      <c r="T828" s="19" t="s">
        <v>45</v>
      </c>
      <c r="U828" s="19"/>
      <c r="V828" s="19"/>
      <c r="W828" s="19"/>
      <c r="X828" s="19">
        <v>760</v>
      </c>
      <c r="Y828" s="19">
        <v>0</v>
      </c>
      <c r="Z828" s="19">
        <v>1</v>
      </c>
      <c r="AA828" s="19" t="s">
        <v>48</v>
      </c>
      <c r="AB828" s="19">
        <v>1</v>
      </c>
      <c r="AC828" s="19">
        <v>634583</v>
      </c>
      <c r="AD828" s="19">
        <v>12</v>
      </c>
      <c r="AE828" s="19"/>
      <c r="AF828" s="19"/>
      <c r="AG828" s="19"/>
      <c r="AH828" s="19">
        <v>112779</v>
      </c>
      <c r="AI828" s="19">
        <v>1</v>
      </c>
      <c r="AJ828" s="19"/>
      <c r="AK828" s="19"/>
      <c r="AL828" s="19"/>
      <c r="AM828" s="19"/>
      <c r="AN828" s="19"/>
      <c r="AO828" s="19">
        <v>2.95</v>
      </c>
      <c r="AP828" s="19" t="s">
        <v>1504</v>
      </c>
      <c r="AQ828" s="19" t="s">
        <v>1502</v>
      </c>
      <c r="AR828" s="19" t="s">
        <v>1540</v>
      </c>
      <c r="AS828" s="19" t="s">
        <v>1562</v>
      </c>
      <c r="AT828" s="19" t="s">
        <v>1579</v>
      </c>
      <c r="AU828" s="19" t="s">
        <v>1580</v>
      </c>
      <c r="AV828" s="19" t="s">
        <v>1565</v>
      </c>
      <c r="AW828" s="19">
        <v>2007</v>
      </c>
      <c r="AX828" s="19">
        <v>3</v>
      </c>
      <c r="AY828" s="19" t="s">
        <v>1581</v>
      </c>
      <c r="AZ828" s="19" t="s">
        <v>1567</v>
      </c>
      <c r="BA828" s="19">
        <v>2008</v>
      </c>
      <c r="BB828" t="str">
        <f>VLOOKUP(AC828,'CTCwiretagcode(Jan2016)'!A$2:C$730,3,FALSE)</f>
        <v>GLH</v>
      </c>
      <c r="BC828" t="str">
        <f t="shared" si="39"/>
        <v>NT</v>
      </c>
      <c r="BD828">
        <f t="shared" si="40"/>
        <v>3</v>
      </c>
      <c r="BE828" t="str">
        <f t="shared" si="38"/>
        <v>6345833M10107  B2010760</v>
      </c>
      <c r="BK828" s="19" t="s">
        <v>1503</v>
      </c>
    </row>
    <row r="829" spans="1:63" x14ac:dyDescent="0.25">
      <c r="A829" s="19" t="s">
        <v>1501</v>
      </c>
      <c r="B829" s="19">
        <v>4.0999999999999996</v>
      </c>
      <c r="C829" s="19">
        <v>20140306</v>
      </c>
      <c r="D829" s="19" t="s">
        <v>41</v>
      </c>
      <c r="E829" s="19" t="s">
        <v>41</v>
      </c>
      <c r="F829" s="19">
        <v>2165344</v>
      </c>
      <c r="G829" s="19">
        <v>1</v>
      </c>
      <c r="H829" s="19">
        <v>2010</v>
      </c>
      <c r="I829" s="19">
        <v>20100914</v>
      </c>
      <c r="J829" s="19" t="s">
        <v>1501</v>
      </c>
      <c r="K829" s="19">
        <v>6</v>
      </c>
      <c r="L829" s="19">
        <v>38</v>
      </c>
      <c r="M829" s="19">
        <v>23</v>
      </c>
      <c r="N829" s="19">
        <v>19</v>
      </c>
      <c r="O829" s="19" t="s">
        <v>1502</v>
      </c>
      <c r="P829" s="19">
        <v>5</v>
      </c>
      <c r="Q829" s="19" t="s">
        <v>42</v>
      </c>
      <c r="R829" s="19"/>
      <c r="S829" s="19">
        <v>5000</v>
      </c>
      <c r="T829" s="19" t="s">
        <v>110</v>
      </c>
      <c r="U829" s="19"/>
      <c r="V829" s="19"/>
      <c r="W829" s="19"/>
      <c r="X829" s="19">
        <v>710</v>
      </c>
      <c r="Y829" s="19">
        <v>0</v>
      </c>
      <c r="Z829" s="19">
        <v>1</v>
      </c>
      <c r="AA829" s="19" t="s">
        <v>48</v>
      </c>
      <c r="AB829" s="19">
        <v>1</v>
      </c>
      <c r="AC829" s="19">
        <v>634583</v>
      </c>
      <c r="AD829" s="19">
        <v>12</v>
      </c>
      <c r="AE829" s="19"/>
      <c r="AF829" s="19"/>
      <c r="AG829" s="19"/>
      <c r="AH829" s="19">
        <v>112779</v>
      </c>
      <c r="AI829" s="19">
        <v>1</v>
      </c>
      <c r="AJ829" s="19"/>
      <c r="AK829" s="19"/>
      <c r="AL829" s="19"/>
      <c r="AM829" s="19"/>
      <c r="AN829" s="19"/>
      <c r="AO829" s="19">
        <v>2.95</v>
      </c>
      <c r="AP829" s="19" t="s">
        <v>1504</v>
      </c>
      <c r="AQ829" s="19" t="s">
        <v>1502</v>
      </c>
      <c r="AR829" s="19" t="s">
        <v>1540</v>
      </c>
      <c r="AS829" s="19" t="s">
        <v>1562</v>
      </c>
      <c r="AT829" s="19" t="s">
        <v>1579</v>
      </c>
      <c r="AU829" s="19" t="s">
        <v>1580</v>
      </c>
      <c r="AV829" s="19" t="s">
        <v>1565</v>
      </c>
      <c r="AW829" s="19">
        <v>2007</v>
      </c>
      <c r="AX829" s="19">
        <v>3</v>
      </c>
      <c r="AY829" s="19" t="s">
        <v>1581</v>
      </c>
      <c r="AZ829" s="19" t="s">
        <v>1567</v>
      </c>
      <c r="BA829" s="19">
        <v>2008</v>
      </c>
      <c r="BB829" t="str">
        <f>VLOOKUP(AC829,'CTCwiretagcode(Jan2016)'!A$2:C$730,3,FALSE)</f>
        <v>GLH</v>
      </c>
      <c r="BC829" t="str">
        <f t="shared" si="39"/>
        <v>NT</v>
      </c>
      <c r="BD829">
        <f t="shared" si="40"/>
        <v>3</v>
      </c>
      <c r="BE829" t="str">
        <f t="shared" si="38"/>
        <v>6345833M10107  B2010710</v>
      </c>
      <c r="BK829" s="19" t="s">
        <v>1503</v>
      </c>
    </row>
    <row r="830" spans="1:63" x14ac:dyDescent="0.25">
      <c r="A830" s="19" t="s">
        <v>1501</v>
      </c>
      <c r="B830" s="19">
        <v>4.0999999999999996</v>
      </c>
      <c r="C830" s="19">
        <v>20140306</v>
      </c>
      <c r="D830" s="19" t="s">
        <v>41</v>
      </c>
      <c r="E830" s="19" t="s">
        <v>41</v>
      </c>
      <c r="F830" s="19">
        <v>2165345</v>
      </c>
      <c r="G830" s="19">
        <v>1</v>
      </c>
      <c r="H830" s="19">
        <v>2010</v>
      </c>
      <c r="I830" s="19">
        <v>20100914</v>
      </c>
      <c r="J830" s="19" t="s">
        <v>1501</v>
      </c>
      <c r="K830" s="19">
        <v>6</v>
      </c>
      <c r="L830" s="19">
        <v>38</v>
      </c>
      <c r="M830" s="19">
        <v>23</v>
      </c>
      <c r="N830" s="19">
        <v>19</v>
      </c>
      <c r="O830" s="19" t="s">
        <v>1502</v>
      </c>
      <c r="P830" s="19">
        <v>5</v>
      </c>
      <c r="Q830" s="19" t="s">
        <v>42</v>
      </c>
      <c r="R830" s="19"/>
      <c r="S830" s="19">
        <v>5000</v>
      </c>
      <c r="T830" s="19" t="s">
        <v>45</v>
      </c>
      <c r="U830" s="19"/>
      <c r="V830" s="19"/>
      <c r="W830" s="19"/>
      <c r="X830" s="19">
        <v>700</v>
      </c>
      <c r="Y830" s="19">
        <v>0</v>
      </c>
      <c r="Z830" s="19">
        <v>1</v>
      </c>
      <c r="AA830" s="19" t="s">
        <v>48</v>
      </c>
      <c r="AB830" s="19">
        <v>1</v>
      </c>
      <c r="AC830" s="19">
        <v>634272</v>
      </c>
      <c r="AD830" s="19">
        <v>12</v>
      </c>
      <c r="AE830" s="19"/>
      <c r="AF830" s="19"/>
      <c r="AG830" s="19"/>
      <c r="AH830" s="19">
        <v>112779</v>
      </c>
      <c r="AI830" s="19">
        <v>1</v>
      </c>
      <c r="AJ830" s="19"/>
      <c r="AK830" s="19"/>
      <c r="AL830" s="19"/>
      <c r="AM830" s="19"/>
      <c r="AN830" s="19"/>
      <c r="AO830" s="19">
        <v>2.95</v>
      </c>
      <c r="AP830" s="19" t="s">
        <v>1504</v>
      </c>
      <c r="AQ830" s="19" t="s">
        <v>1502</v>
      </c>
      <c r="AR830" s="19" t="s">
        <v>1540</v>
      </c>
      <c r="AS830" s="19" t="s">
        <v>1562</v>
      </c>
      <c r="AT830" s="19" t="s">
        <v>1563</v>
      </c>
      <c r="AU830" s="19" t="s">
        <v>1564</v>
      </c>
      <c r="AV830" s="19" t="s">
        <v>1565</v>
      </c>
      <c r="AW830" s="19">
        <v>2007</v>
      </c>
      <c r="AX830" s="19">
        <v>3</v>
      </c>
      <c r="AY830" s="19" t="s">
        <v>1566</v>
      </c>
      <c r="AZ830" s="19" t="s">
        <v>1567</v>
      </c>
      <c r="BA830" s="19">
        <v>2008</v>
      </c>
      <c r="BB830" t="str">
        <f>VLOOKUP(AC830,'CTCwiretagcode(Jan2016)'!A$2:C$730,3,FALSE)</f>
        <v>SAM</v>
      </c>
      <c r="BC830" t="str">
        <f t="shared" si="39"/>
        <v>NT</v>
      </c>
      <c r="BD830">
        <f t="shared" si="40"/>
        <v>3</v>
      </c>
      <c r="BE830" t="str">
        <f t="shared" si="38"/>
        <v>6342723M10107  B2010700</v>
      </c>
      <c r="BK830" s="19" t="s">
        <v>1503</v>
      </c>
    </row>
    <row r="831" spans="1:63" x14ac:dyDescent="0.25">
      <c r="A831" s="19" t="s">
        <v>1501</v>
      </c>
      <c r="B831" s="19">
        <v>4.0999999999999996</v>
      </c>
      <c r="C831" s="19">
        <v>20140306</v>
      </c>
      <c r="D831" s="19" t="s">
        <v>41</v>
      </c>
      <c r="E831" s="19" t="s">
        <v>41</v>
      </c>
      <c r="F831" s="19">
        <v>2165358</v>
      </c>
      <c r="G831" s="19">
        <v>1</v>
      </c>
      <c r="H831" s="19">
        <v>2010</v>
      </c>
      <c r="I831" s="19">
        <v>20100914</v>
      </c>
      <c r="J831" s="19" t="s">
        <v>1501</v>
      </c>
      <c r="K831" s="19">
        <v>6</v>
      </c>
      <c r="L831" s="19">
        <v>38</v>
      </c>
      <c r="M831" s="19">
        <v>23</v>
      </c>
      <c r="N831" s="19">
        <v>19</v>
      </c>
      <c r="O831" s="19" t="s">
        <v>1502</v>
      </c>
      <c r="P831" s="19">
        <v>5</v>
      </c>
      <c r="Q831" s="19" t="s">
        <v>42</v>
      </c>
      <c r="R831" s="19"/>
      <c r="S831" s="19">
        <v>5000</v>
      </c>
      <c r="T831" s="19" t="s">
        <v>45</v>
      </c>
      <c r="U831" s="19"/>
      <c r="V831" s="19"/>
      <c r="W831" s="19"/>
      <c r="X831" s="19">
        <v>730</v>
      </c>
      <c r="Y831" s="19">
        <v>0</v>
      </c>
      <c r="Z831" s="19">
        <v>1</v>
      </c>
      <c r="AA831" s="19" t="s">
        <v>48</v>
      </c>
      <c r="AB831" s="19">
        <v>1</v>
      </c>
      <c r="AC831" s="19">
        <v>634583</v>
      </c>
      <c r="AD831" s="19">
        <v>12</v>
      </c>
      <c r="AE831" s="19"/>
      <c r="AF831" s="19"/>
      <c r="AG831" s="19"/>
      <c r="AH831" s="19">
        <v>112779</v>
      </c>
      <c r="AI831" s="19">
        <v>1</v>
      </c>
      <c r="AJ831" s="19"/>
      <c r="AK831" s="19"/>
      <c r="AL831" s="19"/>
      <c r="AM831" s="19"/>
      <c r="AN831" s="19"/>
      <c r="AO831" s="19">
        <v>2.95</v>
      </c>
      <c r="AP831" s="19" t="s">
        <v>1504</v>
      </c>
      <c r="AQ831" s="19" t="s">
        <v>1502</v>
      </c>
      <c r="AR831" s="19" t="s">
        <v>1540</v>
      </c>
      <c r="AS831" s="19" t="s">
        <v>1562</v>
      </c>
      <c r="AT831" s="19" t="s">
        <v>1579</v>
      </c>
      <c r="AU831" s="19" t="s">
        <v>1580</v>
      </c>
      <c r="AV831" s="19" t="s">
        <v>1565</v>
      </c>
      <c r="AW831" s="19">
        <v>2007</v>
      </c>
      <c r="AX831" s="19">
        <v>3</v>
      </c>
      <c r="AY831" s="19" t="s">
        <v>1581</v>
      </c>
      <c r="AZ831" s="19" t="s">
        <v>1567</v>
      </c>
      <c r="BA831" s="19">
        <v>2008</v>
      </c>
      <c r="BB831" t="str">
        <f>VLOOKUP(AC831,'CTCwiretagcode(Jan2016)'!A$2:C$730,3,FALSE)</f>
        <v>GLH</v>
      </c>
      <c r="BC831" t="str">
        <f t="shared" si="39"/>
        <v>NT</v>
      </c>
      <c r="BD831">
        <f t="shared" si="40"/>
        <v>3</v>
      </c>
      <c r="BE831" t="str">
        <f t="shared" si="38"/>
        <v>6345833M10107  B2010730</v>
      </c>
      <c r="BK831" s="19" t="s">
        <v>1503</v>
      </c>
    </row>
    <row r="832" spans="1:63" x14ac:dyDescent="0.25">
      <c r="A832" s="19" t="s">
        <v>1501</v>
      </c>
      <c r="B832" s="19">
        <v>4.0999999999999996</v>
      </c>
      <c r="C832" s="19">
        <v>20140306</v>
      </c>
      <c r="D832" s="19" t="s">
        <v>41</v>
      </c>
      <c r="E832" s="19" t="s">
        <v>41</v>
      </c>
      <c r="F832" s="19">
        <v>2165361</v>
      </c>
      <c r="G832" s="19">
        <v>1</v>
      </c>
      <c r="H832" s="19">
        <v>2010</v>
      </c>
      <c r="I832" s="19">
        <v>20100914</v>
      </c>
      <c r="J832" s="19" t="s">
        <v>1501</v>
      </c>
      <c r="K832" s="19">
        <v>6</v>
      </c>
      <c r="L832" s="19">
        <v>38</v>
      </c>
      <c r="M832" s="19">
        <v>23</v>
      </c>
      <c r="N832" s="19">
        <v>19</v>
      </c>
      <c r="O832" s="19" t="s">
        <v>1502</v>
      </c>
      <c r="P832" s="19">
        <v>5</v>
      </c>
      <c r="Q832" s="19" t="s">
        <v>42</v>
      </c>
      <c r="R832" s="19"/>
      <c r="S832" s="19">
        <v>5000</v>
      </c>
      <c r="T832" s="19" t="s">
        <v>45</v>
      </c>
      <c r="U832" s="19"/>
      <c r="V832" s="19"/>
      <c r="W832" s="19"/>
      <c r="X832" s="19">
        <v>530</v>
      </c>
      <c r="Y832" s="19">
        <v>0</v>
      </c>
      <c r="Z832" s="19">
        <v>1</v>
      </c>
      <c r="AA832" s="19" t="s">
        <v>48</v>
      </c>
      <c r="AB832" s="19">
        <v>1</v>
      </c>
      <c r="AC832" s="19">
        <v>635081</v>
      </c>
      <c r="AD832" s="19">
        <v>12</v>
      </c>
      <c r="AE832" s="19"/>
      <c r="AF832" s="19"/>
      <c r="AG832" s="19"/>
      <c r="AH832" s="19">
        <v>112779</v>
      </c>
      <c r="AI832" s="19">
        <v>1</v>
      </c>
      <c r="AJ832" s="19"/>
      <c r="AK832" s="19"/>
      <c r="AL832" s="19"/>
      <c r="AM832" s="19"/>
      <c r="AN832" s="19"/>
      <c r="AO832" s="19">
        <v>2.95</v>
      </c>
      <c r="AP832" s="19" t="s">
        <v>1504</v>
      </c>
      <c r="AQ832" s="19" t="s">
        <v>1502</v>
      </c>
      <c r="AR832" s="19" t="s">
        <v>1540</v>
      </c>
      <c r="AS832" s="19" t="s">
        <v>1562</v>
      </c>
      <c r="AT832" s="19" t="s">
        <v>1579</v>
      </c>
      <c r="AU832" s="19" t="s">
        <v>1580</v>
      </c>
      <c r="AV832" s="19" t="s">
        <v>1565</v>
      </c>
      <c r="AW832" s="19">
        <v>2008</v>
      </c>
      <c r="AX832" s="19">
        <v>3</v>
      </c>
      <c r="AY832" s="19" t="s">
        <v>1581</v>
      </c>
      <c r="AZ832" s="19" t="s">
        <v>1567</v>
      </c>
      <c r="BA832" s="19">
        <v>2009</v>
      </c>
      <c r="BB832" t="str">
        <f>VLOOKUP(AC832,'CTCwiretagcode(Jan2016)'!A$2:C$730,3,FALSE)</f>
        <v>GLH</v>
      </c>
      <c r="BC832" t="str">
        <f t="shared" si="39"/>
        <v>NT</v>
      </c>
      <c r="BD832">
        <f t="shared" si="40"/>
        <v>3</v>
      </c>
      <c r="BE832" t="str">
        <f t="shared" si="38"/>
        <v>6350813M10107  B2010530</v>
      </c>
      <c r="BK832" s="19" t="s">
        <v>1503</v>
      </c>
    </row>
    <row r="833" spans="1:63" x14ac:dyDescent="0.25">
      <c r="A833" s="19" t="s">
        <v>1501</v>
      </c>
      <c r="B833" s="19">
        <v>4.0999999999999996</v>
      </c>
      <c r="C833" s="19">
        <v>20140306</v>
      </c>
      <c r="D833" s="19" t="s">
        <v>41</v>
      </c>
      <c r="E833" s="19" t="s">
        <v>41</v>
      </c>
      <c r="F833" s="19">
        <v>2165374</v>
      </c>
      <c r="G833" s="19">
        <v>1</v>
      </c>
      <c r="H833" s="19">
        <v>2010</v>
      </c>
      <c r="I833" s="19">
        <v>20100914</v>
      </c>
      <c r="J833" s="19" t="s">
        <v>1501</v>
      </c>
      <c r="K833" s="19">
        <v>6</v>
      </c>
      <c r="L833" s="19">
        <v>38</v>
      </c>
      <c r="M833" s="19">
        <v>23</v>
      </c>
      <c r="N833" s="19">
        <v>19</v>
      </c>
      <c r="O833" s="19" t="s">
        <v>1502</v>
      </c>
      <c r="P833" s="19">
        <v>5</v>
      </c>
      <c r="Q833" s="19" t="s">
        <v>42</v>
      </c>
      <c r="R833" s="19"/>
      <c r="S833" s="19">
        <v>0</v>
      </c>
      <c r="T833" s="19" t="s">
        <v>45</v>
      </c>
      <c r="U833" s="19"/>
      <c r="V833" s="19"/>
      <c r="W833" s="19"/>
      <c r="X833" s="19">
        <v>790</v>
      </c>
      <c r="Y833" s="19">
        <v>0</v>
      </c>
      <c r="Z833" s="19">
        <v>1</v>
      </c>
      <c r="AA833" s="19" t="s">
        <v>48</v>
      </c>
      <c r="AB833" s="19">
        <v>1</v>
      </c>
      <c r="AC833" s="19">
        <v>634583</v>
      </c>
      <c r="AD833" s="19">
        <v>12</v>
      </c>
      <c r="AE833" s="19"/>
      <c r="AF833" s="19"/>
      <c r="AG833" s="19"/>
      <c r="AH833" s="19">
        <v>112779</v>
      </c>
      <c r="AI833" s="19">
        <v>1</v>
      </c>
      <c r="AJ833" s="19"/>
      <c r="AK833" s="19"/>
      <c r="AL833" s="19"/>
      <c r="AM833" s="19"/>
      <c r="AN833" s="19"/>
      <c r="AO833" s="19">
        <v>2.95</v>
      </c>
      <c r="AP833" s="19" t="s">
        <v>1504</v>
      </c>
      <c r="AQ833" s="19" t="s">
        <v>1502</v>
      </c>
      <c r="AR833" s="19" t="s">
        <v>1540</v>
      </c>
      <c r="AS833" s="19" t="s">
        <v>1562</v>
      </c>
      <c r="AT833" s="19" t="s">
        <v>1579</v>
      </c>
      <c r="AU833" s="19" t="s">
        <v>1580</v>
      </c>
      <c r="AV833" s="19" t="s">
        <v>1565</v>
      </c>
      <c r="AW833" s="19">
        <v>2007</v>
      </c>
      <c r="AX833" s="19">
        <v>3</v>
      </c>
      <c r="AY833" s="19" t="s">
        <v>1581</v>
      </c>
      <c r="AZ833" s="19" t="s">
        <v>1567</v>
      </c>
      <c r="BA833" s="19">
        <v>2008</v>
      </c>
      <c r="BB833" t="str">
        <f>VLOOKUP(AC833,'CTCwiretagcode(Jan2016)'!A$2:C$730,3,FALSE)</f>
        <v>GLH</v>
      </c>
      <c r="BC833" t="str">
        <f t="shared" si="39"/>
        <v>NT</v>
      </c>
      <c r="BD833">
        <f t="shared" si="40"/>
        <v>3</v>
      </c>
      <c r="BE833" t="str">
        <f t="shared" si="38"/>
        <v>6345833M10107  B2010790</v>
      </c>
      <c r="BK833" s="19" t="s">
        <v>1503</v>
      </c>
    </row>
    <row r="834" spans="1:63" x14ac:dyDescent="0.25">
      <c r="A834" s="19" t="s">
        <v>1501</v>
      </c>
      <c r="B834" s="19">
        <v>4.0999999999999996</v>
      </c>
      <c r="C834" s="19">
        <v>20140306</v>
      </c>
      <c r="D834" s="19" t="s">
        <v>41</v>
      </c>
      <c r="E834" s="19" t="s">
        <v>41</v>
      </c>
      <c r="F834" s="19">
        <v>2165381</v>
      </c>
      <c r="G834" s="19">
        <v>1</v>
      </c>
      <c r="H834" s="19">
        <v>2010</v>
      </c>
      <c r="I834" s="19">
        <v>20100914</v>
      </c>
      <c r="J834" s="19" t="s">
        <v>1501</v>
      </c>
      <c r="K834" s="19">
        <v>6</v>
      </c>
      <c r="L834" s="19">
        <v>38</v>
      </c>
      <c r="M834" s="19">
        <v>23</v>
      </c>
      <c r="N834" s="19">
        <v>19</v>
      </c>
      <c r="O834" s="19" t="s">
        <v>1502</v>
      </c>
      <c r="P834" s="19">
        <v>5</v>
      </c>
      <c r="Q834" s="19" t="s">
        <v>42</v>
      </c>
      <c r="R834" s="19"/>
      <c r="S834" s="19">
        <v>5000</v>
      </c>
      <c r="T834" s="19" t="s">
        <v>110</v>
      </c>
      <c r="U834" s="19"/>
      <c r="V834" s="19"/>
      <c r="W834" s="19"/>
      <c r="X834" s="19">
        <v>740</v>
      </c>
      <c r="Y834" s="19">
        <v>0</v>
      </c>
      <c r="Z834" s="19">
        <v>1</v>
      </c>
      <c r="AA834" s="19" t="s">
        <v>48</v>
      </c>
      <c r="AB834" s="19">
        <v>1</v>
      </c>
      <c r="AC834" s="19">
        <v>634583</v>
      </c>
      <c r="AD834" s="19">
        <v>12</v>
      </c>
      <c r="AE834" s="19"/>
      <c r="AF834" s="19"/>
      <c r="AG834" s="19"/>
      <c r="AH834" s="19">
        <v>112779</v>
      </c>
      <c r="AI834" s="19">
        <v>1</v>
      </c>
      <c r="AJ834" s="19"/>
      <c r="AK834" s="19"/>
      <c r="AL834" s="19"/>
      <c r="AM834" s="19"/>
      <c r="AN834" s="19"/>
      <c r="AO834" s="19">
        <v>2.95</v>
      </c>
      <c r="AP834" s="19" t="s">
        <v>1504</v>
      </c>
      <c r="AQ834" s="19" t="s">
        <v>1502</v>
      </c>
      <c r="AR834" s="19" t="s">
        <v>1540</v>
      </c>
      <c r="AS834" s="19" t="s">
        <v>1562</v>
      </c>
      <c r="AT834" s="19" t="s">
        <v>1579</v>
      </c>
      <c r="AU834" s="19" t="s">
        <v>1580</v>
      </c>
      <c r="AV834" s="19" t="s">
        <v>1565</v>
      </c>
      <c r="AW834" s="19">
        <v>2007</v>
      </c>
      <c r="AX834" s="19">
        <v>3</v>
      </c>
      <c r="AY834" s="19" t="s">
        <v>1581</v>
      </c>
      <c r="AZ834" s="19" t="s">
        <v>1567</v>
      </c>
      <c r="BA834" s="19">
        <v>2008</v>
      </c>
      <c r="BB834" t="str">
        <f>VLOOKUP(AC834,'CTCwiretagcode(Jan2016)'!A$2:C$730,3,FALSE)</f>
        <v>GLH</v>
      </c>
      <c r="BC834" t="str">
        <f t="shared" si="39"/>
        <v>NT</v>
      </c>
      <c r="BD834">
        <f t="shared" si="40"/>
        <v>3</v>
      </c>
      <c r="BE834" t="str">
        <f t="shared" si="38"/>
        <v>6345833M10107  B2010740</v>
      </c>
      <c r="BK834" s="19" t="s">
        <v>1503</v>
      </c>
    </row>
    <row r="835" spans="1:63" x14ac:dyDescent="0.25">
      <c r="A835" s="19" t="s">
        <v>1501</v>
      </c>
      <c r="B835" s="19">
        <v>4.0999999999999996</v>
      </c>
      <c r="C835" s="19">
        <v>20140306</v>
      </c>
      <c r="D835" s="19" t="s">
        <v>41</v>
      </c>
      <c r="E835" s="19" t="s">
        <v>41</v>
      </c>
      <c r="F835" s="19">
        <v>2165386</v>
      </c>
      <c r="G835" s="19">
        <v>1</v>
      </c>
      <c r="H835" s="19">
        <v>2010</v>
      </c>
      <c r="I835" s="19">
        <v>20100914</v>
      </c>
      <c r="J835" s="19" t="s">
        <v>1501</v>
      </c>
      <c r="K835" s="19">
        <v>6</v>
      </c>
      <c r="L835" s="19">
        <v>38</v>
      </c>
      <c r="M835" s="19">
        <v>23</v>
      </c>
      <c r="N835" s="19">
        <v>19</v>
      </c>
      <c r="O835" s="19" t="s">
        <v>1502</v>
      </c>
      <c r="P835" s="19">
        <v>5</v>
      </c>
      <c r="Q835" s="19" t="s">
        <v>42</v>
      </c>
      <c r="R835" s="19"/>
      <c r="S835" s="19">
        <v>5000</v>
      </c>
      <c r="T835" s="19" t="s">
        <v>110</v>
      </c>
      <c r="U835" s="19"/>
      <c r="V835" s="19"/>
      <c r="W835" s="19"/>
      <c r="X835" s="19">
        <v>770</v>
      </c>
      <c r="Y835" s="19">
        <v>0</v>
      </c>
      <c r="Z835" s="19">
        <v>1</v>
      </c>
      <c r="AA835" s="19" t="s">
        <v>48</v>
      </c>
      <c r="AB835" s="19">
        <v>1</v>
      </c>
      <c r="AC835" s="19">
        <v>186240</v>
      </c>
      <c r="AD835" s="19">
        <v>12</v>
      </c>
      <c r="AE835" s="19"/>
      <c r="AF835" s="19"/>
      <c r="AG835" s="19"/>
      <c r="AH835" s="19">
        <v>112779</v>
      </c>
      <c r="AI835" s="19">
        <v>1</v>
      </c>
      <c r="AJ835" s="19"/>
      <c r="AK835" s="19"/>
      <c r="AL835" s="19"/>
      <c r="AM835" s="19"/>
      <c r="AN835" s="19"/>
      <c r="AO835" s="19">
        <v>2.95</v>
      </c>
      <c r="AP835" s="19" t="s">
        <v>1504</v>
      </c>
      <c r="AQ835" s="19" t="s">
        <v>1502</v>
      </c>
      <c r="AR835" s="19" t="s">
        <v>1505</v>
      </c>
      <c r="AS835" s="19" t="s">
        <v>1506</v>
      </c>
      <c r="AT835" s="19" t="s">
        <v>1507</v>
      </c>
      <c r="AU835" s="19" t="s">
        <v>1520</v>
      </c>
      <c r="AV835" s="19" t="s">
        <v>1521</v>
      </c>
      <c r="AW835" s="19">
        <v>2007</v>
      </c>
      <c r="AX835" s="19">
        <v>3</v>
      </c>
      <c r="AY835" s="19" t="s">
        <v>1522</v>
      </c>
      <c r="AZ835" s="19" t="s">
        <v>1523</v>
      </c>
      <c r="BA835" s="19">
        <v>2008</v>
      </c>
      <c r="BB835" t="str">
        <f>VLOOKUP(AC835,'CTCwiretagcode(Jan2016)'!A$2:C$730,3,FALSE)</f>
        <v>CHI</v>
      </c>
      <c r="BC835" t="str">
        <f t="shared" si="39"/>
        <v>NT</v>
      </c>
      <c r="BD835">
        <f t="shared" si="40"/>
        <v>3</v>
      </c>
      <c r="BE835" t="str">
        <f t="shared" ref="BE835:BE898" si="41">AC835&amp;Q835&amp;H835&amp;X835</f>
        <v>1862403M10107  B2010770</v>
      </c>
      <c r="BK835" s="19" t="s">
        <v>1503</v>
      </c>
    </row>
    <row r="836" spans="1:63" x14ac:dyDescent="0.25">
      <c r="A836" s="19" t="s">
        <v>1501</v>
      </c>
      <c r="B836" s="19">
        <v>4.0999999999999996</v>
      </c>
      <c r="C836" s="19">
        <v>20140306</v>
      </c>
      <c r="D836" s="19" t="s">
        <v>41</v>
      </c>
      <c r="E836" s="19" t="s">
        <v>41</v>
      </c>
      <c r="F836" s="19">
        <v>2165396</v>
      </c>
      <c r="G836" s="19">
        <v>1</v>
      </c>
      <c r="H836" s="19">
        <v>2010</v>
      </c>
      <c r="I836" s="19">
        <v>20100914</v>
      </c>
      <c r="J836" s="19" t="s">
        <v>1501</v>
      </c>
      <c r="K836" s="19">
        <v>6</v>
      </c>
      <c r="L836" s="19">
        <v>38</v>
      </c>
      <c r="M836" s="19">
        <v>23</v>
      </c>
      <c r="N836" s="19">
        <v>19</v>
      </c>
      <c r="O836" s="19" t="s">
        <v>1502</v>
      </c>
      <c r="P836" s="19">
        <v>5</v>
      </c>
      <c r="Q836" s="19" t="s">
        <v>42</v>
      </c>
      <c r="R836" s="19"/>
      <c r="S836" s="19">
        <v>5000</v>
      </c>
      <c r="T836" s="19" t="s">
        <v>45</v>
      </c>
      <c r="U836" s="19"/>
      <c r="V836" s="19"/>
      <c r="W836" s="19"/>
      <c r="X836" s="19">
        <v>750</v>
      </c>
      <c r="Y836" s="19">
        <v>0</v>
      </c>
      <c r="Z836" s="19">
        <v>1</v>
      </c>
      <c r="AA836" s="19" t="s">
        <v>48</v>
      </c>
      <c r="AB836" s="19">
        <v>1</v>
      </c>
      <c r="AC836" s="19">
        <v>634583</v>
      </c>
      <c r="AD836" s="19">
        <v>12</v>
      </c>
      <c r="AE836" s="19"/>
      <c r="AF836" s="19"/>
      <c r="AG836" s="19"/>
      <c r="AH836" s="19">
        <v>112779</v>
      </c>
      <c r="AI836" s="19">
        <v>1</v>
      </c>
      <c r="AJ836" s="19"/>
      <c r="AK836" s="19"/>
      <c r="AL836" s="19"/>
      <c r="AM836" s="19"/>
      <c r="AN836" s="19"/>
      <c r="AO836" s="19">
        <v>2.95</v>
      </c>
      <c r="AP836" s="19" t="s">
        <v>1504</v>
      </c>
      <c r="AQ836" s="19" t="s">
        <v>1502</v>
      </c>
      <c r="AR836" s="19" t="s">
        <v>1540</v>
      </c>
      <c r="AS836" s="19" t="s">
        <v>1562</v>
      </c>
      <c r="AT836" s="19" t="s">
        <v>1579</v>
      </c>
      <c r="AU836" s="19" t="s">
        <v>1580</v>
      </c>
      <c r="AV836" s="19" t="s">
        <v>1565</v>
      </c>
      <c r="AW836" s="19">
        <v>2007</v>
      </c>
      <c r="AX836" s="19">
        <v>3</v>
      </c>
      <c r="AY836" s="19" t="s">
        <v>1581</v>
      </c>
      <c r="AZ836" s="19" t="s">
        <v>1567</v>
      </c>
      <c r="BA836" s="19">
        <v>2008</v>
      </c>
      <c r="BB836" t="str">
        <f>VLOOKUP(AC836,'CTCwiretagcode(Jan2016)'!A$2:C$730,3,FALSE)</f>
        <v>GLH</v>
      </c>
      <c r="BC836" t="str">
        <f t="shared" ref="BC836:BC899" si="42">VLOOKUP(N836,BF$2:BG$7,2,FALSE)</f>
        <v>NT</v>
      </c>
      <c r="BD836">
        <f t="shared" ref="BD836:BD899" si="43">IF(MID(I836,5,2)*1&gt;=10,4,3)</f>
        <v>3</v>
      </c>
      <c r="BE836" t="str">
        <f t="shared" si="41"/>
        <v>6345833M10107  B2010750</v>
      </c>
      <c r="BK836" s="19" t="s">
        <v>1503</v>
      </c>
    </row>
    <row r="837" spans="1:63" x14ac:dyDescent="0.25">
      <c r="A837" s="19" t="s">
        <v>1501</v>
      </c>
      <c r="B837" s="19">
        <v>4.0999999999999996</v>
      </c>
      <c r="C837" s="19">
        <v>20140306</v>
      </c>
      <c r="D837" s="19" t="s">
        <v>41</v>
      </c>
      <c r="E837" s="19" t="s">
        <v>41</v>
      </c>
      <c r="F837" s="19">
        <v>2165397</v>
      </c>
      <c r="G837" s="19">
        <v>1</v>
      </c>
      <c r="H837" s="19">
        <v>2010</v>
      </c>
      <c r="I837" s="19">
        <v>20100914</v>
      </c>
      <c r="J837" s="19" t="s">
        <v>1501</v>
      </c>
      <c r="K837" s="19">
        <v>6</v>
      </c>
      <c r="L837" s="19">
        <v>38</v>
      </c>
      <c r="M837" s="19">
        <v>23</v>
      </c>
      <c r="N837" s="19">
        <v>19</v>
      </c>
      <c r="O837" s="19" t="s">
        <v>1502</v>
      </c>
      <c r="P837" s="19">
        <v>5</v>
      </c>
      <c r="Q837" s="19" t="s">
        <v>42</v>
      </c>
      <c r="R837" s="19"/>
      <c r="S837" s="19">
        <v>5000</v>
      </c>
      <c r="T837" s="19" t="s">
        <v>45</v>
      </c>
      <c r="U837" s="19"/>
      <c r="V837" s="19"/>
      <c r="W837" s="19"/>
      <c r="X837" s="19">
        <v>770</v>
      </c>
      <c r="Y837" s="19">
        <v>0</v>
      </c>
      <c r="Z837" s="19">
        <v>1</v>
      </c>
      <c r="AA837" s="19" t="s">
        <v>48</v>
      </c>
      <c r="AB837" s="19">
        <v>1</v>
      </c>
      <c r="AC837" s="19">
        <v>634272</v>
      </c>
      <c r="AD837" s="19">
        <v>12</v>
      </c>
      <c r="AE837" s="19"/>
      <c r="AF837" s="19"/>
      <c r="AG837" s="19"/>
      <c r="AH837" s="19">
        <v>112779</v>
      </c>
      <c r="AI837" s="19">
        <v>1</v>
      </c>
      <c r="AJ837" s="19"/>
      <c r="AK837" s="19"/>
      <c r="AL837" s="19"/>
      <c r="AM837" s="19"/>
      <c r="AN837" s="19"/>
      <c r="AO837" s="19">
        <v>2.95</v>
      </c>
      <c r="AP837" s="19" t="s">
        <v>1504</v>
      </c>
      <c r="AQ837" s="19" t="s">
        <v>1502</v>
      </c>
      <c r="AR837" s="19" t="s">
        <v>1540</v>
      </c>
      <c r="AS837" s="19" t="s">
        <v>1562</v>
      </c>
      <c r="AT837" s="19" t="s">
        <v>1563</v>
      </c>
      <c r="AU837" s="19" t="s">
        <v>1564</v>
      </c>
      <c r="AV837" s="19" t="s">
        <v>1565</v>
      </c>
      <c r="AW837" s="19">
        <v>2007</v>
      </c>
      <c r="AX837" s="19">
        <v>3</v>
      </c>
      <c r="AY837" s="19" t="s">
        <v>1566</v>
      </c>
      <c r="AZ837" s="19" t="s">
        <v>1567</v>
      </c>
      <c r="BA837" s="19">
        <v>2008</v>
      </c>
      <c r="BB837" t="str">
        <f>VLOOKUP(AC837,'CTCwiretagcode(Jan2016)'!A$2:C$730,3,FALSE)</f>
        <v>SAM</v>
      </c>
      <c r="BC837" t="str">
        <f t="shared" si="42"/>
        <v>NT</v>
      </c>
      <c r="BD837">
        <f t="shared" si="43"/>
        <v>3</v>
      </c>
      <c r="BE837" t="str">
        <f t="shared" si="41"/>
        <v>6342723M10107  B2010770</v>
      </c>
      <c r="BK837" s="19" t="s">
        <v>1503</v>
      </c>
    </row>
    <row r="838" spans="1:63" x14ac:dyDescent="0.25">
      <c r="A838" s="19" t="s">
        <v>1501</v>
      </c>
      <c r="B838" s="19">
        <v>4.0999999999999996</v>
      </c>
      <c r="C838" s="19">
        <v>20140306</v>
      </c>
      <c r="D838" s="19" t="s">
        <v>41</v>
      </c>
      <c r="E838" s="19" t="s">
        <v>41</v>
      </c>
      <c r="F838" s="19">
        <v>2165399</v>
      </c>
      <c r="G838" s="19">
        <v>1</v>
      </c>
      <c r="H838" s="19">
        <v>2010</v>
      </c>
      <c r="I838" s="19">
        <v>20100914</v>
      </c>
      <c r="J838" s="19" t="s">
        <v>1501</v>
      </c>
      <c r="K838" s="19">
        <v>6</v>
      </c>
      <c r="L838" s="19">
        <v>38</v>
      </c>
      <c r="M838" s="19">
        <v>23</v>
      </c>
      <c r="N838" s="19">
        <v>19</v>
      </c>
      <c r="O838" s="19" t="s">
        <v>1502</v>
      </c>
      <c r="P838" s="19">
        <v>5</v>
      </c>
      <c r="Q838" s="19" t="s">
        <v>42</v>
      </c>
      <c r="R838" s="19"/>
      <c r="S838" s="19">
        <v>5000</v>
      </c>
      <c r="T838" s="19" t="s">
        <v>45</v>
      </c>
      <c r="U838" s="19"/>
      <c r="V838" s="19"/>
      <c r="W838" s="19"/>
      <c r="X838" s="19">
        <v>730</v>
      </c>
      <c r="Y838" s="19">
        <v>0</v>
      </c>
      <c r="Z838" s="19">
        <v>1</v>
      </c>
      <c r="AA838" s="19" t="s">
        <v>48</v>
      </c>
      <c r="AB838" s="19">
        <v>1</v>
      </c>
      <c r="AC838" s="19">
        <v>634583</v>
      </c>
      <c r="AD838" s="19">
        <v>12</v>
      </c>
      <c r="AE838" s="19"/>
      <c r="AF838" s="19"/>
      <c r="AG838" s="19"/>
      <c r="AH838" s="19">
        <v>112779</v>
      </c>
      <c r="AI838" s="19">
        <v>1</v>
      </c>
      <c r="AJ838" s="19"/>
      <c r="AK838" s="19"/>
      <c r="AL838" s="19"/>
      <c r="AM838" s="19"/>
      <c r="AN838" s="19"/>
      <c r="AO838" s="19">
        <v>2.95</v>
      </c>
      <c r="AP838" s="19" t="s">
        <v>1504</v>
      </c>
      <c r="AQ838" s="19" t="s">
        <v>1502</v>
      </c>
      <c r="AR838" s="19" t="s">
        <v>1540</v>
      </c>
      <c r="AS838" s="19" t="s">
        <v>1562</v>
      </c>
      <c r="AT838" s="19" t="s">
        <v>1579</v>
      </c>
      <c r="AU838" s="19" t="s">
        <v>1580</v>
      </c>
      <c r="AV838" s="19" t="s">
        <v>1565</v>
      </c>
      <c r="AW838" s="19">
        <v>2007</v>
      </c>
      <c r="AX838" s="19">
        <v>3</v>
      </c>
      <c r="AY838" s="19" t="s">
        <v>1581</v>
      </c>
      <c r="AZ838" s="19" t="s">
        <v>1567</v>
      </c>
      <c r="BA838" s="19">
        <v>2008</v>
      </c>
      <c r="BB838" t="str">
        <f>VLOOKUP(AC838,'CTCwiretagcode(Jan2016)'!A$2:C$730,3,FALSE)</f>
        <v>GLH</v>
      </c>
      <c r="BC838" t="str">
        <f t="shared" si="42"/>
        <v>NT</v>
      </c>
      <c r="BD838">
        <f t="shared" si="43"/>
        <v>3</v>
      </c>
      <c r="BE838" t="str">
        <f t="shared" si="41"/>
        <v>6345833M10107  B2010730</v>
      </c>
      <c r="BK838" s="19" t="s">
        <v>1503</v>
      </c>
    </row>
    <row r="839" spans="1:63" x14ac:dyDescent="0.25">
      <c r="A839" s="19" t="s">
        <v>1501</v>
      </c>
      <c r="B839" s="19">
        <v>4.0999999999999996</v>
      </c>
      <c r="C839" s="19">
        <v>20140306</v>
      </c>
      <c r="D839" s="19" t="s">
        <v>41</v>
      </c>
      <c r="E839" s="19" t="s">
        <v>41</v>
      </c>
      <c r="F839" s="19">
        <v>2165407</v>
      </c>
      <c r="G839" s="19">
        <v>1</v>
      </c>
      <c r="H839" s="19">
        <v>2010</v>
      </c>
      <c r="I839" s="19">
        <v>20100914</v>
      </c>
      <c r="J839" s="19" t="s">
        <v>1501</v>
      </c>
      <c r="K839" s="19">
        <v>6</v>
      </c>
      <c r="L839" s="19">
        <v>38</v>
      </c>
      <c r="M839" s="19">
        <v>23</v>
      </c>
      <c r="N839" s="19">
        <v>19</v>
      </c>
      <c r="O839" s="19" t="s">
        <v>1502</v>
      </c>
      <c r="P839" s="19">
        <v>5</v>
      </c>
      <c r="Q839" s="19" t="s">
        <v>42</v>
      </c>
      <c r="R839" s="19"/>
      <c r="S839" s="19">
        <v>0</v>
      </c>
      <c r="T839" s="19" t="s">
        <v>110</v>
      </c>
      <c r="U839" s="19"/>
      <c r="V839" s="19"/>
      <c r="W839" s="19"/>
      <c r="X839" s="19">
        <v>700</v>
      </c>
      <c r="Y839" s="19">
        <v>0</v>
      </c>
      <c r="Z839" s="19">
        <v>1</v>
      </c>
      <c r="AA839" s="19" t="s">
        <v>48</v>
      </c>
      <c r="AB839" s="19">
        <v>1</v>
      </c>
      <c r="AC839" s="19">
        <v>186242</v>
      </c>
      <c r="AD839" s="19">
        <v>12</v>
      </c>
      <c r="AE839" s="19"/>
      <c r="AF839" s="19"/>
      <c r="AG839" s="19"/>
      <c r="AH839" s="19">
        <v>112779</v>
      </c>
      <c r="AI839" s="19">
        <v>1</v>
      </c>
      <c r="AJ839" s="19"/>
      <c r="AK839" s="19"/>
      <c r="AL839" s="19"/>
      <c r="AM839" s="19"/>
      <c r="AN839" s="19"/>
      <c r="AO839" s="19">
        <v>2.95</v>
      </c>
      <c r="AP839" s="19" t="s">
        <v>1504</v>
      </c>
      <c r="AQ839" s="19" t="s">
        <v>1502</v>
      </c>
      <c r="AR839" s="19" t="s">
        <v>1505</v>
      </c>
      <c r="AS839" s="19" t="s">
        <v>1506</v>
      </c>
      <c r="AT839" s="19" t="s">
        <v>1507</v>
      </c>
      <c r="AU839" s="19" t="s">
        <v>1520</v>
      </c>
      <c r="AV839" s="19" t="s">
        <v>1521</v>
      </c>
      <c r="AW839" s="19">
        <v>2007</v>
      </c>
      <c r="AX839" s="19">
        <v>3</v>
      </c>
      <c r="AY839" s="19" t="s">
        <v>1522</v>
      </c>
      <c r="AZ839" s="19" t="s">
        <v>1523</v>
      </c>
      <c r="BA839" s="19">
        <v>2008</v>
      </c>
      <c r="BB839" t="str">
        <f>VLOOKUP(AC839,'CTCwiretagcode(Jan2016)'!A$2:C$730,3,FALSE)</f>
        <v>CHI</v>
      </c>
      <c r="BC839" t="str">
        <f t="shared" si="42"/>
        <v>NT</v>
      </c>
      <c r="BD839">
        <f t="shared" si="43"/>
        <v>3</v>
      </c>
      <c r="BE839" t="str">
        <f t="shared" si="41"/>
        <v>1862423M10107  B2010700</v>
      </c>
      <c r="BK839" s="19" t="s">
        <v>1503</v>
      </c>
    </row>
    <row r="840" spans="1:63" x14ac:dyDescent="0.25">
      <c r="A840" s="19" t="s">
        <v>1501</v>
      </c>
      <c r="B840" s="19">
        <v>4.0999999999999996</v>
      </c>
      <c r="C840" s="19">
        <v>20140306</v>
      </c>
      <c r="D840" s="19" t="s">
        <v>41</v>
      </c>
      <c r="E840" s="19" t="s">
        <v>41</v>
      </c>
      <c r="F840" s="19">
        <v>2165411</v>
      </c>
      <c r="G840" s="19">
        <v>1</v>
      </c>
      <c r="H840" s="19">
        <v>2010</v>
      </c>
      <c r="I840" s="19">
        <v>20100914</v>
      </c>
      <c r="J840" s="19" t="s">
        <v>1501</v>
      </c>
      <c r="K840" s="19">
        <v>6</v>
      </c>
      <c r="L840" s="19">
        <v>38</v>
      </c>
      <c r="M840" s="19">
        <v>23</v>
      </c>
      <c r="N840" s="19">
        <v>19</v>
      </c>
      <c r="O840" s="19" t="s">
        <v>1502</v>
      </c>
      <c r="P840" s="19">
        <v>5</v>
      </c>
      <c r="Q840" s="19" t="s">
        <v>42</v>
      </c>
      <c r="R840" s="19"/>
      <c r="S840" s="19">
        <v>5000</v>
      </c>
      <c r="T840" s="19" t="s">
        <v>110</v>
      </c>
      <c r="U840" s="19"/>
      <c r="V840" s="19"/>
      <c r="W840" s="19"/>
      <c r="X840" s="19">
        <v>830</v>
      </c>
      <c r="Y840" s="19">
        <v>0</v>
      </c>
      <c r="Z840" s="19">
        <v>1</v>
      </c>
      <c r="AA840" s="19" t="s">
        <v>48</v>
      </c>
      <c r="AB840" s="19">
        <v>1</v>
      </c>
      <c r="AC840" s="19">
        <v>185358</v>
      </c>
      <c r="AD840" s="19">
        <v>12</v>
      </c>
      <c r="AE840" s="19"/>
      <c r="AF840" s="19"/>
      <c r="AG840" s="19"/>
      <c r="AH840" s="19">
        <v>112779</v>
      </c>
      <c r="AI840" s="19">
        <v>1</v>
      </c>
      <c r="AJ840" s="19"/>
      <c r="AK840" s="19"/>
      <c r="AL840" s="19"/>
      <c r="AM840" s="19"/>
      <c r="AN840" s="19"/>
      <c r="AO840" s="19">
        <v>2.95</v>
      </c>
      <c r="AP840" s="19" t="s">
        <v>1504</v>
      </c>
      <c r="AQ840" s="19" t="s">
        <v>1502</v>
      </c>
      <c r="AR840" s="19" t="s">
        <v>1505</v>
      </c>
      <c r="AS840" s="19" t="s">
        <v>1512</v>
      </c>
      <c r="AT840" s="19" t="s">
        <v>1513</v>
      </c>
      <c r="AU840" s="19" t="s">
        <v>1514</v>
      </c>
      <c r="AV840" s="19" t="s">
        <v>1515</v>
      </c>
      <c r="AW840" s="19">
        <v>2007</v>
      </c>
      <c r="AX840" s="19">
        <v>3</v>
      </c>
      <c r="AY840" s="19" t="s">
        <v>1516</v>
      </c>
      <c r="AZ840" s="19" t="s">
        <v>1517</v>
      </c>
      <c r="BA840" s="19">
        <v>2008</v>
      </c>
      <c r="BB840" t="str">
        <f>VLOOKUP(AC840,'CTCwiretagcode(Jan2016)'!A$2:C$730,3,FALSE)</f>
        <v>COW</v>
      </c>
      <c r="BC840" t="str">
        <f t="shared" si="42"/>
        <v>NT</v>
      </c>
      <c r="BD840">
        <f t="shared" si="43"/>
        <v>3</v>
      </c>
      <c r="BE840" t="str">
        <f t="shared" si="41"/>
        <v>1853583M10107  B2010830</v>
      </c>
      <c r="BK840" s="19" t="s">
        <v>1503</v>
      </c>
    </row>
    <row r="841" spans="1:63" x14ac:dyDescent="0.25">
      <c r="A841" s="19" t="s">
        <v>1501</v>
      </c>
      <c r="B841" s="19">
        <v>4.0999999999999996</v>
      </c>
      <c r="C841" s="19">
        <v>20140306</v>
      </c>
      <c r="D841" s="19" t="s">
        <v>41</v>
      </c>
      <c r="E841" s="19" t="s">
        <v>41</v>
      </c>
      <c r="F841" s="19">
        <v>2165412</v>
      </c>
      <c r="G841" s="19">
        <v>1</v>
      </c>
      <c r="H841" s="19">
        <v>2010</v>
      </c>
      <c r="I841" s="19">
        <v>20100914</v>
      </c>
      <c r="J841" s="19" t="s">
        <v>1501</v>
      </c>
      <c r="K841" s="19">
        <v>6</v>
      </c>
      <c r="L841" s="19">
        <v>38</v>
      </c>
      <c r="M841" s="19">
        <v>23</v>
      </c>
      <c r="N841" s="19">
        <v>19</v>
      </c>
      <c r="O841" s="19" t="s">
        <v>1502</v>
      </c>
      <c r="P841" s="19">
        <v>5</v>
      </c>
      <c r="Q841" s="19" t="s">
        <v>42</v>
      </c>
      <c r="R841" s="19"/>
      <c r="S841" s="19">
        <v>5000</v>
      </c>
      <c r="T841" s="19" t="s">
        <v>45</v>
      </c>
      <c r="U841" s="19"/>
      <c r="V841" s="19"/>
      <c r="W841" s="19"/>
      <c r="X841" s="19">
        <v>700</v>
      </c>
      <c r="Y841" s="19">
        <v>0</v>
      </c>
      <c r="Z841" s="19">
        <v>1</v>
      </c>
      <c r="AA841" s="19" t="s">
        <v>48</v>
      </c>
      <c r="AB841" s="19">
        <v>1</v>
      </c>
      <c r="AC841" s="19">
        <v>634272</v>
      </c>
      <c r="AD841" s="19">
        <v>12</v>
      </c>
      <c r="AE841" s="19"/>
      <c r="AF841" s="19"/>
      <c r="AG841" s="19"/>
      <c r="AH841" s="19">
        <v>112779</v>
      </c>
      <c r="AI841" s="19">
        <v>1</v>
      </c>
      <c r="AJ841" s="19"/>
      <c r="AK841" s="19"/>
      <c r="AL841" s="19"/>
      <c r="AM841" s="19"/>
      <c r="AN841" s="19"/>
      <c r="AO841" s="19">
        <v>2.95</v>
      </c>
      <c r="AP841" s="19" t="s">
        <v>1504</v>
      </c>
      <c r="AQ841" s="19" t="s">
        <v>1502</v>
      </c>
      <c r="AR841" s="19" t="s">
        <v>1540</v>
      </c>
      <c r="AS841" s="19" t="s">
        <v>1562</v>
      </c>
      <c r="AT841" s="19" t="s">
        <v>1563</v>
      </c>
      <c r="AU841" s="19" t="s">
        <v>1564</v>
      </c>
      <c r="AV841" s="19" t="s">
        <v>1565</v>
      </c>
      <c r="AW841" s="19">
        <v>2007</v>
      </c>
      <c r="AX841" s="19">
        <v>3</v>
      </c>
      <c r="AY841" s="19" t="s">
        <v>1566</v>
      </c>
      <c r="AZ841" s="19" t="s">
        <v>1567</v>
      </c>
      <c r="BA841" s="19">
        <v>2008</v>
      </c>
      <c r="BB841" t="str">
        <f>VLOOKUP(AC841,'CTCwiretagcode(Jan2016)'!A$2:C$730,3,FALSE)</f>
        <v>SAM</v>
      </c>
      <c r="BC841" t="str">
        <f t="shared" si="42"/>
        <v>NT</v>
      </c>
      <c r="BD841">
        <f t="shared" si="43"/>
        <v>3</v>
      </c>
      <c r="BE841" t="str">
        <f t="shared" si="41"/>
        <v>6342723M10107  B2010700</v>
      </c>
      <c r="BK841" s="19" t="s">
        <v>1503</v>
      </c>
    </row>
    <row r="842" spans="1:63" x14ac:dyDescent="0.25">
      <c r="A842" s="19" t="s">
        <v>1501</v>
      </c>
      <c r="B842" s="19">
        <v>4.0999999999999996</v>
      </c>
      <c r="C842" s="19">
        <v>20140306</v>
      </c>
      <c r="D842" s="19" t="s">
        <v>41</v>
      </c>
      <c r="E842" s="19" t="s">
        <v>41</v>
      </c>
      <c r="F842" s="19">
        <v>2165413</v>
      </c>
      <c r="G842" s="19">
        <v>1</v>
      </c>
      <c r="H842" s="19">
        <v>2010</v>
      </c>
      <c r="I842" s="19">
        <v>20100914</v>
      </c>
      <c r="J842" s="19" t="s">
        <v>1501</v>
      </c>
      <c r="K842" s="19">
        <v>6</v>
      </c>
      <c r="L842" s="19">
        <v>38</v>
      </c>
      <c r="M842" s="19">
        <v>23</v>
      </c>
      <c r="N842" s="19">
        <v>19</v>
      </c>
      <c r="O842" s="19" t="s">
        <v>1502</v>
      </c>
      <c r="P842" s="19">
        <v>5</v>
      </c>
      <c r="Q842" s="19" t="s">
        <v>42</v>
      </c>
      <c r="R842" s="19"/>
      <c r="S842" s="19">
        <v>5000</v>
      </c>
      <c r="T842" s="19" t="s">
        <v>45</v>
      </c>
      <c r="U842" s="19"/>
      <c r="V842" s="19"/>
      <c r="W842" s="19"/>
      <c r="X842" s="19">
        <v>740</v>
      </c>
      <c r="Y842" s="19">
        <v>0</v>
      </c>
      <c r="Z842" s="19">
        <v>1</v>
      </c>
      <c r="AA842" s="19" t="s">
        <v>48</v>
      </c>
      <c r="AB842" s="19">
        <v>1</v>
      </c>
      <c r="AC842" s="19">
        <v>634583</v>
      </c>
      <c r="AD842" s="19">
        <v>12</v>
      </c>
      <c r="AE842" s="19"/>
      <c r="AF842" s="19"/>
      <c r="AG842" s="19"/>
      <c r="AH842" s="19">
        <v>112779</v>
      </c>
      <c r="AI842" s="19">
        <v>1</v>
      </c>
      <c r="AJ842" s="19"/>
      <c r="AK842" s="19"/>
      <c r="AL842" s="19"/>
      <c r="AM842" s="19"/>
      <c r="AN842" s="19"/>
      <c r="AO842" s="19">
        <v>2.95</v>
      </c>
      <c r="AP842" s="19" t="s">
        <v>1504</v>
      </c>
      <c r="AQ842" s="19" t="s">
        <v>1502</v>
      </c>
      <c r="AR842" s="19" t="s">
        <v>1540</v>
      </c>
      <c r="AS842" s="19" t="s">
        <v>1562</v>
      </c>
      <c r="AT842" s="19" t="s">
        <v>1579</v>
      </c>
      <c r="AU842" s="19" t="s">
        <v>1580</v>
      </c>
      <c r="AV842" s="19" t="s">
        <v>1565</v>
      </c>
      <c r="AW842" s="19">
        <v>2007</v>
      </c>
      <c r="AX842" s="19">
        <v>3</v>
      </c>
      <c r="AY842" s="19" t="s">
        <v>1581</v>
      </c>
      <c r="AZ842" s="19" t="s">
        <v>1567</v>
      </c>
      <c r="BA842" s="19">
        <v>2008</v>
      </c>
      <c r="BB842" t="str">
        <f>VLOOKUP(AC842,'CTCwiretagcode(Jan2016)'!A$2:C$730,3,FALSE)</f>
        <v>GLH</v>
      </c>
      <c r="BC842" t="str">
        <f t="shared" si="42"/>
        <v>NT</v>
      </c>
      <c r="BD842">
        <f t="shared" si="43"/>
        <v>3</v>
      </c>
      <c r="BE842" t="str">
        <f t="shared" si="41"/>
        <v>6345833M10107  B2010740</v>
      </c>
      <c r="BK842" s="19" t="s">
        <v>1503</v>
      </c>
    </row>
    <row r="843" spans="1:63" x14ac:dyDescent="0.25">
      <c r="A843" s="19" t="s">
        <v>1501</v>
      </c>
      <c r="B843" s="19">
        <v>4.0999999999999996</v>
      </c>
      <c r="C843" s="19">
        <v>20140306</v>
      </c>
      <c r="D843" s="19" t="s">
        <v>41</v>
      </c>
      <c r="E843" s="19" t="s">
        <v>41</v>
      </c>
      <c r="F843" s="19">
        <v>2165417</v>
      </c>
      <c r="G843" s="19">
        <v>1</v>
      </c>
      <c r="H843" s="19">
        <v>2010</v>
      </c>
      <c r="I843" s="19">
        <v>20100914</v>
      </c>
      <c r="J843" s="19" t="s">
        <v>1501</v>
      </c>
      <c r="K843" s="19">
        <v>6</v>
      </c>
      <c r="L843" s="19">
        <v>38</v>
      </c>
      <c r="M843" s="19">
        <v>23</v>
      </c>
      <c r="N843" s="19">
        <v>19</v>
      </c>
      <c r="O843" s="19" t="s">
        <v>1502</v>
      </c>
      <c r="P843" s="19">
        <v>5</v>
      </c>
      <c r="Q843" s="19" t="s">
        <v>42</v>
      </c>
      <c r="R843" s="19"/>
      <c r="S843" s="19">
        <v>5000</v>
      </c>
      <c r="T843" s="19" t="s">
        <v>45</v>
      </c>
      <c r="U843" s="19"/>
      <c r="V843" s="19"/>
      <c r="W843" s="19"/>
      <c r="X843" s="19">
        <v>750</v>
      </c>
      <c r="Y843" s="19">
        <v>0</v>
      </c>
      <c r="Z843" s="19">
        <v>1</v>
      </c>
      <c r="AA843" s="19" t="s">
        <v>48</v>
      </c>
      <c r="AB843" s="19">
        <v>1</v>
      </c>
      <c r="AC843" s="19">
        <v>634583</v>
      </c>
      <c r="AD843" s="19">
        <v>12</v>
      </c>
      <c r="AE843" s="19"/>
      <c r="AF843" s="19"/>
      <c r="AG843" s="19"/>
      <c r="AH843" s="19">
        <v>112779</v>
      </c>
      <c r="AI843" s="19">
        <v>1</v>
      </c>
      <c r="AJ843" s="19"/>
      <c r="AK843" s="19"/>
      <c r="AL843" s="19"/>
      <c r="AM843" s="19"/>
      <c r="AN843" s="19"/>
      <c r="AO843" s="19">
        <v>2.95</v>
      </c>
      <c r="AP843" s="19" t="s">
        <v>1504</v>
      </c>
      <c r="AQ843" s="19" t="s">
        <v>1502</v>
      </c>
      <c r="AR843" s="19" t="s">
        <v>1540</v>
      </c>
      <c r="AS843" s="19" t="s">
        <v>1562</v>
      </c>
      <c r="AT843" s="19" t="s">
        <v>1579</v>
      </c>
      <c r="AU843" s="19" t="s">
        <v>1580</v>
      </c>
      <c r="AV843" s="19" t="s">
        <v>1565</v>
      </c>
      <c r="AW843" s="19">
        <v>2007</v>
      </c>
      <c r="AX843" s="19">
        <v>3</v>
      </c>
      <c r="AY843" s="19" t="s">
        <v>1581</v>
      </c>
      <c r="AZ843" s="19" t="s">
        <v>1567</v>
      </c>
      <c r="BA843" s="19">
        <v>2008</v>
      </c>
      <c r="BB843" t="str">
        <f>VLOOKUP(AC843,'CTCwiretagcode(Jan2016)'!A$2:C$730,3,FALSE)</f>
        <v>GLH</v>
      </c>
      <c r="BC843" t="str">
        <f t="shared" si="42"/>
        <v>NT</v>
      </c>
      <c r="BD843">
        <f t="shared" si="43"/>
        <v>3</v>
      </c>
      <c r="BE843" t="str">
        <f t="shared" si="41"/>
        <v>6345833M10107  B2010750</v>
      </c>
      <c r="BK843" s="19" t="s">
        <v>1503</v>
      </c>
    </row>
    <row r="844" spans="1:63" x14ac:dyDescent="0.25">
      <c r="A844" s="19" t="s">
        <v>1501</v>
      </c>
      <c r="B844" s="19">
        <v>4.0999999999999996</v>
      </c>
      <c r="C844" s="19">
        <v>20140306</v>
      </c>
      <c r="D844" s="19" t="s">
        <v>41</v>
      </c>
      <c r="E844" s="19" t="s">
        <v>41</v>
      </c>
      <c r="F844" s="19">
        <v>2165449</v>
      </c>
      <c r="G844" s="19">
        <v>1</v>
      </c>
      <c r="H844" s="19">
        <v>2010</v>
      </c>
      <c r="I844" s="19">
        <v>20100914</v>
      </c>
      <c r="J844" s="19" t="s">
        <v>1501</v>
      </c>
      <c r="K844" s="19">
        <v>6</v>
      </c>
      <c r="L844" s="19">
        <v>38</v>
      </c>
      <c r="M844" s="19">
        <v>23</v>
      </c>
      <c r="N844" s="19">
        <v>19</v>
      </c>
      <c r="O844" s="19" t="s">
        <v>1502</v>
      </c>
      <c r="P844" s="19">
        <v>5</v>
      </c>
      <c r="Q844" s="19" t="s">
        <v>42</v>
      </c>
      <c r="R844" s="19"/>
      <c r="S844" s="19">
        <v>0</v>
      </c>
      <c r="T844" s="19" t="s">
        <v>110</v>
      </c>
      <c r="U844" s="19"/>
      <c r="V844" s="19"/>
      <c r="W844" s="19"/>
      <c r="X844" s="19">
        <v>870</v>
      </c>
      <c r="Y844" s="19">
        <v>0</v>
      </c>
      <c r="Z844" s="19">
        <v>1</v>
      </c>
      <c r="AA844" s="19" t="s">
        <v>48</v>
      </c>
      <c r="AB844" s="19">
        <v>1</v>
      </c>
      <c r="AC844" s="19">
        <v>634583</v>
      </c>
      <c r="AD844" s="19">
        <v>12</v>
      </c>
      <c r="AE844" s="19"/>
      <c r="AF844" s="19"/>
      <c r="AG844" s="19"/>
      <c r="AH844" s="19">
        <v>112779</v>
      </c>
      <c r="AI844" s="19">
        <v>1</v>
      </c>
      <c r="AJ844" s="19"/>
      <c r="AK844" s="19"/>
      <c r="AL844" s="19"/>
      <c r="AM844" s="19"/>
      <c r="AN844" s="19"/>
      <c r="AO844" s="19">
        <v>2.95</v>
      </c>
      <c r="AP844" s="19" t="s">
        <v>1504</v>
      </c>
      <c r="AQ844" s="19" t="s">
        <v>1502</v>
      </c>
      <c r="AR844" s="19" t="s">
        <v>1540</v>
      </c>
      <c r="AS844" s="19" t="s">
        <v>1562</v>
      </c>
      <c r="AT844" s="19" t="s">
        <v>1579</v>
      </c>
      <c r="AU844" s="19" t="s">
        <v>1580</v>
      </c>
      <c r="AV844" s="19" t="s">
        <v>1565</v>
      </c>
      <c r="AW844" s="19">
        <v>2007</v>
      </c>
      <c r="AX844" s="19">
        <v>3</v>
      </c>
      <c r="AY844" s="19" t="s">
        <v>1581</v>
      </c>
      <c r="AZ844" s="19" t="s">
        <v>1567</v>
      </c>
      <c r="BA844" s="19">
        <v>2008</v>
      </c>
      <c r="BB844" t="str">
        <f>VLOOKUP(AC844,'CTCwiretagcode(Jan2016)'!A$2:C$730,3,FALSE)</f>
        <v>GLH</v>
      </c>
      <c r="BC844" t="str">
        <f t="shared" si="42"/>
        <v>NT</v>
      </c>
      <c r="BD844">
        <f t="shared" si="43"/>
        <v>3</v>
      </c>
      <c r="BE844" t="str">
        <f t="shared" si="41"/>
        <v>6345833M10107  B2010870</v>
      </c>
      <c r="BK844" s="19" t="s">
        <v>1503</v>
      </c>
    </row>
    <row r="845" spans="1:63" x14ac:dyDescent="0.25">
      <c r="A845" s="19" t="s">
        <v>1501</v>
      </c>
      <c r="B845" s="19">
        <v>4.0999999999999996</v>
      </c>
      <c r="C845" s="19">
        <v>20140306</v>
      </c>
      <c r="D845" s="19" t="s">
        <v>41</v>
      </c>
      <c r="E845" s="19" t="s">
        <v>41</v>
      </c>
      <c r="F845" s="19">
        <v>2165453</v>
      </c>
      <c r="G845" s="19">
        <v>1</v>
      </c>
      <c r="H845" s="19">
        <v>2010</v>
      </c>
      <c r="I845" s="19">
        <v>20100914</v>
      </c>
      <c r="J845" s="19" t="s">
        <v>1501</v>
      </c>
      <c r="K845" s="19">
        <v>6</v>
      </c>
      <c r="L845" s="19">
        <v>38</v>
      </c>
      <c r="M845" s="19">
        <v>23</v>
      </c>
      <c r="N845" s="19">
        <v>19</v>
      </c>
      <c r="O845" s="19" t="s">
        <v>1502</v>
      </c>
      <c r="P845" s="19">
        <v>5</v>
      </c>
      <c r="Q845" s="19" t="s">
        <v>42</v>
      </c>
      <c r="R845" s="19"/>
      <c r="S845" s="19">
        <v>5000</v>
      </c>
      <c r="T845" s="19" t="s">
        <v>110</v>
      </c>
      <c r="U845" s="19"/>
      <c r="V845" s="19"/>
      <c r="W845" s="19"/>
      <c r="X845" s="19">
        <v>770</v>
      </c>
      <c r="Y845" s="19">
        <v>0</v>
      </c>
      <c r="Z845" s="19">
        <v>1</v>
      </c>
      <c r="AA845" s="19" t="s">
        <v>48</v>
      </c>
      <c r="AB845" s="19">
        <v>1</v>
      </c>
      <c r="AC845" s="19">
        <v>186242</v>
      </c>
      <c r="AD845" s="19">
        <v>12</v>
      </c>
      <c r="AE845" s="19"/>
      <c r="AF845" s="19"/>
      <c r="AG845" s="19"/>
      <c r="AH845" s="19">
        <v>112779</v>
      </c>
      <c r="AI845" s="19">
        <v>1</v>
      </c>
      <c r="AJ845" s="19"/>
      <c r="AK845" s="19"/>
      <c r="AL845" s="19"/>
      <c r="AM845" s="19"/>
      <c r="AN845" s="19"/>
      <c r="AO845" s="19">
        <v>2.95</v>
      </c>
      <c r="AP845" s="19" t="s">
        <v>1504</v>
      </c>
      <c r="AQ845" s="19" t="s">
        <v>1502</v>
      </c>
      <c r="AR845" s="19" t="s">
        <v>1505</v>
      </c>
      <c r="AS845" s="19" t="s">
        <v>1506</v>
      </c>
      <c r="AT845" s="19" t="s">
        <v>1507</v>
      </c>
      <c r="AU845" s="19" t="s">
        <v>1520</v>
      </c>
      <c r="AV845" s="19" t="s">
        <v>1521</v>
      </c>
      <c r="AW845" s="19">
        <v>2007</v>
      </c>
      <c r="AX845" s="19">
        <v>3</v>
      </c>
      <c r="AY845" s="19" t="s">
        <v>1522</v>
      </c>
      <c r="AZ845" s="19" t="s">
        <v>1523</v>
      </c>
      <c r="BA845" s="19">
        <v>2008</v>
      </c>
      <c r="BB845" t="str">
        <f>VLOOKUP(AC845,'CTCwiretagcode(Jan2016)'!A$2:C$730,3,FALSE)</f>
        <v>CHI</v>
      </c>
      <c r="BC845" t="str">
        <f t="shared" si="42"/>
        <v>NT</v>
      </c>
      <c r="BD845">
        <f t="shared" si="43"/>
        <v>3</v>
      </c>
      <c r="BE845" t="str">
        <f t="shared" si="41"/>
        <v>1862423M10107  B2010770</v>
      </c>
      <c r="BK845" s="19" t="s">
        <v>1503</v>
      </c>
    </row>
    <row r="846" spans="1:63" x14ac:dyDescent="0.25">
      <c r="A846" s="19" t="s">
        <v>1501</v>
      </c>
      <c r="B846" s="19">
        <v>4.0999999999999996</v>
      </c>
      <c r="C846" s="19">
        <v>20140306</v>
      </c>
      <c r="D846" s="19" t="s">
        <v>41</v>
      </c>
      <c r="E846" s="19" t="s">
        <v>41</v>
      </c>
      <c r="F846" s="19">
        <v>2165666</v>
      </c>
      <c r="G846" s="19">
        <v>1</v>
      </c>
      <c r="H846" s="19">
        <v>2010</v>
      </c>
      <c r="I846" s="19">
        <v>20100824</v>
      </c>
      <c r="J846" s="19" t="s">
        <v>1501</v>
      </c>
      <c r="K846" s="19">
        <v>6</v>
      </c>
      <c r="L846" s="19">
        <v>35</v>
      </c>
      <c r="M846" s="19">
        <v>23</v>
      </c>
      <c r="N846" s="19">
        <v>17</v>
      </c>
      <c r="O846" s="19" t="s">
        <v>1502</v>
      </c>
      <c r="P846" s="19">
        <v>5</v>
      </c>
      <c r="Q846" s="19" t="s">
        <v>67</v>
      </c>
      <c r="R846" s="19"/>
      <c r="S846" s="19">
        <v>5000</v>
      </c>
      <c r="T846" s="19" t="s">
        <v>45</v>
      </c>
      <c r="U846" s="19"/>
      <c r="V846" s="19"/>
      <c r="W846" s="19"/>
      <c r="X846" s="19">
        <v>810</v>
      </c>
      <c r="Y846" s="19">
        <v>0</v>
      </c>
      <c r="Z846" s="19">
        <v>1</v>
      </c>
      <c r="AA846" s="19" t="s">
        <v>48</v>
      </c>
      <c r="AB846" s="19">
        <v>1</v>
      </c>
      <c r="AC846" s="19">
        <v>634272</v>
      </c>
      <c r="AD846" s="19">
        <v>12</v>
      </c>
      <c r="AE846" s="19"/>
      <c r="AF846" s="19"/>
      <c r="AG846" s="19"/>
      <c r="AH846" s="19">
        <v>112790</v>
      </c>
      <c r="AI846" s="19">
        <v>1</v>
      </c>
      <c r="AJ846" s="19"/>
      <c r="AK846" s="19"/>
      <c r="AL846" s="19"/>
      <c r="AM846" s="19"/>
      <c r="AN846" s="19"/>
      <c r="AO846" s="19">
        <v>3.81</v>
      </c>
      <c r="AP846" s="19" t="s">
        <v>1519</v>
      </c>
      <c r="AQ846" s="19" t="s">
        <v>1502</v>
      </c>
      <c r="AR846" s="19" t="s">
        <v>1540</v>
      </c>
      <c r="AS846" s="19" t="s">
        <v>1562</v>
      </c>
      <c r="AT846" s="19" t="s">
        <v>1563</v>
      </c>
      <c r="AU846" s="19" t="s">
        <v>1564</v>
      </c>
      <c r="AV846" s="19" t="s">
        <v>1565</v>
      </c>
      <c r="AW846" s="19">
        <v>2007</v>
      </c>
      <c r="AX846" s="19">
        <v>3</v>
      </c>
      <c r="AY846" s="19" t="s">
        <v>1566</v>
      </c>
      <c r="AZ846" s="19" t="s">
        <v>1567</v>
      </c>
      <c r="BA846" s="19">
        <v>2008</v>
      </c>
      <c r="BB846" t="str">
        <f>VLOOKUP(AC846,'CTCwiretagcode(Jan2016)'!A$2:C$730,3,FALSE)</f>
        <v>SAM</v>
      </c>
      <c r="BC846" t="str">
        <f t="shared" si="42"/>
        <v>Tr</v>
      </c>
      <c r="BD846">
        <f t="shared" si="43"/>
        <v>3</v>
      </c>
      <c r="BE846" t="str">
        <f t="shared" si="41"/>
        <v>6342723M10107  C2010810</v>
      </c>
      <c r="BK846" s="19" t="s">
        <v>1518</v>
      </c>
    </row>
    <row r="847" spans="1:63" x14ac:dyDescent="0.25">
      <c r="A847" s="19" t="s">
        <v>1501</v>
      </c>
      <c r="B847" s="19">
        <v>4.0999999999999996</v>
      </c>
      <c r="C847" s="19">
        <v>20140306</v>
      </c>
      <c r="D847" s="19" t="s">
        <v>41</v>
      </c>
      <c r="E847" s="19" t="s">
        <v>41</v>
      </c>
      <c r="F847" s="19">
        <v>2165667</v>
      </c>
      <c r="G847" s="19">
        <v>1</v>
      </c>
      <c r="H847" s="19">
        <v>2010</v>
      </c>
      <c r="I847" s="19">
        <v>20100824</v>
      </c>
      <c r="J847" s="19" t="s">
        <v>1501</v>
      </c>
      <c r="K847" s="19">
        <v>6</v>
      </c>
      <c r="L847" s="19">
        <v>35</v>
      </c>
      <c r="M847" s="19">
        <v>23</v>
      </c>
      <c r="N847" s="19">
        <v>17</v>
      </c>
      <c r="O847" s="19" t="s">
        <v>1502</v>
      </c>
      <c r="P847" s="19">
        <v>5</v>
      </c>
      <c r="Q847" s="19" t="s">
        <v>67</v>
      </c>
      <c r="R847" s="19"/>
      <c r="S847" s="19">
        <v>5000</v>
      </c>
      <c r="T847" s="19" t="s">
        <v>45</v>
      </c>
      <c r="U847" s="19"/>
      <c r="V847" s="19"/>
      <c r="W847" s="19"/>
      <c r="X847" s="19">
        <v>660</v>
      </c>
      <c r="Y847" s="19">
        <v>0</v>
      </c>
      <c r="Z847" s="19">
        <v>1</v>
      </c>
      <c r="AA847" s="19" t="s">
        <v>48</v>
      </c>
      <c r="AB847" s="19">
        <v>1</v>
      </c>
      <c r="AC847" s="19">
        <v>634272</v>
      </c>
      <c r="AD847" s="19">
        <v>12</v>
      </c>
      <c r="AE847" s="19"/>
      <c r="AF847" s="19"/>
      <c r="AG847" s="19"/>
      <c r="AH847" s="19">
        <v>112790</v>
      </c>
      <c r="AI847" s="19">
        <v>1</v>
      </c>
      <c r="AJ847" s="19"/>
      <c r="AK847" s="19"/>
      <c r="AL847" s="19"/>
      <c r="AM847" s="19"/>
      <c r="AN847" s="19"/>
      <c r="AO847" s="19">
        <v>3.81</v>
      </c>
      <c r="AP847" s="19" t="s">
        <v>1519</v>
      </c>
      <c r="AQ847" s="19" t="s">
        <v>1502</v>
      </c>
      <c r="AR847" s="19" t="s">
        <v>1540</v>
      </c>
      <c r="AS847" s="19" t="s">
        <v>1562</v>
      </c>
      <c r="AT847" s="19" t="s">
        <v>1563</v>
      </c>
      <c r="AU847" s="19" t="s">
        <v>1564</v>
      </c>
      <c r="AV847" s="19" t="s">
        <v>1565</v>
      </c>
      <c r="AW847" s="19">
        <v>2007</v>
      </c>
      <c r="AX847" s="19">
        <v>3</v>
      </c>
      <c r="AY847" s="19" t="s">
        <v>1566</v>
      </c>
      <c r="AZ847" s="19" t="s">
        <v>1567</v>
      </c>
      <c r="BA847" s="19">
        <v>2008</v>
      </c>
      <c r="BB847" t="str">
        <f>VLOOKUP(AC847,'CTCwiretagcode(Jan2016)'!A$2:C$730,3,FALSE)</f>
        <v>SAM</v>
      </c>
      <c r="BC847" t="str">
        <f t="shared" si="42"/>
        <v>Tr</v>
      </c>
      <c r="BD847">
        <f t="shared" si="43"/>
        <v>3</v>
      </c>
      <c r="BE847" t="str">
        <f t="shared" si="41"/>
        <v>6342723M10107  C2010660</v>
      </c>
      <c r="BK847" s="19" t="s">
        <v>1518</v>
      </c>
    </row>
    <row r="848" spans="1:63" x14ac:dyDescent="0.25">
      <c r="A848" s="19" t="s">
        <v>1501</v>
      </c>
      <c r="B848" s="19">
        <v>4.0999999999999996</v>
      </c>
      <c r="C848" s="19">
        <v>20140306</v>
      </c>
      <c r="D848" s="19" t="s">
        <v>41</v>
      </c>
      <c r="E848" s="19" t="s">
        <v>41</v>
      </c>
      <c r="F848" s="19">
        <v>2165670</v>
      </c>
      <c r="G848" s="19">
        <v>1</v>
      </c>
      <c r="H848" s="19">
        <v>2010</v>
      </c>
      <c r="I848" s="19">
        <v>20100824</v>
      </c>
      <c r="J848" s="19" t="s">
        <v>1501</v>
      </c>
      <c r="K848" s="19">
        <v>6</v>
      </c>
      <c r="L848" s="19">
        <v>35</v>
      </c>
      <c r="M848" s="19">
        <v>23</v>
      </c>
      <c r="N848" s="19">
        <v>17</v>
      </c>
      <c r="O848" s="19" t="s">
        <v>1502</v>
      </c>
      <c r="P848" s="19">
        <v>5</v>
      </c>
      <c r="Q848" s="19" t="s">
        <v>67</v>
      </c>
      <c r="R848" s="19"/>
      <c r="S848" s="19">
        <v>5000</v>
      </c>
      <c r="T848" s="19" t="s">
        <v>110</v>
      </c>
      <c r="U848" s="19"/>
      <c r="V848" s="19"/>
      <c r="W848" s="19"/>
      <c r="X848" s="19">
        <v>810</v>
      </c>
      <c r="Y848" s="19">
        <v>0</v>
      </c>
      <c r="Z848" s="19">
        <v>1</v>
      </c>
      <c r="AA848" s="19" t="s">
        <v>48</v>
      </c>
      <c r="AB848" s="19">
        <v>1</v>
      </c>
      <c r="AC848" s="19">
        <v>634272</v>
      </c>
      <c r="AD848" s="19">
        <v>12</v>
      </c>
      <c r="AE848" s="19"/>
      <c r="AF848" s="19"/>
      <c r="AG848" s="19"/>
      <c r="AH848" s="19">
        <v>112790</v>
      </c>
      <c r="AI848" s="19">
        <v>1</v>
      </c>
      <c r="AJ848" s="19"/>
      <c r="AK848" s="19"/>
      <c r="AL848" s="19"/>
      <c r="AM848" s="19"/>
      <c r="AN848" s="19"/>
      <c r="AO848" s="19">
        <v>3.81</v>
      </c>
      <c r="AP848" s="19" t="s">
        <v>1519</v>
      </c>
      <c r="AQ848" s="19" t="s">
        <v>1502</v>
      </c>
      <c r="AR848" s="19" t="s">
        <v>1540</v>
      </c>
      <c r="AS848" s="19" t="s">
        <v>1562</v>
      </c>
      <c r="AT848" s="19" t="s">
        <v>1563</v>
      </c>
      <c r="AU848" s="19" t="s">
        <v>1564</v>
      </c>
      <c r="AV848" s="19" t="s">
        <v>1565</v>
      </c>
      <c r="AW848" s="19">
        <v>2007</v>
      </c>
      <c r="AX848" s="19">
        <v>3</v>
      </c>
      <c r="AY848" s="19" t="s">
        <v>1566</v>
      </c>
      <c r="AZ848" s="19" t="s">
        <v>1567</v>
      </c>
      <c r="BA848" s="19">
        <v>2008</v>
      </c>
      <c r="BB848" t="str">
        <f>VLOOKUP(AC848,'CTCwiretagcode(Jan2016)'!A$2:C$730,3,FALSE)</f>
        <v>SAM</v>
      </c>
      <c r="BC848" t="str">
        <f t="shared" si="42"/>
        <v>Tr</v>
      </c>
      <c r="BD848">
        <f t="shared" si="43"/>
        <v>3</v>
      </c>
      <c r="BE848" t="str">
        <f t="shared" si="41"/>
        <v>6342723M10107  C2010810</v>
      </c>
      <c r="BK848" s="19" t="s">
        <v>1518</v>
      </c>
    </row>
    <row r="849" spans="1:63" x14ac:dyDescent="0.25">
      <c r="A849" s="19" t="s">
        <v>1501</v>
      </c>
      <c r="B849" s="19">
        <v>4.0999999999999996</v>
      </c>
      <c r="C849" s="19">
        <v>20140306</v>
      </c>
      <c r="D849" s="19" t="s">
        <v>41</v>
      </c>
      <c r="E849" s="19" t="s">
        <v>41</v>
      </c>
      <c r="F849" s="19">
        <v>2165671</v>
      </c>
      <c r="G849" s="19">
        <v>1</v>
      </c>
      <c r="H849" s="19">
        <v>2010</v>
      </c>
      <c r="I849" s="19">
        <v>20100824</v>
      </c>
      <c r="J849" s="19" t="s">
        <v>1501</v>
      </c>
      <c r="K849" s="19">
        <v>6</v>
      </c>
      <c r="L849" s="19">
        <v>35</v>
      </c>
      <c r="M849" s="19">
        <v>23</v>
      </c>
      <c r="N849" s="19">
        <v>17</v>
      </c>
      <c r="O849" s="19" t="s">
        <v>1502</v>
      </c>
      <c r="P849" s="19">
        <v>5</v>
      </c>
      <c r="Q849" s="19" t="s">
        <v>67</v>
      </c>
      <c r="R849" s="19"/>
      <c r="S849" s="19">
        <v>5000</v>
      </c>
      <c r="T849" s="19" t="s">
        <v>45</v>
      </c>
      <c r="U849" s="19"/>
      <c r="V849" s="19"/>
      <c r="W849" s="19"/>
      <c r="X849" s="19">
        <v>810</v>
      </c>
      <c r="Y849" s="19">
        <v>0</v>
      </c>
      <c r="Z849" s="19">
        <v>1</v>
      </c>
      <c r="AA849" s="19" t="s">
        <v>48</v>
      </c>
      <c r="AB849" s="19">
        <v>1</v>
      </c>
      <c r="AC849" s="19">
        <v>634272</v>
      </c>
      <c r="AD849" s="19">
        <v>12</v>
      </c>
      <c r="AE849" s="19"/>
      <c r="AF849" s="19"/>
      <c r="AG849" s="19"/>
      <c r="AH849" s="19">
        <v>112790</v>
      </c>
      <c r="AI849" s="19">
        <v>1</v>
      </c>
      <c r="AJ849" s="19"/>
      <c r="AK849" s="19"/>
      <c r="AL849" s="19"/>
      <c r="AM849" s="19"/>
      <c r="AN849" s="19"/>
      <c r="AO849" s="19">
        <v>3.81</v>
      </c>
      <c r="AP849" s="19" t="s">
        <v>1519</v>
      </c>
      <c r="AQ849" s="19" t="s">
        <v>1502</v>
      </c>
      <c r="AR849" s="19" t="s">
        <v>1540</v>
      </c>
      <c r="AS849" s="19" t="s">
        <v>1562</v>
      </c>
      <c r="AT849" s="19" t="s">
        <v>1563</v>
      </c>
      <c r="AU849" s="19" t="s">
        <v>1564</v>
      </c>
      <c r="AV849" s="19" t="s">
        <v>1565</v>
      </c>
      <c r="AW849" s="19">
        <v>2007</v>
      </c>
      <c r="AX849" s="19">
        <v>3</v>
      </c>
      <c r="AY849" s="19" t="s">
        <v>1566</v>
      </c>
      <c r="AZ849" s="19" t="s">
        <v>1567</v>
      </c>
      <c r="BA849" s="19">
        <v>2008</v>
      </c>
      <c r="BB849" t="str">
        <f>VLOOKUP(AC849,'CTCwiretagcode(Jan2016)'!A$2:C$730,3,FALSE)</f>
        <v>SAM</v>
      </c>
      <c r="BC849" t="str">
        <f t="shared" si="42"/>
        <v>Tr</v>
      </c>
      <c r="BD849">
        <f t="shared" si="43"/>
        <v>3</v>
      </c>
      <c r="BE849" t="str">
        <f t="shared" si="41"/>
        <v>6342723M10107  C2010810</v>
      </c>
      <c r="BK849" s="19" t="s">
        <v>1518</v>
      </c>
    </row>
    <row r="850" spans="1:63" x14ac:dyDescent="0.25">
      <c r="A850" s="19" t="s">
        <v>1501</v>
      </c>
      <c r="B850" s="19">
        <v>4.0999999999999996</v>
      </c>
      <c r="C850" s="19">
        <v>20140306</v>
      </c>
      <c r="D850" s="19" t="s">
        <v>41</v>
      </c>
      <c r="E850" s="19" t="s">
        <v>41</v>
      </c>
      <c r="F850" s="19">
        <v>2165672</v>
      </c>
      <c r="G850" s="19">
        <v>1</v>
      </c>
      <c r="H850" s="19">
        <v>2010</v>
      </c>
      <c r="I850" s="19">
        <v>20100824</v>
      </c>
      <c r="J850" s="19" t="s">
        <v>1501</v>
      </c>
      <c r="K850" s="19">
        <v>6</v>
      </c>
      <c r="L850" s="19">
        <v>35</v>
      </c>
      <c r="M850" s="19">
        <v>23</v>
      </c>
      <c r="N850" s="19">
        <v>17</v>
      </c>
      <c r="O850" s="19" t="s">
        <v>1502</v>
      </c>
      <c r="P850" s="19">
        <v>5</v>
      </c>
      <c r="Q850" s="19" t="s">
        <v>67</v>
      </c>
      <c r="R850" s="19"/>
      <c r="S850" s="19">
        <v>5000</v>
      </c>
      <c r="T850" s="19" t="s">
        <v>110</v>
      </c>
      <c r="U850" s="19"/>
      <c r="V850" s="19"/>
      <c r="W850" s="19"/>
      <c r="X850" s="19">
        <v>710</v>
      </c>
      <c r="Y850" s="19">
        <v>0</v>
      </c>
      <c r="Z850" s="19">
        <v>1</v>
      </c>
      <c r="AA850" s="19" t="s">
        <v>48</v>
      </c>
      <c r="AB850" s="19">
        <v>1</v>
      </c>
      <c r="AC850" s="19">
        <v>634272</v>
      </c>
      <c r="AD850" s="19">
        <v>12</v>
      </c>
      <c r="AE850" s="19"/>
      <c r="AF850" s="19"/>
      <c r="AG850" s="19"/>
      <c r="AH850" s="19">
        <v>112790</v>
      </c>
      <c r="AI850" s="19">
        <v>1</v>
      </c>
      <c r="AJ850" s="19"/>
      <c r="AK850" s="19"/>
      <c r="AL850" s="19"/>
      <c r="AM850" s="19"/>
      <c r="AN850" s="19"/>
      <c r="AO850" s="19">
        <v>3.81</v>
      </c>
      <c r="AP850" s="19" t="s">
        <v>1519</v>
      </c>
      <c r="AQ850" s="19" t="s">
        <v>1502</v>
      </c>
      <c r="AR850" s="19" t="s">
        <v>1540</v>
      </c>
      <c r="AS850" s="19" t="s">
        <v>1562</v>
      </c>
      <c r="AT850" s="19" t="s">
        <v>1563</v>
      </c>
      <c r="AU850" s="19" t="s">
        <v>1564</v>
      </c>
      <c r="AV850" s="19" t="s">
        <v>1565</v>
      </c>
      <c r="AW850" s="19">
        <v>2007</v>
      </c>
      <c r="AX850" s="19">
        <v>3</v>
      </c>
      <c r="AY850" s="19" t="s">
        <v>1566</v>
      </c>
      <c r="AZ850" s="19" t="s">
        <v>1567</v>
      </c>
      <c r="BA850" s="19">
        <v>2008</v>
      </c>
      <c r="BB850" t="str">
        <f>VLOOKUP(AC850,'CTCwiretagcode(Jan2016)'!A$2:C$730,3,FALSE)</f>
        <v>SAM</v>
      </c>
      <c r="BC850" t="str">
        <f t="shared" si="42"/>
        <v>Tr</v>
      </c>
      <c r="BD850">
        <f t="shared" si="43"/>
        <v>3</v>
      </c>
      <c r="BE850" t="str">
        <f t="shared" si="41"/>
        <v>6342723M10107  C2010710</v>
      </c>
      <c r="BK850" s="19" t="s">
        <v>1518</v>
      </c>
    </row>
    <row r="851" spans="1:63" x14ac:dyDescent="0.25">
      <c r="A851" s="19" t="s">
        <v>1501</v>
      </c>
      <c r="B851" s="19">
        <v>4.0999999999999996</v>
      </c>
      <c r="C851" s="19">
        <v>20140306</v>
      </c>
      <c r="D851" s="19" t="s">
        <v>41</v>
      </c>
      <c r="E851" s="19" t="s">
        <v>41</v>
      </c>
      <c r="F851" s="19">
        <v>2165673</v>
      </c>
      <c r="G851" s="19">
        <v>1</v>
      </c>
      <c r="H851" s="19">
        <v>2010</v>
      </c>
      <c r="I851" s="19">
        <v>20100824</v>
      </c>
      <c r="J851" s="19" t="s">
        <v>1501</v>
      </c>
      <c r="K851" s="19">
        <v>6</v>
      </c>
      <c r="L851" s="19">
        <v>35</v>
      </c>
      <c r="M851" s="19">
        <v>23</v>
      </c>
      <c r="N851" s="19">
        <v>17</v>
      </c>
      <c r="O851" s="19" t="s">
        <v>1502</v>
      </c>
      <c r="P851" s="19">
        <v>5</v>
      </c>
      <c r="Q851" s="19" t="s">
        <v>67</v>
      </c>
      <c r="R851" s="19"/>
      <c r="S851" s="19">
        <v>5000</v>
      </c>
      <c r="T851" s="19" t="s">
        <v>110</v>
      </c>
      <c r="U851" s="19"/>
      <c r="V851" s="19"/>
      <c r="W851" s="19"/>
      <c r="X851" s="19">
        <v>740</v>
      </c>
      <c r="Y851" s="19">
        <v>0</v>
      </c>
      <c r="Z851" s="19">
        <v>1</v>
      </c>
      <c r="AA851" s="19" t="s">
        <v>48</v>
      </c>
      <c r="AB851" s="19">
        <v>1</v>
      </c>
      <c r="AC851" s="19">
        <v>634272</v>
      </c>
      <c r="AD851" s="19">
        <v>12</v>
      </c>
      <c r="AE851" s="19"/>
      <c r="AF851" s="19"/>
      <c r="AG851" s="19"/>
      <c r="AH851" s="19">
        <v>112790</v>
      </c>
      <c r="AI851" s="19">
        <v>1</v>
      </c>
      <c r="AJ851" s="19"/>
      <c r="AK851" s="19"/>
      <c r="AL851" s="19"/>
      <c r="AM851" s="19"/>
      <c r="AN851" s="19"/>
      <c r="AO851" s="19">
        <v>3.81</v>
      </c>
      <c r="AP851" s="19" t="s">
        <v>1519</v>
      </c>
      <c r="AQ851" s="19" t="s">
        <v>1502</v>
      </c>
      <c r="AR851" s="19" t="s">
        <v>1540</v>
      </c>
      <c r="AS851" s="19" t="s">
        <v>1562</v>
      </c>
      <c r="AT851" s="19" t="s">
        <v>1563</v>
      </c>
      <c r="AU851" s="19" t="s">
        <v>1564</v>
      </c>
      <c r="AV851" s="19" t="s">
        <v>1565</v>
      </c>
      <c r="AW851" s="19">
        <v>2007</v>
      </c>
      <c r="AX851" s="19">
        <v>3</v>
      </c>
      <c r="AY851" s="19" t="s">
        <v>1566</v>
      </c>
      <c r="AZ851" s="19" t="s">
        <v>1567</v>
      </c>
      <c r="BA851" s="19">
        <v>2008</v>
      </c>
      <c r="BB851" t="str">
        <f>VLOOKUP(AC851,'CTCwiretagcode(Jan2016)'!A$2:C$730,3,FALSE)</f>
        <v>SAM</v>
      </c>
      <c r="BC851" t="str">
        <f t="shared" si="42"/>
        <v>Tr</v>
      </c>
      <c r="BD851">
        <f t="shared" si="43"/>
        <v>3</v>
      </c>
      <c r="BE851" t="str">
        <f t="shared" si="41"/>
        <v>6342723M10107  C2010740</v>
      </c>
      <c r="BK851" s="19" t="s">
        <v>1518</v>
      </c>
    </row>
    <row r="852" spans="1:63" x14ac:dyDescent="0.25">
      <c r="A852" s="19" t="s">
        <v>1501</v>
      </c>
      <c r="B852" s="19">
        <v>4.0999999999999996</v>
      </c>
      <c r="C852" s="19">
        <v>20140306</v>
      </c>
      <c r="D852" s="19" t="s">
        <v>41</v>
      </c>
      <c r="E852" s="19" t="s">
        <v>41</v>
      </c>
      <c r="F852" s="19">
        <v>2137722</v>
      </c>
      <c r="G852" s="19">
        <v>1</v>
      </c>
      <c r="H852" s="19">
        <v>2010</v>
      </c>
      <c r="I852" s="19">
        <v>20100825</v>
      </c>
      <c r="J852" s="19" t="s">
        <v>1501</v>
      </c>
      <c r="K852" s="19">
        <v>6</v>
      </c>
      <c r="L852" s="19">
        <v>35</v>
      </c>
      <c r="M852" s="19">
        <v>23</v>
      </c>
      <c r="N852" s="19">
        <v>49</v>
      </c>
      <c r="O852" s="19" t="s">
        <v>1502</v>
      </c>
      <c r="P852" s="19">
        <v>5</v>
      </c>
      <c r="Q852" s="19" t="s">
        <v>67</v>
      </c>
      <c r="R852" s="19"/>
      <c r="S852" s="19">
        <v>5000</v>
      </c>
      <c r="T852" s="19" t="s">
        <v>110</v>
      </c>
      <c r="U852" s="19"/>
      <c r="V852" s="19"/>
      <c r="W852" s="19"/>
      <c r="X852" s="19">
        <v>780</v>
      </c>
      <c r="Y852" s="19">
        <v>0</v>
      </c>
      <c r="Z852" s="19">
        <v>1</v>
      </c>
      <c r="AA852" s="19" t="s">
        <v>48</v>
      </c>
      <c r="AB852" s="19">
        <v>1</v>
      </c>
      <c r="AC852" s="19">
        <v>633389</v>
      </c>
      <c r="AD852" s="19">
        <v>12</v>
      </c>
      <c r="AE852" s="19"/>
      <c r="AF852" s="19"/>
      <c r="AG852" s="19"/>
      <c r="AH852" s="19">
        <v>112790</v>
      </c>
      <c r="AI852" s="19">
        <v>1</v>
      </c>
      <c r="AJ852" s="19"/>
      <c r="AK852" s="19"/>
      <c r="AL852" s="19"/>
      <c r="AM852" s="19"/>
      <c r="AN852" s="19"/>
      <c r="AO852" s="19">
        <v>3.81</v>
      </c>
      <c r="AP852" s="19" t="s">
        <v>1519</v>
      </c>
      <c r="AQ852" s="19" t="s">
        <v>1502</v>
      </c>
      <c r="AR852" s="19" t="s">
        <v>1540</v>
      </c>
      <c r="AS852" s="19" t="s">
        <v>1562</v>
      </c>
      <c r="AT852" s="19" t="s">
        <v>1563</v>
      </c>
      <c r="AU852" s="19" t="s">
        <v>1564</v>
      </c>
      <c r="AV852" s="19" t="s">
        <v>1565</v>
      </c>
      <c r="AW852" s="19">
        <v>2006</v>
      </c>
      <c r="AX852" s="19">
        <v>3</v>
      </c>
      <c r="AY852" s="19" t="s">
        <v>1566</v>
      </c>
      <c r="AZ852" s="19" t="s">
        <v>1567</v>
      </c>
      <c r="BA852" s="19">
        <v>2007</v>
      </c>
      <c r="BB852" t="str">
        <f>VLOOKUP(AC852,'CTCwiretagcode(Jan2016)'!A$2:C$730,3,FALSE)</f>
        <v>SAM</v>
      </c>
      <c r="BC852" t="str">
        <f t="shared" si="42"/>
        <v>mix</v>
      </c>
      <c r="BD852">
        <f t="shared" si="43"/>
        <v>3</v>
      </c>
      <c r="BE852" t="str">
        <f t="shared" si="41"/>
        <v>6333893M10107  C2010780</v>
      </c>
      <c r="BK852" s="19" t="s">
        <v>1518</v>
      </c>
    </row>
    <row r="853" spans="1:63" x14ac:dyDescent="0.25">
      <c r="A853" s="19" t="s">
        <v>1501</v>
      </c>
      <c r="B853" s="19">
        <v>4.0999999999999996</v>
      </c>
      <c r="C853" s="19">
        <v>20140306</v>
      </c>
      <c r="D853" s="19" t="s">
        <v>41</v>
      </c>
      <c r="E853" s="19" t="s">
        <v>41</v>
      </c>
      <c r="F853" s="19">
        <v>2137725</v>
      </c>
      <c r="G853" s="19">
        <v>1</v>
      </c>
      <c r="H853" s="19">
        <v>2010</v>
      </c>
      <c r="I853" s="19">
        <v>20100825</v>
      </c>
      <c r="J853" s="19" t="s">
        <v>1501</v>
      </c>
      <c r="K853" s="19">
        <v>6</v>
      </c>
      <c r="L853" s="19">
        <v>35</v>
      </c>
      <c r="M853" s="19">
        <v>23</v>
      </c>
      <c r="N853" s="19">
        <v>49</v>
      </c>
      <c r="O853" s="19" t="s">
        <v>1502</v>
      </c>
      <c r="P853" s="19">
        <v>5</v>
      </c>
      <c r="Q853" s="19" t="s">
        <v>67</v>
      </c>
      <c r="R853" s="19"/>
      <c r="S853" s="19">
        <v>5000</v>
      </c>
      <c r="T853" s="19" t="s">
        <v>45</v>
      </c>
      <c r="U853" s="19"/>
      <c r="V853" s="19"/>
      <c r="W853" s="19"/>
      <c r="X853" s="19">
        <v>680</v>
      </c>
      <c r="Y853" s="19">
        <v>0</v>
      </c>
      <c r="Z853" s="19">
        <v>1</v>
      </c>
      <c r="AA853" s="19" t="s">
        <v>48</v>
      </c>
      <c r="AB853" s="19">
        <v>1</v>
      </c>
      <c r="AC853" s="19">
        <v>634272</v>
      </c>
      <c r="AD853" s="19">
        <v>12</v>
      </c>
      <c r="AE853" s="19"/>
      <c r="AF853" s="19"/>
      <c r="AG853" s="19"/>
      <c r="AH853" s="19">
        <v>112790</v>
      </c>
      <c r="AI853" s="19">
        <v>1</v>
      </c>
      <c r="AJ853" s="19"/>
      <c r="AK853" s="19"/>
      <c r="AL853" s="19"/>
      <c r="AM853" s="19"/>
      <c r="AN853" s="19"/>
      <c r="AO853" s="19">
        <v>3.81</v>
      </c>
      <c r="AP853" s="19" t="s">
        <v>1519</v>
      </c>
      <c r="AQ853" s="19" t="s">
        <v>1502</v>
      </c>
      <c r="AR853" s="19" t="s">
        <v>1540</v>
      </c>
      <c r="AS853" s="19" t="s">
        <v>1562</v>
      </c>
      <c r="AT853" s="19" t="s">
        <v>1563</v>
      </c>
      <c r="AU853" s="19" t="s">
        <v>1564</v>
      </c>
      <c r="AV853" s="19" t="s">
        <v>1565</v>
      </c>
      <c r="AW853" s="19">
        <v>2007</v>
      </c>
      <c r="AX853" s="19">
        <v>3</v>
      </c>
      <c r="AY853" s="19" t="s">
        <v>1566</v>
      </c>
      <c r="AZ853" s="19" t="s">
        <v>1567</v>
      </c>
      <c r="BA853" s="19">
        <v>2008</v>
      </c>
      <c r="BB853" t="str">
        <f>VLOOKUP(AC853,'CTCwiretagcode(Jan2016)'!A$2:C$730,3,FALSE)</f>
        <v>SAM</v>
      </c>
      <c r="BC853" t="str">
        <f t="shared" si="42"/>
        <v>mix</v>
      </c>
      <c r="BD853">
        <f t="shared" si="43"/>
        <v>3</v>
      </c>
      <c r="BE853" t="str">
        <f t="shared" si="41"/>
        <v>6342723M10107  C2010680</v>
      </c>
      <c r="BK853" s="19" t="s">
        <v>1518</v>
      </c>
    </row>
    <row r="854" spans="1:63" x14ac:dyDescent="0.25">
      <c r="A854" s="19" t="s">
        <v>1501</v>
      </c>
      <c r="B854" s="19">
        <v>4.0999999999999996</v>
      </c>
      <c r="C854" s="19">
        <v>20140306</v>
      </c>
      <c r="D854" s="19" t="s">
        <v>41</v>
      </c>
      <c r="E854" s="19" t="s">
        <v>41</v>
      </c>
      <c r="F854" s="19">
        <v>2137726</v>
      </c>
      <c r="G854" s="19">
        <v>1</v>
      </c>
      <c r="H854" s="19">
        <v>2010</v>
      </c>
      <c r="I854" s="19">
        <v>20100825</v>
      </c>
      <c r="J854" s="19" t="s">
        <v>1501</v>
      </c>
      <c r="K854" s="19">
        <v>6</v>
      </c>
      <c r="L854" s="19">
        <v>35</v>
      </c>
      <c r="M854" s="19">
        <v>23</v>
      </c>
      <c r="N854" s="19">
        <v>49</v>
      </c>
      <c r="O854" s="19" t="s">
        <v>1502</v>
      </c>
      <c r="P854" s="19">
        <v>5</v>
      </c>
      <c r="Q854" s="19" t="s">
        <v>67</v>
      </c>
      <c r="R854" s="19"/>
      <c r="S854" s="19">
        <v>5000</v>
      </c>
      <c r="T854" s="19" t="s">
        <v>110</v>
      </c>
      <c r="U854" s="19"/>
      <c r="V854" s="19"/>
      <c r="W854" s="19"/>
      <c r="X854" s="19">
        <v>700</v>
      </c>
      <c r="Y854" s="19">
        <v>0</v>
      </c>
      <c r="Z854" s="19">
        <v>1</v>
      </c>
      <c r="AA854" s="19" t="s">
        <v>48</v>
      </c>
      <c r="AB854" s="19">
        <v>1</v>
      </c>
      <c r="AC854" s="19">
        <v>634272</v>
      </c>
      <c r="AD854" s="19">
        <v>12</v>
      </c>
      <c r="AE854" s="19"/>
      <c r="AF854" s="19"/>
      <c r="AG854" s="19"/>
      <c r="AH854" s="19">
        <v>112790</v>
      </c>
      <c r="AI854" s="19">
        <v>1</v>
      </c>
      <c r="AJ854" s="19"/>
      <c r="AK854" s="19"/>
      <c r="AL854" s="19"/>
      <c r="AM854" s="19"/>
      <c r="AN854" s="19"/>
      <c r="AO854" s="19">
        <v>3.81</v>
      </c>
      <c r="AP854" s="19" t="s">
        <v>1519</v>
      </c>
      <c r="AQ854" s="19" t="s">
        <v>1502</v>
      </c>
      <c r="AR854" s="19" t="s">
        <v>1540</v>
      </c>
      <c r="AS854" s="19" t="s">
        <v>1562</v>
      </c>
      <c r="AT854" s="19" t="s">
        <v>1563</v>
      </c>
      <c r="AU854" s="19" t="s">
        <v>1564</v>
      </c>
      <c r="AV854" s="19" t="s">
        <v>1565</v>
      </c>
      <c r="AW854" s="19">
        <v>2007</v>
      </c>
      <c r="AX854" s="19">
        <v>3</v>
      </c>
      <c r="AY854" s="19" t="s">
        <v>1566</v>
      </c>
      <c r="AZ854" s="19" t="s">
        <v>1567</v>
      </c>
      <c r="BA854" s="19">
        <v>2008</v>
      </c>
      <c r="BB854" t="str">
        <f>VLOOKUP(AC854,'CTCwiretagcode(Jan2016)'!A$2:C$730,3,FALSE)</f>
        <v>SAM</v>
      </c>
      <c r="BC854" t="str">
        <f t="shared" si="42"/>
        <v>mix</v>
      </c>
      <c r="BD854">
        <f t="shared" si="43"/>
        <v>3</v>
      </c>
      <c r="BE854" t="str">
        <f t="shared" si="41"/>
        <v>6342723M10107  C2010700</v>
      </c>
      <c r="BK854" s="19" t="s">
        <v>1518</v>
      </c>
    </row>
    <row r="855" spans="1:63" x14ac:dyDescent="0.25">
      <c r="A855" s="19" t="s">
        <v>1501</v>
      </c>
      <c r="B855" s="19">
        <v>4.0999999999999996</v>
      </c>
      <c r="C855" s="19">
        <v>20140306</v>
      </c>
      <c r="D855" s="19" t="s">
        <v>41</v>
      </c>
      <c r="E855" s="19" t="s">
        <v>41</v>
      </c>
      <c r="F855" s="19">
        <v>2166316</v>
      </c>
      <c r="G855" s="19">
        <v>1</v>
      </c>
      <c r="H855" s="19">
        <v>2010</v>
      </c>
      <c r="I855" s="19">
        <v>20100825</v>
      </c>
      <c r="J855" s="19" t="s">
        <v>1501</v>
      </c>
      <c r="K855" s="19">
        <v>6</v>
      </c>
      <c r="L855" s="19">
        <v>35</v>
      </c>
      <c r="M855" s="19">
        <v>23</v>
      </c>
      <c r="N855" s="19">
        <v>49</v>
      </c>
      <c r="O855" s="19" t="s">
        <v>1502</v>
      </c>
      <c r="P855" s="19">
        <v>5</v>
      </c>
      <c r="Q855" s="19" t="s">
        <v>67</v>
      </c>
      <c r="R855" s="19"/>
      <c r="S855" s="19">
        <v>5000</v>
      </c>
      <c r="T855" s="19" t="s">
        <v>45</v>
      </c>
      <c r="U855" s="19"/>
      <c r="V855" s="19"/>
      <c r="W855" s="19"/>
      <c r="X855" s="19">
        <v>760</v>
      </c>
      <c r="Y855" s="19">
        <v>0</v>
      </c>
      <c r="Z855" s="19">
        <v>1</v>
      </c>
      <c r="AA855" s="19" t="s">
        <v>48</v>
      </c>
      <c r="AB855" s="19">
        <v>1</v>
      </c>
      <c r="AC855" s="19">
        <v>634272</v>
      </c>
      <c r="AD855" s="19">
        <v>12</v>
      </c>
      <c r="AE855" s="19"/>
      <c r="AF855" s="19"/>
      <c r="AG855" s="19"/>
      <c r="AH855" s="19">
        <v>112790</v>
      </c>
      <c r="AI855" s="19">
        <v>1</v>
      </c>
      <c r="AJ855" s="19"/>
      <c r="AK855" s="19"/>
      <c r="AL855" s="19"/>
      <c r="AM855" s="19"/>
      <c r="AN855" s="19"/>
      <c r="AO855" s="19">
        <v>3.81</v>
      </c>
      <c r="AP855" s="19" t="s">
        <v>1519</v>
      </c>
      <c r="AQ855" s="19" t="s">
        <v>1502</v>
      </c>
      <c r="AR855" s="19" t="s">
        <v>1540</v>
      </c>
      <c r="AS855" s="19" t="s">
        <v>1562</v>
      </c>
      <c r="AT855" s="19" t="s">
        <v>1563</v>
      </c>
      <c r="AU855" s="19" t="s">
        <v>1564</v>
      </c>
      <c r="AV855" s="19" t="s">
        <v>1565</v>
      </c>
      <c r="AW855" s="19">
        <v>2007</v>
      </c>
      <c r="AX855" s="19">
        <v>3</v>
      </c>
      <c r="AY855" s="19" t="s">
        <v>1566</v>
      </c>
      <c r="AZ855" s="19" t="s">
        <v>1567</v>
      </c>
      <c r="BA855" s="19">
        <v>2008</v>
      </c>
      <c r="BB855" t="str">
        <f>VLOOKUP(AC855,'CTCwiretagcode(Jan2016)'!A$2:C$730,3,FALSE)</f>
        <v>SAM</v>
      </c>
      <c r="BC855" t="str">
        <f t="shared" si="42"/>
        <v>mix</v>
      </c>
      <c r="BD855">
        <f t="shared" si="43"/>
        <v>3</v>
      </c>
      <c r="BE855" t="str">
        <f t="shared" si="41"/>
        <v>6342723M10107  C2010760</v>
      </c>
      <c r="BK855" s="19" t="s">
        <v>1518</v>
      </c>
    </row>
    <row r="856" spans="1:63" x14ac:dyDescent="0.25">
      <c r="A856" s="19" t="s">
        <v>1501</v>
      </c>
      <c r="B856" s="19">
        <v>4.0999999999999996</v>
      </c>
      <c r="C856" s="19">
        <v>20140306</v>
      </c>
      <c r="D856" s="19" t="s">
        <v>41</v>
      </c>
      <c r="E856" s="19" t="s">
        <v>41</v>
      </c>
      <c r="F856" s="19">
        <v>2166319</v>
      </c>
      <c r="G856" s="19">
        <v>1</v>
      </c>
      <c r="H856" s="19">
        <v>2010</v>
      </c>
      <c r="I856" s="19">
        <v>20100825</v>
      </c>
      <c r="J856" s="19" t="s">
        <v>1501</v>
      </c>
      <c r="K856" s="19">
        <v>6</v>
      </c>
      <c r="L856" s="19">
        <v>35</v>
      </c>
      <c r="M856" s="19">
        <v>23</v>
      </c>
      <c r="N856" s="19">
        <v>49</v>
      </c>
      <c r="O856" s="19" t="s">
        <v>1502</v>
      </c>
      <c r="P856" s="19">
        <v>5</v>
      </c>
      <c r="Q856" s="19" t="s">
        <v>67</v>
      </c>
      <c r="R856" s="19"/>
      <c r="S856" s="19">
        <v>5000</v>
      </c>
      <c r="T856" s="19" t="s">
        <v>110</v>
      </c>
      <c r="U856" s="19"/>
      <c r="V856" s="19"/>
      <c r="W856" s="19"/>
      <c r="X856" s="19">
        <v>720</v>
      </c>
      <c r="Y856" s="19">
        <v>0</v>
      </c>
      <c r="Z856" s="19">
        <v>1</v>
      </c>
      <c r="AA856" s="19" t="s">
        <v>48</v>
      </c>
      <c r="AB856" s="19">
        <v>1</v>
      </c>
      <c r="AC856" s="19">
        <v>634272</v>
      </c>
      <c r="AD856" s="19">
        <v>12</v>
      </c>
      <c r="AE856" s="19"/>
      <c r="AF856" s="19"/>
      <c r="AG856" s="19"/>
      <c r="AH856" s="19">
        <v>112790</v>
      </c>
      <c r="AI856" s="19">
        <v>1</v>
      </c>
      <c r="AJ856" s="19"/>
      <c r="AK856" s="19"/>
      <c r="AL856" s="19"/>
      <c r="AM856" s="19"/>
      <c r="AN856" s="19"/>
      <c r="AO856" s="19">
        <v>3.81</v>
      </c>
      <c r="AP856" s="19" t="s">
        <v>1519</v>
      </c>
      <c r="AQ856" s="19" t="s">
        <v>1502</v>
      </c>
      <c r="AR856" s="19" t="s">
        <v>1540</v>
      </c>
      <c r="AS856" s="19" t="s">
        <v>1562</v>
      </c>
      <c r="AT856" s="19" t="s">
        <v>1563</v>
      </c>
      <c r="AU856" s="19" t="s">
        <v>1564</v>
      </c>
      <c r="AV856" s="19" t="s">
        <v>1565</v>
      </c>
      <c r="AW856" s="19">
        <v>2007</v>
      </c>
      <c r="AX856" s="19">
        <v>3</v>
      </c>
      <c r="AY856" s="19" t="s">
        <v>1566</v>
      </c>
      <c r="AZ856" s="19" t="s">
        <v>1567</v>
      </c>
      <c r="BA856" s="19">
        <v>2008</v>
      </c>
      <c r="BB856" t="str">
        <f>VLOOKUP(AC856,'CTCwiretagcode(Jan2016)'!A$2:C$730,3,FALSE)</f>
        <v>SAM</v>
      </c>
      <c r="BC856" t="str">
        <f t="shared" si="42"/>
        <v>mix</v>
      </c>
      <c r="BD856">
        <f t="shared" si="43"/>
        <v>3</v>
      </c>
      <c r="BE856" t="str">
        <f t="shared" si="41"/>
        <v>6342723M10107  C2010720</v>
      </c>
      <c r="BK856" s="19" t="s">
        <v>1518</v>
      </c>
    </row>
    <row r="857" spans="1:63" x14ac:dyDescent="0.25">
      <c r="A857" s="19" t="s">
        <v>1501</v>
      </c>
      <c r="B857" s="19">
        <v>4.0999999999999996</v>
      </c>
      <c r="C857" s="19">
        <v>20140306</v>
      </c>
      <c r="D857" s="19" t="s">
        <v>41</v>
      </c>
      <c r="E857" s="19" t="s">
        <v>41</v>
      </c>
      <c r="F857" s="19">
        <v>2166322</v>
      </c>
      <c r="G857" s="19">
        <v>1</v>
      </c>
      <c r="H857" s="19">
        <v>2010</v>
      </c>
      <c r="I857" s="19">
        <v>20100825</v>
      </c>
      <c r="J857" s="19" t="s">
        <v>1501</v>
      </c>
      <c r="K857" s="19">
        <v>6</v>
      </c>
      <c r="L857" s="19">
        <v>35</v>
      </c>
      <c r="M857" s="19">
        <v>23</v>
      </c>
      <c r="N857" s="19">
        <v>49</v>
      </c>
      <c r="O857" s="19" t="s">
        <v>1502</v>
      </c>
      <c r="P857" s="19">
        <v>5</v>
      </c>
      <c r="Q857" s="19" t="s">
        <v>67</v>
      </c>
      <c r="R857" s="19"/>
      <c r="S857" s="19">
        <v>5000</v>
      </c>
      <c r="T857" s="19" t="s">
        <v>45</v>
      </c>
      <c r="U857" s="19"/>
      <c r="V857" s="19"/>
      <c r="W857" s="19"/>
      <c r="X857" s="19">
        <v>670</v>
      </c>
      <c r="Y857" s="19">
        <v>0</v>
      </c>
      <c r="Z857" s="19">
        <v>1</v>
      </c>
      <c r="AA857" s="19" t="s">
        <v>48</v>
      </c>
      <c r="AB857" s="19">
        <v>1</v>
      </c>
      <c r="AC857" s="19">
        <v>634272</v>
      </c>
      <c r="AD857" s="19">
        <v>12</v>
      </c>
      <c r="AE857" s="19"/>
      <c r="AF857" s="19"/>
      <c r="AG857" s="19"/>
      <c r="AH857" s="19">
        <v>112790</v>
      </c>
      <c r="AI857" s="19">
        <v>1</v>
      </c>
      <c r="AJ857" s="19"/>
      <c r="AK857" s="19"/>
      <c r="AL857" s="19"/>
      <c r="AM857" s="19"/>
      <c r="AN857" s="19"/>
      <c r="AO857" s="19">
        <v>3.81</v>
      </c>
      <c r="AP857" s="19" t="s">
        <v>1519</v>
      </c>
      <c r="AQ857" s="19" t="s">
        <v>1502</v>
      </c>
      <c r="AR857" s="19" t="s">
        <v>1540</v>
      </c>
      <c r="AS857" s="19" t="s">
        <v>1562</v>
      </c>
      <c r="AT857" s="19" t="s">
        <v>1563</v>
      </c>
      <c r="AU857" s="19" t="s">
        <v>1564</v>
      </c>
      <c r="AV857" s="19" t="s">
        <v>1565</v>
      </c>
      <c r="AW857" s="19">
        <v>2007</v>
      </c>
      <c r="AX857" s="19">
        <v>3</v>
      </c>
      <c r="AY857" s="19" t="s">
        <v>1566</v>
      </c>
      <c r="AZ857" s="19" t="s">
        <v>1567</v>
      </c>
      <c r="BA857" s="19">
        <v>2008</v>
      </c>
      <c r="BB857" t="str">
        <f>VLOOKUP(AC857,'CTCwiretagcode(Jan2016)'!A$2:C$730,3,FALSE)</f>
        <v>SAM</v>
      </c>
      <c r="BC857" t="str">
        <f t="shared" si="42"/>
        <v>mix</v>
      </c>
      <c r="BD857">
        <f t="shared" si="43"/>
        <v>3</v>
      </c>
      <c r="BE857" t="str">
        <f t="shared" si="41"/>
        <v>6342723M10107  C2010670</v>
      </c>
      <c r="BK857" s="19" t="s">
        <v>1518</v>
      </c>
    </row>
    <row r="858" spans="1:63" x14ac:dyDescent="0.25">
      <c r="A858" s="19" t="s">
        <v>1501</v>
      </c>
      <c r="B858" s="19">
        <v>4.0999999999999996</v>
      </c>
      <c r="C858" s="19">
        <v>20140306</v>
      </c>
      <c r="D858" s="19" t="s">
        <v>41</v>
      </c>
      <c r="E858" s="19" t="s">
        <v>41</v>
      </c>
      <c r="F858" s="19">
        <v>2166323</v>
      </c>
      <c r="G858" s="19">
        <v>1</v>
      </c>
      <c r="H858" s="19">
        <v>2010</v>
      </c>
      <c r="I858" s="19">
        <v>20100825</v>
      </c>
      <c r="J858" s="19" t="s">
        <v>1501</v>
      </c>
      <c r="K858" s="19">
        <v>6</v>
      </c>
      <c r="L858" s="19">
        <v>35</v>
      </c>
      <c r="M858" s="19">
        <v>23</v>
      </c>
      <c r="N858" s="19">
        <v>49</v>
      </c>
      <c r="O858" s="19" t="s">
        <v>1502</v>
      </c>
      <c r="P858" s="19">
        <v>5</v>
      </c>
      <c r="Q858" s="19" t="s">
        <v>67</v>
      </c>
      <c r="R858" s="19"/>
      <c r="S858" s="19">
        <v>5000</v>
      </c>
      <c r="T858" s="19" t="s">
        <v>45</v>
      </c>
      <c r="U858" s="19"/>
      <c r="V858" s="19"/>
      <c r="W858" s="19"/>
      <c r="X858" s="19">
        <v>840</v>
      </c>
      <c r="Y858" s="19">
        <v>0</v>
      </c>
      <c r="Z858" s="19">
        <v>1</v>
      </c>
      <c r="AA858" s="19" t="s">
        <v>48</v>
      </c>
      <c r="AB858" s="19">
        <v>1</v>
      </c>
      <c r="AC858" s="19">
        <v>633389</v>
      </c>
      <c r="AD858" s="19">
        <v>12</v>
      </c>
      <c r="AE858" s="19"/>
      <c r="AF858" s="19"/>
      <c r="AG858" s="19"/>
      <c r="AH858" s="19">
        <v>112790</v>
      </c>
      <c r="AI858" s="19">
        <v>1</v>
      </c>
      <c r="AJ858" s="19"/>
      <c r="AK858" s="19"/>
      <c r="AL858" s="19"/>
      <c r="AM858" s="19"/>
      <c r="AN858" s="19"/>
      <c r="AO858" s="19">
        <v>3.81</v>
      </c>
      <c r="AP858" s="19" t="s">
        <v>1519</v>
      </c>
      <c r="AQ858" s="19" t="s">
        <v>1502</v>
      </c>
      <c r="AR858" s="19" t="s">
        <v>1540</v>
      </c>
      <c r="AS858" s="19" t="s">
        <v>1562</v>
      </c>
      <c r="AT858" s="19" t="s">
        <v>1563</v>
      </c>
      <c r="AU858" s="19" t="s">
        <v>1564</v>
      </c>
      <c r="AV858" s="19" t="s">
        <v>1565</v>
      </c>
      <c r="AW858" s="19">
        <v>2006</v>
      </c>
      <c r="AX858" s="19">
        <v>3</v>
      </c>
      <c r="AY858" s="19" t="s">
        <v>1566</v>
      </c>
      <c r="AZ858" s="19" t="s">
        <v>1567</v>
      </c>
      <c r="BA858" s="19">
        <v>2007</v>
      </c>
      <c r="BB858" t="str">
        <f>VLOOKUP(AC858,'CTCwiretagcode(Jan2016)'!A$2:C$730,3,FALSE)</f>
        <v>SAM</v>
      </c>
      <c r="BC858" t="str">
        <f t="shared" si="42"/>
        <v>mix</v>
      </c>
      <c r="BD858">
        <f t="shared" si="43"/>
        <v>3</v>
      </c>
      <c r="BE858" t="str">
        <f t="shared" si="41"/>
        <v>6333893M10107  C2010840</v>
      </c>
      <c r="BK858" s="19" t="s">
        <v>1518</v>
      </c>
    </row>
    <row r="859" spans="1:63" x14ac:dyDescent="0.25">
      <c r="A859" s="19" t="s">
        <v>1501</v>
      </c>
      <c r="B859" s="19">
        <v>4.0999999999999996</v>
      </c>
      <c r="C859" s="19">
        <v>20140306</v>
      </c>
      <c r="D859" s="19" t="s">
        <v>41</v>
      </c>
      <c r="E859" s="19" t="s">
        <v>41</v>
      </c>
      <c r="F859" s="19">
        <v>2166324</v>
      </c>
      <c r="G859" s="19">
        <v>1</v>
      </c>
      <c r="H859" s="19">
        <v>2010</v>
      </c>
      <c r="I859" s="19">
        <v>20100825</v>
      </c>
      <c r="J859" s="19" t="s">
        <v>1501</v>
      </c>
      <c r="K859" s="19">
        <v>6</v>
      </c>
      <c r="L859" s="19">
        <v>35</v>
      </c>
      <c r="M859" s="19">
        <v>23</v>
      </c>
      <c r="N859" s="19">
        <v>49</v>
      </c>
      <c r="O859" s="19" t="s">
        <v>1502</v>
      </c>
      <c r="P859" s="19">
        <v>5</v>
      </c>
      <c r="Q859" s="19" t="s">
        <v>67</v>
      </c>
      <c r="R859" s="19"/>
      <c r="S859" s="19">
        <v>5000</v>
      </c>
      <c r="T859" s="19" t="s">
        <v>110</v>
      </c>
      <c r="U859" s="19"/>
      <c r="V859" s="19"/>
      <c r="W859" s="19"/>
      <c r="X859" s="19">
        <v>750</v>
      </c>
      <c r="Y859" s="19">
        <v>0</v>
      </c>
      <c r="Z859" s="19">
        <v>1</v>
      </c>
      <c r="AA859" s="19" t="s">
        <v>48</v>
      </c>
      <c r="AB859" s="19">
        <v>1</v>
      </c>
      <c r="AC859" s="19">
        <v>634272</v>
      </c>
      <c r="AD859" s="19">
        <v>12</v>
      </c>
      <c r="AE859" s="19"/>
      <c r="AF859" s="19"/>
      <c r="AG859" s="19"/>
      <c r="AH859" s="19">
        <v>112790</v>
      </c>
      <c r="AI859" s="19">
        <v>1</v>
      </c>
      <c r="AJ859" s="19"/>
      <c r="AK859" s="19"/>
      <c r="AL859" s="19"/>
      <c r="AM859" s="19"/>
      <c r="AN859" s="19"/>
      <c r="AO859" s="19">
        <v>3.81</v>
      </c>
      <c r="AP859" s="19" t="s">
        <v>1519</v>
      </c>
      <c r="AQ859" s="19" t="s">
        <v>1502</v>
      </c>
      <c r="AR859" s="19" t="s">
        <v>1540</v>
      </c>
      <c r="AS859" s="19" t="s">
        <v>1562</v>
      </c>
      <c r="AT859" s="19" t="s">
        <v>1563</v>
      </c>
      <c r="AU859" s="19" t="s">
        <v>1564</v>
      </c>
      <c r="AV859" s="19" t="s">
        <v>1565</v>
      </c>
      <c r="AW859" s="19">
        <v>2007</v>
      </c>
      <c r="AX859" s="19">
        <v>3</v>
      </c>
      <c r="AY859" s="19" t="s">
        <v>1566</v>
      </c>
      <c r="AZ859" s="19" t="s">
        <v>1567</v>
      </c>
      <c r="BA859" s="19">
        <v>2008</v>
      </c>
      <c r="BB859" t="str">
        <f>VLOOKUP(AC859,'CTCwiretagcode(Jan2016)'!A$2:C$730,3,FALSE)</f>
        <v>SAM</v>
      </c>
      <c r="BC859" t="str">
        <f t="shared" si="42"/>
        <v>mix</v>
      </c>
      <c r="BD859">
        <f t="shared" si="43"/>
        <v>3</v>
      </c>
      <c r="BE859" t="str">
        <f t="shared" si="41"/>
        <v>6342723M10107  C2010750</v>
      </c>
      <c r="BK859" s="19" t="s">
        <v>1518</v>
      </c>
    </row>
    <row r="860" spans="1:63" x14ac:dyDescent="0.25">
      <c r="A860" s="19" t="s">
        <v>1501</v>
      </c>
      <c r="B860" s="19">
        <v>4.0999999999999996</v>
      </c>
      <c r="C860" s="19">
        <v>20140306</v>
      </c>
      <c r="D860" s="19" t="s">
        <v>41</v>
      </c>
      <c r="E860" s="19" t="s">
        <v>41</v>
      </c>
      <c r="F860" s="19">
        <v>2166330</v>
      </c>
      <c r="G860" s="19">
        <v>1</v>
      </c>
      <c r="H860" s="19">
        <v>2010</v>
      </c>
      <c r="I860" s="19">
        <v>20100825</v>
      </c>
      <c r="J860" s="19" t="s">
        <v>1501</v>
      </c>
      <c r="K860" s="19">
        <v>6</v>
      </c>
      <c r="L860" s="19">
        <v>35</v>
      </c>
      <c r="M860" s="19">
        <v>23</v>
      </c>
      <c r="N860" s="19">
        <v>49</v>
      </c>
      <c r="O860" s="19" t="s">
        <v>1502</v>
      </c>
      <c r="P860" s="19">
        <v>5</v>
      </c>
      <c r="Q860" s="19" t="s">
        <v>67</v>
      </c>
      <c r="R860" s="19"/>
      <c r="S860" s="19">
        <v>5000</v>
      </c>
      <c r="T860" s="19" t="s">
        <v>45</v>
      </c>
      <c r="U860" s="19"/>
      <c r="V860" s="19"/>
      <c r="W860" s="19"/>
      <c r="X860" s="19">
        <v>720</v>
      </c>
      <c r="Y860" s="19">
        <v>0</v>
      </c>
      <c r="Z860" s="19">
        <v>1</v>
      </c>
      <c r="AA860" s="19" t="s">
        <v>48</v>
      </c>
      <c r="AB860" s="19">
        <v>1</v>
      </c>
      <c r="AC860" s="19">
        <v>634272</v>
      </c>
      <c r="AD860" s="19">
        <v>12</v>
      </c>
      <c r="AE860" s="19"/>
      <c r="AF860" s="19"/>
      <c r="AG860" s="19"/>
      <c r="AH860" s="19">
        <v>112790</v>
      </c>
      <c r="AI860" s="19">
        <v>1</v>
      </c>
      <c r="AJ860" s="19"/>
      <c r="AK860" s="19"/>
      <c r="AL860" s="19"/>
      <c r="AM860" s="19"/>
      <c r="AN860" s="19"/>
      <c r="AO860" s="19">
        <v>3.81</v>
      </c>
      <c r="AP860" s="19" t="s">
        <v>1519</v>
      </c>
      <c r="AQ860" s="19" t="s">
        <v>1502</v>
      </c>
      <c r="AR860" s="19" t="s">
        <v>1540</v>
      </c>
      <c r="AS860" s="19" t="s">
        <v>1562</v>
      </c>
      <c r="AT860" s="19" t="s">
        <v>1563</v>
      </c>
      <c r="AU860" s="19" t="s">
        <v>1564</v>
      </c>
      <c r="AV860" s="19" t="s">
        <v>1565</v>
      </c>
      <c r="AW860" s="19">
        <v>2007</v>
      </c>
      <c r="AX860" s="19">
        <v>3</v>
      </c>
      <c r="AY860" s="19" t="s">
        <v>1566</v>
      </c>
      <c r="AZ860" s="19" t="s">
        <v>1567</v>
      </c>
      <c r="BA860" s="19">
        <v>2008</v>
      </c>
      <c r="BB860" t="str">
        <f>VLOOKUP(AC860,'CTCwiretagcode(Jan2016)'!A$2:C$730,3,FALSE)</f>
        <v>SAM</v>
      </c>
      <c r="BC860" t="str">
        <f t="shared" si="42"/>
        <v>mix</v>
      </c>
      <c r="BD860">
        <f t="shared" si="43"/>
        <v>3</v>
      </c>
      <c r="BE860" t="str">
        <f t="shared" si="41"/>
        <v>6342723M10107  C2010720</v>
      </c>
      <c r="BK860" s="19" t="s">
        <v>1518</v>
      </c>
    </row>
    <row r="861" spans="1:63" x14ac:dyDescent="0.25">
      <c r="A861" s="19" t="s">
        <v>1501</v>
      </c>
      <c r="B861" s="19">
        <v>4.0999999999999996</v>
      </c>
      <c r="C861" s="19">
        <v>20140306</v>
      </c>
      <c r="D861" s="19" t="s">
        <v>41</v>
      </c>
      <c r="E861" s="19" t="s">
        <v>41</v>
      </c>
      <c r="F861" s="19">
        <v>2166331</v>
      </c>
      <c r="G861" s="19">
        <v>1</v>
      </c>
      <c r="H861" s="19">
        <v>2010</v>
      </c>
      <c r="I861" s="19">
        <v>20100825</v>
      </c>
      <c r="J861" s="19" t="s">
        <v>1501</v>
      </c>
      <c r="K861" s="19">
        <v>6</v>
      </c>
      <c r="L861" s="19">
        <v>35</v>
      </c>
      <c r="M861" s="19">
        <v>23</v>
      </c>
      <c r="N861" s="19">
        <v>49</v>
      </c>
      <c r="O861" s="19" t="s">
        <v>1502</v>
      </c>
      <c r="P861" s="19">
        <v>5</v>
      </c>
      <c r="Q861" s="19" t="s">
        <v>67</v>
      </c>
      <c r="R861" s="19"/>
      <c r="S861" s="19">
        <v>5000</v>
      </c>
      <c r="T861" s="19" t="s">
        <v>110</v>
      </c>
      <c r="U861" s="19"/>
      <c r="V861" s="19"/>
      <c r="W861" s="19"/>
      <c r="X861" s="19">
        <v>800</v>
      </c>
      <c r="Y861" s="19">
        <v>0</v>
      </c>
      <c r="Z861" s="19">
        <v>1</v>
      </c>
      <c r="AA861" s="19" t="s">
        <v>48</v>
      </c>
      <c r="AB861" s="19">
        <v>1</v>
      </c>
      <c r="AC861" s="19">
        <v>634272</v>
      </c>
      <c r="AD861" s="19">
        <v>12</v>
      </c>
      <c r="AE861" s="19"/>
      <c r="AF861" s="19"/>
      <c r="AG861" s="19"/>
      <c r="AH861" s="19">
        <v>112790</v>
      </c>
      <c r="AI861" s="19">
        <v>1</v>
      </c>
      <c r="AJ861" s="19"/>
      <c r="AK861" s="19"/>
      <c r="AL861" s="19"/>
      <c r="AM861" s="19"/>
      <c r="AN861" s="19"/>
      <c r="AO861" s="19">
        <v>3.81</v>
      </c>
      <c r="AP861" s="19" t="s">
        <v>1519</v>
      </c>
      <c r="AQ861" s="19" t="s">
        <v>1502</v>
      </c>
      <c r="AR861" s="19" t="s">
        <v>1540</v>
      </c>
      <c r="AS861" s="19" t="s">
        <v>1562</v>
      </c>
      <c r="AT861" s="19" t="s">
        <v>1563</v>
      </c>
      <c r="AU861" s="19" t="s">
        <v>1564</v>
      </c>
      <c r="AV861" s="19" t="s">
        <v>1565</v>
      </c>
      <c r="AW861" s="19">
        <v>2007</v>
      </c>
      <c r="AX861" s="19">
        <v>3</v>
      </c>
      <c r="AY861" s="19" t="s">
        <v>1566</v>
      </c>
      <c r="AZ861" s="19" t="s">
        <v>1567</v>
      </c>
      <c r="BA861" s="19">
        <v>2008</v>
      </c>
      <c r="BB861" t="str">
        <f>VLOOKUP(AC861,'CTCwiretagcode(Jan2016)'!A$2:C$730,3,FALSE)</f>
        <v>SAM</v>
      </c>
      <c r="BC861" t="str">
        <f t="shared" si="42"/>
        <v>mix</v>
      </c>
      <c r="BD861">
        <f t="shared" si="43"/>
        <v>3</v>
      </c>
      <c r="BE861" t="str">
        <f t="shared" si="41"/>
        <v>6342723M10107  C2010800</v>
      </c>
      <c r="BK861" s="19" t="s">
        <v>1518</v>
      </c>
    </row>
    <row r="862" spans="1:63" x14ac:dyDescent="0.25">
      <c r="A862" s="19" t="s">
        <v>1501</v>
      </c>
      <c r="B862" s="19">
        <v>4.0999999999999996</v>
      </c>
      <c r="C862" s="19">
        <v>20140306</v>
      </c>
      <c r="D862" s="19" t="s">
        <v>41</v>
      </c>
      <c r="E862" s="19" t="s">
        <v>41</v>
      </c>
      <c r="F862" s="19">
        <v>2166340</v>
      </c>
      <c r="G862" s="19">
        <v>1</v>
      </c>
      <c r="H862" s="19">
        <v>2010</v>
      </c>
      <c r="I862" s="19">
        <v>20100825</v>
      </c>
      <c r="J862" s="19" t="s">
        <v>1501</v>
      </c>
      <c r="K862" s="19">
        <v>6</v>
      </c>
      <c r="L862" s="19">
        <v>35</v>
      </c>
      <c r="M862" s="19">
        <v>23</v>
      </c>
      <c r="N862" s="19">
        <v>49</v>
      </c>
      <c r="O862" s="19" t="s">
        <v>1502</v>
      </c>
      <c r="P862" s="19">
        <v>5</v>
      </c>
      <c r="Q862" s="19" t="s">
        <v>67</v>
      </c>
      <c r="R862" s="19"/>
      <c r="S862" s="19">
        <v>5000</v>
      </c>
      <c r="T862" s="19" t="s">
        <v>45</v>
      </c>
      <c r="U862" s="19"/>
      <c r="V862" s="19"/>
      <c r="W862" s="19"/>
      <c r="X862" s="19">
        <v>800</v>
      </c>
      <c r="Y862" s="19">
        <v>0</v>
      </c>
      <c r="Z862" s="19">
        <v>1</v>
      </c>
      <c r="AA862" s="19" t="s">
        <v>48</v>
      </c>
      <c r="AB862" s="19">
        <v>1</v>
      </c>
      <c r="AC862" s="19">
        <v>634272</v>
      </c>
      <c r="AD862" s="19">
        <v>12</v>
      </c>
      <c r="AE862" s="19"/>
      <c r="AF862" s="19"/>
      <c r="AG862" s="19"/>
      <c r="AH862" s="19">
        <v>112790</v>
      </c>
      <c r="AI862" s="19">
        <v>1</v>
      </c>
      <c r="AJ862" s="19"/>
      <c r="AK862" s="19"/>
      <c r="AL862" s="19"/>
      <c r="AM862" s="19"/>
      <c r="AN862" s="19"/>
      <c r="AO862" s="19">
        <v>3.81</v>
      </c>
      <c r="AP862" s="19" t="s">
        <v>1519</v>
      </c>
      <c r="AQ862" s="19" t="s">
        <v>1502</v>
      </c>
      <c r="AR862" s="19" t="s">
        <v>1540</v>
      </c>
      <c r="AS862" s="19" t="s">
        <v>1562</v>
      </c>
      <c r="AT862" s="19" t="s">
        <v>1563</v>
      </c>
      <c r="AU862" s="19" t="s">
        <v>1564</v>
      </c>
      <c r="AV862" s="19" t="s">
        <v>1565</v>
      </c>
      <c r="AW862" s="19">
        <v>2007</v>
      </c>
      <c r="AX862" s="19">
        <v>3</v>
      </c>
      <c r="AY862" s="19" t="s">
        <v>1566</v>
      </c>
      <c r="AZ862" s="19" t="s">
        <v>1567</v>
      </c>
      <c r="BA862" s="19">
        <v>2008</v>
      </c>
      <c r="BB862" t="str">
        <f>VLOOKUP(AC862,'CTCwiretagcode(Jan2016)'!A$2:C$730,3,FALSE)</f>
        <v>SAM</v>
      </c>
      <c r="BC862" t="str">
        <f t="shared" si="42"/>
        <v>mix</v>
      </c>
      <c r="BD862">
        <f t="shared" si="43"/>
        <v>3</v>
      </c>
      <c r="BE862" t="str">
        <f t="shared" si="41"/>
        <v>6342723M10107  C2010800</v>
      </c>
      <c r="BK862" s="19" t="s">
        <v>1518</v>
      </c>
    </row>
    <row r="863" spans="1:63" x14ac:dyDescent="0.25">
      <c r="A863" s="19" t="s">
        <v>1501</v>
      </c>
      <c r="B863" s="19">
        <v>4.0999999999999996</v>
      </c>
      <c r="C863" s="19">
        <v>20140313</v>
      </c>
      <c r="D863" s="19" t="s">
        <v>41</v>
      </c>
      <c r="E863" s="19" t="s">
        <v>41</v>
      </c>
      <c r="F863" s="19">
        <v>2252912</v>
      </c>
      <c r="G863" s="19">
        <v>1</v>
      </c>
      <c r="H863" s="19">
        <v>2011</v>
      </c>
      <c r="I863" s="19">
        <v>20110831</v>
      </c>
      <c r="J863" s="19" t="s">
        <v>1501</v>
      </c>
      <c r="K863" s="19">
        <v>6</v>
      </c>
      <c r="L863" s="19">
        <v>36</v>
      </c>
      <c r="M863" s="19">
        <v>23</v>
      </c>
      <c r="N863" s="19">
        <v>17</v>
      </c>
      <c r="O863" s="19" t="s">
        <v>1502</v>
      </c>
      <c r="P863" s="19">
        <v>4</v>
      </c>
      <c r="Q863" s="19" t="s">
        <v>42</v>
      </c>
      <c r="R863" s="19"/>
      <c r="S863" s="19">
        <v>5000</v>
      </c>
      <c r="T863" s="19" t="s">
        <v>45</v>
      </c>
      <c r="U863" s="19"/>
      <c r="V863" s="19"/>
      <c r="W863" s="19"/>
      <c r="X863" s="19">
        <v>780</v>
      </c>
      <c r="Y863" s="19">
        <v>0</v>
      </c>
      <c r="Z863" s="19">
        <v>1</v>
      </c>
      <c r="AA863" s="19" t="s">
        <v>48</v>
      </c>
      <c r="AB863" s="19">
        <v>1</v>
      </c>
      <c r="AC863" s="19">
        <v>635081</v>
      </c>
      <c r="AD863" s="19">
        <v>12</v>
      </c>
      <c r="AE863" s="19"/>
      <c r="AF863" s="19"/>
      <c r="AG863" s="19"/>
      <c r="AH863" s="19">
        <v>117397</v>
      </c>
      <c r="AI863" s="19">
        <v>1</v>
      </c>
      <c r="AJ863" s="19"/>
      <c r="AK863" s="19"/>
      <c r="AL863" s="19"/>
      <c r="AM863" s="19"/>
      <c r="AN863" s="19"/>
      <c r="AO863" s="19">
        <v>2.8</v>
      </c>
      <c r="AP863" s="19" t="s">
        <v>1504</v>
      </c>
      <c r="AQ863" s="19" t="s">
        <v>1502</v>
      </c>
      <c r="AR863" s="19" t="s">
        <v>1540</v>
      </c>
      <c r="AS863" s="19" t="s">
        <v>1562</v>
      </c>
      <c r="AT863" s="19" t="s">
        <v>1579</v>
      </c>
      <c r="AU863" s="19" t="s">
        <v>1580</v>
      </c>
      <c r="AV863" s="19" t="s">
        <v>1565</v>
      </c>
      <c r="AW863" s="19">
        <v>2008</v>
      </c>
      <c r="AX863" s="19">
        <v>3</v>
      </c>
      <c r="AY863" s="19" t="s">
        <v>1581</v>
      </c>
      <c r="AZ863" s="19" t="s">
        <v>1567</v>
      </c>
      <c r="BA863" s="19">
        <v>2009</v>
      </c>
      <c r="BB863" t="str">
        <f>VLOOKUP(AC863,'CTCwiretagcode(Jan2016)'!A$2:C$730,3,FALSE)</f>
        <v>GLH</v>
      </c>
      <c r="BC863" t="str">
        <f t="shared" si="42"/>
        <v>Tr</v>
      </c>
      <c r="BD863">
        <f t="shared" si="43"/>
        <v>3</v>
      </c>
      <c r="BE863" t="str">
        <f t="shared" si="41"/>
        <v>6350813M10107  B2011780</v>
      </c>
      <c r="BK863" s="19" t="s">
        <v>1503</v>
      </c>
    </row>
    <row r="864" spans="1:63" x14ac:dyDescent="0.25">
      <c r="A864" s="19" t="s">
        <v>1501</v>
      </c>
      <c r="B864" s="19">
        <v>4.0999999999999996</v>
      </c>
      <c r="C864" s="19">
        <v>20140313</v>
      </c>
      <c r="D864" s="19" t="s">
        <v>41</v>
      </c>
      <c r="E864" s="19" t="s">
        <v>41</v>
      </c>
      <c r="F864" s="19">
        <v>2252913</v>
      </c>
      <c r="G864" s="19">
        <v>1</v>
      </c>
      <c r="H864" s="19">
        <v>2011</v>
      </c>
      <c r="I864" s="19">
        <v>20110831</v>
      </c>
      <c r="J864" s="19" t="s">
        <v>1501</v>
      </c>
      <c r="K864" s="19">
        <v>6</v>
      </c>
      <c r="L864" s="19">
        <v>36</v>
      </c>
      <c r="M864" s="19">
        <v>23</v>
      </c>
      <c r="N864" s="19">
        <v>17</v>
      </c>
      <c r="O864" s="19" t="s">
        <v>1502</v>
      </c>
      <c r="P864" s="19">
        <v>4</v>
      </c>
      <c r="Q864" s="19" t="s">
        <v>42</v>
      </c>
      <c r="R864" s="19"/>
      <c r="S864" s="19">
        <v>5000</v>
      </c>
      <c r="T864" s="19" t="s">
        <v>110</v>
      </c>
      <c r="U864" s="19"/>
      <c r="V864" s="19"/>
      <c r="W864" s="19"/>
      <c r="X864" s="19">
        <v>760</v>
      </c>
      <c r="Y864" s="19">
        <v>0</v>
      </c>
      <c r="Z864" s="19">
        <v>1</v>
      </c>
      <c r="AA864" s="19" t="s">
        <v>48</v>
      </c>
      <c r="AB864" s="19">
        <v>1</v>
      </c>
      <c r="AC864" s="19">
        <v>634841</v>
      </c>
      <c r="AD864" s="19">
        <v>12</v>
      </c>
      <c r="AE864" s="19"/>
      <c r="AF864" s="19"/>
      <c r="AG864" s="19"/>
      <c r="AH864" s="19">
        <v>117397</v>
      </c>
      <c r="AI864" s="19">
        <v>1</v>
      </c>
      <c r="AJ864" s="19"/>
      <c r="AK864" s="19"/>
      <c r="AL864" s="19"/>
      <c r="AM864" s="19"/>
      <c r="AN864" s="19"/>
      <c r="AO864" s="19">
        <v>2.8</v>
      </c>
      <c r="AP864" s="19" t="s">
        <v>1504</v>
      </c>
      <c r="AQ864" s="19" t="s">
        <v>1502</v>
      </c>
      <c r="AR864" s="19" t="s">
        <v>1540</v>
      </c>
      <c r="AS864" s="19" t="s">
        <v>1562</v>
      </c>
      <c r="AT864" s="19" t="s">
        <v>1563</v>
      </c>
      <c r="AU864" s="19" t="s">
        <v>1564</v>
      </c>
      <c r="AV864" s="19" t="s">
        <v>1565</v>
      </c>
      <c r="AW864" s="19">
        <v>2008</v>
      </c>
      <c r="AX864" s="19">
        <v>3</v>
      </c>
      <c r="AY864" s="19" t="s">
        <v>1566</v>
      </c>
      <c r="AZ864" s="19" t="s">
        <v>1567</v>
      </c>
      <c r="BA864" s="19">
        <v>2009</v>
      </c>
      <c r="BB864" t="str">
        <f>VLOOKUP(AC864,'CTCwiretagcode(Jan2016)'!A$2:C$730,3,FALSE)</f>
        <v>SAM</v>
      </c>
      <c r="BC864" t="str">
        <f t="shared" si="42"/>
        <v>Tr</v>
      </c>
      <c r="BD864">
        <f t="shared" si="43"/>
        <v>3</v>
      </c>
      <c r="BE864" t="str">
        <f t="shared" si="41"/>
        <v>6348413M10107  B2011760</v>
      </c>
      <c r="BK864" s="19" t="s">
        <v>1503</v>
      </c>
    </row>
    <row r="865" spans="1:63" x14ac:dyDescent="0.25">
      <c r="A865" s="19" t="s">
        <v>1501</v>
      </c>
      <c r="B865" s="19">
        <v>4.0999999999999996</v>
      </c>
      <c r="C865" s="19">
        <v>20140313</v>
      </c>
      <c r="D865" s="19" t="s">
        <v>41</v>
      </c>
      <c r="E865" s="19" t="s">
        <v>41</v>
      </c>
      <c r="F865" s="19">
        <v>2252916</v>
      </c>
      <c r="G865" s="19">
        <v>1</v>
      </c>
      <c r="H865" s="19">
        <v>2011</v>
      </c>
      <c r="I865" s="19">
        <v>20110831</v>
      </c>
      <c r="J865" s="19" t="s">
        <v>1501</v>
      </c>
      <c r="K865" s="19">
        <v>6</v>
      </c>
      <c r="L865" s="19">
        <v>36</v>
      </c>
      <c r="M865" s="19">
        <v>23</v>
      </c>
      <c r="N865" s="19">
        <v>17</v>
      </c>
      <c r="O865" s="19" t="s">
        <v>1502</v>
      </c>
      <c r="P865" s="19">
        <v>4</v>
      </c>
      <c r="Q865" s="19" t="s">
        <v>42</v>
      </c>
      <c r="R865" s="19"/>
      <c r="S865" s="19">
        <v>5000</v>
      </c>
      <c r="T865" s="19" t="s">
        <v>110</v>
      </c>
      <c r="U865" s="19"/>
      <c r="V865" s="19"/>
      <c r="W865" s="19"/>
      <c r="X865" s="19">
        <v>970</v>
      </c>
      <c r="Y865" s="19">
        <v>0</v>
      </c>
      <c r="Z865" s="19">
        <v>1</v>
      </c>
      <c r="AA865" s="19" t="s">
        <v>48</v>
      </c>
      <c r="AB865" s="19">
        <v>1</v>
      </c>
      <c r="AC865" s="19">
        <v>634272</v>
      </c>
      <c r="AD865" s="19">
        <v>12</v>
      </c>
      <c r="AE865" s="19"/>
      <c r="AF865" s="19"/>
      <c r="AG865" s="19"/>
      <c r="AH865" s="19">
        <v>117397</v>
      </c>
      <c r="AI865" s="19">
        <v>1</v>
      </c>
      <c r="AJ865" s="19"/>
      <c r="AK865" s="19"/>
      <c r="AL865" s="19"/>
      <c r="AM865" s="19"/>
      <c r="AN865" s="19"/>
      <c r="AO865" s="19">
        <v>2.8</v>
      </c>
      <c r="AP865" s="19" t="s">
        <v>1504</v>
      </c>
      <c r="AQ865" s="19" t="s">
        <v>1502</v>
      </c>
      <c r="AR865" s="19" t="s">
        <v>1540</v>
      </c>
      <c r="AS865" s="19" t="s">
        <v>1562</v>
      </c>
      <c r="AT865" s="19" t="s">
        <v>1563</v>
      </c>
      <c r="AU865" s="19" t="s">
        <v>1564</v>
      </c>
      <c r="AV865" s="19" t="s">
        <v>1565</v>
      </c>
      <c r="AW865" s="19">
        <v>2007</v>
      </c>
      <c r="AX865" s="19">
        <v>3</v>
      </c>
      <c r="AY865" s="19" t="s">
        <v>1566</v>
      </c>
      <c r="AZ865" s="19" t="s">
        <v>1567</v>
      </c>
      <c r="BA865" s="19">
        <v>2008</v>
      </c>
      <c r="BB865" t="str">
        <f>VLOOKUP(AC865,'CTCwiretagcode(Jan2016)'!A$2:C$730,3,FALSE)</f>
        <v>SAM</v>
      </c>
      <c r="BC865" t="str">
        <f t="shared" si="42"/>
        <v>Tr</v>
      </c>
      <c r="BD865">
        <f t="shared" si="43"/>
        <v>3</v>
      </c>
      <c r="BE865" t="str">
        <f t="shared" si="41"/>
        <v>6342723M10107  B2011970</v>
      </c>
      <c r="BK865" s="19" t="s">
        <v>1503</v>
      </c>
    </row>
    <row r="866" spans="1:63" x14ac:dyDescent="0.25">
      <c r="A866" s="19" t="s">
        <v>1501</v>
      </c>
      <c r="B866" s="19">
        <v>4.0999999999999996</v>
      </c>
      <c r="C866" s="19">
        <v>20140313</v>
      </c>
      <c r="D866" s="19" t="s">
        <v>41</v>
      </c>
      <c r="E866" s="19" t="s">
        <v>41</v>
      </c>
      <c r="F866" s="19">
        <v>2233464</v>
      </c>
      <c r="G866" s="19">
        <v>1</v>
      </c>
      <c r="H866" s="19">
        <v>2011</v>
      </c>
      <c r="I866" s="19">
        <v>20110831</v>
      </c>
      <c r="J866" s="19" t="s">
        <v>1501</v>
      </c>
      <c r="K866" s="19">
        <v>6</v>
      </c>
      <c r="L866" s="19">
        <v>36</v>
      </c>
      <c r="M866" s="19">
        <v>23</v>
      </c>
      <c r="N866" s="19">
        <v>14</v>
      </c>
      <c r="O866" s="19" t="s">
        <v>1502</v>
      </c>
      <c r="P866" s="19">
        <v>4</v>
      </c>
      <c r="Q866" s="19" t="s">
        <v>42</v>
      </c>
      <c r="R866" s="19"/>
      <c r="S866" s="19">
        <v>5000</v>
      </c>
      <c r="T866" s="19" t="s">
        <v>45</v>
      </c>
      <c r="U866" s="19"/>
      <c r="V866" s="19"/>
      <c r="W866" s="19"/>
      <c r="X866" s="19">
        <v>750</v>
      </c>
      <c r="Y866" s="19">
        <v>0</v>
      </c>
      <c r="Z866" s="19">
        <v>1</v>
      </c>
      <c r="AA866" s="19" t="s">
        <v>48</v>
      </c>
      <c r="AB866" s="19">
        <v>1</v>
      </c>
      <c r="AC866" s="19">
        <v>634272</v>
      </c>
      <c r="AD866" s="19">
        <v>12</v>
      </c>
      <c r="AE866" s="19"/>
      <c r="AF866" s="19"/>
      <c r="AG866" s="19"/>
      <c r="AH866" s="19">
        <v>117397</v>
      </c>
      <c r="AI866" s="19">
        <v>1</v>
      </c>
      <c r="AJ866" s="19"/>
      <c r="AK866" s="19"/>
      <c r="AL866" s="19"/>
      <c r="AM866" s="19"/>
      <c r="AN866" s="19"/>
      <c r="AO866" s="19">
        <v>2.8</v>
      </c>
      <c r="AP866" s="19" t="s">
        <v>1504</v>
      </c>
      <c r="AQ866" s="19" t="s">
        <v>1502</v>
      </c>
      <c r="AR866" s="19" t="s">
        <v>1540</v>
      </c>
      <c r="AS866" s="19" t="s">
        <v>1562</v>
      </c>
      <c r="AT866" s="19" t="s">
        <v>1563</v>
      </c>
      <c r="AU866" s="19" t="s">
        <v>1564</v>
      </c>
      <c r="AV866" s="19" t="s">
        <v>1565</v>
      </c>
      <c r="AW866" s="19">
        <v>2007</v>
      </c>
      <c r="AX866" s="19">
        <v>3</v>
      </c>
      <c r="AY866" s="19" t="s">
        <v>1566</v>
      </c>
      <c r="AZ866" s="19" t="s">
        <v>1567</v>
      </c>
      <c r="BA866" s="19">
        <v>2008</v>
      </c>
      <c r="BB866" t="str">
        <f>VLOOKUP(AC866,'CTCwiretagcode(Jan2016)'!A$2:C$730,3,FALSE)</f>
        <v>SAM</v>
      </c>
      <c r="BC866" t="str">
        <f t="shared" si="42"/>
        <v>NT</v>
      </c>
      <c r="BD866">
        <f t="shared" si="43"/>
        <v>3</v>
      </c>
      <c r="BE866" t="str">
        <f t="shared" si="41"/>
        <v>6342723M10107  B2011750</v>
      </c>
      <c r="BK866" s="19" t="s">
        <v>1503</v>
      </c>
    </row>
    <row r="867" spans="1:63" x14ac:dyDescent="0.25">
      <c r="A867" s="19" t="s">
        <v>1501</v>
      </c>
      <c r="B867" s="19">
        <v>4.0999999999999996</v>
      </c>
      <c r="C867" s="19">
        <v>20140313</v>
      </c>
      <c r="D867" s="19" t="s">
        <v>41</v>
      </c>
      <c r="E867" s="19" t="s">
        <v>41</v>
      </c>
      <c r="F867" s="19">
        <v>2233465</v>
      </c>
      <c r="G867" s="19">
        <v>1</v>
      </c>
      <c r="H867" s="19">
        <v>2011</v>
      </c>
      <c r="I867" s="19">
        <v>20110831</v>
      </c>
      <c r="J867" s="19" t="s">
        <v>1501</v>
      </c>
      <c r="K867" s="19">
        <v>6</v>
      </c>
      <c r="L867" s="19">
        <v>36</v>
      </c>
      <c r="M867" s="19">
        <v>23</v>
      </c>
      <c r="N867" s="19">
        <v>14</v>
      </c>
      <c r="O867" s="19" t="s">
        <v>1502</v>
      </c>
      <c r="P867" s="19">
        <v>4</v>
      </c>
      <c r="Q867" s="19" t="s">
        <v>42</v>
      </c>
      <c r="R867" s="19"/>
      <c r="S867" s="19">
        <v>5000</v>
      </c>
      <c r="T867" s="19" t="s">
        <v>110</v>
      </c>
      <c r="U867" s="19"/>
      <c r="V867" s="19"/>
      <c r="W867" s="19"/>
      <c r="X867" s="19">
        <v>730</v>
      </c>
      <c r="Y867" s="19">
        <v>0</v>
      </c>
      <c r="Z867" s="19">
        <v>1</v>
      </c>
      <c r="AA867" s="19" t="s">
        <v>48</v>
      </c>
      <c r="AB867" s="19">
        <v>1</v>
      </c>
      <c r="AC867" s="19">
        <v>635081</v>
      </c>
      <c r="AD867" s="19">
        <v>12</v>
      </c>
      <c r="AE867" s="19"/>
      <c r="AF867" s="19"/>
      <c r="AG867" s="19"/>
      <c r="AH867" s="19">
        <v>117397</v>
      </c>
      <c r="AI867" s="19">
        <v>1</v>
      </c>
      <c r="AJ867" s="19"/>
      <c r="AK867" s="19"/>
      <c r="AL867" s="19"/>
      <c r="AM867" s="19"/>
      <c r="AN867" s="19"/>
      <c r="AO867" s="19">
        <v>2.8</v>
      </c>
      <c r="AP867" s="19" t="s">
        <v>1504</v>
      </c>
      <c r="AQ867" s="19" t="s">
        <v>1502</v>
      </c>
      <c r="AR867" s="19" t="s">
        <v>1540</v>
      </c>
      <c r="AS867" s="19" t="s">
        <v>1562</v>
      </c>
      <c r="AT867" s="19" t="s">
        <v>1579</v>
      </c>
      <c r="AU867" s="19" t="s">
        <v>1580</v>
      </c>
      <c r="AV867" s="19" t="s">
        <v>1565</v>
      </c>
      <c r="AW867" s="19">
        <v>2008</v>
      </c>
      <c r="AX867" s="19">
        <v>3</v>
      </c>
      <c r="AY867" s="19" t="s">
        <v>1581</v>
      </c>
      <c r="AZ867" s="19" t="s">
        <v>1567</v>
      </c>
      <c r="BA867" s="19">
        <v>2009</v>
      </c>
      <c r="BB867" t="str">
        <f>VLOOKUP(AC867,'CTCwiretagcode(Jan2016)'!A$2:C$730,3,FALSE)</f>
        <v>GLH</v>
      </c>
      <c r="BC867" t="str">
        <f t="shared" si="42"/>
        <v>NT</v>
      </c>
      <c r="BD867">
        <f t="shared" si="43"/>
        <v>3</v>
      </c>
      <c r="BE867" t="str">
        <f t="shared" si="41"/>
        <v>6350813M10107  B2011730</v>
      </c>
      <c r="BK867" s="19" t="s">
        <v>1503</v>
      </c>
    </row>
    <row r="868" spans="1:63" x14ac:dyDescent="0.25">
      <c r="A868" s="19" t="s">
        <v>1501</v>
      </c>
      <c r="B868" s="19">
        <v>4.0999999999999996</v>
      </c>
      <c r="C868" s="19">
        <v>20140313</v>
      </c>
      <c r="D868" s="19" t="s">
        <v>41</v>
      </c>
      <c r="E868" s="19" t="s">
        <v>41</v>
      </c>
      <c r="F868" s="19">
        <v>2233469</v>
      </c>
      <c r="G868" s="19">
        <v>1</v>
      </c>
      <c r="H868" s="19">
        <v>2011</v>
      </c>
      <c r="I868" s="19">
        <v>20110831</v>
      </c>
      <c r="J868" s="19" t="s">
        <v>1501</v>
      </c>
      <c r="K868" s="19">
        <v>6</v>
      </c>
      <c r="L868" s="19">
        <v>36</v>
      </c>
      <c r="M868" s="19">
        <v>23</v>
      </c>
      <c r="N868" s="19">
        <v>14</v>
      </c>
      <c r="O868" s="19" t="s">
        <v>1502</v>
      </c>
      <c r="P868" s="19">
        <v>4</v>
      </c>
      <c r="Q868" s="19" t="s">
        <v>42</v>
      </c>
      <c r="R868" s="19"/>
      <c r="S868" s="19">
        <v>5000</v>
      </c>
      <c r="T868" s="19" t="s">
        <v>45</v>
      </c>
      <c r="U868" s="19"/>
      <c r="V868" s="19"/>
      <c r="W868" s="19"/>
      <c r="X868" s="19">
        <v>660</v>
      </c>
      <c r="Y868" s="19">
        <v>0</v>
      </c>
      <c r="Z868" s="19">
        <v>1</v>
      </c>
      <c r="AA868" s="19" t="s">
        <v>48</v>
      </c>
      <c r="AB868" s="19">
        <v>1</v>
      </c>
      <c r="AC868" s="19">
        <v>635081</v>
      </c>
      <c r="AD868" s="19">
        <v>12</v>
      </c>
      <c r="AE868" s="19"/>
      <c r="AF868" s="19"/>
      <c r="AG868" s="19"/>
      <c r="AH868" s="19">
        <v>117397</v>
      </c>
      <c r="AI868" s="19">
        <v>1</v>
      </c>
      <c r="AJ868" s="19"/>
      <c r="AK868" s="19"/>
      <c r="AL868" s="19"/>
      <c r="AM868" s="19"/>
      <c r="AN868" s="19"/>
      <c r="AO868" s="19">
        <v>2.8</v>
      </c>
      <c r="AP868" s="19" t="s">
        <v>1504</v>
      </c>
      <c r="AQ868" s="19" t="s">
        <v>1502</v>
      </c>
      <c r="AR868" s="19" t="s">
        <v>1540</v>
      </c>
      <c r="AS868" s="19" t="s">
        <v>1562</v>
      </c>
      <c r="AT868" s="19" t="s">
        <v>1579</v>
      </c>
      <c r="AU868" s="19" t="s">
        <v>1580</v>
      </c>
      <c r="AV868" s="19" t="s">
        <v>1565</v>
      </c>
      <c r="AW868" s="19">
        <v>2008</v>
      </c>
      <c r="AX868" s="19">
        <v>3</v>
      </c>
      <c r="AY868" s="19" t="s">
        <v>1581</v>
      </c>
      <c r="AZ868" s="19" t="s">
        <v>1567</v>
      </c>
      <c r="BA868" s="19">
        <v>2009</v>
      </c>
      <c r="BB868" t="str">
        <f>VLOOKUP(AC868,'CTCwiretagcode(Jan2016)'!A$2:C$730,3,FALSE)</f>
        <v>GLH</v>
      </c>
      <c r="BC868" t="str">
        <f t="shared" si="42"/>
        <v>NT</v>
      </c>
      <c r="BD868">
        <f t="shared" si="43"/>
        <v>3</v>
      </c>
      <c r="BE868" t="str">
        <f t="shared" si="41"/>
        <v>6350813M10107  B2011660</v>
      </c>
      <c r="BK868" s="19" t="s">
        <v>1503</v>
      </c>
    </row>
    <row r="869" spans="1:63" x14ac:dyDescent="0.25">
      <c r="A869" s="19" t="s">
        <v>1501</v>
      </c>
      <c r="B869" s="19">
        <v>4.0999999999999996</v>
      </c>
      <c r="C869" s="19">
        <v>20140313</v>
      </c>
      <c r="D869" s="19" t="s">
        <v>41</v>
      </c>
      <c r="E869" s="19" t="s">
        <v>41</v>
      </c>
      <c r="F869" s="19">
        <v>2233561</v>
      </c>
      <c r="G869" s="19">
        <v>1</v>
      </c>
      <c r="H869" s="19">
        <v>2011</v>
      </c>
      <c r="I869" s="19">
        <v>20110831</v>
      </c>
      <c r="J869" s="19" t="s">
        <v>1501</v>
      </c>
      <c r="K869" s="19">
        <v>6</v>
      </c>
      <c r="L869" s="19">
        <v>36</v>
      </c>
      <c r="M869" s="19">
        <v>23</v>
      </c>
      <c r="N869" s="19">
        <v>14</v>
      </c>
      <c r="O869" s="19" t="s">
        <v>1502</v>
      </c>
      <c r="P869" s="19">
        <v>4</v>
      </c>
      <c r="Q869" s="19" t="s">
        <v>42</v>
      </c>
      <c r="R869" s="19"/>
      <c r="S869" s="19">
        <v>5000</v>
      </c>
      <c r="T869" s="19" t="s">
        <v>45</v>
      </c>
      <c r="U869" s="19"/>
      <c r="V869" s="19"/>
      <c r="W869" s="19"/>
      <c r="X869" s="19">
        <v>720</v>
      </c>
      <c r="Y869" s="19">
        <v>0</v>
      </c>
      <c r="Z869" s="19">
        <v>1</v>
      </c>
      <c r="AA869" s="19" t="s">
        <v>48</v>
      </c>
      <c r="AB869" s="19">
        <v>1</v>
      </c>
      <c r="AC869" s="19">
        <v>634841</v>
      </c>
      <c r="AD869" s="19">
        <v>12</v>
      </c>
      <c r="AE869" s="19"/>
      <c r="AF869" s="19"/>
      <c r="AG869" s="19"/>
      <c r="AH869" s="19">
        <v>117397</v>
      </c>
      <c r="AI869" s="19">
        <v>1</v>
      </c>
      <c r="AJ869" s="19"/>
      <c r="AK869" s="19"/>
      <c r="AL869" s="19"/>
      <c r="AM869" s="19"/>
      <c r="AN869" s="19"/>
      <c r="AO869" s="19">
        <v>2.8</v>
      </c>
      <c r="AP869" s="19" t="s">
        <v>1504</v>
      </c>
      <c r="AQ869" s="19" t="s">
        <v>1502</v>
      </c>
      <c r="AR869" s="19" t="s">
        <v>1540</v>
      </c>
      <c r="AS869" s="19" t="s">
        <v>1562</v>
      </c>
      <c r="AT869" s="19" t="s">
        <v>1563</v>
      </c>
      <c r="AU869" s="19" t="s">
        <v>1564</v>
      </c>
      <c r="AV869" s="19" t="s">
        <v>1565</v>
      </c>
      <c r="AW869" s="19">
        <v>2008</v>
      </c>
      <c r="AX869" s="19">
        <v>3</v>
      </c>
      <c r="AY869" s="19" t="s">
        <v>1566</v>
      </c>
      <c r="AZ869" s="19" t="s">
        <v>1567</v>
      </c>
      <c r="BA869" s="19">
        <v>2009</v>
      </c>
      <c r="BB869" t="str">
        <f>VLOOKUP(AC869,'CTCwiretagcode(Jan2016)'!A$2:C$730,3,FALSE)</f>
        <v>SAM</v>
      </c>
      <c r="BC869" t="str">
        <f t="shared" si="42"/>
        <v>NT</v>
      </c>
      <c r="BD869">
        <f t="shared" si="43"/>
        <v>3</v>
      </c>
      <c r="BE869" t="str">
        <f t="shared" si="41"/>
        <v>6348413M10107  B2011720</v>
      </c>
      <c r="BK869" s="19" t="s">
        <v>1503</v>
      </c>
    </row>
    <row r="870" spans="1:63" x14ac:dyDescent="0.25">
      <c r="A870" s="19" t="s">
        <v>1501</v>
      </c>
      <c r="B870" s="19">
        <v>4.0999999999999996</v>
      </c>
      <c r="C870" s="19">
        <v>20140313</v>
      </c>
      <c r="D870" s="19" t="s">
        <v>41</v>
      </c>
      <c r="E870" s="19" t="s">
        <v>41</v>
      </c>
      <c r="F870" s="19">
        <v>2233564</v>
      </c>
      <c r="G870" s="19">
        <v>1</v>
      </c>
      <c r="H870" s="19">
        <v>2011</v>
      </c>
      <c r="I870" s="19">
        <v>20110831</v>
      </c>
      <c r="J870" s="19" t="s">
        <v>1501</v>
      </c>
      <c r="K870" s="19">
        <v>6</v>
      </c>
      <c r="L870" s="19">
        <v>36</v>
      </c>
      <c r="M870" s="19">
        <v>23</v>
      </c>
      <c r="N870" s="19">
        <v>14</v>
      </c>
      <c r="O870" s="19" t="s">
        <v>1502</v>
      </c>
      <c r="P870" s="19">
        <v>4</v>
      </c>
      <c r="Q870" s="19" t="s">
        <v>42</v>
      </c>
      <c r="R870" s="19"/>
      <c r="S870" s="19">
        <v>5000</v>
      </c>
      <c r="T870" s="19" t="s">
        <v>110</v>
      </c>
      <c r="U870" s="19"/>
      <c r="V870" s="19"/>
      <c r="W870" s="19"/>
      <c r="X870" s="19">
        <v>890</v>
      </c>
      <c r="Y870" s="19">
        <v>0</v>
      </c>
      <c r="Z870" s="19">
        <v>1</v>
      </c>
      <c r="AA870" s="19" t="s">
        <v>48</v>
      </c>
      <c r="AB870" s="19">
        <v>1</v>
      </c>
      <c r="AC870" s="19">
        <v>634272</v>
      </c>
      <c r="AD870" s="19">
        <v>12</v>
      </c>
      <c r="AE870" s="19"/>
      <c r="AF870" s="19"/>
      <c r="AG870" s="19"/>
      <c r="AH870" s="19">
        <v>117397</v>
      </c>
      <c r="AI870" s="19">
        <v>1</v>
      </c>
      <c r="AJ870" s="19"/>
      <c r="AK870" s="19"/>
      <c r="AL870" s="19"/>
      <c r="AM870" s="19"/>
      <c r="AN870" s="19"/>
      <c r="AO870" s="19">
        <v>2.8</v>
      </c>
      <c r="AP870" s="19" t="s">
        <v>1504</v>
      </c>
      <c r="AQ870" s="19" t="s">
        <v>1502</v>
      </c>
      <c r="AR870" s="19" t="s">
        <v>1540</v>
      </c>
      <c r="AS870" s="19" t="s">
        <v>1562</v>
      </c>
      <c r="AT870" s="19" t="s">
        <v>1563</v>
      </c>
      <c r="AU870" s="19" t="s">
        <v>1564</v>
      </c>
      <c r="AV870" s="19" t="s">
        <v>1565</v>
      </c>
      <c r="AW870" s="19">
        <v>2007</v>
      </c>
      <c r="AX870" s="19">
        <v>3</v>
      </c>
      <c r="AY870" s="19" t="s">
        <v>1566</v>
      </c>
      <c r="AZ870" s="19" t="s">
        <v>1567</v>
      </c>
      <c r="BA870" s="19">
        <v>2008</v>
      </c>
      <c r="BB870" t="str">
        <f>VLOOKUP(AC870,'CTCwiretagcode(Jan2016)'!A$2:C$730,3,FALSE)</f>
        <v>SAM</v>
      </c>
      <c r="BC870" t="str">
        <f t="shared" si="42"/>
        <v>NT</v>
      </c>
      <c r="BD870">
        <f t="shared" si="43"/>
        <v>3</v>
      </c>
      <c r="BE870" t="str">
        <f t="shared" si="41"/>
        <v>6342723M10107  B2011890</v>
      </c>
      <c r="BK870" s="19" t="s">
        <v>1503</v>
      </c>
    </row>
    <row r="871" spans="1:63" x14ac:dyDescent="0.25">
      <c r="A871" s="19" t="s">
        <v>1501</v>
      </c>
      <c r="B871" s="19">
        <v>4.0999999999999996</v>
      </c>
      <c r="C871" s="19">
        <v>20140313</v>
      </c>
      <c r="D871" s="19" t="s">
        <v>41</v>
      </c>
      <c r="E871" s="19" t="s">
        <v>41</v>
      </c>
      <c r="F871" s="19">
        <v>2233566</v>
      </c>
      <c r="G871" s="19">
        <v>1</v>
      </c>
      <c r="H871" s="19">
        <v>2011</v>
      </c>
      <c r="I871" s="19">
        <v>20110831</v>
      </c>
      <c r="J871" s="19" t="s">
        <v>1501</v>
      </c>
      <c r="K871" s="19">
        <v>6</v>
      </c>
      <c r="L871" s="19">
        <v>36</v>
      </c>
      <c r="M871" s="19">
        <v>23</v>
      </c>
      <c r="N871" s="19">
        <v>14</v>
      </c>
      <c r="O871" s="19" t="s">
        <v>1502</v>
      </c>
      <c r="P871" s="19">
        <v>4</v>
      </c>
      <c r="Q871" s="19" t="s">
        <v>42</v>
      </c>
      <c r="R871" s="19"/>
      <c r="S871" s="19">
        <v>5000</v>
      </c>
      <c r="T871" s="19" t="s">
        <v>45</v>
      </c>
      <c r="U871" s="19"/>
      <c r="V871" s="19"/>
      <c r="W871" s="19"/>
      <c r="X871" s="19">
        <v>700</v>
      </c>
      <c r="Y871" s="19">
        <v>0</v>
      </c>
      <c r="Z871" s="19">
        <v>1</v>
      </c>
      <c r="AA871" s="19" t="s">
        <v>48</v>
      </c>
      <c r="AB871" s="19">
        <v>1</v>
      </c>
      <c r="AC871" s="19">
        <v>185958</v>
      </c>
      <c r="AD871" s="19">
        <v>12</v>
      </c>
      <c r="AE871" s="19"/>
      <c r="AF871" s="19"/>
      <c r="AG871" s="19"/>
      <c r="AH871" s="19">
        <v>117397</v>
      </c>
      <c r="AI871" s="19">
        <v>1</v>
      </c>
      <c r="AJ871" s="19"/>
      <c r="AK871" s="19"/>
      <c r="AL871" s="19"/>
      <c r="AM871" s="19"/>
      <c r="AN871" s="19"/>
      <c r="AO871" s="19">
        <v>2.8</v>
      </c>
      <c r="AP871" s="19" t="s">
        <v>1504</v>
      </c>
      <c r="AQ871" s="19" t="s">
        <v>1502</v>
      </c>
      <c r="AR871" s="19" t="s">
        <v>1505</v>
      </c>
      <c r="AS871" s="19" t="s">
        <v>1512</v>
      </c>
      <c r="AT871" s="19" t="s">
        <v>1513</v>
      </c>
      <c r="AU871" s="19" t="s">
        <v>1524</v>
      </c>
      <c r="AV871" s="19" t="s">
        <v>1525</v>
      </c>
      <c r="AW871" s="19">
        <v>2008</v>
      </c>
      <c r="AX871" s="19">
        <v>3</v>
      </c>
      <c r="AY871" s="19" t="s">
        <v>1526</v>
      </c>
      <c r="AZ871" s="19" t="s">
        <v>1527</v>
      </c>
      <c r="BA871" s="19">
        <v>2009</v>
      </c>
      <c r="BB871" t="str">
        <f>VLOOKUP(AC871,'CTCwiretagcode(Jan2016)'!A$2:C$730,3,FALSE)</f>
        <v>BQR</v>
      </c>
      <c r="BC871" t="str">
        <f t="shared" si="42"/>
        <v>NT</v>
      </c>
      <c r="BD871">
        <f t="shared" si="43"/>
        <v>3</v>
      </c>
      <c r="BE871" t="str">
        <f t="shared" si="41"/>
        <v>1859583M10107  B2011700</v>
      </c>
      <c r="BK871" s="19" t="s">
        <v>1503</v>
      </c>
    </row>
    <row r="872" spans="1:63" x14ac:dyDescent="0.25">
      <c r="A872" s="19" t="s">
        <v>1501</v>
      </c>
      <c r="B872" s="19">
        <v>4.0999999999999996</v>
      </c>
      <c r="C872" s="19">
        <v>20140313</v>
      </c>
      <c r="D872" s="19" t="s">
        <v>41</v>
      </c>
      <c r="E872" s="19" t="s">
        <v>41</v>
      </c>
      <c r="F872" s="19">
        <v>2233570</v>
      </c>
      <c r="G872" s="19">
        <v>1</v>
      </c>
      <c r="H872" s="19">
        <v>2011</v>
      </c>
      <c r="I872" s="19">
        <v>20110831</v>
      </c>
      <c r="J872" s="19" t="s">
        <v>1501</v>
      </c>
      <c r="K872" s="19">
        <v>6</v>
      </c>
      <c r="L872" s="19">
        <v>36</v>
      </c>
      <c r="M872" s="19">
        <v>23</v>
      </c>
      <c r="N872" s="19">
        <v>14</v>
      </c>
      <c r="O872" s="19" t="s">
        <v>1502</v>
      </c>
      <c r="P872" s="19">
        <v>4</v>
      </c>
      <c r="Q872" s="19" t="s">
        <v>42</v>
      </c>
      <c r="R872" s="19"/>
      <c r="S872" s="19">
        <v>5000</v>
      </c>
      <c r="T872" s="19" t="s">
        <v>110</v>
      </c>
      <c r="U872" s="19"/>
      <c r="V872" s="19"/>
      <c r="W872" s="19"/>
      <c r="X872" s="19">
        <v>800</v>
      </c>
      <c r="Y872" s="19">
        <v>0</v>
      </c>
      <c r="Z872" s="19">
        <v>1</v>
      </c>
      <c r="AA872" s="19" t="s">
        <v>48</v>
      </c>
      <c r="AB872" s="19">
        <v>1</v>
      </c>
      <c r="AC872" s="19">
        <v>634272</v>
      </c>
      <c r="AD872" s="19">
        <v>12</v>
      </c>
      <c r="AE872" s="19"/>
      <c r="AF872" s="19"/>
      <c r="AG872" s="19"/>
      <c r="AH872" s="19">
        <v>117397</v>
      </c>
      <c r="AI872" s="19">
        <v>1</v>
      </c>
      <c r="AJ872" s="19"/>
      <c r="AK872" s="19"/>
      <c r="AL872" s="19"/>
      <c r="AM872" s="19"/>
      <c r="AN872" s="19"/>
      <c r="AO872" s="19">
        <v>2.8</v>
      </c>
      <c r="AP872" s="19" t="s">
        <v>1504</v>
      </c>
      <c r="AQ872" s="19" t="s">
        <v>1502</v>
      </c>
      <c r="AR872" s="19" t="s">
        <v>1540</v>
      </c>
      <c r="AS872" s="19" t="s">
        <v>1562</v>
      </c>
      <c r="AT872" s="19" t="s">
        <v>1563</v>
      </c>
      <c r="AU872" s="19" t="s">
        <v>1564</v>
      </c>
      <c r="AV872" s="19" t="s">
        <v>1565</v>
      </c>
      <c r="AW872" s="19">
        <v>2007</v>
      </c>
      <c r="AX872" s="19">
        <v>3</v>
      </c>
      <c r="AY872" s="19" t="s">
        <v>1566</v>
      </c>
      <c r="AZ872" s="19" t="s">
        <v>1567</v>
      </c>
      <c r="BA872" s="19">
        <v>2008</v>
      </c>
      <c r="BB872" t="str">
        <f>VLOOKUP(AC872,'CTCwiretagcode(Jan2016)'!A$2:C$730,3,FALSE)</f>
        <v>SAM</v>
      </c>
      <c r="BC872" t="str">
        <f t="shared" si="42"/>
        <v>NT</v>
      </c>
      <c r="BD872">
        <f t="shared" si="43"/>
        <v>3</v>
      </c>
      <c r="BE872" t="str">
        <f t="shared" si="41"/>
        <v>6342723M10107  B2011800</v>
      </c>
      <c r="BK872" s="19" t="s">
        <v>1503</v>
      </c>
    </row>
    <row r="873" spans="1:63" x14ac:dyDescent="0.25">
      <c r="A873" s="19" t="s">
        <v>1501</v>
      </c>
      <c r="B873" s="19">
        <v>4.0999999999999996</v>
      </c>
      <c r="C873" s="19">
        <v>20140313</v>
      </c>
      <c r="D873" s="19" t="s">
        <v>41</v>
      </c>
      <c r="E873" s="19" t="s">
        <v>41</v>
      </c>
      <c r="F873" s="19">
        <v>2233572</v>
      </c>
      <c r="G873" s="19">
        <v>1</v>
      </c>
      <c r="H873" s="19">
        <v>2011</v>
      </c>
      <c r="I873" s="19">
        <v>20110831</v>
      </c>
      <c r="J873" s="19" t="s">
        <v>1501</v>
      </c>
      <c r="K873" s="19">
        <v>6</v>
      </c>
      <c r="L873" s="19">
        <v>36</v>
      </c>
      <c r="M873" s="19">
        <v>23</v>
      </c>
      <c r="N873" s="19">
        <v>14</v>
      </c>
      <c r="O873" s="19" t="s">
        <v>1502</v>
      </c>
      <c r="P873" s="19">
        <v>4</v>
      </c>
      <c r="Q873" s="19" t="s">
        <v>42</v>
      </c>
      <c r="R873" s="19"/>
      <c r="S873" s="19">
        <v>5000</v>
      </c>
      <c r="T873" s="19" t="s">
        <v>110</v>
      </c>
      <c r="U873" s="19"/>
      <c r="V873" s="19"/>
      <c r="W873" s="19"/>
      <c r="X873" s="19">
        <v>740</v>
      </c>
      <c r="Y873" s="19">
        <v>0</v>
      </c>
      <c r="Z873" s="19">
        <v>1</v>
      </c>
      <c r="AA873" s="19" t="s">
        <v>48</v>
      </c>
      <c r="AB873" s="19">
        <v>1</v>
      </c>
      <c r="AC873" s="19">
        <v>634841</v>
      </c>
      <c r="AD873" s="19">
        <v>12</v>
      </c>
      <c r="AE873" s="19"/>
      <c r="AF873" s="19"/>
      <c r="AG873" s="19"/>
      <c r="AH873" s="19">
        <v>117397</v>
      </c>
      <c r="AI873" s="19">
        <v>1</v>
      </c>
      <c r="AJ873" s="19"/>
      <c r="AK873" s="19"/>
      <c r="AL873" s="19"/>
      <c r="AM873" s="19"/>
      <c r="AN873" s="19"/>
      <c r="AO873" s="19">
        <v>2.8</v>
      </c>
      <c r="AP873" s="19" t="s">
        <v>1504</v>
      </c>
      <c r="AQ873" s="19" t="s">
        <v>1502</v>
      </c>
      <c r="AR873" s="19" t="s">
        <v>1540</v>
      </c>
      <c r="AS873" s="19" t="s">
        <v>1562</v>
      </c>
      <c r="AT873" s="19" t="s">
        <v>1563</v>
      </c>
      <c r="AU873" s="19" t="s">
        <v>1564</v>
      </c>
      <c r="AV873" s="19" t="s">
        <v>1565</v>
      </c>
      <c r="AW873" s="19">
        <v>2008</v>
      </c>
      <c r="AX873" s="19">
        <v>3</v>
      </c>
      <c r="AY873" s="19" t="s">
        <v>1566</v>
      </c>
      <c r="AZ873" s="19" t="s">
        <v>1567</v>
      </c>
      <c r="BA873" s="19">
        <v>2009</v>
      </c>
      <c r="BB873" t="str">
        <f>VLOOKUP(AC873,'CTCwiretagcode(Jan2016)'!A$2:C$730,3,FALSE)</f>
        <v>SAM</v>
      </c>
      <c r="BC873" t="str">
        <f t="shared" si="42"/>
        <v>NT</v>
      </c>
      <c r="BD873">
        <f t="shared" si="43"/>
        <v>3</v>
      </c>
      <c r="BE873" t="str">
        <f t="shared" si="41"/>
        <v>6348413M10107  B2011740</v>
      </c>
      <c r="BK873" s="19" t="s">
        <v>1503</v>
      </c>
    </row>
    <row r="874" spans="1:63" x14ac:dyDescent="0.25">
      <c r="A874" s="19" t="s">
        <v>1501</v>
      </c>
      <c r="B874" s="19">
        <v>4.0999999999999996</v>
      </c>
      <c r="C874" s="19">
        <v>20140313</v>
      </c>
      <c r="D874" s="19" t="s">
        <v>41</v>
      </c>
      <c r="E874" s="19" t="s">
        <v>41</v>
      </c>
      <c r="F874" s="19">
        <v>2233573</v>
      </c>
      <c r="G874" s="19">
        <v>1</v>
      </c>
      <c r="H874" s="19">
        <v>2011</v>
      </c>
      <c r="I874" s="19">
        <v>20110831</v>
      </c>
      <c r="J874" s="19" t="s">
        <v>1501</v>
      </c>
      <c r="K874" s="19">
        <v>6</v>
      </c>
      <c r="L874" s="19">
        <v>36</v>
      </c>
      <c r="M874" s="19">
        <v>23</v>
      </c>
      <c r="N874" s="19">
        <v>14</v>
      </c>
      <c r="O874" s="19" t="s">
        <v>1502</v>
      </c>
      <c r="P874" s="19">
        <v>4</v>
      </c>
      <c r="Q874" s="19" t="s">
        <v>42</v>
      </c>
      <c r="R874" s="19"/>
      <c r="S874" s="19">
        <v>5000</v>
      </c>
      <c r="T874" s="19" t="s">
        <v>45</v>
      </c>
      <c r="U874" s="19"/>
      <c r="V874" s="19"/>
      <c r="W874" s="19"/>
      <c r="X874" s="19">
        <v>690</v>
      </c>
      <c r="Y874" s="19">
        <v>0</v>
      </c>
      <c r="Z874" s="19">
        <v>1</v>
      </c>
      <c r="AA874" s="19" t="s">
        <v>48</v>
      </c>
      <c r="AB874" s="19">
        <v>1</v>
      </c>
      <c r="AC874" s="19">
        <v>634841</v>
      </c>
      <c r="AD874" s="19">
        <v>12</v>
      </c>
      <c r="AE874" s="19"/>
      <c r="AF874" s="19"/>
      <c r="AG874" s="19"/>
      <c r="AH874" s="19">
        <v>117397</v>
      </c>
      <c r="AI874" s="19">
        <v>1</v>
      </c>
      <c r="AJ874" s="19"/>
      <c r="AK874" s="19"/>
      <c r="AL874" s="19"/>
      <c r="AM874" s="19"/>
      <c r="AN874" s="19"/>
      <c r="AO874" s="19">
        <v>2.8</v>
      </c>
      <c r="AP874" s="19" t="s">
        <v>1504</v>
      </c>
      <c r="AQ874" s="19" t="s">
        <v>1502</v>
      </c>
      <c r="AR874" s="19" t="s">
        <v>1540</v>
      </c>
      <c r="AS874" s="19" t="s">
        <v>1562</v>
      </c>
      <c r="AT874" s="19" t="s">
        <v>1563</v>
      </c>
      <c r="AU874" s="19" t="s">
        <v>1564</v>
      </c>
      <c r="AV874" s="19" t="s">
        <v>1565</v>
      </c>
      <c r="AW874" s="19">
        <v>2008</v>
      </c>
      <c r="AX874" s="19">
        <v>3</v>
      </c>
      <c r="AY874" s="19" t="s">
        <v>1566</v>
      </c>
      <c r="AZ874" s="19" t="s">
        <v>1567</v>
      </c>
      <c r="BA874" s="19">
        <v>2009</v>
      </c>
      <c r="BB874" t="str">
        <f>VLOOKUP(AC874,'CTCwiretagcode(Jan2016)'!A$2:C$730,3,FALSE)</f>
        <v>SAM</v>
      </c>
      <c r="BC874" t="str">
        <f t="shared" si="42"/>
        <v>NT</v>
      </c>
      <c r="BD874">
        <f t="shared" si="43"/>
        <v>3</v>
      </c>
      <c r="BE874" t="str">
        <f t="shared" si="41"/>
        <v>6348413M10107  B2011690</v>
      </c>
      <c r="BK874" s="19" t="s">
        <v>1503</v>
      </c>
    </row>
    <row r="875" spans="1:63" x14ac:dyDescent="0.25">
      <c r="A875" s="19" t="s">
        <v>1501</v>
      </c>
      <c r="B875" s="19">
        <v>4.0999999999999996</v>
      </c>
      <c r="C875" s="19">
        <v>20140313</v>
      </c>
      <c r="D875" s="19" t="s">
        <v>41</v>
      </c>
      <c r="E875" s="19" t="s">
        <v>41</v>
      </c>
      <c r="F875" s="19">
        <v>2233576</v>
      </c>
      <c r="G875" s="19">
        <v>1</v>
      </c>
      <c r="H875" s="19">
        <v>2011</v>
      </c>
      <c r="I875" s="19">
        <v>20110831</v>
      </c>
      <c r="J875" s="19" t="s">
        <v>1501</v>
      </c>
      <c r="K875" s="19">
        <v>6</v>
      </c>
      <c r="L875" s="19">
        <v>36</v>
      </c>
      <c r="M875" s="19">
        <v>23</v>
      </c>
      <c r="N875" s="19">
        <v>14</v>
      </c>
      <c r="O875" s="19" t="s">
        <v>1502</v>
      </c>
      <c r="P875" s="19">
        <v>4</v>
      </c>
      <c r="Q875" s="19" t="s">
        <v>42</v>
      </c>
      <c r="R875" s="19"/>
      <c r="S875" s="19">
        <v>5000</v>
      </c>
      <c r="T875" s="19" t="s">
        <v>110</v>
      </c>
      <c r="U875" s="19"/>
      <c r="V875" s="19"/>
      <c r="W875" s="19"/>
      <c r="X875" s="19">
        <v>640</v>
      </c>
      <c r="Y875" s="19">
        <v>0</v>
      </c>
      <c r="Z875" s="19">
        <v>1</v>
      </c>
      <c r="AA875" s="19" t="s">
        <v>48</v>
      </c>
      <c r="AB875" s="19">
        <v>1</v>
      </c>
      <c r="AC875" s="19">
        <v>634841</v>
      </c>
      <c r="AD875" s="19">
        <v>12</v>
      </c>
      <c r="AE875" s="19"/>
      <c r="AF875" s="19"/>
      <c r="AG875" s="19"/>
      <c r="AH875" s="19">
        <v>117397</v>
      </c>
      <c r="AI875" s="19">
        <v>1</v>
      </c>
      <c r="AJ875" s="19"/>
      <c r="AK875" s="19"/>
      <c r="AL875" s="19"/>
      <c r="AM875" s="19"/>
      <c r="AN875" s="19"/>
      <c r="AO875" s="19">
        <v>2.8</v>
      </c>
      <c r="AP875" s="19" t="s">
        <v>1504</v>
      </c>
      <c r="AQ875" s="19" t="s">
        <v>1502</v>
      </c>
      <c r="AR875" s="19" t="s">
        <v>1540</v>
      </c>
      <c r="AS875" s="19" t="s">
        <v>1562</v>
      </c>
      <c r="AT875" s="19" t="s">
        <v>1563</v>
      </c>
      <c r="AU875" s="19" t="s">
        <v>1564</v>
      </c>
      <c r="AV875" s="19" t="s">
        <v>1565</v>
      </c>
      <c r="AW875" s="19">
        <v>2008</v>
      </c>
      <c r="AX875" s="19">
        <v>3</v>
      </c>
      <c r="AY875" s="19" t="s">
        <v>1566</v>
      </c>
      <c r="AZ875" s="19" t="s">
        <v>1567</v>
      </c>
      <c r="BA875" s="19">
        <v>2009</v>
      </c>
      <c r="BB875" t="str">
        <f>VLOOKUP(AC875,'CTCwiretagcode(Jan2016)'!A$2:C$730,3,FALSE)</f>
        <v>SAM</v>
      </c>
      <c r="BC875" t="str">
        <f t="shared" si="42"/>
        <v>NT</v>
      </c>
      <c r="BD875">
        <f t="shared" si="43"/>
        <v>3</v>
      </c>
      <c r="BE875" t="str">
        <f t="shared" si="41"/>
        <v>6348413M10107  B2011640</v>
      </c>
      <c r="BK875" s="19" t="s">
        <v>1503</v>
      </c>
    </row>
    <row r="876" spans="1:63" x14ac:dyDescent="0.25">
      <c r="A876" s="19" t="s">
        <v>1501</v>
      </c>
      <c r="B876" s="19">
        <v>4.0999999999999996</v>
      </c>
      <c r="C876" s="19">
        <v>20140313</v>
      </c>
      <c r="D876" s="19" t="s">
        <v>41</v>
      </c>
      <c r="E876" s="19" t="s">
        <v>41</v>
      </c>
      <c r="F876" s="19">
        <v>2232766</v>
      </c>
      <c r="G876" s="19">
        <v>1</v>
      </c>
      <c r="H876" s="19">
        <v>2011</v>
      </c>
      <c r="I876" s="19">
        <v>20110901</v>
      </c>
      <c r="J876" s="19" t="s">
        <v>1501</v>
      </c>
      <c r="K876" s="19">
        <v>6</v>
      </c>
      <c r="L876" s="19">
        <v>36</v>
      </c>
      <c r="M876" s="19">
        <v>23</v>
      </c>
      <c r="N876" s="19">
        <v>49</v>
      </c>
      <c r="O876" s="19" t="s">
        <v>1502</v>
      </c>
      <c r="P876" s="19">
        <v>4</v>
      </c>
      <c r="Q876" s="19" t="s">
        <v>42</v>
      </c>
      <c r="R876" s="19"/>
      <c r="S876" s="19">
        <v>5000</v>
      </c>
      <c r="T876" s="19" t="s">
        <v>45</v>
      </c>
      <c r="U876" s="19"/>
      <c r="V876" s="19"/>
      <c r="W876" s="19"/>
      <c r="X876" s="19">
        <v>780</v>
      </c>
      <c r="Y876" s="19">
        <v>0</v>
      </c>
      <c r="Z876" s="19">
        <v>1</v>
      </c>
      <c r="AA876" s="19" t="s">
        <v>48</v>
      </c>
      <c r="AB876" s="19">
        <v>1</v>
      </c>
      <c r="AC876" s="19">
        <v>180482</v>
      </c>
      <c r="AD876" s="19">
        <v>12</v>
      </c>
      <c r="AE876" s="19"/>
      <c r="AF876" s="19"/>
      <c r="AG876" s="19"/>
      <c r="AH876" s="19">
        <v>117397</v>
      </c>
      <c r="AI876" s="19">
        <v>1</v>
      </c>
      <c r="AJ876" s="19"/>
      <c r="AK876" s="19"/>
      <c r="AL876" s="19"/>
      <c r="AM876" s="19"/>
      <c r="AN876" s="19"/>
      <c r="AO876" s="19">
        <v>2.8</v>
      </c>
      <c r="AP876" s="19" t="s">
        <v>1504</v>
      </c>
      <c r="AQ876" s="19" t="s">
        <v>1502</v>
      </c>
      <c r="AR876" s="19" t="s">
        <v>1505</v>
      </c>
      <c r="AS876" s="19" t="s">
        <v>1506</v>
      </c>
      <c r="AT876" s="19" t="s">
        <v>1507</v>
      </c>
      <c r="AU876" s="19" t="s">
        <v>1520</v>
      </c>
      <c r="AV876" s="19" t="s">
        <v>1521</v>
      </c>
      <c r="AW876" s="19">
        <v>2008</v>
      </c>
      <c r="AX876" s="19">
        <v>3</v>
      </c>
      <c r="AY876" s="19" t="s">
        <v>1522</v>
      </c>
      <c r="AZ876" s="19" t="s">
        <v>1523</v>
      </c>
      <c r="BA876" s="19">
        <v>2009</v>
      </c>
      <c r="BB876" t="str">
        <f>VLOOKUP(AC876,'CTCwiretagcode(Jan2016)'!A$2:C$730,3,FALSE)</f>
        <v>CHI</v>
      </c>
      <c r="BC876" t="str">
        <f t="shared" si="42"/>
        <v>mix</v>
      </c>
      <c r="BD876">
        <f t="shared" si="43"/>
        <v>3</v>
      </c>
      <c r="BE876" t="str">
        <f t="shared" si="41"/>
        <v>1804823M10107  B2011780</v>
      </c>
      <c r="BK876" s="19" t="s">
        <v>1503</v>
      </c>
    </row>
    <row r="877" spans="1:63" x14ac:dyDescent="0.25">
      <c r="A877" s="19" t="s">
        <v>1501</v>
      </c>
      <c r="B877" s="19">
        <v>4.0999999999999996</v>
      </c>
      <c r="C877" s="19">
        <v>20140313</v>
      </c>
      <c r="D877" s="19" t="s">
        <v>41</v>
      </c>
      <c r="E877" s="19" t="s">
        <v>41</v>
      </c>
      <c r="F877" s="19">
        <v>2232825</v>
      </c>
      <c r="G877" s="19">
        <v>1</v>
      </c>
      <c r="H877" s="19">
        <v>2011</v>
      </c>
      <c r="I877" s="19">
        <v>20110901</v>
      </c>
      <c r="J877" s="19" t="s">
        <v>1501</v>
      </c>
      <c r="K877" s="19">
        <v>6</v>
      </c>
      <c r="L877" s="19">
        <v>36</v>
      </c>
      <c r="M877" s="19">
        <v>23</v>
      </c>
      <c r="N877" s="19">
        <v>14</v>
      </c>
      <c r="O877" s="19" t="s">
        <v>1502</v>
      </c>
      <c r="P877" s="19">
        <v>4</v>
      </c>
      <c r="Q877" s="19" t="s">
        <v>42</v>
      </c>
      <c r="R877" s="19"/>
      <c r="S877" s="19">
        <v>5000</v>
      </c>
      <c r="T877" s="19" t="s">
        <v>45</v>
      </c>
      <c r="U877" s="19"/>
      <c r="V877" s="19"/>
      <c r="W877" s="19"/>
      <c r="X877" s="19">
        <v>780</v>
      </c>
      <c r="Y877" s="19">
        <v>0</v>
      </c>
      <c r="Z877" s="19">
        <v>1</v>
      </c>
      <c r="AA877" s="19" t="s">
        <v>48</v>
      </c>
      <c r="AB877" s="19">
        <v>1</v>
      </c>
      <c r="AC877" s="19">
        <v>634583</v>
      </c>
      <c r="AD877" s="19">
        <v>12</v>
      </c>
      <c r="AE877" s="19"/>
      <c r="AF877" s="19"/>
      <c r="AG877" s="19"/>
      <c r="AH877" s="19">
        <v>117397</v>
      </c>
      <c r="AI877" s="19">
        <v>1</v>
      </c>
      <c r="AJ877" s="19"/>
      <c r="AK877" s="19"/>
      <c r="AL877" s="19"/>
      <c r="AM877" s="19"/>
      <c r="AN877" s="19"/>
      <c r="AO877" s="19">
        <v>2.8</v>
      </c>
      <c r="AP877" s="19" t="s">
        <v>1504</v>
      </c>
      <c r="AQ877" s="19" t="s">
        <v>1502</v>
      </c>
      <c r="AR877" s="19" t="s">
        <v>1540</v>
      </c>
      <c r="AS877" s="19" t="s">
        <v>1562</v>
      </c>
      <c r="AT877" s="19" t="s">
        <v>1579</v>
      </c>
      <c r="AU877" s="19" t="s">
        <v>1580</v>
      </c>
      <c r="AV877" s="19" t="s">
        <v>1565</v>
      </c>
      <c r="AW877" s="19">
        <v>2007</v>
      </c>
      <c r="AX877" s="19">
        <v>3</v>
      </c>
      <c r="AY877" s="19" t="s">
        <v>1581</v>
      </c>
      <c r="AZ877" s="19" t="s">
        <v>1567</v>
      </c>
      <c r="BA877" s="19">
        <v>2008</v>
      </c>
      <c r="BB877" t="str">
        <f>VLOOKUP(AC877,'CTCwiretagcode(Jan2016)'!A$2:C$730,3,FALSE)</f>
        <v>GLH</v>
      </c>
      <c r="BC877" t="str">
        <f t="shared" si="42"/>
        <v>NT</v>
      </c>
      <c r="BD877">
        <f t="shared" si="43"/>
        <v>3</v>
      </c>
      <c r="BE877" t="str">
        <f t="shared" si="41"/>
        <v>6345833M10107  B2011780</v>
      </c>
      <c r="BK877" s="19" t="s">
        <v>1503</v>
      </c>
    </row>
    <row r="878" spans="1:63" x14ac:dyDescent="0.25">
      <c r="A878" s="19" t="s">
        <v>1501</v>
      </c>
      <c r="B878" s="19">
        <v>4.0999999999999996</v>
      </c>
      <c r="C878" s="19">
        <v>20140313</v>
      </c>
      <c r="D878" s="19" t="s">
        <v>41</v>
      </c>
      <c r="E878" s="19" t="s">
        <v>41</v>
      </c>
      <c r="F878" s="19">
        <v>2232629</v>
      </c>
      <c r="G878" s="19">
        <v>1</v>
      </c>
      <c r="H878" s="19">
        <v>2011</v>
      </c>
      <c r="I878" s="19">
        <v>20110909</v>
      </c>
      <c r="J878" s="19" t="s">
        <v>1501</v>
      </c>
      <c r="K878" s="19">
        <v>6</v>
      </c>
      <c r="L878" s="19">
        <v>37</v>
      </c>
      <c r="M878" s="19">
        <v>23</v>
      </c>
      <c r="N878" s="19">
        <v>14</v>
      </c>
      <c r="O878" s="19" t="s">
        <v>1502</v>
      </c>
      <c r="P878" s="19">
        <v>4</v>
      </c>
      <c r="Q878" s="19" t="s">
        <v>42</v>
      </c>
      <c r="R878" s="19"/>
      <c r="S878" s="19">
        <v>5000</v>
      </c>
      <c r="T878" s="19" t="s">
        <v>45</v>
      </c>
      <c r="U878" s="19"/>
      <c r="V878" s="19"/>
      <c r="W878" s="19"/>
      <c r="X878" s="19">
        <v>740</v>
      </c>
      <c r="Y878" s="19">
        <v>0</v>
      </c>
      <c r="Z878" s="19">
        <v>1</v>
      </c>
      <c r="AA878" s="19" t="s">
        <v>48</v>
      </c>
      <c r="AB878" s="19">
        <v>1</v>
      </c>
      <c r="AC878" s="19">
        <v>635081</v>
      </c>
      <c r="AD878" s="19">
        <v>12</v>
      </c>
      <c r="AE878" s="19"/>
      <c r="AF878" s="19"/>
      <c r="AG878" s="19"/>
      <c r="AH878" s="19">
        <v>117398</v>
      </c>
      <c r="AI878" s="19">
        <v>1</v>
      </c>
      <c r="AJ878" s="19"/>
      <c r="AK878" s="19"/>
      <c r="AL878" s="19"/>
      <c r="AM878" s="19"/>
      <c r="AN878" s="19"/>
      <c r="AO878" s="19">
        <v>5.66</v>
      </c>
      <c r="AP878" s="19" t="s">
        <v>1504</v>
      </c>
      <c r="AQ878" s="19" t="s">
        <v>1502</v>
      </c>
      <c r="AR878" s="19" t="s">
        <v>1540</v>
      </c>
      <c r="AS878" s="19" t="s">
        <v>1562</v>
      </c>
      <c r="AT878" s="19" t="s">
        <v>1579</v>
      </c>
      <c r="AU878" s="19" t="s">
        <v>1580</v>
      </c>
      <c r="AV878" s="19" t="s">
        <v>1565</v>
      </c>
      <c r="AW878" s="19">
        <v>2008</v>
      </c>
      <c r="AX878" s="19">
        <v>3</v>
      </c>
      <c r="AY878" s="19" t="s">
        <v>1581</v>
      </c>
      <c r="AZ878" s="19" t="s">
        <v>1567</v>
      </c>
      <c r="BA878" s="19">
        <v>2009</v>
      </c>
      <c r="BB878" t="str">
        <f>VLOOKUP(AC878,'CTCwiretagcode(Jan2016)'!A$2:C$730,3,FALSE)</f>
        <v>GLH</v>
      </c>
      <c r="BC878" t="str">
        <f t="shared" si="42"/>
        <v>NT</v>
      </c>
      <c r="BD878">
        <f t="shared" si="43"/>
        <v>3</v>
      </c>
      <c r="BE878" t="str">
        <f t="shared" si="41"/>
        <v>6350813M10107  B2011740</v>
      </c>
      <c r="BK878" s="19" t="s">
        <v>1503</v>
      </c>
    </row>
    <row r="879" spans="1:63" x14ac:dyDescent="0.25">
      <c r="A879" s="19" t="s">
        <v>1501</v>
      </c>
      <c r="B879" s="19">
        <v>4.0999999999999996</v>
      </c>
      <c r="C879" s="19">
        <v>20140313</v>
      </c>
      <c r="D879" s="19" t="s">
        <v>41</v>
      </c>
      <c r="E879" s="19" t="s">
        <v>41</v>
      </c>
      <c r="F879" s="19">
        <v>2232630</v>
      </c>
      <c r="G879" s="19">
        <v>1</v>
      </c>
      <c r="H879" s="19">
        <v>2011</v>
      </c>
      <c r="I879" s="19">
        <v>20110909</v>
      </c>
      <c r="J879" s="19" t="s">
        <v>1501</v>
      </c>
      <c r="K879" s="19">
        <v>6</v>
      </c>
      <c r="L879" s="19">
        <v>37</v>
      </c>
      <c r="M879" s="19">
        <v>23</v>
      </c>
      <c r="N879" s="19">
        <v>14</v>
      </c>
      <c r="O879" s="19" t="s">
        <v>1502</v>
      </c>
      <c r="P879" s="19">
        <v>4</v>
      </c>
      <c r="Q879" s="19" t="s">
        <v>42</v>
      </c>
      <c r="R879" s="19"/>
      <c r="S879" s="19">
        <v>5000</v>
      </c>
      <c r="T879" s="19" t="s">
        <v>110</v>
      </c>
      <c r="U879" s="19"/>
      <c r="V879" s="19"/>
      <c r="W879" s="19"/>
      <c r="X879" s="19">
        <v>710</v>
      </c>
      <c r="Y879" s="19">
        <v>0</v>
      </c>
      <c r="Z879" s="19">
        <v>1</v>
      </c>
      <c r="AA879" s="19" t="s">
        <v>48</v>
      </c>
      <c r="AB879" s="19">
        <v>1</v>
      </c>
      <c r="AC879" s="19">
        <v>635081</v>
      </c>
      <c r="AD879" s="19">
        <v>12</v>
      </c>
      <c r="AE879" s="19"/>
      <c r="AF879" s="19"/>
      <c r="AG879" s="19"/>
      <c r="AH879" s="19">
        <v>117398</v>
      </c>
      <c r="AI879" s="19">
        <v>1</v>
      </c>
      <c r="AJ879" s="19"/>
      <c r="AK879" s="19"/>
      <c r="AL879" s="19"/>
      <c r="AM879" s="19"/>
      <c r="AN879" s="19"/>
      <c r="AO879" s="19">
        <v>5.66</v>
      </c>
      <c r="AP879" s="19" t="s">
        <v>1504</v>
      </c>
      <c r="AQ879" s="19" t="s">
        <v>1502</v>
      </c>
      <c r="AR879" s="19" t="s">
        <v>1540</v>
      </c>
      <c r="AS879" s="19" t="s">
        <v>1562</v>
      </c>
      <c r="AT879" s="19" t="s">
        <v>1579</v>
      </c>
      <c r="AU879" s="19" t="s">
        <v>1580</v>
      </c>
      <c r="AV879" s="19" t="s">
        <v>1565</v>
      </c>
      <c r="AW879" s="19">
        <v>2008</v>
      </c>
      <c r="AX879" s="19">
        <v>3</v>
      </c>
      <c r="AY879" s="19" t="s">
        <v>1581</v>
      </c>
      <c r="AZ879" s="19" t="s">
        <v>1567</v>
      </c>
      <c r="BA879" s="19">
        <v>2009</v>
      </c>
      <c r="BB879" t="str">
        <f>VLOOKUP(AC879,'CTCwiretagcode(Jan2016)'!A$2:C$730,3,FALSE)</f>
        <v>GLH</v>
      </c>
      <c r="BC879" t="str">
        <f t="shared" si="42"/>
        <v>NT</v>
      </c>
      <c r="BD879">
        <f t="shared" si="43"/>
        <v>3</v>
      </c>
      <c r="BE879" t="str">
        <f t="shared" si="41"/>
        <v>6350813M10107  B2011710</v>
      </c>
      <c r="BK879" s="19" t="s">
        <v>1503</v>
      </c>
    </row>
    <row r="880" spans="1:63" x14ac:dyDescent="0.25">
      <c r="A880" s="19" t="s">
        <v>1501</v>
      </c>
      <c r="B880" s="19">
        <v>4.0999999999999996</v>
      </c>
      <c r="C880" s="19">
        <v>20140313</v>
      </c>
      <c r="D880" s="19" t="s">
        <v>41</v>
      </c>
      <c r="E880" s="19" t="s">
        <v>41</v>
      </c>
      <c r="F880" s="19">
        <v>2232631</v>
      </c>
      <c r="G880" s="19">
        <v>1</v>
      </c>
      <c r="H880" s="19">
        <v>2011</v>
      </c>
      <c r="I880" s="19">
        <v>20110909</v>
      </c>
      <c r="J880" s="19" t="s">
        <v>1501</v>
      </c>
      <c r="K880" s="19">
        <v>6</v>
      </c>
      <c r="L880" s="19">
        <v>37</v>
      </c>
      <c r="M880" s="19">
        <v>23</v>
      </c>
      <c r="N880" s="19">
        <v>14</v>
      </c>
      <c r="O880" s="19" t="s">
        <v>1502</v>
      </c>
      <c r="P880" s="19">
        <v>4</v>
      </c>
      <c r="Q880" s="19" t="s">
        <v>42</v>
      </c>
      <c r="R880" s="19"/>
      <c r="S880" s="19">
        <v>5000</v>
      </c>
      <c r="T880" s="19" t="s">
        <v>110</v>
      </c>
      <c r="U880" s="19"/>
      <c r="V880" s="19"/>
      <c r="W880" s="19"/>
      <c r="X880" s="19">
        <v>680</v>
      </c>
      <c r="Y880" s="19">
        <v>0</v>
      </c>
      <c r="Z880" s="19">
        <v>1</v>
      </c>
      <c r="AA880" s="19" t="s">
        <v>48</v>
      </c>
      <c r="AB880" s="19">
        <v>1</v>
      </c>
      <c r="AC880" s="19">
        <v>180395</v>
      </c>
      <c r="AD880" s="19">
        <v>12</v>
      </c>
      <c r="AE880" s="19"/>
      <c r="AF880" s="19"/>
      <c r="AG880" s="19"/>
      <c r="AH880" s="19">
        <v>117398</v>
      </c>
      <c r="AI880" s="19">
        <v>1</v>
      </c>
      <c r="AJ880" s="19"/>
      <c r="AK880" s="19"/>
      <c r="AL880" s="19"/>
      <c r="AM880" s="19"/>
      <c r="AN880" s="19"/>
      <c r="AO880" s="19">
        <v>5.66</v>
      </c>
      <c r="AP880" s="19" t="s">
        <v>1504</v>
      </c>
      <c r="AQ880" s="19" t="s">
        <v>1502</v>
      </c>
      <c r="AR880" s="19" t="s">
        <v>1505</v>
      </c>
      <c r="AS880" s="19" t="s">
        <v>1512</v>
      </c>
      <c r="AT880" s="19" t="s">
        <v>1513</v>
      </c>
      <c r="AU880" s="19" t="s">
        <v>1514</v>
      </c>
      <c r="AV880" s="19" t="s">
        <v>1515</v>
      </c>
      <c r="AW880" s="19">
        <v>2008</v>
      </c>
      <c r="AX880" s="19">
        <v>3</v>
      </c>
      <c r="AY880" s="19" t="s">
        <v>1516</v>
      </c>
      <c r="AZ880" s="19" t="s">
        <v>1517</v>
      </c>
      <c r="BA880" s="19">
        <v>2009</v>
      </c>
      <c r="BB880" t="str">
        <f>VLOOKUP(AC880,'CTCwiretagcode(Jan2016)'!A$2:C$730,3,FALSE)</f>
        <v>COW</v>
      </c>
      <c r="BC880" t="str">
        <f t="shared" si="42"/>
        <v>NT</v>
      </c>
      <c r="BD880">
        <f t="shared" si="43"/>
        <v>3</v>
      </c>
      <c r="BE880" t="str">
        <f t="shared" si="41"/>
        <v>1803953M10107  B2011680</v>
      </c>
      <c r="BK880" s="19" t="s">
        <v>1503</v>
      </c>
    </row>
    <row r="881" spans="1:63" x14ac:dyDescent="0.25">
      <c r="A881" s="19" t="s">
        <v>1501</v>
      </c>
      <c r="B881" s="19">
        <v>4.0999999999999996</v>
      </c>
      <c r="C881" s="19">
        <v>20140313</v>
      </c>
      <c r="D881" s="19" t="s">
        <v>41</v>
      </c>
      <c r="E881" s="19" t="s">
        <v>1539</v>
      </c>
      <c r="F881" s="19">
        <v>2302327</v>
      </c>
      <c r="G881" s="19">
        <v>1</v>
      </c>
      <c r="H881" s="19">
        <v>2011</v>
      </c>
      <c r="I881" s="19">
        <v>20110909</v>
      </c>
      <c r="J881" s="19" t="s">
        <v>1501</v>
      </c>
      <c r="K881" s="19">
        <v>6</v>
      </c>
      <c r="L881" s="19">
        <v>37</v>
      </c>
      <c r="M881" s="19">
        <v>23</v>
      </c>
      <c r="N881" s="19">
        <v>14</v>
      </c>
      <c r="O881" s="19" t="s">
        <v>1502</v>
      </c>
      <c r="P881" s="19">
        <v>4</v>
      </c>
      <c r="Q881" s="19" t="s">
        <v>42</v>
      </c>
      <c r="R881" s="19"/>
      <c r="S881" s="19">
        <v>5000</v>
      </c>
      <c r="T881" s="19" t="s">
        <v>110</v>
      </c>
      <c r="U881" s="19"/>
      <c r="V881" s="19"/>
      <c r="W881" s="19"/>
      <c r="X881" s="19">
        <v>730</v>
      </c>
      <c r="Y881" s="19">
        <v>0</v>
      </c>
      <c r="Z881" s="19">
        <v>1</v>
      </c>
      <c r="AA881" s="19" t="s">
        <v>48</v>
      </c>
      <c r="AB881" s="19">
        <v>1</v>
      </c>
      <c r="AC881" s="19">
        <v>635081</v>
      </c>
      <c r="AD881" s="19">
        <v>12</v>
      </c>
      <c r="AE881" s="19"/>
      <c r="AF881" s="19"/>
      <c r="AG881" s="19"/>
      <c r="AH881" s="19">
        <v>117398</v>
      </c>
      <c r="AI881" s="19">
        <v>1</v>
      </c>
      <c r="AJ881" s="19"/>
      <c r="AK881" s="19"/>
      <c r="AL881" s="19"/>
      <c r="AM881" s="19"/>
      <c r="AN881" s="19"/>
      <c r="AO881" s="19">
        <v>5.66</v>
      </c>
      <c r="AP881" s="19" t="s">
        <v>1504</v>
      </c>
      <c r="AQ881" s="19" t="s">
        <v>1502</v>
      </c>
      <c r="AR881" s="19" t="s">
        <v>1540</v>
      </c>
      <c r="AS881" s="19" t="s">
        <v>1562</v>
      </c>
      <c r="AT881" s="19" t="s">
        <v>1579</v>
      </c>
      <c r="AU881" s="19" t="s">
        <v>1580</v>
      </c>
      <c r="AV881" s="19" t="s">
        <v>1565</v>
      </c>
      <c r="AW881" s="19">
        <v>2008</v>
      </c>
      <c r="AX881" s="19">
        <v>3</v>
      </c>
      <c r="AY881" s="19" t="s">
        <v>1581</v>
      </c>
      <c r="AZ881" s="19" t="s">
        <v>1567</v>
      </c>
      <c r="BA881" s="19">
        <v>2009</v>
      </c>
      <c r="BB881" t="str">
        <f>VLOOKUP(AC881,'CTCwiretagcode(Jan2016)'!A$2:C$730,3,FALSE)</f>
        <v>GLH</v>
      </c>
      <c r="BC881" t="str">
        <f t="shared" si="42"/>
        <v>NT</v>
      </c>
      <c r="BD881">
        <f t="shared" si="43"/>
        <v>3</v>
      </c>
      <c r="BE881" t="str">
        <f t="shared" si="41"/>
        <v>6350813M10107  B2011730</v>
      </c>
      <c r="BK881" s="19" t="s">
        <v>1503</v>
      </c>
    </row>
    <row r="882" spans="1:63" x14ac:dyDescent="0.25">
      <c r="A882" s="19" t="s">
        <v>1501</v>
      </c>
      <c r="B882" s="19">
        <v>4.0999999999999996</v>
      </c>
      <c r="C882" s="19">
        <v>20140313</v>
      </c>
      <c r="D882" s="19" t="s">
        <v>41</v>
      </c>
      <c r="E882" s="19" t="s">
        <v>1539</v>
      </c>
      <c r="F882" s="19">
        <v>2302329</v>
      </c>
      <c r="G882" s="19">
        <v>1</v>
      </c>
      <c r="H882" s="19">
        <v>2011</v>
      </c>
      <c r="I882" s="19">
        <v>20110909</v>
      </c>
      <c r="J882" s="19" t="s">
        <v>1501</v>
      </c>
      <c r="K882" s="19">
        <v>6</v>
      </c>
      <c r="L882" s="19">
        <v>37</v>
      </c>
      <c r="M882" s="19">
        <v>23</v>
      </c>
      <c r="N882" s="19">
        <v>14</v>
      </c>
      <c r="O882" s="19" t="s">
        <v>1502</v>
      </c>
      <c r="P882" s="19">
        <v>4</v>
      </c>
      <c r="Q882" s="19" t="s">
        <v>42</v>
      </c>
      <c r="R882" s="19"/>
      <c r="S882" s="19">
        <v>0</v>
      </c>
      <c r="T882" s="19" t="s">
        <v>45</v>
      </c>
      <c r="U882" s="19"/>
      <c r="V882" s="19"/>
      <c r="W882" s="19"/>
      <c r="X882" s="19">
        <v>860</v>
      </c>
      <c r="Y882" s="19">
        <v>0</v>
      </c>
      <c r="Z882" s="19">
        <v>1</v>
      </c>
      <c r="AA882" s="19" t="s">
        <v>48</v>
      </c>
      <c r="AB882" s="19">
        <v>1</v>
      </c>
      <c r="AC882" s="19">
        <v>635081</v>
      </c>
      <c r="AD882" s="19">
        <v>12</v>
      </c>
      <c r="AE882" s="19"/>
      <c r="AF882" s="19"/>
      <c r="AG882" s="19"/>
      <c r="AH882" s="19">
        <v>117398</v>
      </c>
      <c r="AI882" s="19">
        <v>1</v>
      </c>
      <c r="AJ882" s="19"/>
      <c r="AK882" s="19"/>
      <c r="AL882" s="19"/>
      <c r="AM882" s="19"/>
      <c r="AN882" s="19"/>
      <c r="AO882" s="19">
        <v>5.66</v>
      </c>
      <c r="AP882" s="19" t="s">
        <v>1504</v>
      </c>
      <c r="AQ882" s="19" t="s">
        <v>1502</v>
      </c>
      <c r="AR882" s="19" t="s">
        <v>1540</v>
      </c>
      <c r="AS882" s="19" t="s">
        <v>1562</v>
      </c>
      <c r="AT882" s="19" t="s">
        <v>1579</v>
      </c>
      <c r="AU882" s="19" t="s">
        <v>1580</v>
      </c>
      <c r="AV882" s="19" t="s">
        <v>1565</v>
      </c>
      <c r="AW882" s="19">
        <v>2008</v>
      </c>
      <c r="AX882" s="19">
        <v>3</v>
      </c>
      <c r="AY882" s="19" t="s">
        <v>1581</v>
      </c>
      <c r="AZ882" s="19" t="s">
        <v>1567</v>
      </c>
      <c r="BA882" s="19">
        <v>2009</v>
      </c>
      <c r="BB882" t="str">
        <f>VLOOKUP(AC882,'CTCwiretagcode(Jan2016)'!A$2:C$730,3,FALSE)</f>
        <v>GLH</v>
      </c>
      <c r="BC882" t="str">
        <f t="shared" si="42"/>
        <v>NT</v>
      </c>
      <c r="BD882">
        <f t="shared" si="43"/>
        <v>3</v>
      </c>
      <c r="BE882" t="str">
        <f t="shared" si="41"/>
        <v>6350813M10107  B2011860</v>
      </c>
      <c r="BK882" s="19" t="s">
        <v>1503</v>
      </c>
    </row>
    <row r="883" spans="1:63" x14ac:dyDescent="0.25">
      <c r="A883" s="19" t="s">
        <v>1501</v>
      </c>
      <c r="B883" s="19">
        <v>4.0999999999999996</v>
      </c>
      <c r="C883" s="19">
        <v>20140313</v>
      </c>
      <c r="D883" s="19" t="s">
        <v>41</v>
      </c>
      <c r="E883" s="19" t="s">
        <v>1539</v>
      </c>
      <c r="F883" s="19">
        <v>2302330</v>
      </c>
      <c r="G883" s="19">
        <v>1</v>
      </c>
      <c r="H883" s="19">
        <v>2011</v>
      </c>
      <c r="I883" s="19">
        <v>20110909</v>
      </c>
      <c r="J883" s="19" t="s">
        <v>1501</v>
      </c>
      <c r="K883" s="19">
        <v>6</v>
      </c>
      <c r="L883" s="19">
        <v>37</v>
      </c>
      <c r="M883" s="19">
        <v>23</v>
      </c>
      <c r="N883" s="19">
        <v>14</v>
      </c>
      <c r="O883" s="19" t="s">
        <v>1502</v>
      </c>
      <c r="P883" s="19">
        <v>4</v>
      </c>
      <c r="Q883" s="19" t="s">
        <v>42</v>
      </c>
      <c r="R883" s="19"/>
      <c r="S883" s="19">
        <v>5000</v>
      </c>
      <c r="T883" s="19" t="s">
        <v>110</v>
      </c>
      <c r="U883" s="19"/>
      <c r="V883" s="19"/>
      <c r="W883" s="19"/>
      <c r="X883" s="19">
        <v>700</v>
      </c>
      <c r="Y883" s="19">
        <v>0</v>
      </c>
      <c r="Z883" s="19">
        <v>1</v>
      </c>
      <c r="AA883" s="19" t="s">
        <v>48</v>
      </c>
      <c r="AB883" s="19">
        <v>1</v>
      </c>
      <c r="AC883" s="19">
        <v>635081</v>
      </c>
      <c r="AD883" s="19">
        <v>12</v>
      </c>
      <c r="AE883" s="19"/>
      <c r="AF883" s="19"/>
      <c r="AG883" s="19"/>
      <c r="AH883" s="19">
        <v>117398</v>
      </c>
      <c r="AI883" s="19">
        <v>1</v>
      </c>
      <c r="AJ883" s="19"/>
      <c r="AK883" s="19"/>
      <c r="AL883" s="19"/>
      <c r="AM883" s="19"/>
      <c r="AN883" s="19"/>
      <c r="AO883" s="19">
        <v>5.66</v>
      </c>
      <c r="AP883" s="19" t="s">
        <v>1504</v>
      </c>
      <c r="AQ883" s="19" t="s">
        <v>1502</v>
      </c>
      <c r="AR883" s="19" t="s">
        <v>1540</v>
      </c>
      <c r="AS883" s="19" t="s">
        <v>1562</v>
      </c>
      <c r="AT883" s="19" t="s">
        <v>1579</v>
      </c>
      <c r="AU883" s="19" t="s">
        <v>1580</v>
      </c>
      <c r="AV883" s="19" t="s">
        <v>1565</v>
      </c>
      <c r="AW883" s="19">
        <v>2008</v>
      </c>
      <c r="AX883" s="19">
        <v>3</v>
      </c>
      <c r="AY883" s="19" t="s">
        <v>1581</v>
      </c>
      <c r="AZ883" s="19" t="s">
        <v>1567</v>
      </c>
      <c r="BA883" s="19">
        <v>2009</v>
      </c>
      <c r="BB883" t="str">
        <f>VLOOKUP(AC883,'CTCwiretagcode(Jan2016)'!A$2:C$730,3,FALSE)</f>
        <v>GLH</v>
      </c>
      <c r="BC883" t="str">
        <f t="shared" si="42"/>
        <v>NT</v>
      </c>
      <c r="BD883">
        <f t="shared" si="43"/>
        <v>3</v>
      </c>
      <c r="BE883" t="str">
        <f t="shared" si="41"/>
        <v>6350813M10107  B2011700</v>
      </c>
      <c r="BK883" s="19" t="s">
        <v>1503</v>
      </c>
    </row>
    <row r="884" spans="1:63" x14ac:dyDescent="0.25">
      <c r="A884" s="19" t="s">
        <v>1501</v>
      </c>
      <c r="B884" s="19">
        <v>4.0999999999999996</v>
      </c>
      <c r="C884" s="19">
        <v>20140313</v>
      </c>
      <c r="D884" s="19" t="s">
        <v>41</v>
      </c>
      <c r="E884" s="19" t="s">
        <v>1539</v>
      </c>
      <c r="F884" s="19">
        <v>2302331</v>
      </c>
      <c r="G884" s="19">
        <v>1</v>
      </c>
      <c r="H884" s="19">
        <v>2011</v>
      </c>
      <c r="I884" s="19">
        <v>20110909</v>
      </c>
      <c r="J884" s="19" t="s">
        <v>1501</v>
      </c>
      <c r="K884" s="19">
        <v>6</v>
      </c>
      <c r="L884" s="19">
        <v>37</v>
      </c>
      <c r="M884" s="19">
        <v>23</v>
      </c>
      <c r="N884" s="19">
        <v>14</v>
      </c>
      <c r="O884" s="19" t="s">
        <v>1502</v>
      </c>
      <c r="P884" s="19">
        <v>4</v>
      </c>
      <c r="Q884" s="19" t="s">
        <v>42</v>
      </c>
      <c r="R884" s="19"/>
      <c r="S884" s="19">
        <v>5000</v>
      </c>
      <c r="T884" s="19" t="s">
        <v>45</v>
      </c>
      <c r="U884" s="19"/>
      <c r="V884" s="19"/>
      <c r="W884" s="19"/>
      <c r="X884" s="19">
        <v>720</v>
      </c>
      <c r="Y884" s="19">
        <v>0</v>
      </c>
      <c r="Z884" s="19">
        <v>1</v>
      </c>
      <c r="AA884" s="19" t="s">
        <v>48</v>
      </c>
      <c r="AB884" s="19">
        <v>1</v>
      </c>
      <c r="AC884" s="19">
        <v>635081</v>
      </c>
      <c r="AD884" s="19">
        <v>12</v>
      </c>
      <c r="AE884" s="19"/>
      <c r="AF884" s="19"/>
      <c r="AG884" s="19"/>
      <c r="AH884" s="19">
        <v>117398</v>
      </c>
      <c r="AI884" s="19">
        <v>1</v>
      </c>
      <c r="AJ884" s="19"/>
      <c r="AK884" s="19"/>
      <c r="AL884" s="19"/>
      <c r="AM884" s="19"/>
      <c r="AN884" s="19"/>
      <c r="AO884" s="19">
        <v>5.66</v>
      </c>
      <c r="AP884" s="19" t="s">
        <v>1504</v>
      </c>
      <c r="AQ884" s="19" t="s">
        <v>1502</v>
      </c>
      <c r="AR884" s="19" t="s">
        <v>1540</v>
      </c>
      <c r="AS884" s="19" t="s">
        <v>1562</v>
      </c>
      <c r="AT884" s="19" t="s">
        <v>1579</v>
      </c>
      <c r="AU884" s="19" t="s">
        <v>1580</v>
      </c>
      <c r="AV884" s="19" t="s">
        <v>1565</v>
      </c>
      <c r="AW884" s="19">
        <v>2008</v>
      </c>
      <c r="AX884" s="19">
        <v>3</v>
      </c>
      <c r="AY884" s="19" t="s">
        <v>1581</v>
      </c>
      <c r="AZ884" s="19" t="s">
        <v>1567</v>
      </c>
      <c r="BA884" s="19">
        <v>2009</v>
      </c>
      <c r="BB884" t="str">
        <f>VLOOKUP(AC884,'CTCwiretagcode(Jan2016)'!A$2:C$730,3,FALSE)</f>
        <v>GLH</v>
      </c>
      <c r="BC884" t="str">
        <f t="shared" si="42"/>
        <v>NT</v>
      </c>
      <c r="BD884">
        <f t="shared" si="43"/>
        <v>3</v>
      </c>
      <c r="BE884" t="str">
        <f t="shared" si="41"/>
        <v>6350813M10107  B2011720</v>
      </c>
      <c r="BK884" s="19" t="s">
        <v>1503</v>
      </c>
    </row>
    <row r="885" spans="1:63" x14ac:dyDescent="0.25">
      <c r="A885" s="19" t="s">
        <v>1501</v>
      </c>
      <c r="B885" s="19">
        <v>4.0999999999999996</v>
      </c>
      <c r="C885" s="19">
        <v>20140313</v>
      </c>
      <c r="D885" s="19" t="s">
        <v>41</v>
      </c>
      <c r="E885" s="19" t="s">
        <v>41</v>
      </c>
      <c r="F885" s="19">
        <v>2234014</v>
      </c>
      <c r="G885" s="19">
        <v>1</v>
      </c>
      <c r="H885" s="19">
        <v>2011</v>
      </c>
      <c r="I885" s="19">
        <v>20110912</v>
      </c>
      <c r="J885" s="19" t="s">
        <v>1501</v>
      </c>
      <c r="K885" s="19">
        <v>6</v>
      </c>
      <c r="L885" s="19">
        <v>38</v>
      </c>
      <c r="M885" s="19">
        <v>23</v>
      </c>
      <c r="N885" s="19">
        <v>17</v>
      </c>
      <c r="O885" s="19" t="s">
        <v>1502</v>
      </c>
      <c r="P885" s="19">
        <v>4</v>
      </c>
      <c r="Q885" s="19" t="s">
        <v>42</v>
      </c>
      <c r="R885" s="19"/>
      <c r="S885" s="19">
        <v>5000</v>
      </c>
      <c r="T885" s="19" t="s">
        <v>45</v>
      </c>
      <c r="U885" s="19"/>
      <c r="V885" s="19"/>
      <c r="W885" s="19"/>
      <c r="X885" s="19">
        <v>700</v>
      </c>
      <c r="Y885" s="19">
        <v>0</v>
      </c>
      <c r="Z885" s="19">
        <v>1</v>
      </c>
      <c r="AA885" s="19" t="s">
        <v>48</v>
      </c>
      <c r="AB885" s="19">
        <v>1</v>
      </c>
      <c r="AC885" s="19">
        <v>634841</v>
      </c>
      <c r="AD885" s="19">
        <v>12</v>
      </c>
      <c r="AE885" s="19"/>
      <c r="AF885" s="19"/>
      <c r="AG885" s="19"/>
      <c r="AH885" s="19">
        <v>117399</v>
      </c>
      <c r="AI885" s="19">
        <v>1</v>
      </c>
      <c r="AJ885" s="19"/>
      <c r="AK885" s="19"/>
      <c r="AL885" s="19"/>
      <c r="AM885" s="19"/>
      <c r="AN885" s="19"/>
      <c r="AO885" s="19">
        <v>2.98</v>
      </c>
      <c r="AP885" s="19" t="s">
        <v>1504</v>
      </c>
      <c r="AQ885" s="19" t="s">
        <v>1502</v>
      </c>
      <c r="AR885" s="19" t="s">
        <v>1540</v>
      </c>
      <c r="AS885" s="19" t="s">
        <v>1562</v>
      </c>
      <c r="AT885" s="19" t="s">
        <v>1563</v>
      </c>
      <c r="AU885" s="19" t="s">
        <v>1564</v>
      </c>
      <c r="AV885" s="19" t="s">
        <v>1565</v>
      </c>
      <c r="AW885" s="19">
        <v>2008</v>
      </c>
      <c r="AX885" s="19">
        <v>3</v>
      </c>
      <c r="AY885" s="19" t="s">
        <v>1566</v>
      </c>
      <c r="AZ885" s="19" t="s">
        <v>1567</v>
      </c>
      <c r="BA885" s="19">
        <v>2009</v>
      </c>
      <c r="BB885" t="str">
        <f>VLOOKUP(AC885,'CTCwiretagcode(Jan2016)'!A$2:C$730,3,FALSE)</f>
        <v>SAM</v>
      </c>
      <c r="BC885" t="str">
        <f t="shared" si="42"/>
        <v>Tr</v>
      </c>
      <c r="BD885">
        <f t="shared" si="43"/>
        <v>3</v>
      </c>
      <c r="BE885" t="str">
        <f t="shared" si="41"/>
        <v>6348413M10107  B2011700</v>
      </c>
      <c r="BK885" s="19" t="s">
        <v>1503</v>
      </c>
    </row>
    <row r="886" spans="1:63" x14ac:dyDescent="0.25">
      <c r="A886" s="19" t="s">
        <v>1501</v>
      </c>
      <c r="B886" s="19">
        <v>4.0999999999999996</v>
      </c>
      <c r="C886" s="19">
        <v>20140313</v>
      </c>
      <c r="D886" s="19" t="s">
        <v>41</v>
      </c>
      <c r="E886" s="19" t="s">
        <v>41</v>
      </c>
      <c r="F886" s="19">
        <v>2234015</v>
      </c>
      <c r="G886" s="19">
        <v>1</v>
      </c>
      <c r="H886" s="19">
        <v>2011</v>
      </c>
      <c r="I886" s="19">
        <v>20110912</v>
      </c>
      <c r="J886" s="19" t="s">
        <v>1501</v>
      </c>
      <c r="K886" s="19">
        <v>6</v>
      </c>
      <c r="L886" s="19">
        <v>38</v>
      </c>
      <c r="M886" s="19">
        <v>23</v>
      </c>
      <c r="N886" s="19">
        <v>17</v>
      </c>
      <c r="O886" s="19" t="s">
        <v>1502</v>
      </c>
      <c r="P886" s="19">
        <v>4</v>
      </c>
      <c r="Q886" s="19" t="s">
        <v>42</v>
      </c>
      <c r="R886" s="19"/>
      <c r="S886" s="19">
        <v>5000</v>
      </c>
      <c r="T886" s="19" t="s">
        <v>45</v>
      </c>
      <c r="U886" s="19"/>
      <c r="V886" s="19"/>
      <c r="W886" s="19"/>
      <c r="X886" s="19">
        <v>680</v>
      </c>
      <c r="Y886" s="19">
        <v>0</v>
      </c>
      <c r="Z886" s="19">
        <v>1</v>
      </c>
      <c r="AA886" s="19" t="s">
        <v>48</v>
      </c>
      <c r="AB886" s="19">
        <v>1</v>
      </c>
      <c r="AC886" s="19">
        <v>634272</v>
      </c>
      <c r="AD886" s="19">
        <v>12</v>
      </c>
      <c r="AE886" s="19"/>
      <c r="AF886" s="19"/>
      <c r="AG886" s="19"/>
      <c r="AH886" s="19">
        <v>117399</v>
      </c>
      <c r="AI886" s="19">
        <v>1</v>
      </c>
      <c r="AJ886" s="19"/>
      <c r="AK886" s="19"/>
      <c r="AL886" s="19"/>
      <c r="AM886" s="19"/>
      <c r="AN886" s="19"/>
      <c r="AO886" s="19">
        <v>2.98</v>
      </c>
      <c r="AP886" s="19" t="s">
        <v>1504</v>
      </c>
      <c r="AQ886" s="19" t="s">
        <v>1502</v>
      </c>
      <c r="AR886" s="19" t="s">
        <v>1540</v>
      </c>
      <c r="AS886" s="19" t="s">
        <v>1562</v>
      </c>
      <c r="AT886" s="19" t="s">
        <v>1563</v>
      </c>
      <c r="AU886" s="19" t="s">
        <v>1564</v>
      </c>
      <c r="AV886" s="19" t="s">
        <v>1565</v>
      </c>
      <c r="AW886" s="19">
        <v>2007</v>
      </c>
      <c r="AX886" s="19">
        <v>3</v>
      </c>
      <c r="AY886" s="19" t="s">
        <v>1566</v>
      </c>
      <c r="AZ886" s="19" t="s">
        <v>1567</v>
      </c>
      <c r="BA886" s="19">
        <v>2008</v>
      </c>
      <c r="BB886" t="str">
        <f>VLOOKUP(AC886,'CTCwiretagcode(Jan2016)'!A$2:C$730,3,FALSE)</f>
        <v>SAM</v>
      </c>
      <c r="BC886" t="str">
        <f t="shared" si="42"/>
        <v>Tr</v>
      </c>
      <c r="BD886">
        <f t="shared" si="43"/>
        <v>3</v>
      </c>
      <c r="BE886" t="str">
        <f t="shared" si="41"/>
        <v>6342723M10107  B2011680</v>
      </c>
      <c r="BK886" s="19" t="s">
        <v>1503</v>
      </c>
    </row>
    <row r="887" spans="1:63" x14ac:dyDescent="0.25">
      <c r="A887" s="19" t="s">
        <v>1501</v>
      </c>
      <c r="B887" s="19">
        <v>4.0999999999999996</v>
      </c>
      <c r="C887" s="19">
        <v>20140313</v>
      </c>
      <c r="D887" s="19" t="s">
        <v>41</v>
      </c>
      <c r="E887" s="19" t="s">
        <v>41</v>
      </c>
      <c r="F887" s="19">
        <v>2234016</v>
      </c>
      <c r="G887" s="19">
        <v>1</v>
      </c>
      <c r="H887" s="19">
        <v>2011</v>
      </c>
      <c r="I887" s="19">
        <v>20110912</v>
      </c>
      <c r="J887" s="19" t="s">
        <v>1501</v>
      </c>
      <c r="K887" s="19">
        <v>6</v>
      </c>
      <c r="L887" s="19">
        <v>38</v>
      </c>
      <c r="M887" s="19">
        <v>23</v>
      </c>
      <c r="N887" s="19">
        <v>17</v>
      </c>
      <c r="O887" s="19" t="s">
        <v>1502</v>
      </c>
      <c r="P887" s="19">
        <v>4</v>
      </c>
      <c r="Q887" s="19" t="s">
        <v>42</v>
      </c>
      <c r="R887" s="19"/>
      <c r="S887" s="19">
        <v>5000</v>
      </c>
      <c r="T887" s="19" t="s">
        <v>110</v>
      </c>
      <c r="U887" s="19"/>
      <c r="V887" s="19"/>
      <c r="W887" s="19"/>
      <c r="X887" s="19">
        <v>760</v>
      </c>
      <c r="Y887" s="19">
        <v>0</v>
      </c>
      <c r="Z887" s="19">
        <v>1</v>
      </c>
      <c r="AA887" s="19" t="s">
        <v>48</v>
      </c>
      <c r="AB887" s="19">
        <v>1</v>
      </c>
      <c r="AC887" s="19">
        <v>634272</v>
      </c>
      <c r="AD887" s="19">
        <v>12</v>
      </c>
      <c r="AE887" s="19"/>
      <c r="AF887" s="19"/>
      <c r="AG887" s="19"/>
      <c r="AH887" s="19">
        <v>117399</v>
      </c>
      <c r="AI887" s="19">
        <v>1</v>
      </c>
      <c r="AJ887" s="19"/>
      <c r="AK887" s="19"/>
      <c r="AL887" s="19"/>
      <c r="AM887" s="19"/>
      <c r="AN887" s="19"/>
      <c r="AO887" s="19">
        <v>2.98</v>
      </c>
      <c r="AP887" s="19" t="s">
        <v>1504</v>
      </c>
      <c r="AQ887" s="19" t="s">
        <v>1502</v>
      </c>
      <c r="AR887" s="19" t="s">
        <v>1540</v>
      </c>
      <c r="AS887" s="19" t="s">
        <v>1562</v>
      </c>
      <c r="AT887" s="19" t="s">
        <v>1563</v>
      </c>
      <c r="AU887" s="19" t="s">
        <v>1564</v>
      </c>
      <c r="AV887" s="19" t="s">
        <v>1565</v>
      </c>
      <c r="AW887" s="19">
        <v>2007</v>
      </c>
      <c r="AX887" s="19">
        <v>3</v>
      </c>
      <c r="AY887" s="19" t="s">
        <v>1566</v>
      </c>
      <c r="AZ887" s="19" t="s">
        <v>1567</v>
      </c>
      <c r="BA887" s="19">
        <v>2008</v>
      </c>
      <c r="BB887" t="str">
        <f>VLOOKUP(AC887,'CTCwiretagcode(Jan2016)'!A$2:C$730,3,FALSE)</f>
        <v>SAM</v>
      </c>
      <c r="BC887" t="str">
        <f t="shared" si="42"/>
        <v>Tr</v>
      </c>
      <c r="BD887">
        <f t="shared" si="43"/>
        <v>3</v>
      </c>
      <c r="BE887" t="str">
        <f t="shared" si="41"/>
        <v>6342723M10107  B2011760</v>
      </c>
      <c r="BK887" s="19" t="s">
        <v>1503</v>
      </c>
    </row>
    <row r="888" spans="1:63" x14ac:dyDescent="0.25">
      <c r="A888" s="19" t="s">
        <v>1501</v>
      </c>
      <c r="B888" s="19">
        <v>4.0999999999999996</v>
      </c>
      <c r="C888" s="19">
        <v>20140313</v>
      </c>
      <c r="D888" s="19" t="s">
        <v>41</v>
      </c>
      <c r="E888" s="19" t="s">
        <v>41</v>
      </c>
      <c r="F888" s="19">
        <v>2234017</v>
      </c>
      <c r="G888" s="19">
        <v>1</v>
      </c>
      <c r="H888" s="19">
        <v>2011</v>
      </c>
      <c r="I888" s="19">
        <v>20110912</v>
      </c>
      <c r="J888" s="19" t="s">
        <v>1501</v>
      </c>
      <c r="K888" s="19">
        <v>6</v>
      </c>
      <c r="L888" s="19">
        <v>38</v>
      </c>
      <c r="M888" s="19">
        <v>23</v>
      </c>
      <c r="N888" s="19">
        <v>17</v>
      </c>
      <c r="O888" s="19" t="s">
        <v>1502</v>
      </c>
      <c r="P888" s="19">
        <v>4</v>
      </c>
      <c r="Q888" s="19" t="s">
        <v>42</v>
      </c>
      <c r="R888" s="19"/>
      <c r="S888" s="19">
        <v>5000</v>
      </c>
      <c r="T888" s="19" t="s">
        <v>110</v>
      </c>
      <c r="U888" s="19"/>
      <c r="V888" s="19"/>
      <c r="W888" s="19"/>
      <c r="X888" s="19">
        <v>770</v>
      </c>
      <c r="Y888" s="19">
        <v>0</v>
      </c>
      <c r="Z888" s="19">
        <v>1</v>
      </c>
      <c r="AA888" s="19" t="s">
        <v>48</v>
      </c>
      <c r="AB888" s="19">
        <v>1</v>
      </c>
      <c r="AC888" s="19">
        <v>634841</v>
      </c>
      <c r="AD888" s="19">
        <v>12</v>
      </c>
      <c r="AE888" s="19"/>
      <c r="AF888" s="19"/>
      <c r="AG888" s="19"/>
      <c r="AH888" s="19">
        <v>117399</v>
      </c>
      <c r="AI888" s="19">
        <v>1</v>
      </c>
      <c r="AJ888" s="19"/>
      <c r="AK888" s="19"/>
      <c r="AL888" s="19"/>
      <c r="AM888" s="19"/>
      <c r="AN888" s="19"/>
      <c r="AO888" s="19">
        <v>2.98</v>
      </c>
      <c r="AP888" s="19" t="s">
        <v>1504</v>
      </c>
      <c r="AQ888" s="19" t="s">
        <v>1502</v>
      </c>
      <c r="AR888" s="19" t="s">
        <v>1540</v>
      </c>
      <c r="AS888" s="19" t="s">
        <v>1562</v>
      </c>
      <c r="AT888" s="19" t="s">
        <v>1563</v>
      </c>
      <c r="AU888" s="19" t="s">
        <v>1564</v>
      </c>
      <c r="AV888" s="19" t="s">
        <v>1565</v>
      </c>
      <c r="AW888" s="19">
        <v>2008</v>
      </c>
      <c r="AX888" s="19">
        <v>3</v>
      </c>
      <c r="AY888" s="19" t="s">
        <v>1566</v>
      </c>
      <c r="AZ888" s="19" t="s">
        <v>1567</v>
      </c>
      <c r="BA888" s="19">
        <v>2009</v>
      </c>
      <c r="BB888" t="str">
        <f>VLOOKUP(AC888,'CTCwiretagcode(Jan2016)'!A$2:C$730,3,FALSE)</f>
        <v>SAM</v>
      </c>
      <c r="BC888" t="str">
        <f t="shared" si="42"/>
        <v>Tr</v>
      </c>
      <c r="BD888">
        <f t="shared" si="43"/>
        <v>3</v>
      </c>
      <c r="BE888" t="str">
        <f t="shared" si="41"/>
        <v>6348413M10107  B2011770</v>
      </c>
      <c r="BK888" s="19" t="s">
        <v>1503</v>
      </c>
    </row>
    <row r="889" spans="1:63" x14ac:dyDescent="0.25">
      <c r="A889" s="19" t="s">
        <v>1501</v>
      </c>
      <c r="B889" s="19">
        <v>4.0999999999999996</v>
      </c>
      <c r="C889" s="19">
        <v>20140313</v>
      </c>
      <c r="D889" s="19" t="s">
        <v>41</v>
      </c>
      <c r="E889" s="19" t="s">
        <v>41</v>
      </c>
      <c r="F889" s="19">
        <v>2234020</v>
      </c>
      <c r="G889" s="19">
        <v>1</v>
      </c>
      <c r="H889" s="19">
        <v>2011</v>
      </c>
      <c r="I889" s="19">
        <v>20110912</v>
      </c>
      <c r="J889" s="19" t="s">
        <v>1501</v>
      </c>
      <c r="K889" s="19">
        <v>6</v>
      </c>
      <c r="L889" s="19">
        <v>38</v>
      </c>
      <c r="M889" s="19">
        <v>23</v>
      </c>
      <c r="N889" s="19">
        <v>17</v>
      </c>
      <c r="O889" s="19" t="s">
        <v>1502</v>
      </c>
      <c r="P889" s="19">
        <v>4</v>
      </c>
      <c r="Q889" s="19" t="s">
        <v>42</v>
      </c>
      <c r="R889" s="19"/>
      <c r="S889" s="19">
        <v>5000</v>
      </c>
      <c r="T889" s="19" t="s">
        <v>110</v>
      </c>
      <c r="U889" s="19"/>
      <c r="V889" s="19"/>
      <c r="W889" s="19"/>
      <c r="X889" s="19">
        <v>720</v>
      </c>
      <c r="Y889" s="19">
        <v>0</v>
      </c>
      <c r="Z889" s="19">
        <v>1</v>
      </c>
      <c r="AA889" s="19" t="s">
        <v>48</v>
      </c>
      <c r="AB889" s="19">
        <v>1</v>
      </c>
      <c r="AC889" s="19">
        <v>634272</v>
      </c>
      <c r="AD889" s="19">
        <v>12</v>
      </c>
      <c r="AE889" s="19"/>
      <c r="AF889" s="19"/>
      <c r="AG889" s="19"/>
      <c r="AH889" s="19">
        <v>117399</v>
      </c>
      <c r="AI889" s="19">
        <v>1</v>
      </c>
      <c r="AJ889" s="19"/>
      <c r="AK889" s="19"/>
      <c r="AL889" s="19"/>
      <c r="AM889" s="19"/>
      <c r="AN889" s="19"/>
      <c r="AO889" s="19">
        <v>2.98</v>
      </c>
      <c r="AP889" s="19" t="s">
        <v>1504</v>
      </c>
      <c r="AQ889" s="19" t="s">
        <v>1502</v>
      </c>
      <c r="AR889" s="19" t="s">
        <v>1540</v>
      </c>
      <c r="AS889" s="19" t="s">
        <v>1562</v>
      </c>
      <c r="AT889" s="19" t="s">
        <v>1563</v>
      </c>
      <c r="AU889" s="19" t="s">
        <v>1564</v>
      </c>
      <c r="AV889" s="19" t="s">
        <v>1565</v>
      </c>
      <c r="AW889" s="19">
        <v>2007</v>
      </c>
      <c r="AX889" s="19">
        <v>3</v>
      </c>
      <c r="AY889" s="19" t="s">
        <v>1566</v>
      </c>
      <c r="AZ889" s="19" t="s">
        <v>1567</v>
      </c>
      <c r="BA889" s="19">
        <v>2008</v>
      </c>
      <c r="BB889" t="str">
        <f>VLOOKUP(AC889,'CTCwiretagcode(Jan2016)'!A$2:C$730,3,FALSE)</f>
        <v>SAM</v>
      </c>
      <c r="BC889" t="str">
        <f t="shared" si="42"/>
        <v>Tr</v>
      </c>
      <c r="BD889">
        <f t="shared" si="43"/>
        <v>3</v>
      </c>
      <c r="BE889" t="str">
        <f t="shared" si="41"/>
        <v>6342723M10107  B2011720</v>
      </c>
      <c r="BK889" s="19" t="s">
        <v>1503</v>
      </c>
    </row>
    <row r="890" spans="1:63" x14ac:dyDescent="0.25">
      <c r="A890" s="19" t="s">
        <v>1501</v>
      </c>
      <c r="B890" s="19">
        <v>4.0999999999999996</v>
      </c>
      <c r="C890" s="19">
        <v>20140313</v>
      </c>
      <c r="D890" s="19" t="s">
        <v>41</v>
      </c>
      <c r="E890" s="19" t="s">
        <v>41</v>
      </c>
      <c r="F890" s="19">
        <v>2234021</v>
      </c>
      <c r="G890" s="19">
        <v>1</v>
      </c>
      <c r="H890" s="19">
        <v>2011</v>
      </c>
      <c r="I890" s="19">
        <v>20110912</v>
      </c>
      <c r="J890" s="19" t="s">
        <v>1501</v>
      </c>
      <c r="K890" s="19">
        <v>6</v>
      </c>
      <c r="L890" s="19">
        <v>38</v>
      </c>
      <c r="M890" s="19">
        <v>23</v>
      </c>
      <c r="N890" s="19">
        <v>17</v>
      </c>
      <c r="O890" s="19" t="s">
        <v>1502</v>
      </c>
      <c r="P890" s="19">
        <v>4</v>
      </c>
      <c r="Q890" s="19" t="s">
        <v>42</v>
      </c>
      <c r="R890" s="19"/>
      <c r="S890" s="19">
        <v>5000</v>
      </c>
      <c r="T890" s="19" t="s">
        <v>45</v>
      </c>
      <c r="U890" s="19"/>
      <c r="V890" s="19"/>
      <c r="W890" s="19"/>
      <c r="X890" s="19">
        <v>760</v>
      </c>
      <c r="Y890" s="19">
        <v>0</v>
      </c>
      <c r="Z890" s="19">
        <v>1</v>
      </c>
      <c r="AA890" s="19" t="s">
        <v>48</v>
      </c>
      <c r="AB890" s="19">
        <v>1</v>
      </c>
      <c r="AC890" s="19">
        <v>634841</v>
      </c>
      <c r="AD890" s="19">
        <v>12</v>
      </c>
      <c r="AE890" s="19"/>
      <c r="AF890" s="19"/>
      <c r="AG890" s="19"/>
      <c r="AH890" s="19">
        <v>117399</v>
      </c>
      <c r="AI890" s="19">
        <v>1</v>
      </c>
      <c r="AJ890" s="19"/>
      <c r="AK890" s="19"/>
      <c r="AL890" s="19"/>
      <c r="AM890" s="19"/>
      <c r="AN890" s="19"/>
      <c r="AO890" s="19">
        <v>2.98</v>
      </c>
      <c r="AP890" s="19" t="s">
        <v>1504</v>
      </c>
      <c r="AQ890" s="19" t="s">
        <v>1502</v>
      </c>
      <c r="AR890" s="19" t="s">
        <v>1540</v>
      </c>
      <c r="AS890" s="19" t="s">
        <v>1562</v>
      </c>
      <c r="AT890" s="19" t="s">
        <v>1563</v>
      </c>
      <c r="AU890" s="19" t="s">
        <v>1564</v>
      </c>
      <c r="AV890" s="19" t="s">
        <v>1565</v>
      </c>
      <c r="AW890" s="19">
        <v>2008</v>
      </c>
      <c r="AX890" s="19">
        <v>3</v>
      </c>
      <c r="AY890" s="19" t="s">
        <v>1566</v>
      </c>
      <c r="AZ890" s="19" t="s">
        <v>1567</v>
      </c>
      <c r="BA890" s="19">
        <v>2009</v>
      </c>
      <c r="BB890" t="str">
        <f>VLOOKUP(AC890,'CTCwiretagcode(Jan2016)'!A$2:C$730,3,FALSE)</f>
        <v>SAM</v>
      </c>
      <c r="BC890" t="str">
        <f t="shared" si="42"/>
        <v>Tr</v>
      </c>
      <c r="BD890">
        <f t="shared" si="43"/>
        <v>3</v>
      </c>
      <c r="BE890" t="str">
        <f t="shared" si="41"/>
        <v>6348413M10107  B2011760</v>
      </c>
      <c r="BK890" s="19" t="s">
        <v>1503</v>
      </c>
    </row>
    <row r="891" spans="1:63" x14ac:dyDescent="0.25">
      <c r="A891" s="19" t="s">
        <v>1501</v>
      </c>
      <c r="B891" s="19">
        <v>4.0999999999999996</v>
      </c>
      <c r="C891" s="19">
        <v>20140313</v>
      </c>
      <c r="D891" s="19" t="s">
        <v>41</v>
      </c>
      <c r="E891" s="19" t="s">
        <v>41</v>
      </c>
      <c r="F891" s="19">
        <v>2234022</v>
      </c>
      <c r="G891" s="19">
        <v>1</v>
      </c>
      <c r="H891" s="19">
        <v>2011</v>
      </c>
      <c r="I891" s="19">
        <v>20110912</v>
      </c>
      <c r="J891" s="19" t="s">
        <v>1501</v>
      </c>
      <c r="K891" s="19">
        <v>6</v>
      </c>
      <c r="L891" s="19">
        <v>38</v>
      </c>
      <c r="M891" s="19">
        <v>23</v>
      </c>
      <c r="N891" s="19">
        <v>17</v>
      </c>
      <c r="O891" s="19" t="s">
        <v>1502</v>
      </c>
      <c r="P891" s="19">
        <v>4</v>
      </c>
      <c r="Q891" s="19" t="s">
        <v>42</v>
      </c>
      <c r="R891" s="19"/>
      <c r="S891" s="19">
        <v>5000</v>
      </c>
      <c r="T891" s="19" t="s">
        <v>45</v>
      </c>
      <c r="U891" s="19"/>
      <c r="V891" s="19"/>
      <c r="W891" s="19"/>
      <c r="X891" s="19">
        <v>760</v>
      </c>
      <c r="Y891" s="19">
        <v>0</v>
      </c>
      <c r="Z891" s="19">
        <v>1</v>
      </c>
      <c r="AA891" s="19" t="s">
        <v>48</v>
      </c>
      <c r="AB891" s="19">
        <v>1</v>
      </c>
      <c r="AC891" s="19">
        <v>634272</v>
      </c>
      <c r="AD891" s="19">
        <v>12</v>
      </c>
      <c r="AE891" s="19"/>
      <c r="AF891" s="19"/>
      <c r="AG891" s="19"/>
      <c r="AH891" s="19">
        <v>117399</v>
      </c>
      <c r="AI891" s="19">
        <v>1</v>
      </c>
      <c r="AJ891" s="19"/>
      <c r="AK891" s="19"/>
      <c r="AL891" s="19"/>
      <c r="AM891" s="19"/>
      <c r="AN891" s="19"/>
      <c r="AO891" s="19">
        <v>2.98</v>
      </c>
      <c r="AP891" s="19" t="s">
        <v>1504</v>
      </c>
      <c r="AQ891" s="19" t="s">
        <v>1502</v>
      </c>
      <c r="AR891" s="19" t="s">
        <v>1540</v>
      </c>
      <c r="AS891" s="19" t="s">
        <v>1562</v>
      </c>
      <c r="AT891" s="19" t="s">
        <v>1563</v>
      </c>
      <c r="AU891" s="19" t="s">
        <v>1564</v>
      </c>
      <c r="AV891" s="19" t="s">
        <v>1565</v>
      </c>
      <c r="AW891" s="19">
        <v>2007</v>
      </c>
      <c r="AX891" s="19">
        <v>3</v>
      </c>
      <c r="AY891" s="19" t="s">
        <v>1566</v>
      </c>
      <c r="AZ891" s="19" t="s">
        <v>1567</v>
      </c>
      <c r="BA891" s="19">
        <v>2008</v>
      </c>
      <c r="BB891" t="str">
        <f>VLOOKUP(AC891,'CTCwiretagcode(Jan2016)'!A$2:C$730,3,FALSE)</f>
        <v>SAM</v>
      </c>
      <c r="BC891" t="str">
        <f t="shared" si="42"/>
        <v>Tr</v>
      </c>
      <c r="BD891">
        <f t="shared" si="43"/>
        <v>3</v>
      </c>
      <c r="BE891" t="str">
        <f t="shared" si="41"/>
        <v>6342723M10107  B2011760</v>
      </c>
      <c r="BK891" s="19" t="s">
        <v>1503</v>
      </c>
    </row>
    <row r="892" spans="1:63" x14ac:dyDescent="0.25">
      <c r="A892" s="19" t="s">
        <v>1501</v>
      </c>
      <c r="B892" s="19">
        <v>4.0999999999999996</v>
      </c>
      <c r="C892" s="19">
        <v>20140313</v>
      </c>
      <c r="D892" s="19" t="s">
        <v>41</v>
      </c>
      <c r="E892" s="19" t="s">
        <v>41</v>
      </c>
      <c r="F892" s="19">
        <v>2233335</v>
      </c>
      <c r="G892" s="19">
        <v>1</v>
      </c>
      <c r="H892" s="19">
        <v>2011</v>
      </c>
      <c r="I892" s="19">
        <v>20110912</v>
      </c>
      <c r="J892" s="19" t="s">
        <v>1501</v>
      </c>
      <c r="K892" s="19">
        <v>6</v>
      </c>
      <c r="L892" s="19">
        <v>38</v>
      </c>
      <c r="M892" s="19">
        <v>23</v>
      </c>
      <c r="N892" s="19">
        <v>17</v>
      </c>
      <c r="O892" s="19" t="s">
        <v>1502</v>
      </c>
      <c r="P892" s="19">
        <v>4</v>
      </c>
      <c r="Q892" s="19" t="s">
        <v>42</v>
      </c>
      <c r="R892" s="19"/>
      <c r="S892" s="19">
        <v>5000</v>
      </c>
      <c r="T892" s="19" t="s">
        <v>45</v>
      </c>
      <c r="U892" s="19"/>
      <c r="V892" s="19"/>
      <c r="W892" s="19"/>
      <c r="X892" s="19">
        <v>690</v>
      </c>
      <c r="Y892" s="19">
        <v>0</v>
      </c>
      <c r="Z892" s="19">
        <v>1</v>
      </c>
      <c r="AA892" s="19" t="s">
        <v>48</v>
      </c>
      <c r="AB892" s="19">
        <v>1</v>
      </c>
      <c r="AC892" s="19">
        <v>635081</v>
      </c>
      <c r="AD892" s="19">
        <v>12</v>
      </c>
      <c r="AE892" s="19"/>
      <c r="AF892" s="19"/>
      <c r="AG892" s="19"/>
      <c r="AH892" s="19">
        <v>117399</v>
      </c>
      <c r="AI892" s="19">
        <v>1</v>
      </c>
      <c r="AJ892" s="19"/>
      <c r="AK892" s="19"/>
      <c r="AL892" s="19"/>
      <c r="AM892" s="19"/>
      <c r="AN892" s="19"/>
      <c r="AO892" s="19">
        <v>2.98</v>
      </c>
      <c r="AP892" s="19" t="s">
        <v>1504</v>
      </c>
      <c r="AQ892" s="19" t="s">
        <v>1502</v>
      </c>
      <c r="AR892" s="19" t="s">
        <v>1540</v>
      </c>
      <c r="AS892" s="19" t="s">
        <v>1562</v>
      </c>
      <c r="AT892" s="19" t="s">
        <v>1579</v>
      </c>
      <c r="AU892" s="19" t="s">
        <v>1580</v>
      </c>
      <c r="AV892" s="19" t="s">
        <v>1565</v>
      </c>
      <c r="AW892" s="19">
        <v>2008</v>
      </c>
      <c r="AX892" s="19">
        <v>3</v>
      </c>
      <c r="AY892" s="19" t="s">
        <v>1581</v>
      </c>
      <c r="AZ892" s="19" t="s">
        <v>1567</v>
      </c>
      <c r="BA892" s="19">
        <v>2009</v>
      </c>
      <c r="BB892" t="str">
        <f>VLOOKUP(AC892,'CTCwiretagcode(Jan2016)'!A$2:C$730,3,FALSE)</f>
        <v>GLH</v>
      </c>
      <c r="BC892" t="str">
        <f t="shared" si="42"/>
        <v>Tr</v>
      </c>
      <c r="BD892">
        <f t="shared" si="43"/>
        <v>3</v>
      </c>
      <c r="BE892" t="str">
        <f t="shared" si="41"/>
        <v>6350813M10107  B2011690</v>
      </c>
      <c r="BK892" s="19" t="s">
        <v>1503</v>
      </c>
    </row>
    <row r="893" spans="1:63" x14ac:dyDescent="0.25">
      <c r="A893" s="19" t="s">
        <v>1501</v>
      </c>
      <c r="B893" s="19">
        <v>4.0999999999999996</v>
      </c>
      <c r="C893" s="19">
        <v>20140313</v>
      </c>
      <c r="D893" s="19" t="s">
        <v>41</v>
      </c>
      <c r="E893" s="19" t="s">
        <v>41</v>
      </c>
      <c r="F893" s="19">
        <v>2252865</v>
      </c>
      <c r="G893" s="19">
        <v>1</v>
      </c>
      <c r="H893" s="19">
        <v>2011</v>
      </c>
      <c r="I893" s="19">
        <v>20110912</v>
      </c>
      <c r="J893" s="19" t="s">
        <v>1501</v>
      </c>
      <c r="K893" s="19">
        <v>6</v>
      </c>
      <c r="L893" s="19">
        <v>38</v>
      </c>
      <c r="M893" s="19">
        <v>23</v>
      </c>
      <c r="N893" s="19">
        <v>14</v>
      </c>
      <c r="O893" s="19" t="s">
        <v>1502</v>
      </c>
      <c r="P893" s="19">
        <v>4</v>
      </c>
      <c r="Q893" s="19" t="s">
        <v>42</v>
      </c>
      <c r="R893" s="19"/>
      <c r="S893" s="19">
        <v>5000</v>
      </c>
      <c r="T893" s="19" t="s">
        <v>45</v>
      </c>
      <c r="U893" s="19"/>
      <c r="V893" s="19"/>
      <c r="W893" s="19"/>
      <c r="X893" s="19">
        <v>780</v>
      </c>
      <c r="Y893" s="19">
        <v>0</v>
      </c>
      <c r="Z893" s="19">
        <v>1</v>
      </c>
      <c r="AA893" s="19" t="s">
        <v>48</v>
      </c>
      <c r="AB893" s="19">
        <v>1</v>
      </c>
      <c r="AC893" s="19">
        <v>635081</v>
      </c>
      <c r="AD893" s="19">
        <v>12</v>
      </c>
      <c r="AE893" s="19"/>
      <c r="AF893" s="19"/>
      <c r="AG893" s="19"/>
      <c r="AH893" s="19">
        <v>117399</v>
      </c>
      <c r="AI893" s="19">
        <v>1</v>
      </c>
      <c r="AJ893" s="19"/>
      <c r="AK893" s="19"/>
      <c r="AL893" s="19"/>
      <c r="AM893" s="19"/>
      <c r="AN893" s="19"/>
      <c r="AO893" s="19">
        <v>2.98</v>
      </c>
      <c r="AP893" s="19" t="s">
        <v>1504</v>
      </c>
      <c r="AQ893" s="19" t="s">
        <v>1502</v>
      </c>
      <c r="AR893" s="19" t="s">
        <v>1540</v>
      </c>
      <c r="AS893" s="19" t="s">
        <v>1562</v>
      </c>
      <c r="AT893" s="19" t="s">
        <v>1579</v>
      </c>
      <c r="AU893" s="19" t="s">
        <v>1580</v>
      </c>
      <c r="AV893" s="19" t="s">
        <v>1565</v>
      </c>
      <c r="AW893" s="19">
        <v>2008</v>
      </c>
      <c r="AX893" s="19">
        <v>3</v>
      </c>
      <c r="AY893" s="19" t="s">
        <v>1581</v>
      </c>
      <c r="AZ893" s="19" t="s">
        <v>1567</v>
      </c>
      <c r="BA893" s="19">
        <v>2009</v>
      </c>
      <c r="BB893" t="str">
        <f>VLOOKUP(AC893,'CTCwiretagcode(Jan2016)'!A$2:C$730,3,FALSE)</f>
        <v>GLH</v>
      </c>
      <c r="BC893" t="str">
        <f t="shared" si="42"/>
        <v>NT</v>
      </c>
      <c r="BD893">
        <f t="shared" si="43"/>
        <v>3</v>
      </c>
      <c r="BE893" t="str">
        <f t="shared" si="41"/>
        <v>6350813M10107  B2011780</v>
      </c>
      <c r="BK893" s="19" t="s">
        <v>1503</v>
      </c>
    </row>
    <row r="894" spans="1:63" x14ac:dyDescent="0.25">
      <c r="A894" s="19" t="s">
        <v>1501</v>
      </c>
      <c r="B894" s="19">
        <v>4.0999999999999996</v>
      </c>
      <c r="C894" s="19">
        <v>20140313</v>
      </c>
      <c r="D894" s="19" t="s">
        <v>41</v>
      </c>
      <c r="E894" s="19" t="s">
        <v>41</v>
      </c>
      <c r="F894" s="19">
        <v>2252866</v>
      </c>
      <c r="G894" s="19">
        <v>1</v>
      </c>
      <c r="H894" s="19">
        <v>2011</v>
      </c>
      <c r="I894" s="19">
        <v>20110912</v>
      </c>
      <c r="J894" s="19" t="s">
        <v>1501</v>
      </c>
      <c r="K894" s="19">
        <v>6</v>
      </c>
      <c r="L894" s="19">
        <v>38</v>
      </c>
      <c r="M894" s="19">
        <v>23</v>
      </c>
      <c r="N894" s="19">
        <v>14</v>
      </c>
      <c r="O894" s="19" t="s">
        <v>1502</v>
      </c>
      <c r="P894" s="19">
        <v>4</v>
      </c>
      <c r="Q894" s="19" t="s">
        <v>42</v>
      </c>
      <c r="R894" s="19"/>
      <c r="S894" s="19">
        <v>5000</v>
      </c>
      <c r="T894" s="19" t="s">
        <v>110</v>
      </c>
      <c r="U894" s="19"/>
      <c r="V894" s="19"/>
      <c r="W894" s="19"/>
      <c r="X894" s="19">
        <v>840</v>
      </c>
      <c r="Y894" s="19">
        <v>0</v>
      </c>
      <c r="Z894" s="19">
        <v>1</v>
      </c>
      <c r="AA894" s="19" t="s">
        <v>48</v>
      </c>
      <c r="AB894" s="19">
        <v>1</v>
      </c>
      <c r="AC894" s="19">
        <v>634841</v>
      </c>
      <c r="AD894" s="19">
        <v>12</v>
      </c>
      <c r="AE894" s="19"/>
      <c r="AF894" s="19"/>
      <c r="AG894" s="19"/>
      <c r="AH894" s="19">
        <v>117399</v>
      </c>
      <c r="AI894" s="19">
        <v>1</v>
      </c>
      <c r="AJ894" s="19"/>
      <c r="AK894" s="19"/>
      <c r="AL894" s="19"/>
      <c r="AM894" s="19"/>
      <c r="AN894" s="19"/>
      <c r="AO894" s="19">
        <v>2.98</v>
      </c>
      <c r="AP894" s="19" t="s">
        <v>1504</v>
      </c>
      <c r="AQ894" s="19" t="s">
        <v>1502</v>
      </c>
      <c r="AR894" s="19" t="s">
        <v>1540</v>
      </c>
      <c r="AS894" s="19" t="s">
        <v>1562</v>
      </c>
      <c r="AT894" s="19" t="s">
        <v>1563</v>
      </c>
      <c r="AU894" s="19" t="s">
        <v>1564</v>
      </c>
      <c r="AV894" s="19" t="s">
        <v>1565</v>
      </c>
      <c r="AW894" s="19">
        <v>2008</v>
      </c>
      <c r="AX894" s="19">
        <v>3</v>
      </c>
      <c r="AY894" s="19" t="s">
        <v>1566</v>
      </c>
      <c r="AZ894" s="19" t="s">
        <v>1567</v>
      </c>
      <c r="BA894" s="19">
        <v>2009</v>
      </c>
      <c r="BB894" t="str">
        <f>VLOOKUP(AC894,'CTCwiretagcode(Jan2016)'!A$2:C$730,3,FALSE)</f>
        <v>SAM</v>
      </c>
      <c r="BC894" t="str">
        <f t="shared" si="42"/>
        <v>NT</v>
      </c>
      <c r="BD894">
        <f t="shared" si="43"/>
        <v>3</v>
      </c>
      <c r="BE894" t="str">
        <f t="shared" si="41"/>
        <v>6348413M10107  B2011840</v>
      </c>
      <c r="BK894" s="19" t="s">
        <v>1503</v>
      </c>
    </row>
    <row r="895" spans="1:63" x14ac:dyDescent="0.25">
      <c r="A895" s="19" t="s">
        <v>1501</v>
      </c>
      <c r="B895" s="19">
        <v>4.0999999999999996</v>
      </c>
      <c r="C895" s="19">
        <v>20140313</v>
      </c>
      <c r="D895" s="19" t="s">
        <v>41</v>
      </c>
      <c r="E895" s="19" t="s">
        <v>41</v>
      </c>
      <c r="F895" s="19">
        <v>2252867</v>
      </c>
      <c r="G895" s="19">
        <v>1</v>
      </c>
      <c r="H895" s="19">
        <v>2011</v>
      </c>
      <c r="I895" s="19">
        <v>20110912</v>
      </c>
      <c r="J895" s="19" t="s">
        <v>1501</v>
      </c>
      <c r="K895" s="19">
        <v>6</v>
      </c>
      <c r="L895" s="19">
        <v>38</v>
      </c>
      <c r="M895" s="19">
        <v>23</v>
      </c>
      <c r="N895" s="19">
        <v>14</v>
      </c>
      <c r="O895" s="19" t="s">
        <v>1502</v>
      </c>
      <c r="P895" s="19">
        <v>4</v>
      </c>
      <c r="Q895" s="19" t="s">
        <v>42</v>
      </c>
      <c r="R895" s="19"/>
      <c r="S895" s="19">
        <v>5000</v>
      </c>
      <c r="T895" s="19" t="s">
        <v>110</v>
      </c>
      <c r="U895" s="19"/>
      <c r="V895" s="19"/>
      <c r="W895" s="19"/>
      <c r="X895" s="19">
        <v>870</v>
      </c>
      <c r="Y895" s="19">
        <v>0</v>
      </c>
      <c r="Z895" s="19">
        <v>1</v>
      </c>
      <c r="AA895" s="19" t="s">
        <v>48</v>
      </c>
      <c r="AB895" s="19">
        <v>1</v>
      </c>
      <c r="AC895" s="19">
        <v>186347</v>
      </c>
      <c r="AD895" s="19">
        <v>12</v>
      </c>
      <c r="AE895" s="19"/>
      <c r="AF895" s="19"/>
      <c r="AG895" s="19"/>
      <c r="AH895" s="19">
        <v>117399</v>
      </c>
      <c r="AI895" s="19">
        <v>1</v>
      </c>
      <c r="AJ895" s="19"/>
      <c r="AK895" s="19"/>
      <c r="AL895" s="19"/>
      <c r="AM895" s="19"/>
      <c r="AN895" s="19"/>
      <c r="AO895" s="19">
        <v>2.98</v>
      </c>
      <c r="AP895" s="19" t="s">
        <v>1504</v>
      </c>
      <c r="AQ895" s="19" t="s">
        <v>1502</v>
      </c>
      <c r="AR895" s="19" t="s">
        <v>1505</v>
      </c>
      <c r="AS895" s="19" t="s">
        <v>1512</v>
      </c>
      <c r="AT895" s="19" t="s">
        <v>1513</v>
      </c>
      <c r="AU895" s="19" t="s">
        <v>1524</v>
      </c>
      <c r="AV895" s="19" t="s">
        <v>1525</v>
      </c>
      <c r="AW895" s="19">
        <v>2007</v>
      </c>
      <c r="AX895" s="19">
        <v>3</v>
      </c>
      <c r="AY895" s="19" t="s">
        <v>1526</v>
      </c>
      <c r="AZ895" s="19" t="s">
        <v>1527</v>
      </c>
      <c r="BA895" s="19">
        <v>2008</v>
      </c>
      <c r="BB895" t="str">
        <f>VLOOKUP(AC895,'CTCwiretagcode(Jan2016)'!A$2:C$730,3,FALSE)</f>
        <v>BQR</v>
      </c>
      <c r="BC895" t="str">
        <f t="shared" si="42"/>
        <v>NT</v>
      </c>
      <c r="BD895">
        <f t="shared" si="43"/>
        <v>3</v>
      </c>
      <c r="BE895" t="str">
        <f t="shared" si="41"/>
        <v>1863473M10107  B2011870</v>
      </c>
      <c r="BK895" s="19" t="s">
        <v>1503</v>
      </c>
    </row>
    <row r="896" spans="1:63" x14ac:dyDescent="0.25">
      <c r="A896" s="19" t="s">
        <v>1501</v>
      </c>
      <c r="B896" s="19">
        <v>4.0999999999999996</v>
      </c>
      <c r="C896" s="19">
        <v>20140313</v>
      </c>
      <c r="D896" s="19" t="s">
        <v>41</v>
      </c>
      <c r="E896" s="19" t="s">
        <v>41</v>
      </c>
      <c r="F896" s="19">
        <v>2252868</v>
      </c>
      <c r="G896" s="19">
        <v>1</v>
      </c>
      <c r="H896" s="19">
        <v>2011</v>
      </c>
      <c r="I896" s="19">
        <v>20110912</v>
      </c>
      <c r="J896" s="19" t="s">
        <v>1501</v>
      </c>
      <c r="K896" s="19">
        <v>6</v>
      </c>
      <c r="L896" s="19">
        <v>38</v>
      </c>
      <c r="M896" s="19">
        <v>23</v>
      </c>
      <c r="N896" s="19">
        <v>14</v>
      </c>
      <c r="O896" s="19" t="s">
        <v>1502</v>
      </c>
      <c r="P896" s="19">
        <v>4</v>
      </c>
      <c r="Q896" s="19" t="s">
        <v>42</v>
      </c>
      <c r="R896" s="19"/>
      <c r="S896" s="19">
        <v>5000</v>
      </c>
      <c r="T896" s="19" t="s">
        <v>110</v>
      </c>
      <c r="U896" s="19"/>
      <c r="V896" s="19"/>
      <c r="W896" s="19"/>
      <c r="X896" s="19">
        <v>830</v>
      </c>
      <c r="Y896" s="19">
        <v>0</v>
      </c>
      <c r="Z896" s="19">
        <v>1</v>
      </c>
      <c r="AA896" s="19" t="s">
        <v>48</v>
      </c>
      <c r="AB896" s="19">
        <v>1</v>
      </c>
      <c r="AC896" s="19">
        <v>634583</v>
      </c>
      <c r="AD896" s="19">
        <v>12</v>
      </c>
      <c r="AE896" s="19"/>
      <c r="AF896" s="19"/>
      <c r="AG896" s="19"/>
      <c r="AH896" s="19">
        <v>117399</v>
      </c>
      <c r="AI896" s="19">
        <v>1</v>
      </c>
      <c r="AJ896" s="19"/>
      <c r="AK896" s="19"/>
      <c r="AL896" s="19"/>
      <c r="AM896" s="19"/>
      <c r="AN896" s="19"/>
      <c r="AO896" s="19">
        <v>2.98</v>
      </c>
      <c r="AP896" s="19" t="s">
        <v>1504</v>
      </c>
      <c r="AQ896" s="19" t="s">
        <v>1502</v>
      </c>
      <c r="AR896" s="19" t="s">
        <v>1540</v>
      </c>
      <c r="AS896" s="19" t="s">
        <v>1562</v>
      </c>
      <c r="AT896" s="19" t="s">
        <v>1579</v>
      </c>
      <c r="AU896" s="19" t="s">
        <v>1580</v>
      </c>
      <c r="AV896" s="19" t="s">
        <v>1565</v>
      </c>
      <c r="AW896" s="19">
        <v>2007</v>
      </c>
      <c r="AX896" s="19">
        <v>3</v>
      </c>
      <c r="AY896" s="19" t="s">
        <v>1581</v>
      </c>
      <c r="AZ896" s="19" t="s">
        <v>1567</v>
      </c>
      <c r="BA896" s="19">
        <v>2008</v>
      </c>
      <c r="BB896" t="str">
        <f>VLOOKUP(AC896,'CTCwiretagcode(Jan2016)'!A$2:C$730,3,FALSE)</f>
        <v>GLH</v>
      </c>
      <c r="BC896" t="str">
        <f t="shared" si="42"/>
        <v>NT</v>
      </c>
      <c r="BD896">
        <f t="shared" si="43"/>
        <v>3</v>
      </c>
      <c r="BE896" t="str">
        <f t="shared" si="41"/>
        <v>6345833M10107  B2011830</v>
      </c>
      <c r="BK896" s="19" t="s">
        <v>1503</v>
      </c>
    </row>
    <row r="897" spans="1:63" x14ac:dyDescent="0.25">
      <c r="A897" s="19" t="s">
        <v>1501</v>
      </c>
      <c r="B897" s="19">
        <v>4.0999999999999996</v>
      </c>
      <c r="C897" s="19">
        <v>20140313</v>
      </c>
      <c r="D897" s="19" t="s">
        <v>41</v>
      </c>
      <c r="E897" s="19" t="s">
        <v>41</v>
      </c>
      <c r="F897" s="19">
        <v>2252869</v>
      </c>
      <c r="G897" s="19">
        <v>1</v>
      </c>
      <c r="H897" s="19">
        <v>2011</v>
      </c>
      <c r="I897" s="19">
        <v>20110912</v>
      </c>
      <c r="J897" s="19" t="s">
        <v>1501</v>
      </c>
      <c r="K897" s="19">
        <v>6</v>
      </c>
      <c r="L897" s="19">
        <v>38</v>
      </c>
      <c r="M897" s="19">
        <v>23</v>
      </c>
      <c r="N897" s="19">
        <v>14</v>
      </c>
      <c r="O897" s="19" t="s">
        <v>1502</v>
      </c>
      <c r="P897" s="19">
        <v>4</v>
      </c>
      <c r="Q897" s="19" t="s">
        <v>42</v>
      </c>
      <c r="R897" s="19"/>
      <c r="S897" s="19">
        <v>5000</v>
      </c>
      <c r="T897" s="19" t="s">
        <v>45</v>
      </c>
      <c r="U897" s="19"/>
      <c r="V897" s="19"/>
      <c r="W897" s="19"/>
      <c r="X897" s="19">
        <v>640</v>
      </c>
      <c r="Y897" s="19">
        <v>0</v>
      </c>
      <c r="Z897" s="19">
        <v>1</v>
      </c>
      <c r="AA897" s="19" t="s">
        <v>48</v>
      </c>
      <c r="AB897" s="19">
        <v>1</v>
      </c>
      <c r="AC897" s="19">
        <v>186315</v>
      </c>
      <c r="AD897" s="19">
        <v>12</v>
      </c>
      <c r="AE897" s="19"/>
      <c r="AF897" s="19"/>
      <c r="AG897" s="19"/>
      <c r="AH897" s="19">
        <v>117399</v>
      </c>
      <c r="AI897" s="19">
        <v>1</v>
      </c>
      <c r="AJ897" s="19"/>
      <c r="AK897" s="19"/>
      <c r="AL897" s="19"/>
      <c r="AM897" s="19"/>
      <c r="AN897" s="19"/>
      <c r="AO897" s="19">
        <v>2.98</v>
      </c>
      <c r="AP897" s="19" t="s">
        <v>1504</v>
      </c>
      <c r="AQ897" s="19" t="s">
        <v>1502</v>
      </c>
      <c r="AR897" s="19" t="s">
        <v>1505</v>
      </c>
      <c r="AS897" s="19" t="s">
        <v>1512</v>
      </c>
      <c r="AT897" s="19" t="s">
        <v>1513</v>
      </c>
      <c r="AU897" s="19" t="s">
        <v>1514</v>
      </c>
      <c r="AV897" s="19" t="s">
        <v>1515</v>
      </c>
      <c r="AW897" s="19">
        <v>2008</v>
      </c>
      <c r="AX897" s="19">
        <v>3</v>
      </c>
      <c r="AY897" s="19" t="s">
        <v>1516</v>
      </c>
      <c r="AZ897" s="19" t="s">
        <v>1517</v>
      </c>
      <c r="BA897" s="19">
        <v>2009</v>
      </c>
      <c r="BB897" t="str">
        <f>VLOOKUP(AC897,'CTCwiretagcode(Jan2016)'!A$2:C$730,3,FALSE)</f>
        <v>COW</v>
      </c>
      <c r="BC897" t="str">
        <f t="shared" si="42"/>
        <v>NT</v>
      </c>
      <c r="BD897">
        <f t="shared" si="43"/>
        <v>3</v>
      </c>
      <c r="BE897" t="str">
        <f t="shared" si="41"/>
        <v>1863153M10107  B2011640</v>
      </c>
      <c r="BK897" s="19" t="s">
        <v>1503</v>
      </c>
    </row>
    <row r="898" spans="1:63" x14ac:dyDescent="0.25">
      <c r="A898" s="19" t="s">
        <v>1501</v>
      </c>
      <c r="B898" s="19">
        <v>4.0999999999999996</v>
      </c>
      <c r="C898" s="19">
        <v>20140313</v>
      </c>
      <c r="D898" s="19" t="s">
        <v>41</v>
      </c>
      <c r="E898" s="19" t="s">
        <v>41</v>
      </c>
      <c r="F898" s="19">
        <v>2233825</v>
      </c>
      <c r="G898" s="19">
        <v>1</v>
      </c>
      <c r="H898" s="19">
        <v>2011</v>
      </c>
      <c r="I898" s="19">
        <v>20110915</v>
      </c>
      <c r="J898" s="19" t="s">
        <v>1501</v>
      </c>
      <c r="K898" s="19">
        <v>6</v>
      </c>
      <c r="L898" s="19">
        <v>38</v>
      </c>
      <c r="M898" s="19">
        <v>23</v>
      </c>
      <c r="N898" s="19">
        <v>17</v>
      </c>
      <c r="O898" s="19" t="s">
        <v>1502</v>
      </c>
      <c r="P898" s="19">
        <v>4</v>
      </c>
      <c r="Q898" s="19" t="s">
        <v>42</v>
      </c>
      <c r="R898" s="19"/>
      <c r="S898" s="19">
        <v>5000</v>
      </c>
      <c r="T898" s="19" t="s">
        <v>110</v>
      </c>
      <c r="U898" s="19"/>
      <c r="V898" s="19"/>
      <c r="W898" s="19"/>
      <c r="X898" s="19">
        <v>800</v>
      </c>
      <c r="Y898" s="19">
        <v>0</v>
      </c>
      <c r="Z898" s="19">
        <v>1</v>
      </c>
      <c r="AA898" s="19" t="s">
        <v>48</v>
      </c>
      <c r="AB898" s="19">
        <v>1</v>
      </c>
      <c r="AC898" s="19">
        <v>634272</v>
      </c>
      <c r="AD898" s="19">
        <v>12</v>
      </c>
      <c r="AE898" s="19"/>
      <c r="AF898" s="19"/>
      <c r="AG898" s="19"/>
      <c r="AH898" s="19">
        <v>117399</v>
      </c>
      <c r="AI898" s="19">
        <v>1</v>
      </c>
      <c r="AJ898" s="19"/>
      <c r="AK898" s="19"/>
      <c r="AL898" s="19"/>
      <c r="AM898" s="19"/>
      <c r="AN898" s="19"/>
      <c r="AO898" s="19">
        <v>2.98</v>
      </c>
      <c r="AP898" s="19" t="s">
        <v>1504</v>
      </c>
      <c r="AQ898" s="19" t="s">
        <v>1502</v>
      </c>
      <c r="AR898" s="19" t="s">
        <v>1540</v>
      </c>
      <c r="AS898" s="19" t="s">
        <v>1562</v>
      </c>
      <c r="AT898" s="19" t="s">
        <v>1563</v>
      </c>
      <c r="AU898" s="19" t="s">
        <v>1564</v>
      </c>
      <c r="AV898" s="19" t="s">
        <v>1565</v>
      </c>
      <c r="AW898" s="19">
        <v>2007</v>
      </c>
      <c r="AX898" s="19">
        <v>3</v>
      </c>
      <c r="AY898" s="19" t="s">
        <v>1566</v>
      </c>
      <c r="AZ898" s="19" t="s">
        <v>1567</v>
      </c>
      <c r="BA898" s="19">
        <v>2008</v>
      </c>
      <c r="BB898" t="str">
        <f>VLOOKUP(AC898,'CTCwiretagcode(Jan2016)'!A$2:C$730,3,FALSE)</f>
        <v>SAM</v>
      </c>
      <c r="BC898" t="str">
        <f t="shared" si="42"/>
        <v>Tr</v>
      </c>
      <c r="BD898">
        <f t="shared" si="43"/>
        <v>3</v>
      </c>
      <c r="BE898" t="str">
        <f t="shared" si="41"/>
        <v>6342723M10107  B2011800</v>
      </c>
      <c r="BK898" s="19" t="s">
        <v>1503</v>
      </c>
    </row>
    <row r="899" spans="1:63" x14ac:dyDescent="0.25">
      <c r="A899" s="19" t="s">
        <v>1501</v>
      </c>
      <c r="B899" s="19">
        <v>4.0999999999999996</v>
      </c>
      <c r="C899" s="19">
        <v>20140313</v>
      </c>
      <c r="D899" s="19" t="s">
        <v>41</v>
      </c>
      <c r="E899" s="19" t="s">
        <v>41</v>
      </c>
      <c r="F899" s="19">
        <v>2233827</v>
      </c>
      <c r="G899" s="19">
        <v>1</v>
      </c>
      <c r="H899" s="19">
        <v>2011</v>
      </c>
      <c r="I899" s="19">
        <v>20110915</v>
      </c>
      <c r="J899" s="19" t="s">
        <v>1501</v>
      </c>
      <c r="K899" s="19">
        <v>6</v>
      </c>
      <c r="L899" s="19">
        <v>38</v>
      </c>
      <c r="M899" s="19">
        <v>23</v>
      </c>
      <c r="N899" s="19">
        <v>17</v>
      </c>
      <c r="O899" s="19" t="s">
        <v>1502</v>
      </c>
      <c r="P899" s="19">
        <v>4</v>
      </c>
      <c r="Q899" s="19" t="s">
        <v>42</v>
      </c>
      <c r="R899" s="19"/>
      <c r="S899" s="19">
        <v>5000</v>
      </c>
      <c r="T899" s="19" t="s">
        <v>110</v>
      </c>
      <c r="U899" s="19"/>
      <c r="V899" s="19"/>
      <c r="W899" s="19"/>
      <c r="X899" s="19">
        <v>920</v>
      </c>
      <c r="Y899" s="19">
        <v>0</v>
      </c>
      <c r="Z899" s="19">
        <v>1</v>
      </c>
      <c r="AA899" s="19" t="s">
        <v>48</v>
      </c>
      <c r="AB899" s="19">
        <v>1</v>
      </c>
      <c r="AC899" s="19">
        <v>185707</v>
      </c>
      <c r="AD899" s="19">
        <v>12</v>
      </c>
      <c r="AE899" s="19"/>
      <c r="AF899" s="19"/>
      <c r="AG899" s="19"/>
      <c r="AH899" s="19">
        <v>117399</v>
      </c>
      <c r="AI899" s="19">
        <v>1</v>
      </c>
      <c r="AJ899" s="19"/>
      <c r="AK899" s="19"/>
      <c r="AL899" s="19"/>
      <c r="AM899" s="19"/>
      <c r="AN899" s="19"/>
      <c r="AO899" s="19">
        <v>2.98</v>
      </c>
      <c r="AP899" s="19" t="s">
        <v>1504</v>
      </c>
      <c r="AQ899" s="19" t="s">
        <v>1502</v>
      </c>
      <c r="AR899" s="19" t="s">
        <v>1505</v>
      </c>
      <c r="AS899" s="19" t="s">
        <v>1506</v>
      </c>
      <c r="AT899" s="19" t="s">
        <v>1507</v>
      </c>
      <c r="AU899" s="19" t="s">
        <v>1508</v>
      </c>
      <c r="AV899" s="19" t="s">
        <v>1509</v>
      </c>
      <c r="AW899" s="19">
        <v>2007</v>
      </c>
      <c r="AX899" s="19">
        <v>3</v>
      </c>
      <c r="AY899" s="19" t="s">
        <v>1510</v>
      </c>
      <c r="AZ899" s="19" t="s">
        <v>1511</v>
      </c>
      <c r="BA899" s="19">
        <v>2008</v>
      </c>
      <c r="BB899" t="str">
        <f>VLOOKUP(AC899,'CTCwiretagcode(Jan2016)'!A$2:C$730,3,FALSE)</f>
        <v>HAR</v>
      </c>
      <c r="BC899" t="str">
        <f t="shared" si="42"/>
        <v>Tr</v>
      </c>
      <c r="BD899">
        <f t="shared" si="43"/>
        <v>3</v>
      </c>
      <c r="BE899" t="str">
        <f t="shared" ref="BE899:BE962" si="44">AC899&amp;Q899&amp;H899&amp;X899</f>
        <v>1857073M10107  B2011920</v>
      </c>
      <c r="BK899" s="19" t="s">
        <v>1503</v>
      </c>
    </row>
    <row r="900" spans="1:63" x14ac:dyDescent="0.25">
      <c r="A900" s="19" t="s">
        <v>1501</v>
      </c>
      <c r="B900" s="19">
        <v>4.0999999999999996</v>
      </c>
      <c r="C900" s="19">
        <v>20140313</v>
      </c>
      <c r="D900" s="19" t="s">
        <v>41</v>
      </c>
      <c r="E900" s="19" t="s">
        <v>41</v>
      </c>
      <c r="F900" s="19">
        <v>2233830</v>
      </c>
      <c r="G900" s="19">
        <v>1</v>
      </c>
      <c r="H900" s="19">
        <v>2011</v>
      </c>
      <c r="I900" s="19">
        <v>20110915</v>
      </c>
      <c r="J900" s="19" t="s">
        <v>1501</v>
      </c>
      <c r="K900" s="19">
        <v>6</v>
      </c>
      <c r="L900" s="19">
        <v>38</v>
      </c>
      <c r="M900" s="19">
        <v>23</v>
      </c>
      <c r="N900" s="19">
        <v>17</v>
      </c>
      <c r="O900" s="19" t="s">
        <v>1502</v>
      </c>
      <c r="P900" s="19">
        <v>4</v>
      </c>
      <c r="Q900" s="19" t="s">
        <v>42</v>
      </c>
      <c r="R900" s="19"/>
      <c r="S900" s="19">
        <v>5000</v>
      </c>
      <c r="T900" s="19" t="s">
        <v>45</v>
      </c>
      <c r="U900" s="19"/>
      <c r="V900" s="19"/>
      <c r="W900" s="19"/>
      <c r="X900" s="19">
        <v>830</v>
      </c>
      <c r="Y900" s="19">
        <v>0</v>
      </c>
      <c r="Z900" s="19">
        <v>1</v>
      </c>
      <c r="AA900" s="19" t="s">
        <v>48</v>
      </c>
      <c r="AB900" s="19">
        <v>1</v>
      </c>
      <c r="AC900" s="19">
        <v>634272</v>
      </c>
      <c r="AD900" s="19">
        <v>12</v>
      </c>
      <c r="AE900" s="19"/>
      <c r="AF900" s="19"/>
      <c r="AG900" s="19"/>
      <c r="AH900" s="19">
        <v>117399</v>
      </c>
      <c r="AI900" s="19">
        <v>1</v>
      </c>
      <c r="AJ900" s="19"/>
      <c r="AK900" s="19"/>
      <c r="AL900" s="19"/>
      <c r="AM900" s="19"/>
      <c r="AN900" s="19"/>
      <c r="AO900" s="19">
        <v>2.98</v>
      </c>
      <c r="AP900" s="19" t="s">
        <v>1504</v>
      </c>
      <c r="AQ900" s="19" t="s">
        <v>1502</v>
      </c>
      <c r="AR900" s="19" t="s">
        <v>1540</v>
      </c>
      <c r="AS900" s="19" t="s">
        <v>1562</v>
      </c>
      <c r="AT900" s="19" t="s">
        <v>1563</v>
      </c>
      <c r="AU900" s="19" t="s">
        <v>1564</v>
      </c>
      <c r="AV900" s="19" t="s">
        <v>1565</v>
      </c>
      <c r="AW900" s="19">
        <v>2007</v>
      </c>
      <c r="AX900" s="19">
        <v>3</v>
      </c>
      <c r="AY900" s="19" t="s">
        <v>1566</v>
      </c>
      <c r="AZ900" s="19" t="s">
        <v>1567</v>
      </c>
      <c r="BA900" s="19">
        <v>2008</v>
      </c>
      <c r="BB900" t="str">
        <f>VLOOKUP(AC900,'CTCwiretagcode(Jan2016)'!A$2:C$730,3,FALSE)</f>
        <v>SAM</v>
      </c>
      <c r="BC900" t="str">
        <f t="shared" ref="BC900:BC963" si="45">VLOOKUP(N900,BF$2:BG$7,2,FALSE)</f>
        <v>Tr</v>
      </c>
      <c r="BD900">
        <f t="shared" ref="BD900:BD963" si="46">IF(MID(I900,5,2)*1&gt;=10,4,3)</f>
        <v>3</v>
      </c>
      <c r="BE900" t="str">
        <f t="shared" si="44"/>
        <v>6342723M10107  B2011830</v>
      </c>
      <c r="BK900" s="19" t="s">
        <v>1503</v>
      </c>
    </row>
    <row r="901" spans="1:63" x14ac:dyDescent="0.25">
      <c r="A901" s="19" t="s">
        <v>1501</v>
      </c>
      <c r="B901" s="19">
        <v>4.0999999999999996</v>
      </c>
      <c r="C901" s="19">
        <v>20140313</v>
      </c>
      <c r="D901" s="19" t="s">
        <v>41</v>
      </c>
      <c r="E901" s="19" t="s">
        <v>41</v>
      </c>
      <c r="F901" s="19">
        <v>2233833</v>
      </c>
      <c r="G901" s="19">
        <v>1</v>
      </c>
      <c r="H901" s="19">
        <v>2011</v>
      </c>
      <c r="I901" s="19">
        <v>20110915</v>
      </c>
      <c r="J901" s="19" t="s">
        <v>1501</v>
      </c>
      <c r="K901" s="19">
        <v>6</v>
      </c>
      <c r="L901" s="19">
        <v>38</v>
      </c>
      <c r="M901" s="19">
        <v>23</v>
      </c>
      <c r="N901" s="19">
        <v>17</v>
      </c>
      <c r="O901" s="19" t="s">
        <v>1502</v>
      </c>
      <c r="P901" s="19">
        <v>4</v>
      </c>
      <c r="Q901" s="19" t="s">
        <v>42</v>
      </c>
      <c r="R901" s="19"/>
      <c r="S901" s="19">
        <v>5000</v>
      </c>
      <c r="T901" s="19" t="s">
        <v>110</v>
      </c>
      <c r="U901" s="19"/>
      <c r="V901" s="19"/>
      <c r="W901" s="19"/>
      <c r="X901" s="19">
        <v>760</v>
      </c>
      <c r="Y901" s="19">
        <v>0</v>
      </c>
      <c r="Z901" s="19">
        <v>1</v>
      </c>
      <c r="AA901" s="19" t="s">
        <v>48</v>
      </c>
      <c r="AB901" s="19">
        <v>1</v>
      </c>
      <c r="AC901" s="19">
        <v>634841</v>
      </c>
      <c r="AD901" s="19">
        <v>12</v>
      </c>
      <c r="AE901" s="19"/>
      <c r="AF901" s="19"/>
      <c r="AG901" s="19"/>
      <c r="AH901" s="19">
        <v>117399</v>
      </c>
      <c r="AI901" s="19">
        <v>1</v>
      </c>
      <c r="AJ901" s="19"/>
      <c r="AK901" s="19"/>
      <c r="AL901" s="19"/>
      <c r="AM901" s="19"/>
      <c r="AN901" s="19"/>
      <c r="AO901" s="19">
        <v>2.98</v>
      </c>
      <c r="AP901" s="19" t="s">
        <v>1504</v>
      </c>
      <c r="AQ901" s="19" t="s">
        <v>1502</v>
      </c>
      <c r="AR901" s="19" t="s">
        <v>1540</v>
      </c>
      <c r="AS901" s="19" t="s">
        <v>1562</v>
      </c>
      <c r="AT901" s="19" t="s">
        <v>1563</v>
      </c>
      <c r="AU901" s="19" t="s">
        <v>1564</v>
      </c>
      <c r="AV901" s="19" t="s">
        <v>1565</v>
      </c>
      <c r="AW901" s="19">
        <v>2008</v>
      </c>
      <c r="AX901" s="19">
        <v>3</v>
      </c>
      <c r="AY901" s="19" t="s">
        <v>1566</v>
      </c>
      <c r="AZ901" s="19" t="s">
        <v>1567</v>
      </c>
      <c r="BA901" s="19">
        <v>2009</v>
      </c>
      <c r="BB901" t="str">
        <f>VLOOKUP(AC901,'CTCwiretagcode(Jan2016)'!A$2:C$730,3,FALSE)</f>
        <v>SAM</v>
      </c>
      <c r="BC901" t="str">
        <f t="shared" si="45"/>
        <v>Tr</v>
      </c>
      <c r="BD901">
        <f t="shared" si="46"/>
        <v>3</v>
      </c>
      <c r="BE901" t="str">
        <f t="shared" si="44"/>
        <v>6348413M10107  B2011760</v>
      </c>
      <c r="BK901" s="19" t="s">
        <v>1503</v>
      </c>
    </row>
    <row r="902" spans="1:63" x14ac:dyDescent="0.25">
      <c r="A902" s="19" t="s">
        <v>1501</v>
      </c>
      <c r="B902" s="19">
        <v>4.0999999999999996</v>
      </c>
      <c r="C902" s="19">
        <v>20140313</v>
      </c>
      <c r="D902" s="19" t="s">
        <v>41</v>
      </c>
      <c r="E902" s="19" t="s">
        <v>41</v>
      </c>
      <c r="F902" s="19">
        <v>2233834</v>
      </c>
      <c r="G902" s="19">
        <v>1</v>
      </c>
      <c r="H902" s="19">
        <v>2011</v>
      </c>
      <c r="I902" s="19">
        <v>20110915</v>
      </c>
      <c r="J902" s="19" t="s">
        <v>1501</v>
      </c>
      <c r="K902" s="19">
        <v>6</v>
      </c>
      <c r="L902" s="19">
        <v>38</v>
      </c>
      <c r="M902" s="19">
        <v>23</v>
      </c>
      <c r="N902" s="19">
        <v>17</v>
      </c>
      <c r="O902" s="19" t="s">
        <v>1502</v>
      </c>
      <c r="P902" s="19">
        <v>4</v>
      </c>
      <c r="Q902" s="19" t="s">
        <v>42</v>
      </c>
      <c r="R902" s="19"/>
      <c r="S902" s="19">
        <v>5000</v>
      </c>
      <c r="T902" s="19" t="s">
        <v>45</v>
      </c>
      <c r="U902" s="19"/>
      <c r="V902" s="19"/>
      <c r="W902" s="19"/>
      <c r="X902" s="19">
        <v>730</v>
      </c>
      <c r="Y902" s="19">
        <v>0</v>
      </c>
      <c r="Z902" s="19">
        <v>1</v>
      </c>
      <c r="AA902" s="19" t="s">
        <v>48</v>
      </c>
      <c r="AB902" s="19">
        <v>1</v>
      </c>
      <c r="AC902" s="19">
        <v>634272</v>
      </c>
      <c r="AD902" s="19">
        <v>12</v>
      </c>
      <c r="AE902" s="19"/>
      <c r="AF902" s="19"/>
      <c r="AG902" s="19"/>
      <c r="AH902" s="19">
        <v>117399</v>
      </c>
      <c r="AI902" s="19">
        <v>1</v>
      </c>
      <c r="AJ902" s="19"/>
      <c r="AK902" s="19"/>
      <c r="AL902" s="19"/>
      <c r="AM902" s="19"/>
      <c r="AN902" s="19"/>
      <c r="AO902" s="19">
        <v>2.98</v>
      </c>
      <c r="AP902" s="19" t="s">
        <v>1504</v>
      </c>
      <c r="AQ902" s="19" t="s">
        <v>1502</v>
      </c>
      <c r="AR902" s="19" t="s">
        <v>1540</v>
      </c>
      <c r="AS902" s="19" t="s">
        <v>1562</v>
      </c>
      <c r="AT902" s="19" t="s">
        <v>1563</v>
      </c>
      <c r="AU902" s="19" t="s">
        <v>1564</v>
      </c>
      <c r="AV902" s="19" t="s">
        <v>1565</v>
      </c>
      <c r="AW902" s="19">
        <v>2007</v>
      </c>
      <c r="AX902" s="19">
        <v>3</v>
      </c>
      <c r="AY902" s="19" t="s">
        <v>1566</v>
      </c>
      <c r="AZ902" s="19" t="s">
        <v>1567</v>
      </c>
      <c r="BA902" s="19">
        <v>2008</v>
      </c>
      <c r="BB902" t="str">
        <f>VLOOKUP(AC902,'CTCwiretagcode(Jan2016)'!A$2:C$730,3,FALSE)</f>
        <v>SAM</v>
      </c>
      <c r="BC902" t="str">
        <f t="shared" si="45"/>
        <v>Tr</v>
      </c>
      <c r="BD902">
        <f t="shared" si="46"/>
        <v>3</v>
      </c>
      <c r="BE902" t="str">
        <f t="shared" si="44"/>
        <v>6342723M10107  B2011730</v>
      </c>
      <c r="BK902" s="19" t="s">
        <v>1503</v>
      </c>
    </row>
    <row r="903" spans="1:63" x14ac:dyDescent="0.25">
      <c r="A903" s="19" t="s">
        <v>1501</v>
      </c>
      <c r="B903" s="19">
        <v>4.0999999999999996</v>
      </c>
      <c r="C903" s="19">
        <v>20140313</v>
      </c>
      <c r="D903" s="19" t="s">
        <v>41</v>
      </c>
      <c r="E903" s="19" t="s">
        <v>41</v>
      </c>
      <c r="F903" s="19">
        <v>2233835</v>
      </c>
      <c r="G903" s="19">
        <v>1</v>
      </c>
      <c r="H903" s="19">
        <v>2011</v>
      </c>
      <c r="I903" s="19">
        <v>20110915</v>
      </c>
      <c r="J903" s="19" t="s">
        <v>1501</v>
      </c>
      <c r="K903" s="19">
        <v>6</v>
      </c>
      <c r="L903" s="19">
        <v>38</v>
      </c>
      <c r="M903" s="19">
        <v>23</v>
      </c>
      <c r="N903" s="19">
        <v>17</v>
      </c>
      <c r="O903" s="19" t="s">
        <v>1502</v>
      </c>
      <c r="P903" s="19">
        <v>4</v>
      </c>
      <c r="Q903" s="19" t="s">
        <v>42</v>
      </c>
      <c r="R903" s="19"/>
      <c r="S903" s="19">
        <v>5000</v>
      </c>
      <c r="T903" s="19" t="s">
        <v>110</v>
      </c>
      <c r="U903" s="19"/>
      <c r="V903" s="19"/>
      <c r="W903" s="19"/>
      <c r="X903" s="19">
        <v>880</v>
      </c>
      <c r="Y903" s="19">
        <v>0</v>
      </c>
      <c r="Z903" s="19">
        <v>1</v>
      </c>
      <c r="AA903" s="19" t="s">
        <v>48</v>
      </c>
      <c r="AB903" s="19">
        <v>1</v>
      </c>
      <c r="AC903" s="19">
        <v>634272</v>
      </c>
      <c r="AD903" s="19">
        <v>12</v>
      </c>
      <c r="AE903" s="19"/>
      <c r="AF903" s="19"/>
      <c r="AG903" s="19"/>
      <c r="AH903" s="19">
        <v>117399</v>
      </c>
      <c r="AI903" s="19">
        <v>1</v>
      </c>
      <c r="AJ903" s="19"/>
      <c r="AK903" s="19"/>
      <c r="AL903" s="19"/>
      <c r="AM903" s="19"/>
      <c r="AN903" s="19"/>
      <c r="AO903" s="19">
        <v>2.98</v>
      </c>
      <c r="AP903" s="19" t="s">
        <v>1504</v>
      </c>
      <c r="AQ903" s="19" t="s">
        <v>1502</v>
      </c>
      <c r="AR903" s="19" t="s">
        <v>1540</v>
      </c>
      <c r="AS903" s="19" t="s">
        <v>1562</v>
      </c>
      <c r="AT903" s="19" t="s">
        <v>1563</v>
      </c>
      <c r="AU903" s="19" t="s">
        <v>1564</v>
      </c>
      <c r="AV903" s="19" t="s">
        <v>1565</v>
      </c>
      <c r="AW903" s="19">
        <v>2007</v>
      </c>
      <c r="AX903" s="19">
        <v>3</v>
      </c>
      <c r="AY903" s="19" t="s">
        <v>1566</v>
      </c>
      <c r="AZ903" s="19" t="s">
        <v>1567</v>
      </c>
      <c r="BA903" s="19">
        <v>2008</v>
      </c>
      <c r="BB903" t="str">
        <f>VLOOKUP(AC903,'CTCwiretagcode(Jan2016)'!A$2:C$730,3,FALSE)</f>
        <v>SAM</v>
      </c>
      <c r="BC903" t="str">
        <f t="shared" si="45"/>
        <v>Tr</v>
      </c>
      <c r="BD903">
        <f t="shared" si="46"/>
        <v>3</v>
      </c>
      <c r="BE903" t="str">
        <f t="shared" si="44"/>
        <v>6342723M10107  B2011880</v>
      </c>
      <c r="BK903" s="19" t="s">
        <v>1503</v>
      </c>
    </row>
    <row r="904" spans="1:63" x14ac:dyDescent="0.25">
      <c r="A904" s="19" t="s">
        <v>1501</v>
      </c>
      <c r="B904" s="19">
        <v>4.0999999999999996</v>
      </c>
      <c r="C904" s="19">
        <v>20140313</v>
      </c>
      <c r="D904" s="19" t="s">
        <v>41</v>
      </c>
      <c r="E904" s="19" t="s">
        <v>41</v>
      </c>
      <c r="F904" s="19">
        <v>2233477</v>
      </c>
      <c r="G904" s="19">
        <v>1</v>
      </c>
      <c r="H904" s="19">
        <v>2011</v>
      </c>
      <c r="I904" s="19">
        <v>20110915</v>
      </c>
      <c r="J904" s="19" t="s">
        <v>1501</v>
      </c>
      <c r="K904" s="19">
        <v>6</v>
      </c>
      <c r="L904" s="19">
        <v>38</v>
      </c>
      <c r="M904" s="19">
        <v>23</v>
      </c>
      <c r="N904" s="19">
        <v>14</v>
      </c>
      <c r="O904" s="19" t="s">
        <v>1502</v>
      </c>
      <c r="P904" s="19">
        <v>4</v>
      </c>
      <c r="Q904" s="19" t="s">
        <v>42</v>
      </c>
      <c r="R904" s="19"/>
      <c r="S904" s="19">
        <v>5000</v>
      </c>
      <c r="T904" s="19" t="s">
        <v>110</v>
      </c>
      <c r="U904" s="19"/>
      <c r="V904" s="19"/>
      <c r="W904" s="19"/>
      <c r="X904" s="19">
        <v>540</v>
      </c>
      <c r="Y904" s="19">
        <v>0</v>
      </c>
      <c r="Z904" s="19">
        <v>1</v>
      </c>
      <c r="AA904" s="19" t="s">
        <v>48</v>
      </c>
      <c r="AB904" s="19">
        <v>1</v>
      </c>
      <c r="AC904" s="19">
        <v>634583</v>
      </c>
      <c r="AD904" s="19">
        <v>12</v>
      </c>
      <c r="AE904" s="19"/>
      <c r="AF904" s="19"/>
      <c r="AG904" s="19"/>
      <c r="AH904" s="19">
        <v>117399</v>
      </c>
      <c r="AI904" s="19">
        <v>1</v>
      </c>
      <c r="AJ904" s="19"/>
      <c r="AK904" s="19"/>
      <c r="AL904" s="19"/>
      <c r="AM904" s="19"/>
      <c r="AN904" s="19"/>
      <c r="AO904" s="19">
        <v>2.98</v>
      </c>
      <c r="AP904" s="19" t="s">
        <v>1504</v>
      </c>
      <c r="AQ904" s="19" t="s">
        <v>1502</v>
      </c>
      <c r="AR904" s="19" t="s">
        <v>1540</v>
      </c>
      <c r="AS904" s="19" t="s">
        <v>1562</v>
      </c>
      <c r="AT904" s="19" t="s">
        <v>1579</v>
      </c>
      <c r="AU904" s="19" t="s">
        <v>1580</v>
      </c>
      <c r="AV904" s="19" t="s">
        <v>1565</v>
      </c>
      <c r="AW904" s="19">
        <v>2007</v>
      </c>
      <c r="AX904" s="19">
        <v>3</v>
      </c>
      <c r="AY904" s="19" t="s">
        <v>1581</v>
      </c>
      <c r="AZ904" s="19" t="s">
        <v>1567</v>
      </c>
      <c r="BA904" s="19">
        <v>2008</v>
      </c>
      <c r="BB904" t="str">
        <f>VLOOKUP(AC904,'CTCwiretagcode(Jan2016)'!A$2:C$730,3,FALSE)</f>
        <v>GLH</v>
      </c>
      <c r="BC904" t="str">
        <f t="shared" si="45"/>
        <v>NT</v>
      </c>
      <c r="BD904">
        <f t="shared" si="46"/>
        <v>3</v>
      </c>
      <c r="BE904" t="str">
        <f t="shared" si="44"/>
        <v>6345833M10107  B2011540</v>
      </c>
      <c r="BK904" s="19" t="s">
        <v>1503</v>
      </c>
    </row>
    <row r="905" spans="1:63" x14ac:dyDescent="0.25">
      <c r="A905" s="19" t="s">
        <v>1501</v>
      </c>
      <c r="B905" s="19">
        <v>4.0999999999999996</v>
      </c>
      <c r="C905" s="19">
        <v>20140313</v>
      </c>
      <c r="D905" s="19" t="s">
        <v>41</v>
      </c>
      <c r="E905" s="19" t="s">
        <v>41</v>
      </c>
      <c r="F905" s="19">
        <v>2233478</v>
      </c>
      <c r="G905" s="19">
        <v>1</v>
      </c>
      <c r="H905" s="19">
        <v>2011</v>
      </c>
      <c r="I905" s="19">
        <v>20110915</v>
      </c>
      <c r="J905" s="19" t="s">
        <v>1501</v>
      </c>
      <c r="K905" s="19">
        <v>6</v>
      </c>
      <c r="L905" s="19">
        <v>38</v>
      </c>
      <c r="M905" s="19">
        <v>23</v>
      </c>
      <c r="N905" s="19">
        <v>14</v>
      </c>
      <c r="O905" s="19" t="s">
        <v>1502</v>
      </c>
      <c r="P905" s="19">
        <v>4</v>
      </c>
      <c r="Q905" s="19" t="s">
        <v>42</v>
      </c>
      <c r="R905" s="19"/>
      <c r="S905" s="19">
        <v>5000</v>
      </c>
      <c r="T905" s="19" t="s">
        <v>110</v>
      </c>
      <c r="U905" s="19"/>
      <c r="V905" s="19"/>
      <c r="W905" s="19"/>
      <c r="X905" s="19">
        <v>870</v>
      </c>
      <c r="Y905" s="19">
        <v>0</v>
      </c>
      <c r="Z905" s="19">
        <v>1</v>
      </c>
      <c r="AA905" s="19" t="s">
        <v>48</v>
      </c>
      <c r="AB905" s="19">
        <v>1</v>
      </c>
      <c r="AC905" s="19">
        <v>634583</v>
      </c>
      <c r="AD905" s="19">
        <v>12</v>
      </c>
      <c r="AE905" s="19"/>
      <c r="AF905" s="19"/>
      <c r="AG905" s="19"/>
      <c r="AH905" s="19">
        <v>117399</v>
      </c>
      <c r="AI905" s="19">
        <v>1</v>
      </c>
      <c r="AJ905" s="19"/>
      <c r="AK905" s="19"/>
      <c r="AL905" s="19"/>
      <c r="AM905" s="19"/>
      <c r="AN905" s="19"/>
      <c r="AO905" s="19">
        <v>2.98</v>
      </c>
      <c r="AP905" s="19" t="s">
        <v>1504</v>
      </c>
      <c r="AQ905" s="19" t="s">
        <v>1502</v>
      </c>
      <c r="AR905" s="19" t="s">
        <v>1540</v>
      </c>
      <c r="AS905" s="19" t="s">
        <v>1562</v>
      </c>
      <c r="AT905" s="19" t="s">
        <v>1579</v>
      </c>
      <c r="AU905" s="19" t="s">
        <v>1580</v>
      </c>
      <c r="AV905" s="19" t="s">
        <v>1565</v>
      </c>
      <c r="AW905" s="19">
        <v>2007</v>
      </c>
      <c r="AX905" s="19">
        <v>3</v>
      </c>
      <c r="AY905" s="19" t="s">
        <v>1581</v>
      </c>
      <c r="AZ905" s="19" t="s">
        <v>1567</v>
      </c>
      <c r="BA905" s="19">
        <v>2008</v>
      </c>
      <c r="BB905" t="str">
        <f>VLOOKUP(AC905,'CTCwiretagcode(Jan2016)'!A$2:C$730,3,FALSE)</f>
        <v>GLH</v>
      </c>
      <c r="BC905" t="str">
        <f t="shared" si="45"/>
        <v>NT</v>
      </c>
      <c r="BD905">
        <f t="shared" si="46"/>
        <v>3</v>
      </c>
      <c r="BE905" t="str">
        <f t="shared" si="44"/>
        <v>6345833M10107  B2011870</v>
      </c>
      <c r="BK905" s="19" t="s">
        <v>1503</v>
      </c>
    </row>
    <row r="906" spans="1:63" x14ac:dyDescent="0.25">
      <c r="A906" s="19" t="s">
        <v>1501</v>
      </c>
      <c r="B906" s="19">
        <v>4.0999999999999996</v>
      </c>
      <c r="C906" s="19">
        <v>20140313</v>
      </c>
      <c r="D906" s="19" t="s">
        <v>41</v>
      </c>
      <c r="E906" s="19" t="s">
        <v>41</v>
      </c>
      <c r="F906" s="19">
        <v>2233838</v>
      </c>
      <c r="G906" s="19">
        <v>1</v>
      </c>
      <c r="H906" s="19">
        <v>2011</v>
      </c>
      <c r="I906" s="19">
        <v>20110916</v>
      </c>
      <c r="J906" s="19" t="s">
        <v>1501</v>
      </c>
      <c r="K906" s="19">
        <v>6</v>
      </c>
      <c r="L906" s="19">
        <v>38</v>
      </c>
      <c r="M906" s="19">
        <v>23</v>
      </c>
      <c r="N906" s="19">
        <v>17</v>
      </c>
      <c r="O906" s="19" t="s">
        <v>1502</v>
      </c>
      <c r="P906" s="19">
        <v>4</v>
      </c>
      <c r="Q906" s="19" t="s">
        <v>42</v>
      </c>
      <c r="R906" s="19"/>
      <c r="S906" s="19">
        <v>5000</v>
      </c>
      <c r="T906" s="19" t="s">
        <v>45</v>
      </c>
      <c r="U906" s="19"/>
      <c r="V906" s="19"/>
      <c r="W906" s="19"/>
      <c r="X906" s="19">
        <v>750</v>
      </c>
      <c r="Y906" s="19">
        <v>0</v>
      </c>
      <c r="Z906" s="19">
        <v>1</v>
      </c>
      <c r="AA906" s="19" t="s">
        <v>48</v>
      </c>
      <c r="AB906" s="19">
        <v>1</v>
      </c>
      <c r="AC906" s="19">
        <v>634841</v>
      </c>
      <c r="AD906" s="19">
        <v>12</v>
      </c>
      <c r="AE906" s="19"/>
      <c r="AF906" s="19"/>
      <c r="AG906" s="19"/>
      <c r="AH906" s="19">
        <v>117399</v>
      </c>
      <c r="AI906" s="19">
        <v>1</v>
      </c>
      <c r="AJ906" s="19"/>
      <c r="AK906" s="19"/>
      <c r="AL906" s="19"/>
      <c r="AM906" s="19"/>
      <c r="AN906" s="19"/>
      <c r="AO906" s="19">
        <v>2.98</v>
      </c>
      <c r="AP906" s="19" t="s">
        <v>1504</v>
      </c>
      <c r="AQ906" s="19" t="s">
        <v>1502</v>
      </c>
      <c r="AR906" s="19" t="s">
        <v>1540</v>
      </c>
      <c r="AS906" s="19" t="s">
        <v>1562</v>
      </c>
      <c r="AT906" s="19" t="s">
        <v>1563</v>
      </c>
      <c r="AU906" s="19" t="s">
        <v>1564</v>
      </c>
      <c r="AV906" s="19" t="s">
        <v>1565</v>
      </c>
      <c r="AW906" s="19">
        <v>2008</v>
      </c>
      <c r="AX906" s="19">
        <v>3</v>
      </c>
      <c r="AY906" s="19" t="s">
        <v>1566</v>
      </c>
      <c r="AZ906" s="19" t="s">
        <v>1567</v>
      </c>
      <c r="BA906" s="19">
        <v>2009</v>
      </c>
      <c r="BB906" t="str">
        <f>VLOOKUP(AC906,'CTCwiretagcode(Jan2016)'!A$2:C$730,3,FALSE)</f>
        <v>SAM</v>
      </c>
      <c r="BC906" t="str">
        <f t="shared" si="45"/>
        <v>Tr</v>
      </c>
      <c r="BD906">
        <f t="shared" si="46"/>
        <v>3</v>
      </c>
      <c r="BE906" t="str">
        <f t="shared" si="44"/>
        <v>6348413M10107  B2011750</v>
      </c>
      <c r="BK906" s="19" t="s">
        <v>1503</v>
      </c>
    </row>
    <row r="907" spans="1:63" x14ac:dyDescent="0.25">
      <c r="A907" s="19" t="s">
        <v>1501</v>
      </c>
      <c r="B907" s="19">
        <v>4.0999999999999996</v>
      </c>
      <c r="C907" s="19">
        <v>20140313</v>
      </c>
      <c r="D907" s="19" t="s">
        <v>41</v>
      </c>
      <c r="E907" s="19" t="s">
        <v>41</v>
      </c>
      <c r="F907" s="19">
        <v>2233841</v>
      </c>
      <c r="G907" s="19">
        <v>1</v>
      </c>
      <c r="H907" s="19">
        <v>2011</v>
      </c>
      <c r="I907" s="19">
        <v>20110916</v>
      </c>
      <c r="J907" s="19" t="s">
        <v>1501</v>
      </c>
      <c r="K907" s="19">
        <v>6</v>
      </c>
      <c r="L907" s="19">
        <v>38</v>
      </c>
      <c r="M907" s="19">
        <v>23</v>
      </c>
      <c r="N907" s="19">
        <v>17</v>
      </c>
      <c r="O907" s="19" t="s">
        <v>1502</v>
      </c>
      <c r="P907" s="19">
        <v>4</v>
      </c>
      <c r="Q907" s="19" t="s">
        <v>42</v>
      </c>
      <c r="R907" s="19"/>
      <c r="S907" s="19">
        <v>5000</v>
      </c>
      <c r="T907" s="19" t="s">
        <v>45</v>
      </c>
      <c r="U907" s="19"/>
      <c r="V907" s="19"/>
      <c r="W907" s="19"/>
      <c r="X907" s="19">
        <v>680</v>
      </c>
      <c r="Y907" s="19">
        <v>0</v>
      </c>
      <c r="Z907" s="19">
        <v>1</v>
      </c>
      <c r="AA907" s="19" t="s">
        <v>48</v>
      </c>
      <c r="AB907" s="19">
        <v>1</v>
      </c>
      <c r="AC907" s="19">
        <v>634841</v>
      </c>
      <c r="AD907" s="19">
        <v>12</v>
      </c>
      <c r="AE907" s="19"/>
      <c r="AF907" s="19"/>
      <c r="AG907" s="19"/>
      <c r="AH907" s="19">
        <v>117399</v>
      </c>
      <c r="AI907" s="19">
        <v>1</v>
      </c>
      <c r="AJ907" s="19"/>
      <c r="AK907" s="19"/>
      <c r="AL907" s="19"/>
      <c r="AM907" s="19"/>
      <c r="AN907" s="19"/>
      <c r="AO907" s="19">
        <v>2.98</v>
      </c>
      <c r="AP907" s="19" t="s">
        <v>1504</v>
      </c>
      <c r="AQ907" s="19" t="s">
        <v>1502</v>
      </c>
      <c r="AR907" s="19" t="s">
        <v>1540</v>
      </c>
      <c r="AS907" s="19" t="s">
        <v>1562</v>
      </c>
      <c r="AT907" s="19" t="s">
        <v>1563</v>
      </c>
      <c r="AU907" s="19" t="s">
        <v>1564</v>
      </c>
      <c r="AV907" s="19" t="s">
        <v>1565</v>
      </c>
      <c r="AW907" s="19">
        <v>2008</v>
      </c>
      <c r="AX907" s="19">
        <v>3</v>
      </c>
      <c r="AY907" s="19" t="s">
        <v>1566</v>
      </c>
      <c r="AZ907" s="19" t="s">
        <v>1567</v>
      </c>
      <c r="BA907" s="19">
        <v>2009</v>
      </c>
      <c r="BB907" t="str">
        <f>VLOOKUP(AC907,'CTCwiretagcode(Jan2016)'!A$2:C$730,3,FALSE)</f>
        <v>SAM</v>
      </c>
      <c r="BC907" t="str">
        <f t="shared" si="45"/>
        <v>Tr</v>
      </c>
      <c r="BD907">
        <f t="shared" si="46"/>
        <v>3</v>
      </c>
      <c r="BE907" t="str">
        <f t="shared" si="44"/>
        <v>6348413M10107  B2011680</v>
      </c>
      <c r="BK907" s="19" t="s">
        <v>1503</v>
      </c>
    </row>
    <row r="908" spans="1:63" x14ac:dyDescent="0.25">
      <c r="A908" s="19" t="s">
        <v>1501</v>
      </c>
      <c r="B908" s="19">
        <v>4.0999999999999996</v>
      </c>
      <c r="C908" s="19">
        <v>20140313</v>
      </c>
      <c r="D908" s="19" t="s">
        <v>41</v>
      </c>
      <c r="E908" s="19" t="s">
        <v>41</v>
      </c>
      <c r="F908" s="19">
        <v>2233844</v>
      </c>
      <c r="G908" s="19">
        <v>1</v>
      </c>
      <c r="H908" s="19">
        <v>2011</v>
      </c>
      <c r="I908" s="19">
        <v>20110916</v>
      </c>
      <c r="J908" s="19" t="s">
        <v>1501</v>
      </c>
      <c r="K908" s="19">
        <v>6</v>
      </c>
      <c r="L908" s="19">
        <v>38</v>
      </c>
      <c r="M908" s="19">
        <v>23</v>
      </c>
      <c r="N908" s="19">
        <v>17</v>
      </c>
      <c r="O908" s="19" t="s">
        <v>1502</v>
      </c>
      <c r="P908" s="19">
        <v>4</v>
      </c>
      <c r="Q908" s="19" t="s">
        <v>42</v>
      </c>
      <c r="R908" s="19"/>
      <c r="S908" s="19">
        <v>5000</v>
      </c>
      <c r="T908" s="19" t="s">
        <v>110</v>
      </c>
      <c r="U908" s="19"/>
      <c r="V908" s="19"/>
      <c r="W908" s="19"/>
      <c r="X908" s="19">
        <v>760</v>
      </c>
      <c r="Y908" s="19">
        <v>0</v>
      </c>
      <c r="Z908" s="19">
        <v>1</v>
      </c>
      <c r="AA908" s="19" t="s">
        <v>48</v>
      </c>
      <c r="AB908" s="19">
        <v>1</v>
      </c>
      <c r="AC908" s="19">
        <v>634272</v>
      </c>
      <c r="AD908" s="19">
        <v>12</v>
      </c>
      <c r="AE908" s="19"/>
      <c r="AF908" s="19"/>
      <c r="AG908" s="19"/>
      <c r="AH908" s="19">
        <v>117399</v>
      </c>
      <c r="AI908" s="19">
        <v>1</v>
      </c>
      <c r="AJ908" s="19"/>
      <c r="AK908" s="19"/>
      <c r="AL908" s="19"/>
      <c r="AM908" s="19"/>
      <c r="AN908" s="19"/>
      <c r="AO908" s="19">
        <v>2.98</v>
      </c>
      <c r="AP908" s="19" t="s">
        <v>1504</v>
      </c>
      <c r="AQ908" s="19" t="s">
        <v>1502</v>
      </c>
      <c r="AR908" s="19" t="s">
        <v>1540</v>
      </c>
      <c r="AS908" s="19" t="s">
        <v>1562</v>
      </c>
      <c r="AT908" s="19" t="s">
        <v>1563</v>
      </c>
      <c r="AU908" s="19" t="s">
        <v>1564</v>
      </c>
      <c r="AV908" s="19" t="s">
        <v>1565</v>
      </c>
      <c r="AW908" s="19">
        <v>2007</v>
      </c>
      <c r="AX908" s="19">
        <v>3</v>
      </c>
      <c r="AY908" s="19" t="s">
        <v>1566</v>
      </c>
      <c r="AZ908" s="19" t="s">
        <v>1567</v>
      </c>
      <c r="BA908" s="19">
        <v>2008</v>
      </c>
      <c r="BB908" t="str">
        <f>VLOOKUP(AC908,'CTCwiretagcode(Jan2016)'!A$2:C$730,3,FALSE)</f>
        <v>SAM</v>
      </c>
      <c r="BC908" t="str">
        <f t="shared" si="45"/>
        <v>Tr</v>
      </c>
      <c r="BD908">
        <f t="shared" si="46"/>
        <v>3</v>
      </c>
      <c r="BE908" t="str">
        <f t="shared" si="44"/>
        <v>6342723M10107  B2011760</v>
      </c>
      <c r="BK908" s="19" t="s">
        <v>1503</v>
      </c>
    </row>
    <row r="909" spans="1:63" x14ac:dyDescent="0.25">
      <c r="A909" s="19" t="s">
        <v>1501</v>
      </c>
      <c r="B909" s="19">
        <v>4.0999999999999996</v>
      </c>
      <c r="C909" s="19">
        <v>20140313</v>
      </c>
      <c r="D909" s="19" t="s">
        <v>41</v>
      </c>
      <c r="E909" s="19" t="s">
        <v>41</v>
      </c>
      <c r="F909" s="19">
        <v>2233845</v>
      </c>
      <c r="G909" s="19">
        <v>1</v>
      </c>
      <c r="H909" s="19">
        <v>2011</v>
      </c>
      <c r="I909" s="19">
        <v>20110916</v>
      </c>
      <c r="J909" s="19" t="s">
        <v>1501</v>
      </c>
      <c r="K909" s="19">
        <v>6</v>
      </c>
      <c r="L909" s="19">
        <v>38</v>
      </c>
      <c r="M909" s="19">
        <v>23</v>
      </c>
      <c r="N909" s="19">
        <v>17</v>
      </c>
      <c r="O909" s="19" t="s">
        <v>1502</v>
      </c>
      <c r="P909" s="19">
        <v>4</v>
      </c>
      <c r="Q909" s="19" t="s">
        <v>42</v>
      </c>
      <c r="R909" s="19"/>
      <c r="S909" s="19">
        <v>5000</v>
      </c>
      <c r="T909" s="19" t="s">
        <v>45</v>
      </c>
      <c r="U909" s="19"/>
      <c r="V909" s="19"/>
      <c r="W909" s="19"/>
      <c r="X909" s="19">
        <v>850</v>
      </c>
      <c r="Y909" s="19">
        <v>0</v>
      </c>
      <c r="Z909" s="19">
        <v>1</v>
      </c>
      <c r="AA909" s="19" t="s">
        <v>48</v>
      </c>
      <c r="AB909" s="19">
        <v>1</v>
      </c>
      <c r="AC909" s="19">
        <v>634841</v>
      </c>
      <c r="AD909" s="19">
        <v>12</v>
      </c>
      <c r="AE909" s="19"/>
      <c r="AF909" s="19"/>
      <c r="AG909" s="19"/>
      <c r="AH909" s="19">
        <v>117399</v>
      </c>
      <c r="AI909" s="19">
        <v>1</v>
      </c>
      <c r="AJ909" s="19"/>
      <c r="AK909" s="19"/>
      <c r="AL909" s="19"/>
      <c r="AM909" s="19"/>
      <c r="AN909" s="19"/>
      <c r="AO909" s="19">
        <v>2.98</v>
      </c>
      <c r="AP909" s="19" t="s">
        <v>1504</v>
      </c>
      <c r="AQ909" s="19" t="s">
        <v>1502</v>
      </c>
      <c r="AR909" s="19" t="s">
        <v>1540</v>
      </c>
      <c r="AS909" s="19" t="s">
        <v>1562</v>
      </c>
      <c r="AT909" s="19" t="s">
        <v>1563</v>
      </c>
      <c r="AU909" s="19" t="s">
        <v>1564</v>
      </c>
      <c r="AV909" s="19" t="s">
        <v>1565</v>
      </c>
      <c r="AW909" s="19">
        <v>2008</v>
      </c>
      <c r="AX909" s="19">
        <v>3</v>
      </c>
      <c r="AY909" s="19" t="s">
        <v>1566</v>
      </c>
      <c r="AZ909" s="19" t="s">
        <v>1567</v>
      </c>
      <c r="BA909" s="19">
        <v>2009</v>
      </c>
      <c r="BB909" t="str">
        <f>VLOOKUP(AC909,'CTCwiretagcode(Jan2016)'!A$2:C$730,3,FALSE)</f>
        <v>SAM</v>
      </c>
      <c r="BC909" t="str">
        <f t="shared" si="45"/>
        <v>Tr</v>
      </c>
      <c r="BD909">
        <f t="shared" si="46"/>
        <v>3</v>
      </c>
      <c r="BE909" t="str">
        <f t="shared" si="44"/>
        <v>6348413M10107  B2011850</v>
      </c>
      <c r="BK909" s="19" t="s">
        <v>1503</v>
      </c>
    </row>
    <row r="910" spans="1:63" x14ac:dyDescent="0.25">
      <c r="A910" s="19" t="s">
        <v>1501</v>
      </c>
      <c r="B910" s="19">
        <v>4.0999999999999996</v>
      </c>
      <c r="C910" s="19">
        <v>20140313</v>
      </c>
      <c r="D910" s="19" t="s">
        <v>41</v>
      </c>
      <c r="E910" s="19" t="s">
        <v>41</v>
      </c>
      <c r="F910" s="19">
        <v>2233847</v>
      </c>
      <c r="G910" s="19">
        <v>1</v>
      </c>
      <c r="H910" s="19">
        <v>2011</v>
      </c>
      <c r="I910" s="19">
        <v>20110916</v>
      </c>
      <c r="J910" s="19" t="s">
        <v>1501</v>
      </c>
      <c r="K910" s="19">
        <v>6</v>
      </c>
      <c r="L910" s="19">
        <v>38</v>
      </c>
      <c r="M910" s="19">
        <v>23</v>
      </c>
      <c r="N910" s="19">
        <v>17</v>
      </c>
      <c r="O910" s="19" t="s">
        <v>1502</v>
      </c>
      <c r="P910" s="19">
        <v>4</v>
      </c>
      <c r="Q910" s="19" t="s">
        <v>42</v>
      </c>
      <c r="R910" s="19"/>
      <c r="S910" s="19">
        <v>5000</v>
      </c>
      <c r="T910" s="19" t="s">
        <v>110</v>
      </c>
      <c r="U910" s="19"/>
      <c r="V910" s="19"/>
      <c r="W910" s="19"/>
      <c r="X910" s="19">
        <v>780</v>
      </c>
      <c r="Y910" s="19">
        <v>0</v>
      </c>
      <c r="Z910" s="19">
        <v>1</v>
      </c>
      <c r="AA910" s="19" t="s">
        <v>48</v>
      </c>
      <c r="AB910" s="19">
        <v>1</v>
      </c>
      <c r="AC910" s="19">
        <v>634841</v>
      </c>
      <c r="AD910" s="19">
        <v>12</v>
      </c>
      <c r="AE910" s="19"/>
      <c r="AF910" s="19"/>
      <c r="AG910" s="19"/>
      <c r="AH910" s="19">
        <v>117399</v>
      </c>
      <c r="AI910" s="19">
        <v>1</v>
      </c>
      <c r="AJ910" s="19"/>
      <c r="AK910" s="19"/>
      <c r="AL910" s="19"/>
      <c r="AM910" s="19"/>
      <c r="AN910" s="19"/>
      <c r="AO910" s="19">
        <v>2.98</v>
      </c>
      <c r="AP910" s="19" t="s">
        <v>1504</v>
      </c>
      <c r="AQ910" s="19" t="s">
        <v>1502</v>
      </c>
      <c r="AR910" s="19" t="s">
        <v>1540</v>
      </c>
      <c r="AS910" s="19" t="s">
        <v>1562</v>
      </c>
      <c r="AT910" s="19" t="s">
        <v>1563</v>
      </c>
      <c r="AU910" s="19" t="s">
        <v>1564</v>
      </c>
      <c r="AV910" s="19" t="s">
        <v>1565</v>
      </c>
      <c r="AW910" s="19">
        <v>2008</v>
      </c>
      <c r="AX910" s="19">
        <v>3</v>
      </c>
      <c r="AY910" s="19" t="s">
        <v>1566</v>
      </c>
      <c r="AZ910" s="19" t="s">
        <v>1567</v>
      </c>
      <c r="BA910" s="19">
        <v>2009</v>
      </c>
      <c r="BB910" t="str">
        <f>VLOOKUP(AC910,'CTCwiretagcode(Jan2016)'!A$2:C$730,3,FALSE)</f>
        <v>SAM</v>
      </c>
      <c r="BC910" t="str">
        <f t="shared" si="45"/>
        <v>Tr</v>
      </c>
      <c r="BD910">
        <f t="shared" si="46"/>
        <v>3</v>
      </c>
      <c r="BE910" t="str">
        <f t="shared" si="44"/>
        <v>6348413M10107  B2011780</v>
      </c>
      <c r="BK910" s="19" t="s">
        <v>1503</v>
      </c>
    </row>
    <row r="911" spans="1:63" x14ac:dyDescent="0.25">
      <c r="A911" s="19" t="s">
        <v>1501</v>
      </c>
      <c r="B911" s="19">
        <v>4.0999999999999996</v>
      </c>
      <c r="C911" s="19">
        <v>20140313</v>
      </c>
      <c r="D911" s="19" t="s">
        <v>41</v>
      </c>
      <c r="E911" s="19" t="s">
        <v>41</v>
      </c>
      <c r="F911" s="19">
        <v>2252917</v>
      </c>
      <c r="G911" s="19">
        <v>1</v>
      </c>
      <c r="H911" s="19">
        <v>2011</v>
      </c>
      <c r="I911" s="19">
        <v>20110822</v>
      </c>
      <c r="J911" s="19" t="s">
        <v>1501</v>
      </c>
      <c r="K911" s="19">
        <v>6</v>
      </c>
      <c r="L911" s="19">
        <v>35</v>
      </c>
      <c r="M911" s="19">
        <v>23</v>
      </c>
      <c r="N911" s="19">
        <v>49</v>
      </c>
      <c r="O911" s="19" t="s">
        <v>1502</v>
      </c>
      <c r="P911" s="19">
        <v>4</v>
      </c>
      <c r="Q911" s="19" t="s">
        <v>67</v>
      </c>
      <c r="R911" s="19"/>
      <c r="S911" s="19">
        <v>5000</v>
      </c>
      <c r="T911" s="19" t="s">
        <v>45</v>
      </c>
      <c r="U911" s="19"/>
      <c r="V911" s="19"/>
      <c r="W911" s="19"/>
      <c r="X911" s="19">
        <v>760</v>
      </c>
      <c r="Y911" s="19">
        <v>0</v>
      </c>
      <c r="Z911" s="19">
        <v>1</v>
      </c>
      <c r="AA911" s="19" t="s">
        <v>48</v>
      </c>
      <c r="AB911" s="19">
        <v>1</v>
      </c>
      <c r="AC911" s="19">
        <v>634272</v>
      </c>
      <c r="AD911" s="19">
        <v>12</v>
      </c>
      <c r="AE911" s="19"/>
      <c r="AF911" s="19"/>
      <c r="AG911" s="19"/>
      <c r="AH911" s="19">
        <v>117396</v>
      </c>
      <c r="AI911" s="19">
        <v>1</v>
      </c>
      <c r="AJ911" s="19"/>
      <c r="AK911" s="19"/>
      <c r="AL911" s="19"/>
      <c r="AM911" s="19"/>
      <c r="AN911" s="19"/>
      <c r="AO911" s="19">
        <v>2.38</v>
      </c>
      <c r="AP911" s="19" t="s">
        <v>1519</v>
      </c>
      <c r="AQ911" s="19" t="s">
        <v>1502</v>
      </c>
      <c r="AR911" s="19" t="s">
        <v>1540</v>
      </c>
      <c r="AS911" s="19" t="s">
        <v>1562</v>
      </c>
      <c r="AT911" s="19" t="s">
        <v>1563</v>
      </c>
      <c r="AU911" s="19" t="s">
        <v>1564</v>
      </c>
      <c r="AV911" s="19" t="s">
        <v>1565</v>
      </c>
      <c r="AW911" s="19">
        <v>2007</v>
      </c>
      <c r="AX911" s="19">
        <v>3</v>
      </c>
      <c r="AY911" s="19" t="s">
        <v>1566</v>
      </c>
      <c r="AZ911" s="19" t="s">
        <v>1567</v>
      </c>
      <c r="BA911" s="19">
        <v>2008</v>
      </c>
      <c r="BB911" t="str">
        <f>VLOOKUP(AC911,'CTCwiretagcode(Jan2016)'!A$2:C$730,3,FALSE)</f>
        <v>SAM</v>
      </c>
      <c r="BC911" t="str">
        <f t="shared" si="45"/>
        <v>mix</v>
      </c>
      <c r="BD911">
        <f t="shared" si="46"/>
        <v>3</v>
      </c>
      <c r="BE911" t="str">
        <f t="shared" si="44"/>
        <v>6342723M10107  C2011760</v>
      </c>
      <c r="BK911" s="19" t="s">
        <v>1518</v>
      </c>
    </row>
    <row r="912" spans="1:63" x14ac:dyDescent="0.25">
      <c r="A912" s="19" t="s">
        <v>1501</v>
      </c>
      <c r="B912" s="19">
        <v>4.0999999999999996</v>
      </c>
      <c r="C912" s="19">
        <v>20140313</v>
      </c>
      <c r="D912" s="19" t="s">
        <v>41</v>
      </c>
      <c r="E912" s="19" t="s">
        <v>41</v>
      </c>
      <c r="F912" s="19">
        <v>2252919</v>
      </c>
      <c r="G912" s="19">
        <v>1</v>
      </c>
      <c r="H912" s="19">
        <v>2011</v>
      </c>
      <c r="I912" s="19">
        <v>20110822</v>
      </c>
      <c r="J912" s="19" t="s">
        <v>1501</v>
      </c>
      <c r="K912" s="19">
        <v>6</v>
      </c>
      <c r="L912" s="19">
        <v>35</v>
      </c>
      <c r="M912" s="19">
        <v>23</v>
      </c>
      <c r="N912" s="19">
        <v>49</v>
      </c>
      <c r="O912" s="19" t="s">
        <v>1502</v>
      </c>
      <c r="P912" s="19">
        <v>4</v>
      </c>
      <c r="Q912" s="19" t="s">
        <v>67</v>
      </c>
      <c r="R912" s="19"/>
      <c r="S912" s="19">
        <v>5000</v>
      </c>
      <c r="T912" s="19" t="s">
        <v>45</v>
      </c>
      <c r="U912" s="19"/>
      <c r="V912" s="19"/>
      <c r="W912" s="19"/>
      <c r="X912" s="19">
        <v>720</v>
      </c>
      <c r="Y912" s="19">
        <v>0</v>
      </c>
      <c r="Z912" s="19">
        <v>1</v>
      </c>
      <c r="AA912" s="19" t="s">
        <v>48</v>
      </c>
      <c r="AB912" s="19">
        <v>1</v>
      </c>
      <c r="AC912" s="19">
        <v>634583</v>
      </c>
      <c r="AD912" s="19">
        <v>12</v>
      </c>
      <c r="AE912" s="19"/>
      <c r="AF912" s="19"/>
      <c r="AG912" s="19"/>
      <c r="AH912" s="19">
        <v>117396</v>
      </c>
      <c r="AI912" s="19">
        <v>1</v>
      </c>
      <c r="AJ912" s="19"/>
      <c r="AK912" s="19"/>
      <c r="AL912" s="19"/>
      <c r="AM912" s="19"/>
      <c r="AN912" s="19"/>
      <c r="AO912" s="19">
        <v>2.38</v>
      </c>
      <c r="AP912" s="19" t="s">
        <v>1519</v>
      </c>
      <c r="AQ912" s="19" t="s">
        <v>1502</v>
      </c>
      <c r="AR912" s="19" t="s">
        <v>1540</v>
      </c>
      <c r="AS912" s="19" t="s">
        <v>1562</v>
      </c>
      <c r="AT912" s="19" t="s">
        <v>1579</v>
      </c>
      <c r="AU912" s="19" t="s">
        <v>1580</v>
      </c>
      <c r="AV912" s="19" t="s">
        <v>1565</v>
      </c>
      <c r="AW912" s="19">
        <v>2007</v>
      </c>
      <c r="AX912" s="19">
        <v>3</v>
      </c>
      <c r="AY912" s="19" t="s">
        <v>1581</v>
      </c>
      <c r="AZ912" s="19" t="s">
        <v>1567</v>
      </c>
      <c r="BA912" s="19">
        <v>2008</v>
      </c>
      <c r="BB912" t="str">
        <f>VLOOKUP(AC912,'CTCwiretagcode(Jan2016)'!A$2:C$730,3,FALSE)</f>
        <v>GLH</v>
      </c>
      <c r="BC912" t="str">
        <f t="shared" si="45"/>
        <v>mix</v>
      </c>
      <c r="BD912">
        <f t="shared" si="46"/>
        <v>3</v>
      </c>
      <c r="BE912" t="str">
        <f t="shared" si="44"/>
        <v>6345833M10107  C2011720</v>
      </c>
      <c r="BK912" s="19" t="s">
        <v>1518</v>
      </c>
    </row>
    <row r="913" spans="1:63" x14ac:dyDescent="0.25">
      <c r="A913" s="19" t="s">
        <v>1501</v>
      </c>
      <c r="B913" s="19">
        <v>4.0999999999999996</v>
      </c>
      <c r="C913" s="19">
        <v>20140313</v>
      </c>
      <c r="D913" s="19" t="s">
        <v>41</v>
      </c>
      <c r="E913" s="19" t="s">
        <v>41</v>
      </c>
      <c r="F913" s="19">
        <v>2252920</v>
      </c>
      <c r="G913" s="19">
        <v>1</v>
      </c>
      <c r="H913" s="19">
        <v>2011</v>
      </c>
      <c r="I913" s="19">
        <v>20110822</v>
      </c>
      <c r="J913" s="19" t="s">
        <v>1501</v>
      </c>
      <c r="K913" s="19">
        <v>6</v>
      </c>
      <c r="L913" s="19">
        <v>35</v>
      </c>
      <c r="M913" s="19">
        <v>23</v>
      </c>
      <c r="N913" s="19">
        <v>49</v>
      </c>
      <c r="O913" s="19" t="s">
        <v>1502</v>
      </c>
      <c r="P913" s="19">
        <v>4</v>
      </c>
      <c r="Q913" s="19" t="s">
        <v>67</v>
      </c>
      <c r="R913" s="19"/>
      <c r="S913" s="19">
        <v>5000</v>
      </c>
      <c r="T913" s="19" t="s">
        <v>45</v>
      </c>
      <c r="U913" s="19"/>
      <c r="V913" s="19"/>
      <c r="W913" s="19"/>
      <c r="X913" s="19">
        <v>710</v>
      </c>
      <c r="Y913" s="19">
        <v>0</v>
      </c>
      <c r="Z913" s="19">
        <v>1</v>
      </c>
      <c r="AA913" s="19" t="s">
        <v>48</v>
      </c>
      <c r="AB913" s="19">
        <v>1</v>
      </c>
      <c r="AC913" s="19">
        <v>634841</v>
      </c>
      <c r="AD913" s="19">
        <v>12</v>
      </c>
      <c r="AE913" s="19"/>
      <c r="AF913" s="19"/>
      <c r="AG913" s="19"/>
      <c r="AH913" s="19">
        <v>117396</v>
      </c>
      <c r="AI913" s="19">
        <v>1</v>
      </c>
      <c r="AJ913" s="19"/>
      <c r="AK913" s="19"/>
      <c r="AL913" s="19"/>
      <c r="AM913" s="19"/>
      <c r="AN913" s="19"/>
      <c r="AO913" s="19">
        <v>2.38</v>
      </c>
      <c r="AP913" s="19" t="s">
        <v>1519</v>
      </c>
      <c r="AQ913" s="19" t="s">
        <v>1502</v>
      </c>
      <c r="AR913" s="19" t="s">
        <v>1540</v>
      </c>
      <c r="AS913" s="19" t="s">
        <v>1562</v>
      </c>
      <c r="AT913" s="19" t="s">
        <v>1563</v>
      </c>
      <c r="AU913" s="19" t="s">
        <v>1564</v>
      </c>
      <c r="AV913" s="19" t="s">
        <v>1565</v>
      </c>
      <c r="AW913" s="19">
        <v>2008</v>
      </c>
      <c r="AX913" s="19">
        <v>3</v>
      </c>
      <c r="AY913" s="19" t="s">
        <v>1566</v>
      </c>
      <c r="AZ913" s="19" t="s">
        <v>1567</v>
      </c>
      <c r="BA913" s="19">
        <v>2009</v>
      </c>
      <c r="BB913" t="str">
        <f>VLOOKUP(AC913,'CTCwiretagcode(Jan2016)'!A$2:C$730,3,FALSE)</f>
        <v>SAM</v>
      </c>
      <c r="BC913" t="str">
        <f t="shared" si="45"/>
        <v>mix</v>
      </c>
      <c r="BD913">
        <f t="shared" si="46"/>
        <v>3</v>
      </c>
      <c r="BE913" t="str">
        <f t="shared" si="44"/>
        <v>6348413M10107  C2011710</v>
      </c>
      <c r="BK913" s="19" t="s">
        <v>1518</v>
      </c>
    </row>
    <row r="914" spans="1:63" x14ac:dyDescent="0.25">
      <c r="A914" s="19" t="s">
        <v>1501</v>
      </c>
      <c r="B914" s="19">
        <v>4.0999999999999996</v>
      </c>
      <c r="C914" s="19">
        <v>20140313</v>
      </c>
      <c r="D914" s="19" t="s">
        <v>41</v>
      </c>
      <c r="E914" s="19" t="s">
        <v>41</v>
      </c>
      <c r="F914" s="19">
        <v>2252921</v>
      </c>
      <c r="G914" s="19">
        <v>1</v>
      </c>
      <c r="H914" s="19">
        <v>2011</v>
      </c>
      <c r="I914" s="19">
        <v>20110822</v>
      </c>
      <c r="J914" s="19" t="s">
        <v>1501</v>
      </c>
      <c r="K914" s="19">
        <v>6</v>
      </c>
      <c r="L914" s="19">
        <v>35</v>
      </c>
      <c r="M914" s="19">
        <v>23</v>
      </c>
      <c r="N914" s="19">
        <v>49</v>
      </c>
      <c r="O914" s="19" t="s">
        <v>1502</v>
      </c>
      <c r="P914" s="19">
        <v>4</v>
      </c>
      <c r="Q914" s="19" t="s">
        <v>67</v>
      </c>
      <c r="R914" s="19"/>
      <c r="S914" s="19">
        <v>5000</v>
      </c>
      <c r="T914" s="19" t="s">
        <v>110</v>
      </c>
      <c r="U914" s="19"/>
      <c r="V914" s="19"/>
      <c r="W914" s="19"/>
      <c r="X914" s="19">
        <v>860</v>
      </c>
      <c r="Y914" s="19">
        <v>0</v>
      </c>
      <c r="Z914" s="19">
        <v>1</v>
      </c>
      <c r="AA914" s="19" t="s">
        <v>48</v>
      </c>
      <c r="AB914" s="19">
        <v>1</v>
      </c>
      <c r="AC914" s="19">
        <v>634272</v>
      </c>
      <c r="AD914" s="19">
        <v>12</v>
      </c>
      <c r="AE914" s="19"/>
      <c r="AF914" s="19"/>
      <c r="AG914" s="19"/>
      <c r="AH914" s="19">
        <v>117396</v>
      </c>
      <c r="AI914" s="19">
        <v>1</v>
      </c>
      <c r="AJ914" s="19"/>
      <c r="AK914" s="19"/>
      <c r="AL914" s="19"/>
      <c r="AM914" s="19"/>
      <c r="AN914" s="19"/>
      <c r="AO914" s="19">
        <v>2.38</v>
      </c>
      <c r="AP914" s="19" t="s">
        <v>1519</v>
      </c>
      <c r="AQ914" s="19" t="s">
        <v>1502</v>
      </c>
      <c r="AR914" s="19" t="s">
        <v>1540</v>
      </c>
      <c r="AS914" s="19" t="s">
        <v>1562</v>
      </c>
      <c r="AT914" s="19" t="s">
        <v>1563</v>
      </c>
      <c r="AU914" s="19" t="s">
        <v>1564</v>
      </c>
      <c r="AV914" s="19" t="s">
        <v>1565</v>
      </c>
      <c r="AW914" s="19">
        <v>2007</v>
      </c>
      <c r="AX914" s="19">
        <v>3</v>
      </c>
      <c r="AY914" s="19" t="s">
        <v>1566</v>
      </c>
      <c r="AZ914" s="19" t="s">
        <v>1567</v>
      </c>
      <c r="BA914" s="19">
        <v>2008</v>
      </c>
      <c r="BB914" t="str">
        <f>VLOOKUP(AC914,'CTCwiretagcode(Jan2016)'!A$2:C$730,3,FALSE)</f>
        <v>SAM</v>
      </c>
      <c r="BC914" t="str">
        <f t="shared" si="45"/>
        <v>mix</v>
      </c>
      <c r="BD914">
        <f t="shared" si="46"/>
        <v>3</v>
      </c>
      <c r="BE914" t="str">
        <f t="shared" si="44"/>
        <v>6342723M10107  C2011860</v>
      </c>
      <c r="BK914" s="19" t="s">
        <v>1518</v>
      </c>
    </row>
    <row r="915" spans="1:63" x14ac:dyDescent="0.25">
      <c r="A915" s="19" t="s">
        <v>1501</v>
      </c>
      <c r="B915" s="19">
        <v>4.0999999999999996</v>
      </c>
      <c r="C915" s="19">
        <v>20140313</v>
      </c>
      <c r="D915" s="19" t="s">
        <v>41</v>
      </c>
      <c r="E915" s="19" t="s">
        <v>41</v>
      </c>
      <c r="F915" s="19">
        <v>2252922</v>
      </c>
      <c r="G915" s="19">
        <v>1</v>
      </c>
      <c r="H915" s="19">
        <v>2011</v>
      </c>
      <c r="I915" s="19">
        <v>20110822</v>
      </c>
      <c r="J915" s="19" t="s">
        <v>1501</v>
      </c>
      <c r="K915" s="19">
        <v>6</v>
      </c>
      <c r="L915" s="19">
        <v>35</v>
      </c>
      <c r="M915" s="19">
        <v>23</v>
      </c>
      <c r="N915" s="19">
        <v>49</v>
      </c>
      <c r="O915" s="19" t="s">
        <v>1502</v>
      </c>
      <c r="P915" s="19">
        <v>4</v>
      </c>
      <c r="Q915" s="19" t="s">
        <v>67</v>
      </c>
      <c r="R915" s="19"/>
      <c r="S915" s="19">
        <v>5000</v>
      </c>
      <c r="T915" s="19" t="s">
        <v>110</v>
      </c>
      <c r="U915" s="19"/>
      <c r="V915" s="19"/>
      <c r="W915" s="19"/>
      <c r="X915" s="19">
        <v>850</v>
      </c>
      <c r="Y915" s="19">
        <v>0</v>
      </c>
      <c r="Z915" s="19">
        <v>1</v>
      </c>
      <c r="AA915" s="19" t="s">
        <v>48</v>
      </c>
      <c r="AB915" s="19">
        <v>1</v>
      </c>
      <c r="AC915" s="19">
        <v>634272</v>
      </c>
      <c r="AD915" s="19">
        <v>12</v>
      </c>
      <c r="AE915" s="19"/>
      <c r="AF915" s="19"/>
      <c r="AG915" s="19"/>
      <c r="AH915" s="19">
        <v>117396</v>
      </c>
      <c r="AI915" s="19">
        <v>1</v>
      </c>
      <c r="AJ915" s="19"/>
      <c r="AK915" s="19"/>
      <c r="AL915" s="19"/>
      <c r="AM915" s="19"/>
      <c r="AN915" s="19"/>
      <c r="AO915" s="19">
        <v>2.38</v>
      </c>
      <c r="AP915" s="19" t="s">
        <v>1519</v>
      </c>
      <c r="AQ915" s="19" t="s">
        <v>1502</v>
      </c>
      <c r="AR915" s="19" t="s">
        <v>1540</v>
      </c>
      <c r="AS915" s="19" t="s">
        <v>1562</v>
      </c>
      <c r="AT915" s="19" t="s">
        <v>1563</v>
      </c>
      <c r="AU915" s="19" t="s">
        <v>1564</v>
      </c>
      <c r="AV915" s="19" t="s">
        <v>1565</v>
      </c>
      <c r="AW915" s="19">
        <v>2007</v>
      </c>
      <c r="AX915" s="19">
        <v>3</v>
      </c>
      <c r="AY915" s="19" t="s">
        <v>1566</v>
      </c>
      <c r="AZ915" s="19" t="s">
        <v>1567</v>
      </c>
      <c r="BA915" s="19">
        <v>2008</v>
      </c>
      <c r="BB915" t="str">
        <f>VLOOKUP(AC915,'CTCwiretagcode(Jan2016)'!A$2:C$730,3,FALSE)</f>
        <v>SAM</v>
      </c>
      <c r="BC915" t="str">
        <f t="shared" si="45"/>
        <v>mix</v>
      </c>
      <c r="BD915">
        <f t="shared" si="46"/>
        <v>3</v>
      </c>
      <c r="BE915" t="str">
        <f t="shared" si="44"/>
        <v>6342723M10107  C2011850</v>
      </c>
      <c r="BK915" s="19" t="s">
        <v>1518</v>
      </c>
    </row>
    <row r="916" spans="1:63" x14ac:dyDescent="0.25">
      <c r="A916" s="19" t="s">
        <v>1501</v>
      </c>
      <c r="B916" s="19">
        <v>4.0999999999999996</v>
      </c>
      <c r="C916" s="19">
        <v>20140313</v>
      </c>
      <c r="D916" s="19" t="s">
        <v>41</v>
      </c>
      <c r="E916" s="19" t="s">
        <v>41</v>
      </c>
      <c r="F916" s="19">
        <v>2252923</v>
      </c>
      <c r="G916" s="19">
        <v>1</v>
      </c>
      <c r="H916" s="19">
        <v>2011</v>
      </c>
      <c r="I916" s="19">
        <v>20110822</v>
      </c>
      <c r="J916" s="19" t="s">
        <v>1501</v>
      </c>
      <c r="K916" s="19">
        <v>6</v>
      </c>
      <c r="L916" s="19">
        <v>35</v>
      </c>
      <c r="M916" s="19">
        <v>23</v>
      </c>
      <c r="N916" s="19">
        <v>49</v>
      </c>
      <c r="O916" s="19" t="s">
        <v>1502</v>
      </c>
      <c r="P916" s="19">
        <v>4</v>
      </c>
      <c r="Q916" s="19" t="s">
        <v>67</v>
      </c>
      <c r="R916" s="19"/>
      <c r="S916" s="19">
        <v>5000</v>
      </c>
      <c r="T916" s="19" t="s">
        <v>110</v>
      </c>
      <c r="U916" s="19"/>
      <c r="V916" s="19"/>
      <c r="W916" s="19"/>
      <c r="X916" s="19">
        <v>820</v>
      </c>
      <c r="Y916" s="19">
        <v>0</v>
      </c>
      <c r="Z916" s="19">
        <v>1</v>
      </c>
      <c r="AA916" s="19" t="s">
        <v>48</v>
      </c>
      <c r="AB916" s="19">
        <v>1</v>
      </c>
      <c r="AC916" s="19">
        <v>634272</v>
      </c>
      <c r="AD916" s="19">
        <v>12</v>
      </c>
      <c r="AE916" s="19"/>
      <c r="AF916" s="19"/>
      <c r="AG916" s="19"/>
      <c r="AH916" s="19">
        <v>117396</v>
      </c>
      <c r="AI916" s="19">
        <v>1</v>
      </c>
      <c r="AJ916" s="19"/>
      <c r="AK916" s="19"/>
      <c r="AL916" s="19"/>
      <c r="AM916" s="19"/>
      <c r="AN916" s="19"/>
      <c r="AO916" s="19">
        <v>2.38</v>
      </c>
      <c r="AP916" s="19" t="s">
        <v>1519</v>
      </c>
      <c r="AQ916" s="19" t="s">
        <v>1502</v>
      </c>
      <c r="AR916" s="19" t="s">
        <v>1540</v>
      </c>
      <c r="AS916" s="19" t="s">
        <v>1562</v>
      </c>
      <c r="AT916" s="19" t="s">
        <v>1563</v>
      </c>
      <c r="AU916" s="19" t="s">
        <v>1564</v>
      </c>
      <c r="AV916" s="19" t="s">
        <v>1565</v>
      </c>
      <c r="AW916" s="19">
        <v>2007</v>
      </c>
      <c r="AX916" s="19">
        <v>3</v>
      </c>
      <c r="AY916" s="19" t="s">
        <v>1566</v>
      </c>
      <c r="AZ916" s="19" t="s">
        <v>1567</v>
      </c>
      <c r="BA916" s="19">
        <v>2008</v>
      </c>
      <c r="BB916" t="str">
        <f>VLOOKUP(AC916,'CTCwiretagcode(Jan2016)'!A$2:C$730,3,FALSE)</f>
        <v>SAM</v>
      </c>
      <c r="BC916" t="str">
        <f t="shared" si="45"/>
        <v>mix</v>
      </c>
      <c r="BD916">
        <f t="shared" si="46"/>
        <v>3</v>
      </c>
      <c r="BE916" t="str">
        <f t="shared" si="44"/>
        <v>6342723M10107  C2011820</v>
      </c>
      <c r="BK916" s="19" t="s">
        <v>1518</v>
      </c>
    </row>
    <row r="917" spans="1:63" x14ac:dyDescent="0.25">
      <c r="A917" s="19" t="s">
        <v>1501</v>
      </c>
      <c r="B917" s="19">
        <v>4.0999999999999996</v>
      </c>
      <c r="C917" s="19">
        <v>20140313</v>
      </c>
      <c r="D917" s="19" t="s">
        <v>41</v>
      </c>
      <c r="E917" s="19" t="s">
        <v>41</v>
      </c>
      <c r="F917" s="19">
        <v>2252925</v>
      </c>
      <c r="G917" s="19">
        <v>1</v>
      </c>
      <c r="H917" s="19">
        <v>2011</v>
      </c>
      <c r="I917" s="19">
        <v>20110822</v>
      </c>
      <c r="J917" s="19" t="s">
        <v>1501</v>
      </c>
      <c r="K917" s="19">
        <v>6</v>
      </c>
      <c r="L917" s="19">
        <v>35</v>
      </c>
      <c r="M917" s="19">
        <v>23</v>
      </c>
      <c r="N917" s="19">
        <v>49</v>
      </c>
      <c r="O917" s="19" t="s">
        <v>1502</v>
      </c>
      <c r="P917" s="19">
        <v>4</v>
      </c>
      <c r="Q917" s="19" t="s">
        <v>67</v>
      </c>
      <c r="R917" s="19"/>
      <c r="S917" s="19">
        <v>5000</v>
      </c>
      <c r="T917" s="19" t="s">
        <v>45</v>
      </c>
      <c r="U917" s="19"/>
      <c r="V917" s="19"/>
      <c r="W917" s="19"/>
      <c r="X917" s="19">
        <v>740</v>
      </c>
      <c r="Y917" s="19">
        <v>0</v>
      </c>
      <c r="Z917" s="19">
        <v>1</v>
      </c>
      <c r="AA917" s="19" t="s">
        <v>48</v>
      </c>
      <c r="AB917" s="19">
        <v>1</v>
      </c>
      <c r="AC917" s="19">
        <v>634841</v>
      </c>
      <c r="AD917" s="19">
        <v>12</v>
      </c>
      <c r="AE917" s="19"/>
      <c r="AF917" s="19"/>
      <c r="AG917" s="19"/>
      <c r="AH917" s="19">
        <v>117396</v>
      </c>
      <c r="AI917" s="19">
        <v>1</v>
      </c>
      <c r="AJ917" s="19"/>
      <c r="AK917" s="19"/>
      <c r="AL917" s="19"/>
      <c r="AM917" s="19"/>
      <c r="AN917" s="19"/>
      <c r="AO917" s="19">
        <v>2.38</v>
      </c>
      <c r="AP917" s="19" t="s">
        <v>1519</v>
      </c>
      <c r="AQ917" s="19" t="s">
        <v>1502</v>
      </c>
      <c r="AR917" s="19" t="s">
        <v>1540</v>
      </c>
      <c r="AS917" s="19" t="s">
        <v>1562</v>
      </c>
      <c r="AT917" s="19" t="s">
        <v>1563</v>
      </c>
      <c r="AU917" s="19" t="s">
        <v>1564</v>
      </c>
      <c r="AV917" s="19" t="s">
        <v>1565</v>
      </c>
      <c r="AW917" s="19">
        <v>2008</v>
      </c>
      <c r="AX917" s="19">
        <v>3</v>
      </c>
      <c r="AY917" s="19" t="s">
        <v>1566</v>
      </c>
      <c r="AZ917" s="19" t="s">
        <v>1567</v>
      </c>
      <c r="BA917" s="19">
        <v>2009</v>
      </c>
      <c r="BB917" t="str">
        <f>VLOOKUP(AC917,'CTCwiretagcode(Jan2016)'!A$2:C$730,3,FALSE)</f>
        <v>SAM</v>
      </c>
      <c r="BC917" t="str">
        <f t="shared" si="45"/>
        <v>mix</v>
      </c>
      <c r="BD917">
        <f t="shared" si="46"/>
        <v>3</v>
      </c>
      <c r="BE917" t="str">
        <f t="shared" si="44"/>
        <v>6348413M10107  C2011740</v>
      </c>
      <c r="BK917" s="19" t="s">
        <v>1518</v>
      </c>
    </row>
    <row r="918" spans="1:63" x14ac:dyDescent="0.25">
      <c r="A918" s="19" t="s">
        <v>1501</v>
      </c>
      <c r="B918" s="19">
        <v>4.0999999999999996</v>
      </c>
      <c r="C918" s="19">
        <v>20140313</v>
      </c>
      <c r="D918" s="19" t="s">
        <v>41</v>
      </c>
      <c r="E918" s="19" t="s">
        <v>41</v>
      </c>
      <c r="F918" s="19">
        <v>2252926</v>
      </c>
      <c r="G918" s="19">
        <v>1</v>
      </c>
      <c r="H918" s="19">
        <v>2011</v>
      </c>
      <c r="I918" s="19">
        <v>20110822</v>
      </c>
      <c r="J918" s="19" t="s">
        <v>1501</v>
      </c>
      <c r="K918" s="19">
        <v>6</v>
      </c>
      <c r="L918" s="19">
        <v>35</v>
      </c>
      <c r="M918" s="19">
        <v>23</v>
      </c>
      <c r="N918" s="19">
        <v>49</v>
      </c>
      <c r="O918" s="19" t="s">
        <v>1502</v>
      </c>
      <c r="P918" s="19">
        <v>4</v>
      </c>
      <c r="Q918" s="19" t="s">
        <v>67</v>
      </c>
      <c r="R918" s="19"/>
      <c r="S918" s="19">
        <v>0</v>
      </c>
      <c r="T918" s="19" t="s">
        <v>45</v>
      </c>
      <c r="U918" s="19"/>
      <c r="V918" s="19"/>
      <c r="W918" s="19"/>
      <c r="X918" s="19">
        <v>660</v>
      </c>
      <c r="Y918" s="19">
        <v>0</v>
      </c>
      <c r="Z918" s="19">
        <v>1</v>
      </c>
      <c r="AA918" s="19" t="s">
        <v>48</v>
      </c>
      <c r="AB918" s="19">
        <v>1</v>
      </c>
      <c r="AC918" s="19">
        <v>635081</v>
      </c>
      <c r="AD918" s="19">
        <v>12</v>
      </c>
      <c r="AE918" s="19"/>
      <c r="AF918" s="19"/>
      <c r="AG918" s="19"/>
      <c r="AH918" s="19">
        <v>117396</v>
      </c>
      <c r="AI918" s="19">
        <v>1</v>
      </c>
      <c r="AJ918" s="19"/>
      <c r="AK918" s="19"/>
      <c r="AL918" s="19"/>
      <c r="AM918" s="19"/>
      <c r="AN918" s="19"/>
      <c r="AO918" s="19">
        <v>2.38</v>
      </c>
      <c r="AP918" s="19" t="s">
        <v>1519</v>
      </c>
      <c r="AQ918" s="19" t="s">
        <v>1502</v>
      </c>
      <c r="AR918" s="19" t="s">
        <v>1540</v>
      </c>
      <c r="AS918" s="19" t="s">
        <v>1562</v>
      </c>
      <c r="AT918" s="19" t="s">
        <v>1579</v>
      </c>
      <c r="AU918" s="19" t="s">
        <v>1580</v>
      </c>
      <c r="AV918" s="19" t="s">
        <v>1565</v>
      </c>
      <c r="AW918" s="19">
        <v>2008</v>
      </c>
      <c r="AX918" s="19">
        <v>3</v>
      </c>
      <c r="AY918" s="19" t="s">
        <v>1581</v>
      </c>
      <c r="AZ918" s="19" t="s">
        <v>1567</v>
      </c>
      <c r="BA918" s="19">
        <v>2009</v>
      </c>
      <c r="BB918" t="str">
        <f>VLOOKUP(AC918,'CTCwiretagcode(Jan2016)'!A$2:C$730,3,FALSE)</f>
        <v>GLH</v>
      </c>
      <c r="BC918" t="str">
        <f t="shared" si="45"/>
        <v>mix</v>
      </c>
      <c r="BD918">
        <f t="shared" si="46"/>
        <v>3</v>
      </c>
      <c r="BE918" t="str">
        <f t="shared" si="44"/>
        <v>6350813M10107  C2011660</v>
      </c>
      <c r="BK918" s="19" t="s">
        <v>1518</v>
      </c>
    </row>
    <row r="919" spans="1:63" x14ac:dyDescent="0.25">
      <c r="A919" s="19" t="s">
        <v>1501</v>
      </c>
      <c r="B919" s="19">
        <v>4.0999999999999996</v>
      </c>
      <c r="C919" s="19">
        <v>20140313</v>
      </c>
      <c r="D919" s="19" t="s">
        <v>41</v>
      </c>
      <c r="E919" s="19" t="s">
        <v>41</v>
      </c>
      <c r="F919" s="19">
        <v>2252929</v>
      </c>
      <c r="G919" s="19">
        <v>1</v>
      </c>
      <c r="H919" s="19">
        <v>2011</v>
      </c>
      <c r="I919" s="19">
        <v>20110822</v>
      </c>
      <c r="J919" s="19" t="s">
        <v>1501</v>
      </c>
      <c r="K919" s="19">
        <v>6</v>
      </c>
      <c r="L919" s="19">
        <v>35</v>
      </c>
      <c r="M919" s="19">
        <v>23</v>
      </c>
      <c r="N919" s="19">
        <v>49</v>
      </c>
      <c r="O919" s="19" t="s">
        <v>1502</v>
      </c>
      <c r="P919" s="19">
        <v>4</v>
      </c>
      <c r="Q919" s="19" t="s">
        <v>67</v>
      </c>
      <c r="R919" s="19"/>
      <c r="S919" s="19">
        <v>5000</v>
      </c>
      <c r="T919" s="19" t="s">
        <v>45</v>
      </c>
      <c r="U919" s="19"/>
      <c r="V919" s="19"/>
      <c r="W919" s="19"/>
      <c r="X919" s="19">
        <v>750</v>
      </c>
      <c r="Y919" s="19">
        <v>0</v>
      </c>
      <c r="Z919" s="19">
        <v>1</v>
      </c>
      <c r="AA919" s="19" t="s">
        <v>48</v>
      </c>
      <c r="AB919" s="19">
        <v>1</v>
      </c>
      <c r="AC919" s="19">
        <v>634272</v>
      </c>
      <c r="AD919" s="19">
        <v>12</v>
      </c>
      <c r="AE919" s="19"/>
      <c r="AF919" s="19"/>
      <c r="AG919" s="19"/>
      <c r="AH919" s="19">
        <v>117396</v>
      </c>
      <c r="AI919" s="19">
        <v>1</v>
      </c>
      <c r="AJ919" s="19"/>
      <c r="AK919" s="19"/>
      <c r="AL919" s="19"/>
      <c r="AM919" s="19"/>
      <c r="AN919" s="19"/>
      <c r="AO919" s="19">
        <v>2.38</v>
      </c>
      <c r="AP919" s="19" t="s">
        <v>1519</v>
      </c>
      <c r="AQ919" s="19" t="s">
        <v>1502</v>
      </c>
      <c r="AR919" s="19" t="s">
        <v>1540</v>
      </c>
      <c r="AS919" s="19" t="s">
        <v>1562</v>
      </c>
      <c r="AT919" s="19" t="s">
        <v>1563</v>
      </c>
      <c r="AU919" s="19" t="s">
        <v>1564</v>
      </c>
      <c r="AV919" s="19" t="s">
        <v>1565</v>
      </c>
      <c r="AW919" s="19">
        <v>2007</v>
      </c>
      <c r="AX919" s="19">
        <v>3</v>
      </c>
      <c r="AY919" s="19" t="s">
        <v>1566</v>
      </c>
      <c r="AZ919" s="19" t="s">
        <v>1567</v>
      </c>
      <c r="BA919" s="19">
        <v>2008</v>
      </c>
      <c r="BB919" t="str">
        <f>VLOOKUP(AC919,'CTCwiretagcode(Jan2016)'!A$2:C$730,3,FALSE)</f>
        <v>SAM</v>
      </c>
      <c r="BC919" t="str">
        <f t="shared" si="45"/>
        <v>mix</v>
      </c>
      <c r="BD919">
        <f t="shared" si="46"/>
        <v>3</v>
      </c>
      <c r="BE919" t="str">
        <f t="shared" si="44"/>
        <v>6342723M10107  C2011750</v>
      </c>
      <c r="BK919" s="19" t="s">
        <v>1518</v>
      </c>
    </row>
    <row r="920" spans="1:63" x14ac:dyDescent="0.25">
      <c r="A920" s="19" t="s">
        <v>1501</v>
      </c>
      <c r="B920" s="19">
        <v>4.0999999999999996</v>
      </c>
      <c r="C920" s="19">
        <v>20140313</v>
      </c>
      <c r="D920" s="19" t="s">
        <v>41</v>
      </c>
      <c r="E920" s="19" t="s">
        <v>41</v>
      </c>
      <c r="F920" s="19">
        <v>2252930</v>
      </c>
      <c r="G920" s="19">
        <v>1</v>
      </c>
      <c r="H920" s="19">
        <v>2011</v>
      </c>
      <c r="I920" s="19">
        <v>20110822</v>
      </c>
      <c r="J920" s="19" t="s">
        <v>1501</v>
      </c>
      <c r="K920" s="19">
        <v>6</v>
      </c>
      <c r="L920" s="19">
        <v>35</v>
      </c>
      <c r="M920" s="19">
        <v>23</v>
      </c>
      <c r="N920" s="19">
        <v>49</v>
      </c>
      <c r="O920" s="19" t="s">
        <v>1502</v>
      </c>
      <c r="P920" s="19">
        <v>4</v>
      </c>
      <c r="Q920" s="19" t="s">
        <v>67</v>
      </c>
      <c r="R920" s="19"/>
      <c r="S920" s="19">
        <v>5000</v>
      </c>
      <c r="T920" s="19" t="s">
        <v>110</v>
      </c>
      <c r="U920" s="19"/>
      <c r="V920" s="19"/>
      <c r="W920" s="19"/>
      <c r="X920" s="19">
        <v>880</v>
      </c>
      <c r="Y920" s="19">
        <v>0</v>
      </c>
      <c r="Z920" s="19">
        <v>1</v>
      </c>
      <c r="AA920" s="19" t="s">
        <v>48</v>
      </c>
      <c r="AB920" s="19">
        <v>1</v>
      </c>
      <c r="AC920" s="19">
        <v>634583</v>
      </c>
      <c r="AD920" s="19">
        <v>12</v>
      </c>
      <c r="AE920" s="19"/>
      <c r="AF920" s="19"/>
      <c r="AG920" s="19"/>
      <c r="AH920" s="19">
        <v>117396</v>
      </c>
      <c r="AI920" s="19">
        <v>1</v>
      </c>
      <c r="AJ920" s="19"/>
      <c r="AK920" s="19"/>
      <c r="AL920" s="19"/>
      <c r="AM920" s="19"/>
      <c r="AN920" s="19"/>
      <c r="AO920" s="19">
        <v>2.38</v>
      </c>
      <c r="AP920" s="19" t="s">
        <v>1519</v>
      </c>
      <c r="AQ920" s="19" t="s">
        <v>1502</v>
      </c>
      <c r="AR920" s="19" t="s">
        <v>1540</v>
      </c>
      <c r="AS920" s="19" t="s">
        <v>1562</v>
      </c>
      <c r="AT920" s="19" t="s">
        <v>1579</v>
      </c>
      <c r="AU920" s="19" t="s">
        <v>1580</v>
      </c>
      <c r="AV920" s="19" t="s">
        <v>1565</v>
      </c>
      <c r="AW920" s="19">
        <v>2007</v>
      </c>
      <c r="AX920" s="19">
        <v>3</v>
      </c>
      <c r="AY920" s="19" t="s">
        <v>1581</v>
      </c>
      <c r="AZ920" s="19" t="s">
        <v>1567</v>
      </c>
      <c r="BA920" s="19">
        <v>2008</v>
      </c>
      <c r="BB920" t="str">
        <f>VLOOKUP(AC920,'CTCwiretagcode(Jan2016)'!A$2:C$730,3,FALSE)</f>
        <v>GLH</v>
      </c>
      <c r="BC920" t="str">
        <f t="shared" si="45"/>
        <v>mix</v>
      </c>
      <c r="BD920">
        <f t="shared" si="46"/>
        <v>3</v>
      </c>
      <c r="BE920" t="str">
        <f t="shared" si="44"/>
        <v>6345833M10107  C2011880</v>
      </c>
      <c r="BK920" s="19" t="s">
        <v>1518</v>
      </c>
    </row>
    <row r="921" spans="1:63" x14ac:dyDescent="0.25">
      <c r="A921" s="19" t="s">
        <v>1501</v>
      </c>
      <c r="B921" s="19">
        <v>4.0999999999999996</v>
      </c>
      <c r="C921" s="19">
        <v>20140313</v>
      </c>
      <c r="D921" s="19" t="s">
        <v>41</v>
      </c>
      <c r="E921" s="19" t="s">
        <v>41</v>
      </c>
      <c r="F921" s="19">
        <v>2252931</v>
      </c>
      <c r="G921" s="19">
        <v>1</v>
      </c>
      <c r="H921" s="19">
        <v>2011</v>
      </c>
      <c r="I921" s="19">
        <v>20110822</v>
      </c>
      <c r="J921" s="19" t="s">
        <v>1501</v>
      </c>
      <c r="K921" s="19">
        <v>6</v>
      </c>
      <c r="L921" s="19">
        <v>35</v>
      </c>
      <c r="M921" s="19">
        <v>23</v>
      </c>
      <c r="N921" s="19">
        <v>49</v>
      </c>
      <c r="O921" s="19" t="s">
        <v>1502</v>
      </c>
      <c r="P921" s="19">
        <v>4</v>
      </c>
      <c r="Q921" s="19" t="s">
        <v>67</v>
      </c>
      <c r="R921" s="19"/>
      <c r="S921" s="19">
        <v>5000</v>
      </c>
      <c r="T921" s="19" t="s">
        <v>110</v>
      </c>
      <c r="U921" s="19"/>
      <c r="V921" s="19"/>
      <c r="W921" s="19"/>
      <c r="X921" s="19">
        <v>820</v>
      </c>
      <c r="Y921" s="19">
        <v>0</v>
      </c>
      <c r="Z921" s="19">
        <v>1</v>
      </c>
      <c r="AA921" s="19" t="s">
        <v>48</v>
      </c>
      <c r="AB921" s="19">
        <v>1</v>
      </c>
      <c r="AC921" s="19">
        <v>634272</v>
      </c>
      <c r="AD921" s="19">
        <v>12</v>
      </c>
      <c r="AE921" s="19"/>
      <c r="AF921" s="19"/>
      <c r="AG921" s="19"/>
      <c r="AH921" s="19">
        <v>117396</v>
      </c>
      <c r="AI921" s="19">
        <v>1</v>
      </c>
      <c r="AJ921" s="19"/>
      <c r="AK921" s="19"/>
      <c r="AL921" s="19"/>
      <c r="AM921" s="19"/>
      <c r="AN921" s="19"/>
      <c r="AO921" s="19">
        <v>2.38</v>
      </c>
      <c r="AP921" s="19" t="s">
        <v>1519</v>
      </c>
      <c r="AQ921" s="19" t="s">
        <v>1502</v>
      </c>
      <c r="AR921" s="19" t="s">
        <v>1540</v>
      </c>
      <c r="AS921" s="19" t="s">
        <v>1562</v>
      </c>
      <c r="AT921" s="19" t="s">
        <v>1563</v>
      </c>
      <c r="AU921" s="19" t="s">
        <v>1564</v>
      </c>
      <c r="AV921" s="19" t="s">
        <v>1565</v>
      </c>
      <c r="AW921" s="19">
        <v>2007</v>
      </c>
      <c r="AX921" s="19">
        <v>3</v>
      </c>
      <c r="AY921" s="19" t="s">
        <v>1566</v>
      </c>
      <c r="AZ921" s="19" t="s">
        <v>1567</v>
      </c>
      <c r="BA921" s="19">
        <v>2008</v>
      </c>
      <c r="BB921" t="str">
        <f>VLOOKUP(AC921,'CTCwiretagcode(Jan2016)'!A$2:C$730,3,FALSE)</f>
        <v>SAM</v>
      </c>
      <c r="BC921" t="str">
        <f t="shared" si="45"/>
        <v>mix</v>
      </c>
      <c r="BD921">
        <f t="shared" si="46"/>
        <v>3</v>
      </c>
      <c r="BE921" t="str">
        <f t="shared" si="44"/>
        <v>6342723M10107  C2011820</v>
      </c>
      <c r="BK921" s="19" t="s">
        <v>1518</v>
      </c>
    </row>
    <row r="922" spans="1:63" x14ac:dyDescent="0.25">
      <c r="A922" s="19" t="s">
        <v>1501</v>
      </c>
      <c r="B922" s="19">
        <v>4.0999999999999996</v>
      </c>
      <c r="C922" s="19">
        <v>20140313</v>
      </c>
      <c r="D922" s="19" t="s">
        <v>41</v>
      </c>
      <c r="E922" s="19" t="s">
        <v>41</v>
      </c>
      <c r="F922" s="19">
        <v>2252932</v>
      </c>
      <c r="G922" s="19">
        <v>1</v>
      </c>
      <c r="H922" s="19">
        <v>2011</v>
      </c>
      <c r="I922" s="19">
        <v>20110822</v>
      </c>
      <c r="J922" s="19" t="s">
        <v>1501</v>
      </c>
      <c r="K922" s="19">
        <v>6</v>
      </c>
      <c r="L922" s="19">
        <v>35</v>
      </c>
      <c r="M922" s="19">
        <v>23</v>
      </c>
      <c r="N922" s="19">
        <v>49</v>
      </c>
      <c r="O922" s="19" t="s">
        <v>1502</v>
      </c>
      <c r="P922" s="19">
        <v>4</v>
      </c>
      <c r="Q922" s="19" t="s">
        <v>67</v>
      </c>
      <c r="R922" s="19"/>
      <c r="S922" s="19">
        <v>5000</v>
      </c>
      <c r="T922" s="19" t="s">
        <v>45</v>
      </c>
      <c r="U922" s="19"/>
      <c r="V922" s="19"/>
      <c r="W922" s="19"/>
      <c r="X922" s="19">
        <v>890</v>
      </c>
      <c r="Y922" s="19">
        <v>0</v>
      </c>
      <c r="Z922" s="19">
        <v>1</v>
      </c>
      <c r="AA922" s="19" t="s">
        <v>48</v>
      </c>
      <c r="AB922" s="19">
        <v>1</v>
      </c>
      <c r="AC922" s="19">
        <v>634272</v>
      </c>
      <c r="AD922" s="19">
        <v>12</v>
      </c>
      <c r="AE922" s="19"/>
      <c r="AF922" s="19"/>
      <c r="AG922" s="19"/>
      <c r="AH922" s="19">
        <v>117396</v>
      </c>
      <c r="AI922" s="19">
        <v>1</v>
      </c>
      <c r="AJ922" s="19"/>
      <c r="AK922" s="19"/>
      <c r="AL922" s="19"/>
      <c r="AM922" s="19"/>
      <c r="AN922" s="19"/>
      <c r="AO922" s="19">
        <v>2.38</v>
      </c>
      <c r="AP922" s="19" t="s">
        <v>1519</v>
      </c>
      <c r="AQ922" s="19" t="s">
        <v>1502</v>
      </c>
      <c r="AR922" s="19" t="s">
        <v>1540</v>
      </c>
      <c r="AS922" s="19" t="s">
        <v>1562</v>
      </c>
      <c r="AT922" s="19" t="s">
        <v>1563</v>
      </c>
      <c r="AU922" s="19" t="s">
        <v>1564</v>
      </c>
      <c r="AV922" s="19" t="s">
        <v>1565</v>
      </c>
      <c r="AW922" s="19">
        <v>2007</v>
      </c>
      <c r="AX922" s="19">
        <v>3</v>
      </c>
      <c r="AY922" s="19" t="s">
        <v>1566</v>
      </c>
      <c r="AZ922" s="19" t="s">
        <v>1567</v>
      </c>
      <c r="BA922" s="19">
        <v>2008</v>
      </c>
      <c r="BB922" t="str">
        <f>VLOOKUP(AC922,'CTCwiretagcode(Jan2016)'!A$2:C$730,3,FALSE)</f>
        <v>SAM</v>
      </c>
      <c r="BC922" t="str">
        <f t="shared" si="45"/>
        <v>mix</v>
      </c>
      <c r="BD922">
        <f t="shared" si="46"/>
        <v>3</v>
      </c>
      <c r="BE922" t="str">
        <f t="shared" si="44"/>
        <v>6342723M10107  C2011890</v>
      </c>
      <c r="BK922" s="19" t="s">
        <v>1518</v>
      </c>
    </row>
    <row r="923" spans="1:63" x14ac:dyDescent="0.25">
      <c r="A923" s="19" t="s">
        <v>1501</v>
      </c>
      <c r="B923" s="19">
        <v>4.0999999999999996</v>
      </c>
      <c r="C923" s="19">
        <v>20140313</v>
      </c>
      <c r="D923" s="19" t="s">
        <v>41</v>
      </c>
      <c r="E923" s="19" t="s">
        <v>41</v>
      </c>
      <c r="F923" s="19">
        <v>2252933</v>
      </c>
      <c r="G923" s="19">
        <v>1</v>
      </c>
      <c r="H923" s="19">
        <v>2011</v>
      </c>
      <c r="I923" s="19">
        <v>20110822</v>
      </c>
      <c r="J923" s="19" t="s">
        <v>1501</v>
      </c>
      <c r="K923" s="19">
        <v>6</v>
      </c>
      <c r="L923" s="19">
        <v>35</v>
      </c>
      <c r="M923" s="19">
        <v>23</v>
      </c>
      <c r="N923" s="19">
        <v>49</v>
      </c>
      <c r="O923" s="19" t="s">
        <v>1502</v>
      </c>
      <c r="P923" s="19">
        <v>4</v>
      </c>
      <c r="Q923" s="19" t="s">
        <v>67</v>
      </c>
      <c r="R923" s="19"/>
      <c r="S923" s="19">
        <v>5000</v>
      </c>
      <c r="T923" s="19" t="s">
        <v>110</v>
      </c>
      <c r="U923" s="19"/>
      <c r="V923" s="19"/>
      <c r="W923" s="19"/>
      <c r="X923" s="19">
        <v>830</v>
      </c>
      <c r="Y923" s="19">
        <v>0</v>
      </c>
      <c r="Z923" s="19">
        <v>1</v>
      </c>
      <c r="AA923" s="19" t="s">
        <v>48</v>
      </c>
      <c r="AB923" s="19">
        <v>1</v>
      </c>
      <c r="AC923" s="19">
        <v>634272</v>
      </c>
      <c r="AD923" s="19">
        <v>12</v>
      </c>
      <c r="AE923" s="19"/>
      <c r="AF923" s="19"/>
      <c r="AG923" s="19"/>
      <c r="AH923" s="19">
        <v>117396</v>
      </c>
      <c r="AI923" s="19">
        <v>1</v>
      </c>
      <c r="AJ923" s="19"/>
      <c r="AK923" s="19"/>
      <c r="AL923" s="19"/>
      <c r="AM923" s="19"/>
      <c r="AN923" s="19"/>
      <c r="AO923" s="19">
        <v>2.38</v>
      </c>
      <c r="AP923" s="19" t="s">
        <v>1519</v>
      </c>
      <c r="AQ923" s="19" t="s">
        <v>1502</v>
      </c>
      <c r="AR923" s="19" t="s">
        <v>1540</v>
      </c>
      <c r="AS923" s="19" t="s">
        <v>1562</v>
      </c>
      <c r="AT923" s="19" t="s">
        <v>1563</v>
      </c>
      <c r="AU923" s="19" t="s">
        <v>1564</v>
      </c>
      <c r="AV923" s="19" t="s">
        <v>1565</v>
      </c>
      <c r="AW923" s="19">
        <v>2007</v>
      </c>
      <c r="AX923" s="19">
        <v>3</v>
      </c>
      <c r="AY923" s="19" t="s">
        <v>1566</v>
      </c>
      <c r="AZ923" s="19" t="s">
        <v>1567</v>
      </c>
      <c r="BA923" s="19">
        <v>2008</v>
      </c>
      <c r="BB923" t="str">
        <f>VLOOKUP(AC923,'CTCwiretagcode(Jan2016)'!A$2:C$730,3,FALSE)</f>
        <v>SAM</v>
      </c>
      <c r="BC923" t="str">
        <f t="shared" si="45"/>
        <v>mix</v>
      </c>
      <c r="BD923">
        <f t="shared" si="46"/>
        <v>3</v>
      </c>
      <c r="BE923" t="str">
        <f t="shared" si="44"/>
        <v>6342723M10107  C2011830</v>
      </c>
      <c r="BK923" s="19" t="s">
        <v>1518</v>
      </c>
    </row>
    <row r="924" spans="1:63" x14ac:dyDescent="0.25">
      <c r="A924" s="19" t="s">
        <v>1501</v>
      </c>
      <c r="B924" s="19">
        <v>4.0999999999999996</v>
      </c>
      <c r="C924" s="19">
        <v>20140313</v>
      </c>
      <c r="D924" s="19" t="s">
        <v>41</v>
      </c>
      <c r="E924" s="19" t="s">
        <v>41</v>
      </c>
      <c r="F924" s="19">
        <v>2252934</v>
      </c>
      <c r="G924" s="19">
        <v>1</v>
      </c>
      <c r="H924" s="19">
        <v>2011</v>
      </c>
      <c r="I924" s="19">
        <v>20110822</v>
      </c>
      <c r="J924" s="19" t="s">
        <v>1501</v>
      </c>
      <c r="K924" s="19">
        <v>6</v>
      </c>
      <c r="L924" s="19">
        <v>35</v>
      </c>
      <c r="M924" s="19">
        <v>23</v>
      </c>
      <c r="N924" s="19">
        <v>49</v>
      </c>
      <c r="O924" s="19" t="s">
        <v>1502</v>
      </c>
      <c r="P924" s="19">
        <v>4</v>
      </c>
      <c r="Q924" s="19" t="s">
        <v>67</v>
      </c>
      <c r="R924" s="19"/>
      <c r="S924" s="19">
        <v>0</v>
      </c>
      <c r="T924" s="19" t="s">
        <v>45</v>
      </c>
      <c r="U924" s="19"/>
      <c r="V924" s="19"/>
      <c r="W924" s="19"/>
      <c r="X924" s="19">
        <v>800</v>
      </c>
      <c r="Y924" s="19">
        <v>0</v>
      </c>
      <c r="Z924" s="19">
        <v>1</v>
      </c>
      <c r="AA924" s="19" t="s">
        <v>48</v>
      </c>
      <c r="AB924" s="19">
        <v>1</v>
      </c>
      <c r="AC924" s="19">
        <v>635081</v>
      </c>
      <c r="AD924" s="19">
        <v>12</v>
      </c>
      <c r="AE924" s="19"/>
      <c r="AF924" s="19"/>
      <c r="AG924" s="19"/>
      <c r="AH924" s="19">
        <v>117396</v>
      </c>
      <c r="AI924" s="19">
        <v>1</v>
      </c>
      <c r="AJ924" s="19"/>
      <c r="AK924" s="19"/>
      <c r="AL924" s="19"/>
      <c r="AM924" s="19"/>
      <c r="AN924" s="19"/>
      <c r="AO924" s="19">
        <v>2.38</v>
      </c>
      <c r="AP924" s="19" t="s">
        <v>1519</v>
      </c>
      <c r="AQ924" s="19" t="s">
        <v>1502</v>
      </c>
      <c r="AR924" s="19" t="s">
        <v>1540</v>
      </c>
      <c r="AS924" s="19" t="s">
        <v>1562</v>
      </c>
      <c r="AT924" s="19" t="s">
        <v>1579</v>
      </c>
      <c r="AU924" s="19" t="s">
        <v>1580</v>
      </c>
      <c r="AV924" s="19" t="s">
        <v>1565</v>
      </c>
      <c r="AW924" s="19">
        <v>2008</v>
      </c>
      <c r="AX924" s="19">
        <v>3</v>
      </c>
      <c r="AY924" s="19" t="s">
        <v>1581</v>
      </c>
      <c r="AZ924" s="19" t="s">
        <v>1567</v>
      </c>
      <c r="BA924" s="19">
        <v>2009</v>
      </c>
      <c r="BB924" t="str">
        <f>VLOOKUP(AC924,'CTCwiretagcode(Jan2016)'!A$2:C$730,3,FALSE)</f>
        <v>GLH</v>
      </c>
      <c r="BC924" t="str">
        <f t="shared" si="45"/>
        <v>mix</v>
      </c>
      <c r="BD924">
        <f t="shared" si="46"/>
        <v>3</v>
      </c>
      <c r="BE924" t="str">
        <f t="shared" si="44"/>
        <v>6350813M10107  C2011800</v>
      </c>
      <c r="BK924" s="19" t="s">
        <v>1518</v>
      </c>
    </row>
    <row r="925" spans="1:63" x14ac:dyDescent="0.25">
      <c r="A925" s="19" t="s">
        <v>1501</v>
      </c>
      <c r="B925" s="19">
        <v>4.0999999999999996</v>
      </c>
      <c r="C925" s="19">
        <v>20140313</v>
      </c>
      <c r="D925" s="19" t="s">
        <v>41</v>
      </c>
      <c r="E925" s="19" t="s">
        <v>41</v>
      </c>
      <c r="F925" s="19">
        <v>2252935</v>
      </c>
      <c r="G925" s="19">
        <v>1</v>
      </c>
      <c r="H925" s="19">
        <v>2011</v>
      </c>
      <c r="I925" s="19">
        <v>20110822</v>
      </c>
      <c r="J925" s="19" t="s">
        <v>1501</v>
      </c>
      <c r="K925" s="19">
        <v>6</v>
      </c>
      <c r="L925" s="19">
        <v>35</v>
      </c>
      <c r="M925" s="19">
        <v>23</v>
      </c>
      <c r="N925" s="19">
        <v>49</v>
      </c>
      <c r="O925" s="19" t="s">
        <v>1502</v>
      </c>
      <c r="P925" s="19">
        <v>4</v>
      </c>
      <c r="Q925" s="19" t="s">
        <v>67</v>
      </c>
      <c r="R925" s="19"/>
      <c r="S925" s="19">
        <v>5000</v>
      </c>
      <c r="T925" s="19" t="s">
        <v>45</v>
      </c>
      <c r="U925" s="19"/>
      <c r="V925" s="19"/>
      <c r="W925" s="19"/>
      <c r="X925" s="19">
        <v>780</v>
      </c>
      <c r="Y925" s="19">
        <v>0</v>
      </c>
      <c r="Z925" s="19">
        <v>1</v>
      </c>
      <c r="AA925" s="19" t="s">
        <v>48</v>
      </c>
      <c r="AB925" s="19">
        <v>1</v>
      </c>
      <c r="AC925" s="19">
        <v>634272</v>
      </c>
      <c r="AD925" s="19">
        <v>12</v>
      </c>
      <c r="AE925" s="19"/>
      <c r="AF925" s="19"/>
      <c r="AG925" s="19"/>
      <c r="AH925" s="19">
        <v>117396</v>
      </c>
      <c r="AI925" s="19">
        <v>1</v>
      </c>
      <c r="AJ925" s="19"/>
      <c r="AK925" s="19"/>
      <c r="AL925" s="19"/>
      <c r="AM925" s="19"/>
      <c r="AN925" s="19"/>
      <c r="AO925" s="19">
        <v>2.38</v>
      </c>
      <c r="AP925" s="19" t="s">
        <v>1519</v>
      </c>
      <c r="AQ925" s="19" t="s">
        <v>1502</v>
      </c>
      <c r="AR925" s="19" t="s">
        <v>1540</v>
      </c>
      <c r="AS925" s="19" t="s">
        <v>1562</v>
      </c>
      <c r="AT925" s="19" t="s">
        <v>1563</v>
      </c>
      <c r="AU925" s="19" t="s">
        <v>1564</v>
      </c>
      <c r="AV925" s="19" t="s">
        <v>1565</v>
      </c>
      <c r="AW925" s="19">
        <v>2007</v>
      </c>
      <c r="AX925" s="19">
        <v>3</v>
      </c>
      <c r="AY925" s="19" t="s">
        <v>1566</v>
      </c>
      <c r="AZ925" s="19" t="s">
        <v>1567</v>
      </c>
      <c r="BA925" s="19">
        <v>2008</v>
      </c>
      <c r="BB925" t="str">
        <f>VLOOKUP(AC925,'CTCwiretagcode(Jan2016)'!A$2:C$730,3,FALSE)</f>
        <v>SAM</v>
      </c>
      <c r="BC925" t="str">
        <f t="shared" si="45"/>
        <v>mix</v>
      </c>
      <c r="BD925">
        <f t="shared" si="46"/>
        <v>3</v>
      </c>
      <c r="BE925" t="str">
        <f t="shared" si="44"/>
        <v>6342723M10107  C2011780</v>
      </c>
      <c r="BK925" s="19" t="s">
        <v>1518</v>
      </c>
    </row>
    <row r="926" spans="1:63" x14ac:dyDescent="0.25">
      <c r="A926" s="19" t="s">
        <v>1501</v>
      </c>
      <c r="B926" s="19">
        <v>4.0999999999999996</v>
      </c>
      <c r="C926" s="19">
        <v>20140313</v>
      </c>
      <c r="D926" s="19" t="s">
        <v>41</v>
      </c>
      <c r="E926" s="19" t="s">
        <v>41</v>
      </c>
      <c r="F926" s="19">
        <v>2252936</v>
      </c>
      <c r="G926" s="19">
        <v>1</v>
      </c>
      <c r="H926" s="19">
        <v>2011</v>
      </c>
      <c r="I926" s="19">
        <v>20110822</v>
      </c>
      <c r="J926" s="19" t="s">
        <v>1501</v>
      </c>
      <c r="K926" s="19">
        <v>6</v>
      </c>
      <c r="L926" s="19">
        <v>35</v>
      </c>
      <c r="M926" s="19">
        <v>23</v>
      </c>
      <c r="N926" s="19">
        <v>49</v>
      </c>
      <c r="O926" s="19" t="s">
        <v>1502</v>
      </c>
      <c r="P926" s="19">
        <v>4</v>
      </c>
      <c r="Q926" s="19" t="s">
        <v>67</v>
      </c>
      <c r="R926" s="19"/>
      <c r="S926" s="19">
        <v>5000</v>
      </c>
      <c r="T926" s="19" t="s">
        <v>45</v>
      </c>
      <c r="U926" s="19"/>
      <c r="V926" s="19"/>
      <c r="W926" s="19"/>
      <c r="X926" s="19">
        <v>600</v>
      </c>
      <c r="Y926" s="19">
        <v>0</v>
      </c>
      <c r="Z926" s="19">
        <v>1</v>
      </c>
      <c r="AA926" s="19" t="s">
        <v>48</v>
      </c>
      <c r="AB926" s="19">
        <v>1</v>
      </c>
      <c r="AC926" s="19">
        <v>635081</v>
      </c>
      <c r="AD926" s="19">
        <v>12</v>
      </c>
      <c r="AE926" s="19"/>
      <c r="AF926" s="19"/>
      <c r="AG926" s="19"/>
      <c r="AH926" s="19">
        <v>117396</v>
      </c>
      <c r="AI926" s="19">
        <v>1</v>
      </c>
      <c r="AJ926" s="19"/>
      <c r="AK926" s="19"/>
      <c r="AL926" s="19"/>
      <c r="AM926" s="19"/>
      <c r="AN926" s="19"/>
      <c r="AO926" s="19">
        <v>2.38</v>
      </c>
      <c r="AP926" s="19" t="s">
        <v>1519</v>
      </c>
      <c r="AQ926" s="19" t="s">
        <v>1502</v>
      </c>
      <c r="AR926" s="19" t="s">
        <v>1540</v>
      </c>
      <c r="AS926" s="19" t="s">
        <v>1562</v>
      </c>
      <c r="AT926" s="19" t="s">
        <v>1579</v>
      </c>
      <c r="AU926" s="19" t="s">
        <v>1580</v>
      </c>
      <c r="AV926" s="19" t="s">
        <v>1565</v>
      </c>
      <c r="AW926" s="19">
        <v>2008</v>
      </c>
      <c r="AX926" s="19">
        <v>3</v>
      </c>
      <c r="AY926" s="19" t="s">
        <v>1581</v>
      </c>
      <c r="AZ926" s="19" t="s">
        <v>1567</v>
      </c>
      <c r="BA926" s="19">
        <v>2009</v>
      </c>
      <c r="BB926" t="str">
        <f>VLOOKUP(AC926,'CTCwiretagcode(Jan2016)'!A$2:C$730,3,FALSE)</f>
        <v>GLH</v>
      </c>
      <c r="BC926" t="str">
        <f t="shared" si="45"/>
        <v>mix</v>
      </c>
      <c r="BD926">
        <f t="shared" si="46"/>
        <v>3</v>
      </c>
      <c r="BE926" t="str">
        <f t="shared" si="44"/>
        <v>6350813M10107  C2011600</v>
      </c>
      <c r="BK926" s="19" t="s">
        <v>1518</v>
      </c>
    </row>
    <row r="927" spans="1:63" x14ac:dyDescent="0.25">
      <c r="A927" s="19" t="s">
        <v>1501</v>
      </c>
      <c r="B927" s="19">
        <v>4.0999999999999996</v>
      </c>
      <c r="C927" s="19">
        <v>20140313</v>
      </c>
      <c r="D927" s="19" t="s">
        <v>41</v>
      </c>
      <c r="E927" s="19" t="s">
        <v>1539</v>
      </c>
      <c r="F927" s="19">
        <v>2302314</v>
      </c>
      <c r="G927" s="19">
        <v>1</v>
      </c>
      <c r="H927" s="19">
        <v>2011</v>
      </c>
      <c r="I927" s="19">
        <v>20110822</v>
      </c>
      <c r="J927" s="19" t="s">
        <v>1501</v>
      </c>
      <c r="K927" s="19">
        <v>6</v>
      </c>
      <c r="L927" s="19">
        <v>35</v>
      </c>
      <c r="M927" s="19">
        <v>23</v>
      </c>
      <c r="N927" s="19">
        <v>14</v>
      </c>
      <c r="O927" s="19" t="s">
        <v>1502</v>
      </c>
      <c r="P927" s="19">
        <v>4</v>
      </c>
      <c r="Q927" s="19" t="s">
        <v>67</v>
      </c>
      <c r="R927" s="19"/>
      <c r="S927" s="19">
        <v>5000</v>
      </c>
      <c r="T927" s="19" t="s">
        <v>110</v>
      </c>
      <c r="U927" s="19"/>
      <c r="V927" s="19"/>
      <c r="W927" s="19"/>
      <c r="X927" s="19">
        <v>830</v>
      </c>
      <c r="Y927" s="19">
        <v>0</v>
      </c>
      <c r="Z927" s="19">
        <v>1</v>
      </c>
      <c r="AA927" s="19" t="s">
        <v>48</v>
      </c>
      <c r="AB927" s="19">
        <v>1</v>
      </c>
      <c r="AC927" s="19">
        <v>634583</v>
      </c>
      <c r="AD927" s="19">
        <v>12</v>
      </c>
      <c r="AE927" s="19"/>
      <c r="AF927" s="19"/>
      <c r="AG927" s="19"/>
      <c r="AH927" s="19">
        <v>117396</v>
      </c>
      <c r="AI927" s="19">
        <v>1</v>
      </c>
      <c r="AJ927" s="19"/>
      <c r="AK927" s="19"/>
      <c r="AL927" s="19"/>
      <c r="AM927" s="19"/>
      <c r="AN927" s="19"/>
      <c r="AO927" s="19">
        <v>2.38</v>
      </c>
      <c r="AP927" s="19" t="s">
        <v>1519</v>
      </c>
      <c r="AQ927" s="19" t="s">
        <v>1502</v>
      </c>
      <c r="AR927" s="19" t="s">
        <v>1540</v>
      </c>
      <c r="AS927" s="19" t="s">
        <v>1562</v>
      </c>
      <c r="AT927" s="19" t="s">
        <v>1579</v>
      </c>
      <c r="AU927" s="19" t="s">
        <v>1580</v>
      </c>
      <c r="AV927" s="19" t="s">
        <v>1565</v>
      </c>
      <c r="AW927" s="19">
        <v>2007</v>
      </c>
      <c r="AX927" s="19">
        <v>3</v>
      </c>
      <c r="AY927" s="19" t="s">
        <v>1581</v>
      </c>
      <c r="AZ927" s="19" t="s">
        <v>1567</v>
      </c>
      <c r="BA927" s="19">
        <v>2008</v>
      </c>
      <c r="BB927" t="str">
        <f>VLOOKUP(AC927,'CTCwiretagcode(Jan2016)'!A$2:C$730,3,FALSE)</f>
        <v>GLH</v>
      </c>
      <c r="BC927" t="str">
        <f t="shared" si="45"/>
        <v>NT</v>
      </c>
      <c r="BD927">
        <f t="shared" si="46"/>
        <v>3</v>
      </c>
      <c r="BE927" t="str">
        <f t="shared" si="44"/>
        <v>6345833M10107  C2011830</v>
      </c>
      <c r="BK927" s="19" t="s">
        <v>1518</v>
      </c>
    </row>
    <row r="928" spans="1:63" x14ac:dyDescent="0.25">
      <c r="A928" s="19" t="s">
        <v>1501</v>
      </c>
      <c r="B928" s="19">
        <v>4.0999999999999996</v>
      </c>
      <c r="C928" s="19">
        <v>20140313</v>
      </c>
      <c r="D928" s="19" t="s">
        <v>41</v>
      </c>
      <c r="E928" s="19" t="s">
        <v>41</v>
      </c>
      <c r="F928" s="19">
        <v>2233016</v>
      </c>
      <c r="G928" s="19">
        <v>1</v>
      </c>
      <c r="H928" s="19">
        <v>2011</v>
      </c>
      <c r="I928" s="19">
        <v>20110822</v>
      </c>
      <c r="J928" s="19" t="s">
        <v>1501</v>
      </c>
      <c r="K928" s="19">
        <v>6</v>
      </c>
      <c r="L928" s="19">
        <v>35</v>
      </c>
      <c r="M928" s="19">
        <v>23</v>
      </c>
      <c r="N928" s="19">
        <v>14</v>
      </c>
      <c r="O928" s="19" t="s">
        <v>1502</v>
      </c>
      <c r="P928" s="19">
        <v>4</v>
      </c>
      <c r="Q928" s="19" t="s">
        <v>67</v>
      </c>
      <c r="R928" s="19"/>
      <c r="S928" s="19">
        <v>5000</v>
      </c>
      <c r="T928" s="19" t="s">
        <v>110</v>
      </c>
      <c r="U928" s="19"/>
      <c r="V928" s="19"/>
      <c r="W928" s="19"/>
      <c r="X928" s="19">
        <v>880</v>
      </c>
      <c r="Y928" s="19">
        <v>0</v>
      </c>
      <c r="Z928" s="19">
        <v>1</v>
      </c>
      <c r="AA928" s="19" t="s">
        <v>48</v>
      </c>
      <c r="AB928" s="19">
        <v>1</v>
      </c>
      <c r="AC928" s="19">
        <v>634272</v>
      </c>
      <c r="AD928" s="19">
        <v>12</v>
      </c>
      <c r="AE928" s="19"/>
      <c r="AF928" s="19"/>
      <c r="AG928" s="19"/>
      <c r="AH928" s="19">
        <v>117396</v>
      </c>
      <c r="AI928" s="19">
        <v>1</v>
      </c>
      <c r="AJ928" s="19"/>
      <c r="AK928" s="19"/>
      <c r="AL928" s="19"/>
      <c r="AM928" s="19"/>
      <c r="AN928" s="19"/>
      <c r="AO928" s="19">
        <v>2.38</v>
      </c>
      <c r="AP928" s="19" t="s">
        <v>1519</v>
      </c>
      <c r="AQ928" s="19" t="s">
        <v>1502</v>
      </c>
      <c r="AR928" s="19" t="s">
        <v>1540</v>
      </c>
      <c r="AS928" s="19" t="s">
        <v>1562</v>
      </c>
      <c r="AT928" s="19" t="s">
        <v>1563</v>
      </c>
      <c r="AU928" s="19" t="s">
        <v>1564</v>
      </c>
      <c r="AV928" s="19" t="s">
        <v>1565</v>
      </c>
      <c r="AW928" s="19">
        <v>2007</v>
      </c>
      <c r="AX928" s="19">
        <v>3</v>
      </c>
      <c r="AY928" s="19" t="s">
        <v>1566</v>
      </c>
      <c r="AZ928" s="19" t="s">
        <v>1567</v>
      </c>
      <c r="BA928" s="19">
        <v>2008</v>
      </c>
      <c r="BB928" t="str">
        <f>VLOOKUP(AC928,'CTCwiretagcode(Jan2016)'!A$2:C$730,3,FALSE)</f>
        <v>SAM</v>
      </c>
      <c r="BC928" t="str">
        <f t="shared" si="45"/>
        <v>NT</v>
      </c>
      <c r="BD928">
        <f t="shared" si="46"/>
        <v>3</v>
      </c>
      <c r="BE928" t="str">
        <f t="shared" si="44"/>
        <v>6342723M10107  C2011880</v>
      </c>
      <c r="BK928" s="19" t="s">
        <v>1518</v>
      </c>
    </row>
    <row r="929" spans="1:63" x14ac:dyDescent="0.25">
      <c r="A929" s="19" t="s">
        <v>1501</v>
      </c>
      <c r="B929" s="19">
        <v>4.0999999999999996</v>
      </c>
      <c r="C929" s="19">
        <v>20140313</v>
      </c>
      <c r="D929" s="19" t="s">
        <v>41</v>
      </c>
      <c r="E929" s="19" t="s">
        <v>41</v>
      </c>
      <c r="F929" s="19">
        <v>2233018</v>
      </c>
      <c r="G929" s="19">
        <v>1</v>
      </c>
      <c r="H929" s="19">
        <v>2011</v>
      </c>
      <c r="I929" s="19">
        <v>20110822</v>
      </c>
      <c r="J929" s="19" t="s">
        <v>1501</v>
      </c>
      <c r="K929" s="19">
        <v>6</v>
      </c>
      <c r="L929" s="19">
        <v>35</v>
      </c>
      <c r="M929" s="19">
        <v>23</v>
      </c>
      <c r="N929" s="19">
        <v>14</v>
      </c>
      <c r="O929" s="19" t="s">
        <v>1502</v>
      </c>
      <c r="P929" s="19">
        <v>4</v>
      </c>
      <c r="Q929" s="19" t="s">
        <v>67</v>
      </c>
      <c r="R929" s="19"/>
      <c r="S929" s="19">
        <v>5000</v>
      </c>
      <c r="T929" s="19" t="s">
        <v>110</v>
      </c>
      <c r="U929" s="19"/>
      <c r="V929" s="19"/>
      <c r="W929" s="19"/>
      <c r="X929" s="19">
        <v>800</v>
      </c>
      <c r="Y929" s="19">
        <v>0</v>
      </c>
      <c r="Z929" s="19">
        <v>1</v>
      </c>
      <c r="AA929" s="19" t="s">
        <v>48</v>
      </c>
      <c r="AB929" s="19">
        <v>1</v>
      </c>
      <c r="AC929" s="19">
        <v>634272</v>
      </c>
      <c r="AD929" s="19">
        <v>12</v>
      </c>
      <c r="AE929" s="19"/>
      <c r="AF929" s="19"/>
      <c r="AG929" s="19"/>
      <c r="AH929" s="19">
        <v>117396</v>
      </c>
      <c r="AI929" s="19">
        <v>1</v>
      </c>
      <c r="AJ929" s="19"/>
      <c r="AK929" s="19"/>
      <c r="AL929" s="19"/>
      <c r="AM929" s="19"/>
      <c r="AN929" s="19"/>
      <c r="AO929" s="19">
        <v>2.38</v>
      </c>
      <c r="AP929" s="19" t="s">
        <v>1519</v>
      </c>
      <c r="AQ929" s="19" t="s">
        <v>1502</v>
      </c>
      <c r="AR929" s="19" t="s">
        <v>1540</v>
      </c>
      <c r="AS929" s="19" t="s">
        <v>1562</v>
      </c>
      <c r="AT929" s="19" t="s">
        <v>1563</v>
      </c>
      <c r="AU929" s="19" t="s">
        <v>1564</v>
      </c>
      <c r="AV929" s="19" t="s">
        <v>1565</v>
      </c>
      <c r="AW929" s="19">
        <v>2007</v>
      </c>
      <c r="AX929" s="19">
        <v>3</v>
      </c>
      <c r="AY929" s="19" t="s">
        <v>1566</v>
      </c>
      <c r="AZ929" s="19" t="s">
        <v>1567</v>
      </c>
      <c r="BA929" s="19">
        <v>2008</v>
      </c>
      <c r="BB929" t="str">
        <f>VLOOKUP(AC929,'CTCwiretagcode(Jan2016)'!A$2:C$730,3,FALSE)</f>
        <v>SAM</v>
      </c>
      <c r="BC929" t="str">
        <f t="shared" si="45"/>
        <v>NT</v>
      </c>
      <c r="BD929">
        <f t="shared" si="46"/>
        <v>3</v>
      </c>
      <c r="BE929" t="str">
        <f t="shared" si="44"/>
        <v>6342723M10107  C2011800</v>
      </c>
      <c r="BK929" s="19" t="s">
        <v>1518</v>
      </c>
    </row>
    <row r="930" spans="1:63" x14ac:dyDescent="0.25">
      <c r="A930" s="19" t="s">
        <v>1501</v>
      </c>
      <c r="B930" s="19">
        <v>4.0999999999999996</v>
      </c>
      <c r="C930" s="19">
        <v>20140313</v>
      </c>
      <c r="D930" s="19" t="s">
        <v>41</v>
      </c>
      <c r="E930" s="19" t="s">
        <v>41</v>
      </c>
      <c r="F930" s="19">
        <v>2233022</v>
      </c>
      <c r="G930" s="19">
        <v>1</v>
      </c>
      <c r="H930" s="19">
        <v>2011</v>
      </c>
      <c r="I930" s="19">
        <v>20110822</v>
      </c>
      <c r="J930" s="19" t="s">
        <v>1501</v>
      </c>
      <c r="K930" s="19">
        <v>6</v>
      </c>
      <c r="L930" s="19">
        <v>35</v>
      </c>
      <c r="M930" s="19">
        <v>23</v>
      </c>
      <c r="N930" s="19">
        <v>14</v>
      </c>
      <c r="O930" s="19" t="s">
        <v>1502</v>
      </c>
      <c r="P930" s="19">
        <v>4</v>
      </c>
      <c r="Q930" s="19" t="s">
        <v>67</v>
      </c>
      <c r="R930" s="19"/>
      <c r="S930" s="19">
        <v>5000</v>
      </c>
      <c r="T930" s="19" t="s">
        <v>45</v>
      </c>
      <c r="U930" s="19"/>
      <c r="V930" s="19"/>
      <c r="W930" s="19"/>
      <c r="X930" s="19">
        <v>780</v>
      </c>
      <c r="Y930" s="19">
        <v>0</v>
      </c>
      <c r="Z930" s="19">
        <v>1</v>
      </c>
      <c r="AA930" s="19" t="s">
        <v>48</v>
      </c>
      <c r="AB930" s="19">
        <v>1</v>
      </c>
      <c r="AC930" s="19">
        <v>634272</v>
      </c>
      <c r="AD930" s="19">
        <v>12</v>
      </c>
      <c r="AE930" s="19"/>
      <c r="AF930" s="19"/>
      <c r="AG930" s="19"/>
      <c r="AH930" s="19">
        <v>117396</v>
      </c>
      <c r="AI930" s="19">
        <v>1</v>
      </c>
      <c r="AJ930" s="19"/>
      <c r="AK930" s="19"/>
      <c r="AL930" s="19"/>
      <c r="AM930" s="19"/>
      <c r="AN930" s="19"/>
      <c r="AO930" s="19">
        <v>2.38</v>
      </c>
      <c r="AP930" s="19" t="s">
        <v>1519</v>
      </c>
      <c r="AQ930" s="19" t="s">
        <v>1502</v>
      </c>
      <c r="AR930" s="19" t="s">
        <v>1540</v>
      </c>
      <c r="AS930" s="19" t="s">
        <v>1562</v>
      </c>
      <c r="AT930" s="19" t="s">
        <v>1563</v>
      </c>
      <c r="AU930" s="19" t="s">
        <v>1564</v>
      </c>
      <c r="AV930" s="19" t="s">
        <v>1565</v>
      </c>
      <c r="AW930" s="19">
        <v>2007</v>
      </c>
      <c r="AX930" s="19">
        <v>3</v>
      </c>
      <c r="AY930" s="19" t="s">
        <v>1566</v>
      </c>
      <c r="AZ930" s="19" t="s">
        <v>1567</v>
      </c>
      <c r="BA930" s="19">
        <v>2008</v>
      </c>
      <c r="BB930" t="str">
        <f>VLOOKUP(AC930,'CTCwiretagcode(Jan2016)'!A$2:C$730,3,FALSE)</f>
        <v>SAM</v>
      </c>
      <c r="BC930" t="str">
        <f t="shared" si="45"/>
        <v>NT</v>
      </c>
      <c r="BD930">
        <f t="shared" si="46"/>
        <v>3</v>
      </c>
      <c r="BE930" t="str">
        <f t="shared" si="44"/>
        <v>6342723M10107  C2011780</v>
      </c>
      <c r="BK930" s="19" t="s">
        <v>1518</v>
      </c>
    </row>
    <row r="931" spans="1:63" x14ac:dyDescent="0.25">
      <c r="A931" s="19" t="s">
        <v>1501</v>
      </c>
      <c r="B931" s="19">
        <v>4.0999999999999996</v>
      </c>
      <c r="C931" s="19">
        <v>20140313</v>
      </c>
      <c r="D931" s="19" t="s">
        <v>41</v>
      </c>
      <c r="E931" s="19" t="s">
        <v>41</v>
      </c>
      <c r="F931" s="19">
        <v>2232938</v>
      </c>
      <c r="G931" s="19">
        <v>1</v>
      </c>
      <c r="H931" s="19">
        <v>2011</v>
      </c>
      <c r="I931" s="19">
        <v>20110825</v>
      </c>
      <c r="J931" s="19" t="s">
        <v>1501</v>
      </c>
      <c r="K931" s="19">
        <v>6</v>
      </c>
      <c r="L931" s="19">
        <v>35</v>
      </c>
      <c r="M931" s="19">
        <v>23</v>
      </c>
      <c r="N931" s="19">
        <v>17</v>
      </c>
      <c r="O931" s="19" t="s">
        <v>1502</v>
      </c>
      <c r="P931" s="19">
        <v>4</v>
      </c>
      <c r="Q931" s="19" t="s">
        <v>67</v>
      </c>
      <c r="R931" s="19"/>
      <c r="S931" s="19">
        <v>5000</v>
      </c>
      <c r="T931" s="19" t="s">
        <v>45</v>
      </c>
      <c r="U931" s="19"/>
      <c r="V931" s="19"/>
      <c r="W931" s="19"/>
      <c r="X931" s="19">
        <v>990</v>
      </c>
      <c r="Y931" s="19">
        <v>0</v>
      </c>
      <c r="Z931" s="19">
        <v>1</v>
      </c>
      <c r="AA931" s="19" t="s">
        <v>48</v>
      </c>
      <c r="AB931" s="19">
        <v>1</v>
      </c>
      <c r="AC931" s="19">
        <v>634272</v>
      </c>
      <c r="AD931" s="19">
        <v>12</v>
      </c>
      <c r="AE931" s="19"/>
      <c r="AF931" s="19"/>
      <c r="AG931" s="19"/>
      <c r="AH931" s="19">
        <v>117396</v>
      </c>
      <c r="AI931" s="19">
        <v>1</v>
      </c>
      <c r="AJ931" s="19"/>
      <c r="AK931" s="19"/>
      <c r="AL931" s="19"/>
      <c r="AM931" s="19"/>
      <c r="AN931" s="19"/>
      <c r="AO931" s="19">
        <v>2.38</v>
      </c>
      <c r="AP931" s="19" t="s">
        <v>1519</v>
      </c>
      <c r="AQ931" s="19" t="s">
        <v>1502</v>
      </c>
      <c r="AR931" s="19" t="s">
        <v>1540</v>
      </c>
      <c r="AS931" s="19" t="s">
        <v>1562</v>
      </c>
      <c r="AT931" s="19" t="s">
        <v>1563</v>
      </c>
      <c r="AU931" s="19" t="s">
        <v>1564</v>
      </c>
      <c r="AV931" s="19" t="s">
        <v>1565</v>
      </c>
      <c r="AW931" s="19">
        <v>2007</v>
      </c>
      <c r="AX931" s="19">
        <v>3</v>
      </c>
      <c r="AY931" s="19" t="s">
        <v>1566</v>
      </c>
      <c r="AZ931" s="19" t="s">
        <v>1567</v>
      </c>
      <c r="BA931" s="19">
        <v>2008</v>
      </c>
      <c r="BB931" t="str">
        <f>VLOOKUP(AC931,'CTCwiretagcode(Jan2016)'!A$2:C$730,3,FALSE)</f>
        <v>SAM</v>
      </c>
      <c r="BC931" t="str">
        <f t="shared" si="45"/>
        <v>Tr</v>
      </c>
      <c r="BD931">
        <f t="shared" si="46"/>
        <v>3</v>
      </c>
      <c r="BE931" t="str">
        <f t="shared" si="44"/>
        <v>6342723M10107  C2011990</v>
      </c>
      <c r="BK931" s="19" t="s">
        <v>1518</v>
      </c>
    </row>
    <row r="932" spans="1:63" x14ac:dyDescent="0.25">
      <c r="A932" s="19" t="s">
        <v>1501</v>
      </c>
      <c r="B932" s="19">
        <v>4.0999999999999996</v>
      </c>
      <c r="C932" s="19">
        <v>20140313</v>
      </c>
      <c r="D932" s="19" t="s">
        <v>41</v>
      </c>
      <c r="E932" s="19" t="s">
        <v>41</v>
      </c>
      <c r="F932" s="19">
        <v>2232974</v>
      </c>
      <c r="G932" s="19">
        <v>1</v>
      </c>
      <c r="H932" s="19">
        <v>2011</v>
      </c>
      <c r="I932" s="19">
        <v>20110825</v>
      </c>
      <c r="J932" s="19" t="s">
        <v>1501</v>
      </c>
      <c r="K932" s="19">
        <v>6</v>
      </c>
      <c r="L932" s="19">
        <v>35</v>
      </c>
      <c r="M932" s="19">
        <v>23</v>
      </c>
      <c r="N932" s="19">
        <v>14</v>
      </c>
      <c r="O932" s="19" t="s">
        <v>1502</v>
      </c>
      <c r="P932" s="19">
        <v>4</v>
      </c>
      <c r="Q932" s="19" t="s">
        <v>67</v>
      </c>
      <c r="R932" s="19"/>
      <c r="S932" s="19">
        <v>5000</v>
      </c>
      <c r="T932" s="19" t="s">
        <v>45</v>
      </c>
      <c r="U932" s="19"/>
      <c r="V932" s="19"/>
      <c r="W932" s="19"/>
      <c r="X932" s="19">
        <v>800</v>
      </c>
      <c r="Y932" s="19">
        <v>0</v>
      </c>
      <c r="Z932" s="19">
        <v>1</v>
      </c>
      <c r="AA932" s="19" t="s">
        <v>48</v>
      </c>
      <c r="AB932" s="19">
        <v>1</v>
      </c>
      <c r="AC932" s="19">
        <v>635081</v>
      </c>
      <c r="AD932" s="19">
        <v>12</v>
      </c>
      <c r="AE932" s="19"/>
      <c r="AF932" s="19"/>
      <c r="AG932" s="19"/>
      <c r="AH932" s="19">
        <v>117396</v>
      </c>
      <c r="AI932" s="19">
        <v>1</v>
      </c>
      <c r="AJ932" s="19"/>
      <c r="AK932" s="19"/>
      <c r="AL932" s="19"/>
      <c r="AM932" s="19"/>
      <c r="AN932" s="19"/>
      <c r="AO932" s="19">
        <v>2.38</v>
      </c>
      <c r="AP932" s="19" t="s">
        <v>1519</v>
      </c>
      <c r="AQ932" s="19" t="s">
        <v>1502</v>
      </c>
      <c r="AR932" s="19" t="s">
        <v>1540</v>
      </c>
      <c r="AS932" s="19" t="s">
        <v>1562</v>
      </c>
      <c r="AT932" s="19" t="s">
        <v>1579</v>
      </c>
      <c r="AU932" s="19" t="s">
        <v>1580</v>
      </c>
      <c r="AV932" s="19" t="s">
        <v>1565</v>
      </c>
      <c r="AW932" s="19">
        <v>2008</v>
      </c>
      <c r="AX932" s="19">
        <v>3</v>
      </c>
      <c r="AY932" s="19" t="s">
        <v>1581</v>
      </c>
      <c r="AZ932" s="19" t="s">
        <v>1567</v>
      </c>
      <c r="BA932" s="19">
        <v>2009</v>
      </c>
      <c r="BB932" t="str">
        <f>VLOOKUP(AC932,'CTCwiretagcode(Jan2016)'!A$2:C$730,3,FALSE)</f>
        <v>GLH</v>
      </c>
      <c r="BC932" t="str">
        <f t="shared" si="45"/>
        <v>NT</v>
      </c>
      <c r="BD932">
        <f t="shared" si="46"/>
        <v>3</v>
      </c>
      <c r="BE932" t="str">
        <f t="shared" si="44"/>
        <v>6350813M10107  C2011800</v>
      </c>
      <c r="BK932" s="19" t="s">
        <v>1518</v>
      </c>
    </row>
    <row r="933" spans="1:63" x14ac:dyDescent="0.25">
      <c r="A933" s="19" t="s">
        <v>1501</v>
      </c>
      <c r="B933" s="19">
        <v>4.0999999999999996</v>
      </c>
      <c r="C933" s="19">
        <v>20140313</v>
      </c>
      <c r="D933" s="19" t="s">
        <v>41</v>
      </c>
      <c r="E933" s="19" t="s">
        <v>41</v>
      </c>
      <c r="F933" s="19">
        <v>2233758</v>
      </c>
      <c r="G933" s="19">
        <v>1</v>
      </c>
      <c r="H933" s="19">
        <v>2011</v>
      </c>
      <c r="I933" s="19">
        <v>20110826</v>
      </c>
      <c r="J933" s="19" t="s">
        <v>1501</v>
      </c>
      <c r="K933" s="19">
        <v>6</v>
      </c>
      <c r="L933" s="19">
        <v>35</v>
      </c>
      <c r="M933" s="19">
        <v>23</v>
      </c>
      <c r="N933" s="19">
        <v>17</v>
      </c>
      <c r="O933" s="19" t="s">
        <v>1502</v>
      </c>
      <c r="P933" s="19">
        <v>4</v>
      </c>
      <c r="Q933" s="19" t="s">
        <v>67</v>
      </c>
      <c r="R933" s="19"/>
      <c r="S933" s="19">
        <v>5000</v>
      </c>
      <c r="T933" s="19" t="s">
        <v>45</v>
      </c>
      <c r="U933" s="19"/>
      <c r="V933" s="19"/>
      <c r="W933" s="19"/>
      <c r="X933" s="19">
        <v>800</v>
      </c>
      <c r="Y933" s="19">
        <v>0</v>
      </c>
      <c r="Z933" s="19">
        <v>1</v>
      </c>
      <c r="AA933" s="19" t="s">
        <v>48</v>
      </c>
      <c r="AB933" s="19">
        <v>1</v>
      </c>
      <c r="AC933" s="19">
        <v>634272</v>
      </c>
      <c r="AD933" s="19">
        <v>12</v>
      </c>
      <c r="AE933" s="19"/>
      <c r="AF933" s="19"/>
      <c r="AG933" s="19"/>
      <c r="AH933" s="19">
        <v>117396</v>
      </c>
      <c r="AI933" s="19">
        <v>1</v>
      </c>
      <c r="AJ933" s="19"/>
      <c r="AK933" s="19"/>
      <c r="AL933" s="19"/>
      <c r="AM933" s="19"/>
      <c r="AN933" s="19"/>
      <c r="AO933" s="19">
        <v>2.38</v>
      </c>
      <c r="AP933" s="19" t="s">
        <v>1519</v>
      </c>
      <c r="AQ933" s="19" t="s">
        <v>1502</v>
      </c>
      <c r="AR933" s="19" t="s">
        <v>1540</v>
      </c>
      <c r="AS933" s="19" t="s">
        <v>1562</v>
      </c>
      <c r="AT933" s="19" t="s">
        <v>1563</v>
      </c>
      <c r="AU933" s="19" t="s">
        <v>1564</v>
      </c>
      <c r="AV933" s="19" t="s">
        <v>1565</v>
      </c>
      <c r="AW933" s="19">
        <v>2007</v>
      </c>
      <c r="AX933" s="19">
        <v>3</v>
      </c>
      <c r="AY933" s="19" t="s">
        <v>1566</v>
      </c>
      <c r="AZ933" s="19" t="s">
        <v>1567</v>
      </c>
      <c r="BA933" s="19">
        <v>2008</v>
      </c>
      <c r="BB933" t="str">
        <f>VLOOKUP(AC933,'CTCwiretagcode(Jan2016)'!A$2:C$730,3,FALSE)</f>
        <v>SAM</v>
      </c>
      <c r="BC933" t="str">
        <f t="shared" si="45"/>
        <v>Tr</v>
      </c>
      <c r="BD933">
        <f t="shared" si="46"/>
        <v>3</v>
      </c>
      <c r="BE933" t="str">
        <f t="shared" si="44"/>
        <v>6342723M10107  C2011800</v>
      </c>
      <c r="BK933" s="19" t="s">
        <v>1518</v>
      </c>
    </row>
    <row r="934" spans="1:63" x14ac:dyDescent="0.25">
      <c r="A934" s="19" t="s">
        <v>1501</v>
      </c>
      <c r="B934" s="19">
        <v>4.0999999999999996</v>
      </c>
      <c r="C934" s="19">
        <v>20140313</v>
      </c>
      <c r="D934" s="19" t="s">
        <v>41</v>
      </c>
      <c r="E934" s="19" t="s">
        <v>41</v>
      </c>
      <c r="F934" s="19">
        <v>2233759</v>
      </c>
      <c r="G934" s="19">
        <v>1</v>
      </c>
      <c r="H934" s="19">
        <v>2011</v>
      </c>
      <c r="I934" s="19">
        <v>20110826</v>
      </c>
      <c r="J934" s="19" t="s">
        <v>1501</v>
      </c>
      <c r="K934" s="19">
        <v>6</v>
      </c>
      <c r="L934" s="19">
        <v>35</v>
      </c>
      <c r="M934" s="19">
        <v>23</v>
      </c>
      <c r="N934" s="19">
        <v>17</v>
      </c>
      <c r="O934" s="19" t="s">
        <v>1502</v>
      </c>
      <c r="P934" s="19">
        <v>4</v>
      </c>
      <c r="Q934" s="19" t="s">
        <v>67</v>
      </c>
      <c r="R934" s="19"/>
      <c r="S934" s="19">
        <v>0</v>
      </c>
      <c r="T934" s="19" t="s">
        <v>45</v>
      </c>
      <c r="U934" s="19"/>
      <c r="V934" s="19"/>
      <c r="W934" s="19"/>
      <c r="X934" s="19">
        <v>660</v>
      </c>
      <c r="Y934" s="19">
        <v>0</v>
      </c>
      <c r="Z934" s="19">
        <v>1</v>
      </c>
      <c r="AA934" s="19" t="s">
        <v>48</v>
      </c>
      <c r="AB934" s="19">
        <v>1</v>
      </c>
      <c r="AC934" s="19">
        <v>635081</v>
      </c>
      <c r="AD934" s="19">
        <v>12</v>
      </c>
      <c r="AE934" s="19"/>
      <c r="AF934" s="19"/>
      <c r="AG934" s="19"/>
      <c r="AH934" s="19">
        <v>117396</v>
      </c>
      <c r="AI934" s="19">
        <v>1</v>
      </c>
      <c r="AJ934" s="19"/>
      <c r="AK934" s="19"/>
      <c r="AL934" s="19"/>
      <c r="AM934" s="19"/>
      <c r="AN934" s="19"/>
      <c r="AO934" s="19">
        <v>2.38</v>
      </c>
      <c r="AP934" s="19" t="s">
        <v>1519</v>
      </c>
      <c r="AQ934" s="19" t="s">
        <v>1502</v>
      </c>
      <c r="AR934" s="19" t="s">
        <v>1540</v>
      </c>
      <c r="AS934" s="19" t="s">
        <v>1562</v>
      </c>
      <c r="AT934" s="19" t="s">
        <v>1579</v>
      </c>
      <c r="AU934" s="19" t="s">
        <v>1580</v>
      </c>
      <c r="AV934" s="19" t="s">
        <v>1565</v>
      </c>
      <c r="AW934" s="19">
        <v>2008</v>
      </c>
      <c r="AX934" s="19">
        <v>3</v>
      </c>
      <c r="AY934" s="19" t="s">
        <v>1581</v>
      </c>
      <c r="AZ934" s="19" t="s">
        <v>1567</v>
      </c>
      <c r="BA934" s="19">
        <v>2009</v>
      </c>
      <c r="BB934" t="str">
        <f>VLOOKUP(AC934,'CTCwiretagcode(Jan2016)'!A$2:C$730,3,FALSE)</f>
        <v>GLH</v>
      </c>
      <c r="BC934" t="str">
        <f t="shared" si="45"/>
        <v>Tr</v>
      </c>
      <c r="BD934">
        <f t="shared" si="46"/>
        <v>3</v>
      </c>
      <c r="BE934" t="str">
        <f t="shared" si="44"/>
        <v>6350813M10107  C2011660</v>
      </c>
      <c r="BK934" s="19" t="s">
        <v>1518</v>
      </c>
    </row>
    <row r="935" spans="1:63" x14ac:dyDescent="0.25">
      <c r="A935" s="19" t="s">
        <v>1501</v>
      </c>
      <c r="B935" s="19">
        <v>4.0999999999999996</v>
      </c>
      <c r="C935" s="19">
        <v>20140313</v>
      </c>
      <c r="D935" s="19" t="s">
        <v>41</v>
      </c>
      <c r="E935" s="19" t="s">
        <v>41</v>
      </c>
      <c r="F935" s="19">
        <v>2233745</v>
      </c>
      <c r="G935" s="19">
        <v>1</v>
      </c>
      <c r="H935" s="19">
        <v>2011</v>
      </c>
      <c r="I935" s="19">
        <v>20110829</v>
      </c>
      <c r="J935" s="19" t="s">
        <v>1501</v>
      </c>
      <c r="K935" s="19">
        <v>6</v>
      </c>
      <c r="L935" s="19">
        <v>36</v>
      </c>
      <c r="M935" s="19">
        <v>23</v>
      </c>
      <c r="N935" s="19">
        <v>49</v>
      </c>
      <c r="O935" s="19" t="s">
        <v>1502</v>
      </c>
      <c r="P935" s="19">
        <v>4</v>
      </c>
      <c r="Q935" s="19" t="s">
        <v>67</v>
      </c>
      <c r="R935" s="19"/>
      <c r="S935" s="19">
        <v>5000</v>
      </c>
      <c r="T935" s="19" t="s">
        <v>45</v>
      </c>
      <c r="U935" s="19"/>
      <c r="V935" s="19"/>
      <c r="W935" s="19"/>
      <c r="X935" s="19">
        <v>810</v>
      </c>
      <c r="Y935" s="19">
        <v>0</v>
      </c>
      <c r="Z935" s="19">
        <v>1</v>
      </c>
      <c r="AA935" s="19" t="s">
        <v>48</v>
      </c>
      <c r="AB935" s="19">
        <v>1</v>
      </c>
      <c r="AC935" s="19">
        <v>634841</v>
      </c>
      <c r="AD935" s="19">
        <v>12</v>
      </c>
      <c r="AE935" s="19"/>
      <c r="AF935" s="19"/>
      <c r="AG935" s="19"/>
      <c r="AH935" s="19">
        <v>117397</v>
      </c>
      <c r="AI935" s="19">
        <v>1</v>
      </c>
      <c r="AJ935" s="19"/>
      <c r="AK935" s="19"/>
      <c r="AL935" s="19"/>
      <c r="AM935" s="19"/>
      <c r="AN935" s="19"/>
      <c r="AO935" s="19">
        <v>2.8</v>
      </c>
      <c r="AP935" s="19" t="s">
        <v>1519</v>
      </c>
      <c r="AQ935" s="19" t="s">
        <v>1502</v>
      </c>
      <c r="AR935" s="19" t="s">
        <v>1540</v>
      </c>
      <c r="AS935" s="19" t="s">
        <v>1562</v>
      </c>
      <c r="AT935" s="19" t="s">
        <v>1563</v>
      </c>
      <c r="AU935" s="19" t="s">
        <v>1564</v>
      </c>
      <c r="AV935" s="19" t="s">
        <v>1565</v>
      </c>
      <c r="AW935" s="19">
        <v>2008</v>
      </c>
      <c r="AX935" s="19">
        <v>3</v>
      </c>
      <c r="AY935" s="19" t="s">
        <v>1566</v>
      </c>
      <c r="AZ935" s="19" t="s">
        <v>1567</v>
      </c>
      <c r="BA935" s="19">
        <v>2009</v>
      </c>
      <c r="BB935" t="str">
        <f>VLOOKUP(AC935,'CTCwiretagcode(Jan2016)'!A$2:C$730,3,FALSE)</f>
        <v>SAM</v>
      </c>
      <c r="BC935" t="str">
        <f t="shared" si="45"/>
        <v>mix</v>
      </c>
      <c r="BD935">
        <f t="shared" si="46"/>
        <v>3</v>
      </c>
      <c r="BE935" t="str">
        <f t="shared" si="44"/>
        <v>6348413M10107  C2011810</v>
      </c>
      <c r="BK935" s="19" t="s">
        <v>1518</v>
      </c>
    </row>
    <row r="936" spans="1:63" x14ac:dyDescent="0.25">
      <c r="A936" s="19" t="s">
        <v>1501</v>
      </c>
      <c r="B936" s="19">
        <v>4.0999999999999996</v>
      </c>
      <c r="C936" s="19">
        <v>20140313</v>
      </c>
      <c r="D936" s="19" t="s">
        <v>41</v>
      </c>
      <c r="E936" s="19" t="s">
        <v>41</v>
      </c>
      <c r="F936" s="19">
        <v>2233746</v>
      </c>
      <c r="G936" s="19">
        <v>1</v>
      </c>
      <c r="H936" s="19">
        <v>2011</v>
      </c>
      <c r="I936" s="19">
        <v>20110829</v>
      </c>
      <c r="J936" s="19" t="s">
        <v>1501</v>
      </c>
      <c r="K936" s="19">
        <v>6</v>
      </c>
      <c r="L936" s="19">
        <v>36</v>
      </c>
      <c r="M936" s="19">
        <v>23</v>
      </c>
      <c r="N936" s="19">
        <v>49</v>
      </c>
      <c r="O936" s="19" t="s">
        <v>1502</v>
      </c>
      <c r="P936" s="19">
        <v>4</v>
      </c>
      <c r="Q936" s="19" t="s">
        <v>67</v>
      </c>
      <c r="R936" s="19"/>
      <c r="S936" s="19">
        <v>5000</v>
      </c>
      <c r="T936" s="19" t="s">
        <v>110</v>
      </c>
      <c r="U936" s="19"/>
      <c r="V936" s="19"/>
      <c r="W936" s="19"/>
      <c r="X936" s="19">
        <v>800</v>
      </c>
      <c r="Y936" s="19">
        <v>0</v>
      </c>
      <c r="Z936" s="19">
        <v>1</v>
      </c>
      <c r="AA936" s="19" t="s">
        <v>48</v>
      </c>
      <c r="AB936" s="19">
        <v>1</v>
      </c>
      <c r="AC936" s="19">
        <v>634272</v>
      </c>
      <c r="AD936" s="19">
        <v>12</v>
      </c>
      <c r="AE936" s="19"/>
      <c r="AF936" s="19"/>
      <c r="AG936" s="19"/>
      <c r="AH936" s="19">
        <v>117397</v>
      </c>
      <c r="AI936" s="19">
        <v>1</v>
      </c>
      <c r="AJ936" s="19"/>
      <c r="AK936" s="19"/>
      <c r="AL936" s="19"/>
      <c r="AM936" s="19"/>
      <c r="AN936" s="19"/>
      <c r="AO936" s="19">
        <v>2.8</v>
      </c>
      <c r="AP936" s="19" t="s">
        <v>1519</v>
      </c>
      <c r="AQ936" s="19" t="s">
        <v>1502</v>
      </c>
      <c r="AR936" s="19" t="s">
        <v>1540</v>
      </c>
      <c r="AS936" s="19" t="s">
        <v>1562</v>
      </c>
      <c r="AT936" s="19" t="s">
        <v>1563</v>
      </c>
      <c r="AU936" s="19" t="s">
        <v>1564</v>
      </c>
      <c r="AV936" s="19" t="s">
        <v>1565</v>
      </c>
      <c r="AW936" s="19">
        <v>2007</v>
      </c>
      <c r="AX936" s="19">
        <v>3</v>
      </c>
      <c r="AY936" s="19" t="s">
        <v>1566</v>
      </c>
      <c r="AZ936" s="19" t="s">
        <v>1567</v>
      </c>
      <c r="BA936" s="19">
        <v>2008</v>
      </c>
      <c r="BB936" t="str">
        <f>VLOOKUP(AC936,'CTCwiretagcode(Jan2016)'!A$2:C$730,3,FALSE)</f>
        <v>SAM</v>
      </c>
      <c r="BC936" t="str">
        <f t="shared" si="45"/>
        <v>mix</v>
      </c>
      <c r="BD936">
        <f t="shared" si="46"/>
        <v>3</v>
      </c>
      <c r="BE936" t="str">
        <f t="shared" si="44"/>
        <v>6342723M10107  C2011800</v>
      </c>
      <c r="BK936" s="19" t="s">
        <v>1518</v>
      </c>
    </row>
    <row r="937" spans="1:63" x14ac:dyDescent="0.25">
      <c r="A937" s="19" t="s">
        <v>1501</v>
      </c>
      <c r="B937" s="19">
        <v>4.0999999999999996</v>
      </c>
      <c r="C937" s="19">
        <v>20140313</v>
      </c>
      <c r="D937" s="19" t="s">
        <v>41</v>
      </c>
      <c r="E937" s="19" t="s">
        <v>41</v>
      </c>
      <c r="F937" s="19">
        <v>2233747</v>
      </c>
      <c r="G937" s="19">
        <v>1</v>
      </c>
      <c r="H937" s="19">
        <v>2011</v>
      </c>
      <c r="I937" s="19">
        <v>20110829</v>
      </c>
      <c r="J937" s="19" t="s">
        <v>1501</v>
      </c>
      <c r="K937" s="19">
        <v>6</v>
      </c>
      <c r="L937" s="19">
        <v>36</v>
      </c>
      <c r="M937" s="19">
        <v>23</v>
      </c>
      <c r="N937" s="19">
        <v>49</v>
      </c>
      <c r="O937" s="19" t="s">
        <v>1502</v>
      </c>
      <c r="P937" s="19">
        <v>4</v>
      </c>
      <c r="Q937" s="19" t="s">
        <v>67</v>
      </c>
      <c r="R937" s="19"/>
      <c r="S937" s="19">
        <v>5000</v>
      </c>
      <c r="T937" s="19" t="s">
        <v>110</v>
      </c>
      <c r="U937" s="19"/>
      <c r="V937" s="19"/>
      <c r="W937" s="19"/>
      <c r="X937" s="19">
        <v>840</v>
      </c>
      <c r="Y937" s="19">
        <v>0</v>
      </c>
      <c r="Z937" s="19">
        <v>1</v>
      </c>
      <c r="AA937" s="19" t="s">
        <v>48</v>
      </c>
      <c r="AB937" s="19">
        <v>1</v>
      </c>
      <c r="AC937" s="19">
        <v>634272</v>
      </c>
      <c r="AD937" s="19">
        <v>12</v>
      </c>
      <c r="AE937" s="19"/>
      <c r="AF937" s="19"/>
      <c r="AG937" s="19"/>
      <c r="AH937" s="19">
        <v>117397</v>
      </c>
      <c r="AI937" s="19">
        <v>1</v>
      </c>
      <c r="AJ937" s="19"/>
      <c r="AK937" s="19"/>
      <c r="AL937" s="19"/>
      <c r="AM937" s="19"/>
      <c r="AN937" s="19"/>
      <c r="AO937" s="19">
        <v>2.8</v>
      </c>
      <c r="AP937" s="19" t="s">
        <v>1519</v>
      </c>
      <c r="AQ937" s="19" t="s">
        <v>1502</v>
      </c>
      <c r="AR937" s="19" t="s">
        <v>1540</v>
      </c>
      <c r="AS937" s="19" t="s">
        <v>1562</v>
      </c>
      <c r="AT937" s="19" t="s">
        <v>1563</v>
      </c>
      <c r="AU937" s="19" t="s">
        <v>1564</v>
      </c>
      <c r="AV937" s="19" t="s">
        <v>1565</v>
      </c>
      <c r="AW937" s="19">
        <v>2007</v>
      </c>
      <c r="AX937" s="19">
        <v>3</v>
      </c>
      <c r="AY937" s="19" t="s">
        <v>1566</v>
      </c>
      <c r="AZ937" s="19" t="s">
        <v>1567</v>
      </c>
      <c r="BA937" s="19">
        <v>2008</v>
      </c>
      <c r="BB937" t="str">
        <f>VLOOKUP(AC937,'CTCwiretagcode(Jan2016)'!A$2:C$730,3,FALSE)</f>
        <v>SAM</v>
      </c>
      <c r="BC937" t="str">
        <f t="shared" si="45"/>
        <v>mix</v>
      </c>
      <c r="BD937">
        <f t="shared" si="46"/>
        <v>3</v>
      </c>
      <c r="BE937" t="str">
        <f t="shared" si="44"/>
        <v>6342723M10107  C2011840</v>
      </c>
      <c r="BK937" s="19" t="s">
        <v>1518</v>
      </c>
    </row>
    <row r="938" spans="1:63" x14ac:dyDescent="0.25">
      <c r="A938" s="19" t="s">
        <v>1501</v>
      </c>
      <c r="B938" s="19">
        <v>4.0999999999999996</v>
      </c>
      <c r="C938" s="19">
        <v>20140313</v>
      </c>
      <c r="D938" s="19" t="s">
        <v>41</v>
      </c>
      <c r="E938" s="19" t="s">
        <v>41</v>
      </c>
      <c r="F938" s="19">
        <v>2233748</v>
      </c>
      <c r="G938" s="19">
        <v>1</v>
      </c>
      <c r="H938" s="19">
        <v>2011</v>
      </c>
      <c r="I938" s="19">
        <v>20110829</v>
      </c>
      <c r="J938" s="19" t="s">
        <v>1501</v>
      </c>
      <c r="K938" s="19">
        <v>6</v>
      </c>
      <c r="L938" s="19">
        <v>36</v>
      </c>
      <c r="M938" s="19">
        <v>23</v>
      </c>
      <c r="N938" s="19">
        <v>49</v>
      </c>
      <c r="O938" s="19" t="s">
        <v>1502</v>
      </c>
      <c r="P938" s="19">
        <v>4</v>
      </c>
      <c r="Q938" s="19" t="s">
        <v>67</v>
      </c>
      <c r="R938" s="19"/>
      <c r="S938" s="19">
        <v>5000</v>
      </c>
      <c r="T938" s="19" t="s">
        <v>110</v>
      </c>
      <c r="U938" s="19"/>
      <c r="V938" s="19"/>
      <c r="W938" s="19"/>
      <c r="X938" s="19">
        <v>790</v>
      </c>
      <c r="Y938" s="19">
        <v>0</v>
      </c>
      <c r="Z938" s="19">
        <v>1</v>
      </c>
      <c r="AA938" s="19" t="s">
        <v>48</v>
      </c>
      <c r="AB938" s="19">
        <v>1</v>
      </c>
      <c r="AC938" s="19">
        <v>634272</v>
      </c>
      <c r="AD938" s="19">
        <v>12</v>
      </c>
      <c r="AE938" s="19"/>
      <c r="AF938" s="19"/>
      <c r="AG938" s="19"/>
      <c r="AH938" s="19">
        <v>117397</v>
      </c>
      <c r="AI938" s="19">
        <v>1</v>
      </c>
      <c r="AJ938" s="19"/>
      <c r="AK938" s="19"/>
      <c r="AL938" s="19"/>
      <c r="AM938" s="19"/>
      <c r="AN938" s="19"/>
      <c r="AO938" s="19">
        <v>2.8</v>
      </c>
      <c r="AP938" s="19" t="s">
        <v>1519</v>
      </c>
      <c r="AQ938" s="19" t="s">
        <v>1502</v>
      </c>
      <c r="AR938" s="19" t="s">
        <v>1540</v>
      </c>
      <c r="AS938" s="19" t="s">
        <v>1562</v>
      </c>
      <c r="AT938" s="19" t="s">
        <v>1563</v>
      </c>
      <c r="AU938" s="19" t="s">
        <v>1564</v>
      </c>
      <c r="AV938" s="19" t="s">
        <v>1565</v>
      </c>
      <c r="AW938" s="19">
        <v>2007</v>
      </c>
      <c r="AX938" s="19">
        <v>3</v>
      </c>
      <c r="AY938" s="19" t="s">
        <v>1566</v>
      </c>
      <c r="AZ938" s="19" t="s">
        <v>1567</v>
      </c>
      <c r="BA938" s="19">
        <v>2008</v>
      </c>
      <c r="BB938" t="str">
        <f>VLOOKUP(AC938,'CTCwiretagcode(Jan2016)'!A$2:C$730,3,FALSE)</f>
        <v>SAM</v>
      </c>
      <c r="BC938" t="str">
        <f t="shared" si="45"/>
        <v>mix</v>
      </c>
      <c r="BD938">
        <f t="shared" si="46"/>
        <v>3</v>
      </c>
      <c r="BE938" t="str">
        <f t="shared" si="44"/>
        <v>6342723M10107  C2011790</v>
      </c>
      <c r="BK938" s="19" t="s">
        <v>1518</v>
      </c>
    </row>
    <row r="939" spans="1:63" x14ac:dyDescent="0.25">
      <c r="A939" s="19" t="s">
        <v>1501</v>
      </c>
      <c r="B939" s="19">
        <v>4.0999999999999996</v>
      </c>
      <c r="C939" s="19">
        <v>20140313</v>
      </c>
      <c r="D939" s="19" t="s">
        <v>41</v>
      </c>
      <c r="E939" s="19" t="s">
        <v>41</v>
      </c>
      <c r="F939" s="19">
        <v>2233749</v>
      </c>
      <c r="G939" s="19">
        <v>1</v>
      </c>
      <c r="H939" s="19">
        <v>2011</v>
      </c>
      <c r="I939" s="19">
        <v>20110829</v>
      </c>
      <c r="J939" s="19" t="s">
        <v>1501</v>
      </c>
      <c r="K939" s="19">
        <v>6</v>
      </c>
      <c r="L939" s="19">
        <v>36</v>
      </c>
      <c r="M939" s="19">
        <v>23</v>
      </c>
      <c r="N939" s="19">
        <v>49</v>
      </c>
      <c r="O939" s="19" t="s">
        <v>1502</v>
      </c>
      <c r="P939" s="19">
        <v>4</v>
      </c>
      <c r="Q939" s="19" t="s">
        <v>67</v>
      </c>
      <c r="R939" s="19"/>
      <c r="S939" s="19">
        <v>5000</v>
      </c>
      <c r="T939" s="19" t="s">
        <v>45</v>
      </c>
      <c r="U939" s="19"/>
      <c r="V939" s="19"/>
      <c r="W939" s="19"/>
      <c r="X939" s="19">
        <v>720</v>
      </c>
      <c r="Y939" s="19">
        <v>0</v>
      </c>
      <c r="Z939" s="19">
        <v>1</v>
      </c>
      <c r="AA939" s="19" t="s">
        <v>48</v>
      </c>
      <c r="AB939" s="19">
        <v>1</v>
      </c>
      <c r="AC939" s="19">
        <v>634841</v>
      </c>
      <c r="AD939" s="19">
        <v>12</v>
      </c>
      <c r="AE939" s="19"/>
      <c r="AF939" s="19"/>
      <c r="AG939" s="19"/>
      <c r="AH939" s="19">
        <v>117397</v>
      </c>
      <c r="AI939" s="19">
        <v>1</v>
      </c>
      <c r="AJ939" s="19"/>
      <c r="AK939" s="19"/>
      <c r="AL939" s="19"/>
      <c r="AM939" s="19"/>
      <c r="AN939" s="19"/>
      <c r="AO939" s="19">
        <v>2.8</v>
      </c>
      <c r="AP939" s="19" t="s">
        <v>1519</v>
      </c>
      <c r="AQ939" s="19" t="s">
        <v>1502</v>
      </c>
      <c r="AR939" s="19" t="s">
        <v>1540</v>
      </c>
      <c r="AS939" s="19" t="s">
        <v>1562</v>
      </c>
      <c r="AT939" s="19" t="s">
        <v>1563</v>
      </c>
      <c r="AU939" s="19" t="s">
        <v>1564</v>
      </c>
      <c r="AV939" s="19" t="s">
        <v>1565</v>
      </c>
      <c r="AW939" s="19">
        <v>2008</v>
      </c>
      <c r="AX939" s="19">
        <v>3</v>
      </c>
      <c r="AY939" s="19" t="s">
        <v>1566</v>
      </c>
      <c r="AZ939" s="19" t="s">
        <v>1567</v>
      </c>
      <c r="BA939" s="19">
        <v>2009</v>
      </c>
      <c r="BB939" t="str">
        <f>VLOOKUP(AC939,'CTCwiretagcode(Jan2016)'!A$2:C$730,3,FALSE)</f>
        <v>SAM</v>
      </c>
      <c r="BC939" t="str">
        <f t="shared" si="45"/>
        <v>mix</v>
      </c>
      <c r="BD939">
        <f t="shared" si="46"/>
        <v>3</v>
      </c>
      <c r="BE939" t="str">
        <f t="shared" si="44"/>
        <v>6348413M10107  C2011720</v>
      </c>
      <c r="BK939" s="19" t="s">
        <v>1518</v>
      </c>
    </row>
    <row r="940" spans="1:63" x14ac:dyDescent="0.25">
      <c r="A940" s="19" t="s">
        <v>1501</v>
      </c>
      <c r="B940" s="19">
        <v>4.0999999999999996</v>
      </c>
      <c r="C940" s="19">
        <v>20140313</v>
      </c>
      <c r="D940" s="19" t="s">
        <v>41</v>
      </c>
      <c r="E940" s="19" t="s">
        <v>41</v>
      </c>
      <c r="F940" s="19">
        <v>2233750</v>
      </c>
      <c r="G940" s="19">
        <v>1</v>
      </c>
      <c r="H940" s="19">
        <v>2011</v>
      </c>
      <c r="I940" s="19">
        <v>20110829</v>
      </c>
      <c r="J940" s="19" t="s">
        <v>1501</v>
      </c>
      <c r="K940" s="19">
        <v>6</v>
      </c>
      <c r="L940" s="19">
        <v>36</v>
      </c>
      <c r="M940" s="19">
        <v>23</v>
      </c>
      <c r="N940" s="19">
        <v>49</v>
      </c>
      <c r="O940" s="19" t="s">
        <v>1502</v>
      </c>
      <c r="P940" s="19">
        <v>4</v>
      </c>
      <c r="Q940" s="19" t="s">
        <v>67</v>
      </c>
      <c r="R940" s="19"/>
      <c r="S940" s="19">
        <v>5000</v>
      </c>
      <c r="T940" s="19" t="s">
        <v>45</v>
      </c>
      <c r="U940" s="19"/>
      <c r="V940" s="19"/>
      <c r="W940" s="19"/>
      <c r="X940" s="19">
        <v>750</v>
      </c>
      <c r="Y940" s="19">
        <v>0</v>
      </c>
      <c r="Z940" s="19">
        <v>1</v>
      </c>
      <c r="AA940" s="19" t="s">
        <v>48</v>
      </c>
      <c r="AB940" s="19">
        <v>1</v>
      </c>
      <c r="AC940" s="19">
        <v>634272</v>
      </c>
      <c r="AD940" s="19">
        <v>12</v>
      </c>
      <c r="AE940" s="19"/>
      <c r="AF940" s="19"/>
      <c r="AG940" s="19"/>
      <c r="AH940" s="19">
        <v>117397</v>
      </c>
      <c r="AI940" s="19">
        <v>1</v>
      </c>
      <c r="AJ940" s="19"/>
      <c r="AK940" s="19"/>
      <c r="AL940" s="19"/>
      <c r="AM940" s="19"/>
      <c r="AN940" s="19"/>
      <c r="AO940" s="19">
        <v>2.8</v>
      </c>
      <c r="AP940" s="19" t="s">
        <v>1519</v>
      </c>
      <c r="AQ940" s="19" t="s">
        <v>1502</v>
      </c>
      <c r="AR940" s="19" t="s">
        <v>1540</v>
      </c>
      <c r="AS940" s="19" t="s">
        <v>1562</v>
      </c>
      <c r="AT940" s="19" t="s">
        <v>1563</v>
      </c>
      <c r="AU940" s="19" t="s">
        <v>1564</v>
      </c>
      <c r="AV940" s="19" t="s">
        <v>1565</v>
      </c>
      <c r="AW940" s="19">
        <v>2007</v>
      </c>
      <c r="AX940" s="19">
        <v>3</v>
      </c>
      <c r="AY940" s="19" t="s">
        <v>1566</v>
      </c>
      <c r="AZ940" s="19" t="s">
        <v>1567</v>
      </c>
      <c r="BA940" s="19">
        <v>2008</v>
      </c>
      <c r="BB940" t="str">
        <f>VLOOKUP(AC940,'CTCwiretagcode(Jan2016)'!A$2:C$730,3,FALSE)</f>
        <v>SAM</v>
      </c>
      <c r="BC940" t="str">
        <f t="shared" si="45"/>
        <v>mix</v>
      </c>
      <c r="BD940">
        <f t="shared" si="46"/>
        <v>3</v>
      </c>
      <c r="BE940" t="str">
        <f t="shared" si="44"/>
        <v>6342723M10107  C2011750</v>
      </c>
      <c r="BK940" s="19" t="s">
        <v>1518</v>
      </c>
    </row>
    <row r="941" spans="1:63" x14ac:dyDescent="0.25">
      <c r="A941" s="19" t="s">
        <v>1501</v>
      </c>
      <c r="B941" s="19">
        <v>4.0999999999999996</v>
      </c>
      <c r="C941" s="19">
        <v>20140313</v>
      </c>
      <c r="D941" s="19" t="s">
        <v>41</v>
      </c>
      <c r="E941" s="19" t="s">
        <v>41</v>
      </c>
      <c r="F941" s="19">
        <v>2232580</v>
      </c>
      <c r="G941" s="19">
        <v>1</v>
      </c>
      <c r="H941" s="19">
        <v>2011</v>
      </c>
      <c r="I941" s="19">
        <v>20110829</v>
      </c>
      <c r="J941" s="19" t="s">
        <v>1501</v>
      </c>
      <c r="K941" s="19">
        <v>6</v>
      </c>
      <c r="L941" s="19">
        <v>36</v>
      </c>
      <c r="M941" s="19">
        <v>23</v>
      </c>
      <c r="N941" s="19">
        <v>14</v>
      </c>
      <c r="O941" s="19" t="s">
        <v>1502</v>
      </c>
      <c r="P941" s="19">
        <v>4</v>
      </c>
      <c r="Q941" s="19" t="s">
        <v>67</v>
      </c>
      <c r="R941" s="19"/>
      <c r="S941" s="19">
        <v>5000</v>
      </c>
      <c r="T941" s="19" t="s">
        <v>110</v>
      </c>
      <c r="U941" s="19"/>
      <c r="V941" s="19"/>
      <c r="W941" s="19"/>
      <c r="X941" s="19">
        <v>720</v>
      </c>
      <c r="Y941" s="19">
        <v>0</v>
      </c>
      <c r="Z941" s="19">
        <v>1</v>
      </c>
      <c r="AA941" s="19" t="s">
        <v>48</v>
      </c>
      <c r="AB941" s="19">
        <v>1</v>
      </c>
      <c r="AC941" s="19">
        <v>635081</v>
      </c>
      <c r="AD941" s="19">
        <v>12</v>
      </c>
      <c r="AE941" s="19"/>
      <c r="AF941" s="19"/>
      <c r="AG941" s="19"/>
      <c r="AH941" s="19">
        <v>117397</v>
      </c>
      <c r="AI941" s="19">
        <v>1</v>
      </c>
      <c r="AJ941" s="19"/>
      <c r="AK941" s="19"/>
      <c r="AL941" s="19"/>
      <c r="AM941" s="19"/>
      <c r="AN941" s="19"/>
      <c r="AO941" s="19">
        <v>2.8</v>
      </c>
      <c r="AP941" s="19" t="s">
        <v>1519</v>
      </c>
      <c r="AQ941" s="19" t="s">
        <v>1502</v>
      </c>
      <c r="AR941" s="19" t="s">
        <v>1540</v>
      </c>
      <c r="AS941" s="19" t="s">
        <v>1562</v>
      </c>
      <c r="AT941" s="19" t="s">
        <v>1579</v>
      </c>
      <c r="AU941" s="19" t="s">
        <v>1580</v>
      </c>
      <c r="AV941" s="19" t="s">
        <v>1565</v>
      </c>
      <c r="AW941" s="19">
        <v>2008</v>
      </c>
      <c r="AX941" s="19">
        <v>3</v>
      </c>
      <c r="AY941" s="19" t="s">
        <v>1581</v>
      </c>
      <c r="AZ941" s="19" t="s">
        <v>1567</v>
      </c>
      <c r="BA941" s="19">
        <v>2009</v>
      </c>
      <c r="BB941" t="str">
        <f>VLOOKUP(AC941,'CTCwiretagcode(Jan2016)'!A$2:C$730,3,FALSE)</f>
        <v>GLH</v>
      </c>
      <c r="BC941" t="str">
        <f t="shared" si="45"/>
        <v>NT</v>
      </c>
      <c r="BD941">
        <f t="shared" si="46"/>
        <v>3</v>
      </c>
      <c r="BE941" t="str">
        <f t="shared" si="44"/>
        <v>6350813M10107  C2011720</v>
      </c>
      <c r="BK941" s="19" t="s">
        <v>1518</v>
      </c>
    </row>
    <row r="942" spans="1:63" x14ac:dyDescent="0.25">
      <c r="A942" s="19" t="s">
        <v>1501</v>
      </c>
      <c r="B942" s="19">
        <v>4.0999999999999996</v>
      </c>
      <c r="C942" s="19">
        <v>20140313</v>
      </c>
      <c r="D942" s="19" t="s">
        <v>41</v>
      </c>
      <c r="E942" s="19" t="s">
        <v>41</v>
      </c>
      <c r="F942" s="19">
        <v>2232583</v>
      </c>
      <c r="G942" s="19">
        <v>1</v>
      </c>
      <c r="H942" s="19">
        <v>2011</v>
      </c>
      <c r="I942" s="19">
        <v>20110829</v>
      </c>
      <c r="J942" s="19" t="s">
        <v>1501</v>
      </c>
      <c r="K942" s="19">
        <v>6</v>
      </c>
      <c r="L942" s="19">
        <v>36</v>
      </c>
      <c r="M942" s="19">
        <v>23</v>
      </c>
      <c r="N942" s="19">
        <v>14</v>
      </c>
      <c r="O942" s="19" t="s">
        <v>1502</v>
      </c>
      <c r="P942" s="19">
        <v>4</v>
      </c>
      <c r="Q942" s="19" t="s">
        <v>67</v>
      </c>
      <c r="R942" s="19"/>
      <c r="S942" s="19">
        <v>5000</v>
      </c>
      <c r="T942" s="19" t="s">
        <v>45</v>
      </c>
      <c r="U942" s="19"/>
      <c r="V942" s="19"/>
      <c r="W942" s="19"/>
      <c r="X942" s="19">
        <v>840</v>
      </c>
      <c r="Y942" s="19">
        <v>0</v>
      </c>
      <c r="Z942" s="19">
        <v>1</v>
      </c>
      <c r="AA942" s="19" t="s">
        <v>48</v>
      </c>
      <c r="AB942" s="19">
        <v>1</v>
      </c>
      <c r="AC942" s="19">
        <v>634272</v>
      </c>
      <c r="AD942" s="19">
        <v>12</v>
      </c>
      <c r="AE942" s="19"/>
      <c r="AF942" s="19"/>
      <c r="AG942" s="19"/>
      <c r="AH942" s="19">
        <v>117397</v>
      </c>
      <c r="AI942" s="19">
        <v>1</v>
      </c>
      <c r="AJ942" s="19"/>
      <c r="AK942" s="19"/>
      <c r="AL942" s="19"/>
      <c r="AM942" s="19"/>
      <c r="AN942" s="19"/>
      <c r="AO942" s="19">
        <v>2.8</v>
      </c>
      <c r="AP942" s="19" t="s">
        <v>1519</v>
      </c>
      <c r="AQ942" s="19" t="s">
        <v>1502</v>
      </c>
      <c r="AR942" s="19" t="s">
        <v>1540</v>
      </c>
      <c r="AS942" s="19" t="s">
        <v>1562</v>
      </c>
      <c r="AT942" s="19" t="s">
        <v>1563</v>
      </c>
      <c r="AU942" s="19" t="s">
        <v>1564</v>
      </c>
      <c r="AV942" s="19" t="s">
        <v>1565</v>
      </c>
      <c r="AW942" s="19">
        <v>2007</v>
      </c>
      <c r="AX942" s="19">
        <v>3</v>
      </c>
      <c r="AY942" s="19" t="s">
        <v>1566</v>
      </c>
      <c r="AZ942" s="19" t="s">
        <v>1567</v>
      </c>
      <c r="BA942" s="19">
        <v>2008</v>
      </c>
      <c r="BB942" t="str">
        <f>VLOOKUP(AC942,'CTCwiretagcode(Jan2016)'!A$2:C$730,3,FALSE)</f>
        <v>SAM</v>
      </c>
      <c r="BC942" t="str">
        <f t="shared" si="45"/>
        <v>NT</v>
      </c>
      <c r="BD942">
        <f t="shared" si="46"/>
        <v>3</v>
      </c>
      <c r="BE942" t="str">
        <f t="shared" si="44"/>
        <v>6342723M10107  C2011840</v>
      </c>
      <c r="BK942" s="19" t="s">
        <v>1518</v>
      </c>
    </row>
    <row r="943" spans="1:63" x14ac:dyDescent="0.25">
      <c r="A943" s="19" t="s">
        <v>1501</v>
      </c>
      <c r="B943" s="19">
        <v>4.0999999999999996</v>
      </c>
      <c r="C943" s="19">
        <v>20140313</v>
      </c>
      <c r="D943" s="19" t="s">
        <v>41</v>
      </c>
      <c r="E943" s="19" t="s">
        <v>41</v>
      </c>
      <c r="F943" s="19">
        <v>2232585</v>
      </c>
      <c r="G943" s="19">
        <v>1</v>
      </c>
      <c r="H943" s="19">
        <v>2011</v>
      </c>
      <c r="I943" s="19">
        <v>20110829</v>
      </c>
      <c r="J943" s="19" t="s">
        <v>1501</v>
      </c>
      <c r="K943" s="19">
        <v>6</v>
      </c>
      <c r="L943" s="19">
        <v>36</v>
      </c>
      <c r="M943" s="19">
        <v>23</v>
      </c>
      <c r="N943" s="19">
        <v>14</v>
      </c>
      <c r="O943" s="19" t="s">
        <v>1502</v>
      </c>
      <c r="P943" s="19">
        <v>4</v>
      </c>
      <c r="Q943" s="19" t="s">
        <v>67</v>
      </c>
      <c r="R943" s="19"/>
      <c r="S943" s="19">
        <v>5000</v>
      </c>
      <c r="T943" s="19" t="s">
        <v>45</v>
      </c>
      <c r="U943" s="19"/>
      <c r="V943" s="19"/>
      <c r="W943" s="19"/>
      <c r="X943" s="19">
        <v>730</v>
      </c>
      <c r="Y943" s="19">
        <v>0</v>
      </c>
      <c r="Z943" s="19">
        <v>1</v>
      </c>
      <c r="AA943" s="19" t="s">
        <v>48</v>
      </c>
      <c r="AB943" s="19">
        <v>1</v>
      </c>
      <c r="AC943" s="19">
        <v>635081</v>
      </c>
      <c r="AD943" s="19">
        <v>12</v>
      </c>
      <c r="AE943" s="19"/>
      <c r="AF943" s="19"/>
      <c r="AG943" s="19"/>
      <c r="AH943" s="19">
        <v>117397</v>
      </c>
      <c r="AI943" s="19">
        <v>1</v>
      </c>
      <c r="AJ943" s="19"/>
      <c r="AK943" s="19"/>
      <c r="AL943" s="19"/>
      <c r="AM943" s="19"/>
      <c r="AN943" s="19"/>
      <c r="AO943" s="19">
        <v>2.8</v>
      </c>
      <c r="AP943" s="19" t="s">
        <v>1519</v>
      </c>
      <c r="AQ943" s="19" t="s">
        <v>1502</v>
      </c>
      <c r="AR943" s="19" t="s">
        <v>1540</v>
      </c>
      <c r="AS943" s="19" t="s">
        <v>1562</v>
      </c>
      <c r="AT943" s="19" t="s">
        <v>1579</v>
      </c>
      <c r="AU943" s="19" t="s">
        <v>1580</v>
      </c>
      <c r="AV943" s="19" t="s">
        <v>1565</v>
      </c>
      <c r="AW943" s="19">
        <v>2008</v>
      </c>
      <c r="AX943" s="19">
        <v>3</v>
      </c>
      <c r="AY943" s="19" t="s">
        <v>1581</v>
      </c>
      <c r="AZ943" s="19" t="s">
        <v>1567</v>
      </c>
      <c r="BA943" s="19">
        <v>2009</v>
      </c>
      <c r="BB943" t="str">
        <f>VLOOKUP(AC943,'CTCwiretagcode(Jan2016)'!A$2:C$730,3,FALSE)</f>
        <v>GLH</v>
      </c>
      <c r="BC943" t="str">
        <f t="shared" si="45"/>
        <v>NT</v>
      </c>
      <c r="BD943">
        <f t="shared" si="46"/>
        <v>3</v>
      </c>
      <c r="BE943" t="str">
        <f t="shared" si="44"/>
        <v>6350813M10107  C2011730</v>
      </c>
      <c r="BK943" s="19" t="s">
        <v>1518</v>
      </c>
    </row>
    <row r="944" spans="1:63" x14ac:dyDescent="0.25">
      <c r="A944" s="19" t="s">
        <v>1501</v>
      </c>
      <c r="B944" s="19">
        <v>4.0999999999999996</v>
      </c>
      <c r="C944" s="19">
        <v>20140313</v>
      </c>
      <c r="D944" s="19" t="s">
        <v>41</v>
      </c>
      <c r="E944" s="19" t="s">
        <v>41</v>
      </c>
      <c r="F944" s="19">
        <v>2232589</v>
      </c>
      <c r="G944" s="19">
        <v>1</v>
      </c>
      <c r="H944" s="19">
        <v>2011</v>
      </c>
      <c r="I944" s="19">
        <v>20110829</v>
      </c>
      <c r="J944" s="19" t="s">
        <v>1501</v>
      </c>
      <c r="K944" s="19">
        <v>6</v>
      </c>
      <c r="L944" s="19">
        <v>36</v>
      </c>
      <c r="M944" s="19">
        <v>23</v>
      </c>
      <c r="N944" s="19">
        <v>14</v>
      </c>
      <c r="O944" s="19" t="s">
        <v>1502</v>
      </c>
      <c r="P944" s="19">
        <v>4</v>
      </c>
      <c r="Q944" s="19" t="s">
        <v>67</v>
      </c>
      <c r="R944" s="19"/>
      <c r="S944" s="19">
        <v>5000</v>
      </c>
      <c r="T944" s="19" t="s">
        <v>45</v>
      </c>
      <c r="U944" s="19"/>
      <c r="V944" s="19"/>
      <c r="W944" s="19"/>
      <c r="X944" s="19">
        <v>690</v>
      </c>
      <c r="Y944" s="19">
        <v>0</v>
      </c>
      <c r="Z944" s="19">
        <v>1</v>
      </c>
      <c r="AA944" s="19" t="s">
        <v>48</v>
      </c>
      <c r="AB944" s="19">
        <v>1</v>
      </c>
      <c r="AC944" s="19">
        <v>635081</v>
      </c>
      <c r="AD944" s="19">
        <v>12</v>
      </c>
      <c r="AE944" s="19"/>
      <c r="AF944" s="19"/>
      <c r="AG944" s="19"/>
      <c r="AH944" s="19">
        <v>117397</v>
      </c>
      <c r="AI944" s="19">
        <v>1</v>
      </c>
      <c r="AJ944" s="19"/>
      <c r="AK944" s="19"/>
      <c r="AL944" s="19"/>
      <c r="AM944" s="19"/>
      <c r="AN944" s="19"/>
      <c r="AO944" s="19">
        <v>2.8</v>
      </c>
      <c r="AP944" s="19" t="s">
        <v>1519</v>
      </c>
      <c r="AQ944" s="19" t="s">
        <v>1502</v>
      </c>
      <c r="AR944" s="19" t="s">
        <v>1540</v>
      </c>
      <c r="AS944" s="19" t="s">
        <v>1562</v>
      </c>
      <c r="AT944" s="19" t="s">
        <v>1579</v>
      </c>
      <c r="AU944" s="19" t="s">
        <v>1580</v>
      </c>
      <c r="AV944" s="19" t="s">
        <v>1565</v>
      </c>
      <c r="AW944" s="19">
        <v>2008</v>
      </c>
      <c r="AX944" s="19">
        <v>3</v>
      </c>
      <c r="AY944" s="19" t="s">
        <v>1581</v>
      </c>
      <c r="AZ944" s="19" t="s">
        <v>1567</v>
      </c>
      <c r="BA944" s="19">
        <v>2009</v>
      </c>
      <c r="BB944" t="str">
        <f>VLOOKUP(AC944,'CTCwiretagcode(Jan2016)'!A$2:C$730,3,FALSE)</f>
        <v>GLH</v>
      </c>
      <c r="BC944" t="str">
        <f t="shared" si="45"/>
        <v>NT</v>
      </c>
      <c r="BD944">
        <f t="shared" si="46"/>
        <v>3</v>
      </c>
      <c r="BE944" t="str">
        <f t="shared" si="44"/>
        <v>6350813M10107  C2011690</v>
      </c>
      <c r="BK944" s="19" t="s">
        <v>1518</v>
      </c>
    </row>
    <row r="945" spans="1:63" x14ac:dyDescent="0.25">
      <c r="A945" s="19" t="s">
        <v>1501</v>
      </c>
      <c r="B945" s="19">
        <v>4.0999999999999996</v>
      </c>
      <c r="C945" s="19">
        <v>20140313</v>
      </c>
      <c r="D945" s="19" t="s">
        <v>41</v>
      </c>
      <c r="E945" s="19" t="s">
        <v>41</v>
      </c>
      <c r="F945" s="19">
        <v>2252871</v>
      </c>
      <c r="G945" s="19">
        <v>1</v>
      </c>
      <c r="H945" s="19">
        <v>2011</v>
      </c>
      <c r="I945" s="19">
        <v>20110912</v>
      </c>
      <c r="J945" s="19" t="s">
        <v>1501</v>
      </c>
      <c r="K945" s="19">
        <v>6</v>
      </c>
      <c r="L945" s="19">
        <v>38</v>
      </c>
      <c r="M945" s="19">
        <v>23</v>
      </c>
      <c r="N945" s="19">
        <v>14</v>
      </c>
      <c r="O945" s="19" t="s">
        <v>1502</v>
      </c>
      <c r="P945" s="19">
        <v>4</v>
      </c>
      <c r="Q945" s="19" t="s">
        <v>42</v>
      </c>
      <c r="R945" s="19"/>
      <c r="S945" s="19">
        <v>5000</v>
      </c>
      <c r="T945" s="19" t="s">
        <v>110</v>
      </c>
      <c r="U945" s="19"/>
      <c r="V945" s="19"/>
      <c r="W945" s="19"/>
      <c r="X945" s="19">
        <v>790</v>
      </c>
      <c r="Y945" s="19">
        <v>0</v>
      </c>
      <c r="Z945" s="19">
        <v>1</v>
      </c>
      <c r="AA945" s="19" t="s">
        <v>48</v>
      </c>
      <c r="AB945" s="19">
        <v>1</v>
      </c>
      <c r="AC945" s="19">
        <v>634272</v>
      </c>
      <c r="AD945" s="19">
        <v>12</v>
      </c>
      <c r="AE945" s="19"/>
      <c r="AF945" s="19"/>
      <c r="AG945" s="19"/>
      <c r="AH945" s="19">
        <v>117399</v>
      </c>
      <c r="AI945" s="19">
        <v>1</v>
      </c>
      <c r="AJ945" s="19"/>
      <c r="AK945" s="19"/>
      <c r="AL945" s="19"/>
      <c r="AM945" s="19"/>
      <c r="AN945" s="19"/>
      <c r="AO945" s="19">
        <v>2.98</v>
      </c>
      <c r="AP945" s="19" t="s">
        <v>1504</v>
      </c>
      <c r="AQ945" s="19" t="s">
        <v>1502</v>
      </c>
      <c r="AR945" s="19" t="s">
        <v>1540</v>
      </c>
      <c r="AS945" s="19" t="s">
        <v>1562</v>
      </c>
      <c r="AT945" s="19" t="s">
        <v>1563</v>
      </c>
      <c r="AU945" s="19" t="s">
        <v>1564</v>
      </c>
      <c r="AV945" s="19" t="s">
        <v>1565</v>
      </c>
      <c r="AW945" s="19">
        <v>2007</v>
      </c>
      <c r="AX945" s="19">
        <v>3</v>
      </c>
      <c r="AY945" s="19" t="s">
        <v>1566</v>
      </c>
      <c r="AZ945" s="19" t="s">
        <v>1567</v>
      </c>
      <c r="BA945" s="19">
        <v>2008</v>
      </c>
      <c r="BB945" t="str">
        <f>VLOOKUP(AC945,'CTCwiretagcode(Jan2016)'!A$2:C$730,3,FALSE)</f>
        <v>SAM</v>
      </c>
      <c r="BC945" t="str">
        <f t="shared" si="45"/>
        <v>NT</v>
      </c>
      <c r="BD945">
        <f t="shared" si="46"/>
        <v>3</v>
      </c>
      <c r="BE945" t="str">
        <f t="shared" si="44"/>
        <v>6342723M10107  B2011790</v>
      </c>
      <c r="BK945" s="19" t="s">
        <v>1503</v>
      </c>
    </row>
    <row r="946" spans="1:63" x14ac:dyDescent="0.25">
      <c r="A946" s="19" t="s">
        <v>1501</v>
      </c>
      <c r="B946" s="19">
        <v>4.0999999999999996</v>
      </c>
      <c r="C946" s="19">
        <v>20140313</v>
      </c>
      <c r="D946" s="19" t="s">
        <v>41</v>
      </c>
      <c r="E946" s="19" t="s">
        <v>41</v>
      </c>
      <c r="F946" s="19">
        <v>2232620</v>
      </c>
      <c r="G946" s="19">
        <v>1</v>
      </c>
      <c r="H946" s="19">
        <v>2011</v>
      </c>
      <c r="I946" s="19">
        <v>20110913</v>
      </c>
      <c r="J946" s="19" t="s">
        <v>1501</v>
      </c>
      <c r="K946" s="19">
        <v>6</v>
      </c>
      <c r="L946" s="19">
        <v>38</v>
      </c>
      <c r="M946" s="19">
        <v>23</v>
      </c>
      <c r="N946" s="19">
        <v>17</v>
      </c>
      <c r="O946" s="19" t="s">
        <v>1502</v>
      </c>
      <c r="P946" s="19">
        <v>4</v>
      </c>
      <c r="Q946" s="19" t="s">
        <v>42</v>
      </c>
      <c r="R946" s="19"/>
      <c r="S946" s="19">
        <v>5000</v>
      </c>
      <c r="T946" s="19" t="s">
        <v>110</v>
      </c>
      <c r="U946" s="19"/>
      <c r="V946" s="19"/>
      <c r="W946" s="19"/>
      <c r="X946" s="19">
        <v>830</v>
      </c>
      <c r="Y946" s="19">
        <v>0</v>
      </c>
      <c r="Z946" s="19">
        <v>1</v>
      </c>
      <c r="AA946" s="19" t="s">
        <v>48</v>
      </c>
      <c r="AB946" s="19">
        <v>1</v>
      </c>
      <c r="AC946" s="19">
        <v>633389</v>
      </c>
      <c r="AD946" s="19">
        <v>12</v>
      </c>
      <c r="AE946" s="19"/>
      <c r="AF946" s="19"/>
      <c r="AG946" s="19"/>
      <c r="AH946" s="19">
        <v>117399</v>
      </c>
      <c r="AI946" s="19">
        <v>1</v>
      </c>
      <c r="AJ946" s="19"/>
      <c r="AK946" s="19"/>
      <c r="AL946" s="19"/>
      <c r="AM946" s="19"/>
      <c r="AN946" s="19"/>
      <c r="AO946" s="19">
        <v>2.98</v>
      </c>
      <c r="AP946" s="19" t="s">
        <v>1504</v>
      </c>
      <c r="AQ946" s="19" t="s">
        <v>1502</v>
      </c>
      <c r="AR946" s="19" t="s">
        <v>1540</v>
      </c>
      <c r="AS946" s="19" t="s">
        <v>1562</v>
      </c>
      <c r="AT946" s="19" t="s">
        <v>1563</v>
      </c>
      <c r="AU946" s="19" t="s">
        <v>1564</v>
      </c>
      <c r="AV946" s="19" t="s">
        <v>1565</v>
      </c>
      <c r="AW946" s="19">
        <v>2006</v>
      </c>
      <c r="AX946" s="19">
        <v>3</v>
      </c>
      <c r="AY946" s="19" t="s">
        <v>1566</v>
      </c>
      <c r="AZ946" s="19" t="s">
        <v>1567</v>
      </c>
      <c r="BA946" s="19">
        <v>2007</v>
      </c>
      <c r="BB946" t="str">
        <f>VLOOKUP(AC946,'CTCwiretagcode(Jan2016)'!A$2:C$730,3,FALSE)</f>
        <v>SAM</v>
      </c>
      <c r="BC946" t="str">
        <f t="shared" si="45"/>
        <v>Tr</v>
      </c>
      <c r="BD946">
        <f t="shared" si="46"/>
        <v>3</v>
      </c>
      <c r="BE946" t="str">
        <f t="shared" si="44"/>
        <v>6333893M10107  B2011830</v>
      </c>
      <c r="BK946" s="19" t="s">
        <v>1503</v>
      </c>
    </row>
    <row r="947" spans="1:63" x14ac:dyDescent="0.25">
      <c r="A947" s="19" t="s">
        <v>1501</v>
      </c>
      <c r="B947" s="19">
        <v>4.0999999999999996</v>
      </c>
      <c r="C947" s="19">
        <v>20140313</v>
      </c>
      <c r="D947" s="19" t="s">
        <v>41</v>
      </c>
      <c r="E947" s="19" t="s">
        <v>41</v>
      </c>
      <c r="F947" s="19">
        <v>2251080</v>
      </c>
      <c r="G947" s="19">
        <v>1</v>
      </c>
      <c r="H947" s="19">
        <v>2011</v>
      </c>
      <c r="I947" s="19">
        <v>20110913</v>
      </c>
      <c r="J947" s="19" t="s">
        <v>1501</v>
      </c>
      <c r="K947" s="19">
        <v>6</v>
      </c>
      <c r="L947" s="19">
        <v>38</v>
      </c>
      <c r="M947" s="19">
        <v>23</v>
      </c>
      <c r="N947" s="19">
        <v>17</v>
      </c>
      <c r="O947" s="19" t="s">
        <v>1502</v>
      </c>
      <c r="P947" s="19">
        <v>4</v>
      </c>
      <c r="Q947" s="19" t="s">
        <v>42</v>
      </c>
      <c r="R947" s="19"/>
      <c r="S947" s="19">
        <v>5000</v>
      </c>
      <c r="T947" s="19" t="s">
        <v>110</v>
      </c>
      <c r="U947" s="19"/>
      <c r="V947" s="19"/>
      <c r="W947" s="19"/>
      <c r="X947" s="19">
        <v>760</v>
      </c>
      <c r="Y947" s="19">
        <v>0</v>
      </c>
      <c r="Z947" s="19">
        <v>1</v>
      </c>
      <c r="AA947" s="19" t="s">
        <v>48</v>
      </c>
      <c r="AB947" s="19">
        <v>1</v>
      </c>
      <c r="AC947" s="19">
        <v>634272</v>
      </c>
      <c r="AD947" s="19">
        <v>12</v>
      </c>
      <c r="AE947" s="19"/>
      <c r="AF947" s="19"/>
      <c r="AG947" s="19"/>
      <c r="AH947" s="19">
        <v>117399</v>
      </c>
      <c r="AI947" s="19">
        <v>1</v>
      </c>
      <c r="AJ947" s="19"/>
      <c r="AK947" s="19"/>
      <c r="AL947" s="19"/>
      <c r="AM947" s="19"/>
      <c r="AN947" s="19"/>
      <c r="AO947" s="19">
        <v>2.98</v>
      </c>
      <c r="AP947" s="19" t="s">
        <v>1504</v>
      </c>
      <c r="AQ947" s="19" t="s">
        <v>1502</v>
      </c>
      <c r="AR947" s="19" t="s">
        <v>1540</v>
      </c>
      <c r="AS947" s="19" t="s">
        <v>1562</v>
      </c>
      <c r="AT947" s="19" t="s">
        <v>1563</v>
      </c>
      <c r="AU947" s="19" t="s">
        <v>1564</v>
      </c>
      <c r="AV947" s="19" t="s">
        <v>1565</v>
      </c>
      <c r="AW947" s="19">
        <v>2007</v>
      </c>
      <c r="AX947" s="19">
        <v>3</v>
      </c>
      <c r="AY947" s="19" t="s">
        <v>1566</v>
      </c>
      <c r="AZ947" s="19" t="s">
        <v>1567</v>
      </c>
      <c r="BA947" s="19">
        <v>2008</v>
      </c>
      <c r="BB947" t="str">
        <f>VLOOKUP(AC947,'CTCwiretagcode(Jan2016)'!A$2:C$730,3,FALSE)</f>
        <v>SAM</v>
      </c>
      <c r="BC947" t="str">
        <f t="shared" si="45"/>
        <v>Tr</v>
      </c>
      <c r="BD947">
        <f t="shared" si="46"/>
        <v>3</v>
      </c>
      <c r="BE947" t="str">
        <f t="shared" si="44"/>
        <v>6342723M10107  B2011760</v>
      </c>
      <c r="BK947" s="19" t="s">
        <v>1503</v>
      </c>
    </row>
    <row r="948" spans="1:63" x14ac:dyDescent="0.25">
      <c r="A948" s="19" t="s">
        <v>1501</v>
      </c>
      <c r="B948" s="19">
        <v>4.0999999999999996</v>
      </c>
      <c r="C948" s="19">
        <v>20140313</v>
      </c>
      <c r="D948" s="19" t="s">
        <v>41</v>
      </c>
      <c r="E948" s="19" t="s">
        <v>41</v>
      </c>
      <c r="F948" s="19">
        <v>2251083</v>
      </c>
      <c r="G948" s="19">
        <v>1</v>
      </c>
      <c r="H948" s="19">
        <v>2011</v>
      </c>
      <c r="I948" s="19">
        <v>20110913</v>
      </c>
      <c r="J948" s="19" t="s">
        <v>1501</v>
      </c>
      <c r="K948" s="19">
        <v>6</v>
      </c>
      <c r="L948" s="19">
        <v>38</v>
      </c>
      <c r="M948" s="19">
        <v>23</v>
      </c>
      <c r="N948" s="19">
        <v>17</v>
      </c>
      <c r="O948" s="19" t="s">
        <v>1502</v>
      </c>
      <c r="P948" s="19">
        <v>4</v>
      </c>
      <c r="Q948" s="19" t="s">
        <v>42</v>
      </c>
      <c r="R948" s="19"/>
      <c r="S948" s="19">
        <v>5000</v>
      </c>
      <c r="T948" s="19" t="s">
        <v>110</v>
      </c>
      <c r="U948" s="19"/>
      <c r="V948" s="19"/>
      <c r="W948" s="19"/>
      <c r="X948" s="19">
        <v>750</v>
      </c>
      <c r="Y948" s="19">
        <v>0</v>
      </c>
      <c r="Z948" s="19">
        <v>1</v>
      </c>
      <c r="AA948" s="19" t="s">
        <v>48</v>
      </c>
      <c r="AB948" s="19">
        <v>1</v>
      </c>
      <c r="AC948" s="19">
        <v>634272</v>
      </c>
      <c r="AD948" s="19">
        <v>12</v>
      </c>
      <c r="AE948" s="19"/>
      <c r="AF948" s="19"/>
      <c r="AG948" s="19"/>
      <c r="AH948" s="19">
        <v>117399</v>
      </c>
      <c r="AI948" s="19">
        <v>1</v>
      </c>
      <c r="AJ948" s="19"/>
      <c r="AK948" s="19"/>
      <c r="AL948" s="19"/>
      <c r="AM948" s="19"/>
      <c r="AN948" s="19"/>
      <c r="AO948" s="19">
        <v>2.98</v>
      </c>
      <c r="AP948" s="19" t="s">
        <v>1504</v>
      </c>
      <c r="AQ948" s="19" t="s">
        <v>1502</v>
      </c>
      <c r="AR948" s="19" t="s">
        <v>1540</v>
      </c>
      <c r="AS948" s="19" t="s">
        <v>1562</v>
      </c>
      <c r="AT948" s="19" t="s">
        <v>1563</v>
      </c>
      <c r="AU948" s="19" t="s">
        <v>1564</v>
      </c>
      <c r="AV948" s="19" t="s">
        <v>1565</v>
      </c>
      <c r="AW948" s="19">
        <v>2007</v>
      </c>
      <c r="AX948" s="19">
        <v>3</v>
      </c>
      <c r="AY948" s="19" t="s">
        <v>1566</v>
      </c>
      <c r="AZ948" s="19" t="s">
        <v>1567</v>
      </c>
      <c r="BA948" s="19">
        <v>2008</v>
      </c>
      <c r="BB948" t="str">
        <f>VLOOKUP(AC948,'CTCwiretagcode(Jan2016)'!A$2:C$730,3,FALSE)</f>
        <v>SAM</v>
      </c>
      <c r="BC948" t="str">
        <f t="shared" si="45"/>
        <v>Tr</v>
      </c>
      <c r="BD948">
        <f t="shared" si="46"/>
        <v>3</v>
      </c>
      <c r="BE948" t="str">
        <f t="shared" si="44"/>
        <v>6342723M10107  B2011750</v>
      </c>
      <c r="BK948" s="19" t="s">
        <v>1503</v>
      </c>
    </row>
    <row r="949" spans="1:63" x14ac:dyDescent="0.25">
      <c r="A949" s="19" t="s">
        <v>1501</v>
      </c>
      <c r="B949" s="19">
        <v>4.0999999999999996</v>
      </c>
      <c r="C949" s="19">
        <v>20140313</v>
      </c>
      <c r="D949" s="19" t="s">
        <v>41</v>
      </c>
      <c r="E949" s="19" t="s">
        <v>41</v>
      </c>
      <c r="F949" s="19">
        <v>2251085</v>
      </c>
      <c r="G949" s="19">
        <v>1</v>
      </c>
      <c r="H949" s="19">
        <v>2011</v>
      </c>
      <c r="I949" s="19">
        <v>20110913</v>
      </c>
      <c r="J949" s="19" t="s">
        <v>1501</v>
      </c>
      <c r="K949" s="19">
        <v>6</v>
      </c>
      <c r="L949" s="19">
        <v>38</v>
      </c>
      <c r="M949" s="19">
        <v>23</v>
      </c>
      <c r="N949" s="19">
        <v>17</v>
      </c>
      <c r="O949" s="19" t="s">
        <v>1502</v>
      </c>
      <c r="P949" s="19">
        <v>4</v>
      </c>
      <c r="Q949" s="19" t="s">
        <v>42</v>
      </c>
      <c r="R949" s="19"/>
      <c r="S949" s="19">
        <v>5000</v>
      </c>
      <c r="T949" s="19" t="s">
        <v>110</v>
      </c>
      <c r="U949" s="19"/>
      <c r="V949" s="19"/>
      <c r="W949" s="19"/>
      <c r="X949" s="19">
        <v>700</v>
      </c>
      <c r="Y949" s="19">
        <v>0</v>
      </c>
      <c r="Z949" s="19">
        <v>1</v>
      </c>
      <c r="AA949" s="19" t="s">
        <v>48</v>
      </c>
      <c r="AB949" s="19">
        <v>1</v>
      </c>
      <c r="AC949" s="19">
        <v>186313</v>
      </c>
      <c r="AD949" s="19">
        <v>12</v>
      </c>
      <c r="AE949" s="19"/>
      <c r="AF949" s="19"/>
      <c r="AG949" s="19"/>
      <c r="AH949" s="19">
        <v>117399</v>
      </c>
      <c r="AI949" s="19">
        <v>1</v>
      </c>
      <c r="AJ949" s="19"/>
      <c r="AK949" s="19"/>
      <c r="AL949" s="19"/>
      <c r="AM949" s="19"/>
      <c r="AN949" s="19"/>
      <c r="AO949" s="19">
        <v>2.98</v>
      </c>
      <c r="AP949" s="19" t="s">
        <v>1504</v>
      </c>
      <c r="AQ949" s="19" t="s">
        <v>1502</v>
      </c>
      <c r="AR949" s="19" t="s">
        <v>1505</v>
      </c>
      <c r="AS949" s="19" t="s">
        <v>1512</v>
      </c>
      <c r="AT949" s="19" t="s">
        <v>1513</v>
      </c>
      <c r="AU949" s="19" t="s">
        <v>1514</v>
      </c>
      <c r="AV949" s="19" t="s">
        <v>1515</v>
      </c>
      <c r="AW949" s="19">
        <v>2008</v>
      </c>
      <c r="AX949" s="19">
        <v>3</v>
      </c>
      <c r="AY949" s="19" t="s">
        <v>1516</v>
      </c>
      <c r="AZ949" s="19" t="s">
        <v>1517</v>
      </c>
      <c r="BA949" s="19">
        <v>2009</v>
      </c>
      <c r="BB949" t="str">
        <f>VLOOKUP(AC949,'CTCwiretagcode(Jan2016)'!A$2:C$730,3,FALSE)</f>
        <v>COW</v>
      </c>
      <c r="BC949" t="str">
        <f t="shared" si="45"/>
        <v>Tr</v>
      </c>
      <c r="BD949">
        <f t="shared" si="46"/>
        <v>3</v>
      </c>
      <c r="BE949" t="str">
        <f t="shared" si="44"/>
        <v>1863133M10107  B2011700</v>
      </c>
      <c r="BK949" s="19" t="s">
        <v>1503</v>
      </c>
    </row>
    <row r="950" spans="1:63" x14ac:dyDescent="0.25">
      <c r="A950" s="19" t="s">
        <v>1501</v>
      </c>
      <c r="B950" s="19">
        <v>4.0999999999999996</v>
      </c>
      <c r="C950" s="19">
        <v>20140313</v>
      </c>
      <c r="D950" s="19" t="s">
        <v>41</v>
      </c>
      <c r="E950" s="19" t="s">
        <v>41</v>
      </c>
      <c r="F950" s="19">
        <v>2251086</v>
      </c>
      <c r="G950" s="19">
        <v>1</v>
      </c>
      <c r="H950" s="19">
        <v>2011</v>
      </c>
      <c r="I950" s="19">
        <v>20110913</v>
      </c>
      <c r="J950" s="19" t="s">
        <v>1501</v>
      </c>
      <c r="K950" s="19">
        <v>6</v>
      </c>
      <c r="L950" s="19">
        <v>38</v>
      </c>
      <c r="M950" s="19">
        <v>23</v>
      </c>
      <c r="N950" s="19">
        <v>17</v>
      </c>
      <c r="O950" s="19" t="s">
        <v>1502</v>
      </c>
      <c r="P950" s="19">
        <v>4</v>
      </c>
      <c r="Q950" s="19" t="s">
        <v>42</v>
      </c>
      <c r="R950" s="19"/>
      <c r="S950" s="19">
        <v>5000</v>
      </c>
      <c r="T950" s="19" t="s">
        <v>45</v>
      </c>
      <c r="U950" s="19"/>
      <c r="V950" s="19"/>
      <c r="W950" s="19"/>
      <c r="X950" s="19">
        <v>690</v>
      </c>
      <c r="Y950" s="19">
        <v>0</v>
      </c>
      <c r="Z950" s="19">
        <v>1</v>
      </c>
      <c r="AA950" s="19" t="s">
        <v>48</v>
      </c>
      <c r="AB950" s="19">
        <v>1</v>
      </c>
      <c r="AC950" s="19">
        <v>634841</v>
      </c>
      <c r="AD950" s="19">
        <v>12</v>
      </c>
      <c r="AE950" s="19"/>
      <c r="AF950" s="19"/>
      <c r="AG950" s="19"/>
      <c r="AH950" s="19">
        <v>117399</v>
      </c>
      <c r="AI950" s="19">
        <v>1</v>
      </c>
      <c r="AJ950" s="19"/>
      <c r="AK950" s="19"/>
      <c r="AL950" s="19"/>
      <c r="AM950" s="19"/>
      <c r="AN950" s="19"/>
      <c r="AO950" s="19">
        <v>2.98</v>
      </c>
      <c r="AP950" s="19" t="s">
        <v>1504</v>
      </c>
      <c r="AQ950" s="19" t="s">
        <v>1502</v>
      </c>
      <c r="AR950" s="19" t="s">
        <v>1540</v>
      </c>
      <c r="AS950" s="19" t="s">
        <v>1562</v>
      </c>
      <c r="AT950" s="19" t="s">
        <v>1563</v>
      </c>
      <c r="AU950" s="19" t="s">
        <v>1564</v>
      </c>
      <c r="AV950" s="19" t="s">
        <v>1565</v>
      </c>
      <c r="AW950" s="19">
        <v>2008</v>
      </c>
      <c r="AX950" s="19">
        <v>3</v>
      </c>
      <c r="AY950" s="19" t="s">
        <v>1566</v>
      </c>
      <c r="AZ950" s="19" t="s">
        <v>1567</v>
      </c>
      <c r="BA950" s="19">
        <v>2009</v>
      </c>
      <c r="BB950" t="str">
        <f>VLOOKUP(AC950,'CTCwiretagcode(Jan2016)'!A$2:C$730,3,FALSE)</f>
        <v>SAM</v>
      </c>
      <c r="BC950" t="str">
        <f t="shared" si="45"/>
        <v>Tr</v>
      </c>
      <c r="BD950">
        <f t="shared" si="46"/>
        <v>3</v>
      </c>
      <c r="BE950" t="str">
        <f t="shared" si="44"/>
        <v>6348413M10107  B2011690</v>
      </c>
      <c r="BK950" s="19" t="s">
        <v>1503</v>
      </c>
    </row>
    <row r="951" spans="1:63" x14ac:dyDescent="0.25">
      <c r="A951" s="19" t="s">
        <v>1501</v>
      </c>
      <c r="B951" s="19">
        <v>4.0999999999999996</v>
      </c>
      <c r="C951" s="19">
        <v>20140313</v>
      </c>
      <c r="D951" s="19" t="s">
        <v>41</v>
      </c>
      <c r="E951" s="19" t="s">
        <v>41</v>
      </c>
      <c r="F951" s="19">
        <v>2251093</v>
      </c>
      <c r="G951" s="19">
        <v>1</v>
      </c>
      <c r="H951" s="19">
        <v>2011</v>
      </c>
      <c r="I951" s="19">
        <v>20110913</v>
      </c>
      <c r="J951" s="19" t="s">
        <v>1501</v>
      </c>
      <c r="K951" s="19">
        <v>6</v>
      </c>
      <c r="L951" s="19">
        <v>38</v>
      </c>
      <c r="M951" s="19">
        <v>23</v>
      </c>
      <c r="N951" s="19">
        <v>17</v>
      </c>
      <c r="O951" s="19" t="s">
        <v>1502</v>
      </c>
      <c r="P951" s="19">
        <v>4</v>
      </c>
      <c r="Q951" s="19" t="s">
        <v>42</v>
      </c>
      <c r="R951" s="19"/>
      <c r="S951" s="19">
        <v>5000</v>
      </c>
      <c r="T951" s="19" t="s">
        <v>45</v>
      </c>
      <c r="U951" s="19"/>
      <c r="V951" s="19"/>
      <c r="W951" s="19"/>
      <c r="X951" s="19">
        <v>710</v>
      </c>
      <c r="Y951" s="19">
        <v>0</v>
      </c>
      <c r="Z951" s="19">
        <v>1</v>
      </c>
      <c r="AA951" s="19" t="s">
        <v>48</v>
      </c>
      <c r="AB951" s="19">
        <v>1</v>
      </c>
      <c r="AC951" s="19">
        <v>634841</v>
      </c>
      <c r="AD951" s="19">
        <v>12</v>
      </c>
      <c r="AE951" s="19"/>
      <c r="AF951" s="19"/>
      <c r="AG951" s="19"/>
      <c r="AH951" s="19">
        <v>117399</v>
      </c>
      <c r="AI951" s="19">
        <v>1</v>
      </c>
      <c r="AJ951" s="19"/>
      <c r="AK951" s="19"/>
      <c r="AL951" s="19"/>
      <c r="AM951" s="19"/>
      <c r="AN951" s="19"/>
      <c r="AO951" s="19">
        <v>2.98</v>
      </c>
      <c r="AP951" s="19" t="s">
        <v>1504</v>
      </c>
      <c r="AQ951" s="19" t="s">
        <v>1502</v>
      </c>
      <c r="AR951" s="19" t="s">
        <v>1540</v>
      </c>
      <c r="AS951" s="19" t="s">
        <v>1562</v>
      </c>
      <c r="AT951" s="19" t="s">
        <v>1563</v>
      </c>
      <c r="AU951" s="19" t="s">
        <v>1564</v>
      </c>
      <c r="AV951" s="19" t="s">
        <v>1565</v>
      </c>
      <c r="AW951" s="19">
        <v>2008</v>
      </c>
      <c r="AX951" s="19">
        <v>3</v>
      </c>
      <c r="AY951" s="19" t="s">
        <v>1566</v>
      </c>
      <c r="AZ951" s="19" t="s">
        <v>1567</v>
      </c>
      <c r="BA951" s="19">
        <v>2009</v>
      </c>
      <c r="BB951" t="str">
        <f>VLOOKUP(AC951,'CTCwiretagcode(Jan2016)'!A$2:C$730,3,FALSE)</f>
        <v>SAM</v>
      </c>
      <c r="BC951" t="str">
        <f t="shared" si="45"/>
        <v>Tr</v>
      </c>
      <c r="BD951">
        <f t="shared" si="46"/>
        <v>3</v>
      </c>
      <c r="BE951" t="str">
        <f t="shared" si="44"/>
        <v>6348413M10107  B2011710</v>
      </c>
      <c r="BK951" s="19" t="s">
        <v>1503</v>
      </c>
    </row>
    <row r="952" spans="1:63" x14ac:dyDescent="0.25">
      <c r="A952" s="19" t="s">
        <v>1501</v>
      </c>
      <c r="B952" s="19">
        <v>4.0999999999999996</v>
      </c>
      <c r="C952" s="19">
        <v>20140313</v>
      </c>
      <c r="D952" s="19" t="s">
        <v>41</v>
      </c>
      <c r="E952" s="19" t="s">
        <v>41</v>
      </c>
      <c r="F952" s="19">
        <v>2251095</v>
      </c>
      <c r="G952" s="19">
        <v>1</v>
      </c>
      <c r="H952" s="19">
        <v>2011</v>
      </c>
      <c r="I952" s="19">
        <v>20110913</v>
      </c>
      <c r="J952" s="19" t="s">
        <v>1501</v>
      </c>
      <c r="K952" s="19">
        <v>6</v>
      </c>
      <c r="L952" s="19">
        <v>38</v>
      </c>
      <c r="M952" s="19">
        <v>23</v>
      </c>
      <c r="N952" s="19">
        <v>17</v>
      </c>
      <c r="O952" s="19" t="s">
        <v>1502</v>
      </c>
      <c r="P952" s="19">
        <v>4</v>
      </c>
      <c r="Q952" s="19" t="s">
        <v>42</v>
      </c>
      <c r="R952" s="19"/>
      <c r="S952" s="19">
        <v>5000</v>
      </c>
      <c r="T952" s="19" t="s">
        <v>110</v>
      </c>
      <c r="U952" s="19"/>
      <c r="V952" s="19"/>
      <c r="W952" s="19"/>
      <c r="X952" s="19">
        <v>820</v>
      </c>
      <c r="Y952" s="19">
        <v>0</v>
      </c>
      <c r="Z952" s="19">
        <v>1</v>
      </c>
      <c r="AA952" s="19" t="s">
        <v>48</v>
      </c>
      <c r="AB952" s="19">
        <v>1</v>
      </c>
      <c r="AC952" s="19">
        <v>634272</v>
      </c>
      <c r="AD952" s="19">
        <v>12</v>
      </c>
      <c r="AE952" s="19"/>
      <c r="AF952" s="19"/>
      <c r="AG952" s="19"/>
      <c r="AH952" s="19">
        <v>117399</v>
      </c>
      <c r="AI952" s="19">
        <v>1</v>
      </c>
      <c r="AJ952" s="19"/>
      <c r="AK952" s="19"/>
      <c r="AL952" s="19"/>
      <c r="AM952" s="19"/>
      <c r="AN952" s="19"/>
      <c r="AO952" s="19">
        <v>2.98</v>
      </c>
      <c r="AP952" s="19" t="s">
        <v>1504</v>
      </c>
      <c r="AQ952" s="19" t="s">
        <v>1502</v>
      </c>
      <c r="AR952" s="19" t="s">
        <v>1540</v>
      </c>
      <c r="AS952" s="19" t="s">
        <v>1562</v>
      </c>
      <c r="AT952" s="19" t="s">
        <v>1563</v>
      </c>
      <c r="AU952" s="19" t="s">
        <v>1564</v>
      </c>
      <c r="AV952" s="19" t="s">
        <v>1565</v>
      </c>
      <c r="AW952" s="19">
        <v>2007</v>
      </c>
      <c r="AX952" s="19">
        <v>3</v>
      </c>
      <c r="AY952" s="19" t="s">
        <v>1566</v>
      </c>
      <c r="AZ952" s="19" t="s">
        <v>1567</v>
      </c>
      <c r="BA952" s="19">
        <v>2008</v>
      </c>
      <c r="BB952" t="str">
        <f>VLOOKUP(AC952,'CTCwiretagcode(Jan2016)'!A$2:C$730,3,FALSE)</f>
        <v>SAM</v>
      </c>
      <c r="BC952" t="str">
        <f t="shared" si="45"/>
        <v>Tr</v>
      </c>
      <c r="BD952">
        <f t="shared" si="46"/>
        <v>3</v>
      </c>
      <c r="BE952" t="str">
        <f t="shared" si="44"/>
        <v>6342723M10107  B2011820</v>
      </c>
      <c r="BK952" s="19" t="s">
        <v>1503</v>
      </c>
    </row>
    <row r="953" spans="1:63" x14ac:dyDescent="0.25">
      <c r="A953" s="19" t="s">
        <v>1501</v>
      </c>
      <c r="B953" s="19">
        <v>4.0999999999999996</v>
      </c>
      <c r="C953" s="19">
        <v>20140313</v>
      </c>
      <c r="D953" s="19" t="s">
        <v>41</v>
      </c>
      <c r="E953" s="19" t="s">
        <v>41</v>
      </c>
      <c r="F953" s="19">
        <v>2251096</v>
      </c>
      <c r="G953" s="19">
        <v>1</v>
      </c>
      <c r="H953" s="19">
        <v>2011</v>
      </c>
      <c r="I953" s="19">
        <v>20110913</v>
      </c>
      <c r="J953" s="19" t="s">
        <v>1501</v>
      </c>
      <c r="K953" s="19">
        <v>6</v>
      </c>
      <c r="L953" s="19">
        <v>38</v>
      </c>
      <c r="M953" s="19">
        <v>23</v>
      </c>
      <c r="N953" s="19">
        <v>17</v>
      </c>
      <c r="O953" s="19" t="s">
        <v>1502</v>
      </c>
      <c r="P953" s="19">
        <v>4</v>
      </c>
      <c r="Q953" s="19" t="s">
        <v>42</v>
      </c>
      <c r="R953" s="19"/>
      <c r="S953" s="19">
        <v>5000</v>
      </c>
      <c r="T953" s="19" t="s">
        <v>45</v>
      </c>
      <c r="U953" s="19"/>
      <c r="V953" s="19"/>
      <c r="W953" s="19"/>
      <c r="X953" s="19">
        <v>850</v>
      </c>
      <c r="Y953" s="19">
        <v>0</v>
      </c>
      <c r="Z953" s="19">
        <v>1</v>
      </c>
      <c r="AA953" s="19" t="s">
        <v>48</v>
      </c>
      <c r="AB953" s="19">
        <v>1</v>
      </c>
      <c r="AC953" s="19">
        <v>634841</v>
      </c>
      <c r="AD953" s="19">
        <v>12</v>
      </c>
      <c r="AE953" s="19"/>
      <c r="AF953" s="19"/>
      <c r="AG953" s="19"/>
      <c r="AH953" s="19">
        <v>117399</v>
      </c>
      <c r="AI953" s="19">
        <v>1</v>
      </c>
      <c r="AJ953" s="19"/>
      <c r="AK953" s="19"/>
      <c r="AL953" s="19"/>
      <c r="AM953" s="19"/>
      <c r="AN953" s="19"/>
      <c r="AO953" s="19">
        <v>2.98</v>
      </c>
      <c r="AP953" s="19" t="s">
        <v>1504</v>
      </c>
      <c r="AQ953" s="19" t="s">
        <v>1502</v>
      </c>
      <c r="AR953" s="19" t="s">
        <v>1540</v>
      </c>
      <c r="AS953" s="19" t="s">
        <v>1562</v>
      </c>
      <c r="AT953" s="19" t="s">
        <v>1563</v>
      </c>
      <c r="AU953" s="19" t="s">
        <v>1564</v>
      </c>
      <c r="AV953" s="19" t="s">
        <v>1565</v>
      </c>
      <c r="AW953" s="19">
        <v>2008</v>
      </c>
      <c r="AX953" s="19">
        <v>3</v>
      </c>
      <c r="AY953" s="19" t="s">
        <v>1566</v>
      </c>
      <c r="AZ953" s="19" t="s">
        <v>1567</v>
      </c>
      <c r="BA953" s="19">
        <v>2009</v>
      </c>
      <c r="BB953" t="str">
        <f>VLOOKUP(AC953,'CTCwiretagcode(Jan2016)'!A$2:C$730,3,FALSE)</f>
        <v>SAM</v>
      </c>
      <c r="BC953" t="str">
        <f t="shared" si="45"/>
        <v>Tr</v>
      </c>
      <c r="BD953">
        <f t="shared" si="46"/>
        <v>3</v>
      </c>
      <c r="BE953" t="str">
        <f t="shared" si="44"/>
        <v>6348413M10107  B2011850</v>
      </c>
      <c r="BK953" s="19" t="s">
        <v>1503</v>
      </c>
    </row>
    <row r="954" spans="1:63" x14ac:dyDescent="0.25">
      <c r="A954" s="19" t="s">
        <v>1501</v>
      </c>
      <c r="B954" s="19">
        <v>4.0999999999999996</v>
      </c>
      <c r="C954" s="19">
        <v>20140313</v>
      </c>
      <c r="D954" s="19" t="s">
        <v>41</v>
      </c>
      <c r="E954" s="19" t="s">
        <v>41</v>
      </c>
      <c r="F954" s="19">
        <v>2251097</v>
      </c>
      <c r="G954" s="19">
        <v>1</v>
      </c>
      <c r="H954" s="19">
        <v>2011</v>
      </c>
      <c r="I954" s="19">
        <v>20110913</v>
      </c>
      <c r="J954" s="19" t="s">
        <v>1501</v>
      </c>
      <c r="K954" s="19">
        <v>6</v>
      </c>
      <c r="L954" s="19">
        <v>38</v>
      </c>
      <c r="M954" s="19">
        <v>23</v>
      </c>
      <c r="N954" s="19">
        <v>17</v>
      </c>
      <c r="O954" s="19" t="s">
        <v>1502</v>
      </c>
      <c r="P954" s="19">
        <v>4</v>
      </c>
      <c r="Q954" s="19" t="s">
        <v>42</v>
      </c>
      <c r="R954" s="19"/>
      <c r="S954" s="19">
        <v>5000</v>
      </c>
      <c r="T954" s="19" t="s">
        <v>110</v>
      </c>
      <c r="U954" s="19"/>
      <c r="V954" s="19"/>
      <c r="W954" s="19"/>
      <c r="X954" s="19">
        <v>750</v>
      </c>
      <c r="Y954" s="19">
        <v>0</v>
      </c>
      <c r="Z954" s="19">
        <v>1</v>
      </c>
      <c r="AA954" s="19" t="s">
        <v>48</v>
      </c>
      <c r="AB954" s="19">
        <v>1</v>
      </c>
      <c r="AC954" s="19">
        <v>634272</v>
      </c>
      <c r="AD954" s="19">
        <v>12</v>
      </c>
      <c r="AE954" s="19"/>
      <c r="AF954" s="19"/>
      <c r="AG954" s="19"/>
      <c r="AH954" s="19">
        <v>117399</v>
      </c>
      <c r="AI954" s="19">
        <v>1</v>
      </c>
      <c r="AJ954" s="19"/>
      <c r="AK954" s="19"/>
      <c r="AL954" s="19"/>
      <c r="AM954" s="19"/>
      <c r="AN954" s="19"/>
      <c r="AO954" s="19">
        <v>2.98</v>
      </c>
      <c r="AP954" s="19" t="s">
        <v>1504</v>
      </c>
      <c r="AQ954" s="19" t="s">
        <v>1502</v>
      </c>
      <c r="AR954" s="19" t="s">
        <v>1540</v>
      </c>
      <c r="AS954" s="19" t="s">
        <v>1562</v>
      </c>
      <c r="AT954" s="19" t="s">
        <v>1563</v>
      </c>
      <c r="AU954" s="19" t="s">
        <v>1564</v>
      </c>
      <c r="AV954" s="19" t="s">
        <v>1565</v>
      </c>
      <c r="AW954" s="19">
        <v>2007</v>
      </c>
      <c r="AX954" s="19">
        <v>3</v>
      </c>
      <c r="AY954" s="19" t="s">
        <v>1566</v>
      </c>
      <c r="AZ954" s="19" t="s">
        <v>1567</v>
      </c>
      <c r="BA954" s="19">
        <v>2008</v>
      </c>
      <c r="BB954" t="str">
        <f>VLOOKUP(AC954,'CTCwiretagcode(Jan2016)'!A$2:C$730,3,FALSE)</f>
        <v>SAM</v>
      </c>
      <c r="BC954" t="str">
        <f t="shared" si="45"/>
        <v>Tr</v>
      </c>
      <c r="BD954">
        <f t="shared" si="46"/>
        <v>3</v>
      </c>
      <c r="BE954" t="str">
        <f t="shared" si="44"/>
        <v>6342723M10107  B2011750</v>
      </c>
      <c r="BK954" s="19" t="s">
        <v>1503</v>
      </c>
    </row>
    <row r="955" spans="1:63" x14ac:dyDescent="0.25">
      <c r="A955" s="19" t="s">
        <v>1501</v>
      </c>
      <c r="B955" s="19">
        <v>4.0999999999999996</v>
      </c>
      <c r="C955" s="19">
        <v>20140313</v>
      </c>
      <c r="D955" s="19" t="s">
        <v>41</v>
      </c>
      <c r="E955" s="19" t="s">
        <v>41</v>
      </c>
      <c r="F955" s="19">
        <v>2251098</v>
      </c>
      <c r="G955" s="19">
        <v>1</v>
      </c>
      <c r="H955" s="19">
        <v>2011</v>
      </c>
      <c r="I955" s="19">
        <v>20110913</v>
      </c>
      <c r="J955" s="19" t="s">
        <v>1501</v>
      </c>
      <c r="K955" s="19">
        <v>6</v>
      </c>
      <c r="L955" s="19">
        <v>38</v>
      </c>
      <c r="M955" s="19">
        <v>23</v>
      </c>
      <c r="N955" s="19">
        <v>17</v>
      </c>
      <c r="O955" s="19" t="s">
        <v>1502</v>
      </c>
      <c r="P955" s="19">
        <v>4</v>
      </c>
      <c r="Q955" s="19" t="s">
        <v>42</v>
      </c>
      <c r="R955" s="19"/>
      <c r="S955" s="19">
        <v>5000</v>
      </c>
      <c r="T955" s="19" t="s">
        <v>110</v>
      </c>
      <c r="U955" s="19"/>
      <c r="V955" s="19"/>
      <c r="W955" s="19"/>
      <c r="X955" s="19">
        <v>690</v>
      </c>
      <c r="Y955" s="19">
        <v>0</v>
      </c>
      <c r="Z955" s="19">
        <v>1</v>
      </c>
      <c r="AA955" s="19" t="s">
        <v>48</v>
      </c>
      <c r="AB955" s="19">
        <v>1</v>
      </c>
      <c r="AC955" s="19">
        <v>634841</v>
      </c>
      <c r="AD955" s="19">
        <v>12</v>
      </c>
      <c r="AE955" s="19"/>
      <c r="AF955" s="19"/>
      <c r="AG955" s="19"/>
      <c r="AH955" s="19">
        <v>117399</v>
      </c>
      <c r="AI955" s="19">
        <v>1</v>
      </c>
      <c r="AJ955" s="19"/>
      <c r="AK955" s="19"/>
      <c r="AL955" s="19"/>
      <c r="AM955" s="19"/>
      <c r="AN955" s="19"/>
      <c r="AO955" s="19">
        <v>2.98</v>
      </c>
      <c r="AP955" s="19" t="s">
        <v>1504</v>
      </c>
      <c r="AQ955" s="19" t="s">
        <v>1502</v>
      </c>
      <c r="AR955" s="19" t="s">
        <v>1540</v>
      </c>
      <c r="AS955" s="19" t="s">
        <v>1562</v>
      </c>
      <c r="AT955" s="19" t="s">
        <v>1563</v>
      </c>
      <c r="AU955" s="19" t="s">
        <v>1564</v>
      </c>
      <c r="AV955" s="19" t="s">
        <v>1565</v>
      </c>
      <c r="AW955" s="19">
        <v>2008</v>
      </c>
      <c r="AX955" s="19">
        <v>3</v>
      </c>
      <c r="AY955" s="19" t="s">
        <v>1566</v>
      </c>
      <c r="AZ955" s="19" t="s">
        <v>1567</v>
      </c>
      <c r="BA955" s="19">
        <v>2009</v>
      </c>
      <c r="BB955" t="str">
        <f>VLOOKUP(AC955,'CTCwiretagcode(Jan2016)'!A$2:C$730,3,FALSE)</f>
        <v>SAM</v>
      </c>
      <c r="BC955" t="str">
        <f t="shared" si="45"/>
        <v>Tr</v>
      </c>
      <c r="BD955">
        <f t="shared" si="46"/>
        <v>3</v>
      </c>
      <c r="BE955" t="str">
        <f t="shared" si="44"/>
        <v>6348413M10107  B2011690</v>
      </c>
      <c r="BK955" s="19" t="s">
        <v>1503</v>
      </c>
    </row>
    <row r="956" spans="1:63" x14ac:dyDescent="0.25">
      <c r="A956" s="19" t="s">
        <v>1501</v>
      </c>
      <c r="B956" s="19">
        <v>4.0999999999999996</v>
      </c>
      <c r="C956" s="19">
        <v>20140313</v>
      </c>
      <c r="D956" s="19" t="s">
        <v>41</v>
      </c>
      <c r="E956" s="19" t="s">
        <v>41</v>
      </c>
      <c r="F956" s="19">
        <v>2251103</v>
      </c>
      <c r="G956" s="19">
        <v>1</v>
      </c>
      <c r="H956" s="19">
        <v>2011</v>
      </c>
      <c r="I956" s="19">
        <v>20110913</v>
      </c>
      <c r="J956" s="19" t="s">
        <v>1501</v>
      </c>
      <c r="K956" s="19">
        <v>6</v>
      </c>
      <c r="L956" s="19">
        <v>38</v>
      </c>
      <c r="M956" s="19">
        <v>23</v>
      </c>
      <c r="N956" s="19">
        <v>17</v>
      </c>
      <c r="O956" s="19" t="s">
        <v>1502</v>
      </c>
      <c r="P956" s="19">
        <v>4</v>
      </c>
      <c r="Q956" s="19" t="s">
        <v>42</v>
      </c>
      <c r="R956" s="19"/>
      <c r="S956" s="19">
        <v>5000</v>
      </c>
      <c r="T956" s="19" t="s">
        <v>110</v>
      </c>
      <c r="U956" s="19"/>
      <c r="V956" s="19"/>
      <c r="W956" s="19"/>
      <c r="X956" s="19">
        <v>830</v>
      </c>
      <c r="Y956" s="19">
        <v>0</v>
      </c>
      <c r="Z956" s="19">
        <v>1</v>
      </c>
      <c r="AA956" s="19" t="s">
        <v>48</v>
      </c>
      <c r="AB956" s="19">
        <v>1</v>
      </c>
      <c r="AC956" s="19">
        <v>634272</v>
      </c>
      <c r="AD956" s="19">
        <v>12</v>
      </c>
      <c r="AE956" s="19"/>
      <c r="AF956" s="19"/>
      <c r="AG956" s="19"/>
      <c r="AH956" s="19">
        <v>117399</v>
      </c>
      <c r="AI956" s="19">
        <v>1</v>
      </c>
      <c r="AJ956" s="19"/>
      <c r="AK956" s="19"/>
      <c r="AL956" s="19"/>
      <c r="AM956" s="19"/>
      <c r="AN956" s="19"/>
      <c r="AO956" s="19">
        <v>2.98</v>
      </c>
      <c r="AP956" s="19" t="s">
        <v>1504</v>
      </c>
      <c r="AQ956" s="19" t="s">
        <v>1502</v>
      </c>
      <c r="AR956" s="19" t="s">
        <v>1540</v>
      </c>
      <c r="AS956" s="19" t="s">
        <v>1562</v>
      </c>
      <c r="AT956" s="19" t="s">
        <v>1563</v>
      </c>
      <c r="AU956" s="19" t="s">
        <v>1564</v>
      </c>
      <c r="AV956" s="19" t="s">
        <v>1565</v>
      </c>
      <c r="AW956" s="19">
        <v>2007</v>
      </c>
      <c r="AX956" s="19">
        <v>3</v>
      </c>
      <c r="AY956" s="19" t="s">
        <v>1566</v>
      </c>
      <c r="AZ956" s="19" t="s">
        <v>1567</v>
      </c>
      <c r="BA956" s="19">
        <v>2008</v>
      </c>
      <c r="BB956" t="str">
        <f>VLOOKUP(AC956,'CTCwiretagcode(Jan2016)'!A$2:C$730,3,FALSE)</f>
        <v>SAM</v>
      </c>
      <c r="BC956" t="str">
        <f t="shared" si="45"/>
        <v>Tr</v>
      </c>
      <c r="BD956">
        <f t="shared" si="46"/>
        <v>3</v>
      </c>
      <c r="BE956" t="str">
        <f t="shared" si="44"/>
        <v>6342723M10107  B2011830</v>
      </c>
      <c r="BK956" s="19" t="s">
        <v>1503</v>
      </c>
    </row>
    <row r="957" spans="1:63" x14ac:dyDescent="0.25">
      <c r="A957" s="19" t="s">
        <v>1501</v>
      </c>
      <c r="B957" s="19">
        <v>4.0999999999999996</v>
      </c>
      <c r="C957" s="19">
        <v>20140313</v>
      </c>
      <c r="D957" s="19" t="s">
        <v>41</v>
      </c>
      <c r="E957" s="19" t="s">
        <v>41</v>
      </c>
      <c r="F957" s="19">
        <v>2251106</v>
      </c>
      <c r="G957" s="19">
        <v>1</v>
      </c>
      <c r="H957" s="19">
        <v>2011</v>
      </c>
      <c r="I957" s="19">
        <v>20110913</v>
      </c>
      <c r="J957" s="19" t="s">
        <v>1501</v>
      </c>
      <c r="K957" s="19">
        <v>6</v>
      </c>
      <c r="L957" s="19">
        <v>38</v>
      </c>
      <c r="M957" s="19">
        <v>23</v>
      </c>
      <c r="N957" s="19">
        <v>17</v>
      </c>
      <c r="O957" s="19" t="s">
        <v>1502</v>
      </c>
      <c r="P957" s="19">
        <v>4</v>
      </c>
      <c r="Q957" s="19" t="s">
        <v>42</v>
      </c>
      <c r="R957" s="19"/>
      <c r="S957" s="19">
        <v>5000</v>
      </c>
      <c r="T957" s="19" t="s">
        <v>45</v>
      </c>
      <c r="U957" s="19"/>
      <c r="V957" s="19"/>
      <c r="W957" s="19"/>
      <c r="X957" s="19">
        <v>940</v>
      </c>
      <c r="Y957" s="19">
        <v>0</v>
      </c>
      <c r="Z957" s="19">
        <v>1</v>
      </c>
      <c r="AA957" s="19" t="s">
        <v>48</v>
      </c>
      <c r="AB957" s="19">
        <v>1</v>
      </c>
      <c r="AC957" s="19">
        <v>634272</v>
      </c>
      <c r="AD957" s="19">
        <v>12</v>
      </c>
      <c r="AE957" s="19"/>
      <c r="AF957" s="19"/>
      <c r="AG957" s="19"/>
      <c r="AH957" s="19">
        <v>117399</v>
      </c>
      <c r="AI957" s="19">
        <v>1</v>
      </c>
      <c r="AJ957" s="19"/>
      <c r="AK957" s="19"/>
      <c r="AL957" s="19"/>
      <c r="AM957" s="19"/>
      <c r="AN957" s="19"/>
      <c r="AO957" s="19">
        <v>2.98</v>
      </c>
      <c r="AP957" s="19" t="s">
        <v>1504</v>
      </c>
      <c r="AQ957" s="19" t="s">
        <v>1502</v>
      </c>
      <c r="AR957" s="19" t="s">
        <v>1540</v>
      </c>
      <c r="AS957" s="19" t="s">
        <v>1562</v>
      </c>
      <c r="AT957" s="19" t="s">
        <v>1563</v>
      </c>
      <c r="AU957" s="19" t="s">
        <v>1564</v>
      </c>
      <c r="AV957" s="19" t="s">
        <v>1565</v>
      </c>
      <c r="AW957" s="19">
        <v>2007</v>
      </c>
      <c r="AX957" s="19">
        <v>3</v>
      </c>
      <c r="AY957" s="19" t="s">
        <v>1566</v>
      </c>
      <c r="AZ957" s="19" t="s">
        <v>1567</v>
      </c>
      <c r="BA957" s="19">
        <v>2008</v>
      </c>
      <c r="BB957" t="str">
        <f>VLOOKUP(AC957,'CTCwiretagcode(Jan2016)'!A$2:C$730,3,FALSE)</f>
        <v>SAM</v>
      </c>
      <c r="BC957" t="str">
        <f t="shared" si="45"/>
        <v>Tr</v>
      </c>
      <c r="BD957">
        <f t="shared" si="46"/>
        <v>3</v>
      </c>
      <c r="BE957" t="str">
        <f t="shared" si="44"/>
        <v>6342723M10107  B2011940</v>
      </c>
      <c r="BK957" s="19" t="s">
        <v>1503</v>
      </c>
    </row>
    <row r="958" spans="1:63" x14ac:dyDescent="0.25">
      <c r="A958" s="19" t="s">
        <v>1501</v>
      </c>
      <c r="B958" s="19">
        <v>4.0999999999999996</v>
      </c>
      <c r="C958" s="19">
        <v>20140313</v>
      </c>
      <c r="D958" s="19" t="s">
        <v>41</v>
      </c>
      <c r="E958" s="19" t="s">
        <v>41</v>
      </c>
      <c r="F958" s="19">
        <v>2251108</v>
      </c>
      <c r="G958" s="19">
        <v>1</v>
      </c>
      <c r="H958" s="19">
        <v>2011</v>
      </c>
      <c r="I958" s="19">
        <v>20110913</v>
      </c>
      <c r="J958" s="19" t="s">
        <v>1501</v>
      </c>
      <c r="K958" s="19">
        <v>6</v>
      </c>
      <c r="L958" s="19">
        <v>38</v>
      </c>
      <c r="M958" s="19">
        <v>23</v>
      </c>
      <c r="N958" s="19">
        <v>17</v>
      </c>
      <c r="O958" s="19" t="s">
        <v>1502</v>
      </c>
      <c r="P958" s="19">
        <v>4</v>
      </c>
      <c r="Q958" s="19" t="s">
        <v>42</v>
      </c>
      <c r="R958" s="19"/>
      <c r="S958" s="19">
        <v>5000</v>
      </c>
      <c r="T958" s="19" t="s">
        <v>110</v>
      </c>
      <c r="U958" s="19"/>
      <c r="V958" s="19"/>
      <c r="W958" s="19"/>
      <c r="X958" s="19">
        <v>710</v>
      </c>
      <c r="Y958" s="19">
        <v>0</v>
      </c>
      <c r="Z958" s="19">
        <v>1</v>
      </c>
      <c r="AA958" s="19" t="s">
        <v>48</v>
      </c>
      <c r="AB958" s="19">
        <v>1</v>
      </c>
      <c r="AC958" s="19">
        <v>634841</v>
      </c>
      <c r="AD958" s="19">
        <v>12</v>
      </c>
      <c r="AE958" s="19"/>
      <c r="AF958" s="19"/>
      <c r="AG958" s="19"/>
      <c r="AH958" s="19">
        <v>117399</v>
      </c>
      <c r="AI958" s="19">
        <v>1</v>
      </c>
      <c r="AJ958" s="19"/>
      <c r="AK958" s="19"/>
      <c r="AL958" s="19"/>
      <c r="AM958" s="19"/>
      <c r="AN958" s="19"/>
      <c r="AO958" s="19">
        <v>2.98</v>
      </c>
      <c r="AP958" s="19" t="s">
        <v>1504</v>
      </c>
      <c r="AQ958" s="19" t="s">
        <v>1502</v>
      </c>
      <c r="AR958" s="19" t="s">
        <v>1540</v>
      </c>
      <c r="AS958" s="19" t="s">
        <v>1562</v>
      </c>
      <c r="AT958" s="19" t="s">
        <v>1563</v>
      </c>
      <c r="AU958" s="19" t="s">
        <v>1564</v>
      </c>
      <c r="AV958" s="19" t="s">
        <v>1565</v>
      </c>
      <c r="AW958" s="19">
        <v>2008</v>
      </c>
      <c r="AX958" s="19">
        <v>3</v>
      </c>
      <c r="AY958" s="19" t="s">
        <v>1566</v>
      </c>
      <c r="AZ958" s="19" t="s">
        <v>1567</v>
      </c>
      <c r="BA958" s="19">
        <v>2009</v>
      </c>
      <c r="BB958" t="str">
        <f>VLOOKUP(AC958,'CTCwiretagcode(Jan2016)'!A$2:C$730,3,FALSE)</f>
        <v>SAM</v>
      </c>
      <c r="BC958" t="str">
        <f t="shared" si="45"/>
        <v>Tr</v>
      </c>
      <c r="BD958">
        <f t="shared" si="46"/>
        <v>3</v>
      </c>
      <c r="BE958" t="str">
        <f t="shared" si="44"/>
        <v>6348413M10107  B2011710</v>
      </c>
      <c r="BK958" s="19" t="s">
        <v>1503</v>
      </c>
    </row>
    <row r="959" spans="1:63" x14ac:dyDescent="0.25">
      <c r="A959" s="19" t="s">
        <v>1501</v>
      </c>
      <c r="B959" s="19">
        <v>4.0999999999999996</v>
      </c>
      <c r="C959" s="19">
        <v>20140313</v>
      </c>
      <c r="D959" s="19" t="s">
        <v>41</v>
      </c>
      <c r="E959" s="19" t="s">
        <v>41</v>
      </c>
      <c r="F959" s="19">
        <v>2251111</v>
      </c>
      <c r="G959" s="19">
        <v>1</v>
      </c>
      <c r="H959" s="19">
        <v>2011</v>
      </c>
      <c r="I959" s="19">
        <v>20110913</v>
      </c>
      <c r="J959" s="19" t="s">
        <v>1501</v>
      </c>
      <c r="K959" s="19">
        <v>6</v>
      </c>
      <c r="L959" s="19">
        <v>38</v>
      </c>
      <c r="M959" s="19">
        <v>23</v>
      </c>
      <c r="N959" s="19">
        <v>17</v>
      </c>
      <c r="O959" s="19" t="s">
        <v>1502</v>
      </c>
      <c r="P959" s="19">
        <v>4</v>
      </c>
      <c r="Q959" s="19" t="s">
        <v>42</v>
      </c>
      <c r="R959" s="19"/>
      <c r="S959" s="19">
        <v>5000</v>
      </c>
      <c r="T959" s="19" t="s">
        <v>110</v>
      </c>
      <c r="U959" s="19"/>
      <c r="V959" s="19"/>
      <c r="W959" s="19"/>
      <c r="X959" s="19">
        <v>810</v>
      </c>
      <c r="Y959" s="19">
        <v>0</v>
      </c>
      <c r="Z959" s="19">
        <v>1</v>
      </c>
      <c r="AA959" s="19" t="s">
        <v>48</v>
      </c>
      <c r="AB959" s="19">
        <v>1</v>
      </c>
      <c r="AC959" s="19">
        <v>634272</v>
      </c>
      <c r="AD959" s="19">
        <v>12</v>
      </c>
      <c r="AE959" s="19"/>
      <c r="AF959" s="19"/>
      <c r="AG959" s="19"/>
      <c r="AH959" s="19">
        <v>117399</v>
      </c>
      <c r="AI959" s="19">
        <v>1</v>
      </c>
      <c r="AJ959" s="19"/>
      <c r="AK959" s="19"/>
      <c r="AL959" s="19"/>
      <c r="AM959" s="19"/>
      <c r="AN959" s="19"/>
      <c r="AO959" s="19">
        <v>2.98</v>
      </c>
      <c r="AP959" s="19" t="s">
        <v>1504</v>
      </c>
      <c r="AQ959" s="19" t="s">
        <v>1502</v>
      </c>
      <c r="AR959" s="19" t="s">
        <v>1540</v>
      </c>
      <c r="AS959" s="19" t="s">
        <v>1562</v>
      </c>
      <c r="AT959" s="19" t="s">
        <v>1563</v>
      </c>
      <c r="AU959" s="19" t="s">
        <v>1564</v>
      </c>
      <c r="AV959" s="19" t="s">
        <v>1565</v>
      </c>
      <c r="AW959" s="19">
        <v>2007</v>
      </c>
      <c r="AX959" s="19">
        <v>3</v>
      </c>
      <c r="AY959" s="19" t="s">
        <v>1566</v>
      </c>
      <c r="AZ959" s="19" t="s">
        <v>1567</v>
      </c>
      <c r="BA959" s="19">
        <v>2008</v>
      </c>
      <c r="BB959" t="str">
        <f>VLOOKUP(AC959,'CTCwiretagcode(Jan2016)'!A$2:C$730,3,FALSE)</f>
        <v>SAM</v>
      </c>
      <c r="BC959" t="str">
        <f t="shared" si="45"/>
        <v>Tr</v>
      </c>
      <c r="BD959">
        <f t="shared" si="46"/>
        <v>3</v>
      </c>
      <c r="BE959" t="str">
        <f t="shared" si="44"/>
        <v>6342723M10107  B2011810</v>
      </c>
      <c r="BK959" s="19" t="s">
        <v>1503</v>
      </c>
    </row>
    <row r="960" spans="1:63" x14ac:dyDescent="0.25">
      <c r="A960" s="19" t="s">
        <v>1501</v>
      </c>
      <c r="B960" s="19">
        <v>4.0999999999999996</v>
      </c>
      <c r="C960" s="19">
        <v>20140313</v>
      </c>
      <c r="D960" s="19" t="s">
        <v>41</v>
      </c>
      <c r="E960" s="19" t="s">
        <v>41</v>
      </c>
      <c r="F960" s="19">
        <v>2251115</v>
      </c>
      <c r="G960" s="19">
        <v>1</v>
      </c>
      <c r="H960" s="19">
        <v>2011</v>
      </c>
      <c r="I960" s="19">
        <v>20110913</v>
      </c>
      <c r="J960" s="19" t="s">
        <v>1501</v>
      </c>
      <c r="K960" s="19">
        <v>6</v>
      </c>
      <c r="L960" s="19">
        <v>38</v>
      </c>
      <c r="M960" s="19">
        <v>23</v>
      </c>
      <c r="N960" s="19">
        <v>17</v>
      </c>
      <c r="O960" s="19" t="s">
        <v>1502</v>
      </c>
      <c r="P960" s="19">
        <v>4</v>
      </c>
      <c r="Q960" s="19" t="s">
        <v>42</v>
      </c>
      <c r="R960" s="19"/>
      <c r="S960" s="19">
        <v>5000</v>
      </c>
      <c r="T960" s="19" t="s">
        <v>45</v>
      </c>
      <c r="U960" s="19"/>
      <c r="V960" s="19"/>
      <c r="W960" s="19"/>
      <c r="X960" s="19">
        <v>790</v>
      </c>
      <c r="Y960" s="19">
        <v>0</v>
      </c>
      <c r="Z960" s="19">
        <v>1</v>
      </c>
      <c r="AA960" s="19" t="s">
        <v>48</v>
      </c>
      <c r="AB960" s="19">
        <v>1</v>
      </c>
      <c r="AC960" s="19">
        <v>634272</v>
      </c>
      <c r="AD960" s="19">
        <v>12</v>
      </c>
      <c r="AE960" s="19"/>
      <c r="AF960" s="19"/>
      <c r="AG960" s="19"/>
      <c r="AH960" s="19">
        <v>117399</v>
      </c>
      <c r="AI960" s="19">
        <v>1</v>
      </c>
      <c r="AJ960" s="19"/>
      <c r="AK960" s="19"/>
      <c r="AL960" s="19"/>
      <c r="AM960" s="19"/>
      <c r="AN960" s="19"/>
      <c r="AO960" s="19">
        <v>2.98</v>
      </c>
      <c r="AP960" s="19" t="s">
        <v>1504</v>
      </c>
      <c r="AQ960" s="19" t="s">
        <v>1502</v>
      </c>
      <c r="AR960" s="19" t="s">
        <v>1540</v>
      </c>
      <c r="AS960" s="19" t="s">
        <v>1562</v>
      </c>
      <c r="AT960" s="19" t="s">
        <v>1563</v>
      </c>
      <c r="AU960" s="19" t="s">
        <v>1564</v>
      </c>
      <c r="AV960" s="19" t="s">
        <v>1565</v>
      </c>
      <c r="AW960" s="19">
        <v>2007</v>
      </c>
      <c r="AX960" s="19">
        <v>3</v>
      </c>
      <c r="AY960" s="19" t="s">
        <v>1566</v>
      </c>
      <c r="AZ960" s="19" t="s">
        <v>1567</v>
      </c>
      <c r="BA960" s="19">
        <v>2008</v>
      </c>
      <c r="BB960" t="str">
        <f>VLOOKUP(AC960,'CTCwiretagcode(Jan2016)'!A$2:C$730,3,FALSE)</f>
        <v>SAM</v>
      </c>
      <c r="BC960" t="str">
        <f t="shared" si="45"/>
        <v>Tr</v>
      </c>
      <c r="BD960">
        <f t="shared" si="46"/>
        <v>3</v>
      </c>
      <c r="BE960" t="str">
        <f t="shared" si="44"/>
        <v>6342723M10107  B2011790</v>
      </c>
      <c r="BK960" s="19" t="s">
        <v>1503</v>
      </c>
    </row>
    <row r="961" spans="1:63" x14ac:dyDescent="0.25">
      <c r="A961" s="19" t="s">
        <v>1501</v>
      </c>
      <c r="B961" s="19">
        <v>4.0999999999999996</v>
      </c>
      <c r="C961" s="19">
        <v>20140313</v>
      </c>
      <c r="D961" s="19" t="s">
        <v>41</v>
      </c>
      <c r="E961" s="19" t="s">
        <v>41</v>
      </c>
      <c r="F961" s="19">
        <v>2251116</v>
      </c>
      <c r="G961" s="19">
        <v>1</v>
      </c>
      <c r="H961" s="19">
        <v>2011</v>
      </c>
      <c r="I961" s="19">
        <v>20110913</v>
      </c>
      <c r="J961" s="19" t="s">
        <v>1501</v>
      </c>
      <c r="K961" s="19">
        <v>6</v>
      </c>
      <c r="L961" s="19">
        <v>38</v>
      </c>
      <c r="M961" s="19">
        <v>23</v>
      </c>
      <c r="N961" s="19">
        <v>17</v>
      </c>
      <c r="O961" s="19" t="s">
        <v>1502</v>
      </c>
      <c r="P961" s="19">
        <v>4</v>
      </c>
      <c r="Q961" s="19" t="s">
        <v>42</v>
      </c>
      <c r="R961" s="19"/>
      <c r="S961" s="19">
        <v>5000</v>
      </c>
      <c r="T961" s="19" t="s">
        <v>110</v>
      </c>
      <c r="U961" s="19"/>
      <c r="V961" s="19"/>
      <c r="W961" s="19"/>
      <c r="X961" s="19">
        <v>890</v>
      </c>
      <c r="Y961" s="19">
        <v>0</v>
      </c>
      <c r="Z961" s="19">
        <v>1</v>
      </c>
      <c r="AA961" s="19" t="s">
        <v>48</v>
      </c>
      <c r="AB961" s="19">
        <v>1</v>
      </c>
      <c r="AC961" s="19">
        <v>634272</v>
      </c>
      <c r="AD961" s="19">
        <v>12</v>
      </c>
      <c r="AE961" s="19"/>
      <c r="AF961" s="19"/>
      <c r="AG961" s="19"/>
      <c r="AH961" s="19">
        <v>117399</v>
      </c>
      <c r="AI961" s="19">
        <v>1</v>
      </c>
      <c r="AJ961" s="19"/>
      <c r="AK961" s="19"/>
      <c r="AL961" s="19"/>
      <c r="AM961" s="19"/>
      <c r="AN961" s="19"/>
      <c r="AO961" s="19">
        <v>2.98</v>
      </c>
      <c r="AP961" s="19" t="s">
        <v>1504</v>
      </c>
      <c r="AQ961" s="19" t="s">
        <v>1502</v>
      </c>
      <c r="AR961" s="19" t="s">
        <v>1540</v>
      </c>
      <c r="AS961" s="19" t="s">
        <v>1562</v>
      </c>
      <c r="AT961" s="19" t="s">
        <v>1563</v>
      </c>
      <c r="AU961" s="19" t="s">
        <v>1564</v>
      </c>
      <c r="AV961" s="19" t="s">
        <v>1565</v>
      </c>
      <c r="AW961" s="19">
        <v>2007</v>
      </c>
      <c r="AX961" s="19">
        <v>3</v>
      </c>
      <c r="AY961" s="19" t="s">
        <v>1566</v>
      </c>
      <c r="AZ961" s="19" t="s">
        <v>1567</v>
      </c>
      <c r="BA961" s="19">
        <v>2008</v>
      </c>
      <c r="BB961" t="str">
        <f>VLOOKUP(AC961,'CTCwiretagcode(Jan2016)'!A$2:C$730,3,FALSE)</f>
        <v>SAM</v>
      </c>
      <c r="BC961" t="str">
        <f t="shared" si="45"/>
        <v>Tr</v>
      </c>
      <c r="BD961">
        <f t="shared" si="46"/>
        <v>3</v>
      </c>
      <c r="BE961" t="str">
        <f t="shared" si="44"/>
        <v>6342723M10107  B2011890</v>
      </c>
      <c r="BK961" s="19" t="s">
        <v>1503</v>
      </c>
    </row>
    <row r="962" spans="1:63" x14ac:dyDescent="0.25">
      <c r="A962" s="19" t="s">
        <v>1501</v>
      </c>
      <c r="B962" s="19">
        <v>4.0999999999999996</v>
      </c>
      <c r="C962" s="19">
        <v>20140313</v>
      </c>
      <c r="D962" s="19" t="s">
        <v>41</v>
      </c>
      <c r="E962" s="19" t="s">
        <v>41</v>
      </c>
      <c r="F962" s="19">
        <v>2233970</v>
      </c>
      <c r="G962" s="19">
        <v>1</v>
      </c>
      <c r="H962" s="19">
        <v>2011</v>
      </c>
      <c r="I962" s="19">
        <v>20110913</v>
      </c>
      <c r="J962" s="19" t="s">
        <v>1501</v>
      </c>
      <c r="K962" s="19">
        <v>6</v>
      </c>
      <c r="L962" s="19">
        <v>38</v>
      </c>
      <c r="M962" s="19">
        <v>23</v>
      </c>
      <c r="N962" s="19">
        <v>49</v>
      </c>
      <c r="O962" s="19" t="s">
        <v>1502</v>
      </c>
      <c r="P962" s="19">
        <v>4</v>
      </c>
      <c r="Q962" s="19" t="s">
        <v>42</v>
      </c>
      <c r="R962" s="19"/>
      <c r="S962" s="19">
        <v>5000</v>
      </c>
      <c r="T962" s="19" t="s">
        <v>45</v>
      </c>
      <c r="U962" s="19"/>
      <c r="V962" s="19"/>
      <c r="W962" s="19"/>
      <c r="X962" s="19">
        <v>700</v>
      </c>
      <c r="Y962" s="19">
        <v>0</v>
      </c>
      <c r="Z962" s="19">
        <v>1</v>
      </c>
      <c r="AA962" s="19" t="s">
        <v>48</v>
      </c>
      <c r="AB962" s="19">
        <v>1</v>
      </c>
      <c r="AC962" s="19">
        <v>635081</v>
      </c>
      <c r="AD962" s="19">
        <v>12</v>
      </c>
      <c r="AE962" s="19"/>
      <c r="AF962" s="19"/>
      <c r="AG962" s="19"/>
      <c r="AH962" s="19">
        <v>117399</v>
      </c>
      <c r="AI962" s="19">
        <v>1</v>
      </c>
      <c r="AJ962" s="19"/>
      <c r="AK962" s="19"/>
      <c r="AL962" s="19"/>
      <c r="AM962" s="19"/>
      <c r="AN962" s="19"/>
      <c r="AO962" s="19">
        <v>2.98</v>
      </c>
      <c r="AP962" s="19" t="s">
        <v>1504</v>
      </c>
      <c r="AQ962" s="19" t="s">
        <v>1502</v>
      </c>
      <c r="AR962" s="19" t="s">
        <v>1540</v>
      </c>
      <c r="AS962" s="19" t="s">
        <v>1562</v>
      </c>
      <c r="AT962" s="19" t="s">
        <v>1579</v>
      </c>
      <c r="AU962" s="19" t="s">
        <v>1580</v>
      </c>
      <c r="AV962" s="19" t="s">
        <v>1565</v>
      </c>
      <c r="AW962" s="19">
        <v>2008</v>
      </c>
      <c r="AX962" s="19">
        <v>3</v>
      </c>
      <c r="AY962" s="19" t="s">
        <v>1581</v>
      </c>
      <c r="AZ962" s="19" t="s">
        <v>1567</v>
      </c>
      <c r="BA962" s="19">
        <v>2009</v>
      </c>
      <c r="BB962" t="str">
        <f>VLOOKUP(AC962,'CTCwiretagcode(Jan2016)'!A$2:C$730,3,FALSE)</f>
        <v>GLH</v>
      </c>
      <c r="BC962" t="str">
        <f t="shared" si="45"/>
        <v>mix</v>
      </c>
      <c r="BD962">
        <f t="shared" si="46"/>
        <v>3</v>
      </c>
      <c r="BE962" t="str">
        <f t="shared" si="44"/>
        <v>6350813M10107  B2011700</v>
      </c>
      <c r="BK962" s="19" t="s">
        <v>1503</v>
      </c>
    </row>
    <row r="963" spans="1:63" x14ac:dyDescent="0.25">
      <c r="A963" s="19" t="s">
        <v>1501</v>
      </c>
      <c r="B963" s="19">
        <v>4.0999999999999996</v>
      </c>
      <c r="C963" s="19">
        <v>20140313</v>
      </c>
      <c r="D963" s="19" t="s">
        <v>41</v>
      </c>
      <c r="E963" s="19" t="s">
        <v>41</v>
      </c>
      <c r="F963" s="19">
        <v>2233744</v>
      </c>
      <c r="G963" s="19">
        <v>1</v>
      </c>
      <c r="H963" s="19">
        <v>2011</v>
      </c>
      <c r="I963" s="19">
        <v>20110914</v>
      </c>
      <c r="J963" s="19" t="s">
        <v>1501</v>
      </c>
      <c r="K963" s="19">
        <v>6</v>
      </c>
      <c r="L963" s="19">
        <v>38</v>
      </c>
      <c r="M963" s="19">
        <v>23</v>
      </c>
      <c r="N963" s="19">
        <v>14</v>
      </c>
      <c r="O963" s="19" t="s">
        <v>1502</v>
      </c>
      <c r="P963" s="19">
        <v>4</v>
      </c>
      <c r="Q963" s="19" t="s">
        <v>42</v>
      </c>
      <c r="R963" s="19"/>
      <c r="S963" s="19">
        <v>5000</v>
      </c>
      <c r="T963" s="19" t="s">
        <v>45</v>
      </c>
      <c r="U963" s="19"/>
      <c r="V963" s="19"/>
      <c r="W963" s="19"/>
      <c r="X963" s="19">
        <v>810</v>
      </c>
      <c r="Y963" s="19">
        <v>0</v>
      </c>
      <c r="Z963" s="19">
        <v>1</v>
      </c>
      <c r="AA963" s="19" t="s">
        <v>48</v>
      </c>
      <c r="AB963" s="19">
        <v>1</v>
      </c>
      <c r="AC963" s="19">
        <v>634841</v>
      </c>
      <c r="AD963" s="19">
        <v>12</v>
      </c>
      <c r="AE963" s="19"/>
      <c r="AF963" s="19"/>
      <c r="AG963" s="19"/>
      <c r="AH963" s="19">
        <v>117399</v>
      </c>
      <c r="AI963" s="19">
        <v>1</v>
      </c>
      <c r="AJ963" s="19"/>
      <c r="AK963" s="19"/>
      <c r="AL963" s="19"/>
      <c r="AM963" s="19"/>
      <c r="AN963" s="19"/>
      <c r="AO963" s="19">
        <v>2.98</v>
      </c>
      <c r="AP963" s="19" t="s">
        <v>1504</v>
      </c>
      <c r="AQ963" s="19" t="s">
        <v>1502</v>
      </c>
      <c r="AR963" s="19" t="s">
        <v>1540</v>
      </c>
      <c r="AS963" s="19" t="s">
        <v>1562</v>
      </c>
      <c r="AT963" s="19" t="s">
        <v>1563</v>
      </c>
      <c r="AU963" s="19" t="s">
        <v>1564</v>
      </c>
      <c r="AV963" s="19" t="s">
        <v>1565</v>
      </c>
      <c r="AW963" s="19">
        <v>2008</v>
      </c>
      <c r="AX963" s="19">
        <v>3</v>
      </c>
      <c r="AY963" s="19" t="s">
        <v>1566</v>
      </c>
      <c r="AZ963" s="19" t="s">
        <v>1567</v>
      </c>
      <c r="BA963" s="19">
        <v>2009</v>
      </c>
      <c r="BB963" t="str">
        <f>VLOOKUP(AC963,'CTCwiretagcode(Jan2016)'!A$2:C$730,3,FALSE)</f>
        <v>SAM</v>
      </c>
      <c r="BC963" t="str">
        <f t="shared" si="45"/>
        <v>NT</v>
      </c>
      <c r="BD963">
        <f t="shared" si="46"/>
        <v>3</v>
      </c>
      <c r="BE963" t="str">
        <f t="shared" ref="BE963:BE1026" si="47">AC963&amp;Q963&amp;H963&amp;X963</f>
        <v>6348413M10107  B2011810</v>
      </c>
      <c r="BK963" s="19" t="s">
        <v>1503</v>
      </c>
    </row>
    <row r="964" spans="1:63" x14ac:dyDescent="0.25">
      <c r="A964" s="19" t="s">
        <v>1501</v>
      </c>
      <c r="B964" s="19">
        <v>4.0999999999999996</v>
      </c>
      <c r="C964" s="19">
        <v>20140313</v>
      </c>
      <c r="D964" s="19" t="s">
        <v>41</v>
      </c>
      <c r="E964" s="19" t="s">
        <v>41</v>
      </c>
      <c r="F964" s="19">
        <v>2233982</v>
      </c>
      <c r="G964" s="19">
        <v>1</v>
      </c>
      <c r="H964" s="19">
        <v>2011</v>
      </c>
      <c r="I964" s="19">
        <v>20110914</v>
      </c>
      <c r="J964" s="19" t="s">
        <v>1501</v>
      </c>
      <c r="K964" s="19">
        <v>6</v>
      </c>
      <c r="L964" s="19">
        <v>38</v>
      </c>
      <c r="M964" s="19">
        <v>23</v>
      </c>
      <c r="N964" s="19">
        <v>17</v>
      </c>
      <c r="O964" s="19" t="s">
        <v>1502</v>
      </c>
      <c r="P964" s="19">
        <v>4</v>
      </c>
      <c r="Q964" s="19" t="s">
        <v>42</v>
      </c>
      <c r="R964" s="19"/>
      <c r="S964" s="19">
        <v>5000</v>
      </c>
      <c r="T964" s="19" t="s">
        <v>110</v>
      </c>
      <c r="U964" s="19"/>
      <c r="V964" s="19"/>
      <c r="W964" s="19"/>
      <c r="X964" s="19">
        <v>820</v>
      </c>
      <c r="Y964" s="19">
        <v>0</v>
      </c>
      <c r="Z964" s="19">
        <v>1</v>
      </c>
      <c r="AA964" s="19" t="s">
        <v>48</v>
      </c>
      <c r="AB964" s="19">
        <v>1</v>
      </c>
      <c r="AC964" s="19">
        <v>634272</v>
      </c>
      <c r="AD964" s="19">
        <v>12</v>
      </c>
      <c r="AE964" s="19"/>
      <c r="AF964" s="19"/>
      <c r="AG964" s="19"/>
      <c r="AH964" s="19">
        <v>117399</v>
      </c>
      <c r="AI964" s="19">
        <v>1</v>
      </c>
      <c r="AJ964" s="19"/>
      <c r="AK964" s="19"/>
      <c r="AL964" s="19"/>
      <c r="AM964" s="19"/>
      <c r="AN964" s="19"/>
      <c r="AO964" s="19">
        <v>2.98</v>
      </c>
      <c r="AP964" s="19" t="s">
        <v>1504</v>
      </c>
      <c r="AQ964" s="19" t="s">
        <v>1502</v>
      </c>
      <c r="AR964" s="19" t="s">
        <v>1540</v>
      </c>
      <c r="AS964" s="19" t="s">
        <v>1562</v>
      </c>
      <c r="AT964" s="19" t="s">
        <v>1563</v>
      </c>
      <c r="AU964" s="19" t="s">
        <v>1564</v>
      </c>
      <c r="AV964" s="19" t="s">
        <v>1565</v>
      </c>
      <c r="AW964" s="19">
        <v>2007</v>
      </c>
      <c r="AX964" s="19">
        <v>3</v>
      </c>
      <c r="AY964" s="19" t="s">
        <v>1566</v>
      </c>
      <c r="AZ964" s="19" t="s">
        <v>1567</v>
      </c>
      <c r="BA964" s="19">
        <v>2008</v>
      </c>
      <c r="BB964" t="str">
        <f>VLOOKUP(AC964,'CTCwiretagcode(Jan2016)'!A$2:C$730,3,FALSE)</f>
        <v>SAM</v>
      </c>
      <c r="BC964" t="str">
        <f t="shared" ref="BC964:BC1027" si="48">VLOOKUP(N964,BF$2:BG$7,2,FALSE)</f>
        <v>Tr</v>
      </c>
      <c r="BD964">
        <f t="shared" ref="BD964:BD1027" si="49">IF(MID(I964,5,2)*1&gt;=10,4,3)</f>
        <v>3</v>
      </c>
      <c r="BE964" t="str">
        <f t="shared" si="47"/>
        <v>6342723M10107  B2011820</v>
      </c>
      <c r="BK964" s="19" t="s">
        <v>1503</v>
      </c>
    </row>
    <row r="965" spans="1:63" x14ac:dyDescent="0.25">
      <c r="A965" s="19" t="s">
        <v>1501</v>
      </c>
      <c r="B965" s="19">
        <v>4.0999999999999996</v>
      </c>
      <c r="C965" s="19">
        <v>20140313</v>
      </c>
      <c r="D965" s="19" t="s">
        <v>41</v>
      </c>
      <c r="E965" s="19" t="s">
        <v>41</v>
      </c>
      <c r="F965" s="19">
        <v>2233816</v>
      </c>
      <c r="G965" s="19">
        <v>1</v>
      </c>
      <c r="H965" s="19">
        <v>2011</v>
      </c>
      <c r="I965" s="19">
        <v>20110915</v>
      </c>
      <c r="J965" s="19" t="s">
        <v>1501</v>
      </c>
      <c r="K965" s="19">
        <v>6</v>
      </c>
      <c r="L965" s="19">
        <v>38</v>
      </c>
      <c r="M965" s="19">
        <v>23</v>
      </c>
      <c r="N965" s="19">
        <v>17</v>
      </c>
      <c r="O965" s="19" t="s">
        <v>1502</v>
      </c>
      <c r="P965" s="19">
        <v>4</v>
      </c>
      <c r="Q965" s="19" t="s">
        <v>42</v>
      </c>
      <c r="R965" s="19"/>
      <c r="S965" s="19">
        <v>5000</v>
      </c>
      <c r="T965" s="19" t="s">
        <v>45</v>
      </c>
      <c r="U965" s="19"/>
      <c r="V965" s="19"/>
      <c r="W965" s="19"/>
      <c r="X965" s="19">
        <v>680</v>
      </c>
      <c r="Y965" s="19">
        <v>0</v>
      </c>
      <c r="Z965" s="19">
        <v>1</v>
      </c>
      <c r="AA965" s="19" t="s">
        <v>48</v>
      </c>
      <c r="AB965" s="19">
        <v>1</v>
      </c>
      <c r="AC965" s="19">
        <v>634841</v>
      </c>
      <c r="AD965" s="19">
        <v>12</v>
      </c>
      <c r="AE965" s="19"/>
      <c r="AF965" s="19"/>
      <c r="AG965" s="19"/>
      <c r="AH965" s="19">
        <v>117399</v>
      </c>
      <c r="AI965" s="19">
        <v>1</v>
      </c>
      <c r="AJ965" s="19"/>
      <c r="AK965" s="19"/>
      <c r="AL965" s="19"/>
      <c r="AM965" s="19"/>
      <c r="AN965" s="19"/>
      <c r="AO965" s="19">
        <v>2.98</v>
      </c>
      <c r="AP965" s="19" t="s">
        <v>1504</v>
      </c>
      <c r="AQ965" s="19" t="s">
        <v>1502</v>
      </c>
      <c r="AR965" s="19" t="s">
        <v>1540</v>
      </c>
      <c r="AS965" s="19" t="s">
        <v>1562</v>
      </c>
      <c r="AT965" s="19" t="s">
        <v>1563</v>
      </c>
      <c r="AU965" s="19" t="s">
        <v>1564</v>
      </c>
      <c r="AV965" s="19" t="s">
        <v>1565</v>
      </c>
      <c r="AW965" s="19">
        <v>2008</v>
      </c>
      <c r="AX965" s="19">
        <v>3</v>
      </c>
      <c r="AY965" s="19" t="s">
        <v>1566</v>
      </c>
      <c r="AZ965" s="19" t="s">
        <v>1567</v>
      </c>
      <c r="BA965" s="19">
        <v>2009</v>
      </c>
      <c r="BB965" t="str">
        <f>VLOOKUP(AC965,'CTCwiretagcode(Jan2016)'!A$2:C$730,3,FALSE)</f>
        <v>SAM</v>
      </c>
      <c r="BC965" t="str">
        <f t="shared" si="48"/>
        <v>Tr</v>
      </c>
      <c r="BD965">
        <f t="shared" si="49"/>
        <v>3</v>
      </c>
      <c r="BE965" t="str">
        <f t="shared" si="47"/>
        <v>6348413M10107  B2011680</v>
      </c>
      <c r="BK965" s="19" t="s">
        <v>1503</v>
      </c>
    </row>
    <row r="966" spans="1:63" x14ac:dyDescent="0.25">
      <c r="A966" s="19" t="s">
        <v>1501</v>
      </c>
      <c r="B966" s="19">
        <v>4.0999999999999996</v>
      </c>
      <c r="C966" s="19">
        <v>20140313</v>
      </c>
      <c r="D966" s="19" t="s">
        <v>41</v>
      </c>
      <c r="E966" s="19" t="s">
        <v>41</v>
      </c>
      <c r="F966" s="19">
        <v>2233819</v>
      </c>
      <c r="G966" s="19">
        <v>1</v>
      </c>
      <c r="H966" s="19">
        <v>2011</v>
      </c>
      <c r="I966" s="19">
        <v>20110915</v>
      </c>
      <c r="J966" s="19" t="s">
        <v>1501</v>
      </c>
      <c r="K966" s="19">
        <v>6</v>
      </c>
      <c r="L966" s="19">
        <v>38</v>
      </c>
      <c r="M966" s="19">
        <v>23</v>
      </c>
      <c r="N966" s="19">
        <v>17</v>
      </c>
      <c r="O966" s="19" t="s">
        <v>1502</v>
      </c>
      <c r="P966" s="19">
        <v>4</v>
      </c>
      <c r="Q966" s="19" t="s">
        <v>42</v>
      </c>
      <c r="R966" s="19"/>
      <c r="S966" s="19">
        <v>5000</v>
      </c>
      <c r="T966" s="19" t="s">
        <v>45</v>
      </c>
      <c r="U966" s="19"/>
      <c r="V966" s="19"/>
      <c r="W966" s="19"/>
      <c r="X966" s="19">
        <v>660</v>
      </c>
      <c r="Y966" s="19">
        <v>0</v>
      </c>
      <c r="Z966" s="19">
        <v>1</v>
      </c>
      <c r="AA966" s="19" t="s">
        <v>48</v>
      </c>
      <c r="AB966" s="19">
        <v>1</v>
      </c>
      <c r="AC966" s="19">
        <v>634841</v>
      </c>
      <c r="AD966" s="19">
        <v>12</v>
      </c>
      <c r="AE966" s="19"/>
      <c r="AF966" s="19"/>
      <c r="AG966" s="19"/>
      <c r="AH966" s="19">
        <v>117399</v>
      </c>
      <c r="AI966" s="19">
        <v>1</v>
      </c>
      <c r="AJ966" s="19"/>
      <c r="AK966" s="19"/>
      <c r="AL966" s="19"/>
      <c r="AM966" s="19"/>
      <c r="AN966" s="19"/>
      <c r="AO966" s="19">
        <v>2.98</v>
      </c>
      <c r="AP966" s="19" t="s">
        <v>1504</v>
      </c>
      <c r="AQ966" s="19" t="s">
        <v>1502</v>
      </c>
      <c r="AR966" s="19" t="s">
        <v>1540</v>
      </c>
      <c r="AS966" s="19" t="s">
        <v>1562</v>
      </c>
      <c r="AT966" s="19" t="s">
        <v>1563</v>
      </c>
      <c r="AU966" s="19" t="s">
        <v>1564</v>
      </c>
      <c r="AV966" s="19" t="s">
        <v>1565</v>
      </c>
      <c r="AW966" s="19">
        <v>2008</v>
      </c>
      <c r="AX966" s="19">
        <v>3</v>
      </c>
      <c r="AY966" s="19" t="s">
        <v>1566</v>
      </c>
      <c r="AZ966" s="19" t="s">
        <v>1567</v>
      </c>
      <c r="BA966" s="19">
        <v>2009</v>
      </c>
      <c r="BB966" t="str">
        <f>VLOOKUP(AC966,'CTCwiretagcode(Jan2016)'!A$2:C$730,3,FALSE)</f>
        <v>SAM</v>
      </c>
      <c r="BC966" t="str">
        <f t="shared" si="48"/>
        <v>Tr</v>
      </c>
      <c r="BD966">
        <f t="shared" si="49"/>
        <v>3</v>
      </c>
      <c r="BE966" t="str">
        <f t="shared" si="47"/>
        <v>6348413M10107  B2011660</v>
      </c>
      <c r="BK966" s="19" t="s">
        <v>1503</v>
      </c>
    </row>
    <row r="967" spans="1:63" x14ac:dyDescent="0.25">
      <c r="A967" s="19" t="s">
        <v>1501</v>
      </c>
      <c r="B967" s="19">
        <v>4.0999999999999996</v>
      </c>
      <c r="C967" s="19">
        <v>20140313</v>
      </c>
      <c r="D967" s="19" t="s">
        <v>41</v>
      </c>
      <c r="E967" s="19" t="s">
        <v>41</v>
      </c>
      <c r="F967" s="19">
        <v>2233823</v>
      </c>
      <c r="G967" s="19">
        <v>1</v>
      </c>
      <c r="H967" s="19">
        <v>2011</v>
      </c>
      <c r="I967" s="19">
        <v>20110915</v>
      </c>
      <c r="J967" s="19" t="s">
        <v>1501</v>
      </c>
      <c r="K967" s="19">
        <v>6</v>
      </c>
      <c r="L967" s="19">
        <v>38</v>
      </c>
      <c r="M967" s="19">
        <v>23</v>
      </c>
      <c r="N967" s="19">
        <v>17</v>
      </c>
      <c r="O967" s="19" t="s">
        <v>1502</v>
      </c>
      <c r="P967" s="19">
        <v>4</v>
      </c>
      <c r="Q967" s="19" t="s">
        <v>42</v>
      </c>
      <c r="R967" s="19"/>
      <c r="S967" s="19">
        <v>5000</v>
      </c>
      <c r="T967" s="19" t="s">
        <v>110</v>
      </c>
      <c r="U967" s="19"/>
      <c r="V967" s="19"/>
      <c r="W967" s="19"/>
      <c r="X967" s="19">
        <v>890</v>
      </c>
      <c r="Y967" s="19">
        <v>0</v>
      </c>
      <c r="Z967" s="19">
        <v>1</v>
      </c>
      <c r="AA967" s="19" t="s">
        <v>48</v>
      </c>
      <c r="AB967" s="19">
        <v>1</v>
      </c>
      <c r="AC967" s="19">
        <v>634272</v>
      </c>
      <c r="AD967" s="19">
        <v>12</v>
      </c>
      <c r="AE967" s="19"/>
      <c r="AF967" s="19"/>
      <c r="AG967" s="19"/>
      <c r="AH967" s="19">
        <v>117399</v>
      </c>
      <c r="AI967" s="19">
        <v>1</v>
      </c>
      <c r="AJ967" s="19"/>
      <c r="AK967" s="19"/>
      <c r="AL967" s="19"/>
      <c r="AM967" s="19"/>
      <c r="AN967" s="19"/>
      <c r="AO967" s="19">
        <v>2.98</v>
      </c>
      <c r="AP967" s="19" t="s">
        <v>1504</v>
      </c>
      <c r="AQ967" s="19" t="s">
        <v>1502</v>
      </c>
      <c r="AR967" s="19" t="s">
        <v>1540</v>
      </c>
      <c r="AS967" s="19" t="s">
        <v>1562</v>
      </c>
      <c r="AT967" s="19" t="s">
        <v>1563</v>
      </c>
      <c r="AU967" s="19" t="s">
        <v>1564</v>
      </c>
      <c r="AV967" s="19" t="s">
        <v>1565</v>
      </c>
      <c r="AW967" s="19">
        <v>2007</v>
      </c>
      <c r="AX967" s="19">
        <v>3</v>
      </c>
      <c r="AY967" s="19" t="s">
        <v>1566</v>
      </c>
      <c r="AZ967" s="19" t="s">
        <v>1567</v>
      </c>
      <c r="BA967" s="19">
        <v>2008</v>
      </c>
      <c r="BB967" t="str">
        <f>VLOOKUP(AC967,'CTCwiretagcode(Jan2016)'!A$2:C$730,3,FALSE)</f>
        <v>SAM</v>
      </c>
      <c r="BC967" t="str">
        <f t="shared" si="48"/>
        <v>Tr</v>
      </c>
      <c r="BD967">
        <f t="shared" si="49"/>
        <v>3</v>
      </c>
      <c r="BE967" t="str">
        <f t="shared" si="47"/>
        <v>6342723M10107  B2011890</v>
      </c>
      <c r="BK967" s="19" t="s">
        <v>1503</v>
      </c>
    </row>
    <row r="968" spans="1:63" x14ac:dyDescent="0.25">
      <c r="A968" s="19" t="s">
        <v>1501</v>
      </c>
      <c r="B968" s="19">
        <v>4.0999999999999996</v>
      </c>
      <c r="C968" s="19">
        <v>20140313</v>
      </c>
      <c r="D968" s="19" t="s">
        <v>41</v>
      </c>
      <c r="E968" s="19" t="s">
        <v>41</v>
      </c>
      <c r="F968" s="19">
        <v>2233824</v>
      </c>
      <c r="G968" s="19">
        <v>1</v>
      </c>
      <c r="H968" s="19">
        <v>2011</v>
      </c>
      <c r="I968" s="19">
        <v>20110915</v>
      </c>
      <c r="J968" s="19" t="s">
        <v>1501</v>
      </c>
      <c r="K968" s="19">
        <v>6</v>
      </c>
      <c r="L968" s="19">
        <v>38</v>
      </c>
      <c r="M968" s="19">
        <v>23</v>
      </c>
      <c r="N968" s="19">
        <v>17</v>
      </c>
      <c r="O968" s="19" t="s">
        <v>1502</v>
      </c>
      <c r="P968" s="19">
        <v>4</v>
      </c>
      <c r="Q968" s="19" t="s">
        <v>42</v>
      </c>
      <c r="R968" s="19"/>
      <c r="S968" s="19">
        <v>5000</v>
      </c>
      <c r="T968" s="19" t="s">
        <v>45</v>
      </c>
      <c r="U968" s="19"/>
      <c r="V968" s="19"/>
      <c r="W968" s="19"/>
      <c r="X968" s="19">
        <v>830</v>
      </c>
      <c r="Y968" s="19">
        <v>0</v>
      </c>
      <c r="Z968" s="19">
        <v>1</v>
      </c>
      <c r="AA968" s="19" t="s">
        <v>48</v>
      </c>
      <c r="AB968" s="19">
        <v>1</v>
      </c>
      <c r="AC968" s="19">
        <v>634272</v>
      </c>
      <c r="AD968" s="19">
        <v>12</v>
      </c>
      <c r="AE968" s="19"/>
      <c r="AF968" s="19"/>
      <c r="AG968" s="19"/>
      <c r="AH968" s="19">
        <v>117399</v>
      </c>
      <c r="AI968" s="19">
        <v>1</v>
      </c>
      <c r="AJ968" s="19"/>
      <c r="AK968" s="19"/>
      <c r="AL968" s="19"/>
      <c r="AM968" s="19"/>
      <c r="AN968" s="19"/>
      <c r="AO968" s="19">
        <v>2.98</v>
      </c>
      <c r="AP968" s="19" t="s">
        <v>1504</v>
      </c>
      <c r="AQ968" s="19" t="s">
        <v>1502</v>
      </c>
      <c r="AR968" s="19" t="s">
        <v>1540</v>
      </c>
      <c r="AS968" s="19" t="s">
        <v>1562</v>
      </c>
      <c r="AT968" s="19" t="s">
        <v>1563</v>
      </c>
      <c r="AU968" s="19" t="s">
        <v>1564</v>
      </c>
      <c r="AV968" s="19" t="s">
        <v>1565</v>
      </c>
      <c r="AW968" s="19">
        <v>2007</v>
      </c>
      <c r="AX968" s="19">
        <v>3</v>
      </c>
      <c r="AY968" s="19" t="s">
        <v>1566</v>
      </c>
      <c r="AZ968" s="19" t="s">
        <v>1567</v>
      </c>
      <c r="BA968" s="19">
        <v>2008</v>
      </c>
      <c r="BB968" t="str">
        <f>VLOOKUP(AC968,'CTCwiretagcode(Jan2016)'!A$2:C$730,3,FALSE)</f>
        <v>SAM</v>
      </c>
      <c r="BC968" t="str">
        <f t="shared" si="48"/>
        <v>Tr</v>
      </c>
      <c r="BD968">
        <f t="shared" si="49"/>
        <v>3</v>
      </c>
      <c r="BE968" t="str">
        <f t="shared" si="47"/>
        <v>6342723M10107  B2011830</v>
      </c>
      <c r="BK968" s="19" t="s">
        <v>1503</v>
      </c>
    </row>
    <row r="969" spans="1:63" x14ac:dyDescent="0.25">
      <c r="A969" s="19" t="s">
        <v>1501</v>
      </c>
      <c r="B969" s="19">
        <v>4.0999999999999996</v>
      </c>
      <c r="C969" s="19">
        <v>20140313</v>
      </c>
      <c r="D969" s="19" t="s">
        <v>41</v>
      </c>
      <c r="E969" s="19" t="s">
        <v>41</v>
      </c>
      <c r="F969" s="19">
        <v>2233850</v>
      </c>
      <c r="G969" s="19">
        <v>1</v>
      </c>
      <c r="H969" s="19">
        <v>2011</v>
      </c>
      <c r="I969" s="19">
        <v>20110916</v>
      </c>
      <c r="J969" s="19" t="s">
        <v>1501</v>
      </c>
      <c r="K969" s="19">
        <v>6</v>
      </c>
      <c r="L969" s="19">
        <v>38</v>
      </c>
      <c r="M969" s="19">
        <v>23</v>
      </c>
      <c r="N969" s="19">
        <v>17</v>
      </c>
      <c r="O969" s="19" t="s">
        <v>1502</v>
      </c>
      <c r="P969" s="19">
        <v>4</v>
      </c>
      <c r="Q969" s="19" t="s">
        <v>42</v>
      </c>
      <c r="R969" s="19"/>
      <c r="S969" s="19">
        <v>5000</v>
      </c>
      <c r="T969" s="19" t="s">
        <v>110</v>
      </c>
      <c r="U969" s="19"/>
      <c r="V969" s="19"/>
      <c r="W969" s="19"/>
      <c r="X969" s="19">
        <v>780</v>
      </c>
      <c r="Y969" s="19">
        <v>0</v>
      </c>
      <c r="Z969" s="19">
        <v>1</v>
      </c>
      <c r="AA969" s="19" t="s">
        <v>48</v>
      </c>
      <c r="AB969" s="19">
        <v>1</v>
      </c>
      <c r="AC969" s="19">
        <v>634841</v>
      </c>
      <c r="AD969" s="19">
        <v>12</v>
      </c>
      <c r="AE969" s="19"/>
      <c r="AF969" s="19"/>
      <c r="AG969" s="19"/>
      <c r="AH969" s="19">
        <v>117399</v>
      </c>
      <c r="AI969" s="19">
        <v>1</v>
      </c>
      <c r="AJ969" s="19"/>
      <c r="AK969" s="19"/>
      <c r="AL969" s="19"/>
      <c r="AM969" s="19"/>
      <c r="AN969" s="19"/>
      <c r="AO969" s="19">
        <v>2.98</v>
      </c>
      <c r="AP969" s="19" t="s">
        <v>1504</v>
      </c>
      <c r="AQ969" s="19" t="s">
        <v>1502</v>
      </c>
      <c r="AR969" s="19" t="s">
        <v>1540</v>
      </c>
      <c r="AS969" s="19" t="s">
        <v>1562</v>
      </c>
      <c r="AT969" s="19" t="s">
        <v>1563</v>
      </c>
      <c r="AU969" s="19" t="s">
        <v>1564</v>
      </c>
      <c r="AV969" s="19" t="s">
        <v>1565</v>
      </c>
      <c r="AW969" s="19">
        <v>2008</v>
      </c>
      <c r="AX969" s="19">
        <v>3</v>
      </c>
      <c r="AY969" s="19" t="s">
        <v>1566</v>
      </c>
      <c r="AZ969" s="19" t="s">
        <v>1567</v>
      </c>
      <c r="BA969" s="19">
        <v>2009</v>
      </c>
      <c r="BB969" t="str">
        <f>VLOOKUP(AC969,'CTCwiretagcode(Jan2016)'!A$2:C$730,3,FALSE)</f>
        <v>SAM</v>
      </c>
      <c r="BC969" t="str">
        <f t="shared" si="48"/>
        <v>Tr</v>
      </c>
      <c r="BD969">
        <f t="shared" si="49"/>
        <v>3</v>
      </c>
      <c r="BE969" t="str">
        <f t="shared" si="47"/>
        <v>6348413M10107  B2011780</v>
      </c>
      <c r="BK969" s="19" t="s">
        <v>1503</v>
      </c>
    </row>
    <row r="970" spans="1:63" x14ac:dyDescent="0.25">
      <c r="A970" s="19" t="s">
        <v>1501</v>
      </c>
      <c r="B970" s="19">
        <v>4.0999999999999996</v>
      </c>
      <c r="C970" s="19">
        <v>20140313</v>
      </c>
      <c r="D970" s="19" t="s">
        <v>41</v>
      </c>
      <c r="E970" s="19" t="s">
        <v>41</v>
      </c>
      <c r="F970" s="19">
        <v>2233851</v>
      </c>
      <c r="G970" s="19">
        <v>1</v>
      </c>
      <c r="H970" s="19">
        <v>2011</v>
      </c>
      <c r="I970" s="19">
        <v>20110916</v>
      </c>
      <c r="J970" s="19" t="s">
        <v>1501</v>
      </c>
      <c r="K970" s="19">
        <v>6</v>
      </c>
      <c r="L970" s="19">
        <v>38</v>
      </c>
      <c r="M970" s="19">
        <v>23</v>
      </c>
      <c r="N970" s="19">
        <v>17</v>
      </c>
      <c r="O970" s="19" t="s">
        <v>1502</v>
      </c>
      <c r="P970" s="19">
        <v>4</v>
      </c>
      <c r="Q970" s="19" t="s">
        <v>42</v>
      </c>
      <c r="R970" s="19"/>
      <c r="S970" s="19">
        <v>5000</v>
      </c>
      <c r="T970" s="19" t="s">
        <v>110</v>
      </c>
      <c r="U970" s="19"/>
      <c r="V970" s="19"/>
      <c r="W970" s="19"/>
      <c r="X970" s="19">
        <v>760</v>
      </c>
      <c r="Y970" s="19">
        <v>0</v>
      </c>
      <c r="Z970" s="19">
        <v>1</v>
      </c>
      <c r="AA970" s="19" t="s">
        <v>48</v>
      </c>
      <c r="AB970" s="19">
        <v>1</v>
      </c>
      <c r="AC970" s="19">
        <v>185359</v>
      </c>
      <c r="AD970" s="19">
        <v>12</v>
      </c>
      <c r="AE970" s="19"/>
      <c r="AF970" s="19"/>
      <c r="AG970" s="19"/>
      <c r="AH970" s="19">
        <v>117399</v>
      </c>
      <c r="AI970" s="19">
        <v>1</v>
      </c>
      <c r="AJ970" s="19"/>
      <c r="AK970" s="19"/>
      <c r="AL970" s="19"/>
      <c r="AM970" s="19"/>
      <c r="AN970" s="19"/>
      <c r="AO970" s="19">
        <v>2.98</v>
      </c>
      <c r="AP970" s="19" t="s">
        <v>1504</v>
      </c>
      <c r="AQ970" s="19" t="s">
        <v>1502</v>
      </c>
      <c r="AR970" s="19" t="s">
        <v>1505</v>
      </c>
      <c r="AS970" s="19" t="s">
        <v>1512</v>
      </c>
      <c r="AT970" s="19" t="s">
        <v>1513</v>
      </c>
      <c r="AU970" s="19" t="s">
        <v>1514</v>
      </c>
      <c r="AV970" s="19" t="s">
        <v>1515</v>
      </c>
      <c r="AW970" s="19">
        <v>2007</v>
      </c>
      <c r="AX970" s="19">
        <v>3</v>
      </c>
      <c r="AY970" s="19" t="s">
        <v>1516</v>
      </c>
      <c r="AZ970" s="19" t="s">
        <v>1517</v>
      </c>
      <c r="BA970" s="19">
        <v>2008</v>
      </c>
      <c r="BB970" t="str">
        <f>VLOOKUP(AC970,'CTCwiretagcode(Jan2016)'!A$2:C$730,3,FALSE)</f>
        <v>COW</v>
      </c>
      <c r="BC970" t="str">
        <f t="shared" si="48"/>
        <v>Tr</v>
      </c>
      <c r="BD970">
        <f t="shared" si="49"/>
        <v>3</v>
      </c>
      <c r="BE970" t="str">
        <f t="shared" si="47"/>
        <v>1853593M10107  B2011760</v>
      </c>
      <c r="BK970" s="19" t="s">
        <v>1503</v>
      </c>
    </row>
    <row r="971" spans="1:63" x14ac:dyDescent="0.25">
      <c r="A971" s="19" t="s">
        <v>1501</v>
      </c>
      <c r="B971" s="19">
        <v>4.0999999999999996</v>
      </c>
      <c r="C971" s="19">
        <v>20140313</v>
      </c>
      <c r="D971" s="19" t="s">
        <v>41</v>
      </c>
      <c r="E971" s="19" t="s">
        <v>41</v>
      </c>
      <c r="F971" s="19">
        <v>2233854</v>
      </c>
      <c r="G971" s="19">
        <v>1</v>
      </c>
      <c r="H971" s="19">
        <v>2011</v>
      </c>
      <c r="I971" s="19">
        <v>20110916</v>
      </c>
      <c r="J971" s="19" t="s">
        <v>1501</v>
      </c>
      <c r="K971" s="19">
        <v>6</v>
      </c>
      <c r="L971" s="19">
        <v>38</v>
      </c>
      <c r="M971" s="19">
        <v>23</v>
      </c>
      <c r="N971" s="19">
        <v>17</v>
      </c>
      <c r="O971" s="19" t="s">
        <v>1502</v>
      </c>
      <c r="P971" s="19">
        <v>4</v>
      </c>
      <c r="Q971" s="19" t="s">
        <v>42</v>
      </c>
      <c r="R971" s="19"/>
      <c r="S971" s="19">
        <v>5000</v>
      </c>
      <c r="T971" s="19" t="s">
        <v>110</v>
      </c>
      <c r="U971" s="19"/>
      <c r="V971" s="19"/>
      <c r="W971" s="19"/>
      <c r="X971" s="19">
        <v>880</v>
      </c>
      <c r="Y971" s="19">
        <v>0</v>
      </c>
      <c r="Z971" s="19">
        <v>1</v>
      </c>
      <c r="AA971" s="19" t="s">
        <v>48</v>
      </c>
      <c r="AB971" s="19">
        <v>1</v>
      </c>
      <c r="AC971" s="19">
        <v>634272</v>
      </c>
      <c r="AD971" s="19">
        <v>12</v>
      </c>
      <c r="AE971" s="19"/>
      <c r="AF971" s="19"/>
      <c r="AG971" s="19"/>
      <c r="AH971" s="19">
        <v>117399</v>
      </c>
      <c r="AI971" s="19">
        <v>1</v>
      </c>
      <c r="AJ971" s="19"/>
      <c r="AK971" s="19"/>
      <c r="AL971" s="19"/>
      <c r="AM971" s="19"/>
      <c r="AN971" s="19"/>
      <c r="AO971" s="19">
        <v>2.98</v>
      </c>
      <c r="AP971" s="19" t="s">
        <v>1504</v>
      </c>
      <c r="AQ971" s="19" t="s">
        <v>1502</v>
      </c>
      <c r="AR971" s="19" t="s">
        <v>1540</v>
      </c>
      <c r="AS971" s="19" t="s">
        <v>1562</v>
      </c>
      <c r="AT971" s="19" t="s">
        <v>1563</v>
      </c>
      <c r="AU971" s="19" t="s">
        <v>1564</v>
      </c>
      <c r="AV971" s="19" t="s">
        <v>1565</v>
      </c>
      <c r="AW971" s="19">
        <v>2007</v>
      </c>
      <c r="AX971" s="19">
        <v>3</v>
      </c>
      <c r="AY971" s="19" t="s">
        <v>1566</v>
      </c>
      <c r="AZ971" s="19" t="s">
        <v>1567</v>
      </c>
      <c r="BA971" s="19">
        <v>2008</v>
      </c>
      <c r="BB971" t="str">
        <f>VLOOKUP(AC971,'CTCwiretagcode(Jan2016)'!A$2:C$730,3,FALSE)</f>
        <v>SAM</v>
      </c>
      <c r="BC971" t="str">
        <f t="shared" si="48"/>
        <v>Tr</v>
      </c>
      <c r="BD971">
        <f t="shared" si="49"/>
        <v>3</v>
      </c>
      <c r="BE971" t="str">
        <f t="shared" si="47"/>
        <v>6342723M10107  B2011880</v>
      </c>
      <c r="BK971" s="19" t="s">
        <v>1503</v>
      </c>
    </row>
    <row r="972" spans="1:63" x14ac:dyDescent="0.25">
      <c r="A972" s="19" t="s">
        <v>1501</v>
      </c>
      <c r="B972" s="19">
        <v>4.0999999999999996</v>
      </c>
      <c r="C972" s="19">
        <v>20140313</v>
      </c>
      <c r="D972" s="19" t="s">
        <v>41</v>
      </c>
      <c r="E972" s="19" t="s">
        <v>41</v>
      </c>
      <c r="F972" s="19">
        <v>2233860</v>
      </c>
      <c r="G972" s="19">
        <v>1</v>
      </c>
      <c r="H972" s="19">
        <v>2011</v>
      </c>
      <c r="I972" s="19">
        <v>20110916</v>
      </c>
      <c r="J972" s="19" t="s">
        <v>1501</v>
      </c>
      <c r="K972" s="19">
        <v>6</v>
      </c>
      <c r="L972" s="19">
        <v>38</v>
      </c>
      <c r="M972" s="19">
        <v>23</v>
      </c>
      <c r="N972" s="19">
        <v>17</v>
      </c>
      <c r="O972" s="19" t="s">
        <v>1502</v>
      </c>
      <c r="P972" s="19">
        <v>4</v>
      </c>
      <c r="Q972" s="19" t="s">
        <v>42</v>
      </c>
      <c r="R972" s="19"/>
      <c r="S972" s="19">
        <v>5000</v>
      </c>
      <c r="T972" s="19" t="s">
        <v>110</v>
      </c>
      <c r="U972" s="19"/>
      <c r="V972" s="19"/>
      <c r="W972" s="19"/>
      <c r="X972" s="19">
        <v>780</v>
      </c>
      <c r="Y972" s="19">
        <v>0</v>
      </c>
      <c r="Z972" s="19">
        <v>1</v>
      </c>
      <c r="AA972" s="19" t="s">
        <v>48</v>
      </c>
      <c r="AB972" s="19">
        <v>1</v>
      </c>
      <c r="AC972" s="19">
        <v>634272</v>
      </c>
      <c r="AD972" s="19">
        <v>12</v>
      </c>
      <c r="AE972" s="19"/>
      <c r="AF972" s="19"/>
      <c r="AG972" s="19"/>
      <c r="AH972" s="19">
        <v>117399</v>
      </c>
      <c r="AI972" s="19">
        <v>1</v>
      </c>
      <c r="AJ972" s="19"/>
      <c r="AK972" s="19"/>
      <c r="AL972" s="19"/>
      <c r="AM972" s="19"/>
      <c r="AN972" s="19"/>
      <c r="AO972" s="19">
        <v>2.98</v>
      </c>
      <c r="AP972" s="19" t="s">
        <v>1504</v>
      </c>
      <c r="AQ972" s="19" t="s">
        <v>1502</v>
      </c>
      <c r="AR972" s="19" t="s">
        <v>1540</v>
      </c>
      <c r="AS972" s="19" t="s">
        <v>1562</v>
      </c>
      <c r="AT972" s="19" t="s">
        <v>1563</v>
      </c>
      <c r="AU972" s="19" t="s">
        <v>1564</v>
      </c>
      <c r="AV972" s="19" t="s">
        <v>1565</v>
      </c>
      <c r="AW972" s="19">
        <v>2007</v>
      </c>
      <c r="AX972" s="19">
        <v>3</v>
      </c>
      <c r="AY972" s="19" t="s">
        <v>1566</v>
      </c>
      <c r="AZ972" s="19" t="s">
        <v>1567</v>
      </c>
      <c r="BA972" s="19">
        <v>2008</v>
      </c>
      <c r="BB972" t="str">
        <f>VLOOKUP(AC972,'CTCwiretagcode(Jan2016)'!A$2:C$730,3,FALSE)</f>
        <v>SAM</v>
      </c>
      <c r="BC972" t="str">
        <f t="shared" si="48"/>
        <v>Tr</v>
      </c>
      <c r="BD972">
        <f t="shared" si="49"/>
        <v>3</v>
      </c>
      <c r="BE972" t="str">
        <f t="shared" si="47"/>
        <v>6342723M10107  B2011780</v>
      </c>
      <c r="BK972" s="19" t="s">
        <v>1503</v>
      </c>
    </row>
    <row r="973" spans="1:63" x14ac:dyDescent="0.25">
      <c r="A973" s="19" t="s">
        <v>1501</v>
      </c>
      <c r="B973" s="19">
        <v>4.0999999999999996</v>
      </c>
      <c r="C973" s="19">
        <v>20140313</v>
      </c>
      <c r="D973" s="19" t="s">
        <v>41</v>
      </c>
      <c r="E973" s="19" t="s">
        <v>41</v>
      </c>
      <c r="F973" s="19">
        <v>2233861</v>
      </c>
      <c r="G973" s="19">
        <v>1</v>
      </c>
      <c r="H973" s="19">
        <v>2011</v>
      </c>
      <c r="I973" s="19">
        <v>20110916</v>
      </c>
      <c r="J973" s="19" t="s">
        <v>1501</v>
      </c>
      <c r="K973" s="19">
        <v>6</v>
      </c>
      <c r="L973" s="19">
        <v>38</v>
      </c>
      <c r="M973" s="19">
        <v>23</v>
      </c>
      <c r="N973" s="19">
        <v>17</v>
      </c>
      <c r="O973" s="19" t="s">
        <v>1502</v>
      </c>
      <c r="P973" s="19">
        <v>4</v>
      </c>
      <c r="Q973" s="19" t="s">
        <v>42</v>
      </c>
      <c r="R973" s="19"/>
      <c r="S973" s="19">
        <v>5000</v>
      </c>
      <c r="T973" s="19" t="s">
        <v>110</v>
      </c>
      <c r="U973" s="19"/>
      <c r="V973" s="19"/>
      <c r="W973" s="19"/>
      <c r="X973" s="19">
        <v>700</v>
      </c>
      <c r="Y973" s="19">
        <v>0</v>
      </c>
      <c r="Z973" s="19">
        <v>1</v>
      </c>
      <c r="AA973" s="19" t="s">
        <v>48</v>
      </c>
      <c r="AB973" s="19">
        <v>1</v>
      </c>
      <c r="AC973" s="19">
        <v>634841</v>
      </c>
      <c r="AD973" s="19">
        <v>12</v>
      </c>
      <c r="AE973" s="19"/>
      <c r="AF973" s="19"/>
      <c r="AG973" s="19"/>
      <c r="AH973" s="19">
        <v>117399</v>
      </c>
      <c r="AI973" s="19">
        <v>1</v>
      </c>
      <c r="AJ973" s="19"/>
      <c r="AK973" s="19"/>
      <c r="AL973" s="19"/>
      <c r="AM973" s="19"/>
      <c r="AN973" s="19"/>
      <c r="AO973" s="19">
        <v>2.98</v>
      </c>
      <c r="AP973" s="19" t="s">
        <v>1504</v>
      </c>
      <c r="AQ973" s="19" t="s">
        <v>1502</v>
      </c>
      <c r="AR973" s="19" t="s">
        <v>1540</v>
      </c>
      <c r="AS973" s="19" t="s">
        <v>1562</v>
      </c>
      <c r="AT973" s="19" t="s">
        <v>1563</v>
      </c>
      <c r="AU973" s="19" t="s">
        <v>1564</v>
      </c>
      <c r="AV973" s="19" t="s">
        <v>1565</v>
      </c>
      <c r="AW973" s="19">
        <v>2008</v>
      </c>
      <c r="AX973" s="19">
        <v>3</v>
      </c>
      <c r="AY973" s="19" t="s">
        <v>1566</v>
      </c>
      <c r="AZ973" s="19" t="s">
        <v>1567</v>
      </c>
      <c r="BA973" s="19">
        <v>2009</v>
      </c>
      <c r="BB973" t="str">
        <f>VLOOKUP(AC973,'CTCwiretagcode(Jan2016)'!A$2:C$730,3,FALSE)</f>
        <v>SAM</v>
      </c>
      <c r="BC973" t="str">
        <f t="shared" si="48"/>
        <v>Tr</v>
      </c>
      <c r="BD973">
        <f t="shared" si="49"/>
        <v>3</v>
      </c>
      <c r="BE973" t="str">
        <f t="shared" si="47"/>
        <v>6348413M10107  B2011700</v>
      </c>
      <c r="BK973" s="19" t="s">
        <v>1503</v>
      </c>
    </row>
    <row r="974" spans="1:63" x14ac:dyDescent="0.25">
      <c r="A974" s="19" t="s">
        <v>1501</v>
      </c>
      <c r="B974" s="19">
        <v>4.0999999999999996</v>
      </c>
      <c r="C974" s="19">
        <v>20140313</v>
      </c>
      <c r="D974" s="19" t="s">
        <v>41</v>
      </c>
      <c r="E974" s="19" t="s">
        <v>41</v>
      </c>
      <c r="F974" s="19">
        <v>2233863</v>
      </c>
      <c r="G974" s="19">
        <v>1</v>
      </c>
      <c r="H974" s="19">
        <v>2011</v>
      </c>
      <c r="I974" s="19">
        <v>20110916</v>
      </c>
      <c r="J974" s="19" t="s">
        <v>1501</v>
      </c>
      <c r="K974" s="19">
        <v>6</v>
      </c>
      <c r="L974" s="19">
        <v>38</v>
      </c>
      <c r="M974" s="19">
        <v>23</v>
      </c>
      <c r="N974" s="19">
        <v>17</v>
      </c>
      <c r="O974" s="19" t="s">
        <v>1502</v>
      </c>
      <c r="P974" s="19">
        <v>4</v>
      </c>
      <c r="Q974" s="19" t="s">
        <v>42</v>
      </c>
      <c r="R974" s="19"/>
      <c r="S974" s="19">
        <v>5000</v>
      </c>
      <c r="T974" s="19" t="s">
        <v>110</v>
      </c>
      <c r="U974" s="19"/>
      <c r="V974" s="19"/>
      <c r="W974" s="19"/>
      <c r="X974" s="19">
        <v>740</v>
      </c>
      <c r="Y974" s="19">
        <v>0</v>
      </c>
      <c r="Z974" s="19">
        <v>1</v>
      </c>
      <c r="AA974" s="19" t="s">
        <v>48</v>
      </c>
      <c r="AB974" s="19">
        <v>1</v>
      </c>
      <c r="AC974" s="19">
        <v>634272</v>
      </c>
      <c r="AD974" s="19">
        <v>12</v>
      </c>
      <c r="AE974" s="19"/>
      <c r="AF974" s="19"/>
      <c r="AG974" s="19"/>
      <c r="AH974" s="19">
        <v>117399</v>
      </c>
      <c r="AI974" s="19">
        <v>1</v>
      </c>
      <c r="AJ974" s="19"/>
      <c r="AK974" s="19"/>
      <c r="AL974" s="19"/>
      <c r="AM974" s="19"/>
      <c r="AN974" s="19"/>
      <c r="AO974" s="19">
        <v>2.98</v>
      </c>
      <c r="AP974" s="19" t="s">
        <v>1504</v>
      </c>
      <c r="AQ974" s="19" t="s">
        <v>1502</v>
      </c>
      <c r="AR974" s="19" t="s">
        <v>1540</v>
      </c>
      <c r="AS974" s="19" t="s">
        <v>1562</v>
      </c>
      <c r="AT974" s="19" t="s">
        <v>1563</v>
      </c>
      <c r="AU974" s="19" t="s">
        <v>1564</v>
      </c>
      <c r="AV974" s="19" t="s">
        <v>1565</v>
      </c>
      <c r="AW974" s="19">
        <v>2007</v>
      </c>
      <c r="AX974" s="19">
        <v>3</v>
      </c>
      <c r="AY974" s="19" t="s">
        <v>1566</v>
      </c>
      <c r="AZ974" s="19" t="s">
        <v>1567</v>
      </c>
      <c r="BA974" s="19">
        <v>2008</v>
      </c>
      <c r="BB974" t="str">
        <f>VLOOKUP(AC974,'CTCwiretagcode(Jan2016)'!A$2:C$730,3,FALSE)</f>
        <v>SAM</v>
      </c>
      <c r="BC974" t="str">
        <f t="shared" si="48"/>
        <v>Tr</v>
      </c>
      <c r="BD974">
        <f t="shared" si="49"/>
        <v>3</v>
      </c>
      <c r="BE974" t="str">
        <f t="shared" si="47"/>
        <v>6342723M10107  B2011740</v>
      </c>
      <c r="BK974" s="19" t="s">
        <v>1503</v>
      </c>
    </row>
    <row r="975" spans="1:63" x14ac:dyDescent="0.25">
      <c r="A975" s="19" t="s">
        <v>1501</v>
      </c>
      <c r="B975" s="19">
        <v>4.0999999999999996</v>
      </c>
      <c r="C975" s="19">
        <v>20140313</v>
      </c>
      <c r="D975" s="19" t="s">
        <v>41</v>
      </c>
      <c r="E975" s="19" t="s">
        <v>41</v>
      </c>
      <c r="F975" s="19">
        <v>2233864</v>
      </c>
      <c r="G975" s="19">
        <v>1</v>
      </c>
      <c r="H975" s="19">
        <v>2011</v>
      </c>
      <c r="I975" s="19">
        <v>20110916</v>
      </c>
      <c r="J975" s="19" t="s">
        <v>1501</v>
      </c>
      <c r="K975" s="19">
        <v>6</v>
      </c>
      <c r="L975" s="19">
        <v>38</v>
      </c>
      <c r="M975" s="19">
        <v>23</v>
      </c>
      <c r="N975" s="19">
        <v>17</v>
      </c>
      <c r="O975" s="19" t="s">
        <v>1502</v>
      </c>
      <c r="P975" s="19">
        <v>4</v>
      </c>
      <c r="Q975" s="19" t="s">
        <v>42</v>
      </c>
      <c r="R975" s="19"/>
      <c r="S975" s="19">
        <v>5000</v>
      </c>
      <c r="T975" s="19" t="s">
        <v>110</v>
      </c>
      <c r="U975" s="19"/>
      <c r="V975" s="19"/>
      <c r="W975" s="19"/>
      <c r="X975" s="19">
        <v>730</v>
      </c>
      <c r="Y975" s="19">
        <v>0</v>
      </c>
      <c r="Z975" s="19">
        <v>1</v>
      </c>
      <c r="AA975" s="19" t="s">
        <v>48</v>
      </c>
      <c r="AB975" s="19">
        <v>1</v>
      </c>
      <c r="AC975" s="19">
        <v>634272</v>
      </c>
      <c r="AD975" s="19">
        <v>12</v>
      </c>
      <c r="AE975" s="19"/>
      <c r="AF975" s="19"/>
      <c r="AG975" s="19"/>
      <c r="AH975" s="19">
        <v>117399</v>
      </c>
      <c r="AI975" s="19">
        <v>1</v>
      </c>
      <c r="AJ975" s="19"/>
      <c r="AK975" s="19"/>
      <c r="AL975" s="19"/>
      <c r="AM975" s="19"/>
      <c r="AN975" s="19"/>
      <c r="AO975" s="19">
        <v>2.98</v>
      </c>
      <c r="AP975" s="19" t="s">
        <v>1504</v>
      </c>
      <c r="AQ975" s="19" t="s">
        <v>1502</v>
      </c>
      <c r="AR975" s="19" t="s">
        <v>1540</v>
      </c>
      <c r="AS975" s="19" t="s">
        <v>1562</v>
      </c>
      <c r="AT975" s="19" t="s">
        <v>1563</v>
      </c>
      <c r="AU975" s="19" t="s">
        <v>1564</v>
      </c>
      <c r="AV975" s="19" t="s">
        <v>1565</v>
      </c>
      <c r="AW975" s="19">
        <v>2007</v>
      </c>
      <c r="AX975" s="19">
        <v>3</v>
      </c>
      <c r="AY975" s="19" t="s">
        <v>1566</v>
      </c>
      <c r="AZ975" s="19" t="s">
        <v>1567</v>
      </c>
      <c r="BA975" s="19">
        <v>2008</v>
      </c>
      <c r="BB975" t="str">
        <f>VLOOKUP(AC975,'CTCwiretagcode(Jan2016)'!A$2:C$730,3,FALSE)</f>
        <v>SAM</v>
      </c>
      <c r="BC975" t="str">
        <f t="shared" si="48"/>
        <v>Tr</v>
      </c>
      <c r="BD975">
        <f t="shared" si="49"/>
        <v>3</v>
      </c>
      <c r="BE975" t="str">
        <f t="shared" si="47"/>
        <v>6342723M10107  B2011730</v>
      </c>
      <c r="BK975" s="19" t="s">
        <v>1503</v>
      </c>
    </row>
    <row r="976" spans="1:63" x14ac:dyDescent="0.25">
      <c r="A976" s="19" t="s">
        <v>1501</v>
      </c>
      <c r="B976" s="19">
        <v>4.0999999999999996</v>
      </c>
      <c r="C976" s="19">
        <v>20140313</v>
      </c>
      <c r="D976" s="19" t="s">
        <v>41</v>
      </c>
      <c r="E976" s="19" t="s">
        <v>41</v>
      </c>
      <c r="F976" s="19">
        <v>2234041</v>
      </c>
      <c r="G976" s="19">
        <v>1</v>
      </c>
      <c r="H976" s="19">
        <v>2011</v>
      </c>
      <c r="I976" s="19">
        <v>20110919</v>
      </c>
      <c r="J976" s="19" t="s">
        <v>1501</v>
      </c>
      <c r="K976" s="19">
        <v>6</v>
      </c>
      <c r="L976" s="19">
        <v>39</v>
      </c>
      <c r="M976" s="19">
        <v>23</v>
      </c>
      <c r="N976" s="19">
        <v>14</v>
      </c>
      <c r="O976" s="19" t="s">
        <v>1502</v>
      </c>
      <c r="P976" s="19">
        <v>4</v>
      </c>
      <c r="Q976" s="19" t="s">
        <v>42</v>
      </c>
      <c r="R976" s="19"/>
      <c r="S976" s="19">
        <v>5000</v>
      </c>
      <c r="T976" s="19" t="s">
        <v>110</v>
      </c>
      <c r="U976" s="19"/>
      <c r="V976" s="19"/>
      <c r="W976" s="19"/>
      <c r="X976" s="19">
        <v>730</v>
      </c>
      <c r="Y976" s="19">
        <v>0</v>
      </c>
      <c r="Z976" s="19">
        <v>1</v>
      </c>
      <c r="AA976" s="19" t="s">
        <v>48</v>
      </c>
      <c r="AB976" s="19">
        <v>1</v>
      </c>
      <c r="AC976" s="19">
        <v>635081</v>
      </c>
      <c r="AD976" s="19">
        <v>12</v>
      </c>
      <c r="AE976" s="19"/>
      <c r="AF976" s="19"/>
      <c r="AG976" s="19"/>
      <c r="AH976" s="19">
        <v>117400</v>
      </c>
      <c r="AI976" s="19">
        <v>1</v>
      </c>
      <c r="AJ976" s="19"/>
      <c r="AK976" s="19"/>
      <c r="AL976" s="19"/>
      <c r="AM976" s="19"/>
      <c r="AN976" s="19"/>
      <c r="AO976" s="19">
        <v>3.79</v>
      </c>
      <c r="AP976" s="19" t="s">
        <v>1504</v>
      </c>
      <c r="AQ976" s="19" t="s">
        <v>1502</v>
      </c>
      <c r="AR976" s="19" t="s">
        <v>1540</v>
      </c>
      <c r="AS976" s="19" t="s">
        <v>1562</v>
      </c>
      <c r="AT976" s="19" t="s">
        <v>1579</v>
      </c>
      <c r="AU976" s="19" t="s">
        <v>1580</v>
      </c>
      <c r="AV976" s="19" t="s">
        <v>1565</v>
      </c>
      <c r="AW976" s="19">
        <v>2008</v>
      </c>
      <c r="AX976" s="19">
        <v>3</v>
      </c>
      <c r="AY976" s="19" t="s">
        <v>1581</v>
      </c>
      <c r="AZ976" s="19" t="s">
        <v>1567</v>
      </c>
      <c r="BA976" s="19">
        <v>2009</v>
      </c>
      <c r="BB976" t="str">
        <f>VLOOKUP(AC976,'CTCwiretagcode(Jan2016)'!A$2:C$730,3,FALSE)</f>
        <v>GLH</v>
      </c>
      <c r="BC976" t="str">
        <f t="shared" si="48"/>
        <v>NT</v>
      </c>
      <c r="BD976">
        <f t="shared" si="49"/>
        <v>3</v>
      </c>
      <c r="BE976" t="str">
        <f t="shared" si="47"/>
        <v>6350813M10107  B2011730</v>
      </c>
      <c r="BK976" s="19" t="s">
        <v>1503</v>
      </c>
    </row>
    <row r="977" spans="1:63" x14ac:dyDescent="0.25">
      <c r="A977" s="19" t="s">
        <v>1501</v>
      </c>
      <c r="B977" s="19">
        <v>4.0999999999999996</v>
      </c>
      <c r="C977" s="19">
        <v>20140313</v>
      </c>
      <c r="D977" s="19" t="s">
        <v>41</v>
      </c>
      <c r="E977" s="19" t="s">
        <v>41</v>
      </c>
      <c r="F977" s="19">
        <v>2234042</v>
      </c>
      <c r="G977" s="19">
        <v>1</v>
      </c>
      <c r="H977" s="19">
        <v>2011</v>
      </c>
      <c r="I977" s="19">
        <v>20110919</v>
      </c>
      <c r="J977" s="19" t="s">
        <v>1501</v>
      </c>
      <c r="K977" s="19">
        <v>6</v>
      </c>
      <c r="L977" s="19">
        <v>39</v>
      </c>
      <c r="M977" s="19">
        <v>23</v>
      </c>
      <c r="N977" s="19">
        <v>14</v>
      </c>
      <c r="O977" s="19" t="s">
        <v>1502</v>
      </c>
      <c r="P977" s="19">
        <v>4</v>
      </c>
      <c r="Q977" s="19" t="s">
        <v>42</v>
      </c>
      <c r="R977" s="19"/>
      <c r="S977" s="19">
        <v>5000</v>
      </c>
      <c r="T977" s="19" t="s">
        <v>110</v>
      </c>
      <c r="U977" s="19"/>
      <c r="V977" s="19"/>
      <c r="W977" s="19"/>
      <c r="X977" s="19">
        <v>850</v>
      </c>
      <c r="Y977" s="19">
        <v>0</v>
      </c>
      <c r="Z977" s="19">
        <v>1</v>
      </c>
      <c r="AA977" s="19" t="s">
        <v>48</v>
      </c>
      <c r="AB977" s="19">
        <v>1</v>
      </c>
      <c r="AC977" s="19">
        <v>634272</v>
      </c>
      <c r="AD977" s="19">
        <v>12</v>
      </c>
      <c r="AE977" s="19"/>
      <c r="AF977" s="19"/>
      <c r="AG977" s="19"/>
      <c r="AH977" s="19">
        <v>117400</v>
      </c>
      <c r="AI977" s="19">
        <v>1</v>
      </c>
      <c r="AJ977" s="19"/>
      <c r="AK977" s="19"/>
      <c r="AL977" s="19"/>
      <c r="AM977" s="19"/>
      <c r="AN977" s="19"/>
      <c r="AO977" s="19">
        <v>3.79</v>
      </c>
      <c r="AP977" s="19" t="s">
        <v>1504</v>
      </c>
      <c r="AQ977" s="19" t="s">
        <v>1502</v>
      </c>
      <c r="AR977" s="19" t="s">
        <v>1540</v>
      </c>
      <c r="AS977" s="19" t="s">
        <v>1562</v>
      </c>
      <c r="AT977" s="19" t="s">
        <v>1563</v>
      </c>
      <c r="AU977" s="19" t="s">
        <v>1564</v>
      </c>
      <c r="AV977" s="19" t="s">
        <v>1565</v>
      </c>
      <c r="AW977" s="19">
        <v>2007</v>
      </c>
      <c r="AX977" s="19">
        <v>3</v>
      </c>
      <c r="AY977" s="19" t="s">
        <v>1566</v>
      </c>
      <c r="AZ977" s="19" t="s">
        <v>1567</v>
      </c>
      <c r="BA977" s="19">
        <v>2008</v>
      </c>
      <c r="BB977" t="str">
        <f>VLOOKUP(AC977,'CTCwiretagcode(Jan2016)'!A$2:C$730,3,FALSE)</f>
        <v>SAM</v>
      </c>
      <c r="BC977" t="str">
        <f t="shared" si="48"/>
        <v>NT</v>
      </c>
      <c r="BD977">
        <f t="shared" si="49"/>
        <v>3</v>
      </c>
      <c r="BE977" t="str">
        <f t="shared" si="47"/>
        <v>6342723M10107  B2011850</v>
      </c>
      <c r="BK977" s="19" t="s">
        <v>1503</v>
      </c>
    </row>
    <row r="978" spans="1:63" x14ac:dyDescent="0.25">
      <c r="A978" s="19" t="s">
        <v>1501</v>
      </c>
      <c r="B978" s="19">
        <v>4.0999999999999996</v>
      </c>
      <c r="C978" s="19">
        <v>20140313</v>
      </c>
      <c r="D978" s="19" t="s">
        <v>41</v>
      </c>
      <c r="E978" s="19" t="s">
        <v>41</v>
      </c>
      <c r="F978" s="19">
        <v>2234043</v>
      </c>
      <c r="G978" s="19">
        <v>1</v>
      </c>
      <c r="H978" s="19">
        <v>2011</v>
      </c>
      <c r="I978" s="19">
        <v>20110919</v>
      </c>
      <c r="J978" s="19" t="s">
        <v>1501</v>
      </c>
      <c r="K978" s="19">
        <v>6</v>
      </c>
      <c r="L978" s="19">
        <v>39</v>
      </c>
      <c r="M978" s="19">
        <v>23</v>
      </c>
      <c r="N978" s="19">
        <v>14</v>
      </c>
      <c r="O978" s="19" t="s">
        <v>1502</v>
      </c>
      <c r="P978" s="19">
        <v>4</v>
      </c>
      <c r="Q978" s="19" t="s">
        <v>42</v>
      </c>
      <c r="R978" s="19"/>
      <c r="S978" s="19">
        <v>0</v>
      </c>
      <c r="T978" s="19" t="s">
        <v>110</v>
      </c>
      <c r="U978" s="19"/>
      <c r="V978" s="19"/>
      <c r="W978" s="19"/>
      <c r="X978" s="19">
        <v>700</v>
      </c>
      <c r="Y978" s="19">
        <v>0</v>
      </c>
      <c r="Z978" s="19">
        <v>1</v>
      </c>
      <c r="AA978" s="19" t="s">
        <v>48</v>
      </c>
      <c r="AB978" s="19">
        <v>1</v>
      </c>
      <c r="AC978" s="19">
        <v>635081</v>
      </c>
      <c r="AD978" s="19">
        <v>12</v>
      </c>
      <c r="AE978" s="19"/>
      <c r="AF978" s="19"/>
      <c r="AG978" s="19"/>
      <c r="AH978" s="19">
        <v>117400</v>
      </c>
      <c r="AI978" s="19">
        <v>1</v>
      </c>
      <c r="AJ978" s="19"/>
      <c r="AK978" s="19"/>
      <c r="AL978" s="19"/>
      <c r="AM978" s="19"/>
      <c r="AN978" s="19"/>
      <c r="AO978" s="19">
        <v>3.79</v>
      </c>
      <c r="AP978" s="19" t="s">
        <v>1504</v>
      </c>
      <c r="AQ978" s="19" t="s">
        <v>1502</v>
      </c>
      <c r="AR978" s="19" t="s">
        <v>1540</v>
      </c>
      <c r="AS978" s="19" t="s">
        <v>1562</v>
      </c>
      <c r="AT978" s="19" t="s">
        <v>1579</v>
      </c>
      <c r="AU978" s="19" t="s">
        <v>1580</v>
      </c>
      <c r="AV978" s="19" t="s">
        <v>1565</v>
      </c>
      <c r="AW978" s="19">
        <v>2008</v>
      </c>
      <c r="AX978" s="19">
        <v>3</v>
      </c>
      <c r="AY978" s="19" t="s">
        <v>1581</v>
      </c>
      <c r="AZ978" s="19" t="s">
        <v>1567</v>
      </c>
      <c r="BA978" s="19">
        <v>2009</v>
      </c>
      <c r="BB978" t="str">
        <f>VLOOKUP(AC978,'CTCwiretagcode(Jan2016)'!A$2:C$730,3,FALSE)</f>
        <v>GLH</v>
      </c>
      <c r="BC978" t="str">
        <f t="shared" si="48"/>
        <v>NT</v>
      </c>
      <c r="BD978">
        <f t="shared" si="49"/>
        <v>3</v>
      </c>
      <c r="BE978" t="str">
        <f t="shared" si="47"/>
        <v>6350813M10107  B2011700</v>
      </c>
      <c r="BK978" s="19" t="s">
        <v>1503</v>
      </c>
    </row>
    <row r="979" spans="1:63" x14ac:dyDescent="0.25">
      <c r="A979" s="19" t="s">
        <v>1501</v>
      </c>
      <c r="B979" s="19">
        <v>4.0999999999999996</v>
      </c>
      <c r="C979" s="19">
        <v>20140313</v>
      </c>
      <c r="D979" s="19" t="s">
        <v>41</v>
      </c>
      <c r="E979" s="19" t="s">
        <v>41</v>
      </c>
      <c r="F979" s="19">
        <v>2233983</v>
      </c>
      <c r="G979" s="19">
        <v>1</v>
      </c>
      <c r="H979" s="19">
        <v>2011</v>
      </c>
      <c r="I979" s="19">
        <v>20110920</v>
      </c>
      <c r="J979" s="19" t="s">
        <v>1501</v>
      </c>
      <c r="K979" s="19">
        <v>6</v>
      </c>
      <c r="L979" s="19">
        <v>39</v>
      </c>
      <c r="M979" s="19">
        <v>23</v>
      </c>
      <c r="N979" s="19">
        <v>14</v>
      </c>
      <c r="O979" s="19" t="s">
        <v>1502</v>
      </c>
      <c r="P979" s="19">
        <v>4</v>
      </c>
      <c r="Q979" s="19" t="s">
        <v>42</v>
      </c>
      <c r="R979" s="19"/>
      <c r="S979" s="19">
        <v>5000</v>
      </c>
      <c r="T979" s="19" t="s">
        <v>110</v>
      </c>
      <c r="U979" s="19"/>
      <c r="V979" s="19"/>
      <c r="W979" s="19"/>
      <c r="X979" s="19">
        <v>710</v>
      </c>
      <c r="Y979" s="19">
        <v>0</v>
      </c>
      <c r="Z979" s="19">
        <v>1</v>
      </c>
      <c r="AA979" s="19" t="s">
        <v>48</v>
      </c>
      <c r="AB979" s="19">
        <v>1</v>
      </c>
      <c r="AC979" s="19">
        <v>634583</v>
      </c>
      <c r="AD979" s="19">
        <v>12</v>
      </c>
      <c r="AE979" s="19"/>
      <c r="AF979" s="19"/>
      <c r="AG979" s="19"/>
      <c r="AH979" s="19">
        <v>117400</v>
      </c>
      <c r="AI979" s="19">
        <v>1</v>
      </c>
      <c r="AJ979" s="19"/>
      <c r="AK979" s="19"/>
      <c r="AL979" s="19"/>
      <c r="AM979" s="19"/>
      <c r="AN979" s="19"/>
      <c r="AO979" s="19">
        <v>3.79</v>
      </c>
      <c r="AP979" s="19" t="s">
        <v>1504</v>
      </c>
      <c r="AQ979" s="19" t="s">
        <v>1502</v>
      </c>
      <c r="AR979" s="19" t="s">
        <v>1540</v>
      </c>
      <c r="AS979" s="19" t="s">
        <v>1562</v>
      </c>
      <c r="AT979" s="19" t="s">
        <v>1579</v>
      </c>
      <c r="AU979" s="19" t="s">
        <v>1580</v>
      </c>
      <c r="AV979" s="19" t="s">
        <v>1565</v>
      </c>
      <c r="AW979" s="19">
        <v>2007</v>
      </c>
      <c r="AX979" s="19">
        <v>3</v>
      </c>
      <c r="AY979" s="19" t="s">
        <v>1581</v>
      </c>
      <c r="AZ979" s="19" t="s">
        <v>1567</v>
      </c>
      <c r="BA979" s="19">
        <v>2008</v>
      </c>
      <c r="BB979" t="str">
        <f>VLOOKUP(AC979,'CTCwiretagcode(Jan2016)'!A$2:C$730,3,FALSE)</f>
        <v>GLH</v>
      </c>
      <c r="BC979" t="str">
        <f t="shared" si="48"/>
        <v>NT</v>
      </c>
      <c r="BD979">
        <f t="shared" si="49"/>
        <v>3</v>
      </c>
      <c r="BE979" t="str">
        <f t="shared" si="47"/>
        <v>6345833M10107  B2011710</v>
      </c>
      <c r="BK979" s="19" t="s">
        <v>1503</v>
      </c>
    </row>
    <row r="980" spans="1:63" x14ac:dyDescent="0.25">
      <c r="A980" s="19" t="s">
        <v>1501</v>
      </c>
      <c r="B980" s="19">
        <v>4.0999999999999996</v>
      </c>
      <c r="C980" s="19">
        <v>20140313</v>
      </c>
      <c r="D980" s="19" t="s">
        <v>41</v>
      </c>
      <c r="E980" s="19" t="s">
        <v>41</v>
      </c>
      <c r="F980" s="19">
        <v>2233984</v>
      </c>
      <c r="G980" s="19">
        <v>1</v>
      </c>
      <c r="H980" s="19">
        <v>2011</v>
      </c>
      <c r="I980" s="19">
        <v>20110920</v>
      </c>
      <c r="J980" s="19" t="s">
        <v>1501</v>
      </c>
      <c r="K980" s="19">
        <v>6</v>
      </c>
      <c r="L980" s="19">
        <v>39</v>
      </c>
      <c r="M980" s="19">
        <v>23</v>
      </c>
      <c r="N980" s="19">
        <v>14</v>
      </c>
      <c r="O980" s="19" t="s">
        <v>1502</v>
      </c>
      <c r="P980" s="19">
        <v>4</v>
      </c>
      <c r="Q980" s="19" t="s">
        <v>42</v>
      </c>
      <c r="R980" s="19"/>
      <c r="S980" s="19">
        <v>5000</v>
      </c>
      <c r="T980" s="19" t="s">
        <v>110</v>
      </c>
      <c r="U980" s="19"/>
      <c r="V980" s="19"/>
      <c r="W980" s="19"/>
      <c r="X980" s="19">
        <v>700</v>
      </c>
      <c r="Y980" s="19">
        <v>0</v>
      </c>
      <c r="Z980" s="19">
        <v>1</v>
      </c>
      <c r="AA980" s="19" t="s">
        <v>48</v>
      </c>
      <c r="AB980" s="19">
        <v>1</v>
      </c>
      <c r="AC980" s="19">
        <v>635081</v>
      </c>
      <c r="AD980" s="19">
        <v>12</v>
      </c>
      <c r="AE980" s="19"/>
      <c r="AF980" s="19"/>
      <c r="AG980" s="19"/>
      <c r="AH980" s="19">
        <v>117400</v>
      </c>
      <c r="AI980" s="19">
        <v>1</v>
      </c>
      <c r="AJ980" s="19"/>
      <c r="AK980" s="19"/>
      <c r="AL980" s="19"/>
      <c r="AM980" s="19"/>
      <c r="AN980" s="19"/>
      <c r="AO980" s="19">
        <v>3.79</v>
      </c>
      <c r="AP980" s="19" t="s">
        <v>1504</v>
      </c>
      <c r="AQ980" s="19" t="s">
        <v>1502</v>
      </c>
      <c r="AR980" s="19" t="s">
        <v>1540</v>
      </c>
      <c r="AS980" s="19" t="s">
        <v>1562</v>
      </c>
      <c r="AT980" s="19" t="s">
        <v>1579</v>
      </c>
      <c r="AU980" s="19" t="s">
        <v>1580</v>
      </c>
      <c r="AV980" s="19" t="s">
        <v>1565</v>
      </c>
      <c r="AW980" s="19">
        <v>2008</v>
      </c>
      <c r="AX980" s="19">
        <v>3</v>
      </c>
      <c r="AY980" s="19" t="s">
        <v>1581</v>
      </c>
      <c r="AZ980" s="19" t="s">
        <v>1567</v>
      </c>
      <c r="BA980" s="19">
        <v>2009</v>
      </c>
      <c r="BB980" t="str">
        <f>VLOOKUP(AC980,'CTCwiretagcode(Jan2016)'!A$2:C$730,3,FALSE)</f>
        <v>GLH</v>
      </c>
      <c r="BC980" t="str">
        <f t="shared" si="48"/>
        <v>NT</v>
      </c>
      <c r="BD980">
        <f t="shared" si="49"/>
        <v>3</v>
      </c>
      <c r="BE980" t="str">
        <f t="shared" si="47"/>
        <v>6350813M10107  B2011700</v>
      </c>
      <c r="BK980" s="19" t="s">
        <v>1503</v>
      </c>
    </row>
    <row r="981" spans="1:63" x14ac:dyDescent="0.25">
      <c r="A981" s="19" t="s">
        <v>1501</v>
      </c>
      <c r="B981" s="19">
        <v>4.0999999999999996</v>
      </c>
      <c r="C981" s="19">
        <v>20140313</v>
      </c>
      <c r="D981" s="19" t="s">
        <v>41</v>
      </c>
      <c r="E981" s="19" t="s">
        <v>41</v>
      </c>
      <c r="F981" s="19">
        <v>2233519</v>
      </c>
      <c r="G981" s="19">
        <v>1</v>
      </c>
      <c r="H981" s="19">
        <v>2011</v>
      </c>
      <c r="I981" s="19">
        <v>20110920</v>
      </c>
      <c r="J981" s="19" t="s">
        <v>1501</v>
      </c>
      <c r="K981" s="19">
        <v>6</v>
      </c>
      <c r="L981" s="19">
        <v>39</v>
      </c>
      <c r="M981" s="19">
        <v>23</v>
      </c>
      <c r="N981" s="19">
        <v>14</v>
      </c>
      <c r="O981" s="19" t="s">
        <v>1502</v>
      </c>
      <c r="P981" s="19">
        <v>4</v>
      </c>
      <c r="Q981" s="19" t="s">
        <v>42</v>
      </c>
      <c r="R981" s="19"/>
      <c r="S981" s="19">
        <v>5000</v>
      </c>
      <c r="T981" s="19" t="s">
        <v>45</v>
      </c>
      <c r="U981" s="19"/>
      <c r="V981" s="19"/>
      <c r="W981" s="19"/>
      <c r="X981" s="19">
        <v>770</v>
      </c>
      <c r="Y981" s="19">
        <v>0</v>
      </c>
      <c r="Z981" s="19">
        <v>1</v>
      </c>
      <c r="AA981" s="19" t="s">
        <v>48</v>
      </c>
      <c r="AB981" s="19">
        <v>1</v>
      </c>
      <c r="AC981" s="19">
        <v>635081</v>
      </c>
      <c r="AD981" s="19">
        <v>12</v>
      </c>
      <c r="AE981" s="19"/>
      <c r="AF981" s="19"/>
      <c r="AG981" s="19"/>
      <c r="AH981" s="19">
        <v>117400</v>
      </c>
      <c r="AI981" s="19">
        <v>1</v>
      </c>
      <c r="AJ981" s="19"/>
      <c r="AK981" s="19"/>
      <c r="AL981" s="19"/>
      <c r="AM981" s="19"/>
      <c r="AN981" s="19"/>
      <c r="AO981" s="19">
        <v>3.79</v>
      </c>
      <c r="AP981" s="19" t="s">
        <v>1504</v>
      </c>
      <c r="AQ981" s="19" t="s">
        <v>1502</v>
      </c>
      <c r="AR981" s="19" t="s">
        <v>1540</v>
      </c>
      <c r="AS981" s="19" t="s">
        <v>1562</v>
      </c>
      <c r="AT981" s="19" t="s">
        <v>1579</v>
      </c>
      <c r="AU981" s="19" t="s">
        <v>1580</v>
      </c>
      <c r="AV981" s="19" t="s">
        <v>1565</v>
      </c>
      <c r="AW981" s="19">
        <v>2008</v>
      </c>
      <c r="AX981" s="19">
        <v>3</v>
      </c>
      <c r="AY981" s="19" t="s">
        <v>1581</v>
      </c>
      <c r="AZ981" s="19" t="s">
        <v>1567</v>
      </c>
      <c r="BA981" s="19">
        <v>2009</v>
      </c>
      <c r="BB981" t="str">
        <f>VLOOKUP(AC981,'CTCwiretagcode(Jan2016)'!A$2:C$730,3,FALSE)</f>
        <v>GLH</v>
      </c>
      <c r="BC981" t="str">
        <f t="shared" si="48"/>
        <v>NT</v>
      </c>
      <c r="BD981">
        <f t="shared" si="49"/>
        <v>3</v>
      </c>
      <c r="BE981" t="str">
        <f t="shared" si="47"/>
        <v>6350813M10107  B2011770</v>
      </c>
      <c r="BK981" s="19" t="s">
        <v>1503</v>
      </c>
    </row>
    <row r="982" spans="1:63" x14ac:dyDescent="0.25">
      <c r="A982" s="19" t="s">
        <v>1501</v>
      </c>
      <c r="B982" s="19">
        <v>4.0999999999999996</v>
      </c>
      <c r="C982" s="19">
        <v>20140313</v>
      </c>
      <c r="D982" s="19" t="s">
        <v>41</v>
      </c>
      <c r="E982" s="19" t="s">
        <v>41</v>
      </c>
      <c r="F982" s="19">
        <v>2233520</v>
      </c>
      <c r="G982" s="19">
        <v>1</v>
      </c>
      <c r="H982" s="19">
        <v>2011</v>
      </c>
      <c r="I982" s="19">
        <v>20110920</v>
      </c>
      <c r="J982" s="19" t="s">
        <v>1501</v>
      </c>
      <c r="K982" s="19">
        <v>6</v>
      </c>
      <c r="L982" s="19">
        <v>39</v>
      </c>
      <c r="M982" s="19">
        <v>23</v>
      </c>
      <c r="N982" s="19">
        <v>14</v>
      </c>
      <c r="O982" s="19" t="s">
        <v>1502</v>
      </c>
      <c r="P982" s="19">
        <v>4</v>
      </c>
      <c r="Q982" s="19" t="s">
        <v>42</v>
      </c>
      <c r="R982" s="19"/>
      <c r="S982" s="19">
        <v>5000</v>
      </c>
      <c r="T982" s="19" t="s">
        <v>45</v>
      </c>
      <c r="U982" s="19"/>
      <c r="V982" s="19"/>
      <c r="W982" s="19"/>
      <c r="X982" s="19">
        <v>670</v>
      </c>
      <c r="Y982" s="19">
        <v>0</v>
      </c>
      <c r="Z982" s="19">
        <v>1</v>
      </c>
      <c r="AA982" s="19" t="s">
        <v>48</v>
      </c>
      <c r="AB982" s="19">
        <v>1</v>
      </c>
      <c r="AC982" s="19">
        <v>186318</v>
      </c>
      <c r="AD982" s="19">
        <v>12</v>
      </c>
      <c r="AE982" s="19"/>
      <c r="AF982" s="19"/>
      <c r="AG982" s="19"/>
      <c r="AH982" s="19">
        <v>117400</v>
      </c>
      <c r="AI982" s="19">
        <v>1</v>
      </c>
      <c r="AJ982" s="19"/>
      <c r="AK982" s="19"/>
      <c r="AL982" s="19"/>
      <c r="AM982" s="19"/>
      <c r="AN982" s="19"/>
      <c r="AO982" s="19">
        <v>3.79</v>
      </c>
      <c r="AP982" s="19" t="s">
        <v>1504</v>
      </c>
      <c r="AQ982" s="19" t="s">
        <v>1502</v>
      </c>
      <c r="AR982" s="19" t="s">
        <v>1505</v>
      </c>
      <c r="AS982" s="19" t="s">
        <v>1512</v>
      </c>
      <c r="AT982" s="19" t="s">
        <v>1513</v>
      </c>
      <c r="AU982" s="19" t="s">
        <v>1514</v>
      </c>
      <c r="AV982" s="19" t="s">
        <v>1515</v>
      </c>
      <c r="AW982" s="19">
        <v>2008</v>
      </c>
      <c r="AX982" s="19">
        <v>3</v>
      </c>
      <c r="AY982" s="19" t="s">
        <v>1516</v>
      </c>
      <c r="AZ982" s="19" t="s">
        <v>1517</v>
      </c>
      <c r="BA982" s="19">
        <v>2009</v>
      </c>
      <c r="BB982" t="str">
        <f>VLOOKUP(AC982,'CTCwiretagcode(Jan2016)'!A$2:C$730,3,FALSE)</f>
        <v>COW</v>
      </c>
      <c r="BC982" t="str">
        <f t="shared" si="48"/>
        <v>NT</v>
      </c>
      <c r="BD982">
        <f t="shared" si="49"/>
        <v>3</v>
      </c>
      <c r="BE982" t="str">
        <f t="shared" si="47"/>
        <v>1863183M10107  B2011670</v>
      </c>
      <c r="BK982" s="19" t="s">
        <v>1503</v>
      </c>
    </row>
    <row r="983" spans="1:63" x14ac:dyDescent="0.25">
      <c r="A983" s="19" t="s">
        <v>1501</v>
      </c>
      <c r="B983" s="19">
        <v>4.0999999999999996</v>
      </c>
      <c r="C983" s="19">
        <v>20140313</v>
      </c>
      <c r="D983" s="19" t="s">
        <v>41</v>
      </c>
      <c r="E983" s="19" t="s">
        <v>41</v>
      </c>
      <c r="F983" s="19">
        <v>2233977</v>
      </c>
      <c r="G983" s="19">
        <v>1</v>
      </c>
      <c r="H983" s="19">
        <v>2011</v>
      </c>
      <c r="I983" s="19">
        <v>20110920</v>
      </c>
      <c r="J983" s="19" t="s">
        <v>1501</v>
      </c>
      <c r="K983" s="19">
        <v>6</v>
      </c>
      <c r="L983" s="19">
        <v>39</v>
      </c>
      <c r="M983" s="19">
        <v>23</v>
      </c>
      <c r="N983" s="19">
        <v>17</v>
      </c>
      <c r="O983" s="19" t="s">
        <v>1502</v>
      </c>
      <c r="P983" s="19">
        <v>4</v>
      </c>
      <c r="Q983" s="19" t="s">
        <v>42</v>
      </c>
      <c r="R983" s="19"/>
      <c r="S983" s="19">
        <v>5000</v>
      </c>
      <c r="T983" s="19" t="s">
        <v>45</v>
      </c>
      <c r="U983" s="19"/>
      <c r="V983" s="19"/>
      <c r="W983" s="19"/>
      <c r="X983" s="19">
        <v>690</v>
      </c>
      <c r="Y983" s="19">
        <v>0</v>
      </c>
      <c r="Z983" s="19">
        <v>1</v>
      </c>
      <c r="AA983" s="19" t="s">
        <v>48</v>
      </c>
      <c r="AB983" s="19">
        <v>1</v>
      </c>
      <c r="AC983" s="19">
        <v>634841</v>
      </c>
      <c r="AD983" s="19">
        <v>12</v>
      </c>
      <c r="AE983" s="19"/>
      <c r="AF983" s="19"/>
      <c r="AG983" s="19"/>
      <c r="AH983" s="19">
        <v>117400</v>
      </c>
      <c r="AI983" s="19">
        <v>1</v>
      </c>
      <c r="AJ983" s="19"/>
      <c r="AK983" s="19"/>
      <c r="AL983" s="19"/>
      <c r="AM983" s="19"/>
      <c r="AN983" s="19"/>
      <c r="AO983" s="19">
        <v>3.79</v>
      </c>
      <c r="AP983" s="19" t="s">
        <v>1504</v>
      </c>
      <c r="AQ983" s="19" t="s">
        <v>1502</v>
      </c>
      <c r="AR983" s="19" t="s">
        <v>1540</v>
      </c>
      <c r="AS983" s="19" t="s">
        <v>1562</v>
      </c>
      <c r="AT983" s="19" t="s">
        <v>1563</v>
      </c>
      <c r="AU983" s="19" t="s">
        <v>1564</v>
      </c>
      <c r="AV983" s="19" t="s">
        <v>1565</v>
      </c>
      <c r="AW983" s="19">
        <v>2008</v>
      </c>
      <c r="AX983" s="19">
        <v>3</v>
      </c>
      <c r="AY983" s="19" t="s">
        <v>1566</v>
      </c>
      <c r="AZ983" s="19" t="s">
        <v>1567</v>
      </c>
      <c r="BA983" s="19">
        <v>2009</v>
      </c>
      <c r="BB983" t="str">
        <f>VLOOKUP(AC983,'CTCwiretagcode(Jan2016)'!A$2:C$730,3,FALSE)</f>
        <v>SAM</v>
      </c>
      <c r="BC983" t="str">
        <f t="shared" si="48"/>
        <v>Tr</v>
      </c>
      <c r="BD983">
        <f t="shared" si="49"/>
        <v>3</v>
      </c>
      <c r="BE983" t="str">
        <f t="shared" si="47"/>
        <v>6348413M10107  B2011690</v>
      </c>
      <c r="BK983" s="19" t="s">
        <v>1503</v>
      </c>
    </row>
    <row r="984" spans="1:63" x14ac:dyDescent="0.25">
      <c r="A984" s="19" t="s">
        <v>1501</v>
      </c>
      <c r="B984" s="19">
        <v>4.0999999999999996</v>
      </c>
      <c r="C984" s="19">
        <v>20140313</v>
      </c>
      <c r="D984" s="19" t="s">
        <v>41</v>
      </c>
      <c r="E984" s="19" t="s">
        <v>41</v>
      </c>
      <c r="F984" s="19">
        <v>2233978</v>
      </c>
      <c r="G984" s="19">
        <v>1</v>
      </c>
      <c r="H984" s="19">
        <v>2011</v>
      </c>
      <c r="I984" s="19">
        <v>20110920</v>
      </c>
      <c r="J984" s="19" t="s">
        <v>1501</v>
      </c>
      <c r="K984" s="19">
        <v>6</v>
      </c>
      <c r="L984" s="19">
        <v>39</v>
      </c>
      <c r="M984" s="19">
        <v>23</v>
      </c>
      <c r="N984" s="19">
        <v>17</v>
      </c>
      <c r="O984" s="19" t="s">
        <v>1502</v>
      </c>
      <c r="P984" s="19">
        <v>4</v>
      </c>
      <c r="Q984" s="19" t="s">
        <v>42</v>
      </c>
      <c r="R984" s="19"/>
      <c r="S984" s="19">
        <v>5000</v>
      </c>
      <c r="T984" s="19" t="s">
        <v>110</v>
      </c>
      <c r="U984" s="19"/>
      <c r="V984" s="19"/>
      <c r="W984" s="19"/>
      <c r="X984" s="19">
        <v>740</v>
      </c>
      <c r="Y984" s="19">
        <v>0</v>
      </c>
      <c r="Z984" s="19">
        <v>1</v>
      </c>
      <c r="AA984" s="19" t="s">
        <v>48</v>
      </c>
      <c r="AB984" s="19">
        <v>1</v>
      </c>
      <c r="AC984" s="19">
        <v>635081</v>
      </c>
      <c r="AD984" s="19">
        <v>12</v>
      </c>
      <c r="AE984" s="19"/>
      <c r="AF984" s="19"/>
      <c r="AG984" s="19"/>
      <c r="AH984" s="19">
        <v>117400</v>
      </c>
      <c r="AI984" s="19">
        <v>1</v>
      </c>
      <c r="AJ984" s="19"/>
      <c r="AK984" s="19"/>
      <c r="AL984" s="19"/>
      <c r="AM984" s="19"/>
      <c r="AN984" s="19"/>
      <c r="AO984" s="19">
        <v>3.79</v>
      </c>
      <c r="AP984" s="19" t="s">
        <v>1504</v>
      </c>
      <c r="AQ984" s="19" t="s">
        <v>1502</v>
      </c>
      <c r="AR984" s="19" t="s">
        <v>1540</v>
      </c>
      <c r="AS984" s="19" t="s">
        <v>1562</v>
      </c>
      <c r="AT984" s="19" t="s">
        <v>1579</v>
      </c>
      <c r="AU984" s="19" t="s">
        <v>1580</v>
      </c>
      <c r="AV984" s="19" t="s">
        <v>1565</v>
      </c>
      <c r="AW984" s="19">
        <v>2008</v>
      </c>
      <c r="AX984" s="19">
        <v>3</v>
      </c>
      <c r="AY984" s="19" t="s">
        <v>1581</v>
      </c>
      <c r="AZ984" s="19" t="s">
        <v>1567</v>
      </c>
      <c r="BA984" s="19">
        <v>2009</v>
      </c>
      <c r="BB984" t="str">
        <f>VLOOKUP(AC984,'CTCwiretagcode(Jan2016)'!A$2:C$730,3,FALSE)</f>
        <v>GLH</v>
      </c>
      <c r="BC984" t="str">
        <f t="shared" si="48"/>
        <v>Tr</v>
      </c>
      <c r="BD984">
        <f t="shared" si="49"/>
        <v>3</v>
      </c>
      <c r="BE984" t="str">
        <f t="shared" si="47"/>
        <v>6350813M10107  B2011740</v>
      </c>
      <c r="BK984" s="19" t="s">
        <v>1503</v>
      </c>
    </row>
    <row r="985" spans="1:63" x14ac:dyDescent="0.25">
      <c r="A985" s="19" t="s">
        <v>1501</v>
      </c>
      <c r="B985" s="19">
        <v>4.0999999999999996</v>
      </c>
      <c r="C985" s="19">
        <v>20140313</v>
      </c>
      <c r="D985" s="19" t="s">
        <v>41</v>
      </c>
      <c r="E985" s="19" t="s">
        <v>41</v>
      </c>
      <c r="F985" s="19">
        <v>2250620</v>
      </c>
      <c r="G985" s="19">
        <v>1</v>
      </c>
      <c r="H985" s="19">
        <v>2011</v>
      </c>
      <c r="I985" s="19">
        <v>20110922</v>
      </c>
      <c r="J985" s="19" t="s">
        <v>1501</v>
      </c>
      <c r="K985" s="19">
        <v>6</v>
      </c>
      <c r="L985" s="19">
        <v>39</v>
      </c>
      <c r="M985" s="19">
        <v>23</v>
      </c>
      <c r="N985" s="19">
        <v>14</v>
      </c>
      <c r="O985" s="19" t="s">
        <v>1502</v>
      </c>
      <c r="P985" s="19">
        <v>4</v>
      </c>
      <c r="Q985" s="19" t="s">
        <v>42</v>
      </c>
      <c r="R985" s="19"/>
      <c r="S985" s="19">
        <v>5000</v>
      </c>
      <c r="T985" s="19" t="s">
        <v>45</v>
      </c>
      <c r="U985" s="19"/>
      <c r="V985" s="19"/>
      <c r="W985" s="19"/>
      <c r="X985" s="19">
        <v>550</v>
      </c>
      <c r="Y985" s="19">
        <v>0</v>
      </c>
      <c r="Z985" s="19">
        <v>1</v>
      </c>
      <c r="AA985" s="19" t="s">
        <v>48</v>
      </c>
      <c r="AB985" s="19">
        <v>1</v>
      </c>
      <c r="AC985" s="19">
        <v>186313</v>
      </c>
      <c r="AD985" s="19">
        <v>12</v>
      </c>
      <c r="AE985" s="19"/>
      <c r="AF985" s="19"/>
      <c r="AG985" s="19"/>
      <c r="AH985" s="19">
        <v>117400</v>
      </c>
      <c r="AI985" s="19">
        <v>1</v>
      </c>
      <c r="AJ985" s="19"/>
      <c r="AK985" s="19"/>
      <c r="AL985" s="19"/>
      <c r="AM985" s="19"/>
      <c r="AN985" s="19"/>
      <c r="AO985" s="19">
        <v>3.79</v>
      </c>
      <c r="AP985" s="19" t="s">
        <v>1504</v>
      </c>
      <c r="AQ985" s="19" t="s">
        <v>1502</v>
      </c>
      <c r="AR985" s="19" t="s">
        <v>1505</v>
      </c>
      <c r="AS985" s="19" t="s">
        <v>1512</v>
      </c>
      <c r="AT985" s="19" t="s">
        <v>1513</v>
      </c>
      <c r="AU985" s="19" t="s">
        <v>1514</v>
      </c>
      <c r="AV985" s="19" t="s">
        <v>1515</v>
      </c>
      <c r="AW985" s="19">
        <v>2008</v>
      </c>
      <c r="AX985" s="19">
        <v>3</v>
      </c>
      <c r="AY985" s="19" t="s">
        <v>1516</v>
      </c>
      <c r="AZ985" s="19" t="s">
        <v>1517</v>
      </c>
      <c r="BA985" s="19">
        <v>2009</v>
      </c>
      <c r="BB985" t="str">
        <f>VLOOKUP(AC985,'CTCwiretagcode(Jan2016)'!A$2:C$730,3,FALSE)</f>
        <v>COW</v>
      </c>
      <c r="BC985" t="str">
        <f t="shared" si="48"/>
        <v>NT</v>
      </c>
      <c r="BD985">
        <f t="shared" si="49"/>
        <v>3</v>
      </c>
      <c r="BE985" t="str">
        <f t="shared" si="47"/>
        <v>1863133M10107  B2011550</v>
      </c>
      <c r="BK985" s="19" t="s">
        <v>1503</v>
      </c>
    </row>
    <row r="986" spans="1:63" x14ac:dyDescent="0.25">
      <c r="A986" s="19" t="s">
        <v>1501</v>
      </c>
      <c r="B986" s="19">
        <v>4.0999999999999996</v>
      </c>
      <c r="C986" s="19">
        <v>20140313</v>
      </c>
      <c r="D986" s="19" t="s">
        <v>41</v>
      </c>
      <c r="E986" s="19" t="s">
        <v>41</v>
      </c>
      <c r="F986" s="19">
        <v>2250622</v>
      </c>
      <c r="G986" s="19">
        <v>1</v>
      </c>
      <c r="H986" s="19">
        <v>2011</v>
      </c>
      <c r="I986" s="19">
        <v>20110922</v>
      </c>
      <c r="J986" s="19" t="s">
        <v>1501</v>
      </c>
      <c r="K986" s="19">
        <v>6</v>
      </c>
      <c r="L986" s="19">
        <v>39</v>
      </c>
      <c r="M986" s="19">
        <v>23</v>
      </c>
      <c r="N986" s="19">
        <v>14</v>
      </c>
      <c r="O986" s="19" t="s">
        <v>1502</v>
      </c>
      <c r="P986" s="19">
        <v>4</v>
      </c>
      <c r="Q986" s="19" t="s">
        <v>42</v>
      </c>
      <c r="R986" s="19"/>
      <c r="S986" s="19">
        <v>5000</v>
      </c>
      <c r="T986" s="19" t="s">
        <v>45</v>
      </c>
      <c r="U986" s="19"/>
      <c r="V986" s="19"/>
      <c r="W986" s="19"/>
      <c r="X986" s="19">
        <v>720</v>
      </c>
      <c r="Y986" s="19">
        <v>0</v>
      </c>
      <c r="Z986" s="19">
        <v>1</v>
      </c>
      <c r="AA986" s="19" t="s">
        <v>48</v>
      </c>
      <c r="AB986" s="19">
        <v>1</v>
      </c>
      <c r="AC986" s="19">
        <v>635081</v>
      </c>
      <c r="AD986" s="19">
        <v>12</v>
      </c>
      <c r="AE986" s="19"/>
      <c r="AF986" s="19"/>
      <c r="AG986" s="19"/>
      <c r="AH986" s="19">
        <v>117400</v>
      </c>
      <c r="AI986" s="19">
        <v>1</v>
      </c>
      <c r="AJ986" s="19"/>
      <c r="AK986" s="19"/>
      <c r="AL986" s="19"/>
      <c r="AM986" s="19"/>
      <c r="AN986" s="19"/>
      <c r="AO986" s="19">
        <v>3.79</v>
      </c>
      <c r="AP986" s="19" t="s">
        <v>1504</v>
      </c>
      <c r="AQ986" s="19" t="s">
        <v>1502</v>
      </c>
      <c r="AR986" s="19" t="s">
        <v>1540</v>
      </c>
      <c r="AS986" s="19" t="s">
        <v>1562</v>
      </c>
      <c r="AT986" s="19" t="s">
        <v>1579</v>
      </c>
      <c r="AU986" s="19" t="s">
        <v>1580</v>
      </c>
      <c r="AV986" s="19" t="s">
        <v>1565</v>
      </c>
      <c r="AW986" s="19">
        <v>2008</v>
      </c>
      <c r="AX986" s="19">
        <v>3</v>
      </c>
      <c r="AY986" s="19" t="s">
        <v>1581</v>
      </c>
      <c r="AZ986" s="19" t="s">
        <v>1567</v>
      </c>
      <c r="BA986" s="19">
        <v>2009</v>
      </c>
      <c r="BB986" t="str">
        <f>VLOOKUP(AC986,'CTCwiretagcode(Jan2016)'!A$2:C$730,3,FALSE)</f>
        <v>GLH</v>
      </c>
      <c r="BC986" t="str">
        <f t="shared" si="48"/>
        <v>NT</v>
      </c>
      <c r="BD986">
        <f t="shared" si="49"/>
        <v>3</v>
      </c>
      <c r="BE986" t="str">
        <f t="shared" si="47"/>
        <v>6350813M10107  B2011720</v>
      </c>
      <c r="BK986" s="19" t="s">
        <v>1503</v>
      </c>
    </row>
    <row r="987" spans="1:63" x14ac:dyDescent="0.25">
      <c r="A987" s="19" t="s">
        <v>1501</v>
      </c>
      <c r="B987" s="19">
        <v>4.0999999999999996</v>
      </c>
      <c r="C987" s="19">
        <v>20140313</v>
      </c>
      <c r="D987" s="19" t="s">
        <v>41</v>
      </c>
      <c r="E987" s="19" t="s">
        <v>41</v>
      </c>
      <c r="F987" s="19">
        <v>2251052</v>
      </c>
      <c r="G987" s="19">
        <v>1</v>
      </c>
      <c r="H987" s="19">
        <v>2011</v>
      </c>
      <c r="I987" s="19">
        <v>20110928</v>
      </c>
      <c r="J987" s="19" t="s">
        <v>1501</v>
      </c>
      <c r="K987" s="19">
        <v>6</v>
      </c>
      <c r="L987" s="19">
        <v>40</v>
      </c>
      <c r="M987" s="19">
        <v>23</v>
      </c>
      <c r="N987" s="19">
        <v>14</v>
      </c>
      <c r="O987" s="19" t="s">
        <v>1502</v>
      </c>
      <c r="P987" s="19">
        <v>4</v>
      </c>
      <c r="Q987" s="19" t="s">
        <v>42</v>
      </c>
      <c r="R987" s="19"/>
      <c r="S987" s="19">
        <v>5000</v>
      </c>
      <c r="T987" s="19" t="s">
        <v>110</v>
      </c>
      <c r="U987" s="19"/>
      <c r="V987" s="19"/>
      <c r="W987" s="19"/>
      <c r="X987" s="19">
        <v>840</v>
      </c>
      <c r="Y987" s="19">
        <v>0</v>
      </c>
      <c r="Z987" s="19">
        <v>1</v>
      </c>
      <c r="AA987" s="19" t="s">
        <v>48</v>
      </c>
      <c r="AB987" s="19">
        <v>1</v>
      </c>
      <c r="AC987" s="19">
        <v>634583</v>
      </c>
      <c r="AD987" s="19">
        <v>12</v>
      </c>
      <c r="AE987" s="19"/>
      <c r="AF987" s="19"/>
      <c r="AG987" s="19"/>
      <c r="AH987" s="19">
        <v>117401</v>
      </c>
      <c r="AI987" s="19">
        <v>1</v>
      </c>
      <c r="AJ987" s="19"/>
      <c r="AK987" s="19"/>
      <c r="AL987" s="19"/>
      <c r="AM987" s="19"/>
      <c r="AN987" s="19"/>
      <c r="AO987" s="19">
        <v>1.75</v>
      </c>
      <c r="AP987" s="19" t="s">
        <v>1504</v>
      </c>
      <c r="AQ987" s="19" t="s">
        <v>1502</v>
      </c>
      <c r="AR987" s="19" t="s">
        <v>1540</v>
      </c>
      <c r="AS987" s="19" t="s">
        <v>1562</v>
      </c>
      <c r="AT987" s="19" t="s">
        <v>1579</v>
      </c>
      <c r="AU987" s="19" t="s">
        <v>1580</v>
      </c>
      <c r="AV987" s="19" t="s">
        <v>1565</v>
      </c>
      <c r="AW987" s="19">
        <v>2007</v>
      </c>
      <c r="AX987" s="19">
        <v>3</v>
      </c>
      <c r="AY987" s="19" t="s">
        <v>1581</v>
      </c>
      <c r="AZ987" s="19" t="s">
        <v>1567</v>
      </c>
      <c r="BA987" s="19">
        <v>2008</v>
      </c>
      <c r="BB987" t="str">
        <f>VLOOKUP(AC987,'CTCwiretagcode(Jan2016)'!A$2:C$730,3,FALSE)</f>
        <v>GLH</v>
      </c>
      <c r="BC987" t="str">
        <f t="shared" si="48"/>
        <v>NT</v>
      </c>
      <c r="BD987">
        <f t="shared" si="49"/>
        <v>3</v>
      </c>
      <c r="BE987" t="str">
        <f t="shared" si="47"/>
        <v>6345833M10107  B2011840</v>
      </c>
      <c r="BK987" s="19" t="s">
        <v>1503</v>
      </c>
    </row>
    <row r="988" spans="1:63" x14ac:dyDescent="0.25">
      <c r="A988" s="19" t="s">
        <v>1501</v>
      </c>
      <c r="B988" s="19">
        <v>4.0999999999999996</v>
      </c>
      <c r="C988" s="19">
        <v>20140313</v>
      </c>
      <c r="D988" s="19" t="s">
        <v>41</v>
      </c>
      <c r="E988" s="19" t="s">
        <v>41</v>
      </c>
      <c r="F988" s="19">
        <v>2233015</v>
      </c>
      <c r="G988" s="19">
        <v>1</v>
      </c>
      <c r="H988" s="19">
        <v>2011</v>
      </c>
      <c r="I988" s="19">
        <v>20110808</v>
      </c>
      <c r="J988" s="19" t="s">
        <v>1501</v>
      </c>
      <c r="K988" s="19">
        <v>6</v>
      </c>
      <c r="L988" s="19">
        <v>33</v>
      </c>
      <c r="M988" s="19">
        <v>23</v>
      </c>
      <c r="N988" s="19">
        <v>17</v>
      </c>
      <c r="O988" s="19" t="s">
        <v>1502</v>
      </c>
      <c r="P988" s="19">
        <v>4</v>
      </c>
      <c r="Q988" s="19" t="s">
        <v>67</v>
      </c>
      <c r="R988" s="19"/>
      <c r="S988" s="19">
        <v>5000</v>
      </c>
      <c r="T988" s="19" t="s">
        <v>110</v>
      </c>
      <c r="U988" s="19"/>
      <c r="V988" s="19"/>
      <c r="W988" s="19"/>
      <c r="X988" s="19">
        <v>800</v>
      </c>
      <c r="Y988" s="19">
        <v>0</v>
      </c>
      <c r="Z988" s="19">
        <v>1</v>
      </c>
      <c r="AA988" s="19" t="s">
        <v>48</v>
      </c>
      <c r="AB988" s="19">
        <v>1</v>
      </c>
      <c r="AC988" s="19">
        <v>633965</v>
      </c>
      <c r="AD988" s="19">
        <v>12</v>
      </c>
      <c r="AE988" s="19"/>
      <c r="AF988" s="19"/>
      <c r="AG988" s="19"/>
      <c r="AH988" s="19">
        <v>117394</v>
      </c>
      <c r="AI988" s="19">
        <v>1</v>
      </c>
      <c r="AJ988" s="19"/>
      <c r="AK988" s="19"/>
      <c r="AL988" s="19"/>
      <c r="AM988" s="19"/>
      <c r="AN988" s="19"/>
      <c r="AO988" s="19">
        <v>2.85</v>
      </c>
      <c r="AP988" s="19" t="s">
        <v>1519</v>
      </c>
      <c r="AQ988" s="19" t="s">
        <v>1502</v>
      </c>
      <c r="AR988" s="19" t="s">
        <v>1540</v>
      </c>
      <c r="AS988" s="19" t="s">
        <v>1568</v>
      </c>
      <c r="AT988" s="19" t="s">
        <v>1569</v>
      </c>
      <c r="AU988" s="19" t="s">
        <v>1570</v>
      </c>
      <c r="AV988" s="19" t="s">
        <v>1571</v>
      </c>
      <c r="AW988" s="19">
        <v>2006</v>
      </c>
      <c r="AX988" s="19">
        <v>3</v>
      </c>
      <c r="AY988" s="19" t="s">
        <v>1572</v>
      </c>
      <c r="AZ988" s="19" t="s">
        <v>1573</v>
      </c>
      <c r="BA988" s="19">
        <v>2008</v>
      </c>
      <c r="BB988" t="str">
        <f>VLOOKUP(AC988,'CTCwiretagcode(Jan2016)'!A$2:C$730,3,FALSE)</f>
        <v>GAD</v>
      </c>
      <c r="BC988" t="str">
        <f t="shared" si="48"/>
        <v>Tr</v>
      </c>
      <c r="BD988">
        <f t="shared" si="49"/>
        <v>3</v>
      </c>
      <c r="BE988" t="str">
        <f t="shared" si="47"/>
        <v>6339653M10107  C2011800</v>
      </c>
      <c r="BK988" s="19" t="s">
        <v>1518</v>
      </c>
    </row>
    <row r="989" spans="1:63" x14ac:dyDescent="0.25">
      <c r="A989" s="19" t="s">
        <v>1501</v>
      </c>
      <c r="B989" s="19">
        <v>4.0999999999999996</v>
      </c>
      <c r="C989" s="19">
        <v>20140313</v>
      </c>
      <c r="D989" s="19" t="s">
        <v>41</v>
      </c>
      <c r="E989" s="19" t="s">
        <v>41</v>
      </c>
      <c r="F989" s="19">
        <v>2232984</v>
      </c>
      <c r="G989" s="19">
        <v>1</v>
      </c>
      <c r="H989" s="19">
        <v>2011</v>
      </c>
      <c r="I989" s="19">
        <v>20110809</v>
      </c>
      <c r="J989" s="19" t="s">
        <v>1501</v>
      </c>
      <c r="K989" s="19">
        <v>6</v>
      </c>
      <c r="L989" s="19">
        <v>33</v>
      </c>
      <c r="M989" s="19">
        <v>23</v>
      </c>
      <c r="N989" s="19">
        <v>17</v>
      </c>
      <c r="O989" s="19" t="s">
        <v>1502</v>
      </c>
      <c r="P989" s="19">
        <v>4</v>
      </c>
      <c r="Q989" s="19" t="s">
        <v>67</v>
      </c>
      <c r="R989" s="19"/>
      <c r="S989" s="19">
        <v>5000</v>
      </c>
      <c r="T989" s="19" t="s">
        <v>45</v>
      </c>
      <c r="U989" s="19"/>
      <c r="V989" s="19"/>
      <c r="W989" s="19"/>
      <c r="X989" s="19">
        <v>790</v>
      </c>
      <c r="Y989" s="19">
        <v>0</v>
      </c>
      <c r="Z989" s="19">
        <v>1</v>
      </c>
      <c r="AA989" s="19" t="s">
        <v>48</v>
      </c>
      <c r="AB989" s="19">
        <v>1</v>
      </c>
      <c r="AC989" s="19">
        <v>634272</v>
      </c>
      <c r="AD989" s="19">
        <v>12</v>
      </c>
      <c r="AE989" s="19"/>
      <c r="AF989" s="19"/>
      <c r="AG989" s="19"/>
      <c r="AH989" s="19">
        <v>117394</v>
      </c>
      <c r="AI989" s="19">
        <v>1</v>
      </c>
      <c r="AJ989" s="19"/>
      <c r="AK989" s="19"/>
      <c r="AL989" s="19"/>
      <c r="AM989" s="19"/>
      <c r="AN989" s="19"/>
      <c r="AO989" s="19">
        <v>2.85</v>
      </c>
      <c r="AP989" s="19" t="s">
        <v>1519</v>
      </c>
      <c r="AQ989" s="19" t="s">
        <v>1502</v>
      </c>
      <c r="AR989" s="19" t="s">
        <v>1540</v>
      </c>
      <c r="AS989" s="19" t="s">
        <v>1562</v>
      </c>
      <c r="AT989" s="19" t="s">
        <v>1563</v>
      </c>
      <c r="AU989" s="19" t="s">
        <v>1564</v>
      </c>
      <c r="AV989" s="19" t="s">
        <v>1565</v>
      </c>
      <c r="AW989" s="19">
        <v>2007</v>
      </c>
      <c r="AX989" s="19">
        <v>3</v>
      </c>
      <c r="AY989" s="19" t="s">
        <v>1566</v>
      </c>
      <c r="AZ989" s="19" t="s">
        <v>1567</v>
      </c>
      <c r="BA989" s="19">
        <v>2008</v>
      </c>
      <c r="BB989" t="str">
        <f>VLOOKUP(AC989,'CTCwiretagcode(Jan2016)'!A$2:C$730,3,FALSE)</f>
        <v>SAM</v>
      </c>
      <c r="BC989" t="str">
        <f t="shared" si="48"/>
        <v>Tr</v>
      </c>
      <c r="BD989">
        <f t="shared" si="49"/>
        <v>3</v>
      </c>
      <c r="BE989" t="str">
        <f t="shared" si="47"/>
        <v>6342723M10107  C2011790</v>
      </c>
      <c r="BK989" s="19" t="s">
        <v>1518</v>
      </c>
    </row>
    <row r="990" spans="1:63" x14ac:dyDescent="0.25">
      <c r="A990" s="19" t="s">
        <v>1501</v>
      </c>
      <c r="B990" s="19">
        <v>4.0999999999999996</v>
      </c>
      <c r="C990" s="19">
        <v>20140313</v>
      </c>
      <c r="D990" s="19" t="s">
        <v>41</v>
      </c>
      <c r="E990" s="19" t="s">
        <v>41</v>
      </c>
      <c r="F990" s="19">
        <v>2232977</v>
      </c>
      <c r="G990" s="19">
        <v>1</v>
      </c>
      <c r="H990" s="19">
        <v>2011</v>
      </c>
      <c r="I990" s="19">
        <v>20110815</v>
      </c>
      <c r="J990" s="19" t="s">
        <v>1501</v>
      </c>
      <c r="K990" s="19">
        <v>6</v>
      </c>
      <c r="L990" s="19">
        <v>34</v>
      </c>
      <c r="M990" s="19">
        <v>23</v>
      </c>
      <c r="N990" s="19">
        <v>14</v>
      </c>
      <c r="O990" s="19" t="s">
        <v>1502</v>
      </c>
      <c r="P990" s="19">
        <v>4</v>
      </c>
      <c r="Q990" s="19" t="s">
        <v>67</v>
      </c>
      <c r="R990" s="19"/>
      <c r="S990" s="19">
        <v>5000</v>
      </c>
      <c r="T990" s="19" t="s">
        <v>45</v>
      </c>
      <c r="U990" s="19"/>
      <c r="V990" s="19"/>
      <c r="W990" s="19"/>
      <c r="X990" s="19">
        <v>710</v>
      </c>
      <c r="Y990" s="19">
        <v>0</v>
      </c>
      <c r="Z990" s="19">
        <v>1</v>
      </c>
      <c r="AA990" s="19" t="s">
        <v>48</v>
      </c>
      <c r="AB990" s="19">
        <v>1</v>
      </c>
      <c r="AC990" s="19">
        <v>634841</v>
      </c>
      <c r="AD990" s="19">
        <v>12</v>
      </c>
      <c r="AE990" s="19"/>
      <c r="AF990" s="19"/>
      <c r="AG990" s="19"/>
      <c r="AH990" s="19">
        <v>117395</v>
      </c>
      <c r="AI990" s="19">
        <v>1</v>
      </c>
      <c r="AJ990" s="19"/>
      <c r="AK990" s="19"/>
      <c r="AL990" s="19"/>
      <c r="AM990" s="19"/>
      <c r="AN990" s="19"/>
      <c r="AO990" s="19">
        <v>3.54</v>
      </c>
      <c r="AP990" s="19" t="s">
        <v>1519</v>
      </c>
      <c r="AQ990" s="19" t="s">
        <v>1502</v>
      </c>
      <c r="AR990" s="19" t="s">
        <v>1540</v>
      </c>
      <c r="AS990" s="19" t="s">
        <v>1562</v>
      </c>
      <c r="AT990" s="19" t="s">
        <v>1563</v>
      </c>
      <c r="AU990" s="19" t="s">
        <v>1564</v>
      </c>
      <c r="AV990" s="19" t="s">
        <v>1565</v>
      </c>
      <c r="AW990" s="19">
        <v>2008</v>
      </c>
      <c r="AX990" s="19">
        <v>3</v>
      </c>
      <c r="AY990" s="19" t="s">
        <v>1566</v>
      </c>
      <c r="AZ990" s="19" t="s">
        <v>1567</v>
      </c>
      <c r="BA990" s="19">
        <v>2009</v>
      </c>
      <c r="BB990" t="str">
        <f>VLOOKUP(AC990,'CTCwiretagcode(Jan2016)'!A$2:C$730,3,FALSE)</f>
        <v>SAM</v>
      </c>
      <c r="BC990" t="str">
        <f t="shared" si="48"/>
        <v>NT</v>
      </c>
      <c r="BD990">
        <f t="shared" si="49"/>
        <v>3</v>
      </c>
      <c r="BE990" t="str">
        <f t="shared" si="47"/>
        <v>6348413M10107  C2011710</v>
      </c>
      <c r="BK990" s="19" t="s">
        <v>1518</v>
      </c>
    </row>
    <row r="991" spans="1:63" x14ac:dyDescent="0.25">
      <c r="A991" s="19" t="s">
        <v>1501</v>
      </c>
      <c r="B991" s="19">
        <v>4.0999999999999996</v>
      </c>
      <c r="C991" s="19">
        <v>20140313</v>
      </c>
      <c r="D991" s="19" t="s">
        <v>41</v>
      </c>
      <c r="E991" s="19" t="s">
        <v>41</v>
      </c>
      <c r="F991" s="19">
        <v>2232982</v>
      </c>
      <c r="G991" s="19">
        <v>1</v>
      </c>
      <c r="H991" s="19">
        <v>2011</v>
      </c>
      <c r="I991" s="19">
        <v>20110817</v>
      </c>
      <c r="J991" s="19" t="s">
        <v>1501</v>
      </c>
      <c r="K991" s="19">
        <v>6</v>
      </c>
      <c r="L991" s="19">
        <v>34</v>
      </c>
      <c r="M991" s="19">
        <v>23</v>
      </c>
      <c r="N991" s="19">
        <v>17</v>
      </c>
      <c r="O991" s="19" t="s">
        <v>1502</v>
      </c>
      <c r="P991" s="19">
        <v>4</v>
      </c>
      <c r="Q991" s="19" t="s">
        <v>67</v>
      </c>
      <c r="R991" s="19"/>
      <c r="S991" s="19">
        <v>5000</v>
      </c>
      <c r="T991" s="19" t="s">
        <v>45</v>
      </c>
      <c r="U991" s="19"/>
      <c r="V991" s="19"/>
      <c r="W991" s="19"/>
      <c r="X991" s="19">
        <v>720</v>
      </c>
      <c r="Y991" s="19">
        <v>0</v>
      </c>
      <c r="Z991" s="19">
        <v>1</v>
      </c>
      <c r="AA991" s="19" t="s">
        <v>48</v>
      </c>
      <c r="AB991" s="19">
        <v>1</v>
      </c>
      <c r="AC991" s="19">
        <v>635081</v>
      </c>
      <c r="AD991" s="19">
        <v>12</v>
      </c>
      <c r="AE991" s="19"/>
      <c r="AF991" s="19"/>
      <c r="AG991" s="19"/>
      <c r="AH991" s="19">
        <v>117395</v>
      </c>
      <c r="AI991" s="19">
        <v>1</v>
      </c>
      <c r="AJ991" s="19"/>
      <c r="AK991" s="19"/>
      <c r="AL991" s="19"/>
      <c r="AM991" s="19"/>
      <c r="AN991" s="19"/>
      <c r="AO991" s="19">
        <v>3.54</v>
      </c>
      <c r="AP991" s="19" t="s">
        <v>1519</v>
      </c>
      <c r="AQ991" s="19" t="s">
        <v>1502</v>
      </c>
      <c r="AR991" s="19" t="s">
        <v>1540</v>
      </c>
      <c r="AS991" s="19" t="s">
        <v>1562</v>
      </c>
      <c r="AT991" s="19" t="s">
        <v>1579</v>
      </c>
      <c r="AU991" s="19" t="s">
        <v>1580</v>
      </c>
      <c r="AV991" s="19" t="s">
        <v>1565</v>
      </c>
      <c r="AW991" s="19">
        <v>2008</v>
      </c>
      <c r="AX991" s="19">
        <v>3</v>
      </c>
      <c r="AY991" s="19" t="s">
        <v>1581</v>
      </c>
      <c r="AZ991" s="19" t="s">
        <v>1567</v>
      </c>
      <c r="BA991" s="19">
        <v>2009</v>
      </c>
      <c r="BB991" t="str">
        <f>VLOOKUP(AC991,'CTCwiretagcode(Jan2016)'!A$2:C$730,3,FALSE)</f>
        <v>GLH</v>
      </c>
      <c r="BC991" t="str">
        <f t="shared" si="48"/>
        <v>Tr</v>
      </c>
      <c r="BD991">
        <f t="shared" si="49"/>
        <v>3</v>
      </c>
      <c r="BE991" t="str">
        <f t="shared" si="47"/>
        <v>6350813M10107  C2011720</v>
      </c>
      <c r="BK991" s="19" t="s">
        <v>1518</v>
      </c>
    </row>
    <row r="992" spans="1:63" x14ac:dyDescent="0.25">
      <c r="A992" s="19" t="s">
        <v>1501</v>
      </c>
      <c r="B992" s="19">
        <v>4.0999999999999996</v>
      </c>
      <c r="C992" s="19">
        <v>20140313</v>
      </c>
      <c r="D992" s="19" t="s">
        <v>41</v>
      </c>
      <c r="E992" s="19" t="s">
        <v>41</v>
      </c>
      <c r="F992" s="19">
        <v>2232983</v>
      </c>
      <c r="G992" s="19">
        <v>1</v>
      </c>
      <c r="H992" s="19">
        <v>2011</v>
      </c>
      <c r="I992" s="19">
        <v>20110817</v>
      </c>
      <c r="J992" s="19" t="s">
        <v>1501</v>
      </c>
      <c r="K992" s="19">
        <v>6</v>
      </c>
      <c r="L992" s="19">
        <v>34</v>
      </c>
      <c r="M992" s="19">
        <v>23</v>
      </c>
      <c r="N992" s="19">
        <v>17</v>
      </c>
      <c r="O992" s="19" t="s">
        <v>1502</v>
      </c>
      <c r="P992" s="19">
        <v>4</v>
      </c>
      <c r="Q992" s="19" t="s">
        <v>67</v>
      </c>
      <c r="R992" s="19"/>
      <c r="S992" s="19">
        <v>5000</v>
      </c>
      <c r="T992" s="19" t="s">
        <v>45</v>
      </c>
      <c r="U992" s="19"/>
      <c r="V992" s="19"/>
      <c r="W992" s="19"/>
      <c r="X992" s="19">
        <v>650</v>
      </c>
      <c r="Y992" s="19">
        <v>0</v>
      </c>
      <c r="Z992" s="19">
        <v>1</v>
      </c>
      <c r="AA992" s="19" t="s">
        <v>48</v>
      </c>
      <c r="AB992" s="19">
        <v>1</v>
      </c>
      <c r="AC992" s="19">
        <v>635081</v>
      </c>
      <c r="AD992" s="19">
        <v>12</v>
      </c>
      <c r="AE992" s="19"/>
      <c r="AF992" s="19"/>
      <c r="AG992" s="19"/>
      <c r="AH992" s="19">
        <v>117395</v>
      </c>
      <c r="AI992" s="19">
        <v>1</v>
      </c>
      <c r="AJ992" s="19"/>
      <c r="AK992" s="19"/>
      <c r="AL992" s="19"/>
      <c r="AM992" s="19"/>
      <c r="AN992" s="19"/>
      <c r="AO992" s="19">
        <v>3.54</v>
      </c>
      <c r="AP992" s="19" t="s">
        <v>1519</v>
      </c>
      <c r="AQ992" s="19" t="s">
        <v>1502</v>
      </c>
      <c r="AR992" s="19" t="s">
        <v>1540</v>
      </c>
      <c r="AS992" s="19" t="s">
        <v>1562</v>
      </c>
      <c r="AT992" s="19" t="s">
        <v>1579</v>
      </c>
      <c r="AU992" s="19" t="s">
        <v>1580</v>
      </c>
      <c r="AV992" s="19" t="s">
        <v>1565</v>
      </c>
      <c r="AW992" s="19">
        <v>2008</v>
      </c>
      <c r="AX992" s="19">
        <v>3</v>
      </c>
      <c r="AY992" s="19" t="s">
        <v>1581</v>
      </c>
      <c r="AZ992" s="19" t="s">
        <v>1567</v>
      </c>
      <c r="BA992" s="19">
        <v>2009</v>
      </c>
      <c r="BB992" t="str">
        <f>VLOOKUP(AC992,'CTCwiretagcode(Jan2016)'!A$2:C$730,3,FALSE)</f>
        <v>GLH</v>
      </c>
      <c r="BC992" t="str">
        <f t="shared" si="48"/>
        <v>Tr</v>
      </c>
      <c r="BD992">
        <f t="shared" si="49"/>
        <v>3</v>
      </c>
      <c r="BE992" t="str">
        <f t="shared" si="47"/>
        <v>6350813M10107  C2011650</v>
      </c>
      <c r="BK992" s="19" t="s">
        <v>1518</v>
      </c>
    </row>
    <row r="993" spans="1:63" x14ac:dyDescent="0.25">
      <c r="A993" s="19" t="s">
        <v>1501</v>
      </c>
      <c r="B993" s="19">
        <v>4.0999999999999996</v>
      </c>
      <c r="C993" s="19">
        <v>20140313</v>
      </c>
      <c r="D993" s="19" t="s">
        <v>41</v>
      </c>
      <c r="E993" s="19" t="s">
        <v>41</v>
      </c>
      <c r="F993" s="19">
        <v>2232978</v>
      </c>
      <c r="G993" s="19">
        <v>1</v>
      </c>
      <c r="H993" s="19">
        <v>2011</v>
      </c>
      <c r="I993" s="19">
        <v>20110817</v>
      </c>
      <c r="J993" s="19" t="s">
        <v>1501</v>
      </c>
      <c r="K993" s="19">
        <v>6</v>
      </c>
      <c r="L993" s="19">
        <v>34</v>
      </c>
      <c r="M993" s="19">
        <v>23</v>
      </c>
      <c r="N993" s="19">
        <v>14</v>
      </c>
      <c r="O993" s="19" t="s">
        <v>1502</v>
      </c>
      <c r="P993" s="19">
        <v>4</v>
      </c>
      <c r="Q993" s="19" t="s">
        <v>67</v>
      </c>
      <c r="R993" s="19"/>
      <c r="S993" s="19">
        <v>5000</v>
      </c>
      <c r="T993" s="19" t="s">
        <v>110</v>
      </c>
      <c r="U993" s="19"/>
      <c r="V993" s="19"/>
      <c r="W993" s="19"/>
      <c r="X993" s="19">
        <v>840</v>
      </c>
      <c r="Y993" s="19">
        <v>0</v>
      </c>
      <c r="Z993" s="19">
        <v>1</v>
      </c>
      <c r="AA993" s="19" t="s">
        <v>48</v>
      </c>
      <c r="AB993" s="19">
        <v>1</v>
      </c>
      <c r="AC993" s="19">
        <v>634272</v>
      </c>
      <c r="AD993" s="19">
        <v>12</v>
      </c>
      <c r="AE993" s="19"/>
      <c r="AF993" s="19"/>
      <c r="AG993" s="19"/>
      <c r="AH993" s="19">
        <v>117395</v>
      </c>
      <c r="AI993" s="19">
        <v>1</v>
      </c>
      <c r="AJ993" s="19"/>
      <c r="AK993" s="19"/>
      <c r="AL993" s="19"/>
      <c r="AM993" s="19"/>
      <c r="AN993" s="19"/>
      <c r="AO993" s="19">
        <v>3.54</v>
      </c>
      <c r="AP993" s="19" t="s">
        <v>1519</v>
      </c>
      <c r="AQ993" s="19" t="s">
        <v>1502</v>
      </c>
      <c r="AR993" s="19" t="s">
        <v>1540</v>
      </c>
      <c r="AS993" s="19" t="s">
        <v>1562</v>
      </c>
      <c r="AT993" s="19" t="s">
        <v>1563</v>
      </c>
      <c r="AU993" s="19" t="s">
        <v>1564</v>
      </c>
      <c r="AV993" s="19" t="s">
        <v>1565</v>
      </c>
      <c r="AW993" s="19">
        <v>2007</v>
      </c>
      <c r="AX993" s="19">
        <v>3</v>
      </c>
      <c r="AY993" s="19" t="s">
        <v>1566</v>
      </c>
      <c r="AZ993" s="19" t="s">
        <v>1567</v>
      </c>
      <c r="BA993" s="19">
        <v>2008</v>
      </c>
      <c r="BB993" t="str">
        <f>VLOOKUP(AC993,'CTCwiretagcode(Jan2016)'!A$2:C$730,3,FALSE)</f>
        <v>SAM</v>
      </c>
      <c r="BC993" t="str">
        <f t="shared" si="48"/>
        <v>NT</v>
      </c>
      <c r="BD993">
        <f t="shared" si="49"/>
        <v>3</v>
      </c>
      <c r="BE993" t="str">
        <f t="shared" si="47"/>
        <v>6342723M10107  C2011840</v>
      </c>
      <c r="BK993" s="19" t="s">
        <v>1518</v>
      </c>
    </row>
    <row r="994" spans="1:63" x14ac:dyDescent="0.25">
      <c r="A994" s="19" t="s">
        <v>1501</v>
      </c>
      <c r="B994" s="19">
        <v>4.0999999999999996</v>
      </c>
      <c r="C994" s="19">
        <v>20140313</v>
      </c>
      <c r="D994" s="19" t="s">
        <v>41</v>
      </c>
      <c r="E994" s="19" t="s">
        <v>41</v>
      </c>
      <c r="F994" s="19">
        <v>2232979</v>
      </c>
      <c r="G994" s="19">
        <v>1</v>
      </c>
      <c r="H994" s="19">
        <v>2011</v>
      </c>
      <c r="I994" s="19">
        <v>20110817</v>
      </c>
      <c r="J994" s="19" t="s">
        <v>1501</v>
      </c>
      <c r="K994" s="19">
        <v>6</v>
      </c>
      <c r="L994" s="19">
        <v>34</v>
      </c>
      <c r="M994" s="19">
        <v>23</v>
      </c>
      <c r="N994" s="19">
        <v>14</v>
      </c>
      <c r="O994" s="19" t="s">
        <v>1502</v>
      </c>
      <c r="P994" s="19">
        <v>4</v>
      </c>
      <c r="Q994" s="19" t="s">
        <v>67</v>
      </c>
      <c r="R994" s="19"/>
      <c r="S994" s="19">
        <v>5000</v>
      </c>
      <c r="T994" s="19" t="s">
        <v>45</v>
      </c>
      <c r="U994" s="19"/>
      <c r="V994" s="19"/>
      <c r="W994" s="19"/>
      <c r="X994" s="19">
        <v>670</v>
      </c>
      <c r="Y994" s="19">
        <v>0</v>
      </c>
      <c r="Z994" s="19">
        <v>1</v>
      </c>
      <c r="AA994" s="19" t="s">
        <v>48</v>
      </c>
      <c r="AB994" s="19">
        <v>1</v>
      </c>
      <c r="AC994" s="19">
        <v>635081</v>
      </c>
      <c r="AD994" s="19">
        <v>12</v>
      </c>
      <c r="AE994" s="19"/>
      <c r="AF994" s="19"/>
      <c r="AG994" s="19"/>
      <c r="AH994" s="19">
        <v>117395</v>
      </c>
      <c r="AI994" s="19">
        <v>1</v>
      </c>
      <c r="AJ994" s="19"/>
      <c r="AK994" s="19"/>
      <c r="AL994" s="19"/>
      <c r="AM994" s="19"/>
      <c r="AN994" s="19"/>
      <c r="AO994" s="19">
        <v>3.54</v>
      </c>
      <c r="AP994" s="19" t="s">
        <v>1519</v>
      </c>
      <c r="AQ994" s="19" t="s">
        <v>1502</v>
      </c>
      <c r="AR994" s="19" t="s">
        <v>1540</v>
      </c>
      <c r="AS994" s="19" t="s">
        <v>1562</v>
      </c>
      <c r="AT994" s="19" t="s">
        <v>1579</v>
      </c>
      <c r="AU994" s="19" t="s">
        <v>1580</v>
      </c>
      <c r="AV994" s="19" t="s">
        <v>1565</v>
      </c>
      <c r="AW994" s="19">
        <v>2008</v>
      </c>
      <c r="AX994" s="19">
        <v>3</v>
      </c>
      <c r="AY994" s="19" t="s">
        <v>1581</v>
      </c>
      <c r="AZ994" s="19" t="s">
        <v>1567</v>
      </c>
      <c r="BA994" s="19">
        <v>2009</v>
      </c>
      <c r="BB994" t="str">
        <f>VLOOKUP(AC994,'CTCwiretagcode(Jan2016)'!A$2:C$730,3,FALSE)</f>
        <v>GLH</v>
      </c>
      <c r="BC994" t="str">
        <f t="shared" si="48"/>
        <v>NT</v>
      </c>
      <c r="BD994">
        <f t="shared" si="49"/>
        <v>3</v>
      </c>
      <c r="BE994" t="str">
        <f t="shared" si="47"/>
        <v>6350813M10107  C2011670</v>
      </c>
      <c r="BK994" s="19" t="s">
        <v>1518</v>
      </c>
    </row>
    <row r="995" spans="1:63" x14ac:dyDescent="0.25">
      <c r="A995" s="19" t="s">
        <v>1501</v>
      </c>
      <c r="B995" s="19">
        <v>4.0999999999999996</v>
      </c>
      <c r="C995" s="19">
        <v>20140313</v>
      </c>
      <c r="D995" s="19" t="s">
        <v>41</v>
      </c>
      <c r="E995" s="19" t="s">
        <v>41</v>
      </c>
      <c r="F995" s="19">
        <v>2232980</v>
      </c>
      <c r="G995" s="19">
        <v>1</v>
      </c>
      <c r="H995" s="19">
        <v>2011</v>
      </c>
      <c r="I995" s="19">
        <v>20110817</v>
      </c>
      <c r="J995" s="19" t="s">
        <v>1501</v>
      </c>
      <c r="K995" s="19">
        <v>6</v>
      </c>
      <c r="L995" s="19">
        <v>34</v>
      </c>
      <c r="M995" s="19">
        <v>23</v>
      </c>
      <c r="N995" s="19">
        <v>14</v>
      </c>
      <c r="O995" s="19" t="s">
        <v>1502</v>
      </c>
      <c r="P995" s="19">
        <v>4</v>
      </c>
      <c r="Q995" s="19" t="s">
        <v>67</v>
      </c>
      <c r="R995" s="19"/>
      <c r="S995" s="19">
        <v>5000</v>
      </c>
      <c r="T995" s="19" t="s">
        <v>110</v>
      </c>
      <c r="U995" s="19"/>
      <c r="V995" s="19"/>
      <c r="W995" s="19"/>
      <c r="X995" s="19">
        <v>730</v>
      </c>
      <c r="Y995" s="19">
        <v>0</v>
      </c>
      <c r="Z995" s="19">
        <v>1</v>
      </c>
      <c r="AA995" s="19" t="s">
        <v>48</v>
      </c>
      <c r="AB995" s="19">
        <v>1</v>
      </c>
      <c r="AC995" s="19">
        <v>635081</v>
      </c>
      <c r="AD995" s="19">
        <v>12</v>
      </c>
      <c r="AE995" s="19"/>
      <c r="AF995" s="19"/>
      <c r="AG995" s="19"/>
      <c r="AH995" s="19">
        <v>117395</v>
      </c>
      <c r="AI995" s="19">
        <v>1</v>
      </c>
      <c r="AJ995" s="19"/>
      <c r="AK995" s="19"/>
      <c r="AL995" s="19"/>
      <c r="AM995" s="19"/>
      <c r="AN995" s="19"/>
      <c r="AO995" s="19">
        <v>3.54</v>
      </c>
      <c r="AP995" s="19" t="s">
        <v>1519</v>
      </c>
      <c r="AQ995" s="19" t="s">
        <v>1502</v>
      </c>
      <c r="AR995" s="19" t="s">
        <v>1540</v>
      </c>
      <c r="AS995" s="19" t="s">
        <v>1562</v>
      </c>
      <c r="AT995" s="19" t="s">
        <v>1579</v>
      </c>
      <c r="AU995" s="19" t="s">
        <v>1580</v>
      </c>
      <c r="AV995" s="19" t="s">
        <v>1565</v>
      </c>
      <c r="AW995" s="19">
        <v>2008</v>
      </c>
      <c r="AX995" s="19">
        <v>3</v>
      </c>
      <c r="AY995" s="19" t="s">
        <v>1581</v>
      </c>
      <c r="AZ995" s="19" t="s">
        <v>1567</v>
      </c>
      <c r="BA995" s="19">
        <v>2009</v>
      </c>
      <c r="BB995" t="str">
        <f>VLOOKUP(AC995,'CTCwiretagcode(Jan2016)'!A$2:C$730,3,FALSE)</f>
        <v>GLH</v>
      </c>
      <c r="BC995" t="str">
        <f t="shared" si="48"/>
        <v>NT</v>
      </c>
      <c r="BD995">
        <f t="shared" si="49"/>
        <v>3</v>
      </c>
      <c r="BE995" t="str">
        <f t="shared" si="47"/>
        <v>6350813M10107  C2011730</v>
      </c>
      <c r="BK995" s="19" t="s">
        <v>1518</v>
      </c>
    </row>
    <row r="996" spans="1:63" x14ac:dyDescent="0.25">
      <c r="A996" s="19" t="s">
        <v>1501</v>
      </c>
      <c r="B996" s="19">
        <v>4.0999999999999996</v>
      </c>
      <c r="C996" s="19">
        <v>20140313</v>
      </c>
      <c r="D996" s="19" t="s">
        <v>41</v>
      </c>
      <c r="E996" s="19" t="s">
        <v>41</v>
      </c>
      <c r="F996" s="19">
        <v>2232985</v>
      </c>
      <c r="G996" s="19">
        <v>1</v>
      </c>
      <c r="H996" s="19">
        <v>2011</v>
      </c>
      <c r="I996" s="19">
        <v>20110817</v>
      </c>
      <c r="J996" s="19" t="s">
        <v>1501</v>
      </c>
      <c r="K996" s="19">
        <v>6</v>
      </c>
      <c r="L996" s="19">
        <v>34</v>
      </c>
      <c r="M996" s="19">
        <v>23</v>
      </c>
      <c r="N996" s="19">
        <v>49</v>
      </c>
      <c r="O996" s="19" t="s">
        <v>1502</v>
      </c>
      <c r="P996" s="19">
        <v>4</v>
      </c>
      <c r="Q996" s="19" t="s">
        <v>67</v>
      </c>
      <c r="R996" s="19"/>
      <c r="S996" s="19">
        <v>0</v>
      </c>
      <c r="T996" s="19" t="s">
        <v>110</v>
      </c>
      <c r="U996" s="19"/>
      <c r="V996" s="19"/>
      <c r="W996" s="19"/>
      <c r="X996" s="19">
        <v>870</v>
      </c>
      <c r="Y996" s="19">
        <v>0</v>
      </c>
      <c r="Z996" s="19">
        <v>1</v>
      </c>
      <c r="AA996" s="19" t="s">
        <v>48</v>
      </c>
      <c r="AB996" s="19">
        <v>1</v>
      </c>
      <c r="AC996" s="19">
        <v>634272</v>
      </c>
      <c r="AD996" s="19">
        <v>12</v>
      </c>
      <c r="AE996" s="19"/>
      <c r="AF996" s="19"/>
      <c r="AG996" s="19"/>
      <c r="AH996" s="19">
        <v>117395</v>
      </c>
      <c r="AI996" s="19">
        <v>1</v>
      </c>
      <c r="AJ996" s="19"/>
      <c r="AK996" s="19"/>
      <c r="AL996" s="19"/>
      <c r="AM996" s="19"/>
      <c r="AN996" s="19"/>
      <c r="AO996" s="19">
        <v>3.54</v>
      </c>
      <c r="AP996" s="19" t="s">
        <v>1519</v>
      </c>
      <c r="AQ996" s="19" t="s">
        <v>1502</v>
      </c>
      <c r="AR996" s="19" t="s">
        <v>1540</v>
      </c>
      <c r="AS996" s="19" t="s">
        <v>1562</v>
      </c>
      <c r="AT996" s="19" t="s">
        <v>1563</v>
      </c>
      <c r="AU996" s="19" t="s">
        <v>1564</v>
      </c>
      <c r="AV996" s="19" t="s">
        <v>1565</v>
      </c>
      <c r="AW996" s="19">
        <v>2007</v>
      </c>
      <c r="AX996" s="19">
        <v>3</v>
      </c>
      <c r="AY996" s="19" t="s">
        <v>1566</v>
      </c>
      <c r="AZ996" s="19" t="s">
        <v>1567</v>
      </c>
      <c r="BA996" s="19">
        <v>2008</v>
      </c>
      <c r="BB996" t="str">
        <f>VLOOKUP(AC996,'CTCwiretagcode(Jan2016)'!A$2:C$730,3,FALSE)</f>
        <v>SAM</v>
      </c>
      <c r="BC996" t="str">
        <f t="shared" si="48"/>
        <v>mix</v>
      </c>
      <c r="BD996">
        <f t="shared" si="49"/>
        <v>3</v>
      </c>
      <c r="BE996" t="str">
        <f t="shared" si="47"/>
        <v>6342723M10107  C2011870</v>
      </c>
      <c r="BK996" s="19" t="s">
        <v>1518</v>
      </c>
    </row>
    <row r="997" spans="1:63" x14ac:dyDescent="0.25">
      <c r="A997" s="19" t="s">
        <v>1501</v>
      </c>
      <c r="B997" s="19">
        <v>4.0999999999999996</v>
      </c>
      <c r="C997" s="19">
        <v>20140313</v>
      </c>
      <c r="D997" s="19" t="s">
        <v>41</v>
      </c>
      <c r="E997" s="19" t="s">
        <v>41</v>
      </c>
      <c r="F997" s="19">
        <v>2232987</v>
      </c>
      <c r="G997" s="19">
        <v>1</v>
      </c>
      <c r="H997" s="19">
        <v>2011</v>
      </c>
      <c r="I997" s="19">
        <v>20110817</v>
      </c>
      <c r="J997" s="19" t="s">
        <v>1501</v>
      </c>
      <c r="K997" s="19">
        <v>6</v>
      </c>
      <c r="L997" s="19">
        <v>34</v>
      </c>
      <c r="M997" s="19">
        <v>23</v>
      </c>
      <c r="N997" s="19">
        <v>49</v>
      </c>
      <c r="O997" s="19" t="s">
        <v>1502</v>
      </c>
      <c r="P997" s="19">
        <v>4</v>
      </c>
      <c r="Q997" s="19" t="s">
        <v>67</v>
      </c>
      <c r="R997" s="19"/>
      <c r="S997" s="19">
        <v>5000</v>
      </c>
      <c r="T997" s="19" t="s">
        <v>110</v>
      </c>
      <c r="U997" s="19"/>
      <c r="V997" s="19"/>
      <c r="W997" s="19"/>
      <c r="X997" s="19">
        <v>770</v>
      </c>
      <c r="Y997" s="19">
        <v>0</v>
      </c>
      <c r="Z997" s="19">
        <v>1</v>
      </c>
      <c r="AA997" s="19" t="s">
        <v>48</v>
      </c>
      <c r="AB997" s="19">
        <v>1</v>
      </c>
      <c r="AC997" s="19">
        <v>634272</v>
      </c>
      <c r="AD997" s="19">
        <v>12</v>
      </c>
      <c r="AE997" s="19"/>
      <c r="AF997" s="19"/>
      <c r="AG997" s="19"/>
      <c r="AH997" s="19">
        <v>117395</v>
      </c>
      <c r="AI997" s="19">
        <v>1</v>
      </c>
      <c r="AJ997" s="19"/>
      <c r="AK997" s="19"/>
      <c r="AL997" s="19"/>
      <c r="AM997" s="19"/>
      <c r="AN997" s="19"/>
      <c r="AO997" s="19">
        <v>3.54</v>
      </c>
      <c r="AP997" s="19" t="s">
        <v>1519</v>
      </c>
      <c r="AQ997" s="19" t="s">
        <v>1502</v>
      </c>
      <c r="AR997" s="19" t="s">
        <v>1540</v>
      </c>
      <c r="AS997" s="19" t="s">
        <v>1562</v>
      </c>
      <c r="AT997" s="19" t="s">
        <v>1563</v>
      </c>
      <c r="AU997" s="19" t="s">
        <v>1564</v>
      </c>
      <c r="AV997" s="19" t="s">
        <v>1565</v>
      </c>
      <c r="AW997" s="19">
        <v>2007</v>
      </c>
      <c r="AX997" s="19">
        <v>3</v>
      </c>
      <c r="AY997" s="19" t="s">
        <v>1566</v>
      </c>
      <c r="AZ997" s="19" t="s">
        <v>1567</v>
      </c>
      <c r="BA997" s="19">
        <v>2008</v>
      </c>
      <c r="BB997" t="str">
        <f>VLOOKUP(AC997,'CTCwiretagcode(Jan2016)'!A$2:C$730,3,FALSE)</f>
        <v>SAM</v>
      </c>
      <c r="BC997" t="str">
        <f t="shared" si="48"/>
        <v>mix</v>
      </c>
      <c r="BD997">
        <f t="shared" si="49"/>
        <v>3</v>
      </c>
      <c r="BE997" t="str">
        <f t="shared" si="47"/>
        <v>6342723M10107  C2011770</v>
      </c>
      <c r="BK997" s="19" t="s">
        <v>1518</v>
      </c>
    </row>
    <row r="998" spans="1:63" x14ac:dyDescent="0.25">
      <c r="A998" s="19" t="s">
        <v>1501</v>
      </c>
      <c r="B998" s="19">
        <v>4.0999999999999996</v>
      </c>
      <c r="C998" s="19">
        <v>20140313</v>
      </c>
      <c r="D998" s="19" t="s">
        <v>41</v>
      </c>
      <c r="E998" s="19" t="s">
        <v>41</v>
      </c>
      <c r="F998" s="19">
        <v>2232988</v>
      </c>
      <c r="G998" s="19">
        <v>1</v>
      </c>
      <c r="H998" s="19">
        <v>2011</v>
      </c>
      <c r="I998" s="19">
        <v>20110817</v>
      </c>
      <c r="J998" s="19" t="s">
        <v>1501</v>
      </c>
      <c r="K998" s="19">
        <v>6</v>
      </c>
      <c r="L998" s="19">
        <v>34</v>
      </c>
      <c r="M998" s="19">
        <v>23</v>
      </c>
      <c r="N998" s="19">
        <v>49</v>
      </c>
      <c r="O998" s="19" t="s">
        <v>1502</v>
      </c>
      <c r="P998" s="19">
        <v>4</v>
      </c>
      <c r="Q998" s="19" t="s">
        <v>67</v>
      </c>
      <c r="R998" s="19"/>
      <c r="S998" s="19">
        <v>5000</v>
      </c>
      <c r="T998" s="19" t="s">
        <v>45</v>
      </c>
      <c r="U998" s="19"/>
      <c r="V998" s="19"/>
      <c r="W998" s="19"/>
      <c r="X998" s="19">
        <v>770</v>
      </c>
      <c r="Y998" s="19">
        <v>0</v>
      </c>
      <c r="Z998" s="19">
        <v>1</v>
      </c>
      <c r="AA998" s="19" t="s">
        <v>48</v>
      </c>
      <c r="AB998" s="19">
        <v>1</v>
      </c>
      <c r="AC998" s="19">
        <v>634583</v>
      </c>
      <c r="AD998" s="19">
        <v>12</v>
      </c>
      <c r="AE998" s="19"/>
      <c r="AF998" s="19"/>
      <c r="AG998" s="19"/>
      <c r="AH998" s="19">
        <v>117395</v>
      </c>
      <c r="AI998" s="19">
        <v>1</v>
      </c>
      <c r="AJ998" s="19"/>
      <c r="AK998" s="19"/>
      <c r="AL998" s="19"/>
      <c r="AM998" s="19"/>
      <c r="AN998" s="19"/>
      <c r="AO998" s="19">
        <v>3.54</v>
      </c>
      <c r="AP998" s="19" t="s">
        <v>1519</v>
      </c>
      <c r="AQ998" s="19" t="s">
        <v>1502</v>
      </c>
      <c r="AR998" s="19" t="s">
        <v>1540</v>
      </c>
      <c r="AS998" s="19" t="s">
        <v>1562</v>
      </c>
      <c r="AT998" s="19" t="s">
        <v>1579</v>
      </c>
      <c r="AU998" s="19" t="s">
        <v>1580</v>
      </c>
      <c r="AV998" s="19" t="s">
        <v>1565</v>
      </c>
      <c r="AW998" s="19">
        <v>2007</v>
      </c>
      <c r="AX998" s="19">
        <v>3</v>
      </c>
      <c r="AY998" s="19" t="s">
        <v>1581</v>
      </c>
      <c r="AZ998" s="19" t="s">
        <v>1567</v>
      </c>
      <c r="BA998" s="19">
        <v>2008</v>
      </c>
      <c r="BB998" t="str">
        <f>VLOOKUP(AC998,'CTCwiretagcode(Jan2016)'!A$2:C$730,3,FALSE)</f>
        <v>GLH</v>
      </c>
      <c r="BC998" t="str">
        <f t="shared" si="48"/>
        <v>mix</v>
      </c>
      <c r="BD998">
        <f t="shared" si="49"/>
        <v>3</v>
      </c>
      <c r="BE998" t="str">
        <f t="shared" si="47"/>
        <v>6345833M10107  C2011770</v>
      </c>
      <c r="BK998" s="19" t="s">
        <v>1518</v>
      </c>
    </row>
    <row r="999" spans="1:63" x14ac:dyDescent="0.25">
      <c r="A999" s="19" t="s">
        <v>1501</v>
      </c>
      <c r="B999" s="19">
        <v>4.0999999999999996</v>
      </c>
      <c r="C999" s="19">
        <v>20140313</v>
      </c>
      <c r="D999" s="19" t="s">
        <v>41</v>
      </c>
      <c r="E999" s="19" t="s">
        <v>41</v>
      </c>
      <c r="F999" s="19">
        <v>2232998</v>
      </c>
      <c r="G999" s="19">
        <v>1</v>
      </c>
      <c r="H999" s="19">
        <v>2011</v>
      </c>
      <c r="I999" s="19">
        <v>20110818</v>
      </c>
      <c r="J999" s="19" t="s">
        <v>1501</v>
      </c>
      <c r="K999" s="19">
        <v>6</v>
      </c>
      <c r="L999" s="19">
        <v>34</v>
      </c>
      <c r="M999" s="19">
        <v>23</v>
      </c>
      <c r="N999" s="19">
        <v>14</v>
      </c>
      <c r="O999" s="19" t="s">
        <v>1502</v>
      </c>
      <c r="P999" s="19">
        <v>4</v>
      </c>
      <c r="Q999" s="19" t="s">
        <v>67</v>
      </c>
      <c r="R999" s="19"/>
      <c r="S999" s="19">
        <v>5000</v>
      </c>
      <c r="T999" s="19" t="s">
        <v>45</v>
      </c>
      <c r="U999" s="19"/>
      <c r="V999" s="19"/>
      <c r="W999" s="19"/>
      <c r="X999" s="19">
        <v>920</v>
      </c>
      <c r="Y999" s="19">
        <v>0</v>
      </c>
      <c r="Z999" s="19">
        <v>1</v>
      </c>
      <c r="AA999" s="19" t="s">
        <v>48</v>
      </c>
      <c r="AB999" s="19">
        <v>1</v>
      </c>
      <c r="AC999" s="19">
        <v>634272</v>
      </c>
      <c r="AD999" s="19">
        <v>12</v>
      </c>
      <c r="AE999" s="19"/>
      <c r="AF999" s="19"/>
      <c r="AG999" s="19"/>
      <c r="AH999" s="19">
        <v>117395</v>
      </c>
      <c r="AI999" s="19">
        <v>1</v>
      </c>
      <c r="AJ999" s="19"/>
      <c r="AK999" s="19"/>
      <c r="AL999" s="19"/>
      <c r="AM999" s="19"/>
      <c r="AN999" s="19"/>
      <c r="AO999" s="19">
        <v>3.54</v>
      </c>
      <c r="AP999" s="19" t="s">
        <v>1519</v>
      </c>
      <c r="AQ999" s="19" t="s">
        <v>1502</v>
      </c>
      <c r="AR999" s="19" t="s">
        <v>1540</v>
      </c>
      <c r="AS999" s="19" t="s">
        <v>1562</v>
      </c>
      <c r="AT999" s="19" t="s">
        <v>1563</v>
      </c>
      <c r="AU999" s="19" t="s">
        <v>1564</v>
      </c>
      <c r="AV999" s="19" t="s">
        <v>1565</v>
      </c>
      <c r="AW999" s="19">
        <v>2007</v>
      </c>
      <c r="AX999" s="19">
        <v>3</v>
      </c>
      <c r="AY999" s="19" t="s">
        <v>1566</v>
      </c>
      <c r="AZ999" s="19" t="s">
        <v>1567</v>
      </c>
      <c r="BA999" s="19">
        <v>2008</v>
      </c>
      <c r="BB999" t="str">
        <f>VLOOKUP(AC999,'CTCwiretagcode(Jan2016)'!A$2:C$730,3,FALSE)</f>
        <v>SAM</v>
      </c>
      <c r="BC999" t="str">
        <f t="shared" si="48"/>
        <v>NT</v>
      </c>
      <c r="BD999">
        <f t="shared" si="49"/>
        <v>3</v>
      </c>
      <c r="BE999" t="str">
        <f t="shared" si="47"/>
        <v>6342723M10107  C2011920</v>
      </c>
      <c r="BK999" s="19" t="s">
        <v>1518</v>
      </c>
    </row>
    <row r="1000" spans="1:63" x14ac:dyDescent="0.25">
      <c r="A1000" s="19" t="s">
        <v>1501</v>
      </c>
      <c r="B1000" s="19">
        <v>4.0999999999999996</v>
      </c>
      <c r="C1000" s="19">
        <v>20140313</v>
      </c>
      <c r="D1000" s="19" t="s">
        <v>41</v>
      </c>
      <c r="E1000" s="19" t="s">
        <v>1539</v>
      </c>
      <c r="F1000" s="19">
        <v>2302311</v>
      </c>
      <c r="G1000" s="19">
        <v>1</v>
      </c>
      <c r="H1000" s="19">
        <v>2011</v>
      </c>
      <c r="I1000" s="19">
        <v>20110818</v>
      </c>
      <c r="J1000" s="19" t="s">
        <v>1501</v>
      </c>
      <c r="K1000" s="19">
        <v>6</v>
      </c>
      <c r="L1000" s="19">
        <v>34</v>
      </c>
      <c r="M1000" s="19">
        <v>23</v>
      </c>
      <c r="N1000" s="19">
        <v>14</v>
      </c>
      <c r="O1000" s="19" t="s">
        <v>1502</v>
      </c>
      <c r="P1000" s="19">
        <v>4</v>
      </c>
      <c r="Q1000" s="19" t="s">
        <v>67</v>
      </c>
      <c r="R1000" s="19"/>
      <c r="S1000" s="19">
        <v>5000</v>
      </c>
      <c r="T1000" s="19" t="s">
        <v>45</v>
      </c>
      <c r="U1000" s="19"/>
      <c r="V1000" s="19"/>
      <c r="W1000" s="19"/>
      <c r="X1000" s="19">
        <v>760</v>
      </c>
      <c r="Y1000" s="19">
        <v>0</v>
      </c>
      <c r="Z1000" s="19">
        <v>1</v>
      </c>
      <c r="AA1000" s="19" t="s">
        <v>48</v>
      </c>
      <c r="AB1000" s="19">
        <v>1</v>
      </c>
      <c r="AC1000" s="19">
        <v>210278</v>
      </c>
      <c r="AD1000" s="19">
        <v>12</v>
      </c>
      <c r="AE1000" s="19"/>
      <c r="AF1000" s="19"/>
      <c r="AG1000" s="19"/>
      <c r="AH1000" s="19">
        <v>117395</v>
      </c>
      <c r="AI1000" s="19">
        <v>1</v>
      </c>
      <c r="AJ1000" s="19"/>
      <c r="AK1000" s="19"/>
      <c r="AL1000" s="19"/>
      <c r="AM1000" s="19"/>
      <c r="AN1000" s="19"/>
      <c r="AO1000" s="19">
        <v>3.54</v>
      </c>
      <c r="AP1000" s="19" t="s">
        <v>1519</v>
      </c>
      <c r="AQ1000" s="19" t="s">
        <v>1502</v>
      </c>
      <c r="AR1000" s="19" t="s">
        <v>1540</v>
      </c>
      <c r="AS1000" s="19" t="s">
        <v>1541</v>
      </c>
      <c r="AT1000" s="19" t="s">
        <v>1542</v>
      </c>
      <c r="AU1000" s="19" t="s">
        <v>1543</v>
      </c>
      <c r="AV1000" s="19" t="s">
        <v>1544</v>
      </c>
      <c r="AW1000" s="19">
        <v>2007</v>
      </c>
      <c r="AX1000" s="19">
        <v>3</v>
      </c>
      <c r="AY1000" s="19" t="s">
        <v>1545</v>
      </c>
      <c r="AZ1000" s="19" t="s">
        <v>1546</v>
      </c>
      <c r="BA1000" s="19">
        <v>2008</v>
      </c>
      <c r="BB1000" t="str">
        <f>VLOOKUP(AC1000,'CTCwiretagcode(Jan2016)'!A$2:C$730,3,FALSE)</f>
        <v>SSF</v>
      </c>
      <c r="BC1000" t="str">
        <f t="shared" si="48"/>
        <v>NT</v>
      </c>
      <c r="BD1000">
        <f t="shared" si="49"/>
        <v>3</v>
      </c>
      <c r="BE1000" t="str">
        <f t="shared" si="47"/>
        <v>2102783M10107  C2011760</v>
      </c>
      <c r="BK1000" s="19" t="s">
        <v>1518</v>
      </c>
    </row>
    <row r="1001" spans="1:63" x14ac:dyDescent="0.25">
      <c r="A1001" s="19" t="s">
        <v>1501</v>
      </c>
      <c r="B1001" s="19">
        <v>4.0999999999999996</v>
      </c>
      <c r="C1001" s="19">
        <v>20140313</v>
      </c>
      <c r="D1001" s="19" t="s">
        <v>41</v>
      </c>
      <c r="E1001" s="19" t="s">
        <v>41</v>
      </c>
      <c r="F1001" s="19">
        <v>2233024</v>
      </c>
      <c r="G1001" s="19">
        <v>1</v>
      </c>
      <c r="H1001" s="19">
        <v>2011</v>
      </c>
      <c r="I1001" s="19">
        <v>20110822</v>
      </c>
      <c r="J1001" s="19" t="s">
        <v>1501</v>
      </c>
      <c r="K1001" s="19">
        <v>6</v>
      </c>
      <c r="L1001" s="19">
        <v>35</v>
      </c>
      <c r="M1001" s="19">
        <v>23</v>
      </c>
      <c r="N1001" s="19">
        <v>14</v>
      </c>
      <c r="O1001" s="19" t="s">
        <v>1502</v>
      </c>
      <c r="P1001" s="19">
        <v>4</v>
      </c>
      <c r="Q1001" s="19" t="s">
        <v>67</v>
      </c>
      <c r="R1001" s="19"/>
      <c r="S1001" s="19">
        <v>5000</v>
      </c>
      <c r="T1001" s="19" t="s">
        <v>110</v>
      </c>
      <c r="U1001" s="19"/>
      <c r="V1001" s="19"/>
      <c r="W1001" s="19"/>
      <c r="X1001" s="19">
        <v>660</v>
      </c>
      <c r="Y1001" s="19">
        <v>0</v>
      </c>
      <c r="Z1001" s="19">
        <v>1</v>
      </c>
      <c r="AA1001" s="19" t="s">
        <v>48</v>
      </c>
      <c r="AB1001" s="19">
        <v>1</v>
      </c>
      <c r="AC1001" s="19">
        <v>634841</v>
      </c>
      <c r="AD1001" s="19">
        <v>12</v>
      </c>
      <c r="AE1001" s="19"/>
      <c r="AF1001" s="19"/>
      <c r="AG1001" s="19"/>
      <c r="AH1001" s="19">
        <v>117396</v>
      </c>
      <c r="AI1001" s="19">
        <v>1</v>
      </c>
      <c r="AJ1001" s="19"/>
      <c r="AK1001" s="19"/>
      <c r="AL1001" s="19"/>
      <c r="AM1001" s="19"/>
      <c r="AN1001" s="19"/>
      <c r="AO1001" s="19">
        <v>2.38</v>
      </c>
      <c r="AP1001" s="19" t="s">
        <v>1519</v>
      </c>
      <c r="AQ1001" s="19" t="s">
        <v>1502</v>
      </c>
      <c r="AR1001" s="19" t="s">
        <v>1540</v>
      </c>
      <c r="AS1001" s="19" t="s">
        <v>1562</v>
      </c>
      <c r="AT1001" s="19" t="s">
        <v>1563</v>
      </c>
      <c r="AU1001" s="19" t="s">
        <v>1564</v>
      </c>
      <c r="AV1001" s="19" t="s">
        <v>1565</v>
      </c>
      <c r="AW1001" s="19">
        <v>2008</v>
      </c>
      <c r="AX1001" s="19">
        <v>3</v>
      </c>
      <c r="AY1001" s="19" t="s">
        <v>1566</v>
      </c>
      <c r="AZ1001" s="19" t="s">
        <v>1567</v>
      </c>
      <c r="BA1001" s="19">
        <v>2009</v>
      </c>
      <c r="BB1001" t="str">
        <f>VLOOKUP(AC1001,'CTCwiretagcode(Jan2016)'!A$2:C$730,3,FALSE)</f>
        <v>SAM</v>
      </c>
      <c r="BC1001" t="str">
        <f t="shared" si="48"/>
        <v>NT</v>
      </c>
      <c r="BD1001">
        <f t="shared" si="49"/>
        <v>3</v>
      </c>
      <c r="BE1001" t="str">
        <f t="shared" si="47"/>
        <v>6348413M10107  C2011660</v>
      </c>
      <c r="BK1001" s="19" t="s">
        <v>1518</v>
      </c>
    </row>
    <row r="1002" spans="1:63" x14ac:dyDescent="0.25">
      <c r="A1002" s="19" t="s">
        <v>1501</v>
      </c>
      <c r="B1002" s="19">
        <v>4.0999999999999996</v>
      </c>
      <c r="C1002" s="19">
        <v>20140313</v>
      </c>
      <c r="D1002" s="19" t="s">
        <v>41</v>
      </c>
      <c r="E1002" s="19" t="s">
        <v>41</v>
      </c>
      <c r="F1002" s="19">
        <v>2232999</v>
      </c>
      <c r="G1002" s="19">
        <v>1</v>
      </c>
      <c r="H1002" s="19">
        <v>2011</v>
      </c>
      <c r="I1002" s="19">
        <v>20110823</v>
      </c>
      <c r="J1002" s="19" t="s">
        <v>1501</v>
      </c>
      <c r="K1002" s="19">
        <v>6</v>
      </c>
      <c r="L1002" s="19">
        <v>35</v>
      </c>
      <c r="M1002" s="19">
        <v>23</v>
      </c>
      <c r="N1002" s="19">
        <v>14</v>
      </c>
      <c r="O1002" s="19" t="s">
        <v>1502</v>
      </c>
      <c r="P1002" s="19">
        <v>4</v>
      </c>
      <c r="Q1002" s="19" t="s">
        <v>67</v>
      </c>
      <c r="R1002" s="19"/>
      <c r="S1002" s="19">
        <v>5000</v>
      </c>
      <c r="T1002" s="19" t="s">
        <v>110</v>
      </c>
      <c r="U1002" s="19"/>
      <c r="V1002" s="19"/>
      <c r="W1002" s="19"/>
      <c r="X1002" s="19">
        <v>730</v>
      </c>
      <c r="Y1002" s="19">
        <v>0</v>
      </c>
      <c r="Z1002" s="19">
        <v>1</v>
      </c>
      <c r="AA1002" s="19" t="s">
        <v>48</v>
      </c>
      <c r="AB1002" s="19">
        <v>1</v>
      </c>
      <c r="AC1002" s="19">
        <v>635081</v>
      </c>
      <c r="AD1002" s="19">
        <v>12</v>
      </c>
      <c r="AE1002" s="19"/>
      <c r="AF1002" s="19"/>
      <c r="AG1002" s="19"/>
      <c r="AH1002" s="19">
        <v>117396</v>
      </c>
      <c r="AI1002" s="19">
        <v>1</v>
      </c>
      <c r="AJ1002" s="19"/>
      <c r="AK1002" s="19"/>
      <c r="AL1002" s="19"/>
      <c r="AM1002" s="19"/>
      <c r="AN1002" s="19"/>
      <c r="AO1002" s="19">
        <v>2.38</v>
      </c>
      <c r="AP1002" s="19" t="s">
        <v>1519</v>
      </c>
      <c r="AQ1002" s="19" t="s">
        <v>1502</v>
      </c>
      <c r="AR1002" s="19" t="s">
        <v>1540</v>
      </c>
      <c r="AS1002" s="19" t="s">
        <v>1562</v>
      </c>
      <c r="AT1002" s="19" t="s">
        <v>1579</v>
      </c>
      <c r="AU1002" s="19" t="s">
        <v>1580</v>
      </c>
      <c r="AV1002" s="19" t="s">
        <v>1565</v>
      </c>
      <c r="AW1002" s="19">
        <v>2008</v>
      </c>
      <c r="AX1002" s="19">
        <v>3</v>
      </c>
      <c r="AY1002" s="19" t="s">
        <v>1581</v>
      </c>
      <c r="AZ1002" s="19" t="s">
        <v>1567</v>
      </c>
      <c r="BA1002" s="19">
        <v>2009</v>
      </c>
      <c r="BB1002" t="str">
        <f>VLOOKUP(AC1002,'CTCwiretagcode(Jan2016)'!A$2:C$730,3,FALSE)</f>
        <v>GLH</v>
      </c>
      <c r="BC1002" t="str">
        <f t="shared" si="48"/>
        <v>NT</v>
      </c>
      <c r="BD1002">
        <f t="shared" si="49"/>
        <v>3</v>
      </c>
      <c r="BE1002" t="str">
        <f t="shared" si="47"/>
        <v>6350813M10107  C2011730</v>
      </c>
      <c r="BK1002" s="19" t="s">
        <v>1518</v>
      </c>
    </row>
    <row r="1003" spans="1:63" x14ac:dyDescent="0.25">
      <c r="A1003" s="19" t="s">
        <v>1501</v>
      </c>
      <c r="B1003" s="19">
        <v>4.0999999999999996</v>
      </c>
      <c r="C1003" s="19">
        <v>20140313</v>
      </c>
      <c r="D1003" s="19" t="s">
        <v>41</v>
      </c>
      <c r="E1003" s="19" t="s">
        <v>41</v>
      </c>
      <c r="F1003" s="19">
        <v>2233002</v>
      </c>
      <c r="G1003" s="19">
        <v>1</v>
      </c>
      <c r="H1003" s="19">
        <v>2011</v>
      </c>
      <c r="I1003" s="19">
        <v>20110823</v>
      </c>
      <c r="J1003" s="19" t="s">
        <v>1501</v>
      </c>
      <c r="K1003" s="19">
        <v>6</v>
      </c>
      <c r="L1003" s="19">
        <v>35</v>
      </c>
      <c r="M1003" s="19">
        <v>23</v>
      </c>
      <c r="N1003" s="19">
        <v>14</v>
      </c>
      <c r="O1003" s="19" t="s">
        <v>1502</v>
      </c>
      <c r="P1003" s="19">
        <v>4</v>
      </c>
      <c r="Q1003" s="19" t="s">
        <v>67</v>
      </c>
      <c r="R1003" s="19"/>
      <c r="S1003" s="19">
        <v>5000</v>
      </c>
      <c r="T1003" s="19" t="s">
        <v>110</v>
      </c>
      <c r="U1003" s="19"/>
      <c r="V1003" s="19"/>
      <c r="W1003" s="19"/>
      <c r="X1003" s="19">
        <v>830</v>
      </c>
      <c r="Y1003" s="19">
        <v>0</v>
      </c>
      <c r="Z1003" s="19">
        <v>1</v>
      </c>
      <c r="AA1003" s="19" t="s">
        <v>48</v>
      </c>
      <c r="AB1003" s="19">
        <v>1</v>
      </c>
      <c r="AC1003" s="19">
        <v>634272</v>
      </c>
      <c r="AD1003" s="19">
        <v>12</v>
      </c>
      <c r="AE1003" s="19"/>
      <c r="AF1003" s="19"/>
      <c r="AG1003" s="19"/>
      <c r="AH1003" s="19">
        <v>117396</v>
      </c>
      <c r="AI1003" s="19">
        <v>1</v>
      </c>
      <c r="AJ1003" s="19"/>
      <c r="AK1003" s="19"/>
      <c r="AL1003" s="19"/>
      <c r="AM1003" s="19"/>
      <c r="AN1003" s="19"/>
      <c r="AO1003" s="19">
        <v>2.38</v>
      </c>
      <c r="AP1003" s="19" t="s">
        <v>1519</v>
      </c>
      <c r="AQ1003" s="19" t="s">
        <v>1502</v>
      </c>
      <c r="AR1003" s="19" t="s">
        <v>1540</v>
      </c>
      <c r="AS1003" s="19" t="s">
        <v>1562</v>
      </c>
      <c r="AT1003" s="19" t="s">
        <v>1563</v>
      </c>
      <c r="AU1003" s="19" t="s">
        <v>1564</v>
      </c>
      <c r="AV1003" s="19" t="s">
        <v>1565</v>
      </c>
      <c r="AW1003" s="19">
        <v>2007</v>
      </c>
      <c r="AX1003" s="19">
        <v>3</v>
      </c>
      <c r="AY1003" s="19" t="s">
        <v>1566</v>
      </c>
      <c r="AZ1003" s="19" t="s">
        <v>1567</v>
      </c>
      <c r="BA1003" s="19">
        <v>2008</v>
      </c>
      <c r="BB1003" t="str">
        <f>VLOOKUP(AC1003,'CTCwiretagcode(Jan2016)'!A$2:C$730,3,FALSE)</f>
        <v>SAM</v>
      </c>
      <c r="BC1003" t="str">
        <f t="shared" si="48"/>
        <v>NT</v>
      </c>
      <c r="BD1003">
        <f t="shared" si="49"/>
        <v>3</v>
      </c>
      <c r="BE1003" t="str">
        <f t="shared" si="47"/>
        <v>6342723M10107  C2011830</v>
      </c>
      <c r="BK1003" s="19" t="s">
        <v>1518</v>
      </c>
    </row>
    <row r="1004" spans="1:63" x14ac:dyDescent="0.25">
      <c r="A1004" s="19" t="s">
        <v>1501</v>
      </c>
      <c r="B1004" s="19">
        <v>4.0999999999999996</v>
      </c>
      <c r="C1004" s="19">
        <v>20140313</v>
      </c>
      <c r="D1004" s="19" t="s">
        <v>41</v>
      </c>
      <c r="E1004" s="19" t="s">
        <v>41</v>
      </c>
      <c r="F1004" s="19">
        <v>2233003</v>
      </c>
      <c r="G1004" s="19">
        <v>1</v>
      </c>
      <c r="H1004" s="19">
        <v>2011</v>
      </c>
      <c r="I1004" s="19">
        <v>20110823</v>
      </c>
      <c r="J1004" s="19" t="s">
        <v>1501</v>
      </c>
      <c r="K1004" s="19">
        <v>6</v>
      </c>
      <c r="L1004" s="19">
        <v>35</v>
      </c>
      <c r="M1004" s="19">
        <v>23</v>
      </c>
      <c r="N1004" s="19">
        <v>14</v>
      </c>
      <c r="O1004" s="19" t="s">
        <v>1502</v>
      </c>
      <c r="P1004" s="19">
        <v>4</v>
      </c>
      <c r="Q1004" s="19" t="s">
        <v>67</v>
      </c>
      <c r="R1004" s="19"/>
      <c r="S1004" s="19">
        <v>0</v>
      </c>
      <c r="T1004" s="19" t="s">
        <v>110</v>
      </c>
      <c r="U1004" s="19"/>
      <c r="V1004" s="19"/>
      <c r="W1004" s="19"/>
      <c r="X1004" s="19">
        <v>810</v>
      </c>
      <c r="Y1004" s="19">
        <v>0</v>
      </c>
      <c r="Z1004" s="19">
        <v>1</v>
      </c>
      <c r="AA1004" s="19" t="s">
        <v>48</v>
      </c>
      <c r="AB1004" s="19">
        <v>1</v>
      </c>
      <c r="AC1004" s="19">
        <v>635081</v>
      </c>
      <c r="AD1004" s="19">
        <v>12</v>
      </c>
      <c r="AE1004" s="19"/>
      <c r="AF1004" s="19"/>
      <c r="AG1004" s="19"/>
      <c r="AH1004" s="19">
        <v>117396</v>
      </c>
      <c r="AI1004" s="19">
        <v>1</v>
      </c>
      <c r="AJ1004" s="19"/>
      <c r="AK1004" s="19"/>
      <c r="AL1004" s="19"/>
      <c r="AM1004" s="19"/>
      <c r="AN1004" s="19"/>
      <c r="AO1004" s="19">
        <v>2.38</v>
      </c>
      <c r="AP1004" s="19" t="s">
        <v>1519</v>
      </c>
      <c r="AQ1004" s="19" t="s">
        <v>1502</v>
      </c>
      <c r="AR1004" s="19" t="s">
        <v>1540</v>
      </c>
      <c r="AS1004" s="19" t="s">
        <v>1562</v>
      </c>
      <c r="AT1004" s="19" t="s">
        <v>1579</v>
      </c>
      <c r="AU1004" s="19" t="s">
        <v>1580</v>
      </c>
      <c r="AV1004" s="19" t="s">
        <v>1565</v>
      </c>
      <c r="AW1004" s="19">
        <v>2008</v>
      </c>
      <c r="AX1004" s="19">
        <v>3</v>
      </c>
      <c r="AY1004" s="19" t="s">
        <v>1581</v>
      </c>
      <c r="AZ1004" s="19" t="s">
        <v>1567</v>
      </c>
      <c r="BA1004" s="19">
        <v>2009</v>
      </c>
      <c r="BB1004" t="str">
        <f>VLOOKUP(AC1004,'CTCwiretagcode(Jan2016)'!A$2:C$730,3,FALSE)</f>
        <v>GLH</v>
      </c>
      <c r="BC1004" t="str">
        <f t="shared" si="48"/>
        <v>NT</v>
      </c>
      <c r="BD1004">
        <f t="shared" si="49"/>
        <v>3</v>
      </c>
      <c r="BE1004" t="str">
        <f t="shared" si="47"/>
        <v>6350813M10107  C2011810</v>
      </c>
      <c r="BK1004" s="19" t="s">
        <v>1518</v>
      </c>
    </row>
    <row r="1005" spans="1:63" x14ac:dyDescent="0.25">
      <c r="A1005" s="19" t="s">
        <v>1501</v>
      </c>
      <c r="B1005" s="19">
        <v>4.0999999999999996</v>
      </c>
      <c r="C1005" s="19">
        <v>20140313</v>
      </c>
      <c r="D1005" s="19" t="s">
        <v>41</v>
      </c>
      <c r="E1005" s="19" t="s">
        <v>41</v>
      </c>
      <c r="F1005" s="19">
        <v>2233005</v>
      </c>
      <c r="G1005" s="19">
        <v>1</v>
      </c>
      <c r="H1005" s="19">
        <v>2011</v>
      </c>
      <c r="I1005" s="19">
        <v>20110823</v>
      </c>
      <c r="J1005" s="19" t="s">
        <v>1501</v>
      </c>
      <c r="K1005" s="19">
        <v>6</v>
      </c>
      <c r="L1005" s="19">
        <v>35</v>
      </c>
      <c r="M1005" s="19">
        <v>23</v>
      </c>
      <c r="N1005" s="19">
        <v>14</v>
      </c>
      <c r="O1005" s="19" t="s">
        <v>1502</v>
      </c>
      <c r="P1005" s="19">
        <v>4</v>
      </c>
      <c r="Q1005" s="19" t="s">
        <v>67</v>
      </c>
      <c r="R1005" s="19"/>
      <c r="S1005" s="19">
        <v>5000</v>
      </c>
      <c r="T1005" s="19" t="s">
        <v>45</v>
      </c>
      <c r="U1005" s="19"/>
      <c r="V1005" s="19"/>
      <c r="W1005" s="19"/>
      <c r="X1005" s="19">
        <v>680</v>
      </c>
      <c r="Y1005" s="19">
        <v>0</v>
      </c>
      <c r="Z1005" s="19">
        <v>1</v>
      </c>
      <c r="AA1005" s="19" t="s">
        <v>48</v>
      </c>
      <c r="AB1005" s="19">
        <v>1</v>
      </c>
      <c r="AC1005" s="19">
        <v>635081</v>
      </c>
      <c r="AD1005" s="19">
        <v>12</v>
      </c>
      <c r="AE1005" s="19"/>
      <c r="AF1005" s="19"/>
      <c r="AG1005" s="19"/>
      <c r="AH1005" s="19">
        <v>117396</v>
      </c>
      <c r="AI1005" s="19">
        <v>1</v>
      </c>
      <c r="AJ1005" s="19"/>
      <c r="AK1005" s="19"/>
      <c r="AL1005" s="19"/>
      <c r="AM1005" s="19"/>
      <c r="AN1005" s="19"/>
      <c r="AO1005" s="19">
        <v>2.38</v>
      </c>
      <c r="AP1005" s="19" t="s">
        <v>1519</v>
      </c>
      <c r="AQ1005" s="19" t="s">
        <v>1502</v>
      </c>
      <c r="AR1005" s="19" t="s">
        <v>1540</v>
      </c>
      <c r="AS1005" s="19" t="s">
        <v>1562</v>
      </c>
      <c r="AT1005" s="19" t="s">
        <v>1579</v>
      </c>
      <c r="AU1005" s="19" t="s">
        <v>1580</v>
      </c>
      <c r="AV1005" s="19" t="s">
        <v>1565</v>
      </c>
      <c r="AW1005" s="19">
        <v>2008</v>
      </c>
      <c r="AX1005" s="19">
        <v>3</v>
      </c>
      <c r="AY1005" s="19" t="s">
        <v>1581</v>
      </c>
      <c r="AZ1005" s="19" t="s">
        <v>1567</v>
      </c>
      <c r="BA1005" s="19">
        <v>2009</v>
      </c>
      <c r="BB1005" t="str">
        <f>VLOOKUP(AC1005,'CTCwiretagcode(Jan2016)'!A$2:C$730,3,FALSE)</f>
        <v>GLH</v>
      </c>
      <c r="BC1005" t="str">
        <f t="shared" si="48"/>
        <v>NT</v>
      </c>
      <c r="BD1005">
        <f t="shared" si="49"/>
        <v>3</v>
      </c>
      <c r="BE1005" t="str">
        <f t="shared" si="47"/>
        <v>6350813M10107  C2011680</v>
      </c>
      <c r="BK1005" s="19" t="s">
        <v>1518</v>
      </c>
    </row>
    <row r="1006" spans="1:63" x14ac:dyDescent="0.25">
      <c r="A1006" s="19" t="s">
        <v>1501</v>
      </c>
      <c r="B1006" s="19">
        <v>4.0999999999999996</v>
      </c>
      <c r="C1006" s="19">
        <v>20140313</v>
      </c>
      <c r="D1006" s="19" t="s">
        <v>41</v>
      </c>
      <c r="E1006" s="19" t="s">
        <v>41</v>
      </c>
      <c r="F1006" s="19">
        <v>2233006</v>
      </c>
      <c r="G1006" s="19">
        <v>1</v>
      </c>
      <c r="H1006" s="19">
        <v>2011</v>
      </c>
      <c r="I1006" s="19">
        <v>20110823</v>
      </c>
      <c r="J1006" s="19" t="s">
        <v>1501</v>
      </c>
      <c r="K1006" s="19">
        <v>6</v>
      </c>
      <c r="L1006" s="19">
        <v>35</v>
      </c>
      <c r="M1006" s="19">
        <v>23</v>
      </c>
      <c r="N1006" s="19">
        <v>14</v>
      </c>
      <c r="O1006" s="19" t="s">
        <v>1502</v>
      </c>
      <c r="P1006" s="19">
        <v>4</v>
      </c>
      <c r="Q1006" s="19" t="s">
        <v>67</v>
      </c>
      <c r="R1006" s="19"/>
      <c r="S1006" s="19">
        <v>5000</v>
      </c>
      <c r="T1006" s="19" t="s">
        <v>45</v>
      </c>
      <c r="U1006" s="19"/>
      <c r="V1006" s="19"/>
      <c r="W1006" s="19"/>
      <c r="X1006" s="19">
        <v>740</v>
      </c>
      <c r="Y1006" s="19">
        <v>0</v>
      </c>
      <c r="Z1006" s="19">
        <v>1</v>
      </c>
      <c r="AA1006" s="19" t="s">
        <v>48</v>
      </c>
      <c r="AB1006" s="19">
        <v>1</v>
      </c>
      <c r="AC1006" s="19">
        <v>634841</v>
      </c>
      <c r="AD1006" s="19">
        <v>12</v>
      </c>
      <c r="AE1006" s="19"/>
      <c r="AF1006" s="19"/>
      <c r="AG1006" s="19"/>
      <c r="AH1006" s="19">
        <v>117396</v>
      </c>
      <c r="AI1006" s="19">
        <v>1</v>
      </c>
      <c r="AJ1006" s="19"/>
      <c r="AK1006" s="19"/>
      <c r="AL1006" s="19"/>
      <c r="AM1006" s="19"/>
      <c r="AN1006" s="19"/>
      <c r="AO1006" s="19">
        <v>2.38</v>
      </c>
      <c r="AP1006" s="19" t="s">
        <v>1519</v>
      </c>
      <c r="AQ1006" s="19" t="s">
        <v>1502</v>
      </c>
      <c r="AR1006" s="19" t="s">
        <v>1540</v>
      </c>
      <c r="AS1006" s="19" t="s">
        <v>1562</v>
      </c>
      <c r="AT1006" s="19" t="s">
        <v>1563</v>
      </c>
      <c r="AU1006" s="19" t="s">
        <v>1564</v>
      </c>
      <c r="AV1006" s="19" t="s">
        <v>1565</v>
      </c>
      <c r="AW1006" s="19">
        <v>2008</v>
      </c>
      <c r="AX1006" s="19">
        <v>3</v>
      </c>
      <c r="AY1006" s="19" t="s">
        <v>1566</v>
      </c>
      <c r="AZ1006" s="19" t="s">
        <v>1567</v>
      </c>
      <c r="BA1006" s="19">
        <v>2009</v>
      </c>
      <c r="BB1006" t="str">
        <f>VLOOKUP(AC1006,'CTCwiretagcode(Jan2016)'!A$2:C$730,3,FALSE)</f>
        <v>SAM</v>
      </c>
      <c r="BC1006" t="str">
        <f t="shared" si="48"/>
        <v>NT</v>
      </c>
      <c r="BD1006">
        <f t="shared" si="49"/>
        <v>3</v>
      </c>
      <c r="BE1006" t="str">
        <f t="shared" si="47"/>
        <v>6348413M10107  C2011740</v>
      </c>
      <c r="BK1006" s="19" t="s">
        <v>1518</v>
      </c>
    </row>
    <row r="1007" spans="1:63" x14ac:dyDescent="0.25">
      <c r="A1007" s="19" t="s">
        <v>1501</v>
      </c>
      <c r="B1007" s="19">
        <v>4.0999999999999996</v>
      </c>
      <c r="C1007" s="19">
        <v>20140313</v>
      </c>
      <c r="D1007" s="19" t="s">
        <v>41</v>
      </c>
      <c r="E1007" s="19" t="s">
        <v>41</v>
      </c>
      <c r="F1007" s="19">
        <v>2233007</v>
      </c>
      <c r="G1007" s="19">
        <v>1</v>
      </c>
      <c r="H1007" s="19">
        <v>2011</v>
      </c>
      <c r="I1007" s="19">
        <v>20110823</v>
      </c>
      <c r="J1007" s="19" t="s">
        <v>1501</v>
      </c>
      <c r="K1007" s="19">
        <v>6</v>
      </c>
      <c r="L1007" s="19">
        <v>35</v>
      </c>
      <c r="M1007" s="19">
        <v>23</v>
      </c>
      <c r="N1007" s="19">
        <v>14</v>
      </c>
      <c r="O1007" s="19" t="s">
        <v>1502</v>
      </c>
      <c r="P1007" s="19">
        <v>4</v>
      </c>
      <c r="Q1007" s="19" t="s">
        <v>67</v>
      </c>
      <c r="R1007" s="19"/>
      <c r="S1007" s="19">
        <v>5000</v>
      </c>
      <c r="T1007" s="19" t="s">
        <v>110</v>
      </c>
      <c r="U1007" s="19"/>
      <c r="V1007" s="19"/>
      <c r="W1007" s="19"/>
      <c r="X1007" s="19">
        <v>700</v>
      </c>
      <c r="Y1007" s="19">
        <v>0</v>
      </c>
      <c r="Z1007" s="19">
        <v>1</v>
      </c>
      <c r="AA1007" s="19" t="s">
        <v>48</v>
      </c>
      <c r="AB1007" s="19">
        <v>1</v>
      </c>
      <c r="AC1007" s="19">
        <v>634841</v>
      </c>
      <c r="AD1007" s="19">
        <v>12</v>
      </c>
      <c r="AE1007" s="19"/>
      <c r="AF1007" s="19"/>
      <c r="AG1007" s="19"/>
      <c r="AH1007" s="19">
        <v>117396</v>
      </c>
      <c r="AI1007" s="19">
        <v>1</v>
      </c>
      <c r="AJ1007" s="19"/>
      <c r="AK1007" s="19"/>
      <c r="AL1007" s="19"/>
      <c r="AM1007" s="19"/>
      <c r="AN1007" s="19"/>
      <c r="AO1007" s="19">
        <v>2.38</v>
      </c>
      <c r="AP1007" s="19" t="s">
        <v>1519</v>
      </c>
      <c r="AQ1007" s="19" t="s">
        <v>1502</v>
      </c>
      <c r="AR1007" s="19" t="s">
        <v>1540</v>
      </c>
      <c r="AS1007" s="19" t="s">
        <v>1562</v>
      </c>
      <c r="AT1007" s="19" t="s">
        <v>1563</v>
      </c>
      <c r="AU1007" s="19" t="s">
        <v>1564</v>
      </c>
      <c r="AV1007" s="19" t="s">
        <v>1565</v>
      </c>
      <c r="AW1007" s="19">
        <v>2008</v>
      </c>
      <c r="AX1007" s="19">
        <v>3</v>
      </c>
      <c r="AY1007" s="19" t="s">
        <v>1566</v>
      </c>
      <c r="AZ1007" s="19" t="s">
        <v>1567</v>
      </c>
      <c r="BA1007" s="19">
        <v>2009</v>
      </c>
      <c r="BB1007" t="str">
        <f>VLOOKUP(AC1007,'CTCwiretagcode(Jan2016)'!A$2:C$730,3,FALSE)</f>
        <v>SAM</v>
      </c>
      <c r="BC1007" t="str">
        <f t="shared" si="48"/>
        <v>NT</v>
      </c>
      <c r="BD1007">
        <f t="shared" si="49"/>
        <v>3</v>
      </c>
      <c r="BE1007" t="str">
        <f t="shared" si="47"/>
        <v>6348413M10107  C2011700</v>
      </c>
      <c r="BK1007" s="19" t="s">
        <v>1518</v>
      </c>
    </row>
    <row r="1008" spans="1:63" x14ac:dyDescent="0.25">
      <c r="A1008" s="19" t="s">
        <v>1501</v>
      </c>
      <c r="B1008" s="19">
        <v>4.0999999999999996</v>
      </c>
      <c r="C1008" s="19">
        <v>20140313</v>
      </c>
      <c r="D1008" s="19" t="s">
        <v>41</v>
      </c>
      <c r="E1008" s="19" t="s">
        <v>41</v>
      </c>
      <c r="F1008" s="19">
        <v>2233008</v>
      </c>
      <c r="G1008" s="19">
        <v>1</v>
      </c>
      <c r="H1008" s="19">
        <v>2011</v>
      </c>
      <c r="I1008" s="19">
        <v>20110823</v>
      </c>
      <c r="J1008" s="19" t="s">
        <v>1501</v>
      </c>
      <c r="K1008" s="19">
        <v>6</v>
      </c>
      <c r="L1008" s="19">
        <v>35</v>
      </c>
      <c r="M1008" s="19">
        <v>23</v>
      </c>
      <c r="N1008" s="19">
        <v>14</v>
      </c>
      <c r="O1008" s="19" t="s">
        <v>1502</v>
      </c>
      <c r="P1008" s="19">
        <v>4</v>
      </c>
      <c r="Q1008" s="19" t="s">
        <v>67</v>
      </c>
      <c r="R1008" s="19"/>
      <c r="S1008" s="19">
        <v>5000</v>
      </c>
      <c r="T1008" s="19" t="s">
        <v>45</v>
      </c>
      <c r="U1008" s="19"/>
      <c r="V1008" s="19"/>
      <c r="W1008" s="19"/>
      <c r="X1008" s="19">
        <v>870</v>
      </c>
      <c r="Y1008" s="19">
        <v>0</v>
      </c>
      <c r="Z1008" s="19">
        <v>1</v>
      </c>
      <c r="AA1008" s="19" t="s">
        <v>48</v>
      </c>
      <c r="AB1008" s="19">
        <v>1</v>
      </c>
      <c r="AC1008" s="19">
        <v>634583</v>
      </c>
      <c r="AD1008" s="19">
        <v>12</v>
      </c>
      <c r="AE1008" s="19"/>
      <c r="AF1008" s="19"/>
      <c r="AG1008" s="19"/>
      <c r="AH1008" s="19">
        <v>117396</v>
      </c>
      <c r="AI1008" s="19">
        <v>1</v>
      </c>
      <c r="AJ1008" s="19"/>
      <c r="AK1008" s="19"/>
      <c r="AL1008" s="19"/>
      <c r="AM1008" s="19"/>
      <c r="AN1008" s="19"/>
      <c r="AO1008" s="19">
        <v>2.38</v>
      </c>
      <c r="AP1008" s="19" t="s">
        <v>1519</v>
      </c>
      <c r="AQ1008" s="19" t="s">
        <v>1502</v>
      </c>
      <c r="AR1008" s="19" t="s">
        <v>1540</v>
      </c>
      <c r="AS1008" s="19" t="s">
        <v>1562</v>
      </c>
      <c r="AT1008" s="19" t="s">
        <v>1579</v>
      </c>
      <c r="AU1008" s="19" t="s">
        <v>1580</v>
      </c>
      <c r="AV1008" s="19" t="s">
        <v>1565</v>
      </c>
      <c r="AW1008" s="19">
        <v>2007</v>
      </c>
      <c r="AX1008" s="19">
        <v>3</v>
      </c>
      <c r="AY1008" s="19" t="s">
        <v>1581</v>
      </c>
      <c r="AZ1008" s="19" t="s">
        <v>1567</v>
      </c>
      <c r="BA1008" s="19">
        <v>2008</v>
      </c>
      <c r="BB1008" t="str">
        <f>VLOOKUP(AC1008,'CTCwiretagcode(Jan2016)'!A$2:C$730,3,FALSE)</f>
        <v>GLH</v>
      </c>
      <c r="BC1008" t="str">
        <f t="shared" si="48"/>
        <v>NT</v>
      </c>
      <c r="BD1008">
        <f t="shared" si="49"/>
        <v>3</v>
      </c>
      <c r="BE1008" t="str">
        <f t="shared" si="47"/>
        <v>6345833M10107  C2011870</v>
      </c>
      <c r="BK1008" s="19" t="s">
        <v>1518</v>
      </c>
    </row>
    <row r="1009" spans="1:63" x14ac:dyDescent="0.25">
      <c r="A1009" s="19" t="s">
        <v>1501</v>
      </c>
      <c r="B1009" s="19">
        <v>4.0999999999999996</v>
      </c>
      <c r="C1009" s="19">
        <v>20140313</v>
      </c>
      <c r="D1009" s="19" t="s">
        <v>41</v>
      </c>
      <c r="E1009" s="19" t="s">
        <v>41</v>
      </c>
      <c r="F1009" s="19">
        <v>2233010</v>
      </c>
      <c r="G1009" s="19">
        <v>1</v>
      </c>
      <c r="H1009" s="19">
        <v>2011</v>
      </c>
      <c r="I1009" s="19">
        <v>20110823</v>
      </c>
      <c r="J1009" s="19" t="s">
        <v>1501</v>
      </c>
      <c r="K1009" s="19">
        <v>6</v>
      </c>
      <c r="L1009" s="19">
        <v>35</v>
      </c>
      <c r="M1009" s="19">
        <v>23</v>
      </c>
      <c r="N1009" s="19">
        <v>14</v>
      </c>
      <c r="O1009" s="19" t="s">
        <v>1502</v>
      </c>
      <c r="P1009" s="19">
        <v>4</v>
      </c>
      <c r="Q1009" s="19" t="s">
        <v>67</v>
      </c>
      <c r="R1009" s="19"/>
      <c r="S1009" s="19">
        <v>5000</v>
      </c>
      <c r="T1009" s="19" t="s">
        <v>45</v>
      </c>
      <c r="U1009" s="19"/>
      <c r="V1009" s="19"/>
      <c r="W1009" s="19"/>
      <c r="X1009" s="19">
        <v>690</v>
      </c>
      <c r="Y1009" s="19">
        <v>0</v>
      </c>
      <c r="Z1009" s="19">
        <v>1</v>
      </c>
      <c r="AA1009" s="19" t="s">
        <v>48</v>
      </c>
      <c r="AB1009" s="19">
        <v>1</v>
      </c>
      <c r="AC1009" s="19">
        <v>634841</v>
      </c>
      <c r="AD1009" s="19">
        <v>12</v>
      </c>
      <c r="AE1009" s="19"/>
      <c r="AF1009" s="19"/>
      <c r="AG1009" s="19"/>
      <c r="AH1009" s="19">
        <v>117396</v>
      </c>
      <c r="AI1009" s="19">
        <v>1</v>
      </c>
      <c r="AJ1009" s="19"/>
      <c r="AK1009" s="19"/>
      <c r="AL1009" s="19"/>
      <c r="AM1009" s="19"/>
      <c r="AN1009" s="19"/>
      <c r="AO1009" s="19">
        <v>2.38</v>
      </c>
      <c r="AP1009" s="19" t="s">
        <v>1519</v>
      </c>
      <c r="AQ1009" s="19" t="s">
        <v>1502</v>
      </c>
      <c r="AR1009" s="19" t="s">
        <v>1540</v>
      </c>
      <c r="AS1009" s="19" t="s">
        <v>1562</v>
      </c>
      <c r="AT1009" s="19" t="s">
        <v>1563</v>
      </c>
      <c r="AU1009" s="19" t="s">
        <v>1564</v>
      </c>
      <c r="AV1009" s="19" t="s">
        <v>1565</v>
      </c>
      <c r="AW1009" s="19">
        <v>2008</v>
      </c>
      <c r="AX1009" s="19">
        <v>3</v>
      </c>
      <c r="AY1009" s="19" t="s">
        <v>1566</v>
      </c>
      <c r="AZ1009" s="19" t="s">
        <v>1567</v>
      </c>
      <c r="BA1009" s="19">
        <v>2009</v>
      </c>
      <c r="BB1009" t="str">
        <f>VLOOKUP(AC1009,'CTCwiretagcode(Jan2016)'!A$2:C$730,3,FALSE)</f>
        <v>SAM</v>
      </c>
      <c r="BC1009" t="str">
        <f t="shared" si="48"/>
        <v>NT</v>
      </c>
      <c r="BD1009">
        <f t="shared" si="49"/>
        <v>3</v>
      </c>
      <c r="BE1009" t="str">
        <f t="shared" si="47"/>
        <v>6348413M10107  C2011690</v>
      </c>
      <c r="BK1009" s="19" t="s">
        <v>1518</v>
      </c>
    </row>
    <row r="1010" spans="1:63" x14ac:dyDescent="0.25">
      <c r="A1010" s="19" t="s">
        <v>1501</v>
      </c>
      <c r="B1010" s="19">
        <v>4.0999999999999996</v>
      </c>
      <c r="C1010" s="19">
        <v>20140313</v>
      </c>
      <c r="D1010" s="19" t="s">
        <v>41</v>
      </c>
      <c r="E1010" s="19" t="s">
        <v>41</v>
      </c>
      <c r="F1010" s="19">
        <v>2233011</v>
      </c>
      <c r="G1010" s="19">
        <v>1</v>
      </c>
      <c r="H1010" s="19">
        <v>2011</v>
      </c>
      <c r="I1010" s="19">
        <v>20110823</v>
      </c>
      <c r="J1010" s="19" t="s">
        <v>1501</v>
      </c>
      <c r="K1010" s="19">
        <v>6</v>
      </c>
      <c r="L1010" s="19">
        <v>35</v>
      </c>
      <c r="M1010" s="19">
        <v>23</v>
      </c>
      <c r="N1010" s="19">
        <v>14</v>
      </c>
      <c r="O1010" s="19" t="s">
        <v>1502</v>
      </c>
      <c r="P1010" s="19">
        <v>4</v>
      </c>
      <c r="Q1010" s="19" t="s">
        <v>67</v>
      </c>
      <c r="R1010" s="19"/>
      <c r="S1010" s="19">
        <v>5000</v>
      </c>
      <c r="T1010" s="19" t="s">
        <v>45</v>
      </c>
      <c r="U1010" s="19"/>
      <c r="V1010" s="19"/>
      <c r="W1010" s="19"/>
      <c r="X1010" s="19">
        <v>760</v>
      </c>
      <c r="Y1010" s="19">
        <v>0</v>
      </c>
      <c r="Z1010" s="19">
        <v>1</v>
      </c>
      <c r="AA1010" s="19" t="s">
        <v>48</v>
      </c>
      <c r="AB1010" s="19">
        <v>1</v>
      </c>
      <c r="AC1010" s="19">
        <v>635081</v>
      </c>
      <c r="AD1010" s="19">
        <v>12</v>
      </c>
      <c r="AE1010" s="19"/>
      <c r="AF1010" s="19"/>
      <c r="AG1010" s="19"/>
      <c r="AH1010" s="19">
        <v>117396</v>
      </c>
      <c r="AI1010" s="19">
        <v>1</v>
      </c>
      <c r="AJ1010" s="19"/>
      <c r="AK1010" s="19"/>
      <c r="AL1010" s="19"/>
      <c r="AM1010" s="19"/>
      <c r="AN1010" s="19"/>
      <c r="AO1010" s="19">
        <v>2.38</v>
      </c>
      <c r="AP1010" s="19" t="s">
        <v>1519</v>
      </c>
      <c r="AQ1010" s="19" t="s">
        <v>1502</v>
      </c>
      <c r="AR1010" s="19" t="s">
        <v>1540</v>
      </c>
      <c r="AS1010" s="19" t="s">
        <v>1562</v>
      </c>
      <c r="AT1010" s="19" t="s">
        <v>1579</v>
      </c>
      <c r="AU1010" s="19" t="s">
        <v>1580</v>
      </c>
      <c r="AV1010" s="19" t="s">
        <v>1565</v>
      </c>
      <c r="AW1010" s="19">
        <v>2008</v>
      </c>
      <c r="AX1010" s="19">
        <v>3</v>
      </c>
      <c r="AY1010" s="19" t="s">
        <v>1581</v>
      </c>
      <c r="AZ1010" s="19" t="s">
        <v>1567</v>
      </c>
      <c r="BA1010" s="19">
        <v>2009</v>
      </c>
      <c r="BB1010" t="str">
        <f>VLOOKUP(AC1010,'CTCwiretagcode(Jan2016)'!A$2:C$730,3,FALSE)</f>
        <v>GLH</v>
      </c>
      <c r="BC1010" t="str">
        <f t="shared" si="48"/>
        <v>NT</v>
      </c>
      <c r="BD1010">
        <f t="shared" si="49"/>
        <v>3</v>
      </c>
      <c r="BE1010" t="str">
        <f t="shared" si="47"/>
        <v>6350813M10107  C2011760</v>
      </c>
      <c r="BK1010" s="19" t="s">
        <v>1518</v>
      </c>
    </row>
    <row r="1011" spans="1:63" x14ac:dyDescent="0.25">
      <c r="A1011" s="19" t="s">
        <v>1501</v>
      </c>
      <c r="B1011" s="19">
        <v>4.0999999999999996</v>
      </c>
      <c r="C1011" s="19">
        <v>20140313</v>
      </c>
      <c r="D1011" s="19" t="s">
        <v>41</v>
      </c>
      <c r="E1011" s="19" t="s">
        <v>41</v>
      </c>
      <c r="F1011" s="19">
        <v>2233013</v>
      </c>
      <c r="G1011" s="19">
        <v>1</v>
      </c>
      <c r="H1011" s="19">
        <v>2011</v>
      </c>
      <c r="I1011" s="19">
        <v>20110823</v>
      </c>
      <c r="J1011" s="19" t="s">
        <v>1501</v>
      </c>
      <c r="K1011" s="19">
        <v>6</v>
      </c>
      <c r="L1011" s="19">
        <v>35</v>
      </c>
      <c r="M1011" s="19">
        <v>23</v>
      </c>
      <c r="N1011" s="19">
        <v>14</v>
      </c>
      <c r="O1011" s="19" t="s">
        <v>1502</v>
      </c>
      <c r="P1011" s="19">
        <v>4</v>
      </c>
      <c r="Q1011" s="19" t="s">
        <v>67</v>
      </c>
      <c r="R1011" s="19"/>
      <c r="S1011" s="19">
        <v>5000</v>
      </c>
      <c r="T1011" s="19" t="s">
        <v>45</v>
      </c>
      <c r="U1011" s="19"/>
      <c r="V1011" s="19"/>
      <c r="W1011" s="19"/>
      <c r="X1011" s="19">
        <v>660</v>
      </c>
      <c r="Y1011" s="19">
        <v>0</v>
      </c>
      <c r="Z1011" s="19">
        <v>1</v>
      </c>
      <c r="AA1011" s="19" t="s">
        <v>48</v>
      </c>
      <c r="AB1011" s="19">
        <v>1</v>
      </c>
      <c r="AC1011" s="19">
        <v>634841</v>
      </c>
      <c r="AD1011" s="19">
        <v>12</v>
      </c>
      <c r="AE1011" s="19"/>
      <c r="AF1011" s="19"/>
      <c r="AG1011" s="19"/>
      <c r="AH1011" s="19">
        <v>117396</v>
      </c>
      <c r="AI1011" s="19">
        <v>1</v>
      </c>
      <c r="AJ1011" s="19"/>
      <c r="AK1011" s="19"/>
      <c r="AL1011" s="19"/>
      <c r="AM1011" s="19"/>
      <c r="AN1011" s="19"/>
      <c r="AO1011" s="19">
        <v>2.38</v>
      </c>
      <c r="AP1011" s="19" t="s">
        <v>1519</v>
      </c>
      <c r="AQ1011" s="19" t="s">
        <v>1502</v>
      </c>
      <c r="AR1011" s="19" t="s">
        <v>1540</v>
      </c>
      <c r="AS1011" s="19" t="s">
        <v>1562</v>
      </c>
      <c r="AT1011" s="19" t="s">
        <v>1563</v>
      </c>
      <c r="AU1011" s="19" t="s">
        <v>1564</v>
      </c>
      <c r="AV1011" s="19" t="s">
        <v>1565</v>
      </c>
      <c r="AW1011" s="19">
        <v>2008</v>
      </c>
      <c r="AX1011" s="19">
        <v>3</v>
      </c>
      <c r="AY1011" s="19" t="s">
        <v>1566</v>
      </c>
      <c r="AZ1011" s="19" t="s">
        <v>1567</v>
      </c>
      <c r="BA1011" s="19">
        <v>2009</v>
      </c>
      <c r="BB1011" t="str">
        <f>VLOOKUP(AC1011,'CTCwiretagcode(Jan2016)'!A$2:C$730,3,FALSE)</f>
        <v>SAM</v>
      </c>
      <c r="BC1011" t="str">
        <f t="shared" si="48"/>
        <v>NT</v>
      </c>
      <c r="BD1011">
        <f t="shared" si="49"/>
        <v>3</v>
      </c>
      <c r="BE1011" t="str">
        <f t="shared" si="47"/>
        <v>6348413M10107  C2011660</v>
      </c>
      <c r="BK1011" s="19" t="s">
        <v>1518</v>
      </c>
    </row>
    <row r="1012" spans="1:63" x14ac:dyDescent="0.25">
      <c r="A1012" s="19" t="s">
        <v>1501</v>
      </c>
      <c r="B1012" s="19">
        <v>4.0999999999999996</v>
      </c>
      <c r="C1012" s="19">
        <v>20140313</v>
      </c>
      <c r="D1012" s="19" t="s">
        <v>41</v>
      </c>
      <c r="E1012" s="19" t="s">
        <v>41</v>
      </c>
      <c r="F1012" s="19">
        <v>2233014</v>
      </c>
      <c r="G1012" s="19">
        <v>1</v>
      </c>
      <c r="H1012" s="19">
        <v>2011</v>
      </c>
      <c r="I1012" s="19">
        <v>20110823</v>
      </c>
      <c r="J1012" s="19" t="s">
        <v>1501</v>
      </c>
      <c r="K1012" s="19">
        <v>6</v>
      </c>
      <c r="L1012" s="19">
        <v>35</v>
      </c>
      <c r="M1012" s="19">
        <v>23</v>
      </c>
      <c r="N1012" s="19">
        <v>14</v>
      </c>
      <c r="O1012" s="19" t="s">
        <v>1502</v>
      </c>
      <c r="P1012" s="19">
        <v>4</v>
      </c>
      <c r="Q1012" s="19" t="s">
        <v>67</v>
      </c>
      <c r="R1012" s="19"/>
      <c r="S1012" s="19">
        <v>5000</v>
      </c>
      <c r="T1012" s="19" t="s">
        <v>110</v>
      </c>
      <c r="U1012" s="19"/>
      <c r="V1012" s="19"/>
      <c r="W1012" s="19"/>
      <c r="X1012" s="19">
        <v>770</v>
      </c>
      <c r="Y1012" s="19">
        <v>0</v>
      </c>
      <c r="Z1012" s="19">
        <v>1</v>
      </c>
      <c r="AA1012" s="19" t="s">
        <v>48</v>
      </c>
      <c r="AB1012" s="19">
        <v>1</v>
      </c>
      <c r="AC1012" s="19">
        <v>180473</v>
      </c>
      <c r="AD1012" s="19">
        <v>12</v>
      </c>
      <c r="AE1012" s="19"/>
      <c r="AF1012" s="19"/>
      <c r="AG1012" s="19"/>
      <c r="AH1012" s="19">
        <v>117396</v>
      </c>
      <c r="AI1012" s="19">
        <v>1</v>
      </c>
      <c r="AJ1012" s="19"/>
      <c r="AK1012" s="19"/>
      <c r="AL1012" s="19"/>
      <c r="AM1012" s="19"/>
      <c r="AN1012" s="19"/>
      <c r="AO1012" s="19">
        <v>2.38</v>
      </c>
      <c r="AP1012" s="19" t="s">
        <v>1519</v>
      </c>
      <c r="AQ1012" s="19" t="s">
        <v>1502</v>
      </c>
      <c r="AR1012" s="19" t="s">
        <v>1505</v>
      </c>
      <c r="AS1012" s="19" t="s">
        <v>1512</v>
      </c>
      <c r="AT1012" s="19" t="s">
        <v>1513</v>
      </c>
      <c r="AU1012" s="19" t="s">
        <v>1514</v>
      </c>
      <c r="AV1012" s="19" t="s">
        <v>1515</v>
      </c>
      <c r="AW1012" s="19">
        <v>2008</v>
      </c>
      <c r="AX1012" s="19">
        <v>3</v>
      </c>
      <c r="AY1012" s="19" t="s">
        <v>1516</v>
      </c>
      <c r="AZ1012" s="19" t="s">
        <v>1517</v>
      </c>
      <c r="BA1012" s="19">
        <v>2009</v>
      </c>
      <c r="BB1012" t="str">
        <f>VLOOKUP(AC1012,'CTCwiretagcode(Jan2016)'!A$2:C$730,3,FALSE)</f>
        <v>COW</v>
      </c>
      <c r="BC1012" t="str">
        <f t="shared" si="48"/>
        <v>NT</v>
      </c>
      <c r="BD1012">
        <f t="shared" si="49"/>
        <v>3</v>
      </c>
      <c r="BE1012" t="str">
        <f t="shared" si="47"/>
        <v>1804733M10107  C2011770</v>
      </c>
      <c r="BK1012" s="19" t="s">
        <v>1518</v>
      </c>
    </row>
    <row r="1013" spans="1:63" x14ac:dyDescent="0.25">
      <c r="A1013" s="19" t="s">
        <v>1501</v>
      </c>
      <c r="B1013" s="19">
        <v>4.0999999999999996</v>
      </c>
      <c r="C1013" s="19">
        <v>20140313</v>
      </c>
      <c r="D1013" s="19" t="s">
        <v>41</v>
      </c>
      <c r="E1013" s="19" t="s">
        <v>41</v>
      </c>
      <c r="F1013" s="19">
        <v>2252827</v>
      </c>
      <c r="G1013" s="19">
        <v>1</v>
      </c>
      <c r="H1013" s="19">
        <v>2011</v>
      </c>
      <c r="I1013" s="19">
        <v>20110824</v>
      </c>
      <c r="J1013" s="19" t="s">
        <v>1501</v>
      </c>
      <c r="K1013" s="19">
        <v>6</v>
      </c>
      <c r="L1013" s="19">
        <v>35</v>
      </c>
      <c r="M1013" s="19">
        <v>23</v>
      </c>
      <c r="N1013" s="19">
        <v>49</v>
      </c>
      <c r="O1013" s="19" t="s">
        <v>1502</v>
      </c>
      <c r="P1013" s="19">
        <v>4</v>
      </c>
      <c r="Q1013" s="19" t="s">
        <v>67</v>
      </c>
      <c r="R1013" s="19"/>
      <c r="S1013" s="19">
        <v>5000</v>
      </c>
      <c r="T1013" s="19" t="s">
        <v>45</v>
      </c>
      <c r="U1013" s="19"/>
      <c r="V1013" s="19"/>
      <c r="W1013" s="19"/>
      <c r="X1013" s="19">
        <v>920</v>
      </c>
      <c r="Y1013" s="19">
        <v>0</v>
      </c>
      <c r="Z1013" s="19">
        <v>1</v>
      </c>
      <c r="AA1013" s="19" t="s">
        <v>48</v>
      </c>
      <c r="AB1013" s="19">
        <v>1</v>
      </c>
      <c r="AC1013" s="19">
        <v>634272</v>
      </c>
      <c r="AD1013" s="19">
        <v>12</v>
      </c>
      <c r="AE1013" s="19"/>
      <c r="AF1013" s="19"/>
      <c r="AG1013" s="19"/>
      <c r="AH1013" s="19">
        <v>117396</v>
      </c>
      <c r="AI1013" s="19">
        <v>1</v>
      </c>
      <c r="AJ1013" s="19"/>
      <c r="AK1013" s="19"/>
      <c r="AL1013" s="19"/>
      <c r="AM1013" s="19"/>
      <c r="AN1013" s="19"/>
      <c r="AO1013" s="19">
        <v>2.38</v>
      </c>
      <c r="AP1013" s="19" t="s">
        <v>1519</v>
      </c>
      <c r="AQ1013" s="19" t="s">
        <v>1502</v>
      </c>
      <c r="AR1013" s="19" t="s">
        <v>1540</v>
      </c>
      <c r="AS1013" s="19" t="s">
        <v>1562</v>
      </c>
      <c r="AT1013" s="19" t="s">
        <v>1563</v>
      </c>
      <c r="AU1013" s="19" t="s">
        <v>1564</v>
      </c>
      <c r="AV1013" s="19" t="s">
        <v>1565</v>
      </c>
      <c r="AW1013" s="19">
        <v>2007</v>
      </c>
      <c r="AX1013" s="19">
        <v>3</v>
      </c>
      <c r="AY1013" s="19" t="s">
        <v>1566</v>
      </c>
      <c r="AZ1013" s="19" t="s">
        <v>1567</v>
      </c>
      <c r="BA1013" s="19">
        <v>2008</v>
      </c>
      <c r="BB1013" t="str">
        <f>VLOOKUP(AC1013,'CTCwiretagcode(Jan2016)'!A$2:C$730,3,FALSE)</f>
        <v>SAM</v>
      </c>
      <c r="BC1013" t="str">
        <f t="shared" si="48"/>
        <v>mix</v>
      </c>
      <c r="BD1013">
        <f t="shared" si="49"/>
        <v>3</v>
      </c>
      <c r="BE1013" t="str">
        <f t="shared" si="47"/>
        <v>6342723M10107  C2011920</v>
      </c>
      <c r="BK1013" s="19" t="s">
        <v>1518</v>
      </c>
    </row>
    <row r="1014" spans="1:63" x14ac:dyDescent="0.25">
      <c r="A1014" s="19" t="s">
        <v>1501</v>
      </c>
      <c r="B1014" s="19">
        <v>4.0999999999999996</v>
      </c>
      <c r="C1014" s="19">
        <v>20140313</v>
      </c>
      <c r="D1014" s="19" t="s">
        <v>41</v>
      </c>
      <c r="E1014" s="19" t="s">
        <v>41</v>
      </c>
      <c r="F1014" s="19">
        <v>2232466</v>
      </c>
      <c r="G1014" s="19">
        <v>1</v>
      </c>
      <c r="H1014" s="19">
        <v>2011</v>
      </c>
      <c r="I1014" s="19">
        <v>20110824</v>
      </c>
      <c r="J1014" s="19" t="s">
        <v>1501</v>
      </c>
      <c r="K1014" s="19">
        <v>6</v>
      </c>
      <c r="L1014" s="19">
        <v>35</v>
      </c>
      <c r="M1014" s="19">
        <v>23</v>
      </c>
      <c r="N1014" s="19">
        <v>49</v>
      </c>
      <c r="O1014" s="19" t="s">
        <v>1502</v>
      </c>
      <c r="P1014" s="19">
        <v>4</v>
      </c>
      <c r="Q1014" s="19" t="s">
        <v>67</v>
      </c>
      <c r="R1014" s="19"/>
      <c r="S1014" s="19">
        <v>5000</v>
      </c>
      <c r="T1014" s="19" t="s">
        <v>45</v>
      </c>
      <c r="U1014" s="19"/>
      <c r="V1014" s="19"/>
      <c r="W1014" s="19"/>
      <c r="X1014" s="19">
        <v>650</v>
      </c>
      <c r="Y1014" s="19">
        <v>0</v>
      </c>
      <c r="Z1014" s="19">
        <v>1</v>
      </c>
      <c r="AA1014" s="19" t="s">
        <v>48</v>
      </c>
      <c r="AB1014" s="19">
        <v>1</v>
      </c>
      <c r="AC1014" s="19">
        <v>210831</v>
      </c>
      <c r="AD1014" s="19">
        <v>12</v>
      </c>
      <c r="AE1014" s="19"/>
      <c r="AF1014" s="19"/>
      <c r="AG1014" s="19"/>
      <c r="AH1014" s="19">
        <v>117396</v>
      </c>
      <c r="AI1014" s="19">
        <v>1</v>
      </c>
      <c r="AJ1014" s="19"/>
      <c r="AK1014" s="19"/>
      <c r="AL1014" s="19"/>
      <c r="AM1014" s="19"/>
      <c r="AN1014" s="19"/>
      <c r="AO1014" s="19">
        <v>2.38</v>
      </c>
      <c r="AP1014" s="19" t="s">
        <v>1519</v>
      </c>
      <c r="AQ1014" s="19" t="s">
        <v>1502</v>
      </c>
      <c r="AR1014" s="19" t="s">
        <v>1540</v>
      </c>
      <c r="AS1014" s="19" t="s">
        <v>1541</v>
      </c>
      <c r="AT1014" s="19" t="s">
        <v>1542</v>
      </c>
      <c r="AU1014" s="19" t="s">
        <v>1543</v>
      </c>
      <c r="AV1014" s="19" t="s">
        <v>1544</v>
      </c>
      <c r="AW1014" s="19">
        <v>2008</v>
      </c>
      <c r="AX1014" s="19">
        <v>3</v>
      </c>
      <c r="AY1014" s="19" t="s">
        <v>1545</v>
      </c>
      <c r="AZ1014" s="19" t="s">
        <v>1546</v>
      </c>
      <c r="BA1014" s="19">
        <v>2009</v>
      </c>
      <c r="BB1014" t="str">
        <f>VLOOKUP(AC1014,'CTCwiretagcode(Jan2016)'!A$2:C$730,3,FALSE)</f>
        <v>SSF</v>
      </c>
      <c r="BC1014" t="str">
        <f t="shared" si="48"/>
        <v>mix</v>
      </c>
      <c r="BD1014">
        <f t="shared" si="49"/>
        <v>3</v>
      </c>
      <c r="BE1014" t="str">
        <f t="shared" si="47"/>
        <v>2108313M10107  C2011650</v>
      </c>
      <c r="BK1014" s="19" t="s">
        <v>1518</v>
      </c>
    </row>
    <row r="1015" spans="1:63" x14ac:dyDescent="0.25">
      <c r="A1015" s="19" t="s">
        <v>1501</v>
      </c>
      <c r="B1015" s="19">
        <v>4.0999999999999996</v>
      </c>
      <c r="C1015" s="19">
        <v>20140313</v>
      </c>
      <c r="D1015" s="19" t="s">
        <v>41</v>
      </c>
      <c r="E1015" s="19" t="s">
        <v>41</v>
      </c>
      <c r="F1015" s="19">
        <v>2232467</v>
      </c>
      <c r="G1015" s="19">
        <v>1</v>
      </c>
      <c r="H1015" s="19">
        <v>2011</v>
      </c>
      <c r="I1015" s="19">
        <v>20110824</v>
      </c>
      <c r="J1015" s="19" t="s">
        <v>1501</v>
      </c>
      <c r="K1015" s="19">
        <v>6</v>
      </c>
      <c r="L1015" s="19">
        <v>35</v>
      </c>
      <c r="M1015" s="19">
        <v>23</v>
      </c>
      <c r="N1015" s="19">
        <v>49</v>
      </c>
      <c r="O1015" s="19" t="s">
        <v>1502</v>
      </c>
      <c r="P1015" s="19">
        <v>4</v>
      </c>
      <c r="Q1015" s="19" t="s">
        <v>67</v>
      </c>
      <c r="R1015" s="19"/>
      <c r="S1015" s="19">
        <v>5000</v>
      </c>
      <c r="T1015" s="19" t="s">
        <v>110</v>
      </c>
      <c r="U1015" s="19"/>
      <c r="V1015" s="19"/>
      <c r="W1015" s="19"/>
      <c r="X1015" s="19">
        <v>600</v>
      </c>
      <c r="Y1015" s="19">
        <v>0</v>
      </c>
      <c r="Z1015" s="19">
        <v>1</v>
      </c>
      <c r="AA1015" s="19" t="s">
        <v>48</v>
      </c>
      <c r="AB1015" s="19">
        <v>1</v>
      </c>
      <c r="AC1015" s="19">
        <v>210789</v>
      </c>
      <c r="AD1015" s="19">
        <v>12</v>
      </c>
      <c r="AE1015" s="19"/>
      <c r="AF1015" s="19"/>
      <c r="AG1015" s="19"/>
      <c r="AH1015" s="19">
        <v>117396</v>
      </c>
      <c r="AI1015" s="19">
        <v>1</v>
      </c>
      <c r="AJ1015" s="19"/>
      <c r="AK1015" s="19"/>
      <c r="AL1015" s="19"/>
      <c r="AM1015" s="19"/>
      <c r="AN1015" s="19"/>
      <c r="AO1015" s="19">
        <v>2.38</v>
      </c>
      <c r="AP1015" s="19" t="s">
        <v>1519</v>
      </c>
      <c r="AQ1015" s="19" t="s">
        <v>1502</v>
      </c>
      <c r="AR1015" s="19" t="s">
        <v>1540</v>
      </c>
      <c r="AS1015" s="19" t="s">
        <v>1541</v>
      </c>
      <c r="AT1015" s="19" t="s">
        <v>1542</v>
      </c>
      <c r="AU1015" s="19" t="s">
        <v>1553</v>
      </c>
      <c r="AV1015" s="19" t="s">
        <v>1544</v>
      </c>
      <c r="AW1015" s="19">
        <v>2007</v>
      </c>
      <c r="AX1015" s="19">
        <v>2</v>
      </c>
      <c r="AY1015" s="19" t="s">
        <v>1554</v>
      </c>
      <c r="AZ1015" s="19" t="s">
        <v>1546</v>
      </c>
      <c r="BA1015" s="19">
        <v>2008</v>
      </c>
      <c r="BB1015" t="str">
        <f>VLOOKUP(AC1015,'CTCwiretagcode(Jan2016)'!A$2:C$730,3,FALSE)</f>
        <v>SSF</v>
      </c>
      <c r="BC1015" t="str">
        <f t="shared" si="48"/>
        <v>mix</v>
      </c>
      <c r="BD1015">
        <f t="shared" si="49"/>
        <v>3</v>
      </c>
      <c r="BE1015" t="str">
        <f t="shared" si="47"/>
        <v>2107893M10107  C2011600</v>
      </c>
      <c r="BK1015" s="19" t="s">
        <v>1518</v>
      </c>
    </row>
    <row r="1016" spans="1:63" x14ac:dyDescent="0.25">
      <c r="A1016" s="19" t="s">
        <v>1501</v>
      </c>
      <c r="B1016" s="19">
        <v>4.0999999999999996</v>
      </c>
      <c r="C1016" s="19">
        <v>20140313</v>
      </c>
      <c r="D1016" s="19" t="s">
        <v>41</v>
      </c>
      <c r="E1016" s="19" t="s">
        <v>41</v>
      </c>
      <c r="F1016" s="19">
        <v>2232468</v>
      </c>
      <c r="G1016" s="19">
        <v>1</v>
      </c>
      <c r="H1016" s="19">
        <v>2011</v>
      </c>
      <c r="I1016" s="19">
        <v>20110824</v>
      </c>
      <c r="J1016" s="19" t="s">
        <v>1501</v>
      </c>
      <c r="K1016" s="19">
        <v>6</v>
      </c>
      <c r="L1016" s="19">
        <v>35</v>
      </c>
      <c r="M1016" s="19">
        <v>23</v>
      </c>
      <c r="N1016" s="19">
        <v>49</v>
      </c>
      <c r="O1016" s="19" t="s">
        <v>1502</v>
      </c>
      <c r="P1016" s="19">
        <v>4</v>
      </c>
      <c r="Q1016" s="19" t="s">
        <v>67</v>
      </c>
      <c r="R1016" s="19"/>
      <c r="S1016" s="19">
        <v>5000</v>
      </c>
      <c r="T1016" s="19" t="s">
        <v>110</v>
      </c>
      <c r="U1016" s="19"/>
      <c r="V1016" s="19"/>
      <c r="W1016" s="19"/>
      <c r="X1016" s="19">
        <v>850</v>
      </c>
      <c r="Y1016" s="19">
        <v>0</v>
      </c>
      <c r="Z1016" s="19">
        <v>1</v>
      </c>
      <c r="AA1016" s="19" t="s">
        <v>48</v>
      </c>
      <c r="AB1016" s="19">
        <v>1</v>
      </c>
      <c r="AC1016" s="19">
        <v>210789</v>
      </c>
      <c r="AD1016" s="19">
        <v>12</v>
      </c>
      <c r="AE1016" s="19"/>
      <c r="AF1016" s="19"/>
      <c r="AG1016" s="19"/>
      <c r="AH1016" s="19">
        <v>117396</v>
      </c>
      <c r="AI1016" s="19">
        <v>1</v>
      </c>
      <c r="AJ1016" s="19"/>
      <c r="AK1016" s="19"/>
      <c r="AL1016" s="19"/>
      <c r="AM1016" s="19"/>
      <c r="AN1016" s="19"/>
      <c r="AO1016" s="19">
        <v>2.38</v>
      </c>
      <c r="AP1016" s="19" t="s">
        <v>1519</v>
      </c>
      <c r="AQ1016" s="19" t="s">
        <v>1502</v>
      </c>
      <c r="AR1016" s="19" t="s">
        <v>1540</v>
      </c>
      <c r="AS1016" s="19" t="s">
        <v>1541</v>
      </c>
      <c r="AT1016" s="19" t="s">
        <v>1542</v>
      </c>
      <c r="AU1016" s="19" t="s">
        <v>1553</v>
      </c>
      <c r="AV1016" s="19" t="s">
        <v>1544</v>
      </c>
      <c r="AW1016" s="19">
        <v>2007</v>
      </c>
      <c r="AX1016" s="19">
        <v>2</v>
      </c>
      <c r="AY1016" s="19" t="s">
        <v>1554</v>
      </c>
      <c r="AZ1016" s="19" t="s">
        <v>1546</v>
      </c>
      <c r="BA1016" s="19">
        <v>2008</v>
      </c>
      <c r="BB1016" t="str">
        <f>VLOOKUP(AC1016,'CTCwiretagcode(Jan2016)'!A$2:C$730,3,FALSE)</f>
        <v>SSF</v>
      </c>
      <c r="BC1016" t="str">
        <f t="shared" si="48"/>
        <v>mix</v>
      </c>
      <c r="BD1016">
        <f t="shared" si="49"/>
        <v>3</v>
      </c>
      <c r="BE1016" t="str">
        <f t="shared" si="47"/>
        <v>2107893M10107  C2011850</v>
      </c>
      <c r="BK1016" s="19" t="s">
        <v>1518</v>
      </c>
    </row>
    <row r="1017" spans="1:63" x14ac:dyDescent="0.25">
      <c r="A1017" s="19" t="s">
        <v>1501</v>
      </c>
      <c r="B1017" s="19">
        <v>4.0999999999999996</v>
      </c>
      <c r="C1017" s="19">
        <v>20140313</v>
      </c>
      <c r="D1017" s="19" t="s">
        <v>41</v>
      </c>
      <c r="E1017" s="19" t="s">
        <v>41</v>
      </c>
      <c r="F1017" s="19">
        <v>2232469</v>
      </c>
      <c r="G1017" s="19">
        <v>1</v>
      </c>
      <c r="H1017" s="19">
        <v>2011</v>
      </c>
      <c r="I1017" s="19">
        <v>20110824</v>
      </c>
      <c r="J1017" s="19" t="s">
        <v>1501</v>
      </c>
      <c r="K1017" s="19">
        <v>6</v>
      </c>
      <c r="L1017" s="19">
        <v>35</v>
      </c>
      <c r="M1017" s="19">
        <v>23</v>
      </c>
      <c r="N1017" s="19">
        <v>49</v>
      </c>
      <c r="O1017" s="19" t="s">
        <v>1502</v>
      </c>
      <c r="P1017" s="19">
        <v>4</v>
      </c>
      <c r="Q1017" s="19" t="s">
        <v>67</v>
      </c>
      <c r="R1017" s="19"/>
      <c r="S1017" s="19">
        <v>5000</v>
      </c>
      <c r="T1017" s="19" t="s">
        <v>45</v>
      </c>
      <c r="U1017" s="19"/>
      <c r="V1017" s="19"/>
      <c r="W1017" s="19"/>
      <c r="X1017" s="19">
        <v>710</v>
      </c>
      <c r="Y1017" s="19">
        <v>0</v>
      </c>
      <c r="Z1017" s="19">
        <v>1</v>
      </c>
      <c r="AA1017" s="19" t="s">
        <v>48</v>
      </c>
      <c r="AB1017" s="19">
        <v>1</v>
      </c>
      <c r="AC1017" s="19">
        <v>210831</v>
      </c>
      <c r="AD1017" s="19">
        <v>12</v>
      </c>
      <c r="AE1017" s="19"/>
      <c r="AF1017" s="19"/>
      <c r="AG1017" s="19"/>
      <c r="AH1017" s="19">
        <v>117396</v>
      </c>
      <c r="AI1017" s="19">
        <v>1</v>
      </c>
      <c r="AJ1017" s="19"/>
      <c r="AK1017" s="19"/>
      <c r="AL1017" s="19"/>
      <c r="AM1017" s="19"/>
      <c r="AN1017" s="19"/>
      <c r="AO1017" s="19">
        <v>2.38</v>
      </c>
      <c r="AP1017" s="19" t="s">
        <v>1519</v>
      </c>
      <c r="AQ1017" s="19" t="s">
        <v>1502</v>
      </c>
      <c r="AR1017" s="19" t="s">
        <v>1540</v>
      </c>
      <c r="AS1017" s="19" t="s">
        <v>1541</v>
      </c>
      <c r="AT1017" s="19" t="s">
        <v>1542</v>
      </c>
      <c r="AU1017" s="19" t="s">
        <v>1543</v>
      </c>
      <c r="AV1017" s="19" t="s">
        <v>1544</v>
      </c>
      <c r="AW1017" s="19">
        <v>2008</v>
      </c>
      <c r="AX1017" s="19">
        <v>3</v>
      </c>
      <c r="AY1017" s="19" t="s">
        <v>1545</v>
      </c>
      <c r="AZ1017" s="19" t="s">
        <v>1546</v>
      </c>
      <c r="BA1017" s="19">
        <v>2009</v>
      </c>
      <c r="BB1017" t="str">
        <f>VLOOKUP(AC1017,'CTCwiretagcode(Jan2016)'!A$2:C$730,3,FALSE)</f>
        <v>SSF</v>
      </c>
      <c r="BC1017" t="str">
        <f t="shared" si="48"/>
        <v>mix</v>
      </c>
      <c r="BD1017">
        <f t="shared" si="49"/>
        <v>3</v>
      </c>
      <c r="BE1017" t="str">
        <f t="shared" si="47"/>
        <v>2108313M10107  C2011710</v>
      </c>
      <c r="BK1017" s="19" t="s">
        <v>1518</v>
      </c>
    </row>
    <row r="1018" spans="1:63" x14ac:dyDescent="0.25">
      <c r="A1018" s="19" t="s">
        <v>1501</v>
      </c>
      <c r="B1018" s="19">
        <v>4.0999999999999996</v>
      </c>
      <c r="C1018" s="19">
        <v>20140313</v>
      </c>
      <c r="D1018" s="19" t="s">
        <v>41</v>
      </c>
      <c r="E1018" s="19" t="s">
        <v>41</v>
      </c>
      <c r="F1018" s="19">
        <v>2232470</v>
      </c>
      <c r="G1018" s="19">
        <v>1</v>
      </c>
      <c r="H1018" s="19">
        <v>2011</v>
      </c>
      <c r="I1018" s="19">
        <v>20110824</v>
      </c>
      <c r="J1018" s="19" t="s">
        <v>1501</v>
      </c>
      <c r="K1018" s="19">
        <v>6</v>
      </c>
      <c r="L1018" s="19">
        <v>35</v>
      </c>
      <c r="M1018" s="19">
        <v>23</v>
      </c>
      <c r="N1018" s="19">
        <v>49</v>
      </c>
      <c r="O1018" s="19" t="s">
        <v>1502</v>
      </c>
      <c r="P1018" s="19">
        <v>4</v>
      </c>
      <c r="Q1018" s="19" t="s">
        <v>67</v>
      </c>
      <c r="R1018" s="19"/>
      <c r="S1018" s="19">
        <v>5000</v>
      </c>
      <c r="T1018" s="19" t="s">
        <v>45</v>
      </c>
      <c r="U1018" s="19"/>
      <c r="V1018" s="19"/>
      <c r="W1018" s="19"/>
      <c r="X1018" s="19">
        <v>690</v>
      </c>
      <c r="Y1018" s="19">
        <v>0</v>
      </c>
      <c r="Z1018" s="19">
        <v>1</v>
      </c>
      <c r="AA1018" s="19" t="s">
        <v>48</v>
      </c>
      <c r="AB1018" s="19">
        <v>1</v>
      </c>
      <c r="AC1018" s="19">
        <v>210831</v>
      </c>
      <c r="AD1018" s="19">
        <v>12</v>
      </c>
      <c r="AE1018" s="19"/>
      <c r="AF1018" s="19"/>
      <c r="AG1018" s="19"/>
      <c r="AH1018" s="19">
        <v>117396</v>
      </c>
      <c r="AI1018" s="19">
        <v>1</v>
      </c>
      <c r="AJ1018" s="19"/>
      <c r="AK1018" s="19"/>
      <c r="AL1018" s="19"/>
      <c r="AM1018" s="19"/>
      <c r="AN1018" s="19"/>
      <c r="AO1018" s="19">
        <v>2.38</v>
      </c>
      <c r="AP1018" s="19" t="s">
        <v>1519</v>
      </c>
      <c r="AQ1018" s="19" t="s">
        <v>1502</v>
      </c>
      <c r="AR1018" s="19" t="s">
        <v>1540</v>
      </c>
      <c r="AS1018" s="19" t="s">
        <v>1541</v>
      </c>
      <c r="AT1018" s="19" t="s">
        <v>1542</v>
      </c>
      <c r="AU1018" s="19" t="s">
        <v>1543</v>
      </c>
      <c r="AV1018" s="19" t="s">
        <v>1544</v>
      </c>
      <c r="AW1018" s="19">
        <v>2008</v>
      </c>
      <c r="AX1018" s="19">
        <v>3</v>
      </c>
      <c r="AY1018" s="19" t="s">
        <v>1545</v>
      </c>
      <c r="AZ1018" s="19" t="s">
        <v>1546</v>
      </c>
      <c r="BA1018" s="19">
        <v>2009</v>
      </c>
      <c r="BB1018" t="str">
        <f>VLOOKUP(AC1018,'CTCwiretagcode(Jan2016)'!A$2:C$730,3,FALSE)</f>
        <v>SSF</v>
      </c>
      <c r="BC1018" t="str">
        <f t="shared" si="48"/>
        <v>mix</v>
      </c>
      <c r="BD1018">
        <f t="shared" si="49"/>
        <v>3</v>
      </c>
      <c r="BE1018" t="str">
        <f t="shared" si="47"/>
        <v>2108313M10107  C2011690</v>
      </c>
      <c r="BK1018" s="19" t="s">
        <v>1518</v>
      </c>
    </row>
    <row r="1019" spans="1:63" x14ac:dyDescent="0.25">
      <c r="A1019" s="19" t="s">
        <v>1501</v>
      </c>
      <c r="B1019" s="19">
        <v>4.0999999999999996</v>
      </c>
      <c r="C1019" s="19">
        <v>20140313</v>
      </c>
      <c r="D1019" s="19" t="s">
        <v>41</v>
      </c>
      <c r="E1019" s="19" t="s">
        <v>41</v>
      </c>
      <c r="F1019" s="19">
        <v>2234236</v>
      </c>
      <c r="G1019" s="19">
        <v>1</v>
      </c>
      <c r="H1019" s="19">
        <v>2011</v>
      </c>
      <c r="I1019" s="19">
        <v>20110824</v>
      </c>
      <c r="J1019" s="19" t="s">
        <v>1501</v>
      </c>
      <c r="K1019" s="19">
        <v>6</v>
      </c>
      <c r="L1019" s="19">
        <v>35</v>
      </c>
      <c r="M1019" s="19">
        <v>23</v>
      </c>
      <c r="N1019" s="19">
        <v>14</v>
      </c>
      <c r="O1019" s="19" t="s">
        <v>1502</v>
      </c>
      <c r="P1019" s="19">
        <v>4</v>
      </c>
      <c r="Q1019" s="19" t="s">
        <v>67</v>
      </c>
      <c r="R1019" s="19"/>
      <c r="S1019" s="19">
        <v>5000</v>
      </c>
      <c r="T1019" s="19" t="s">
        <v>110</v>
      </c>
      <c r="U1019" s="19"/>
      <c r="V1019" s="19"/>
      <c r="W1019" s="19"/>
      <c r="X1019" s="19">
        <v>770</v>
      </c>
      <c r="Y1019" s="19">
        <v>0</v>
      </c>
      <c r="Z1019" s="19">
        <v>1</v>
      </c>
      <c r="AA1019" s="19" t="s">
        <v>48</v>
      </c>
      <c r="AB1019" s="19">
        <v>1</v>
      </c>
      <c r="AC1019" s="19">
        <v>634841</v>
      </c>
      <c r="AD1019" s="19">
        <v>12</v>
      </c>
      <c r="AE1019" s="19"/>
      <c r="AF1019" s="19"/>
      <c r="AG1019" s="19"/>
      <c r="AH1019" s="19">
        <v>117396</v>
      </c>
      <c r="AI1019" s="19">
        <v>1</v>
      </c>
      <c r="AJ1019" s="19"/>
      <c r="AK1019" s="19"/>
      <c r="AL1019" s="19"/>
      <c r="AM1019" s="19"/>
      <c r="AN1019" s="19"/>
      <c r="AO1019" s="19">
        <v>2.38</v>
      </c>
      <c r="AP1019" s="19" t="s">
        <v>1519</v>
      </c>
      <c r="AQ1019" s="19" t="s">
        <v>1502</v>
      </c>
      <c r="AR1019" s="19" t="s">
        <v>1540</v>
      </c>
      <c r="AS1019" s="19" t="s">
        <v>1562</v>
      </c>
      <c r="AT1019" s="19" t="s">
        <v>1563</v>
      </c>
      <c r="AU1019" s="19" t="s">
        <v>1564</v>
      </c>
      <c r="AV1019" s="19" t="s">
        <v>1565</v>
      </c>
      <c r="AW1019" s="19">
        <v>2008</v>
      </c>
      <c r="AX1019" s="19">
        <v>3</v>
      </c>
      <c r="AY1019" s="19" t="s">
        <v>1566</v>
      </c>
      <c r="AZ1019" s="19" t="s">
        <v>1567</v>
      </c>
      <c r="BA1019" s="19">
        <v>2009</v>
      </c>
      <c r="BB1019" t="str">
        <f>VLOOKUP(AC1019,'CTCwiretagcode(Jan2016)'!A$2:C$730,3,FALSE)</f>
        <v>SAM</v>
      </c>
      <c r="BC1019" t="str">
        <f t="shared" si="48"/>
        <v>NT</v>
      </c>
      <c r="BD1019">
        <f t="shared" si="49"/>
        <v>3</v>
      </c>
      <c r="BE1019" t="str">
        <f t="shared" si="47"/>
        <v>6348413M10107  C2011770</v>
      </c>
      <c r="BK1019" s="19" t="s">
        <v>1518</v>
      </c>
    </row>
    <row r="1020" spans="1:63" x14ac:dyDescent="0.25">
      <c r="A1020" s="19" t="s">
        <v>1501</v>
      </c>
      <c r="B1020" s="19">
        <v>4.0999999999999996</v>
      </c>
      <c r="C1020" s="19">
        <v>20140313</v>
      </c>
      <c r="D1020" s="19" t="s">
        <v>41</v>
      </c>
      <c r="E1020" s="19" t="s">
        <v>41</v>
      </c>
      <c r="F1020" s="19">
        <v>2234237</v>
      </c>
      <c r="G1020" s="19">
        <v>1</v>
      </c>
      <c r="H1020" s="19">
        <v>2011</v>
      </c>
      <c r="I1020" s="19">
        <v>20110824</v>
      </c>
      <c r="J1020" s="19" t="s">
        <v>1501</v>
      </c>
      <c r="K1020" s="19">
        <v>6</v>
      </c>
      <c r="L1020" s="19">
        <v>35</v>
      </c>
      <c r="M1020" s="19">
        <v>23</v>
      </c>
      <c r="N1020" s="19">
        <v>14</v>
      </c>
      <c r="O1020" s="19" t="s">
        <v>1502</v>
      </c>
      <c r="P1020" s="19">
        <v>4</v>
      </c>
      <c r="Q1020" s="19" t="s">
        <v>67</v>
      </c>
      <c r="R1020" s="19"/>
      <c r="S1020" s="19">
        <v>5000</v>
      </c>
      <c r="T1020" s="19" t="s">
        <v>45</v>
      </c>
      <c r="U1020" s="19"/>
      <c r="V1020" s="19"/>
      <c r="W1020" s="19"/>
      <c r="X1020" s="19">
        <v>710</v>
      </c>
      <c r="Y1020" s="19">
        <v>0</v>
      </c>
      <c r="Z1020" s="19">
        <v>1</v>
      </c>
      <c r="AA1020" s="19" t="s">
        <v>48</v>
      </c>
      <c r="AB1020" s="19">
        <v>1</v>
      </c>
      <c r="AC1020" s="19">
        <v>635081</v>
      </c>
      <c r="AD1020" s="19">
        <v>12</v>
      </c>
      <c r="AE1020" s="19"/>
      <c r="AF1020" s="19"/>
      <c r="AG1020" s="19"/>
      <c r="AH1020" s="19">
        <v>117396</v>
      </c>
      <c r="AI1020" s="19">
        <v>1</v>
      </c>
      <c r="AJ1020" s="19"/>
      <c r="AK1020" s="19"/>
      <c r="AL1020" s="19"/>
      <c r="AM1020" s="19"/>
      <c r="AN1020" s="19"/>
      <c r="AO1020" s="19">
        <v>2.38</v>
      </c>
      <c r="AP1020" s="19" t="s">
        <v>1519</v>
      </c>
      <c r="AQ1020" s="19" t="s">
        <v>1502</v>
      </c>
      <c r="AR1020" s="19" t="s">
        <v>1540</v>
      </c>
      <c r="AS1020" s="19" t="s">
        <v>1562</v>
      </c>
      <c r="AT1020" s="19" t="s">
        <v>1579</v>
      </c>
      <c r="AU1020" s="19" t="s">
        <v>1580</v>
      </c>
      <c r="AV1020" s="19" t="s">
        <v>1565</v>
      </c>
      <c r="AW1020" s="19">
        <v>2008</v>
      </c>
      <c r="AX1020" s="19">
        <v>3</v>
      </c>
      <c r="AY1020" s="19" t="s">
        <v>1581</v>
      </c>
      <c r="AZ1020" s="19" t="s">
        <v>1567</v>
      </c>
      <c r="BA1020" s="19">
        <v>2009</v>
      </c>
      <c r="BB1020" t="str">
        <f>VLOOKUP(AC1020,'CTCwiretagcode(Jan2016)'!A$2:C$730,3,FALSE)</f>
        <v>GLH</v>
      </c>
      <c r="BC1020" t="str">
        <f t="shared" si="48"/>
        <v>NT</v>
      </c>
      <c r="BD1020">
        <f t="shared" si="49"/>
        <v>3</v>
      </c>
      <c r="BE1020" t="str">
        <f t="shared" si="47"/>
        <v>6350813M10107  C2011710</v>
      </c>
      <c r="BK1020" s="19" t="s">
        <v>1518</v>
      </c>
    </row>
    <row r="1021" spans="1:63" x14ac:dyDescent="0.25">
      <c r="A1021" s="19" t="s">
        <v>1501</v>
      </c>
      <c r="B1021" s="19">
        <v>4.0999999999999996</v>
      </c>
      <c r="C1021" s="19">
        <v>20140313</v>
      </c>
      <c r="D1021" s="19" t="s">
        <v>41</v>
      </c>
      <c r="E1021" s="19" t="s">
        <v>41</v>
      </c>
      <c r="F1021" s="19">
        <v>2234241</v>
      </c>
      <c r="G1021" s="19">
        <v>1</v>
      </c>
      <c r="H1021" s="19">
        <v>2011</v>
      </c>
      <c r="I1021" s="19">
        <v>20110824</v>
      </c>
      <c r="J1021" s="19" t="s">
        <v>1501</v>
      </c>
      <c r="K1021" s="19">
        <v>6</v>
      </c>
      <c r="L1021" s="19">
        <v>35</v>
      </c>
      <c r="M1021" s="19">
        <v>23</v>
      </c>
      <c r="N1021" s="19">
        <v>14</v>
      </c>
      <c r="O1021" s="19" t="s">
        <v>1502</v>
      </c>
      <c r="P1021" s="19">
        <v>4</v>
      </c>
      <c r="Q1021" s="19" t="s">
        <v>67</v>
      </c>
      <c r="R1021" s="19"/>
      <c r="S1021" s="19">
        <v>5000</v>
      </c>
      <c r="T1021" s="19" t="s">
        <v>110</v>
      </c>
      <c r="U1021" s="19"/>
      <c r="V1021" s="19"/>
      <c r="W1021" s="19"/>
      <c r="X1021" s="19">
        <v>930</v>
      </c>
      <c r="Y1021" s="19">
        <v>0</v>
      </c>
      <c r="Z1021" s="19">
        <v>1</v>
      </c>
      <c r="AA1021" s="19" t="s">
        <v>48</v>
      </c>
      <c r="AB1021" s="19">
        <v>1</v>
      </c>
      <c r="AC1021" s="19">
        <v>634272</v>
      </c>
      <c r="AD1021" s="19">
        <v>12</v>
      </c>
      <c r="AE1021" s="19"/>
      <c r="AF1021" s="19"/>
      <c r="AG1021" s="19"/>
      <c r="AH1021" s="19">
        <v>117396</v>
      </c>
      <c r="AI1021" s="19">
        <v>1</v>
      </c>
      <c r="AJ1021" s="19"/>
      <c r="AK1021" s="19"/>
      <c r="AL1021" s="19"/>
      <c r="AM1021" s="19"/>
      <c r="AN1021" s="19"/>
      <c r="AO1021" s="19">
        <v>2.38</v>
      </c>
      <c r="AP1021" s="19" t="s">
        <v>1519</v>
      </c>
      <c r="AQ1021" s="19" t="s">
        <v>1502</v>
      </c>
      <c r="AR1021" s="19" t="s">
        <v>1540</v>
      </c>
      <c r="AS1021" s="19" t="s">
        <v>1562</v>
      </c>
      <c r="AT1021" s="19" t="s">
        <v>1563</v>
      </c>
      <c r="AU1021" s="19" t="s">
        <v>1564</v>
      </c>
      <c r="AV1021" s="19" t="s">
        <v>1565</v>
      </c>
      <c r="AW1021" s="19">
        <v>2007</v>
      </c>
      <c r="AX1021" s="19">
        <v>3</v>
      </c>
      <c r="AY1021" s="19" t="s">
        <v>1566</v>
      </c>
      <c r="AZ1021" s="19" t="s">
        <v>1567</v>
      </c>
      <c r="BA1021" s="19">
        <v>2008</v>
      </c>
      <c r="BB1021" t="str">
        <f>VLOOKUP(AC1021,'CTCwiretagcode(Jan2016)'!A$2:C$730,3,FALSE)</f>
        <v>SAM</v>
      </c>
      <c r="BC1021" t="str">
        <f t="shared" si="48"/>
        <v>NT</v>
      </c>
      <c r="BD1021">
        <f t="shared" si="49"/>
        <v>3</v>
      </c>
      <c r="BE1021" t="str">
        <f t="shared" si="47"/>
        <v>6342723M10107  C2011930</v>
      </c>
      <c r="BK1021" s="19" t="s">
        <v>1518</v>
      </c>
    </row>
    <row r="1022" spans="1:63" x14ac:dyDescent="0.25">
      <c r="A1022" s="19" t="s">
        <v>1501</v>
      </c>
      <c r="B1022" s="19">
        <v>4.0999999999999996</v>
      </c>
      <c r="C1022" s="19">
        <v>20140313</v>
      </c>
      <c r="D1022" s="19" t="s">
        <v>41</v>
      </c>
      <c r="E1022" s="19" t="s">
        <v>41</v>
      </c>
      <c r="F1022" s="19">
        <v>2234243</v>
      </c>
      <c r="G1022" s="19">
        <v>1</v>
      </c>
      <c r="H1022" s="19">
        <v>2011</v>
      </c>
      <c r="I1022" s="19">
        <v>20110824</v>
      </c>
      <c r="J1022" s="19" t="s">
        <v>1501</v>
      </c>
      <c r="K1022" s="19">
        <v>6</v>
      </c>
      <c r="L1022" s="19">
        <v>35</v>
      </c>
      <c r="M1022" s="19">
        <v>23</v>
      </c>
      <c r="N1022" s="19">
        <v>14</v>
      </c>
      <c r="O1022" s="19" t="s">
        <v>1502</v>
      </c>
      <c r="P1022" s="19">
        <v>4</v>
      </c>
      <c r="Q1022" s="19" t="s">
        <v>67</v>
      </c>
      <c r="R1022" s="19"/>
      <c r="S1022" s="19">
        <v>5000</v>
      </c>
      <c r="T1022" s="19" t="s">
        <v>45</v>
      </c>
      <c r="U1022" s="19"/>
      <c r="V1022" s="19"/>
      <c r="W1022" s="19"/>
      <c r="X1022" s="19">
        <v>830</v>
      </c>
      <c r="Y1022" s="19">
        <v>0</v>
      </c>
      <c r="Z1022" s="19">
        <v>1</v>
      </c>
      <c r="AA1022" s="19" t="s">
        <v>48</v>
      </c>
      <c r="AB1022" s="19">
        <v>1</v>
      </c>
      <c r="AC1022" s="19">
        <v>634841</v>
      </c>
      <c r="AD1022" s="19">
        <v>12</v>
      </c>
      <c r="AE1022" s="19"/>
      <c r="AF1022" s="19"/>
      <c r="AG1022" s="19"/>
      <c r="AH1022" s="19">
        <v>117396</v>
      </c>
      <c r="AI1022" s="19">
        <v>1</v>
      </c>
      <c r="AJ1022" s="19"/>
      <c r="AK1022" s="19"/>
      <c r="AL1022" s="19"/>
      <c r="AM1022" s="19"/>
      <c r="AN1022" s="19"/>
      <c r="AO1022" s="19">
        <v>2.38</v>
      </c>
      <c r="AP1022" s="19" t="s">
        <v>1519</v>
      </c>
      <c r="AQ1022" s="19" t="s">
        <v>1502</v>
      </c>
      <c r="AR1022" s="19" t="s">
        <v>1540</v>
      </c>
      <c r="AS1022" s="19" t="s">
        <v>1562</v>
      </c>
      <c r="AT1022" s="19" t="s">
        <v>1563</v>
      </c>
      <c r="AU1022" s="19" t="s">
        <v>1564</v>
      </c>
      <c r="AV1022" s="19" t="s">
        <v>1565</v>
      </c>
      <c r="AW1022" s="19">
        <v>2008</v>
      </c>
      <c r="AX1022" s="19">
        <v>3</v>
      </c>
      <c r="AY1022" s="19" t="s">
        <v>1566</v>
      </c>
      <c r="AZ1022" s="19" t="s">
        <v>1567</v>
      </c>
      <c r="BA1022" s="19">
        <v>2009</v>
      </c>
      <c r="BB1022" t="str">
        <f>VLOOKUP(AC1022,'CTCwiretagcode(Jan2016)'!A$2:C$730,3,FALSE)</f>
        <v>SAM</v>
      </c>
      <c r="BC1022" t="str">
        <f t="shared" si="48"/>
        <v>NT</v>
      </c>
      <c r="BD1022">
        <f t="shared" si="49"/>
        <v>3</v>
      </c>
      <c r="BE1022" t="str">
        <f t="shared" si="47"/>
        <v>6348413M10107  C2011830</v>
      </c>
      <c r="BK1022" s="19" t="s">
        <v>1518</v>
      </c>
    </row>
    <row r="1023" spans="1:63" x14ac:dyDescent="0.25">
      <c r="A1023" s="19" t="s">
        <v>1501</v>
      </c>
      <c r="B1023" s="19">
        <v>4.0999999999999996</v>
      </c>
      <c r="C1023" s="19">
        <v>20140313</v>
      </c>
      <c r="D1023" s="19" t="s">
        <v>41</v>
      </c>
      <c r="E1023" s="19" t="s">
        <v>41</v>
      </c>
      <c r="F1023" s="19">
        <v>2234246</v>
      </c>
      <c r="G1023" s="19">
        <v>1</v>
      </c>
      <c r="H1023" s="19">
        <v>2011</v>
      </c>
      <c r="I1023" s="19">
        <v>20110824</v>
      </c>
      <c r="J1023" s="19" t="s">
        <v>1501</v>
      </c>
      <c r="K1023" s="19">
        <v>6</v>
      </c>
      <c r="L1023" s="19">
        <v>35</v>
      </c>
      <c r="M1023" s="19">
        <v>23</v>
      </c>
      <c r="N1023" s="19">
        <v>14</v>
      </c>
      <c r="O1023" s="19" t="s">
        <v>1502</v>
      </c>
      <c r="P1023" s="19">
        <v>4</v>
      </c>
      <c r="Q1023" s="19" t="s">
        <v>67</v>
      </c>
      <c r="R1023" s="19"/>
      <c r="S1023" s="19">
        <v>5000</v>
      </c>
      <c r="T1023" s="19" t="s">
        <v>45</v>
      </c>
      <c r="U1023" s="19"/>
      <c r="V1023" s="19"/>
      <c r="W1023" s="19"/>
      <c r="X1023" s="19">
        <v>850</v>
      </c>
      <c r="Y1023" s="19">
        <v>0</v>
      </c>
      <c r="Z1023" s="19">
        <v>1</v>
      </c>
      <c r="AA1023" s="19" t="s">
        <v>48</v>
      </c>
      <c r="AB1023" s="19">
        <v>1</v>
      </c>
      <c r="AC1023" s="19">
        <v>634583</v>
      </c>
      <c r="AD1023" s="19">
        <v>12</v>
      </c>
      <c r="AE1023" s="19"/>
      <c r="AF1023" s="19"/>
      <c r="AG1023" s="19"/>
      <c r="AH1023" s="19">
        <v>117396</v>
      </c>
      <c r="AI1023" s="19">
        <v>1</v>
      </c>
      <c r="AJ1023" s="19"/>
      <c r="AK1023" s="19"/>
      <c r="AL1023" s="19"/>
      <c r="AM1023" s="19"/>
      <c r="AN1023" s="19"/>
      <c r="AO1023" s="19">
        <v>2.38</v>
      </c>
      <c r="AP1023" s="19" t="s">
        <v>1519</v>
      </c>
      <c r="AQ1023" s="19" t="s">
        <v>1502</v>
      </c>
      <c r="AR1023" s="19" t="s">
        <v>1540</v>
      </c>
      <c r="AS1023" s="19" t="s">
        <v>1562</v>
      </c>
      <c r="AT1023" s="19" t="s">
        <v>1579</v>
      </c>
      <c r="AU1023" s="19" t="s">
        <v>1580</v>
      </c>
      <c r="AV1023" s="19" t="s">
        <v>1565</v>
      </c>
      <c r="AW1023" s="19">
        <v>2007</v>
      </c>
      <c r="AX1023" s="19">
        <v>3</v>
      </c>
      <c r="AY1023" s="19" t="s">
        <v>1581</v>
      </c>
      <c r="AZ1023" s="19" t="s">
        <v>1567</v>
      </c>
      <c r="BA1023" s="19">
        <v>2008</v>
      </c>
      <c r="BB1023" t="str">
        <f>VLOOKUP(AC1023,'CTCwiretagcode(Jan2016)'!A$2:C$730,3,FALSE)</f>
        <v>GLH</v>
      </c>
      <c r="BC1023" t="str">
        <f t="shared" si="48"/>
        <v>NT</v>
      </c>
      <c r="BD1023">
        <f t="shared" si="49"/>
        <v>3</v>
      </c>
      <c r="BE1023" t="str">
        <f t="shared" si="47"/>
        <v>6345833M10107  C2011850</v>
      </c>
      <c r="BK1023" s="19" t="s">
        <v>1518</v>
      </c>
    </row>
    <row r="1024" spans="1:63" x14ac:dyDescent="0.25">
      <c r="A1024" s="19" t="s">
        <v>1501</v>
      </c>
      <c r="B1024" s="19">
        <v>4.0999999999999996</v>
      </c>
      <c r="C1024" s="19">
        <v>20140313</v>
      </c>
      <c r="D1024" s="19" t="s">
        <v>41</v>
      </c>
      <c r="E1024" s="19" t="s">
        <v>41</v>
      </c>
      <c r="F1024" s="19">
        <v>2234247</v>
      </c>
      <c r="G1024" s="19">
        <v>1</v>
      </c>
      <c r="H1024" s="19">
        <v>2011</v>
      </c>
      <c r="I1024" s="19">
        <v>20110824</v>
      </c>
      <c r="J1024" s="19" t="s">
        <v>1501</v>
      </c>
      <c r="K1024" s="19">
        <v>6</v>
      </c>
      <c r="L1024" s="19">
        <v>35</v>
      </c>
      <c r="M1024" s="19">
        <v>23</v>
      </c>
      <c r="N1024" s="19">
        <v>14</v>
      </c>
      <c r="O1024" s="19" t="s">
        <v>1502</v>
      </c>
      <c r="P1024" s="19">
        <v>4</v>
      </c>
      <c r="Q1024" s="19" t="s">
        <v>67</v>
      </c>
      <c r="R1024" s="19"/>
      <c r="S1024" s="19">
        <v>5000</v>
      </c>
      <c r="T1024" s="19" t="s">
        <v>45</v>
      </c>
      <c r="U1024" s="19"/>
      <c r="V1024" s="19"/>
      <c r="W1024" s="19"/>
      <c r="X1024" s="19">
        <v>700</v>
      </c>
      <c r="Y1024" s="19">
        <v>0</v>
      </c>
      <c r="Z1024" s="19">
        <v>1</v>
      </c>
      <c r="AA1024" s="19" t="s">
        <v>48</v>
      </c>
      <c r="AB1024" s="19">
        <v>1</v>
      </c>
      <c r="AC1024" s="19">
        <v>634841</v>
      </c>
      <c r="AD1024" s="19">
        <v>12</v>
      </c>
      <c r="AE1024" s="19"/>
      <c r="AF1024" s="19"/>
      <c r="AG1024" s="19"/>
      <c r="AH1024" s="19">
        <v>117396</v>
      </c>
      <c r="AI1024" s="19">
        <v>1</v>
      </c>
      <c r="AJ1024" s="19"/>
      <c r="AK1024" s="19"/>
      <c r="AL1024" s="19"/>
      <c r="AM1024" s="19"/>
      <c r="AN1024" s="19"/>
      <c r="AO1024" s="19">
        <v>2.38</v>
      </c>
      <c r="AP1024" s="19" t="s">
        <v>1519</v>
      </c>
      <c r="AQ1024" s="19" t="s">
        <v>1502</v>
      </c>
      <c r="AR1024" s="19" t="s">
        <v>1540</v>
      </c>
      <c r="AS1024" s="19" t="s">
        <v>1562</v>
      </c>
      <c r="AT1024" s="19" t="s">
        <v>1563</v>
      </c>
      <c r="AU1024" s="19" t="s">
        <v>1564</v>
      </c>
      <c r="AV1024" s="19" t="s">
        <v>1565</v>
      </c>
      <c r="AW1024" s="19">
        <v>2008</v>
      </c>
      <c r="AX1024" s="19">
        <v>3</v>
      </c>
      <c r="AY1024" s="19" t="s">
        <v>1566</v>
      </c>
      <c r="AZ1024" s="19" t="s">
        <v>1567</v>
      </c>
      <c r="BA1024" s="19">
        <v>2009</v>
      </c>
      <c r="BB1024" t="str">
        <f>VLOOKUP(AC1024,'CTCwiretagcode(Jan2016)'!A$2:C$730,3,FALSE)</f>
        <v>SAM</v>
      </c>
      <c r="BC1024" t="str">
        <f t="shared" si="48"/>
        <v>NT</v>
      </c>
      <c r="BD1024">
        <f t="shared" si="49"/>
        <v>3</v>
      </c>
      <c r="BE1024" t="str">
        <f t="shared" si="47"/>
        <v>6348413M10107  C2011700</v>
      </c>
      <c r="BK1024" s="19" t="s">
        <v>1518</v>
      </c>
    </row>
    <row r="1025" spans="1:63" x14ac:dyDescent="0.25">
      <c r="A1025" s="19" t="s">
        <v>1501</v>
      </c>
      <c r="B1025" s="19">
        <v>4.0999999999999996</v>
      </c>
      <c r="C1025" s="19">
        <v>20140313</v>
      </c>
      <c r="D1025" s="19" t="s">
        <v>41</v>
      </c>
      <c r="E1025" s="19" t="s">
        <v>41</v>
      </c>
      <c r="F1025" s="19">
        <v>2234248</v>
      </c>
      <c r="G1025" s="19">
        <v>1</v>
      </c>
      <c r="H1025" s="19">
        <v>2011</v>
      </c>
      <c r="I1025" s="19">
        <v>20110824</v>
      </c>
      <c r="J1025" s="19" t="s">
        <v>1501</v>
      </c>
      <c r="K1025" s="19">
        <v>6</v>
      </c>
      <c r="L1025" s="19">
        <v>35</v>
      </c>
      <c r="M1025" s="19">
        <v>23</v>
      </c>
      <c r="N1025" s="19">
        <v>14</v>
      </c>
      <c r="O1025" s="19" t="s">
        <v>1502</v>
      </c>
      <c r="P1025" s="19">
        <v>4</v>
      </c>
      <c r="Q1025" s="19" t="s">
        <v>67</v>
      </c>
      <c r="R1025" s="19"/>
      <c r="S1025" s="19">
        <v>5000</v>
      </c>
      <c r="T1025" s="19" t="s">
        <v>45</v>
      </c>
      <c r="U1025" s="19"/>
      <c r="V1025" s="19"/>
      <c r="W1025" s="19"/>
      <c r="X1025" s="19">
        <v>780</v>
      </c>
      <c r="Y1025" s="19">
        <v>0</v>
      </c>
      <c r="Z1025" s="19">
        <v>1</v>
      </c>
      <c r="AA1025" s="19" t="s">
        <v>48</v>
      </c>
      <c r="AB1025" s="19">
        <v>1</v>
      </c>
      <c r="AC1025" s="19">
        <v>634272</v>
      </c>
      <c r="AD1025" s="19">
        <v>12</v>
      </c>
      <c r="AE1025" s="19"/>
      <c r="AF1025" s="19"/>
      <c r="AG1025" s="19"/>
      <c r="AH1025" s="19">
        <v>117396</v>
      </c>
      <c r="AI1025" s="19">
        <v>1</v>
      </c>
      <c r="AJ1025" s="19"/>
      <c r="AK1025" s="19"/>
      <c r="AL1025" s="19"/>
      <c r="AM1025" s="19"/>
      <c r="AN1025" s="19"/>
      <c r="AO1025" s="19">
        <v>2.38</v>
      </c>
      <c r="AP1025" s="19" t="s">
        <v>1519</v>
      </c>
      <c r="AQ1025" s="19" t="s">
        <v>1502</v>
      </c>
      <c r="AR1025" s="19" t="s">
        <v>1540</v>
      </c>
      <c r="AS1025" s="19" t="s">
        <v>1562</v>
      </c>
      <c r="AT1025" s="19" t="s">
        <v>1563</v>
      </c>
      <c r="AU1025" s="19" t="s">
        <v>1564</v>
      </c>
      <c r="AV1025" s="19" t="s">
        <v>1565</v>
      </c>
      <c r="AW1025" s="19">
        <v>2007</v>
      </c>
      <c r="AX1025" s="19">
        <v>3</v>
      </c>
      <c r="AY1025" s="19" t="s">
        <v>1566</v>
      </c>
      <c r="AZ1025" s="19" t="s">
        <v>1567</v>
      </c>
      <c r="BA1025" s="19">
        <v>2008</v>
      </c>
      <c r="BB1025" t="str">
        <f>VLOOKUP(AC1025,'CTCwiretagcode(Jan2016)'!A$2:C$730,3,FALSE)</f>
        <v>SAM</v>
      </c>
      <c r="BC1025" t="str">
        <f t="shared" si="48"/>
        <v>NT</v>
      </c>
      <c r="BD1025">
        <f t="shared" si="49"/>
        <v>3</v>
      </c>
      <c r="BE1025" t="str">
        <f t="shared" si="47"/>
        <v>6342723M10107  C2011780</v>
      </c>
      <c r="BK1025" s="19" t="s">
        <v>1518</v>
      </c>
    </row>
    <row r="1026" spans="1:63" x14ac:dyDescent="0.25">
      <c r="A1026" s="19" t="s">
        <v>1501</v>
      </c>
      <c r="B1026" s="19">
        <v>4.0999999999999996</v>
      </c>
      <c r="C1026" s="19">
        <v>20140313</v>
      </c>
      <c r="D1026" s="19" t="s">
        <v>41</v>
      </c>
      <c r="E1026" s="19" t="s">
        <v>41</v>
      </c>
      <c r="F1026" s="19">
        <v>2234250</v>
      </c>
      <c r="G1026" s="19">
        <v>1</v>
      </c>
      <c r="H1026" s="19">
        <v>2011</v>
      </c>
      <c r="I1026" s="19">
        <v>20110824</v>
      </c>
      <c r="J1026" s="19" t="s">
        <v>1501</v>
      </c>
      <c r="K1026" s="19">
        <v>6</v>
      </c>
      <c r="L1026" s="19">
        <v>35</v>
      </c>
      <c r="M1026" s="19">
        <v>23</v>
      </c>
      <c r="N1026" s="19">
        <v>14</v>
      </c>
      <c r="O1026" s="19" t="s">
        <v>1502</v>
      </c>
      <c r="P1026" s="19">
        <v>4</v>
      </c>
      <c r="Q1026" s="19" t="s">
        <v>67</v>
      </c>
      <c r="R1026" s="19"/>
      <c r="S1026" s="19">
        <v>0</v>
      </c>
      <c r="T1026" s="19" t="s">
        <v>110</v>
      </c>
      <c r="U1026" s="19"/>
      <c r="V1026" s="19"/>
      <c r="W1026" s="19"/>
      <c r="X1026" s="19">
        <v>770</v>
      </c>
      <c r="Y1026" s="19">
        <v>0</v>
      </c>
      <c r="Z1026" s="19">
        <v>1</v>
      </c>
      <c r="AA1026" s="19" t="s">
        <v>48</v>
      </c>
      <c r="AB1026" s="19">
        <v>1</v>
      </c>
      <c r="AC1026" s="19">
        <v>634583</v>
      </c>
      <c r="AD1026" s="19">
        <v>12</v>
      </c>
      <c r="AE1026" s="19"/>
      <c r="AF1026" s="19"/>
      <c r="AG1026" s="19"/>
      <c r="AH1026" s="19">
        <v>117396</v>
      </c>
      <c r="AI1026" s="19">
        <v>1</v>
      </c>
      <c r="AJ1026" s="19"/>
      <c r="AK1026" s="19"/>
      <c r="AL1026" s="19"/>
      <c r="AM1026" s="19"/>
      <c r="AN1026" s="19"/>
      <c r="AO1026" s="19">
        <v>2.38</v>
      </c>
      <c r="AP1026" s="19" t="s">
        <v>1519</v>
      </c>
      <c r="AQ1026" s="19" t="s">
        <v>1502</v>
      </c>
      <c r="AR1026" s="19" t="s">
        <v>1540</v>
      </c>
      <c r="AS1026" s="19" t="s">
        <v>1562</v>
      </c>
      <c r="AT1026" s="19" t="s">
        <v>1579</v>
      </c>
      <c r="AU1026" s="19" t="s">
        <v>1580</v>
      </c>
      <c r="AV1026" s="19" t="s">
        <v>1565</v>
      </c>
      <c r="AW1026" s="19">
        <v>2007</v>
      </c>
      <c r="AX1026" s="19">
        <v>3</v>
      </c>
      <c r="AY1026" s="19" t="s">
        <v>1581</v>
      </c>
      <c r="AZ1026" s="19" t="s">
        <v>1567</v>
      </c>
      <c r="BA1026" s="19">
        <v>2008</v>
      </c>
      <c r="BB1026" t="str">
        <f>VLOOKUP(AC1026,'CTCwiretagcode(Jan2016)'!A$2:C$730,3,FALSE)</f>
        <v>GLH</v>
      </c>
      <c r="BC1026" t="str">
        <f t="shared" si="48"/>
        <v>NT</v>
      </c>
      <c r="BD1026">
        <f t="shared" si="49"/>
        <v>3</v>
      </c>
      <c r="BE1026" t="str">
        <f t="shared" si="47"/>
        <v>6345833M10107  C2011770</v>
      </c>
      <c r="BK1026" s="19" t="s">
        <v>1518</v>
      </c>
    </row>
    <row r="1027" spans="1:63" x14ac:dyDescent="0.25">
      <c r="A1027" s="19" t="s">
        <v>1501</v>
      </c>
      <c r="B1027" s="19">
        <v>4.0999999999999996</v>
      </c>
      <c r="C1027" s="19">
        <v>20140313</v>
      </c>
      <c r="D1027" s="19" t="s">
        <v>41</v>
      </c>
      <c r="E1027" s="19" t="s">
        <v>41</v>
      </c>
      <c r="F1027" s="19">
        <v>2234251</v>
      </c>
      <c r="G1027" s="19">
        <v>1</v>
      </c>
      <c r="H1027" s="19">
        <v>2011</v>
      </c>
      <c r="I1027" s="19">
        <v>20110824</v>
      </c>
      <c r="J1027" s="19" t="s">
        <v>1501</v>
      </c>
      <c r="K1027" s="19">
        <v>6</v>
      </c>
      <c r="L1027" s="19">
        <v>35</v>
      </c>
      <c r="M1027" s="19">
        <v>23</v>
      </c>
      <c r="N1027" s="19">
        <v>14</v>
      </c>
      <c r="O1027" s="19" t="s">
        <v>1502</v>
      </c>
      <c r="P1027" s="19">
        <v>4</v>
      </c>
      <c r="Q1027" s="19" t="s">
        <v>67</v>
      </c>
      <c r="R1027" s="19"/>
      <c r="S1027" s="19">
        <v>5000</v>
      </c>
      <c r="T1027" s="19" t="s">
        <v>45</v>
      </c>
      <c r="U1027" s="19"/>
      <c r="V1027" s="19"/>
      <c r="W1027" s="19"/>
      <c r="X1027" s="19">
        <v>740</v>
      </c>
      <c r="Y1027" s="19">
        <v>0</v>
      </c>
      <c r="Z1027" s="19">
        <v>1</v>
      </c>
      <c r="AA1027" s="19" t="s">
        <v>48</v>
      </c>
      <c r="AB1027" s="19">
        <v>1</v>
      </c>
      <c r="AC1027" s="19">
        <v>635081</v>
      </c>
      <c r="AD1027" s="19">
        <v>12</v>
      </c>
      <c r="AE1027" s="19"/>
      <c r="AF1027" s="19"/>
      <c r="AG1027" s="19"/>
      <c r="AH1027" s="19">
        <v>117396</v>
      </c>
      <c r="AI1027" s="19">
        <v>1</v>
      </c>
      <c r="AJ1027" s="19"/>
      <c r="AK1027" s="19"/>
      <c r="AL1027" s="19"/>
      <c r="AM1027" s="19"/>
      <c r="AN1027" s="19"/>
      <c r="AO1027" s="19">
        <v>2.38</v>
      </c>
      <c r="AP1027" s="19" t="s">
        <v>1519</v>
      </c>
      <c r="AQ1027" s="19" t="s">
        <v>1502</v>
      </c>
      <c r="AR1027" s="19" t="s">
        <v>1540</v>
      </c>
      <c r="AS1027" s="19" t="s">
        <v>1562</v>
      </c>
      <c r="AT1027" s="19" t="s">
        <v>1579</v>
      </c>
      <c r="AU1027" s="19" t="s">
        <v>1580</v>
      </c>
      <c r="AV1027" s="19" t="s">
        <v>1565</v>
      </c>
      <c r="AW1027" s="19">
        <v>2008</v>
      </c>
      <c r="AX1027" s="19">
        <v>3</v>
      </c>
      <c r="AY1027" s="19" t="s">
        <v>1581</v>
      </c>
      <c r="AZ1027" s="19" t="s">
        <v>1567</v>
      </c>
      <c r="BA1027" s="19">
        <v>2009</v>
      </c>
      <c r="BB1027" t="str">
        <f>VLOOKUP(AC1027,'CTCwiretagcode(Jan2016)'!A$2:C$730,3,FALSE)</f>
        <v>GLH</v>
      </c>
      <c r="BC1027" t="str">
        <f t="shared" si="48"/>
        <v>NT</v>
      </c>
      <c r="BD1027">
        <f t="shared" si="49"/>
        <v>3</v>
      </c>
      <c r="BE1027" t="str">
        <f t="shared" ref="BE1027:BE1090" si="50">AC1027&amp;Q1027&amp;H1027&amp;X1027</f>
        <v>6350813M10107  C2011740</v>
      </c>
      <c r="BK1027" s="19" t="s">
        <v>1518</v>
      </c>
    </row>
    <row r="1028" spans="1:63" x14ac:dyDescent="0.25">
      <c r="A1028" s="19" t="s">
        <v>1501</v>
      </c>
      <c r="B1028" s="19">
        <v>4.0999999999999996</v>
      </c>
      <c r="C1028" s="19">
        <v>20140313</v>
      </c>
      <c r="D1028" s="19" t="s">
        <v>41</v>
      </c>
      <c r="E1028" s="19" t="s">
        <v>41</v>
      </c>
      <c r="F1028" s="19">
        <v>2234256</v>
      </c>
      <c r="G1028" s="19">
        <v>1</v>
      </c>
      <c r="H1028" s="19">
        <v>2011</v>
      </c>
      <c r="I1028" s="19">
        <v>20110824</v>
      </c>
      <c r="J1028" s="19" t="s">
        <v>1501</v>
      </c>
      <c r="K1028" s="19">
        <v>6</v>
      </c>
      <c r="L1028" s="19">
        <v>35</v>
      </c>
      <c r="M1028" s="19">
        <v>23</v>
      </c>
      <c r="N1028" s="19">
        <v>14</v>
      </c>
      <c r="O1028" s="19" t="s">
        <v>1502</v>
      </c>
      <c r="P1028" s="19">
        <v>4</v>
      </c>
      <c r="Q1028" s="19" t="s">
        <v>67</v>
      </c>
      <c r="R1028" s="19"/>
      <c r="S1028" s="19">
        <v>5000</v>
      </c>
      <c r="T1028" s="19" t="s">
        <v>110</v>
      </c>
      <c r="U1028" s="19"/>
      <c r="V1028" s="19"/>
      <c r="W1028" s="19"/>
      <c r="X1028" s="19">
        <v>680</v>
      </c>
      <c r="Y1028" s="19">
        <v>0</v>
      </c>
      <c r="Z1028" s="19">
        <v>1</v>
      </c>
      <c r="AA1028" s="19" t="s">
        <v>48</v>
      </c>
      <c r="AB1028" s="19">
        <v>1</v>
      </c>
      <c r="AC1028" s="19">
        <v>634769</v>
      </c>
      <c r="AD1028" s="19">
        <v>12</v>
      </c>
      <c r="AE1028" s="19"/>
      <c r="AF1028" s="19"/>
      <c r="AG1028" s="19"/>
      <c r="AH1028" s="19">
        <v>117396</v>
      </c>
      <c r="AI1028" s="19">
        <v>1</v>
      </c>
      <c r="AJ1028" s="19"/>
      <c r="AK1028" s="19"/>
      <c r="AL1028" s="19"/>
      <c r="AM1028" s="19"/>
      <c r="AN1028" s="19"/>
      <c r="AO1028" s="19">
        <v>2.38</v>
      </c>
      <c r="AP1028" s="19" t="s">
        <v>1519</v>
      </c>
      <c r="AQ1028" s="19" t="s">
        <v>1502</v>
      </c>
      <c r="AR1028" s="19" t="s">
        <v>1540</v>
      </c>
      <c r="AS1028" s="19" t="s">
        <v>1541</v>
      </c>
      <c r="AT1028" s="19" t="s">
        <v>1561</v>
      </c>
      <c r="AU1028" s="19" t="s">
        <v>1543</v>
      </c>
      <c r="AV1028" s="19" t="s">
        <v>1544</v>
      </c>
      <c r="AW1028" s="19">
        <v>2008</v>
      </c>
      <c r="AX1028" s="19">
        <v>1</v>
      </c>
      <c r="AY1028" s="19" t="s">
        <v>1545</v>
      </c>
      <c r="AZ1028" s="19" t="s">
        <v>1546</v>
      </c>
      <c r="BA1028" s="19">
        <v>2010</v>
      </c>
      <c r="BB1028" t="str">
        <f>VLOOKUP(AC1028,'CTCwiretagcode(Jan2016)'!A$2:C$730,3,FALSE)</f>
        <v>SKS</v>
      </c>
      <c r="BC1028" t="str">
        <f t="shared" ref="BC1028:BC1091" si="51">VLOOKUP(N1028,BF$2:BG$7,2,FALSE)</f>
        <v>NT</v>
      </c>
      <c r="BD1028">
        <f t="shared" ref="BD1028:BD1091" si="52">IF(MID(I1028,5,2)*1&gt;=10,4,3)</f>
        <v>3</v>
      </c>
      <c r="BE1028" t="str">
        <f t="shared" si="50"/>
        <v>6347693M10107  C2011680</v>
      </c>
      <c r="BK1028" s="19" t="s">
        <v>1518</v>
      </c>
    </row>
    <row r="1029" spans="1:63" x14ac:dyDescent="0.25">
      <c r="A1029" s="19" t="s">
        <v>1501</v>
      </c>
      <c r="B1029" s="19">
        <v>4.0999999999999996</v>
      </c>
      <c r="C1029" s="19">
        <v>20140313</v>
      </c>
      <c r="D1029" s="19" t="s">
        <v>41</v>
      </c>
      <c r="E1029" s="19" t="s">
        <v>41</v>
      </c>
      <c r="F1029" s="19">
        <v>2234259</v>
      </c>
      <c r="G1029" s="19">
        <v>1</v>
      </c>
      <c r="H1029" s="19">
        <v>2011</v>
      </c>
      <c r="I1029" s="19">
        <v>20110824</v>
      </c>
      <c r="J1029" s="19" t="s">
        <v>1501</v>
      </c>
      <c r="K1029" s="19">
        <v>6</v>
      </c>
      <c r="L1029" s="19">
        <v>35</v>
      </c>
      <c r="M1029" s="19">
        <v>23</v>
      </c>
      <c r="N1029" s="19">
        <v>14</v>
      </c>
      <c r="O1029" s="19" t="s">
        <v>1502</v>
      </c>
      <c r="P1029" s="19">
        <v>4</v>
      </c>
      <c r="Q1029" s="19" t="s">
        <v>67</v>
      </c>
      <c r="R1029" s="19"/>
      <c r="S1029" s="19">
        <v>5000</v>
      </c>
      <c r="T1029" s="19" t="s">
        <v>45</v>
      </c>
      <c r="U1029" s="19"/>
      <c r="V1029" s="19"/>
      <c r="W1029" s="19"/>
      <c r="X1029" s="19">
        <v>750</v>
      </c>
      <c r="Y1029" s="19">
        <v>0</v>
      </c>
      <c r="Z1029" s="19">
        <v>1</v>
      </c>
      <c r="AA1029" s="19" t="s">
        <v>48</v>
      </c>
      <c r="AB1029" s="19">
        <v>1</v>
      </c>
      <c r="AC1029" s="19">
        <v>634583</v>
      </c>
      <c r="AD1029" s="19">
        <v>12</v>
      </c>
      <c r="AE1029" s="19"/>
      <c r="AF1029" s="19"/>
      <c r="AG1029" s="19"/>
      <c r="AH1029" s="19">
        <v>117396</v>
      </c>
      <c r="AI1029" s="19">
        <v>1</v>
      </c>
      <c r="AJ1029" s="19"/>
      <c r="AK1029" s="19"/>
      <c r="AL1029" s="19"/>
      <c r="AM1029" s="19"/>
      <c r="AN1029" s="19"/>
      <c r="AO1029" s="19">
        <v>2.38</v>
      </c>
      <c r="AP1029" s="19" t="s">
        <v>1519</v>
      </c>
      <c r="AQ1029" s="19" t="s">
        <v>1502</v>
      </c>
      <c r="AR1029" s="19" t="s">
        <v>1540</v>
      </c>
      <c r="AS1029" s="19" t="s">
        <v>1562</v>
      </c>
      <c r="AT1029" s="19" t="s">
        <v>1579</v>
      </c>
      <c r="AU1029" s="19" t="s">
        <v>1580</v>
      </c>
      <c r="AV1029" s="19" t="s">
        <v>1565</v>
      </c>
      <c r="AW1029" s="19">
        <v>2007</v>
      </c>
      <c r="AX1029" s="19">
        <v>3</v>
      </c>
      <c r="AY1029" s="19" t="s">
        <v>1581</v>
      </c>
      <c r="AZ1029" s="19" t="s">
        <v>1567</v>
      </c>
      <c r="BA1029" s="19">
        <v>2008</v>
      </c>
      <c r="BB1029" t="str">
        <f>VLOOKUP(AC1029,'CTCwiretagcode(Jan2016)'!A$2:C$730,3,FALSE)</f>
        <v>GLH</v>
      </c>
      <c r="BC1029" t="str">
        <f t="shared" si="51"/>
        <v>NT</v>
      </c>
      <c r="BD1029">
        <f t="shared" si="52"/>
        <v>3</v>
      </c>
      <c r="BE1029" t="str">
        <f t="shared" si="50"/>
        <v>6345833M10107  C2011750</v>
      </c>
      <c r="BK1029" s="19" t="s">
        <v>1518</v>
      </c>
    </row>
    <row r="1030" spans="1:63" x14ac:dyDescent="0.25">
      <c r="A1030" s="19" t="s">
        <v>1501</v>
      </c>
      <c r="B1030" s="19">
        <v>4.0999999999999996</v>
      </c>
      <c r="C1030" s="19">
        <v>20140313</v>
      </c>
      <c r="D1030" s="19" t="s">
        <v>41</v>
      </c>
      <c r="E1030" s="19" t="s">
        <v>41</v>
      </c>
      <c r="F1030" s="19">
        <v>2234268</v>
      </c>
      <c r="G1030" s="19">
        <v>1</v>
      </c>
      <c r="H1030" s="19">
        <v>2011</v>
      </c>
      <c r="I1030" s="19">
        <v>20110824</v>
      </c>
      <c r="J1030" s="19" t="s">
        <v>1501</v>
      </c>
      <c r="K1030" s="19">
        <v>6</v>
      </c>
      <c r="L1030" s="19">
        <v>35</v>
      </c>
      <c r="M1030" s="19">
        <v>23</v>
      </c>
      <c r="N1030" s="19">
        <v>14</v>
      </c>
      <c r="O1030" s="19" t="s">
        <v>1502</v>
      </c>
      <c r="P1030" s="19">
        <v>4</v>
      </c>
      <c r="Q1030" s="19" t="s">
        <v>67</v>
      </c>
      <c r="R1030" s="19"/>
      <c r="S1030" s="19">
        <v>5000</v>
      </c>
      <c r="T1030" s="19" t="s">
        <v>45</v>
      </c>
      <c r="U1030" s="19"/>
      <c r="V1030" s="19"/>
      <c r="W1030" s="19"/>
      <c r="X1030" s="19">
        <v>660</v>
      </c>
      <c r="Y1030" s="19">
        <v>0</v>
      </c>
      <c r="Z1030" s="19">
        <v>1</v>
      </c>
      <c r="AA1030" s="19" t="s">
        <v>48</v>
      </c>
      <c r="AB1030" s="19">
        <v>1</v>
      </c>
      <c r="AC1030" s="19">
        <v>634272</v>
      </c>
      <c r="AD1030" s="19">
        <v>12</v>
      </c>
      <c r="AE1030" s="19"/>
      <c r="AF1030" s="19"/>
      <c r="AG1030" s="19"/>
      <c r="AH1030" s="19">
        <v>117396</v>
      </c>
      <c r="AI1030" s="19">
        <v>1</v>
      </c>
      <c r="AJ1030" s="19"/>
      <c r="AK1030" s="19"/>
      <c r="AL1030" s="19"/>
      <c r="AM1030" s="19"/>
      <c r="AN1030" s="19"/>
      <c r="AO1030" s="19">
        <v>2.38</v>
      </c>
      <c r="AP1030" s="19" t="s">
        <v>1519</v>
      </c>
      <c r="AQ1030" s="19" t="s">
        <v>1502</v>
      </c>
      <c r="AR1030" s="19" t="s">
        <v>1540</v>
      </c>
      <c r="AS1030" s="19" t="s">
        <v>1562</v>
      </c>
      <c r="AT1030" s="19" t="s">
        <v>1563</v>
      </c>
      <c r="AU1030" s="19" t="s">
        <v>1564</v>
      </c>
      <c r="AV1030" s="19" t="s">
        <v>1565</v>
      </c>
      <c r="AW1030" s="19">
        <v>2007</v>
      </c>
      <c r="AX1030" s="19">
        <v>3</v>
      </c>
      <c r="AY1030" s="19" t="s">
        <v>1566</v>
      </c>
      <c r="AZ1030" s="19" t="s">
        <v>1567</v>
      </c>
      <c r="BA1030" s="19">
        <v>2008</v>
      </c>
      <c r="BB1030" t="str">
        <f>VLOOKUP(AC1030,'CTCwiretagcode(Jan2016)'!A$2:C$730,3,FALSE)</f>
        <v>SAM</v>
      </c>
      <c r="BC1030" t="str">
        <f t="shared" si="51"/>
        <v>NT</v>
      </c>
      <c r="BD1030">
        <f t="shared" si="52"/>
        <v>3</v>
      </c>
      <c r="BE1030" t="str">
        <f t="shared" si="50"/>
        <v>6342723M10107  C2011660</v>
      </c>
      <c r="BK1030" s="19" t="s">
        <v>1518</v>
      </c>
    </row>
    <row r="1031" spans="1:63" x14ac:dyDescent="0.25">
      <c r="A1031" s="19" t="s">
        <v>1501</v>
      </c>
      <c r="B1031" s="19">
        <v>4.0999999999999996</v>
      </c>
      <c r="C1031" s="19">
        <v>20140313</v>
      </c>
      <c r="D1031" s="19" t="s">
        <v>41</v>
      </c>
      <c r="E1031" s="19" t="s">
        <v>41</v>
      </c>
      <c r="F1031" s="19">
        <v>2232968</v>
      </c>
      <c r="G1031" s="19">
        <v>1</v>
      </c>
      <c r="H1031" s="19">
        <v>2011</v>
      </c>
      <c r="I1031" s="19">
        <v>20110824</v>
      </c>
      <c r="J1031" s="19" t="s">
        <v>1501</v>
      </c>
      <c r="K1031" s="19">
        <v>6</v>
      </c>
      <c r="L1031" s="19">
        <v>35</v>
      </c>
      <c r="M1031" s="19">
        <v>23</v>
      </c>
      <c r="N1031" s="19">
        <v>14</v>
      </c>
      <c r="O1031" s="19" t="s">
        <v>1502</v>
      </c>
      <c r="P1031" s="19">
        <v>4</v>
      </c>
      <c r="Q1031" s="19" t="s">
        <v>67</v>
      </c>
      <c r="R1031" s="19"/>
      <c r="S1031" s="19">
        <v>5000</v>
      </c>
      <c r="T1031" s="19" t="s">
        <v>110</v>
      </c>
      <c r="U1031" s="19"/>
      <c r="V1031" s="19"/>
      <c r="W1031" s="19"/>
      <c r="X1031" s="19">
        <v>850</v>
      </c>
      <c r="Y1031" s="19">
        <v>0</v>
      </c>
      <c r="Z1031" s="19">
        <v>1</v>
      </c>
      <c r="AA1031" s="19" t="s">
        <v>48</v>
      </c>
      <c r="AB1031" s="19">
        <v>1</v>
      </c>
      <c r="AC1031" s="19">
        <v>634272</v>
      </c>
      <c r="AD1031" s="19">
        <v>12</v>
      </c>
      <c r="AE1031" s="19"/>
      <c r="AF1031" s="19"/>
      <c r="AG1031" s="19"/>
      <c r="AH1031" s="19">
        <v>117396</v>
      </c>
      <c r="AI1031" s="19">
        <v>1</v>
      </c>
      <c r="AJ1031" s="19"/>
      <c r="AK1031" s="19"/>
      <c r="AL1031" s="19"/>
      <c r="AM1031" s="19"/>
      <c r="AN1031" s="19"/>
      <c r="AO1031" s="19">
        <v>2.38</v>
      </c>
      <c r="AP1031" s="19" t="s">
        <v>1519</v>
      </c>
      <c r="AQ1031" s="19" t="s">
        <v>1502</v>
      </c>
      <c r="AR1031" s="19" t="s">
        <v>1540</v>
      </c>
      <c r="AS1031" s="19" t="s">
        <v>1562</v>
      </c>
      <c r="AT1031" s="19" t="s">
        <v>1563</v>
      </c>
      <c r="AU1031" s="19" t="s">
        <v>1564</v>
      </c>
      <c r="AV1031" s="19" t="s">
        <v>1565</v>
      </c>
      <c r="AW1031" s="19">
        <v>2007</v>
      </c>
      <c r="AX1031" s="19">
        <v>3</v>
      </c>
      <c r="AY1031" s="19" t="s">
        <v>1566</v>
      </c>
      <c r="AZ1031" s="19" t="s">
        <v>1567</v>
      </c>
      <c r="BA1031" s="19">
        <v>2008</v>
      </c>
      <c r="BB1031" t="str">
        <f>VLOOKUP(AC1031,'CTCwiretagcode(Jan2016)'!A$2:C$730,3,FALSE)</f>
        <v>SAM</v>
      </c>
      <c r="BC1031" t="str">
        <f t="shared" si="51"/>
        <v>NT</v>
      </c>
      <c r="BD1031">
        <f t="shared" si="52"/>
        <v>3</v>
      </c>
      <c r="BE1031" t="str">
        <f t="shared" si="50"/>
        <v>6342723M10107  C2011850</v>
      </c>
      <c r="BK1031" s="19" t="s">
        <v>1518</v>
      </c>
    </row>
    <row r="1032" spans="1:63" x14ac:dyDescent="0.25">
      <c r="A1032" s="19" t="s">
        <v>1501</v>
      </c>
      <c r="B1032" s="19">
        <v>4.0999999999999996</v>
      </c>
      <c r="C1032" s="19">
        <v>20140313</v>
      </c>
      <c r="D1032" s="19" t="s">
        <v>41</v>
      </c>
      <c r="E1032" s="19" t="s">
        <v>41</v>
      </c>
      <c r="F1032" s="19">
        <v>2232969</v>
      </c>
      <c r="G1032" s="19">
        <v>1</v>
      </c>
      <c r="H1032" s="19">
        <v>2011</v>
      </c>
      <c r="I1032" s="19">
        <v>20110824</v>
      </c>
      <c r="J1032" s="19" t="s">
        <v>1501</v>
      </c>
      <c r="K1032" s="19">
        <v>6</v>
      </c>
      <c r="L1032" s="19">
        <v>35</v>
      </c>
      <c r="M1032" s="19">
        <v>23</v>
      </c>
      <c r="N1032" s="19">
        <v>14</v>
      </c>
      <c r="O1032" s="19" t="s">
        <v>1502</v>
      </c>
      <c r="P1032" s="19">
        <v>4</v>
      </c>
      <c r="Q1032" s="19" t="s">
        <v>67</v>
      </c>
      <c r="R1032" s="19"/>
      <c r="S1032" s="19">
        <v>5000</v>
      </c>
      <c r="T1032" s="19" t="s">
        <v>45</v>
      </c>
      <c r="U1032" s="19"/>
      <c r="V1032" s="19"/>
      <c r="W1032" s="19"/>
      <c r="X1032" s="19">
        <v>860</v>
      </c>
      <c r="Y1032" s="19">
        <v>0</v>
      </c>
      <c r="Z1032" s="19">
        <v>1</v>
      </c>
      <c r="AA1032" s="19" t="s">
        <v>48</v>
      </c>
      <c r="AB1032" s="19">
        <v>1</v>
      </c>
      <c r="AC1032" s="19">
        <v>634841</v>
      </c>
      <c r="AD1032" s="19">
        <v>12</v>
      </c>
      <c r="AE1032" s="19"/>
      <c r="AF1032" s="19"/>
      <c r="AG1032" s="19"/>
      <c r="AH1032" s="19">
        <v>117396</v>
      </c>
      <c r="AI1032" s="19">
        <v>1</v>
      </c>
      <c r="AJ1032" s="19"/>
      <c r="AK1032" s="19"/>
      <c r="AL1032" s="19"/>
      <c r="AM1032" s="19"/>
      <c r="AN1032" s="19"/>
      <c r="AO1032" s="19">
        <v>2.38</v>
      </c>
      <c r="AP1032" s="19" t="s">
        <v>1519</v>
      </c>
      <c r="AQ1032" s="19" t="s">
        <v>1502</v>
      </c>
      <c r="AR1032" s="19" t="s">
        <v>1540</v>
      </c>
      <c r="AS1032" s="19" t="s">
        <v>1562</v>
      </c>
      <c r="AT1032" s="19" t="s">
        <v>1563</v>
      </c>
      <c r="AU1032" s="19" t="s">
        <v>1564</v>
      </c>
      <c r="AV1032" s="19" t="s">
        <v>1565</v>
      </c>
      <c r="AW1032" s="19">
        <v>2008</v>
      </c>
      <c r="AX1032" s="19">
        <v>3</v>
      </c>
      <c r="AY1032" s="19" t="s">
        <v>1566</v>
      </c>
      <c r="AZ1032" s="19" t="s">
        <v>1567</v>
      </c>
      <c r="BA1032" s="19">
        <v>2009</v>
      </c>
      <c r="BB1032" t="str">
        <f>VLOOKUP(AC1032,'CTCwiretagcode(Jan2016)'!A$2:C$730,3,FALSE)</f>
        <v>SAM</v>
      </c>
      <c r="BC1032" t="str">
        <f t="shared" si="51"/>
        <v>NT</v>
      </c>
      <c r="BD1032">
        <f t="shared" si="52"/>
        <v>3</v>
      </c>
      <c r="BE1032" t="str">
        <f t="shared" si="50"/>
        <v>6348413M10107  C2011860</v>
      </c>
      <c r="BK1032" s="19" t="s">
        <v>1518</v>
      </c>
    </row>
    <row r="1033" spans="1:63" x14ac:dyDescent="0.25">
      <c r="A1033" s="19" t="s">
        <v>1501</v>
      </c>
      <c r="B1033" s="19">
        <v>4.0999999999999996</v>
      </c>
      <c r="C1033" s="19">
        <v>20140313</v>
      </c>
      <c r="D1033" s="19" t="s">
        <v>41</v>
      </c>
      <c r="E1033" s="19" t="s">
        <v>41</v>
      </c>
      <c r="F1033" s="19">
        <v>2232995</v>
      </c>
      <c r="G1033" s="19">
        <v>1</v>
      </c>
      <c r="H1033" s="19">
        <v>2011</v>
      </c>
      <c r="I1033" s="19">
        <v>20110824</v>
      </c>
      <c r="J1033" s="19" t="s">
        <v>1501</v>
      </c>
      <c r="K1033" s="19">
        <v>6</v>
      </c>
      <c r="L1033" s="19">
        <v>35</v>
      </c>
      <c r="M1033" s="19">
        <v>23</v>
      </c>
      <c r="N1033" s="19">
        <v>14</v>
      </c>
      <c r="O1033" s="19" t="s">
        <v>1502</v>
      </c>
      <c r="P1033" s="19">
        <v>4</v>
      </c>
      <c r="Q1033" s="19" t="s">
        <v>67</v>
      </c>
      <c r="R1033" s="19"/>
      <c r="S1033" s="19">
        <v>5000</v>
      </c>
      <c r="T1033" s="19" t="s">
        <v>110</v>
      </c>
      <c r="U1033" s="19"/>
      <c r="V1033" s="19"/>
      <c r="W1033" s="19"/>
      <c r="X1033" s="19">
        <v>820</v>
      </c>
      <c r="Y1033" s="19">
        <v>0</v>
      </c>
      <c r="Z1033" s="19">
        <v>1</v>
      </c>
      <c r="AA1033" s="19" t="s">
        <v>48</v>
      </c>
      <c r="AB1033" s="19">
        <v>1</v>
      </c>
      <c r="AC1033" s="19">
        <v>634583</v>
      </c>
      <c r="AD1033" s="19">
        <v>12</v>
      </c>
      <c r="AE1033" s="19"/>
      <c r="AF1033" s="19"/>
      <c r="AG1033" s="19"/>
      <c r="AH1033" s="19">
        <v>117396</v>
      </c>
      <c r="AI1033" s="19">
        <v>1</v>
      </c>
      <c r="AJ1033" s="19"/>
      <c r="AK1033" s="19"/>
      <c r="AL1033" s="19"/>
      <c r="AM1033" s="19"/>
      <c r="AN1033" s="19"/>
      <c r="AO1033" s="19">
        <v>2.38</v>
      </c>
      <c r="AP1033" s="19" t="s">
        <v>1519</v>
      </c>
      <c r="AQ1033" s="19" t="s">
        <v>1502</v>
      </c>
      <c r="AR1033" s="19" t="s">
        <v>1540</v>
      </c>
      <c r="AS1033" s="19" t="s">
        <v>1562</v>
      </c>
      <c r="AT1033" s="19" t="s">
        <v>1579</v>
      </c>
      <c r="AU1033" s="19" t="s">
        <v>1580</v>
      </c>
      <c r="AV1033" s="19" t="s">
        <v>1565</v>
      </c>
      <c r="AW1033" s="19">
        <v>2007</v>
      </c>
      <c r="AX1033" s="19">
        <v>3</v>
      </c>
      <c r="AY1033" s="19" t="s">
        <v>1581</v>
      </c>
      <c r="AZ1033" s="19" t="s">
        <v>1567</v>
      </c>
      <c r="BA1033" s="19">
        <v>2008</v>
      </c>
      <c r="BB1033" t="str">
        <f>VLOOKUP(AC1033,'CTCwiretagcode(Jan2016)'!A$2:C$730,3,FALSE)</f>
        <v>GLH</v>
      </c>
      <c r="BC1033" t="str">
        <f t="shared" si="51"/>
        <v>NT</v>
      </c>
      <c r="BD1033">
        <f t="shared" si="52"/>
        <v>3</v>
      </c>
      <c r="BE1033" t="str">
        <f t="shared" si="50"/>
        <v>6345833M10107  C2011820</v>
      </c>
      <c r="BK1033" s="19" t="s">
        <v>1518</v>
      </c>
    </row>
    <row r="1034" spans="1:63" x14ac:dyDescent="0.25">
      <c r="A1034" s="19" t="s">
        <v>1501</v>
      </c>
      <c r="B1034" s="19">
        <v>4.0999999999999996</v>
      </c>
      <c r="C1034" s="19">
        <v>20140313</v>
      </c>
      <c r="D1034" s="19" t="s">
        <v>41</v>
      </c>
      <c r="E1034" s="19" t="s">
        <v>41</v>
      </c>
      <c r="F1034" s="19">
        <v>2232996</v>
      </c>
      <c r="G1034" s="19">
        <v>1</v>
      </c>
      <c r="H1034" s="19">
        <v>2011</v>
      </c>
      <c r="I1034" s="19">
        <v>20110824</v>
      </c>
      <c r="J1034" s="19" t="s">
        <v>1501</v>
      </c>
      <c r="K1034" s="19">
        <v>6</v>
      </c>
      <c r="L1034" s="19">
        <v>35</v>
      </c>
      <c r="M1034" s="19">
        <v>23</v>
      </c>
      <c r="N1034" s="19">
        <v>14</v>
      </c>
      <c r="O1034" s="19" t="s">
        <v>1502</v>
      </c>
      <c r="P1034" s="19">
        <v>4</v>
      </c>
      <c r="Q1034" s="19" t="s">
        <v>67</v>
      </c>
      <c r="R1034" s="19"/>
      <c r="S1034" s="19">
        <v>5000</v>
      </c>
      <c r="T1034" s="19" t="s">
        <v>110</v>
      </c>
      <c r="U1034" s="19"/>
      <c r="V1034" s="19"/>
      <c r="W1034" s="19"/>
      <c r="X1034" s="19">
        <v>870</v>
      </c>
      <c r="Y1034" s="19">
        <v>0</v>
      </c>
      <c r="Z1034" s="19">
        <v>1</v>
      </c>
      <c r="AA1034" s="19" t="s">
        <v>48</v>
      </c>
      <c r="AB1034" s="19">
        <v>1</v>
      </c>
      <c r="AC1034" s="19">
        <v>634272</v>
      </c>
      <c r="AD1034" s="19">
        <v>12</v>
      </c>
      <c r="AE1034" s="19"/>
      <c r="AF1034" s="19"/>
      <c r="AG1034" s="19"/>
      <c r="AH1034" s="19">
        <v>117396</v>
      </c>
      <c r="AI1034" s="19">
        <v>1</v>
      </c>
      <c r="AJ1034" s="19"/>
      <c r="AK1034" s="19"/>
      <c r="AL1034" s="19"/>
      <c r="AM1034" s="19"/>
      <c r="AN1034" s="19"/>
      <c r="AO1034" s="19">
        <v>2.38</v>
      </c>
      <c r="AP1034" s="19" t="s">
        <v>1519</v>
      </c>
      <c r="AQ1034" s="19" t="s">
        <v>1502</v>
      </c>
      <c r="AR1034" s="19" t="s">
        <v>1540</v>
      </c>
      <c r="AS1034" s="19" t="s">
        <v>1562</v>
      </c>
      <c r="AT1034" s="19" t="s">
        <v>1563</v>
      </c>
      <c r="AU1034" s="19" t="s">
        <v>1564</v>
      </c>
      <c r="AV1034" s="19" t="s">
        <v>1565</v>
      </c>
      <c r="AW1034" s="19">
        <v>2007</v>
      </c>
      <c r="AX1034" s="19">
        <v>3</v>
      </c>
      <c r="AY1034" s="19" t="s">
        <v>1566</v>
      </c>
      <c r="AZ1034" s="19" t="s">
        <v>1567</v>
      </c>
      <c r="BA1034" s="19">
        <v>2008</v>
      </c>
      <c r="BB1034" t="str">
        <f>VLOOKUP(AC1034,'CTCwiretagcode(Jan2016)'!A$2:C$730,3,FALSE)</f>
        <v>SAM</v>
      </c>
      <c r="BC1034" t="str">
        <f t="shared" si="51"/>
        <v>NT</v>
      </c>
      <c r="BD1034">
        <f t="shared" si="52"/>
        <v>3</v>
      </c>
      <c r="BE1034" t="str">
        <f t="shared" si="50"/>
        <v>6342723M10107  C2011870</v>
      </c>
      <c r="BK1034" s="19" t="s">
        <v>1518</v>
      </c>
    </row>
    <row r="1035" spans="1:63" x14ac:dyDescent="0.25">
      <c r="A1035" s="19" t="s">
        <v>1501</v>
      </c>
      <c r="B1035" s="19">
        <v>4.0999999999999996</v>
      </c>
      <c r="C1035" s="19">
        <v>20140313</v>
      </c>
      <c r="D1035" s="19" t="s">
        <v>41</v>
      </c>
      <c r="E1035" s="19" t="s">
        <v>41</v>
      </c>
      <c r="F1035" s="19">
        <v>2232971</v>
      </c>
      <c r="G1035" s="19">
        <v>1</v>
      </c>
      <c r="H1035" s="19">
        <v>2011</v>
      </c>
      <c r="I1035" s="19">
        <v>20110825</v>
      </c>
      <c r="J1035" s="19" t="s">
        <v>1501</v>
      </c>
      <c r="K1035" s="19">
        <v>6</v>
      </c>
      <c r="L1035" s="19">
        <v>35</v>
      </c>
      <c r="M1035" s="19">
        <v>23</v>
      </c>
      <c r="N1035" s="19">
        <v>17</v>
      </c>
      <c r="O1035" s="19" t="s">
        <v>1502</v>
      </c>
      <c r="P1035" s="19">
        <v>4</v>
      </c>
      <c r="Q1035" s="19" t="s">
        <v>67</v>
      </c>
      <c r="R1035" s="19"/>
      <c r="S1035" s="19">
        <v>5000</v>
      </c>
      <c r="T1035" s="19" t="s">
        <v>45</v>
      </c>
      <c r="U1035" s="19"/>
      <c r="V1035" s="19"/>
      <c r="W1035" s="19"/>
      <c r="X1035" s="19">
        <v>810</v>
      </c>
      <c r="Y1035" s="19">
        <v>0</v>
      </c>
      <c r="Z1035" s="19">
        <v>1</v>
      </c>
      <c r="AA1035" s="19" t="s">
        <v>48</v>
      </c>
      <c r="AB1035" s="19">
        <v>1</v>
      </c>
      <c r="AC1035" s="19">
        <v>634272</v>
      </c>
      <c r="AD1035" s="19">
        <v>12</v>
      </c>
      <c r="AE1035" s="19"/>
      <c r="AF1035" s="19"/>
      <c r="AG1035" s="19"/>
      <c r="AH1035" s="19">
        <v>117396</v>
      </c>
      <c r="AI1035" s="19">
        <v>1</v>
      </c>
      <c r="AJ1035" s="19"/>
      <c r="AK1035" s="19"/>
      <c r="AL1035" s="19"/>
      <c r="AM1035" s="19"/>
      <c r="AN1035" s="19"/>
      <c r="AO1035" s="19">
        <v>2.38</v>
      </c>
      <c r="AP1035" s="19" t="s">
        <v>1519</v>
      </c>
      <c r="AQ1035" s="19" t="s">
        <v>1502</v>
      </c>
      <c r="AR1035" s="19" t="s">
        <v>1540</v>
      </c>
      <c r="AS1035" s="19" t="s">
        <v>1562</v>
      </c>
      <c r="AT1035" s="19" t="s">
        <v>1563</v>
      </c>
      <c r="AU1035" s="19" t="s">
        <v>1564</v>
      </c>
      <c r="AV1035" s="19" t="s">
        <v>1565</v>
      </c>
      <c r="AW1035" s="19">
        <v>2007</v>
      </c>
      <c r="AX1035" s="19">
        <v>3</v>
      </c>
      <c r="AY1035" s="19" t="s">
        <v>1566</v>
      </c>
      <c r="AZ1035" s="19" t="s">
        <v>1567</v>
      </c>
      <c r="BA1035" s="19">
        <v>2008</v>
      </c>
      <c r="BB1035" t="str">
        <f>VLOOKUP(AC1035,'CTCwiretagcode(Jan2016)'!A$2:C$730,3,FALSE)</f>
        <v>SAM</v>
      </c>
      <c r="BC1035" t="str">
        <f t="shared" si="51"/>
        <v>Tr</v>
      </c>
      <c r="BD1035">
        <f t="shared" si="52"/>
        <v>3</v>
      </c>
      <c r="BE1035" t="str">
        <f t="shared" si="50"/>
        <v>6342723M10107  C2011810</v>
      </c>
      <c r="BK1035" s="19" t="s">
        <v>1518</v>
      </c>
    </row>
    <row r="1036" spans="1:63" x14ac:dyDescent="0.25">
      <c r="A1036" s="19" t="s">
        <v>1501</v>
      </c>
      <c r="B1036" s="19">
        <v>4.0999999999999996</v>
      </c>
      <c r="C1036" s="19">
        <v>20140313</v>
      </c>
      <c r="D1036" s="19" t="s">
        <v>41</v>
      </c>
      <c r="E1036" s="19" t="s">
        <v>41</v>
      </c>
      <c r="F1036" s="19">
        <v>2232972</v>
      </c>
      <c r="G1036" s="19">
        <v>1</v>
      </c>
      <c r="H1036" s="19">
        <v>2011</v>
      </c>
      <c r="I1036" s="19">
        <v>20110825</v>
      </c>
      <c r="J1036" s="19" t="s">
        <v>1501</v>
      </c>
      <c r="K1036" s="19">
        <v>6</v>
      </c>
      <c r="L1036" s="19">
        <v>35</v>
      </c>
      <c r="M1036" s="19">
        <v>23</v>
      </c>
      <c r="N1036" s="19">
        <v>17</v>
      </c>
      <c r="O1036" s="19" t="s">
        <v>1502</v>
      </c>
      <c r="P1036" s="19">
        <v>4</v>
      </c>
      <c r="Q1036" s="19" t="s">
        <v>67</v>
      </c>
      <c r="R1036" s="19"/>
      <c r="S1036" s="19">
        <v>5000</v>
      </c>
      <c r="T1036" s="19" t="s">
        <v>110</v>
      </c>
      <c r="U1036" s="19"/>
      <c r="V1036" s="19"/>
      <c r="W1036" s="19"/>
      <c r="X1036" s="19">
        <v>760</v>
      </c>
      <c r="Y1036" s="19">
        <v>0</v>
      </c>
      <c r="Z1036" s="19">
        <v>1</v>
      </c>
      <c r="AA1036" s="19" t="s">
        <v>48</v>
      </c>
      <c r="AB1036" s="19">
        <v>1</v>
      </c>
      <c r="AC1036" s="19">
        <v>634272</v>
      </c>
      <c r="AD1036" s="19">
        <v>12</v>
      </c>
      <c r="AE1036" s="19"/>
      <c r="AF1036" s="19"/>
      <c r="AG1036" s="19"/>
      <c r="AH1036" s="19">
        <v>117396</v>
      </c>
      <c r="AI1036" s="19">
        <v>1</v>
      </c>
      <c r="AJ1036" s="19"/>
      <c r="AK1036" s="19"/>
      <c r="AL1036" s="19"/>
      <c r="AM1036" s="19"/>
      <c r="AN1036" s="19"/>
      <c r="AO1036" s="19">
        <v>2.38</v>
      </c>
      <c r="AP1036" s="19" t="s">
        <v>1519</v>
      </c>
      <c r="AQ1036" s="19" t="s">
        <v>1502</v>
      </c>
      <c r="AR1036" s="19" t="s">
        <v>1540</v>
      </c>
      <c r="AS1036" s="19" t="s">
        <v>1562</v>
      </c>
      <c r="AT1036" s="19" t="s">
        <v>1563</v>
      </c>
      <c r="AU1036" s="19" t="s">
        <v>1564</v>
      </c>
      <c r="AV1036" s="19" t="s">
        <v>1565</v>
      </c>
      <c r="AW1036" s="19">
        <v>2007</v>
      </c>
      <c r="AX1036" s="19">
        <v>3</v>
      </c>
      <c r="AY1036" s="19" t="s">
        <v>1566</v>
      </c>
      <c r="AZ1036" s="19" t="s">
        <v>1567</v>
      </c>
      <c r="BA1036" s="19">
        <v>2008</v>
      </c>
      <c r="BB1036" t="str">
        <f>VLOOKUP(AC1036,'CTCwiretagcode(Jan2016)'!A$2:C$730,3,FALSE)</f>
        <v>SAM</v>
      </c>
      <c r="BC1036" t="str">
        <f t="shared" si="51"/>
        <v>Tr</v>
      </c>
      <c r="BD1036">
        <f t="shared" si="52"/>
        <v>3</v>
      </c>
      <c r="BE1036" t="str">
        <f t="shared" si="50"/>
        <v>6342723M10107  C2011760</v>
      </c>
      <c r="BK1036" s="19" t="s">
        <v>1518</v>
      </c>
    </row>
    <row r="1037" spans="1:63" x14ac:dyDescent="0.25">
      <c r="A1037" s="19" t="s">
        <v>1501</v>
      </c>
      <c r="B1037" s="19">
        <v>4.0999999999999996</v>
      </c>
      <c r="C1037" s="19">
        <v>20140313</v>
      </c>
      <c r="D1037" s="19" t="s">
        <v>41</v>
      </c>
      <c r="E1037" s="19" t="s">
        <v>41</v>
      </c>
      <c r="F1037" s="19">
        <v>2232973</v>
      </c>
      <c r="G1037" s="19">
        <v>1</v>
      </c>
      <c r="H1037" s="19">
        <v>2011</v>
      </c>
      <c r="I1037" s="19">
        <v>20110825</v>
      </c>
      <c r="J1037" s="19" t="s">
        <v>1501</v>
      </c>
      <c r="K1037" s="19">
        <v>6</v>
      </c>
      <c r="L1037" s="19">
        <v>35</v>
      </c>
      <c r="M1037" s="19">
        <v>23</v>
      </c>
      <c r="N1037" s="19">
        <v>17</v>
      </c>
      <c r="O1037" s="19" t="s">
        <v>1502</v>
      </c>
      <c r="P1037" s="19">
        <v>4</v>
      </c>
      <c r="Q1037" s="19" t="s">
        <v>67</v>
      </c>
      <c r="R1037" s="19"/>
      <c r="S1037" s="19">
        <v>5000</v>
      </c>
      <c r="T1037" s="19" t="s">
        <v>110</v>
      </c>
      <c r="U1037" s="19"/>
      <c r="V1037" s="19"/>
      <c r="W1037" s="19"/>
      <c r="X1037" s="19">
        <v>800</v>
      </c>
      <c r="Y1037" s="19">
        <v>0</v>
      </c>
      <c r="Z1037" s="19">
        <v>1</v>
      </c>
      <c r="AA1037" s="19" t="s">
        <v>48</v>
      </c>
      <c r="AB1037" s="19">
        <v>1</v>
      </c>
      <c r="AC1037" s="19">
        <v>634272</v>
      </c>
      <c r="AD1037" s="19">
        <v>12</v>
      </c>
      <c r="AE1037" s="19"/>
      <c r="AF1037" s="19"/>
      <c r="AG1037" s="19"/>
      <c r="AH1037" s="19">
        <v>117396</v>
      </c>
      <c r="AI1037" s="19">
        <v>1</v>
      </c>
      <c r="AJ1037" s="19"/>
      <c r="AK1037" s="19"/>
      <c r="AL1037" s="19"/>
      <c r="AM1037" s="19"/>
      <c r="AN1037" s="19"/>
      <c r="AO1037" s="19">
        <v>2.38</v>
      </c>
      <c r="AP1037" s="19" t="s">
        <v>1519</v>
      </c>
      <c r="AQ1037" s="19" t="s">
        <v>1502</v>
      </c>
      <c r="AR1037" s="19" t="s">
        <v>1540</v>
      </c>
      <c r="AS1037" s="19" t="s">
        <v>1562</v>
      </c>
      <c r="AT1037" s="19" t="s">
        <v>1563</v>
      </c>
      <c r="AU1037" s="19" t="s">
        <v>1564</v>
      </c>
      <c r="AV1037" s="19" t="s">
        <v>1565</v>
      </c>
      <c r="AW1037" s="19">
        <v>2007</v>
      </c>
      <c r="AX1037" s="19">
        <v>3</v>
      </c>
      <c r="AY1037" s="19" t="s">
        <v>1566</v>
      </c>
      <c r="AZ1037" s="19" t="s">
        <v>1567</v>
      </c>
      <c r="BA1037" s="19">
        <v>2008</v>
      </c>
      <c r="BB1037" t="str">
        <f>VLOOKUP(AC1037,'CTCwiretagcode(Jan2016)'!A$2:C$730,3,FALSE)</f>
        <v>SAM</v>
      </c>
      <c r="BC1037" t="str">
        <f t="shared" si="51"/>
        <v>Tr</v>
      </c>
      <c r="BD1037">
        <f t="shared" si="52"/>
        <v>3</v>
      </c>
      <c r="BE1037" t="str">
        <f t="shared" si="50"/>
        <v>6342723M10107  C2011800</v>
      </c>
      <c r="BK1037" s="19" t="s">
        <v>1518</v>
      </c>
    </row>
    <row r="1038" spans="1:63" x14ac:dyDescent="0.25">
      <c r="A1038" s="19" t="s">
        <v>1501</v>
      </c>
      <c r="B1038" s="19">
        <v>4.0999999999999996</v>
      </c>
      <c r="C1038" s="19">
        <v>20140313</v>
      </c>
      <c r="D1038" s="19" t="s">
        <v>41</v>
      </c>
      <c r="E1038" s="19" t="s">
        <v>41</v>
      </c>
      <c r="F1038" s="19">
        <v>2232937</v>
      </c>
      <c r="G1038" s="19">
        <v>1</v>
      </c>
      <c r="H1038" s="19">
        <v>2011</v>
      </c>
      <c r="I1038" s="19">
        <v>20110825</v>
      </c>
      <c r="J1038" s="19" t="s">
        <v>1501</v>
      </c>
      <c r="K1038" s="19">
        <v>6</v>
      </c>
      <c r="L1038" s="19">
        <v>35</v>
      </c>
      <c r="M1038" s="19">
        <v>23</v>
      </c>
      <c r="N1038" s="19">
        <v>17</v>
      </c>
      <c r="O1038" s="19" t="s">
        <v>1502</v>
      </c>
      <c r="P1038" s="19">
        <v>4</v>
      </c>
      <c r="Q1038" s="19" t="s">
        <v>67</v>
      </c>
      <c r="R1038" s="19"/>
      <c r="S1038" s="19">
        <v>5000</v>
      </c>
      <c r="T1038" s="19" t="s">
        <v>45</v>
      </c>
      <c r="U1038" s="19"/>
      <c r="V1038" s="19"/>
      <c r="W1038" s="19"/>
      <c r="X1038" s="19">
        <v>600</v>
      </c>
      <c r="Y1038" s="19">
        <v>0</v>
      </c>
      <c r="Z1038" s="19">
        <v>1</v>
      </c>
      <c r="AA1038" s="19" t="s">
        <v>48</v>
      </c>
      <c r="AB1038" s="19">
        <v>1</v>
      </c>
      <c r="AC1038" s="19">
        <v>635081</v>
      </c>
      <c r="AD1038" s="19">
        <v>12</v>
      </c>
      <c r="AE1038" s="19"/>
      <c r="AF1038" s="19"/>
      <c r="AG1038" s="19"/>
      <c r="AH1038" s="19">
        <v>117396</v>
      </c>
      <c r="AI1038" s="19">
        <v>1</v>
      </c>
      <c r="AJ1038" s="19"/>
      <c r="AK1038" s="19"/>
      <c r="AL1038" s="19"/>
      <c r="AM1038" s="19"/>
      <c r="AN1038" s="19"/>
      <c r="AO1038" s="19">
        <v>2.38</v>
      </c>
      <c r="AP1038" s="19" t="s">
        <v>1519</v>
      </c>
      <c r="AQ1038" s="19" t="s">
        <v>1502</v>
      </c>
      <c r="AR1038" s="19" t="s">
        <v>1540</v>
      </c>
      <c r="AS1038" s="19" t="s">
        <v>1562</v>
      </c>
      <c r="AT1038" s="19" t="s">
        <v>1579</v>
      </c>
      <c r="AU1038" s="19" t="s">
        <v>1580</v>
      </c>
      <c r="AV1038" s="19" t="s">
        <v>1565</v>
      </c>
      <c r="AW1038" s="19">
        <v>2008</v>
      </c>
      <c r="AX1038" s="19">
        <v>3</v>
      </c>
      <c r="AY1038" s="19" t="s">
        <v>1581</v>
      </c>
      <c r="AZ1038" s="19" t="s">
        <v>1567</v>
      </c>
      <c r="BA1038" s="19">
        <v>2009</v>
      </c>
      <c r="BB1038" t="str">
        <f>VLOOKUP(AC1038,'CTCwiretagcode(Jan2016)'!A$2:C$730,3,FALSE)</f>
        <v>GLH</v>
      </c>
      <c r="BC1038" t="str">
        <f t="shared" si="51"/>
        <v>Tr</v>
      </c>
      <c r="BD1038">
        <f t="shared" si="52"/>
        <v>3</v>
      </c>
      <c r="BE1038" t="str">
        <f t="shared" si="50"/>
        <v>6350813M10107  C2011600</v>
      </c>
      <c r="BK1038" s="19" t="s">
        <v>1518</v>
      </c>
    </row>
    <row r="1039" spans="1:63" x14ac:dyDescent="0.25">
      <c r="A1039" s="19" t="s">
        <v>1501</v>
      </c>
      <c r="B1039" s="19">
        <v>4.0999999999999996</v>
      </c>
      <c r="C1039" s="19">
        <v>20140313</v>
      </c>
      <c r="D1039" s="19" t="s">
        <v>41</v>
      </c>
      <c r="E1039" s="19" t="s">
        <v>41</v>
      </c>
      <c r="F1039" s="19">
        <v>2232590</v>
      </c>
      <c r="G1039" s="19">
        <v>1</v>
      </c>
      <c r="H1039" s="19">
        <v>2011</v>
      </c>
      <c r="I1039" s="19">
        <v>20110829</v>
      </c>
      <c r="J1039" s="19" t="s">
        <v>1501</v>
      </c>
      <c r="K1039" s="19">
        <v>6</v>
      </c>
      <c r="L1039" s="19">
        <v>36</v>
      </c>
      <c r="M1039" s="19">
        <v>23</v>
      </c>
      <c r="N1039" s="19">
        <v>14</v>
      </c>
      <c r="O1039" s="19" t="s">
        <v>1502</v>
      </c>
      <c r="P1039" s="19">
        <v>4</v>
      </c>
      <c r="Q1039" s="19" t="s">
        <v>67</v>
      </c>
      <c r="R1039" s="19"/>
      <c r="S1039" s="19">
        <v>5000</v>
      </c>
      <c r="T1039" s="19" t="s">
        <v>110</v>
      </c>
      <c r="U1039" s="19"/>
      <c r="V1039" s="19"/>
      <c r="W1039" s="19"/>
      <c r="X1039" s="19">
        <v>800</v>
      </c>
      <c r="Y1039" s="19">
        <v>0</v>
      </c>
      <c r="Z1039" s="19">
        <v>1</v>
      </c>
      <c r="AA1039" s="19" t="s">
        <v>48</v>
      </c>
      <c r="AB1039" s="19">
        <v>1</v>
      </c>
      <c r="AC1039" s="19">
        <v>634272</v>
      </c>
      <c r="AD1039" s="19">
        <v>12</v>
      </c>
      <c r="AE1039" s="19"/>
      <c r="AF1039" s="19"/>
      <c r="AG1039" s="19"/>
      <c r="AH1039" s="19">
        <v>117397</v>
      </c>
      <c r="AI1039" s="19">
        <v>1</v>
      </c>
      <c r="AJ1039" s="19"/>
      <c r="AK1039" s="19"/>
      <c r="AL1039" s="19"/>
      <c r="AM1039" s="19"/>
      <c r="AN1039" s="19"/>
      <c r="AO1039" s="19">
        <v>2.8</v>
      </c>
      <c r="AP1039" s="19" t="s">
        <v>1519</v>
      </c>
      <c r="AQ1039" s="19" t="s">
        <v>1502</v>
      </c>
      <c r="AR1039" s="19" t="s">
        <v>1540</v>
      </c>
      <c r="AS1039" s="19" t="s">
        <v>1562</v>
      </c>
      <c r="AT1039" s="19" t="s">
        <v>1563</v>
      </c>
      <c r="AU1039" s="19" t="s">
        <v>1564</v>
      </c>
      <c r="AV1039" s="19" t="s">
        <v>1565</v>
      </c>
      <c r="AW1039" s="19">
        <v>2007</v>
      </c>
      <c r="AX1039" s="19">
        <v>3</v>
      </c>
      <c r="AY1039" s="19" t="s">
        <v>1566</v>
      </c>
      <c r="AZ1039" s="19" t="s">
        <v>1567</v>
      </c>
      <c r="BA1039" s="19">
        <v>2008</v>
      </c>
      <c r="BB1039" t="str">
        <f>VLOOKUP(AC1039,'CTCwiretagcode(Jan2016)'!A$2:C$730,3,FALSE)</f>
        <v>SAM</v>
      </c>
      <c r="BC1039" t="str">
        <f t="shared" si="51"/>
        <v>NT</v>
      </c>
      <c r="BD1039">
        <f t="shared" si="52"/>
        <v>3</v>
      </c>
      <c r="BE1039" t="str">
        <f t="shared" si="50"/>
        <v>6342723M10107  C2011800</v>
      </c>
      <c r="BK1039" s="19" t="s">
        <v>1518</v>
      </c>
    </row>
    <row r="1040" spans="1:63" x14ac:dyDescent="0.25">
      <c r="A1040" s="19" t="s">
        <v>1501</v>
      </c>
      <c r="B1040" s="19">
        <v>4.0999999999999996</v>
      </c>
      <c r="C1040" s="19">
        <v>20140313</v>
      </c>
      <c r="D1040" s="19" t="s">
        <v>41</v>
      </c>
      <c r="E1040" s="19" t="s">
        <v>41</v>
      </c>
      <c r="F1040" s="19">
        <v>2232946</v>
      </c>
      <c r="G1040" s="19">
        <v>1</v>
      </c>
      <c r="H1040" s="19">
        <v>2011</v>
      </c>
      <c r="I1040" s="19">
        <v>20110829</v>
      </c>
      <c r="J1040" s="19" t="s">
        <v>1501</v>
      </c>
      <c r="K1040" s="19">
        <v>6</v>
      </c>
      <c r="L1040" s="19">
        <v>36</v>
      </c>
      <c r="M1040" s="19">
        <v>23</v>
      </c>
      <c r="N1040" s="19">
        <v>14</v>
      </c>
      <c r="O1040" s="19" t="s">
        <v>1502</v>
      </c>
      <c r="P1040" s="19">
        <v>4</v>
      </c>
      <c r="Q1040" s="19" t="s">
        <v>67</v>
      </c>
      <c r="R1040" s="19"/>
      <c r="S1040" s="19">
        <v>5000</v>
      </c>
      <c r="T1040" s="19" t="s">
        <v>110</v>
      </c>
      <c r="U1040" s="19"/>
      <c r="V1040" s="19"/>
      <c r="W1040" s="19"/>
      <c r="X1040" s="19">
        <v>830</v>
      </c>
      <c r="Y1040" s="19">
        <v>0</v>
      </c>
      <c r="Z1040" s="19">
        <v>1</v>
      </c>
      <c r="AA1040" s="19" t="s">
        <v>48</v>
      </c>
      <c r="AB1040" s="19">
        <v>1</v>
      </c>
      <c r="AC1040" s="19">
        <v>634272</v>
      </c>
      <c r="AD1040" s="19">
        <v>12</v>
      </c>
      <c r="AE1040" s="19"/>
      <c r="AF1040" s="19"/>
      <c r="AG1040" s="19"/>
      <c r="AH1040" s="19">
        <v>117397</v>
      </c>
      <c r="AI1040" s="19">
        <v>1</v>
      </c>
      <c r="AJ1040" s="19"/>
      <c r="AK1040" s="19"/>
      <c r="AL1040" s="19"/>
      <c r="AM1040" s="19"/>
      <c r="AN1040" s="19"/>
      <c r="AO1040" s="19">
        <v>2.8</v>
      </c>
      <c r="AP1040" s="19" t="s">
        <v>1519</v>
      </c>
      <c r="AQ1040" s="19" t="s">
        <v>1502</v>
      </c>
      <c r="AR1040" s="19" t="s">
        <v>1540</v>
      </c>
      <c r="AS1040" s="19" t="s">
        <v>1562</v>
      </c>
      <c r="AT1040" s="19" t="s">
        <v>1563</v>
      </c>
      <c r="AU1040" s="19" t="s">
        <v>1564</v>
      </c>
      <c r="AV1040" s="19" t="s">
        <v>1565</v>
      </c>
      <c r="AW1040" s="19">
        <v>2007</v>
      </c>
      <c r="AX1040" s="19">
        <v>3</v>
      </c>
      <c r="AY1040" s="19" t="s">
        <v>1566</v>
      </c>
      <c r="AZ1040" s="19" t="s">
        <v>1567</v>
      </c>
      <c r="BA1040" s="19">
        <v>2008</v>
      </c>
      <c r="BB1040" t="str">
        <f>VLOOKUP(AC1040,'CTCwiretagcode(Jan2016)'!A$2:C$730,3,FALSE)</f>
        <v>SAM</v>
      </c>
      <c r="BC1040" t="str">
        <f t="shared" si="51"/>
        <v>NT</v>
      </c>
      <c r="BD1040">
        <f t="shared" si="52"/>
        <v>3</v>
      </c>
      <c r="BE1040" t="str">
        <f t="shared" si="50"/>
        <v>6342723M10107  C2011830</v>
      </c>
      <c r="BK1040" s="19" t="s">
        <v>1518</v>
      </c>
    </row>
    <row r="1041" spans="1:63" x14ac:dyDescent="0.25">
      <c r="A1041" s="19" t="s">
        <v>1501</v>
      </c>
      <c r="B1041" s="19">
        <v>4.0999999999999996</v>
      </c>
      <c r="C1041" s="19">
        <v>20140313</v>
      </c>
      <c r="D1041" s="19" t="s">
        <v>41</v>
      </c>
      <c r="E1041" s="19" t="s">
        <v>41</v>
      </c>
      <c r="F1041" s="19">
        <v>2232947</v>
      </c>
      <c r="G1041" s="19">
        <v>1</v>
      </c>
      <c r="H1041" s="19">
        <v>2011</v>
      </c>
      <c r="I1041" s="19">
        <v>20110829</v>
      </c>
      <c r="J1041" s="19" t="s">
        <v>1501</v>
      </c>
      <c r="K1041" s="19">
        <v>6</v>
      </c>
      <c r="L1041" s="19">
        <v>36</v>
      </c>
      <c r="M1041" s="19">
        <v>23</v>
      </c>
      <c r="N1041" s="19">
        <v>14</v>
      </c>
      <c r="O1041" s="19" t="s">
        <v>1502</v>
      </c>
      <c r="P1041" s="19">
        <v>4</v>
      </c>
      <c r="Q1041" s="19" t="s">
        <v>67</v>
      </c>
      <c r="R1041" s="19"/>
      <c r="S1041" s="19">
        <v>5000</v>
      </c>
      <c r="T1041" s="19" t="s">
        <v>45</v>
      </c>
      <c r="U1041" s="19"/>
      <c r="V1041" s="19"/>
      <c r="W1041" s="19"/>
      <c r="X1041" s="19">
        <v>700</v>
      </c>
      <c r="Y1041" s="19">
        <v>0</v>
      </c>
      <c r="Z1041" s="19">
        <v>1</v>
      </c>
      <c r="AA1041" s="19" t="s">
        <v>48</v>
      </c>
      <c r="AB1041" s="19">
        <v>1</v>
      </c>
      <c r="AC1041" s="19">
        <v>634841</v>
      </c>
      <c r="AD1041" s="19">
        <v>12</v>
      </c>
      <c r="AE1041" s="19"/>
      <c r="AF1041" s="19"/>
      <c r="AG1041" s="19"/>
      <c r="AH1041" s="19">
        <v>117397</v>
      </c>
      <c r="AI1041" s="19">
        <v>1</v>
      </c>
      <c r="AJ1041" s="19"/>
      <c r="AK1041" s="19"/>
      <c r="AL1041" s="19"/>
      <c r="AM1041" s="19"/>
      <c r="AN1041" s="19"/>
      <c r="AO1041" s="19">
        <v>2.8</v>
      </c>
      <c r="AP1041" s="19" t="s">
        <v>1519</v>
      </c>
      <c r="AQ1041" s="19" t="s">
        <v>1502</v>
      </c>
      <c r="AR1041" s="19" t="s">
        <v>1540</v>
      </c>
      <c r="AS1041" s="19" t="s">
        <v>1562</v>
      </c>
      <c r="AT1041" s="19" t="s">
        <v>1563</v>
      </c>
      <c r="AU1041" s="19" t="s">
        <v>1564</v>
      </c>
      <c r="AV1041" s="19" t="s">
        <v>1565</v>
      </c>
      <c r="AW1041" s="19">
        <v>2008</v>
      </c>
      <c r="AX1041" s="19">
        <v>3</v>
      </c>
      <c r="AY1041" s="19" t="s">
        <v>1566</v>
      </c>
      <c r="AZ1041" s="19" t="s">
        <v>1567</v>
      </c>
      <c r="BA1041" s="19">
        <v>2009</v>
      </c>
      <c r="BB1041" t="str">
        <f>VLOOKUP(AC1041,'CTCwiretagcode(Jan2016)'!A$2:C$730,3,FALSE)</f>
        <v>SAM</v>
      </c>
      <c r="BC1041" t="str">
        <f t="shared" si="51"/>
        <v>NT</v>
      </c>
      <c r="BD1041">
        <f t="shared" si="52"/>
        <v>3</v>
      </c>
      <c r="BE1041" t="str">
        <f t="shared" si="50"/>
        <v>6348413M10107  C2011700</v>
      </c>
      <c r="BK1041" s="19" t="s">
        <v>1518</v>
      </c>
    </row>
    <row r="1042" spans="1:63" x14ac:dyDescent="0.25">
      <c r="A1042" s="19" t="s">
        <v>1501</v>
      </c>
      <c r="B1042" s="19">
        <v>4.0999999999999996</v>
      </c>
      <c r="C1042" s="19">
        <v>20140313</v>
      </c>
      <c r="D1042" s="19" t="s">
        <v>41</v>
      </c>
      <c r="E1042" s="19" t="s">
        <v>41</v>
      </c>
      <c r="F1042" s="19">
        <v>2232949</v>
      </c>
      <c r="G1042" s="19">
        <v>1</v>
      </c>
      <c r="H1042" s="19">
        <v>2011</v>
      </c>
      <c r="I1042" s="19">
        <v>20110829</v>
      </c>
      <c r="J1042" s="19" t="s">
        <v>1501</v>
      </c>
      <c r="K1042" s="19">
        <v>6</v>
      </c>
      <c r="L1042" s="19">
        <v>36</v>
      </c>
      <c r="M1042" s="19">
        <v>23</v>
      </c>
      <c r="N1042" s="19">
        <v>14</v>
      </c>
      <c r="O1042" s="19" t="s">
        <v>1502</v>
      </c>
      <c r="P1042" s="19">
        <v>4</v>
      </c>
      <c r="Q1042" s="19" t="s">
        <v>67</v>
      </c>
      <c r="R1042" s="19"/>
      <c r="S1042" s="19">
        <v>5000</v>
      </c>
      <c r="T1042" s="19" t="s">
        <v>45</v>
      </c>
      <c r="U1042" s="19"/>
      <c r="V1042" s="19"/>
      <c r="W1042" s="19"/>
      <c r="X1042" s="19">
        <v>670</v>
      </c>
      <c r="Y1042" s="19">
        <v>0</v>
      </c>
      <c r="Z1042" s="19">
        <v>1</v>
      </c>
      <c r="AA1042" s="19" t="s">
        <v>48</v>
      </c>
      <c r="AB1042" s="19">
        <v>1</v>
      </c>
      <c r="AC1042" s="19">
        <v>634841</v>
      </c>
      <c r="AD1042" s="19">
        <v>12</v>
      </c>
      <c r="AE1042" s="19"/>
      <c r="AF1042" s="19"/>
      <c r="AG1042" s="19"/>
      <c r="AH1042" s="19">
        <v>117397</v>
      </c>
      <c r="AI1042" s="19">
        <v>1</v>
      </c>
      <c r="AJ1042" s="19"/>
      <c r="AK1042" s="19"/>
      <c r="AL1042" s="19"/>
      <c r="AM1042" s="19"/>
      <c r="AN1042" s="19"/>
      <c r="AO1042" s="19">
        <v>2.8</v>
      </c>
      <c r="AP1042" s="19" t="s">
        <v>1519</v>
      </c>
      <c r="AQ1042" s="19" t="s">
        <v>1502</v>
      </c>
      <c r="AR1042" s="19" t="s">
        <v>1540</v>
      </c>
      <c r="AS1042" s="19" t="s">
        <v>1562</v>
      </c>
      <c r="AT1042" s="19" t="s">
        <v>1563</v>
      </c>
      <c r="AU1042" s="19" t="s">
        <v>1564</v>
      </c>
      <c r="AV1042" s="19" t="s">
        <v>1565</v>
      </c>
      <c r="AW1042" s="19">
        <v>2008</v>
      </c>
      <c r="AX1042" s="19">
        <v>3</v>
      </c>
      <c r="AY1042" s="19" t="s">
        <v>1566</v>
      </c>
      <c r="AZ1042" s="19" t="s">
        <v>1567</v>
      </c>
      <c r="BA1042" s="19">
        <v>2009</v>
      </c>
      <c r="BB1042" t="str">
        <f>VLOOKUP(AC1042,'CTCwiretagcode(Jan2016)'!A$2:C$730,3,FALSE)</f>
        <v>SAM</v>
      </c>
      <c r="BC1042" t="str">
        <f t="shared" si="51"/>
        <v>NT</v>
      </c>
      <c r="BD1042">
        <f t="shared" si="52"/>
        <v>3</v>
      </c>
      <c r="BE1042" t="str">
        <f t="shared" si="50"/>
        <v>6348413M10107  C2011670</v>
      </c>
      <c r="BK1042" s="19" t="s">
        <v>1518</v>
      </c>
    </row>
    <row r="1043" spans="1:63" x14ac:dyDescent="0.25">
      <c r="A1043" s="19" t="s">
        <v>1501</v>
      </c>
      <c r="B1043" s="19">
        <v>4.0999999999999996</v>
      </c>
      <c r="C1043" s="19">
        <v>20140313</v>
      </c>
      <c r="D1043" s="19" t="s">
        <v>41</v>
      </c>
      <c r="E1043" s="19" t="s">
        <v>41</v>
      </c>
      <c r="F1043" s="19">
        <v>2232951</v>
      </c>
      <c r="G1043" s="19">
        <v>1</v>
      </c>
      <c r="H1043" s="19">
        <v>2011</v>
      </c>
      <c r="I1043" s="19">
        <v>20110829</v>
      </c>
      <c r="J1043" s="19" t="s">
        <v>1501</v>
      </c>
      <c r="K1043" s="19">
        <v>6</v>
      </c>
      <c r="L1043" s="19">
        <v>36</v>
      </c>
      <c r="M1043" s="19">
        <v>23</v>
      </c>
      <c r="N1043" s="19">
        <v>14</v>
      </c>
      <c r="O1043" s="19" t="s">
        <v>1502</v>
      </c>
      <c r="P1043" s="19">
        <v>4</v>
      </c>
      <c r="Q1043" s="19" t="s">
        <v>67</v>
      </c>
      <c r="R1043" s="19"/>
      <c r="S1043" s="19">
        <v>5000</v>
      </c>
      <c r="T1043" s="19" t="s">
        <v>45</v>
      </c>
      <c r="U1043" s="19"/>
      <c r="V1043" s="19"/>
      <c r="W1043" s="19"/>
      <c r="X1043" s="19">
        <v>640</v>
      </c>
      <c r="Y1043" s="19">
        <v>0</v>
      </c>
      <c r="Z1043" s="19">
        <v>1</v>
      </c>
      <c r="AA1043" s="19" t="s">
        <v>48</v>
      </c>
      <c r="AB1043" s="19">
        <v>1</v>
      </c>
      <c r="AC1043" s="19">
        <v>634841</v>
      </c>
      <c r="AD1043" s="19">
        <v>12</v>
      </c>
      <c r="AE1043" s="19"/>
      <c r="AF1043" s="19"/>
      <c r="AG1043" s="19"/>
      <c r="AH1043" s="19">
        <v>117397</v>
      </c>
      <c r="AI1043" s="19">
        <v>1</v>
      </c>
      <c r="AJ1043" s="19"/>
      <c r="AK1043" s="19"/>
      <c r="AL1043" s="19"/>
      <c r="AM1043" s="19"/>
      <c r="AN1043" s="19"/>
      <c r="AO1043" s="19">
        <v>2.8</v>
      </c>
      <c r="AP1043" s="19" t="s">
        <v>1519</v>
      </c>
      <c r="AQ1043" s="19" t="s">
        <v>1502</v>
      </c>
      <c r="AR1043" s="19" t="s">
        <v>1540</v>
      </c>
      <c r="AS1043" s="19" t="s">
        <v>1562</v>
      </c>
      <c r="AT1043" s="19" t="s">
        <v>1563</v>
      </c>
      <c r="AU1043" s="19" t="s">
        <v>1564</v>
      </c>
      <c r="AV1043" s="19" t="s">
        <v>1565</v>
      </c>
      <c r="AW1043" s="19">
        <v>2008</v>
      </c>
      <c r="AX1043" s="19">
        <v>3</v>
      </c>
      <c r="AY1043" s="19" t="s">
        <v>1566</v>
      </c>
      <c r="AZ1043" s="19" t="s">
        <v>1567</v>
      </c>
      <c r="BA1043" s="19">
        <v>2009</v>
      </c>
      <c r="BB1043" t="str">
        <f>VLOOKUP(AC1043,'CTCwiretagcode(Jan2016)'!A$2:C$730,3,FALSE)</f>
        <v>SAM</v>
      </c>
      <c r="BC1043" t="str">
        <f t="shared" si="51"/>
        <v>NT</v>
      </c>
      <c r="BD1043">
        <f t="shared" si="52"/>
        <v>3</v>
      </c>
      <c r="BE1043" t="str">
        <f t="shared" si="50"/>
        <v>6348413M10107  C2011640</v>
      </c>
      <c r="BK1043" s="19" t="s">
        <v>1518</v>
      </c>
    </row>
    <row r="1044" spans="1:63" x14ac:dyDescent="0.25">
      <c r="A1044" s="19" t="s">
        <v>1501</v>
      </c>
      <c r="B1044" s="19">
        <v>4.0999999999999996</v>
      </c>
      <c r="C1044" s="19">
        <v>20140313</v>
      </c>
      <c r="D1044" s="19" t="s">
        <v>41</v>
      </c>
      <c r="E1044" s="19" t="s">
        <v>41</v>
      </c>
      <c r="F1044" s="19">
        <v>2232952</v>
      </c>
      <c r="G1044" s="19">
        <v>1</v>
      </c>
      <c r="H1044" s="19">
        <v>2011</v>
      </c>
      <c r="I1044" s="19">
        <v>20110829</v>
      </c>
      <c r="J1044" s="19" t="s">
        <v>1501</v>
      </c>
      <c r="K1044" s="19">
        <v>6</v>
      </c>
      <c r="L1044" s="19">
        <v>36</v>
      </c>
      <c r="M1044" s="19">
        <v>23</v>
      </c>
      <c r="N1044" s="19">
        <v>14</v>
      </c>
      <c r="O1044" s="19" t="s">
        <v>1502</v>
      </c>
      <c r="P1044" s="19">
        <v>4</v>
      </c>
      <c r="Q1044" s="19" t="s">
        <v>67</v>
      </c>
      <c r="R1044" s="19"/>
      <c r="S1044" s="19">
        <v>0</v>
      </c>
      <c r="T1044" s="19" t="s">
        <v>110</v>
      </c>
      <c r="U1044" s="19"/>
      <c r="V1044" s="19"/>
      <c r="W1044" s="19"/>
      <c r="X1044" s="19">
        <v>840</v>
      </c>
      <c r="Y1044" s="19">
        <v>0</v>
      </c>
      <c r="Z1044" s="19">
        <v>1</v>
      </c>
      <c r="AA1044" s="19" t="s">
        <v>48</v>
      </c>
      <c r="AB1044" s="19">
        <v>1</v>
      </c>
      <c r="AC1044" s="19">
        <v>634583</v>
      </c>
      <c r="AD1044" s="19">
        <v>12</v>
      </c>
      <c r="AE1044" s="19"/>
      <c r="AF1044" s="19"/>
      <c r="AG1044" s="19"/>
      <c r="AH1044" s="19">
        <v>117397</v>
      </c>
      <c r="AI1044" s="19">
        <v>1</v>
      </c>
      <c r="AJ1044" s="19"/>
      <c r="AK1044" s="19"/>
      <c r="AL1044" s="19"/>
      <c r="AM1044" s="19"/>
      <c r="AN1044" s="19"/>
      <c r="AO1044" s="19">
        <v>2.8</v>
      </c>
      <c r="AP1044" s="19" t="s">
        <v>1519</v>
      </c>
      <c r="AQ1044" s="19" t="s">
        <v>1502</v>
      </c>
      <c r="AR1044" s="19" t="s">
        <v>1540</v>
      </c>
      <c r="AS1044" s="19" t="s">
        <v>1562</v>
      </c>
      <c r="AT1044" s="19" t="s">
        <v>1579</v>
      </c>
      <c r="AU1044" s="19" t="s">
        <v>1580</v>
      </c>
      <c r="AV1044" s="19" t="s">
        <v>1565</v>
      </c>
      <c r="AW1044" s="19">
        <v>2007</v>
      </c>
      <c r="AX1044" s="19">
        <v>3</v>
      </c>
      <c r="AY1044" s="19" t="s">
        <v>1581</v>
      </c>
      <c r="AZ1044" s="19" t="s">
        <v>1567</v>
      </c>
      <c r="BA1044" s="19">
        <v>2008</v>
      </c>
      <c r="BB1044" t="str">
        <f>VLOOKUP(AC1044,'CTCwiretagcode(Jan2016)'!A$2:C$730,3,FALSE)</f>
        <v>GLH</v>
      </c>
      <c r="BC1044" t="str">
        <f t="shared" si="51"/>
        <v>NT</v>
      </c>
      <c r="BD1044">
        <f t="shared" si="52"/>
        <v>3</v>
      </c>
      <c r="BE1044" t="str">
        <f t="shared" si="50"/>
        <v>6345833M10107  C2011840</v>
      </c>
      <c r="BK1044" s="19" t="s">
        <v>1518</v>
      </c>
    </row>
    <row r="1045" spans="1:63" x14ac:dyDescent="0.25">
      <c r="A1045" s="19" t="s">
        <v>1501</v>
      </c>
      <c r="B1045" s="19">
        <v>4.0999999999999996</v>
      </c>
      <c r="C1045" s="19">
        <v>20140313</v>
      </c>
      <c r="D1045" s="19" t="s">
        <v>41</v>
      </c>
      <c r="E1045" s="19" t="s">
        <v>41</v>
      </c>
      <c r="F1045" s="19">
        <v>2232967</v>
      </c>
      <c r="G1045" s="19">
        <v>1</v>
      </c>
      <c r="H1045" s="19">
        <v>2011</v>
      </c>
      <c r="I1045" s="19">
        <v>20110829</v>
      </c>
      <c r="J1045" s="19" t="s">
        <v>1501</v>
      </c>
      <c r="K1045" s="19">
        <v>6</v>
      </c>
      <c r="L1045" s="19">
        <v>36</v>
      </c>
      <c r="M1045" s="19">
        <v>23</v>
      </c>
      <c r="N1045" s="19">
        <v>14</v>
      </c>
      <c r="O1045" s="19" t="s">
        <v>1502</v>
      </c>
      <c r="P1045" s="19">
        <v>4</v>
      </c>
      <c r="Q1045" s="19" t="s">
        <v>67</v>
      </c>
      <c r="R1045" s="19"/>
      <c r="S1045" s="19">
        <v>5000</v>
      </c>
      <c r="T1045" s="19" t="s">
        <v>110</v>
      </c>
      <c r="U1045" s="19"/>
      <c r="V1045" s="19"/>
      <c r="W1045" s="19"/>
      <c r="X1045" s="19">
        <v>770</v>
      </c>
      <c r="Y1045" s="19">
        <v>0</v>
      </c>
      <c r="Z1045" s="19">
        <v>1</v>
      </c>
      <c r="AA1045" s="19" t="s">
        <v>48</v>
      </c>
      <c r="AB1045" s="19">
        <v>1</v>
      </c>
      <c r="AC1045" s="19">
        <v>634272</v>
      </c>
      <c r="AD1045" s="19">
        <v>12</v>
      </c>
      <c r="AE1045" s="19"/>
      <c r="AF1045" s="19"/>
      <c r="AG1045" s="19"/>
      <c r="AH1045" s="19">
        <v>117397</v>
      </c>
      <c r="AI1045" s="19">
        <v>1</v>
      </c>
      <c r="AJ1045" s="19"/>
      <c r="AK1045" s="19"/>
      <c r="AL1045" s="19"/>
      <c r="AM1045" s="19"/>
      <c r="AN1045" s="19"/>
      <c r="AO1045" s="19">
        <v>2.8</v>
      </c>
      <c r="AP1045" s="19" t="s">
        <v>1519</v>
      </c>
      <c r="AQ1045" s="19" t="s">
        <v>1502</v>
      </c>
      <c r="AR1045" s="19" t="s">
        <v>1540</v>
      </c>
      <c r="AS1045" s="19" t="s">
        <v>1562</v>
      </c>
      <c r="AT1045" s="19" t="s">
        <v>1563</v>
      </c>
      <c r="AU1045" s="19" t="s">
        <v>1564</v>
      </c>
      <c r="AV1045" s="19" t="s">
        <v>1565</v>
      </c>
      <c r="AW1045" s="19">
        <v>2007</v>
      </c>
      <c r="AX1045" s="19">
        <v>3</v>
      </c>
      <c r="AY1045" s="19" t="s">
        <v>1566</v>
      </c>
      <c r="AZ1045" s="19" t="s">
        <v>1567</v>
      </c>
      <c r="BA1045" s="19">
        <v>2008</v>
      </c>
      <c r="BB1045" t="str">
        <f>VLOOKUP(AC1045,'CTCwiretagcode(Jan2016)'!A$2:C$730,3,FALSE)</f>
        <v>SAM</v>
      </c>
      <c r="BC1045" t="str">
        <f t="shared" si="51"/>
        <v>NT</v>
      </c>
      <c r="BD1045">
        <f t="shared" si="52"/>
        <v>3</v>
      </c>
      <c r="BE1045" t="str">
        <f t="shared" si="50"/>
        <v>6342723M10107  C2011770</v>
      </c>
      <c r="BK1045" s="19" t="s">
        <v>1518</v>
      </c>
    </row>
    <row r="1046" spans="1:63" x14ac:dyDescent="0.25">
      <c r="A1046" s="19" t="s">
        <v>1501</v>
      </c>
      <c r="B1046" s="19">
        <v>4.0999999999999996</v>
      </c>
      <c r="C1046" s="19">
        <v>20140313</v>
      </c>
      <c r="D1046" s="19" t="s">
        <v>41</v>
      </c>
      <c r="E1046" s="19" t="s">
        <v>41</v>
      </c>
      <c r="F1046" s="19">
        <v>2232954</v>
      </c>
      <c r="G1046" s="19">
        <v>1</v>
      </c>
      <c r="H1046" s="19">
        <v>2011</v>
      </c>
      <c r="I1046" s="19">
        <v>20110829</v>
      </c>
      <c r="J1046" s="19" t="s">
        <v>1501</v>
      </c>
      <c r="K1046" s="19">
        <v>6</v>
      </c>
      <c r="L1046" s="19">
        <v>36</v>
      </c>
      <c r="M1046" s="19">
        <v>23</v>
      </c>
      <c r="N1046" s="19">
        <v>14</v>
      </c>
      <c r="O1046" s="19" t="s">
        <v>1502</v>
      </c>
      <c r="P1046" s="19">
        <v>4</v>
      </c>
      <c r="Q1046" s="19" t="s">
        <v>67</v>
      </c>
      <c r="R1046" s="19"/>
      <c r="S1046" s="19">
        <v>5000</v>
      </c>
      <c r="T1046" s="19" t="s">
        <v>110</v>
      </c>
      <c r="U1046" s="19"/>
      <c r="V1046" s="19"/>
      <c r="W1046" s="19"/>
      <c r="X1046" s="19">
        <v>740</v>
      </c>
      <c r="Y1046" s="19">
        <v>0</v>
      </c>
      <c r="Z1046" s="19">
        <v>1</v>
      </c>
      <c r="AA1046" s="19" t="s">
        <v>48</v>
      </c>
      <c r="AB1046" s="19">
        <v>1</v>
      </c>
      <c r="AC1046" s="19">
        <v>634272</v>
      </c>
      <c r="AD1046" s="19">
        <v>12</v>
      </c>
      <c r="AE1046" s="19"/>
      <c r="AF1046" s="19"/>
      <c r="AG1046" s="19"/>
      <c r="AH1046" s="19">
        <v>117397</v>
      </c>
      <c r="AI1046" s="19">
        <v>1</v>
      </c>
      <c r="AJ1046" s="19"/>
      <c r="AK1046" s="19"/>
      <c r="AL1046" s="19"/>
      <c r="AM1046" s="19"/>
      <c r="AN1046" s="19"/>
      <c r="AO1046" s="19">
        <v>2.8</v>
      </c>
      <c r="AP1046" s="19" t="s">
        <v>1519</v>
      </c>
      <c r="AQ1046" s="19" t="s">
        <v>1502</v>
      </c>
      <c r="AR1046" s="19" t="s">
        <v>1540</v>
      </c>
      <c r="AS1046" s="19" t="s">
        <v>1562</v>
      </c>
      <c r="AT1046" s="19" t="s">
        <v>1563</v>
      </c>
      <c r="AU1046" s="19" t="s">
        <v>1564</v>
      </c>
      <c r="AV1046" s="19" t="s">
        <v>1565</v>
      </c>
      <c r="AW1046" s="19">
        <v>2007</v>
      </c>
      <c r="AX1046" s="19">
        <v>3</v>
      </c>
      <c r="AY1046" s="19" t="s">
        <v>1566</v>
      </c>
      <c r="AZ1046" s="19" t="s">
        <v>1567</v>
      </c>
      <c r="BA1046" s="19">
        <v>2008</v>
      </c>
      <c r="BB1046" t="str">
        <f>VLOOKUP(AC1046,'CTCwiretagcode(Jan2016)'!A$2:C$730,3,FALSE)</f>
        <v>SAM</v>
      </c>
      <c r="BC1046" t="str">
        <f t="shared" si="51"/>
        <v>NT</v>
      </c>
      <c r="BD1046">
        <f t="shared" si="52"/>
        <v>3</v>
      </c>
      <c r="BE1046" t="str">
        <f t="shared" si="50"/>
        <v>6342723M10107  C2011740</v>
      </c>
      <c r="BK1046" s="19" t="s">
        <v>1518</v>
      </c>
    </row>
    <row r="1047" spans="1:63" x14ac:dyDescent="0.25">
      <c r="A1047" s="19" t="s">
        <v>1501</v>
      </c>
      <c r="B1047" s="19">
        <v>4.0999999999999996</v>
      </c>
      <c r="C1047" s="19">
        <v>20140313</v>
      </c>
      <c r="D1047" s="19" t="s">
        <v>41</v>
      </c>
      <c r="E1047" s="19" t="s">
        <v>41</v>
      </c>
      <c r="F1047" s="19">
        <v>2232956</v>
      </c>
      <c r="G1047" s="19">
        <v>1</v>
      </c>
      <c r="H1047" s="19">
        <v>2011</v>
      </c>
      <c r="I1047" s="19">
        <v>20110829</v>
      </c>
      <c r="J1047" s="19" t="s">
        <v>1501</v>
      </c>
      <c r="K1047" s="19">
        <v>6</v>
      </c>
      <c r="L1047" s="19">
        <v>36</v>
      </c>
      <c r="M1047" s="19">
        <v>23</v>
      </c>
      <c r="N1047" s="19">
        <v>14</v>
      </c>
      <c r="O1047" s="19" t="s">
        <v>1502</v>
      </c>
      <c r="P1047" s="19">
        <v>4</v>
      </c>
      <c r="Q1047" s="19" t="s">
        <v>67</v>
      </c>
      <c r="R1047" s="19"/>
      <c r="S1047" s="19">
        <v>0</v>
      </c>
      <c r="T1047" s="19" t="s">
        <v>110</v>
      </c>
      <c r="U1047" s="19"/>
      <c r="V1047" s="19"/>
      <c r="W1047" s="19"/>
      <c r="X1047" s="19">
        <v>810</v>
      </c>
      <c r="Y1047" s="19">
        <v>0</v>
      </c>
      <c r="Z1047" s="19">
        <v>1</v>
      </c>
      <c r="AA1047" s="19" t="s">
        <v>48</v>
      </c>
      <c r="AB1047" s="19">
        <v>1</v>
      </c>
      <c r="AC1047" s="19">
        <v>634272</v>
      </c>
      <c r="AD1047" s="19">
        <v>12</v>
      </c>
      <c r="AE1047" s="19"/>
      <c r="AF1047" s="19"/>
      <c r="AG1047" s="19"/>
      <c r="AH1047" s="19">
        <v>117397</v>
      </c>
      <c r="AI1047" s="19">
        <v>1</v>
      </c>
      <c r="AJ1047" s="19"/>
      <c r="AK1047" s="19"/>
      <c r="AL1047" s="19"/>
      <c r="AM1047" s="19"/>
      <c r="AN1047" s="19"/>
      <c r="AO1047" s="19">
        <v>2.8</v>
      </c>
      <c r="AP1047" s="19" t="s">
        <v>1519</v>
      </c>
      <c r="AQ1047" s="19" t="s">
        <v>1502</v>
      </c>
      <c r="AR1047" s="19" t="s">
        <v>1540</v>
      </c>
      <c r="AS1047" s="19" t="s">
        <v>1562</v>
      </c>
      <c r="AT1047" s="19" t="s">
        <v>1563</v>
      </c>
      <c r="AU1047" s="19" t="s">
        <v>1564</v>
      </c>
      <c r="AV1047" s="19" t="s">
        <v>1565</v>
      </c>
      <c r="AW1047" s="19">
        <v>2007</v>
      </c>
      <c r="AX1047" s="19">
        <v>3</v>
      </c>
      <c r="AY1047" s="19" t="s">
        <v>1566</v>
      </c>
      <c r="AZ1047" s="19" t="s">
        <v>1567</v>
      </c>
      <c r="BA1047" s="19">
        <v>2008</v>
      </c>
      <c r="BB1047" t="str">
        <f>VLOOKUP(AC1047,'CTCwiretagcode(Jan2016)'!A$2:C$730,3,FALSE)</f>
        <v>SAM</v>
      </c>
      <c r="BC1047" t="str">
        <f t="shared" si="51"/>
        <v>NT</v>
      </c>
      <c r="BD1047">
        <f t="shared" si="52"/>
        <v>3</v>
      </c>
      <c r="BE1047" t="str">
        <f t="shared" si="50"/>
        <v>6342723M10107  C2011810</v>
      </c>
      <c r="BK1047" s="19" t="s">
        <v>1518</v>
      </c>
    </row>
    <row r="1048" spans="1:63" x14ac:dyDescent="0.25">
      <c r="A1048" s="19" t="s">
        <v>1501</v>
      </c>
      <c r="B1048" s="19">
        <v>4.0999999999999996</v>
      </c>
      <c r="C1048" s="19">
        <v>20140313</v>
      </c>
      <c r="D1048" s="19" t="s">
        <v>41</v>
      </c>
      <c r="E1048" s="19" t="s">
        <v>41</v>
      </c>
      <c r="F1048" s="19">
        <v>2232957</v>
      </c>
      <c r="G1048" s="19">
        <v>1</v>
      </c>
      <c r="H1048" s="19">
        <v>2011</v>
      </c>
      <c r="I1048" s="19">
        <v>20110829</v>
      </c>
      <c r="J1048" s="19" t="s">
        <v>1501</v>
      </c>
      <c r="K1048" s="19">
        <v>6</v>
      </c>
      <c r="L1048" s="19">
        <v>36</v>
      </c>
      <c r="M1048" s="19">
        <v>23</v>
      </c>
      <c r="N1048" s="19">
        <v>14</v>
      </c>
      <c r="O1048" s="19" t="s">
        <v>1502</v>
      </c>
      <c r="P1048" s="19">
        <v>4</v>
      </c>
      <c r="Q1048" s="19" t="s">
        <v>67</v>
      </c>
      <c r="R1048" s="19"/>
      <c r="S1048" s="19">
        <v>5000</v>
      </c>
      <c r="T1048" s="19" t="s">
        <v>45</v>
      </c>
      <c r="U1048" s="19"/>
      <c r="V1048" s="19"/>
      <c r="W1048" s="19"/>
      <c r="X1048" s="19">
        <v>860</v>
      </c>
      <c r="Y1048" s="19">
        <v>0</v>
      </c>
      <c r="Z1048" s="19">
        <v>1</v>
      </c>
      <c r="AA1048" s="19" t="s">
        <v>48</v>
      </c>
      <c r="AB1048" s="19">
        <v>1</v>
      </c>
      <c r="AC1048" s="19">
        <v>635081</v>
      </c>
      <c r="AD1048" s="19">
        <v>12</v>
      </c>
      <c r="AE1048" s="19"/>
      <c r="AF1048" s="19"/>
      <c r="AG1048" s="19"/>
      <c r="AH1048" s="19">
        <v>117397</v>
      </c>
      <c r="AI1048" s="19">
        <v>1</v>
      </c>
      <c r="AJ1048" s="19"/>
      <c r="AK1048" s="19"/>
      <c r="AL1048" s="19"/>
      <c r="AM1048" s="19"/>
      <c r="AN1048" s="19"/>
      <c r="AO1048" s="19">
        <v>2.8</v>
      </c>
      <c r="AP1048" s="19" t="s">
        <v>1519</v>
      </c>
      <c r="AQ1048" s="19" t="s">
        <v>1502</v>
      </c>
      <c r="AR1048" s="19" t="s">
        <v>1540</v>
      </c>
      <c r="AS1048" s="19" t="s">
        <v>1562</v>
      </c>
      <c r="AT1048" s="19" t="s">
        <v>1579</v>
      </c>
      <c r="AU1048" s="19" t="s">
        <v>1580</v>
      </c>
      <c r="AV1048" s="19" t="s">
        <v>1565</v>
      </c>
      <c r="AW1048" s="19">
        <v>2008</v>
      </c>
      <c r="AX1048" s="19">
        <v>3</v>
      </c>
      <c r="AY1048" s="19" t="s">
        <v>1581</v>
      </c>
      <c r="AZ1048" s="19" t="s">
        <v>1567</v>
      </c>
      <c r="BA1048" s="19">
        <v>2009</v>
      </c>
      <c r="BB1048" t="str">
        <f>VLOOKUP(AC1048,'CTCwiretagcode(Jan2016)'!A$2:C$730,3,FALSE)</f>
        <v>GLH</v>
      </c>
      <c r="BC1048" t="str">
        <f t="shared" si="51"/>
        <v>NT</v>
      </c>
      <c r="BD1048">
        <f t="shared" si="52"/>
        <v>3</v>
      </c>
      <c r="BE1048" t="str">
        <f t="shared" si="50"/>
        <v>6350813M10107  C2011860</v>
      </c>
      <c r="BK1048" s="19" t="s">
        <v>1518</v>
      </c>
    </row>
    <row r="1049" spans="1:63" x14ac:dyDescent="0.25">
      <c r="A1049" s="19" t="s">
        <v>1501</v>
      </c>
      <c r="B1049" s="19">
        <v>4.0999999999999996</v>
      </c>
      <c r="C1049" s="19">
        <v>20140313</v>
      </c>
      <c r="D1049" s="19" t="s">
        <v>41</v>
      </c>
      <c r="E1049" s="19" t="s">
        <v>41</v>
      </c>
      <c r="F1049" s="19">
        <v>2232960</v>
      </c>
      <c r="G1049" s="19">
        <v>1</v>
      </c>
      <c r="H1049" s="19">
        <v>2011</v>
      </c>
      <c r="I1049" s="19">
        <v>20110829</v>
      </c>
      <c r="J1049" s="19" t="s">
        <v>1501</v>
      </c>
      <c r="K1049" s="19">
        <v>6</v>
      </c>
      <c r="L1049" s="19">
        <v>36</v>
      </c>
      <c r="M1049" s="19">
        <v>23</v>
      </c>
      <c r="N1049" s="19">
        <v>14</v>
      </c>
      <c r="O1049" s="19" t="s">
        <v>1502</v>
      </c>
      <c r="P1049" s="19">
        <v>4</v>
      </c>
      <c r="Q1049" s="19" t="s">
        <v>67</v>
      </c>
      <c r="R1049" s="19"/>
      <c r="S1049" s="19">
        <v>5000</v>
      </c>
      <c r="T1049" s="19" t="s">
        <v>45</v>
      </c>
      <c r="U1049" s="19"/>
      <c r="V1049" s="19"/>
      <c r="W1049" s="19"/>
      <c r="X1049" s="19">
        <v>780</v>
      </c>
      <c r="Y1049" s="19">
        <v>0</v>
      </c>
      <c r="Z1049" s="19">
        <v>1</v>
      </c>
      <c r="AA1049" s="19" t="s">
        <v>48</v>
      </c>
      <c r="AB1049" s="19">
        <v>1</v>
      </c>
      <c r="AC1049" s="19">
        <v>634841</v>
      </c>
      <c r="AD1049" s="19">
        <v>12</v>
      </c>
      <c r="AE1049" s="19"/>
      <c r="AF1049" s="19"/>
      <c r="AG1049" s="19"/>
      <c r="AH1049" s="19">
        <v>117397</v>
      </c>
      <c r="AI1049" s="19">
        <v>1</v>
      </c>
      <c r="AJ1049" s="19"/>
      <c r="AK1049" s="19"/>
      <c r="AL1049" s="19"/>
      <c r="AM1049" s="19"/>
      <c r="AN1049" s="19"/>
      <c r="AO1049" s="19">
        <v>2.8</v>
      </c>
      <c r="AP1049" s="19" t="s">
        <v>1519</v>
      </c>
      <c r="AQ1049" s="19" t="s">
        <v>1502</v>
      </c>
      <c r="AR1049" s="19" t="s">
        <v>1540</v>
      </c>
      <c r="AS1049" s="19" t="s">
        <v>1562</v>
      </c>
      <c r="AT1049" s="19" t="s">
        <v>1563</v>
      </c>
      <c r="AU1049" s="19" t="s">
        <v>1564</v>
      </c>
      <c r="AV1049" s="19" t="s">
        <v>1565</v>
      </c>
      <c r="AW1049" s="19">
        <v>2008</v>
      </c>
      <c r="AX1049" s="19">
        <v>3</v>
      </c>
      <c r="AY1049" s="19" t="s">
        <v>1566</v>
      </c>
      <c r="AZ1049" s="19" t="s">
        <v>1567</v>
      </c>
      <c r="BA1049" s="19">
        <v>2009</v>
      </c>
      <c r="BB1049" t="str">
        <f>VLOOKUP(AC1049,'CTCwiretagcode(Jan2016)'!A$2:C$730,3,FALSE)</f>
        <v>SAM</v>
      </c>
      <c r="BC1049" t="str">
        <f t="shared" si="51"/>
        <v>NT</v>
      </c>
      <c r="BD1049">
        <f t="shared" si="52"/>
        <v>3</v>
      </c>
      <c r="BE1049" t="str">
        <f t="shared" si="50"/>
        <v>6348413M10107  C2011780</v>
      </c>
      <c r="BK1049" s="19" t="s">
        <v>1518</v>
      </c>
    </row>
    <row r="1050" spans="1:63" x14ac:dyDescent="0.25">
      <c r="A1050" s="19" t="s">
        <v>1501</v>
      </c>
      <c r="B1050" s="19">
        <v>4.0999999999999996</v>
      </c>
      <c r="C1050" s="19">
        <v>20140313</v>
      </c>
      <c r="D1050" s="19" t="s">
        <v>41</v>
      </c>
      <c r="E1050" s="19" t="s">
        <v>41</v>
      </c>
      <c r="F1050" s="19">
        <v>2232964</v>
      </c>
      <c r="G1050" s="19">
        <v>1</v>
      </c>
      <c r="H1050" s="19">
        <v>2011</v>
      </c>
      <c r="I1050" s="19">
        <v>20110829</v>
      </c>
      <c r="J1050" s="19" t="s">
        <v>1501</v>
      </c>
      <c r="K1050" s="19">
        <v>6</v>
      </c>
      <c r="L1050" s="19">
        <v>36</v>
      </c>
      <c r="M1050" s="19">
        <v>23</v>
      </c>
      <c r="N1050" s="19">
        <v>14</v>
      </c>
      <c r="O1050" s="19" t="s">
        <v>1502</v>
      </c>
      <c r="P1050" s="19">
        <v>4</v>
      </c>
      <c r="Q1050" s="19" t="s">
        <v>67</v>
      </c>
      <c r="R1050" s="19"/>
      <c r="S1050" s="19">
        <v>5000</v>
      </c>
      <c r="T1050" s="19" t="s">
        <v>45</v>
      </c>
      <c r="U1050" s="19"/>
      <c r="V1050" s="19"/>
      <c r="W1050" s="19"/>
      <c r="X1050" s="19">
        <v>860</v>
      </c>
      <c r="Y1050" s="19">
        <v>0</v>
      </c>
      <c r="Z1050" s="19">
        <v>1</v>
      </c>
      <c r="AA1050" s="19" t="s">
        <v>48</v>
      </c>
      <c r="AB1050" s="19">
        <v>1</v>
      </c>
      <c r="AC1050" s="19">
        <v>635081</v>
      </c>
      <c r="AD1050" s="19">
        <v>12</v>
      </c>
      <c r="AE1050" s="19"/>
      <c r="AF1050" s="19"/>
      <c r="AG1050" s="19"/>
      <c r="AH1050" s="19">
        <v>117397</v>
      </c>
      <c r="AI1050" s="19">
        <v>1</v>
      </c>
      <c r="AJ1050" s="19"/>
      <c r="AK1050" s="19"/>
      <c r="AL1050" s="19"/>
      <c r="AM1050" s="19"/>
      <c r="AN1050" s="19"/>
      <c r="AO1050" s="19">
        <v>2.8</v>
      </c>
      <c r="AP1050" s="19" t="s">
        <v>1519</v>
      </c>
      <c r="AQ1050" s="19" t="s">
        <v>1502</v>
      </c>
      <c r="AR1050" s="19" t="s">
        <v>1540</v>
      </c>
      <c r="AS1050" s="19" t="s">
        <v>1562</v>
      </c>
      <c r="AT1050" s="19" t="s">
        <v>1579</v>
      </c>
      <c r="AU1050" s="19" t="s">
        <v>1580</v>
      </c>
      <c r="AV1050" s="19" t="s">
        <v>1565</v>
      </c>
      <c r="AW1050" s="19">
        <v>2008</v>
      </c>
      <c r="AX1050" s="19">
        <v>3</v>
      </c>
      <c r="AY1050" s="19" t="s">
        <v>1581</v>
      </c>
      <c r="AZ1050" s="19" t="s">
        <v>1567</v>
      </c>
      <c r="BA1050" s="19">
        <v>2009</v>
      </c>
      <c r="BB1050" t="str">
        <f>VLOOKUP(AC1050,'CTCwiretagcode(Jan2016)'!A$2:C$730,3,FALSE)</f>
        <v>GLH</v>
      </c>
      <c r="BC1050" t="str">
        <f t="shared" si="51"/>
        <v>NT</v>
      </c>
      <c r="BD1050">
        <f t="shared" si="52"/>
        <v>3</v>
      </c>
      <c r="BE1050" t="str">
        <f t="shared" si="50"/>
        <v>6350813M10107  C2011860</v>
      </c>
      <c r="BK1050" s="19" t="s">
        <v>1518</v>
      </c>
    </row>
    <row r="1051" spans="1:63" x14ac:dyDescent="0.25">
      <c r="A1051" s="19" t="s">
        <v>1501</v>
      </c>
      <c r="B1051" s="19">
        <v>4.0999999999999996</v>
      </c>
      <c r="C1051" s="19">
        <v>20140313</v>
      </c>
      <c r="D1051" s="19" t="s">
        <v>41</v>
      </c>
      <c r="E1051" s="19" t="s">
        <v>41</v>
      </c>
      <c r="F1051" s="19">
        <v>2232618</v>
      </c>
      <c r="G1051" s="19">
        <v>1</v>
      </c>
      <c r="H1051" s="19">
        <v>2011</v>
      </c>
      <c r="I1051" s="19">
        <v>20110831</v>
      </c>
      <c r="J1051" s="19" t="s">
        <v>1501</v>
      </c>
      <c r="K1051" s="19">
        <v>6</v>
      </c>
      <c r="L1051" s="19">
        <v>36</v>
      </c>
      <c r="M1051" s="19">
        <v>23</v>
      </c>
      <c r="N1051" s="19">
        <v>14</v>
      </c>
      <c r="O1051" s="19" t="s">
        <v>1502</v>
      </c>
      <c r="P1051" s="19">
        <v>4</v>
      </c>
      <c r="Q1051" s="19" t="s">
        <v>67</v>
      </c>
      <c r="R1051" s="19"/>
      <c r="S1051" s="19">
        <v>5000</v>
      </c>
      <c r="T1051" s="19" t="s">
        <v>45</v>
      </c>
      <c r="U1051" s="19"/>
      <c r="V1051" s="19"/>
      <c r="W1051" s="19"/>
      <c r="X1051" s="19">
        <v>680</v>
      </c>
      <c r="Y1051" s="19">
        <v>0</v>
      </c>
      <c r="Z1051" s="19">
        <v>1</v>
      </c>
      <c r="AA1051" s="19" t="s">
        <v>48</v>
      </c>
      <c r="AB1051" s="19">
        <v>1</v>
      </c>
      <c r="AC1051" s="19">
        <v>635081</v>
      </c>
      <c r="AD1051" s="19">
        <v>12</v>
      </c>
      <c r="AE1051" s="19"/>
      <c r="AF1051" s="19"/>
      <c r="AG1051" s="19"/>
      <c r="AH1051" s="19">
        <v>117397</v>
      </c>
      <c r="AI1051" s="19">
        <v>1</v>
      </c>
      <c r="AJ1051" s="19"/>
      <c r="AK1051" s="19"/>
      <c r="AL1051" s="19"/>
      <c r="AM1051" s="19"/>
      <c r="AN1051" s="19"/>
      <c r="AO1051" s="19">
        <v>2.8</v>
      </c>
      <c r="AP1051" s="19" t="s">
        <v>1519</v>
      </c>
      <c r="AQ1051" s="19" t="s">
        <v>1502</v>
      </c>
      <c r="AR1051" s="19" t="s">
        <v>1540</v>
      </c>
      <c r="AS1051" s="19" t="s">
        <v>1562</v>
      </c>
      <c r="AT1051" s="19" t="s">
        <v>1579</v>
      </c>
      <c r="AU1051" s="19" t="s">
        <v>1580</v>
      </c>
      <c r="AV1051" s="19" t="s">
        <v>1565</v>
      </c>
      <c r="AW1051" s="19">
        <v>2008</v>
      </c>
      <c r="AX1051" s="19">
        <v>3</v>
      </c>
      <c r="AY1051" s="19" t="s">
        <v>1581</v>
      </c>
      <c r="AZ1051" s="19" t="s">
        <v>1567</v>
      </c>
      <c r="BA1051" s="19">
        <v>2009</v>
      </c>
      <c r="BB1051" t="str">
        <f>VLOOKUP(AC1051,'CTCwiretagcode(Jan2016)'!A$2:C$730,3,FALSE)</f>
        <v>GLH</v>
      </c>
      <c r="BC1051" t="str">
        <f t="shared" si="51"/>
        <v>NT</v>
      </c>
      <c r="BD1051">
        <f t="shared" si="52"/>
        <v>3</v>
      </c>
      <c r="BE1051" t="str">
        <f t="shared" si="50"/>
        <v>6350813M10107  C2011680</v>
      </c>
      <c r="BK1051" s="19" t="s">
        <v>1518</v>
      </c>
    </row>
    <row r="1052" spans="1:63" x14ac:dyDescent="0.25">
      <c r="A1052" s="19" t="s">
        <v>1501</v>
      </c>
      <c r="B1052" s="19">
        <v>4.0999999999999996</v>
      </c>
      <c r="C1052" s="19">
        <v>20140313</v>
      </c>
      <c r="D1052" s="19" t="s">
        <v>41</v>
      </c>
      <c r="E1052" s="19" t="s">
        <v>41</v>
      </c>
      <c r="F1052" s="19">
        <v>2233577</v>
      </c>
      <c r="G1052" s="19">
        <v>1</v>
      </c>
      <c r="H1052" s="19">
        <v>2011</v>
      </c>
      <c r="I1052" s="19">
        <v>20110831</v>
      </c>
      <c r="J1052" s="19" t="s">
        <v>1501</v>
      </c>
      <c r="K1052" s="19">
        <v>6</v>
      </c>
      <c r="L1052" s="19">
        <v>36</v>
      </c>
      <c r="M1052" s="19">
        <v>23</v>
      </c>
      <c r="N1052" s="19">
        <v>14</v>
      </c>
      <c r="O1052" s="19" t="s">
        <v>1502</v>
      </c>
      <c r="P1052" s="19">
        <v>4</v>
      </c>
      <c r="Q1052" s="19" t="s">
        <v>67</v>
      </c>
      <c r="R1052" s="19"/>
      <c r="S1052" s="19">
        <v>5000</v>
      </c>
      <c r="T1052" s="19" t="s">
        <v>110</v>
      </c>
      <c r="U1052" s="19"/>
      <c r="V1052" s="19"/>
      <c r="W1052" s="19"/>
      <c r="X1052" s="19">
        <v>730</v>
      </c>
      <c r="Y1052" s="19">
        <v>0</v>
      </c>
      <c r="Z1052" s="19">
        <v>1</v>
      </c>
      <c r="AA1052" s="19" t="s">
        <v>48</v>
      </c>
      <c r="AB1052" s="19">
        <v>1</v>
      </c>
      <c r="AC1052" s="19">
        <v>634583</v>
      </c>
      <c r="AD1052" s="19">
        <v>12</v>
      </c>
      <c r="AE1052" s="19"/>
      <c r="AF1052" s="19"/>
      <c r="AG1052" s="19"/>
      <c r="AH1052" s="19">
        <v>117397</v>
      </c>
      <c r="AI1052" s="19">
        <v>1</v>
      </c>
      <c r="AJ1052" s="19"/>
      <c r="AK1052" s="19"/>
      <c r="AL1052" s="19"/>
      <c r="AM1052" s="19"/>
      <c r="AN1052" s="19"/>
      <c r="AO1052" s="19">
        <v>2.8</v>
      </c>
      <c r="AP1052" s="19" t="s">
        <v>1519</v>
      </c>
      <c r="AQ1052" s="19" t="s">
        <v>1502</v>
      </c>
      <c r="AR1052" s="19" t="s">
        <v>1540</v>
      </c>
      <c r="AS1052" s="19" t="s">
        <v>1562</v>
      </c>
      <c r="AT1052" s="19" t="s">
        <v>1579</v>
      </c>
      <c r="AU1052" s="19" t="s">
        <v>1580</v>
      </c>
      <c r="AV1052" s="19" t="s">
        <v>1565</v>
      </c>
      <c r="AW1052" s="19">
        <v>2007</v>
      </c>
      <c r="AX1052" s="19">
        <v>3</v>
      </c>
      <c r="AY1052" s="19" t="s">
        <v>1581</v>
      </c>
      <c r="AZ1052" s="19" t="s">
        <v>1567</v>
      </c>
      <c r="BA1052" s="19">
        <v>2008</v>
      </c>
      <c r="BB1052" t="str">
        <f>VLOOKUP(AC1052,'CTCwiretagcode(Jan2016)'!A$2:C$730,3,FALSE)</f>
        <v>GLH</v>
      </c>
      <c r="BC1052" t="str">
        <f t="shared" si="51"/>
        <v>NT</v>
      </c>
      <c r="BD1052">
        <f t="shared" si="52"/>
        <v>3</v>
      </c>
      <c r="BE1052" t="str">
        <f t="shared" si="50"/>
        <v>6345833M10107  C2011730</v>
      </c>
      <c r="BK1052" s="19" t="s">
        <v>1518</v>
      </c>
    </row>
    <row r="1053" spans="1:63" x14ac:dyDescent="0.25">
      <c r="A1053" s="19" t="s">
        <v>1501</v>
      </c>
      <c r="B1053" s="19">
        <v>4.0999999999999996</v>
      </c>
      <c r="C1053" s="19">
        <v>20140313</v>
      </c>
      <c r="D1053" s="19" t="s">
        <v>41</v>
      </c>
      <c r="E1053" s="19" t="s">
        <v>41</v>
      </c>
      <c r="F1053" s="19">
        <v>2233579</v>
      </c>
      <c r="G1053" s="19">
        <v>1</v>
      </c>
      <c r="H1053" s="19">
        <v>2011</v>
      </c>
      <c r="I1053" s="19">
        <v>20110831</v>
      </c>
      <c r="J1053" s="19" t="s">
        <v>1501</v>
      </c>
      <c r="K1053" s="19">
        <v>6</v>
      </c>
      <c r="L1053" s="19">
        <v>36</v>
      </c>
      <c r="M1053" s="19">
        <v>23</v>
      </c>
      <c r="N1053" s="19">
        <v>14</v>
      </c>
      <c r="O1053" s="19" t="s">
        <v>1502</v>
      </c>
      <c r="P1053" s="19">
        <v>4</v>
      </c>
      <c r="Q1053" s="19" t="s">
        <v>67</v>
      </c>
      <c r="R1053" s="19"/>
      <c r="S1053" s="19">
        <v>5000</v>
      </c>
      <c r="T1053" s="19" t="s">
        <v>45</v>
      </c>
      <c r="U1053" s="19"/>
      <c r="V1053" s="19"/>
      <c r="W1053" s="19"/>
      <c r="X1053" s="19">
        <v>690</v>
      </c>
      <c r="Y1053" s="19">
        <v>0</v>
      </c>
      <c r="Z1053" s="19">
        <v>1</v>
      </c>
      <c r="AA1053" s="19" t="s">
        <v>48</v>
      </c>
      <c r="AB1053" s="19">
        <v>1</v>
      </c>
      <c r="AC1053" s="19">
        <v>634841</v>
      </c>
      <c r="AD1053" s="19">
        <v>12</v>
      </c>
      <c r="AE1053" s="19"/>
      <c r="AF1053" s="19"/>
      <c r="AG1053" s="19"/>
      <c r="AH1053" s="19">
        <v>117397</v>
      </c>
      <c r="AI1053" s="19">
        <v>1</v>
      </c>
      <c r="AJ1053" s="19"/>
      <c r="AK1053" s="19"/>
      <c r="AL1053" s="19"/>
      <c r="AM1053" s="19"/>
      <c r="AN1053" s="19"/>
      <c r="AO1053" s="19">
        <v>2.8</v>
      </c>
      <c r="AP1053" s="19" t="s">
        <v>1519</v>
      </c>
      <c r="AQ1053" s="19" t="s">
        <v>1502</v>
      </c>
      <c r="AR1053" s="19" t="s">
        <v>1540</v>
      </c>
      <c r="AS1053" s="19" t="s">
        <v>1562</v>
      </c>
      <c r="AT1053" s="19" t="s">
        <v>1563</v>
      </c>
      <c r="AU1053" s="19" t="s">
        <v>1564</v>
      </c>
      <c r="AV1053" s="19" t="s">
        <v>1565</v>
      </c>
      <c r="AW1053" s="19">
        <v>2008</v>
      </c>
      <c r="AX1053" s="19">
        <v>3</v>
      </c>
      <c r="AY1053" s="19" t="s">
        <v>1566</v>
      </c>
      <c r="AZ1053" s="19" t="s">
        <v>1567</v>
      </c>
      <c r="BA1053" s="19">
        <v>2009</v>
      </c>
      <c r="BB1053" t="str">
        <f>VLOOKUP(AC1053,'CTCwiretagcode(Jan2016)'!A$2:C$730,3,FALSE)</f>
        <v>SAM</v>
      </c>
      <c r="BC1053" t="str">
        <f t="shared" si="51"/>
        <v>NT</v>
      </c>
      <c r="BD1053">
        <f t="shared" si="52"/>
        <v>3</v>
      </c>
      <c r="BE1053" t="str">
        <f t="shared" si="50"/>
        <v>6348413M10107  C2011690</v>
      </c>
      <c r="BK1053" s="19" t="s">
        <v>1518</v>
      </c>
    </row>
    <row r="1054" spans="1:63" x14ac:dyDescent="0.25">
      <c r="A1054" s="19" t="s">
        <v>1501</v>
      </c>
      <c r="B1054" s="19">
        <v>4.0999999999999996</v>
      </c>
      <c r="C1054" s="19">
        <v>20140313</v>
      </c>
      <c r="D1054" s="19" t="s">
        <v>41</v>
      </c>
      <c r="E1054" s="19" t="s">
        <v>41</v>
      </c>
      <c r="F1054" s="19">
        <v>2233580</v>
      </c>
      <c r="G1054" s="19">
        <v>1</v>
      </c>
      <c r="H1054" s="19">
        <v>2011</v>
      </c>
      <c r="I1054" s="19">
        <v>20110831</v>
      </c>
      <c r="J1054" s="19" t="s">
        <v>1501</v>
      </c>
      <c r="K1054" s="19">
        <v>6</v>
      </c>
      <c r="L1054" s="19">
        <v>36</v>
      </c>
      <c r="M1054" s="19">
        <v>23</v>
      </c>
      <c r="N1054" s="19">
        <v>14</v>
      </c>
      <c r="O1054" s="19" t="s">
        <v>1502</v>
      </c>
      <c r="P1054" s="19">
        <v>4</v>
      </c>
      <c r="Q1054" s="19" t="s">
        <v>67</v>
      </c>
      <c r="R1054" s="19"/>
      <c r="S1054" s="19">
        <v>5000</v>
      </c>
      <c r="T1054" s="19" t="s">
        <v>110</v>
      </c>
      <c r="U1054" s="19"/>
      <c r="V1054" s="19"/>
      <c r="W1054" s="19"/>
      <c r="X1054" s="19">
        <v>830</v>
      </c>
      <c r="Y1054" s="19">
        <v>0</v>
      </c>
      <c r="Z1054" s="19">
        <v>1</v>
      </c>
      <c r="AA1054" s="19" t="s">
        <v>48</v>
      </c>
      <c r="AB1054" s="19">
        <v>1</v>
      </c>
      <c r="AC1054" s="19">
        <v>210278</v>
      </c>
      <c r="AD1054" s="19">
        <v>12</v>
      </c>
      <c r="AE1054" s="19"/>
      <c r="AF1054" s="19"/>
      <c r="AG1054" s="19"/>
      <c r="AH1054" s="19">
        <v>117397</v>
      </c>
      <c r="AI1054" s="19">
        <v>1</v>
      </c>
      <c r="AJ1054" s="19"/>
      <c r="AK1054" s="19"/>
      <c r="AL1054" s="19"/>
      <c r="AM1054" s="19"/>
      <c r="AN1054" s="19"/>
      <c r="AO1054" s="19">
        <v>2.8</v>
      </c>
      <c r="AP1054" s="19" t="s">
        <v>1519</v>
      </c>
      <c r="AQ1054" s="19" t="s">
        <v>1502</v>
      </c>
      <c r="AR1054" s="19" t="s">
        <v>1540</v>
      </c>
      <c r="AS1054" s="19" t="s">
        <v>1541</v>
      </c>
      <c r="AT1054" s="19" t="s">
        <v>1542</v>
      </c>
      <c r="AU1054" s="19" t="s">
        <v>1543</v>
      </c>
      <c r="AV1054" s="19" t="s">
        <v>1544</v>
      </c>
      <c r="AW1054" s="19">
        <v>2007</v>
      </c>
      <c r="AX1054" s="19">
        <v>3</v>
      </c>
      <c r="AY1054" s="19" t="s">
        <v>1545</v>
      </c>
      <c r="AZ1054" s="19" t="s">
        <v>1546</v>
      </c>
      <c r="BA1054" s="19">
        <v>2008</v>
      </c>
      <c r="BB1054" t="str">
        <f>VLOOKUP(AC1054,'CTCwiretagcode(Jan2016)'!A$2:C$730,3,FALSE)</f>
        <v>SSF</v>
      </c>
      <c r="BC1054" t="str">
        <f t="shared" si="51"/>
        <v>NT</v>
      </c>
      <c r="BD1054">
        <f t="shared" si="52"/>
        <v>3</v>
      </c>
      <c r="BE1054" t="str">
        <f t="shared" si="50"/>
        <v>2102783M10107  C2011830</v>
      </c>
      <c r="BK1054" s="19" t="s">
        <v>1518</v>
      </c>
    </row>
    <row r="1055" spans="1:63" x14ac:dyDescent="0.25">
      <c r="A1055" s="19" t="s">
        <v>1501</v>
      </c>
      <c r="B1055" s="19">
        <v>4.0999999999999996</v>
      </c>
      <c r="C1055" s="19">
        <v>20140313</v>
      </c>
      <c r="D1055" s="19" t="s">
        <v>41</v>
      </c>
      <c r="E1055" s="19" t="s">
        <v>41</v>
      </c>
      <c r="F1055" s="19">
        <v>2252832</v>
      </c>
      <c r="G1055" s="19">
        <v>1</v>
      </c>
      <c r="H1055" s="19">
        <v>2011</v>
      </c>
      <c r="I1055" s="19">
        <v>20110831</v>
      </c>
      <c r="J1055" s="19" t="s">
        <v>1501</v>
      </c>
      <c r="K1055" s="19">
        <v>6</v>
      </c>
      <c r="L1055" s="19">
        <v>36</v>
      </c>
      <c r="M1055" s="19">
        <v>23</v>
      </c>
      <c r="N1055" s="19">
        <v>49</v>
      </c>
      <c r="O1055" s="19" t="s">
        <v>1502</v>
      </c>
      <c r="P1055" s="19">
        <v>4</v>
      </c>
      <c r="Q1055" s="19" t="s">
        <v>67</v>
      </c>
      <c r="R1055" s="19"/>
      <c r="S1055" s="19">
        <v>5000</v>
      </c>
      <c r="T1055" s="19" t="s">
        <v>110</v>
      </c>
      <c r="U1055" s="19"/>
      <c r="V1055" s="19"/>
      <c r="W1055" s="19"/>
      <c r="X1055" s="19">
        <v>820</v>
      </c>
      <c r="Y1055" s="19">
        <v>0</v>
      </c>
      <c r="Z1055" s="19">
        <v>1</v>
      </c>
      <c r="AA1055" s="19" t="s">
        <v>48</v>
      </c>
      <c r="AB1055" s="19">
        <v>1</v>
      </c>
      <c r="AC1055" s="19">
        <v>634272</v>
      </c>
      <c r="AD1055" s="19">
        <v>12</v>
      </c>
      <c r="AE1055" s="19"/>
      <c r="AF1055" s="19"/>
      <c r="AG1055" s="19"/>
      <c r="AH1055" s="19">
        <v>117397</v>
      </c>
      <c r="AI1055" s="19">
        <v>1</v>
      </c>
      <c r="AJ1055" s="19"/>
      <c r="AK1055" s="19"/>
      <c r="AL1055" s="19"/>
      <c r="AM1055" s="19"/>
      <c r="AN1055" s="19"/>
      <c r="AO1055" s="19">
        <v>2.8</v>
      </c>
      <c r="AP1055" s="19" t="s">
        <v>1519</v>
      </c>
      <c r="AQ1055" s="19" t="s">
        <v>1502</v>
      </c>
      <c r="AR1055" s="19" t="s">
        <v>1540</v>
      </c>
      <c r="AS1055" s="19" t="s">
        <v>1562</v>
      </c>
      <c r="AT1055" s="19" t="s">
        <v>1563</v>
      </c>
      <c r="AU1055" s="19" t="s">
        <v>1564</v>
      </c>
      <c r="AV1055" s="19" t="s">
        <v>1565</v>
      </c>
      <c r="AW1055" s="19">
        <v>2007</v>
      </c>
      <c r="AX1055" s="19">
        <v>3</v>
      </c>
      <c r="AY1055" s="19" t="s">
        <v>1566</v>
      </c>
      <c r="AZ1055" s="19" t="s">
        <v>1567</v>
      </c>
      <c r="BA1055" s="19">
        <v>2008</v>
      </c>
      <c r="BB1055" t="str">
        <f>VLOOKUP(AC1055,'CTCwiretagcode(Jan2016)'!A$2:C$730,3,FALSE)</f>
        <v>SAM</v>
      </c>
      <c r="BC1055" t="str">
        <f t="shared" si="51"/>
        <v>mix</v>
      </c>
      <c r="BD1055">
        <f t="shared" si="52"/>
        <v>3</v>
      </c>
      <c r="BE1055" t="str">
        <f t="shared" si="50"/>
        <v>6342723M10107  C2011820</v>
      </c>
      <c r="BK1055" s="19" t="s">
        <v>1518</v>
      </c>
    </row>
    <row r="1056" spans="1:63" x14ac:dyDescent="0.25">
      <c r="A1056" s="19" t="s">
        <v>1501</v>
      </c>
      <c r="B1056" s="19">
        <v>4.0999999999999996</v>
      </c>
      <c r="C1056" s="19">
        <v>20140313</v>
      </c>
      <c r="D1056" s="19" t="s">
        <v>41</v>
      </c>
      <c r="E1056" s="19" t="s">
        <v>41</v>
      </c>
      <c r="F1056" s="19">
        <v>2232939</v>
      </c>
      <c r="G1056" s="19">
        <v>1</v>
      </c>
      <c r="H1056" s="19">
        <v>2011</v>
      </c>
      <c r="I1056" s="19">
        <v>20110901</v>
      </c>
      <c r="J1056" s="19" t="s">
        <v>1501</v>
      </c>
      <c r="K1056" s="19">
        <v>6</v>
      </c>
      <c r="L1056" s="19">
        <v>36</v>
      </c>
      <c r="M1056" s="19">
        <v>23</v>
      </c>
      <c r="N1056" s="19">
        <v>49</v>
      </c>
      <c r="O1056" s="19" t="s">
        <v>1502</v>
      </c>
      <c r="P1056" s="19">
        <v>4</v>
      </c>
      <c r="Q1056" s="19" t="s">
        <v>67</v>
      </c>
      <c r="R1056" s="19"/>
      <c r="S1056" s="19">
        <v>5000</v>
      </c>
      <c r="T1056" s="19" t="s">
        <v>110</v>
      </c>
      <c r="U1056" s="19"/>
      <c r="V1056" s="19"/>
      <c r="W1056" s="19"/>
      <c r="X1056" s="19">
        <v>860</v>
      </c>
      <c r="Y1056" s="19">
        <v>0</v>
      </c>
      <c r="Z1056" s="19">
        <v>1</v>
      </c>
      <c r="AA1056" s="19" t="s">
        <v>48</v>
      </c>
      <c r="AB1056" s="19">
        <v>1</v>
      </c>
      <c r="AC1056" s="19">
        <v>634272</v>
      </c>
      <c r="AD1056" s="19">
        <v>12</v>
      </c>
      <c r="AE1056" s="19"/>
      <c r="AF1056" s="19"/>
      <c r="AG1056" s="19"/>
      <c r="AH1056" s="19">
        <v>117397</v>
      </c>
      <c r="AI1056" s="19">
        <v>1</v>
      </c>
      <c r="AJ1056" s="19"/>
      <c r="AK1056" s="19"/>
      <c r="AL1056" s="19"/>
      <c r="AM1056" s="19"/>
      <c r="AN1056" s="19"/>
      <c r="AO1056" s="19">
        <v>2.8</v>
      </c>
      <c r="AP1056" s="19" t="s">
        <v>1519</v>
      </c>
      <c r="AQ1056" s="19" t="s">
        <v>1502</v>
      </c>
      <c r="AR1056" s="19" t="s">
        <v>1540</v>
      </c>
      <c r="AS1056" s="19" t="s">
        <v>1562</v>
      </c>
      <c r="AT1056" s="19" t="s">
        <v>1563</v>
      </c>
      <c r="AU1056" s="19" t="s">
        <v>1564</v>
      </c>
      <c r="AV1056" s="19" t="s">
        <v>1565</v>
      </c>
      <c r="AW1056" s="19">
        <v>2007</v>
      </c>
      <c r="AX1056" s="19">
        <v>3</v>
      </c>
      <c r="AY1056" s="19" t="s">
        <v>1566</v>
      </c>
      <c r="AZ1056" s="19" t="s">
        <v>1567</v>
      </c>
      <c r="BA1056" s="19">
        <v>2008</v>
      </c>
      <c r="BB1056" t="str">
        <f>VLOOKUP(AC1056,'CTCwiretagcode(Jan2016)'!A$2:C$730,3,FALSE)</f>
        <v>SAM</v>
      </c>
      <c r="BC1056" t="str">
        <f t="shared" si="51"/>
        <v>mix</v>
      </c>
      <c r="BD1056">
        <f t="shared" si="52"/>
        <v>3</v>
      </c>
      <c r="BE1056" t="str">
        <f t="shared" si="50"/>
        <v>6342723M10107  C2011860</v>
      </c>
      <c r="BK1056" s="19" t="s">
        <v>1518</v>
      </c>
    </row>
    <row r="1057" spans="1:63" x14ac:dyDescent="0.25">
      <c r="A1057" s="19" t="s">
        <v>1501</v>
      </c>
      <c r="B1057" s="19">
        <v>4.0999999999999996</v>
      </c>
      <c r="C1057" s="19">
        <v>20140313</v>
      </c>
      <c r="D1057" s="19" t="s">
        <v>41</v>
      </c>
      <c r="E1057" s="19" t="s">
        <v>41</v>
      </c>
      <c r="F1057" s="19">
        <v>2232942</v>
      </c>
      <c r="G1057" s="19">
        <v>1</v>
      </c>
      <c r="H1057" s="19">
        <v>2011</v>
      </c>
      <c r="I1057" s="19">
        <v>20110901</v>
      </c>
      <c r="J1057" s="19" t="s">
        <v>1501</v>
      </c>
      <c r="K1057" s="19">
        <v>6</v>
      </c>
      <c r="L1057" s="19">
        <v>36</v>
      </c>
      <c r="M1057" s="19">
        <v>23</v>
      </c>
      <c r="N1057" s="19">
        <v>49</v>
      </c>
      <c r="O1057" s="19" t="s">
        <v>1502</v>
      </c>
      <c r="P1057" s="19">
        <v>4</v>
      </c>
      <c r="Q1057" s="19" t="s">
        <v>67</v>
      </c>
      <c r="R1057" s="19"/>
      <c r="S1057" s="19">
        <v>5000</v>
      </c>
      <c r="T1057" s="19" t="s">
        <v>45</v>
      </c>
      <c r="U1057" s="19"/>
      <c r="V1057" s="19"/>
      <c r="W1057" s="19"/>
      <c r="X1057" s="19">
        <v>770</v>
      </c>
      <c r="Y1057" s="19">
        <v>0</v>
      </c>
      <c r="Z1057" s="19">
        <v>1</v>
      </c>
      <c r="AA1057" s="19" t="s">
        <v>48</v>
      </c>
      <c r="AB1057" s="19">
        <v>1</v>
      </c>
      <c r="AC1057" s="19">
        <v>634272</v>
      </c>
      <c r="AD1057" s="19">
        <v>12</v>
      </c>
      <c r="AE1057" s="19"/>
      <c r="AF1057" s="19"/>
      <c r="AG1057" s="19"/>
      <c r="AH1057" s="19">
        <v>117397</v>
      </c>
      <c r="AI1057" s="19">
        <v>1</v>
      </c>
      <c r="AJ1057" s="19"/>
      <c r="AK1057" s="19"/>
      <c r="AL1057" s="19"/>
      <c r="AM1057" s="19"/>
      <c r="AN1057" s="19"/>
      <c r="AO1057" s="19">
        <v>2.8</v>
      </c>
      <c r="AP1057" s="19" t="s">
        <v>1519</v>
      </c>
      <c r="AQ1057" s="19" t="s">
        <v>1502</v>
      </c>
      <c r="AR1057" s="19" t="s">
        <v>1540</v>
      </c>
      <c r="AS1057" s="19" t="s">
        <v>1562</v>
      </c>
      <c r="AT1057" s="19" t="s">
        <v>1563</v>
      </c>
      <c r="AU1057" s="19" t="s">
        <v>1564</v>
      </c>
      <c r="AV1057" s="19" t="s">
        <v>1565</v>
      </c>
      <c r="AW1057" s="19">
        <v>2007</v>
      </c>
      <c r="AX1057" s="19">
        <v>3</v>
      </c>
      <c r="AY1057" s="19" t="s">
        <v>1566</v>
      </c>
      <c r="AZ1057" s="19" t="s">
        <v>1567</v>
      </c>
      <c r="BA1057" s="19">
        <v>2008</v>
      </c>
      <c r="BB1057" t="str">
        <f>VLOOKUP(AC1057,'CTCwiretagcode(Jan2016)'!A$2:C$730,3,FALSE)</f>
        <v>SAM</v>
      </c>
      <c r="BC1057" t="str">
        <f t="shared" si="51"/>
        <v>mix</v>
      </c>
      <c r="BD1057">
        <f t="shared" si="52"/>
        <v>3</v>
      </c>
      <c r="BE1057" t="str">
        <f t="shared" si="50"/>
        <v>6342723M10107  C2011770</v>
      </c>
      <c r="BK1057" s="19" t="s">
        <v>1518</v>
      </c>
    </row>
    <row r="1058" spans="1:63" x14ac:dyDescent="0.25">
      <c r="A1058" s="19" t="s">
        <v>1501</v>
      </c>
      <c r="B1058" s="19">
        <v>4.0999999999999996</v>
      </c>
      <c r="C1058" s="19">
        <v>20140313</v>
      </c>
      <c r="D1058" s="19" t="s">
        <v>41</v>
      </c>
      <c r="E1058" s="19" t="s">
        <v>41</v>
      </c>
      <c r="F1058" s="19">
        <v>2232945</v>
      </c>
      <c r="G1058" s="19">
        <v>1</v>
      </c>
      <c r="H1058" s="19">
        <v>2011</v>
      </c>
      <c r="I1058" s="19">
        <v>20110901</v>
      </c>
      <c r="J1058" s="19" t="s">
        <v>1501</v>
      </c>
      <c r="K1058" s="19">
        <v>6</v>
      </c>
      <c r="L1058" s="19">
        <v>36</v>
      </c>
      <c r="M1058" s="19">
        <v>23</v>
      </c>
      <c r="N1058" s="19">
        <v>49</v>
      </c>
      <c r="O1058" s="19" t="s">
        <v>1502</v>
      </c>
      <c r="P1058" s="19">
        <v>4</v>
      </c>
      <c r="Q1058" s="19" t="s">
        <v>67</v>
      </c>
      <c r="R1058" s="19"/>
      <c r="S1058" s="19">
        <v>5000</v>
      </c>
      <c r="T1058" s="19" t="s">
        <v>45</v>
      </c>
      <c r="U1058" s="19"/>
      <c r="V1058" s="19"/>
      <c r="W1058" s="19"/>
      <c r="X1058" s="19">
        <v>850</v>
      </c>
      <c r="Y1058" s="19">
        <v>0</v>
      </c>
      <c r="Z1058" s="19">
        <v>1</v>
      </c>
      <c r="AA1058" s="19" t="s">
        <v>48</v>
      </c>
      <c r="AB1058" s="19">
        <v>1</v>
      </c>
      <c r="AC1058" s="19">
        <v>634272</v>
      </c>
      <c r="AD1058" s="19">
        <v>12</v>
      </c>
      <c r="AE1058" s="19"/>
      <c r="AF1058" s="19"/>
      <c r="AG1058" s="19"/>
      <c r="AH1058" s="19">
        <v>117397</v>
      </c>
      <c r="AI1058" s="19">
        <v>1</v>
      </c>
      <c r="AJ1058" s="19"/>
      <c r="AK1058" s="19"/>
      <c r="AL1058" s="19"/>
      <c r="AM1058" s="19"/>
      <c r="AN1058" s="19"/>
      <c r="AO1058" s="19">
        <v>2.8</v>
      </c>
      <c r="AP1058" s="19" t="s">
        <v>1519</v>
      </c>
      <c r="AQ1058" s="19" t="s">
        <v>1502</v>
      </c>
      <c r="AR1058" s="19" t="s">
        <v>1540</v>
      </c>
      <c r="AS1058" s="19" t="s">
        <v>1562</v>
      </c>
      <c r="AT1058" s="19" t="s">
        <v>1563</v>
      </c>
      <c r="AU1058" s="19" t="s">
        <v>1564</v>
      </c>
      <c r="AV1058" s="19" t="s">
        <v>1565</v>
      </c>
      <c r="AW1058" s="19">
        <v>2007</v>
      </c>
      <c r="AX1058" s="19">
        <v>3</v>
      </c>
      <c r="AY1058" s="19" t="s">
        <v>1566</v>
      </c>
      <c r="AZ1058" s="19" t="s">
        <v>1567</v>
      </c>
      <c r="BA1058" s="19">
        <v>2008</v>
      </c>
      <c r="BB1058" t="str">
        <f>VLOOKUP(AC1058,'CTCwiretagcode(Jan2016)'!A$2:C$730,3,FALSE)</f>
        <v>SAM</v>
      </c>
      <c r="BC1058" t="str">
        <f t="shared" si="51"/>
        <v>mix</v>
      </c>
      <c r="BD1058">
        <f t="shared" si="52"/>
        <v>3</v>
      </c>
      <c r="BE1058" t="str">
        <f t="shared" si="50"/>
        <v>6342723M10107  C2011850</v>
      </c>
      <c r="BK1058" s="19" t="s">
        <v>1518</v>
      </c>
    </row>
    <row r="1059" spans="1:63" x14ac:dyDescent="0.25">
      <c r="A1059" s="19" t="s">
        <v>1501</v>
      </c>
      <c r="B1059" s="19">
        <v>4.0999999999999996</v>
      </c>
      <c r="C1059" s="19">
        <v>20140313</v>
      </c>
      <c r="D1059" s="19" t="s">
        <v>41</v>
      </c>
      <c r="E1059" s="19" t="s">
        <v>41</v>
      </c>
      <c r="F1059" s="19">
        <v>2236446</v>
      </c>
      <c r="G1059" s="19">
        <v>1</v>
      </c>
      <c r="H1059" s="19">
        <v>2011</v>
      </c>
      <c r="I1059" s="19">
        <v>20110908</v>
      </c>
      <c r="J1059" s="19" t="s">
        <v>1501</v>
      </c>
      <c r="K1059" s="19">
        <v>6</v>
      </c>
      <c r="L1059" s="19">
        <v>37</v>
      </c>
      <c r="M1059" s="19">
        <v>23</v>
      </c>
      <c r="N1059" s="19">
        <v>19</v>
      </c>
      <c r="O1059" s="19" t="s">
        <v>1502</v>
      </c>
      <c r="P1059" s="19">
        <v>4</v>
      </c>
      <c r="Q1059" s="19" t="s">
        <v>67</v>
      </c>
      <c r="R1059" s="19"/>
      <c r="S1059" s="19">
        <v>5000</v>
      </c>
      <c r="T1059" s="19" t="s">
        <v>45</v>
      </c>
      <c r="U1059" s="19"/>
      <c r="V1059" s="19"/>
      <c r="W1059" s="19"/>
      <c r="X1059" s="19">
        <v>860</v>
      </c>
      <c r="Y1059" s="19">
        <v>0</v>
      </c>
      <c r="Z1059" s="19">
        <v>1</v>
      </c>
      <c r="AA1059" s="19" t="s">
        <v>48</v>
      </c>
      <c r="AB1059" s="19">
        <v>1</v>
      </c>
      <c r="AC1059" s="19">
        <v>635081</v>
      </c>
      <c r="AD1059" s="19">
        <v>12</v>
      </c>
      <c r="AE1059" s="19"/>
      <c r="AF1059" s="19"/>
      <c r="AG1059" s="19"/>
      <c r="AH1059" s="19">
        <v>117398</v>
      </c>
      <c r="AI1059" s="19">
        <v>1</v>
      </c>
      <c r="AJ1059" s="19"/>
      <c r="AK1059" s="19"/>
      <c r="AL1059" s="19"/>
      <c r="AM1059" s="19"/>
      <c r="AN1059" s="19"/>
      <c r="AO1059" s="19">
        <v>5.66</v>
      </c>
      <c r="AP1059" s="19" t="s">
        <v>1519</v>
      </c>
      <c r="AQ1059" s="19" t="s">
        <v>1502</v>
      </c>
      <c r="AR1059" s="19" t="s">
        <v>1540</v>
      </c>
      <c r="AS1059" s="19" t="s">
        <v>1562</v>
      </c>
      <c r="AT1059" s="19" t="s">
        <v>1579</v>
      </c>
      <c r="AU1059" s="19" t="s">
        <v>1580</v>
      </c>
      <c r="AV1059" s="19" t="s">
        <v>1565</v>
      </c>
      <c r="AW1059" s="19">
        <v>2008</v>
      </c>
      <c r="AX1059" s="19">
        <v>3</v>
      </c>
      <c r="AY1059" s="19" t="s">
        <v>1581</v>
      </c>
      <c r="AZ1059" s="19" t="s">
        <v>1567</v>
      </c>
      <c r="BA1059" s="19">
        <v>2009</v>
      </c>
      <c r="BB1059" t="str">
        <f>VLOOKUP(AC1059,'CTCwiretagcode(Jan2016)'!A$2:C$730,3,FALSE)</f>
        <v>GLH</v>
      </c>
      <c r="BC1059" t="str">
        <f t="shared" si="51"/>
        <v>NT</v>
      </c>
      <c r="BD1059">
        <f t="shared" si="52"/>
        <v>3</v>
      </c>
      <c r="BE1059" t="str">
        <f t="shared" si="50"/>
        <v>6350813M10107  C2011860</v>
      </c>
      <c r="BK1059" s="19" t="s">
        <v>1518</v>
      </c>
    </row>
    <row r="1060" spans="1:63" x14ac:dyDescent="0.25">
      <c r="A1060" s="19" t="s">
        <v>1501</v>
      </c>
      <c r="B1060" s="19">
        <v>4.0999999999999996</v>
      </c>
      <c r="C1060" s="19">
        <v>20140313</v>
      </c>
      <c r="D1060" s="19" t="s">
        <v>41</v>
      </c>
      <c r="E1060" s="19" t="s">
        <v>41</v>
      </c>
      <c r="F1060" s="19">
        <v>2236448</v>
      </c>
      <c r="G1060" s="19">
        <v>1</v>
      </c>
      <c r="H1060" s="19">
        <v>2011</v>
      </c>
      <c r="I1060" s="19">
        <v>20110908</v>
      </c>
      <c r="J1060" s="19" t="s">
        <v>1501</v>
      </c>
      <c r="K1060" s="19">
        <v>6</v>
      </c>
      <c r="L1060" s="19">
        <v>37</v>
      </c>
      <c r="M1060" s="19">
        <v>23</v>
      </c>
      <c r="N1060" s="19">
        <v>19</v>
      </c>
      <c r="O1060" s="19" t="s">
        <v>1502</v>
      </c>
      <c r="P1060" s="19">
        <v>4</v>
      </c>
      <c r="Q1060" s="19" t="s">
        <v>67</v>
      </c>
      <c r="R1060" s="19"/>
      <c r="S1060" s="19">
        <v>5000</v>
      </c>
      <c r="T1060" s="19" t="s">
        <v>45</v>
      </c>
      <c r="U1060" s="19"/>
      <c r="V1060" s="19"/>
      <c r="W1060" s="19"/>
      <c r="X1060" s="19">
        <v>680</v>
      </c>
      <c r="Y1060" s="19">
        <v>0</v>
      </c>
      <c r="Z1060" s="19">
        <v>1</v>
      </c>
      <c r="AA1060" s="19" t="s">
        <v>48</v>
      </c>
      <c r="AB1060" s="19">
        <v>1</v>
      </c>
      <c r="AC1060" s="19">
        <v>635081</v>
      </c>
      <c r="AD1060" s="19">
        <v>12</v>
      </c>
      <c r="AE1060" s="19"/>
      <c r="AF1060" s="19"/>
      <c r="AG1060" s="19"/>
      <c r="AH1060" s="19">
        <v>117398</v>
      </c>
      <c r="AI1060" s="19">
        <v>1</v>
      </c>
      <c r="AJ1060" s="19"/>
      <c r="AK1060" s="19"/>
      <c r="AL1060" s="19"/>
      <c r="AM1060" s="19"/>
      <c r="AN1060" s="19"/>
      <c r="AO1060" s="19">
        <v>5.66</v>
      </c>
      <c r="AP1060" s="19" t="s">
        <v>1519</v>
      </c>
      <c r="AQ1060" s="19" t="s">
        <v>1502</v>
      </c>
      <c r="AR1060" s="19" t="s">
        <v>1540</v>
      </c>
      <c r="AS1060" s="19" t="s">
        <v>1562</v>
      </c>
      <c r="AT1060" s="19" t="s">
        <v>1579</v>
      </c>
      <c r="AU1060" s="19" t="s">
        <v>1580</v>
      </c>
      <c r="AV1060" s="19" t="s">
        <v>1565</v>
      </c>
      <c r="AW1060" s="19">
        <v>2008</v>
      </c>
      <c r="AX1060" s="19">
        <v>3</v>
      </c>
      <c r="AY1060" s="19" t="s">
        <v>1581</v>
      </c>
      <c r="AZ1060" s="19" t="s">
        <v>1567</v>
      </c>
      <c r="BA1060" s="19">
        <v>2009</v>
      </c>
      <c r="BB1060" t="str">
        <f>VLOOKUP(AC1060,'CTCwiretagcode(Jan2016)'!A$2:C$730,3,FALSE)</f>
        <v>GLH</v>
      </c>
      <c r="BC1060" t="str">
        <f t="shared" si="51"/>
        <v>NT</v>
      </c>
      <c r="BD1060">
        <f t="shared" si="52"/>
        <v>3</v>
      </c>
      <c r="BE1060" t="str">
        <f t="shared" si="50"/>
        <v>6350813M10107  C2011680</v>
      </c>
      <c r="BK1060" s="19" t="s">
        <v>1518</v>
      </c>
    </row>
    <row r="1061" spans="1:63" x14ac:dyDescent="0.25">
      <c r="A1061" s="19" t="s">
        <v>1501</v>
      </c>
      <c r="B1061" s="19">
        <v>4.0999999999999996</v>
      </c>
      <c r="C1061" s="19">
        <v>20140313</v>
      </c>
      <c r="D1061" s="19" t="s">
        <v>41</v>
      </c>
      <c r="E1061" s="19" t="s">
        <v>41</v>
      </c>
      <c r="F1061" s="19">
        <v>2236449</v>
      </c>
      <c r="G1061" s="19">
        <v>1</v>
      </c>
      <c r="H1061" s="19">
        <v>2011</v>
      </c>
      <c r="I1061" s="19">
        <v>20110908</v>
      </c>
      <c r="J1061" s="19" t="s">
        <v>1501</v>
      </c>
      <c r="K1061" s="19">
        <v>6</v>
      </c>
      <c r="L1061" s="19">
        <v>37</v>
      </c>
      <c r="M1061" s="19">
        <v>23</v>
      </c>
      <c r="N1061" s="19">
        <v>19</v>
      </c>
      <c r="O1061" s="19" t="s">
        <v>1502</v>
      </c>
      <c r="P1061" s="19">
        <v>4</v>
      </c>
      <c r="Q1061" s="19" t="s">
        <v>67</v>
      </c>
      <c r="R1061" s="19"/>
      <c r="S1061" s="19">
        <v>5000</v>
      </c>
      <c r="T1061" s="19" t="s">
        <v>45</v>
      </c>
      <c r="U1061" s="19"/>
      <c r="V1061" s="19"/>
      <c r="W1061" s="19"/>
      <c r="X1061" s="19">
        <v>670</v>
      </c>
      <c r="Y1061" s="19">
        <v>0</v>
      </c>
      <c r="Z1061" s="19">
        <v>1</v>
      </c>
      <c r="AA1061" s="19" t="s">
        <v>48</v>
      </c>
      <c r="AB1061" s="19">
        <v>1</v>
      </c>
      <c r="AC1061" s="19">
        <v>634272</v>
      </c>
      <c r="AD1061" s="19">
        <v>12</v>
      </c>
      <c r="AE1061" s="19"/>
      <c r="AF1061" s="19"/>
      <c r="AG1061" s="19"/>
      <c r="AH1061" s="19">
        <v>117398</v>
      </c>
      <c r="AI1061" s="19">
        <v>1</v>
      </c>
      <c r="AJ1061" s="19"/>
      <c r="AK1061" s="19"/>
      <c r="AL1061" s="19"/>
      <c r="AM1061" s="19"/>
      <c r="AN1061" s="19"/>
      <c r="AO1061" s="19">
        <v>5.66</v>
      </c>
      <c r="AP1061" s="19" t="s">
        <v>1519</v>
      </c>
      <c r="AQ1061" s="19" t="s">
        <v>1502</v>
      </c>
      <c r="AR1061" s="19" t="s">
        <v>1540</v>
      </c>
      <c r="AS1061" s="19" t="s">
        <v>1562</v>
      </c>
      <c r="AT1061" s="19" t="s">
        <v>1563</v>
      </c>
      <c r="AU1061" s="19" t="s">
        <v>1564</v>
      </c>
      <c r="AV1061" s="19" t="s">
        <v>1565</v>
      </c>
      <c r="AW1061" s="19">
        <v>2007</v>
      </c>
      <c r="AX1061" s="19">
        <v>3</v>
      </c>
      <c r="AY1061" s="19" t="s">
        <v>1566</v>
      </c>
      <c r="AZ1061" s="19" t="s">
        <v>1567</v>
      </c>
      <c r="BA1061" s="19">
        <v>2008</v>
      </c>
      <c r="BB1061" t="str">
        <f>VLOOKUP(AC1061,'CTCwiretagcode(Jan2016)'!A$2:C$730,3,FALSE)</f>
        <v>SAM</v>
      </c>
      <c r="BC1061" t="str">
        <f t="shared" si="51"/>
        <v>NT</v>
      </c>
      <c r="BD1061">
        <f t="shared" si="52"/>
        <v>3</v>
      </c>
      <c r="BE1061" t="str">
        <f t="shared" si="50"/>
        <v>6342723M10107  C2011670</v>
      </c>
      <c r="BK1061" s="19" t="s">
        <v>1518</v>
      </c>
    </row>
    <row r="1062" spans="1:63" x14ac:dyDescent="0.25">
      <c r="A1062" s="19" t="s">
        <v>1501</v>
      </c>
      <c r="B1062" s="19">
        <v>4.0999999999999996</v>
      </c>
      <c r="C1062" s="19">
        <v>20140313</v>
      </c>
      <c r="D1062" s="19" t="s">
        <v>41</v>
      </c>
      <c r="E1062" s="19" t="s">
        <v>41</v>
      </c>
      <c r="F1062" s="19">
        <v>2236450</v>
      </c>
      <c r="G1062" s="19">
        <v>1</v>
      </c>
      <c r="H1062" s="19">
        <v>2011</v>
      </c>
      <c r="I1062" s="19">
        <v>20110908</v>
      </c>
      <c r="J1062" s="19" t="s">
        <v>1501</v>
      </c>
      <c r="K1062" s="19">
        <v>6</v>
      </c>
      <c r="L1062" s="19">
        <v>37</v>
      </c>
      <c r="M1062" s="19">
        <v>23</v>
      </c>
      <c r="N1062" s="19">
        <v>19</v>
      </c>
      <c r="O1062" s="19" t="s">
        <v>1502</v>
      </c>
      <c r="P1062" s="19">
        <v>4</v>
      </c>
      <c r="Q1062" s="19" t="s">
        <v>67</v>
      </c>
      <c r="R1062" s="19"/>
      <c r="S1062" s="19">
        <v>5000</v>
      </c>
      <c r="T1062" s="19" t="s">
        <v>110</v>
      </c>
      <c r="U1062" s="19"/>
      <c r="V1062" s="19"/>
      <c r="W1062" s="19"/>
      <c r="X1062" s="19">
        <v>910</v>
      </c>
      <c r="Y1062" s="19">
        <v>0</v>
      </c>
      <c r="Z1062" s="19">
        <v>1</v>
      </c>
      <c r="AA1062" s="19" t="s">
        <v>48</v>
      </c>
      <c r="AB1062" s="19">
        <v>1</v>
      </c>
      <c r="AC1062" s="19">
        <v>186240</v>
      </c>
      <c r="AD1062" s="19">
        <v>12</v>
      </c>
      <c r="AE1062" s="19"/>
      <c r="AF1062" s="19"/>
      <c r="AG1062" s="19"/>
      <c r="AH1062" s="19">
        <v>117398</v>
      </c>
      <c r="AI1062" s="19">
        <v>1</v>
      </c>
      <c r="AJ1062" s="19"/>
      <c r="AK1062" s="19"/>
      <c r="AL1062" s="19"/>
      <c r="AM1062" s="19"/>
      <c r="AN1062" s="19"/>
      <c r="AO1062" s="19">
        <v>5.66</v>
      </c>
      <c r="AP1062" s="19" t="s">
        <v>1519</v>
      </c>
      <c r="AQ1062" s="19" t="s">
        <v>1502</v>
      </c>
      <c r="AR1062" s="19" t="s">
        <v>1505</v>
      </c>
      <c r="AS1062" s="19" t="s">
        <v>1506</v>
      </c>
      <c r="AT1062" s="19" t="s">
        <v>1507</v>
      </c>
      <c r="AU1062" s="19" t="s">
        <v>1520</v>
      </c>
      <c r="AV1062" s="19" t="s">
        <v>1521</v>
      </c>
      <c r="AW1062" s="19">
        <v>2007</v>
      </c>
      <c r="AX1062" s="19">
        <v>3</v>
      </c>
      <c r="AY1062" s="19" t="s">
        <v>1522</v>
      </c>
      <c r="AZ1062" s="19" t="s">
        <v>1523</v>
      </c>
      <c r="BA1062" s="19">
        <v>2008</v>
      </c>
      <c r="BB1062" t="str">
        <f>VLOOKUP(AC1062,'CTCwiretagcode(Jan2016)'!A$2:C$730,3,FALSE)</f>
        <v>CHI</v>
      </c>
      <c r="BC1062" t="str">
        <f t="shared" si="51"/>
        <v>NT</v>
      </c>
      <c r="BD1062">
        <f t="shared" si="52"/>
        <v>3</v>
      </c>
      <c r="BE1062" t="str">
        <f t="shared" si="50"/>
        <v>1862403M10107  C2011910</v>
      </c>
      <c r="BK1062" s="19" t="s">
        <v>1518</v>
      </c>
    </row>
    <row r="1063" spans="1:63" x14ac:dyDescent="0.25">
      <c r="A1063" s="19" t="s">
        <v>1501</v>
      </c>
      <c r="B1063" s="19">
        <v>4.0999999999999996</v>
      </c>
      <c r="C1063" s="19">
        <v>20140313</v>
      </c>
      <c r="D1063" s="19" t="s">
        <v>41</v>
      </c>
      <c r="E1063" s="19" t="s">
        <v>41</v>
      </c>
      <c r="F1063" s="19">
        <v>2233381</v>
      </c>
      <c r="G1063" s="19">
        <v>1</v>
      </c>
      <c r="H1063" s="19">
        <v>2011</v>
      </c>
      <c r="I1063" s="19">
        <v>20110913</v>
      </c>
      <c r="J1063" s="19" t="s">
        <v>1501</v>
      </c>
      <c r="K1063" s="19">
        <v>6</v>
      </c>
      <c r="L1063" s="19">
        <v>38</v>
      </c>
      <c r="M1063" s="19">
        <v>23</v>
      </c>
      <c r="N1063" s="19">
        <v>17</v>
      </c>
      <c r="O1063" s="19" t="s">
        <v>1502</v>
      </c>
      <c r="P1063" s="19">
        <v>4</v>
      </c>
      <c r="Q1063" s="19" t="s">
        <v>67</v>
      </c>
      <c r="R1063" s="19"/>
      <c r="S1063" s="19">
        <v>5000</v>
      </c>
      <c r="T1063" s="19" t="s">
        <v>45</v>
      </c>
      <c r="U1063" s="19"/>
      <c r="V1063" s="19"/>
      <c r="W1063" s="19"/>
      <c r="X1063" s="19">
        <v>700</v>
      </c>
      <c r="Y1063" s="19">
        <v>0</v>
      </c>
      <c r="Z1063" s="19">
        <v>1</v>
      </c>
      <c r="AA1063" s="19" t="s">
        <v>48</v>
      </c>
      <c r="AB1063" s="19">
        <v>1</v>
      </c>
      <c r="AC1063" s="19">
        <v>634841</v>
      </c>
      <c r="AD1063" s="19">
        <v>12</v>
      </c>
      <c r="AE1063" s="19"/>
      <c r="AF1063" s="19"/>
      <c r="AG1063" s="19"/>
      <c r="AH1063" s="19">
        <v>117399</v>
      </c>
      <c r="AI1063" s="19">
        <v>1</v>
      </c>
      <c r="AJ1063" s="19"/>
      <c r="AK1063" s="19"/>
      <c r="AL1063" s="19"/>
      <c r="AM1063" s="19"/>
      <c r="AN1063" s="19"/>
      <c r="AO1063" s="19">
        <v>2.98</v>
      </c>
      <c r="AP1063" s="19" t="s">
        <v>1519</v>
      </c>
      <c r="AQ1063" s="19" t="s">
        <v>1502</v>
      </c>
      <c r="AR1063" s="19" t="s">
        <v>1540</v>
      </c>
      <c r="AS1063" s="19" t="s">
        <v>1562</v>
      </c>
      <c r="AT1063" s="19" t="s">
        <v>1563</v>
      </c>
      <c r="AU1063" s="19" t="s">
        <v>1564</v>
      </c>
      <c r="AV1063" s="19" t="s">
        <v>1565</v>
      </c>
      <c r="AW1063" s="19">
        <v>2008</v>
      </c>
      <c r="AX1063" s="19">
        <v>3</v>
      </c>
      <c r="AY1063" s="19" t="s">
        <v>1566</v>
      </c>
      <c r="AZ1063" s="19" t="s">
        <v>1567</v>
      </c>
      <c r="BA1063" s="19">
        <v>2009</v>
      </c>
      <c r="BB1063" t="str">
        <f>VLOOKUP(AC1063,'CTCwiretagcode(Jan2016)'!A$2:C$730,3,FALSE)</f>
        <v>SAM</v>
      </c>
      <c r="BC1063" t="str">
        <f t="shared" si="51"/>
        <v>Tr</v>
      </c>
      <c r="BD1063">
        <f t="shared" si="52"/>
        <v>3</v>
      </c>
      <c r="BE1063" t="str">
        <f t="shared" si="50"/>
        <v>6348413M10107  C2011700</v>
      </c>
      <c r="BK1063" s="19" t="s">
        <v>1518</v>
      </c>
    </row>
    <row r="1064" spans="1:63" x14ac:dyDescent="0.25">
      <c r="A1064" s="19" t="s">
        <v>1501</v>
      </c>
      <c r="B1064" s="19">
        <v>4.0999999999999996</v>
      </c>
      <c r="C1064" s="19">
        <v>20140313</v>
      </c>
      <c r="D1064" s="19" t="s">
        <v>41</v>
      </c>
      <c r="E1064" s="19" t="s">
        <v>41</v>
      </c>
      <c r="F1064" s="19">
        <v>2233384</v>
      </c>
      <c r="G1064" s="19">
        <v>1</v>
      </c>
      <c r="H1064" s="19">
        <v>2011</v>
      </c>
      <c r="I1064" s="19">
        <v>20110913</v>
      </c>
      <c r="J1064" s="19" t="s">
        <v>1501</v>
      </c>
      <c r="K1064" s="19">
        <v>6</v>
      </c>
      <c r="L1064" s="19">
        <v>38</v>
      </c>
      <c r="M1064" s="19">
        <v>23</v>
      </c>
      <c r="N1064" s="19">
        <v>17</v>
      </c>
      <c r="O1064" s="19" t="s">
        <v>1502</v>
      </c>
      <c r="P1064" s="19">
        <v>4</v>
      </c>
      <c r="Q1064" s="19" t="s">
        <v>67</v>
      </c>
      <c r="R1064" s="19"/>
      <c r="S1064" s="19">
        <v>5000</v>
      </c>
      <c r="T1064" s="19" t="s">
        <v>45</v>
      </c>
      <c r="U1064" s="19"/>
      <c r="V1064" s="19"/>
      <c r="W1064" s="19"/>
      <c r="X1064" s="19">
        <v>880</v>
      </c>
      <c r="Y1064" s="19">
        <v>0</v>
      </c>
      <c r="Z1064" s="19">
        <v>1</v>
      </c>
      <c r="AA1064" s="19" t="s">
        <v>48</v>
      </c>
      <c r="AB1064" s="19">
        <v>1</v>
      </c>
      <c r="AC1064" s="19">
        <v>634272</v>
      </c>
      <c r="AD1064" s="19">
        <v>12</v>
      </c>
      <c r="AE1064" s="19"/>
      <c r="AF1064" s="19"/>
      <c r="AG1064" s="19"/>
      <c r="AH1064" s="19">
        <v>117399</v>
      </c>
      <c r="AI1064" s="19">
        <v>1</v>
      </c>
      <c r="AJ1064" s="19"/>
      <c r="AK1064" s="19"/>
      <c r="AL1064" s="19"/>
      <c r="AM1064" s="19"/>
      <c r="AN1064" s="19"/>
      <c r="AO1064" s="19">
        <v>2.98</v>
      </c>
      <c r="AP1064" s="19" t="s">
        <v>1519</v>
      </c>
      <c r="AQ1064" s="19" t="s">
        <v>1502</v>
      </c>
      <c r="AR1064" s="19" t="s">
        <v>1540</v>
      </c>
      <c r="AS1064" s="19" t="s">
        <v>1562</v>
      </c>
      <c r="AT1064" s="19" t="s">
        <v>1563</v>
      </c>
      <c r="AU1064" s="19" t="s">
        <v>1564</v>
      </c>
      <c r="AV1064" s="19" t="s">
        <v>1565</v>
      </c>
      <c r="AW1064" s="19">
        <v>2007</v>
      </c>
      <c r="AX1064" s="19">
        <v>3</v>
      </c>
      <c r="AY1064" s="19" t="s">
        <v>1566</v>
      </c>
      <c r="AZ1064" s="19" t="s">
        <v>1567</v>
      </c>
      <c r="BA1064" s="19">
        <v>2008</v>
      </c>
      <c r="BB1064" t="str">
        <f>VLOOKUP(AC1064,'CTCwiretagcode(Jan2016)'!A$2:C$730,3,FALSE)</f>
        <v>SAM</v>
      </c>
      <c r="BC1064" t="str">
        <f t="shared" si="51"/>
        <v>Tr</v>
      </c>
      <c r="BD1064">
        <f t="shared" si="52"/>
        <v>3</v>
      </c>
      <c r="BE1064" t="str">
        <f t="shared" si="50"/>
        <v>6342723M10107  C2011880</v>
      </c>
      <c r="BK1064" s="19" t="s">
        <v>1518</v>
      </c>
    </row>
    <row r="1065" spans="1:63" x14ac:dyDescent="0.25">
      <c r="A1065" s="19" t="s">
        <v>1501</v>
      </c>
      <c r="B1065" s="19">
        <v>4.0999999999999996</v>
      </c>
      <c r="C1065" s="19">
        <v>20140313</v>
      </c>
      <c r="D1065" s="19" t="s">
        <v>41</v>
      </c>
      <c r="E1065" s="19" t="s">
        <v>41</v>
      </c>
      <c r="F1065" s="19">
        <v>2233387</v>
      </c>
      <c r="G1065" s="19">
        <v>1</v>
      </c>
      <c r="H1065" s="19">
        <v>2011</v>
      </c>
      <c r="I1065" s="19">
        <v>20110913</v>
      </c>
      <c r="J1065" s="19" t="s">
        <v>1501</v>
      </c>
      <c r="K1065" s="19">
        <v>6</v>
      </c>
      <c r="L1065" s="19">
        <v>38</v>
      </c>
      <c r="M1065" s="19">
        <v>23</v>
      </c>
      <c r="N1065" s="19">
        <v>17</v>
      </c>
      <c r="O1065" s="19" t="s">
        <v>1502</v>
      </c>
      <c r="P1065" s="19">
        <v>4</v>
      </c>
      <c r="Q1065" s="19" t="s">
        <v>67</v>
      </c>
      <c r="R1065" s="19"/>
      <c r="S1065" s="19">
        <v>5000</v>
      </c>
      <c r="T1065" s="19" t="s">
        <v>45</v>
      </c>
      <c r="U1065" s="19"/>
      <c r="V1065" s="19"/>
      <c r="W1065" s="19"/>
      <c r="X1065" s="19">
        <v>670</v>
      </c>
      <c r="Y1065" s="19">
        <v>0</v>
      </c>
      <c r="Z1065" s="19">
        <v>1</v>
      </c>
      <c r="AA1065" s="19" t="s">
        <v>48</v>
      </c>
      <c r="AB1065" s="19">
        <v>1</v>
      </c>
      <c r="AC1065" s="19">
        <v>634841</v>
      </c>
      <c r="AD1065" s="19">
        <v>12</v>
      </c>
      <c r="AE1065" s="19"/>
      <c r="AF1065" s="19"/>
      <c r="AG1065" s="19"/>
      <c r="AH1065" s="19">
        <v>117399</v>
      </c>
      <c r="AI1065" s="19">
        <v>1</v>
      </c>
      <c r="AJ1065" s="19"/>
      <c r="AK1065" s="19"/>
      <c r="AL1065" s="19"/>
      <c r="AM1065" s="19"/>
      <c r="AN1065" s="19"/>
      <c r="AO1065" s="19">
        <v>2.98</v>
      </c>
      <c r="AP1065" s="19" t="s">
        <v>1519</v>
      </c>
      <c r="AQ1065" s="19" t="s">
        <v>1502</v>
      </c>
      <c r="AR1065" s="19" t="s">
        <v>1540</v>
      </c>
      <c r="AS1065" s="19" t="s">
        <v>1562</v>
      </c>
      <c r="AT1065" s="19" t="s">
        <v>1563</v>
      </c>
      <c r="AU1065" s="19" t="s">
        <v>1564</v>
      </c>
      <c r="AV1065" s="19" t="s">
        <v>1565</v>
      </c>
      <c r="AW1065" s="19">
        <v>2008</v>
      </c>
      <c r="AX1065" s="19">
        <v>3</v>
      </c>
      <c r="AY1065" s="19" t="s">
        <v>1566</v>
      </c>
      <c r="AZ1065" s="19" t="s">
        <v>1567</v>
      </c>
      <c r="BA1065" s="19">
        <v>2009</v>
      </c>
      <c r="BB1065" t="str">
        <f>VLOOKUP(AC1065,'CTCwiretagcode(Jan2016)'!A$2:C$730,3,FALSE)</f>
        <v>SAM</v>
      </c>
      <c r="BC1065" t="str">
        <f t="shared" si="51"/>
        <v>Tr</v>
      </c>
      <c r="BD1065">
        <f t="shared" si="52"/>
        <v>3</v>
      </c>
      <c r="BE1065" t="str">
        <f t="shared" si="50"/>
        <v>6348413M10107  C2011670</v>
      </c>
      <c r="BK1065" s="19" t="s">
        <v>1518</v>
      </c>
    </row>
    <row r="1066" spans="1:63" x14ac:dyDescent="0.25">
      <c r="A1066" s="19" t="s">
        <v>1501</v>
      </c>
      <c r="B1066" s="19">
        <v>4.0999999999999996</v>
      </c>
      <c r="C1066" s="19">
        <v>20140313</v>
      </c>
      <c r="D1066" s="19" t="s">
        <v>41</v>
      </c>
      <c r="E1066" s="19" t="s">
        <v>41</v>
      </c>
      <c r="F1066" s="19">
        <v>2233388</v>
      </c>
      <c r="G1066" s="19">
        <v>1</v>
      </c>
      <c r="H1066" s="19">
        <v>2011</v>
      </c>
      <c r="I1066" s="19">
        <v>20110913</v>
      </c>
      <c r="J1066" s="19" t="s">
        <v>1501</v>
      </c>
      <c r="K1066" s="19">
        <v>6</v>
      </c>
      <c r="L1066" s="19">
        <v>38</v>
      </c>
      <c r="M1066" s="19">
        <v>23</v>
      </c>
      <c r="N1066" s="19">
        <v>17</v>
      </c>
      <c r="O1066" s="19" t="s">
        <v>1502</v>
      </c>
      <c r="P1066" s="19">
        <v>4</v>
      </c>
      <c r="Q1066" s="19" t="s">
        <v>67</v>
      </c>
      <c r="R1066" s="19"/>
      <c r="S1066" s="19">
        <v>5000</v>
      </c>
      <c r="T1066" s="19" t="s">
        <v>110</v>
      </c>
      <c r="U1066" s="19"/>
      <c r="V1066" s="19"/>
      <c r="W1066" s="19"/>
      <c r="X1066" s="19">
        <v>830</v>
      </c>
      <c r="Y1066" s="19">
        <v>0</v>
      </c>
      <c r="Z1066" s="19">
        <v>1</v>
      </c>
      <c r="AA1066" s="19" t="s">
        <v>48</v>
      </c>
      <c r="AB1066" s="19">
        <v>1</v>
      </c>
      <c r="AC1066" s="19">
        <v>634272</v>
      </c>
      <c r="AD1066" s="19">
        <v>12</v>
      </c>
      <c r="AE1066" s="19"/>
      <c r="AF1066" s="19"/>
      <c r="AG1066" s="19"/>
      <c r="AH1066" s="19">
        <v>117399</v>
      </c>
      <c r="AI1066" s="19">
        <v>1</v>
      </c>
      <c r="AJ1066" s="19"/>
      <c r="AK1066" s="19"/>
      <c r="AL1066" s="19"/>
      <c r="AM1066" s="19"/>
      <c r="AN1066" s="19"/>
      <c r="AO1066" s="19">
        <v>2.98</v>
      </c>
      <c r="AP1066" s="19" t="s">
        <v>1519</v>
      </c>
      <c r="AQ1066" s="19" t="s">
        <v>1502</v>
      </c>
      <c r="AR1066" s="19" t="s">
        <v>1540</v>
      </c>
      <c r="AS1066" s="19" t="s">
        <v>1562</v>
      </c>
      <c r="AT1066" s="19" t="s">
        <v>1563</v>
      </c>
      <c r="AU1066" s="19" t="s">
        <v>1564</v>
      </c>
      <c r="AV1066" s="19" t="s">
        <v>1565</v>
      </c>
      <c r="AW1066" s="19">
        <v>2007</v>
      </c>
      <c r="AX1066" s="19">
        <v>3</v>
      </c>
      <c r="AY1066" s="19" t="s">
        <v>1566</v>
      </c>
      <c r="AZ1066" s="19" t="s">
        <v>1567</v>
      </c>
      <c r="BA1066" s="19">
        <v>2008</v>
      </c>
      <c r="BB1066" t="str">
        <f>VLOOKUP(AC1066,'CTCwiretagcode(Jan2016)'!A$2:C$730,3,FALSE)</f>
        <v>SAM</v>
      </c>
      <c r="BC1066" t="str">
        <f t="shared" si="51"/>
        <v>Tr</v>
      </c>
      <c r="BD1066">
        <f t="shared" si="52"/>
        <v>3</v>
      </c>
      <c r="BE1066" t="str">
        <f t="shared" si="50"/>
        <v>6342723M10107  C2011830</v>
      </c>
      <c r="BK1066" s="19" t="s">
        <v>1518</v>
      </c>
    </row>
    <row r="1067" spans="1:63" x14ac:dyDescent="0.25">
      <c r="A1067" s="19" t="s">
        <v>1501</v>
      </c>
      <c r="B1067" s="19">
        <v>4.0999999999999996</v>
      </c>
      <c r="C1067" s="19">
        <v>20140313</v>
      </c>
      <c r="D1067" s="19" t="s">
        <v>41</v>
      </c>
      <c r="E1067" s="19" t="s">
        <v>41</v>
      </c>
      <c r="F1067" s="19">
        <v>2233754</v>
      </c>
      <c r="G1067" s="19">
        <v>1</v>
      </c>
      <c r="H1067" s="19">
        <v>2011</v>
      </c>
      <c r="I1067" s="19">
        <v>20110914</v>
      </c>
      <c r="J1067" s="19" t="s">
        <v>1501</v>
      </c>
      <c r="K1067" s="19">
        <v>6</v>
      </c>
      <c r="L1067" s="19">
        <v>38</v>
      </c>
      <c r="M1067" s="19">
        <v>23</v>
      </c>
      <c r="N1067" s="19">
        <v>17</v>
      </c>
      <c r="O1067" s="19" t="s">
        <v>1502</v>
      </c>
      <c r="P1067" s="19">
        <v>4</v>
      </c>
      <c r="Q1067" s="19" t="s">
        <v>67</v>
      </c>
      <c r="R1067" s="19"/>
      <c r="S1067" s="19">
        <v>5000</v>
      </c>
      <c r="T1067" s="19" t="s">
        <v>110</v>
      </c>
      <c r="U1067" s="19"/>
      <c r="V1067" s="19"/>
      <c r="W1067" s="19"/>
      <c r="X1067" s="19">
        <v>770</v>
      </c>
      <c r="Y1067" s="19">
        <v>0</v>
      </c>
      <c r="Z1067" s="19">
        <v>1</v>
      </c>
      <c r="AA1067" s="19" t="s">
        <v>48</v>
      </c>
      <c r="AB1067" s="19">
        <v>1</v>
      </c>
      <c r="AC1067" s="19">
        <v>634272</v>
      </c>
      <c r="AD1067" s="19">
        <v>12</v>
      </c>
      <c r="AE1067" s="19"/>
      <c r="AF1067" s="19"/>
      <c r="AG1067" s="19"/>
      <c r="AH1067" s="19">
        <v>117399</v>
      </c>
      <c r="AI1067" s="19">
        <v>1</v>
      </c>
      <c r="AJ1067" s="19"/>
      <c r="AK1067" s="19"/>
      <c r="AL1067" s="19"/>
      <c r="AM1067" s="19"/>
      <c r="AN1067" s="19"/>
      <c r="AO1067" s="19">
        <v>2.98</v>
      </c>
      <c r="AP1067" s="19" t="s">
        <v>1519</v>
      </c>
      <c r="AQ1067" s="19" t="s">
        <v>1502</v>
      </c>
      <c r="AR1067" s="19" t="s">
        <v>1540</v>
      </c>
      <c r="AS1067" s="19" t="s">
        <v>1562</v>
      </c>
      <c r="AT1067" s="19" t="s">
        <v>1563</v>
      </c>
      <c r="AU1067" s="19" t="s">
        <v>1564</v>
      </c>
      <c r="AV1067" s="19" t="s">
        <v>1565</v>
      </c>
      <c r="AW1067" s="19">
        <v>2007</v>
      </c>
      <c r="AX1067" s="19">
        <v>3</v>
      </c>
      <c r="AY1067" s="19" t="s">
        <v>1566</v>
      </c>
      <c r="AZ1067" s="19" t="s">
        <v>1567</v>
      </c>
      <c r="BA1067" s="19">
        <v>2008</v>
      </c>
      <c r="BB1067" t="str">
        <f>VLOOKUP(AC1067,'CTCwiretagcode(Jan2016)'!A$2:C$730,3,FALSE)</f>
        <v>SAM</v>
      </c>
      <c r="BC1067" t="str">
        <f t="shared" si="51"/>
        <v>Tr</v>
      </c>
      <c r="BD1067">
        <f t="shared" si="52"/>
        <v>3</v>
      </c>
      <c r="BE1067" t="str">
        <f t="shared" si="50"/>
        <v>6342723M10107  C2011770</v>
      </c>
      <c r="BK1067" s="19" t="s">
        <v>1518</v>
      </c>
    </row>
    <row r="1068" spans="1:63" x14ac:dyDescent="0.25">
      <c r="A1068" s="19" t="s">
        <v>1501</v>
      </c>
      <c r="B1068" s="19">
        <v>4.0999999999999996</v>
      </c>
      <c r="C1068" s="19">
        <v>20140313</v>
      </c>
      <c r="D1068" s="19" t="s">
        <v>41</v>
      </c>
      <c r="E1068" s="19" t="s">
        <v>41</v>
      </c>
      <c r="F1068" s="19">
        <v>2232899</v>
      </c>
      <c r="G1068" s="19">
        <v>1</v>
      </c>
      <c r="H1068" s="19">
        <v>2011</v>
      </c>
      <c r="I1068" s="19">
        <v>20110812</v>
      </c>
      <c r="J1068" s="19" t="s">
        <v>1501</v>
      </c>
      <c r="K1068" s="19">
        <v>6</v>
      </c>
      <c r="L1068" s="19">
        <v>33</v>
      </c>
      <c r="M1068" s="19">
        <v>23</v>
      </c>
      <c r="N1068" s="19">
        <v>17</v>
      </c>
      <c r="O1068" s="19" t="s">
        <v>1502</v>
      </c>
      <c r="P1068" s="19">
        <v>4</v>
      </c>
      <c r="Q1068" s="19" t="s">
        <v>42</v>
      </c>
      <c r="R1068" s="19"/>
      <c r="S1068" s="19">
        <v>5000</v>
      </c>
      <c r="T1068" s="19" t="s">
        <v>45</v>
      </c>
      <c r="U1068" s="19"/>
      <c r="V1068" s="19"/>
      <c r="W1068" s="19"/>
      <c r="X1068" s="19">
        <v>650</v>
      </c>
      <c r="Y1068" s="19">
        <v>0</v>
      </c>
      <c r="Z1068" s="19">
        <v>1</v>
      </c>
      <c r="AA1068" s="19" t="s">
        <v>48</v>
      </c>
      <c r="AB1068" s="19">
        <v>1</v>
      </c>
      <c r="AC1068" s="19">
        <v>635081</v>
      </c>
      <c r="AD1068" s="19">
        <v>12</v>
      </c>
      <c r="AE1068" s="19"/>
      <c r="AF1068" s="19"/>
      <c r="AG1068" s="19"/>
      <c r="AH1068" s="19">
        <v>117394</v>
      </c>
      <c r="AI1068" s="19">
        <v>1</v>
      </c>
      <c r="AJ1068" s="19"/>
      <c r="AK1068" s="19"/>
      <c r="AL1068" s="19"/>
      <c r="AM1068" s="19"/>
      <c r="AN1068" s="19"/>
      <c r="AO1068" s="19">
        <v>2.85</v>
      </c>
      <c r="AP1068" s="19" t="s">
        <v>1504</v>
      </c>
      <c r="AQ1068" s="19" t="s">
        <v>1502</v>
      </c>
      <c r="AR1068" s="19" t="s">
        <v>1540</v>
      </c>
      <c r="AS1068" s="19" t="s">
        <v>1562</v>
      </c>
      <c r="AT1068" s="19" t="s">
        <v>1579</v>
      </c>
      <c r="AU1068" s="19" t="s">
        <v>1580</v>
      </c>
      <c r="AV1068" s="19" t="s">
        <v>1565</v>
      </c>
      <c r="AW1068" s="19">
        <v>2008</v>
      </c>
      <c r="AX1068" s="19">
        <v>3</v>
      </c>
      <c r="AY1068" s="19" t="s">
        <v>1581</v>
      </c>
      <c r="AZ1068" s="19" t="s">
        <v>1567</v>
      </c>
      <c r="BA1068" s="19">
        <v>2009</v>
      </c>
      <c r="BB1068" t="str">
        <f>VLOOKUP(AC1068,'CTCwiretagcode(Jan2016)'!A$2:C$730,3,FALSE)</f>
        <v>GLH</v>
      </c>
      <c r="BC1068" t="str">
        <f t="shared" si="51"/>
        <v>Tr</v>
      </c>
      <c r="BD1068">
        <f t="shared" si="52"/>
        <v>3</v>
      </c>
      <c r="BE1068" t="str">
        <f t="shared" si="50"/>
        <v>6350813M10107  B2011650</v>
      </c>
      <c r="BK1068" s="19" t="s">
        <v>1503</v>
      </c>
    </row>
    <row r="1069" spans="1:63" x14ac:dyDescent="0.25">
      <c r="A1069" s="19" t="s">
        <v>1501</v>
      </c>
      <c r="B1069" s="19">
        <v>4.0999999999999996</v>
      </c>
      <c r="C1069" s="19">
        <v>20140313</v>
      </c>
      <c r="D1069" s="19" t="s">
        <v>41</v>
      </c>
      <c r="E1069" s="19" t="s">
        <v>1539</v>
      </c>
      <c r="F1069" s="19">
        <v>2302310</v>
      </c>
      <c r="G1069" s="19">
        <v>1</v>
      </c>
      <c r="H1069" s="19">
        <v>2011</v>
      </c>
      <c r="I1069" s="19">
        <v>20110816</v>
      </c>
      <c r="J1069" s="19" t="s">
        <v>1501</v>
      </c>
      <c r="K1069" s="19">
        <v>6</v>
      </c>
      <c r="L1069" s="19">
        <v>34</v>
      </c>
      <c r="M1069" s="19">
        <v>23</v>
      </c>
      <c r="N1069" s="19">
        <v>14</v>
      </c>
      <c r="O1069" s="19" t="s">
        <v>1502</v>
      </c>
      <c r="P1069" s="19">
        <v>4</v>
      </c>
      <c r="Q1069" s="19" t="s">
        <v>42</v>
      </c>
      <c r="R1069" s="19"/>
      <c r="S1069" s="19">
        <v>5000</v>
      </c>
      <c r="T1069" s="19" t="s">
        <v>45</v>
      </c>
      <c r="U1069" s="19"/>
      <c r="V1069" s="19"/>
      <c r="W1069" s="19"/>
      <c r="X1069" s="19">
        <v>740</v>
      </c>
      <c r="Y1069" s="19">
        <v>0</v>
      </c>
      <c r="Z1069" s="19">
        <v>1</v>
      </c>
      <c r="AA1069" s="19" t="s">
        <v>48</v>
      </c>
      <c r="AB1069" s="19">
        <v>1</v>
      </c>
      <c r="AC1069" s="19">
        <v>634841</v>
      </c>
      <c r="AD1069" s="19">
        <v>12</v>
      </c>
      <c r="AE1069" s="19"/>
      <c r="AF1069" s="19"/>
      <c r="AG1069" s="19"/>
      <c r="AH1069" s="19">
        <v>117395</v>
      </c>
      <c r="AI1069" s="19">
        <v>1</v>
      </c>
      <c r="AJ1069" s="19"/>
      <c r="AK1069" s="19"/>
      <c r="AL1069" s="19"/>
      <c r="AM1069" s="19"/>
      <c r="AN1069" s="19"/>
      <c r="AO1069" s="19">
        <v>3.54</v>
      </c>
      <c r="AP1069" s="19" t="s">
        <v>1504</v>
      </c>
      <c r="AQ1069" s="19" t="s">
        <v>1502</v>
      </c>
      <c r="AR1069" s="19" t="s">
        <v>1540</v>
      </c>
      <c r="AS1069" s="19" t="s">
        <v>1562</v>
      </c>
      <c r="AT1069" s="19" t="s">
        <v>1563</v>
      </c>
      <c r="AU1069" s="19" t="s">
        <v>1564</v>
      </c>
      <c r="AV1069" s="19" t="s">
        <v>1565</v>
      </c>
      <c r="AW1069" s="19">
        <v>2008</v>
      </c>
      <c r="AX1069" s="19">
        <v>3</v>
      </c>
      <c r="AY1069" s="19" t="s">
        <v>1566</v>
      </c>
      <c r="AZ1069" s="19" t="s">
        <v>1567</v>
      </c>
      <c r="BA1069" s="19">
        <v>2009</v>
      </c>
      <c r="BB1069" t="str">
        <f>VLOOKUP(AC1069,'CTCwiretagcode(Jan2016)'!A$2:C$730,3,FALSE)</f>
        <v>SAM</v>
      </c>
      <c r="BC1069" t="str">
        <f t="shared" si="51"/>
        <v>NT</v>
      </c>
      <c r="BD1069">
        <f t="shared" si="52"/>
        <v>3</v>
      </c>
      <c r="BE1069" t="str">
        <f t="shared" si="50"/>
        <v>6348413M10107  B2011740</v>
      </c>
      <c r="BK1069" s="19" t="s">
        <v>1503</v>
      </c>
    </row>
    <row r="1070" spans="1:63" x14ac:dyDescent="0.25">
      <c r="A1070" s="19" t="s">
        <v>1501</v>
      </c>
      <c r="B1070" s="19">
        <v>4.0999999999999996</v>
      </c>
      <c r="C1070" s="19">
        <v>20140313</v>
      </c>
      <c r="D1070" s="19" t="s">
        <v>41</v>
      </c>
      <c r="E1070" s="19" t="s">
        <v>41</v>
      </c>
      <c r="F1070" s="19">
        <v>2232929</v>
      </c>
      <c r="G1070" s="19">
        <v>1</v>
      </c>
      <c r="H1070" s="19">
        <v>2011</v>
      </c>
      <c r="I1070" s="19">
        <v>20110818</v>
      </c>
      <c r="J1070" s="19" t="s">
        <v>1501</v>
      </c>
      <c r="K1070" s="19">
        <v>6</v>
      </c>
      <c r="L1070" s="19">
        <v>34</v>
      </c>
      <c r="M1070" s="19">
        <v>23</v>
      </c>
      <c r="N1070" s="19">
        <v>17</v>
      </c>
      <c r="O1070" s="19" t="s">
        <v>1502</v>
      </c>
      <c r="P1070" s="19">
        <v>4</v>
      </c>
      <c r="Q1070" s="19" t="s">
        <v>42</v>
      </c>
      <c r="R1070" s="19"/>
      <c r="S1070" s="19">
        <v>5000</v>
      </c>
      <c r="T1070" s="19" t="s">
        <v>45</v>
      </c>
      <c r="U1070" s="19"/>
      <c r="V1070" s="19"/>
      <c r="W1070" s="19"/>
      <c r="X1070" s="19">
        <v>710</v>
      </c>
      <c r="Y1070" s="19">
        <v>0</v>
      </c>
      <c r="Z1070" s="19">
        <v>1</v>
      </c>
      <c r="AA1070" s="19" t="s">
        <v>48</v>
      </c>
      <c r="AB1070" s="19">
        <v>1</v>
      </c>
      <c r="AC1070" s="19">
        <v>634841</v>
      </c>
      <c r="AD1070" s="19">
        <v>12</v>
      </c>
      <c r="AE1070" s="19"/>
      <c r="AF1070" s="19"/>
      <c r="AG1070" s="19"/>
      <c r="AH1070" s="19">
        <v>117395</v>
      </c>
      <c r="AI1070" s="19">
        <v>1</v>
      </c>
      <c r="AJ1070" s="19"/>
      <c r="AK1070" s="19"/>
      <c r="AL1070" s="19"/>
      <c r="AM1070" s="19"/>
      <c r="AN1070" s="19"/>
      <c r="AO1070" s="19">
        <v>3.54</v>
      </c>
      <c r="AP1070" s="19" t="s">
        <v>1504</v>
      </c>
      <c r="AQ1070" s="19" t="s">
        <v>1502</v>
      </c>
      <c r="AR1070" s="19" t="s">
        <v>1540</v>
      </c>
      <c r="AS1070" s="19" t="s">
        <v>1562</v>
      </c>
      <c r="AT1070" s="19" t="s">
        <v>1563</v>
      </c>
      <c r="AU1070" s="19" t="s">
        <v>1564</v>
      </c>
      <c r="AV1070" s="19" t="s">
        <v>1565</v>
      </c>
      <c r="AW1070" s="19">
        <v>2008</v>
      </c>
      <c r="AX1070" s="19">
        <v>3</v>
      </c>
      <c r="AY1070" s="19" t="s">
        <v>1566</v>
      </c>
      <c r="AZ1070" s="19" t="s">
        <v>1567</v>
      </c>
      <c r="BA1070" s="19">
        <v>2009</v>
      </c>
      <c r="BB1070" t="str">
        <f>VLOOKUP(AC1070,'CTCwiretagcode(Jan2016)'!A$2:C$730,3,FALSE)</f>
        <v>SAM</v>
      </c>
      <c r="BC1070" t="str">
        <f t="shared" si="51"/>
        <v>Tr</v>
      </c>
      <c r="BD1070">
        <f t="shared" si="52"/>
        <v>3</v>
      </c>
      <c r="BE1070" t="str">
        <f t="shared" si="50"/>
        <v>6348413M10107  B2011710</v>
      </c>
      <c r="BK1070" s="19" t="s">
        <v>1503</v>
      </c>
    </row>
    <row r="1071" spans="1:63" x14ac:dyDescent="0.25">
      <c r="A1071" s="19" t="s">
        <v>1501</v>
      </c>
      <c r="B1071" s="19">
        <v>4.0999999999999996</v>
      </c>
      <c r="C1071" s="19">
        <v>20140313</v>
      </c>
      <c r="D1071" s="19" t="s">
        <v>41</v>
      </c>
      <c r="E1071" s="19" t="s">
        <v>41</v>
      </c>
      <c r="F1071" s="19">
        <v>2232912</v>
      </c>
      <c r="G1071" s="19">
        <v>1</v>
      </c>
      <c r="H1071" s="19">
        <v>2011</v>
      </c>
      <c r="I1071" s="19">
        <v>20110818</v>
      </c>
      <c r="J1071" s="19" t="s">
        <v>1501</v>
      </c>
      <c r="K1071" s="19">
        <v>6</v>
      </c>
      <c r="L1071" s="19">
        <v>34</v>
      </c>
      <c r="M1071" s="19">
        <v>23</v>
      </c>
      <c r="N1071" s="19">
        <v>14</v>
      </c>
      <c r="O1071" s="19" t="s">
        <v>1502</v>
      </c>
      <c r="P1071" s="19">
        <v>4</v>
      </c>
      <c r="Q1071" s="19" t="s">
        <v>42</v>
      </c>
      <c r="R1071" s="19"/>
      <c r="S1071" s="19">
        <v>5000</v>
      </c>
      <c r="T1071" s="19" t="s">
        <v>110</v>
      </c>
      <c r="U1071" s="19"/>
      <c r="V1071" s="19"/>
      <c r="W1071" s="19"/>
      <c r="X1071" s="19">
        <v>730</v>
      </c>
      <c r="Y1071" s="19">
        <v>0</v>
      </c>
      <c r="Z1071" s="19">
        <v>1</v>
      </c>
      <c r="AA1071" s="19" t="s">
        <v>48</v>
      </c>
      <c r="AB1071" s="19">
        <v>1</v>
      </c>
      <c r="AC1071" s="19">
        <v>634272</v>
      </c>
      <c r="AD1071" s="19">
        <v>12</v>
      </c>
      <c r="AE1071" s="19"/>
      <c r="AF1071" s="19"/>
      <c r="AG1071" s="19"/>
      <c r="AH1071" s="19">
        <v>117395</v>
      </c>
      <c r="AI1071" s="19">
        <v>1</v>
      </c>
      <c r="AJ1071" s="19"/>
      <c r="AK1071" s="19"/>
      <c r="AL1071" s="19"/>
      <c r="AM1071" s="19"/>
      <c r="AN1071" s="19"/>
      <c r="AO1071" s="19">
        <v>3.54</v>
      </c>
      <c r="AP1071" s="19" t="s">
        <v>1504</v>
      </c>
      <c r="AQ1071" s="19" t="s">
        <v>1502</v>
      </c>
      <c r="AR1071" s="19" t="s">
        <v>1540</v>
      </c>
      <c r="AS1071" s="19" t="s">
        <v>1562</v>
      </c>
      <c r="AT1071" s="19" t="s">
        <v>1563</v>
      </c>
      <c r="AU1071" s="19" t="s">
        <v>1564</v>
      </c>
      <c r="AV1071" s="19" t="s">
        <v>1565</v>
      </c>
      <c r="AW1071" s="19">
        <v>2007</v>
      </c>
      <c r="AX1071" s="19">
        <v>3</v>
      </c>
      <c r="AY1071" s="19" t="s">
        <v>1566</v>
      </c>
      <c r="AZ1071" s="19" t="s">
        <v>1567</v>
      </c>
      <c r="BA1071" s="19">
        <v>2008</v>
      </c>
      <c r="BB1071" t="str">
        <f>VLOOKUP(AC1071,'CTCwiretagcode(Jan2016)'!A$2:C$730,3,FALSE)</f>
        <v>SAM</v>
      </c>
      <c r="BC1071" t="str">
        <f t="shared" si="51"/>
        <v>NT</v>
      </c>
      <c r="BD1071">
        <f t="shared" si="52"/>
        <v>3</v>
      </c>
      <c r="BE1071" t="str">
        <f t="shared" si="50"/>
        <v>6342723M10107  B2011730</v>
      </c>
      <c r="BK1071" s="19" t="s">
        <v>1503</v>
      </c>
    </row>
    <row r="1072" spans="1:63" x14ac:dyDescent="0.25">
      <c r="A1072" s="19" t="s">
        <v>1501</v>
      </c>
      <c r="B1072" s="19">
        <v>4.0999999999999996</v>
      </c>
      <c r="C1072" s="19">
        <v>20140313</v>
      </c>
      <c r="D1072" s="19" t="s">
        <v>41</v>
      </c>
      <c r="E1072" s="19" t="s">
        <v>1539</v>
      </c>
      <c r="F1072" s="19">
        <v>2302312</v>
      </c>
      <c r="G1072" s="19">
        <v>1</v>
      </c>
      <c r="H1072" s="19">
        <v>2011</v>
      </c>
      <c r="I1072" s="19">
        <v>20110819</v>
      </c>
      <c r="J1072" s="19" t="s">
        <v>1501</v>
      </c>
      <c r="K1072" s="19">
        <v>6</v>
      </c>
      <c r="L1072" s="19">
        <v>34</v>
      </c>
      <c r="M1072" s="19">
        <v>23</v>
      </c>
      <c r="N1072" s="19">
        <v>14</v>
      </c>
      <c r="O1072" s="19" t="s">
        <v>1502</v>
      </c>
      <c r="P1072" s="19">
        <v>4</v>
      </c>
      <c r="Q1072" s="19" t="s">
        <v>42</v>
      </c>
      <c r="R1072" s="19"/>
      <c r="S1072" s="19">
        <v>5000</v>
      </c>
      <c r="T1072" s="19" t="s">
        <v>45</v>
      </c>
      <c r="U1072" s="19"/>
      <c r="V1072" s="19"/>
      <c r="W1072" s="19"/>
      <c r="X1072" s="19">
        <v>830</v>
      </c>
      <c r="Y1072" s="19">
        <v>0</v>
      </c>
      <c r="Z1072" s="19">
        <v>1</v>
      </c>
      <c r="AA1072" s="19" t="s">
        <v>48</v>
      </c>
      <c r="AB1072" s="19">
        <v>1</v>
      </c>
      <c r="AC1072" s="19">
        <v>635081</v>
      </c>
      <c r="AD1072" s="19">
        <v>12</v>
      </c>
      <c r="AE1072" s="19"/>
      <c r="AF1072" s="19"/>
      <c r="AG1072" s="19"/>
      <c r="AH1072" s="19">
        <v>117395</v>
      </c>
      <c r="AI1072" s="19">
        <v>1</v>
      </c>
      <c r="AJ1072" s="19"/>
      <c r="AK1072" s="19"/>
      <c r="AL1072" s="19"/>
      <c r="AM1072" s="19"/>
      <c r="AN1072" s="19"/>
      <c r="AO1072" s="19">
        <v>3.54</v>
      </c>
      <c r="AP1072" s="19" t="s">
        <v>1504</v>
      </c>
      <c r="AQ1072" s="19" t="s">
        <v>1502</v>
      </c>
      <c r="AR1072" s="19" t="s">
        <v>1540</v>
      </c>
      <c r="AS1072" s="19" t="s">
        <v>1562</v>
      </c>
      <c r="AT1072" s="19" t="s">
        <v>1579</v>
      </c>
      <c r="AU1072" s="19" t="s">
        <v>1580</v>
      </c>
      <c r="AV1072" s="19" t="s">
        <v>1565</v>
      </c>
      <c r="AW1072" s="19">
        <v>2008</v>
      </c>
      <c r="AX1072" s="19">
        <v>3</v>
      </c>
      <c r="AY1072" s="19" t="s">
        <v>1581</v>
      </c>
      <c r="AZ1072" s="19" t="s">
        <v>1567</v>
      </c>
      <c r="BA1072" s="19">
        <v>2009</v>
      </c>
      <c r="BB1072" t="str">
        <f>VLOOKUP(AC1072,'CTCwiretagcode(Jan2016)'!A$2:C$730,3,FALSE)</f>
        <v>GLH</v>
      </c>
      <c r="BC1072" t="str">
        <f t="shared" si="51"/>
        <v>NT</v>
      </c>
      <c r="BD1072">
        <f t="shared" si="52"/>
        <v>3</v>
      </c>
      <c r="BE1072" t="str">
        <f t="shared" si="50"/>
        <v>6350813M10107  B2011830</v>
      </c>
      <c r="BK1072" s="19" t="s">
        <v>1503</v>
      </c>
    </row>
    <row r="1073" spans="1:63" x14ac:dyDescent="0.25">
      <c r="A1073" s="19" t="s">
        <v>1501</v>
      </c>
      <c r="B1073" s="19">
        <v>4.0999999999999996</v>
      </c>
      <c r="C1073" s="19">
        <v>20140313</v>
      </c>
      <c r="D1073" s="19" t="s">
        <v>41</v>
      </c>
      <c r="E1073" s="19" t="s">
        <v>41</v>
      </c>
      <c r="F1073" s="19">
        <v>2232909</v>
      </c>
      <c r="G1073" s="19">
        <v>1</v>
      </c>
      <c r="H1073" s="19">
        <v>2011</v>
      </c>
      <c r="I1073" s="19">
        <v>20110822</v>
      </c>
      <c r="J1073" s="19" t="s">
        <v>1501</v>
      </c>
      <c r="K1073" s="19">
        <v>6</v>
      </c>
      <c r="L1073" s="19">
        <v>35</v>
      </c>
      <c r="M1073" s="19">
        <v>23</v>
      </c>
      <c r="N1073" s="19">
        <v>17</v>
      </c>
      <c r="O1073" s="19" t="s">
        <v>1502</v>
      </c>
      <c r="P1073" s="19">
        <v>4</v>
      </c>
      <c r="Q1073" s="19" t="s">
        <v>42</v>
      </c>
      <c r="R1073" s="19"/>
      <c r="S1073" s="19">
        <v>5000</v>
      </c>
      <c r="T1073" s="19" t="s">
        <v>45</v>
      </c>
      <c r="U1073" s="19"/>
      <c r="V1073" s="19"/>
      <c r="W1073" s="19"/>
      <c r="X1073" s="19">
        <v>720</v>
      </c>
      <c r="Y1073" s="19">
        <v>0</v>
      </c>
      <c r="Z1073" s="19">
        <v>1</v>
      </c>
      <c r="AA1073" s="19" t="s">
        <v>48</v>
      </c>
      <c r="AB1073" s="19">
        <v>1</v>
      </c>
      <c r="AC1073" s="19">
        <v>634583</v>
      </c>
      <c r="AD1073" s="19">
        <v>12</v>
      </c>
      <c r="AE1073" s="19"/>
      <c r="AF1073" s="19"/>
      <c r="AG1073" s="19"/>
      <c r="AH1073" s="19">
        <v>117396</v>
      </c>
      <c r="AI1073" s="19">
        <v>1</v>
      </c>
      <c r="AJ1073" s="19"/>
      <c r="AK1073" s="19"/>
      <c r="AL1073" s="19"/>
      <c r="AM1073" s="19"/>
      <c r="AN1073" s="19"/>
      <c r="AO1073" s="19">
        <v>2.38</v>
      </c>
      <c r="AP1073" s="19" t="s">
        <v>1504</v>
      </c>
      <c r="AQ1073" s="19" t="s">
        <v>1502</v>
      </c>
      <c r="AR1073" s="19" t="s">
        <v>1540</v>
      </c>
      <c r="AS1073" s="19" t="s">
        <v>1562</v>
      </c>
      <c r="AT1073" s="19" t="s">
        <v>1579</v>
      </c>
      <c r="AU1073" s="19" t="s">
        <v>1580</v>
      </c>
      <c r="AV1073" s="19" t="s">
        <v>1565</v>
      </c>
      <c r="AW1073" s="19">
        <v>2007</v>
      </c>
      <c r="AX1073" s="19">
        <v>3</v>
      </c>
      <c r="AY1073" s="19" t="s">
        <v>1581</v>
      </c>
      <c r="AZ1073" s="19" t="s">
        <v>1567</v>
      </c>
      <c r="BA1073" s="19">
        <v>2008</v>
      </c>
      <c r="BB1073" t="str">
        <f>VLOOKUP(AC1073,'CTCwiretagcode(Jan2016)'!A$2:C$730,3,FALSE)</f>
        <v>GLH</v>
      </c>
      <c r="BC1073" t="str">
        <f t="shared" si="51"/>
        <v>Tr</v>
      </c>
      <c r="BD1073">
        <f t="shared" si="52"/>
        <v>3</v>
      </c>
      <c r="BE1073" t="str">
        <f t="shared" si="50"/>
        <v>6345833M10107  B2011720</v>
      </c>
      <c r="BK1073" s="19" t="s">
        <v>1503</v>
      </c>
    </row>
    <row r="1074" spans="1:63" x14ac:dyDescent="0.25">
      <c r="A1074" s="19" t="s">
        <v>1501</v>
      </c>
      <c r="B1074" s="19">
        <v>4.0999999999999996</v>
      </c>
      <c r="C1074" s="19">
        <v>20140313</v>
      </c>
      <c r="D1074" s="19" t="s">
        <v>41</v>
      </c>
      <c r="E1074" s="19" t="s">
        <v>41</v>
      </c>
      <c r="F1074" s="19">
        <v>2232930</v>
      </c>
      <c r="G1074" s="19">
        <v>1</v>
      </c>
      <c r="H1074" s="19">
        <v>2011</v>
      </c>
      <c r="I1074" s="19">
        <v>20110822</v>
      </c>
      <c r="J1074" s="19" t="s">
        <v>1501</v>
      </c>
      <c r="K1074" s="19">
        <v>6</v>
      </c>
      <c r="L1074" s="19">
        <v>35</v>
      </c>
      <c r="M1074" s="19">
        <v>23</v>
      </c>
      <c r="N1074" s="19">
        <v>14</v>
      </c>
      <c r="O1074" s="19" t="s">
        <v>1502</v>
      </c>
      <c r="P1074" s="19">
        <v>4</v>
      </c>
      <c r="Q1074" s="19" t="s">
        <v>42</v>
      </c>
      <c r="R1074" s="19"/>
      <c r="S1074" s="19">
        <v>5000</v>
      </c>
      <c r="T1074" s="19" t="s">
        <v>110</v>
      </c>
      <c r="U1074" s="19"/>
      <c r="V1074" s="19"/>
      <c r="W1074" s="19"/>
      <c r="X1074" s="19">
        <v>750</v>
      </c>
      <c r="Y1074" s="19">
        <v>0</v>
      </c>
      <c r="Z1074" s="19">
        <v>1</v>
      </c>
      <c r="AA1074" s="19" t="s">
        <v>48</v>
      </c>
      <c r="AB1074" s="19">
        <v>1</v>
      </c>
      <c r="AC1074" s="19">
        <v>634272</v>
      </c>
      <c r="AD1074" s="19">
        <v>12</v>
      </c>
      <c r="AE1074" s="19"/>
      <c r="AF1074" s="19"/>
      <c r="AG1074" s="19"/>
      <c r="AH1074" s="19">
        <v>117396</v>
      </c>
      <c r="AI1074" s="19">
        <v>1</v>
      </c>
      <c r="AJ1074" s="19"/>
      <c r="AK1074" s="19"/>
      <c r="AL1074" s="19"/>
      <c r="AM1074" s="19"/>
      <c r="AN1074" s="19"/>
      <c r="AO1074" s="19">
        <v>2.38</v>
      </c>
      <c r="AP1074" s="19" t="s">
        <v>1504</v>
      </c>
      <c r="AQ1074" s="19" t="s">
        <v>1502</v>
      </c>
      <c r="AR1074" s="19" t="s">
        <v>1540</v>
      </c>
      <c r="AS1074" s="19" t="s">
        <v>1562</v>
      </c>
      <c r="AT1074" s="19" t="s">
        <v>1563</v>
      </c>
      <c r="AU1074" s="19" t="s">
        <v>1564</v>
      </c>
      <c r="AV1074" s="19" t="s">
        <v>1565</v>
      </c>
      <c r="AW1074" s="19">
        <v>2007</v>
      </c>
      <c r="AX1074" s="19">
        <v>3</v>
      </c>
      <c r="AY1074" s="19" t="s">
        <v>1566</v>
      </c>
      <c r="AZ1074" s="19" t="s">
        <v>1567</v>
      </c>
      <c r="BA1074" s="19">
        <v>2008</v>
      </c>
      <c r="BB1074" t="str">
        <f>VLOOKUP(AC1074,'CTCwiretagcode(Jan2016)'!A$2:C$730,3,FALSE)</f>
        <v>SAM</v>
      </c>
      <c r="BC1074" t="str">
        <f t="shared" si="51"/>
        <v>NT</v>
      </c>
      <c r="BD1074">
        <f t="shared" si="52"/>
        <v>3</v>
      </c>
      <c r="BE1074" t="str">
        <f t="shared" si="50"/>
        <v>6342723M10107  B2011750</v>
      </c>
      <c r="BK1074" s="19" t="s">
        <v>1503</v>
      </c>
    </row>
    <row r="1075" spans="1:63" x14ac:dyDescent="0.25">
      <c r="A1075" s="19" t="s">
        <v>1501</v>
      </c>
      <c r="B1075" s="19">
        <v>4.0999999999999996</v>
      </c>
      <c r="C1075" s="19">
        <v>20140313</v>
      </c>
      <c r="D1075" s="19" t="s">
        <v>41</v>
      </c>
      <c r="E1075" s="19" t="s">
        <v>41</v>
      </c>
      <c r="F1075" s="19">
        <v>2232931</v>
      </c>
      <c r="G1075" s="19">
        <v>1</v>
      </c>
      <c r="H1075" s="19">
        <v>2011</v>
      </c>
      <c r="I1075" s="19">
        <v>20110822</v>
      </c>
      <c r="J1075" s="19" t="s">
        <v>1501</v>
      </c>
      <c r="K1075" s="19">
        <v>6</v>
      </c>
      <c r="L1075" s="19">
        <v>35</v>
      </c>
      <c r="M1075" s="19">
        <v>23</v>
      </c>
      <c r="N1075" s="19">
        <v>14</v>
      </c>
      <c r="O1075" s="19" t="s">
        <v>1502</v>
      </c>
      <c r="P1075" s="19">
        <v>4</v>
      </c>
      <c r="Q1075" s="19" t="s">
        <v>42</v>
      </c>
      <c r="R1075" s="19"/>
      <c r="S1075" s="19">
        <v>5000</v>
      </c>
      <c r="T1075" s="19" t="s">
        <v>45</v>
      </c>
      <c r="U1075" s="19"/>
      <c r="V1075" s="19"/>
      <c r="W1075" s="19"/>
      <c r="X1075" s="19">
        <v>840</v>
      </c>
      <c r="Y1075" s="19">
        <v>0</v>
      </c>
      <c r="Z1075" s="19">
        <v>1</v>
      </c>
      <c r="AA1075" s="19" t="s">
        <v>48</v>
      </c>
      <c r="AB1075" s="19">
        <v>1</v>
      </c>
      <c r="AC1075" s="19">
        <v>634272</v>
      </c>
      <c r="AD1075" s="19">
        <v>12</v>
      </c>
      <c r="AE1075" s="19"/>
      <c r="AF1075" s="19"/>
      <c r="AG1075" s="19"/>
      <c r="AH1075" s="19">
        <v>117396</v>
      </c>
      <c r="AI1075" s="19">
        <v>1</v>
      </c>
      <c r="AJ1075" s="19"/>
      <c r="AK1075" s="19"/>
      <c r="AL1075" s="19"/>
      <c r="AM1075" s="19"/>
      <c r="AN1075" s="19"/>
      <c r="AO1075" s="19">
        <v>2.38</v>
      </c>
      <c r="AP1075" s="19" t="s">
        <v>1504</v>
      </c>
      <c r="AQ1075" s="19" t="s">
        <v>1502</v>
      </c>
      <c r="AR1075" s="19" t="s">
        <v>1540</v>
      </c>
      <c r="AS1075" s="19" t="s">
        <v>1562</v>
      </c>
      <c r="AT1075" s="19" t="s">
        <v>1563</v>
      </c>
      <c r="AU1075" s="19" t="s">
        <v>1564</v>
      </c>
      <c r="AV1075" s="19" t="s">
        <v>1565</v>
      </c>
      <c r="AW1075" s="19">
        <v>2007</v>
      </c>
      <c r="AX1075" s="19">
        <v>3</v>
      </c>
      <c r="AY1075" s="19" t="s">
        <v>1566</v>
      </c>
      <c r="AZ1075" s="19" t="s">
        <v>1567</v>
      </c>
      <c r="BA1075" s="19">
        <v>2008</v>
      </c>
      <c r="BB1075" t="str">
        <f>VLOOKUP(AC1075,'CTCwiretagcode(Jan2016)'!A$2:C$730,3,FALSE)</f>
        <v>SAM</v>
      </c>
      <c r="BC1075" t="str">
        <f t="shared" si="51"/>
        <v>NT</v>
      </c>
      <c r="BD1075">
        <f t="shared" si="52"/>
        <v>3</v>
      </c>
      <c r="BE1075" t="str">
        <f t="shared" si="50"/>
        <v>6342723M10107  B2011840</v>
      </c>
      <c r="BK1075" s="19" t="s">
        <v>1503</v>
      </c>
    </row>
    <row r="1076" spans="1:63" x14ac:dyDescent="0.25">
      <c r="A1076" s="19" t="s">
        <v>1501</v>
      </c>
      <c r="B1076" s="19">
        <v>4.0999999999999996</v>
      </c>
      <c r="C1076" s="19">
        <v>20140313</v>
      </c>
      <c r="D1076" s="19" t="s">
        <v>41</v>
      </c>
      <c r="E1076" s="19" t="s">
        <v>41</v>
      </c>
      <c r="F1076" s="19">
        <v>2232932</v>
      </c>
      <c r="G1076" s="19">
        <v>1</v>
      </c>
      <c r="H1076" s="19">
        <v>2011</v>
      </c>
      <c r="I1076" s="19">
        <v>20110822</v>
      </c>
      <c r="J1076" s="19" t="s">
        <v>1501</v>
      </c>
      <c r="K1076" s="19">
        <v>6</v>
      </c>
      <c r="L1076" s="19">
        <v>35</v>
      </c>
      <c r="M1076" s="19">
        <v>23</v>
      </c>
      <c r="N1076" s="19">
        <v>14</v>
      </c>
      <c r="O1076" s="19" t="s">
        <v>1502</v>
      </c>
      <c r="P1076" s="19">
        <v>4</v>
      </c>
      <c r="Q1076" s="19" t="s">
        <v>42</v>
      </c>
      <c r="R1076" s="19"/>
      <c r="S1076" s="19">
        <v>5000</v>
      </c>
      <c r="T1076" s="19" t="s">
        <v>45</v>
      </c>
      <c r="U1076" s="19"/>
      <c r="V1076" s="19"/>
      <c r="W1076" s="19"/>
      <c r="X1076" s="19">
        <v>640</v>
      </c>
      <c r="Y1076" s="19">
        <v>0</v>
      </c>
      <c r="Z1076" s="19">
        <v>1</v>
      </c>
      <c r="AA1076" s="19" t="s">
        <v>48</v>
      </c>
      <c r="AB1076" s="19">
        <v>1</v>
      </c>
      <c r="AC1076" s="19">
        <v>634841</v>
      </c>
      <c r="AD1076" s="19">
        <v>12</v>
      </c>
      <c r="AE1076" s="19"/>
      <c r="AF1076" s="19"/>
      <c r="AG1076" s="19"/>
      <c r="AH1076" s="19">
        <v>117396</v>
      </c>
      <c r="AI1076" s="19">
        <v>1</v>
      </c>
      <c r="AJ1076" s="19"/>
      <c r="AK1076" s="19"/>
      <c r="AL1076" s="19"/>
      <c r="AM1076" s="19"/>
      <c r="AN1076" s="19"/>
      <c r="AO1076" s="19">
        <v>2.38</v>
      </c>
      <c r="AP1076" s="19" t="s">
        <v>1504</v>
      </c>
      <c r="AQ1076" s="19" t="s">
        <v>1502</v>
      </c>
      <c r="AR1076" s="19" t="s">
        <v>1540</v>
      </c>
      <c r="AS1076" s="19" t="s">
        <v>1562</v>
      </c>
      <c r="AT1076" s="19" t="s">
        <v>1563</v>
      </c>
      <c r="AU1076" s="19" t="s">
        <v>1564</v>
      </c>
      <c r="AV1076" s="19" t="s">
        <v>1565</v>
      </c>
      <c r="AW1076" s="19">
        <v>2008</v>
      </c>
      <c r="AX1076" s="19">
        <v>3</v>
      </c>
      <c r="AY1076" s="19" t="s">
        <v>1566</v>
      </c>
      <c r="AZ1076" s="19" t="s">
        <v>1567</v>
      </c>
      <c r="BA1076" s="19">
        <v>2009</v>
      </c>
      <c r="BB1076" t="str">
        <f>VLOOKUP(AC1076,'CTCwiretagcode(Jan2016)'!A$2:C$730,3,FALSE)</f>
        <v>SAM</v>
      </c>
      <c r="BC1076" t="str">
        <f t="shared" si="51"/>
        <v>NT</v>
      </c>
      <c r="BD1076">
        <f t="shared" si="52"/>
        <v>3</v>
      </c>
      <c r="BE1076" t="str">
        <f t="shared" si="50"/>
        <v>6348413M10107  B2011640</v>
      </c>
      <c r="BK1076" s="19" t="s">
        <v>1503</v>
      </c>
    </row>
    <row r="1077" spans="1:63" x14ac:dyDescent="0.25">
      <c r="A1077" s="19" t="s">
        <v>1501</v>
      </c>
      <c r="B1077" s="19">
        <v>4.0999999999999996</v>
      </c>
      <c r="C1077" s="19">
        <v>20140313</v>
      </c>
      <c r="D1077" s="19" t="s">
        <v>41</v>
      </c>
      <c r="E1077" s="19" t="s">
        <v>41</v>
      </c>
      <c r="F1077" s="19">
        <v>2232933</v>
      </c>
      <c r="G1077" s="19">
        <v>1</v>
      </c>
      <c r="H1077" s="19">
        <v>2011</v>
      </c>
      <c r="I1077" s="19">
        <v>20110822</v>
      </c>
      <c r="J1077" s="19" t="s">
        <v>1501</v>
      </c>
      <c r="K1077" s="19">
        <v>6</v>
      </c>
      <c r="L1077" s="19">
        <v>35</v>
      </c>
      <c r="M1077" s="19">
        <v>23</v>
      </c>
      <c r="N1077" s="19">
        <v>14</v>
      </c>
      <c r="O1077" s="19" t="s">
        <v>1502</v>
      </c>
      <c r="P1077" s="19">
        <v>4</v>
      </c>
      <c r="Q1077" s="19" t="s">
        <v>42</v>
      </c>
      <c r="R1077" s="19"/>
      <c r="S1077" s="19">
        <v>5000</v>
      </c>
      <c r="T1077" s="19" t="s">
        <v>45</v>
      </c>
      <c r="U1077" s="19"/>
      <c r="V1077" s="19"/>
      <c r="W1077" s="19"/>
      <c r="X1077" s="19">
        <v>770</v>
      </c>
      <c r="Y1077" s="19">
        <v>0</v>
      </c>
      <c r="Z1077" s="19">
        <v>1</v>
      </c>
      <c r="AA1077" s="19" t="s">
        <v>48</v>
      </c>
      <c r="AB1077" s="19">
        <v>1</v>
      </c>
      <c r="AC1077" s="19">
        <v>635081</v>
      </c>
      <c r="AD1077" s="19">
        <v>12</v>
      </c>
      <c r="AE1077" s="19"/>
      <c r="AF1077" s="19"/>
      <c r="AG1077" s="19"/>
      <c r="AH1077" s="19">
        <v>117396</v>
      </c>
      <c r="AI1077" s="19">
        <v>1</v>
      </c>
      <c r="AJ1077" s="19"/>
      <c r="AK1077" s="19"/>
      <c r="AL1077" s="19"/>
      <c r="AM1077" s="19"/>
      <c r="AN1077" s="19"/>
      <c r="AO1077" s="19">
        <v>2.38</v>
      </c>
      <c r="AP1077" s="19" t="s">
        <v>1504</v>
      </c>
      <c r="AQ1077" s="19" t="s">
        <v>1502</v>
      </c>
      <c r="AR1077" s="19" t="s">
        <v>1540</v>
      </c>
      <c r="AS1077" s="19" t="s">
        <v>1562</v>
      </c>
      <c r="AT1077" s="19" t="s">
        <v>1579</v>
      </c>
      <c r="AU1077" s="19" t="s">
        <v>1580</v>
      </c>
      <c r="AV1077" s="19" t="s">
        <v>1565</v>
      </c>
      <c r="AW1077" s="19">
        <v>2008</v>
      </c>
      <c r="AX1077" s="19">
        <v>3</v>
      </c>
      <c r="AY1077" s="19" t="s">
        <v>1581</v>
      </c>
      <c r="AZ1077" s="19" t="s">
        <v>1567</v>
      </c>
      <c r="BA1077" s="19">
        <v>2009</v>
      </c>
      <c r="BB1077" t="str">
        <f>VLOOKUP(AC1077,'CTCwiretagcode(Jan2016)'!A$2:C$730,3,FALSE)</f>
        <v>GLH</v>
      </c>
      <c r="BC1077" t="str">
        <f t="shared" si="51"/>
        <v>NT</v>
      </c>
      <c r="BD1077">
        <f t="shared" si="52"/>
        <v>3</v>
      </c>
      <c r="BE1077" t="str">
        <f t="shared" si="50"/>
        <v>6350813M10107  B2011770</v>
      </c>
      <c r="BK1077" s="19" t="s">
        <v>1503</v>
      </c>
    </row>
    <row r="1078" spans="1:63" x14ac:dyDescent="0.25">
      <c r="A1078" s="19" t="s">
        <v>1501</v>
      </c>
      <c r="B1078" s="19">
        <v>4.0999999999999996</v>
      </c>
      <c r="C1078" s="19">
        <v>20140313</v>
      </c>
      <c r="D1078" s="19" t="s">
        <v>41</v>
      </c>
      <c r="E1078" s="19" t="s">
        <v>41</v>
      </c>
      <c r="F1078" s="19">
        <v>2232934</v>
      </c>
      <c r="G1078" s="19">
        <v>1</v>
      </c>
      <c r="H1078" s="19">
        <v>2011</v>
      </c>
      <c r="I1078" s="19">
        <v>20110822</v>
      </c>
      <c r="J1078" s="19" t="s">
        <v>1501</v>
      </c>
      <c r="K1078" s="19">
        <v>6</v>
      </c>
      <c r="L1078" s="19">
        <v>35</v>
      </c>
      <c r="M1078" s="19">
        <v>23</v>
      </c>
      <c r="N1078" s="19">
        <v>14</v>
      </c>
      <c r="O1078" s="19" t="s">
        <v>1502</v>
      </c>
      <c r="P1078" s="19">
        <v>4</v>
      </c>
      <c r="Q1078" s="19" t="s">
        <v>42</v>
      </c>
      <c r="R1078" s="19"/>
      <c r="S1078" s="19">
        <v>5000</v>
      </c>
      <c r="T1078" s="19" t="s">
        <v>45</v>
      </c>
      <c r="U1078" s="19"/>
      <c r="V1078" s="19"/>
      <c r="W1078" s="19"/>
      <c r="X1078" s="19">
        <v>780</v>
      </c>
      <c r="Y1078" s="19">
        <v>0</v>
      </c>
      <c r="Z1078" s="19">
        <v>1</v>
      </c>
      <c r="AA1078" s="19" t="s">
        <v>48</v>
      </c>
      <c r="AB1078" s="19">
        <v>1</v>
      </c>
      <c r="AC1078" s="19">
        <v>634272</v>
      </c>
      <c r="AD1078" s="19">
        <v>12</v>
      </c>
      <c r="AE1078" s="19"/>
      <c r="AF1078" s="19"/>
      <c r="AG1078" s="19"/>
      <c r="AH1078" s="19">
        <v>117396</v>
      </c>
      <c r="AI1078" s="19">
        <v>1</v>
      </c>
      <c r="AJ1078" s="19"/>
      <c r="AK1078" s="19"/>
      <c r="AL1078" s="19"/>
      <c r="AM1078" s="19"/>
      <c r="AN1078" s="19"/>
      <c r="AO1078" s="19">
        <v>2.38</v>
      </c>
      <c r="AP1078" s="19" t="s">
        <v>1504</v>
      </c>
      <c r="AQ1078" s="19" t="s">
        <v>1502</v>
      </c>
      <c r="AR1078" s="19" t="s">
        <v>1540</v>
      </c>
      <c r="AS1078" s="19" t="s">
        <v>1562</v>
      </c>
      <c r="AT1078" s="19" t="s">
        <v>1563</v>
      </c>
      <c r="AU1078" s="19" t="s">
        <v>1564</v>
      </c>
      <c r="AV1078" s="19" t="s">
        <v>1565</v>
      </c>
      <c r="AW1078" s="19">
        <v>2007</v>
      </c>
      <c r="AX1078" s="19">
        <v>3</v>
      </c>
      <c r="AY1078" s="19" t="s">
        <v>1566</v>
      </c>
      <c r="AZ1078" s="19" t="s">
        <v>1567</v>
      </c>
      <c r="BA1078" s="19">
        <v>2008</v>
      </c>
      <c r="BB1078" t="str">
        <f>VLOOKUP(AC1078,'CTCwiretagcode(Jan2016)'!A$2:C$730,3,FALSE)</f>
        <v>SAM</v>
      </c>
      <c r="BC1078" t="str">
        <f t="shared" si="51"/>
        <v>NT</v>
      </c>
      <c r="BD1078">
        <f t="shared" si="52"/>
        <v>3</v>
      </c>
      <c r="BE1078" t="str">
        <f t="shared" si="50"/>
        <v>6342723M10107  B2011780</v>
      </c>
      <c r="BK1078" s="19" t="s">
        <v>1503</v>
      </c>
    </row>
    <row r="1079" spans="1:63" x14ac:dyDescent="0.25">
      <c r="A1079" s="19" t="s">
        <v>1501</v>
      </c>
      <c r="B1079" s="19">
        <v>4.0999999999999996</v>
      </c>
      <c r="C1079" s="19">
        <v>20140313</v>
      </c>
      <c r="D1079" s="19" t="s">
        <v>41</v>
      </c>
      <c r="E1079" s="19" t="s">
        <v>41</v>
      </c>
      <c r="F1079" s="19">
        <v>2232900</v>
      </c>
      <c r="G1079" s="19">
        <v>1</v>
      </c>
      <c r="H1079" s="19">
        <v>2011</v>
      </c>
      <c r="I1079" s="19">
        <v>20110823</v>
      </c>
      <c r="J1079" s="19" t="s">
        <v>1501</v>
      </c>
      <c r="K1079" s="19">
        <v>6</v>
      </c>
      <c r="L1079" s="19">
        <v>35</v>
      </c>
      <c r="M1079" s="19">
        <v>23</v>
      </c>
      <c r="N1079" s="19">
        <v>17</v>
      </c>
      <c r="O1079" s="19" t="s">
        <v>1502</v>
      </c>
      <c r="P1079" s="19">
        <v>4</v>
      </c>
      <c r="Q1079" s="19" t="s">
        <v>42</v>
      </c>
      <c r="R1079" s="19"/>
      <c r="S1079" s="19">
        <v>5000</v>
      </c>
      <c r="T1079" s="19" t="s">
        <v>110</v>
      </c>
      <c r="U1079" s="19"/>
      <c r="V1079" s="19"/>
      <c r="W1079" s="19"/>
      <c r="X1079" s="19">
        <v>920</v>
      </c>
      <c r="Y1079" s="19">
        <v>0</v>
      </c>
      <c r="Z1079" s="19">
        <v>1</v>
      </c>
      <c r="AA1079" s="19" t="s">
        <v>48</v>
      </c>
      <c r="AB1079" s="19">
        <v>1</v>
      </c>
      <c r="AC1079" s="19">
        <v>210789</v>
      </c>
      <c r="AD1079" s="19">
        <v>12</v>
      </c>
      <c r="AE1079" s="19"/>
      <c r="AF1079" s="19"/>
      <c r="AG1079" s="19"/>
      <c r="AH1079" s="19">
        <v>117396</v>
      </c>
      <c r="AI1079" s="19">
        <v>1</v>
      </c>
      <c r="AJ1079" s="19"/>
      <c r="AK1079" s="19"/>
      <c r="AL1079" s="19"/>
      <c r="AM1079" s="19"/>
      <c r="AN1079" s="19"/>
      <c r="AO1079" s="19">
        <v>2.38</v>
      </c>
      <c r="AP1079" s="19" t="s">
        <v>1504</v>
      </c>
      <c r="AQ1079" s="19" t="s">
        <v>1502</v>
      </c>
      <c r="AR1079" s="19" t="s">
        <v>1540</v>
      </c>
      <c r="AS1079" s="19" t="s">
        <v>1541</v>
      </c>
      <c r="AT1079" s="19" t="s">
        <v>1542</v>
      </c>
      <c r="AU1079" s="19" t="s">
        <v>1553</v>
      </c>
      <c r="AV1079" s="19" t="s">
        <v>1544</v>
      </c>
      <c r="AW1079" s="19">
        <v>2007</v>
      </c>
      <c r="AX1079" s="19">
        <v>2</v>
      </c>
      <c r="AY1079" s="19" t="s">
        <v>1554</v>
      </c>
      <c r="AZ1079" s="19" t="s">
        <v>1546</v>
      </c>
      <c r="BA1079" s="19">
        <v>2008</v>
      </c>
      <c r="BB1079" t="str">
        <f>VLOOKUP(AC1079,'CTCwiretagcode(Jan2016)'!A$2:C$730,3,FALSE)</f>
        <v>SSF</v>
      </c>
      <c r="BC1079" t="str">
        <f t="shared" si="51"/>
        <v>Tr</v>
      </c>
      <c r="BD1079">
        <f t="shared" si="52"/>
        <v>3</v>
      </c>
      <c r="BE1079" t="str">
        <f t="shared" si="50"/>
        <v>2107893M10107  B2011920</v>
      </c>
      <c r="BK1079" s="19" t="s">
        <v>1503</v>
      </c>
    </row>
    <row r="1080" spans="1:63" x14ac:dyDescent="0.25">
      <c r="A1080" s="19" t="s">
        <v>1501</v>
      </c>
      <c r="B1080" s="19">
        <v>4.0999999999999996</v>
      </c>
      <c r="C1080" s="19">
        <v>20140313</v>
      </c>
      <c r="D1080" s="19" t="s">
        <v>41</v>
      </c>
      <c r="E1080" s="19" t="s">
        <v>41</v>
      </c>
      <c r="F1080" s="19">
        <v>2232901</v>
      </c>
      <c r="G1080" s="19">
        <v>1</v>
      </c>
      <c r="H1080" s="19">
        <v>2011</v>
      </c>
      <c r="I1080" s="19">
        <v>20110823</v>
      </c>
      <c r="J1080" s="19" t="s">
        <v>1501</v>
      </c>
      <c r="K1080" s="19">
        <v>6</v>
      </c>
      <c r="L1080" s="19">
        <v>35</v>
      </c>
      <c r="M1080" s="19">
        <v>23</v>
      </c>
      <c r="N1080" s="19">
        <v>14</v>
      </c>
      <c r="O1080" s="19" t="s">
        <v>1502</v>
      </c>
      <c r="P1080" s="19">
        <v>4</v>
      </c>
      <c r="Q1080" s="19" t="s">
        <v>42</v>
      </c>
      <c r="R1080" s="19"/>
      <c r="S1080" s="19">
        <v>5000</v>
      </c>
      <c r="T1080" s="19" t="s">
        <v>110</v>
      </c>
      <c r="U1080" s="19"/>
      <c r="V1080" s="19"/>
      <c r="W1080" s="19"/>
      <c r="X1080" s="19">
        <v>720</v>
      </c>
      <c r="Y1080" s="19">
        <v>0</v>
      </c>
      <c r="Z1080" s="19">
        <v>1</v>
      </c>
      <c r="AA1080" s="19" t="s">
        <v>48</v>
      </c>
      <c r="AB1080" s="19">
        <v>1</v>
      </c>
      <c r="AC1080" s="19">
        <v>635081</v>
      </c>
      <c r="AD1080" s="19">
        <v>12</v>
      </c>
      <c r="AE1080" s="19"/>
      <c r="AF1080" s="19"/>
      <c r="AG1080" s="19"/>
      <c r="AH1080" s="19">
        <v>117396</v>
      </c>
      <c r="AI1080" s="19">
        <v>1</v>
      </c>
      <c r="AJ1080" s="19"/>
      <c r="AK1080" s="19"/>
      <c r="AL1080" s="19"/>
      <c r="AM1080" s="19"/>
      <c r="AN1080" s="19"/>
      <c r="AO1080" s="19">
        <v>2.38</v>
      </c>
      <c r="AP1080" s="19" t="s">
        <v>1504</v>
      </c>
      <c r="AQ1080" s="19" t="s">
        <v>1502</v>
      </c>
      <c r="AR1080" s="19" t="s">
        <v>1540</v>
      </c>
      <c r="AS1080" s="19" t="s">
        <v>1562</v>
      </c>
      <c r="AT1080" s="19" t="s">
        <v>1579</v>
      </c>
      <c r="AU1080" s="19" t="s">
        <v>1580</v>
      </c>
      <c r="AV1080" s="19" t="s">
        <v>1565</v>
      </c>
      <c r="AW1080" s="19">
        <v>2008</v>
      </c>
      <c r="AX1080" s="19">
        <v>3</v>
      </c>
      <c r="AY1080" s="19" t="s">
        <v>1581</v>
      </c>
      <c r="AZ1080" s="19" t="s">
        <v>1567</v>
      </c>
      <c r="BA1080" s="19">
        <v>2009</v>
      </c>
      <c r="BB1080" t="str">
        <f>VLOOKUP(AC1080,'CTCwiretagcode(Jan2016)'!A$2:C$730,3,FALSE)</f>
        <v>GLH</v>
      </c>
      <c r="BC1080" t="str">
        <f t="shared" si="51"/>
        <v>NT</v>
      </c>
      <c r="BD1080">
        <f t="shared" si="52"/>
        <v>3</v>
      </c>
      <c r="BE1080" t="str">
        <f t="shared" si="50"/>
        <v>6350813M10107  B2011720</v>
      </c>
      <c r="BK1080" s="19" t="s">
        <v>1503</v>
      </c>
    </row>
    <row r="1081" spans="1:63" x14ac:dyDescent="0.25">
      <c r="A1081" s="19" t="s">
        <v>1501</v>
      </c>
      <c r="B1081" s="19">
        <v>4.0999999999999996</v>
      </c>
      <c r="C1081" s="19">
        <v>20140313</v>
      </c>
      <c r="D1081" s="19" t="s">
        <v>41</v>
      </c>
      <c r="E1081" s="19" t="s">
        <v>41</v>
      </c>
      <c r="F1081" s="19">
        <v>2232904</v>
      </c>
      <c r="G1081" s="19">
        <v>1</v>
      </c>
      <c r="H1081" s="19">
        <v>2011</v>
      </c>
      <c r="I1081" s="19">
        <v>20110824</v>
      </c>
      <c r="J1081" s="19" t="s">
        <v>1501</v>
      </c>
      <c r="K1081" s="19">
        <v>6</v>
      </c>
      <c r="L1081" s="19">
        <v>35</v>
      </c>
      <c r="M1081" s="19">
        <v>23</v>
      </c>
      <c r="N1081" s="19">
        <v>17</v>
      </c>
      <c r="O1081" s="19" t="s">
        <v>1502</v>
      </c>
      <c r="P1081" s="19">
        <v>4</v>
      </c>
      <c r="Q1081" s="19" t="s">
        <v>42</v>
      </c>
      <c r="R1081" s="19"/>
      <c r="S1081" s="19">
        <v>5000</v>
      </c>
      <c r="T1081" s="19" t="s">
        <v>110</v>
      </c>
      <c r="U1081" s="19"/>
      <c r="V1081" s="19"/>
      <c r="W1081" s="19"/>
      <c r="X1081" s="19">
        <v>880</v>
      </c>
      <c r="Y1081" s="19">
        <v>0</v>
      </c>
      <c r="Z1081" s="19">
        <v>1</v>
      </c>
      <c r="AA1081" s="19" t="s">
        <v>48</v>
      </c>
      <c r="AB1081" s="19">
        <v>1</v>
      </c>
      <c r="AC1081" s="19">
        <v>634272</v>
      </c>
      <c r="AD1081" s="19">
        <v>12</v>
      </c>
      <c r="AE1081" s="19"/>
      <c r="AF1081" s="19"/>
      <c r="AG1081" s="19"/>
      <c r="AH1081" s="19">
        <v>117396</v>
      </c>
      <c r="AI1081" s="19">
        <v>1</v>
      </c>
      <c r="AJ1081" s="19"/>
      <c r="AK1081" s="19"/>
      <c r="AL1081" s="19"/>
      <c r="AM1081" s="19"/>
      <c r="AN1081" s="19"/>
      <c r="AO1081" s="19">
        <v>2.38</v>
      </c>
      <c r="AP1081" s="19" t="s">
        <v>1504</v>
      </c>
      <c r="AQ1081" s="19" t="s">
        <v>1502</v>
      </c>
      <c r="AR1081" s="19" t="s">
        <v>1540</v>
      </c>
      <c r="AS1081" s="19" t="s">
        <v>1562</v>
      </c>
      <c r="AT1081" s="19" t="s">
        <v>1563</v>
      </c>
      <c r="AU1081" s="19" t="s">
        <v>1564</v>
      </c>
      <c r="AV1081" s="19" t="s">
        <v>1565</v>
      </c>
      <c r="AW1081" s="19">
        <v>2007</v>
      </c>
      <c r="AX1081" s="19">
        <v>3</v>
      </c>
      <c r="AY1081" s="19" t="s">
        <v>1566</v>
      </c>
      <c r="AZ1081" s="19" t="s">
        <v>1567</v>
      </c>
      <c r="BA1081" s="19">
        <v>2008</v>
      </c>
      <c r="BB1081" t="str">
        <f>VLOOKUP(AC1081,'CTCwiretagcode(Jan2016)'!A$2:C$730,3,FALSE)</f>
        <v>SAM</v>
      </c>
      <c r="BC1081" t="str">
        <f t="shared" si="51"/>
        <v>Tr</v>
      </c>
      <c r="BD1081">
        <f t="shared" si="52"/>
        <v>3</v>
      </c>
      <c r="BE1081" t="str">
        <f t="shared" si="50"/>
        <v>6342723M10107  B2011880</v>
      </c>
      <c r="BK1081" s="19" t="s">
        <v>1503</v>
      </c>
    </row>
    <row r="1082" spans="1:63" x14ac:dyDescent="0.25">
      <c r="A1082" s="19" t="s">
        <v>1501</v>
      </c>
      <c r="B1082" s="19">
        <v>4.0999999999999996</v>
      </c>
      <c r="C1082" s="19">
        <v>20140313</v>
      </c>
      <c r="D1082" s="19" t="s">
        <v>41</v>
      </c>
      <c r="E1082" s="19" t="s">
        <v>41</v>
      </c>
      <c r="F1082" s="19">
        <v>2232906</v>
      </c>
      <c r="G1082" s="19">
        <v>1</v>
      </c>
      <c r="H1082" s="19">
        <v>2011</v>
      </c>
      <c r="I1082" s="19">
        <v>20110824</v>
      </c>
      <c r="J1082" s="19" t="s">
        <v>1501</v>
      </c>
      <c r="K1082" s="19">
        <v>6</v>
      </c>
      <c r="L1082" s="19">
        <v>35</v>
      </c>
      <c r="M1082" s="19">
        <v>23</v>
      </c>
      <c r="N1082" s="19">
        <v>17</v>
      </c>
      <c r="O1082" s="19" t="s">
        <v>1502</v>
      </c>
      <c r="P1082" s="19">
        <v>4</v>
      </c>
      <c r="Q1082" s="19" t="s">
        <v>42</v>
      </c>
      <c r="R1082" s="19"/>
      <c r="S1082" s="19">
        <v>5000</v>
      </c>
      <c r="T1082" s="19" t="s">
        <v>45</v>
      </c>
      <c r="U1082" s="19"/>
      <c r="V1082" s="19"/>
      <c r="W1082" s="19"/>
      <c r="X1082" s="19">
        <v>750</v>
      </c>
      <c r="Y1082" s="19">
        <v>0</v>
      </c>
      <c r="Z1082" s="19">
        <v>1</v>
      </c>
      <c r="AA1082" s="19" t="s">
        <v>48</v>
      </c>
      <c r="AB1082" s="19">
        <v>1</v>
      </c>
      <c r="AC1082" s="19">
        <v>634841</v>
      </c>
      <c r="AD1082" s="19">
        <v>12</v>
      </c>
      <c r="AE1082" s="19"/>
      <c r="AF1082" s="19"/>
      <c r="AG1082" s="19"/>
      <c r="AH1082" s="19">
        <v>117396</v>
      </c>
      <c r="AI1082" s="19">
        <v>1</v>
      </c>
      <c r="AJ1082" s="19"/>
      <c r="AK1082" s="19"/>
      <c r="AL1082" s="19"/>
      <c r="AM1082" s="19"/>
      <c r="AN1082" s="19"/>
      <c r="AO1082" s="19">
        <v>2.38</v>
      </c>
      <c r="AP1082" s="19" t="s">
        <v>1504</v>
      </c>
      <c r="AQ1082" s="19" t="s">
        <v>1502</v>
      </c>
      <c r="AR1082" s="19" t="s">
        <v>1540</v>
      </c>
      <c r="AS1082" s="19" t="s">
        <v>1562</v>
      </c>
      <c r="AT1082" s="19" t="s">
        <v>1563</v>
      </c>
      <c r="AU1082" s="19" t="s">
        <v>1564</v>
      </c>
      <c r="AV1082" s="19" t="s">
        <v>1565</v>
      </c>
      <c r="AW1082" s="19">
        <v>2008</v>
      </c>
      <c r="AX1082" s="19">
        <v>3</v>
      </c>
      <c r="AY1082" s="19" t="s">
        <v>1566</v>
      </c>
      <c r="AZ1082" s="19" t="s">
        <v>1567</v>
      </c>
      <c r="BA1082" s="19">
        <v>2009</v>
      </c>
      <c r="BB1082" t="str">
        <f>VLOOKUP(AC1082,'CTCwiretagcode(Jan2016)'!A$2:C$730,3,FALSE)</f>
        <v>SAM</v>
      </c>
      <c r="BC1082" t="str">
        <f t="shared" si="51"/>
        <v>Tr</v>
      </c>
      <c r="BD1082">
        <f t="shared" si="52"/>
        <v>3</v>
      </c>
      <c r="BE1082" t="str">
        <f t="shared" si="50"/>
        <v>6348413M10107  B2011750</v>
      </c>
      <c r="BK1082" s="19" t="s">
        <v>1503</v>
      </c>
    </row>
    <row r="1083" spans="1:63" x14ac:dyDescent="0.25">
      <c r="A1083" s="19" t="s">
        <v>1501</v>
      </c>
      <c r="B1083" s="19">
        <v>4.0999999999999996</v>
      </c>
      <c r="C1083" s="19">
        <v>20140313</v>
      </c>
      <c r="D1083" s="19" t="s">
        <v>41</v>
      </c>
      <c r="E1083" s="19" t="s">
        <v>41</v>
      </c>
      <c r="F1083" s="19">
        <v>2232626</v>
      </c>
      <c r="G1083" s="19">
        <v>1</v>
      </c>
      <c r="H1083" s="19">
        <v>2011</v>
      </c>
      <c r="I1083" s="19">
        <v>20110825</v>
      </c>
      <c r="J1083" s="19" t="s">
        <v>1501</v>
      </c>
      <c r="K1083" s="19">
        <v>6</v>
      </c>
      <c r="L1083" s="19">
        <v>35</v>
      </c>
      <c r="M1083" s="19">
        <v>23</v>
      </c>
      <c r="N1083" s="19">
        <v>17</v>
      </c>
      <c r="O1083" s="19" t="s">
        <v>1502</v>
      </c>
      <c r="P1083" s="19">
        <v>4</v>
      </c>
      <c r="Q1083" s="19" t="s">
        <v>42</v>
      </c>
      <c r="R1083" s="19"/>
      <c r="S1083" s="19">
        <v>5000</v>
      </c>
      <c r="T1083" s="19" t="s">
        <v>110</v>
      </c>
      <c r="U1083" s="19"/>
      <c r="V1083" s="19"/>
      <c r="W1083" s="19"/>
      <c r="X1083" s="19">
        <v>820</v>
      </c>
      <c r="Y1083" s="19">
        <v>0</v>
      </c>
      <c r="Z1083" s="19">
        <v>1</v>
      </c>
      <c r="AA1083" s="19" t="s">
        <v>48</v>
      </c>
      <c r="AB1083" s="19">
        <v>1</v>
      </c>
      <c r="AC1083" s="19">
        <v>635081</v>
      </c>
      <c r="AD1083" s="19">
        <v>12</v>
      </c>
      <c r="AE1083" s="19"/>
      <c r="AF1083" s="19"/>
      <c r="AG1083" s="19"/>
      <c r="AH1083" s="19">
        <v>117396</v>
      </c>
      <c r="AI1083" s="19">
        <v>1</v>
      </c>
      <c r="AJ1083" s="19"/>
      <c r="AK1083" s="19"/>
      <c r="AL1083" s="19"/>
      <c r="AM1083" s="19"/>
      <c r="AN1083" s="19"/>
      <c r="AO1083" s="19">
        <v>2.38</v>
      </c>
      <c r="AP1083" s="19" t="s">
        <v>1504</v>
      </c>
      <c r="AQ1083" s="19" t="s">
        <v>1502</v>
      </c>
      <c r="AR1083" s="19" t="s">
        <v>1540</v>
      </c>
      <c r="AS1083" s="19" t="s">
        <v>1562</v>
      </c>
      <c r="AT1083" s="19" t="s">
        <v>1579</v>
      </c>
      <c r="AU1083" s="19" t="s">
        <v>1580</v>
      </c>
      <c r="AV1083" s="19" t="s">
        <v>1565</v>
      </c>
      <c r="AW1083" s="19">
        <v>2008</v>
      </c>
      <c r="AX1083" s="19">
        <v>3</v>
      </c>
      <c r="AY1083" s="19" t="s">
        <v>1581</v>
      </c>
      <c r="AZ1083" s="19" t="s">
        <v>1567</v>
      </c>
      <c r="BA1083" s="19">
        <v>2009</v>
      </c>
      <c r="BB1083" t="str">
        <f>VLOOKUP(AC1083,'CTCwiretagcode(Jan2016)'!A$2:C$730,3,FALSE)</f>
        <v>GLH</v>
      </c>
      <c r="BC1083" t="str">
        <f t="shared" si="51"/>
        <v>Tr</v>
      </c>
      <c r="BD1083">
        <f t="shared" si="52"/>
        <v>3</v>
      </c>
      <c r="BE1083" t="str">
        <f t="shared" si="50"/>
        <v>6350813M10107  B2011820</v>
      </c>
      <c r="BK1083" s="19" t="s">
        <v>1503</v>
      </c>
    </row>
    <row r="1084" spans="1:63" x14ac:dyDescent="0.25">
      <c r="A1084" s="19" t="s">
        <v>1501</v>
      </c>
      <c r="B1084" s="19">
        <v>4.0999999999999996</v>
      </c>
      <c r="C1084" s="19">
        <v>20140313</v>
      </c>
      <c r="D1084" s="19" t="s">
        <v>41</v>
      </c>
      <c r="E1084" s="19" t="s">
        <v>41</v>
      </c>
      <c r="F1084" s="19">
        <v>2232575</v>
      </c>
      <c r="G1084" s="19">
        <v>1</v>
      </c>
      <c r="H1084" s="19">
        <v>2011</v>
      </c>
      <c r="I1084" s="19">
        <v>20110825</v>
      </c>
      <c r="J1084" s="19" t="s">
        <v>1501</v>
      </c>
      <c r="K1084" s="19">
        <v>6</v>
      </c>
      <c r="L1084" s="19">
        <v>35</v>
      </c>
      <c r="M1084" s="19">
        <v>23</v>
      </c>
      <c r="N1084" s="19">
        <v>14</v>
      </c>
      <c r="O1084" s="19" t="s">
        <v>1502</v>
      </c>
      <c r="P1084" s="19">
        <v>4</v>
      </c>
      <c r="Q1084" s="19" t="s">
        <v>42</v>
      </c>
      <c r="R1084" s="19"/>
      <c r="S1084" s="19">
        <v>5000</v>
      </c>
      <c r="T1084" s="19" t="s">
        <v>110</v>
      </c>
      <c r="U1084" s="19"/>
      <c r="V1084" s="19"/>
      <c r="W1084" s="19"/>
      <c r="X1084" s="19">
        <v>850</v>
      </c>
      <c r="Y1084" s="19">
        <v>0</v>
      </c>
      <c r="Z1084" s="19">
        <v>1</v>
      </c>
      <c r="AA1084" s="19" t="s">
        <v>48</v>
      </c>
      <c r="AB1084" s="19">
        <v>1</v>
      </c>
      <c r="AC1084" s="19">
        <v>634272</v>
      </c>
      <c r="AD1084" s="19">
        <v>12</v>
      </c>
      <c r="AE1084" s="19"/>
      <c r="AF1084" s="19"/>
      <c r="AG1084" s="19"/>
      <c r="AH1084" s="19">
        <v>117396</v>
      </c>
      <c r="AI1084" s="19">
        <v>1</v>
      </c>
      <c r="AJ1084" s="19"/>
      <c r="AK1084" s="19"/>
      <c r="AL1084" s="19"/>
      <c r="AM1084" s="19"/>
      <c r="AN1084" s="19"/>
      <c r="AO1084" s="19">
        <v>2.38</v>
      </c>
      <c r="AP1084" s="19" t="s">
        <v>1504</v>
      </c>
      <c r="AQ1084" s="19" t="s">
        <v>1502</v>
      </c>
      <c r="AR1084" s="19" t="s">
        <v>1540</v>
      </c>
      <c r="AS1084" s="19" t="s">
        <v>1562</v>
      </c>
      <c r="AT1084" s="19" t="s">
        <v>1563</v>
      </c>
      <c r="AU1084" s="19" t="s">
        <v>1564</v>
      </c>
      <c r="AV1084" s="19" t="s">
        <v>1565</v>
      </c>
      <c r="AW1084" s="19">
        <v>2007</v>
      </c>
      <c r="AX1084" s="19">
        <v>3</v>
      </c>
      <c r="AY1084" s="19" t="s">
        <v>1566</v>
      </c>
      <c r="AZ1084" s="19" t="s">
        <v>1567</v>
      </c>
      <c r="BA1084" s="19">
        <v>2008</v>
      </c>
      <c r="BB1084" t="str">
        <f>VLOOKUP(AC1084,'CTCwiretagcode(Jan2016)'!A$2:C$730,3,FALSE)</f>
        <v>SAM</v>
      </c>
      <c r="BC1084" t="str">
        <f t="shared" si="51"/>
        <v>NT</v>
      </c>
      <c r="BD1084">
        <f t="shared" si="52"/>
        <v>3</v>
      </c>
      <c r="BE1084" t="str">
        <f t="shared" si="50"/>
        <v>6342723M10107  B2011850</v>
      </c>
      <c r="BK1084" s="19" t="s">
        <v>1503</v>
      </c>
    </row>
    <row r="1085" spans="1:63" x14ac:dyDescent="0.25">
      <c r="A1085" s="19" t="s">
        <v>1501</v>
      </c>
      <c r="B1085" s="19">
        <v>4.0999999999999996</v>
      </c>
      <c r="C1085" s="19">
        <v>20140313</v>
      </c>
      <c r="D1085" s="19" t="s">
        <v>41</v>
      </c>
      <c r="E1085" s="19" t="s">
        <v>1539</v>
      </c>
      <c r="F1085" s="19">
        <v>2302316</v>
      </c>
      <c r="G1085" s="19">
        <v>1</v>
      </c>
      <c r="H1085" s="19">
        <v>2011</v>
      </c>
      <c r="I1085" s="19">
        <v>20110825</v>
      </c>
      <c r="J1085" s="19" t="s">
        <v>1501</v>
      </c>
      <c r="K1085" s="19">
        <v>6</v>
      </c>
      <c r="L1085" s="19">
        <v>35</v>
      </c>
      <c r="M1085" s="19">
        <v>23</v>
      </c>
      <c r="N1085" s="19">
        <v>14</v>
      </c>
      <c r="O1085" s="19" t="s">
        <v>1502</v>
      </c>
      <c r="P1085" s="19">
        <v>4</v>
      </c>
      <c r="Q1085" s="19" t="s">
        <v>42</v>
      </c>
      <c r="R1085" s="19"/>
      <c r="S1085" s="19">
        <v>5000</v>
      </c>
      <c r="T1085" s="19" t="s">
        <v>110</v>
      </c>
      <c r="U1085" s="19"/>
      <c r="V1085" s="19"/>
      <c r="W1085" s="19"/>
      <c r="X1085" s="19">
        <v>810</v>
      </c>
      <c r="Y1085" s="19">
        <v>0</v>
      </c>
      <c r="Z1085" s="19">
        <v>1</v>
      </c>
      <c r="AA1085" s="19" t="s">
        <v>48</v>
      </c>
      <c r="AB1085" s="19">
        <v>1</v>
      </c>
      <c r="AC1085" s="19">
        <v>634583</v>
      </c>
      <c r="AD1085" s="19">
        <v>12</v>
      </c>
      <c r="AE1085" s="19"/>
      <c r="AF1085" s="19"/>
      <c r="AG1085" s="19"/>
      <c r="AH1085" s="19">
        <v>117396</v>
      </c>
      <c r="AI1085" s="19">
        <v>1</v>
      </c>
      <c r="AJ1085" s="19"/>
      <c r="AK1085" s="19"/>
      <c r="AL1085" s="19"/>
      <c r="AM1085" s="19"/>
      <c r="AN1085" s="19"/>
      <c r="AO1085" s="19">
        <v>2.38</v>
      </c>
      <c r="AP1085" s="19" t="s">
        <v>1504</v>
      </c>
      <c r="AQ1085" s="19" t="s">
        <v>1502</v>
      </c>
      <c r="AR1085" s="19" t="s">
        <v>1540</v>
      </c>
      <c r="AS1085" s="19" t="s">
        <v>1562</v>
      </c>
      <c r="AT1085" s="19" t="s">
        <v>1579</v>
      </c>
      <c r="AU1085" s="19" t="s">
        <v>1580</v>
      </c>
      <c r="AV1085" s="19" t="s">
        <v>1565</v>
      </c>
      <c r="AW1085" s="19">
        <v>2007</v>
      </c>
      <c r="AX1085" s="19">
        <v>3</v>
      </c>
      <c r="AY1085" s="19" t="s">
        <v>1581</v>
      </c>
      <c r="AZ1085" s="19" t="s">
        <v>1567</v>
      </c>
      <c r="BA1085" s="19">
        <v>2008</v>
      </c>
      <c r="BB1085" t="str">
        <f>VLOOKUP(AC1085,'CTCwiretagcode(Jan2016)'!A$2:C$730,3,FALSE)</f>
        <v>GLH</v>
      </c>
      <c r="BC1085" t="str">
        <f t="shared" si="51"/>
        <v>NT</v>
      </c>
      <c r="BD1085">
        <f t="shared" si="52"/>
        <v>3</v>
      </c>
      <c r="BE1085" t="str">
        <f t="shared" si="50"/>
        <v>6345833M10107  B2011810</v>
      </c>
      <c r="BK1085" s="19" t="s">
        <v>1503</v>
      </c>
    </row>
    <row r="1086" spans="1:63" x14ac:dyDescent="0.25">
      <c r="A1086" s="19" t="s">
        <v>1501</v>
      </c>
      <c r="B1086" s="19">
        <v>4.0999999999999996</v>
      </c>
      <c r="C1086" s="19">
        <v>20140313</v>
      </c>
      <c r="D1086" s="19" t="s">
        <v>41</v>
      </c>
      <c r="E1086" s="19" t="s">
        <v>41</v>
      </c>
      <c r="F1086" s="19">
        <v>2232624</v>
      </c>
      <c r="G1086" s="19">
        <v>1</v>
      </c>
      <c r="H1086" s="19">
        <v>2011</v>
      </c>
      <c r="I1086" s="19">
        <v>20110829</v>
      </c>
      <c r="J1086" s="19" t="s">
        <v>1501</v>
      </c>
      <c r="K1086" s="19">
        <v>6</v>
      </c>
      <c r="L1086" s="19">
        <v>36</v>
      </c>
      <c r="M1086" s="19">
        <v>23</v>
      </c>
      <c r="N1086" s="19">
        <v>14</v>
      </c>
      <c r="O1086" s="19" t="s">
        <v>1502</v>
      </c>
      <c r="P1086" s="19">
        <v>4</v>
      </c>
      <c r="Q1086" s="19" t="s">
        <v>42</v>
      </c>
      <c r="R1086" s="19"/>
      <c r="S1086" s="19">
        <v>5000</v>
      </c>
      <c r="T1086" s="19" t="s">
        <v>110</v>
      </c>
      <c r="U1086" s="19"/>
      <c r="V1086" s="19"/>
      <c r="W1086" s="19"/>
      <c r="X1086" s="19">
        <v>830</v>
      </c>
      <c r="Y1086" s="19">
        <v>0</v>
      </c>
      <c r="Z1086" s="19">
        <v>1</v>
      </c>
      <c r="AA1086" s="19" t="s">
        <v>48</v>
      </c>
      <c r="AB1086" s="19">
        <v>1</v>
      </c>
      <c r="AC1086" s="19">
        <v>634583</v>
      </c>
      <c r="AD1086" s="19">
        <v>12</v>
      </c>
      <c r="AE1086" s="19"/>
      <c r="AF1086" s="19"/>
      <c r="AG1086" s="19"/>
      <c r="AH1086" s="19">
        <v>117397</v>
      </c>
      <c r="AI1086" s="19">
        <v>1</v>
      </c>
      <c r="AJ1086" s="19"/>
      <c r="AK1086" s="19"/>
      <c r="AL1086" s="19"/>
      <c r="AM1086" s="19"/>
      <c r="AN1086" s="19"/>
      <c r="AO1086" s="19">
        <v>2.8</v>
      </c>
      <c r="AP1086" s="19" t="s">
        <v>1504</v>
      </c>
      <c r="AQ1086" s="19" t="s">
        <v>1502</v>
      </c>
      <c r="AR1086" s="19" t="s">
        <v>1540</v>
      </c>
      <c r="AS1086" s="19" t="s">
        <v>1562</v>
      </c>
      <c r="AT1086" s="19" t="s">
        <v>1579</v>
      </c>
      <c r="AU1086" s="19" t="s">
        <v>1580</v>
      </c>
      <c r="AV1086" s="19" t="s">
        <v>1565</v>
      </c>
      <c r="AW1086" s="19">
        <v>2007</v>
      </c>
      <c r="AX1086" s="19">
        <v>3</v>
      </c>
      <c r="AY1086" s="19" t="s">
        <v>1581</v>
      </c>
      <c r="AZ1086" s="19" t="s">
        <v>1567</v>
      </c>
      <c r="BA1086" s="19">
        <v>2008</v>
      </c>
      <c r="BB1086" t="str">
        <f>VLOOKUP(AC1086,'CTCwiretagcode(Jan2016)'!A$2:C$730,3,FALSE)</f>
        <v>GLH</v>
      </c>
      <c r="BC1086" t="str">
        <f t="shared" si="51"/>
        <v>NT</v>
      </c>
      <c r="BD1086">
        <f t="shared" si="52"/>
        <v>3</v>
      </c>
      <c r="BE1086" t="str">
        <f t="shared" si="50"/>
        <v>6345833M10107  B2011830</v>
      </c>
      <c r="BK1086" s="19" t="s">
        <v>1503</v>
      </c>
    </row>
    <row r="1087" spans="1:63" x14ac:dyDescent="0.25">
      <c r="A1087" s="19" t="s">
        <v>1501</v>
      </c>
      <c r="B1087" s="19">
        <v>4.0999999999999996</v>
      </c>
      <c r="C1087" s="19">
        <v>20140313</v>
      </c>
      <c r="D1087" s="19" t="s">
        <v>41</v>
      </c>
      <c r="E1087" s="19" t="s">
        <v>41</v>
      </c>
      <c r="F1087" s="19">
        <v>2232625</v>
      </c>
      <c r="G1087" s="19">
        <v>1</v>
      </c>
      <c r="H1087" s="19">
        <v>2011</v>
      </c>
      <c r="I1087" s="19">
        <v>20110829</v>
      </c>
      <c r="J1087" s="19" t="s">
        <v>1501</v>
      </c>
      <c r="K1087" s="19">
        <v>6</v>
      </c>
      <c r="L1087" s="19">
        <v>36</v>
      </c>
      <c r="M1087" s="19">
        <v>23</v>
      </c>
      <c r="N1087" s="19">
        <v>14</v>
      </c>
      <c r="O1087" s="19" t="s">
        <v>1502</v>
      </c>
      <c r="P1087" s="19">
        <v>4</v>
      </c>
      <c r="Q1087" s="19" t="s">
        <v>42</v>
      </c>
      <c r="R1087" s="19"/>
      <c r="S1087" s="19">
        <v>5000</v>
      </c>
      <c r="T1087" s="19" t="s">
        <v>45</v>
      </c>
      <c r="U1087" s="19"/>
      <c r="V1087" s="19"/>
      <c r="W1087" s="19"/>
      <c r="X1087" s="19">
        <v>780</v>
      </c>
      <c r="Y1087" s="19">
        <v>0</v>
      </c>
      <c r="Z1087" s="19">
        <v>1</v>
      </c>
      <c r="AA1087" s="19" t="s">
        <v>48</v>
      </c>
      <c r="AB1087" s="19">
        <v>1</v>
      </c>
      <c r="AC1087" s="19">
        <v>634583</v>
      </c>
      <c r="AD1087" s="19">
        <v>12</v>
      </c>
      <c r="AE1087" s="19"/>
      <c r="AF1087" s="19"/>
      <c r="AG1087" s="19"/>
      <c r="AH1087" s="19">
        <v>117397</v>
      </c>
      <c r="AI1087" s="19">
        <v>1</v>
      </c>
      <c r="AJ1087" s="19"/>
      <c r="AK1087" s="19"/>
      <c r="AL1087" s="19"/>
      <c r="AM1087" s="19"/>
      <c r="AN1087" s="19"/>
      <c r="AO1087" s="19">
        <v>2.8</v>
      </c>
      <c r="AP1087" s="19" t="s">
        <v>1504</v>
      </c>
      <c r="AQ1087" s="19" t="s">
        <v>1502</v>
      </c>
      <c r="AR1087" s="19" t="s">
        <v>1540</v>
      </c>
      <c r="AS1087" s="19" t="s">
        <v>1562</v>
      </c>
      <c r="AT1087" s="19" t="s">
        <v>1579</v>
      </c>
      <c r="AU1087" s="19" t="s">
        <v>1580</v>
      </c>
      <c r="AV1087" s="19" t="s">
        <v>1565</v>
      </c>
      <c r="AW1087" s="19">
        <v>2007</v>
      </c>
      <c r="AX1087" s="19">
        <v>3</v>
      </c>
      <c r="AY1087" s="19" t="s">
        <v>1581</v>
      </c>
      <c r="AZ1087" s="19" t="s">
        <v>1567</v>
      </c>
      <c r="BA1087" s="19">
        <v>2008</v>
      </c>
      <c r="BB1087" t="str">
        <f>VLOOKUP(AC1087,'CTCwiretagcode(Jan2016)'!A$2:C$730,3,FALSE)</f>
        <v>GLH</v>
      </c>
      <c r="BC1087" t="str">
        <f t="shared" si="51"/>
        <v>NT</v>
      </c>
      <c r="BD1087">
        <f t="shared" si="52"/>
        <v>3</v>
      </c>
      <c r="BE1087" t="str">
        <f t="shared" si="50"/>
        <v>6345833M10107  B2011780</v>
      </c>
      <c r="BK1087" s="19" t="s">
        <v>1503</v>
      </c>
    </row>
    <row r="1088" spans="1:63" x14ac:dyDescent="0.25">
      <c r="A1088" s="19" t="s">
        <v>1501</v>
      </c>
      <c r="B1088" s="19">
        <v>4.0999999999999996</v>
      </c>
      <c r="C1088" s="19">
        <v>20140313</v>
      </c>
      <c r="D1088" s="19" t="s">
        <v>41</v>
      </c>
      <c r="E1088" s="19" t="s">
        <v>41</v>
      </c>
      <c r="F1088" s="19">
        <v>2252909</v>
      </c>
      <c r="G1088" s="19">
        <v>1</v>
      </c>
      <c r="H1088" s="19">
        <v>2011</v>
      </c>
      <c r="I1088" s="19">
        <v>20110831</v>
      </c>
      <c r="J1088" s="19" t="s">
        <v>1501</v>
      </c>
      <c r="K1088" s="19">
        <v>6</v>
      </c>
      <c r="L1088" s="19">
        <v>36</v>
      </c>
      <c r="M1088" s="19">
        <v>23</v>
      </c>
      <c r="N1088" s="19">
        <v>17</v>
      </c>
      <c r="O1088" s="19" t="s">
        <v>1502</v>
      </c>
      <c r="P1088" s="19">
        <v>4</v>
      </c>
      <c r="Q1088" s="19" t="s">
        <v>42</v>
      </c>
      <c r="R1088" s="19"/>
      <c r="S1088" s="19">
        <v>5000</v>
      </c>
      <c r="T1088" s="19" t="s">
        <v>45</v>
      </c>
      <c r="U1088" s="19"/>
      <c r="V1088" s="19"/>
      <c r="W1088" s="19"/>
      <c r="X1088" s="19">
        <v>750</v>
      </c>
      <c r="Y1088" s="19">
        <v>0</v>
      </c>
      <c r="Z1088" s="19">
        <v>1</v>
      </c>
      <c r="AA1088" s="19" t="s">
        <v>48</v>
      </c>
      <c r="AB1088" s="19">
        <v>1</v>
      </c>
      <c r="AC1088" s="19">
        <v>634272</v>
      </c>
      <c r="AD1088" s="19">
        <v>12</v>
      </c>
      <c r="AE1088" s="19"/>
      <c r="AF1088" s="19"/>
      <c r="AG1088" s="19"/>
      <c r="AH1088" s="19">
        <v>117397</v>
      </c>
      <c r="AI1088" s="19">
        <v>1</v>
      </c>
      <c r="AJ1088" s="19"/>
      <c r="AK1088" s="19"/>
      <c r="AL1088" s="19"/>
      <c r="AM1088" s="19"/>
      <c r="AN1088" s="19"/>
      <c r="AO1088" s="19">
        <v>2.8</v>
      </c>
      <c r="AP1088" s="19" t="s">
        <v>1504</v>
      </c>
      <c r="AQ1088" s="19" t="s">
        <v>1502</v>
      </c>
      <c r="AR1088" s="19" t="s">
        <v>1540</v>
      </c>
      <c r="AS1088" s="19" t="s">
        <v>1562</v>
      </c>
      <c r="AT1088" s="19" t="s">
        <v>1563</v>
      </c>
      <c r="AU1088" s="19" t="s">
        <v>1564</v>
      </c>
      <c r="AV1088" s="19" t="s">
        <v>1565</v>
      </c>
      <c r="AW1088" s="19">
        <v>2007</v>
      </c>
      <c r="AX1088" s="19">
        <v>3</v>
      </c>
      <c r="AY1088" s="19" t="s">
        <v>1566</v>
      </c>
      <c r="AZ1088" s="19" t="s">
        <v>1567</v>
      </c>
      <c r="BA1088" s="19">
        <v>2008</v>
      </c>
      <c r="BB1088" t="str">
        <f>VLOOKUP(AC1088,'CTCwiretagcode(Jan2016)'!A$2:C$730,3,FALSE)</f>
        <v>SAM</v>
      </c>
      <c r="BC1088" t="str">
        <f t="shared" si="51"/>
        <v>Tr</v>
      </c>
      <c r="BD1088">
        <f t="shared" si="52"/>
        <v>3</v>
      </c>
      <c r="BE1088" t="str">
        <f t="shared" si="50"/>
        <v>6342723M10107  B2011750</v>
      </c>
      <c r="BK1088" s="19" t="s">
        <v>1503</v>
      </c>
    </row>
    <row r="1089" spans="1:63" x14ac:dyDescent="0.25">
      <c r="A1089" s="19" t="s">
        <v>1501</v>
      </c>
      <c r="B1089" s="19">
        <v>4.0999999999999996</v>
      </c>
      <c r="C1089" s="19">
        <v>20140313</v>
      </c>
      <c r="D1089" s="19" t="s">
        <v>41</v>
      </c>
      <c r="E1089" s="19" t="s">
        <v>41</v>
      </c>
      <c r="F1089" s="19">
        <v>2232826</v>
      </c>
      <c r="G1089" s="19">
        <v>1</v>
      </c>
      <c r="H1089" s="19">
        <v>2011</v>
      </c>
      <c r="I1089" s="19">
        <v>20110901</v>
      </c>
      <c r="J1089" s="19" t="s">
        <v>1501</v>
      </c>
      <c r="K1089" s="19">
        <v>6</v>
      </c>
      <c r="L1089" s="19">
        <v>36</v>
      </c>
      <c r="M1089" s="19">
        <v>23</v>
      </c>
      <c r="N1089" s="19">
        <v>14</v>
      </c>
      <c r="O1089" s="19" t="s">
        <v>1502</v>
      </c>
      <c r="P1089" s="19">
        <v>4</v>
      </c>
      <c r="Q1089" s="19" t="s">
        <v>42</v>
      </c>
      <c r="R1089" s="19"/>
      <c r="S1089" s="19">
        <v>5000</v>
      </c>
      <c r="T1089" s="19" t="s">
        <v>45</v>
      </c>
      <c r="U1089" s="19"/>
      <c r="V1089" s="19"/>
      <c r="W1089" s="19"/>
      <c r="X1089" s="19">
        <v>700</v>
      </c>
      <c r="Y1089" s="19">
        <v>0</v>
      </c>
      <c r="Z1089" s="19">
        <v>1</v>
      </c>
      <c r="AA1089" s="19" t="s">
        <v>48</v>
      </c>
      <c r="AB1089" s="19">
        <v>1</v>
      </c>
      <c r="AC1089" s="19">
        <v>634841</v>
      </c>
      <c r="AD1089" s="19">
        <v>12</v>
      </c>
      <c r="AE1089" s="19"/>
      <c r="AF1089" s="19"/>
      <c r="AG1089" s="19"/>
      <c r="AH1089" s="19">
        <v>117397</v>
      </c>
      <c r="AI1089" s="19">
        <v>1</v>
      </c>
      <c r="AJ1089" s="19"/>
      <c r="AK1089" s="19"/>
      <c r="AL1089" s="19"/>
      <c r="AM1089" s="19"/>
      <c r="AN1089" s="19"/>
      <c r="AO1089" s="19">
        <v>2.8</v>
      </c>
      <c r="AP1089" s="19" t="s">
        <v>1504</v>
      </c>
      <c r="AQ1089" s="19" t="s">
        <v>1502</v>
      </c>
      <c r="AR1089" s="19" t="s">
        <v>1540</v>
      </c>
      <c r="AS1089" s="19" t="s">
        <v>1562</v>
      </c>
      <c r="AT1089" s="19" t="s">
        <v>1563</v>
      </c>
      <c r="AU1089" s="19" t="s">
        <v>1564</v>
      </c>
      <c r="AV1089" s="19" t="s">
        <v>1565</v>
      </c>
      <c r="AW1089" s="19">
        <v>2008</v>
      </c>
      <c r="AX1089" s="19">
        <v>3</v>
      </c>
      <c r="AY1089" s="19" t="s">
        <v>1566</v>
      </c>
      <c r="AZ1089" s="19" t="s">
        <v>1567</v>
      </c>
      <c r="BA1089" s="19">
        <v>2009</v>
      </c>
      <c r="BB1089" t="str">
        <f>VLOOKUP(AC1089,'CTCwiretagcode(Jan2016)'!A$2:C$730,3,FALSE)</f>
        <v>SAM</v>
      </c>
      <c r="BC1089" t="str">
        <f t="shared" si="51"/>
        <v>NT</v>
      </c>
      <c r="BD1089">
        <f t="shared" si="52"/>
        <v>3</v>
      </c>
      <c r="BE1089" t="str">
        <f t="shared" si="50"/>
        <v>6348413M10107  B2011700</v>
      </c>
      <c r="BK1089" s="19" t="s">
        <v>1503</v>
      </c>
    </row>
    <row r="1090" spans="1:63" x14ac:dyDescent="0.25">
      <c r="A1090" s="19" t="s">
        <v>1501</v>
      </c>
      <c r="B1090" s="19">
        <v>4.0999999999999996</v>
      </c>
      <c r="C1090" s="19">
        <v>20140313</v>
      </c>
      <c r="D1090" s="19" t="s">
        <v>41</v>
      </c>
      <c r="E1090" s="19" t="s">
        <v>41</v>
      </c>
      <c r="F1090" s="19">
        <v>2232830</v>
      </c>
      <c r="G1090" s="19">
        <v>1</v>
      </c>
      <c r="H1090" s="19">
        <v>2011</v>
      </c>
      <c r="I1090" s="19">
        <v>20110901</v>
      </c>
      <c r="J1090" s="19" t="s">
        <v>1501</v>
      </c>
      <c r="K1090" s="19">
        <v>6</v>
      </c>
      <c r="L1090" s="19">
        <v>36</v>
      </c>
      <c r="M1090" s="19">
        <v>23</v>
      </c>
      <c r="N1090" s="19">
        <v>14</v>
      </c>
      <c r="O1090" s="19" t="s">
        <v>1502</v>
      </c>
      <c r="P1090" s="19">
        <v>4</v>
      </c>
      <c r="Q1090" s="19" t="s">
        <v>42</v>
      </c>
      <c r="R1090" s="19"/>
      <c r="S1090" s="19">
        <v>5000</v>
      </c>
      <c r="T1090" s="19" t="s">
        <v>45</v>
      </c>
      <c r="U1090" s="19"/>
      <c r="V1090" s="19"/>
      <c r="W1090" s="19"/>
      <c r="X1090" s="19">
        <v>940</v>
      </c>
      <c r="Y1090" s="19">
        <v>0</v>
      </c>
      <c r="Z1090" s="19">
        <v>1</v>
      </c>
      <c r="AA1090" s="19" t="s">
        <v>48</v>
      </c>
      <c r="AB1090" s="19">
        <v>1</v>
      </c>
      <c r="AC1090" s="19">
        <v>635081</v>
      </c>
      <c r="AD1090" s="19">
        <v>12</v>
      </c>
      <c r="AE1090" s="19"/>
      <c r="AF1090" s="19"/>
      <c r="AG1090" s="19"/>
      <c r="AH1090" s="19">
        <v>117397</v>
      </c>
      <c r="AI1090" s="19">
        <v>1</v>
      </c>
      <c r="AJ1090" s="19"/>
      <c r="AK1090" s="19"/>
      <c r="AL1090" s="19"/>
      <c r="AM1090" s="19"/>
      <c r="AN1090" s="19"/>
      <c r="AO1090" s="19">
        <v>2.8</v>
      </c>
      <c r="AP1090" s="19" t="s">
        <v>1504</v>
      </c>
      <c r="AQ1090" s="19" t="s">
        <v>1502</v>
      </c>
      <c r="AR1090" s="19" t="s">
        <v>1540</v>
      </c>
      <c r="AS1090" s="19" t="s">
        <v>1562</v>
      </c>
      <c r="AT1090" s="19" t="s">
        <v>1579</v>
      </c>
      <c r="AU1090" s="19" t="s">
        <v>1580</v>
      </c>
      <c r="AV1090" s="19" t="s">
        <v>1565</v>
      </c>
      <c r="AW1090" s="19">
        <v>2008</v>
      </c>
      <c r="AX1090" s="19">
        <v>3</v>
      </c>
      <c r="AY1090" s="19" t="s">
        <v>1581</v>
      </c>
      <c r="AZ1090" s="19" t="s">
        <v>1567</v>
      </c>
      <c r="BA1090" s="19">
        <v>2009</v>
      </c>
      <c r="BB1090" t="str">
        <f>VLOOKUP(AC1090,'CTCwiretagcode(Jan2016)'!A$2:C$730,3,FALSE)</f>
        <v>GLH</v>
      </c>
      <c r="BC1090" t="str">
        <f t="shared" si="51"/>
        <v>NT</v>
      </c>
      <c r="BD1090">
        <f t="shared" si="52"/>
        <v>3</v>
      </c>
      <c r="BE1090" t="str">
        <f t="shared" si="50"/>
        <v>6350813M10107  B2011940</v>
      </c>
      <c r="BK1090" s="19" t="s">
        <v>1503</v>
      </c>
    </row>
    <row r="1091" spans="1:63" x14ac:dyDescent="0.25">
      <c r="A1091" s="19" t="s">
        <v>1501</v>
      </c>
      <c r="B1091" s="19">
        <v>4.0999999999999996</v>
      </c>
      <c r="C1091" s="19">
        <v>20140313</v>
      </c>
      <c r="D1091" s="19" t="s">
        <v>41</v>
      </c>
      <c r="E1091" s="19" t="s">
        <v>41</v>
      </c>
      <c r="F1091" s="19">
        <v>2233315</v>
      </c>
      <c r="G1091" s="19">
        <v>1</v>
      </c>
      <c r="H1091" s="19">
        <v>2011</v>
      </c>
      <c r="I1091" s="19">
        <v>20110902</v>
      </c>
      <c r="J1091" s="19" t="s">
        <v>1501</v>
      </c>
      <c r="K1091" s="19">
        <v>6</v>
      </c>
      <c r="L1091" s="19">
        <v>36</v>
      </c>
      <c r="M1091" s="19">
        <v>23</v>
      </c>
      <c r="N1091" s="19">
        <v>17</v>
      </c>
      <c r="O1091" s="19" t="s">
        <v>1502</v>
      </c>
      <c r="P1091" s="19">
        <v>4</v>
      </c>
      <c r="Q1091" s="19" t="s">
        <v>42</v>
      </c>
      <c r="R1091" s="19"/>
      <c r="S1091" s="19">
        <v>5000</v>
      </c>
      <c r="T1091" s="19" t="s">
        <v>110</v>
      </c>
      <c r="U1091" s="19"/>
      <c r="V1091" s="19"/>
      <c r="W1091" s="19"/>
      <c r="X1091" s="19">
        <v>790</v>
      </c>
      <c r="Y1091" s="19">
        <v>0</v>
      </c>
      <c r="Z1091" s="19">
        <v>1</v>
      </c>
      <c r="AA1091" s="19" t="s">
        <v>48</v>
      </c>
      <c r="AB1091" s="19">
        <v>1</v>
      </c>
      <c r="AC1091" s="19">
        <v>634272</v>
      </c>
      <c r="AD1091" s="19">
        <v>12</v>
      </c>
      <c r="AE1091" s="19"/>
      <c r="AF1091" s="19"/>
      <c r="AG1091" s="19"/>
      <c r="AH1091" s="19">
        <v>117397</v>
      </c>
      <c r="AI1091" s="19">
        <v>1</v>
      </c>
      <c r="AJ1091" s="19"/>
      <c r="AK1091" s="19"/>
      <c r="AL1091" s="19"/>
      <c r="AM1091" s="19"/>
      <c r="AN1091" s="19"/>
      <c r="AO1091" s="19">
        <v>2.8</v>
      </c>
      <c r="AP1091" s="19" t="s">
        <v>1504</v>
      </c>
      <c r="AQ1091" s="19" t="s">
        <v>1502</v>
      </c>
      <c r="AR1091" s="19" t="s">
        <v>1540</v>
      </c>
      <c r="AS1091" s="19" t="s">
        <v>1562</v>
      </c>
      <c r="AT1091" s="19" t="s">
        <v>1563</v>
      </c>
      <c r="AU1091" s="19" t="s">
        <v>1564</v>
      </c>
      <c r="AV1091" s="19" t="s">
        <v>1565</v>
      </c>
      <c r="AW1091" s="19">
        <v>2007</v>
      </c>
      <c r="AX1091" s="19">
        <v>3</v>
      </c>
      <c r="AY1091" s="19" t="s">
        <v>1566</v>
      </c>
      <c r="AZ1091" s="19" t="s">
        <v>1567</v>
      </c>
      <c r="BA1091" s="19">
        <v>2008</v>
      </c>
      <c r="BB1091" t="str">
        <f>VLOOKUP(AC1091,'CTCwiretagcode(Jan2016)'!A$2:C$730,3,FALSE)</f>
        <v>SAM</v>
      </c>
      <c r="BC1091" t="str">
        <f t="shared" si="51"/>
        <v>Tr</v>
      </c>
      <c r="BD1091">
        <f t="shared" si="52"/>
        <v>3</v>
      </c>
      <c r="BE1091" t="str">
        <f t="shared" ref="BE1091:BE1154" si="53">AC1091&amp;Q1091&amp;H1091&amp;X1091</f>
        <v>6342723M10107  B2011790</v>
      </c>
      <c r="BK1091" s="19" t="s">
        <v>1503</v>
      </c>
    </row>
    <row r="1092" spans="1:63" x14ac:dyDescent="0.25">
      <c r="A1092" s="19" t="s">
        <v>1501</v>
      </c>
      <c r="B1092" s="19">
        <v>4.0999999999999996</v>
      </c>
      <c r="C1092" s="19">
        <v>20140313</v>
      </c>
      <c r="D1092" s="19" t="s">
        <v>41</v>
      </c>
      <c r="E1092" s="19" t="s">
        <v>41</v>
      </c>
      <c r="F1092" s="19">
        <v>2233319</v>
      </c>
      <c r="G1092" s="19">
        <v>1</v>
      </c>
      <c r="H1092" s="19">
        <v>2011</v>
      </c>
      <c r="I1092" s="19">
        <v>20110902</v>
      </c>
      <c r="J1092" s="19" t="s">
        <v>1501</v>
      </c>
      <c r="K1092" s="19">
        <v>6</v>
      </c>
      <c r="L1092" s="19">
        <v>36</v>
      </c>
      <c r="M1092" s="19">
        <v>23</v>
      </c>
      <c r="N1092" s="19">
        <v>17</v>
      </c>
      <c r="O1092" s="19" t="s">
        <v>1502</v>
      </c>
      <c r="P1092" s="19">
        <v>4</v>
      </c>
      <c r="Q1092" s="19" t="s">
        <v>42</v>
      </c>
      <c r="R1092" s="19"/>
      <c r="S1092" s="19">
        <v>5000</v>
      </c>
      <c r="T1092" s="19" t="s">
        <v>110</v>
      </c>
      <c r="U1092" s="19"/>
      <c r="V1092" s="19"/>
      <c r="W1092" s="19"/>
      <c r="X1092" s="19">
        <v>840</v>
      </c>
      <c r="Y1092" s="19">
        <v>0</v>
      </c>
      <c r="Z1092" s="19">
        <v>1</v>
      </c>
      <c r="AA1092" s="19" t="s">
        <v>48</v>
      </c>
      <c r="AB1092" s="19">
        <v>1</v>
      </c>
      <c r="AC1092" s="19">
        <v>634583</v>
      </c>
      <c r="AD1092" s="19">
        <v>12</v>
      </c>
      <c r="AE1092" s="19"/>
      <c r="AF1092" s="19"/>
      <c r="AG1092" s="19"/>
      <c r="AH1092" s="19">
        <v>117397</v>
      </c>
      <c r="AI1092" s="19">
        <v>1</v>
      </c>
      <c r="AJ1092" s="19"/>
      <c r="AK1092" s="19"/>
      <c r="AL1092" s="19"/>
      <c r="AM1092" s="19"/>
      <c r="AN1092" s="19"/>
      <c r="AO1092" s="19">
        <v>2.8</v>
      </c>
      <c r="AP1092" s="19" t="s">
        <v>1504</v>
      </c>
      <c r="AQ1092" s="19" t="s">
        <v>1502</v>
      </c>
      <c r="AR1092" s="19" t="s">
        <v>1540</v>
      </c>
      <c r="AS1092" s="19" t="s">
        <v>1562</v>
      </c>
      <c r="AT1092" s="19" t="s">
        <v>1579</v>
      </c>
      <c r="AU1092" s="19" t="s">
        <v>1580</v>
      </c>
      <c r="AV1092" s="19" t="s">
        <v>1565</v>
      </c>
      <c r="AW1092" s="19">
        <v>2007</v>
      </c>
      <c r="AX1092" s="19">
        <v>3</v>
      </c>
      <c r="AY1092" s="19" t="s">
        <v>1581</v>
      </c>
      <c r="AZ1092" s="19" t="s">
        <v>1567</v>
      </c>
      <c r="BA1092" s="19">
        <v>2008</v>
      </c>
      <c r="BB1092" t="str">
        <f>VLOOKUP(AC1092,'CTCwiretagcode(Jan2016)'!A$2:C$730,3,FALSE)</f>
        <v>GLH</v>
      </c>
      <c r="BC1092" t="str">
        <f t="shared" ref="BC1092:BC1155" si="54">VLOOKUP(N1092,BF$2:BG$7,2,FALSE)</f>
        <v>Tr</v>
      </c>
      <c r="BD1092">
        <f t="shared" ref="BD1092:BD1155" si="55">IF(MID(I1092,5,2)*1&gt;=10,4,3)</f>
        <v>3</v>
      </c>
      <c r="BE1092" t="str">
        <f t="shared" si="53"/>
        <v>6345833M10107  B2011840</v>
      </c>
      <c r="BK1092" s="19" t="s">
        <v>1503</v>
      </c>
    </row>
    <row r="1093" spans="1:63" x14ac:dyDescent="0.25">
      <c r="A1093" s="19" t="s">
        <v>1501</v>
      </c>
      <c r="B1093" s="19">
        <v>4.0999999999999996</v>
      </c>
      <c r="C1093" s="19">
        <v>20140313</v>
      </c>
      <c r="D1093" s="19" t="s">
        <v>41</v>
      </c>
      <c r="E1093" s="19" t="s">
        <v>41</v>
      </c>
      <c r="F1093" s="19">
        <v>2233320</v>
      </c>
      <c r="G1093" s="19">
        <v>1</v>
      </c>
      <c r="H1093" s="19">
        <v>2011</v>
      </c>
      <c r="I1093" s="19">
        <v>20110902</v>
      </c>
      <c r="J1093" s="19" t="s">
        <v>1501</v>
      </c>
      <c r="K1093" s="19">
        <v>6</v>
      </c>
      <c r="L1093" s="19">
        <v>36</v>
      </c>
      <c r="M1093" s="19">
        <v>23</v>
      </c>
      <c r="N1093" s="19">
        <v>17</v>
      </c>
      <c r="O1093" s="19" t="s">
        <v>1502</v>
      </c>
      <c r="P1093" s="19">
        <v>4</v>
      </c>
      <c r="Q1093" s="19" t="s">
        <v>42</v>
      </c>
      <c r="R1093" s="19"/>
      <c r="S1093" s="19">
        <v>5000</v>
      </c>
      <c r="T1093" s="19" t="s">
        <v>110</v>
      </c>
      <c r="U1093" s="19"/>
      <c r="V1093" s="19"/>
      <c r="W1093" s="19"/>
      <c r="X1093" s="19">
        <v>790</v>
      </c>
      <c r="Y1093" s="19">
        <v>0</v>
      </c>
      <c r="Z1093" s="19">
        <v>1</v>
      </c>
      <c r="AA1093" s="19" t="s">
        <v>48</v>
      </c>
      <c r="AB1093" s="19">
        <v>1</v>
      </c>
      <c r="AC1093" s="19">
        <v>634272</v>
      </c>
      <c r="AD1093" s="19">
        <v>12</v>
      </c>
      <c r="AE1093" s="19"/>
      <c r="AF1093" s="19"/>
      <c r="AG1093" s="19"/>
      <c r="AH1093" s="19">
        <v>117397</v>
      </c>
      <c r="AI1093" s="19">
        <v>1</v>
      </c>
      <c r="AJ1093" s="19"/>
      <c r="AK1093" s="19"/>
      <c r="AL1093" s="19"/>
      <c r="AM1093" s="19"/>
      <c r="AN1093" s="19"/>
      <c r="AO1093" s="19">
        <v>2.8</v>
      </c>
      <c r="AP1093" s="19" t="s">
        <v>1504</v>
      </c>
      <c r="AQ1093" s="19" t="s">
        <v>1502</v>
      </c>
      <c r="AR1093" s="19" t="s">
        <v>1540</v>
      </c>
      <c r="AS1093" s="19" t="s">
        <v>1562</v>
      </c>
      <c r="AT1093" s="19" t="s">
        <v>1563</v>
      </c>
      <c r="AU1093" s="19" t="s">
        <v>1564</v>
      </c>
      <c r="AV1093" s="19" t="s">
        <v>1565</v>
      </c>
      <c r="AW1093" s="19">
        <v>2007</v>
      </c>
      <c r="AX1093" s="19">
        <v>3</v>
      </c>
      <c r="AY1093" s="19" t="s">
        <v>1566</v>
      </c>
      <c r="AZ1093" s="19" t="s">
        <v>1567</v>
      </c>
      <c r="BA1093" s="19">
        <v>2008</v>
      </c>
      <c r="BB1093" t="str">
        <f>VLOOKUP(AC1093,'CTCwiretagcode(Jan2016)'!A$2:C$730,3,FALSE)</f>
        <v>SAM</v>
      </c>
      <c r="BC1093" t="str">
        <f t="shared" si="54"/>
        <v>Tr</v>
      </c>
      <c r="BD1093">
        <f t="shared" si="55"/>
        <v>3</v>
      </c>
      <c r="BE1093" t="str">
        <f t="shared" si="53"/>
        <v>6342723M10107  B2011790</v>
      </c>
      <c r="BK1093" s="19" t="s">
        <v>1503</v>
      </c>
    </row>
    <row r="1094" spans="1:63" x14ac:dyDescent="0.25">
      <c r="A1094" s="19" t="s">
        <v>1501</v>
      </c>
      <c r="B1094" s="19">
        <v>4.0999999999999996</v>
      </c>
      <c r="C1094" s="19">
        <v>20140313</v>
      </c>
      <c r="D1094" s="19" t="s">
        <v>41</v>
      </c>
      <c r="E1094" s="19" t="s">
        <v>41</v>
      </c>
      <c r="F1094" s="19">
        <v>2233323</v>
      </c>
      <c r="G1094" s="19">
        <v>1</v>
      </c>
      <c r="H1094" s="19">
        <v>2011</v>
      </c>
      <c r="I1094" s="19">
        <v>20110902</v>
      </c>
      <c r="J1094" s="19" t="s">
        <v>1501</v>
      </c>
      <c r="K1094" s="19">
        <v>6</v>
      </c>
      <c r="L1094" s="19">
        <v>36</v>
      </c>
      <c r="M1094" s="19">
        <v>23</v>
      </c>
      <c r="N1094" s="19">
        <v>17</v>
      </c>
      <c r="O1094" s="19" t="s">
        <v>1502</v>
      </c>
      <c r="P1094" s="19">
        <v>4</v>
      </c>
      <c r="Q1094" s="19" t="s">
        <v>42</v>
      </c>
      <c r="R1094" s="19"/>
      <c r="S1094" s="19">
        <v>5000</v>
      </c>
      <c r="T1094" s="19" t="s">
        <v>110</v>
      </c>
      <c r="U1094" s="19"/>
      <c r="V1094" s="19"/>
      <c r="W1094" s="19"/>
      <c r="X1094" s="19">
        <v>880</v>
      </c>
      <c r="Y1094" s="19">
        <v>0</v>
      </c>
      <c r="Z1094" s="19">
        <v>1</v>
      </c>
      <c r="AA1094" s="19" t="s">
        <v>48</v>
      </c>
      <c r="AB1094" s="19">
        <v>1</v>
      </c>
      <c r="AC1094" s="19">
        <v>634272</v>
      </c>
      <c r="AD1094" s="19">
        <v>12</v>
      </c>
      <c r="AE1094" s="19"/>
      <c r="AF1094" s="19"/>
      <c r="AG1094" s="19"/>
      <c r="AH1094" s="19">
        <v>117397</v>
      </c>
      <c r="AI1094" s="19">
        <v>1</v>
      </c>
      <c r="AJ1094" s="19"/>
      <c r="AK1094" s="19"/>
      <c r="AL1094" s="19"/>
      <c r="AM1094" s="19"/>
      <c r="AN1094" s="19"/>
      <c r="AO1094" s="19">
        <v>2.8</v>
      </c>
      <c r="AP1094" s="19" t="s">
        <v>1504</v>
      </c>
      <c r="AQ1094" s="19" t="s">
        <v>1502</v>
      </c>
      <c r="AR1094" s="19" t="s">
        <v>1540</v>
      </c>
      <c r="AS1094" s="19" t="s">
        <v>1562</v>
      </c>
      <c r="AT1094" s="19" t="s">
        <v>1563</v>
      </c>
      <c r="AU1094" s="19" t="s">
        <v>1564</v>
      </c>
      <c r="AV1094" s="19" t="s">
        <v>1565</v>
      </c>
      <c r="AW1094" s="19">
        <v>2007</v>
      </c>
      <c r="AX1094" s="19">
        <v>3</v>
      </c>
      <c r="AY1094" s="19" t="s">
        <v>1566</v>
      </c>
      <c r="AZ1094" s="19" t="s">
        <v>1567</v>
      </c>
      <c r="BA1094" s="19">
        <v>2008</v>
      </c>
      <c r="BB1094" t="str">
        <f>VLOOKUP(AC1094,'CTCwiretagcode(Jan2016)'!A$2:C$730,3,FALSE)</f>
        <v>SAM</v>
      </c>
      <c r="BC1094" t="str">
        <f t="shared" si="54"/>
        <v>Tr</v>
      </c>
      <c r="BD1094">
        <f t="shared" si="55"/>
        <v>3</v>
      </c>
      <c r="BE1094" t="str">
        <f t="shared" si="53"/>
        <v>6342723M10107  B2011880</v>
      </c>
      <c r="BK1094" s="19" t="s">
        <v>1503</v>
      </c>
    </row>
    <row r="1095" spans="1:63" x14ac:dyDescent="0.25">
      <c r="A1095" s="19" t="s">
        <v>1501</v>
      </c>
      <c r="B1095" s="19">
        <v>4.0999999999999996</v>
      </c>
      <c r="C1095" s="19">
        <v>20140313</v>
      </c>
      <c r="D1095" s="19" t="s">
        <v>41</v>
      </c>
      <c r="E1095" s="19" t="s">
        <v>41</v>
      </c>
      <c r="F1095" s="19">
        <v>2233324</v>
      </c>
      <c r="G1095" s="19">
        <v>1</v>
      </c>
      <c r="H1095" s="19">
        <v>2011</v>
      </c>
      <c r="I1095" s="19">
        <v>20110902</v>
      </c>
      <c r="J1095" s="19" t="s">
        <v>1501</v>
      </c>
      <c r="K1095" s="19">
        <v>6</v>
      </c>
      <c r="L1095" s="19">
        <v>36</v>
      </c>
      <c r="M1095" s="19">
        <v>23</v>
      </c>
      <c r="N1095" s="19">
        <v>17</v>
      </c>
      <c r="O1095" s="19" t="s">
        <v>1502</v>
      </c>
      <c r="P1095" s="19">
        <v>4</v>
      </c>
      <c r="Q1095" s="19" t="s">
        <v>42</v>
      </c>
      <c r="R1095" s="19"/>
      <c r="S1095" s="19">
        <v>5000</v>
      </c>
      <c r="T1095" s="19" t="s">
        <v>45</v>
      </c>
      <c r="U1095" s="19"/>
      <c r="V1095" s="19"/>
      <c r="W1095" s="19"/>
      <c r="X1095" s="19">
        <v>680</v>
      </c>
      <c r="Y1095" s="19">
        <v>0</v>
      </c>
      <c r="Z1095" s="19">
        <v>1</v>
      </c>
      <c r="AA1095" s="19" t="s">
        <v>48</v>
      </c>
      <c r="AB1095" s="19">
        <v>1</v>
      </c>
      <c r="AC1095" s="19">
        <v>634841</v>
      </c>
      <c r="AD1095" s="19">
        <v>12</v>
      </c>
      <c r="AE1095" s="19"/>
      <c r="AF1095" s="19"/>
      <c r="AG1095" s="19"/>
      <c r="AH1095" s="19">
        <v>117397</v>
      </c>
      <c r="AI1095" s="19">
        <v>1</v>
      </c>
      <c r="AJ1095" s="19"/>
      <c r="AK1095" s="19"/>
      <c r="AL1095" s="19"/>
      <c r="AM1095" s="19"/>
      <c r="AN1095" s="19"/>
      <c r="AO1095" s="19">
        <v>2.8</v>
      </c>
      <c r="AP1095" s="19" t="s">
        <v>1504</v>
      </c>
      <c r="AQ1095" s="19" t="s">
        <v>1502</v>
      </c>
      <c r="AR1095" s="19" t="s">
        <v>1540</v>
      </c>
      <c r="AS1095" s="19" t="s">
        <v>1562</v>
      </c>
      <c r="AT1095" s="19" t="s">
        <v>1563</v>
      </c>
      <c r="AU1095" s="19" t="s">
        <v>1564</v>
      </c>
      <c r="AV1095" s="19" t="s">
        <v>1565</v>
      </c>
      <c r="AW1095" s="19">
        <v>2008</v>
      </c>
      <c r="AX1095" s="19">
        <v>3</v>
      </c>
      <c r="AY1095" s="19" t="s">
        <v>1566</v>
      </c>
      <c r="AZ1095" s="19" t="s">
        <v>1567</v>
      </c>
      <c r="BA1095" s="19">
        <v>2009</v>
      </c>
      <c r="BB1095" t="str">
        <f>VLOOKUP(AC1095,'CTCwiretagcode(Jan2016)'!A$2:C$730,3,FALSE)</f>
        <v>SAM</v>
      </c>
      <c r="BC1095" t="str">
        <f t="shared" si="54"/>
        <v>Tr</v>
      </c>
      <c r="BD1095">
        <f t="shared" si="55"/>
        <v>3</v>
      </c>
      <c r="BE1095" t="str">
        <f t="shared" si="53"/>
        <v>6348413M10107  B2011680</v>
      </c>
      <c r="BK1095" s="19" t="s">
        <v>1503</v>
      </c>
    </row>
    <row r="1096" spans="1:63" x14ac:dyDescent="0.25">
      <c r="A1096" s="19" t="s">
        <v>1501</v>
      </c>
      <c r="B1096" s="19">
        <v>4.0999999999999996</v>
      </c>
      <c r="C1096" s="19">
        <v>20140313</v>
      </c>
      <c r="D1096" s="19" t="s">
        <v>41</v>
      </c>
      <c r="E1096" s="19" t="s">
        <v>41</v>
      </c>
      <c r="F1096" s="19">
        <v>2233325</v>
      </c>
      <c r="G1096" s="19">
        <v>1</v>
      </c>
      <c r="H1096" s="19">
        <v>2011</v>
      </c>
      <c r="I1096" s="19">
        <v>20110902</v>
      </c>
      <c r="J1096" s="19" t="s">
        <v>1501</v>
      </c>
      <c r="K1096" s="19">
        <v>6</v>
      </c>
      <c r="L1096" s="19">
        <v>36</v>
      </c>
      <c r="M1096" s="19">
        <v>23</v>
      </c>
      <c r="N1096" s="19">
        <v>17</v>
      </c>
      <c r="O1096" s="19" t="s">
        <v>1502</v>
      </c>
      <c r="P1096" s="19">
        <v>4</v>
      </c>
      <c r="Q1096" s="19" t="s">
        <v>42</v>
      </c>
      <c r="R1096" s="19"/>
      <c r="S1096" s="19">
        <v>5000</v>
      </c>
      <c r="T1096" s="19" t="s">
        <v>110</v>
      </c>
      <c r="U1096" s="19"/>
      <c r="V1096" s="19"/>
      <c r="W1096" s="19"/>
      <c r="X1096" s="19">
        <v>740</v>
      </c>
      <c r="Y1096" s="19">
        <v>0</v>
      </c>
      <c r="Z1096" s="19">
        <v>1</v>
      </c>
      <c r="AA1096" s="19" t="s">
        <v>48</v>
      </c>
      <c r="AB1096" s="19">
        <v>1</v>
      </c>
      <c r="AC1096" s="19">
        <v>635081</v>
      </c>
      <c r="AD1096" s="19">
        <v>12</v>
      </c>
      <c r="AE1096" s="19"/>
      <c r="AF1096" s="19"/>
      <c r="AG1096" s="19"/>
      <c r="AH1096" s="19">
        <v>117397</v>
      </c>
      <c r="AI1096" s="19">
        <v>1</v>
      </c>
      <c r="AJ1096" s="19"/>
      <c r="AK1096" s="19"/>
      <c r="AL1096" s="19"/>
      <c r="AM1096" s="19"/>
      <c r="AN1096" s="19"/>
      <c r="AO1096" s="19">
        <v>2.8</v>
      </c>
      <c r="AP1096" s="19" t="s">
        <v>1504</v>
      </c>
      <c r="AQ1096" s="19" t="s">
        <v>1502</v>
      </c>
      <c r="AR1096" s="19" t="s">
        <v>1540</v>
      </c>
      <c r="AS1096" s="19" t="s">
        <v>1562</v>
      </c>
      <c r="AT1096" s="19" t="s">
        <v>1579</v>
      </c>
      <c r="AU1096" s="19" t="s">
        <v>1580</v>
      </c>
      <c r="AV1096" s="19" t="s">
        <v>1565</v>
      </c>
      <c r="AW1096" s="19">
        <v>2008</v>
      </c>
      <c r="AX1096" s="19">
        <v>3</v>
      </c>
      <c r="AY1096" s="19" t="s">
        <v>1581</v>
      </c>
      <c r="AZ1096" s="19" t="s">
        <v>1567</v>
      </c>
      <c r="BA1096" s="19">
        <v>2009</v>
      </c>
      <c r="BB1096" t="str">
        <f>VLOOKUP(AC1096,'CTCwiretagcode(Jan2016)'!A$2:C$730,3,FALSE)</f>
        <v>GLH</v>
      </c>
      <c r="BC1096" t="str">
        <f t="shared" si="54"/>
        <v>Tr</v>
      </c>
      <c r="BD1096">
        <f t="shared" si="55"/>
        <v>3</v>
      </c>
      <c r="BE1096" t="str">
        <f t="shared" si="53"/>
        <v>6350813M10107  B2011740</v>
      </c>
      <c r="BK1096" s="19" t="s">
        <v>1503</v>
      </c>
    </row>
    <row r="1097" spans="1:63" x14ac:dyDescent="0.25">
      <c r="A1097" s="19" t="s">
        <v>1501</v>
      </c>
      <c r="B1097" s="19">
        <v>4.0999999999999996</v>
      </c>
      <c r="C1097" s="19">
        <v>20140313</v>
      </c>
      <c r="D1097" s="19" t="s">
        <v>41</v>
      </c>
      <c r="E1097" s="19" t="s">
        <v>41</v>
      </c>
      <c r="F1097" s="19">
        <v>2233326</v>
      </c>
      <c r="G1097" s="19">
        <v>1</v>
      </c>
      <c r="H1097" s="19">
        <v>2011</v>
      </c>
      <c r="I1097" s="19">
        <v>20110902</v>
      </c>
      <c r="J1097" s="19" t="s">
        <v>1501</v>
      </c>
      <c r="K1097" s="19">
        <v>6</v>
      </c>
      <c r="L1097" s="19">
        <v>36</v>
      </c>
      <c r="M1097" s="19">
        <v>23</v>
      </c>
      <c r="N1097" s="19">
        <v>17</v>
      </c>
      <c r="O1097" s="19" t="s">
        <v>1502</v>
      </c>
      <c r="P1097" s="19">
        <v>4</v>
      </c>
      <c r="Q1097" s="19" t="s">
        <v>42</v>
      </c>
      <c r="R1097" s="19"/>
      <c r="S1097" s="19">
        <v>5000</v>
      </c>
      <c r="T1097" s="19" t="s">
        <v>110</v>
      </c>
      <c r="U1097" s="19"/>
      <c r="V1097" s="19"/>
      <c r="W1097" s="19"/>
      <c r="X1097" s="19">
        <v>740</v>
      </c>
      <c r="Y1097" s="19">
        <v>0</v>
      </c>
      <c r="Z1097" s="19">
        <v>1</v>
      </c>
      <c r="AA1097" s="19" t="s">
        <v>48</v>
      </c>
      <c r="AB1097" s="19">
        <v>1</v>
      </c>
      <c r="AC1097" s="19">
        <v>634272</v>
      </c>
      <c r="AD1097" s="19">
        <v>12</v>
      </c>
      <c r="AE1097" s="19"/>
      <c r="AF1097" s="19"/>
      <c r="AG1097" s="19"/>
      <c r="AH1097" s="19">
        <v>117397</v>
      </c>
      <c r="AI1097" s="19">
        <v>1</v>
      </c>
      <c r="AJ1097" s="19"/>
      <c r="AK1097" s="19"/>
      <c r="AL1097" s="19"/>
      <c r="AM1097" s="19"/>
      <c r="AN1097" s="19"/>
      <c r="AO1097" s="19">
        <v>2.8</v>
      </c>
      <c r="AP1097" s="19" t="s">
        <v>1504</v>
      </c>
      <c r="AQ1097" s="19" t="s">
        <v>1502</v>
      </c>
      <c r="AR1097" s="19" t="s">
        <v>1540</v>
      </c>
      <c r="AS1097" s="19" t="s">
        <v>1562</v>
      </c>
      <c r="AT1097" s="19" t="s">
        <v>1563</v>
      </c>
      <c r="AU1097" s="19" t="s">
        <v>1564</v>
      </c>
      <c r="AV1097" s="19" t="s">
        <v>1565</v>
      </c>
      <c r="AW1097" s="19">
        <v>2007</v>
      </c>
      <c r="AX1097" s="19">
        <v>3</v>
      </c>
      <c r="AY1097" s="19" t="s">
        <v>1566</v>
      </c>
      <c r="AZ1097" s="19" t="s">
        <v>1567</v>
      </c>
      <c r="BA1097" s="19">
        <v>2008</v>
      </c>
      <c r="BB1097" t="str">
        <f>VLOOKUP(AC1097,'CTCwiretagcode(Jan2016)'!A$2:C$730,3,FALSE)</f>
        <v>SAM</v>
      </c>
      <c r="BC1097" t="str">
        <f t="shared" si="54"/>
        <v>Tr</v>
      </c>
      <c r="BD1097">
        <f t="shared" si="55"/>
        <v>3</v>
      </c>
      <c r="BE1097" t="str">
        <f t="shared" si="53"/>
        <v>6342723M10107  B2011740</v>
      </c>
      <c r="BK1097" s="19" t="s">
        <v>1503</v>
      </c>
    </row>
    <row r="1098" spans="1:63" x14ac:dyDescent="0.25">
      <c r="A1098" s="19" t="s">
        <v>1501</v>
      </c>
      <c r="B1098" s="19">
        <v>4.0999999999999996</v>
      </c>
      <c r="C1098" s="19">
        <v>20140313</v>
      </c>
      <c r="D1098" s="19" t="s">
        <v>41</v>
      </c>
      <c r="E1098" s="19" t="s">
        <v>41</v>
      </c>
      <c r="F1098" s="19">
        <v>2233327</v>
      </c>
      <c r="G1098" s="19">
        <v>1</v>
      </c>
      <c r="H1098" s="19">
        <v>2011</v>
      </c>
      <c r="I1098" s="19">
        <v>20110902</v>
      </c>
      <c r="J1098" s="19" t="s">
        <v>1501</v>
      </c>
      <c r="K1098" s="19">
        <v>6</v>
      </c>
      <c r="L1098" s="19">
        <v>36</v>
      </c>
      <c r="M1098" s="19">
        <v>23</v>
      </c>
      <c r="N1098" s="19">
        <v>17</v>
      </c>
      <c r="O1098" s="19" t="s">
        <v>1502</v>
      </c>
      <c r="P1098" s="19">
        <v>4</v>
      </c>
      <c r="Q1098" s="19" t="s">
        <v>42</v>
      </c>
      <c r="R1098" s="19"/>
      <c r="S1098" s="19">
        <v>5000</v>
      </c>
      <c r="T1098" s="19" t="s">
        <v>110</v>
      </c>
      <c r="U1098" s="19"/>
      <c r="V1098" s="19"/>
      <c r="W1098" s="19"/>
      <c r="X1098" s="19">
        <v>820</v>
      </c>
      <c r="Y1098" s="19">
        <v>0</v>
      </c>
      <c r="Z1098" s="19">
        <v>1</v>
      </c>
      <c r="AA1098" s="19" t="s">
        <v>48</v>
      </c>
      <c r="AB1098" s="19">
        <v>1</v>
      </c>
      <c r="AC1098" s="19">
        <v>634272</v>
      </c>
      <c r="AD1098" s="19">
        <v>12</v>
      </c>
      <c r="AE1098" s="19"/>
      <c r="AF1098" s="19"/>
      <c r="AG1098" s="19"/>
      <c r="AH1098" s="19">
        <v>117397</v>
      </c>
      <c r="AI1098" s="19">
        <v>1</v>
      </c>
      <c r="AJ1098" s="19"/>
      <c r="AK1098" s="19"/>
      <c r="AL1098" s="19"/>
      <c r="AM1098" s="19"/>
      <c r="AN1098" s="19"/>
      <c r="AO1098" s="19">
        <v>2.8</v>
      </c>
      <c r="AP1098" s="19" t="s">
        <v>1504</v>
      </c>
      <c r="AQ1098" s="19" t="s">
        <v>1502</v>
      </c>
      <c r="AR1098" s="19" t="s">
        <v>1540</v>
      </c>
      <c r="AS1098" s="19" t="s">
        <v>1562</v>
      </c>
      <c r="AT1098" s="19" t="s">
        <v>1563</v>
      </c>
      <c r="AU1098" s="19" t="s">
        <v>1564</v>
      </c>
      <c r="AV1098" s="19" t="s">
        <v>1565</v>
      </c>
      <c r="AW1098" s="19">
        <v>2007</v>
      </c>
      <c r="AX1098" s="19">
        <v>3</v>
      </c>
      <c r="AY1098" s="19" t="s">
        <v>1566</v>
      </c>
      <c r="AZ1098" s="19" t="s">
        <v>1567</v>
      </c>
      <c r="BA1098" s="19">
        <v>2008</v>
      </c>
      <c r="BB1098" t="str">
        <f>VLOOKUP(AC1098,'CTCwiretagcode(Jan2016)'!A$2:C$730,3,FALSE)</f>
        <v>SAM</v>
      </c>
      <c r="BC1098" t="str">
        <f t="shared" si="54"/>
        <v>Tr</v>
      </c>
      <c r="BD1098">
        <f t="shared" si="55"/>
        <v>3</v>
      </c>
      <c r="BE1098" t="str">
        <f t="shared" si="53"/>
        <v>6342723M10107  B2011820</v>
      </c>
      <c r="BK1098" s="19" t="s">
        <v>1503</v>
      </c>
    </row>
    <row r="1099" spans="1:63" x14ac:dyDescent="0.25">
      <c r="A1099" s="19" t="s">
        <v>1501</v>
      </c>
      <c r="B1099" s="19">
        <v>4.0999999999999996</v>
      </c>
      <c r="C1099" s="19">
        <v>20140313</v>
      </c>
      <c r="D1099" s="19" t="s">
        <v>41</v>
      </c>
      <c r="E1099" s="19" t="s">
        <v>41</v>
      </c>
      <c r="F1099" s="19">
        <v>2233741</v>
      </c>
      <c r="G1099" s="19">
        <v>1</v>
      </c>
      <c r="H1099" s="19">
        <v>2011</v>
      </c>
      <c r="I1099" s="19">
        <v>20110906</v>
      </c>
      <c r="J1099" s="19" t="s">
        <v>1501</v>
      </c>
      <c r="K1099" s="19">
        <v>6</v>
      </c>
      <c r="L1099" s="19">
        <v>37</v>
      </c>
      <c r="M1099" s="19">
        <v>23</v>
      </c>
      <c r="N1099" s="19">
        <v>14</v>
      </c>
      <c r="O1099" s="19" t="s">
        <v>1502</v>
      </c>
      <c r="P1099" s="19">
        <v>4</v>
      </c>
      <c r="Q1099" s="19" t="s">
        <v>42</v>
      </c>
      <c r="R1099" s="19"/>
      <c r="S1099" s="19">
        <v>5000</v>
      </c>
      <c r="T1099" s="19" t="s">
        <v>110</v>
      </c>
      <c r="U1099" s="19"/>
      <c r="V1099" s="19"/>
      <c r="W1099" s="19"/>
      <c r="X1099" s="19">
        <v>780</v>
      </c>
      <c r="Y1099" s="19">
        <v>0</v>
      </c>
      <c r="Z1099" s="19">
        <v>1</v>
      </c>
      <c r="AA1099" s="19" t="s">
        <v>48</v>
      </c>
      <c r="AB1099" s="19">
        <v>1</v>
      </c>
      <c r="AC1099" s="19">
        <v>634583</v>
      </c>
      <c r="AD1099" s="19">
        <v>12</v>
      </c>
      <c r="AE1099" s="19"/>
      <c r="AF1099" s="19"/>
      <c r="AG1099" s="19"/>
      <c r="AH1099" s="19">
        <v>117398</v>
      </c>
      <c r="AI1099" s="19">
        <v>1</v>
      </c>
      <c r="AJ1099" s="19"/>
      <c r="AK1099" s="19"/>
      <c r="AL1099" s="19"/>
      <c r="AM1099" s="19"/>
      <c r="AN1099" s="19"/>
      <c r="AO1099" s="19">
        <v>5.66</v>
      </c>
      <c r="AP1099" s="19" t="s">
        <v>1504</v>
      </c>
      <c r="AQ1099" s="19" t="s">
        <v>1502</v>
      </c>
      <c r="AR1099" s="19" t="s">
        <v>1540</v>
      </c>
      <c r="AS1099" s="19" t="s">
        <v>1562</v>
      </c>
      <c r="AT1099" s="19" t="s">
        <v>1579</v>
      </c>
      <c r="AU1099" s="19" t="s">
        <v>1580</v>
      </c>
      <c r="AV1099" s="19" t="s">
        <v>1565</v>
      </c>
      <c r="AW1099" s="19">
        <v>2007</v>
      </c>
      <c r="AX1099" s="19">
        <v>3</v>
      </c>
      <c r="AY1099" s="19" t="s">
        <v>1581</v>
      </c>
      <c r="AZ1099" s="19" t="s">
        <v>1567</v>
      </c>
      <c r="BA1099" s="19">
        <v>2008</v>
      </c>
      <c r="BB1099" t="str">
        <f>VLOOKUP(AC1099,'CTCwiretagcode(Jan2016)'!A$2:C$730,3,FALSE)</f>
        <v>GLH</v>
      </c>
      <c r="BC1099" t="str">
        <f t="shared" si="54"/>
        <v>NT</v>
      </c>
      <c r="BD1099">
        <f t="shared" si="55"/>
        <v>3</v>
      </c>
      <c r="BE1099" t="str">
        <f t="shared" si="53"/>
        <v>6345833M10107  B2011780</v>
      </c>
      <c r="BK1099" s="19" t="s">
        <v>1503</v>
      </c>
    </row>
    <row r="1100" spans="1:63" x14ac:dyDescent="0.25">
      <c r="A1100" s="19" t="s">
        <v>1501</v>
      </c>
      <c r="B1100" s="19">
        <v>4.0999999999999996</v>
      </c>
      <c r="C1100" s="19">
        <v>20140313</v>
      </c>
      <c r="D1100" s="19" t="s">
        <v>41</v>
      </c>
      <c r="E1100" s="19" t="s">
        <v>41</v>
      </c>
      <c r="F1100" s="19">
        <v>2252807</v>
      </c>
      <c r="G1100" s="19">
        <v>1</v>
      </c>
      <c r="H1100" s="19">
        <v>2011</v>
      </c>
      <c r="I1100" s="19">
        <v>20110906</v>
      </c>
      <c r="J1100" s="19" t="s">
        <v>1501</v>
      </c>
      <c r="K1100" s="19">
        <v>6</v>
      </c>
      <c r="L1100" s="19">
        <v>37</v>
      </c>
      <c r="M1100" s="19">
        <v>23</v>
      </c>
      <c r="N1100" s="19">
        <v>17</v>
      </c>
      <c r="O1100" s="19" t="s">
        <v>1502</v>
      </c>
      <c r="P1100" s="19">
        <v>4</v>
      </c>
      <c r="Q1100" s="19" t="s">
        <v>42</v>
      </c>
      <c r="R1100" s="19"/>
      <c r="S1100" s="19">
        <v>5000</v>
      </c>
      <c r="T1100" s="19" t="s">
        <v>110</v>
      </c>
      <c r="U1100" s="19"/>
      <c r="V1100" s="19"/>
      <c r="W1100" s="19"/>
      <c r="X1100" s="19">
        <v>650</v>
      </c>
      <c r="Y1100" s="19">
        <v>0</v>
      </c>
      <c r="Z1100" s="19">
        <v>1</v>
      </c>
      <c r="AA1100" s="19" t="s">
        <v>48</v>
      </c>
      <c r="AB1100" s="19">
        <v>1</v>
      </c>
      <c r="AC1100" s="19">
        <v>180472</v>
      </c>
      <c r="AD1100" s="19">
        <v>12</v>
      </c>
      <c r="AE1100" s="19"/>
      <c r="AF1100" s="19"/>
      <c r="AG1100" s="19"/>
      <c r="AH1100" s="19">
        <v>117398</v>
      </c>
      <c r="AI1100" s="19">
        <v>1</v>
      </c>
      <c r="AJ1100" s="19"/>
      <c r="AK1100" s="19"/>
      <c r="AL1100" s="19"/>
      <c r="AM1100" s="19"/>
      <c r="AN1100" s="19"/>
      <c r="AO1100" s="19">
        <v>5.66</v>
      </c>
      <c r="AP1100" s="19" t="s">
        <v>1504</v>
      </c>
      <c r="AQ1100" s="19" t="s">
        <v>1502</v>
      </c>
      <c r="AR1100" s="19" t="s">
        <v>1505</v>
      </c>
      <c r="AS1100" s="19" t="s">
        <v>1512</v>
      </c>
      <c r="AT1100" s="19" t="s">
        <v>1513</v>
      </c>
      <c r="AU1100" s="19" t="s">
        <v>1514</v>
      </c>
      <c r="AV1100" s="19" t="s">
        <v>1515</v>
      </c>
      <c r="AW1100" s="19">
        <v>2008</v>
      </c>
      <c r="AX1100" s="19">
        <v>3</v>
      </c>
      <c r="AY1100" s="19" t="s">
        <v>1516</v>
      </c>
      <c r="AZ1100" s="19" t="s">
        <v>1517</v>
      </c>
      <c r="BA1100" s="19">
        <v>2009</v>
      </c>
      <c r="BB1100" t="str">
        <f>VLOOKUP(AC1100,'CTCwiretagcode(Jan2016)'!A$2:C$730,3,FALSE)</f>
        <v>COW</v>
      </c>
      <c r="BC1100" t="str">
        <f t="shared" si="54"/>
        <v>Tr</v>
      </c>
      <c r="BD1100">
        <f t="shared" si="55"/>
        <v>3</v>
      </c>
      <c r="BE1100" t="str">
        <f t="shared" si="53"/>
        <v>1804723M10107  B2011650</v>
      </c>
      <c r="BK1100" s="19" t="s">
        <v>1503</v>
      </c>
    </row>
    <row r="1101" spans="1:63" x14ac:dyDescent="0.25">
      <c r="A1101" s="19" t="s">
        <v>1501</v>
      </c>
      <c r="B1101" s="19">
        <v>4.0999999999999996</v>
      </c>
      <c r="C1101" s="19">
        <v>20140313</v>
      </c>
      <c r="D1101" s="19" t="s">
        <v>41</v>
      </c>
      <c r="E1101" s="19" t="s">
        <v>41</v>
      </c>
      <c r="F1101" s="19">
        <v>2252808</v>
      </c>
      <c r="G1101" s="19">
        <v>1</v>
      </c>
      <c r="H1101" s="19">
        <v>2011</v>
      </c>
      <c r="I1101" s="19">
        <v>20110906</v>
      </c>
      <c r="J1101" s="19" t="s">
        <v>1501</v>
      </c>
      <c r="K1101" s="19">
        <v>6</v>
      </c>
      <c r="L1101" s="19">
        <v>37</v>
      </c>
      <c r="M1101" s="19">
        <v>23</v>
      </c>
      <c r="N1101" s="19">
        <v>17</v>
      </c>
      <c r="O1101" s="19" t="s">
        <v>1502</v>
      </c>
      <c r="P1101" s="19">
        <v>4</v>
      </c>
      <c r="Q1101" s="19" t="s">
        <v>42</v>
      </c>
      <c r="R1101" s="19"/>
      <c r="S1101" s="19">
        <v>5000</v>
      </c>
      <c r="T1101" s="19" t="s">
        <v>45</v>
      </c>
      <c r="U1101" s="19"/>
      <c r="V1101" s="19"/>
      <c r="W1101" s="19"/>
      <c r="X1101" s="19">
        <v>720</v>
      </c>
      <c r="Y1101" s="19">
        <v>0</v>
      </c>
      <c r="Z1101" s="19">
        <v>1</v>
      </c>
      <c r="AA1101" s="19" t="s">
        <v>48</v>
      </c>
      <c r="AB1101" s="19">
        <v>1</v>
      </c>
      <c r="AC1101" s="19">
        <v>634583</v>
      </c>
      <c r="AD1101" s="19">
        <v>12</v>
      </c>
      <c r="AE1101" s="19"/>
      <c r="AF1101" s="19"/>
      <c r="AG1101" s="19"/>
      <c r="AH1101" s="19">
        <v>117398</v>
      </c>
      <c r="AI1101" s="19">
        <v>1</v>
      </c>
      <c r="AJ1101" s="19"/>
      <c r="AK1101" s="19"/>
      <c r="AL1101" s="19"/>
      <c r="AM1101" s="19"/>
      <c r="AN1101" s="19"/>
      <c r="AO1101" s="19">
        <v>5.66</v>
      </c>
      <c r="AP1101" s="19" t="s">
        <v>1504</v>
      </c>
      <c r="AQ1101" s="19" t="s">
        <v>1502</v>
      </c>
      <c r="AR1101" s="19" t="s">
        <v>1540</v>
      </c>
      <c r="AS1101" s="19" t="s">
        <v>1562</v>
      </c>
      <c r="AT1101" s="19" t="s">
        <v>1579</v>
      </c>
      <c r="AU1101" s="19" t="s">
        <v>1580</v>
      </c>
      <c r="AV1101" s="19" t="s">
        <v>1565</v>
      </c>
      <c r="AW1101" s="19">
        <v>2007</v>
      </c>
      <c r="AX1101" s="19">
        <v>3</v>
      </c>
      <c r="AY1101" s="19" t="s">
        <v>1581</v>
      </c>
      <c r="AZ1101" s="19" t="s">
        <v>1567</v>
      </c>
      <c r="BA1101" s="19">
        <v>2008</v>
      </c>
      <c r="BB1101" t="str">
        <f>VLOOKUP(AC1101,'CTCwiretagcode(Jan2016)'!A$2:C$730,3,FALSE)</f>
        <v>GLH</v>
      </c>
      <c r="BC1101" t="str">
        <f t="shared" si="54"/>
        <v>Tr</v>
      </c>
      <c r="BD1101">
        <f t="shared" si="55"/>
        <v>3</v>
      </c>
      <c r="BE1101" t="str">
        <f t="shared" si="53"/>
        <v>6345833M10107  B2011720</v>
      </c>
      <c r="BK1101" s="19" t="s">
        <v>1503</v>
      </c>
    </row>
    <row r="1102" spans="1:63" x14ac:dyDescent="0.25">
      <c r="A1102" s="19" t="s">
        <v>1501</v>
      </c>
      <c r="B1102" s="19">
        <v>4.0999999999999996</v>
      </c>
      <c r="C1102" s="19">
        <v>20140313</v>
      </c>
      <c r="D1102" s="19" t="s">
        <v>41</v>
      </c>
      <c r="E1102" s="19" t="s">
        <v>41</v>
      </c>
      <c r="F1102" s="19">
        <v>2252812</v>
      </c>
      <c r="G1102" s="19">
        <v>1</v>
      </c>
      <c r="H1102" s="19">
        <v>2011</v>
      </c>
      <c r="I1102" s="19">
        <v>20110906</v>
      </c>
      <c r="J1102" s="19" t="s">
        <v>1501</v>
      </c>
      <c r="K1102" s="19">
        <v>6</v>
      </c>
      <c r="L1102" s="19">
        <v>37</v>
      </c>
      <c r="M1102" s="19">
        <v>23</v>
      </c>
      <c r="N1102" s="19">
        <v>17</v>
      </c>
      <c r="O1102" s="19" t="s">
        <v>1502</v>
      </c>
      <c r="P1102" s="19">
        <v>4</v>
      </c>
      <c r="Q1102" s="19" t="s">
        <v>42</v>
      </c>
      <c r="R1102" s="19"/>
      <c r="S1102" s="19">
        <v>5000</v>
      </c>
      <c r="T1102" s="19" t="s">
        <v>45</v>
      </c>
      <c r="U1102" s="19"/>
      <c r="V1102" s="19"/>
      <c r="W1102" s="19"/>
      <c r="X1102" s="19">
        <v>850</v>
      </c>
      <c r="Y1102" s="19">
        <v>0</v>
      </c>
      <c r="Z1102" s="19">
        <v>1</v>
      </c>
      <c r="AA1102" s="19" t="s">
        <v>48</v>
      </c>
      <c r="AB1102" s="19">
        <v>1</v>
      </c>
      <c r="AC1102" s="19">
        <v>634583</v>
      </c>
      <c r="AD1102" s="19">
        <v>12</v>
      </c>
      <c r="AE1102" s="19"/>
      <c r="AF1102" s="19"/>
      <c r="AG1102" s="19"/>
      <c r="AH1102" s="19">
        <v>117398</v>
      </c>
      <c r="AI1102" s="19">
        <v>1</v>
      </c>
      <c r="AJ1102" s="19"/>
      <c r="AK1102" s="19"/>
      <c r="AL1102" s="19"/>
      <c r="AM1102" s="19"/>
      <c r="AN1102" s="19"/>
      <c r="AO1102" s="19">
        <v>5.66</v>
      </c>
      <c r="AP1102" s="19" t="s">
        <v>1504</v>
      </c>
      <c r="AQ1102" s="19" t="s">
        <v>1502</v>
      </c>
      <c r="AR1102" s="19" t="s">
        <v>1540</v>
      </c>
      <c r="AS1102" s="19" t="s">
        <v>1562</v>
      </c>
      <c r="AT1102" s="19" t="s">
        <v>1579</v>
      </c>
      <c r="AU1102" s="19" t="s">
        <v>1580</v>
      </c>
      <c r="AV1102" s="19" t="s">
        <v>1565</v>
      </c>
      <c r="AW1102" s="19">
        <v>2007</v>
      </c>
      <c r="AX1102" s="19">
        <v>3</v>
      </c>
      <c r="AY1102" s="19" t="s">
        <v>1581</v>
      </c>
      <c r="AZ1102" s="19" t="s">
        <v>1567</v>
      </c>
      <c r="BA1102" s="19">
        <v>2008</v>
      </c>
      <c r="BB1102" t="str">
        <f>VLOOKUP(AC1102,'CTCwiretagcode(Jan2016)'!A$2:C$730,3,FALSE)</f>
        <v>GLH</v>
      </c>
      <c r="BC1102" t="str">
        <f t="shared" si="54"/>
        <v>Tr</v>
      </c>
      <c r="BD1102">
        <f t="shared" si="55"/>
        <v>3</v>
      </c>
      <c r="BE1102" t="str">
        <f t="shared" si="53"/>
        <v>6345833M10107  B2011850</v>
      </c>
      <c r="BK1102" s="19" t="s">
        <v>1503</v>
      </c>
    </row>
    <row r="1103" spans="1:63" x14ac:dyDescent="0.25">
      <c r="A1103" s="19" t="s">
        <v>1501</v>
      </c>
      <c r="B1103" s="19">
        <v>4.0999999999999996</v>
      </c>
      <c r="C1103" s="19">
        <v>20140313</v>
      </c>
      <c r="D1103" s="19" t="s">
        <v>41</v>
      </c>
      <c r="E1103" s="19" t="s">
        <v>41</v>
      </c>
      <c r="F1103" s="19">
        <v>2233457</v>
      </c>
      <c r="G1103" s="19">
        <v>1</v>
      </c>
      <c r="H1103" s="19">
        <v>2011</v>
      </c>
      <c r="I1103" s="19">
        <v>20110906</v>
      </c>
      <c r="J1103" s="19" t="s">
        <v>1501</v>
      </c>
      <c r="K1103" s="19">
        <v>6</v>
      </c>
      <c r="L1103" s="19">
        <v>37</v>
      </c>
      <c r="M1103" s="19">
        <v>23</v>
      </c>
      <c r="N1103" s="19">
        <v>49</v>
      </c>
      <c r="O1103" s="19" t="s">
        <v>1502</v>
      </c>
      <c r="P1103" s="19">
        <v>4</v>
      </c>
      <c r="Q1103" s="19" t="s">
        <v>42</v>
      </c>
      <c r="R1103" s="19"/>
      <c r="S1103" s="19">
        <v>5000</v>
      </c>
      <c r="T1103" s="19" t="s">
        <v>45</v>
      </c>
      <c r="U1103" s="19"/>
      <c r="V1103" s="19"/>
      <c r="W1103" s="19"/>
      <c r="X1103" s="19">
        <v>810</v>
      </c>
      <c r="Y1103" s="19">
        <v>0</v>
      </c>
      <c r="Z1103" s="19">
        <v>1</v>
      </c>
      <c r="AA1103" s="19" t="s">
        <v>48</v>
      </c>
      <c r="AB1103" s="19">
        <v>1</v>
      </c>
      <c r="AC1103" s="19">
        <v>180480</v>
      </c>
      <c r="AD1103" s="19">
        <v>12</v>
      </c>
      <c r="AE1103" s="19"/>
      <c r="AF1103" s="19"/>
      <c r="AG1103" s="19"/>
      <c r="AH1103" s="19">
        <v>117398</v>
      </c>
      <c r="AI1103" s="19">
        <v>1</v>
      </c>
      <c r="AJ1103" s="19"/>
      <c r="AK1103" s="19"/>
      <c r="AL1103" s="19"/>
      <c r="AM1103" s="19"/>
      <c r="AN1103" s="19"/>
      <c r="AO1103" s="19">
        <v>5.66</v>
      </c>
      <c r="AP1103" s="19" t="s">
        <v>1504</v>
      </c>
      <c r="AQ1103" s="19" t="s">
        <v>1502</v>
      </c>
      <c r="AR1103" s="19" t="s">
        <v>1505</v>
      </c>
      <c r="AS1103" s="19" t="s">
        <v>1506</v>
      </c>
      <c r="AT1103" s="19" t="s">
        <v>1507</v>
      </c>
      <c r="AU1103" s="19" t="s">
        <v>1520</v>
      </c>
      <c r="AV1103" s="19" t="s">
        <v>1521</v>
      </c>
      <c r="AW1103" s="19">
        <v>2008</v>
      </c>
      <c r="AX1103" s="19">
        <v>3</v>
      </c>
      <c r="AY1103" s="19" t="s">
        <v>1522</v>
      </c>
      <c r="AZ1103" s="19" t="s">
        <v>1523</v>
      </c>
      <c r="BA1103" s="19">
        <v>2009</v>
      </c>
      <c r="BB1103" t="str">
        <f>VLOOKUP(AC1103,'CTCwiretagcode(Jan2016)'!A$2:C$730,3,FALSE)</f>
        <v>CHI</v>
      </c>
      <c r="BC1103" t="str">
        <f t="shared" si="54"/>
        <v>mix</v>
      </c>
      <c r="BD1103">
        <f t="shared" si="55"/>
        <v>3</v>
      </c>
      <c r="BE1103" t="str">
        <f t="shared" si="53"/>
        <v>1804803M10107  B2011810</v>
      </c>
      <c r="BK1103" s="19" t="s">
        <v>1503</v>
      </c>
    </row>
    <row r="1104" spans="1:63" x14ac:dyDescent="0.25">
      <c r="A1104" s="19" t="s">
        <v>1501</v>
      </c>
      <c r="B1104" s="19">
        <v>4.0999999999999996</v>
      </c>
      <c r="C1104" s="19">
        <v>20140313</v>
      </c>
      <c r="D1104" s="19" t="s">
        <v>41</v>
      </c>
      <c r="E1104" s="19" t="s">
        <v>41</v>
      </c>
      <c r="F1104" s="19">
        <v>2233459</v>
      </c>
      <c r="G1104" s="19">
        <v>1</v>
      </c>
      <c r="H1104" s="19">
        <v>2011</v>
      </c>
      <c r="I1104" s="19">
        <v>20110906</v>
      </c>
      <c r="J1104" s="19" t="s">
        <v>1501</v>
      </c>
      <c r="K1104" s="19">
        <v>6</v>
      </c>
      <c r="L1104" s="19">
        <v>37</v>
      </c>
      <c r="M1104" s="19">
        <v>23</v>
      </c>
      <c r="N1104" s="19">
        <v>49</v>
      </c>
      <c r="O1104" s="19" t="s">
        <v>1502</v>
      </c>
      <c r="P1104" s="19">
        <v>4</v>
      </c>
      <c r="Q1104" s="19" t="s">
        <v>42</v>
      </c>
      <c r="R1104" s="19"/>
      <c r="S1104" s="19">
        <v>5000</v>
      </c>
      <c r="T1104" s="19" t="s">
        <v>45</v>
      </c>
      <c r="U1104" s="19"/>
      <c r="V1104" s="19"/>
      <c r="W1104" s="19"/>
      <c r="X1104" s="19">
        <v>670</v>
      </c>
      <c r="Y1104" s="19">
        <v>0</v>
      </c>
      <c r="Z1104" s="19">
        <v>1</v>
      </c>
      <c r="AA1104" s="19" t="s">
        <v>48</v>
      </c>
      <c r="AB1104" s="19">
        <v>1</v>
      </c>
      <c r="AC1104" s="19">
        <v>635081</v>
      </c>
      <c r="AD1104" s="19">
        <v>12</v>
      </c>
      <c r="AE1104" s="19"/>
      <c r="AF1104" s="19"/>
      <c r="AG1104" s="19"/>
      <c r="AH1104" s="19">
        <v>117398</v>
      </c>
      <c r="AI1104" s="19">
        <v>1</v>
      </c>
      <c r="AJ1104" s="19"/>
      <c r="AK1104" s="19"/>
      <c r="AL1104" s="19"/>
      <c r="AM1104" s="19"/>
      <c r="AN1104" s="19"/>
      <c r="AO1104" s="19">
        <v>5.66</v>
      </c>
      <c r="AP1104" s="19" t="s">
        <v>1504</v>
      </c>
      <c r="AQ1104" s="19" t="s">
        <v>1502</v>
      </c>
      <c r="AR1104" s="19" t="s">
        <v>1540</v>
      </c>
      <c r="AS1104" s="19" t="s">
        <v>1562</v>
      </c>
      <c r="AT1104" s="19" t="s">
        <v>1579</v>
      </c>
      <c r="AU1104" s="19" t="s">
        <v>1580</v>
      </c>
      <c r="AV1104" s="19" t="s">
        <v>1565</v>
      </c>
      <c r="AW1104" s="19">
        <v>2008</v>
      </c>
      <c r="AX1104" s="19">
        <v>3</v>
      </c>
      <c r="AY1104" s="19" t="s">
        <v>1581</v>
      </c>
      <c r="AZ1104" s="19" t="s">
        <v>1567</v>
      </c>
      <c r="BA1104" s="19">
        <v>2009</v>
      </c>
      <c r="BB1104" t="str">
        <f>VLOOKUP(AC1104,'CTCwiretagcode(Jan2016)'!A$2:C$730,3,FALSE)</f>
        <v>GLH</v>
      </c>
      <c r="BC1104" t="str">
        <f t="shared" si="54"/>
        <v>mix</v>
      </c>
      <c r="BD1104">
        <f t="shared" si="55"/>
        <v>3</v>
      </c>
      <c r="BE1104" t="str">
        <f t="shared" si="53"/>
        <v>6350813M10107  B2011670</v>
      </c>
      <c r="BK1104" s="19" t="s">
        <v>1503</v>
      </c>
    </row>
    <row r="1105" spans="1:63" x14ac:dyDescent="0.25">
      <c r="A1105" s="19" t="s">
        <v>1501</v>
      </c>
      <c r="B1105" s="19">
        <v>4.0999999999999996</v>
      </c>
      <c r="C1105" s="19">
        <v>20140313</v>
      </c>
      <c r="D1105" s="19" t="s">
        <v>41</v>
      </c>
      <c r="E1105" s="19" t="s">
        <v>41</v>
      </c>
      <c r="F1105" s="19">
        <v>2233461</v>
      </c>
      <c r="G1105" s="19">
        <v>1</v>
      </c>
      <c r="H1105" s="19">
        <v>2011</v>
      </c>
      <c r="I1105" s="19">
        <v>20110906</v>
      </c>
      <c r="J1105" s="19" t="s">
        <v>1501</v>
      </c>
      <c r="K1105" s="19">
        <v>6</v>
      </c>
      <c r="L1105" s="19">
        <v>37</v>
      </c>
      <c r="M1105" s="19">
        <v>23</v>
      </c>
      <c r="N1105" s="19">
        <v>49</v>
      </c>
      <c r="O1105" s="19" t="s">
        <v>1502</v>
      </c>
      <c r="P1105" s="19">
        <v>4</v>
      </c>
      <c r="Q1105" s="19" t="s">
        <v>42</v>
      </c>
      <c r="R1105" s="19"/>
      <c r="S1105" s="19">
        <v>5000</v>
      </c>
      <c r="T1105" s="19" t="s">
        <v>110</v>
      </c>
      <c r="U1105" s="19"/>
      <c r="V1105" s="19"/>
      <c r="W1105" s="19"/>
      <c r="X1105" s="19">
        <v>820</v>
      </c>
      <c r="Y1105" s="19">
        <v>0</v>
      </c>
      <c r="Z1105" s="19">
        <v>1</v>
      </c>
      <c r="AA1105" s="19" t="s">
        <v>48</v>
      </c>
      <c r="AB1105" s="19">
        <v>1</v>
      </c>
      <c r="AC1105" s="19">
        <v>634272</v>
      </c>
      <c r="AD1105" s="19">
        <v>12</v>
      </c>
      <c r="AE1105" s="19"/>
      <c r="AF1105" s="19"/>
      <c r="AG1105" s="19"/>
      <c r="AH1105" s="19">
        <v>117398</v>
      </c>
      <c r="AI1105" s="19">
        <v>1</v>
      </c>
      <c r="AJ1105" s="19"/>
      <c r="AK1105" s="19"/>
      <c r="AL1105" s="19"/>
      <c r="AM1105" s="19"/>
      <c r="AN1105" s="19"/>
      <c r="AO1105" s="19">
        <v>5.66</v>
      </c>
      <c r="AP1105" s="19" t="s">
        <v>1504</v>
      </c>
      <c r="AQ1105" s="19" t="s">
        <v>1502</v>
      </c>
      <c r="AR1105" s="19" t="s">
        <v>1540</v>
      </c>
      <c r="AS1105" s="19" t="s">
        <v>1562</v>
      </c>
      <c r="AT1105" s="19" t="s">
        <v>1563</v>
      </c>
      <c r="AU1105" s="19" t="s">
        <v>1564</v>
      </c>
      <c r="AV1105" s="19" t="s">
        <v>1565</v>
      </c>
      <c r="AW1105" s="19">
        <v>2007</v>
      </c>
      <c r="AX1105" s="19">
        <v>3</v>
      </c>
      <c r="AY1105" s="19" t="s">
        <v>1566</v>
      </c>
      <c r="AZ1105" s="19" t="s">
        <v>1567</v>
      </c>
      <c r="BA1105" s="19">
        <v>2008</v>
      </c>
      <c r="BB1105" t="str">
        <f>VLOOKUP(AC1105,'CTCwiretagcode(Jan2016)'!A$2:C$730,3,FALSE)</f>
        <v>SAM</v>
      </c>
      <c r="BC1105" t="str">
        <f t="shared" si="54"/>
        <v>mix</v>
      </c>
      <c r="BD1105">
        <f t="shared" si="55"/>
        <v>3</v>
      </c>
      <c r="BE1105" t="str">
        <f t="shared" si="53"/>
        <v>6342723M10107  B2011820</v>
      </c>
      <c r="BK1105" s="19" t="s">
        <v>1503</v>
      </c>
    </row>
    <row r="1106" spans="1:63" x14ac:dyDescent="0.25">
      <c r="A1106" s="19" t="s">
        <v>1501</v>
      </c>
      <c r="B1106" s="19">
        <v>4.0999999999999996</v>
      </c>
      <c r="C1106" s="19">
        <v>20140313</v>
      </c>
      <c r="D1106" s="19" t="s">
        <v>41</v>
      </c>
      <c r="E1106" s="19" t="s">
        <v>41</v>
      </c>
      <c r="F1106" s="19">
        <v>2233462</v>
      </c>
      <c r="G1106" s="19">
        <v>1</v>
      </c>
      <c r="H1106" s="19">
        <v>2011</v>
      </c>
      <c r="I1106" s="19">
        <v>20110906</v>
      </c>
      <c r="J1106" s="19" t="s">
        <v>1501</v>
      </c>
      <c r="K1106" s="19">
        <v>6</v>
      </c>
      <c r="L1106" s="19">
        <v>37</v>
      </c>
      <c r="M1106" s="19">
        <v>23</v>
      </c>
      <c r="N1106" s="19">
        <v>49</v>
      </c>
      <c r="O1106" s="19" t="s">
        <v>1502</v>
      </c>
      <c r="P1106" s="19">
        <v>4</v>
      </c>
      <c r="Q1106" s="19" t="s">
        <v>42</v>
      </c>
      <c r="R1106" s="19"/>
      <c r="S1106" s="19">
        <v>5000</v>
      </c>
      <c r="T1106" s="19" t="s">
        <v>45</v>
      </c>
      <c r="U1106" s="19"/>
      <c r="V1106" s="19"/>
      <c r="W1106" s="19"/>
      <c r="X1106" s="19">
        <v>960</v>
      </c>
      <c r="Y1106" s="19">
        <v>0</v>
      </c>
      <c r="Z1106" s="19">
        <v>1</v>
      </c>
      <c r="AA1106" s="19" t="s">
        <v>48</v>
      </c>
      <c r="AB1106" s="19">
        <v>1</v>
      </c>
      <c r="AC1106" s="19">
        <v>634272</v>
      </c>
      <c r="AD1106" s="19">
        <v>12</v>
      </c>
      <c r="AE1106" s="19"/>
      <c r="AF1106" s="19"/>
      <c r="AG1106" s="19"/>
      <c r="AH1106" s="19">
        <v>117398</v>
      </c>
      <c r="AI1106" s="19">
        <v>1</v>
      </c>
      <c r="AJ1106" s="19"/>
      <c r="AK1106" s="19"/>
      <c r="AL1106" s="19"/>
      <c r="AM1106" s="19"/>
      <c r="AN1106" s="19"/>
      <c r="AO1106" s="19">
        <v>5.66</v>
      </c>
      <c r="AP1106" s="19" t="s">
        <v>1504</v>
      </c>
      <c r="AQ1106" s="19" t="s">
        <v>1502</v>
      </c>
      <c r="AR1106" s="19" t="s">
        <v>1540</v>
      </c>
      <c r="AS1106" s="19" t="s">
        <v>1562</v>
      </c>
      <c r="AT1106" s="19" t="s">
        <v>1563</v>
      </c>
      <c r="AU1106" s="19" t="s">
        <v>1564</v>
      </c>
      <c r="AV1106" s="19" t="s">
        <v>1565</v>
      </c>
      <c r="AW1106" s="19">
        <v>2007</v>
      </c>
      <c r="AX1106" s="19">
        <v>3</v>
      </c>
      <c r="AY1106" s="19" t="s">
        <v>1566</v>
      </c>
      <c r="AZ1106" s="19" t="s">
        <v>1567</v>
      </c>
      <c r="BA1106" s="19">
        <v>2008</v>
      </c>
      <c r="BB1106" t="str">
        <f>VLOOKUP(AC1106,'CTCwiretagcode(Jan2016)'!A$2:C$730,3,FALSE)</f>
        <v>SAM</v>
      </c>
      <c r="BC1106" t="str">
        <f t="shared" si="54"/>
        <v>mix</v>
      </c>
      <c r="BD1106">
        <f t="shared" si="55"/>
        <v>3</v>
      </c>
      <c r="BE1106" t="str">
        <f t="shared" si="53"/>
        <v>6342723M10107  B2011960</v>
      </c>
      <c r="BK1106" s="19" t="s">
        <v>1503</v>
      </c>
    </row>
    <row r="1107" spans="1:63" x14ac:dyDescent="0.25">
      <c r="A1107" s="19" t="s">
        <v>1501</v>
      </c>
      <c r="B1107" s="19">
        <v>4.0999999999999996</v>
      </c>
      <c r="C1107" s="19">
        <v>20140313</v>
      </c>
      <c r="D1107" s="19" t="s">
        <v>41</v>
      </c>
      <c r="E1107" s="19" t="s">
        <v>41</v>
      </c>
      <c r="F1107" s="19">
        <v>2252856</v>
      </c>
      <c r="G1107" s="19">
        <v>1</v>
      </c>
      <c r="H1107" s="19">
        <v>2011</v>
      </c>
      <c r="I1107" s="19">
        <v>20110907</v>
      </c>
      <c r="J1107" s="19" t="s">
        <v>1501</v>
      </c>
      <c r="K1107" s="19">
        <v>6</v>
      </c>
      <c r="L1107" s="19">
        <v>37</v>
      </c>
      <c r="M1107" s="19">
        <v>23</v>
      </c>
      <c r="N1107" s="19">
        <v>49</v>
      </c>
      <c r="O1107" s="19" t="s">
        <v>1502</v>
      </c>
      <c r="P1107" s="19">
        <v>4</v>
      </c>
      <c r="Q1107" s="19" t="s">
        <v>42</v>
      </c>
      <c r="R1107" s="19"/>
      <c r="S1107" s="19">
        <v>5000</v>
      </c>
      <c r="T1107" s="19" t="s">
        <v>45</v>
      </c>
      <c r="U1107" s="19"/>
      <c r="V1107" s="19"/>
      <c r="W1107" s="19"/>
      <c r="X1107" s="19">
        <v>730</v>
      </c>
      <c r="Y1107" s="19">
        <v>0</v>
      </c>
      <c r="Z1107" s="19">
        <v>1</v>
      </c>
      <c r="AA1107" s="19" t="s">
        <v>48</v>
      </c>
      <c r="AB1107" s="19">
        <v>1</v>
      </c>
      <c r="AC1107" s="19">
        <v>634841</v>
      </c>
      <c r="AD1107" s="19">
        <v>12</v>
      </c>
      <c r="AE1107" s="19"/>
      <c r="AF1107" s="19"/>
      <c r="AG1107" s="19"/>
      <c r="AH1107" s="19">
        <v>117398</v>
      </c>
      <c r="AI1107" s="19">
        <v>1</v>
      </c>
      <c r="AJ1107" s="19"/>
      <c r="AK1107" s="19"/>
      <c r="AL1107" s="19"/>
      <c r="AM1107" s="19"/>
      <c r="AN1107" s="19"/>
      <c r="AO1107" s="19">
        <v>5.66</v>
      </c>
      <c r="AP1107" s="19" t="s">
        <v>1504</v>
      </c>
      <c r="AQ1107" s="19" t="s">
        <v>1502</v>
      </c>
      <c r="AR1107" s="19" t="s">
        <v>1540</v>
      </c>
      <c r="AS1107" s="19" t="s">
        <v>1562</v>
      </c>
      <c r="AT1107" s="19" t="s">
        <v>1563</v>
      </c>
      <c r="AU1107" s="19" t="s">
        <v>1564</v>
      </c>
      <c r="AV1107" s="19" t="s">
        <v>1565</v>
      </c>
      <c r="AW1107" s="19">
        <v>2008</v>
      </c>
      <c r="AX1107" s="19">
        <v>3</v>
      </c>
      <c r="AY1107" s="19" t="s">
        <v>1566</v>
      </c>
      <c r="AZ1107" s="19" t="s">
        <v>1567</v>
      </c>
      <c r="BA1107" s="19">
        <v>2009</v>
      </c>
      <c r="BB1107" t="str">
        <f>VLOOKUP(AC1107,'CTCwiretagcode(Jan2016)'!A$2:C$730,3,FALSE)</f>
        <v>SAM</v>
      </c>
      <c r="BC1107" t="str">
        <f t="shared" si="54"/>
        <v>mix</v>
      </c>
      <c r="BD1107">
        <f t="shared" si="55"/>
        <v>3</v>
      </c>
      <c r="BE1107" t="str">
        <f t="shared" si="53"/>
        <v>6348413M10107  B2011730</v>
      </c>
      <c r="BK1107" s="19" t="s">
        <v>1503</v>
      </c>
    </row>
    <row r="1108" spans="1:63" x14ac:dyDescent="0.25">
      <c r="A1108" s="19" t="s">
        <v>1501</v>
      </c>
      <c r="B1108" s="19">
        <v>4.0999999999999996</v>
      </c>
      <c r="C1108" s="19">
        <v>20140313</v>
      </c>
      <c r="D1108" s="19" t="s">
        <v>41</v>
      </c>
      <c r="E1108" s="19" t="s">
        <v>41</v>
      </c>
      <c r="F1108" s="19">
        <v>2252857</v>
      </c>
      <c r="G1108" s="19">
        <v>1</v>
      </c>
      <c r="H1108" s="19">
        <v>2011</v>
      </c>
      <c r="I1108" s="19">
        <v>20110907</v>
      </c>
      <c r="J1108" s="19" t="s">
        <v>1501</v>
      </c>
      <c r="K1108" s="19">
        <v>6</v>
      </c>
      <c r="L1108" s="19">
        <v>37</v>
      </c>
      <c r="M1108" s="19">
        <v>23</v>
      </c>
      <c r="N1108" s="19">
        <v>49</v>
      </c>
      <c r="O1108" s="19" t="s">
        <v>1502</v>
      </c>
      <c r="P1108" s="19">
        <v>4</v>
      </c>
      <c r="Q1108" s="19" t="s">
        <v>42</v>
      </c>
      <c r="R1108" s="19"/>
      <c r="S1108" s="19">
        <v>5000</v>
      </c>
      <c r="T1108" s="19" t="s">
        <v>110</v>
      </c>
      <c r="U1108" s="19"/>
      <c r="V1108" s="19"/>
      <c r="W1108" s="19"/>
      <c r="X1108" s="19">
        <v>780</v>
      </c>
      <c r="Y1108" s="19">
        <v>0</v>
      </c>
      <c r="Z1108" s="19">
        <v>1</v>
      </c>
      <c r="AA1108" s="19" t="s">
        <v>48</v>
      </c>
      <c r="AB1108" s="19">
        <v>1</v>
      </c>
      <c r="AC1108" s="19">
        <v>635081</v>
      </c>
      <c r="AD1108" s="19">
        <v>12</v>
      </c>
      <c r="AE1108" s="19"/>
      <c r="AF1108" s="19"/>
      <c r="AG1108" s="19"/>
      <c r="AH1108" s="19">
        <v>117398</v>
      </c>
      <c r="AI1108" s="19">
        <v>1</v>
      </c>
      <c r="AJ1108" s="19"/>
      <c r="AK1108" s="19"/>
      <c r="AL1108" s="19"/>
      <c r="AM1108" s="19"/>
      <c r="AN1108" s="19"/>
      <c r="AO1108" s="19">
        <v>5.66</v>
      </c>
      <c r="AP1108" s="19" t="s">
        <v>1504</v>
      </c>
      <c r="AQ1108" s="19" t="s">
        <v>1502</v>
      </c>
      <c r="AR1108" s="19" t="s">
        <v>1540</v>
      </c>
      <c r="AS1108" s="19" t="s">
        <v>1562</v>
      </c>
      <c r="AT1108" s="19" t="s">
        <v>1579</v>
      </c>
      <c r="AU1108" s="19" t="s">
        <v>1580</v>
      </c>
      <c r="AV1108" s="19" t="s">
        <v>1565</v>
      </c>
      <c r="AW1108" s="19">
        <v>2008</v>
      </c>
      <c r="AX1108" s="19">
        <v>3</v>
      </c>
      <c r="AY1108" s="19" t="s">
        <v>1581</v>
      </c>
      <c r="AZ1108" s="19" t="s">
        <v>1567</v>
      </c>
      <c r="BA1108" s="19">
        <v>2009</v>
      </c>
      <c r="BB1108" t="str">
        <f>VLOOKUP(AC1108,'CTCwiretagcode(Jan2016)'!A$2:C$730,3,FALSE)</f>
        <v>GLH</v>
      </c>
      <c r="BC1108" t="str">
        <f t="shared" si="54"/>
        <v>mix</v>
      </c>
      <c r="BD1108">
        <f t="shared" si="55"/>
        <v>3</v>
      </c>
      <c r="BE1108" t="str">
        <f t="shared" si="53"/>
        <v>6350813M10107  B2011780</v>
      </c>
      <c r="BK1108" s="19" t="s">
        <v>1503</v>
      </c>
    </row>
    <row r="1109" spans="1:63" x14ac:dyDescent="0.25">
      <c r="A1109" s="19" t="s">
        <v>1501</v>
      </c>
      <c r="B1109" s="19">
        <v>4.0999999999999996</v>
      </c>
      <c r="C1109" s="19">
        <v>20140313</v>
      </c>
      <c r="D1109" s="19" t="s">
        <v>41</v>
      </c>
      <c r="E1109" s="19" t="s">
        <v>41</v>
      </c>
      <c r="F1109" s="19">
        <v>2252858</v>
      </c>
      <c r="G1109" s="19">
        <v>1</v>
      </c>
      <c r="H1109" s="19">
        <v>2011</v>
      </c>
      <c r="I1109" s="19">
        <v>20110907</v>
      </c>
      <c r="J1109" s="19" t="s">
        <v>1501</v>
      </c>
      <c r="K1109" s="19">
        <v>6</v>
      </c>
      <c r="L1109" s="19">
        <v>37</v>
      </c>
      <c r="M1109" s="19">
        <v>23</v>
      </c>
      <c r="N1109" s="19">
        <v>49</v>
      </c>
      <c r="O1109" s="19" t="s">
        <v>1502</v>
      </c>
      <c r="P1109" s="19">
        <v>4</v>
      </c>
      <c r="Q1109" s="19" t="s">
        <v>42</v>
      </c>
      <c r="R1109" s="19"/>
      <c r="S1109" s="19">
        <v>5000</v>
      </c>
      <c r="T1109" s="19" t="s">
        <v>45</v>
      </c>
      <c r="U1109" s="19"/>
      <c r="V1109" s="19"/>
      <c r="W1109" s="19"/>
      <c r="X1109" s="19">
        <v>810</v>
      </c>
      <c r="Y1109" s="19">
        <v>0</v>
      </c>
      <c r="Z1109" s="19">
        <v>1</v>
      </c>
      <c r="AA1109" s="19" t="s">
        <v>48</v>
      </c>
      <c r="AB1109" s="19">
        <v>1</v>
      </c>
      <c r="AC1109" s="19">
        <v>634272</v>
      </c>
      <c r="AD1109" s="19">
        <v>12</v>
      </c>
      <c r="AE1109" s="19"/>
      <c r="AF1109" s="19"/>
      <c r="AG1109" s="19"/>
      <c r="AH1109" s="19">
        <v>117398</v>
      </c>
      <c r="AI1109" s="19">
        <v>1</v>
      </c>
      <c r="AJ1109" s="19"/>
      <c r="AK1109" s="19"/>
      <c r="AL1109" s="19"/>
      <c r="AM1109" s="19"/>
      <c r="AN1109" s="19"/>
      <c r="AO1109" s="19">
        <v>5.66</v>
      </c>
      <c r="AP1109" s="19" t="s">
        <v>1504</v>
      </c>
      <c r="AQ1109" s="19" t="s">
        <v>1502</v>
      </c>
      <c r="AR1109" s="19" t="s">
        <v>1540</v>
      </c>
      <c r="AS1109" s="19" t="s">
        <v>1562</v>
      </c>
      <c r="AT1109" s="19" t="s">
        <v>1563</v>
      </c>
      <c r="AU1109" s="19" t="s">
        <v>1564</v>
      </c>
      <c r="AV1109" s="19" t="s">
        <v>1565</v>
      </c>
      <c r="AW1109" s="19">
        <v>2007</v>
      </c>
      <c r="AX1109" s="19">
        <v>3</v>
      </c>
      <c r="AY1109" s="19" t="s">
        <v>1566</v>
      </c>
      <c r="AZ1109" s="19" t="s">
        <v>1567</v>
      </c>
      <c r="BA1109" s="19">
        <v>2008</v>
      </c>
      <c r="BB1109" t="str">
        <f>VLOOKUP(AC1109,'CTCwiretagcode(Jan2016)'!A$2:C$730,3,FALSE)</f>
        <v>SAM</v>
      </c>
      <c r="BC1109" t="str">
        <f t="shared" si="54"/>
        <v>mix</v>
      </c>
      <c r="BD1109">
        <f t="shared" si="55"/>
        <v>3</v>
      </c>
      <c r="BE1109" t="str">
        <f t="shared" si="53"/>
        <v>6342723M10107  B2011810</v>
      </c>
      <c r="BK1109" s="19" t="s">
        <v>1503</v>
      </c>
    </row>
    <row r="1110" spans="1:63" x14ac:dyDescent="0.25">
      <c r="A1110" s="19" t="s">
        <v>1501</v>
      </c>
      <c r="B1110" s="19">
        <v>4.0999999999999996</v>
      </c>
      <c r="C1110" s="19">
        <v>20140313</v>
      </c>
      <c r="D1110" s="19" t="s">
        <v>41</v>
      </c>
      <c r="E1110" s="19" t="s">
        <v>41</v>
      </c>
      <c r="F1110" s="19">
        <v>2252861</v>
      </c>
      <c r="G1110" s="19">
        <v>1</v>
      </c>
      <c r="H1110" s="19">
        <v>2011</v>
      </c>
      <c r="I1110" s="19">
        <v>20110907</v>
      </c>
      <c r="J1110" s="19" t="s">
        <v>1501</v>
      </c>
      <c r="K1110" s="19">
        <v>6</v>
      </c>
      <c r="L1110" s="19">
        <v>37</v>
      </c>
      <c r="M1110" s="19">
        <v>23</v>
      </c>
      <c r="N1110" s="19">
        <v>49</v>
      </c>
      <c r="O1110" s="19" t="s">
        <v>1502</v>
      </c>
      <c r="P1110" s="19">
        <v>4</v>
      </c>
      <c r="Q1110" s="19" t="s">
        <v>42</v>
      </c>
      <c r="R1110" s="19"/>
      <c r="S1110" s="19">
        <v>5000</v>
      </c>
      <c r="T1110" s="19" t="s">
        <v>45</v>
      </c>
      <c r="U1110" s="19"/>
      <c r="V1110" s="19"/>
      <c r="W1110" s="19"/>
      <c r="X1110" s="19">
        <v>640</v>
      </c>
      <c r="Y1110" s="19">
        <v>0</v>
      </c>
      <c r="Z1110" s="19">
        <v>1</v>
      </c>
      <c r="AA1110" s="19" t="s">
        <v>48</v>
      </c>
      <c r="AB1110" s="19">
        <v>1</v>
      </c>
      <c r="AC1110" s="19">
        <v>180482</v>
      </c>
      <c r="AD1110" s="19">
        <v>12</v>
      </c>
      <c r="AE1110" s="19"/>
      <c r="AF1110" s="19"/>
      <c r="AG1110" s="19"/>
      <c r="AH1110" s="19">
        <v>117398</v>
      </c>
      <c r="AI1110" s="19">
        <v>1</v>
      </c>
      <c r="AJ1110" s="19"/>
      <c r="AK1110" s="19"/>
      <c r="AL1110" s="19"/>
      <c r="AM1110" s="19"/>
      <c r="AN1110" s="19"/>
      <c r="AO1110" s="19">
        <v>5.66</v>
      </c>
      <c r="AP1110" s="19" t="s">
        <v>1504</v>
      </c>
      <c r="AQ1110" s="19" t="s">
        <v>1502</v>
      </c>
      <c r="AR1110" s="19" t="s">
        <v>1505</v>
      </c>
      <c r="AS1110" s="19" t="s">
        <v>1506</v>
      </c>
      <c r="AT1110" s="19" t="s">
        <v>1507</v>
      </c>
      <c r="AU1110" s="19" t="s">
        <v>1520</v>
      </c>
      <c r="AV1110" s="19" t="s">
        <v>1521</v>
      </c>
      <c r="AW1110" s="19">
        <v>2008</v>
      </c>
      <c r="AX1110" s="19">
        <v>3</v>
      </c>
      <c r="AY1110" s="19" t="s">
        <v>1522</v>
      </c>
      <c r="AZ1110" s="19" t="s">
        <v>1523</v>
      </c>
      <c r="BA1110" s="19">
        <v>2009</v>
      </c>
      <c r="BB1110" t="str">
        <f>VLOOKUP(AC1110,'CTCwiretagcode(Jan2016)'!A$2:C$730,3,FALSE)</f>
        <v>CHI</v>
      </c>
      <c r="BC1110" t="str">
        <f t="shared" si="54"/>
        <v>mix</v>
      </c>
      <c r="BD1110">
        <f t="shared" si="55"/>
        <v>3</v>
      </c>
      <c r="BE1110" t="str">
        <f t="shared" si="53"/>
        <v>1804823M10107  B2011640</v>
      </c>
      <c r="BK1110" s="19" t="s">
        <v>1503</v>
      </c>
    </row>
    <row r="1111" spans="1:63" x14ac:dyDescent="0.25">
      <c r="A1111" s="19" t="s">
        <v>1501</v>
      </c>
      <c r="B1111" s="19">
        <v>4.0999999999999996</v>
      </c>
      <c r="C1111" s="19">
        <v>20140313</v>
      </c>
      <c r="D1111" s="19" t="s">
        <v>41</v>
      </c>
      <c r="E1111" s="19" t="s">
        <v>41</v>
      </c>
      <c r="F1111" s="19">
        <v>2252816</v>
      </c>
      <c r="G1111" s="19">
        <v>1</v>
      </c>
      <c r="H1111" s="19">
        <v>2011</v>
      </c>
      <c r="I1111" s="19">
        <v>20110907</v>
      </c>
      <c r="J1111" s="19" t="s">
        <v>1501</v>
      </c>
      <c r="K1111" s="19">
        <v>6</v>
      </c>
      <c r="L1111" s="19">
        <v>37</v>
      </c>
      <c r="M1111" s="19">
        <v>23</v>
      </c>
      <c r="N1111" s="19">
        <v>17</v>
      </c>
      <c r="O1111" s="19" t="s">
        <v>1502</v>
      </c>
      <c r="P1111" s="19">
        <v>4</v>
      </c>
      <c r="Q1111" s="19" t="s">
        <v>42</v>
      </c>
      <c r="R1111" s="19"/>
      <c r="S1111" s="19">
        <v>5000</v>
      </c>
      <c r="T1111" s="19" t="s">
        <v>110</v>
      </c>
      <c r="U1111" s="19"/>
      <c r="V1111" s="19"/>
      <c r="W1111" s="19"/>
      <c r="X1111" s="19">
        <v>830</v>
      </c>
      <c r="Y1111" s="19">
        <v>0</v>
      </c>
      <c r="Z1111" s="19">
        <v>1</v>
      </c>
      <c r="AA1111" s="19" t="s">
        <v>48</v>
      </c>
      <c r="AB1111" s="19">
        <v>1</v>
      </c>
      <c r="AC1111" s="19">
        <v>634272</v>
      </c>
      <c r="AD1111" s="19">
        <v>12</v>
      </c>
      <c r="AE1111" s="19"/>
      <c r="AF1111" s="19"/>
      <c r="AG1111" s="19"/>
      <c r="AH1111" s="19">
        <v>117398</v>
      </c>
      <c r="AI1111" s="19">
        <v>1</v>
      </c>
      <c r="AJ1111" s="19"/>
      <c r="AK1111" s="19"/>
      <c r="AL1111" s="19"/>
      <c r="AM1111" s="19"/>
      <c r="AN1111" s="19"/>
      <c r="AO1111" s="19">
        <v>5.66</v>
      </c>
      <c r="AP1111" s="19" t="s">
        <v>1504</v>
      </c>
      <c r="AQ1111" s="19" t="s">
        <v>1502</v>
      </c>
      <c r="AR1111" s="19" t="s">
        <v>1540</v>
      </c>
      <c r="AS1111" s="19" t="s">
        <v>1562</v>
      </c>
      <c r="AT1111" s="19" t="s">
        <v>1563</v>
      </c>
      <c r="AU1111" s="19" t="s">
        <v>1564</v>
      </c>
      <c r="AV1111" s="19" t="s">
        <v>1565</v>
      </c>
      <c r="AW1111" s="19">
        <v>2007</v>
      </c>
      <c r="AX1111" s="19">
        <v>3</v>
      </c>
      <c r="AY1111" s="19" t="s">
        <v>1566</v>
      </c>
      <c r="AZ1111" s="19" t="s">
        <v>1567</v>
      </c>
      <c r="BA1111" s="19">
        <v>2008</v>
      </c>
      <c r="BB1111" t="str">
        <f>VLOOKUP(AC1111,'CTCwiretagcode(Jan2016)'!A$2:C$730,3,FALSE)</f>
        <v>SAM</v>
      </c>
      <c r="BC1111" t="str">
        <f t="shared" si="54"/>
        <v>Tr</v>
      </c>
      <c r="BD1111">
        <f t="shared" si="55"/>
        <v>3</v>
      </c>
      <c r="BE1111" t="str">
        <f t="shared" si="53"/>
        <v>6342723M10107  B2011830</v>
      </c>
      <c r="BK1111" s="19" t="s">
        <v>1503</v>
      </c>
    </row>
    <row r="1112" spans="1:63" x14ac:dyDescent="0.25">
      <c r="A1112" s="19" t="s">
        <v>1501</v>
      </c>
      <c r="B1112" s="19">
        <v>4.0999999999999996</v>
      </c>
      <c r="C1112" s="19">
        <v>20140313</v>
      </c>
      <c r="D1112" s="19" t="s">
        <v>41</v>
      </c>
      <c r="E1112" s="19" t="s">
        <v>41</v>
      </c>
      <c r="F1112" s="19">
        <v>2252819</v>
      </c>
      <c r="G1112" s="19">
        <v>1</v>
      </c>
      <c r="H1112" s="19">
        <v>2011</v>
      </c>
      <c r="I1112" s="19">
        <v>20110907</v>
      </c>
      <c r="J1112" s="19" t="s">
        <v>1501</v>
      </c>
      <c r="K1112" s="19">
        <v>6</v>
      </c>
      <c r="L1112" s="19">
        <v>37</v>
      </c>
      <c r="M1112" s="19">
        <v>23</v>
      </c>
      <c r="N1112" s="19">
        <v>17</v>
      </c>
      <c r="O1112" s="19" t="s">
        <v>1502</v>
      </c>
      <c r="P1112" s="19">
        <v>4</v>
      </c>
      <c r="Q1112" s="19" t="s">
        <v>42</v>
      </c>
      <c r="R1112" s="19"/>
      <c r="S1112" s="19">
        <v>5000</v>
      </c>
      <c r="T1112" s="19" t="s">
        <v>110</v>
      </c>
      <c r="U1112" s="19"/>
      <c r="V1112" s="19"/>
      <c r="W1112" s="19"/>
      <c r="X1112" s="19">
        <v>800</v>
      </c>
      <c r="Y1112" s="19">
        <v>0</v>
      </c>
      <c r="Z1112" s="19">
        <v>1</v>
      </c>
      <c r="AA1112" s="19" t="s">
        <v>48</v>
      </c>
      <c r="AB1112" s="19">
        <v>1</v>
      </c>
      <c r="AC1112" s="19">
        <v>634272</v>
      </c>
      <c r="AD1112" s="19">
        <v>12</v>
      </c>
      <c r="AE1112" s="19"/>
      <c r="AF1112" s="19"/>
      <c r="AG1112" s="19"/>
      <c r="AH1112" s="19">
        <v>117398</v>
      </c>
      <c r="AI1112" s="19">
        <v>1</v>
      </c>
      <c r="AJ1112" s="19"/>
      <c r="AK1112" s="19"/>
      <c r="AL1112" s="19"/>
      <c r="AM1112" s="19"/>
      <c r="AN1112" s="19"/>
      <c r="AO1112" s="19">
        <v>5.66</v>
      </c>
      <c r="AP1112" s="19" t="s">
        <v>1504</v>
      </c>
      <c r="AQ1112" s="19" t="s">
        <v>1502</v>
      </c>
      <c r="AR1112" s="19" t="s">
        <v>1540</v>
      </c>
      <c r="AS1112" s="19" t="s">
        <v>1562</v>
      </c>
      <c r="AT1112" s="19" t="s">
        <v>1563</v>
      </c>
      <c r="AU1112" s="19" t="s">
        <v>1564</v>
      </c>
      <c r="AV1112" s="19" t="s">
        <v>1565</v>
      </c>
      <c r="AW1112" s="19">
        <v>2007</v>
      </c>
      <c r="AX1112" s="19">
        <v>3</v>
      </c>
      <c r="AY1112" s="19" t="s">
        <v>1566</v>
      </c>
      <c r="AZ1112" s="19" t="s">
        <v>1567</v>
      </c>
      <c r="BA1112" s="19">
        <v>2008</v>
      </c>
      <c r="BB1112" t="str">
        <f>VLOOKUP(AC1112,'CTCwiretagcode(Jan2016)'!A$2:C$730,3,FALSE)</f>
        <v>SAM</v>
      </c>
      <c r="BC1112" t="str">
        <f t="shared" si="54"/>
        <v>Tr</v>
      </c>
      <c r="BD1112">
        <f t="shared" si="55"/>
        <v>3</v>
      </c>
      <c r="BE1112" t="str">
        <f t="shared" si="53"/>
        <v>6342723M10107  B2011800</v>
      </c>
      <c r="BK1112" s="19" t="s">
        <v>1503</v>
      </c>
    </row>
    <row r="1113" spans="1:63" x14ac:dyDescent="0.25">
      <c r="A1113" s="19" t="s">
        <v>1501</v>
      </c>
      <c r="B1113" s="19">
        <v>4.0999999999999996</v>
      </c>
      <c r="C1113" s="19">
        <v>20140313</v>
      </c>
      <c r="D1113" s="19" t="s">
        <v>41</v>
      </c>
      <c r="E1113" s="19" t="s">
        <v>41</v>
      </c>
      <c r="F1113" s="19">
        <v>2252863</v>
      </c>
      <c r="G1113" s="19">
        <v>1</v>
      </c>
      <c r="H1113" s="19">
        <v>2011</v>
      </c>
      <c r="I1113" s="19">
        <v>20110908</v>
      </c>
      <c r="J1113" s="19" t="s">
        <v>1501</v>
      </c>
      <c r="K1113" s="19">
        <v>6</v>
      </c>
      <c r="L1113" s="19">
        <v>37</v>
      </c>
      <c r="M1113" s="19">
        <v>23</v>
      </c>
      <c r="N1113" s="19">
        <v>14</v>
      </c>
      <c r="O1113" s="19" t="s">
        <v>1502</v>
      </c>
      <c r="P1113" s="19">
        <v>4</v>
      </c>
      <c r="Q1113" s="19" t="s">
        <v>42</v>
      </c>
      <c r="R1113" s="19"/>
      <c r="S1113" s="19">
        <v>5000</v>
      </c>
      <c r="T1113" s="19" t="s">
        <v>110</v>
      </c>
      <c r="U1113" s="19"/>
      <c r="V1113" s="19"/>
      <c r="W1113" s="19"/>
      <c r="X1113" s="19">
        <v>740</v>
      </c>
      <c r="Y1113" s="19">
        <v>0</v>
      </c>
      <c r="Z1113" s="19">
        <v>1</v>
      </c>
      <c r="AA1113" s="19" t="s">
        <v>48</v>
      </c>
      <c r="AB1113" s="19">
        <v>1</v>
      </c>
      <c r="AC1113" s="19">
        <v>635081</v>
      </c>
      <c r="AD1113" s="19">
        <v>12</v>
      </c>
      <c r="AE1113" s="19"/>
      <c r="AF1113" s="19"/>
      <c r="AG1113" s="19"/>
      <c r="AH1113" s="19">
        <v>117398</v>
      </c>
      <c r="AI1113" s="19">
        <v>1</v>
      </c>
      <c r="AJ1113" s="19"/>
      <c r="AK1113" s="19"/>
      <c r="AL1113" s="19"/>
      <c r="AM1113" s="19"/>
      <c r="AN1113" s="19"/>
      <c r="AO1113" s="19">
        <v>5.66</v>
      </c>
      <c r="AP1113" s="19" t="s">
        <v>1504</v>
      </c>
      <c r="AQ1113" s="19" t="s">
        <v>1502</v>
      </c>
      <c r="AR1113" s="19" t="s">
        <v>1540</v>
      </c>
      <c r="AS1113" s="19" t="s">
        <v>1562</v>
      </c>
      <c r="AT1113" s="19" t="s">
        <v>1579</v>
      </c>
      <c r="AU1113" s="19" t="s">
        <v>1580</v>
      </c>
      <c r="AV1113" s="19" t="s">
        <v>1565</v>
      </c>
      <c r="AW1113" s="19">
        <v>2008</v>
      </c>
      <c r="AX1113" s="19">
        <v>3</v>
      </c>
      <c r="AY1113" s="19" t="s">
        <v>1581</v>
      </c>
      <c r="AZ1113" s="19" t="s">
        <v>1567</v>
      </c>
      <c r="BA1113" s="19">
        <v>2009</v>
      </c>
      <c r="BB1113" t="str">
        <f>VLOOKUP(AC1113,'CTCwiretagcode(Jan2016)'!A$2:C$730,3,FALSE)</f>
        <v>GLH</v>
      </c>
      <c r="BC1113" t="str">
        <f t="shared" si="54"/>
        <v>NT</v>
      </c>
      <c r="BD1113">
        <f t="shared" si="55"/>
        <v>3</v>
      </c>
      <c r="BE1113" t="str">
        <f t="shared" si="53"/>
        <v>6350813M10107  B2011740</v>
      </c>
      <c r="BK1113" s="19" t="s">
        <v>1503</v>
      </c>
    </row>
    <row r="1114" spans="1:63" x14ac:dyDescent="0.25">
      <c r="A1114" s="19" t="s">
        <v>1501</v>
      </c>
      <c r="B1114" s="19">
        <v>4.0999999999999996</v>
      </c>
      <c r="C1114" s="19">
        <v>20140313</v>
      </c>
      <c r="D1114" s="19" t="s">
        <v>41</v>
      </c>
      <c r="E1114" s="19" t="s">
        <v>41</v>
      </c>
      <c r="F1114" s="19">
        <v>2232574</v>
      </c>
      <c r="G1114" s="19">
        <v>1</v>
      </c>
      <c r="H1114" s="19">
        <v>2011</v>
      </c>
      <c r="I1114" s="19">
        <v>20110908</v>
      </c>
      <c r="J1114" s="19" t="s">
        <v>1501</v>
      </c>
      <c r="K1114" s="19">
        <v>6</v>
      </c>
      <c r="L1114" s="19">
        <v>37</v>
      </c>
      <c r="M1114" s="19">
        <v>23</v>
      </c>
      <c r="N1114" s="19">
        <v>17</v>
      </c>
      <c r="O1114" s="19" t="s">
        <v>1502</v>
      </c>
      <c r="P1114" s="19">
        <v>4</v>
      </c>
      <c r="Q1114" s="19" t="s">
        <v>42</v>
      </c>
      <c r="R1114" s="19"/>
      <c r="S1114" s="19">
        <v>5000</v>
      </c>
      <c r="T1114" s="19" t="s">
        <v>110</v>
      </c>
      <c r="U1114" s="19"/>
      <c r="V1114" s="19"/>
      <c r="W1114" s="19"/>
      <c r="X1114" s="19">
        <v>910</v>
      </c>
      <c r="Y1114" s="19">
        <v>0</v>
      </c>
      <c r="Z1114" s="19">
        <v>1</v>
      </c>
      <c r="AA1114" s="19" t="s">
        <v>48</v>
      </c>
      <c r="AB1114" s="19">
        <v>1</v>
      </c>
      <c r="AC1114" s="19">
        <v>634272</v>
      </c>
      <c r="AD1114" s="19">
        <v>12</v>
      </c>
      <c r="AE1114" s="19"/>
      <c r="AF1114" s="19"/>
      <c r="AG1114" s="19"/>
      <c r="AH1114" s="19">
        <v>117398</v>
      </c>
      <c r="AI1114" s="19">
        <v>1</v>
      </c>
      <c r="AJ1114" s="19"/>
      <c r="AK1114" s="19"/>
      <c r="AL1114" s="19"/>
      <c r="AM1114" s="19"/>
      <c r="AN1114" s="19"/>
      <c r="AO1114" s="19">
        <v>5.66</v>
      </c>
      <c r="AP1114" s="19" t="s">
        <v>1504</v>
      </c>
      <c r="AQ1114" s="19" t="s">
        <v>1502</v>
      </c>
      <c r="AR1114" s="19" t="s">
        <v>1540</v>
      </c>
      <c r="AS1114" s="19" t="s">
        <v>1562</v>
      </c>
      <c r="AT1114" s="19" t="s">
        <v>1563</v>
      </c>
      <c r="AU1114" s="19" t="s">
        <v>1564</v>
      </c>
      <c r="AV1114" s="19" t="s">
        <v>1565</v>
      </c>
      <c r="AW1114" s="19">
        <v>2007</v>
      </c>
      <c r="AX1114" s="19">
        <v>3</v>
      </c>
      <c r="AY1114" s="19" t="s">
        <v>1566</v>
      </c>
      <c r="AZ1114" s="19" t="s">
        <v>1567</v>
      </c>
      <c r="BA1114" s="19">
        <v>2008</v>
      </c>
      <c r="BB1114" t="str">
        <f>VLOOKUP(AC1114,'CTCwiretagcode(Jan2016)'!A$2:C$730,3,FALSE)</f>
        <v>SAM</v>
      </c>
      <c r="BC1114" t="str">
        <f t="shared" si="54"/>
        <v>Tr</v>
      </c>
      <c r="BD1114">
        <f t="shared" si="55"/>
        <v>3</v>
      </c>
      <c r="BE1114" t="str">
        <f t="shared" si="53"/>
        <v>6342723M10107  B2011910</v>
      </c>
      <c r="BK1114" s="19" t="s">
        <v>1503</v>
      </c>
    </row>
    <row r="1115" spans="1:63" x14ac:dyDescent="0.25">
      <c r="A1115" s="19" t="s">
        <v>1501</v>
      </c>
      <c r="B1115" s="19">
        <v>4.0999999999999996</v>
      </c>
      <c r="C1115" s="19">
        <v>20140313</v>
      </c>
      <c r="D1115" s="19" t="s">
        <v>41</v>
      </c>
      <c r="E1115" s="19" t="s">
        <v>41</v>
      </c>
      <c r="F1115" s="19">
        <v>2232836</v>
      </c>
      <c r="G1115" s="19">
        <v>1</v>
      </c>
      <c r="H1115" s="19">
        <v>2011</v>
      </c>
      <c r="I1115" s="19">
        <v>20110908</v>
      </c>
      <c r="J1115" s="19" t="s">
        <v>1501</v>
      </c>
      <c r="K1115" s="19">
        <v>6</v>
      </c>
      <c r="L1115" s="19">
        <v>37</v>
      </c>
      <c r="M1115" s="19">
        <v>23</v>
      </c>
      <c r="N1115" s="19">
        <v>14</v>
      </c>
      <c r="O1115" s="19" t="s">
        <v>1502</v>
      </c>
      <c r="P1115" s="19">
        <v>4</v>
      </c>
      <c r="Q1115" s="19" t="s">
        <v>42</v>
      </c>
      <c r="R1115" s="19"/>
      <c r="S1115" s="19">
        <v>5000</v>
      </c>
      <c r="T1115" s="19" t="s">
        <v>110</v>
      </c>
      <c r="U1115" s="19"/>
      <c r="V1115" s="19"/>
      <c r="W1115" s="19"/>
      <c r="X1115" s="19">
        <v>850</v>
      </c>
      <c r="Y1115" s="19">
        <v>0</v>
      </c>
      <c r="Z1115" s="19">
        <v>1</v>
      </c>
      <c r="AA1115" s="19" t="s">
        <v>48</v>
      </c>
      <c r="AB1115" s="19">
        <v>1</v>
      </c>
      <c r="AC1115" s="19">
        <v>186242</v>
      </c>
      <c r="AD1115" s="19">
        <v>12</v>
      </c>
      <c r="AE1115" s="19"/>
      <c r="AF1115" s="19"/>
      <c r="AG1115" s="19"/>
      <c r="AH1115" s="19">
        <v>117398</v>
      </c>
      <c r="AI1115" s="19">
        <v>1</v>
      </c>
      <c r="AJ1115" s="19"/>
      <c r="AK1115" s="19"/>
      <c r="AL1115" s="19"/>
      <c r="AM1115" s="19"/>
      <c r="AN1115" s="19"/>
      <c r="AO1115" s="19">
        <v>5.66</v>
      </c>
      <c r="AP1115" s="19" t="s">
        <v>1504</v>
      </c>
      <c r="AQ1115" s="19" t="s">
        <v>1502</v>
      </c>
      <c r="AR1115" s="19" t="s">
        <v>1505</v>
      </c>
      <c r="AS1115" s="19" t="s">
        <v>1506</v>
      </c>
      <c r="AT1115" s="19" t="s">
        <v>1507</v>
      </c>
      <c r="AU1115" s="19" t="s">
        <v>1520</v>
      </c>
      <c r="AV1115" s="19" t="s">
        <v>1521</v>
      </c>
      <c r="AW1115" s="19">
        <v>2007</v>
      </c>
      <c r="AX1115" s="19">
        <v>3</v>
      </c>
      <c r="AY1115" s="19" t="s">
        <v>1522</v>
      </c>
      <c r="AZ1115" s="19" t="s">
        <v>1523</v>
      </c>
      <c r="BA1115" s="19">
        <v>2008</v>
      </c>
      <c r="BB1115" t="str">
        <f>VLOOKUP(AC1115,'CTCwiretagcode(Jan2016)'!A$2:C$730,3,FALSE)</f>
        <v>CHI</v>
      </c>
      <c r="BC1115" t="str">
        <f t="shared" si="54"/>
        <v>NT</v>
      </c>
      <c r="BD1115">
        <f t="shared" si="55"/>
        <v>3</v>
      </c>
      <c r="BE1115" t="str">
        <f t="shared" si="53"/>
        <v>1862423M10107  B2011850</v>
      </c>
      <c r="BK1115" s="19" t="s">
        <v>1503</v>
      </c>
    </row>
    <row r="1116" spans="1:63" x14ac:dyDescent="0.25">
      <c r="A1116" s="19" t="s">
        <v>1501</v>
      </c>
      <c r="B1116" s="19">
        <v>4.0999999999999996</v>
      </c>
      <c r="C1116" s="19">
        <v>20140313</v>
      </c>
      <c r="D1116" s="19" t="s">
        <v>41</v>
      </c>
      <c r="E1116" s="19" t="s">
        <v>41</v>
      </c>
      <c r="F1116" s="19">
        <v>2232864</v>
      </c>
      <c r="G1116" s="19">
        <v>1</v>
      </c>
      <c r="H1116" s="19">
        <v>2011</v>
      </c>
      <c r="I1116" s="19">
        <v>20110909</v>
      </c>
      <c r="J1116" s="19" t="s">
        <v>1501</v>
      </c>
      <c r="K1116" s="19">
        <v>6</v>
      </c>
      <c r="L1116" s="19">
        <v>37</v>
      </c>
      <c r="M1116" s="19">
        <v>23</v>
      </c>
      <c r="N1116" s="19">
        <v>14</v>
      </c>
      <c r="O1116" s="19" t="s">
        <v>1502</v>
      </c>
      <c r="P1116" s="19">
        <v>4</v>
      </c>
      <c r="Q1116" s="19" t="s">
        <v>42</v>
      </c>
      <c r="R1116" s="19"/>
      <c r="S1116" s="19">
        <v>5000</v>
      </c>
      <c r="T1116" s="19" t="s">
        <v>110</v>
      </c>
      <c r="U1116" s="19"/>
      <c r="V1116" s="19"/>
      <c r="W1116" s="19"/>
      <c r="X1116" s="19">
        <v>750</v>
      </c>
      <c r="Y1116" s="19">
        <v>0</v>
      </c>
      <c r="Z1116" s="19">
        <v>1</v>
      </c>
      <c r="AA1116" s="19" t="s">
        <v>48</v>
      </c>
      <c r="AB1116" s="19">
        <v>1</v>
      </c>
      <c r="AC1116" s="19">
        <v>634841</v>
      </c>
      <c r="AD1116" s="19">
        <v>12</v>
      </c>
      <c r="AE1116" s="19"/>
      <c r="AF1116" s="19"/>
      <c r="AG1116" s="19"/>
      <c r="AH1116" s="19">
        <v>117398</v>
      </c>
      <c r="AI1116" s="19">
        <v>1</v>
      </c>
      <c r="AJ1116" s="19"/>
      <c r="AK1116" s="19"/>
      <c r="AL1116" s="19"/>
      <c r="AM1116" s="19"/>
      <c r="AN1116" s="19"/>
      <c r="AO1116" s="19">
        <v>5.66</v>
      </c>
      <c r="AP1116" s="19" t="s">
        <v>1504</v>
      </c>
      <c r="AQ1116" s="19" t="s">
        <v>1502</v>
      </c>
      <c r="AR1116" s="19" t="s">
        <v>1540</v>
      </c>
      <c r="AS1116" s="19" t="s">
        <v>1562</v>
      </c>
      <c r="AT1116" s="19" t="s">
        <v>1563</v>
      </c>
      <c r="AU1116" s="19" t="s">
        <v>1564</v>
      </c>
      <c r="AV1116" s="19" t="s">
        <v>1565</v>
      </c>
      <c r="AW1116" s="19">
        <v>2008</v>
      </c>
      <c r="AX1116" s="19">
        <v>3</v>
      </c>
      <c r="AY1116" s="19" t="s">
        <v>1566</v>
      </c>
      <c r="AZ1116" s="19" t="s">
        <v>1567</v>
      </c>
      <c r="BA1116" s="19">
        <v>2009</v>
      </c>
      <c r="BB1116" t="str">
        <f>VLOOKUP(AC1116,'CTCwiretagcode(Jan2016)'!A$2:C$730,3,FALSE)</f>
        <v>SAM</v>
      </c>
      <c r="BC1116" t="str">
        <f t="shared" si="54"/>
        <v>NT</v>
      </c>
      <c r="BD1116">
        <f t="shared" si="55"/>
        <v>3</v>
      </c>
      <c r="BE1116" t="str">
        <f t="shared" si="53"/>
        <v>6348413M10107  B2011750</v>
      </c>
      <c r="BK1116" s="19" t="s">
        <v>1503</v>
      </c>
    </row>
    <row r="1117" spans="1:63" x14ac:dyDescent="0.25">
      <c r="A1117" s="19" t="s">
        <v>1501</v>
      </c>
      <c r="B1117" s="19">
        <v>4.0999999999999996</v>
      </c>
      <c r="C1117" s="19">
        <v>20140313</v>
      </c>
      <c r="D1117" s="19" t="s">
        <v>41</v>
      </c>
      <c r="E1117" s="19" t="s">
        <v>41</v>
      </c>
      <c r="F1117" s="19">
        <v>2232865</v>
      </c>
      <c r="G1117" s="19">
        <v>1</v>
      </c>
      <c r="H1117" s="19">
        <v>2011</v>
      </c>
      <c r="I1117" s="19">
        <v>20110909</v>
      </c>
      <c r="J1117" s="19" t="s">
        <v>1501</v>
      </c>
      <c r="K1117" s="19">
        <v>6</v>
      </c>
      <c r="L1117" s="19">
        <v>37</v>
      </c>
      <c r="M1117" s="19">
        <v>23</v>
      </c>
      <c r="N1117" s="19">
        <v>14</v>
      </c>
      <c r="O1117" s="19" t="s">
        <v>1502</v>
      </c>
      <c r="P1117" s="19">
        <v>4</v>
      </c>
      <c r="Q1117" s="19" t="s">
        <v>42</v>
      </c>
      <c r="R1117" s="19"/>
      <c r="S1117" s="19">
        <v>5000</v>
      </c>
      <c r="T1117" s="19" t="s">
        <v>110</v>
      </c>
      <c r="U1117" s="19"/>
      <c r="V1117" s="19"/>
      <c r="W1117" s="19"/>
      <c r="X1117" s="19">
        <v>850</v>
      </c>
      <c r="Y1117" s="19">
        <v>0</v>
      </c>
      <c r="Z1117" s="19">
        <v>1</v>
      </c>
      <c r="AA1117" s="19" t="s">
        <v>48</v>
      </c>
      <c r="AB1117" s="19">
        <v>1</v>
      </c>
      <c r="AC1117" s="19">
        <v>186242</v>
      </c>
      <c r="AD1117" s="19">
        <v>12</v>
      </c>
      <c r="AE1117" s="19"/>
      <c r="AF1117" s="19"/>
      <c r="AG1117" s="19"/>
      <c r="AH1117" s="19">
        <v>117398</v>
      </c>
      <c r="AI1117" s="19">
        <v>1</v>
      </c>
      <c r="AJ1117" s="19"/>
      <c r="AK1117" s="19"/>
      <c r="AL1117" s="19"/>
      <c r="AM1117" s="19"/>
      <c r="AN1117" s="19"/>
      <c r="AO1117" s="19">
        <v>5.66</v>
      </c>
      <c r="AP1117" s="19" t="s">
        <v>1504</v>
      </c>
      <c r="AQ1117" s="19" t="s">
        <v>1502</v>
      </c>
      <c r="AR1117" s="19" t="s">
        <v>1505</v>
      </c>
      <c r="AS1117" s="19" t="s">
        <v>1506</v>
      </c>
      <c r="AT1117" s="19" t="s">
        <v>1507</v>
      </c>
      <c r="AU1117" s="19" t="s">
        <v>1520</v>
      </c>
      <c r="AV1117" s="19" t="s">
        <v>1521</v>
      </c>
      <c r="AW1117" s="19">
        <v>2007</v>
      </c>
      <c r="AX1117" s="19">
        <v>3</v>
      </c>
      <c r="AY1117" s="19" t="s">
        <v>1522</v>
      </c>
      <c r="AZ1117" s="19" t="s">
        <v>1523</v>
      </c>
      <c r="BA1117" s="19">
        <v>2008</v>
      </c>
      <c r="BB1117" t="str">
        <f>VLOOKUP(AC1117,'CTCwiretagcode(Jan2016)'!A$2:C$730,3,FALSE)</f>
        <v>CHI</v>
      </c>
      <c r="BC1117" t="str">
        <f t="shared" si="54"/>
        <v>NT</v>
      </c>
      <c r="BD1117">
        <f t="shared" si="55"/>
        <v>3</v>
      </c>
      <c r="BE1117" t="str">
        <f t="shared" si="53"/>
        <v>1862423M10107  B2011850</v>
      </c>
      <c r="BK1117" s="19" t="s">
        <v>1503</v>
      </c>
    </row>
    <row r="1118" spans="1:63" x14ac:dyDescent="0.25">
      <c r="A1118" s="19" t="s">
        <v>1501</v>
      </c>
      <c r="B1118" s="19">
        <v>4.0999999999999996</v>
      </c>
      <c r="C1118" s="19">
        <v>20150424</v>
      </c>
      <c r="D1118" s="19" t="s">
        <v>41</v>
      </c>
      <c r="E1118" s="19" t="s">
        <v>41</v>
      </c>
      <c r="F1118" s="19">
        <v>2326375</v>
      </c>
      <c r="G1118" s="19">
        <v>1</v>
      </c>
      <c r="H1118" s="19">
        <v>2012</v>
      </c>
      <c r="I1118" s="19">
        <v>20120829</v>
      </c>
      <c r="J1118" s="19" t="s">
        <v>1501</v>
      </c>
      <c r="K1118" s="19">
        <v>6</v>
      </c>
      <c r="L1118" s="19">
        <v>36</v>
      </c>
      <c r="M1118" s="19">
        <v>23</v>
      </c>
      <c r="N1118" s="19">
        <v>17</v>
      </c>
      <c r="O1118" s="19" t="s">
        <v>1502</v>
      </c>
      <c r="P1118" s="19">
        <v>4</v>
      </c>
      <c r="Q1118" s="19" t="s">
        <v>42</v>
      </c>
      <c r="R1118" s="19"/>
      <c r="S1118" s="19">
        <v>5000</v>
      </c>
      <c r="T1118" s="19" t="s">
        <v>45</v>
      </c>
      <c r="U1118" s="19"/>
      <c r="V1118" s="19"/>
      <c r="W1118" s="19"/>
      <c r="X1118" s="19">
        <v>850</v>
      </c>
      <c r="Y1118" s="19">
        <v>0</v>
      </c>
      <c r="Z1118" s="19">
        <v>1</v>
      </c>
      <c r="AA1118" s="19" t="s">
        <v>48</v>
      </c>
      <c r="AB1118" s="19">
        <v>1</v>
      </c>
      <c r="AC1118" s="19">
        <v>635081</v>
      </c>
      <c r="AD1118" s="19">
        <v>12</v>
      </c>
      <c r="AE1118" s="19"/>
      <c r="AF1118" s="19"/>
      <c r="AG1118" s="19"/>
      <c r="AH1118" s="19">
        <v>121460</v>
      </c>
      <c r="AI1118" s="19">
        <v>1</v>
      </c>
      <c r="AJ1118" s="19"/>
      <c r="AK1118" s="19"/>
      <c r="AL1118" s="19"/>
      <c r="AM1118" s="19"/>
      <c r="AN1118" s="19"/>
      <c r="AO1118" s="19">
        <v>2.2999999999999998</v>
      </c>
      <c r="AP1118" s="19" t="s">
        <v>1504</v>
      </c>
      <c r="AQ1118" s="19" t="s">
        <v>1502</v>
      </c>
      <c r="AR1118" s="19" t="s">
        <v>1540</v>
      </c>
      <c r="AS1118" s="19" t="s">
        <v>1562</v>
      </c>
      <c r="AT1118" s="19" t="s">
        <v>1579</v>
      </c>
      <c r="AU1118" s="19" t="s">
        <v>1580</v>
      </c>
      <c r="AV1118" s="19" t="s">
        <v>1565</v>
      </c>
      <c r="AW1118" s="19">
        <v>2008</v>
      </c>
      <c r="AX1118" s="19">
        <v>3</v>
      </c>
      <c r="AY1118" s="19" t="s">
        <v>1581</v>
      </c>
      <c r="AZ1118" s="19" t="s">
        <v>1567</v>
      </c>
      <c r="BA1118" s="19">
        <v>2009</v>
      </c>
      <c r="BB1118" t="str">
        <f>VLOOKUP(AC1118,'CTCwiretagcode(Jan2016)'!A$2:C$730,3,FALSE)</f>
        <v>GLH</v>
      </c>
      <c r="BC1118" t="str">
        <f t="shared" si="54"/>
        <v>Tr</v>
      </c>
      <c r="BD1118">
        <f t="shared" si="55"/>
        <v>3</v>
      </c>
      <c r="BE1118" t="str">
        <f t="shared" si="53"/>
        <v>6350813M10107  B2012850</v>
      </c>
      <c r="BK1118" s="19" t="s">
        <v>1503</v>
      </c>
    </row>
    <row r="1119" spans="1:63" x14ac:dyDescent="0.25">
      <c r="A1119" s="19" t="s">
        <v>1501</v>
      </c>
      <c r="B1119" s="19">
        <v>4.0999999999999996</v>
      </c>
      <c r="C1119" s="19">
        <v>20150424</v>
      </c>
      <c r="D1119" s="19" t="s">
        <v>41</v>
      </c>
      <c r="E1119" s="19" t="s">
        <v>41</v>
      </c>
      <c r="F1119" s="19">
        <v>2326378</v>
      </c>
      <c r="G1119" s="19">
        <v>1</v>
      </c>
      <c r="H1119" s="19">
        <v>2012</v>
      </c>
      <c r="I1119" s="19">
        <v>20120829</v>
      </c>
      <c r="J1119" s="19" t="s">
        <v>1501</v>
      </c>
      <c r="K1119" s="19">
        <v>6</v>
      </c>
      <c r="L1119" s="19">
        <v>36</v>
      </c>
      <c r="M1119" s="19">
        <v>23</v>
      </c>
      <c r="N1119" s="19">
        <v>17</v>
      </c>
      <c r="O1119" s="19" t="s">
        <v>1502</v>
      </c>
      <c r="P1119" s="19">
        <v>4</v>
      </c>
      <c r="Q1119" s="19" t="s">
        <v>42</v>
      </c>
      <c r="R1119" s="19"/>
      <c r="S1119" s="19">
        <v>5000</v>
      </c>
      <c r="T1119" s="19" t="s">
        <v>45</v>
      </c>
      <c r="U1119" s="19"/>
      <c r="V1119" s="19"/>
      <c r="W1119" s="19"/>
      <c r="X1119" s="19">
        <v>810</v>
      </c>
      <c r="Y1119" s="19">
        <v>0</v>
      </c>
      <c r="Z1119" s="19">
        <v>1</v>
      </c>
      <c r="AA1119" s="19" t="s">
        <v>48</v>
      </c>
      <c r="AB1119" s="19">
        <v>1</v>
      </c>
      <c r="AC1119" s="19">
        <v>634841</v>
      </c>
      <c r="AD1119" s="19">
        <v>12</v>
      </c>
      <c r="AE1119" s="19"/>
      <c r="AF1119" s="19"/>
      <c r="AG1119" s="19"/>
      <c r="AH1119" s="19">
        <v>121460</v>
      </c>
      <c r="AI1119" s="19">
        <v>1</v>
      </c>
      <c r="AJ1119" s="19"/>
      <c r="AK1119" s="19"/>
      <c r="AL1119" s="19"/>
      <c r="AM1119" s="19"/>
      <c r="AN1119" s="19"/>
      <c r="AO1119" s="19">
        <v>2.2999999999999998</v>
      </c>
      <c r="AP1119" s="19" t="s">
        <v>1504</v>
      </c>
      <c r="AQ1119" s="19" t="s">
        <v>1502</v>
      </c>
      <c r="AR1119" s="19" t="s">
        <v>1540</v>
      </c>
      <c r="AS1119" s="19" t="s">
        <v>1562</v>
      </c>
      <c r="AT1119" s="19" t="s">
        <v>1563</v>
      </c>
      <c r="AU1119" s="19" t="s">
        <v>1564</v>
      </c>
      <c r="AV1119" s="19" t="s">
        <v>1565</v>
      </c>
      <c r="AW1119" s="19">
        <v>2008</v>
      </c>
      <c r="AX1119" s="19">
        <v>3</v>
      </c>
      <c r="AY1119" s="19" t="s">
        <v>1566</v>
      </c>
      <c r="AZ1119" s="19" t="s">
        <v>1567</v>
      </c>
      <c r="BA1119" s="19">
        <v>2009</v>
      </c>
      <c r="BB1119" t="str">
        <f>VLOOKUP(AC1119,'CTCwiretagcode(Jan2016)'!A$2:C$730,3,FALSE)</f>
        <v>SAM</v>
      </c>
      <c r="BC1119" t="str">
        <f t="shared" si="54"/>
        <v>Tr</v>
      </c>
      <c r="BD1119">
        <f t="shared" si="55"/>
        <v>3</v>
      </c>
      <c r="BE1119" t="str">
        <f t="shared" si="53"/>
        <v>6348413M10107  B2012810</v>
      </c>
      <c r="BK1119" s="19" t="s">
        <v>1503</v>
      </c>
    </row>
    <row r="1120" spans="1:63" x14ac:dyDescent="0.25">
      <c r="A1120" s="19" t="s">
        <v>1501</v>
      </c>
      <c r="B1120" s="19">
        <v>4.0999999999999996</v>
      </c>
      <c r="C1120" s="19">
        <v>20150424</v>
      </c>
      <c r="D1120" s="19" t="s">
        <v>41</v>
      </c>
      <c r="E1120" s="19" t="s">
        <v>41</v>
      </c>
      <c r="F1120" s="19">
        <v>2326315</v>
      </c>
      <c r="G1120" s="19">
        <v>1</v>
      </c>
      <c r="H1120" s="19">
        <v>2012</v>
      </c>
      <c r="I1120" s="19">
        <v>20120830</v>
      </c>
      <c r="J1120" s="19" t="s">
        <v>1501</v>
      </c>
      <c r="K1120" s="19">
        <v>6</v>
      </c>
      <c r="L1120" s="19">
        <v>36</v>
      </c>
      <c r="M1120" s="19">
        <v>23</v>
      </c>
      <c r="N1120" s="19">
        <v>19</v>
      </c>
      <c r="O1120" s="19" t="s">
        <v>1502</v>
      </c>
      <c r="P1120" s="19">
        <v>4</v>
      </c>
      <c r="Q1120" s="19" t="s">
        <v>42</v>
      </c>
      <c r="R1120" s="19"/>
      <c r="S1120" s="19">
        <v>5000</v>
      </c>
      <c r="T1120" s="19" t="s">
        <v>110</v>
      </c>
      <c r="U1120" s="19"/>
      <c r="V1120" s="19"/>
      <c r="W1120" s="19"/>
      <c r="X1120" s="19">
        <v>770</v>
      </c>
      <c r="Y1120" s="19">
        <v>0</v>
      </c>
      <c r="Z1120" s="19">
        <v>1</v>
      </c>
      <c r="AA1120" s="19" t="s">
        <v>48</v>
      </c>
      <c r="AB1120" s="19">
        <v>1</v>
      </c>
      <c r="AC1120" s="19">
        <v>634841</v>
      </c>
      <c r="AD1120" s="19">
        <v>12</v>
      </c>
      <c r="AE1120" s="19"/>
      <c r="AF1120" s="19"/>
      <c r="AG1120" s="19"/>
      <c r="AH1120" s="19">
        <v>121460</v>
      </c>
      <c r="AI1120" s="19">
        <v>1</v>
      </c>
      <c r="AJ1120" s="19"/>
      <c r="AK1120" s="19"/>
      <c r="AL1120" s="19"/>
      <c r="AM1120" s="19"/>
      <c r="AN1120" s="19"/>
      <c r="AO1120" s="19">
        <v>2.2999999999999998</v>
      </c>
      <c r="AP1120" s="19" t="s">
        <v>1504</v>
      </c>
      <c r="AQ1120" s="19" t="s">
        <v>1502</v>
      </c>
      <c r="AR1120" s="19" t="s">
        <v>1540</v>
      </c>
      <c r="AS1120" s="19" t="s">
        <v>1562</v>
      </c>
      <c r="AT1120" s="19" t="s">
        <v>1563</v>
      </c>
      <c r="AU1120" s="19" t="s">
        <v>1564</v>
      </c>
      <c r="AV1120" s="19" t="s">
        <v>1565</v>
      </c>
      <c r="AW1120" s="19">
        <v>2008</v>
      </c>
      <c r="AX1120" s="19">
        <v>3</v>
      </c>
      <c r="AY1120" s="19" t="s">
        <v>1566</v>
      </c>
      <c r="AZ1120" s="19" t="s">
        <v>1567</v>
      </c>
      <c r="BA1120" s="19">
        <v>2009</v>
      </c>
      <c r="BB1120" t="str">
        <f>VLOOKUP(AC1120,'CTCwiretagcode(Jan2016)'!A$2:C$730,3,FALSE)</f>
        <v>SAM</v>
      </c>
      <c r="BC1120" t="str">
        <f t="shared" si="54"/>
        <v>NT</v>
      </c>
      <c r="BD1120">
        <f t="shared" si="55"/>
        <v>3</v>
      </c>
      <c r="BE1120" t="str">
        <f t="shared" si="53"/>
        <v>6348413M10107  B2012770</v>
      </c>
      <c r="BK1120" s="19" t="s">
        <v>1503</v>
      </c>
    </row>
    <row r="1121" spans="1:63" x14ac:dyDescent="0.25">
      <c r="A1121" s="19" t="s">
        <v>1501</v>
      </c>
      <c r="B1121" s="19">
        <v>4.0999999999999996</v>
      </c>
      <c r="C1121" s="19">
        <v>20150424</v>
      </c>
      <c r="D1121" s="19" t="s">
        <v>41</v>
      </c>
      <c r="E1121" s="19" t="s">
        <v>41</v>
      </c>
      <c r="F1121" s="19">
        <v>2326316</v>
      </c>
      <c r="G1121" s="19">
        <v>1</v>
      </c>
      <c r="H1121" s="19">
        <v>2012</v>
      </c>
      <c r="I1121" s="19">
        <v>20120830</v>
      </c>
      <c r="J1121" s="19" t="s">
        <v>1501</v>
      </c>
      <c r="K1121" s="19">
        <v>6</v>
      </c>
      <c r="L1121" s="19">
        <v>36</v>
      </c>
      <c r="M1121" s="19">
        <v>23</v>
      </c>
      <c r="N1121" s="19">
        <v>19</v>
      </c>
      <c r="O1121" s="19" t="s">
        <v>1502</v>
      </c>
      <c r="P1121" s="19">
        <v>4</v>
      </c>
      <c r="Q1121" s="19" t="s">
        <v>42</v>
      </c>
      <c r="R1121" s="19"/>
      <c r="S1121" s="19">
        <v>5000</v>
      </c>
      <c r="T1121" s="19" t="s">
        <v>45</v>
      </c>
      <c r="U1121" s="19"/>
      <c r="V1121" s="19"/>
      <c r="W1121" s="19"/>
      <c r="X1121" s="19">
        <v>760</v>
      </c>
      <c r="Y1121" s="19">
        <v>0</v>
      </c>
      <c r="Z1121" s="19">
        <v>1</v>
      </c>
      <c r="AA1121" s="19" t="s">
        <v>48</v>
      </c>
      <c r="AB1121" s="19">
        <v>1</v>
      </c>
      <c r="AC1121" s="19">
        <v>635081</v>
      </c>
      <c r="AD1121" s="19">
        <v>12</v>
      </c>
      <c r="AE1121" s="19"/>
      <c r="AF1121" s="19"/>
      <c r="AG1121" s="19"/>
      <c r="AH1121" s="19">
        <v>121460</v>
      </c>
      <c r="AI1121" s="19">
        <v>1</v>
      </c>
      <c r="AJ1121" s="19"/>
      <c r="AK1121" s="19"/>
      <c r="AL1121" s="19"/>
      <c r="AM1121" s="19"/>
      <c r="AN1121" s="19"/>
      <c r="AO1121" s="19">
        <v>2.2999999999999998</v>
      </c>
      <c r="AP1121" s="19" t="s">
        <v>1504</v>
      </c>
      <c r="AQ1121" s="19" t="s">
        <v>1502</v>
      </c>
      <c r="AR1121" s="19" t="s">
        <v>1540</v>
      </c>
      <c r="AS1121" s="19" t="s">
        <v>1562</v>
      </c>
      <c r="AT1121" s="19" t="s">
        <v>1579</v>
      </c>
      <c r="AU1121" s="19" t="s">
        <v>1580</v>
      </c>
      <c r="AV1121" s="19" t="s">
        <v>1565</v>
      </c>
      <c r="AW1121" s="19">
        <v>2008</v>
      </c>
      <c r="AX1121" s="19">
        <v>3</v>
      </c>
      <c r="AY1121" s="19" t="s">
        <v>1581</v>
      </c>
      <c r="AZ1121" s="19" t="s">
        <v>1567</v>
      </c>
      <c r="BA1121" s="19">
        <v>2009</v>
      </c>
      <c r="BB1121" t="str">
        <f>VLOOKUP(AC1121,'CTCwiretagcode(Jan2016)'!A$2:C$730,3,FALSE)</f>
        <v>GLH</v>
      </c>
      <c r="BC1121" t="str">
        <f t="shared" si="54"/>
        <v>NT</v>
      </c>
      <c r="BD1121">
        <f t="shared" si="55"/>
        <v>3</v>
      </c>
      <c r="BE1121" t="str">
        <f t="shared" si="53"/>
        <v>6350813M10107  B2012760</v>
      </c>
      <c r="BK1121" s="19" t="s">
        <v>1503</v>
      </c>
    </row>
    <row r="1122" spans="1:63" x14ac:dyDescent="0.25">
      <c r="A1122" s="19" t="s">
        <v>1501</v>
      </c>
      <c r="B1122" s="19">
        <v>4.0999999999999996</v>
      </c>
      <c r="C1122" s="19">
        <v>20150424</v>
      </c>
      <c r="D1122" s="19" t="s">
        <v>41</v>
      </c>
      <c r="E1122" s="19" t="s">
        <v>41</v>
      </c>
      <c r="F1122" s="19">
        <v>2326319</v>
      </c>
      <c r="G1122" s="19">
        <v>1</v>
      </c>
      <c r="H1122" s="19">
        <v>2012</v>
      </c>
      <c r="I1122" s="19">
        <v>20120830</v>
      </c>
      <c r="J1122" s="19" t="s">
        <v>1501</v>
      </c>
      <c r="K1122" s="19">
        <v>6</v>
      </c>
      <c r="L1122" s="19">
        <v>36</v>
      </c>
      <c r="M1122" s="19">
        <v>23</v>
      </c>
      <c r="N1122" s="19">
        <v>19</v>
      </c>
      <c r="O1122" s="19" t="s">
        <v>1502</v>
      </c>
      <c r="P1122" s="19">
        <v>4</v>
      </c>
      <c r="Q1122" s="19" t="s">
        <v>42</v>
      </c>
      <c r="R1122" s="19"/>
      <c r="S1122" s="19">
        <v>5000</v>
      </c>
      <c r="T1122" s="19" t="s">
        <v>110</v>
      </c>
      <c r="U1122" s="19"/>
      <c r="V1122" s="19"/>
      <c r="W1122" s="19"/>
      <c r="X1122" s="19">
        <v>740</v>
      </c>
      <c r="Y1122" s="19">
        <v>0</v>
      </c>
      <c r="Z1122" s="19">
        <v>1</v>
      </c>
      <c r="AA1122" s="19" t="s">
        <v>48</v>
      </c>
      <c r="AB1122" s="19">
        <v>1</v>
      </c>
      <c r="AC1122" s="19">
        <v>634841</v>
      </c>
      <c r="AD1122" s="19">
        <v>12</v>
      </c>
      <c r="AE1122" s="19"/>
      <c r="AF1122" s="19"/>
      <c r="AG1122" s="19"/>
      <c r="AH1122" s="19">
        <v>121460</v>
      </c>
      <c r="AI1122" s="19">
        <v>1</v>
      </c>
      <c r="AJ1122" s="19"/>
      <c r="AK1122" s="19"/>
      <c r="AL1122" s="19"/>
      <c r="AM1122" s="19"/>
      <c r="AN1122" s="19"/>
      <c r="AO1122" s="19">
        <v>2.2999999999999998</v>
      </c>
      <c r="AP1122" s="19" t="s">
        <v>1504</v>
      </c>
      <c r="AQ1122" s="19" t="s">
        <v>1502</v>
      </c>
      <c r="AR1122" s="19" t="s">
        <v>1540</v>
      </c>
      <c r="AS1122" s="19" t="s">
        <v>1562</v>
      </c>
      <c r="AT1122" s="19" t="s">
        <v>1563</v>
      </c>
      <c r="AU1122" s="19" t="s">
        <v>1564</v>
      </c>
      <c r="AV1122" s="19" t="s">
        <v>1565</v>
      </c>
      <c r="AW1122" s="19">
        <v>2008</v>
      </c>
      <c r="AX1122" s="19">
        <v>3</v>
      </c>
      <c r="AY1122" s="19" t="s">
        <v>1566</v>
      </c>
      <c r="AZ1122" s="19" t="s">
        <v>1567</v>
      </c>
      <c r="BA1122" s="19">
        <v>2009</v>
      </c>
      <c r="BB1122" t="str">
        <f>VLOOKUP(AC1122,'CTCwiretagcode(Jan2016)'!A$2:C$730,3,FALSE)</f>
        <v>SAM</v>
      </c>
      <c r="BC1122" t="str">
        <f t="shared" si="54"/>
        <v>NT</v>
      </c>
      <c r="BD1122">
        <f t="shared" si="55"/>
        <v>3</v>
      </c>
      <c r="BE1122" t="str">
        <f t="shared" si="53"/>
        <v>6348413M10107  B2012740</v>
      </c>
      <c r="BK1122" s="19" t="s">
        <v>1503</v>
      </c>
    </row>
    <row r="1123" spans="1:63" x14ac:dyDescent="0.25">
      <c r="A1123" s="19" t="s">
        <v>1501</v>
      </c>
      <c r="B1123" s="19">
        <v>4.0999999999999996</v>
      </c>
      <c r="C1123" s="19">
        <v>20150424</v>
      </c>
      <c r="D1123" s="19" t="s">
        <v>41</v>
      </c>
      <c r="E1123" s="19" t="s">
        <v>41</v>
      </c>
      <c r="F1123" s="19">
        <v>2326320</v>
      </c>
      <c r="G1123" s="19">
        <v>1</v>
      </c>
      <c r="H1123" s="19">
        <v>2012</v>
      </c>
      <c r="I1123" s="19">
        <v>20120830</v>
      </c>
      <c r="J1123" s="19" t="s">
        <v>1501</v>
      </c>
      <c r="K1123" s="19">
        <v>6</v>
      </c>
      <c r="L1123" s="19">
        <v>36</v>
      </c>
      <c r="M1123" s="19">
        <v>23</v>
      </c>
      <c r="N1123" s="19">
        <v>19</v>
      </c>
      <c r="O1123" s="19" t="s">
        <v>1502</v>
      </c>
      <c r="P1123" s="19">
        <v>4</v>
      </c>
      <c r="Q1123" s="19" t="s">
        <v>42</v>
      </c>
      <c r="R1123" s="19"/>
      <c r="S1123" s="19">
        <v>5000</v>
      </c>
      <c r="T1123" s="19" t="s">
        <v>110</v>
      </c>
      <c r="U1123" s="19"/>
      <c r="V1123" s="19"/>
      <c r="W1123" s="19"/>
      <c r="X1123" s="19">
        <v>750</v>
      </c>
      <c r="Y1123" s="19">
        <v>0</v>
      </c>
      <c r="Z1123" s="19">
        <v>1</v>
      </c>
      <c r="AA1123" s="19" t="s">
        <v>48</v>
      </c>
      <c r="AB1123" s="19">
        <v>1</v>
      </c>
      <c r="AC1123" s="19">
        <v>635081</v>
      </c>
      <c r="AD1123" s="19">
        <v>12</v>
      </c>
      <c r="AE1123" s="19"/>
      <c r="AF1123" s="19"/>
      <c r="AG1123" s="19"/>
      <c r="AH1123" s="19">
        <v>121460</v>
      </c>
      <c r="AI1123" s="19">
        <v>1</v>
      </c>
      <c r="AJ1123" s="19"/>
      <c r="AK1123" s="19"/>
      <c r="AL1123" s="19"/>
      <c r="AM1123" s="19"/>
      <c r="AN1123" s="19"/>
      <c r="AO1123" s="19">
        <v>2.2999999999999998</v>
      </c>
      <c r="AP1123" s="19" t="s">
        <v>1504</v>
      </c>
      <c r="AQ1123" s="19" t="s">
        <v>1502</v>
      </c>
      <c r="AR1123" s="19" t="s">
        <v>1540</v>
      </c>
      <c r="AS1123" s="19" t="s">
        <v>1562</v>
      </c>
      <c r="AT1123" s="19" t="s">
        <v>1579</v>
      </c>
      <c r="AU1123" s="19" t="s">
        <v>1580</v>
      </c>
      <c r="AV1123" s="19" t="s">
        <v>1565</v>
      </c>
      <c r="AW1123" s="19">
        <v>2008</v>
      </c>
      <c r="AX1123" s="19">
        <v>3</v>
      </c>
      <c r="AY1123" s="19" t="s">
        <v>1581</v>
      </c>
      <c r="AZ1123" s="19" t="s">
        <v>1567</v>
      </c>
      <c r="BA1123" s="19">
        <v>2009</v>
      </c>
      <c r="BB1123" t="str">
        <f>VLOOKUP(AC1123,'CTCwiretagcode(Jan2016)'!A$2:C$730,3,FALSE)</f>
        <v>GLH</v>
      </c>
      <c r="BC1123" t="str">
        <f t="shared" si="54"/>
        <v>NT</v>
      </c>
      <c r="BD1123">
        <f t="shared" si="55"/>
        <v>3</v>
      </c>
      <c r="BE1123" t="str">
        <f t="shared" si="53"/>
        <v>6350813M10107  B2012750</v>
      </c>
      <c r="BK1123" s="19" t="s">
        <v>1503</v>
      </c>
    </row>
    <row r="1124" spans="1:63" x14ac:dyDescent="0.25">
      <c r="A1124" s="19" t="s">
        <v>1501</v>
      </c>
      <c r="B1124" s="19">
        <v>4.0999999999999996</v>
      </c>
      <c r="C1124" s="19">
        <v>20150424</v>
      </c>
      <c r="D1124" s="19" t="s">
        <v>41</v>
      </c>
      <c r="E1124" s="19" t="s">
        <v>41</v>
      </c>
      <c r="F1124" s="19">
        <v>2326321</v>
      </c>
      <c r="G1124" s="19">
        <v>1</v>
      </c>
      <c r="H1124" s="19">
        <v>2012</v>
      </c>
      <c r="I1124" s="19">
        <v>20120830</v>
      </c>
      <c r="J1124" s="19" t="s">
        <v>1501</v>
      </c>
      <c r="K1124" s="19">
        <v>6</v>
      </c>
      <c r="L1124" s="19">
        <v>36</v>
      </c>
      <c r="M1124" s="19">
        <v>23</v>
      </c>
      <c r="N1124" s="19">
        <v>19</v>
      </c>
      <c r="O1124" s="19" t="s">
        <v>1502</v>
      </c>
      <c r="P1124" s="19">
        <v>4</v>
      </c>
      <c r="Q1124" s="19" t="s">
        <v>42</v>
      </c>
      <c r="R1124" s="19"/>
      <c r="S1124" s="19">
        <v>5000</v>
      </c>
      <c r="T1124" s="19" t="s">
        <v>110</v>
      </c>
      <c r="U1124" s="19"/>
      <c r="V1124" s="19"/>
      <c r="W1124" s="19"/>
      <c r="X1124" s="19">
        <v>770</v>
      </c>
      <c r="Y1124" s="19">
        <v>0</v>
      </c>
      <c r="Z1124" s="19">
        <v>1</v>
      </c>
      <c r="AA1124" s="19" t="s">
        <v>48</v>
      </c>
      <c r="AB1124" s="19">
        <v>1</v>
      </c>
      <c r="AC1124" s="19">
        <v>635081</v>
      </c>
      <c r="AD1124" s="19">
        <v>12</v>
      </c>
      <c r="AE1124" s="19"/>
      <c r="AF1124" s="19"/>
      <c r="AG1124" s="19"/>
      <c r="AH1124" s="19">
        <v>121460</v>
      </c>
      <c r="AI1124" s="19">
        <v>1</v>
      </c>
      <c r="AJ1124" s="19"/>
      <c r="AK1124" s="19"/>
      <c r="AL1124" s="19"/>
      <c r="AM1124" s="19"/>
      <c r="AN1124" s="19"/>
      <c r="AO1124" s="19">
        <v>2.2999999999999998</v>
      </c>
      <c r="AP1124" s="19" t="s">
        <v>1504</v>
      </c>
      <c r="AQ1124" s="19" t="s">
        <v>1502</v>
      </c>
      <c r="AR1124" s="19" t="s">
        <v>1540</v>
      </c>
      <c r="AS1124" s="19" t="s">
        <v>1562</v>
      </c>
      <c r="AT1124" s="19" t="s">
        <v>1579</v>
      </c>
      <c r="AU1124" s="19" t="s">
        <v>1580</v>
      </c>
      <c r="AV1124" s="19" t="s">
        <v>1565</v>
      </c>
      <c r="AW1124" s="19">
        <v>2008</v>
      </c>
      <c r="AX1124" s="19">
        <v>3</v>
      </c>
      <c r="AY1124" s="19" t="s">
        <v>1581</v>
      </c>
      <c r="AZ1124" s="19" t="s">
        <v>1567</v>
      </c>
      <c r="BA1124" s="19">
        <v>2009</v>
      </c>
      <c r="BB1124" t="str">
        <f>VLOOKUP(AC1124,'CTCwiretagcode(Jan2016)'!A$2:C$730,3,FALSE)</f>
        <v>GLH</v>
      </c>
      <c r="BC1124" t="str">
        <f t="shared" si="54"/>
        <v>NT</v>
      </c>
      <c r="BD1124">
        <f t="shared" si="55"/>
        <v>3</v>
      </c>
      <c r="BE1124" t="str">
        <f t="shared" si="53"/>
        <v>6350813M10107  B2012770</v>
      </c>
      <c r="BK1124" s="19" t="s">
        <v>1503</v>
      </c>
    </row>
    <row r="1125" spans="1:63" x14ac:dyDescent="0.25">
      <c r="A1125" s="19" t="s">
        <v>1501</v>
      </c>
      <c r="B1125" s="19">
        <v>4.0999999999999996</v>
      </c>
      <c r="C1125" s="19">
        <v>20150424</v>
      </c>
      <c r="D1125" s="19" t="s">
        <v>41</v>
      </c>
      <c r="E1125" s="19" t="s">
        <v>41</v>
      </c>
      <c r="F1125" s="19">
        <v>2323541</v>
      </c>
      <c r="G1125" s="19">
        <v>1</v>
      </c>
      <c r="H1125" s="19">
        <v>2012</v>
      </c>
      <c r="I1125" s="19">
        <v>20120906</v>
      </c>
      <c r="J1125" s="19" t="s">
        <v>1501</v>
      </c>
      <c r="K1125" s="19">
        <v>6</v>
      </c>
      <c r="L1125" s="19">
        <v>37</v>
      </c>
      <c r="M1125" s="19">
        <v>23</v>
      </c>
      <c r="N1125" s="19">
        <v>49</v>
      </c>
      <c r="O1125" s="19" t="s">
        <v>1502</v>
      </c>
      <c r="P1125" s="19">
        <v>4</v>
      </c>
      <c r="Q1125" s="19" t="s">
        <v>42</v>
      </c>
      <c r="R1125" s="19"/>
      <c r="S1125" s="19">
        <v>5000</v>
      </c>
      <c r="T1125" s="19" t="s">
        <v>110</v>
      </c>
      <c r="U1125" s="19"/>
      <c r="V1125" s="19"/>
      <c r="W1125" s="19"/>
      <c r="X1125" s="19">
        <v>880</v>
      </c>
      <c r="Y1125" s="19">
        <v>0</v>
      </c>
      <c r="Z1125" s="19">
        <v>1</v>
      </c>
      <c r="AA1125" s="19" t="s">
        <v>48</v>
      </c>
      <c r="AB1125" s="19">
        <v>1</v>
      </c>
      <c r="AC1125" s="19">
        <v>634841</v>
      </c>
      <c r="AD1125" s="19">
        <v>12</v>
      </c>
      <c r="AE1125" s="19"/>
      <c r="AF1125" s="19"/>
      <c r="AG1125" s="19"/>
      <c r="AH1125" s="19">
        <v>121461</v>
      </c>
      <c r="AI1125" s="19">
        <v>1</v>
      </c>
      <c r="AJ1125" s="19"/>
      <c r="AK1125" s="19"/>
      <c r="AL1125" s="19"/>
      <c r="AM1125" s="19"/>
      <c r="AN1125" s="19"/>
      <c r="AO1125" s="19">
        <v>2.92</v>
      </c>
      <c r="AP1125" s="19" t="s">
        <v>1504</v>
      </c>
      <c r="AQ1125" s="19" t="s">
        <v>1502</v>
      </c>
      <c r="AR1125" s="19" t="s">
        <v>1540</v>
      </c>
      <c r="AS1125" s="19" t="s">
        <v>1562</v>
      </c>
      <c r="AT1125" s="19" t="s">
        <v>1563</v>
      </c>
      <c r="AU1125" s="19" t="s">
        <v>1564</v>
      </c>
      <c r="AV1125" s="19" t="s">
        <v>1565</v>
      </c>
      <c r="AW1125" s="19">
        <v>2008</v>
      </c>
      <c r="AX1125" s="19">
        <v>3</v>
      </c>
      <c r="AY1125" s="19" t="s">
        <v>1566</v>
      </c>
      <c r="AZ1125" s="19" t="s">
        <v>1567</v>
      </c>
      <c r="BA1125" s="19">
        <v>2009</v>
      </c>
      <c r="BB1125" t="str">
        <f>VLOOKUP(AC1125,'CTCwiretagcode(Jan2016)'!A$2:C$730,3,FALSE)</f>
        <v>SAM</v>
      </c>
      <c r="BC1125" t="str">
        <f t="shared" si="54"/>
        <v>mix</v>
      </c>
      <c r="BD1125">
        <f t="shared" si="55"/>
        <v>3</v>
      </c>
      <c r="BE1125" t="str">
        <f t="shared" si="53"/>
        <v>6348413M10107  B2012880</v>
      </c>
      <c r="BK1125" s="19" t="s">
        <v>1503</v>
      </c>
    </row>
    <row r="1126" spans="1:63" x14ac:dyDescent="0.25">
      <c r="A1126" s="19" t="s">
        <v>1501</v>
      </c>
      <c r="B1126" s="19">
        <v>4.0999999999999996</v>
      </c>
      <c r="C1126" s="19">
        <v>20150424</v>
      </c>
      <c r="D1126" s="19" t="s">
        <v>41</v>
      </c>
      <c r="E1126" s="19" t="s">
        <v>41</v>
      </c>
      <c r="F1126" s="19">
        <v>2323547</v>
      </c>
      <c r="G1126" s="19">
        <v>1</v>
      </c>
      <c r="H1126" s="19">
        <v>2012</v>
      </c>
      <c r="I1126" s="19">
        <v>20120906</v>
      </c>
      <c r="J1126" s="19" t="s">
        <v>1501</v>
      </c>
      <c r="K1126" s="19">
        <v>6</v>
      </c>
      <c r="L1126" s="19">
        <v>37</v>
      </c>
      <c r="M1126" s="19">
        <v>23</v>
      </c>
      <c r="N1126" s="19">
        <v>49</v>
      </c>
      <c r="O1126" s="19" t="s">
        <v>1502</v>
      </c>
      <c r="P1126" s="19">
        <v>4</v>
      </c>
      <c r="Q1126" s="19" t="s">
        <v>42</v>
      </c>
      <c r="R1126" s="19"/>
      <c r="S1126" s="19">
        <v>5000</v>
      </c>
      <c r="T1126" s="19" t="s">
        <v>110</v>
      </c>
      <c r="U1126" s="19"/>
      <c r="V1126" s="19"/>
      <c r="W1126" s="19"/>
      <c r="X1126" s="19">
        <v>740</v>
      </c>
      <c r="Y1126" s="19">
        <v>0</v>
      </c>
      <c r="Z1126" s="19">
        <v>1</v>
      </c>
      <c r="AA1126" s="19" t="s">
        <v>48</v>
      </c>
      <c r="AB1126" s="19">
        <v>1</v>
      </c>
      <c r="AC1126" s="19">
        <v>634841</v>
      </c>
      <c r="AD1126" s="19">
        <v>12</v>
      </c>
      <c r="AE1126" s="19"/>
      <c r="AF1126" s="19"/>
      <c r="AG1126" s="19"/>
      <c r="AH1126" s="19">
        <v>121461</v>
      </c>
      <c r="AI1126" s="19">
        <v>1</v>
      </c>
      <c r="AJ1126" s="19"/>
      <c r="AK1126" s="19"/>
      <c r="AL1126" s="19"/>
      <c r="AM1126" s="19"/>
      <c r="AN1126" s="19"/>
      <c r="AO1126" s="19">
        <v>2.92</v>
      </c>
      <c r="AP1126" s="19" t="s">
        <v>1504</v>
      </c>
      <c r="AQ1126" s="19" t="s">
        <v>1502</v>
      </c>
      <c r="AR1126" s="19" t="s">
        <v>1540</v>
      </c>
      <c r="AS1126" s="19" t="s">
        <v>1562</v>
      </c>
      <c r="AT1126" s="19" t="s">
        <v>1563</v>
      </c>
      <c r="AU1126" s="19" t="s">
        <v>1564</v>
      </c>
      <c r="AV1126" s="19" t="s">
        <v>1565</v>
      </c>
      <c r="AW1126" s="19">
        <v>2008</v>
      </c>
      <c r="AX1126" s="19">
        <v>3</v>
      </c>
      <c r="AY1126" s="19" t="s">
        <v>1566</v>
      </c>
      <c r="AZ1126" s="19" t="s">
        <v>1567</v>
      </c>
      <c r="BA1126" s="19">
        <v>2009</v>
      </c>
      <c r="BB1126" t="str">
        <f>VLOOKUP(AC1126,'CTCwiretagcode(Jan2016)'!A$2:C$730,3,FALSE)</f>
        <v>SAM</v>
      </c>
      <c r="BC1126" t="str">
        <f t="shared" si="54"/>
        <v>mix</v>
      </c>
      <c r="BD1126">
        <f t="shared" si="55"/>
        <v>3</v>
      </c>
      <c r="BE1126" t="str">
        <f t="shared" si="53"/>
        <v>6348413M10107  B2012740</v>
      </c>
      <c r="BK1126" s="19" t="s">
        <v>1503</v>
      </c>
    </row>
    <row r="1127" spans="1:63" x14ac:dyDescent="0.25">
      <c r="A1127" s="19" t="s">
        <v>1501</v>
      </c>
      <c r="B1127" s="19">
        <v>4.0999999999999996</v>
      </c>
      <c r="C1127" s="19">
        <v>20150424</v>
      </c>
      <c r="D1127" s="19" t="s">
        <v>41</v>
      </c>
      <c r="E1127" s="19" t="s">
        <v>41</v>
      </c>
      <c r="F1127" s="19">
        <v>2323549</v>
      </c>
      <c r="G1127" s="19">
        <v>1</v>
      </c>
      <c r="H1127" s="19">
        <v>2012</v>
      </c>
      <c r="I1127" s="19">
        <v>20120906</v>
      </c>
      <c r="J1127" s="19" t="s">
        <v>1501</v>
      </c>
      <c r="K1127" s="19">
        <v>6</v>
      </c>
      <c r="L1127" s="19">
        <v>37</v>
      </c>
      <c r="M1127" s="19">
        <v>23</v>
      </c>
      <c r="N1127" s="19">
        <v>49</v>
      </c>
      <c r="O1127" s="19" t="s">
        <v>1502</v>
      </c>
      <c r="P1127" s="19">
        <v>4</v>
      </c>
      <c r="Q1127" s="19" t="s">
        <v>42</v>
      </c>
      <c r="R1127" s="19"/>
      <c r="S1127" s="19">
        <v>0</v>
      </c>
      <c r="T1127" s="19" t="s">
        <v>45</v>
      </c>
      <c r="U1127" s="19"/>
      <c r="V1127" s="19"/>
      <c r="W1127" s="19"/>
      <c r="X1127" s="19">
        <v>810</v>
      </c>
      <c r="Y1127" s="19">
        <v>0</v>
      </c>
      <c r="Z1127" s="19">
        <v>1</v>
      </c>
      <c r="AA1127" s="19" t="s">
        <v>48</v>
      </c>
      <c r="AB1127" s="19">
        <v>1</v>
      </c>
      <c r="AC1127" s="19">
        <v>634841</v>
      </c>
      <c r="AD1127" s="19">
        <v>12</v>
      </c>
      <c r="AE1127" s="19"/>
      <c r="AF1127" s="19"/>
      <c r="AG1127" s="19"/>
      <c r="AH1127" s="19">
        <v>121461</v>
      </c>
      <c r="AI1127" s="19">
        <v>1</v>
      </c>
      <c r="AJ1127" s="19"/>
      <c r="AK1127" s="19"/>
      <c r="AL1127" s="19"/>
      <c r="AM1127" s="19"/>
      <c r="AN1127" s="19"/>
      <c r="AO1127" s="19">
        <v>2.92</v>
      </c>
      <c r="AP1127" s="19" t="s">
        <v>1504</v>
      </c>
      <c r="AQ1127" s="19" t="s">
        <v>1502</v>
      </c>
      <c r="AR1127" s="19" t="s">
        <v>1540</v>
      </c>
      <c r="AS1127" s="19" t="s">
        <v>1562</v>
      </c>
      <c r="AT1127" s="19" t="s">
        <v>1563</v>
      </c>
      <c r="AU1127" s="19" t="s">
        <v>1564</v>
      </c>
      <c r="AV1127" s="19" t="s">
        <v>1565</v>
      </c>
      <c r="AW1127" s="19">
        <v>2008</v>
      </c>
      <c r="AX1127" s="19">
        <v>3</v>
      </c>
      <c r="AY1127" s="19" t="s">
        <v>1566</v>
      </c>
      <c r="AZ1127" s="19" t="s">
        <v>1567</v>
      </c>
      <c r="BA1127" s="19">
        <v>2009</v>
      </c>
      <c r="BB1127" t="str">
        <f>VLOOKUP(AC1127,'CTCwiretagcode(Jan2016)'!A$2:C$730,3,FALSE)</f>
        <v>SAM</v>
      </c>
      <c r="BC1127" t="str">
        <f t="shared" si="54"/>
        <v>mix</v>
      </c>
      <c r="BD1127">
        <f t="shared" si="55"/>
        <v>3</v>
      </c>
      <c r="BE1127" t="str">
        <f t="shared" si="53"/>
        <v>6348413M10107  B2012810</v>
      </c>
      <c r="BK1127" s="19" t="s">
        <v>1503</v>
      </c>
    </row>
    <row r="1128" spans="1:63" x14ac:dyDescent="0.25">
      <c r="A1128" s="19" t="s">
        <v>1501</v>
      </c>
      <c r="B1128" s="19">
        <v>4.0999999999999996</v>
      </c>
      <c r="C1128" s="19">
        <v>20150424</v>
      </c>
      <c r="D1128" s="19" t="s">
        <v>41</v>
      </c>
      <c r="E1128" s="19" t="s">
        <v>41</v>
      </c>
      <c r="F1128" s="19">
        <v>2326200</v>
      </c>
      <c r="G1128" s="19">
        <v>1</v>
      </c>
      <c r="H1128" s="19">
        <v>2012</v>
      </c>
      <c r="I1128" s="19">
        <v>20120906</v>
      </c>
      <c r="J1128" s="19" t="s">
        <v>1501</v>
      </c>
      <c r="K1128" s="19">
        <v>6</v>
      </c>
      <c r="L1128" s="19">
        <v>37</v>
      </c>
      <c r="M1128" s="19">
        <v>23</v>
      </c>
      <c r="N1128" s="19">
        <v>17</v>
      </c>
      <c r="O1128" s="19" t="s">
        <v>1502</v>
      </c>
      <c r="P1128" s="19">
        <v>4</v>
      </c>
      <c r="Q1128" s="19" t="s">
        <v>42</v>
      </c>
      <c r="R1128" s="19"/>
      <c r="S1128" s="19">
        <v>5000</v>
      </c>
      <c r="T1128" s="19" t="s">
        <v>110</v>
      </c>
      <c r="U1128" s="19"/>
      <c r="V1128" s="19"/>
      <c r="W1128" s="19"/>
      <c r="X1128" s="19">
        <v>820</v>
      </c>
      <c r="Y1128" s="19">
        <v>0</v>
      </c>
      <c r="Z1128" s="19">
        <v>1</v>
      </c>
      <c r="AA1128" s="19" t="s">
        <v>48</v>
      </c>
      <c r="AB1128" s="19">
        <v>1</v>
      </c>
      <c r="AC1128" s="19">
        <v>180480</v>
      </c>
      <c r="AD1128" s="19">
        <v>12</v>
      </c>
      <c r="AE1128" s="19"/>
      <c r="AF1128" s="19"/>
      <c r="AG1128" s="19"/>
      <c r="AH1128" s="19">
        <v>121461</v>
      </c>
      <c r="AI1128" s="19">
        <v>1</v>
      </c>
      <c r="AJ1128" s="19"/>
      <c r="AK1128" s="19"/>
      <c r="AL1128" s="19"/>
      <c r="AM1128" s="19"/>
      <c r="AN1128" s="19"/>
      <c r="AO1128" s="19">
        <v>2.92</v>
      </c>
      <c r="AP1128" s="19" t="s">
        <v>1504</v>
      </c>
      <c r="AQ1128" s="19" t="s">
        <v>1502</v>
      </c>
      <c r="AR1128" s="19" t="s">
        <v>1505</v>
      </c>
      <c r="AS1128" s="19" t="s">
        <v>1506</v>
      </c>
      <c r="AT1128" s="19" t="s">
        <v>1507</v>
      </c>
      <c r="AU1128" s="19" t="s">
        <v>1520</v>
      </c>
      <c r="AV1128" s="19" t="s">
        <v>1521</v>
      </c>
      <c r="AW1128" s="19">
        <v>2008</v>
      </c>
      <c r="AX1128" s="19">
        <v>3</v>
      </c>
      <c r="AY1128" s="19" t="s">
        <v>1522</v>
      </c>
      <c r="AZ1128" s="19" t="s">
        <v>1523</v>
      </c>
      <c r="BA1128" s="19">
        <v>2009</v>
      </c>
      <c r="BB1128" t="str">
        <f>VLOOKUP(AC1128,'CTCwiretagcode(Jan2016)'!A$2:C$730,3,FALSE)</f>
        <v>CHI</v>
      </c>
      <c r="BC1128" t="str">
        <f t="shared" si="54"/>
        <v>Tr</v>
      </c>
      <c r="BD1128">
        <f t="shared" si="55"/>
        <v>3</v>
      </c>
      <c r="BE1128" t="str">
        <f t="shared" si="53"/>
        <v>1804803M10107  B2012820</v>
      </c>
      <c r="BK1128" s="19" t="s">
        <v>1503</v>
      </c>
    </row>
    <row r="1129" spans="1:63" x14ac:dyDescent="0.25">
      <c r="A1129" s="19" t="s">
        <v>1501</v>
      </c>
      <c r="B1129" s="19">
        <v>4.0999999999999996</v>
      </c>
      <c r="C1129" s="19">
        <v>20150424</v>
      </c>
      <c r="D1129" s="19" t="s">
        <v>41</v>
      </c>
      <c r="E1129" s="19" t="s">
        <v>41</v>
      </c>
      <c r="F1129" s="19">
        <v>2326203</v>
      </c>
      <c r="G1129" s="19">
        <v>1</v>
      </c>
      <c r="H1129" s="19">
        <v>2012</v>
      </c>
      <c r="I1129" s="19">
        <v>20120906</v>
      </c>
      <c r="J1129" s="19" t="s">
        <v>1501</v>
      </c>
      <c r="K1129" s="19">
        <v>6</v>
      </c>
      <c r="L1129" s="19">
        <v>37</v>
      </c>
      <c r="M1129" s="19">
        <v>23</v>
      </c>
      <c r="N1129" s="19">
        <v>17</v>
      </c>
      <c r="O1129" s="19" t="s">
        <v>1502</v>
      </c>
      <c r="P1129" s="19">
        <v>4</v>
      </c>
      <c r="Q1129" s="19" t="s">
        <v>42</v>
      </c>
      <c r="R1129" s="19"/>
      <c r="S1129" s="19">
        <v>5000</v>
      </c>
      <c r="T1129" s="19" t="s">
        <v>110</v>
      </c>
      <c r="U1129" s="19"/>
      <c r="V1129" s="19"/>
      <c r="W1129" s="19"/>
      <c r="X1129" s="19">
        <v>790</v>
      </c>
      <c r="Y1129" s="19">
        <v>0</v>
      </c>
      <c r="Z1129" s="19">
        <v>1</v>
      </c>
      <c r="AA1129" s="19" t="s">
        <v>48</v>
      </c>
      <c r="AB1129" s="19">
        <v>1</v>
      </c>
      <c r="AC1129" s="19">
        <v>180470</v>
      </c>
      <c r="AD1129" s="19">
        <v>12</v>
      </c>
      <c r="AE1129" s="19"/>
      <c r="AF1129" s="19"/>
      <c r="AG1129" s="19"/>
      <c r="AH1129" s="19">
        <v>121461</v>
      </c>
      <c r="AI1129" s="19">
        <v>1</v>
      </c>
      <c r="AJ1129" s="19"/>
      <c r="AK1129" s="19"/>
      <c r="AL1129" s="19"/>
      <c r="AM1129" s="19"/>
      <c r="AN1129" s="19"/>
      <c r="AO1129" s="19">
        <v>2.92</v>
      </c>
      <c r="AP1129" s="19" t="s">
        <v>1504</v>
      </c>
      <c r="AQ1129" s="19" t="s">
        <v>1502</v>
      </c>
      <c r="AR1129" s="19" t="s">
        <v>1505</v>
      </c>
      <c r="AS1129" s="19" t="s">
        <v>1512</v>
      </c>
      <c r="AT1129" s="19" t="s">
        <v>1513</v>
      </c>
      <c r="AU1129" s="19" t="s">
        <v>1514</v>
      </c>
      <c r="AV1129" s="19" t="s">
        <v>1515</v>
      </c>
      <c r="AW1129" s="19">
        <v>2008</v>
      </c>
      <c r="AX1129" s="19">
        <v>3</v>
      </c>
      <c r="AY1129" s="19" t="s">
        <v>1516</v>
      </c>
      <c r="AZ1129" s="19" t="s">
        <v>1517</v>
      </c>
      <c r="BA1129" s="19">
        <v>2009</v>
      </c>
      <c r="BB1129" t="str">
        <f>VLOOKUP(AC1129,'CTCwiretagcode(Jan2016)'!A$2:C$730,3,FALSE)</f>
        <v>COW</v>
      </c>
      <c r="BC1129" t="str">
        <f t="shared" si="54"/>
        <v>Tr</v>
      </c>
      <c r="BD1129">
        <f t="shared" si="55"/>
        <v>3</v>
      </c>
      <c r="BE1129" t="str">
        <f t="shared" si="53"/>
        <v>1804703M10107  B2012790</v>
      </c>
      <c r="BK1129" s="19" t="s">
        <v>1503</v>
      </c>
    </row>
    <row r="1130" spans="1:63" x14ac:dyDescent="0.25">
      <c r="A1130" s="19" t="s">
        <v>1501</v>
      </c>
      <c r="B1130" s="19">
        <v>4.0999999999999996</v>
      </c>
      <c r="C1130" s="19">
        <v>20150424</v>
      </c>
      <c r="D1130" s="19" t="s">
        <v>41</v>
      </c>
      <c r="E1130" s="19" t="s">
        <v>41</v>
      </c>
      <c r="F1130" s="19">
        <v>2326204</v>
      </c>
      <c r="G1130" s="19">
        <v>1</v>
      </c>
      <c r="H1130" s="19">
        <v>2012</v>
      </c>
      <c r="I1130" s="19">
        <v>20120906</v>
      </c>
      <c r="J1130" s="19" t="s">
        <v>1501</v>
      </c>
      <c r="K1130" s="19">
        <v>6</v>
      </c>
      <c r="L1130" s="19">
        <v>37</v>
      </c>
      <c r="M1130" s="19">
        <v>23</v>
      </c>
      <c r="N1130" s="19">
        <v>17</v>
      </c>
      <c r="O1130" s="19" t="s">
        <v>1502</v>
      </c>
      <c r="P1130" s="19">
        <v>4</v>
      </c>
      <c r="Q1130" s="19" t="s">
        <v>42</v>
      </c>
      <c r="R1130" s="19"/>
      <c r="S1130" s="19">
        <v>5000</v>
      </c>
      <c r="T1130" s="19" t="s">
        <v>110</v>
      </c>
      <c r="U1130" s="19"/>
      <c r="V1130" s="19"/>
      <c r="W1130" s="19"/>
      <c r="X1130" s="19">
        <v>860</v>
      </c>
      <c r="Y1130" s="19">
        <v>0</v>
      </c>
      <c r="Z1130" s="19">
        <v>1</v>
      </c>
      <c r="AA1130" s="19" t="s">
        <v>48</v>
      </c>
      <c r="AB1130" s="19">
        <v>1</v>
      </c>
      <c r="AC1130" s="19">
        <v>635081</v>
      </c>
      <c r="AD1130" s="19">
        <v>12</v>
      </c>
      <c r="AE1130" s="19"/>
      <c r="AF1130" s="19"/>
      <c r="AG1130" s="19"/>
      <c r="AH1130" s="19">
        <v>121461</v>
      </c>
      <c r="AI1130" s="19">
        <v>1</v>
      </c>
      <c r="AJ1130" s="19"/>
      <c r="AK1130" s="19"/>
      <c r="AL1130" s="19"/>
      <c r="AM1130" s="19"/>
      <c r="AN1130" s="19"/>
      <c r="AO1130" s="19">
        <v>2.92</v>
      </c>
      <c r="AP1130" s="19" t="s">
        <v>1504</v>
      </c>
      <c r="AQ1130" s="19" t="s">
        <v>1502</v>
      </c>
      <c r="AR1130" s="19" t="s">
        <v>1540</v>
      </c>
      <c r="AS1130" s="19" t="s">
        <v>1562</v>
      </c>
      <c r="AT1130" s="19" t="s">
        <v>1579</v>
      </c>
      <c r="AU1130" s="19" t="s">
        <v>1580</v>
      </c>
      <c r="AV1130" s="19" t="s">
        <v>1565</v>
      </c>
      <c r="AW1130" s="19">
        <v>2008</v>
      </c>
      <c r="AX1130" s="19">
        <v>3</v>
      </c>
      <c r="AY1130" s="19" t="s">
        <v>1581</v>
      </c>
      <c r="AZ1130" s="19" t="s">
        <v>1567</v>
      </c>
      <c r="BA1130" s="19">
        <v>2009</v>
      </c>
      <c r="BB1130" t="str">
        <f>VLOOKUP(AC1130,'CTCwiretagcode(Jan2016)'!A$2:C$730,3,FALSE)</f>
        <v>GLH</v>
      </c>
      <c r="BC1130" t="str">
        <f t="shared" si="54"/>
        <v>Tr</v>
      </c>
      <c r="BD1130">
        <f t="shared" si="55"/>
        <v>3</v>
      </c>
      <c r="BE1130" t="str">
        <f t="shared" si="53"/>
        <v>6350813M10107  B2012860</v>
      </c>
      <c r="BK1130" s="19" t="s">
        <v>1503</v>
      </c>
    </row>
    <row r="1131" spans="1:63" x14ac:dyDescent="0.25">
      <c r="A1131" s="19" t="s">
        <v>1501</v>
      </c>
      <c r="B1131" s="19">
        <v>4.0999999999999996</v>
      </c>
      <c r="C1131" s="19">
        <v>20150424</v>
      </c>
      <c r="D1131" s="19" t="s">
        <v>41</v>
      </c>
      <c r="E1131" s="19" t="s">
        <v>41</v>
      </c>
      <c r="F1131" s="19">
        <v>2326157</v>
      </c>
      <c r="G1131" s="19">
        <v>1</v>
      </c>
      <c r="H1131" s="19">
        <v>2012</v>
      </c>
      <c r="I1131" s="19">
        <v>20120907</v>
      </c>
      <c r="J1131" s="19" t="s">
        <v>1501</v>
      </c>
      <c r="K1131" s="19">
        <v>6</v>
      </c>
      <c r="L1131" s="19">
        <v>37</v>
      </c>
      <c r="M1131" s="19">
        <v>23</v>
      </c>
      <c r="N1131" s="19">
        <v>17</v>
      </c>
      <c r="O1131" s="19" t="s">
        <v>1502</v>
      </c>
      <c r="P1131" s="19">
        <v>4</v>
      </c>
      <c r="Q1131" s="19" t="s">
        <v>42</v>
      </c>
      <c r="R1131" s="19"/>
      <c r="S1131" s="19">
        <v>5000</v>
      </c>
      <c r="T1131" s="19" t="s">
        <v>110</v>
      </c>
      <c r="U1131" s="19"/>
      <c r="V1131" s="19"/>
      <c r="W1131" s="19"/>
      <c r="X1131" s="19">
        <v>700</v>
      </c>
      <c r="Y1131" s="19">
        <v>0</v>
      </c>
      <c r="Z1131" s="19">
        <v>1</v>
      </c>
      <c r="AA1131" s="19" t="s">
        <v>48</v>
      </c>
      <c r="AB1131" s="19">
        <v>1</v>
      </c>
      <c r="AC1131" s="19">
        <v>635081</v>
      </c>
      <c r="AD1131" s="19">
        <v>12</v>
      </c>
      <c r="AE1131" s="19"/>
      <c r="AF1131" s="19"/>
      <c r="AG1131" s="19"/>
      <c r="AH1131" s="19">
        <v>121461</v>
      </c>
      <c r="AI1131" s="19">
        <v>1</v>
      </c>
      <c r="AJ1131" s="19"/>
      <c r="AK1131" s="19"/>
      <c r="AL1131" s="19"/>
      <c r="AM1131" s="19"/>
      <c r="AN1131" s="19"/>
      <c r="AO1131" s="19">
        <v>2.92</v>
      </c>
      <c r="AP1131" s="19" t="s">
        <v>1504</v>
      </c>
      <c r="AQ1131" s="19" t="s">
        <v>1502</v>
      </c>
      <c r="AR1131" s="19" t="s">
        <v>1540</v>
      </c>
      <c r="AS1131" s="19" t="s">
        <v>1562</v>
      </c>
      <c r="AT1131" s="19" t="s">
        <v>1579</v>
      </c>
      <c r="AU1131" s="19" t="s">
        <v>1580</v>
      </c>
      <c r="AV1131" s="19" t="s">
        <v>1565</v>
      </c>
      <c r="AW1131" s="19">
        <v>2008</v>
      </c>
      <c r="AX1131" s="19">
        <v>3</v>
      </c>
      <c r="AY1131" s="19" t="s">
        <v>1581</v>
      </c>
      <c r="AZ1131" s="19" t="s">
        <v>1567</v>
      </c>
      <c r="BA1131" s="19">
        <v>2009</v>
      </c>
      <c r="BB1131" t="str">
        <f>VLOOKUP(AC1131,'CTCwiretagcode(Jan2016)'!A$2:C$730,3,FALSE)</f>
        <v>GLH</v>
      </c>
      <c r="BC1131" t="str">
        <f t="shared" si="54"/>
        <v>Tr</v>
      </c>
      <c r="BD1131">
        <f t="shared" si="55"/>
        <v>3</v>
      </c>
      <c r="BE1131" t="str">
        <f t="shared" si="53"/>
        <v>6350813M10107  B2012700</v>
      </c>
      <c r="BK1131" s="19" t="s">
        <v>1503</v>
      </c>
    </row>
    <row r="1132" spans="1:63" x14ac:dyDescent="0.25">
      <c r="A1132" s="19" t="s">
        <v>1501</v>
      </c>
      <c r="B1132" s="19">
        <v>4.0999999999999996</v>
      </c>
      <c r="C1132" s="19">
        <v>20150424</v>
      </c>
      <c r="D1132" s="19" t="s">
        <v>41</v>
      </c>
      <c r="E1132" s="19" t="s">
        <v>41</v>
      </c>
      <c r="F1132" s="19">
        <v>2326173</v>
      </c>
      <c r="G1132" s="19">
        <v>1</v>
      </c>
      <c r="H1132" s="19">
        <v>2012</v>
      </c>
      <c r="I1132" s="19">
        <v>20120912</v>
      </c>
      <c r="J1132" s="19" t="s">
        <v>1501</v>
      </c>
      <c r="K1132" s="19">
        <v>6</v>
      </c>
      <c r="L1132" s="19">
        <v>38</v>
      </c>
      <c r="M1132" s="19">
        <v>23</v>
      </c>
      <c r="N1132" s="19">
        <v>19</v>
      </c>
      <c r="O1132" s="19" t="s">
        <v>1502</v>
      </c>
      <c r="P1132" s="19">
        <v>4</v>
      </c>
      <c r="Q1132" s="19" t="s">
        <v>42</v>
      </c>
      <c r="R1132" s="19"/>
      <c r="S1132" s="19">
        <v>5000</v>
      </c>
      <c r="T1132" s="19" t="s">
        <v>45</v>
      </c>
      <c r="U1132" s="19"/>
      <c r="V1132" s="19"/>
      <c r="W1132" s="19"/>
      <c r="X1132" s="19">
        <v>800</v>
      </c>
      <c r="Y1132" s="19">
        <v>0</v>
      </c>
      <c r="Z1132" s="19">
        <v>1</v>
      </c>
      <c r="AA1132" s="19" t="s">
        <v>48</v>
      </c>
      <c r="AB1132" s="19">
        <v>1</v>
      </c>
      <c r="AC1132" s="19">
        <v>185344</v>
      </c>
      <c r="AD1132" s="19">
        <v>12</v>
      </c>
      <c r="AE1132" s="19"/>
      <c r="AF1132" s="19"/>
      <c r="AG1132" s="19"/>
      <c r="AH1132" s="19">
        <v>121462</v>
      </c>
      <c r="AI1132" s="19">
        <v>1</v>
      </c>
      <c r="AJ1132" s="19"/>
      <c r="AK1132" s="19"/>
      <c r="AL1132" s="19"/>
      <c r="AM1132" s="19"/>
      <c r="AN1132" s="19"/>
      <c r="AO1132" s="19">
        <v>1.79</v>
      </c>
      <c r="AP1132" s="19" t="s">
        <v>1504</v>
      </c>
      <c r="AQ1132" s="19" t="s">
        <v>1502</v>
      </c>
      <c r="AR1132" s="19" t="s">
        <v>1505</v>
      </c>
      <c r="AS1132" s="19" t="s">
        <v>1512</v>
      </c>
      <c r="AT1132" s="19" t="s">
        <v>1513</v>
      </c>
      <c r="AU1132" s="19" t="s">
        <v>1514</v>
      </c>
      <c r="AV1132" s="19" t="s">
        <v>1515</v>
      </c>
      <c r="AW1132" s="19">
        <v>2008</v>
      </c>
      <c r="AX1132" s="19">
        <v>3</v>
      </c>
      <c r="AY1132" s="19" t="s">
        <v>1516</v>
      </c>
      <c r="AZ1132" s="19" t="s">
        <v>1517</v>
      </c>
      <c r="BA1132" s="19">
        <v>2009</v>
      </c>
      <c r="BB1132" t="str">
        <f>VLOOKUP(AC1132,'CTCwiretagcode(Jan2016)'!A$2:C$730,3,FALSE)</f>
        <v>COW</v>
      </c>
      <c r="BC1132" t="str">
        <f t="shared" si="54"/>
        <v>NT</v>
      </c>
      <c r="BD1132">
        <f t="shared" si="55"/>
        <v>3</v>
      </c>
      <c r="BE1132" t="str">
        <f t="shared" si="53"/>
        <v>1853443M10107  B2012800</v>
      </c>
      <c r="BK1132" s="19" t="s">
        <v>1503</v>
      </c>
    </row>
    <row r="1133" spans="1:63" x14ac:dyDescent="0.25">
      <c r="A1133" s="19" t="s">
        <v>1501</v>
      </c>
      <c r="B1133" s="19">
        <v>4.0999999999999996</v>
      </c>
      <c r="C1133" s="19">
        <v>20150424</v>
      </c>
      <c r="D1133" s="19" t="s">
        <v>41</v>
      </c>
      <c r="E1133" s="19" t="s">
        <v>41</v>
      </c>
      <c r="F1133" s="19">
        <v>2354291</v>
      </c>
      <c r="G1133" s="19">
        <v>1</v>
      </c>
      <c r="H1133" s="19">
        <v>2012</v>
      </c>
      <c r="I1133" s="19">
        <v>20120913</v>
      </c>
      <c r="J1133" s="19" t="s">
        <v>1501</v>
      </c>
      <c r="K1133" s="19">
        <v>6</v>
      </c>
      <c r="L1133" s="19">
        <v>38</v>
      </c>
      <c r="M1133" s="19">
        <v>23</v>
      </c>
      <c r="N1133" s="19">
        <v>49</v>
      </c>
      <c r="O1133" s="19" t="s">
        <v>1502</v>
      </c>
      <c r="P1133" s="19">
        <v>4</v>
      </c>
      <c r="Q1133" s="19" t="s">
        <v>42</v>
      </c>
      <c r="R1133" s="19"/>
      <c r="S1133" s="19">
        <v>5000</v>
      </c>
      <c r="T1133" s="19" t="s">
        <v>110</v>
      </c>
      <c r="U1133" s="19"/>
      <c r="V1133" s="19"/>
      <c r="W1133" s="19"/>
      <c r="X1133" s="19">
        <v>790</v>
      </c>
      <c r="Y1133" s="19">
        <v>0</v>
      </c>
      <c r="Z1133" s="19">
        <v>1</v>
      </c>
      <c r="AA1133" s="19" t="s">
        <v>48</v>
      </c>
      <c r="AB1133" s="19">
        <v>1</v>
      </c>
      <c r="AC1133" s="19">
        <v>186312</v>
      </c>
      <c r="AD1133" s="19">
        <v>12</v>
      </c>
      <c r="AE1133" s="19"/>
      <c r="AF1133" s="19"/>
      <c r="AG1133" s="19"/>
      <c r="AH1133" s="19">
        <v>121462</v>
      </c>
      <c r="AI1133" s="19">
        <v>1</v>
      </c>
      <c r="AJ1133" s="19"/>
      <c r="AK1133" s="19"/>
      <c r="AL1133" s="19"/>
      <c r="AM1133" s="19"/>
      <c r="AN1133" s="19"/>
      <c r="AO1133" s="19">
        <v>1.79</v>
      </c>
      <c r="AP1133" s="19" t="s">
        <v>1504</v>
      </c>
      <c r="AQ1133" s="19" t="s">
        <v>1502</v>
      </c>
      <c r="AR1133" s="19" t="s">
        <v>1505</v>
      </c>
      <c r="AS1133" s="19" t="s">
        <v>1512</v>
      </c>
      <c r="AT1133" s="19" t="s">
        <v>1513</v>
      </c>
      <c r="AU1133" s="19" t="s">
        <v>1514</v>
      </c>
      <c r="AV1133" s="19" t="s">
        <v>1515</v>
      </c>
      <c r="AW1133" s="19">
        <v>2008</v>
      </c>
      <c r="AX1133" s="19">
        <v>3</v>
      </c>
      <c r="AY1133" s="19" t="s">
        <v>1516</v>
      </c>
      <c r="AZ1133" s="19" t="s">
        <v>1517</v>
      </c>
      <c r="BA1133" s="19">
        <v>2009</v>
      </c>
      <c r="BB1133" t="str">
        <f>VLOOKUP(AC1133,'CTCwiretagcode(Jan2016)'!A$2:C$730,3,FALSE)</f>
        <v>COW</v>
      </c>
      <c r="BC1133" t="str">
        <f t="shared" si="54"/>
        <v>mix</v>
      </c>
      <c r="BD1133">
        <f t="shared" si="55"/>
        <v>3</v>
      </c>
      <c r="BE1133" t="str">
        <f t="shared" si="53"/>
        <v>1863123M10107  B2012790</v>
      </c>
      <c r="BK1133" s="19" t="s">
        <v>1503</v>
      </c>
    </row>
    <row r="1134" spans="1:63" x14ac:dyDescent="0.25">
      <c r="A1134" s="19" t="s">
        <v>1501</v>
      </c>
      <c r="B1134" s="19">
        <v>4.0999999999999996</v>
      </c>
      <c r="C1134" s="19">
        <v>20150424</v>
      </c>
      <c r="D1134" s="19" t="s">
        <v>41</v>
      </c>
      <c r="E1134" s="19" t="s">
        <v>41</v>
      </c>
      <c r="F1134" s="19">
        <v>2354300</v>
      </c>
      <c r="G1134" s="19">
        <v>1</v>
      </c>
      <c r="H1134" s="19">
        <v>2012</v>
      </c>
      <c r="I1134" s="19">
        <v>20120913</v>
      </c>
      <c r="J1134" s="19" t="s">
        <v>1501</v>
      </c>
      <c r="K1134" s="19">
        <v>6</v>
      </c>
      <c r="L1134" s="19">
        <v>38</v>
      </c>
      <c r="M1134" s="19">
        <v>23</v>
      </c>
      <c r="N1134" s="19">
        <v>49</v>
      </c>
      <c r="O1134" s="19" t="s">
        <v>1502</v>
      </c>
      <c r="P1134" s="19">
        <v>4</v>
      </c>
      <c r="Q1134" s="19" t="s">
        <v>42</v>
      </c>
      <c r="R1134" s="19"/>
      <c r="S1134" s="19">
        <v>5000</v>
      </c>
      <c r="T1134" s="19" t="s">
        <v>110</v>
      </c>
      <c r="U1134" s="19"/>
      <c r="V1134" s="19"/>
      <c r="W1134" s="19"/>
      <c r="X1134" s="19">
        <v>750</v>
      </c>
      <c r="Y1134" s="19">
        <v>0</v>
      </c>
      <c r="Z1134" s="19">
        <v>1</v>
      </c>
      <c r="AA1134" s="19" t="s">
        <v>48</v>
      </c>
      <c r="AB1134" s="19">
        <v>1</v>
      </c>
      <c r="AC1134" s="19">
        <v>634841</v>
      </c>
      <c r="AD1134" s="19">
        <v>12</v>
      </c>
      <c r="AE1134" s="19"/>
      <c r="AF1134" s="19"/>
      <c r="AG1134" s="19"/>
      <c r="AH1134" s="19">
        <v>121462</v>
      </c>
      <c r="AI1134" s="19">
        <v>1</v>
      </c>
      <c r="AJ1134" s="19"/>
      <c r="AK1134" s="19"/>
      <c r="AL1134" s="19"/>
      <c r="AM1134" s="19"/>
      <c r="AN1134" s="19"/>
      <c r="AO1134" s="19">
        <v>1.79</v>
      </c>
      <c r="AP1134" s="19" t="s">
        <v>1504</v>
      </c>
      <c r="AQ1134" s="19" t="s">
        <v>1502</v>
      </c>
      <c r="AR1134" s="19" t="s">
        <v>1540</v>
      </c>
      <c r="AS1134" s="19" t="s">
        <v>1562</v>
      </c>
      <c r="AT1134" s="19" t="s">
        <v>1563</v>
      </c>
      <c r="AU1134" s="19" t="s">
        <v>1564</v>
      </c>
      <c r="AV1134" s="19" t="s">
        <v>1565</v>
      </c>
      <c r="AW1134" s="19">
        <v>2008</v>
      </c>
      <c r="AX1134" s="19">
        <v>3</v>
      </c>
      <c r="AY1134" s="19" t="s">
        <v>1566</v>
      </c>
      <c r="AZ1134" s="19" t="s">
        <v>1567</v>
      </c>
      <c r="BA1134" s="19">
        <v>2009</v>
      </c>
      <c r="BB1134" t="str">
        <f>VLOOKUP(AC1134,'CTCwiretagcode(Jan2016)'!A$2:C$730,3,FALSE)</f>
        <v>SAM</v>
      </c>
      <c r="BC1134" t="str">
        <f t="shared" si="54"/>
        <v>mix</v>
      </c>
      <c r="BD1134">
        <f t="shared" si="55"/>
        <v>3</v>
      </c>
      <c r="BE1134" t="str">
        <f t="shared" si="53"/>
        <v>6348413M10107  B2012750</v>
      </c>
      <c r="BK1134" s="19" t="s">
        <v>1503</v>
      </c>
    </row>
    <row r="1135" spans="1:63" x14ac:dyDescent="0.25">
      <c r="A1135" s="19" t="s">
        <v>1501</v>
      </c>
      <c r="B1135" s="19">
        <v>4.0999999999999996</v>
      </c>
      <c r="C1135" s="19">
        <v>20150424</v>
      </c>
      <c r="D1135" s="19" t="s">
        <v>41</v>
      </c>
      <c r="E1135" s="19" t="s">
        <v>41</v>
      </c>
      <c r="F1135" s="19">
        <v>2354305</v>
      </c>
      <c r="G1135" s="19">
        <v>1</v>
      </c>
      <c r="H1135" s="19">
        <v>2012</v>
      </c>
      <c r="I1135" s="19">
        <v>20120913</v>
      </c>
      <c r="J1135" s="19" t="s">
        <v>1501</v>
      </c>
      <c r="K1135" s="19">
        <v>6</v>
      </c>
      <c r="L1135" s="19">
        <v>38</v>
      </c>
      <c r="M1135" s="19">
        <v>23</v>
      </c>
      <c r="N1135" s="19">
        <v>49</v>
      </c>
      <c r="O1135" s="19" t="s">
        <v>1502</v>
      </c>
      <c r="P1135" s="19">
        <v>4</v>
      </c>
      <c r="Q1135" s="19" t="s">
        <v>42</v>
      </c>
      <c r="R1135" s="19"/>
      <c r="S1135" s="19">
        <v>5000</v>
      </c>
      <c r="T1135" s="19" t="s">
        <v>110</v>
      </c>
      <c r="U1135" s="19"/>
      <c r="V1135" s="19"/>
      <c r="W1135" s="19"/>
      <c r="X1135" s="19">
        <v>700</v>
      </c>
      <c r="Y1135" s="19">
        <v>0</v>
      </c>
      <c r="Z1135" s="19">
        <v>1</v>
      </c>
      <c r="AA1135" s="19" t="s">
        <v>48</v>
      </c>
      <c r="AB1135" s="19">
        <v>1</v>
      </c>
      <c r="AC1135" s="19">
        <v>634841</v>
      </c>
      <c r="AD1135" s="19">
        <v>12</v>
      </c>
      <c r="AE1135" s="19"/>
      <c r="AF1135" s="19"/>
      <c r="AG1135" s="19"/>
      <c r="AH1135" s="19">
        <v>121462</v>
      </c>
      <c r="AI1135" s="19">
        <v>1</v>
      </c>
      <c r="AJ1135" s="19"/>
      <c r="AK1135" s="19"/>
      <c r="AL1135" s="19"/>
      <c r="AM1135" s="19"/>
      <c r="AN1135" s="19"/>
      <c r="AO1135" s="19">
        <v>1.79</v>
      </c>
      <c r="AP1135" s="19" t="s">
        <v>1504</v>
      </c>
      <c r="AQ1135" s="19" t="s">
        <v>1502</v>
      </c>
      <c r="AR1135" s="19" t="s">
        <v>1540</v>
      </c>
      <c r="AS1135" s="19" t="s">
        <v>1562</v>
      </c>
      <c r="AT1135" s="19" t="s">
        <v>1563</v>
      </c>
      <c r="AU1135" s="19" t="s">
        <v>1564</v>
      </c>
      <c r="AV1135" s="19" t="s">
        <v>1565</v>
      </c>
      <c r="AW1135" s="19">
        <v>2008</v>
      </c>
      <c r="AX1135" s="19">
        <v>3</v>
      </c>
      <c r="AY1135" s="19" t="s">
        <v>1566</v>
      </c>
      <c r="AZ1135" s="19" t="s">
        <v>1567</v>
      </c>
      <c r="BA1135" s="19">
        <v>2009</v>
      </c>
      <c r="BB1135" t="str">
        <f>VLOOKUP(AC1135,'CTCwiretagcode(Jan2016)'!A$2:C$730,3,FALSE)</f>
        <v>SAM</v>
      </c>
      <c r="BC1135" t="str">
        <f t="shared" si="54"/>
        <v>mix</v>
      </c>
      <c r="BD1135">
        <f t="shared" si="55"/>
        <v>3</v>
      </c>
      <c r="BE1135" t="str">
        <f t="shared" si="53"/>
        <v>6348413M10107  B2012700</v>
      </c>
      <c r="BK1135" s="19" t="s">
        <v>1503</v>
      </c>
    </row>
    <row r="1136" spans="1:63" x14ac:dyDescent="0.25">
      <c r="A1136" s="19" t="s">
        <v>1501</v>
      </c>
      <c r="B1136" s="19">
        <v>4.0999999999999996</v>
      </c>
      <c r="C1136" s="19">
        <v>20150424</v>
      </c>
      <c r="D1136" s="19" t="s">
        <v>41</v>
      </c>
      <c r="E1136" s="19" t="s">
        <v>41</v>
      </c>
      <c r="F1136" s="19">
        <v>2351865</v>
      </c>
      <c r="G1136" s="19">
        <v>1</v>
      </c>
      <c r="H1136" s="19">
        <v>2012</v>
      </c>
      <c r="I1136" s="19">
        <v>20120919</v>
      </c>
      <c r="J1136" s="19" t="s">
        <v>1501</v>
      </c>
      <c r="K1136" s="19">
        <v>6</v>
      </c>
      <c r="L1136" s="19">
        <v>39</v>
      </c>
      <c r="M1136" s="19">
        <v>23</v>
      </c>
      <c r="N1136" s="19">
        <v>49</v>
      </c>
      <c r="O1136" s="19" t="s">
        <v>1502</v>
      </c>
      <c r="P1136" s="19">
        <v>4</v>
      </c>
      <c r="Q1136" s="19" t="s">
        <v>42</v>
      </c>
      <c r="R1136" s="19"/>
      <c r="S1136" s="19">
        <v>5000</v>
      </c>
      <c r="T1136" s="19" t="s">
        <v>110</v>
      </c>
      <c r="U1136" s="19"/>
      <c r="V1136" s="19"/>
      <c r="W1136" s="19"/>
      <c r="X1136" s="19">
        <v>840</v>
      </c>
      <c r="Y1136" s="19">
        <v>0</v>
      </c>
      <c r="Z1136" s="19">
        <v>1</v>
      </c>
      <c r="AA1136" s="19" t="s">
        <v>48</v>
      </c>
      <c r="AB1136" s="19">
        <v>1</v>
      </c>
      <c r="AC1136" s="19">
        <v>180482</v>
      </c>
      <c r="AD1136" s="19">
        <v>12</v>
      </c>
      <c r="AE1136" s="19"/>
      <c r="AF1136" s="19"/>
      <c r="AG1136" s="19"/>
      <c r="AH1136" s="19">
        <v>121463</v>
      </c>
      <c r="AI1136" s="19">
        <v>1</v>
      </c>
      <c r="AJ1136" s="19"/>
      <c r="AK1136" s="19"/>
      <c r="AL1136" s="19"/>
      <c r="AM1136" s="19"/>
      <c r="AN1136" s="19"/>
      <c r="AO1136" s="19">
        <v>3.24</v>
      </c>
      <c r="AP1136" s="19" t="s">
        <v>1504</v>
      </c>
      <c r="AQ1136" s="19" t="s">
        <v>1502</v>
      </c>
      <c r="AR1136" s="19" t="s">
        <v>1505</v>
      </c>
      <c r="AS1136" s="19" t="s">
        <v>1506</v>
      </c>
      <c r="AT1136" s="19" t="s">
        <v>1507</v>
      </c>
      <c r="AU1136" s="19" t="s">
        <v>1520</v>
      </c>
      <c r="AV1136" s="19" t="s">
        <v>1521</v>
      </c>
      <c r="AW1136" s="19">
        <v>2008</v>
      </c>
      <c r="AX1136" s="19">
        <v>3</v>
      </c>
      <c r="AY1136" s="19" t="s">
        <v>1522</v>
      </c>
      <c r="AZ1136" s="19" t="s">
        <v>1523</v>
      </c>
      <c r="BA1136" s="19">
        <v>2009</v>
      </c>
      <c r="BB1136" t="str">
        <f>VLOOKUP(AC1136,'CTCwiretagcode(Jan2016)'!A$2:C$730,3,FALSE)</f>
        <v>CHI</v>
      </c>
      <c r="BC1136" t="str">
        <f t="shared" si="54"/>
        <v>mix</v>
      </c>
      <c r="BD1136">
        <f t="shared" si="55"/>
        <v>3</v>
      </c>
      <c r="BE1136" t="str">
        <f t="shared" si="53"/>
        <v>1804823M10107  B2012840</v>
      </c>
      <c r="BK1136" s="19" t="s">
        <v>1503</v>
      </c>
    </row>
    <row r="1137" spans="1:63" x14ac:dyDescent="0.25">
      <c r="A1137" s="19" t="s">
        <v>1501</v>
      </c>
      <c r="B1137" s="19">
        <v>4.0999999999999996</v>
      </c>
      <c r="C1137" s="19">
        <v>20150424</v>
      </c>
      <c r="D1137" s="19" t="s">
        <v>41</v>
      </c>
      <c r="E1137" s="19" t="s">
        <v>41</v>
      </c>
      <c r="F1137" s="19">
        <v>2334440</v>
      </c>
      <c r="G1137" s="19">
        <v>1</v>
      </c>
      <c r="H1137" s="19">
        <v>2012</v>
      </c>
      <c r="I1137" s="19">
        <v>20120921</v>
      </c>
      <c r="J1137" s="19" t="s">
        <v>1501</v>
      </c>
      <c r="K1137" s="19">
        <v>6</v>
      </c>
      <c r="L1137" s="19">
        <v>39</v>
      </c>
      <c r="M1137" s="19">
        <v>23</v>
      </c>
      <c r="N1137" s="19">
        <v>17</v>
      </c>
      <c r="O1137" s="19" t="s">
        <v>1502</v>
      </c>
      <c r="P1137" s="19">
        <v>4</v>
      </c>
      <c r="Q1137" s="19" t="s">
        <v>42</v>
      </c>
      <c r="R1137" s="19"/>
      <c r="S1137" s="19">
        <v>5000</v>
      </c>
      <c r="T1137" s="19" t="s">
        <v>110</v>
      </c>
      <c r="U1137" s="19"/>
      <c r="V1137" s="19"/>
      <c r="W1137" s="19"/>
      <c r="X1137" s="19">
        <v>830</v>
      </c>
      <c r="Y1137" s="19">
        <v>0</v>
      </c>
      <c r="Z1137" s="19">
        <v>1</v>
      </c>
      <c r="AA1137" s="19" t="s">
        <v>48</v>
      </c>
      <c r="AB1137" s="19">
        <v>1</v>
      </c>
      <c r="AC1137" s="19">
        <v>634841</v>
      </c>
      <c r="AD1137" s="19">
        <v>12</v>
      </c>
      <c r="AE1137" s="19"/>
      <c r="AF1137" s="19"/>
      <c r="AG1137" s="19"/>
      <c r="AH1137" s="19">
        <v>121463</v>
      </c>
      <c r="AI1137" s="19">
        <v>1</v>
      </c>
      <c r="AJ1137" s="19"/>
      <c r="AK1137" s="19"/>
      <c r="AL1137" s="19"/>
      <c r="AM1137" s="19"/>
      <c r="AN1137" s="19"/>
      <c r="AO1137" s="19">
        <v>3.24</v>
      </c>
      <c r="AP1137" s="19" t="s">
        <v>1504</v>
      </c>
      <c r="AQ1137" s="19" t="s">
        <v>1502</v>
      </c>
      <c r="AR1137" s="19" t="s">
        <v>1540</v>
      </c>
      <c r="AS1137" s="19" t="s">
        <v>1562</v>
      </c>
      <c r="AT1137" s="19" t="s">
        <v>1563</v>
      </c>
      <c r="AU1137" s="19" t="s">
        <v>1564</v>
      </c>
      <c r="AV1137" s="19" t="s">
        <v>1565</v>
      </c>
      <c r="AW1137" s="19">
        <v>2008</v>
      </c>
      <c r="AX1137" s="19">
        <v>3</v>
      </c>
      <c r="AY1137" s="19" t="s">
        <v>1566</v>
      </c>
      <c r="AZ1137" s="19" t="s">
        <v>1567</v>
      </c>
      <c r="BA1137" s="19">
        <v>2009</v>
      </c>
      <c r="BB1137" t="str">
        <f>VLOOKUP(AC1137,'CTCwiretagcode(Jan2016)'!A$2:C$730,3,FALSE)</f>
        <v>SAM</v>
      </c>
      <c r="BC1137" t="str">
        <f t="shared" si="54"/>
        <v>Tr</v>
      </c>
      <c r="BD1137">
        <f t="shared" si="55"/>
        <v>3</v>
      </c>
      <c r="BE1137" t="str">
        <f t="shared" si="53"/>
        <v>6348413M10107  B2012830</v>
      </c>
      <c r="BK1137" s="19" t="s">
        <v>1503</v>
      </c>
    </row>
    <row r="1138" spans="1:63" x14ac:dyDescent="0.25">
      <c r="A1138" s="19" t="s">
        <v>1501</v>
      </c>
      <c r="B1138" s="19">
        <v>4.0999999999999996</v>
      </c>
      <c r="C1138" s="19">
        <v>20150424</v>
      </c>
      <c r="D1138" s="19" t="s">
        <v>41</v>
      </c>
      <c r="E1138" s="19" t="s">
        <v>41</v>
      </c>
      <c r="F1138" s="19">
        <v>2351815</v>
      </c>
      <c r="G1138" s="19">
        <v>1</v>
      </c>
      <c r="H1138" s="19">
        <v>2012</v>
      </c>
      <c r="I1138" s="19">
        <v>20120820</v>
      </c>
      <c r="J1138" s="19" t="s">
        <v>1501</v>
      </c>
      <c r="K1138" s="19">
        <v>6</v>
      </c>
      <c r="L1138" s="19">
        <v>35</v>
      </c>
      <c r="M1138" s="19">
        <v>23</v>
      </c>
      <c r="N1138" s="19">
        <v>14</v>
      </c>
      <c r="O1138" s="19" t="s">
        <v>1502</v>
      </c>
      <c r="P1138" s="19">
        <v>4</v>
      </c>
      <c r="Q1138" s="19" t="s">
        <v>67</v>
      </c>
      <c r="R1138" s="19"/>
      <c r="S1138" s="19">
        <v>5000</v>
      </c>
      <c r="T1138" s="19" t="s">
        <v>110</v>
      </c>
      <c r="U1138" s="19"/>
      <c r="V1138" s="19"/>
      <c r="W1138" s="19"/>
      <c r="X1138" s="19">
        <v>790</v>
      </c>
      <c r="Y1138" s="19">
        <v>0</v>
      </c>
      <c r="Z1138" s="19">
        <v>1</v>
      </c>
      <c r="AA1138" s="19" t="s">
        <v>48</v>
      </c>
      <c r="AB1138" s="19">
        <v>1</v>
      </c>
      <c r="AC1138" s="19">
        <v>180480</v>
      </c>
      <c r="AD1138" s="19">
        <v>12</v>
      </c>
      <c r="AE1138" s="19"/>
      <c r="AF1138" s="19"/>
      <c r="AG1138" s="19"/>
      <c r="AH1138" s="19">
        <v>121459</v>
      </c>
      <c r="AI1138" s="19">
        <v>1</v>
      </c>
      <c r="AJ1138" s="19"/>
      <c r="AK1138" s="19"/>
      <c r="AL1138" s="19"/>
      <c r="AM1138" s="19"/>
      <c r="AN1138" s="19"/>
      <c r="AO1138" s="19">
        <v>2.15</v>
      </c>
      <c r="AP1138" s="19" t="s">
        <v>1519</v>
      </c>
      <c r="AQ1138" s="19" t="s">
        <v>1502</v>
      </c>
      <c r="AR1138" s="19" t="s">
        <v>1505</v>
      </c>
      <c r="AS1138" s="19" t="s">
        <v>1506</v>
      </c>
      <c r="AT1138" s="19" t="s">
        <v>1507</v>
      </c>
      <c r="AU1138" s="19" t="s">
        <v>1520</v>
      </c>
      <c r="AV1138" s="19" t="s">
        <v>1521</v>
      </c>
      <c r="AW1138" s="19">
        <v>2008</v>
      </c>
      <c r="AX1138" s="19">
        <v>3</v>
      </c>
      <c r="AY1138" s="19" t="s">
        <v>1522</v>
      </c>
      <c r="AZ1138" s="19" t="s">
        <v>1523</v>
      </c>
      <c r="BA1138" s="19">
        <v>2009</v>
      </c>
      <c r="BB1138" t="str">
        <f>VLOOKUP(AC1138,'CTCwiretagcode(Jan2016)'!A$2:C$730,3,FALSE)</f>
        <v>CHI</v>
      </c>
      <c r="BC1138" t="str">
        <f t="shared" si="54"/>
        <v>NT</v>
      </c>
      <c r="BD1138">
        <f t="shared" si="55"/>
        <v>3</v>
      </c>
      <c r="BE1138" t="str">
        <f t="shared" si="53"/>
        <v>1804803M10107  C2012790</v>
      </c>
      <c r="BK1138" s="19" t="s">
        <v>1518</v>
      </c>
    </row>
    <row r="1139" spans="1:63" x14ac:dyDescent="0.25">
      <c r="A1139" s="19" t="s">
        <v>1501</v>
      </c>
      <c r="B1139" s="19">
        <v>4.0999999999999996</v>
      </c>
      <c r="C1139" s="19">
        <v>20150424</v>
      </c>
      <c r="D1139" s="19" t="s">
        <v>41</v>
      </c>
      <c r="E1139" s="19" t="s">
        <v>41</v>
      </c>
      <c r="F1139" s="19">
        <v>2351821</v>
      </c>
      <c r="G1139" s="19">
        <v>1</v>
      </c>
      <c r="H1139" s="19">
        <v>2012</v>
      </c>
      <c r="I1139" s="19">
        <v>20120820</v>
      </c>
      <c r="J1139" s="19" t="s">
        <v>1501</v>
      </c>
      <c r="K1139" s="19">
        <v>6</v>
      </c>
      <c r="L1139" s="19">
        <v>35</v>
      </c>
      <c r="M1139" s="19">
        <v>23</v>
      </c>
      <c r="N1139" s="19">
        <v>14</v>
      </c>
      <c r="O1139" s="19" t="s">
        <v>1502</v>
      </c>
      <c r="P1139" s="19">
        <v>4</v>
      </c>
      <c r="Q1139" s="19" t="s">
        <v>67</v>
      </c>
      <c r="R1139" s="19"/>
      <c r="S1139" s="19">
        <v>5000</v>
      </c>
      <c r="T1139" s="19" t="s">
        <v>110</v>
      </c>
      <c r="U1139" s="19"/>
      <c r="V1139" s="19"/>
      <c r="W1139" s="19"/>
      <c r="X1139" s="19">
        <v>840</v>
      </c>
      <c r="Y1139" s="19">
        <v>0</v>
      </c>
      <c r="Z1139" s="19">
        <v>1</v>
      </c>
      <c r="AA1139" s="19" t="s">
        <v>48</v>
      </c>
      <c r="AB1139" s="19">
        <v>1</v>
      </c>
      <c r="AC1139" s="19">
        <v>634841</v>
      </c>
      <c r="AD1139" s="19">
        <v>12</v>
      </c>
      <c r="AE1139" s="19"/>
      <c r="AF1139" s="19"/>
      <c r="AG1139" s="19"/>
      <c r="AH1139" s="19">
        <v>121459</v>
      </c>
      <c r="AI1139" s="19">
        <v>1</v>
      </c>
      <c r="AJ1139" s="19"/>
      <c r="AK1139" s="19"/>
      <c r="AL1139" s="19"/>
      <c r="AM1139" s="19"/>
      <c r="AN1139" s="19"/>
      <c r="AO1139" s="19">
        <v>2.15</v>
      </c>
      <c r="AP1139" s="19" t="s">
        <v>1519</v>
      </c>
      <c r="AQ1139" s="19" t="s">
        <v>1502</v>
      </c>
      <c r="AR1139" s="19" t="s">
        <v>1540</v>
      </c>
      <c r="AS1139" s="19" t="s">
        <v>1562</v>
      </c>
      <c r="AT1139" s="19" t="s">
        <v>1563</v>
      </c>
      <c r="AU1139" s="19" t="s">
        <v>1564</v>
      </c>
      <c r="AV1139" s="19" t="s">
        <v>1565</v>
      </c>
      <c r="AW1139" s="19">
        <v>2008</v>
      </c>
      <c r="AX1139" s="19">
        <v>3</v>
      </c>
      <c r="AY1139" s="19" t="s">
        <v>1566</v>
      </c>
      <c r="AZ1139" s="19" t="s">
        <v>1567</v>
      </c>
      <c r="BA1139" s="19">
        <v>2009</v>
      </c>
      <c r="BB1139" t="str">
        <f>VLOOKUP(AC1139,'CTCwiretagcode(Jan2016)'!A$2:C$730,3,FALSE)</f>
        <v>SAM</v>
      </c>
      <c r="BC1139" t="str">
        <f t="shared" si="54"/>
        <v>NT</v>
      </c>
      <c r="BD1139">
        <f t="shared" si="55"/>
        <v>3</v>
      </c>
      <c r="BE1139" t="str">
        <f t="shared" si="53"/>
        <v>6348413M10107  C2012840</v>
      </c>
      <c r="BK1139" s="19" t="s">
        <v>1518</v>
      </c>
    </row>
    <row r="1140" spans="1:63" x14ac:dyDescent="0.25">
      <c r="A1140" s="19" t="s">
        <v>1501</v>
      </c>
      <c r="B1140" s="19">
        <v>4.0999999999999996</v>
      </c>
      <c r="C1140" s="19">
        <v>20150424</v>
      </c>
      <c r="D1140" s="19" t="s">
        <v>41</v>
      </c>
      <c r="E1140" s="19" t="s">
        <v>41</v>
      </c>
      <c r="F1140" s="19">
        <v>2351785</v>
      </c>
      <c r="G1140" s="19">
        <v>1</v>
      </c>
      <c r="H1140" s="19">
        <v>2012</v>
      </c>
      <c r="I1140" s="19">
        <v>20120821</v>
      </c>
      <c r="J1140" s="19" t="s">
        <v>1501</v>
      </c>
      <c r="K1140" s="19">
        <v>6</v>
      </c>
      <c r="L1140" s="19">
        <v>35</v>
      </c>
      <c r="M1140" s="19">
        <v>23</v>
      </c>
      <c r="N1140" s="19">
        <v>14</v>
      </c>
      <c r="O1140" s="19" t="s">
        <v>1502</v>
      </c>
      <c r="P1140" s="19">
        <v>4</v>
      </c>
      <c r="Q1140" s="19" t="s">
        <v>67</v>
      </c>
      <c r="R1140" s="19"/>
      <c r="S1140" s="19">
        <v>5000</v>
      </c>
      <c r="T1140" s="19" t="s">
        <v>110</v>
      </c>
      <c r="U1140" s="19"/>
      <c r="V1140" s="19"/>
      <c r="W1140" s="19"/>
      <c r="X1140" s="19">
        <v>770</v>
      </c>
      <c r="Y1140" s="19">
        <v>0</v>
      </c>
      <c r="Z1140" s="19">
        <v>1</v>
      </c>
      <c r="AA1140" s="19" t="s">
        <v>48</v>
      </c>
      <c r="AB1140" s="19">
        <v>1</v>
      </c>
      <c r="AC1140" s="19">
        <v>635081</v>
      </c>
      <c r="AD1140" s="19">
        <v>12</v>
      </c>
      <c r="AE1140" s="19"/>
      <c r="AF1140" s="19"/>
      <c r="AG1140" s="19"/>
      <c r="AH1140" s="19">
        <v>121459</v>
      </c>
      <c r="AI1140" s="19">
        <v>1</v>
      </c>
      <c r="AJ1140" s="19"/>
      <c r="AK1140" s="19"/>
      <c r="AL1140" s="19"/>
      <c r="AM1140" s="19"/>
      <c r="AN1140" s="19"/>
      <c r="AO1140" s="19">
        <v>2.15</v>
      </c>
      <c r="AP1140" s="19" t="s">
        <v>1519</v>
      </c>
      <c r="AQ1140" s="19" t="s">
        <v>1502</v>
      </c>
      <c r="AR1140" s="19" t="s">
        <v>1540</v>
      </c>
      <c r="AS1140" s="19" t="s">
        <v>1562</v>
      </c>
      <c r="AT1140" s="19" t="s">
        <v>1579</v>
      </c>
      <c r="AU1140" s="19" t="s">
        <v>1580</v>
      </c>
      <c r="AV1140" s="19" t="s">
        <v>1565</v>
      </c>
      <c r="AW1140" s="19">
        <v>2008</v>
      </c>
      <c r="AX1140" s="19">
        <v>3</v>
      </c>
      <c r="AY1140" s="19" t="s">
        <v>1581</v>
      </c>
      <c r="AZ1140" s="19" t="s">
        <v>1567</v>
      </c>
      <c r="BA1140" s="19">
        <v>2009</v>
      </c>
      <c r="BB1140" t="str">
        <f>VLOOKUP(AC1140,'CTCwiretagcode(Jan2016)'!A$2:C$730,3,FALSE)</f>
        <v>GLH</v>
      </c>
      <c r="BC1140" t="str">
        <f t="shared" si="54"/>
        <v>NT</v>
      </c>
      <c r="BD1140">
        <f t="shared" si="55"/>
        <v>3</v>
      </c>
      <c r="BE1140" t="str">
        <f t="shared" si="53"/>
        <v>6350813M10107  C2012770</v>
      </c>
      <c r="BK1140" s="19" t="s">
        <v>1518</v>
      </c>
    </row>
    <row r="1141" spans="1:63" x14ac:dyDescent="0.25">
      <c r="A1141" s="19" t="s">
        <v>1501</v>
      </c>
      <c r="B1141" s="19">
        <v>4.0999999999999996</v>
      </c>
      <c r="C1141" s="19">
        <v>20150424</v>
      </c>
      <c r="D1141" s="19" t="s">
        <v>41</v>
      </c>
      <c r="E1141" s="19" t="s">
        <v>41</v>
      </c>
      <c r="F1141" s="19">
        <v>2351796</v>
      </c>
      <c r="G1141" s="19">
        <v>1</v>
      </c>
      <c r="H1141" s="19">
        <v>2012</v>
      </c>
      <c r="I1141" s="19">
        <v>20120821</v>
      </c>
      <c r="J1141" s="19" t="s">
        <v>1501</v>
      </c>
      <c r="K1141" s="19">
        <v>6</v>
      </c>
      <c r="L1141" s="19">
        <v>35</v>
      </c>
      <c r="M1141" s="19">
        <v>23</v>
      </c>
      <c r="N1141" s="19">
        <v>14</v>
      </c>
      <c r="O1141" s="19" t="s">
        <v>1502</v>
      </c>
      <c r="P1141" s="19">
        <v>4</v>
      </c>
      <c r="Q1141" s="19" t="s">
        <v>67</v>
      </c>
      <c r="R1141" s="19"/>
      <c r="S1141" s="19">
        <v>5000</v>
      </c>
      <c r="T1141" s="19" t="s">
        <v>45</v>
      </c>
      <c r="U1141" s="19"/>
      <c r="V1141" s="19"/>
      <c r="W1141" s="19"/>
      <c r="X1141" s="19">
        <v>800</v>
      </c>
      <c r="Y1141" s="19">
        <v>0</v>
      </c>
      <c r="Z1141" s="19">
        <v>1</v>
      </c>
      <c r="AA1141" s="19" t="s">
        <v>48</v>
      </c>
      <c r="AB1141" s="19">
        <v>1</v>
      </c>
      <c r="AC1141" s="19">
        <v>634841</v>
      </c>
      <c r="AD1141" s="19">
        <v>12</v>
      </c>
      <c r="AE1141" s="19"/>
      <c r="AF1141" s="19"/>
      <c r="AG1141" s="19"/>
      <c r="AH1141" s="19">
        <v>121459</v>
      </c>
      <c r="AI1141" s="19">
        <v>1</v>
      </c>
      <c r="AJ1141" s="19"/>
      <c r="AK1141" s="19"/>
      <c r="AL1141" s="19"/>
      <c r="AM1141" s="19"/>
      <c r="AN1141" s="19"/>
      <c r="AO1141" s="19">
        <v>2.15</v>
      </c>
      <c r="AP1141" s="19" t="s">
        <v>1519</v>
      </c>
      <c r="AQ1141" s="19" t="s">
        <v>1502</v>
      </c>
      <c r="AR1141" s="19" t="s">
        <v>1540</v>
      </c>
      <c r="AS1141" s="19" t="s">
        <v>1562</v>
      </c>
      <c r="AT1141" s="19" t="s">
        <v>1563</v>
      </c>
      <c r="AU1141" s="19" t="s">
        <v>1564</v>
      </c>
      <c r="AV1141" s="19" t="s">
        <v>1565</v>
      </c>
      <c r="AW1141" s="19">
        <v>2008</v>
      </c>
      <c r="AX1141" s="19">
        <v>3</v>
      </c>
      <c r="AY1141" s="19" t="s">
        <v>1566</v>
      </c>
      <c r="AZ1141" s="19" t="s">
        <v>1567</v>
      </c>
      <c r="BA1141" s="19">
        <v>2009</v>
      </c>
      <c r="BB1141" t="str">
        <f>VLOOKUP(AC1141,'CTCwiretagcode(Jan2016)'!A$2:C$730,3,FALSE)</f>
        <v>SAM</v>
      </c>
      <c r="BC1141" t="str">
        <f t="shared" si="54"/>
        <v>NT</v>
      </c>
      <c r="BD1141">
        <f t="shared" si="55"/>
        <v>3</v>
      </c>
      <c r="BE1141" t="str">
        <f t="shared" si="53"/>
        <v>6348413M10107  C2012800</v>
      </c>
      <c r="BK1141" s="19" t="s">
        <v>1518</v>
      </c>
    </row>
    <row r="1142" spans="1:63" x14ac:dyDescent="0.25">
      <c r="A1142" s="19" t="s">
        <v>1501</v>
      </c>
      <c r="B1142" s="19">
        <v>4.0999999999999996</v>
      </c>
      <c r="C1142" s="19">
        <v>20150424</v>
      </c>
      <c r="D1142" s="19" t="s">
        <v>41</v>
      </c>
      <c r="E1142" s="19" t="s">
        <v>41</v>
      </c>
      <c r="F1142" s="19">
        <v>2351798</v>
      </c>
      <c r="G1142" s="19">
        <v>1</v>
      </c>
      <c r="H1142" s="19">
        <v>2012</v>
      </c>
      <c r="I1142" s="19">
        <v>20120821</v>
      </c>
      <c r="J1142" s="19" t="s">
        <v>1501</v>
      </c>
      <c r="K1142" s="19">
        <v>6</v>
      </c>
      <c r="L1142" s="19">
        <v>35</v>
      </c>
      <c r="M1142" s="19">
        <v>23</v>
      </c>
      <c r="N1142" s="19">
        <v>14</v>
      </c>
      <c r="O1142" s="19" t="s">
        <v>1502</v>
      </c>
      <c r="P1142" s="19">
        <v>4</v>
      </c>
      <c r="Q1142" s="19" t="s">
        <v>67</v>
      </c>
      <c r="R1142" s="19"/>
      <c r="S1142" s="19">
        <v>5000</v>
      </c>
      <c r="T1142" s="19" t="s">
        <v>110</v>
      </c>
      <c r="U1142" s="19"/>
      <c r="V1142" s="19"/>
      <c r="W1142" s="19"/>
      <c r="X1142" s="19">
        <v>700</v>
      </c>
      <c r="Y1142" s="19">
        <v>0</v>
      </c>
      <c r="Z1142" s="19">
        <v>1</v>
      </c>
      <c r="AA1142" s="19" t="s">
        <v>48</v>
      </c>
      <c r="AB1142" s="19">
        <v>1</v>
      </c>
      <c r="AC1142" s="19">
        <v>634841</v>
      </c>
      <c r="AD1142" s="19">
        <v>12</v>
      </c>
      <c r="AE1142" s="19"/>
      <c r="AF1142" s="19"/>
      <c r="AG1142" s="19"/>
      <c r="AH1142" s="19">
        <v>121459</v>
      </c>
      <c r="AI1142" s="19">
        <v>1</v>
      </c>
      <c r="AJ1142" s="19"/>
      <c r="AK1142" s="19"/>
      <c r="AL1142" s="19"/>
      <c r="AM1142" s="19"/>
      <c r="AN1142" s="19"/>
      <c r="AO1142" s="19">
        <v>2.15</v>
      </c>
      <c r="AP1142" s="19" t="s">
        <v>1519</v>
      </c>
      <c r="AQ1142" s="19" t="s">
        <v>1502</v>
      </c>
      <c r="AR1142" s="19" t="s">
        <v>1540</v>
      </c>
      <c r="AS1142" s="19" t="s">
        <v>1562</v>
      </c>
      <c r="AT1142" s="19" t="s">
        <v>1563</v>
      </c>
      <c r="AU1142" s="19" t="s">
        <v>1564</v>
      </c>
      <c r="AV1142" s="19" t="s">
        <v>1565</v>
      </c>
      <c r="AW1142" s="19">
        <v>2008</v>
      </c>
      <c r="AX1142" s="19">
        <v>3</v>
      </c>
      <c r="AY1142" s="19" t="s">
        <v>1566</v>
      </c>
      <c r="AZ1142" s="19" t="s">
        <v>1567</v>
      </c>
      <c r="BA1142" s="19">
        <v>2009</v>
      </c>
      <c r="BB1142" t="str">
        <f>VLOOKUP(AC1142,'CTCwiretagcode(Jan2016)'!A$2:C$730,3,FALSE)</f>
        <v>SAM</v>
      </c>
      <c r="BC1142" t="str">
        <f t="shared" si="54"/>
        <v>NT</v>
      </c>
      <c r="BD1142">
        <f t="shared" si="55"/>
        <v>3</v>
      </c>
      <c r="BE1142" t="str">
        <f t="shared" si="53"/>
        <v>6348413M10107  C2012700</v>
      </c>
      <c r="BK1142" s="19" t="s">
        <v>1518</v>
      </c>
    </row>
    <row r="1143" spans="1:63" x14ac:dyDescent="0.25">
      <c r="A1143" s="19" t="s">
        <v>1501</v>
      </c>
      <c r="B1143" s="19">
        <v>4.0999999999999996</v>
      </c>
      <c r="C1143" s="19">
        <v>20150424</v>
      </c>
      <c r="D1143" s="19" t="s">
        <v>41</v>
      </c>
      <c r="E1143" s="19" t="s">
        <v>41</v>
      </c>
      <c r="F1143" s="19">
        <v>2377863</v>
      </c>
      <c r="G1143" s="19">
        <v>1</v>
      </c>
      <c r="H1143" s="19">
        <v>2012</v>
      </c>
      <c r="I1143" s="19">
        <v>20120821</v>
      </c>
      <c r="J1143" s="19" t="s">
        <v>1501</v>
      </c>
      <c r="K1143" s="19">
        <v>6</v>
      </c>
      <c r="L1143" s="19">
        <v>35</v>
      </c>
      <c r="M1143" s="19">
        <v>23</v>
      </c>
      <c r="N1143" s="19">
        <v>49</v>
      </c>
      <c r="O1143" s="19" t="s">
        <v>1502</v>
      </c>
      <c r="P1143" s="19">
        <v>4</v>
      </c>
      <c r="Q1143" s="19" t="s">
        <v>67</v>
      </c>
      <c r="R1143" s="19"/>
      <c r="S1143" s="19">
        <v>5000</v>
      </c>
      <c r="T1143" s="19" t="s">
        <v>45</v>
      </c>
      <c r="U1143" s="19"/>
      <c r="V1143" s="19"/>
      <c r="W1143" s="19"/>
      <c r="X1143" s="19">
        <v>760</v>
      </c>
      <c r="Y1143" s="19">
        <v>0</v>
      </c>
      <c r="Z1143" s="19">
        <v>1</v>
      </c>
      <c r="AA1143" s="19" t="s">
        <v>48</v>
      </c>
      <c r="AB1143" s="19">
        <v>1</v>
      </c>
      <c r="AC1143" s="19">
        <v>634841</v>
      </c>
      <c r="AD1143" s="19">
        <v>12</v>
      </c>
      <c r="AE1143" s="19"/>
      <c r="AF1143" s="19"/>
      <c r="AG1143" s="19"/>
      <c r="AH1143" s="19">
        <v>121459</v>
      </c>
      <c r="AI1143" s="19">
        <v>1</v>
      </c>
      <c r="AJ1143" s="19"/>
      <c r="AK1143" s="19"/>
      <c r="AL1143" s="19"/>
      <c r="AM1143" s="19"/>
      <c r="AN1143" s="19"/>
      <c r="AO1143" s="19">
        <v>2.15</v>
      </c>
      <c r="AP1143" s="19" t="s">
        <v>1519</v>
      </c>
      <c r="AQ1143" s="19" t="s">
        <v>1502</v>
      </c>
      <c r="AR1143" s="19" t="s">
        <v>1540</v>
      </c>
      <c r="AS1143" s="19" t="s">
        <v>1562</v>
      </c>
      <c r="AT1143" s="19" t="s">
        <v>1563</v>
      </c>
      <c r="AU1143" s="19" t="s">
        <v>1564</v>
      </c>
      <c r="AV1143" s="19" t="s">
        <v>1565</v>
      </c>
      <c r="AW1143" s="19">
        <v>2008</v>
      </c>
      <c r="AX1143" s="19">
        <v>3</v>
      </c>
      <c r="AY1143" s="19" t="s">
        <v>1566</v>
      </c>
      <c r="AZ1143" s="19" t="s">
        <v>1567</v>
      </c>
      <c r="BA1143" s="19">
        <v>2009</v>
      </c>
      <c r="BB1143" t="str">
        <f>VLOOKUP(AC1143,'CTCwiretagcode(Jan2016)'!A$2:C$730,3,FALSE)</f>
        <v>SAM</v>
      </c>
      <c r="BC1143" t="str">
        <f t="shared" si="54"/>
        <v>mix</v>
      </c>
      <c r="BD1143">
        <f t="shared" si="55"/>
        <v>3</v>
      </c>
      <c r="BE1143" t="str">
        <f t="shared" si="53"/>
        <v>6348413M10107  C2012760</v>
      </c>
      <c r="BK1143" s="19" t="s">
        <v>1518</v>
      </c>
    </row>
    <row r="1144" spans="1:63" x14ac:dyDescent="0.25">
      <c r="A1144" s="19" t="s">
        <v>1501</v>
      </c>
      <c r="B1144" s="19">
        <v>4.0999999999999996</v>
      </c>
      <c r="C1144" s="19">
        <v>20150424</v>
      </c>
      <c r="D1144" s="19" t="s">
        <v>41</v>
      </c>
      <c r="E1144" s="19" t="s">
        <v>41</v>
      </c>
      <c r="F1144" s="19">
        <v>2377875</v>
      </c>
      <c r="G1144" s="19">
        <v>1</v>
      </c>
      <c r="H1144" s="19">
        <v>2012</v>
      </c>
      <c r="I1144" s="19">
        <v>20120821</v>
      </c>
      <c r="J1144" s="19" t="s">
        <v>1501</v>
      </c>
      <c r="K1144" s="19">
        <v>6</v>
      </c>
      <c r="L1144" s="19">
        <v>35</v>
      </c>
      <c r="M1144" s="19">
        <v>23</v>
      </c>
      <c r="N1144" s="19">
        <v>49</v>
      </c>
      <c r="O1144" s="19" t="s">
        <v>1502</v>
      </c>
      <c r="P1144" s="19">
        <v>4</v>
      </c>
      <c r="Q1144" s="19" t="s">
        <v>67</v>
      </c>
      <c r="R1144" s="19"/>
      <c r="S1144" s="19">
        <v>5000</v>
      </c>
      <c r="T1144" s="19" t="s">
        <v>110</v>
      </c>
      <c r="U1144" s="19"/>
      <c r="V1144" s="19"/>
      <c r="W1144" s="19"/>
      <c r="X1144" s="19">
        <v>870</v>
      </c>
      <c r="Y1144" s="19">
        <v>0</v>
      </c>
      <c r="Z1144" s="19">
        <v>1</v>
      </c>
      <c r="AA1144" s="19" t="s">
        <v>48</v>
      </c>
      <c r="AB1144" s="19">
        <v>1</v>
      </c>
      <c r="AC1144" s="19">
        <v>635081</v>
      </c>
      <c r="AD1144" s="19">
        <v>12</v>
      </c>
      <c r="AE1144" s="19"/>
      <c r="AF1144" s="19"/>
      <c r="AG1144" s="19"/>
      <c r="AH1144" s="19">
        <v>121459</v>
      </c>
      <c r="AI1144" s="19">
        <v>1</v>
      </c>
      <c r="AJ1144" s="19"/>
      <c r="AK1144" s="19"/>
      <c r="AL1144" s="19"/>
      <c r="AM1144" s="19"/>
      <c r="AN1144" s="19"/>
      <c r="AO1144" s="19">
        <v>2.15</v>
      </c>
      <c r="AP1144" s="19" t="s">
        <v>1519</v>
      </c>
      <c r="AQ1144" s="19" t="s">
        <v>1502</v>
      </c>
      <c r="AR1144" s="19" t="s">
        <v>1540</v>
      </c>
      <c r="AS1144" s="19" t="s">
        <v>1562</v>
      </c>
      <c r="AT1144" s="19" t="s">
        <v>1579</v>
      </c>
      <c r="AU1144" s="19" t="s">
        <v>1580</v>
      </c>
      <c r="AV1144" s="19" t="s">
        <v>1565</v>
      </c>
      <c r="AW1144" s="19">
        <v>2008</v>
      </c>
      <c r="AX1144" s="19">
        <v>3</v>
      </c>
      <c r="AY1144" s="19" t="s">
        <v>1581</v>
      </c>
      <c r="AZ1144" s="19" t="s">
        <v>1567</v>
      </c>
      <c r="BA1144" s="19">
        <v>2009</v>
      </c>
      <c r="BB1144" t="str">
        <f>VLOOKUP(AC1144,'CTCwiretagcode(Jan2016)'!A$2:C$730,3,FALSE)</f>
        <v>GLH</v>
      </c>
      <c r="BC1144" t="str">
        <f t="shared" si="54"/>
        <v>mix</v>
      </c>
      <c r="BD1144">
        <f t="shared" si="55"/>
        <v>3</v>
      </c>
      <c r="BE1144" t="str">
        <f t="shared" si="53"/>
        <v>6350813M10107  C2012870</v>
      </c>
      <c r="BK1144" s="19" t="s">
        <v>1518</v>
      </c>
    </row>
    <row r="1145" spans="1:63" x14ac:dyDescent="0.25">
      <c r="A1145" s="19" t="s">
        <v>1501</v>
      </c>
      <c r="B1145" s="19">
        <v>4.0999999999999996</v>
      </c>
      <c r="C1145" s="19">
        <v>20150424</v>
      </c>
      <c r="D1145" s="19" t="s">
        <v>41</v>
      </c>
      <c r="E1145" s="19" t="s">
        <v>41</v>
      </c>
      <c r="F1145" s="19">
        <v>2326292</v>
      </c>
      <c r="G1145" s="19">
        <v>1</v>
      </c>
      <c r="H1145" s="19">
        <v>2012</v>
      </c>
      <c r="I1145" s="19">
        <v>20120823</v>
      </c>
      <c r="J1145" s="19" t="s">
        <v>1501</v>
      </c>
      <c r="K1145" s="19">
        <v>6</v>
      </c>
      <c r="L1145" s="19">
        <v>35</v>
      </c>
      <c r="M1145" s="19">
        <v>23</v>
      </c>
      <c r="N1145" s="19">
        <v>29</v>
      </c>
      <c r="O1145" s="19" t="s">
        <v>1502</v>
      </c>
      <c r="P1145" s="19">
        <v>4</v>
      </c>
      <c r="Q1145" s="19" t="s">
        <v>67</v>
      </c>
      <c r="R1145" s="19"/>
      <c r="S1145" s="19">
        <v>5000</v>
      </c>
      <c r="T1145" s="19" t="s">
        <v>110</v>
      </c>
      <c r="U1145" s="19"/>
      <c r="V1145" s="19"/>
      <c r="W1145" s="19"/>
      <c r="X1145" s="19">
        <v>710</v>
      </c>
      <c r="Y1145" s="19">
        <v>0</v>
      </c>
      <c r="Z1145" s="19">
        <v>1</v>
      </c>
      <c r="AA1145" s="19" t="s">
        <v>48</v>
      </c>
      <c r="AB1145" s="19">
        <v>1</v>
      </c>
      <c r="AC1145" s="19">
        <v>634841</v>
      </c>
      <c r="AD1145" s="19">
        <v>12</v>
      </c>
      <c r="AE1145" s="19"/>
      <c r="AF1145" s="19"/>
      <c r="AG1145" s="19"/>
      <c r="AH1145" s="19">
        <v>121459</v>
      </c>
      <c r="AI1145" s="19">
        <v>1</v>
      </c>
      <c r="AJ1145" s="19"/>
      <c r="AK1145" s="19"/>
      <c r="AL1145" s="19"/>
      <c r="AM1145" s="19"/>
      <c r="AN1145" s="19"/>
      <c r="AO1145" s="19">
        <v>2.15</v>
      </c>
      <c r="AP1145" s="19" t="s">
        <v>1519</v>
      </c>
      <c r="AQ1145" s="19" t="s">
        <v>1502</v>
      </c>
      <c r="AR1145" s="19" t="s">
        <v>1540</v>
      </c>
      <c r="AS1145" s="19" t="s">
        <v>1562</v>
      </c>
      <c r="AT1145" s="19" t="s">
        <v>1563</v>
      </c>
      <c r="AU1145" s="19" t="s">
        <v>1564</v>
      </c>
      <c r="AV1145" s="19" t="s">
        <v>1565</v>
      </c>
      <c r="AW1145" s="19">
        <v>2008</v>
      </c>
      <c r="AX1145" s="19">
        <v>3</v>
      </c>
      <c r="AY1145" s="19" t="s">
        <v>1566</v>
      </c>
      <c r="AZ1145" s="19" t="s">
        <v>1567</v>
      </c>
      <c r="BA1145" s="19">
        <v>2009</v>
      </c>
      <c r="BB1145" t="str">
        <f>VLOOKUP(AC1145,'CTCwiretagcode(Jan2016)'!A$2:C$730,3,FALSE)</f>
        <v>SAM</v>
      </c>
      <c r="BC1145" t="str">
        <f t="shared" si="54"/>
        <v>Tr</v>
      </c>
      <c r="BD1145">
        <f t="shared" si="55"/>
        <v>3</v>
      </c>
      <c r="BE1145" t="str">
        <f t="shared" si="53"/>
        <v>6348413M10107  C2012710</v>
      </c>
      <c r="BK1145" s="19" t="s">
        <v>1518</v>
      </c>
    </row>
    <row r="1146" spans="1:63" x14ac:dyDescent="0.25">
      <c r="A1146" s="19" t="s">
        <v>1501</v>
      </c>
      <c r="B1146" s="19">
        <v>4.0999999999999996</v>
      </c>
      <c r="C1146" s="19">
        <v>20150424</v>
      </c>
      <c r="D1146" s="19" t="s">
        <v>41</v>
      </c>
      <c r="E1146" s="19" t="s">
        <v>41</v>
      </c>
      <c r="F1146" s="19">
        <v>2326293</v>
      </c>
      <c r="G1146" s="19">
        <v>1</v>
      </c>
      <c r="H1146" s="19">
        <v>2012</v>
      </c>
      <c r="I1146" s="19">
        <v>20120823</v>
      </c>
      <c r="J1146" s="19" t="s">
        <v>1501</v>
      </c>
      <c r="K1146" s="19">
        <v>6</v>
      </c>
      <c r="L1146" s="19">
        <v>35</v>
      </c>
      <c r="M1146" s="19">
        <v>23</v>
      </c>
      <c r="N1146" s="19">
        <v>29</v>
      </c>
      <c r="O1146" s="19" t="s">
        <v>1502</v>
      </c>
      <c r="P1146" s="19">
        <v>4</v>
      </c>
      <c r="Q1146" s="19" t="s">
        <v>67</v>
      </c>
      <c r="R1146" s="19"/>
      <c r="S1146" s="19">
        <v>5000</v>
      </c>
      <c r="T1146" s="19" t="s">
        <v>45</v>
      </c>
      <c r="U1146" s="19"/>
      <c r="V1146" s="19"/>
      <c r="W1146" s="19"/>
      <c r="X1146" s="19">
        <v>870</v>
      </c>
      <c r="Y1146" s="19">
        <v>0</v>
      </c>
      <c r="Z1146" s="19">
        <v>1</v>
      </c>
      <c r="AA1146" s="19" t="s">
        <v>48</v>
      </c>
      <c r="AB1146" s="19">
        <v>1</v>
      </c>
      <c r="AC1146" s="19">
        <v>635081</v>
      </c>
      <c r="AD1146" s="19">
        <v>12</v>
      </c>
      <c r="AE1146" s="19"/>
      <c r="AF1146" s="19"/>
      <c r="AG1146" s="19"/>
      <c r="AH1146" s="19">
        <v>121459</v>
      </c>
      <c r="AI1146" s="19">
        <v>1</v>
      </c>
      <c r="AJ1146" s="19"/>
      <c r="AK1146" s="19"/>
      <c r="AL1146" s="19"/>
      <c r="AM1146" s="19"/>
      <c r="AN1146" s="19"/>
      <c r="AO1146" s="19">
        <v>2.15</v>
      </c>
      <c r="AP1146" s="19" t="s">
        <v>1519</v>
      </c>
      <c r="AQ1146" s="19" t="s">
        <v>1502</v>
      </c>
      <c r="AR1146" s="19" t="s">
        <v>1540</v>
      </c>
      <c r="AS1146" s="19" t="s">
        <v>1562</v>
      </c>
      <c r="AT1146" s="19" t="s">
        <v>1579</v>
      </c>
      <c r="AU1146" s="19" t="s">
        <v>1580</v>
      </c>
      <c r="AV1146" s="19" t="s">
        <v>1565</v>
      </c>
      <c r="AW1146" s="19">
        <v>2008</v>
      </c>
      <c r="AX1146" s="19">
        <v>3</v>
      </c>
      <c r="AY1146" s="19" t="s">
        <v>1581</v>
      </c>
      <c r="AZ1146" s="19" t="s">
        <v>1567</v>
      </c>
      <c r="BA1146" s="19">
        <v>2009</v>
      </c>
      <c r="BB1146" t="str">
        <f>VLOOKUP(AC1146,'CTCwiretagcode(Jan2016)'!A$2:C$730,3,FALSE)</f>
        <v>GLH</v>
      </c>
      <c r="BC1146" t="str">
        <f t="shared" si="54"/>
        <v>Tr</v>
      </c>
      <c r="BD1146">
        <f t="shared" si="55"/>
        <v>3</v>
      </c>
      <c r="BE1146" t="str">
        <f t="shared" si="53"/>
        <v>6350813M10107  C2012870</v>
      </c>
      <c r="BK1146" s="19" t="s">
        <v>1518</v>
      </c>
    </row>
    <row r="1147" spans="1:63" x14ac:dyDescent="0.25">
      <c r="A1147" s="19" t="s">
        <v>1501</v>
      </c>
      <c r="B1147" s="19">
        <v>4.0999999999999996</v>
      </c>
      <c r="C1147" s="19">
        <v>20150424</v>
      </c>
      <c r="D1147" s="19" t="s">
        <v>41</v>
      </c>
      <c r="E1147" s="19" t="s">
        <v>41</v>
      </c>
      <c r="F1147" s="19">
        <v>2334411</v>
      </c>
      <c r="G1147" s="19">
        <v>1</v>
      </c>
      <c r="H1147" s="19">
        <v>2012</v>
      </c>
      <c r="I1147" s="19">
        <v>20120823</v>
      </c>
      <c r="J1147" s="19" t="s">
        <v>1501</v>
      </c>
      <c r="K1147" s="19">
        <v>6</v>
      </c>
      <c r="L1147" s="19">
        <v>35</v>
      </c>
      <c r="M1147" s="19">
        <v>23</v>
      </c>
      <c r="N1147" s="19">
        <v>14</v>
      </c>
      <c r="O1147" s="19" t="s">
        <v>1502</v>
      </c>
      <c r="P1147" s="19">
        <v>4</v>
      </c>
      <c r="Q1147" s="19" t="s">
        <v>67</v>
      </c>
      <c r="R1147" s="19"/>
      <c r="S1147" s="19">
        <v>5000</v>
      </c>
      <c r="T1147" s="19" t="s">
        <v>110</v>
      </c>
      <c r="U1147" s="19"/>
      <c r="V1147" s="19"/>
      <c r="W1147" s="19"/>
      <c r="X1147" s="19">
        <v>830</v>
      </c>
      <c r="Y1147" s="19">
        <v>0</v>
      </c>
      <c r="Z1147" s="19">
        <v>1</v>
      </c>
      <c r="AA1147" s="19" t="s">
        <v>48</v>
      </c>
      <c r="AB1147" s="19">
        <v>1</v>
      </c>
      <c r="AC1147" s="19">
        <v>634841</v>
      </c>
      <c r="AD1147" s="19">
        <v>12</v>
      </c>
      <c r="AE1147" s="19"/>
      <c r="AF1147" s="19"/>
      <c r="AG1147" s="19"/>
      <c r="AH1147" s="19">
        <v>121459</v>
      </c>
      <c r="AI1147" s="19">
        <v>1</v>
      </c>
      <c r="AJ1147" s="19"/>
      <c r="AK1147" s="19"/>
      <c r="AL1147" s="19"/>
      <c r="AM1147" s="19"/>
      <c r="AN1147" s="19"/>
      <c r="AO1147" s="19">
        <v>2.15</v>
      </c>
      <c r="AP1147" s="19" t="s">
        <v>1519</v>
      </c>
      <c r="AQ1147" s="19" t="s">
        <v>1502</v>
      </c>
      <c r="AR1147" s="19" t="s">
        <v>1540</v>
      </c>
      <c r="AS1147" s="19" t="s">
        <v>1562</v>
      </c>
      <c r="AT1147" s="19" t="s">
        <v>1563</v>
      </c>
      <c r="AU1147" s="19" t="s">
        <v>1564</v>
      </c>
      <c r="AV1147" s="19" t="s">
        <v>1565</v>
      </c>
      <c r="AW1147" s="19">
        <v>2008</v>
      </c>
      <c r="AX1147" s="19">
        <v>3</v>
      </c>
      <c r="AY1147" s="19" t="s">
        <v>1566</v>
      </c>
      <c r="AZ1147" s="19" t="s">
        <v>1567</v>
      </c>
      <c r="BA1147" s="19">
        <v>2009</v>
      </c>
      <c r="BB1147" t="str">
        <f>VLOOKUP(AC1147,'CTCwiretagcode(Jan2016)'!A$2:C$730,3,FALSE)</f>
        <v>SAM</v>
      </c>
      <c r="BC1147" t="str">
        <f t="shared" si="54"/>
        <v>NT</v>
      </c>
      <c r="BD1147">
        <f t="shared" si="55"/>
        <v>3</v>
      </c>
      <c r="BE1147" t="str">
        <f t="shared" si="53"/>
        <v>6348413M10107  C2012830</v>
      </c>
      <c r="BK1147" s="19" t="s">
        <v>1518</v>
      </c>
    </row>
    <row r="1148" spans="1:63" x14ac:dyDescent="0.25">
      <c r="A1148" s="19" t="s">
        <v>1501</v>
      </c>
      <c r="B1148" s="19">
        <v>4.0999999999999996</v>
      </c>
      <c r="C1148" s="19">
        <v>20150424</v>
      </c>
      <c r="D1148" s="19" t="s">
        <v>41</v>
      </c>
      <c r="E1148" s="19" t="s">
        <v>41</v>
      </c>
      <c r="F1148" s="19">
        <v>2334418</v>
      </c>
      <c r="G1148" s="19">
        <v>1</v>
      </c>
      <c r="H1148" s="19">
        <v>2012</v>
      </c>
      <c r="I1148" s="19">
        <v>20120823</v>
      </c>
      <c r="J1148" s="19" t="s">
        <v>1501</v>
      </c>
      <c r="K1148" s="19">
        <v>6</v>
      </c>
      <c r="L1148" s="19">
        <v>35</v>
      </c>
      <c r="M1148" s="19">
        <v>23</v>
      </c>
      <c r="N1148" s="19">
        <v>14</v>
      </c>
      <c r="O1148" s="19" t="s">
        <v>1502</v>
      </c>
      <c r="P1148" s="19">
        <v>4</v>
      </c>
      <c r="Q1148" s="19" t="s">
        <v>67</v>
      </c>
      <c r="R1148" s="19"/>
      <c r="S1148" s="19">
        <v>0</v>
      </c>
      <c r="T1148" s="19" t="s">
        <v>110</v>
      </c>
      <c r="U1148" s="19"/>
      <c r="V1148" s="19"/>
      <c r="W1148" s="19"/>
      <c r="X1148" s="19">
        <v>800</v>
      </c>
      <c r="Y1148" s="19">
        <v>0</v>
      </c>
      <c r="Z1148" s="19">
        <v>1</v>
      </c>
      <c r="AA1148" s="19" t="s">
        <v>48</v>
      </c>
      <c r="AB1148" s="19">
        <v>1</v>
      </c>
      <c r="AC1148" s="19">
        <v>635081</v>
      </c>
      <c r="AD1148" s="19">
        <v>12</v>
      </c>
      <c r="AE1148" s="19"/>
      <c r="AF1148" s="19"/>
      <c r="AG1148" s="19"/>
      <c r="AH1148" s="19">
        <v>121459</v>
      </c>
      <c r="AI1148" s="19">
        <v>1</v>
      </c>
      <c r="AJ1148" s="19"/>
      <c r="AK1148" s="19"/>
      <c r="AL1148" s="19"/>
      <c r="AM1148" s="19"/>
      <c r="AN1148" s="19"/>
      <c r="AO1148" s="19">
        <v>2.15</v>
      </c>
      <c r="AP1148" s="19" t="s">
        <v>1519</v>
      </c>
      <c r="AQ1148" s="19" t="s">
        <v>1502</v>
      </c>
      <c r="AR1148" s="19" t="s">
        <v>1540</v>
      </c>
      <c r="AS1148" s="19" t="s">
        <v>1562</v>
      </c>
      <c r="AT1148" s="19" t="s">
        <v>1579</v>
      </c>
      <c r="AU1148" s="19" t="s">
        <v>1580</v>
      </c>
      <c r="AV1148" s="19" t="s">
        <v>1565</v>
      </c>
      <c r="AW1148" s="19">
        <v>2008</v>
      </c>
      <c r="AX1148" s="19">
        <v>3</v>
      </c>
      <c r="AY1148" s="19" t="s">
        <v>1581</v>
      </c>
      <c r="AZ1148" s="19" t="s">
        <v>1567</v>
      </c>
      <c r="BA1148" s="19">
        <v>2009</v>
      </c>
      <c r="BB1148" t="str">
        <f>VLOOKUP(AC1148,'CTCwiretagcode(Jan2016)'!A$2:C$730,3,FALSE)</f>
        <v>GLH</v>
      </c>
      <c r="BC1148" t="str">
        <f t="shared" si="54"/>
        <v>NT</v>
      </c>
      <c r="BD1148">
        <f t="shared" si="55"/>
        <v>3</v>
      </c>
      <c r="BE1148" t="str">
        <f t="shared" si="53"/>
        <v>6350813M10107  C2012800</v>
      </c>
      <c r="BK1148" s="19" t="s">
        <v>1518</v>
      </c>
    </row>
    <row r="1149" spans="1:63" x14ac:dyDescent="0.25">
      <c r="A1149" s="19" t="s">
        <v>1501</v>
      </c>
      <c r="B1149" s="19">
        <v>4.0999999999999996</v>
      </c>
      <c r="C1149" s="19">
        <v>20150424</v>
      </c>
      <c r="D1149" s="19" t="s">
        <v>41</v>
      </c>
      <c r="E1149" s="19" t="s">
        <v>41</v>
      </c>
      <c r="F1149" s="19">
        <v>2334420</v>
      </c>
      <c r="G1149" s="19">
        <v>1</v>
      </c>
      <c r="H1149" s="19">
        <v>2012</v>
      </c>
      <c r="I1149" s="19">
        <v>20120823</v>
      </c>
      <c r="J1149" s="19" t="s">
        <v>1501</v>
      </c>
      <c r="K1149" s="19">
        <v>6</v>
      </c>
      <c r="L1149" s="19">
        <v>35</v>
      </c>
      <c r="M1149" s="19">
        <v>23</v>
      </c>
      <c r="N1149" s="19">
        <v>14</v>
      </c>
      <c r="O1149" s="19" t="s">
        <v>1502</v>
      </c>
      <c r="P1149" s="19">
        <v>4</v>
      </c>
      <c r="Q1149" s="19" t="s">
        <v>67</v>
      </c>
      <c r="R1149" s="19"/>
      <c r="S1149" s="19">
        <v>5000</v>
      </c>
      <c r="T1149" s="19" t="s">
        <v>45</v>
      </c>
      <c r="U1149" s="19"/>
      <c r="V1149" s="19"/>
      <c r="W1149" s="19"/>
      <c r="X1149" s="19">
        <v>850</v>
      </c>
      <c r="Y1149" s="19">
        <v>0</v>
      </c>
      <c r="Z1149" s="19">
        <v>1</v>
      </c>
      <c r="AA1149" s="19" t="s">
        <v>48</v>
      </c>
      <c r="AB1149" s="19">
        <v>1</v>
      </c>
      <c r="AC1149" s="19">
        <v>635081</v>
      </c>
      <c r="AD1149" s="19">
        <v>12</v>
      </c>
      <c r="AE1149" s="19"/>
      <c r="AF1149" s="19"/>
      <c r="AG1149" s="19"/>
      <c r="AH1149" s="19">
        <v>121459</v>
      </c>
      <c r="AI1149" s="19">
        <v>1</v>
      </c>
      <c r="AJ1149" s="19"/>
      <c r="AK1149" s="19"/>
      <c r="AL1149" s="19"/>
      <c r="AM1149" s="19"/>
      <c r="AN1149" s="19"/>
      <c r="AO1149" s="19">
        <v>2.15</v>
      </c>
      <c r="AP1149" s="19" t="s">
        <v>1519</v>
      </c>
      <c r="AQ1149" s="19" t="s">
        <v>1502</v>
      </c>
      <c r="AR1149" s="19" t="s">
        <v>1540</v>
      </c>
      <c r="AS1149" s="19" t="s">
        <v>1562</v>
      </c>
      <c r="AT1149" s="19" t="s">
        <v>1579</v>
      </c>
      <c r="AU1149" s="19" t="s">
        <v>1580</v>
      </c>
      <c r="AV1149" s="19" t="s">
        <v>1565</v>
      </c>
      <c r="AW1149" s="19">
        <v>2008</v>
      </c>
      <c r="AX1149" s="19">
        <v>3</v>
      </c>
      <c r="AY1149" s="19" t="s">
        <v>1581</v>
      </c>
      <c r="AZ1149" s="19" t="s">
        <v>1567</v>
      </c>
      <c r="BA1149" s="19">
        <v>2009</v>
      </c>
      <c r="BB1149" t="str">
        <f>VLOOKUP(AC1149,'CTCwiretagcode(Jan2016)'!A$2:C$730,3,FALSE)</f>
        <v>GLH</v>
      </c>
      <c r="BC1149" t="str">
        <f t="shared" si="54"/>
        <v>NT</v>
      </c>
      <c r="BD1149">
        <f t="shared" si="55"/>
        <v>3</v>
      </c>
      <c r="BE1149" t="str">
        <f t="shared" si="53"/>
        <v>6350813M10107  C2012850</v>
      </c>
      <c r="BK1149" s="19" t="s">
        <v>1518</v>
      </c>
    </row>
    <row r="1150" spans="1:63" x14ac:dyDescent="0.25">
      <c r="A1150" s="19" t="s">
        <v>1501</v>
      </c>
      <c r="B1150" s="19">
        <v>4.0999999999999996</v>
      </c>
      <c r="C1150" s="19">
        <v>20150424</v>
      </c>
      <c r="D1150" s="19" t="s">
        <v>41</v>
      </c>
      <c r="E1150" s="19" t="s">
        <v>41</v>
      </c>
      <c r="F1150" s="19">
        <v>2326299</v>
      </c>
      <c r="G1150" s="19">
        <v>1</v>
      </c>
      <c r="H1150" s="19">
        <v>2012</v>
      </c>
      <c r="I1150" s="19">
        <v>20120824</v>
      </c>
      <c r="J1150" s="19" t="s">
        <v>1501</v>
      </c>
      <c r="K1150" s="19">
        <v>6</v>
      </c>
      <c r="L1150" s="19">
        <v>35</v>
      </c>
      <c r="M1150" s="19">
        <v>23</v>
      </c>
      <c r="N1150" s="19">
        <v>17</v>
      </c>
      <c r="O1150" s="19" t="s">
        <v>1502</v>
      </c>
      <c r="P1150" s="19">
        <v>4</v>
      </c>
      <c r="Q1150" s="19" t="s">
        <v>67</v>
      </c>
      <c r="R1150" s="19"/>
      <c r="S1150" s="19">
        <v>5000</v>
      </c>
      <c r="T1150" s="19" t="s">
        <v>110</v>
      </c>
      <c r="U1150" s="19"/>
      <c r="V1150" s="19"/>
      <c r="W1150" s="19"/>
      <c r="X1150" s="19">
        <v>770</v>
      </c>
      <c r="Y1150" s="19">
        <v>0</v>
      </c>
      <c r="Z1150" s="19">
        <v>1</v>
      </c>
      <c r="AA1150" s="19" t="s">
        <v>48</v>
      </c>
      <c r="AB1150" s="19">
        <v>1</v>
      </c>
      <c r="AC1150" s="19">
        <v>635081</v>
      </c>
      <c r="AD1150" s="19">
        <v>12</v>
      </c>
      <c r="AE1150" s="19"/>
      <c r="AF1150" s="19"/>
      <c r="AG1150" s="19"/>
      <c r="AH1150" s="19">
        <v>121459</v>
      </c>
      <c r="AI1150" s="19">
        <v>1</v>
      </c>
      <c r="AJ1150" s="19"/>
      <c r="AK1150" s="19"/>
      <c r="AL1150" s="19"/>
      <c r="AM1150" s="19"/>
      <c r="AN1150" s="19"/>
      <c r="AO1150" s="19">
        <v>2.15</v>
      </c>
      <c r="AP1150" s="19" t="s">
        <v>1519</v>
      </c>
      <c r="AQ1150" s="19" t="s">
        <v>1502</v>
      </c>
      <c r="AR1150" s="19" t="s">
        <v>1540</v>
      </c>
      <c r="AS1150" s="19" t="s">
        <v>1562</v>
      </c>
      <c r="AT1150" s="19" t="s">
        <v>1579</v>
      </c>
      <c r="AU1150" s="19" t="s">
        <v>1580</v>
      </c>
      <c r="AV1150" s="19" t="s">
        <v>1565</v>
      </c>
      <c r="AW1150" s="19">
        <v>2008</v>
      </c>
      <c r="AX1150" s="19">
        <v>3</v>
      </c>
      <c r="AY1150" s="19" t="s">
        <v>1581</v>
      </c>
      <c r="AZ1150" s="19" t="s">
        <v>1567</v>
      </c>
      <c r="BA1150" s="19">
        <v>2009</v>
      </c>
      <c r="BB1150" t="str">
        <f>VLOOKUP(AC1150,'CTCwiretagcode(Jan2016)'!A$2:C$730,3,FALSE)</f>
        <v>GLH</v>
      </c>
      <c r="BC1150" t="str">
        <f t="shared" si="54"/>
        <v>Tr</v>
      </c>
      <c r="BD1150">
        <f t="shared" si="55"/>
        <v>3</v>
      </c>
      <c r="BE1150" t="str">
        <f t="shared" si="53"/>
        <v>6350813M10107  C2012770</v>
      </c>
      <c r="BK1150" s="19" t="s">
        <v>1518</v>
      </c>
    </row>
    <row r="1151" spans="1:63" x14ac:dyDescent="0.25">
      <c r="A1151" s="19" t="s">
        <v>1501</v>
      </c>
      <c r="B1151" s="19">
        <v>4.0999999999999996</v>
      </c>
      <c r="C1151" s="19">
        <v>20150424</v>
      </c>
      <c r="D1151" s="19" t="s">
        <v>41</v>
      </c>
      <c r="E1151" s="19" t="s">
        <v>41</v>
      </c>
      <c r="F1151" s="19">
        <v>2326351</v>
      </c>
      <c r="G1151" s="19">
        <v>1</v>
      </c>
      <c r="H1151" s="19">
        <v>2012</v>
      </c>
      <c r="I1151" s="19">
        <v>20120824</v>
      </c>
      <c r="J1151" s="19" t="s">
        <v>1501</v>
      </c>
      <c r="K1151" s="19">
        <v>6</v>
      </c>
      <c r="L1151" s="19">
        <v>35</v>
      </c>
      <c r="M1151" s="19">
        <v>23</v>
      </c>
      <c r="N1151" s="19">
        <v>29</v>
      </c>
      <c r="O1151" s="19" t="s">
        <v>1502</v>
      </c>
      <c r="P1151" s="19">
        <v>4</v>
      </c>
      <c r="Q1151" s="19" t="s">
        <v>67</v>
      </c>
      <c r="R1151" s="19"/>
      <c r="S1151" s="19">
        <v>5000</v>
      </c>
      <c r="T1151" s="19" t="s">
        <v>110</v>
      </c>
      <c r="U1151" s="19"/>
      <c r="V1151" s="19"/>
      <c r="W1151" s="19"/>
      <c r="X1151" s="19">
        <v>720</v>
      </c>
      <c r="Y1151" s="19">
        <v>0</v>
      </c>
      <c r="Z1151" s="19">
        <v>1</v>
      </c>
      <c r="AA1151" s="19" t="s">
        <v>48</v>
      </c>
      <c r="AB1151" s="19">
        <v>1</v>
      </c>
      <c r="AC1151" s="19">
        <v>186312</v>
      </c>
      <c r="AD1151" s="19">
        <v>12</v>
      </c>
      <c r="AE1151" s="19"/>
      <c r="AF1151" s="19"/>
      <c r="AG1151" s="19"/>
      <c r="AH1151" s="19">
        <v>121459</v>
      </c>
      <c r="AI1151" s="19">
        <v>1</v>
      </c>
      <c r="AJ1151" s="19"/>
      <c r="AK1151" s="19"/>
      <c r="AL1151" s="19"/>
      <c r="AM1151" s="19"/>
      <c r="AN1151" s="19"/>
      <c r="AO1151" s="19">
        <v>2.15</v>
      </c>
      <c r="AP1151" s="19" t="s">
        <v>1519</v>
      </c>
      <c r="AQ1151" s="19" t="s">
        <v>1502</v>
      </c>
      <c r="AR1151" s="19" t="s">
        <v>1505</v>
      </c>
      <c r="AS1151" s="19" t="s">
        <v>1512</v>
      </c>
      <c r="AT1151" s="19" t="s">
        <v>1513</v>
      </c>
      <c r="AU1151" s="19" t="s">
        <v>1514</v>
      </c>
      <c r="AV1151" s="19" t="s">
        <v>1515</v>
      </c>
      <c r="AW1151" s="19">
        <v>2008</v>
      </c>
      <c r="AX1151" s="19">
        <v>3</v>
      </c>
      <c r="AY1151" s="19" t="s">
        <v>1516</v>
      </c>
      <c r="AZ1151" s="19" t="s">
        <v>1517</v>
      </c>
      <c r="BA1151" s="19">
        <v>2009</v>
      </c>
      <c r="BB1151" t="str">
        <f>VLOOKUP(AC1151,'CTCwiretagcode(Jan2016)'!A$2:C$730,3,FALSE)</f>
        <v>COW</v>
      </c>
      <c r="BC1151" t="str">
        <f t="shared" si="54"/>
        <v>Tr</v>
      </c>
      <c r="BD1151">
        <f t="shared" si="55"/>
        <v>3</v>
      </c>
      <c r="BE1151" t="str">
        <f t="shared" si="53"/>
        <v>1863123M10107  C2012720</v>
      </c>
      <c r="BK1151" s="19" t="s">
        <v>1518</v>
      </c>
    </row>
    <row r="1152" spans="1:63" x14ac:dyDescent="0.25">
      <c r="A1152" s="19" t="s">
        <v>1501</v>
      </c>
      <c r="B1152" s="19">
        <v>4.0999999999999996</v>
      </c>
      <c r="C1152" s="19">
        <v>20150424</v>
      </c>
      <c r="D1152" s="19" t="s">
        <v>41</v>
      </c>
      <c r="E1152" s="19" t="s">
        <v>41</v>
      </c>
      <c r="F1152" s="19">
        <v>2326352</v>
      </c>
      <c r="G1152" s="19">
        <v>1</v>
      </c>
      <c r="H1152" s="19">
        <v>2012</v>
      </c>
      <c r="I1152" s="19">
        <v>20120824</v>
      </c>
      <c r="J1152" s="19" t="s">
        <v>1501</v>
      </c>
      <c r="K1152" s="19">
        <v>6</v>
      </c>
      <c r="L1152" s="19">
        <v>35</v>
      </c>
      <c r="M1152" s="19">
        <v>23</v>
      </c>
      <c r="N1152" s="19">
        <v>29</v>
      </c>
      <c r="O1152" s="19" t="s">
        <v>1502</v>
      </c>
      <c r="P1152" s="19">
        <v>4</v>
      </c>
      <c r="Q1152" s="19" t="s">
        <v>67</v>
      </c>
      <c r="R1152" s="19"/>
      <c r="S1152" s="19">
        <v>5000</v>
      </c>
      <c r="T1152" s="19" t="s">
        <v>110</v>
      </c>
      <c r="U1152" s="19"/>
      <c r="V1152" s="19"/>
      <c r="W1152" s="19"/>
      <c r="X1152" s="19">
        <v>740</v>
      </c>
      <c r="Y1152" s="19">
        <v>0</v>
      </c>
      <c r="Z1152" s="19">
        <v>1</v>
      </c>
      <c r="AA1152" s="19" t="s">
        <v>48</v>
      </c>
      <c r="AB1152" s="19">
        <v>1</v>
      </c>
      <c r="AC1152" s="19">
        <v>635081</v>
      </c>
      <c r="AD1152" s="19">
        <v>12</v>
      </c>
      <c r="AE1152" s="19"/>
      <c r="AF1152" s="19"/>
      <c r="AG1152" s="19"/>
      <c r="AH1152" s="19">
        <v>121459</v>
      </c>
      <c r="AI1152" s="19">
        <v>1</v>
      </c>
      <c r="AJ1152" s="19"/>
      <c r="AK1152" s="19"/>
      <c r="AL1152" s="19"/>
      <c r="AM1152" s="19"/>
      <c r="AN1152" s="19"/>
      <c r="AO1152" s="19">
        <v>2.15</v>
      </c>
      <c r="AP1152" s="19" t="s">
        <v>1519</v>
      </c>
      <c r="AQ1152" s="19" t="s">
        <v>1502</v>
      </c>
      <c r="AR1152" s="19" t="s">
        <v>1540</v>
      </c>
      <c r="AS1152" s="19" t="s">
        <v>1562</v>
      </c>
      <c r="AT1152" s="19" t="s">
        <v>1579</v>
      </c>
      <c r="AU1152" s="19" t="s">
        <v>1580</v>
      </c>
      <c r="AV1152" s="19" t="s">
        <v>1565</v>
      </c>
      <c r="AW1152" s="19">
        <v>2008</v>
      </c>
      <c r="AX1152" s="19">
        <v>3</v>
      </c>
      <c r="AY1152" s="19" t="s">
        <v>1581</v>
      </c>
      <c r="AZ1152" s="19" t="s">
        <v>1567</v>
      </c>
      <c r="BA1152" s="19">
        <v>2009</v>
      </c>
      <c r="BB1152" t="str">
        <f>VLOOKUP(AC1152,'CTCwiretagcode(Jan2016)'!A$2:C$730,3,FALSE)</f>
        <v>GLH</v>
      </c>
      <c r="BC1152" t="str">
        <f t="shared" si="54"/>
        <v>Tr</v>
      </c>
      <c r="BD1152">
        <f t="shared" si="55"/>
        <v>3</v>
      </c>
      <c r="BE1152" t="str">
        <f t="shared" si="53"/>
        <v>6350813M10107  C2012740</v>
      </c>
      <c r="BK1152" s="19" t="s">
        <v>1518</v>
      </c>
    </row>
    <row r="1153" spans="1:63" x14ac:dyDescent="0.25">
      <c r="A1153" s="19" t="s">
        <v>1501</v>
      </c>
      <c r="B1153" s="19">
        <v>4.0999999999999996</v>
      </c>
      <c r="C1153" s="19">
        <v>20150424</v>
      </c>
      <c r="D1153" s="19" t="s">
        <v>41</v>
      </c>
      <c r="E1153" s="19" t="s">
        <v>41</v>
      </c>
      <c r="F1153" s="19">
        <v>2354244</v>
      </c>
      <c r="G1153" s="19">
        <v>1</v>
      </c>
      <c r="H1153" s="19">
        <v>2012</v>
      </c>
      <c r="I1153" s="19">
        <v>20120827</v>
      </c>
      <c r="J1153" s="19" t="s">
        <v>1501</v>
      </c>
      <c r="K1153" s="19">
        <v>6</v>
      </c>
      <c r="L1153" s="19">
        <v>36</v>
      </c>
      <c r="M1153" s="19">
        <v>23</v>
      </c>
      <c r="N1153" s="19">
        <v>49</v>
      </c>
      <c r="O1153" s="19" t="s">
        <v>1502</v>
      </c>
      <c r="P1153" s="19">
        <v>4</v>
      </c>
      <c r="Q1153" s="19" t="s">
        <v>67</v>
      </c>
      <c r="R1153" s="19"/>
      <c r="S1153" s="19">
        <v>5000</v>
      </c>
      <c r="T1153" s="19" t="s">
        <v>45</v>
      </c>
      <c r="U1153" s="19"/>
      <c r="V1153" s="19"/>
      <c r="W1153" s="19"/>
      <c r="X1153" s="19">
        <v>820</v>
      </c>
      <c r="Y1153" s="19">
        <v>0</v>
      </c>
      <c r="Z1153" s="19">
        <v>1</v>
      </c>
      <c r="AA1153" s="19" t="s">
        <v>48</v>
      </c>
      <c r="AB1153" s="19">
        <v>1</v>
      </c>
      <c r="AC1153" s="19">
        <v>634841</v>
      </c>
      <c r="AD1153" s="19">
        <v>12</v>
      </c>
      <c r="AE1153" s="19"/>
      <c r="AF1153" s="19"/>
      <c r="AG1153" s="19"/>
      <c r="AH1153" s="19">
        <v>121460</v>
      </c>
      <c r="AI1153" s="19">
        <v>1</v>
      </c>
      <c r="AJ1153" s="19"/>
      <c r="AK1153" s="19"/>
      <c r="AL1153" s="19"/>
      <c r="AM1153" s="19"/>
      <c r="AN1153" s="19"/>
      <c r="AO1153" s="19">
        <v>2.2999999999999998</v>
      </c>
      <c r="AP1153" s="19" t="s">
        <v>1519</v>
      </c>
      <c r="AQ1153" s="19" t="s">
        <v>1502</v>
      </c>
      <c r="AR1153" s="19" t="s">
        <v>1540</v>
      </c>
      <c r="AS1153" s="19" t="s">
        <v>1562</v>
      </c>
      <c r="AT1153" s="19" t="s">
        <v>1563</v>
      </c>
      <c r="AU1153" s="19" t="s">
        <v>1564</v>
      </c>
      <c r="AV1153" s="19" t="s">
        <v>1565</v>
      </c>
      <c r="AW1153" s="19">
        <v>2008</v>
      </c>
      <c r="AX1153" s="19">
        <v>3</v>
      </c>
      <c r="AY1153" s="19" t="s">
        <v>1566</v>
      </c>
      <c r="AZ1153" s="19" t="s">
        <v>1567</v>
      </c>
      <c r="BA1153" s="19">
        <v>2009</v>
      </c>
      <c r="BB1153" t="str">
        <f>VLOOKUP(AC1153,'CTCwiretagcode(Jan2016)'!A$2:C$730,3,FALSE)</f>
        <v>SAM</v>
      </c>
      <c r="BC1153" t="str">
        <f t="shared" si="54"/>
        <v>mix</v>
      </c>
      <c r="BD1153">
        <f t="shared" si="55"/>
        <v>3</v>
      </c>
      <c r="BE1153" t="str">
        <f t="shared" si="53"/>
        <v>6348413M10107  C2012820</v>
      </c>
      <c r="BK1153" s="19" t="s">
        <v>1518</v>
      </c>
    </row>
    <row r="1154" spans="1:63" x14ac:dyDescent="0.25">
      <c r="A1154" s="19" t="s">
        <v>1501</v>
      </c>
      <c r="B1154" s="19">
        <v>4.0999999999999996</v>
      </c>
      <c r="C1154" s="19">
        <v>20150424</v>
      </c>
      <c r="D1154" s="19" t="s">
        <v>41</v>
      </c>
      <c r="E1154" s="19" t="s">
        <v>41</v>
      </c>
      <c r="F1154" s="19">
        <v>2354256</v>
      </c>
      <c r="G1154" s="19">
        <v>1</v>
      </c>
      <c r="H1154" s="19">
        <v>2012</v>
      </c>
      <c r="I1154" s="19">
        <v>20120827</v>
      </c>
      <c r="J1154" s="19" t="s">
        <v>1501</v>
      </c>
      <c r="K1154" s="19">
        <v>6</v>
      </c>
      <c r="L1154" s="19">
        <v>36</v>
      </c>
      <c r="M1154" s="19">
        <v>23</v>
      </c>
      <c r="N1154" s="19">
        <v>49</v>
      </c>
      <c r="O1154" s="19" t="s">
        <v>1502</v>
      </c>
      <c r="P1154" s="19">
        <v>4</v>
      </c>
      <c r="Q1154" s="19" t="s">
        <v>67</v>
      </c>
      <c r="R1154" s="19"/>
      <c r="S1154" s="19">
        <v>5000</v>
      </c>
      <c r="T1154" s="19" t="s">
        <v>110</v>
      </c>
      <c r="U1154" s="19"/>
      <c r="V1154" s="19"/>
      <c r="W1154" s="19"/>
      <c r="X1154" s="19">
        <v>770</v>
      </c>
      <c r="Y1154" s="19">
        <v>0</v>
      </c>
      <c r="Z1154" s="19">
        <v>1</v>
      </c>
      <c r="AA1154" s="19" t="s">
        <v>48</v>
      </c>
      <c r="AB1154" s="19">
        <v>1</v>
      </c>
      <c r="AC1154" s="19">
        <v>634841</v>
      </c>
      <c r="AD1154" s="19">
        <v>12</v>
      </c>
      <c r="AE1154" s="19"/>
      <c r="AF1154" s="19"/>
      <c r="AG1154" s="19"/>
      <c r="AH1154" s="19">
        <v>121460</v>
      </c>
      <c r="AI1154" s="19">
        <v>1</v>
      </c>
      <c r="AJ1154" s="19"/>
      <c r="AK1154" s="19"/>
      <c r="AL1154" s="19"/>
      <c r="AM1154" s="19"/>
      <c r="AN1154" s="19"/>
      <c r="AO1154" s="19">
        <v>2.2999999999999998</v>
      </c>
      <c r="AP1154" s="19" t="s">
        <v>1519</v>
      </c>
      <c r="AQ1154" s="19" t="s">
        <v>1502</v>
      </c>
      <c r="AR1154" s="19" t="s">
        <v>1540</v>
      </c>
      <c r="AS1154" s="19" t="s">
        <v>1562</v>
      </c>
      <c r="AT1154" s="19" t="s">
        <v>1563</v>
      </c>
      <c r="AU1154" s="19" t="s">
        <v>1564</v>
      </c>
      <c r="AV1154" s="19" t="s">
        <v>1565</v>
      </c>
      <c r="AW1154" s="19">
        <v>2008</v>
      </c>
      <c r="AX1154" s="19">
        <v>3</v>
      </c>
      <c r="AY1154" s="19" t="s">
        <v>1566</v>
      </c>
      <c r="AZ1154" s="19" t="s">
        <v>1567</v>
      </c>
      <c r="BA1154" s="19">
        <v>2009</v>
      </c>
      <c r="BB1154" t="str">
        <f>VLOOKUP(AC1154,'CTCwiretagcode(Jan2016)'!A$2:C$730,3,FALSE)</f>
        <v>SAM</v>
      </c>
      <c r="BC1154" t="str">
        <f t="shared" si="54"/>
        <v>mix</v>
      </c>
      <c r="BD1154">
        <f t="shared" si="55"/>
        <v>3</v>
      </c>
      <c r="BE1154" t="str">
        <f t="shared" si="53"/>
        <v>6348413M10107  C2012770</v>
      </c>
      <c r="BK1154" s="19" t="s">
        <v>1518</v>
      </c>
    </row>
    <row r="1155" spans="1:63" x14ac:dyDescent="0.25">
      <c r="A1155" s="19" t="s">
        <v>1501</v>
      </c>
      <c r="B1155" s="19">
        <v>4.0999999999999996</v>
      </c>
      <c r="C1155" s="19">
        <v>20150424</v>
      </c>
      <c r="D1155" s="19" t="s">
        <v>41</v>
      </c>
      <c r="E1155" s="19" t="s">
        <v>41</v>
      </c>
      <c r="F1155" s="19">
        <v>2354257</v>
      </c>
      <c r="G1155" s="19">
        <v>1</v>
      </c>
      <c r="H1155" s="19">
        <v>2012</v>
      </c>
      <c r="I1155" s="19">
        <v>20120827</v>
      </c>
      <c r="J1155" s="19" t="s">
        <v>1501</v>
      </c>
      <c r="K1155" s="19">
        <v>6</v>
      </c>
      <c r="L1155" s="19">
        <v>36</v>
      </c>
      <c r="M1155" s="19">
        <v>23</v>
      </c>
      <c r="N1155" s="19">
        <v>49</v>
      </c>
      <c r="O1155" s="19" t="s">
        <v>1502</v>
      </c>
      <c r="P1155" s="19">
        <v>4</v>
      </c>
      <c r="Q1155" s="19" t="s">
        <v>67</v>
      </c>
      <c r="R1155" s="19"/>
      <c r="S1155" s="19">
        <v>5000</v>
      </c>
      <c r="T1155" s="19" t="s">
        <v>45</v>
      </c>
      <c r="U1155" s="19"/>
      <c r="V1155" s="19"/>
      <c r="W1155" s="19"/>
      <c r="X1155" s="19">
        <v>760</v>
      </c>
      <c r="Y1155" s="19">
        <v>0</v>
      </c>
      <c r="Z1155" s="19">
        <v>1</v>
      </c>
      <c r="AA1155" s="19" t="s">
        <v>48</v>
      </c>
      <c r="AB1155" s="19">
        <v>1</v>
      </c>
      <c r="AC1155" s="19">
        <v>634841</v>
      </c>
      <c r="AD1155" s="19">
        <v>12</v>
      </c>
      <c r="AE1155" s="19"/>
      <c r="AF1155" s="19"/>
      <c r="AG1155" s="19"/>
      <c r="AH1155" s="19">
        <v>121460</v>
      </c>
      <c r="AI1155" s="19">
        <v>1</v>
      </c>
      <c r="AJ1155" s="19"/>
      <c r="AK1155" s="19"/>
      <c r="AL1155" s="19"/>
      <c r="AM1155" s="19"/>
      <c r="AN1155" s="19"/>
      <c r="AO1155" s="19">
        <v>2.2999999999999998</v>
      </c>
      <c r="AP1155" s="19" t="s">
        <v>1519</v>
      </c>
      <c r="AQ1155" s="19" t="s">
        <v>1502</v>
      </c>
      <c r="AR1155" s="19" t="s">
        <v>1540</v>
      </c>
      <c r="AS1155" s="19" t="s">
        <v>1562</v>
      </c>
      <c r="AT1155" s="19" t="s">
        <v>1563</v>
      </c>
      <c r="AU1155" s="19" t="s">
        <v>1564</v>
      </c>
      <c r="AV1155" s="19" t="s">
        <v>1565</v>
      </c>
      <c r="AW1155" s="19">
        <v>2008</v>
      </c>
      <c r="AX1155" s="19">
        <v>3</v>
      </c>
      <c r="AY1155" s="19" t="s">
        <v>1566</v>
      </c>
      <c r="AZ1155" s="19" t="s">
        <v>1567</v>
      </c>
      <c r="BA1155" s="19">
        <v>2009</v>
      </c>
      <c r="BB1155" t="str">
        <f>VLOOKUP(AC1155,'CTCwiretagcode(Jan2016)'!A$2:C$730,3,FALSE)</f>
        <v>SAM</v>
      </c>
      <c r="BC1155" t="str">
        <f t="shared" si="54"/>
        <v>mix</v>
      </c>
      <c r="BD1155">
        <f t="shared" si="55"/>
        <v>3</v>
      </c>
      <c r="BE1155" t="str">
        <f t="shared" ref="BE1155:BE1218" si="56">AC1155&amp;Q1155&amp;H1155&amp;X1155</f>
        <v>6348413M10107  C2012760</v>
      </c>
      <c r="BK1155" s="19" t="s">
        <v>1518</v>
      </c>
    </row>
    <row r="1156" spans="1:63" x14ac:dyDescent="0.25">
      <c r="A1156" s="19" t="s">
        <v>1501</v>
      </c>
      <c r="B1156" s="19">
        <v>4.0999999999999996</v>
      </c>
      <c r="C1156" s="19">
        <v>20150424</v>
      </c>
      <c r="D1156" s="19" t="s">
        <v>41</v>
      </c>
      <c r="E1156" s="19" t="s">
        <v>41</v>
      </c>
      <c r="F1156" s="19">
        <v>2326111</v>
      </c>
      <c r="G1156" s="19">
        <v>1</v>
      </c>
      <c r="H1156" s="19">
        <v>2012</v>
      </c>
      <c r="I1156" s="19">
        <v>20120828</v>
      </c>
      <c r="J1156" s="19" t="s">
        <v>1501</v>
      </c>
      <c r="K1156" s="19">
        <v>6</v>
      </c>
      <c r="L1156" s="19">
        <v>36</v>
      </c>
      <c r="M1156" s="19">
        <v>23</v>
      </c>
      <c r="N1156" s="19">
        <v>17</v>
      </c>
      <c r="O1156" s="19" t="s">
        <v>1502</v>
      </c>
      <c r="P1156" s="19">
        <v>4</v>
      </c>
      <c r="Q1156" s="19" t="s">
        <v>67</v>
      </c>
      <c r="R1156" s="19"/>
      <c r="S1156" s="19">
        <v>5000</v>
      </c>
      <c r="T1156" s="19" t="s">
        <v>45</v>
      </c>
      <c r="U1156" s="19"/>
      <c r="V1156" s="19"/>
      <c r="W1156" s="19"/>
      <c r="X1156" s="19">
        <v>810</v>
      </c>
      <c r="Y1156" s="19">
        <v>0</v>
      </c>
      <c r="Z1156" s="19">
        <v>1</v>
      </c>
      <c r="AA1156" s="19" t="s">
        <v>48</v>
      </c>
      <c r="AB1156" s="19">
        <v>1</v>
      </c>
      <c r="AC1156" s="19">
        <v>634841</v>
      </c>
      <c r="AD1156" s="19">
        <v>12</v>
      </c>
      <c r="AE1156" s="19"/>
      <c r="AF1156" s="19"/>
      <c r="AG1156" s="19"/>
      <c r="AH1156" s="19">
        <v>121460</v>
      </c>
      <c r="AI1156" s="19">
        <v>1</v>
      </c>
      <c r="AJ1156" s="19"/>
      <c r="AK1156" s="19"/>
      <c r="AL1156" s="19"/>
      <c r="AM1156" s="19"/>
      <c r="AN1156" s="19"/>
      <c r="AO1156" s="19">
        <v>2.2999999999999998</v>
      </c>
      <c r="AP1156" s="19" t="s">
        <v>1519</v>
      </c>
      <c r="AQ1156" s="19" t="s">
        <v>1502</v>
      </c>
      <c r="AR1156" s="19" t="s">
        <v>1540</v>
      </c>
      <c r="AS1156" s="19" t="s">
        <v>1562</v>
      </c>
      <c r="AT1156" s="19" t="s">
        <v>1563</v>
      </c>
      <c r="AU1156" s="19" t="s">
        <v>1564</v>
      </c>
      <c r="AV1156" s="19" t="s">
        <v>1565</v>
      </c>
      <c r="AW1156" s="19">
        <v>2008</v>
      </c>
      <c r="AX1156" s="19">
        <v>3</v>
      </c>
      <c r="AY1156" s="19" t="s">
        <v>1566</v>
      </c>
      <c r="AZ1156" s="19" t="s">
        <v>1567</v>
      </c>
      <c r="BA1156" s="19">
        <v>2009</v>
      </c>
      <c r="BB1156" t="str">
        <f>VLOOKUP(AC1156,'CTCwiretagcode(Jan2016)'!A$2:C$730,3,FALSE)</f>
        <v>SAM</v>
      </c>
      <c r="BC1156" t="str">
        <f t="shared" ref="BC1156:BC1219" si="57">VLOOKUP(N1156,BF$2:BG$7,2,FALSE)</f>
        <v>Tr</v>
      </c>
      <c r="BD1156">
        <f t="shared" ref="BD1156:BD1219" si="58">IF(MID(I1156,5,2)*1&gt;=10,4,3)</f>
        <v>3</v>
      </c>
      <c r="BE1156" t="str">
        <f t="shared" si="56"/>
        <v>6348413M10107  C2012810</v>
      </c>
      <c r="BK1156" s="19" t="s">
        <v>1518</v>
      </c>
    </row>
    <row r="1157" spans="1:63" x14ac:dyDescent="0.25">
      <c r="A1157" s="19" t="s">
        <v>1501</v>
      </c>
      <c r="B1157" s="19">
        <v>4.0999999999999996</v>
      </c>
      <c r="C1157" s="19">
        <v>20150424</v>
      </c>
      <c r="D1157" s="19" t="s">
        <v>41</v>
      </c>
      <c r="E1157" s="19" t="s">
        <v>41</v>
      </c>
      <c r="F1157" s="19">
        <v>2326118</v>
      </c>
      <c r="G1157" s="19">
        <v>1</v>
      </c>
      <c r="H1157" s="19">
        <v>2012</v>
      </c>
      <c r="I1157" s="19">
        <v>20120828</v>
      </c>
      <c r="J1157" s="19" t="s">
        <v>1501</v>
      </c>
      <c r="K1157" s="19">
        <v>6</v>
      </c>
      <c r="L1157" s="19">
        <v>36</v>
      </c>
      <c r="M1157" s="19">
        <v>23</v>
      </c>
      <c r="N1157" s="19">
        <v>17</v>
      </c>
      <c r="O1157" s="19" t="s">
        <v>1502</v>
      </c>
      <c r="P1157" s="19">
        <v>4</v>
      </c>
      <c r="Q1157" s="19" t="s">
        <v>67</v>
      </c>
      <c r="R1157" s="19"/>
      <c r="S1157" s="19">
        <v>5000</v>
      </c>
      <c r="T1157" s="19" t="s">
        <v>110</v>
      </c>
      <c r="U1157" s="19"/>
      <c r="V1157" s="19"/>
      <c r="W1157" s="19"/>
      <c r="X1157" s="19">
        <v>790</v>
      </c>
      <c r="Y1157" s="19">
        <v>0</v>
      </c>
      <c r="Z1157" s="19">
        <v>1</v>
      </c>
      <c r="AA1157" s="19" t="s">
        <v>48</v>
      </c>
      <c r="AB1157" s="19">
        <v>1</v>
      </c>
      <c r="AC1157" s="19">
        <v>186315</v>
      </c>
      <c r="AD1157" s="19">
        <v>12</v>
      </c>
      <c r="AE1157" s="19"/>
      <c r="AF1157" s="19"/>
      <c r="AG1157" s="19"/>
      <c r="AH1157" s="19">
        <v>121460</v>
      </c>
      <c r="AI1157" s="19">
        <v>1</v>
      </c>
      <c r="AJ1157" s="19"/>
      <c r="AK1157" s="19"/>
      <c r="AL1157" s="19"/>
      <c r="AM1157" s="19"/>
      <c r="AN1157" s="19"/>
      <c r="AO1157" s="19">
        <v>2.2999999999999998</v>
      </c>
      <c r="AP1157" s="19" t="s">
        <v>1519</v>
      </c>
      <c r="AQ1157" s="19" t="s">
        <v>1502</v>
      </c>
      <c r="AR1157" s="19" t="s">
        <v>1505</v>
      </c>
      <c r="AS1157" s="19" t="s">
        <v>1512</v>
      </c>
      <c r="AT1157" s="19" t="s">
        <v>1513</v>
      </c>
      <c r="AU1157" s="19" t="s">
        <v>1514</v>
      </c>
      <c r="AV1157" s="19" t="s">
        <v>1515</v>
      </c>
      <c r="AW1157" s="19">
        <v>2008</v>
      </c>
      <c r="AX1157" s="19">
        <v>3</v>
      </c>
      <c r="AY1157" s="19" t="s">
        <v>1516</v>
      </c>
      <c r="AZ1157" s="19" t="s">
        <v>1517</v>
      </c>
      <c r="BA1157" s="19">
        <v>2009</v>
      </c>
      <c r="BB1157" t="str">
        <f>VLOOKUP(AC1157,'CTCwiretagcode(Jan2016)'!A$2:C$730,3,FALSE)</f>
        <v>COW</v>
      </c>
      <c r="BC1157" t="str">
        <f t="shared" si="57"/>
        <v>Tr</v>
      </c>
      <c r="BD1157">
        <f t="shared" si="58"/>
        <v>3</v>
      </c>
      <c r="BE1157" t="str">
        <f t="shared" si="56"/>
        <v>1863153M10107  C2012790</v>
      </c>
      <c r="BK1157" s="19" t="s">
        <v>1518</v>
      </c>
    </row>
    <row r="1158" spans="1:63" x14ac:dyDescent="0.25">
      <c r="A1158" s="19" t="s">
        <v>1501</v>
      </c>
      <c r="B1158" s="19">
        <v>4.0999999999999996</v>
      </c>
      <c r="C1158" s="19">
        <v>20150424</v>
      </c>
      <c r="D1158" s="19" t="s">
        <v>41</v>
      </c>
      <c r="E1158" s="19" t="s">
        <v>41</v>
      </c>
      <c r="F1158" s="19">
        <v>2326120</v>
      </c>
      <c r="G1158" s="19">
        <v>1</v>
      </c>
      <c r="H1158" s="19">
        <v>2012</v>
      </c>
      <c r="I1158" s="19">
        <v>20120828</v>
      </c>
      <c r="J1158" s="19" t="s">
        <v>1501</v>
      </c>
      <c r="K1158" s="19">
        <v>6</v>
      </c>
      <c r="L1158" s="19">
        <v>36</v>
      </c>
      <c r="M1158" s="19">
        <v>23</v>
      </c>
      <c r="N1158" s="19">
        <v>17</v>
      </c>
      <c r="O1158" s="19" t="s">
        <v>1502</v>
      </c>
      <c r="P1158" s="19">
        <v>4</v>
      </c>
      <c r="Q1158" s="19" t="s">
        <v>67</v>
      </c>
      <c r="R1158" s="19"/>
      <c r="S1158" s="19">
        <v>5000</v>
      </c>
      <c r="T1158" s="19" t="s">
        <v>110</v>
      </c>
      <c r="U1158" s="19"/>
      <c r="V1158" s="19"/>
      <c r="W1158" s="19"/>
      <c r="X1158" s="19">
        <v>810</v>
      </c>
      <c r="Y1158" s="19">
        <v>0</v>
      </c>
      <c r="Z1158" s="19">
        <v>1</v>
      </c>
      <c r="AA1158" s="19" t="s">
        <v>48</v>
      </c>
      <c r="AB1158" s="19">
        <v>1</v>
      </c>
      <c r="AC1158" s="19">
        <v>635081</v>
      </c>
      <c r="AD1158" s="19">
        <v>12</v>
      </c>
      <c r="AE1158" s="19"/>
      <c r="AF1158" s="19"/>
      <c r="AG1158" s="19"/>
      <c r="AH1158" s="19">
        <v>121460</v>
      </c>
      <c r="AI1158" s="19">
        <v>1</v>
      </c>
      <c r="AJ1158" s="19"/>
      <c r="AK1158" s="19"/>
      <c r="AL1158" s="19"/>
      <c r="AM1158" s="19"/>
      <c r="AN1158" s="19"/>
      <c r="AO1158" s="19">
        <v>2.2999999999999998</v>
      </c>
      <c r="AP1158" s="19" t="s">
        <v>1519</v>
      </c>
      <c r="AQ1158" s="19" t="s">
        <v>1502</v>
      </c>
      <c r="AR1158" s="19" t="s">
        <v>1540</v>
      </c>
      <c r="AS1158" s="19" t="s">
        <v>1562</v>
      </c>
      <c r="AT1158" s="19" t="s">
        <v>1579</v>
      </c>
      <c r="AU1158" s="19" t="s">
        <v>1580</v>
      </c>
      <c r="AV1158" s="19" t="s">
        <v>1565</v>
      </c>
      <c r="AW1158" s="19">
        <v>2008</v>
      </c>
      <c r="AX1158" s="19">
        <v>3</v>
      </c>
      <c r="AY1158" s="19" t="s">
        <v>1581</v>
      </c>
      <c r="AZ1158" s="19" t="s">
        <v>1567</v>
      </c>
      <c r="BA1158" s="19">
        <v>2009</v>
      </c>
      <c r="BB1158" t="str">
        <f>VLOOKUP(AC1158,'CTCwiretagcode(Jan2016)'!A$2:C$730,3,FALSE)</f>
        <v>GLH</v>
      </c>
      <c r="BC1158" t="str">
        <f t="shared" si="57"/>
        <v>Tr</v>
      </c>
      <c r="BD1158">
        <f t="shared" si="58"/>
        <v>3</v>
      </c>
      <c r="BE1158" t="str">
        <f t="shared" si="56"/>
        <v>6350813M10107  C2012810</v>
      </c>
      <c r="BK1158" s="19" t="s">
        <v>1518</v>
      </c>
    </row>
    <row r="1159" spans="1:63" x14ac:dyDescent="0.25">
      <c r="A1159" s="19" t="s">
        <v>1501</v>
      </c>
      <c r="B1159" s="19">
        <v>4.0999999999999996</v>
      </c>
      <c r="C1159" s="19">
        <v>20150424</v>
      </c>
      <c r="D1159" s="19" t="s">
        <v>41</v>
      </c>
      <c r="E1159" s="19" t="s">
        <v>41</v>
      </c>
      <c r="F1159" s="19">
        <v>2327459</v>
      </c>
      <c r="G1159" s="19">
        <v>1</v>
      </c>
      <c r="H1159" s="19">
        <v>2012</v>
      </c>
      <c r="I1159" s="19">
        <v>20120830</v>
      </c>
      <c r="J1159" s="19" t="s">
        <v>1501</v>
      </c>
      <c r="K1159" s="19">
        <v>6</v>
      </c>
      <c r="L1159" s="19">
        <v>36</v>
      </c>
      <c r="M1159" s="19">
        <v>23</v>
      </c>
      <c r="N1159" s="19">
        <v>49</v>
      </c>
      <c r="O1159" s="19" t="s">
        <v>1502</v>
      </c>
      <c r="P1159" s="19">
        <v>4</v>
      </c>
      <c r="Q1159" s="19" t="s">
        <v>67</v>
      </c>
      <c r="R1159" s="19"/>
      <c r="S1159" s="19">
        <v>5000</v>
      </c>
      <c r="T1159" s="19" t="s">
        <v>110</v>
      </c>
      <c r="U1159" s="19"/>
      <c r="V1159" s="19"/>
      <c r="W1159" s="19"/>
      <c r="X1159" s="19">
        <v>770</v>
      </c>
      <c r="Y1159" s="19">
        <v>0</v>
      </c>
      <c r="Z1159" s="19">
        <v>1</v>
      </c>
      <c r="AA1159" s="19" t="s">
        <v>48</v>
      </c>
      <c r="AB1159" s="19">
        <v>1</v>
      </c>
      <c r="AC1159" s="19">
        <v>634841</v>
      </c>
      <c r="AD1159" s="19">
        <v>12</v>
      </c>
      <c r="AE1159" s="19"/>
      <c r="AF1159" s="19"/>
      <c r="AG1159" s="19"/>
      <c r="AH1159" s="19">
        <v>121460</v>
      </c>
      <c r="AI1159" s="19">
        <v>1</v>
      </c>
      <c r="AJ1159" s="19"/>
      <c r="AK1159" s="19"/>
      <c r="AL1159" s="19"/>
      <c r="AM1159" s="19"/>
      <c r="AN1159" s="19"/>
      <c r="AO1159" s="19">
        <v>2.2999999999999998</v>
      </c>
      <c r="AP1159" s="19" t="s">
        <v>1519</v>
      </c>
      <c r="AQ1159" s="19" t="s">
        <v>1502</v>
      </c>
      <c r="AR1159" s="19" t="s">
        <v>1540</v>
      </c>
      <c r="AS1159" s="19" t="s">
        <v>1562</v>
      </c>
      <c r="AT1159" s="19" t="s">
        <v>1563</v>
      </c>
      <c r="AU1159" s="19" t="s">
        <v>1564</v>
      </c>
      <c r="AV1159" s="19" t="s">
        <v>1565</v>
      </c>
      <c r="AW1159" s="19">
        <v>2008</v>
      </c>
      <c r="AX1159" s="19">
        <v>3</v>
      </c>
      <c r="AY1159" s="19" t="s">
        <v>1566</v>
      </c>
      <c r="AZ1159" s="19" t="s">
        <v>1567</v>
      </c>
      <c r="BA1159" s="19">
        <v>2009</v>
      </c>
      <c r="BB1159" t="str">
        <f>VLOOKUP(AC1159,'CTCwiretagcode(Jan2016)'!A$2:C$730,3,FALSE)</f>
        <v>SAM</v>
      </c>
      <c r="BC1159" t="str">
        <f t="shared" si="57"/>
        <v>mix</v>
      </c>
      <c r="BD1159">
        <f t="shared" si="58"/>
        <v>3</v>
      </c>
      <c r="BE1159" t="str">
        <f t="shared" si="56"/>
        <v>6348413M10107  C2012770</v>
      </c>
      <c r="BK1159" s="19" t="s">
        <v>1518</v>
      </c>
    </row>
    <row r="1160" spans="1:63" x14ac:dyDescent="0.25">
      <c r="A1160" s="19" t="s">
        <v>1501</v>
      </c>
      <c r="B1160" s="19">
        <v>4.0999999999999996</v>
      </c>
      <c r="C1160" s="19">
        <v>20150424</v>
      </c>
      <c r="D1160" s="19" t="s">
        <v>41</v>
      </c>
      <c r="E1160" s="19" t="s">
        <v>41</v>
      </c>
      <c r="F1160" s="19">
        <v>2327462</v>
      </c>
      <c r="G1160" s="19">
        <v>1</v>
      </c>
      <c r="H1160" s="19">
        <v>2012</v>
      </c>
      <c r="I1160" s="19">
        <v>20120830</v>
      </c>
      <c r="J1160" s="19" t="s">
        <v>1501</v>
      </c>
      <c r="K1160" s="19">
        <v>6</v>
      </c>
      <c r="L1160" s="19">
        <v>36</v>
      </c>
      <c r="M1160" s="19">
        <v>23</v>
      </c>
      <c r="N1160" s="19">
        <v>49</v>
      </c>
      <c r="O1160" s="19" t="s">
        <v>1502</v>
      </c>
      <c r="P1160" s="19">
        <v>4</v>
      </c>
      <c r="Q1160" s="19" t="s">
        <v>67</v>
      </c>
      <c r="R1160" s="19"/>
      <c r="S1160" s="19">
        <v>5000</v>
      </c>
      <c r="T1160" s="19" t="s">
        <v>110</v>
      </c>
      <c r="U1160" s="19"/>
      <c r="V1160" s="19"/>
      <c r="W1160" s="19"/>
      <c r="X1160" s="19">
        <v>880</v>
      </c>
      <c r="Y1160" s="19">
        <v>0</v>
      </c>
      <c r="Z1160" s="19">
        <v>1</v>
      </c>
      <c r="AA1160" s="19" t="s">
        <v>48</v>
      </c>
      <c r="AB1160" s="19">
        <v>1</v>
      </c>
      <c r="AC1160" s="19">
        <v>634841</v>
      </c>
      <c r="AD1160" s="19">
        <v>12</v>
      </c>
      <c r="AE1160" s="19"/>
      <c r="AF1160" s="19"/>
      <c r="AG1160" s="19"/>
      <c r="AH1160" s="19">
        <v>121460</v>
      </c>
      <c r="AI1160" s="19">
        <v>1</v>
      </c>
      <c r="AJ1160" s="19"/>
      <c r="AK1160" s="19"/>
      <c r="AL1160" s="19"/>
      <c r="AM1160" s="19"/>
      <c r="AN1160" s="19"/>
      <c r="AO1160" s="19">
        <v>2.2999999999999998</v>
      </c>
      <c r="AP1160" s="19" t="s">
        <v>1519</v>
      </c>
      <c r="AQ1160" s="19" t="s">
        <v>1502</v>
      </c>
      <c r="AR1160" s="19" t="s">
        <v>1540</v>
      </c>
      <c r="AS1160" s="19" t="s">
        <v>1562</v>
      </c>
      <c r="AT1160" s="19" t="s">
        <v>1563</v>
      </c>
      <c r="AU1160" s="19" t="s">
        <v>1564</v>
      </c>
      <c r="AV1160" s="19" t="s">
        <v>1565</v>
      </c>
      <c r="AW1160" s="19">
        <v>2008</v>
      </c>
      <c r="AX1160" s="19">
        <v>3</v>
      </c>
      <c r="AY1160" s="19" t="s">
        <v>1566</v>
      </c>
      <c r="AZ1160" s="19" t="s">
        <v>1567</v>
      </c>
      <c r="BA1160" s="19">
        <v>2009</v>
      </c>
      <c r="BB1160" t="str">
        <f>VLOOKUP(AC1160,'CTCwiretagcode(Jan2016)'!A$2:C$730,3,FALSE)</f>
        <v>SAM</v>
      </c>
      <c r="BC1160" t="str">
        <f t="shared" si="57"/>
        <v>mix</v>
      </c>
      <c r="BD1160">
        <f t="shared" si="58"/>
        <v>3</v>
      </c>
      <c r="BE1160" t="str">
        <f t="shared" si="56"/>
        <v>6348413M10107  C2012880</v>
      </c>
      <c r="BK1160" s="19" t="s">
        <v>1518</v>
      </c>
    </row>
    <row r="1161" spans="1:63" x14ac:dyDescent="0.25">
      <c r="A1161" s="19" t="s">
        <v>1501</v>
      </c>
      <c r="B1161" s="19">
        <v>4.0999999999999996</v>
      </c>
      <c r="C1161" s="19">
        <v>20150424</v>
      </c>
      <c r="D1161" s="19" t="s">
        <v>41</v>
      </c>
      <c r="E1161" s="19" t="s">
        <v>41</v>
      </c>
      <c r="F1161" s="19">
        <v>2327463</v>
      </c>
      <c r="G1161" s="19">
        <v>1</v>
      </c>
      <c r="H1161" s="19">
        <v>2012</v>
      </c>
      <c r="I1161" s="19">
        <v>20120830</v>
      </c>
      <c r="J1161" s="19" t="s">
        <v>1501</v>
      </c>
      <c r="K1161" s="19">
        <v>6</v>
      </c>
      <c r="L1161" s="19">
        <v>36</v>
      </c>
      <c r="M1161" s="19">
        <v>23</v>
      </c>
      <c r="N1161" s="19">
        <v>49</v>
      </c>
      <c r="O1161" s="19" t="s">
        <v>1502</v>
      </c>
      <c r="P1161" s="19">
        <v>4</v>
      </c>
      <c r="Q1161" s="19" t="s">
        <v>67</v>
      </c>
      <c r="R1161" s="19"/>
      <c r="S1161" s="19">
        <v>5000</v>
      </c>
      <c r="T1161" s="19" t="s">
        <v>110</v>
      </c>
      <c r="U1161" s="19"/>
      <c r="V1161" s="19"/>
      <c r="W1161" s="19"/>
      <c r="X1161" s="19">
        <v>700</v>
      </c>
      <c r="Y1161" s="19">
        <v>0</v>
      </c>
      <c r="Z1161" s="19">
        <v>1</v>
      </c>
      <c r="AA1161" s="19" t="s">
        <v>48</v>
      </c>
      <c r="AB1161" s="19">
        <v>1</v>
      </c>
      <c r="AC1161" s="19">
        <v>634841</v>
      </c>
      <c r="AD1161" s="19">
        <v>12</v>
      </c>
      <c r="AE1161" s="19"/>
      <c r="AF1161" s="19"/>
      <c r="AG1161" s="19"/>
      <c r="AH1161" s="19">
        <v>121460</v>
      </c>
      <c r="AI1161" s="19">
        <v>1</v>
      </c>
      <c r="AJ1161" s="19"/>
      <c r="AK1161" s="19"/>
      <c r="AL1161" s="19"/>
      <c r="AM1161" s="19"/>
      <c r="AN1161" s="19"/>
      <c r="AO1161" s="19">
        <v>2.2999999999999998</v>
      </c>
      <c r="AP1161" s="19" t="s">
        <v>1519</v>
      </c>
      <c r="AQ1161" s="19" t="s">
        <v>1502</v>
      </c>
      <c r="AR1161" s="19" t="s">
        <v>1540</v>
      </c>
      <c r="AS1161" s="19" t="s">
        <v>1562</v>
      </c>
      <c r="AT1161" s="19" t="s">
        <v>1563</v>
      </c>
      <c r="AU1161" s="19" t="s">
        <v>1564</v>
      </c>
      <c r="AV1161" s="19" t="s">
        <v>1565</v>
      </c>
      <c r="AW1161" s="19">
        <v>2008</v>
      </c>
      <c r="AX1161" s="19">
        <v>3</v>
      </c>
      <c r="AY1161" s="19" t="s">
        <v>1566</v>
      </c>
      <c r="AZ1161" s="19" t="s">
        <v>1567</v>
      </c>
      <c r="BA1161" s="19">
        <v>2009</v>
      </c>
      <c r="BB1161" t="str">
        <f>VLOOKUP(AC1161,'CTCwiretagcode(Jan2016)'!A$2:C$730,3,FALSE)</f>
        <v>SAM</v>
      </c>
      <c r="BC1161" t="str">
        <f t="shared" si="57"/>
        <v>mix</v>
      </c>
      <c r="BD1161">
        <f t="shared" si="58"/>
        <v>3</v>
      </c>
      <c r="BE1161" t="str">
        <f t="shared" si="56"/>
        <v>6348413M10107  C2012700</v>
      </c>
      <c r="BK1161" s="19" t="s">
        <v>1518</v>
      </c>
    </row>
    <row r="1162" spans="1:63" x14ac:dyDescent="0.25">
      <c r="A1162" s="19" t="s">
        <v>1501</v>
      </c>
      <c r="B1162" s="19">
        <v>4.0999999999999996</v>
      </c>
      <c r="C1162" s="19">
        <v>20150424</v>
      </c>
      <c r="D1162" s="19" t="s">
        <v>41</v>
      </c>
      <c r="E1162" s="19" t="s">
        <v>41</v>
      </c>
      <c r="F1162" s="19">
        <v>2326384</v>
      </c>
      <c r="G1162" s="19">
        <v>1</v>
      </c>
      <c r="H1162" s="19">
        <v>2012</v>
      </c>
      <c r="I1162" s="19">
        <v>20120904</v>
      </c>
      <c r="J1162" s="19" t="s">
        <v>1501</v>
      </c>
      <c r="K1162" s="19">
        <v>6</v>
      </c>
      <c r="L1162" s="19">
        <v>37</v>
      </c>
      <c r="M1162" s="19">
        <v>23</v>
      </c>
      <c r="N1162" s="19">
        <v>14</v>
      </c>
      <c r="O1162" s="19" t="s">
        <v>1502</v>
      </c>
      <c r="P1162" s="19">
        <v>4</v>
      </c>
      <c r="Q1162" s="19" t="s">
        <v>67</v>
      </c>
      <c r="R1162" s="19"/>
      <c r="S1162" s="19">
        <v>5000</v>
      </c>
      <c r="T1162" s="19" t="s">
        <v>110</v>
      </c>
      <c r="U1162" s="19"/>
      <c r="V1162" s="19"/>
      <c r="W1162" s="19"/>
      <c r="X1162" s="19">
        <v>800</v>
      </c>
      <c r="Y1162" s="19">
        <v>0</v>
      </c>
      <c r="Z1162" s="19">
        <v>1</v>
      </c>
      <c r="AA1162" s="19" t="s">
        <v>48</v>
      </c>
      <c r="AB1162" s="19">
        <v>1</v>
      </c>
      <c r="AC1162" s="19">
        <v>634841</v>
      </c>
      <c r="AD1162" s="19">
        <v>12</v>
      </c>
      <c r="AE1162" s="19"/>
      <c r="AF1162" s="19"/>
      <c r="AG1162" s="19"/>
      <c r="AH1162" s="19">
        <v>121461</v>
      </c>
      <c r="AI1162" s="19">
        <v>1</v>
      </c>
      <c r="AJ1162" s="19"/>
      <c r="AK1162" s="19"/>
      <c r="AL1162" s="19"/>
      <c r="AM1162" s="19"/>
      <c r="AN1162" s="19"/>
      <c r="AO1162" s="19">
        <v>2.92</v>
      </c>
      <c r="AP1162" s="19" t="s">
        <v>1519</v>
      </c>
      <c r="AQ1162" s="19" t="s">
        <v>1502</v>
      </c>
      <c r="AR1162" s="19" t="s">
        <v>1540</v>
      </c>
      <c r="AS1162" s="19" t="s">
        <v>1562</v>
      </c>
      <c r="AT1162" s="19" t="s">
        <v>1563</v>
      </c>
      <c r="AU1162" s="19" t="s">
        <v>1564</v>
      </c>
      <c r="AV1162" s="19" t="s">
        <v>1565</v>
      </c>
      <c r="AW1162" s="19">
        <v>2008</v>
      </c>
      <c r="AX1162" s="19">
        <v>3</v>
      </c>
      <c r="AY1162" s="19" t="s">
        <v>1566</v>
      </c>
      <c r="AZ1162" s="19" t="s">
        <v>1567</v>
      </c>
      <c r="BA1162" s="19">
        <v>2009</v>
      </c>
      <c r="BB1162" t="str">
        <f>VLOOKUP(AC1162,'CTCwiretagcode(Jan2016)'!A$2:C$730,3,FALSE)</f>
        <v>SAM</v>
      </c>
      <c r="BC1162" t="str">
        <f t="shared" si="57"/>
        <v>NT</v>
      </c>
      <c r="BD1162">
        <f t="shared" si="58"/>
        <v>3</v>
      </c>
      <c r="BE1162" t="str">
        <f t="shared" si="56"/>
        <v>6348413M10107  C2012800</v>
      </c>
      <c r="BK1162" s="19" t="s">
        <v>1518</v>
      </c>
    </row>
    <row r="1163" spans="1:63" x14ac:dyDescent="0.25">
      <c r="A1163" s="19" t="s">
        <v>1501</v>
      </c>
      <c r="B1163" s="19">
        <v>4.0999999999999996</v>
      </c>
      <c r="C1163" s="19">
        <v>20150424</v>
      </c>
      <c r="D1163" s="19" t="s">
        <v>41</v>
      </c>
      <c r="E1163" s="19" t="s">
        <v>41</v>
      </c>
      <c r="F1163" s="19">
        <v>2326386</v>
      </c>
      <c r="G1163" s="19">
        <v>1</v>
      </c>
      <c r="H1163" s="19">
        <v>2012</v>
      </c>
      <c r="I1163" s="19">
        <v>20120904</v>
      </c>
      <c r="J1163" s="19" t="s">
        <v>1501</v>
      </c>
      <c r="K1163" s="19">
        <v>6</v>
      </c>
      <c r="L1163" s="19">
        <v>37</v>
      </c>
      <c r="M1163" s="19">
        <v>23</v>
      </c>
      <c r="N1163" s="19">
        <v>14</v>
      </c>
      <c r="O1163" s="19" t="s">
        <v>1502</v>
      </c>
      <c r="P1163" s="19">
        <v>4</v>
      </c>
      <c r="Q1163" s="19" t="s">
        <v>67</v>
      </c>
      <c r="R1163" s="19"/>
      <c r="S1163" s="19">
        <v>5000</v>
      </c>
      <c r="T1163" s="19" t="s">
        <v>110</v>
      </c>
      <c r="U1163" s="19"/>
      <c r="V1163" s="19"/>
      <c r="W1163" s="19"/>
      <c r="X1163" s="19">
        <v>810</v>
      </c>
      <c r="Y1163" s="19">
        <v>0</v>
      </c>
      <c r="Z1163" s="19">
        <v>1</v>
      </c>
      <c r="AA1163" s="19" t="s">
        <v>48</v>
      </c>
      <c r="AB1163" s="19">
        <v>1</v>
      </c>
      <c r="AC1163" s="19">
        <v>635081</v>
      </c>
      <c r="AD1163" s="19">
        <v>12</v>
      </c>
      <c r="AE1163" s="19"/>
      <c r="AF1163" s="19"/>
      <c r="AG1163" s="19"/>
      <c r="AH1163" s="19">
        <v>121461</v>
      </c>
      <c r="AI1163" s="19">
        <v>1</v>
      </c>
      <c r="AJ1163" s="19"/>
      <c r="AK1163" s="19"/>
      <c r="AL1163" s="19"/>
      <c r="AM1163" s="19"/>
      <c r="AN1163" s="19"/>
      <c r="AO1163" s="19">
        <v>2.92</v>
      </c>
      <c r="AP1163" s="19" t="s">
        <v>1519</v>
      </c>
      <c r="AQ1163" s="19" t="s">
        <v>1502</v>
      </c>
      <c r="AR1163" s="19" t="s">
        <v>1540</v>
      </c>
      <c r="AS1163" s="19" t="s">
        <v>1562</v>
      </c>
      <c r="AT1163" s="19" t="s">
        <v>1579</v>
      </c>
      <c r="AU1163" s="19" t="s">
        <v>1580</v>
      </c>
      <c r="AV1163" s="19" t="s">
        <v>1565</v>
      </c>
      <c r="AW1163" s="19">
        <v>2008</v>
      </c>
      <c r="AX1163" s="19">
        <v>3</v>
      </c>
      <c r="AY1163" s="19" t="s">
        <v>1581</v>
      </c>
      <c r="AZ1163" s="19" t="s">
        <v>1567</v>
      </c>
      <c r="BA1163" s="19">
        <v>2009</v>
      </c>
      <c r="BB1163" t="str">
        <f>VLOOKUP(AC1163,'CTCwiretagcode(Jan2016)'!A$2:C$730,3,FALSE)</f>
        <v>GLH</v>
      </c>
      <c r="BC1163" t="str">
        <f t="shared" si="57"/>
        <v>NT</v>
      </c>
      <c r="BD1163">
        <f t="shared" si="58"/>
        <v>3</v>
      </c>
      <c r="BE1163" t="str">
        <f t="shared" si="56"/>
        <v>6350813M10107  C2012810</v>
      </c>
      <c r="BK1163" s="19" t="s">
        <v>1518</v>
      </c>
    </row>
    <row r="1164" spans="1:63" x14ac:dyDescent="0.25">
      <c r="A1164" s="19" t="s">
        <v>1501</v>
      </c>
      <c r="B1164" s="19">
        <v>4.0999999999999996</v>
      </c>
      <c r="C1164" s="19">
        <v>20150424</v>
      </c>
      <c r="D1164" s="19" t="s">
        <v>41</v>
      </c>
      <c r="E1164" s="19" t="s">
        <v>41</v>
      </c>
      <c r="F1164" s="19">
        <v>2326388</v>
      </c>
      <c r="G1164" s="19">
        <v>1</v>
      </c>
      <c r="H1164" s="19">
        <v>2012</v>
      </c>
      <c r="I1164" s="19">
        <v>20120904</v>
      </c>
      <c r="J1164" s="19" t="s">
        <v>1501</v>
      </c>
      <c r="K1164" s="19">
        <v>6</v>
      </c>
      <c r="L1164" s="19">
        <v>37</v>
      </c>
      <c r="M1164" s="19">
        <v>23</v>
      </c>
      <c r="N1164" s="19">
        <v>14</v>
      </c>
      <c r="O1164" s="19" t="s">
        <v>1502</v>
      </c>
      <c r="P1164" s="19">
        <v>4</v>
      </c>
      <c r="Q1164" s="19" t="s">
        <v>67</v>
      </c>
      <c r="R1164" s="19"/>
      <c r="S1164" s="19">
        <v>5000</v>
      </c>
      <c r="T1164" s="19" t="s">
        <v>110</v>
      </c>
      <c r="U1164" s="19"/>
      <c r="V1164" s="19"/>
      <c r="W1164" s="19"/>
      <c r="X1164" s="19">
        <v>710</v>
      </c>
      <c r="Y1164" s="19">
        <v>0</v>
      </c>
      <c r="Z1164" s="19">
        <v>1</v>
      </c>
      <c r="AA1164" s="19" t="s">
        <v>48</v>
      </c>
      <c r="AB1164" s="19">
        <v>1</v>
      </c>
      <c r="AC1164" s="19">
        <v>186311</v>
      </c>
      <c r="AD1164" s="19">
        <v>12</v>
      </c>
      <c r="AE1164" s="19"/>
      <c r="AF1164" s="19"/>
      <c r="AG1164" s="19"/>
      <c r="AH1164" s="19">
        <v>121461</v>
      </c>
      <c r="AI1164" s="19">
        <v>1</v>
      </c>
      <c r="AJ1164" s="19"/>
      <c r="AK1164" s="19"/>
      <c r="AL1164" s="19"/>
      <c r="AM1164" s="19"/>
      <c r="AN1164" s="19"/>
      <c r="AO1164" s="19">
        <v>2.92</v>
      </c>
      <c r="AP1164" s="19" t="s">
        <v>1519</v>
      </c>
      <c r="AQ1164" s="19" t="s">
        <v>1502</v>
      </c>
      <c r="AR1164" s="19" t="s">
        <v>1505</v>
      </c>
      <c r="AS1164" s="19" t="s">
        <v>1512</v>
      </c>
      <c r="AT1164" s="19" t="s">
        <v>1513</v>
      </c>
      <c r="AU1164" s="19" t="s">
        <v>1514</v>
      </c>
      <c r="AV1164" s="19" t="s">
        <v>1515</v>
      </c>
      <c r="AW1164" s="19">
        <v>2008</v>
      </c>
      <c r="AX1164" s="19">
        <v>3</v>
      </c>
      <c r="AY1164" s="19" t="s">
        <v>1516</v>
      </c>
      <c r="AZ1164" s="19" t="s">
        <v>1517</v>
      </c>
      <c r="BA1164" s="19">
        <v>2009</v>
      </c>
      <c r="BB1164" t="str">
        <f>VLOOKUP(AC1164,'CTCwiretagcode(Jan2016)'!A$2:C$730,3,FALSE)</f>
        <v>COW</v>
      </c>
      <c r="BC1164" t="str">
        <f t="shared" si="57"/>
        <v>NT</v>
      </c>
      <c r="BD1164">
        <f t="shared" si="58"/>
        <v>3</v>
      </c>
      <c r="BE1164" t="str">
        <f t="shared" si="56"/>
        <v>1863113M10107  C2012710</v>
      </c>
      <c r="BK1164" s="19" t="s">
        <v>1518</v>
      </c>
    </row>
    <row r="1165" spans="1:63" x14ac:dyDescent="0.25">
      <c r="A1165" s="19" t="s">
        <v>1501</v>
      </c>
      <c r="B1165" s="19">
        <v>4.0999999999999996</v>
      </c>
      <c r="C1165" s="19">
        <v>20150424</v>
      </c>
      <c r="D1165" s="19" t="s">
        <v>41</v>
      </c>
      <c r="E1165" s="19" t="s">
        <v>41</v>
      </c>
      <c r="F1165" s="19">
        <v>2326394</v>
      </c>
      <c r="G1165" s="19">
        <v>1</v>
      </c>
      <c r="H1165" s="19">
        <v>2012</v>
      </c>
      <c r="I1165" s="19">
        <v>20120904</v>
      </c>
      <c r="J1165" s="19" t="s">
        <v>1501</v>
      </c>
      <c r="K1165" s="19">
        <v>6</v>
      </c>
      <c r="L1165" s="19">
        <v>37</v>
      </c>
      <c r="M1165" s="19">
        <v>23</v>
      </c>
      <c r="N1165" s="19">
        <v>14</v>
      </c>
      <c r="O1165" s="19" t="s">
        <v>1502</v>
      </c>
      <c r="P1165" s="19">
        <v>4</v>
      </c>
      <c r="Q1165" s="19" t="s">
        <v>67</v>
      </c>
      <c r="R1165" s="19"/>
      <c r="S1165" s="19">
        <v>5000</v>
      </c>
      <c r="T1165" s="19" t="s">
        <v>110</v>
      </c>
      <c r="U1165" s="19"/>
      <c r="V1165" s="19"/>
      <c r="W1165" s="19"/>
      <c r="X1165" s="19">
        <v>850</v>
      </c>
      <c r="Y1165" s="19">
        <v>0</v>
      </c>
      <c r="Z1165" s="19">
        <v>1</v>
      </c>
      <c r="AA1165" s="19" t="s">
        <v>48</v>
      </c>
      <c r="AB1165" s="19">
        <v>1</v>
      </c>
      <c r="AC1165" s="19">
        <v>180472</v>
      </c>
      <c r="AD1165" s="19">
        <v>12</v>
      </c>
      <c r="AE1165" s="19"/>
      <c r="AF1165" s="19"/>
      <c r="AG1165" s="19"/>
      <c r="AH1165" s="19">
        <v>121461</v>
      </c>
      <c r="AI1165" s="19">
        <v>1</v>
      </c>
      <c r="AJ1165" s="19"/>
      <c r="AK1165" s="19"/>
      <c r="AL1165" s="19"/>
      <c r="AM1165" s="19"/>
      <c r="AN1165" s="19"/>
      <c r="AO1165" s="19">
        <v>2.92</v>
      </c>
      <c r="AP1165" s="19" t="s">
        <v>1519</v>
      </c>
      <c r="AQ1165" s="19" t="s">
        <v>1502</v>
      </c>
      <c r="AR1165" s="19" t="s">
        <v>1505</v>
      </c>
      <c r="AS1165" s="19" t="s">
        <v>1512</v>
      </c>
      <c r="AT1165" s="19" t="s">
        <v>1513</v>
      </c>
      <c r="AU1165" s="19" t="s">
        <v>1514</v>
      </c>
      <c r="AV1165" s="19" t="s">
        <v>1515</v>
      </c>
      <c r="AW1165" s="19">
        <v>2008</v>
      </c>
      <c r="AX1165" s="19">
        <v>3</v>
      </c>
      <c r="AY1165" s="19" t="s">
        <v>1516</v>
      </c>
      <c r="AZ1165" s="19" t="s">
        <v>1517</v>
      </c>
      <c r="BA1165" s="19">
        <v>2009</v>
      </c>
      <c r="BB1165" t="str">
        <f>VLOOKUP(AC1165,'CTCwiretagcode(Jan2016)'!A$2:C$730,3,FALSE)</f>
        <v>COW</v>
      </c>
      <c r="BC1165" t="str">
        <f t="shared" si="57"/>
        <v>NT</v>
      </c>
      <c r="BD1165">
        <f t="shared" si="58"/>
        <v>3</v>
      </c>
      <c r="BE1165" t="str">
        <f t="shared" si="56"/>
        <v>1804723M10107  C2012850</v>
      </c>
      <c r="BK1165" s="19" t="s">
        <v>1518</v>
      </c>
    </row>
    <row r="1166" spans="1:63" x14ac:dyDescent="0.25">
      <c r="A1166" s="19" t="s">
        <v>1501</v>
      </c>
      <c r="B1166" s="19">
        <v>4.0999999999999996</v>
      </c>
      <c r="C1166" s="19">
        <v>20150424</v>
      </c>
      <c r="D1166" s="19" t="s">
        <v>41</v>
      </c>
      <c r="E1166" s="19" t="s">
        <v>41</v>
      </c>
      <c r="F1166" s="19">
        <v>2326395</v>
      </c>
      <c r="G1166" s="19">
        <v>1</v>
      </c>
      <c r="H1166" s="19">
        <v>2012</v>
      </c>
      <c r="I1166" s="19">
        <v>20120904</v>
      </c>
      <c r="J1166" s="19" t="s">
        <v>1501</v>
      </c>
      <c r="K1166" s="19">
        <v>6</v>
      </c>
      <c r="L1166" s="19">
        <v>37</v>
      </c>
      <c r="M1166" s="19">
        <v>23</v>
      </c>
      <c r="N1166" s="19">
        <v>14</v>
      </c>
      <c r="O1166" s="19" t="s">
        <v>1502</v>
      </c>
      <c r="P1166" s="19">
        <v>4</v>
      </c>
      <c r="Q1166" s="19" t="s">
        <v>67</v>
      </c>
      <c r="R1166" s="19"/>
      <c r="S1166" s="19">
        <v>5000</v>
      </c>
      <c r="T1166" s="19" t="s">
        <v>110</v>
      </c>
      <c r="U1166" s="19"/>
      <c r="V1166" s="19"/>
      <c r="W1166" s="19"/>
      <c r="X1166" s="19">
        <v>750</v>
      </c>
      <c r="Y1166" s="19">
        <v>0</v>
      </c>
      <c r="Z1166" s="19">
        <v>1</v>
      </c>
      <c r="AA1166" s="19" t="s">
        <v>48</v>
      </c>
      <c r="AB1166" s="19">
        <v>1</v>
      </c>
      <c r="AC1166" s="19">
        <v>634841</v>
      </c>
      <c r="AD1166" s="19">
        <v>12</v>
      </c>
      <c r="AE1166" s="19"/>
      <c r="AF1166" s="19"/>
      <c r="AG1166" s="19"/>
      <c r="AH1166" s="19">
        <v>121461</v>
      </c>
      <c r="AI1166" s="19">
        <v>1</v>
      </c>
      <c r="AJ1166" s="19"/>
      <c r="AK1166" s="19"/>
      <c r="AL1166" s="19"/>
      <c r="AM1166" s="19"/>
      <c r="AN1166" s="19"/>
      <c r="AO1166" s="19">
        <v>2.92</v>
      </c>
      <c r="AP1166" s="19" t="s">
        <v>1519</v>
      </c>
      <c r="AQ1166" s="19" t="s">
        <v>1502</v>
      </c>
      <c r="AR1166" s="19" t="s">
        <v>1540</v>
      </c>
      <c r="AS1166" s="19" t="s">
        <v>1562</v>
      </c>
      <c r="AT1166" s="19" t="s">
        <v>1563</v>
      </c>
      <c r="AU1166" s="19" t="s">
        <v>1564</v>
      </c>
      <c r="AV1166" s="19" t="s">
        <v>1565</v>
      </c>
      <c r="AW1166" s="19">
        <v>2008</v>
      </c>
      <c r="AX1166" s="19">
        <v>3</v>
      </c>
      <c r="AY1166" s="19" t="s">
        <v>1566</v>
      </c>
      <c r="AZ1166" s="19" t="s">
        <v>1567</v>
      </c>
      <c r="BA1166" s="19">
        <v>2009</v>
      </c>
      <c r="BB1166" t="str">
        <f>VLOOKUP(AC1166,'CTCwiretagcode(Jan2016)'!A$2:C$730,3,FALSE)</f>
        <v>SAM</v>
      </c>
      <c r="BC1166" t="str">
        <f t="shared" si="57"/>
        <v>NT</v>
      </c>
      <c r="BD1166">
        <f t="shared" si="58"/>
        <v>3</v>
      </c>
      <c r="BE1166" t="str">
        <f t="shared" si="56"/>
        <v>6348413M10107  C2012750</v>
      </c>
      <c r="BK1166" s="19" t="s">
        <v>1518</v>
      </c>
    </row>
    <row r="1167" spans="1:63" x14ac:dyDescent="0.25">
      <c r="A1167" s="19" t="s">
        <v>1501</v>
      </c>
      <c r="B1167" s="19">
        <v>4.0999999999999996</v>
      </c>
      <c r="C1167" s="19">
        <v>20150424</v>
      </c>
      <c r="D1167" s="19" t="s">
        <v>41</v>
      </c>
      <c r="E1167" s="19" t="s">
        <v>41</v>
      </c>
      <c r="F1167" s="19">
        <v>2326403</v>
      </c>
      <c r="G1167" s="19">
        <v>1</v>
      </c>
      <c r="H1167" s="19">
        <v>2012</v>
      </c>
      <c r="I1167" s="19">
        <v>20120904</v>
      </c>
      <c r="J1167" s="19" t="s">
        <v>1501</v>
      </c>
      <c r="K1167" s="19">
        <v>6</v>
      </c>
      <c r="L1167" s="19">
        <v>37</v>
      </c>
      <c r="M1167" s="19">
        <v>23</v>
      </c>
      <c r="N1167" s="19">
        <v>14</v>
      </c>
      <c r="O1167" s="19" t="s">
        <v>1502</v>
      </c>
      <c r="P1167" s="19">
        <v>4</v>
      </c>
      <c r="Q1167" s="19" t="s">
        <v>67</v>
      </c>
      <c r="R1167" s="19"/>
      <c r="S1167" s="19">
        <v>5000</v>
      </c>
      <c r="T1167" s="19" t="s">
        <v>110</v>
      </c>
      <c r="U1167" s="19"/>
      <c r="V1167" s="19"/>
      <c r="W1167" s="19"/>
      <c r="X1167" s="19">
        <v>920</v>
      </c>
      <c r="Y1167" s="19">
        <v>0</v>
      </c>
      <c r="Z1167" s="19">
        <v>1</v>
      </c>
      <c r="AA1167" s="19" t="s">
        <v>48</v>
      </c>
      <c r="AB1167" s="19">
        <v>1</v>
      </c>
      <c r="AC1167" s="19">
        <v>634841</v>
      </c>
      <c r="AD1167" s="19">
        <v>12</v>
      </c>
      <c r="AE1167" s="19"/>
      <c r="AF1167" s="19"/>
      <c r="AG1167" s="19"/>
      <c r="AH1167" s="19">
        <v>121461</v>
      </c>
      <c r="AI1167" s="19">
        <v>1</v>
      </c>
      <c r="AJ1167" s="19"/>
      <c r="AK1167" s="19"/>
      <c r="AL1167" s="19"/>
      <c r="AM1167" s="19"/>
      <c r="AN1167" s="19"/>
      <c r="AO1167" s="19">
        <v>2.92</v>
      </c>
      <c r="AP1167" s="19" t="s">
        <v>1519</v>
      </c>
      <c r="AQ1167" s="19" t="s">
        <v>1502</v>
      </c>
      <c r="AR1167" s="19" t="s">
        <v>1540</v>
      </c>
      <c r="AS1167" s="19" t="s">
        <v>1562</v>
      </c>
      <c r="AT1167" s="19" t="s">
        <v>1563</v>
      </c>
      <c r="AU1167" s="19" t="s">
        <v>1564</v>
      </c>
      <c r="AV1167" s="19" t="s">
        <v>1565</v>
      </c>
      <c r="AW1167" s="19">
        <v>2008</v>
      </c>
      <c r="AX1167" s="19">
        <v>3</v>
      </c>
      <c r="AY1167" s="19" t="s">
        <v>1566</v>
      </c>
      <c r="AZ1167" s="19" t="s">
        <v>1567</v>
      </c>
      <c r="BA1167" s="19">
        <v>2009</v>
      </c>
      <c r="BB1167" t="str">
        <f>VLOOKUP(AC1167,'CTCwiretagcode(Jan2016)'!A$2:C$730,3,FALSE)</f>
        <v>SAM</v>
      </c>
      <c r="BC1167" t="str">
        <f t="shared" si="57"/>
        <v>NT</v>
      </c>
      <c r="BD1167">
        <f t="shared" si="58"/>
        <v>3</v>
      </c>
      <c r="BE1167" t="str">
        <f t="shared" si="56"/>
        <v>6348413M10107  C2012920</v>
      </c>
      <c r="BK1167" s="19" t="s">
        <v>1518</v>
      </c>
    </row>
    <row r="1168" spans="1:63" x14ac:dyDescent="0.25">
      <c r="A1168" s="19" t="s">
        <v>1501</v>
      </c>
      <c r="B1168" s="19">
        <v>4.0999999999999996</v>
      </c>
      <c r="C1168" s="19">
        <v>20150424</v>
      </c>
      <c r="D1168" s="19" t="s">
        <v>41</v>
      </c>
      <c r="E1168" s="19" t="s">
        <v>41</v>
      </c>
      <c r="F1168" s="19">
        <v>2326409</v>
      </c>
      <c r="G1168" s="19">
        <v>1</v>
      </c>
      <c r="H1168" s="19">
        <v>2012</v>
      </c>
      <c r="I1168" s="19">
        <v>20120904</v>
      </c>
      <c r="J1168" s="19" t="s">
        <v>1501</v>
      </c>
      <c r="K1168" s="19">
        <v>6</v>
      </c>
      <c r="L1168" s="19">
        <v>37</v>
      </c>
      <c r="M1168" s="19">
        <v>23</v>
      </c>
      <c r="N1168" s="19">
        <v>14</v>
      </c>
      <c r="O1168" s="19" t="s">
        <v>1502</v>
      </c>
      <c r="P1168" s="19">
        <v>4</v>
      </c>
      <c r="Q1168" s="19" t="s">
        <v>67</v>
      </c>
      <c r="R1168" s="19"/>
      <c r="S1168" s="19">
        <v>5000</v>
      </c>
      <c r="T1168" s="19" t="s">
        <v>45</v>
      </c>
      <c r="U1168" s="19"/>
      <c r="V1168" s="19"/>
      <c r="W1168" s="19"/>
      <c r="X1168" s="19">
        <v>770</v>
      </c>
      <c r="Y1168" s="19">
        <v>0</v>
      </c>
      <c r="Z1168" s="19">
        <v>1</v>
      </c>
      <c r="AA1168" s="19" t="s">
        <v>48</v>
      </c>
      <c r="AB1168" s="19">
        <v>1</v>
      </c>
      <c r="AC1168" s="19">
        <v>634841</v>
      </c>
      <c r="AD1168" s="19">
        <v>12</v>
      </c>
      <c r="AE1168" s="19"/>
      <c r="AF1168" s="19"/>
      <c r="AG1168" s="19"/>
      <c r="AH1168" s="19">
        <v>121461</v>
      </c>
      <c r="AI1168" s="19">
        <v>1</v>
      </c>
      <c r="AJ1168" s="19"/>
      <c r="AK1168" s="19"/>
      <c r="AL1168" s="19"/>
      <c r="AM1168" s="19"/>
      <c r="AN1168" s="19"/>
      <c r="AO1168" s="19">
        <v>2.92</v>
      </c>
      <c r="AP1168" s="19" t="s">
        <v>1519</v>
      </c>
      <c r="AQ1168" s="19" t="s">
        <v>1502</v>
      </c>
      <c r="AR1168" s="19" t="s">
        <v>1540</v>
      </c>
      <c r="AS1168" s="19" t="s">
        <v>1562</v>
      </c>
      <c r="AT1168" s="19" t="s">
        <v>1563</v>
      </c>
      <c r="AU1168" s="19" t="s">
        <v>1564</v>
      </c>
      <c r="AV1168" s="19" t="s">
        <v>1565</v>
      </c>
      <c r="AW1168" s="19">
        <v>2008</v>
      </c>
      <c r="AX1168" s="19">
        <v>3</v>
      </c>
      <c r="AY1168" s="19" t="s">
        <v>1566</v>
      </c>
      <c r="AZ1168" s="19" t="s">
        <v>1567</v>
      </c>
      <c r="BA1168" s="19">
        <v>2009</v>
      </c>
      <c r="BB1168" t="str">
        <f>VLOOKUP(AC1168,'CTCwiretagcode(Jan2016)'!A$2:C$730,3,FALSE)</f>
        <v>SAM</v>
      </c>
      <c r="BC1168" t="str">
        <f t="shared" si="57"/>
        <v>NT</v>
      </c>
      <c r="BD1168">
        <f t="shared" si="58"/>
        <v>3</v>
      </c>
      <c r="BE1168" t="str">
        <f t="shared" si="56"/>
        <v>6348413M10107  C2012770</v>
      </c>
      <c r="BK1168" s="19" t="s">
        <v>1518</v>
      </c>
    </row>
    <row r="1169" spans="1:63" x14ac:dyDescent="0.25">
      <c r="A1169" s="19" t="s">
        <v>1501</v>
      </c>
      <c r="B1169" s="19">
        <v>4.0999999999999996</v>
      </c>
      <c r="C1169" s="19">
        <v>20150424</v>
      </c>
      <c r="D1169" s="19" t="s">
        <v>41</v>
      </c>
      <c r="E1169" s="19" t="s">
        <v>1539</v>
      </c>
      <c r="F1169" s="19">
        <v>2355546</v>
      </c>
      <c r="G1169" s="19">
        <v>1</v>
      </c>
      <c r="H1169" s="19">
        <v>2012</v>
      </c>
      <c r="I1169" s="19">
        <v>20120910</v>
      </c>
      <c r="J1169" s="19" t="s">
        <v>1501</v>
      </c>
      <c r="K1169" s="19">
        <v>6</v>
      </c>
      <c r="L1169" s="19">
        <v>38</v>
      </c>
      <c r="M1169" s="19">
        <v>23</v>
      </c>
      <c r="N1169" s="19">
        <v>17</v>
      </c>
      <c r="O1169" s="19" t="s">
        <v>1502</v>
      </c>
      <c r="P1169" s="19">
        <v>4</v>
      </c>
      <c r="Q1169" s="19" t="s">
        <v>67</v>
      </c>
      <c r="R1169" s="19"/>
      <c r="S1169" s="19">
        <v>5000</v>
      </c>
      <c r="T1169" s="19" t="s">
        <v>110</v>
      </c>
      <c r="U1169" s="19"/>
      <c r="V1169" s="19"/>
      <c r="W1169" s="19"/>
      <c r="X1169" s="19">
        <v>740</v>
      </c>
      <c r="Y1169" s="19">
        <v>0</v>
      </c>
      <c r="Z1169" s="19">
        <v>1</v>
      </c>
      <c r="AA1169" s="19" t="s">
        <v>48</v>
      </c>
      <c r="AB1169" s="19">
        <v>1</v>
      </c>
      <c r="AC1169" s="19">
        <v>634841</v>
      </c>
      <c r="AD1169" s="19">
        <v>12</v>
      </c>
      <c r="AE1169" s="19"/>
      <c r="AF1169" s="19"/>
      <c r="AG1169" s="19"/>
      <c r="AH1169" s="19">
        <v>121462</v>
      </c>
      <c r="AI1169" s="19">
        <v>1</v>
      </c>
      <c r="AJ1169" s="19"/>
      <c r="AK1169" s="19"/>
      <c r="AL1169" s="19"/>
      <c r="AM1169" s="19"/>
      <c r="AN1169" s="19"/>
      <c r="AO1169" s="19">
        <v>1.79</v>
      </c>
      <c r="AP1169" s="19" t="s">
        <v>1519</v>
      </c>
      <c r="AQ1169" s="19" t="s">
        <v>1502</v>
      </c>
      <c r="AR1169" s="19" t="s">
        <v>1540</v>
      </c>
      <c r="AS1169" s="19" t="s">
        <v>1562</v>
      </c>
      <c r="AT1169" s="19" t="s">
        <v>1563</v>
      </c>
      <c r="AU1169" s="19" t="s">
        <v>1564</v>
      </c>
      <c r="AV1169" s="19" t="s">
        <v>1565</v>
      </c>
      <c r="AW1169" s="19">
        <v>2008</v>
      </c>
      <c r="AX1169" s="19">
        <v>3</v>
      </c>
      <c r="AY1169" s="19" t="s">
        <v>1566</v>
      </c>
      <c r="AZ1169" s="19" t="s">
        <v>1567</v>
      </c>
      <c r="BA1169" s="19">
        <v>2009</v>
      </c>
      <c r="BB1169" t="str">
        <f>VLOOKUP(AC1169,'CTCwiretagcode(Jan2016)'!A$2:C$730,3,FALSE)</f>
        <v>SAM</v>
      </c>
      <c r="BC1169" t="str">
        <f t="shared" si="57"/>
        <v>Tr</v>
      </c>
      <c r="BD1169">
        <f t="shared" si="58"/>
        <v>3</v>
      </c>
      <c r="BE1169" t="str">
        <f t="shared" si="56"/>
        <v>6348413M10107  C2012740</v>
      </c>
      <c r="BK1169" s="19" t="s">
        <v>1518</v>
      </c>
    </row>
    <row r="1170" spans="1:63" x14ac:dyDescent="0.25">
      <c r="A1170" s="19" t="s">
        <v>1501</v>
      </c>
      <c r="B1170" s="19">
        <v>4.0999999999999996</v>
      </c>
      <c r="C1170" s="19">
        <v>20150424</v>
      </c>
      <c r="D1170" s="19" t="s">
        <v>41</v>
      </c>
      <c r="E1170" s="19" t="s">
        <v>41</v>
      </c>
      <c r="F1170" s="19">
        <v>2351858</v>
      </c>
      <c r="G1170" s="19">
        <v>1</v>
      </c>
      <c r="H1170" s="19">
        <v>2012</v>
      </c>
      <c r="I1170" s="19">
        <v>20120911</v>
      </c>
      <c r="J1170" s="19" t="s">
        <v>1501</v>
      </c>
      <c r="K1170" s="19">
        <v>6</v>
      </c>
      <c r="L1170" s="19">
        <v>38</v>
      </c>
      <c r="M1170" s="19">
        <v>23</v>
      </c>
      <c r="N1170" s="19">
        <v>14</v>
      </c>
      <c r="O1170" s="19" t="s">
        <v>1502</v>
      </c>
      <c r="P1170" s="19">
        <v>4</v>
      </c>
      <c r="Q1170" s="19" t="s">
        <v>67</v>
      </c>
      <c r="R1170" s="19"/>
      <c r="S1170" s="19">
        <v>0</v>
      </c>
      <c r="T1170" s="19" t="s">
        <v>45</v>
      </c>
      <c r="U1170" s="19"/>
      <c r="V1170" s="19"/>
      <c r="W1170" s="19"/>
      <c r="X1170" s="19">
        <v>850</v>
      </c>
      <c r="Y1170" s="19">
        <v>0</v>
      </c>
      <c r="Z1170" s="19">
        <v>1</v>
      </c>
      <c r="AA1170" s="19" t="s">
        <v>48</v>
      </c>
      <c r="AB1170" s="19">
        <v>1</v>
      </c>
      <c r="AC1170" s="19">
        <v>635081</v>
      </c>
      <c r="AD1170" s="19">
        <v>12</v>
      </c>
      <c r="AE1170" s="19"/>
      <c r="AF1170" s="19"/>
      <c r="AG1170" s="19"/>
      <c r="AH1170" s="19">
        <v>121462</v>
      </c>
      <c r="AI1170" s="19">
        <v>1</v>
      </c>
      <c r="AJ1170" s="19"/>
      <c r="AK1170" s="19"/>
      <c r="AL1170" s="19"/>
      <c r="AM1170" s="19"/>
      <c r="AN1170" s="19"/>
      <c r="AO1170" s="19">
        <v>1.79</v>
      </c>
      <c r="AP1170" s="19" t="s">
        <v>1519</v>
      </c>
      <c r="AQ1170" s="19" t="s">
        <v>1502</v>
      </c>
      <c r="AR1170" s="19" t="s">
        <v>1540</v>
      </c>
      <c r="AS1170" s="19" t="s">
        <v>1562</v>
      </c>
      <c r="AT1170" s="19" t="s">
        <v>1579</v>
      </c>
      <c r="AU1170" s="19" t="s">
        <v>1580</v>
      </c>
      <c r="AV1170" s="19" t="s">
        <v>1565</v>
      </c>
      <c r="AW1170" s="19">
        <v>2008</v>
      </c>
      <c r="AX1170" s="19">
        <v>3</v>
      </c>
      <c r="AY1170" s="19" t="s">
        <v>1581</v>
      </c>
      <c r="AZ1170" s="19" t="s">
        <v>1567</v>
      </c>
      <c r="BA1170" s="19">
        <v>2009</v>
      </c>
      <c r="BB1170" t="str">
        <f>VLOOKUP(AC1170,'CTCwiretagcode(Jan2016)'!A$2:C$730,3,FALSE)</f>
        <v>GLH</v>
      </c>
      <c r="BC1170" t="str">
        <f t="shared" si="57"/>
        <v>NT</v>
      </c>
      <c r="BD1170">
        <f t="shared" si="58"/>
        <v>3</v>
      </c>
      <c r="BE1170" t="str">
        <f t="shared" si="56"/>
        <v>6350813M10107  C2012850</v>
      </c>
      <c r="BK1170" s="19" t="s">
        <v>1518</v>
      </c>
    </row>
    <row r="1171" spans="1:63" x14ac:dyDescent="0.25">
      <c r="A1171" s="19" t="s">
        <v>1501</v>
      </c>
      <c r="B1171" s="19">
        <v>4.0999999999999996</v>
      </c>
      <c r="C1171" s="19">
        <v>20150424</v>
      </c>
      <c r="D1171" s="19" t="s">
        <v>41</v>
      </c>
      <c r="E1171" s="19" t="s">
        <v>41</v>
      </c>
      <c r="F1171" s="19">
        <v>2377882</v>
      </c>
      <c r="G1171" s="19">
        <v>1</v>
      </c>
      <c r="H1171" s="19">
        <v>2012</v>
      </c>
      <c r="I1171" s="19">
        <v>20120821</v>
      </c>
      <c r="J1171" s="19" t="s">
        <v>1501</v>
      </c>
      <c r="K1171" s="19">
        <v>6</v>
      </c>
      <c r="L1171" s="19">
        <v>35</v>
      </c>
      <c r="M1171" s="19">
        <v>23</v>
      </c>
      <c r="N1171" s="19">
        <v>49</v>
      </c>
      <c r="O1171" s="19" t="s">
        <v>1502</v>
      </c>
      <c r="P1171" s="19">
        <v>4</v>
      </c>
      <c r="Q1171" s="19" t="s">
        <v>67</v>
      </c>
      <c r="R1171" s="19"/>
      <c r="S1171" s="19">
        <v>5000</v>
      </c>
      <c r="T1171" s="19" t="s">
        <v>110</v>
      </c>
      <c r="U1171" s="19"/>
      <c r="V1171" s="19"/>
      <c r="W1171" s="19"/>
      <c r="X1171" s="19">
        <v>850</v>
      </c>
      <c r="Y1171" s="19">
        <v>0</v>
      </c>
      <c r="Z1171" s="19">
        <v>1</v>
      </c>
      <c r="AA1171" s="19" t="s">
        <v>48</v>
      </c>
      <c r="AB1171" s="19">
        <v>1</v>
      </c>
      <c r="AC1171" s="19">
        <v>634841</v>
      </c>
      <c r="AD1171" s="19">
        <v>12</v>
      </c>
      <c r="AE1171" s="19"/>
      <c r="AF1171" s="19"/>
      <c r="AG1171" s="19"/>
      <c r="AH1171" s="19">
        <v>121459</v>
      </c>
      <c r="AI1171" s="19">
        <v>1</v>
      </c>
      <c r="AJ1171" s="19"/>
      <c r="AK1171" s="19"/>
      <c r="AL1171" s="19"/>
      <c r="AM1171" s="19"/>
      <c r="AN1171" s="19"/>
      <c r="AO1171" s="19">
        <v>2.15</v>
      </c>
      <c r="AP1171" s="19" t="s">
        <v>1519</v>
      </c>
      <c r="AQ1171" s="19" t="s">
        <v>1502</v>
      </c>
      <c r="AR1171" s="19" t="s">
        <v>1540</v>
      </c>
      <c r="AS1171" s="19" t="s">
        <v>1562</v>
      </c>
      <c r="AT1171" s="19" t="s">
        <v>1563</v>
      </c>
      <c r="AU1171" s="19" t="s">
        <v>1564</v>
      </c>
      <c r="AV1171" s="19" t="s">
        <v>1565</v>
      </c>
      <c r="AW1171" s="19">
        <v>2008</v>
      </c>
      <c r="AX1171" s="19">
        <v>3</v>
      </c>
      <c r="AY1171" s="19" t="s">
        <v>1566</v>
      </c>
      <c r="AZ1171" s="19" t="s">
        <v>1567</v>
      </c>
      <c r="BA1171" s="19">
        <v>2009</v>
      </c>
      <c r="BB1171" t="str">
        <f>VLOOKUP(AC1171,'CTCwiretagcode(Jan2016)'!A$2:C$730,3,FALSE)</f>
        <v>SAM</v>
      </c>
      <c r="BC1171" t="str">
        <f t="shared" si="57"/>
        <v>mix</v>
      </c>
      <c r="BD1171">
        <f t="shared" si="58"/>
        <v>3</v>
      </c>
      <c r="BE1171" t="str">
        <f t="shared" si="56"/>
        <v>6348413M10107  C2012850</v>
      </c>
      <c r="BK1171" s="19" t="s">
        <v>1518</v>
      </c>
    </row>
    <row r="1172" spans="1:63" x14ac:dyDescent="0.25">
      <c r="A1172" s="19" t="s">
        <v>1501</v>
      </c>
      <c r="B1172" s="19">
        <v>4.0999999999999996</v>
      </c>
      <c r="C1172" s="19">
        <v>20150424</v>
      </c>
      <c r="D1172" s="19" t="s">
        <v>41</v>
      </c>
      <c r="E1172" s="19" t="s">
        <v>41</v>
      </c>
      <c r="F1172" s="19">
        <v>2377844</v>
      </c>
      <c r="G1172" s="19">
        <v>1</v>
      </c>
      <c r="H1172" s="19">
        <v>2012</v>
      </c>
      <c r="I1172" s="19">
        <v>20120822</v>
      </c>
      <c r="J1172" s="19" t="s">
        <v>1501</v>
      </c>
      <c r="K1172" s="19">
        <v>6</v>
      </c>
      <c r="L1172" s="19">
        <v>35</v>
      </c>
      <c r="M1172" s="19">
        <v>23</v>
      </c>
      <c r="N1172" s="19">
        <v>29</v>
      </c>
      <c r="O1172" s="19" t="s">
        <v>1502</v>
      </c>
      <c r="P1172" s="19">
        <v>4</v>
      </c>
      <c r="Q1172" s="19" t="s">
        <v>67</v>
      </c>
      <c r="R1172" s="19"/>
      <c r="S1172" s="19">
        <v>5000</v>
      </c>
      <c r="T1172" s="19" t="s">
        <v>110</v>
      </c>
      <c r="U1172" s="19"/>
      <c r="V1172" s="19"/>
      <c r="W1172" s="19"/>
      <c r="X1172" s="19">
        <v>700</v>
      </c>
      <c r="Y1172" s="19">
        <v>0</v>
      </c>
      <c r="Z1172" s="19">
        <v>1</v>
      </c>
      <c r="AA1172" s="19" t="s">
        <v>48</v>
      </c>
      <c r="AB1172" s="19">
        <v>1</v>
      </c>
      <c r="AC1172" s="19">
        <v>634841</v>
      </c>
      <c r="AD1172" s="19">
        <v>12</v>
      </c>
      <c r="AE1172" s="19"/>
      <c r="AF1172" s="19"/>
      <c r="AG1172" s="19"/>
      <c r="AH1172" s="19">
        <v>121459</v>
      </c>
      <c r="AI1172" s="19">
        <v>1</v>
      </c>
      <c r="AJ1172" s="19"/>
      <c r="AK1172" s="19"/>
      <c r="AL1172" s="19"/>
      <c r="AM1172" s="19"/>
      <c r="AN1172" s="19"/>
      <c r="AO1172" s="19">
        <v>2.15</v>
      </c>
      <c r="AP1172" s="19" t="s">
        <v>1519</v>
      </c>
      <c r="AQ1172" s="19" t="s">
        <v>1502</v>
      </c>
      <c r="AR1172" s="19" t="s">
        <v>1540</v>
      </c>
      <c r="AS1172" s="19" t="s">
        <v>1562</v>
      </c>
      <c r="AT1172" s="19" t="s">
        <v>1563</v>
      </c>
      <c r="AU1172" s="19" t="s">
        <v>1564</v>
      </c>
      <c r="AV1172" s="19" t="s">
        <v>1565</v>
      </c>
      <c r="AW1172" s="19">
        <v>2008</v>
      </c>
      <c r="AX1172" s="19">
        <v>3</v>
      </c>
      <c r="AY1172" s="19" t="s">
        <v>1566</v>
      </c>
      <c r="AZ1172" s="19" t="s">
        <v>1567</v>
      </c>
      <c r="BA1172" s="19">
        <v>2009</v>
      </c>
      <c r="BB1172" t="str">
        <f>VLOOKUP(AC1172,'CTCwiretagcode(Jan2016)'!A$2:C$730,3,FALSE)</f>
        <v>SAM</v>
      </c>
      <c r="BC1172" t="str">
        <f t="shared" si="57"/>
        <v>Tr</v>
      </c>
      <c r="BD1172">
        <f t="shared" si="58"/>
        <v>3</v>
      </c>
      <c r="BE1172" t="str">
        <f t="shared" si="56"/>
        <v>6348413M10107  C2012700</v>
      </c>
      <c r="BK1172" s="19" t="s">
        <v>1518</v>
      </c>
    </row>
    <row r="1173" spans="1:63" x14ac:dyDescent="0.25">
      <c r="A1173" s="19" t="s">
        <v>1501</v>
      </c>
      <c r="B1173" s="19">
        <v>4.0999999999999996</v>
      </c>
      <c r="C1173" s="19">
        <v>20150424</v>
      </c>
      <c r="D1173" s="19" t="s">
        <v>41</v>
      </c>
      <c r="E1173" s="19" t="s">
        <v>41</v>
      </c>
      <c r="F1173" s="19">
        <v>2377845</v>
      </c>
      <c r="G1173" s="19">
        <v>1</v>
      </c>
      <c r="H1173" s="19">
        <v>2012</v>
      </c>
      <c r="I1173" s="19">
        <v>20120822</v>
      </c>
      <c r="J1173" s="19" t="s">
        <v>1501</v>
      </c>
      <c r="K1173" s="19">
        <v>6</v>
      </c>
      <c r="L1173" s="19">
        <v>35</v>
      </c>
      <c r="M1173" s="19">
        <v>23</v>
      </c>
      <c r="N1173" s="19">
        <v>29</v>
      </c>
      <c r="O1173" s="19" t="s">
        <v>1502</v>
      </c>
      <c r="P1173" s="19">
        <v>4</v>
      </c>
      <c r="Q1173" s="19" t="s">
        <v>67</v>
      </c>
      <c r="R1173" s="19"/>
      <c r="S1173" s="19">
        <v>5000</v>
      </c>
      <c r="T1173" s="19" t="s">
        <v>45</v>
      </c>
      <c r="U1173" s="19"/>
      <c r="V1173" s="19"/>
      <c r="W1173" s="19"/>
      <c r="X1173" s="19">
        <v>780</v>
      </c>
      <c r="Y1173" s="19">
        <v>0</v>
      </c>
      <c r="Z1173" s="19">
        <v>1</v>
      </c>
      <c r="AA1173" s="19" t="s">
        <v>48</v>
      </c>
      <c r="AB1173" s="19">
        <v>1</v>
      </c>
      <c r="AC1173" s="19">
        <v>635081</v>
      </c>
      <c r="AD1173" s="19">
        <v>12</v>
      </c>
      <c r="AE1173" s="19"/>
      <c r="AF1173" s="19"/>
      <c r="AG1173" s="19"/>
      <c r="AH1173" s="19">
        <v>121459</v>
      </c>
      <c r="AI1173" s="19">
        <v>1</v>
      </c>
      <c r="AJ1173" s="19"/>
      <c r="AK1173" s="19"/>
      <c r="AL1173" s="19"/>
      <c r="AM1173" s="19"/>
      <c r="AN1173" s="19"/>
      <c r="AO1173" s="19">
        <v>2.15</v>
      </c>
      <c r="AP1173" s="19" t="s">
        <v>1519</v>
      </c>
      <c r="AQ1173" s="19" t="s">
        <v>1502</v>
      </c>
      <c r="AR1173" s="19" t="s">
        <v>1540</v>
      </c>
      <c r="AS1173" s="19" t="s">
        <v>1562</v>
      </c>
      <c r="AT1173" s="19" t="s">
        <v>1579</v>
      </c>
      <c r="AU1173" s="19" t="s">
        <v>1580</v>
      </c>
      <c r="AV1173" s="19" t="s">
        <v>1565</v>
      </c>
      <c r="AW1173" s="19">
        <v>2008</v>
      </c>
      <c r="AX1173" s="19">
        <v>3</v>
      </c>
      <c r="AY1173" s="19" t="s">
        <v>1581</v>
      </c>
      <c r="AZ1173" s="19" t="s">
        <v>1567</v>
      </c>
      <c r="BA1173" s="19">
        <v>2009</v>
      </c>
      <c r="BB1173" t="str">
        <f>VLOOKUP(AC1173,'CTCwiretagcode(Jan2016)'!A$2:C$730,3,FALSE)</f>
        <v>GLH</v>
      </c>
      <c r="BC1173" t="str">
        <f t="shared" si="57"/>
        <v>Tr</v>
      </c>
      <c r="BD1173">
        <f t="shared" si="58"/>
        <v>3</v>
      </c>
      <c r="BE1173" t="str">
        <f t="shared" si="56"/>
        <v>6350813M10107  C2012780</v>
      </c>
      <c r="BK1173" s="19" t="s">
        <v>1518</v>
      </c>
    </row>
    <row r="1174" spans="1:63" x14ac:dyDescent="0.25">
      <c r="A1174" s="19" t="s">
        <v>1501</v>
      </c>
      <c r="B1174" s="19">
        <v>4.0999999999999996</v>
      </c>
      <c r="C1174" s="19">
        <v>20150424</v>
      </c>
      <c r="D1174" s="19" t="s">
        <v>41</v>
      </c>
      <c r="E1174" s="19" t="s">
        <v>41</v>
      </c>
      <c r="F1174" s="19">
        <v>2351843</v>
      </c>
      <c r="G1174" s="19">
        <v>1</v>
      </c>
      <c r="H1174" s="19">
        <v>2012</v>
      </c>
      <c r="I1174" s="19">
        <v>20120822</v>
      </c>
      <c r="J1174" s="19" t="s">
        <v>1501</v>
      </c>
      <c r="K1174" s="19">
        <v>6</v>
      </c>
      <c r="L1174" s="19">
        <v>35</v>
      </c>
      <c r="M1174" s="19">
        <v>23</v>
      </c>
      <c r="N1174" s="19">
        <v>14</v>
      </c>
      <c r="O1174" s="19" t="s">
        <v>1502</v>
      </c>
      <c r="P1174" s="19">
        <v>4</v>
      </c>
      <c r="Q1174" s="19" t="s">
        <v>67</v>
      </c>
      <c r="R1174" s="19"/>
      <c r="S1174" s="19">
        <v>5000</v>
      </c>
      <c r="T1174" s="19" t="s">
        <v>110</v>
      </c>
      <c r="U1174" s="19"/>
      <c r="V1174" s="19"/>
      <c r="W1174" s="19"/>
      <c r="X1174" s="19">
        <v>760</v>
      </c>
      <c r="Y1174" s="19">
        <v>0</v>
      </c>
      <c r="Z1174" s="19">
        <v>1</v>
      </c>
      <c r="AA1174" s="19" t="s">
        <v>48</v>
      </c>
      <c r="AB1174" s="19">
        <v>1</v>
      </c>
      <c r="AC1174" s="19">
        <v>634583</v>
      </c>
      <c r="AD1174" s="19">
        <v>12</v>
      </c>
      <c r="AE1174" s="19"/>
      <c r="AF1174" s="19"/>
      <c r="AG1174" s="19"/>
      <c r="AH1174" s="19">
        <v>121459</v>
      </c>
      <c r="AI1174" s="19">
        <v>1</v>
      </c>
      <c r="AJ1174" s="19"/>
      <c r="AK1174" s="19"/>
      <c r="AL1174" s="19"/>
      <c r="AM1174" s="19"/>
      <c r="AN1174" s="19"/>
      <c r="AO1174" s="19">
        <v>2.15</v>
      </c>
      <c r="AP1174" s="19" t="s">
        <v>1519</v>
      </c>
      <c r="AQ1174" s="19" t="s">
        <v>1502</v>
      </c>
      <c r="AR1174" s="19" t="s">
        <v>1540</v>
      </c>
      <c r="AS1174" s="19" t="s">
        <v>1562</v>
      </c>
      <c r="AT1174" s="19" t="s">
        <v>1579</v>
      </c>
      <c r="AU1174" s="19" t="s">
        <v>1580</v>
      </c>
      <c r="AV1174" s="19" t="s">
        <v>1565</v>
      </c>
      <c r="AW1174" s="19">
        <v>2007</v>
      </c>
      <c r="AX1174" s="19">
        <v>3</v>
      </c>
      <c r="AY1174" s="19" t="s">
        <v>1581</v>
      </c>
      <c r="AZ1174" s="19" t="s">
        <v>1567</v>
      </c>
      <c r="BA1174" s="19">
        <v>2008</v>
      </c>
      <c r="BB1174" t="str">
        <f>VLOOKUP(AC1174,'CTCwiretagcode(Jan2016)'!A$2:C$730,3,FALSE)</f>
        <v>GLH</v>
      </c>
      <c r="BC1174" t="str">
        <f t="shared" si="57"/>
        <v>NT</v>
      </c>
      <c r="BD1174">
        <f t="shared" si="58"/>
        <v>3</v>
      </c>
      <c r="BE1174" t="str">
        <f t="shared" si="56"/>
        <v>6345833M10107  C2012760</v>
      </c>
      <c r="BK1174" s="19" t="s">
        <v>1518</v>
      </c>
    </row>
    <row r="1175" spans="1:63" x14ac:dyDescent="0.25">
      <c r="A1175" s="19" t="s">
        <v>1501</v>
      </c>
      <c r="B1175" s="19">
        <v>4.0999999999999996</v>
      </c>
      <c r="C1175" s="19">
        <v>20150424</v>
      </c>
      <c r="D1175" s="19" t="s">
        <v>41</v>
      </c>
      <c r="E1175" s="19" t="s">
        <v>41</v>
      </c>
      <c r="F1175" s="19">
        <v>2351844</v>
      </c>
      <c r="G1175" s="19">
        <v>1</v>
      </c>
      <c r="H1175" s="19">
        <v>2012</v>
      </c>
      <c r="I1175" s="19">
        <v>20120822</v>
      </c>
      <c r="J1175" s="19" t="s">
        <v>1501</v>
      </c>
      <c r="K1175" s="19">
        <v>6</v>
      </c>
      <c r="L1175" s="19">
        <v>35</v>
      </c>
      <c r="M1175" s="19">
        <v>23</v>
      </c>
      <c r="N1175" s="19">
        <v>14</v>
      </c>
      <c r="O1175" s="19" t="s">
        <v>1502</v>
      </c>
      <c r="P1175" s="19">
        <v>4</v>
      </c>
      <c r="Q1175" s="19" t="s">
        <v>67</v>
      </c>
      <c r="R1175" s="19"/>
      <c r="S1175" s="19">
        <v>5000</v>
      </c>
      <c r="T1175" s="19" t="s">
        <v>110</v>
      </c>
      <c r="U1175" s="19"/>
      <c r="V1175" s="19"/>
      <c r="W1175" s="19"/>
      <c r="X1175" s="19">
        <v>800</v>
      </c>
      <c r="Y1175" s="19">
        <v>0</v>
      </c>
      <c r="Z1175" s="19">
        <v>1</v>
      </c>
      <c r="AA1175" s="19" t="s">
        <v>48</v>
      </c>
      <c r="AB1175" s="19">
        <v>1</v>
      </c>
      <c r="AC1175" s="19">
        <v>634841</v>
      </c>
      <c r="AD1175" s="19">
        <v>12</v>
      </c>
      <c r="AE1175" s="19"/>
      <c r="AF1175" s="19"/>
      <c r="AG1175" s="19"/>
      <c r="AH1175" s="19">
        <v>121459</v>
      </c>
      <c r="AI1175" s="19">
        <v>1</v>
      </c>
      <c r="AJ1175" s="19"/>
      <c r="AK1175" s="19"/>
      <c r="AL1175" s="19"/>
      <c r="AM1175" s="19"/>
      <c r="AN1175" s="19"/>
      <c r="AO1175" s="19">
        <v>2.15</v>
      </c>
      <c r="AP1175" s="19" t="s">
        <v>1519</v>
      </c>
      <c r="AQ1175" s="19" t="s">
        <v>1502</v>
      </c>
      <c r="AR1175" s="19" t="s">
        <v>1540</v>
      </c>
      <c r="AS1175" s="19" t="s">
        <v>1562</v>
      </c>
      <c r="AT1175" s="19" t="s">
        <v>1563</v>
      </c>
      <c r="AU1175" s="19" t="s">
        <v>1564</v>
      </c>
      <c r="AV1175" s="19" t="s">
        <v>1565</v>
      </c>
      <c r="AW1175" s="19">
        <v>2008</v>
      </c>
      <c r="AX1175" s="19">
        <v>3</v>
      </c>
      <c r="AY1175" s="19" t="s">
        <v>1566</v>
      </c>
      <c r="AZ1175" s="19" t="s">
        <v>1567</v>
      </c>
      <c r="BA1175" s="19">
        <v>2009</v>
      </c>
      <c r="BB1175" t="str">
        <f>VLOOKUP(AC1175,'CTCwiretagcode(Jan2016)'!A$2:C$730,3,FALSE)</f>
        <v>SAM</v>
      </c>
      <c r="BC1175" t="str">
        <f t="shared" si="57"/>
        <v>NT</v>
      </c>
      <c r="BD1175">
        <f t="shared" si="58"/>
        <v>3</v>
      </c>
      <c r="BE1175" t="str">
        <f t="shared" si="56"/>
        <v>6348413M10107  C2012800</v>
      </c>
      <c r="BK1175" s="19" t="s">
        <v>1518</v>
      </c>
    </row>
    <row r="1176" spans="1:63" x14ac:dyDescent="0.25">
      <c r="A1176" s="19" t="s">
        <v>1501</v>
      </c>
      <c r="B1176" s="19">
        <v>4.0999999999999996</v>
      </c>
      <c r="C1176" s="19">
        <v>20150424</v>
      </c>
      <c r="D1176" s="19" t="s">
        <v>41</v>
      </c>
      <c r="E1176" s="19" t="s">
        <v>41</v>
      </c>
      <c r="F1176" s="19">
        <v>2326278</v>
      </c>
      <c r="G1176" s="19">
        <v>1</v>
      </c>
      <c r="H1176" s="19">
        <v>2012</v>
      </c>
      <c r="I1176" s="19">
        <v>20120823</v>
      </c>
      <c r="J1176" s="19" t="s">
        <v>1501</v>
      </c>
      <c r="K1176" s="19">
        <v>6</v>
      </c>
      <c r="L1176" s="19">
        <v>35</v>
      </c>
      <c r="M1176" s="19">
        <v>23</v>
      </c>
      <c r="N1176" s="19">
        <v>29</v>
      </c>
      <c r="O1176" s="19" t="s">
        <v>1502</v>
      </c>
      <c r="P1176" s="19">
        <v>4</v>
      </c>
      <c r="Q1176" s="19" t="s">
        <v>67</v>
      </c>
      <c r="R1176" s="19"/>
      <c r="S1176" s="19">
        <v>5000</v>
      </c>
      <c r="T1176" s="19" t="s">
        <v>110</v>
      </c>
      <c r="U1176" s="19"/>
      <c r="V1176" s="19"/>
      <c r="W1176" s="19"/>
      <c r="X1176" s="19">
        <v>890</v>
      </c>
      <c r="Y1176" s="19">
        <v>0</v>
      </c>
      <c r="Z1176" s="19">
        <v>1</v>
      </c>
      <c r="AA1176" s="19" t="s">
        <v>48</v>
      </c>
      <c r="AB1176" s="19">
        <v>1</v>
      </c>
      <c r="AC1176" s="19">
        <v>635081</v>
      </c>
      <c r="AD1176" s="19">
        <v>12</v>
      </c>
      <c r="AE1176" s="19"/>
      <c r="AF1176" s="19"/>
      <c r="AG1176" s="19"/>
      <c r="AH1176" s="19">
        <v>121459</v>
      </c>
      <c r="AI1176" s="19">
        <v>1</v>
      </c>
      <c r="AJ1176" s="19"/>
      <c r="AK1176" s="19"/>
      <c r="AL1176" s="19"/>
      <c r="AM1176" s="19"/>
      <c r="AN1176" s="19"/>
      <c r="AO1176" s="19">
        <v>2.15</v>
      </c>
      <c r="AP1176" s="19" t="s">
        <v>1519</v>
      </c>
      <c r="AQ1176" s="19" t="s">
        <v>1502</v>
      </c>
      <c r="AR1176" s="19" t="s">
        <v>1540</v>
      </c>
      <c r="AS1176" s="19" t="s">
        <v>1562</v>
      </c>
      <c r="AT1176" s="19" t="s">
        <v>1579</v>
      </c>
      <c r="AU1176" s="19" t="s">
        <v>1580</v>
      </c>
      <c r="AV1176" s="19" t="s">
        <v>1565</v>
      </c>
      <c r="AW1176" s="19">
        <v>2008</v>
      </c>
      <c r="AX1176" s="19">
        <v>3</v>
      </c>
      <c r="AY1176" s="19" t="s">
        <v>1581</v>
      </c>
      <c r="AZ1176" s="19" t="s">
        <v>1567</v>
      </c>
      <c r="BA1176" s="19">
        <v>2009</v>
      </c>
      <c r="BB1176" t="str">
        <f>VLOOKUP(AC1176,'CTCwiretagcode(Jan2016)'!A$2:C$730,3,FALSE)</f>
        <v>GLH</v>
      </c>
      <c r="BC1176" t="str">
        <f t="shared" si="57"/>
        <v>Tr</v>
      </c>
      <c r="BD1176">
        <f t="shared" si="58"/>
        <v>3</v>
      </c>
      <c r="BE1176" t="str">
        <f t="shared" si="56"/>
        <v>6350813M10107  C2012890</v>
      </c>
      <c r="BK1176" s="19" t="s">
        <v>1518</v>
      </c>
    </row>
    <row r="1177" spans="1:63" x14ac:dyDescent="0.25">
      <c r="A1177" s="19" t="s">
        <v>1501</v>
      </c>
      <c r="B1177" s="19">
        <v>4.0999999999999996</v>
      </c>
      <c r="C1177" s="19">
        <v>20150424</v>
      </c>
      <c r="D1177" s="19" t="s">
        <v>41</v>
      </c>
      <c r="E1177" s="19" t="s">
        <v>41</v>
      </c>
      <c r="F1177" s="19">
        <v>2326355</v>
      </c>
      <c r="G1177" s="19">
        <v>1</v>
      </c>
      <c r="H1177" s="19">
        <v>2012</v>
      </c>
      <c r="I1177" s="19">
        <v>20120824</v>
      </c>
      <c r="J1177" s="19" t="s">
        <v>1501</v>
      </c>
      <c r="K1177" s="19">
        <v>6</v>
      </c>
      <c r="L1177" s="19">
        <v>35</v>
      </c>
      <c r="M1177" s="19">
        <v>23</v>
      </c>
      <c r="N1177" s="19">
        <v>29</v>
      </c>
      <c r="O1177" s="19" t="s">
        <v>1502</v>
      </c>
      <c r="P1177" s="19">
        <v>4</v>
      </c>
      <c r="Q1177" s="19" t="s">
        <v>67</v>
      </c>
      <c r="R1177" s="19"/>
      <c r="S1177" s="19">
        <v>5000</v>
      </c>
      <c r="T1177" s="19" t="s">
        <v>110</v>
      </c>
      <c r="U1177" s="19"/>
      <c r="V1177" s="19"/>
      <c r="W1177" s="19"/>
      <c r="X1177" s="19">
        <v>880</v>
      </c>
      <c r="Y1177" s="19">
        <v>0</v>
      </c>
      <c r="Z1177" s="19">
        <v>1</v>
      </c>
      <c r="AA1177" s="19" t="s">
        <v>48</v>
      </c>
      <c r="AB1177" s="19">
        <v>1</v>
      </c>
      <c r="AC1177" s="19">
        <v>634841</v>
      </c>
      <c r="AD1177" s="19">
        <v>12</v>
      </c>
      <c r="AE1177" s="19"/>
      <c r="AF1177" s="19"/>
      <c r="AG1177" s="19"/>
      <c r="AH1177" s="19">
        <v>121459</v>
      </c>
      <c r="AI1177" s="19">
        <v>1</v>
      </c>
      <c r="AJ1177" s="19"/>
      <c r="AK1177" s="19"/>
      <c r="AL1177" s="19"/>
      <c r="AM1177" s="19"/>
      <c r="AN1177" s="19"/>
      <c r="AO1177" s="19">
        <v>2.15</v>
      </c>
      <c r="AP1177" s="19" t="s">
        <v>1519</v>
      </c>
      <c r="AQ1177" s="19" t="s">
        <v>1502</v>
      </c>
      <c r="AR1177" s="19" t="s">
        <v>1540</v>
      </c>
      <c r="AS1177" s="19" t="s">
        <v>1562</v>
      </c>
      <c r="AT1177" s="19" t="s">
        <v>1563</v>
      </c>
      <c r="AU1177" s="19" t="s">
        <v>1564</v>
      </c>
      <c r="AV1177" s="19" t="s">
        <v>1565</v>
      </c>
      <c r="AW1177" s="19">
        <v>2008</v>
      </c>
      <c r="AX1177" s="19">
        <v>3</v>
      </c>
      <c r="AY1177" s="19" t="s">
        <v>1566</v>
      </c>
      <c r="AZ1177" s="19" t="s">
        <v>1567</v>
      </c>
      <c r="BA1177" s="19">
        <v>2009</v>
      </c>
      <c r="BB1177" t="str">
        <f>VLOOKUP(AC1177,'CTCwiretagcode(Jan2016)'!A$2:C$730,3,FALSE)</f>
        <v>SAM</v>
      </c>
      <c r="BC1177" t="str">
        <f t="shared" si="57"/>
        <v>Tr</v>
      </c>
      <c r="BD1177">
        <f t="shared" si="58"/>
        <v>3</v>
      </c>
      <c r="BE1177" t="str">
        <f t="shared" si="56"/>
        <v>6348413M10107  C2012880</v>
      </c>
      <c r="BK1177" s="19" t="s">
        <v>1518</v>
      </c>
    </row>
    <row r="1178" spans="1:63" x14ac:dyDescent="0.25">
      <c r="A1178" s="19" t="s">
        <v>1501</v>
      </c>
      <c r="B1178" s="19">
        <v>4.0999999999999996</v>
      </c>
      <c r="C1178" s="19">
        <v>20150424</v>
      </c>
      <c r="D1178" s="19" t="s">
        <v>41</v>
      </c>
      <c r="E1178" s="19" t="s">
        <v>41</v>
      </c>
      <c r="F1178" s="19">
        <v>2326301</v>
      </c>
      <c r="G1178" s="19">
        <v>1</v>
      </c>
      <c r="H1178" s="19">
        <v>2012</v>
      </c>
      <c r="I1178" s="19">
        <v>20120827</v>
      </c>
      <c r="J1178" s="19" t="s">
        <v>1501</v>
      </c>
      <c r="K1178" s="19">
        <v>6</v>
      </c>
      <c r="L1178" s="19">
        <v>36</v>
      </c>
      <c r="M1178" s="19">
        <v>23</v>
      </c>
      <c r="N1178" s="19">
        <v>17</v>
      </c>
      <c r="O1178" s="19" t="s">
        <v>1502</v>
      </c>
      <c r="P1178" s="19">
        <v>4</v>
      </c>
      <c r="Q1178" s="19" t="s">
        <v>67</v>
      </c>
      <c r="R1178" s="19"/>
      <c r="S1178" s="19">
        <v>5000</v>
      </c>
      <c r="T1178" s="19" t="s">
        <v>110</v>
      </c>
      <c r="U1178" s="19"/>
      <c r="V1178" s="19"/>
      <c r="W1178" s="19"/>
      <c r="X1178" s="19">
        <v>700</v>
      </c>
      <c r="Y1178" s="19">
        <v>0</v>
      </c>
      <c r="Z1178" s="19">
        <v>1</v>
      </c>
      <c r="AA1178" s="19" t="s">
        <v>48</v>
      </c>
      <c r="AB1178" s="19">
        <v>1</v>
      </c>
      <c r="AC1178" s="19">
        <v>634841</v>
      </c>
      <c r="AD1178" s="19">
        <v>12</v>
      </c>
      <c r="AE1178" s="19"/>
      <c r="AF1178" s="19"/>
      <c r="AG1178" s="19"/>
      <c r="AH1178" s="19">
        <v>121460</v>
      </c>
      <c r="AI1178" s="19">
        <v>1</v>
      </c>
      <c r="AJ1178" s="19"/>
      <c r="AK1178" s="19"/>
      <c r="AL1178" s="19"/>
      <c r="AM1178" s="19"/>
      <c r="AN1178" s="19"/>
      <c r="AO1178" s="19">
        <v>2.2999999999999998</v>
      </c>
      <c r="AP1178" s="19" t="s">
        <v>1519</v>
      </c>
      <c r="AQ1178" s="19" t="s">
        <v>1502</v>
      </c>
      <c r="AR1178" s="19" t="s">
        <v>1540</v>
      </c>
      <c r="AS1178" s="19" t="s">
        <v>1562</v>
      </c>
      <c r="AT1178" s="19" t="s">
        <v>1563</v>
      </c>
      <c r="AU1178" s="19" t="s">
        <v>1564</v>
      </c>
      <c r="AV1178" s="19" t="s">
        <v>1565</v>
      </c>
      <c r="AW1178" s="19">
        <v>2008</v>
      </c>
      <c r="AX1178" s="19">
        <v>3</v>
      </c>
      <c r="AY1178" s="19" t="s">
        <v>1566</v>
      </c>
      <c r="AZ1178" s="19" t="s">
        <v>1567</v>
      </c>
      <c r="BA1178" s="19">
        <v>2009</v>
      </c>
      <c r="BB1178" t="str">
        <f>VLOOKUP(AC1178,'CTCwiretagcode(Jan2016)'!A$2:C$730,3,FALSE)</f>
        <v>SAM</v>
      </c>
      <c r="BC1178" t="str">
        <f t="shared" si="57"/>
        <v>Tr</v>
      </c>
      <c r="BD1178">
        <f t="shared" si="58"/>
        <v>3</v>
      </c>
      <c r="BE1178" t="str">
        <f t="shared" si="56"/>
        <v>6348413M10107  C2012700</v>
      </c>
      <c r="BK1178" s="19" t="s">
        <v>1518</v>
      </c>
    </row>
    <row r="1179" spans="1:63" x14ac:dyDescent="0.25">
      <c r="A1179" s="19" t="s">
        <v>1501</v>
      </c>
      <c r="B1179" s="19">
        <v>4.0999999999999996</v>
      </c>
      <c r="C1179" s="19">
        <v>20150424</v>
      </c>
      <c r="D1179" s="19" t="s">
        <v>41</v>
      </c>
      <c r="E1179" s="19" t="s">
        <v>41</v>
      </c>
      <c r="F1179" s="19">
        <v>2354701</v>
      </c>
      <c r="G1179" s="19">
        <v>1</v>
      </c>
      <c r="H1179" s="19">
        <v>2012</v>
      </c>
      <c r="I1179" s="19">
        <v>20120827</v>
      </c>
      <c r="J1179" s="19" t="s">
        <v>1501</v>
      </c>
      <c r="K1179" s="19">
        <v>6</v>
      </c>
      <c r="L1179" s="19">
        <v>36</v>
      </c>
      <c r="M1179" s="19">
        <v>23</v>
      </c>
      <c r="N1179" s="19">
        <v>29</v>
      </c>
      <c r="O1179" s="19" t="s">
        <v>1502</v>
      </c>
      <c r="P1179" s="19">
        <v>4</v>
      </c>
      <c r="Q1179" s="19" t="s">
        <v>67</v>
      </c>
      <c r="R1179" s="19"/>
      <c r="S1179" s="19">
        <v>5000</v>
      </c>
      <c r="T1179" s="19" t="s">
        <v>110</v>
      </c>
      <c r="U1179" s="19"/>
      <c r="V1179" s="19"/>
      <c r="W1179" s="19"/>
      <c r="X1179" s="19">
        <v>780</v>
      </c>
      <c r="Y1179" s="19">
        <v>0</v>
      </c>
      <c r="Z1179" s="19">
        <v>1</v>
      </c>
      <c r="AA1179" s="19" t="s">
        <v>48</v>
      </c>
      <c r="AB1179" s="19">
        <v>1</v>
      </c>
      <c r="AC1179" s="19">
        <v>634841</v>
      </c>
      <c r="AD1179" s="19">
        <v>12</v>
      </c>
      <c r="AE1179" s="19"/>
      <c r="AF1179" s="19"/>
      <c r="AG1179" s="19"/>
      <c r="AH1179" s="19">
        <v>121460</v>
      </c>
      <c r="AI1179" s="19">
        <v>1</v>
      </c>
      <c r="AJ1179" s="19"/>
      <c r="AK1179" s="19"/>
      <c r="AL1179" s="19"/>
      <c r="AM1179" s="19"/>
      <c r="AN1179" s="19"/>
      <c r="AO1179" s="19">
        <v>2.2999999999999998</v>
      </c>
      <c r="AP1179" s="19" t="s">
        <v>1519</v>
      </c>
      <c r="AQ1179" s="19" t="s">
        <v>1502</v>
      </c>
      <c r="AR1179" s="19" t="s">
        <v>1540</v>
      </c>
      <c r="AS1179" s="19" t="s">
        <v>1562</v>
      </c>
      <c r="AT1179" s="19" t="s">
        <v>1563</v>
      </c>
      <c r="AU1179" s="19" t="s">
        <v>1564</v>
      </c>
      <c r="AV1179" s="19" t="s">
        <v>1565</v>
      </c>
      <c r="AW1179" s="19">
        <v>2008</v>
      </c>
      <c r="AX1179" s="19">
        <v>3</v>
      </c>
      <c r="AY1179" s="19" t="s">
        <v>1566</v>
      </c>
      <c r="AZ1179" s="19" t="s">
        <v>1567</v>
      </c>
      <c r="BA1179" s="19">
        <v>2009</v>
      </c>
      <c r="BB1179" t="str">
        <f>VLOOKUP(AC1179,'CTCwiretagcode(Jan2016)'!A$2:C$730,3,FALSE)</f>
        <v>SAM</v>
      </c>
      <c r="BC1179" t="str">
        <f t="shared" si="57"/>
        <v>Tr</v>
      </c>
      <c r="BD1179">
        <f t="shared" si="58"/>
        <v>3</v>
      </c>
      <c r="BE1179" t="str">
        <f t="shared" si="56"/>
        <v>6348413M10107  C2012780</v>
      </c>
      <c r="BK1179" s="19" t="s">
        <v>1518</v>
      </c>
    </row>
    <row r="1180" spans="1:63" x14ac:dyDescent="0.25">
      <c r="A1180" s="19" t="s">
        <v>1501</v>
      </c>
      <c r="B1180" s="19">
        <v>4.0999999999999996</v>
      </c>
      <c r="C1180" s="19">
        <v>20150424</v>
      </c>
      <c r="D1180" s="19" t="s">
        <v>41</v>
      </c>
      <c r="E1180" s="19" t="s">
        <v>41</v>
      </c>
      <c r="F1180" s="19">
        <v>2354705</v>
      </c>
      <c r="G1180" s="19">
        <v>1</v>
      </c>
      <c r="H1180" s="19">
        <v>2012</v>
      </c>
      <c r="I1180" s="19">
        <v>20120827</v>
      </c>
      <c r="J1180" s="19" t="s">
        <v>1501</v>
      </c>
      <c r="K1180" s="19">
        <v>6</v>
      </c>
      <c r="L1180" s="19">
        <v>36</v>
      </c>
      <c r="M1180" s="19">
        <v>23</v>
      </c>
      <c r="N1180" s="19">
        <v>29</v>
      </c>
      <c r="O1180" s="19" t="s">
        <v>1502</v>
      </c>
      <c r="P1180" s="19">
        <v>4</v>
      </c>
      <c r="Q1180" s="19" t="s">
        <v>67</v>
      </c>
      <c r="R1180" s="19"/>
      <c r="S1180" s="19">
        <v>5000</v>
      </c>
      <c r="T1180" s="19" t="s">
        <v>110</v>
      </c>
      <c r="U1180" s="19"/>
      <c r="V1180" s="19"/>
      <c r="W1180" s="19"/>
      <c r="X1180" s="19">
        <v>740</v>
      </c>
      <c r="Y1180" s="19">
        <v>0</v>
      </c>
      <c r="Z1180" s="19">
        <v>1</v>
      </c>
      <c r="AA1180" s="19" t="s">
        <v>48</v>
      </c>
      <c r="AB1180" s="19">
        <v>1</v>
      </c>
      <c r="AC1180" s="19">
        <v>634841</v>
      </c>
      <c r="AD1180" s="19">
        <v>12</v>
      </c>
      <c r="AE1180" s="19"/>
      <c r="AF1180" s="19"/>
      <c r="AG1180" s="19"/>
      <c r="AH1180" s="19">
        <v>121460</v>
      </c>
      <c r="AI1180" s="19">
        <v>1</v>
      </c>
      <c r="AJ1180" s="19"/>
      <c r="AK1180" s="19"/>
      <c r="AL1180" s="19"/>
      <c r="AM1180" s="19"/>
      <c r="AN1180" s="19"/>
      <c r="AO1180" s="19">
        <v>2.2999999999999998</v>
      </c>
      <c r="AP1180" s="19" t="s">
        <v>1519</v>
      </c>
      <c r="AQ1180" s="19" t="s">
        <v>1502</v>
      </c>
      <c r="AR1180" s="19" t="s">
        <v>1540</v>
      </c>
      <c r="AS1180" s="19" t="s">
        <v>1562</v>
      </c>
      <c r="AT1180" s="19" t="s">
        <v>1563</v>
      </c>
      <c r="AU1180" s="19" t="s">
        <v>1564</v>
      </c>
      <c r="AV1180" s="19" t="s">
        <v>1565</v>
      </c>
      <c r="AW1180" s="19">
        <v>2008</v>
      </c>
      <c r="AX1180" s="19">
        <v>3</v>
      </c>
      <c r="AY1180" s="19" t="s">
        <v>1566</v>
      </c>
      <c r="AZ1180" s="19" t="s">
        <v>1567</v>
      </c>
      <c r="BA1180" s="19">
        <v>2009</v>
      </c>
      <c r="BB1180" t="str">
        <f>VLOOKUP(AC1180,'CTCwiretagcode(Jan2016)'!A$2:C$730,3,FALSE)</f>
        <v>SAM</v>
      </c>
      <c r="BC1180" t="str">
        <f t="shared" si="57"/>
        <v>Tr</v>
      </c>
      <c r="BD1180">
        <f t="shared" si="58"/>
        <v>3</v>
      </c>
      <c r="BE1180" t="str">
        <f t="shared" si="56"/>
        <v>6348413M10107  C2012740</v>
      </c>
      <c r="BK1180" s="19" t="s">
        <v>1518</v>
      </c>
    </row>
    <row r="1181" spans="1:63" x14ac:dyDescent="0.25">
      <c r="A1181" s="19" t="s">
        <v>1501</v>
      </c>
      <c r="B1181" s="19">
        <v>4.0999999999999996</v>
      </c>
      <c r="C1181" s="19">
        <v>20150424</v>
      </c>
      <c r="D1181" s="19" t="s">
        <v>41</v>
      </c>
      <c r="E1181" s="19" t="s">
        <v>41</v>
      </c>
      <c r="F1181" s="19">
        <v>2354722</v>
      </c>
      <c r="G1181" s="19">
        <v>1</v>
      </c>
      <c r="H1181" s="19">
        <v>2012</v>
      </c>
      <c r="I1181" s="19">
        <v>20120827</v>
      </c>
      <c r="J1181" s="19" t="s">
        <v>1501</v>
      </c>
      <c r="K1181" s="19">
        <v>6</v>
      </c>
      <c r="L1181" s="19">
        <v>36</v>
      </c>
      <c r="M1181" s="19">
        <v>23</v>
      </c>
      <c r="N1181" s="19">
        <v>29</v>
      </c>
      <c r="O1181" s="19" t="s">
        <v>1502</v>
      </c>
      <c r="P1181" s="19">
        <v>4</v>
      </c>
      <c r="Q1181" s="19" t="s">
        <v>67</v>
      </c>
      <c r="R1181" s="19"/>
      <c r="S1181" s="19">
        <v>5000</v>
      </c>
      <c r="T1181" s="19" t="s">
        <v>110</v>
      </c>
      <c r="U1181" s="19"/>
      <c r="V1181" s="19"/>
      <c r="W1181" s="19"/>
      <c r="X1181" s="19">
        <v>970</v>
      </c>
      <c r="Y1181" s="19">
        <v>0</v>
      </c>
      <c r="Z1181" s="19">
        <v>1</v>
      </c>
      <c r="AA1181" s="19" t="s">
        <v>48</v>
      </c>
      <c r="AB1181" s="19">
        <v>1</v>
      </c>
      <c r="AC1181" s="19">
        <v>185040</v>
      </c>
      <c r="AD1181" s="19">
        <v>12</v>
      </c>
      <c r="AE1181" s="19"/>
      <c r="AF1181" s="19"/>
      <c r="AG1181" s="19"/>
      <c r="AH1181" s="19">
        <v>121460</v>
      </c>
      <c r="AI1181" s="19">
        <v>1</v>
      </c>
      <c r="AJ1181" s="19"/>
      <c r="AK1181" s="19"/>
      <c r="AL1181" s="19"/>
      <c r="AM1181" s="19"/>
      <c r="AN1181" s="19"/>
      <c r="AO1181" s="19">
        <v>2.2999999999999998</v>
      </c>
      <c r="AP1181" s="19" t="s">
        <v>1519</v>
      </c>
      <c r="AQ1181" s="19" t="s">
        <v>1502</v>
      </c>
      <c r="AR1181" s="19" t="s">
        <v>1505</v>
      </c>
      <c r="AS1181" s="19" t="s">
        <v>1506</v>
      </c>
      <c r="AT1181" s="19" t="s">
        <v>1507</v>
      </c>
      <c r="AU1181" s="19" t="s">
        <v>1508</v>
      </c>
      <c r="AV1181" s="19" t="s">
        <v>1509</v>
      </c>
      <c r="AW1181" s="19">
        <v>2007</v>
      </c>
      <c r="AX1181" s="19">
        <v>3</v>
      </c>
      <c r="AY1181" s="19" t="s">
        <v>1510</v>
      </c>
      <c r="AZ1181" s="19" t="s">
        <v>1511</v>
      </c>
      <c r="BA1181" s="19">
        <v>2008</v>
      </c>
      <c r="BB1181" t="str">
        <f>VLOOKUP(AC1181,'CTCwiretagcode(Jan2016)'!A$2:C$730,3,FALSE)</f>
        <v>HAR</v>
      </c>
      <c r="BC1181" t="str">
        <f t="shared" si="57"/>
        <v>Tr</v>
      </c>
      <c r="BD1181">
        <f t="shared" si="58"/>
        <v>3</v>
      </c>
      <c r="BE1181" t="str">
        <f t="shared" si="56"/>
        <v>1850403M10107  C2012970</v>
      </c>
      <c r="BK1181" s="19" t="s">
        <v>1518</v>
      </c>
    </row>
    <row r="1182" spans="1:63" x14ac:dyDescent="0.25">
      <c r="A1182" s="19" t="s">
        <v>1501</v>
      </c>
      <c r="B1182" s="19">
        <v>4.0999999999999996</v>
      </c>
      <c r="C1182" s="19">
        <v>20150424</v>
      </c>
      <c r="D1182" s="19" t="s">
        <v>41</v>
      </c>
      <c r="E1182" s="19" t="s">
        <v>41</v>
      </c>
      <c r="F1182" s="19">
        <v>2354724</v>
      </c>
      <c r="G1182" s="19">
        <v>1</v>
      </c>
      <c r="H1182" s="19">
        <v>2012</v>
      </c>
      <c r="I1182" s="19">
        <v>20120827</v>
      </c>
      <c r="J1182" s="19" t="s">
        <v>1501</v>
      </c>
      <c r="K1182" s="19">
        <v>6</v>
      </c>
      <c r="L1182" s="19">
        <v>36</v>
      </c>
      <c r="M1182" s="19">
        <v>23</v>
      </c>
      <c r="N1182" s="19">
        <v>29</v>
      </c>
      <c r="O1182" s="19" t="s">
        <v>1502</v>
      </c>
      <c r="P1182" s="19">
        <v>4</v>
      </c>
      <c r="Q1182" s="19" t="s">
        <v>67</v>
      </c>
      <c r="R1182" s="19"/>
      <c r="S1182" s="19">
        <v>5000</v>
      </c>
      <c r="T1182" s="19" t="s">
        <v>110</v>
      </c>
      <c r="U1182" s="19"/>
      <c r="V1182" s="19"/>
      <c r="W1182" s="19"/>
      <c r="X1182" s="19">
        <v>810</v>
      </c>
      <c r="Y1182" s="19">
        <v>0</v>
      </c>
      <c r="Z1182" s="19">
        <v>1</v>
      </c>
      <c r="AA1182" s="19" t="s">
        <v>48</v>
      </c>
      <c r="AB1182" s="19">
        <v>1</v>
      </c>
      <c r="AC1182" s="19">
        <v>634841</v>
      </c>
      <c r="AD1182" s="19">
        <v>12</v>
      </c>
      <c r="AE1182" s="19"/>
      <c r="AF1182" s="19"/>
      <c r="AG1182" s="19"/>
      <c r="AH1182" s="19">
        <v>121460</v>
      </c>
      <c r="AI1182" s="19">
        <v>1</v>
      </c>
      <c r="AJ1182" s="19"/>
      <c r="AK1182" s="19"/>
      <c r="AL1182" s="19"/>
      <c r="AM1182" s="19"/>
      <c r="AN1182" s="19"/>
      <c r="AO1182" s="19">
        <v>2.2999999999999998</v>
      </c>
      <c r="AP1182" s="19" t="s">
        <v>1519</v>
      </c>
      <c r="AQ1182" s="19" t="s">
        <v>1502</v>
      </c>
      <c r="AR1182" s="19" t="s">
        <v>1540</v>
      </c>
      <c r="AS1182" s="19" t="s">
        <v>1562</v>
      </c>
      <c r="AT1182" s="19" t="s">
        <v>1563</v>
      </c>
      <c r="AU1182" s="19" t="s">
        <v>1564</v>
      </c>
      <c r="AV1182" s="19" t="s">
        <v>1565</v>
      </c>
      <c r="AW1182" s="19">
        <v>2008</v>
      </c>
      <c r="AX1182" s="19">
        <v>3</v>
      </c>
      <c r="AY1182" s="19" t="s">
        <v>1566</v>
      </c>
      <c r="AZ1182" s="19" t="s">
        <v>1567</v>
      </c>
      <c r="BA1182" s="19">
        <v>2009</v>
      </c>
      <c r="BB1182" t="str">
        <f>VLOOKUP(AC1182,'CTCwiretagcode(Jan2016)'!A$2:C$730,3,FALSE)</f>
        <v>SAM</v>
      </c>
      <c r="BC1182" t="str">
        <f t="shared" si="57"/>
        <v>Tr</v>
      </c>
      <c r="BD1182">
        <f t="shared" si="58"/>
        <v>3</v>
      </c>
      <c r="BE1182" t="str">
        <f t="shared" si="56"/>
        <v>6348413M10107  C2012810</v>
      </c>
      <c r="BK1182" s="19" t="s">
        <v>1518</v>
      </c>
    </row>
    <row r="1183" spans="1:63" x14ac:dyDescent="0.25">
      <c r="A1183" s="19" t="s">
        <v>1501</v>
      </c>
      <c r="B1183" s="19">
        <v>4.0999999999999996</v>
      </c>
      <c r="C1183" s="19">
        <v>20150424</v>
      </c>
      <c r="D1183" s="19" t="s">
        <v>41</v>
      </c>
      <c r="E1183" s="19" t="s">
        <v>41</v>
      </c>
      <c r="F1183" s="19">
        <v>2326443</v>
      </c>
      <c r="G1183" s="19">
        <v>1</v>
      </c>
      <c r="H1183" s="19">
        <v>2012</v>
      </c>
      <c r="I1183" s="19">
        <v>20120827</v>
      </c>
      <c r="J1183" s="19" t="s">
        <v>1501</v>
      </c>
      <c r="K1183" s="19">
        <v>6</v>
      </c>
      <c r="L1183" s="19">
        <v>36</v>
      </c>
      <c r="M1183" s="19">
        <v>23</v>
      </c>
      <c r="N1183" s="19">
        <v>14</v>
      </c>
      <c r="O1183" s="19" t="s">
        <v>1502</v>
      </c>
      <c r="P1183" s="19">
        <v>4</v>
      </c>
      <c r="Q1183" s="19" t="s">
        <v>67</v>
      </c>
      <c r="R1183" s="19"/>
      <c r="S1183" s="19">
        <v>5000</v>
      </c>
      <c r="T1183" s="19" t="s">
        <v>45</v>
      </c>
      <c r="U1183" s="19"/>
      <c r="V1183" s="19"/>
      <c r="W1183" s="19"/>
      <c r="X1183" s="19">
        <v>690</v>
      </c>
      <c r="Y1183" s="19">
        <v>0</v>
      </c>
      <c r="Z1183" s="19">
        <v>1</v>
      </c>
      <c r="AA1183" s="19" t="s">
        <v>48</v>
      </c>
      <c r="AB1183" s="19">
        <v>1</v>
      </c>
      <c r="AC1183" s="19">
        <v>634841</v>
      </c>
      <c r="AD1183" s="19">
        <v>12</v>
      </c>
      <c r="AE1183" s="19"/>
      <c r="AF1183" s="19"/>
      <c r="AG1183" s="19"/>
      <c r="AH1183" s="19">
        <v>121460</v>
      </c>
      <c r="AI1183" s="19">
        <v>1</v>
      </c>
      <c r="AJ1183" s="19"/>
      <c r="AK1183" s="19"/>
      <c r="AL1183" s="19"/>
      <c r="AM1183" s="19"/>
      <c r="AN1183" s="19"/>
      <c r="AO1183" s="19">
        <v>2.2999999999999998</v>
      </c>
      <c r="AP1183" s="19" t="s">
        <v>1519</v>
      </c>
      <c r="AQ1183" s="19" t="s">
        <v>1502</v>
      </c>
      <c r="AR1183" s="19" t="s">
        <v>1540</v>
      </c>
      <c r="AS1183" s="19" t="s">
        <v>1562</v>
      </c>
      <c r="AT1183" s="19" t="s">
        <v>1563</v>
      </c>
      <c r="AU1183" s="19" t="s">
        <v>1564</v>
      </c>
      <c r="AV1183" s="19" t="s">
        <v>1565</v>
      </c>
      <c r="AW1183" s="19">
        <v>2008</v>
      </c>
      <c r="AX1183" s="19">
        <v>3</v>
      </c>
      <c r="AY1183" s="19" t="s">
        <v>1566</v>
      </c>
      <c r="AZ1183" s="19" t="s">
        <v>1567</v>
      </c>
      <c r="BA1183" s="19">
        <v>2009</v>
      </c>
      <c r="BB1183" t="str">
        <f>VLOOKUP(AC1183,'CTCwiretagcode(Jan2016)'!A$2:C$730,3,FALSE)</f>
        <v>SAM</v>
      </c>
      <c r="BC1183" t="str">
        <f t="shared" si="57"/>
        <v>NT</v>
      </c>
      <c r="BD1183">
        <f t="shared" si="58"/>
        <v>3</v>
      </c>
      <c r="BE1183" t="str">
        <f t="shared" si="56"/>
        <v>6348413M10107  C2012690</v>
      </c>
      <c r="BK1183" s="19" t="s">
        <v>1518</v>
      </c>
    </row>
    <row r="1184" spans="1:63" x14ac:dyDescent="0.25">
      <c r="A1184" s="19" t="s">
        <v>1501</v>
      </c>
      <c r="B1184" s="19">
        <v>4.0999999999999996</v>
      </c>
      <c r="C1184" s="19">
        <v>20150424</v>
      </c>
      <c r="D1184" s="19" t="s">
        <v>41</v>
      </c>
      <c r="E1184" s="19" t="s">
        <v>41</v>
      </c>
      <c r="F1184" s="19">
        <v>2326448</v>
      </c>
      <c r="G1184" s="19">
        <v>1</v>
      </c>
      <c r="H1184" s="19">
        <v>2012</v>
      </c>
      <c r="I1184" s="19">
        <v>20120827</v>
      </c>
      <c r="J1184" s="19" t="s">
        <v>1501</v>
      </c>
      <c r="K1184" s="19">
        <v>6</v>
      </c>
      <c r="L1184" s="19">
        <v>36</v>
      </c>
      <c r="M1184" s="19">
        <v>23</v>
      </c>
      <c r="N1184" s="19">
        <v>14</v>
      </c>
      <c r="O1184" s="19" t="s">
        <v>1502</v>
      </c>
      <c r="P1184" s="19">
        <v>4</v>
      </c>
      <c r="Q1184" s="19" t="s">
        <v>67</v>
      </c>
      <c r="R1184" s="19"/>
      <c r="S1184" s="19">
        <v>5000</v>
      </c>
      <c r="T1184" s="19" t="s">
        <v>45</v>
      </c>
      <c r="U1184" s="19"/>
      <c r="V1184" s="19"/>
      <c r="W1184" s="19"/>
      <c r="X1184" s="19">
        <v>860</v>
      </c>
      <c r="Y1184" s="19">
        <v>0</v>
      </c>
      <c r="Z1184" s="19">
        <v>1</v>
      </c>
      <c r="AA1184" s="19" t="s">
        <v>48</v>
      </c>
      <c r="AB1184" s="19">
        <v>1</v>
      </c>
      <c r="AC1184" s="19">
        <v>635081</v>
      </c>
      <c r="AD1184" s="19">
        <v>12</v>
      </c>
      <c r="AE1184" s="19"/>
      <c r="AF1184" s="19"/>
      <c r="AG1184" s="19"/>
      <c r="AH1184" s="19">
        <v>121460</v>
      </c>
      <c r="AI1184" s="19">
        <v>1</v>
      </c>
      <c r="AJ1184" s="19"/>
      <c r="AK1184" s="19"/>
      <c r="AL1184" s="19"/>
      <c r="AM1184" s="19"/>
      <c r="AN1184" s="19"/>
      <c r="AO1184" s="19">
        <v>2.2999999999999998</v>
      </c>
      <c r="AP1184" s="19" t="s">
        <v>1519</v>
      </c>
      <c r="AQ1184" s="19" t="s">
        <v>1502</v>
      </c>
      <c r="AR1184" s="19" t="s">
        <v>1540</v>
      </c>
      <c r="AS1184" s="19" t="s">
        <v>1562</v>
      </c>
      <c r="AT1184" s="19" t="s">
        <v>1579</v>
      </c>
      <c r="AU1184" s="19" t="s">
        <v>1580</v>
      </c>
      <c r="AV1184" s="19" t="s">
        <v>1565</v>
      </c>
      <c r="AW1184" s="19">
        <v>2008</v>
      </c>
      <c r="AX1184" s="19">
        <v>3</v>
      </c>
      <c r="AY1184" s="19" t="s">
        <v>1581</v>
      </c>
      <c r="AZ1184" s="19" t="s">
        <v>1567</v>
      </c>
      <c r="BA1184" s="19">
        <v>2009</v>
      </c>
      <c r="BB1184" t="str">
        <f>VLOOKUP(AC1184,'CTCwiretagcode(Jan2016)'!A$2:C$730,3,FALSE)</f>
        <v>GLH</v>
      </c>
      <c r="BC1184" t="str">
        <f t="shared" si="57"/>
        <v>NT</v>
      </c>
      <c r="BD1184">
        <f t="shared" si="58"/>
        <v>3</v>
      </c>
      <c r="BE1184" t="str">
        <f t="shared" si="56"/>
        <v>6350813M10107  C2012860</v>
      </c>
      <c r="BK1184" s="19" t="s">
        <v>1518</v>
      </c>
    </row>
    <row r="1185" spans="1:63" x14ac:dyDescent="0.25">
      <c r="A1185" s="19" t="s">
        <v>1501</v>
      </c>
      <c r="B1185" s="19">
        <v>4.0999999999999996</v>
      </c>
      <c r="C1185" s="19">
        <v>20150424</v>
      </c>
      <c r="D1185" s="19" t="s">
        <v>41</v>
      </c>
      <c r="E1185" s="19" t="s">
        <v>41</v>
      </c>
      <c r="F1185" s="19">
        <v>2354272</v>
      </c>
      <c r="G1185" s="19">
        <v>1</v>
      </c>
      <c r="H1185" s="19">
        <v>2012</v>
      </c>
      <c r="I1185" s="19">
        <v>20120827</v>
      </c>
      <c r="J1185" s="19" t="s">
        <v>1501</v>
      </c>
      <c r="K1185" s="19">
        <v>6</v>
      </c>
      <c r="L1185" s="19">
        <v>36</v>
      </c>
      <c r="M1185" s="19">
        <v>23</v>
      </c>
      <c r="N1185" s="19">
        <v>49</v>
      </c>
      <c r="O1185" s="19" t="s">
        <v>1502</v>
      </c>
      <c r="P1185" s="19">
        <v>4</v>
      </c>
      <c r="Q1185" s="19" t="s">
        <v>67</v>
      </c>
      <c r="R1185" s="19"/>
      <c r="S1185" s="19">
        <v>5000</v>
      </c>
      <c r="T1185" s="19" t="s">
        <v>110</v>
      </c>
      <c r="U1185" s="19"/>
      <c r="V1185" s="19"/>
      <c r="W1185" s="19"/>
      <c r="X1185" s="19">
        <v>750</v>
      </c>
      <c r="Y1185" s="19">
        <v>0</v>
      </c>
      <c r="Z1185" s="19">
        <v>1</v>
      </c>
      <c r="AA1185" s="19" t="s">
        <v>48</v>
      </c>
      <c r="AB1185" s="19">
        <v>1</v>
      </c>
      <c r="AC1185" s="19">
        <v>635081</v>
      </c>
      <c r="AD1185" s="19">
        <v>12</v>
      </c>
      <c r="AE1185" s="19"/>
      <c r="AF1185" s="19"/>
      <c r="AG1185" s="19"/>
      <c r="AH1185" s="19">
        <v>121460</v>
      </c>
      <c r="AI1185" s="19">
        <v>1</v>
      </c>
      <c r="AJ1185" s="19"/>
      <c r="AK1185" s="19"/>
      <c r="AL1185" s="19"/>
      <c r="AM1185" s="19"/>
      <c r="AN1185" s="19"/>
      <c r="AO1185" s="19">
        <v>2.2999999999999998</v>
      </c>
      <c r="AP1185" s="19" t="s">
        <v>1519</v>
      </c>
      <c r="AQ1185" s="19" t="s">
        <v>1502</v>
      </c>
      <c r="AR1185" s="19" t="s">
        <v>1540</v>
      </c>
      <c r="AS1185" s="19" t="s">
        <v>1562</v>
      </c>
      <c r="AT1185" s="19" t="s">
        <v>1579</v>
      </c>
      <c r="AU1185" s="19" t="s">
        <v>1580</v>
      </c>
      <c r="AV1185" s="19" t="s">
        <v>1565</v>
      </c>
      <c r="AW1185" s="19">
        <v>2008</v>
      </c>
      <c r="AX1185" s="19">
        <v>3</v>
      </c>
      <c r="AY1185" s="19" t="s">
        <v>1581</v>
      </c>
      <c r="AZ1185" s="19" t="s">
        <v>1567</v>
      </c>
      <c r="BA1185" s="19">
        <v>2009</v>
      </c>
      <c r="BB1185" t="str">
        <f>VLOOKUP(AC1185,'CTCwiretagcode(Jan2016)'!A$2:C$730,3,FALSE)</f>
        <v>GLH</v>
      </c>
      <c r="BC1185" t="str">
        <f t="shared" si="57"/>
        <v>mix</v>
      </c>
      <c r="BD1185">
        <f t="shared" si="58"/>
        <v>3</v>
      </c>
      <c r="BE1185" t="str">
        <f t="shared" si="56"/>
        <v>6350813M10107  C2012750</v>
      </c>
      <c r="BK1185" s="19" t="s">
        <v>1518</v>
      </c>
    </row>
    <row r="1186" spans="1:63" x14ac:dyDescent="0.25">
      <c r="A1186" s="19" t="s">
        <v>1501</v>
      </c>
      <c r="B1186" s="19">
        <v>4.0999999999999996</v>
      </c>
      <c r="C1186" s="19">
        <v>20150424</v>
      </c>
      <c r="D1186" s="19" t="s">
        <v>41</v>
      </c>
      <c r="E1186" s="19" t="s">
        <v>41</v>
      </c>
      <c r="F1186" s="19">
        <v>2354284</v>
      </c>
      <c r="G1186" s="19">
        <v>1</v>
      </c>
      <c r="H1186" s="19">
        <v>2012</v>
      </c>
      <c r="I1186" s="19">
        <v>20120827</v>
      </c>
      <c r="J1186" s="19" t="s">
        <v>1501</v>
      </c>
      <c r="K1186" s="19">
        <v>6</v>
      </c>
      <c r="L1186" s="19">
        <v>36</v>
      </c>
      <c r="M1186" s="19">
        <v>23</v>
      </c>
      <c r="N1186" s="19">
        <v>49</v>
      </c>
      <c r="O1186" s="19" t="s">
        <v>1502</v>
      </c>
      <c r="P1186" s="19">
        <v>4</v>
      </c>
      <c r="Q1186" s="19" t="s">
        <v>67</v>
      </c>
      <c r="R1186" s="19"/>
      <c r="S1186" s="19">
        <v>5000</v>
      </c>
      <c r="T1186" s="19" t="s">
        <v>110</v>
      </c>
      <c r="U1186" s="19"/>
      <c r="V1186" s="19"/>
      <c r="W1186" s="19"/>
      <c r="X1186" s="19">
        <v>720</v>
      </c>
      <c r="Y1186" s="19">
        <v>0</v>
      </c>
      <c r="Z1186" s="19">
        <v>1</v>
      </c>
      <c r="AA1186" s="19" t="s">
        <v>48</v>
      </c>
      <c r="AB1186" s="19">
        <v>1</v>
      </c>
      <c r="AC1186" s="19">
        <v>634841</v>
      </c>
      <c r="AD1186" s="19">
        <v>12</v>
      </c>
      <c r="AE1186" s="19"/>
      <c r="AF1186" s="19"/>
      <c r="AG1186" s="19"/>
      <c r="AH1186" s="19">
        <v>121460</v>
      </c>
      <c r="AI1186" s="19">
        <v>1</v>
      </c>
      <c r="AJ1186" s="19"/>
      <c r="AK1186" s="19"/>
      <c r="AL1186" s="19"/>
      <c r="AM1186" s="19"/>
      <c r="AN1186" s="19"/>
      <c r="AO1186" s="19">
        <v>2.2999999999999998</v>
      </c>
      <c r="AP1186" s="19" t="s">
        <v>1519</v>
      </c>
      <c r="AQ1186" s="19" t="s">
        <v>1502</v>
      </c>
      <c r="AR1186" s="19" t="s">
        <v>1540</v>
      </c>
      <c r="AS1186" s="19" t="s">
        <v>1562</v>
      </c>
      <c r="AT1186" s="19" t="s">
        <v>1563</v>
      </c>
      <c r="AU1186" s="19" t="s">
        <v>1564</v>
      </c>
      <c r="AV1186" s="19" t="s">
        <v>1565</v>
      </c>
      <c r="AW1186" s="19">
        <v>2008</v>
      </c>
      <c r="AX1186" s="19">
        <v>3</v>
      </c>
      <c r="AY1186" s="19" t="s">
        <v>1566</v>
      </c>
      <c r="AZ1186" s="19" t="s">
        <v>1567</v>
      </c>
      <c r="BA1186" s="19">
        <v>2009</v>
      </c>
      <c r="BB1186" t="str">
        <f>VLOOKUP(AC1186,'CTCwiretagcode(Jan2016)'!A$2:C$730,3,FALSE)</f>
        <v>SAM</v>
      </c>
      <c r="BC1186" t="str">
        <f t="shared" si="57"/>
        <v>mix</v>
      </c>
      <c r="BD1186">
        <f t="shared" si="58"/>
        <v>3</v>
      </c>
      <c r="BE1186" t="str">
        <f t="shared" si="56"/>
        <v>6348413M10107  C2012720</v>
      </c>
      <c r="BK1186" s="19" t="s">
        <v>1518</v>
      </c>
    </row>
    <row r="1187" spans="1:63" x14ac:dyDescent="0.25">
      <c r="A1187" s="19" t="s">
        <v>1501</v>
      </c>
      <c r="B1187" s="19">
        <v>4.0999999999999996</v>
      </c>
      <c r="C1187" s="19">
        <v>20150424</v>
      </c>
      <c r="D1187" s="19" t="s">
        <v>41</v>
      </c>
      <c r="E1187" s="19" t="s">
        <v>41</v>
      </c>
      <c r="F1187" s="19">
        <v>2326080</v>
      </c>
      <c r="G1187" s="19">
        <v>1</v>
      </c>
      <c r="H1187" s="19">
        <v>2012</v>
      </c>
      <c r="I1187" s="19">
        <v>20120828</v>
      </c>
      <c r="J1187" s="19" t="s">
        <v>1501</v>
      </c>
      <c r="K1187" s="19">
        <v>6</v>
      </c>
      <c r="L1187" s="19">
        <v>36</v>
      </c>
      <c r="M1187" s="19">
        <v>23</v>
      </c>
      <c r="N1187" s="19">
        <v>17</v>
      </c>
      <c r="O1187" s="19" t="s">
        <v>1502</v>
      </c>
      <c r="P1187" s="19">
        <v>4</v>
      </c>
      <c r="Q1187" s="19" t="s">
        <v>67</v>
      </c>
      <c r="R1187" s="19"/>
      <c r="S1187" s="19">
        <v>5000</v>
      </c>
      <c r="T1187" s="19" t="s">
        <v>45</v>
      </c>
      <c r="U1187" s="19"/>
      <c r="V1187" s="19"/>
      <c r="W1187" s="19"/>
      <c r="X1187" s="19">
        <v>750</v>
      </c>
      <c r="Y1187" s="19">
        <v>0</v>
      </c>
      <c r="Z1187" s="19">
        <v>1</v>
      </c>
      <c r="AA1187" s="19" t="s">
        <v>48</v>
      </c>
      <c r="AB1187" s="19">
        <v>1</v>
      </c>
      <c r="AC1187" s="19">
        <v>634841</v>
      </c>
      <c r="AD1187" s="19">
        <v>12</v>
      </c>
      <c r="AE1187" s="19"/>
      <c r="AF1187" s="19"/>
      <c r="AG1187" s="19"/>
      <c r="AH1187" s="19">
        <v>121460</v>
      </c>
      <c r="AI1187" s="19">
        <v>1</v>
      </c>
      <c r="AJ1187" s="19"/>
      <c r="AK1187" s="19"/>
      <c r="AL1187" s="19"/>
      <c r="AM1187" s="19"/>
      <c r="AN1187" s="19"/>
      <c r="AO1187" s="19">
        <v>2.2999999999999998</v>
      </c>
      <c r="AP1187" s="19" t="s">
        <v>1519</v>
      </c>
      <c r="AQ1187" s="19" t="s">
        <v>1502</v>
      </c>
      <c r="AR1187" s="19" t="s">
        <v>1540</v>
      </c>
      <c r="AS1187" s="19" t="s">
        <v>1562</v>
      </c>
      <c r="AT1187" s="19" t="s">
        <v>1563</v>
      </c>
      <c r="AU1187" s="19" t="s">
        <v>1564</v>
      </c>
      <c r="AV1187" s="19" t="s">
        <v>1565</v>
      </c>
      <c r="AW1187" s="19">
        <v>2008</v>
      </c>
      <c r="AX1187" s="19">
        <v>3</v>
      </c>
      <c r="AY1187" s="19" t="s">
        <v>1566</v>
      </c>
      <c r="AZ1187" s="19" t="s">
        <v>1567</v>
      </c>
      <c r="BA1187" s="19">
        <v>2009</v>
      </c>
      <c r="BB1187" t="str">
        <f>VLOOKUP(AC1187,'CTCwiretagcode(Jan2016)'!A$2:C$730,3,FALSE)</f>
        <v>SAM</v>
      </c>
      <c r="BC1187" t="str">
        <f t="shared" si="57"/>
        <v>Tr</v>
      </c>
      <c r="BD1187">
        <f t="shared" si="58"/>
        <v>3</v>
      </c>
      <c r="BE1187" t="str">
        <f t="shared" si="56"/>
        <v>6348413M10107  C2012750</v>
      </c>
      <c r="BK1187" s="19" t="s">
        <v>1518</v>
      </c>
    </row>
    <row r="1188" spans="1:63" x14ac:dyDescent="0.25">
      <c r="A1188" s="19" t="s">
        <v>1501</v>
      </c>
      <c r="B1188" s="19">
        <v>4.0999999999999996</v>
      </c>
      <c r="C1188" s="19">
        <v>20150424</v>
      </c>
      <c r="D1188" s="19" t="s">
        <v>41</v>
      </c>
      <c r="E1188" s="19" t="s">
        <v>41</v>
      </c>
      <c r="F1188" s="19">
        <v>2326082</v>
      </c>
      <c r="G1188" s="19">
        <v>1</v>
      </c>
      <c r="H1188" s="19">
        <v>2012</v>
      </c>
      <c r="I1188" s="19">
        <v>20120828</v>
      </c>
      <c r="J1188" s="19" t="s">
        <v>1501</v>
      </c>
      <c r="K1188" s="19">
        <v>6</v>
      </c>
      <c r="L1188" s="19">
        <v>36</v>
      </c>
      <c r="M1188" s="19">
        <v>23</v>
      </c>
      <c r="N1188" s="19">
        <v>17</v>
      </c>
      <c r="O1188" s="19" t="s">
        <v>1502</v>
      </c>
      <c r="P1188" s="19">
        <v>4</v>
      </c>
      <c r="Q1188" s="19" t="s">
        <v>67</v>
      </c>
      <c r="R1188" s="19"/>
      <c r="S1188" s="19">
        <v>5000</v>
      </c>
      <c r="T1188" s="19" t="s">
        <v>110</v>
      </c>
      <c r="U1188" s="19"/>
      <c r="V1188" s="19"/>
      <c r="W1188" s="19"/>
      <c r="X1188" s="19">
        <v>790</v>
      </c>
      <c r="Y1188" s="19">
        <v>0</v>
      </c>
      <c r="Z1188" s="19">
        <v>1</v>
      </c>
      <c r="AA1188" s="19" t="s">
        <v>48</v>
      </c>
      <c r="AB1188" s="19">
        <v>1</v>
      </c>
      <c r="AC1188" s="19">
        <v>634841</v>
      </c>
      <c r="AD1188" s="19">
        <v>12</v>
      </c>
      <c r="AE1188" s="19"/>
      <c r="AF1188" s="19"/>
      <c r="AG1188" s="19"/>
      <c r="AH1188" s="19">
        <v>121460</v>
      </c>
      <c r="AI1188" s="19">
        <v>1</v>
      </c>
      <c r="AJ1188" s="19"/>
      <c r="AK1188" s="19"/>
      <c r="AL1188" s="19"/>
      <c r="AM1188" s="19"/>
      <c r="AN1188" s="19"/>
      <c r="AO1188" s="19">
        <v>2.2999999999999998</v>
      </c>
      <c r="AP1188" s="19" t="s">
        <v>1519</v>
      </c>
      <c r="AQ1188" s="19" t="s">
        <v>1502</v>
      </c>
      <c r="AR1188" s="19" t="s">
        <v>1540</v>
      </c>
      <c r="AS1188" s="19" t="s">
        <v>1562</v>
      </c>
      <c r="AT1188" s="19" t="s">
        <v>1563</v>
      </c>
      <c r="AU1188" s="19" t="s">
        <v>1564</v>
      </c>
      <c r="AV1188" s="19" t="s">
        <v>1565</v>
      </c>
      <c r="AW1188" s="19">
        <v>2008</v>
      </c>
      <c r="AX1188" s="19">
        <v>3</v>
      </c>
      <c r="AY1188" s="19" t="s">
        <v>1566</v>
      </c>
      <c r="AZ1188" s="19" t="s">
        <v>1567</v>
      </c>
      <c r="BA1188" s="19">
        <v>2009</v>
      </c>
      <c r="BB1188" t="str">
        <f>VLOOKUP(AC1188,'CTCwiretagcode(Jan2016)'!A$2:C$730,3,FALSE)</f>
        <v>SAM</v>
      </c>
      <c r="BC1188" t="str">
        <f t="shared" si="57"/>
        <v>Tr</v>
      </c>
      <c r="BD1188">
        <f t="shared" si="58"/>
        <v>3</v>
      </c>
      <c r="BE1188" t="str">
        <f t="shared" si="56"/>
        <v>6348413M10107  C2012790</v>
      </c>
      <c r="BK1188" s="19" t="s">
        <v>1518</v>
      </c>
    </row>
    <row r="1189" spans="1:63" x14ac:dyDescent="0.25">
      <c r="A1189" s="19" t="s">
        <v>1501</v>
      </c>
      <c r="B1189" s="19">
        <v>4.0999999999999996</v>
      </c>
      <c r="C1189" s="19">
        <v>20150424</v>
      </c>
      <c r="D1189" s="19" t="s">
        <v>41</v>
      </c>
      <c r="E1189" s="19" t="s">
        <v>41</v>
      </c>
      <c r="F1189" s="19">
        <v>2326088</v>
      </c>
      <c r="G1189" s="19">
        <v>1</v>
      </c>
      <c r="H1189" s="19">
        <v>2012</v>
      </c>
      <c r="I1189" s="19">
        <v>20120828</v>
      </c>
      <c r="J1189" s="19" t="s">
        <v>1501</v>
      </c>
      <c r="K1189" s="19">
        <v>6</v>
      </c>
      <c r="L1189" s="19">
        <v>36</v>
      </c>
      <c r="M1189" s="19">
        <v>23</v>
      </c>
      <c r="N1189" s="19">
        <v>17</v>
      </c>
      <c r="O1189" s="19" t="s">
        <v>1502</v>
      </c>
      <c r="P1189" s="19">
        <v>4</v>
      </c>
      <c r="Q1189" s="19" t="s">
        <v>67</v>
      </c>
      <c r="R1189" s="19"/>
      <c r="S1189" s="19">
        <v>5000</v>
      </c>
      <c r="T1189" s="19" t="s">
        <v>110</v>
      </c>
      <c r="U1189" s="19"/>
      <c r="V1189" s="19"/>
      <c r="W1189" s="19"/>
      <c r="X1189" s="19">
        <v>720</v>
      </c>
      <c r="Y1189" s="19">
        <v>0</v>
      </c>
      <c r="Z1189" s="19">
        <v>1</v>
      </c>
      <c r="AA1189" s="19" t="s">
        <v>48</v>
      </c>
      <c r="AB1189" s="19">
        <v>1</v>
      </c>
      <c r="AC1189" s="19">
        <v>634841</v>
      </c>
      <c r="AD1189" s="19">
        <v>12</v>
      </c>
      <c r="AE1189" s="19"/>
      <c r="AF1189" s="19"/>
      <c r="AG1189" s="19"/>
      <c r="AH1189" s="19">
        <v>121460</v>
      </c>
      <c r="AI1189" s="19">
        <v>1</v>
      </c>
      <c r="AJ1189" s="19"/>
      <c r="AK1189" s="19"/>
      <c r="AL1189" s="19"/>
      <c r="AM1189" s="19"/>
      <c r="AN1189" s="19"/>
      <c r="AO1189" s="19">
        <v>2.2999999999999998</v>
      </c>
      <c r="AP1189" s="19" t="s">
        <v>1519</v>
      </c>
      <c r="AQ1189" s="19" t="s">
        <v>1502</v>
      </c>
      <c r="AR1189" s="19" t="s">
        <v>1540</v>
      </c>
      <c r="AS1189" s="19" t="s">
        <v>1562</v>
      </c>
      <c r="AT1189" s="19" t="s">
        <v>1563</v>
      </c>
      <c r="AU1189" s="19" t="s">
        <v>1564</v>
      </c>
      <c r="AV1189" s="19" t="s">
        <v>1565</v>
      </c>
      <c r="AW1189" s="19">
        <v>2008</v>
      </c>
      <c r="AX1189" s="19">
        <v>3</v>
      </c>
      <c r="AY1189" s="19" t="s">
        <v>1566</v>
      </c>
      <c r="AZ1189" s="19" t="s">
        <v>1567</v>
      </c>
      <c r="BA1189" s="19">
        <v>2009</v>
      </c>
      <c r="BB1189" t="str">
        <f>VLOOKUP(AC1189,'CTCwiretagcode(Jan2016)'!A$2:C$730,3,FALSE)</f>
        <v>SAM</v>
      </c>
      <c r="BC1189" t="str">
        <f t="shared" si="57"/>
        <v>Tr</v>
      </c>
      <c r="BD1189">
        <f t="shared" si="58"/>
        <v>3</v>
      </c>
      <c r="BE1189" t="str">
        <f t="shared" si="56"/>
        <v>6348413M10107  C2012720</v>
      </c>
      <c r="BK1189" s="19" t="s">
        <v>1518</v>
      </c>
    </row>
    <row r="1190" spans="1:63" x14ac:dyDescent="0.25">
      <c r="A1190" s="19" t="s">
        <v>1501</v>
      </c>
      <c r="B1190" s="19">
        <v>4.0999999999999996</v>
      </c>
      <c r="C1190" s="19">
        <v>20150424</v>
      </c>
      <c r="D1190" s="19" t="s">
        <v>41</v>
      </c>
      <c r="E1190" s="19" t="s">
        <v>41</v>
      </c>
      <c r="F1190" s="19">
        <v>2327573</v>
      </c>
      <c r="G1190" s="19">
        <v>1</v>
      </c>
      <c r="H1190" s="19">
        <v>2012</v>
      </c>
      <c r="I1190" s="19">
        <v>20120829</v>
      </c>
      <c r="J1190" s="19" t="s">
        <v>1501</v>
      </c>
      <c r="K1190" s="19">
        <v>6</v>
      </c>
      <c r="L1190" s="19">
        <v>36</v>
      </c>
      <c r="M1190" s="19">
        <v>23</v>
      </c>
      <c r="N1190" s="19">
        <v>14</v>
      </c>
      <c r="O1190" s="19" t="s">
        <v>1502</v>
      </c>
      <c r="P1190" s="19">
        <v>4</v>
      </c>
      <c r="Q1190" s="19" t="s">
        <v>67</v>
      </c>
      <c r="R1190" s="19"/>
      <c r="S1190" s="19">
        <v>5000</v>
      </c>
      <c r="T1190" s="19" t="s">
        <v>45</v>
      </c>
      <c r="U1190" s="19"/>
      <c r="V1190" s="19"/>
      <c r="W1190" s="19"/>
      <c r="X1190" s="19">
        <v>750</v>
      </c>
      <c r="Y1190" s="19">
        <v>0</v>
      </c>
      <c r="Z1190" s="19">
        <v>1</v>
      </c>
      <c r="AA1190" s="19" t="s">
        <v>48</v>
      </c>
      <c r="AB1190" s="19">
        <v>1</v>
      </c>
      <c r="AC1190" s="19">
        <v>634841</v>
      </c>
      <c r="AD1190" s="19">
        <v>12</v>
      </c>
      <c r="AE1190" s="19"/>
      <c r="AF1190" s="19"/>
      <c r="AG1190" s="19"/>
      <c r="AH1190" s="19">
        <v>121460</v>
      </c>
      <c r="AI1190" s="19">
        <v>1</v>
      </c>
      <c r="AJ1190" s="19"/>
      <c r="AK1190" s="19"/>
      <c r="AL1190" s="19"/>
      <c r="AM1190" s="19"/>
      <c r="AN1190" s="19"/>
      <c r="AO1190" s="19">
        <v>2.2999999999999998</v>
      </c>
      <c r="AP1190" s="19" t="s">
        <v>1519</v>
      </c>
      <c r="AQ1190" s="19" t="s">
        <v>1502</v>
      </c>
      <c r="AR1190" s="19" t="s">
        <v>1540</v>
      </c>
      <c r="AS1190" s="19" t="s">
        <v>1562</v>
      </c>
      <c r="AT1190" s="19" t="s">
        <v>1563</v>
      </c>
      <c r="AU1190" s="19" t="s">
        <v>1564</v>
      </c>
      <c r="AV1190" s="19" t="s">
        <v>1565</v>
      </c>
      <c r="AW1190" s="19">
        <v>2008</v>
      </c>
      <c r="AX1190" s="19">
        <v>3</v>
      </c>
      <c r="AY1190" s="19" t="s">
        <v>1566</v>
      </c>
      <c r="AZ1190" s="19" t="s">
        <v>1567</v>
      </c>
      <c r="BA1190" s="19">
        <v>2009</v>
      </c>
      <c r="BB1190" t="str">
        <f>VLOOKUP(AC1190,'CTCwiretagcode(Jan2016)'!A$2:C$730,3,FALSE)</f>
        <v>SAM</v>
      </c>
      <c r="BC1190" t="str">
        <f t="shared" si="57"/>
        <v>NT</v>
      </c>
      <c r="BD1190">
        <f t="shared" si="58"/>
        <v>3</v>
      </c>
      <c r="BE1190" t="str">
        <f t="shared" si="56"/>
        <v>6348413M10107  C2012750</v>
      </c>
      <c r="BK1190" s="19" t="s">
        <v>1518</v>
      </c>
    </row>
    <row r="1191" spans="1:63" x14ac:dyDescent="0.25">
      <c r="A1191" s="19" t="s">
        <v>1501</v>
      </c>
      <c r="B1191" s="19">
        <v>4.0999999999999996</v>
      </c>
      <c r="C1191" s="19">
        <v>20150424</v>
      </c>
      <c r="D1191" s="19" t="s">
        <v>41</v>
      </c>
      <c r="E1191" s="19" t="s">
        <v>41</v>
      </c>
      <c r="F1191" s="19">
        <v>2327581</v>
      </c>
      <c r="G1191" s="19">
        <v>1</v>
      </c>
      <c r="H1191" s="19">
        <v>2012</v>
      </c>
      <c r="I1191" s="19">
        <v>20120829</v>
      </c>
      <c r="J1191" s="19" t="s">
        <v>1501</v>
      </c>
      <c r="K1191" s="19">
        <v>6</v>
      </c>
      <c r="L1191" s="19">
        <v>36</v>
      </c>
      <c r="M1191" s="19">
        <v>23</v>
      </c>
      <c r="N1191" s="19">
        <v>14</v>
      </c>
      <c r="O1191" s="19" t="s">
        <v>1502</v>
      </c>
      <c r="P1191" s="19">
        <v>4</v>
      </c>
      <c r="Q1191" s="19" t="s">
        <v>67</v>
      </c>
      <c r="R1191" s="19"/>
      <c r="S1191" s="19">
        <v>5000</v>
      </c>
      <c r="T1191" s="19" t="s">
        <v>110</v>
      </c>
      <c r="U1191" s="19"/>
      <c r="V1191" s="19"/>
      <c r="W1191" s="19"/>
      <c r="X1191" s="19">
        <v>850</v>
      </c>
      <c r="Y1191" s="19">
        <v>0</v>
      </c>
      <c r="Z1191" s="19">
        <v>1</v>
      </c>
      <c r="AA1191" s="19" t="s">
        <v>48</v>
      </c>
      <c r="AB1191" s="19">
        <v>1</v>
      </c>
      <c r="AC1191" s="19">
        <v>635081</v>
      </c>
      <c r="AD1191" s="19">
        <v>12</v>
      </c>
      <c r="AE1191" s="19"/>
      <c r="AF1191" s="19"/>
      <c r="AG1191" s="19"/>
      <c r="AH1191" s="19">
        <v>121460</v>
      </c>
      <c r="AI1191" s="19">
        <v>1</v>
      </c>
      <c r="AJ1191" s="19"/>
      <c r="AK1191" s="19"/>
      <c r="AL1191" s="19"/>
      <c r="AM1191" s="19"/>
      <c r="AN1191" s="19"/>
      <c r="AO1191" s="19">
        <v>2.2999999999999998</v>
      </c>
      <c r="AP1191" s="19" t="s">
        <v>1519</v>
      </c>
      <c r="AQ1191" s="19" t="s">
        <v>1502</v>
      </c>
      <c r="AR1191" s="19" t="s">
        <v>1540</v>
      </c>
      <c r="AS1191" s="19" t="s">
        <v>1562</v>
      </c>
      <c r="AT1191" s="19" t="s">
        <v>1579</v>
      </c>
      <c r="AU1191" s="19" t="s">
        <v>1580</v>
      </c>
      <c r="AV1191" s="19" t="s">
        <v>1565</v>
      </c>
      <c r="AW1191" s="19">
        <v>2008</v>
      </c>
      <c r="AX1191" s="19">
        <v>3</v>
      </c>
      <c r="AY1191" s="19" t="s">
        <v>1581</v>
      </c>
      <c r="AZ1191" s="19" t="s">
        <v>1567</v>
      </c>
      <c r="BA1191" s="19">
        <v>2009</v>
      </c>
      <c r="BB1191" t="str">
        <f>VLOOKUP(AC1191,'CTCwiretagcode(Jan2016)'!A$2:C$730,3,FALSE)</f>
        <v>GLH</v>
      </c>
      <c r="BC1191" t="str">
        <f t="shared" si="57"/>
        <v>NT</v>
      </c>
      <c r="BD1191">
        <f t="shared" si="58"/>
        <v>3</v>
      </c>
      <c r="BE1191" t="str">
        <f t="shared" si="56"/>
        <v>6350813M10107  C2012850</v>
      </c>
      <c r="BK1191" s="19" t="s">
        <v>1518</v>
      </c>
    </row>
    <row r="1192" spans="1:63" x14ac:dyDescent="0.25">
      <c r="A1192" s="19" t="s">
        <v>1501</v>
      </c>
      <c r="B1192" s="19">
        <v>4.0999999999999996</v>
      </c>
      <c r="C1192" s="19">
        <v>20150424</v>
      </c>
      <c r="D1192" s="19" t="s">
        <v>41</v>
      </c>
      <c r="E1192" s="19" t="s">
        <v>41</v>
      </c>
      <c r="F1192" s="19">
        <v>2327584</v>
      </c>
      <c r="G1192" s="19">
        <v>1</v>
      </c>
      <c r="H1192" s="19">
        <v>2012</v>
      </c>
      <c r="I1192" s="19">
        <v>20120829</v>
      </c>
      <c r="J1192" s="19" t="s">
        <v>1501</v>
      </c>
      <c r="K1192" s="19">
        <v>6</v>
      </c>
      <c r="L1192" s="19">
        <v>36</v>
      </c>
      <c r="M1192" s="19">
        <v>23</v>
      </c>
      <c r="N1192" s="19">
        <v>14</v>
      </c>
      <c r="O1192" s="19" t="s">
        <v>1502</v>
      </c>
      <c r="P1192" s="19">
        <v>4</v>
      </c>
      <c r="Q1192" s="19" t="s">
        <v>67</v>
      </c>
      <c r="R1192" s="19"/>
      <c r="S1192" s="19">
        <v>5000</v>
      </c>
      <c r="T1192" s="19" t="s">
        <v>45</v>
      </c>
      <c r="U1192" s="19"/>
      <c r="V1192" s="19"/>
      <c r="W1192" s="19"/>
      <c r="X1192" s="19">
        <v>800</v>
      </c>
      <c r="Y1192" s="19">
        <v>0</v>
      </c>
      <c r="Z1192" s="19">
        <v>1</v>
      </c>
      <c r="AA1192" s="19" t="s">
        <v>48</v>
      </c>
      <c r="AB1192" s="19">
        <v>1</v>
      </c>
      <c r="AC1192" s="19">
        <v>634841</v>
      </c>
      <c r="AD1192" s="19">
        <v>12</v>
      </c>
      <c r="AE1192" s="19"/>
      <c r="AF1192" s="19"/>
      <c r="AG1192" s="19"/>
      <c r="AH1192" s="19">
        <v>121460</v>
      </c>
      <c r="AI1192" s="19">
        <v>1</v>
      </c>
      <c r="AJ1192" s="19"/>
      <c r="AK1192" s="19"/>
      <c r="AL1192" s="19"/>
      <c r="AM1192" s="19"/>
      <c r="AN1192" s="19"/>
      <c r="AO1192" s="19">
        <v>2.2999999999999998</v>
      </c>
      <c r="AP1192" s="19" t="s">
        <v>1519</v>
      </c>
      <c r="AQ1192" s="19" t="s">
        <v>1502</v>
      </c>
      <c r="AR1192" s="19" t="s">
        <v>1540</v>
      </c>
      <c r="AS1192" s="19" t="s">
        <v>1562</v>
      </c>
      <c r="AT1192" s="19" t="s">
        <v>1563</v>
      </c>
      <c r="AU1192" s="19" t="s">
        <v>1564</v>
      </c>
      <c r="AV1192" s="19" t="s">
        <v>1565</v>
      </c>
      <c r="AW1192" s="19">
        <v>2008</v>
      </c>
      <c r="AX1192" s="19">
        <v>3</v>
      </c>
      <c r="AY1192" s="19" t="s">
        <v>1566</v>
      </c>
      <c r="AZ1192" s="19" t="s">
        <v>1567</v>
      </c>
      <c r="BA1192" s="19">
        <v>2009</v>
      </c>
      <c r="BB1192" t="str">
        <f>VLOOKUP(AC1192,'CTCwiretagcode(Jan2016)'!A$2:C$730,3,FALSE)</f>
        <v>SAM</v>
      </c>
      <c r="BC1192" t="str">
        <f t="shared" si="57"/>
        <v>NT</v>
      </c>
      <c r="BD1192">
        <f t="shared" si="58"/>
        <v>3</v>
      </c>
      <c r="BE1192" t="str">
        <f t="shared" si="56"/>
        <v>6348413M10107  C2012800</v>
      </c>
      <c r="BK1192" s="19" t="s">
        <v>1518</v>
      </c>
    </row>
    <row r="1193" spans="1:63" x14ac:dyDescent="0.25">
      <c r="A1193" s="19" t="s">
        <v>1501</v>
      </c>
      <c r="B1193" s="19">
        <v>4.0999999999999996</v>
      </c>
      <c r="C1193" s="19">
        <v>20150424</v>
      </c>
      <c r="D1193" s="19" t="s">
        <v>41</v>
      </c>
      <c r="E1193" s="19" t="s">
        <v>41</v>
      </c>
      <c r="F1193" s="19">
        <v>2327585</v>
      </c>
      <c r="G1193" s="19">
        <v>1</v>
      </c>
      <c r="H1193" s="19">
        <v>2012</v>
      </c>
      <c r="I1193" s="19">
        <v>20120829</v>
      </c>
      <c r="J1193" s="19" t="s">
        <v>1501</v>
      </c>
      <c r="K1193" s="19">
        <v>6</v>
      </c>
      <c r="L1193" s="19">
        <v>36</v>
      </c>
      <c r="M1193" s="19">
        <v>23</v>
      </c>
      <c r="N1193" s="19">
        <v>14</v>
      </c>
      <c r="O1193" s="19" t="s">
        <v>1502</v>
      </c>
      <c r="P1193" s="19">
        <v>4</v>
      </c>
      <c r="Q1193" s="19" t="s">
        <v>67</v>
      </c>
      <c r="R1193" s="19"/>
      <c r="S1193" s="19">
        <v>5000</v>
      </c>
      <c r="T1193" s="19" t="s">
        <v>45</v>
      </c>
      <c r="U1193" s="19"/>
      <c r="V1193" s="19"/>
      <c r="W1193" s="19"/>
      <c r="X1193" s="19">
        <v>800</v>
      </c>
      <c r="Y1193" s="19">
        <v>0</v>
      </c>
      <c r="Z1193" s="19">
        <v>1</v>
      </c>
      <c r="AA1193" s="19" t="s">
        <v>48</v>
      </c>
      <c r="AB1193" s="19">
        <v>1</v>
      </c>
      <c r="AC1193" s="19">
        <v>634841</v>
      </c>
      <c r="AD1193" s="19">
        <v>12</v>
      </c>
      <c r="AE1193" s="19"/>
      <c r="AF1193" s="19"/>
      <c r="AG1193" s="19"/>
      <c r="AH1193" s="19">
        <v>121460</v>
      </c>
      <c r="AI1193" s="19">
        <v>1</v>
      </c>
      <c r="AJ1193" s="19"/>
      <c r="AK1193" s="19"/>
      <c r="AL1193" s="19"/>
      <c r="AM1193" s="19"/>
      <c r="AN1193" s="19"/>
      <c r="AO1193" s="19">
        <v>2.2999999999999998</v>
      </c>
      <c r="AP1193" s="19" t="s">
        <v>1519</v>
      </c>
      <c r="AQ1193" s="19" t="s">
        <v>1502</v>
      </c>
      <c r="AR1193" s="19" t="s">
        <v>1540</v>
      </c>
      <c r="AS1193" s="19" t="s">
        <v>1562</v>
      </c>
      <c r="AT1193" s="19" t="s">
        <v>1563</v>
      </c>
      <c r="AU1193" s="19" t="s">
        <v>1564</v>
      </c>
      <c r="AV1193" s="19" t="s">
        <v>1565</v>
      </c>
      <c r="AW1193" s="19">
        <v>2008</v>
      </c>
      <c r="AX1193" s="19">
        <v>3</v>
      </c>
      <c r="AY1193" s="19" t="s">
        <v>1566</v>
      </c>
      <c r="AZ1193" s="19" t="s">
        <v>1567</v>
      </c>
      <c r="BA1193" s="19">
        <v>2009</v>
      </c>
      <c r="BB1193" t="str">
        <f>VLOOKUP(AC1193,'CTCwiretagcode(Jan2016)'!A$2:C$730,3,FALSE)</f>
        <v>SAM</v>
      </c>
      <c r="BC1193" t="str">
        <f t="shared" si="57"/>
        <v>NT</v>
      </c>
      <c r="BD1193">
        <f t="shared" si="58"/>
        <v>3</v>
      </c>
      <c r="BE1193" t="str">
        <f t="shared" si="56"/>
        <v>6348413M10107  C2012800</v>
      </c>
      <c r="BK1193" s="19" t="s">
        <v>1518</v>
      </c>
    </row>
    <row r="1194" spans="1:63" x14ac:dyDescent="0.25">
      <c r="A1194" s="19" t="s">
        <v>1501</v>
      </c>
      <c r="B1194" s="19">
        <v>4.0999999999999996</v>
      </c>
      <c r="C1194" s="19">
        <v>20150424</v>
      </c>
      <c r="D1194" s="19" t="s">
        <v>41</v>
      </c>
      <c r="E1194" s="19" t="s">
        <v>41</v>
      </c>
      <c r="F1194" s="19">
        <v>2326185</v>
      </c>
      <c r="G1194" s="19">
        <v>1</v>
      </c>
      <c r="H1194" s="19">
        <v>2012</v>
      </c>
      <c r="I1194" s="19">
        <v>20120829</v>
      </c>
      <c r="J1194" s="19" t="s">
        <v>1501</v>
      </c>
      <c r="K1194" s="19">
        <v>6</v>
      </c>
      <c r="L1194" s="19">
        <v>36</v>
      </c>
      <c r="M1194" s="19">
        <v>23</v>
      </c>
      <c r="N1194" s="19">
        <v>29</v>
      </c>
      <c r="O1194" s="19" t="s">
        <v>1502</v>
      </c>
      <c r="P1194" s="19">
        <v>4</v>
      </c>
      <c r="Q1194" s="19" t="s">
        <v>67</v>
      </c>
      <c r="R1194" s="19"/>
      <c r="S1194" s="19">
        <v>5000</v>
      </c>
      <c r="T1194" s="19" t="s">
        <v>110</v>
      </c>
      <c r="U1194" s="19"/>
      <c r="V1194" s="19"/>
      <c r="W1194" s="19"/>
      <c r="X1194" s="19">
        <v>730</v>
      </c>
      <c r="Y1194" s="19">
        <v>0</v>
      </c>
      <c r="Z1194" s="19">
        <v>1</v>
      </c>
      <c r="AA1194" s="19" t="s">
        <v>48</v>
      </c>
      <c r="AB1194" s="19">
        <v>1</v>
      </c>
      <c r="AC1194" s="19">
        <v>635081</v>
      </c>
      <c r="AD1194" s="19">
        <v>12</v>
      </c>
      <c r="AE1194" s="19"/>
      <c r="AF1194" s="19"/>
      <c r="AG1194" s="19"/>
      <c r="AH1194" s="19">
        <v>121460</v>
      </c>
      <c r="AI1194" s="19">
        <v>1</v>
      </c>
      <c r="AJ1194" s="19"/>
      <c r="AK1194" s="19"/>
      <c r="AL1194" s="19"/>
      <c r="AM1194" s="19"/>
      <c r="AN1194" s="19"/>
      <c r="AO1194" s="19">
        <v>2.2999999999999998</v>
      </c>
      <c r="AP1194" s="19" t="s">
        <v>1519</v>
      </c>
      <c r="AQ1194" s="19" t="s">
        <v>1502</v>
      </c>
      <c r="AR1194" s="19" t="s">
        <v>1540</v>
      </c>
      <c r="AS1194" s="19" t="s">
        <v>1562</v>
      </c>
      <c r="AT1194" s="19" t="s">
        <v>1579</v>
      </c>
      <c r="AU1194" s="19" t="s">
        <v>1580</v>
      </c>
      <c r="AV1194" s="19" t="s">
        <v>1565</v>
      </c>
      <c r="AW1194" s="19">
        <v>2008</v>
      </c>
      <c r="AX1194" s="19">
        <v>3</v>
      </c>
      <c r="AY1194" s="19" t="s">
        <v>1581</v>
      </c>
      <c r="AZ1194" s="19" t="s">
        <v>1567</v>
      </c>
      <c r="BA1194" s="19">
        <v>2009</v>
      </c>
      <c r="BB1194" t="str">
        <f>VLOOKUP(AC1194,'CTCwiretagcode(Jan2016)'!A$2:C$730,3,FALSE)</f>
        <v>GLH</v>
      </c>
      <c r="BC1194" t="str">
        <f t="shared" si="57"/>
        <v>Tr</v>
      </c>
      <c r="BD1194">
        <f t="shared" si="58"/>
        <v>3</v>
      </c>
      <c r="BE1194" t="str">
        <f t="shared" si="56"/>
        <v>6350813M10107  C2012730</v>
      </c>
      <c r="BK1194" s="19" t="s">
        <v>1518</v>
      </c>
    </row>
    <row r="1195" spans="1:63" x14ac:dyDescent="0.25">
      <c r="A1195" s="19" t="s">
        <v>1501</v>
      </c>
      <c r="B1195" s="19">
        <v>4.0999999999999996</v>
      </c>
      <c r="C1195" s="19">
        <v>20150424</v>
      </c>
      <c r="D1195" s="19" t="s">
        <v>41</v>
      </c>
      <c r="E1195" s="19" t="s">
        <v>41</v>
      </c>
      <c r="F1195" s="19">
        <v>2326189</v>
      </c>
      <c r="G1195" s="19">
        <v>1</v>
      </c>
      <c r="H1195" s="19">
        <v>2012</v>
      </c>
      <c r="I1195" s="19">
        <v>20120829</v>
      </c>
      <c r="J1195" s="19" t="s">
        <v>1501</v>
      </c>
      <c r="K1195" s="19">
        <v>6</v>
      </c>
      <c r="L1195" s="19">
        <v>36</v>
      </c>
      <c r="M1195" s="19">
        <v>23</v>
      </c>
      <c r="N1195" s="19">
        <v>29</v>
      </c>
      <c r="O1195" s="19" t="s">
        <v>1502</v>
      </c>
      <c r="P1195" s="19">
        <v>4</v>
      </c>
      <c r="Q1195" s="19" t="s">
        <v>67</v>
      </c>
      <c r="R1195" s="19"/>
      <c r="S1195" s="19">
        <v>5000</v>
      </c>
      <c r="T1195" s="19" t="s">
        <v>110</v>
      </c>
      <c r="U1195" s="19"/>
      <c r="V1195" s="19"/>
      <c r="W1195" s="19"/>
      <c r="X1195" s="19">
        <v>830</v>
      </c>
      <c r="Y1195" s="19">
        <v>0</v>
      </c>
      <c r="Z1195" s="19">
        <v>1</v>
      </c>
      <c r="AA1195" s="19" t="s">
        <v>48</v>
      </c>
      <c r="AB1195" s="19">
        <v>1</v>
      </c>
      <c r="AC1195" s="19">
        <v>634841</v>
      </c>
      <c r="AD1195" s="19">
        <v>12</v>
      </c>
      <c r="AE1195" s="19"/>
      <c r="AF1195" s="19"/>
      <c r="AG1195" s="19"/>
      <c r="AH1195" s="19">
        <v>121460</v>
      </c>
      <c r="AI1195" s="19">
        <v>1</v>
      </c>
      <c r="AJ1195" s="19"/>
      <c r="AK1195" s="19"/>
      <c r="AL1195" s="19"/>
      <c r="AM1195" s="19"/>
      <c r="AN1195" s="19"/>
      <c r="AO1195" s="19">
        <v>2.2999999999999998</v>
      </c>
      <c r="AP1195" s="19" t="s">
        <v>1519</v>
      </c>
      <c r="AQ1195" s="19" t="s">
        <v>1502</v>
      </c>
      <c r="AR1195" s="19" t="s">
        <v>1540</v>
      </c>
      <c r="AS1195" s="19" t="s">
        <v>1562</v>
      </c>
      <c r="AT1195" s="19" t="s">
        <v>1563</v>
      </c>
      <c r="AU1195" s="19" t="s">
        <v>1564</v>
      </c>
      <c r="AV1195" s="19" t="s">
        <v>1565</v>
      </c>
      <c r="AW1195" s="19">
        <v>2008</v>
      </c>
      <c r="AX1195" s="19">
        <v>3</v>
      </c>
      <c r="AY1195" s="19" t="s">
        <v>1566</v>
      </c>
      <c r="AZ1195" s="19" t="s">
        <v>1567</v>
      </c>
      <c r="BA1195" s="19">
        <v>2009</v>
      </c>
      <c r="BB1195" t="str">
        <f>VLOOKUP(AC1195,'CTCwiretagcode(Jan2016)'!A$2:C$730,3,FALSE)</f>
        <v>SAM</v>
      </c>
      <c r="BC1195" t="str">
        <f t="shared" si="57"/>
        <v>Tr</v>
      </c>
      <c r="BD1195">
        <f t="shared" si="58"/>
        <v>3</v>
      </c>
      <c r="BE1195" t="str">
        <f t="shared" si="56"/>
        <v>6348413M10107  C2012830</v>
      </c>
      <c r="BK1195" s="19" t="s">
        <v>1518</v>
      </c>
    </row>
    <row r="1196" spans="1:63" x14ac:dyDescent="0.25">
      <c r="A1196" s="19" t="s">
        <v>1501</v>
      </c>
      <c r="B1196" s="19">
        <v>4.0999999999999996</v>
      </c>
      <c r="C1196" s="19">
        <v>20150424</v>
      </c>
      <c r="D1196" s="19" t="s">
        <v>41</v>
      </c>
      <c r="E1196" s="19" t="s">
        <v>41</v>
      </c>
      <c r="F1196" s="19">
        <v>2326309</v>
      </c>
      <c r="G1196" s="19">
        <v>1</v>
      </c>
      <c r="H1196" s="19">
        <v>2012</v>
      </c>
      <c r="I1196" s="19">
        <v>20120830</v>
      </c>
      <c r="J1196" s="19" t="s">
        <v>1501</v>
      </c>
      <c r="K1196" s="19">
        <v>6</v>
      </c>
      <c r="L1196" s="19">
        <v>36</v>
      </c>
      <c r="M1196" s="19">
        <v>23</v>
      </c>
      <c r="N1196" s="19">
        <v>14</v>
      </c>
      <c r="O1196" s="19" t="s">
        <v>1502</v>
      </c>
      <c r="P1196" s="19">
        <v>4</v>
      </c>
      <c r="Q1196" s="19" t="s">
        <v>67</v>
      </c>
      <c r="R1196" s="19"/>
      <c r="S1196" s="19">
        <v>5000</v>
      </c>
      <c r="T1196" s="19" t="s">
        <v>110</v>
      </c>
      <c r="U1196" s="19"/>
      <c r="V1196" s="19"/>
      <c r="W1196" s="19"/>
      <c r="X1196" s="19">
        <v>880</v>
      </c>
      <c r="Y1196" s="19">
        <v>0</v>
      </c>
      <c r="Z1196" s="19">
        <v>1</v>
      </c>
      <c r="AA1196" s="19" t="s">
        <v>48</v>
      </c>
      <c r="AB1196" s="19">
        <v>1</v>
      </c>
      <c r="AC1196" s="19">
        <v>635081</v>
      </c>
      <c r="AD1196" s="19">
        <v>12</v>
      </c>
      <c r="AE1196" s="19"/>
      <c r="AF1196" s="19"/>
      <c r="AG1196" s="19"/>
      <c r="AH1196" s="19">
        <v>121460</v>
      </c>
      <c r="AI1196" s="19">
        <v>1</v>
      </c>
      <c r="AJ1196" s="19"/>
      <c r="AK1196" s="19"/>
      <c r="AL1196" s="19"/>
      <c r="AM1196" s="19"/>
      <c r="AN1196" s="19"/>
      <c r="AO1196" s="19">
        <v>2.2999999999999998</v>
      </c>
      <c r="AP1196" s="19" t="s">
        <v>1519</v>
      </c>
      <c r="AQ1196" s="19" t="s">
        <v>1502</v>
      </c>
      <c r="AR1196" s="19" t="s">
        <v>1540</v>
      </c>
      <c r="AS1196" s="19" t="s">
        <v>1562</v>
      </c>
      <c r="AT1196" s="19" t="s">
        <v>1579</v>
      </c>
      <c r="AU1196" s="19" t="s">
        <v>1580</v>
      </c>
      <c r="AV1196" s="19" t="s">
        <v>1565</v>
      </c>
      <c r="AW1196" s="19">
        <v>2008</v>
      </c>
      <c r="AX1196" s="19">
        <v>3</v>
      </c>
      <c r="AY1196" s="19" t="s">
        <v>1581</v>
      </c>
      <c r="AZ1196" s="19" t="s">
        <v>1567</v>
      </c>
      <c r="BA1196" s="19">
        <v>2009</v>
      </c>
      <c r="BB1196" t="str">
        <f>VLOOKUP(AC1196,'CTCwiretagcode(Jan2016)'!A$2:C$730,3,FALSE)</f>
        <v>GLH</v>
      </c>
      <c r="BC1196" t="str">
        <f t="shared" si="57"/>
        <v>NT</v>
      </c>
      <c r="BD1196">
        <f t="shared" si="58"/>
        <v>3</v>
      </c>
      <c r="BE1196" t="str">
        <f t="shared" si="56"/>
        <v>6350813M10107  C2012880</v>
      </c>
      <c r="BK1196" s="19" t="s">
        <v>1518</v>
      </c>
    </row>
    <row r="1197" spans="1:63" x14ac:dyDescent="0.25">
      <c r="A1197" s="19" t="s">
        <v>1501</v>
      </c>
      <c r="B1197" s="19">
        <v>4.0999999999999996</v>
      </c>
      <c r="C1197" s="19">
        <v>20150424</v>
      </c>
      <c r="D1197" s="19" t="s">
        <v>41</v>
      </c>
      <c r="E1197" s="19" t="s">
        <v>41</v>
      </c>
      <c r="F1197" s="19">
        <v>2326168</v>
      </c>
      <c r="G1197" s="19">
        <v>1</v>
      </c>
      <c r="H1197" s="19">
        <v>2012</v>
      </c>
      <c r="I1197" s="19">
        <v>20120830</v>
      </c>
      <c r="J1197" s="19" t="s">
        <v>1501</v>
      </c>
      <c r="K1197" s="19">
        <v>6</v>
      </c>
      <c r="L1197" s="19">
        <v>36</v>
      </c>
      <c r="M1197" s="19">
        <v>23</v>
      </c>
      <c r="N1197" s="19">
        <v>17</v>
      </c>
      <c r="O1197" s="19" t="s">
        <v>1502</v>
      </c>
      <c r="P1197" s="19">
        <v>4</v>
      </c>
      <c r="Q1197" s="19" t="s">
        <v>67</v>
      </c>
      <c r="R1197" s="19"/>
      <c r="S1197" s="19">
        <v>5000</v>
      </c>
      <c r="T1197" s="19" t="s">
        <v>110</v>
      </c>
      <c r="U1197" s="19"/>
      <c r="V1197" s="19"/>
      <c r="W1197" s="19"/>
      <c r="X1197" s="19">
        <v>840</v>
      </c>
      <c r="Y1197" s="19">
        <v>0</v>
      </c>
      <c r="Z1197" s="19">
        <v>1</v>
      </c>
      <c r="AA1197" s="19" t="s">
        <v>48</v>
      </c>
      <c r="AB1197" s="19">
        <v>1</v>
      </c>
      <c r="AC1197" s="19">
        <v>180471</v>
      </c>
      <c r="AD1197" s="19">
        <v>12</v>
      </c>
      <c r="AE1197" s="19"/>
      <c r="AF1197" s="19"/>
      <c r="AG1197" s="19"/>
      <c r="AH1197" s="19">
        <v>121460</v>
      </c>
      <c r="AI1197" s="19">
        <v>1</v>
      </c>
      <c r="AJ1197" s="19"/>
      <c r="AK1197" s="19"/>
      <c r="AL1197" s="19"/>
      <c r="AM1197" s="19"/>
      <c r="AN1197" s="19"/>
      <c r="AO1197" s="19">
        <v>2.2999999999999998</v>
      </c>
      <c r="AP1197" s="19" t="s">
        <v>1519</v>
      </c>
      <c r="AQ1197" s="19" t="s">
        <v>1502</v>
      </c>
      <c r="AR1197" s="19" t="s">
        <v>1505</v>
      </c>
      <c r="AS1197" s="19" t="s">
        <v>1512</v>
      </c>
      <c r="AT1197" s="19" t="s">
        <v>1513</v>
      </c>
      <c r="AU1197" s="19" t="s">
        <v>1514</v>
      </c>
      <c r="AV1197" s="19" t="s">
        <v>1515</v>
      </c>
      <c r="AW1197" s="19">
        <v>2008</v>
      </c>
      <c r="AX1197" s="19">
        <v>3</v>
      </c>
      <c r="AY1197" s="19" t="s">
        <v>1516</v>
      </c>
      <c r="AZ1197" s="19" t="s">
        <v>1517</v>
      </c>
      <c r="BA1197" s="19">
        <v>2009</v>
      </c>
      <c r="BB1197" t="str">
        <f>VLOOKUP(AC1197,'CTCwiretagcode(Jan2016)'!A$2:C$730,3,FALSE)</f>
        <v>COW</v>
      </c>
      <c r="BC1197" t="str">
        <f t="shared" si="57"/>
        <v>Tr</v>
      </c>
      <c r="BD1197">
        <f t="shared" si="58"/>
        <v>3</v>
      </c>
      <c r="BE1197" t="str">
        <f t="shared" si="56"/>
        <v>1804713M10107  C2012840</v>
      </c>
      <c r="BK1197" s="19" t="s">
        <v>1518</v>
      </c>
    </row>
    <row r="1198" spans="1:63" x14ac:dyDescent="0.25">
      <c r="A1198" s="19" t="s">
        <v>1501</v>
      </c>
      <c r="B1198" s="19">
        <v>4.0999999999999996</v>
      </c>
      <c r="C1198" s="19">
        <v>20150424</v>
      </c>
      <c r="D1198" s="19" t="s">
        <v>41</v>
      </c>
      <c r="E1198" s="19" t="s">
        <v>41</v>
      </c>
      <c r="F1198" s="19">
        <v>2326170</v>
      </c>
      <c r="G1198" s="19">
        <v>1</v>
      </c>
      <c r="H1198" s="19">
        <v>2012</v>
      </c>
      <c r="I1198" s="19">
        <v>20120830</v>
      </c>
      <c r="J1198" s="19" t="s">
        <v>1501</v>
      </c>
      <c r="K1198" s="19">
        <v>6</v>
      </c>
      <c r="L1198" s="19">
        <v>36</v>
      </c>
      <c r="M1198" s="19">
        <v>23</v>
      </c>
      <c r="N1198" s="19">
        <v>17</v>
      </c>
      <c r="O1198" s="19" t="s">
        <v>1502</v>
      </c>
      <c r="P1198" s="19">
        <v>4</v>
      </c>
      <c r="Q1198" s="19" t="s">
        <v>67</v>
      </c>
      <c r="R1198" s="19"/>
      <c r="S1198" s="19">
        <v>0</v>
      </c>
      <c r="T1198" s="19" t="s">
        <v>45</v>
      </c>
      <c r="U1198" s="19"/>
      <c r="V1198" s="19"/>
      <c r="W1198" s="19"/>
      <c r="X1198" s="19">
        <v>740</v>
      </c>
      <c r="Y1198" s="19">
        <v>0</v>
      </c>
      <c r="Z1198" s="19">
        <v>1</v>
      </c>
      <c r="AA1198" s="19" t="s">
        <v>48</v>
      </c>
      <c r="AB1198" s="19">
        <v>1</v>
      </c>
      <c r="AC1198" s="19">
        <v>635081</v>
      </c>
      <c r="AD1198" s="19">
        <v>12</v>
      </c>
      <c r="AE1198" s="19"/>
      <c r="AF1198" s="19"/>
      <c r="AG1198" s="19"/>
      <c r="AH1198" s="19">
        <v>121460</v>
      </c>
      <c r="AI1198" s="19">
        <v>1</v>
      </c>
      <c r="AJ1198" s="19"/>
      <c r="AK1198" s="19"/>
      <c r="AL1198" s="19"/>
      <c r="AM1198" s="19"/>
      <c r="AN1198" s="19"/>
      <c r="AO1198" s="19">
        <v>2.2999999999999998</v>
      </c>
      <c r="AP1198" s="19" t="s">
        <v>1519</v>
      </c>
      <c r="AQ1198" s="19" t="s">
        <v>1502</v>
      </c>
      <c r="AR1198" s="19" t="s">
        <v>1540</v>
      </c>
      <c r="AS1198" s="19" t="s">
        <v>1562</v>
      </c>
      <c r="AT1198" s="19" t="s">
        <v>1579</v>
      </c>
      <c r="AU1198" s="19" t="s">
        <v>1580</v>
      </c>
      <c r="AV1198" s="19" t="s">
        <v>1565</v>
      </c>
      <c r="AW1198" s="19">
        <v>2008</v>
      </c>
      <c r="AX1198" s="19">
        <v>3</v>
      </c>
      <c r="AY1198" s="19" t="s">
        <v>1581</v>
      </c>
      <c r="AZ1198" s="19" t="s">
        <v>1567</v>
      </c>
      <c r="BA1198" s="19">
        <v>2009</v>
      </c>
      <c r="BB1198" t="str">
        <f>VLOOKUP(AC1198,'CTCwiretagcode(Jan2016)'!A$2:C$730,3,FALSE)</f>
        <v>GLH</v>
      </c>
      <c r="BC1198" t="str">
        <f t="shared" si="57"/>
        <v>Tr</v>
      </c>
      <c r="BD1198">
        <f t="shared" si="58"/>
        <v>3</v>
      </c>
      <c r="BE1198" t="str">
        <f t="shared" si="56"/>
        <v>6350813M10107  C2012740</v>
      </c>
      <c r="BK1198" s="19" t="s">
        <v>1518</v>
      </c>
    </row>
    <row r="1199" spans="1:63" x14ac:dyDescent="0.25">
      <c r="A1199" s="19" t="s">
        <v>1501</v>
      </c>
      <c r="B1199" s="19">
        <v>4.0999999999999996</v>
      </c>
      <c r="C1199" s="19">
        <v>20150424</v>
      </c>
      <c r="D1199" s="19" t="s">
        <v>41</v>
      </c>
      <c r="E1199" s="19" t="s">
        <v>1539</v>
      </c>
      <c r="F1199" s="19">
        <v>2355535</v>
      </c>
      <c r="G1199" s="19">
        <v>1</v>
      </c>
      <c r="H1199" s="19">
        <v>2012</v>
      </c>
      <c r="I1199" s="19">
        <v>20120830</v>
      </c>
      <c r="J1199" s="19" t="s">
        <v>1501</v>
      </c>
      <c r="K1199" s="19">
        <v>6</v>
      </c>
      <c r="L1199" s="19">
        <v>36</v>
      </c>
      <c r="M1199" s="19">
        <v>23</v>
      </c>
      <c r="N1199" s="19">
        <v>17</v>
      </c>
      <c r="O1199" s="19" t="s">
        <v>1502</v>
      </c>
      <c r="P1199" s="19">
        <v>4</v>
      </c>
      <c r="Q1199" s="19" t="s">
        <v>67</v>
      </c>
      <c r="R1199" s="19"/>
      <c r="S1199" s="19">
        <v>5000</v>
      </c>
      <c r="T1199" s="19" t="s">
        <v>110</v>
      </c>
      <c r="U1199" s="19"/>
      <c r="V1199" s="19"/>
      <c r="W1199" s="19"/>
      <c r="X1199" s="19">
        <v>750</v>
      </c>
      <c r="Y1199" s="19">
        <v>0</v>
      </c>
      <c r="Z1199" s="19">
        <v>1</v>
      </c>
      <c r="AA1199" s="19" t="s">
        <v>48</v>
      </c>
      <c r="AB1199" s="19">
        <v>1</v>
      </c>
      <c r="AC1199" s="19">
        <v>634841</v>
      </c>
      <c r="AD1199" s="19">
        <v>12</v>
      </c>
      <c r="AE1199" s="19"/>
      <c r="AF1199" s="19"/>
      <c r="AG1199" s="19"/>
      <c r="AH1199" s="19">
        <v>121460</v>
      </c>
      <c r="AI1199" s="19">
        <v>1</v>
      </c>
      <c r="AJ1199" s="19"/>
      <c r="AK1199" s="19"/>
      <c r="AL1199" s="19"/>
      <c r="AM1199" s="19"/>
      <c r="AN1199" s="19"/>
      <c r="AO1199" s="19">
        <v>2.2999999999999998</v>
      </c>
      <c r="AP1199" s="19" t="s">
        <v>1519</v>
      </c>
      <c r="AQ1199" s="19" t="s">
        <v>1502</v>
      </c>
      <c r="AR1199" s="19" t="s">
        <v>1540</v>
      </c>
      <c r="AS1199" s="19" t="s">
        <v>1562</v>
      </c>
      <c r="AT1199" s="19" t="s">
        <v>1563</v>
      </c>
      <c r="AU1199" s="19" t="s">
        <v>1564</v>
      </c>
      <c r="AV1199" s="19" t="s">
        <v>1565</v>
      </c>
      <c r="AW1199" s="19">
        <v>2008</v>
      </c>
      <c r="AX1199" s="19">
        <v>3</v>
      </c>
      <c r="AY1199" s="19" t="s">
        <v>1566</v>
      </c>
      <c r="AZ1199" s="19" t="s">
        <v>1567</v>
      </c>
      <c r="BA1199" s="19">
        <v>2009</v>
      </c>
      <c r="BB1199" t="str">
        <f>VLOOKUP(AC1199,'CTCwiretagcode(Jan2016)'!A$2:C$730,3,FALSE)</f>
        <v>SAM</v>
      </c>
      <c r="BC1199" t="str">
        <f t="shared" si="57"/>
        <v>Tr</v>
      </c>
      <c r="BD1199">
        <f t="shared" si="58"/>
        <v>3</v>
      </c>
      <c r="BE1199" t="str">
        <f t="shared" si="56"/>
        <v>6348413M10107  C2012750</v>
      </c>
      <c r="BK1199" s="19" t="s">
        <v>1518</v>
      </c>
    </row>
    <row r="1200" spans="1:63" x14ac:dyDescent="0.25">
      <c r="A1200" s="19" t="s">
        <v>1501</v>
      </c>
      <c r="B1200" s="19">
        <v>4.0999999999999996</v>
      </c>
      <c r="C1200" s="19">
        <v>20150424</v>
      </c>
      <c r="D1200" s="19" t="s">
        <v>41</v>
      </c>
      <c r="E1200" s="19" t="s">
        <v>41</v>
      </c>
      <c r="F1200" s="19">
        <v>2327448</v>
      </c>
      <c r="G1200" s="19">
        <v>1</v>
      </c>
      <c r="H1200" s="19">
        <v>2012</v>
      </c>
      <c r="I1200" s="19">
        <v>20120830</v>
      </c>
      <c r="J1200" s="19" t="s">
        <v>1501</v>
      </c>
      <c r="K1200" s="19">
        <v>6</v>
      </c>
      <c r="L1200" s="19">
        <v>36</v>
      </c>
      <c r="M1200" s="19">
        <v>23</v>
      </c>
      <c r="N1200" s="19">
        <v>49</v>
      </c>
      <c r="O1200" s="19" t="s">
        <v>1502</v>
      </c>
      <c r="P1200" s="19">
        <v>4</v>
      </c>
      <c r="Q1200" s="19" t="s">
        <v>67</v>
      </c>
      <c r="R1200" s="19"/>
      <c r="S1200" s="19">
        <v>5000</v>
      </c>
      <c r="T1200" s="19" t="s">
        <v>110</v>
      </c>
      <c r="U1200" s="19"/>
      <c r="V1200" s="19"/>
      <c r="W1200" s="19"/>
      <c r="X1200" s="19">
        <v>740</v>
      </c>
      <c r="Y1200" s="19">
        <v>0</v>
      </c>
      <c r="Z1200" s="19">
        <v>1</v>
      </c>
      <c r="AA1200" s="19" t="s">
        <v>48</v>
      </c>
      <c r="AB1200" s="19">
        <v>1</v>
      </c>
      <c r="AC1200" s="19">
        <v>634841</v>
      </c>
      <c r="AD1200" s="19">
        <v>12</v>
      </c>
      <c r="AE1200" s="19"/>
      <c r="AF1200" s="19"/>
      <c r="AG1200" s="19"/>
      <c r="AH1200" s="19">
        <v>121460</v>
      </c>
      <c r="AI1200" s="19">
        <v>1</v>
      </c>
      <c r="AJ1200" s="19"/>
      <c r="AK1200" s="19"/>
      <c r="AL1200" s="19"/>
      <c r="AM1200" s="19"/>
      <c r="AN1200" s="19"/>
      <c r="AO1200" s="19">
        <v>2.2999999999999998</v>
      </c>
      <c r="AP1200" s="19" t="s">
        <v>1519</v>
      </c>
      <c r="AQ1200" s="19" t="s">
        <v>1502</v>
      </c>
      <c r="AR1200" s="19" t="s">
        <v>1540</v>
      </c>
      <c r="AS1200" s="19" t="s">
        <v>1562</v>
      </c>
      <c r="AT1200" s="19" t="s">
        <v>1563</v>
      </c>
      <c r="AU1200" s="19" t="s">
        <v>1564</v>
      </c>
      <c r="AV1200" s="19" t="s">
        <v>1565</v>
      </c>
      <c r="AW1200" s="19">
        <v>2008</v>
      </c>
      <c r="AX1200" s="19">
        <v>3</v>
      </c>
      <c r="AY1200" s="19" t="s">
        <v>1566</v>
      </c>
      <c r="AZ1200" s="19" t="s">
        <v>1567</v>
      </c>
      <c r="BA1200" s="19">
        <v>2009</v>
      </c>
      <c r="BB1200" t="str">
        <f>VLOOKUP(AC1200,'CTCwiretagcode(Jan2016)'!A$2:C$730,3,FALSE)</f>
        <v>SAM</v>
      </c>
      <c r="BC1200" t="str">
        <f t="shared" si="57"/>
        <v>mix</v>
      </c>
      <c r="BD1200">
        <f t="shared" si="58"/>
        <v>3</v>
      </c>
      <c r="BE1200" t="str">
        <f t="shared" si="56"/>
        <v>6348413M10107  C2012740</v>
      </c>
      <c r="BK1200" s="19" t="s">
        <v>1518</v>
      </c>
    </row>
    <row r="1201" spans="1:63" x14ac:dyDescent="0.25">
      <c r="A1201" s="19" t="s">
        <v>1501</v>
      </c>
      <c r="B1201" s="19">
        <v>4.0999999999999996</v>
      </c>
      <c r="C1201" s="19">
        <v>20150424</v>
      </c>
      <c r="D1201" s="19" t="s">
        <v>41</v>
      </c>
      <c r="E1201" s="19" t="s">
        <v>41</v>
      </c>
      <c r="F1201" s="19">
        <v>2326322</v>
      </c>
      <c r="G1201" s="19">
        <v>1</v>
      </c>
      <c r="H1201" s="19">
        <v>2012</v>
      </c>
      <c r="I1201" s="19">
        <v>20120830</v>
      </c>
      <c r="J1201" s="19" t="s">
        <v>1501</v>
      </c>
      <c r="K1201" s="19">
        <v>6</v>
      </c>
      <c r="L1201" s="19">
        <v>36</v>
      </c>
      <c r="M1201" s="19">
        <v>23</v>
      </c>
      <c r="N1201" s="19">
        <v>19</v>
      </c>
      <c r="O1201" s="19" t="s">
        <v>1502</v>
      </c>
      <c r="P1201" s="19">
        <v>4</v>
      </c>
      <c r="Q1201" s="19" t="s">
        <v>42</v>
      </c>
      <c r="R1201" s="19"/>
      <c r="S1201" s="19">
        <v>5000</v>
      </c>
      <c r="T1201" s="19" t="s">
        <v>110</v>
      </c>
      <c r="U1201" s="19"/>
      <c r="V1201" s="19"/>
      <c r="W1201" s="19"/>
      <c r="X1201" s="19">
        <v>800</v>
      </c>
      <c r="Y1201" s="19">
        <v>0</v>
      </c>
      <c r="Z1201" s="19">
        <v>1</v>
      </c>
      <c r="AA1201" s="19" t="s">
        <v>48</v>
      </c>
      <c r="AB1201" s="19">
        <v>1</v>
      </c>
      <c r="AC1201" s="19">
        <v>635081</v>
      </c>
      <c r="AD1201" s="19">
        <v>12</v>
      </c>
      <c r="AE1201" s="19"/>
      <c r="AF1201" s="19"/>
      <c r="AG1201" s="19"/>
      <c r="AH1201" s="19">
        <v>121460</v>
      </c>
      <c r="AI1201" s="19">
        <v>1</v>
      </c>
      <c r="AJ1201" s="19"/>
      <c r="AK1201" s="19"/>
      <c r="AL1201" s="19"/>
      <c r="AM1201" s="19"/>
      <c r="AN1201" s="19"/>
      <c r="AO1201" s="19">
        <v>2.2999999999999998</v>
      </c>
      <c r="AP1201" s="19" t="s">
        <v>1504</v>
      </c>
      <c r="AQ1201" s="19" t="s">
        <v>1502</v>
      </c>
      <c r="AR1201" s="19" t="s">
        <v>1540</v>
      </c>
      <c r="AS1201" s="19" t="s">
        <v>1562</v>
      </c>
      <c r="AT1201" s="19" t="s">
        <v>1579</v>
      </c>
      <c r="AU1201" s="19" t="s">
        <v>1580</v>
      </c>
      <c r="AV1201" s="19" t="s">
        <v>1565</v>
      </c>
      <c r="AW1201" s="19">
        <v>2008</v>
      </c>
      <c r="AX1201" s="19">
        <v>3</v>
      </c>
      <c r="AY1201" s="19" t="s">
        <v>1581</v>
      </c>
      <c r="AZ1201" s="19" t="s">
        <v>1567</v>
      </c>
      <c r="BA1201" s="19">
        <v>2009</v>
      </c>
      <c r="BB1201" t="str">
        <f>VLOOKUP(AC1201,'CTCwiretagcode(Jan2016)'!A$2:C$730,3,FALSE)</f>
        <v>GLH</v>
      </c>
      <c r="BC1201" t="str">
        <f t="shared" si="57"/>
        <v>NT</v>
      </c>
      <c r="BD1201">
        <f t="shared" si="58"/>
        <v>3</v>
      </c>
      <c r="BE1201" t="str">
        <f t="shared" si="56"/>
        <v>6350813M10107  B2012800</v>
      </c>
      <c r="BK1201" s="19" t="s">
        <v>1503</v>
      </c>
    </row>
    <row r="1202" spans="1:63" x14ac:dyDescent="0.25">
      <c r="A1202" s="19" t="s">
        <v>1501</v>
      </c>
      <c r="B1202" s="19">
        <v>4.0999999999999996</v>
      </c>
      <c r="C1202" s="19">
        <v>20150424</v>
      </c>
      <c r="D1202" s="19" t="s">
        <v>41</v>
      </c>
      <c r="E1202" s="19" t="s">
        <v>41</v>
      </c>
      <c r="F1202" s="19">
        <v>2376404</v>
      </c>
      <c r="G1202" s="19">
        <v>1</v>
      </c>
      <c r="H1202" s="19">
        <v>2012</v>
      </c>
      <c r="I1202" s="19">
        <v>20120831</v>
      </c>
      <c r="J1202" s="19" t="s">
        <v>1501</v>
      </c>
      <c r="K1202" s="19">
        <v>6</v>
      </c>
      <c r="L1202" s="19">
        <v>36</v>
      </c>
      <c r="M1202" s="19">
        <v>23</v>
      </c>
      <c r="N1202" s="19">
        <v>14</v>
      </c>
      <c r="O1202" s="19" t="s">
        <v>1502</v>
      </c>
      <c r="P1202" s="19">
        <v>4</v>
      </c>
      <c r="Q1202" s="19" t="s">
        <v>42</v>
      </c>
      <c r="R1202" s="19"/>
      <c r="S1202" s="19">
        <v>5000</v>
      </c>
      <c r="T1202" s="19" t="s">
        <v>110</v>
      </c>
      <c r="U1202" s="19"/>
      <c r="V1202" s="19"/>
      <c r="W1202" s="19"/>
      <c r="X1202" s="19">
        <v>770</v>
      </c>
      <c r="Y1202" s="19">
        <v>0</v>
      </c>
      <c r="Z1202" s="19">
        <v>1</v>
      </c>
      <c r="AA1202" s="19" t="s">
        <v>48</v>
      </c>
      <c r="AB1202" s="19">
        <v>1</v>
      </c>
      <c r="AC1202" s="19">
        <v>634841</v>
      </c>
      <c r="AD1202" s="19">
        <v>12</v>
      </c>
      <c r="AE1202" s="19"/>
      <c r="AF1202" s="19"/>
      <c r="AG1202" s="19"/>
      <c r="AH1202" s="19">
        <v>121460</v>
      </c>
      <c r="AI1202" s="19">
        <v>1</v>
      </c>
      <c r="AJ1202" s="19"/>
      <c r="AK1202" s="19"/>
      <c r="AL1202" s="19"/>
      <c r="AM1202" s="19"/>
      <c r="AN1202" s="19"/>
      <c r="AO1202" s="19">
        <v>2.2999999999999998</v>
      </c>
      <c r="AP1202" s="19" t="s">
        <v>1504</v>
      </c>
      <c r="AQ1202" s="19" t="s">
        <v>1502</v>
      </c>
      <c r="AR1202" s="19" t="s">
        <v>1540</v>
      </c>
      <c r="AS1202" s="19" t="s">
        <v>1562</v>
      </c>
      <c r="AT1202" s="19" t="s">
        <v>1563</v>
      </c>
      <c r="AU1202" s="19" t="s">
        <v>1564</v>
      </c>
      <c r="AV1202" s="19" t="s">
        <v>1565</v>
      </c>
      <c r="AW1202" s="19">
        <v>2008</v>
      </c>
      <c r="AX1202" s="19">
        <v>3</v>
      </c>
      <c r="AY1202" s="19" t="s">
        <v>1566</v>
      </c>
      <c r="AZ1202" s="19" t="s">
        <v>1567</v>
      </c>
      <c r="BA1202" s="19">
        <v>2009</v>
      </c>
      <c r="BB1202" t="str">
        <f>VLOOKUP(AC1202,'CTCwiretagcode(Jan2016)'!A$2:C$730,3,FALSE)</f>
        <v>SAM</v>
      </c>
      <c r="BC1202" t="str">
        <f t="shared" si="57"/>
        <v>NT</v>
      </c>
      <c r="BD1202">
        <f t="shared" si="58"/>
        <v>3</v>
      </c>
      <c r="BE1202" t="str">
        <f t="shared" si="56"/>
        <v>6348413M10107  B2012770</v>
      </c>
      <c r="BK1202" s="19" t="s">
        <v>1503</v>
      </c>
    </row>
    <row r="1203" spans="1:63" x14ac:dyDescent="0.25">
      <c r="A1203" s="19" t="s">
        <v>1501</v>
      </c>
      <c r="B1203" s="19">
        <v>4.0999999999999996</v>
      </c>
      <c r="C1203" s="19">
        <v>20150424</v>
      </c>
      <c r="D1203" s="19" t="s">
        <v>41</v>
      </c>
      <c r="E1203" s="19" t="s">
        <v>41</v>
      </c>
      <c r="F1203" s="19">
        <v>2376408</v>
      </c>
      <c r="G1203" s="19">
        <v>1</v>
      </c>
      <c r="H1203" s="19">
        <v>2012</v>
      </c>
      <c r="I1203" s="19">
        <v>20120831</v>
      </c>
      <c r="J1203" s="19" t="s">
        <v>1501</v>
      </c>
      <c r="K1203" s="19">
        <v>6</v>
      </c>
      <c r="L1203" s="19">
        <v>36</v>
      </c>
      <c r="M1203" s="19">
        <v>23</v>
      </c>
      <c r="N1203" s="19">
        <v>14</v>
      </c>
      <c r="O1203" s="19" t="s">
        <v>1502</v>
      </c>
      <c r="P1203" s="19">
        <v>4</v>
      </c>
      <c r="Q1203" s="19" t="s">
        <v>42</v>
      </c>
      <c r="R1203" s="19"/>
      <c r="S1203" s="19">
        <v>5000</v>
      </c>
      <c r="T1203" s="19" t="s">
        <v>110</v>
      </c>
      <c r="U1203" s="19"/>
      <c r="V1203" s="19"/>
      <c r="W1203" s="19"/>
      <c r="X1203" s="19">
        <v>750</v>
      </c>
      <c r="Y1203" s="19">
        <v>0</v>
      </c>
      <c r="Z1203" s="19">
        <v>1</v>
      </c>
      <c r="AA1203" s="19" t="s">
        <v>48</v>
      </c>
      <c r="AB1203" s="19">
        <v>1</v>
      </c>
      <c r="AC1203" s="19">
        <v>635081</v>
      </c>
      <c r="AD1203" s="19">
        <v>12</v>
      </c>
      <c r="AE1203" s="19"/>
      <c r="AF1203" s="19"/>
      <c r="AG1203" s="19"/>
      <c r="AH1203" s="19">
        <v>121460</v>
      </c>
      <c r="AI1203" s="19">
        <v>1</v>
      </c>
      <c r="AJ1203" s="19"/>
      <c r="AK1203" s="19"/>
      <c r="AL1203" s="19"/>
      <c r="AM1203" s="19"/>
      <c r="AN1203" s="19"/>
      <c r="AO1203" s="19">
        <v>2.2999999999999998</v>
      </c>
      <c r="AP1203" s="19" t="s">
        <v>1504</v>
      </c>
      <c r="AQ1203" s="19" t="s">
        <v>1502</v>
      </c>
      <c r="AR1203" s="19" t="s">
        <v>1540</v>
      </c>
      <c r="AS1203" s="19" t="s">
        <v>1562</v>
      </c>
      <c r="AT1203" s="19" t="s">
        <v>1579</v>
      </c>
      <c r="AU1203" s="19" t="s">
        <v>1580</v>
      </c>
      <c r="AV1203" s="19" t="s">
        <v>1565</v>
      </c>
      <c r="AW1203" s="19">
        <v>2008</v>
      </c>
      <c r="AX1203" s="19">
        <v>3</v>
      </c>
      <c r="AY1203" s="19" t="s">
        <v>1581</v>
      </c>
      <c r="AZ1203" s="19" t="s">
        <v>1567</v>
      </c>
      <c r="BA1203" s="19">
        <v>2009</v>
      </c>
      <c r="BB1203" t="str">
        <f>VLOOKUP(AC1203,'CTCwiretagcode(Jan2016)'!A$2:C$730,3,FALSE)</f>
        <v>GLH</v>
      </c>
      <c r="BC1203" t="str">
        <f t="shared" si="57"/>
        <v>NT</v>
      </c>
      <c r="BD1203">
        <f t="shared" si="58"/>
        <v>3</v>
      </c>
      <c r="BE1203" t="str">
        <f t="shared" si="56"/>
        <v>6350813M10107  B2012750</v>
      </c>
      <c r="BK1203" s="19" t="s">
        <v>1503</v>
      </c>
    </row>
    <row r="1204" spans="1:63" x14ac:dyDescent="0.25">
      <c r="A1204" s="19" t="s">
        <v>1501</v>
      </c>
      <c r="B1204" s="19">
        <v>4.0999999999999996</v>
      </c>
      <c r="C1204" s="19">
        <v>20150424</v>
      </c>
      <c r="D1204" s="19" t="s">
        <v>41</v>
      </c>
      <c r="E1204" s="19" t="s">
        <v>41</v>
      </c>
      <c r="F1204" s="19">
        <v>2376410</v>
      </c>
      <c r="G1204" s="19">
        <v>1</v>
      </c>
      <c r="H1204" s="19">
        <v>2012</v>
      </c>
      <c r="I1204" s="19">
        <v>20120831</v>
      </c>
      <c r="J1204" s="19" t="s">
        <v>1501</v>
      </c>
      <c r="K1204" s="19">
        <v>6</v>
      </c>
      <c r="L1204" s="19">
        <v>36</v>
      </c>
      <c r="M1204" s="19">
        <v>23</v>
      </c>
      <c r="N1204" s="19">
        <v>14</v>
      </c>
      <c r="O1204" s="19" t="s">
        <v>1502</v>
      </c>
      <c r="P1204" s="19">
        <v>4</v>
      </c>
      <c r="Q1204" s="19" t="s">
        <v>42</v>
      </c>
      <c r="R1204" s="19"/>
      <c r="S1204" s="19">
        <v>5000</v>
      </c>
      <c r="T1204" s="19" t="s">
        <v>110</v>
      </c>
      <c r="U1204" s="19"/>
      <c r="V1204" s="19"/>
      <c r="W1204" s="19"/>
      <c r="X1204" s="19">
        <v>820</v>
      </c>
      <c r="Y1204" s="19">
        <v>0</v>
      </c>
      <c r="Z1204" s="19">
        <v>1</v>
      </c>
      <c r="AA1204" s="19" t="s">
        <v>48</v>
      </c>
      <c r="AB1204" s="19">
        <v>1</v>
      </c>
      <c r="AC1204" s="19">
        <v>210831</v>
      </c>
      <c r="AD1204" s="19">
        <v>12</v>
      </c>
      <c r="AE1204" s="19"/>
      <c r="AF1204" s="19"/>
      <c r="AG1204" s="19"/>
      <c r="AH1204" s="19">
        <v>121460</v>
      </c>
      <c r="AI1204" s="19">
        <v>1</v>
      </c>
      <c r="AJ1204" s="19"/>
      <c r="AK1204" s="19"/>
      <c r="AL1204" s="19"/>
      <c r="AM1204" s="19"/>
      <c r="AN1204" s="19"/>
      <c r="AO1204" s="19">
        <v>2.2999999999999998</v>
      </c>
      <c r="AP1204" s="19" t="s">
        <v>1504</v>
      </c>
      <c r="AQ1204" s="19" t="s">
        <v>1502</v>
      </c>
      <c r="AR1204" s="19" t="s">
        <v>1540</v>
      </c>
      <c r="AS1204" s="19" t="s">
        <v>1541</v>
      </c>
      <c r="AT1204" s="19" t="s">
        <v>1542</v>
      </c>
      <c r="AU1204" s="19" t="s">
        <v>1543</v>
      </c>
      <c r="AV1204" s="19" t="s">
        <v>1544</v>
      </c>
      <c r="AW1204" s="19">
        <v>2008</v>
      </c>
      <c r="AX1204" s="19">
        <v>3</v>
      </c>
      <c r="AY1204" s="19" t="s">
        <v>1545</v>
      </c>
      <c r="AZ1204" s="19" t="s">
        <v>1546</v>
      </c>
      <c r="BA1204" s="19">
        <v>2009</v>
      </c>
      <c r="BB1204" t="str">
        <f>VLOOKUP(AC1204,'CTCwiretagcode(Jan2016)'!A$2:C$730,3,FALSE)</f>
        <v>SSF</v>
      </c>
      <c r="BC1204" t="str">
        <f t="shared" si="57"/>
        <v>NT</v>
      </c>
      <c r="BD1204">
        <f t="shared" si="58"/>
        <v>3</v>
      </c>
      <c r="BE1204" t="str">
        <f t="shared" si="56"/>
        <v>2108313M10107  B2012820</v>
      </c>
      <c r="BK1204" s="19" t="s">
        <v>1503</v>
      </c>
    </row>
    <row r="1205" spans="1:63" x14ac:dyDescent="0.25">
      <c r="A1205" s="19" t="s">
        <v>1501</v>
      </c>
      <c r="B1205" s="19">
        <v>4.0999999999999996</v>
      </c>
      <c r="C1205" s="19">
        <v>20150424</v>
      </c>
      <c r="D1205" s="19" t="s">
        <v>41</v>
      </c>
      <c r="E1205" s="19" t="s">
        <v>41</v>
      </c>
      <c r="F1205" s="19">
        <v>2327532</v>
      </c>
      <c r="G1205" s="19">
        <v>1</v>
      </c>
      <c r="H1205" s="19">
        <v>2012</v>
      </c>
      <c r="I1205" s="19">
        <v>20120904</v>
      </c>
      <c r="J1205" s="19" t="s">
        <v>1501</v>
      </c>
      <c r="K1205" s="19">
        <v>6</v>
      </c>
      <c r="L1205" s="19">
        <v>37</v>
      </c>
      <c r="M1205" s="19">
        <v>23</v>
      </c>
      <c r="N1205" s="19">
        <v>17</v>
      </c>
      <c r="O1205" s="19" t="s">
        <v>1502</v>
      </c>
      <c r="P1205" s="19">
        <v>4</v>
      </c>
      <c r="Q1205" s="19" t="s">
        <v>42</v>
      </c>
      <c r="R1205" s="19"/>
      <c r="S1205" s="19">
        <v>5000</v>
      </c>
      <c r="T1205" s="19" t="s">
        <v>45</v>
      </c>
      <c r="U1205" s="19"/>
      <c r="V1205" s="19"/>
      <c r="W1205" s="19"/>
      <c r="X1205" s="19">
        <v>800</v>
      </c>
      <c r="Y1205" s="19">
        <v>0</v>
      </c>
      <c r="Z1205" s="19">
        <v>1</v>
      </c>
      <c r="AA1205" s="19" t="s">
        <v>48</v>
      </c>
      <c r="AB1205" s="19">
        <v>1</v>
      </c>
      <c r="AC1205" s="19">
        <v>634841</v>
      </c>
      <c r="AD1205" s="19">
        <v>12</v>
      </c>
      <c r="AE1205" s="19"/>
      <c r="AF1205" s="19"/>
      <c r="AG1205" s="19"/>
      <c r="AH1205" s="19">
        <v>121461</v>
      </c>
      <c r="AI1205" s="19">
        <v>1</v>
      </c>
      <c r="AJ1205" s="19"/>
      <c r="AK1205" s="19"/>
      <c r="AL1205" s="19"/>
      <c r="AM1205" s="19"/>
      <c r="AN1205" s="19"/>
      <c r="AO1205" s="19">
        <v>2.92</v>
      </c>
      <c r="AP1205" s="19" t="s">
        <v>1504</v>
      </c>
      <c r="AQ1205" s="19" t="s">
        <v>1502</v>
      </c>
      <c r="AR1205" s="19" t="s">
        <v>1540</v>
      </c>
      <c r="AS1205" s="19" t="s">
        <v>1562</v>
      </c>
      <c r="AT1205" s="19" t="s">
        <v>1563</v>
      </c>
      <c r="AU1205" s="19" t="s">
        <v>1564</v>
      </c>
      <c r="AV1205" s="19" t="s">
        <v>1565</v>
      </c>
      <c r="AW1205" s="19">
        <v>2008</v>
      </c>
      <c r="AX1205" s="19">
        <v>3</v>
      </c>
      <c r="AY1205" s="19" t="s">
        <v>1566</v>
      </c>
      <c r="AZ1205" s="19" t="s">
        <v>1567</v>
      </c>
      <c r="BA1205" s="19">
        <v>2009</v>
      </c>
      <c r="BB1205" t="str">
        <f>VLOOKUP(AC1205,'CTCwiretagcode(Jan2016)'!A$2:C$730,3,FALSE)</f>
        <v>SAM</v>
      </c>
      <c r="BC1205" t="str">
        <f t="shared" si="57"/>
        <v>Tr</v>
      </c>
      <c r="BD1205">
        <f t="shared" si="58"/>
        <v>3</v>
      </c>
      <c r="BE1205" t="str">
        <f t="shared" si="56"/>
        <v>6348413M10107  B2012800</v>
      </c>
      <c r="BK1205" s="19" t="s">
        <v>1503</v>
      </c>
    </row>
    <row r="1206" spans="1:63" x14ac:dyDescent="0.25">
      <c r="A1206" s="19" t="s">
        <v>1501</v>
      </c>
      <c r="B1206" s="19">
        <v>4.0999999999999996</v>
      </c>
      <c r="C1206" s="19">
        <v>20150424</v>
      </c>
      <c r="D1206" s="19" t="s">
        <v>41</v>
      </c>
      <c r="E1206" s="19" t="s">
        <v>41</v>
      </c>
      <c r="F1206" s="19">
        <v>2327535</v>
      </c>
      <c r="G1206" s="19">
        <v>1</v>
      </c>
      <c r="H1206" s="19">
        <v>2012</v>
      </c>
      <c r="I1206" s="19">
        <v>20120904</v>
      </c>
      <c r="J1206" s="19" t="s">
        <v>1501</v>
      </c>
      <c r="K1206" s="19">
        <v>6</v>
      </c>
      <c r="L1206" s="19">
        <v>37</v>
      </c>
      <c r="M1206" s="19">
        <v>23</v>
      </c>
      <c r="N1206" s="19">
        <v>17</v>
      </c>
      <c r="O1206" s="19" t="s">
        <v>1502</v>
      </c>
      <c r="P1206" s="19">
        <v>4</v>
      </c>
      <c r="Q1206" s="19" t="s">
        <v>42</v>
      </c>
      <c r="R1206" s="19"/>
      <c r="S1206" s="19">
        <v>0</v>
      </c>
      <c r="T1206" s="19" t="s">
        <v>45</v>
      </c>
      <c r="U1206" s="19"/>
      <c r="V1206" s="19"/>
      <c r="W1206" s="19"/>
      <c r="X1206" s="19">
        <v>720</v>
      </c>
      <c r="Y1206" s="19">
        <v>0</v>
      </c>
      <c r="Z1206" s="19">
        <v>1</v>
      </c>
      <c r="AA1206" s="19" t="s">
        <v>48</v>
      </c>
      <c r="AB1206" s="19">
        <v>1</v>
      </c>
      <c r="AC1206" s="19">
        <v>635081</v>
      </c>
      <c r="AD1206" s="19">
        <v>12</v>
      </c>
      <c r="AE1206" s="19"/>
      <c r="AF1206" s="19"/>
      <c r="AG1206" s="19"/>
      <c r="AH1206" s="19">
        <v>121461</v>
      </c>
      <c r="AI1206" s="19">
        <v>1</v>
      </c>
      <c r="AJ1206" s="19"/>
      <c r="AK1206" s="19"/>
      <c r="AL1206" s="19"/>
      <c r="AM1206" s="19"/>
      <c r="AN1206" s="19"/>
      <c r="AO1206" s="19">
        <v>2.92</v>
      </c>
      <c r="AP1206" s="19" t="s">
        <v>1504</v>
      </c>
      <c r="AQ1206" s="19" t="s">
        <v>1502</v>
      </c>
      <c r="AR1206" s="19" t="s">
        <v>1540</v>
      </c>
      <c r="AS1206" s="19" t="s">
        <v>1562</v>
      </c>
      <c r="AT1206" s="19" t="s">
        <v>1579</v>
      </c>
      <c r="AU1206" s="19" t="s">
        <v>1580</v>
      </c>
      <c r="AV1206" s="19" t="s">
        <v>1565</v>
      </c>
      <c r="AW1206" s="19">
        <v>2008</v>
      </c>
      <c r="AX1206" s="19">
        <v>3</v>
      </c>
      <c r="AY1206" s="19" t="s">
        <v>1581</v>
      </c>
      <c r="AZ1206" s="19" t="s">
        <v>1567</v>
      </c>
      <c r="BA1206" s="19">
        <v>2009</v>
      </c>
      <c r="BB1206" t="str">
        <f>VLOOKUP(AC1206,'CTCwiretagcode(Jan2016)'!A$2:C$730,3,FALSE)</f>
        <v>GLH</v>
      </c>
      <c r="BC1206" t="str">
        <f t="shared" si="57"/>
        <v>Tr</v>
      </c>
      <c r="BD1206">
        <f t="shared" si="58"/>
        <v>3</v>
      </c>
      <c r="BE1206" t="str">
        <f t="shared" si="56"/>
        <v>6350813M10107  B2012720</v>
      </c>
      <c r="BK1206" s="19" t="s">
        <v>1503</v>
      </c>
    </row>
    <row r="1207" spans="1:63" x14ac:dyDescent="0.25">
      <c r="A1207" s="19" t="s">
        <v>1501</v>
      </c>
      <c r="B1207" s="19">
        <v>4.0999999999999996</v>
      </c>
      <c r="C1207" s="19">
        <v>20150424</v>
      </c>
      <c r="D1207" s="19" t="s">
        <v>41</v>
      </c>
      <c r="E1207" s="19" t="s">
        <v>41</v>
      </c>
      <c r="F1207" s="19">
        <v>2327536</v>
      </c>
      <c r="G1207" s="19">
        <v>1</v>
      </c>
      <c r="H1207" s="19">
        <v>2012</v>
      </c>
      <c r="I1207" s="19">
        <v>20120904</v>
      </c>
      <c r="J1207" s="19" t="s">
        <v>1501</v>
      </c>
      <c r="K1207" s="19">
        <v>6</v>
      </c>
      <c r="L1207" s="19">
        <v>37</v>
      </c>
      <c r="M1207" s="19">
        <v>23</v>
      </c>
      <c r="N1207" s="19">
        <v>17</v>
      </c>
      <c r="O1207" s="19" t="s">
        <v>1502</v>
      </c>
      <c r="P1207" s="19">
        <v>4</v>
      </c>
      <c r="Q1207" s="19" t="s">
        <v>42</v>
      </c>
      <c r="R1207" s="19"/>
      <c r="S1207" s="19">
        <v>5000</v>
      </c>
      <c r="T1207" s="19" t="s">
        <v>45</v>
      </c>
      <c r="U1207" s="19"/>
      <c r="V1207" s="19"/>
      <c r="W1207" s="19"/>
      <c r="X1207" s="19">
        <v>770</v>
      </c>
      <c r="Y1207" s="19">
        <v>0</v>
      </c>
      <c r="Z1207" s="19">
        <v>1</v>
      </c>
      <c r="AA1207" s="19" t="s">
        <v>48</v>
      </c>
      <c r="AB1207" s="19">
        <v>1</v>
      </c>
      <c r="AC1207" s="19">
        <v>635081</v>
      </c>
      <c r="AD1207" s="19">
        <v>12</v>
      </c>
      <c r="AE1207" s="19"/>
      <c r="AF1207" s="19"/>
      <c r="AG1207" s="19"/>
      <c r="AH1207" s="19">
        <v>121461</v>
      </c>
      <c r="AI1207" s="19">
        <v>1</v>
      </c>
      <c r="AJ1207" s="19"/>
      <c r="AK1207" s="19"/>
      <c r="AL1207" s="19"/>
      <c r="AM1207" s="19"/>
      <c r="AN1207" s="19"/>
      <c r="AO1207" s="19">
        <v>2.92</v>
      </c>
      <c r="AP1207" s="19" t="s">
        <v>1504</v>
      </c>
      <c r="AQ1207" s="19" t="s">
        <v>1502</v>
      </c>
      <c r="AR1207" s="19" t="s">
        <v>1540</v>
      </c>
      <c r="AS1207" s="19" t="s">
        <v>1562</v>
      </c>
      <c r="AT1207" s="19" t="s">
        <v>1579</v>
      </c>
      <c r="AU1207" s="19" t="s">
        <v>1580</v>
      </c>
      <c r="AV1207" s="19" t="s">
        <v>1565</v>
      </c>
      <c r="AW1207" s="19">
        <v>2008</v>
      </c>
      <c r="AX1207" s="19">
        <v>3</v>
      </c>
      <c r="AY1207" s="19" t="s">
        <v>1581</v>
      </c>
      <c r="AZ1207" s="19" t="s">
        <v>1567</v>
      </c>
      <c r="BA1207" s="19">
        <v>2009</v>
      </c>
      <c r="BB1207" t="str">
        <f>VLOOKUP(AC1207,'CTCwiretagcode(Jan2016)'!A$2:C$730,3,FALSE)</f>
        <v>GLH</v>
      </c>
      <c r="BC1207" t="str">
        <f t="shared" si="57"/>
        <v>Tr</v>
      </c>
      <c r="BD1207">
        <f t="shared" si="58"/>
        <v>3</v>
      </c>
      <c r="BE1207" t="str">
        <f t="shared" si="56"/>
        <v>6350813M10107  B2012770</v>
      </c>
      <c r="BK1207" s="19" t="s">
        <v>1503</v>
      </c>
    </row>
    <row r="1208" spans="1:63" x14ac:dyDescent="0.25">
      <c r="A1208" s="19" t="s">
        <v>1501</v>
      </c>
      <c r="B1208" s="19">
        <v>4.0999999999999996</v>
      </c>
      <c r="C1208" s="19">
        <v>20150424</v>
      </c>
      <c r="D1208" s="19" t="s">
        <v>41</v>
      </c>
      <c r="E1208" s="19" t="s">
        <v>41</v>
      </c>
      <c r="F1208" s="19">
        <v>2327544</v>
      </c>
      <c r="G1208" s="19">
        <v>1</v>
      </c>
      <c r="H1208" s="19">
        <v>2012</v>
      </c>
      <c r="I1208" s="19">
        <v>20120904</v>
      </c>
      <c r="J1208" s="19" t="s">
        <v>1501</v>
      </c>
      <c r="K1208" s="19">
        <v>6</v>
      </c>
      <c r="L1208" s="19">
        <v>37</v>
      </c>
      <c r="M1208" s="19">
        <v>23</v>
      </c>
      <c r="N1208" s="19">
        <v>17</v>
      </c>
      <c r="O1208" s="19" t="s">
        <v>1502</v>
      </c>
      <c r="P1208" s="19">
        <v>4</v>
      </c>
      <c r="Q1208" s="19" t="s">
        <v>42</v>
      </c>
      <c r="R1208" s="19"/>
      <c r="S1208" s="19">
        <v>5000</v>
      </c>
      <c r="T1208" s="19" t="s">
        <v>110</v>
      </c>
      <c r="U1208" s="19"/>
      <c r="V1208" s="19"/>
      <c r="W1208" s="19"/>
      <c r="X1208" s="19">
        <v>900</v>
      </c>
      <c r="Y1208" s="19">
        <v>0</v>
      </c>
      <c r="Z1208" s="19">
        <v>1</v>
      </c>
      <c r="AA1208" s="19" t="s">
        <v>48</v>
      </c>
      <c r="AB1208" s="19">
        <v>1</v>
      </c>
      <c r="AC1208" s="19">
        <v>634841</v>
      </c>
      <c r="AD1208" s="19">
        <v>12</v>
      </c>
      <c r="AE1208" s="19"/>
      <c r="AF1208" s="19"/>
      <c r="AG1208" s="19"/>
      <c r="AH1208" s="19">
        <v>121461</v>
      </c>
      <c r="AI1208" s="19">
        <v>1</v>
      </c>
      <c r="AJ1208" s="19"/>
      <c r="AK1208" s="19"/>
      <c r="AL1208" s="19"/>
      <c r="AM1208" s="19"/>
      <c r="AN1208" s="19"/>
      <c r="AO1208" s="19">
        <v>2.92</v>
      </c>
      <c r="AP1208" s="19" t="s">
        <v>1504</v>
      </c>
      <c r="AQ1208" s="19" t="s">
        <v>1502</v>
      </c>
      <c r="AR1208" s="19" t="s">
        <v>1540</v>
      </c>
      <c r="AS1208" s="19" t="s">
        <v>1562</v>
      </c>
      <c r="AT1208" s="19" t="s">
        <v>1563</v>
      </c>
      <c r="AU1208" s="19" t="s">
        <v>1564</v>
      </c>
      <c r="AV1208" s="19" t="s">
        <v>1565</v>
      </c>
      <c r="AW1208" s="19">
        <v>2008</v>
      </c>
      <c r="AX1208" s="19">
        <v>3</v>
      </c>
      <c r="AY1208" s="19" t="s">
        <v>1566</v>
      </c>
      <c r="AZ1208" s="19" t="s">
        <v>1567</v>
      </c>
      <c r="BA1208" s="19">
        <v>2009</v>
      </c>
      <c r="BB1208" t="str">
        <f>VLOOKUP(AC1208,'CTCwiretagcode(Jan2016)'!A$2:C$730,3,FALSE)</f>
        <v>SAM</v>
      </c>
      <c r="BC1208" t="str">
        <f t="shared" si="57"/>
        <v>Tr</v>
      </c>
      <c r="BD1208">
        <f t="shared" si="58"/>
        <v>3</v>
      </c>
      <c r="BE1208" t="str">
        <f t="shared" si="56"/>
        <v>6348413M10107  B2012900</v>
      </c>
      <c r="BK1208" s="19" t="s">
        <v>1503</v>
      </c>
    </row>
    <row r="1209" spans="1:63" x14ac:dyDescent="0.25">
      <c r="A1209" s="19" t="s">
        <v>1501</v>
      </c>
      <c r="B1209" s="19">
        <v>4.0999999999999996</v>
      </c>
      <c r="C1209" s="19">
        <v>20150424</v>
      </c>
      <c r="D1209" s="19" t="s">
        <v>41</v>
      </c>
      <c r="E1209" s="19" t="s">
        <v>41</v>
      </c>
      <c r="F1209" s="19">
        <v>2327551</v>
      </c>
      <c r="G1209" s="19">
        <v>1</v>
      </c>
      <c r="H1209" s="19">
        <v>2012</v>
      </c>
      <c r="I1209" s="19">
        <v>20120904</v>
      </c>
      <c r="J1209" s="19" t="s">
        <v>1501</v>
      </c>
      <c r="K1209" s="19">
        <v>6</v>
      </c>
      <c r="L1209" s="19">
        <v>37</v>
      </c>
      <c r="M1209" s="19">
        <v>23</v>
      </c>
      <c r="N1209" s="19">
        <v>17</v>
      </c>
      <c r="O1209" s="19" t="s">
        <v>1502</v>
      </c>
      <c r="P1209" s="19">
        <v>4</v>
      </c>
      <c r="Q1209" s="19" t="s">
        <v>42</v>
      </c>
      <c r="R1209" s="19"/>
      <c r="S1209" s="19">
        <v>5000</v>
      </c>
      <c r="T1209" s="19" t="s">
        <v>45</v>
      </c>
      <c r="U1209" s="19"/>
      <c r="V1209" s="19"/>
      <c r="W1209" s="19"/>
      <c r="X1209" s="19">
        <v>840</v>
      </c>
      <c r="Y1209" s="19">
        <v>0</v>
      </c>
      <c r="Z1209" s="19">
        <v>1</v>
      </c>
      <c r="AA1209" s="19" t="s">
        <v>48</v>
      </c>
      <c r="AB1209" s="19">
        <v>1</v>
      </c>
      <c r="AC1209" s="19">
        <v>635081</v>
      </c>
      <c r="AD1209" s="19">
        <v>12</v>
      </c>
      <c r="AE1209" s="19"/>
      <c r="AF1209" s="19"/>
      <c r="AG1209" s="19"/>
      <c r="AH1209" s="19">
        <v>121461</v>
      </c>
      <c r="AI1209" s="19">
        <v>1</v>
      </c>
      <c r="AJ1209" s="19"/>
      <c r="AK1209" s="19"/>
      <c r="AL1209" s="19"/>
      <c r="AM1209" s="19"/>
      <c r="AN1209" s="19"/>
      <c r="AO1209" s="19">
        <v>2.92</v>
      </c>
      <c r="AP1209" s="19" t="s">
        <v>1504</v>
      </c>
      <c r="AQ1209" s="19" t="s">
        <v>1502</v>
      </c>
      <c r="AR1209" s="19" t="s">
        <v>1540</v>
      </c>
      <c r="AS1209" s="19" t="s">
        <v>1562</v>
      </c>
      <c r="AT1209" s="19" t="s">
        <v>1579</v>
      </c>
      <c r="AU1209" s="19" t="s">
        <v>1580</v>
      </c>
      <c r="AV1209" s="19" t="s">
        <v>1565</v>
      </c>
      <c r="AW1209" s="19">
        <v>2008</v>
      </c>
      <c r="AX1209" s="19">
        <v>3</v>
      </c>
      <c r="AY1209" s="19" t="s">
        <v>1581</v>
      </c>
      <c r="AZ1209" s="19" t="s">
        <v>1567</v>
      </c>
      <c r="BA1209" s="19">
        <v>2009</v>
      </c>
      <c r="BB1209" t="str">
        <f>VLOOKUP(AC1209,'CTCwiretagcode(Jan2016)'!A$2:C$730,3,FALSE)</f>
        <v>GLH</v>
      </c>
      <c r="BC1209" t="str">
        <f t="shared" si="57"/>
        <v>Tr</v>
      </c>
      <c r="BD1209">
        <f t="shared" si="58"/>
        <v>3</v>
      </c>
      <c r="BE1209" t="str">
        <f t="shared" si="56"/>
        <v>6350813M10107  B2012840</v>
      </c>
      <c r="BK1209" s="19" t="s">
        <v>1503</v>
      </c>
    </row>
    <row r="1210" spans="1:63" x14ac:dyDescent="0.25">
      <c r="A1210" s="19" t="s">
        <v>1501</v>
      </c>
      <c r="B1210" s="19">
        <v>4.0999999999999996</v>
      </c>
      <c r="C1210" s="19">
        <v>20150424</v>
      </c>
      <c r="D1210" s="19" t="s">
        <v>41</v>
      </c>
      <c r="E1210" s="19" t="s">
        <v>41</v>
      </c>
      <c r="F1210" s="19">
        <v>2327482</v>
      </c>
      <c r="G1210" s="19">
        <v>1</v>
      </c>
      <c r="H1210" s="19">
        <v>2012</v>
      </c>
      <c r="I1210" s="19">
        <v>20120905</v>
      </c>
      <c r="J1210" s="19" t="s">
        <v>1501</v>
      </c>
      <c r="K1210" s="19">
        <v>6</v>
      </c>
      <c r="L1210" s="19">
        <v>37</v>
      </c>
      <c r="M1210" s="19">
        <v>23</v>
      </c>
      <c r="N1210" s="19">
        <v>17</v>
      </c>
      <c r="O1210" s="19" t="s">
        <v>1502</v>
      </c>
      <c r="P1210" s="19">
        <v>4</v>
      </c>
      <c r="Q1210" s="19" t="s">
        <v>42</v>
      </c>
      <c r="R1210" s="19"/>
      <c r="S1210" s="19">
        <v>5000</v>
      </c>
      <c r="T1210" s="19" t="s">
        <v>110</v>
      </c>
      <c r="U1210" s="19"/>
      <c r="V1210" s="19"/>
      <c r="W1210" s="19"/>
      <c r="X1210" s="19">
        <v>740</v>
      </c>
      <c r="Y1210" s="19">
        <v>0</v>
      </c>
      <c r="Z1210" s="19">
        <v>1</v>
      </c>
      <c r="AA1210" s="19" t="s">
        <v>48</v>
      </c>
      <c r="AB1210" s="19">
        <v>1</v>
      </c>
      <c r="AC1210" s="19">
        <v>634841</v>
      </c>
      <c r="AD1210" s="19">
        <v>12</v>
      </c>
      <c r="AE1210" s="19"/>
      <c r="AF1210" s="19"/>
      <c r="AG1210" s="19"/>
      <c r="AH1210" s="19">
        <v>121461</v>
      </c>
      <c r="AI1210" s="19">
        <v>1</v>
      </c>
      <c r="AJ1210" s="19"/>
      <c r="AK1210" s="19"/>
      <c r="AL1210" s="19"/>
      <c r="AM1210" s="19"/>
      <c r="AN1210" s="19"/>
      <c r="AO1210" s="19">
        <v>2.92</v>
      </c>
      <c r="AP1210" s="19" t="s">
        <v>1504</v>
      </c>
      <c r="AQ1210" s="19" t="s">
        <v>1502</v>
      </c>
      <c r="AR1210" s="19" t="s">
        <v>1540</v>
      </c>
      <c r="AS1210" s="19" t="s">
        <v>1562</v>
      </c>
      <c r="AT1210" s="19" t="s">
        <v>1563</v>
      </c>
      <c r="AU1210" s="19" t="s">
        <v>1564</v>
      </c>
      <c r="AV1210" s="19" t="s">
        <v>1565</v>
      </c>
      <c r="AW1210" s="19">
        <v>2008</v>
      </c>
      <c r="AX1210" s="19">
        <v>3</v>
      </c>
      <c r="AY1210" s="19" t="s">
        <v>1566</v>
      </c>
      <c r="AZ1210" s="19" t="s">
        <v>1567</v>
      </c>
      <c r="BA1210" s="19">
        <v>2009</v>
      </c>
      <c r="BB1210" t="str">
        <f>VLOOKUP(AC1210,'CTCwiretagcode(Jan2016)'!A$2:C$730,3,FALSE)</f>
        <v>SAM</v>
      </c>
      <c r="BC1210" t="str">
        <f t="shared" si="57"/>
        <v>Tr</v>
      </c>
      <c r="BD1210">
        <f t="shared" si="58"/>
        <v>3</v>
      </c>
      <c r="BE1210" t="str">
        <f t="shared" si="56"/>
        <v>6348413M10107  B2012740</v>
      </c>
      <c r="BK1210" s="19" t="s">
        <v>1503</v>
      </c>
    </row>
    <row r="1211" spans="1:63" x14ac:dyDescent="0.25">
      <c r="A1211" s="19" t="s">
        <v>1501</v>
      </c>
      <c r="B1211" s="19">
        <v>4.0999999999999996</v>
      </c>
      <c r="C1211" s="19">
        <v>20150424</v>
      </c>
      <c r="D1211" s="19" t="s">
        <v>41</v>
      </c>
      <c r="E1211" s="19" t="s">
        <v>41</v>
      </c>
      <c r="F1211" s="19">
        <v>2327483</v>
      </c>
      <c r="G1211" s="19">
        <v>1</v>
      </c>
      <c r="H1211" s="19">
        <v>2012</v>
      </c>
      <c r="I1211" s="19">
        <v>20120905</v>
      </c>
      <c r="J1211" s="19" t="s">
        <v>1501</v>
      </c>
      <c r="K1211" s="19">
        <v>6</v>
      </c>
      <c r="L1211" s="19">
        <v>37</v>
      </c>
      <c r="M1211" s="19">
        <v>23</v>
      </c>
      <c r="N1211" s="19">
        <v>17</v>
      </c>
      <c r="O1211" s="19" t="s">
        <v>1502</v>
      </c>
      <c r="P1211" s="19">
        <v>4</v>
      </c>
      <c r="Q1211" s="19" t="s">
        <v>42</v>
      </c>
      <c r="R1211" s="19"/>
      <c r="S1211" s="19">
        <v>5000</v>
      </c>
      <c r="T1211" s="19" t="s">
        <v>45</v>
      </c>
      <c r="U1211" s="19"/>
      <c r="V1211" s="19"/>
      <c r="W1211" s="19"/>
      <c r="X1211" s="19">
        <v>770</v>
      </c>
      <c r="Y1211" s="19">
        <v>0</v>
      </c>
      <c r="Z1211" s="19">
        <v>1</v>
      </c>
      <c r="AA1211" s="19" t="s">
        <v>48</v>
      </c>
      <c r="AB1211" s="19">
        <v>1</v>
      </c>
      <c r="AC1211" s="19">
        <v>634841</v>
      </c>
      <c r="AD1211" s="19">
        <v>12</v>
      </c>
      <c r="AE1211" s="19"/>
      <c r="AF1211" s="19"/>
      <c r="AG1211" s="19"/>
      <c r="AH1211" s="19">
        <v>121461</v>
      </c>
      <c r="AI1211" s="19">
        <v>1</v>
      </c>
      <c r="AJ1211" s="19"/>
      <c r="AK1211" s="19"/>
      <c r="AL1211" s="19"/>
      <c r="AM1211" s="19"/>
      <c r="AN1211" s="19"/>
      <c r="AO1211" s="19">
        <v>2.92</v>
      </c>
      <c r="AP1211" s="19" t="s">
        <v>1504</v>
      </c>
      <c r="AQ1211" s="19" t="s">
        <v>1502</v>
      </c>
      <c r="AR1211" s="19" t="s">
        <v>1540</v>
      </c>
      <c r="AS1211" s="19" t="s">
        <v>1562</v>
      </c>
      <c r="AT1211" s="19" t="s">
        <v>1563</v>
      </c>
      <c r="AU1211" s="19" t="s">
        <v>1564</v>
      </c>
      <c r="AV1211" s="19" t="s">
        <v>1565</v>
      </c>
      <c r="AW1211" s="19">
        <v>2008</v>
      </c>
      <c r="AX1211" s="19">
        <v>3</v>
      </c>
      <c r="AY1211" s="19" t="s">
        <v>1566</v>
      </c>
      <c r="AZ1211" s="19" t="s">
        <v>1567</v>
      </c>
      <c r="BA1211" s="19">
        <v>2009</v>
      </c>
      <c r="BB1211" t="str">
        <f>VLOOKUP(AC1211,'CTCwiretagcode(Jan2016)'!A$2:C$730,3,FALSE)</f>
        <v>SAM</v>
      </c>
      <c r="BC1211" t="str">
        <f t="shared" si="57"/>
        <v>Tr</v>
      </c>
      <c r="BD1211">
        <f t="shared" si="58"/>
        <v>3</v>
      </c>
      <c r="BE1211" t="str">
        <f t="shared" si="56"/>
        <v>6348413M10107  B2012770</v>
      </c>
      <c r="BK1211" s="19" t="s">
        <v>1503</v>
      </c>
    </row>
    <row r="1212" spans="1:63" x14ac:dyDescent="0.25">
      <c r="A1212" s="19" t="s">
        <v>1501</v>
      </c>
      <c r="B1212" s="19">
        <v>4.0999999999999996</v>
      </c>
      <c r="C1212" s="19">
        <v>20150424</v>
      </c>
      <c r="D1212" s="19" t="s">
        <v>41</v>
      </c>
      <c r="E1212" s="19" t="s">
        <v>41</v>
      </c>
      <c r="F1212" s="19">
        <v>2327491</v>
      </c>
      <c r="G1212" s="19">
        <v>1</v>
      </c>
      <c r="H1212" s="19">
        <v>2012</v>
      </c>
      <c r="I1212" s="19">
        <v>20120905</v>
      </c>
      <c r="J1212" s="19" t="s">
        <v>1501</v>
      </c>
      <c r="K1212" s="19">
        <v>6</v>
      </c>
      <c r="L1212" s="19">
        <v>37</v>
      </c>
      <c r="M1212" s="19">
        <v>23</v>
      </c>
      <c r="N1212" s="19">
        <v>17</v>
      </c>
      <c r="O1212" s="19" t="s">
        <v>1502</v>
      </c>
      <c r="P1212" s="19">
        <v>4</v>
      </c>
      <c r="Q1212" s="19" t="s">
        <v>42</v>
      </c>
      <c r="R1212" s="19"/>
      <c r="S1212" s="19">
        <v>5000</v>
      </c>
      <c r="T1212" s="19" t="s">
        <v>110</v>
      </c>
      <c r="U1212" s="19"/>
      <c r="V1212" s="19"/>
      <c r="W1212" s="19"/>
      <c r="X1212" s="19">
        <v>750</v>
      </c>
      <c r="Y1212" s="19">
        <v>0</v>
      </c>
      <c r="Z1212" s="19">
        <v>1</v>
      </c>
      <c r="AA1212" s="19" t="s">
        <v>48</v>
      </c>
      <c r="AB1212" s="19">
        <v>1</v>
      </c>
      <c r="AC1212" s="19">
        <v>634841</v>
      </c>
      <c r="AD1212" s="19">
        <v>12</v>
      </c>
      <c r="AE1212" s="19"/>
      <c r="AF1212" s="19"/>
      <c r="AG1212" s="19"/>
      <c r="AH1212" s="19">
        <v>121461</v>
      </c>
      <c r="AI1212" s="19">
        <v>1</v>
      </c>
      <c r="AJ1212" s="19"/>
      <c r="AK1212" s="19"/>
      <c r="AL1212" s="19"/>
      <c r="AM1212" s="19"/>
      <c r="AN1212" s="19"/>
      <c r="AO1212" s="19">
        <v>2.92</v>
      </c>
      <c r="AP1212" s="19" t="s">
        <v>1504</v>
      </c>
      <c r="AQ1212" s="19" t="s">
        <v>1502</v>
      </c>
      <c r="AR1212" s="19" t="s">
        <v>1540</v>
      </c>
      <c r="AS1212" s="19" t="s">
        <v>1562</v>
      </c>
      <c r="AT1212" s="19" t="s">
        <v>1563</v>
      </c>
      <c r="AU1212" s="19" t="s">
        <v>1564</v>
      </c>
      <c r="AV1212" s="19" t="s">
        <v>1565</v>
      </c>
      <c r="AW1212" s="19">
        <v>2008</v>
      </c>
      <c r="AX1212" s="19">
        <v>3</v>
      </c>
      <c r="AY1212" s="19" t="s">
        <v>1566</v>
      </c>
      <c r="AZ1212" s="19" t="s">
        <v>1567</v>
      </c>
      <c r="BA1212" s="19">
        <v>2009</v>
      </c>
      <c r="BB1212" t="str">
        <f>VLOOKUP(AC1212,'CTCwiretagcode(Jan2016)'!A$2:C$730,3,FALSE)</f>
        <v>SAM</v>
      </c>
      <c r="BC1212" t="str">
        <f t="shared" si="57"/>
        <v>Tr</v>
      </c>
      <c r="BD1212">
        <f t="shared" si="58"/>
        <v>3</v>
      </c>
      <c r="BE1212" t="str">
        <f t="shared" si="56"/>
        <v>6348413M10107  B2012750</v>
      </c>
      <c r="BK1212" s="19" t="s">
        <v>1503</v>
      </c>
    </row>
    <row r="1213" spans="1:63" x14ac:dyDescent="0.25">
      <c r="A1213" s="19" t="s">
        <v>1501</v>
      </c>
      <c r="B1213" s="19">
        <v>4.0999999999999996</v>
      </c>
      <c r="C1213" s="19">
        <v>20150424</v>
      </c>
      <c r="D1213" s="19" t="s">
        <v>41</v>
      </c>
      <c r="E1213" s="19" t="s">
        <v>41</v>
      </c>
      <c r="F1213" s="19">
        <v>2326164</v>
      </c>
      <c r="G1213" s="19">
        <v>1</v>
      </c>
      <c r="H1213" s="19">
        <v>2012</v>
      </c>
      <c r="I1213" s="19">
        <v>20120907</v>
      </c>
      <c r="J1213" s="19" t="s">
        <v>1501</v>
      </c>
      <c r="K1213" s="19">
        <v>6</v>
      </c>
      <c r="L1213" s="19">
        <v>37</v>
      </c>
      <c r="M1213" s="19">
        <v>23</v>
      </c>
      <c r="N1213" s="19">
        <v>17</v>
      </c>
      <c r="O1213" s="19" t="s">
        <v>1502</v>
      </c>
      <c r="P1213" s="19">
        <v>4</v>
      </c>
      <c r="Q1213" s="19" t="s">
        <v>42</v>
      </c>
      <c r="R1213" s="19"/>
      <c r="S1213" s="19">
        <v>5000</v>
      </c>
      <c r="T1213" s="19" t="s">
        <v>110</v>
      </c>
      <c r="U1213" s="19"/>
      <c r="V1213" s="19"/>
      <c r="W1213" s="19"/>
      <c r="X1213" s="19">
        <v>710</v>
      </c>
      <c r="Y1213" s="19">
        <v>0</v>
      </c>
      <c r="Z1213" s="19">
        <v>1</v>
      </c>
      <c r="AA1213" s="19" t="s">
        <v>48</v>
      </c>
      <c r="AB1213" s="19">
        <v>1</v>
      </c>
      <c r="AC1213" s="19">
        <v>634841</v>
      </c>
      <c r="AD1213" s="19">
        <v>12</v>
      </c>
      <c r="AE1213" s="19"/>
      <c r="AF1213" s="19"/>
      <c r="AG1213" s="19"/>
      <c r="AH1213" s="19">
        <v>121461</v>
      </c>
      <c r="AI1213" s="19">
        <v>1</v>
      </c>
      <c r="AJ1213" s="19"/>
      <c r="AK1213" s="19"/>
      <c r="AL1213" s="19"/>
      <c r="AM1213" s="19"/>
      <c r="AN1213" s="19"/>
      <c r="AO1213" s="19">
        <v>2.92</v>
      </c>
      <c r="AP1213" s="19" t="s">
        <v>1504</v>
      </c>
      <c r="AQ1213" s="19" t="s">
        <v>1502</v>
      </c>
      <c r="AR1213" s="19" t="s">
        <v>1540</v>
      </c>
      <c r="AS1213" s="19" t="s">
        <v>1562</v>
      </c>
      <c r="AT1213" s="19" t="s">
        <v>1563</v>
      </c>
      <c r="AU1213" s="19" t="s">
        <v>1564</v>
      </c>
      <c r="AV1213" s="19" t="s">
        <v>1565</v>
      </c>
      <c r="AW1213" s="19">
        <v>2008</v>
      </c>
      <c r="AX1213" s="19">
        <v>3</v>
      </c>
      <c r="AY1213" s="19" t="s">
        <v>1566</v>
      </c>
      <c r="AZ1213" s="19" t="s">
        <v>1567</v>
      </c>
      <c r="BA1213" s="19">
        <v>2009</v>
      </c>
      <c r="BB1213" t="str">
        <f>VLOOKUP(AC1213,'CTCwiretagcode(Jan2016)'!A$2:C$730,3,FALSE)</f>
        <v>SAM</v>
      </c>
      <c r="BC1213" t="str">
        <f t="shared" si="57"/>
        <v>Tr</v>
      </c>
      <c r="BD1213">
        <f t="shared" si="58"/>
        <v>3</v>
      </c>
      <c r="BE1213" t="str">
        <f t="shared" si="56"/>
        <v>6348413M10107  B2012710</v>
      </c>
      <c r="BK1213" s="19" t="s">
        <v>1503</v>
      </c>
    </row>
    <row r="1214" spans="1:63" x14ac:dyDescent="0.25">
      <c r="A1214" s="19" t="s">
        <v>1501</v>
      </c>
      <c r="B1214" s="19">
        <v>4.0999999999999996</v>
      </c>
      <c r="C1214" s="19">
        <v>20150424</v>
      </c>
      <c r="D1214" s="19" t="s">
        <v>41</v>
      </c>
      <c r="E1214" s="19" t="s">
        <v>41</v>
      </c>
      <c r="F1214" s="19">
        <v>2326214</v>
      </c>
      <c r="G1214" s="19">
        <v>1</v>
      </c>
      <c r="H1214" s="19">
        <v>2012</v>
      </c>
      <c r="I1214" s="19">
        <v>20120911</v>
      </c>
      <c r="J1214" s="19" t="s">
        <v>1501</v>
      </c>
      <c r="K1214" s="19">
        <v>6</v>
      </c>
      <c r="L1214" s="19">
        <v>38</v>
      </c>
      <c r="M1214" s="19">
        <v>23</v>
      </c>
      <c r="N1214" s="19">
        <v>49</v>
      </c>
      <c r="O1214" s="19" t="s">
        <v>1502</v>
      </c>
      <c r="P1214" s="19">
        <v>4</v>
      </c>
      <c r="Q1214" s="19" t="s">
        <v>42</v>
      </c>
      <c r="R1214" s="19"/>
      <c r="S1214" s="19">
        <v>5000</v>
      </c>
      <c r="T1214" s="19" t="s">
        <v>45</v>
      </c>
      <c r="U1214" s="19"/>
      <c r="V1214" s="19"/>
      <c r="W1214" s="19"/>
      <c r="X1214" s="19">
        <v>720</v>
      </c>
      <c r="Y1214" s="19">
        <v>0</v>
      </c>
      <c r="Z1214" s="19">
        <v>1</v>
      </c>
      <c r="AA1214" s="19" t="s">
        <v>48</v>
      </c>
      <c r="AB1214" s="19">
        <v>1</v>
      </c>
      <c r="AC1214" s="19">
        <v>185345</v>
      </c>
      <c r="AD1214" s="19">
        <v>12</v>
      </c>
      <c r="AE1214" s="19"/>
      <c r="AF1214" s="19"/>
      <c r="AG1214" s="19"/>
      <c r="AH1214" s="19">
        <v>121462</v>
      </c>
      <c r="AI1214" s="19">
        <v>1</v>
      </c>
      <c r="AJ1214" s="19"/>
      <c r="AK1214" s="19"/>
      <c r="AL1214" s="19"/>
      <c r="AM1214" s="19"/>
      <c r="AN1214" s="19"/>
      <c r="AO1214" s="19">
        <v>1.79</v>
      </c>
      <c r="AP1214" s="19" t="s">
        <v>1504</v>
      </c>
      <c r="AQ1214" s="19" t="s">
        <v>1502</v>
      </c>
      <c r="AR1214" s="19" t="s">
        <v>1505</v>
      </c>
      <c r="AS1214" s="19" t="s">
        <v>1512</v>
      </c>
      <c r="AT1214" s="19" t="s">
        <v>1513</v>
      </c>
      <c r="AU1214" s="19" t="s">
        <v>1514</v>
      </c>
      <c r="AV1214" s="19" t="s">
        <v>1515</v>
      </c>
      <c r="AW1214" s="19">
        <v>2008</v>
      </c>
      <c r="AX1214" s="19">
        <v>3</v>
      </c>
      <c r="AY1214" s="19" t="s">
        <v>1516</v>
      </c>
      <c r="AZ1214" s="19" t="s">
        <v>1517</v>
      </c>
      <c r="BA1214" s="19">
        <v>2009</v>
      </c>
      <c r="BB1214" t="str">
        <f>VLOOKUP(AC1214,'CTCwiretagcode(Jan2016)'!A$2:C$730,3,FALSE)</f>
        <v>COW</v>
      </c>
      <c r="BC1214" t="str">
        <f t="shared" si="57"/>
        <v>mix</v>
      </c>
      <c r="BD1214">
        <f t="shared" si="58"/>
        <v>3</v>
      </c>
      <c r="BE1214" t="str">
        <f t="shared" si="56"/>
        <v>1853453M10107  B2012720</v>
      </c>
      <c r="BK1214" s="19" t="s">
        <v>1503</v>
      </c>
    </row>
    <row r="1215" spans="1:63" x14ac:dyDescent="0.25">
      <c r="A1215" s="19" t="s">
        <v>1501</v>
      </c>
      <c r="B1215" s="19">
        <v>4.0999999999999996</v>
      </c>
      <c r="C1215" s="19">
        <v>20150424</v>
      </c>
      <c r="D1215" s="19" t="s">
        <v>41</v>
      </c>
      <c r="E1215" s="19" t="s">
        <v>41</v>
      </c>
      <c r="F1215" s="19">
        <v>2326223</v>
      </c>
      <c r="G1215" s="19">
        <v>1</v>
      </c>
      <c r="H1215" s="19">
        <v>2012</v>
      </c>
      <c r="I1215" s="19">
        <v>20120911</v>
      </c>
      <c r="J1215" s="19" t="s">
        <v>1501</v>
      </c>
      <c r="K1215" s="19">
        <v>6</v>
      </c>
      <c r="L1215" s="19">
        <v>38</v>
      </c>
      <c r="M1215" s="19">
        <v>23</v>
      </c>
      <c r="N1215" s="19">
        <v>49</v>
      </c>
      <c r="O1215" s="19" t="s">
        <v>1502</v>
      </c>
      <c r="P1215" s="19">
        <v>4</v>
      </c>
      <c r="Q1215" s="19" t="s">
        <v>42</v>
      </c>
      <c r="R1215" s="19"/>
      <c r="S1215" s="19">
        <v>5000</v>
      </c>
      <c r="T1215" s="19" t="s">
        <v>110</v>
      </c>
      <c r="U1215" s="19"/>
      <c r="V1215" s="19"/>
      <c r="W1215" s="19"/>
      <c r="X1215" s="19">
        <v>750</v>
      </c>
      <c r="Y1215" s="19">
        <v>0</v>
      </c>
      <c r="Z1215" s="19">
        <v>1</v>
      </c>
      <c r="AA1215" s="19" t="s">
        <v>48</v>
      </c>
      <c r="AB1215" s="19">
        <v>1</v>
      </c>
      <c r="AC1215" s="19">
        <v>635081</v>
      </c>
      <c r="AD1215" s="19">
        <v>12</v>
      </c>
      <c r="AE1215" s="19"/>
      <c r="AF1215" s="19"/>
      <c r="AG1215" s="19"/>
      <c r="AH1215" s="19">
        <v>121462</v>
      </c>
      <c r="AI1215" s="19">
        <v>1</v>
      </c>
      <c r="AJ1215" s="19"/>
      <c r="AK1215" s="19"/>
      <c r="AL1215" s="19"/>
      <c r="AM1215" s="19"/>
      <c r="AN1215" s="19"/>
      <c r="AO1215" s="19">
        <v>1.79</v>
      </c>
      <c r="AP1215" s="19" t="s">
        <v>1504</v>
      </c>
      <c r="AQ1215" s="19" t="s">
        <v>1502</v>
      </c>
      <c r="AR1215" s="19" t="s">
        <v>1540</v>
      </c>
      <c r="AS1215" s="19" t="s">
        <v>1562</v>
      </c>
      <c r="AT1215" s="19" t="s">
        <v>1579</v>
      </c>
      <c r="AU1215" s="19" t="s">
        <v>1580</v>
      </c>
      <c r="AV1215" s="19" t="s">
        <v>1565</v>
      </c>
      <c r="AW1215" s="19">
        <v>2008</v>
      </c>
      <c r="AX1215" s="19">
        <v>3</v>
      </c>
      <c r="AY1215" s="19" t="s">
        <v>1581</v>
      </c>
      <c r="AZ1215" s="19" t="s">
        <v>1567</v>
      </c>
      <c r="BA1215" s="19">
        <v>2009</v>
      </c>
      <c r="BB1215" t="str">
        <f>VLOOKUP(AC1215,'CTCwiretagcode(Jan2016)'!A$2:C$730,3,FALSE)</f>
        <v>GLH</v>
      </c>
      <c r="BC1215" t="str">
        <f t="shared" si="57"/>
        <v>mix</v>
      </c>
      <c r="BD1215">
        <f t="shared" si="58"/>
        <v>3</v>
      </c>
      <c r="BE1215" t="str">
        <f t="shared" si="56"/>
        <v>6350813M10107  B2012750</v>
      </c>
      <c r="BK1215" s="19" t="s">
        <v>1503</v>
      </c>
    </row>
    <row r="1216" spans="1:63" x14ac:dyDescent="0.25">
      <c r="A1216" s="19" t="s">
        <v>1501</v>
      </c>
      <c r="B1216" s="19">
        <v>4.0999999999999996</v>
      </c>
      <c r="C1216" s="19">
        <v>20150424</v>
      </c>
      <c r="D1216" s="19" t="s">
        <v>41</v>
      </c>
      <c r="E1216" s="19" t="s">
        <v>41</v>
      </c>
      <c r="F1216" s="19">
        <v>2326228</v>
      </c>
      <c r="G1216" s="19">
        <v>1</v>
      </c>
      <c r="H1216" s="19">
        <v>2012</v>
      </c>
      <c r="I1216" s="19">
        <v>20120911</v>
      </c>
      <c r="J1216" s="19" t="s">
        <v>1501</v>
      </c>
      <c r="K1216" s="19">
        <v>6</v>
      </c>
      <c r="L1216" s="19">
        <v>38</v>
      </c>
      <c r="M1216" s="19">
        <v>23</v>
      </c>
      <c r="N1216" s="19">
        <v>49</v>
      </c>
      <c r="O1216" s="19" t="s">
        <v>1502</v>
      </c>
      <c r="P1216" s="19">
        <v>4</v>
      </c>
      <c r="Q1216" s="19" t="s">
        <v>42</v>
      </c>
      <c r="R1216" s="19"/>
      <c r="S1216" s="19">
        <v>5000</v>
      </c>
      <c r="T1216" s="19" t="s">
        <v>110</v>
      </c>
      <c r="U1216" s="19"/>
      <c r="V1216" s="19"/>
      <c r="W1216" s="19"/>
      <c r="X1216" s="19">
        <v>850</v>
      </c>
      <c r="Y1216" s="19">
        <v>0</v>
      </c>
      <c r="Z1216" s="19">
        <v>1</v>
      </c>
      <c r="AA1216" s="19" t="s">
        <v>48</v>
      </c>
      <c r="AB1216" s="19">
        <v>1</v>
      </c>
      <c r="AC1216" s="19">
        <v>634841</v>
      </c>
      <c r="AD1216" s="19">
        <v>12</v>
      </c>
      <c r="AE1216" s="19"/>
      <c r="AF1216" s="19"/>
      <c r="AG1216" s="19"/>
      <c r="AH1216" s="19">
        <v>121462</v>
      </c>
      <c r="AI1216" s="19">
        <v>1</v>
      </c>
      <c r="AJ1216" s="19"/>
      <c r="AK1216" s="19"/>
      <c r="AL1216" s="19"/>
      <c r="AM1216" s="19"/>
      <c r="AN1216" s="19"/>
      <c r="AO1216" s="19">
        <v>1.79</v>
      </c>
      <c r="AP1216" s="19" t="s">
        <v>1504</v>
      </c>
      <c r="AQ1216" s="19" t="s">
        <v>1502</v>
      </c>
      <c r="AR1216" s="19" t="s">
        <v>1540</v>
      </c>
      <c r="AS1216" s="19" t="s">
        <v>1562</v>
      </c>
      <c r="AT1216" s="19" t="s">
        <v>1563</v>
      </c>
      <c r="AU1216" s="19" t="s">
        <v>1564</v>
      </c>
      <c r="AV1216" s="19" t="s">
        <v>1565</v>
      </c>
      <c r="AW1216" s="19">
        <v>2008</v>
      </c>
      <c r="AX1216" s="19">
        <v>3</v>
      </c>
      <c r="AY1216" s="19" t="s">
        <v>1566</v>
      </c>
      <c r="AZ1216" s="19" t="s">
        <v>1567</v>
      </c>
      <c r="BA1216" s="19">
        <v>2009</v>
      </c>
      <c r="BB1216" t="str">
        <f>VLOOKUP(AC1216,'CTCwiretagcode(Jan2016)'!A$2:C$730,3,FALSE)</f>
        <v>SAM</v>
      </c>
      <c r="BC1216" t="str">
        <f t="shared" si="57"/>
        <v>mix</v>
      </c>
      <c r="BD1216">
        <f t="shared" si="58"/>
        <v>3</v>
      </c>
      <c r="BE1216" t="str">
        <f t="shared" si="56"/>
        <v>6348413M10107  B2012850</v>
      </c>
      <c r="BK1216" s="19" t="s">
        <v>1503</v>
      </c>
    </row>
    <row r="1217" spans="1:63" x14ac:dyDescent="0.25">
      <c r="A1217" s="19" t="s">
        <v>1501</v>
      </c>
      <c r="B1217" s="19">
        <v>4.0999999999999996</v>
      </c>
      <c r="C1217" s="19">
        <v>20150424</v>
      </c>
      <c r="D1217" s="19" t="s">
        <v>41</v>
      </c>
      <c r="E1217" s="19" t="s">
        <v>41</v>
      </c>
      <c r="F1217" s="19">
        <v>2326328</v>
      </c>
      <c r="G1217" s="19">
        <v>1</v>
      </c>
      <c r="H1217" s="19">
        <v>2012</v>
      </c>
      <c r="I1217" s="19">
        <v>20120912</v>
      </c>
      <c r="J1217" s="19" t="s">
        <v>1501</v>
      </c>
      <c r="K1217" s="19">
        <v>6</v>
      </c>
      <c r="L1217" s="19">
        <v>38</v>
      </c>
      <c r="M1217" s="19">
        <v>23</v>
      </c>
      <c r="N1217" s="19">
        <v>49</v>
      </c>
      <c r="O1217" s="19" t="s">
        <v>1502</v>
      </c>
      <c r="P1217" s="19">
        <v>4</v>
      </c>
      <c r="Q1217" s="19" t="s">
        <v>42</v>
      </c>
      <c r="R1217" s="19"/>
      <c r="S1217" s="19">
        <v>5000</v>
      </c>
      <c r="T1217" s="19" t="s">
        <v>110</v>
      </c>
      <c r="U1217" s="19"/>
      <c r="V1217" s="19"/>
      <c r="W1217" s="19"/>
      <c r="X1217" s="19">
        <v>750</v>
      </c>
      <c r="Y1217" s="19">
        <v>0</v>
      </c>
      <c r="Z1217" s="19">
        <v>1</v>
      </c>
      <c r="AA1217" s="19" t="s">
        <v>48</v>
      </c>
      <c r="AB1217" s="19">
        <v>1</v>
      </c>
      <c r="AC1217" s="19">
        <v>634841</v>
      </c>
      <c r="AD1217" s="19">
        <v>12</v>
      </c>
      <c r="AE1217" s="19"/>
      <c r="AF1217" s="19"/>
      <c r="AG1217" s="19"/>
      <c r="AH1217" s="19">
        <v>121462</v>
      </c>
      <c r="AI1217" s="19">
        <v>1</v>
      </c>
      <c r="AJ1217" s="19"/>
      <c r="AK1217" s="19"/>
      <c r="AL1217" s="19"/>
      <c r="AM1217" s="19"/>
      <c r="AN1217" s="19"/>
      <c r="AO1217" s="19">
        <v>1.79</v>
      </c>
      <c r="AP1217" s="19" t="s">
        <v>1504</v>
      </c>
      <c r="AQ1217" s="19" t="s">
        <v>1502</v>
      </c>
      <c r="AR1217" s="19" t="s">
        <v>1540</v>
      </c>
      <c r="AS1217" s="19" t="s">
        <v>1562</v>
      </c>
      <c r="AT1217" s="19" t="s">
        <v>1563</v>
      </c>
      <c r="AU1217" s="19" t="s">
        <v>1564</v>
      </c>
      <c r="AV1217" s="19" t="s">
        <v>1565</v>
      </c>
      <c r="AW1217" s="19">
        <v>2008</v>
      </c>
      <c r="AX1217" s="19">
        <v>3</v>
      </c>
      <c r="AY1217" s="19" t="s">
        <v>1566</v>
      </c>
      <c r="AZ1217" s="19" t="s">
        <v>1567</v>
      </c>
      <c r="BA1217" s="19">
        <v>2009</v>
      </c>
      <c r="BB1217" t="str">
        <f>VLOOKUP(AC1217,'CTCwiretagcode(Jan2016)'!A$2:C$730,3,FALSE)</f>
        <v>SAM</v>
      </c>
      <c r="BC1217" t="str">
        <f t="shared" si="57"/>
        <v>mix</v>
      </c>
      <c r="BD1217">
        <f t="shared" si="58"/>
        <v>3</v>
      </c>
      <c r="BE1217" t="str">
        <f t="shared" si="56"/>
        <v>6348413M10107  B2012750</v>
      </c>
      <c r="BK1217" s="19" t="s">
        <v>1503</v>
      </c>
    </row>
    <row r="1218" spans="1:63" x14ac:dyDescent="0.25">
      <c r="A1218" s="19" t="s">
        <v>1501</v>
      </c>
      <c r="B1218" s="19">
        <v>4.0999999999999996</v>
      </c>
      <c r="C1218" s="19">
        <v>20150424</v>
      </c>
      <c r="D1218" s="19" t="s">
        <v>41</v>
      </c>
      <c r="E1218" s="19" t="s">
        <v>41</v>
      </c>
      <c r="F1218" s="19">
        <v>2326329</v>
      </c>
      <c r="G1218" s="19">
        <v>1</v>
      </c>
      <c r="H1218" s="19">
        <v>2012</v>
      </c>
      <c r="I1218" s="19">
        <v>20120912</v>
      </c>
      <c r="J1218" s="19" t="s">
        <v>1501</v>
      </c>
      <c r="K1218" s="19">
        <v>6</v>
      </c>
      <c r="L1218" s="19">
        <v>38</v>
      </c>
      <c r="M1218" s="19">
        <v>23</v>
      </c>
      <c r="N1218" s="19">
        <v>49</v>
      </c>
      <c r="O1218" s="19" t="s">
        <v>1502</v>
      </c>
      <c r="P1218" s="19">
        <v>4</v>
      </c>
      <c r="Q1218" s="19" t="s">
        <v>42</v>
      </c>
      <c r="R1218" s="19"/>
      <c r="S1218" s="19">
        <v>5000</v>
      </c>
      <c r="T1218" s="19" t="s">
        <v>110</v>
      </c>
      <c r="U1218" s="19"/>
      <c r="V1218" s="19"/>
      <c r="W1218" s="19"/>
      <c r="X1218" s="19">
        <v>830</v>
      </c>
      <c r="Y1218" s="19">
        <v>0</v>
      </c>
      <c r="Z1218" s="19">
        <v>1</v>
      </c>
      <c r="AA1218" s="19" t="s">
        <v>48</v>
      </c>
      <c r="AB1218" s="19">
        <v>1</v>
      </c>
      <c r="AC1218" s="19">
        <v>635081</v>
      </c>
      <c r="AD1218" s="19">
        <v>12</v>
      </c>
      <c r="AE1218" s="19"/>
      <c r="AF1218" s="19"/>
      <c r="AG1218" s="19"/>
      <c r="AH1218" s="19">
        <v>121462</v>
      </c>
      <c r="AI1218" s="19">
        <v>1</v>
      </c>
      <c r="AJ1218" s="19"/>
      <c r="AK1218" s="19"/>
      <c r="AL1218" s="19"/>
      <c r="AM1218" s="19"/>
      <c r="AN1218" s="19"/>
      <c r="AO1218" s="19">
        <v>1.79</v>
      </c>
      <c r="AP1218" s="19" t="s">
        <v>1504</v>
      </c>
      <c r="AQ1218" s="19" t="s">
        <v>1502</v>
      </c>
      <c r="AR1218" s="19" t="s">
        <v>1540</v>
      </c>
      <c r="AS1218" s="19" t="s">
        <v>1562</v>
      </c>
      <c r="AT1218" s="19" t="s">
        <v>1579</v>
      </c>
      <c r="AU1218" s="19" t="s">
        <v>1580</v>
      </c>
      <c r="AV1218" s="19" t="s">
        <v>1565</v>
      </c>
      <c r="AW1218" s="19">
        <v>2008</v>
      </c>
      <c r="AX1218" s="19">
        <v>3</v>
      </c>
      <c r="AY1218" s="19" t="s">
        <v>1581</v>
      </c>
      <c r="AZ1218" s="19" t="s">
        <v>1567</v>
      </c>
      <c r="BA1218" s="19">
        <v>2009</v>
      </c>
      <c r="BB1218" t="str">
        <f>VLOOKUP(AC1218,'CTCwiretagcode(Jan2016)'!A$2:C$730,3,FALSE)</f>
        <v>GLH</v>
      </c>
      <c r="BC1218" t="str">
        <f t="shared" si="57"/>
        <v>mix</v>
      </c>
      <c r="BD1218">
        <f t="shared" si="58"/>
        <v>3</v>
      </c>
      <c r="BE1218" t="str">
        <f t="shared" si="56"/>
        <v>6350813M10107  B2012830</v>
      </c>
      <c r="BK1218" s="19" t="s">
        <v>1503</v>
      </c>
    </row>
    <row r="1219" spans="1:63" x14ac:dyDescent="0.25">
      <c r="A1219" s="19" t="s">
        <v>1501</v>
      </c>
      <c r="B1219" s="19">
        <v>4.0999999999999996</v>
      </c>
      <c r="C1219" s="19">
        <v>20150424</v>
      </c>
      <c r="D1219" s="19" t="s">
        <v>41</v>
      </c>
      <c r="E1219" s="19" t="s">
        <v>41</v>
      </c>
      <c r="F1219" s="19">
        <v>2326331</v>
      </c>
      <c r="G1219" s="19">
        <v>1</v>
      </c>
      <c r="H1219" s="19">
        <v>2012</v>
      </c>
      <c r="I1219" s="19">
        <v>20120912</v>
      </c>
      <c r="J1219" s="19" t="s">
        <v>1501</v>
      </c>
      <c r="K1219" s="19">
        <v>6</v>
      </c>
      <c r="L1219" s="19">
        <v>38</v>
      </c>
      <c r="M1219" s="19">
        <v>23</v>
      </c>
      <c r="N1219" s="19">
        <v>49</v>
      </c>
      <c r="O1219" s="19" t="s">
        <v>1502</v>
      </c>
      <c r="P1219" s="19">
        <v>4</v>
      </c>
      <c r="Q1219" s="19" t="s">
        <v>42</v>
      </c>
      <c r="R1219" s="19"/>
      <c r="S1219" s="19">
        <v>5000</v>
      </c>
      <c r="T1219" s="19" t="s">
        <v>45</v>
      </c>
      <c r="U1219" s="19"/>
      <c r="V1219" s="19"/>
      <c r="W1219" s="19"/>
      <c r="X1219" s="19">
        <v>660</v>
      </c>
      <c r="Y1219" s="19">
        <v>0</v>
      </c>
      <c r="Z1219" s="19">
        <v>1</v>
      </c>
      <c r="AA1219" s="19" t="s">
        <v>48</v>
      </c>
      <c r="AB1219" s="19">
        <v>1</v>
      </c>
      <c r="AC1219" s="19">
        <v>634841</v>
      </c>
      <c r="AD1219" s="19">
        <v>12</v>
      </c>
      <c r="AE1219" s="19"/>
      <c r="AF1219" s="19"/>
      <c r="AG1219" s="19"/>
      <c r="AH1219" s="19">
        <v>121462</v>
      </c>
      <c r="AI1219" s="19">
        <v>1</v>
      </c>
      <c r="AJ1219" s="19"/>
      <c r="AK1219" s="19"/>
      <c r="AL1219" s="19"/>
      <c r="AM1219" s="19"/>
      <c r="AN1219" s="19"/>
      <c r="AO1219" s="19">
        <v>1.79</v>
      </c>
      <c r="AP1219" s="19" t="s">
        <v>1504</v>
      </c>
      <c r="AQ1219" s="19" t="s">
        <v>1502</v>
      </c>
      <c r="AR1219" s="19" t="s">
        <v>1540</v>
      </c>
      <c r="AS1219" s="19" t="s">
        <v>1562</v>
      </c>
      <c r="AT1219" s="19" t="s">
        <v>1563</v>
      </c>
      <c r="AU1219" s="19" t="s">
        <v>1564</v>
      </c>
      <c r="AV1219" s="19" t="s">
        <v>1565</v>
      </c>
      <c r="AW1219" s="19">
        <v>2008</v>
      </c>
      <c r="AX1219" s="19">
        <v>3</v>
      </c>
      <c r="AY1219" s="19" t="s">
        <v>1566</v>
      </c>
      <c r="AZ1219" s="19" t="s">
        <v>1567</v>
      </c>
      <c r="BA1219" s="19">
        <v>2009</v>
      </c>
      <c r="BB1219" t="str">
        <f>VLOOKUP(AC1219,'CTCwiretagcode(Jan2016)'!A$2:C$730,3,FALSE)</f>
        <v>SAM</v>
      </c>
      <c r="BC1219" t="str">
        <f t="shared" si="57"/>
        <v>mix</v>
      </c>
      <c r="BD1219">
        <f t="shared" si="58"/>
        <v>3</v>
      </c>
      <c r="BE1219" t="str">
        <f t="shared" ref="BE1219:BE1260" si="59">AC1219&amp;Q1219&amp;H1219&amp;X1219</f>
        <v>6348413M10107  B2012660</v>
      </c>
      <c r="BK1219" s="19" t="s">
        <v>1503</v>
      </c>
    </row>
    <row r="1220" spans="1:63" x14ac:dyDescent="0.25">
      <c r="A1220" s="19" t="s">
        <v>1501</v>
      </c>
      <c r="B1220" s="19">
        <v>4.0999999999999996</v>
      </c>
      <c r="C1220" s="19">
        <v>20150424</v>
      </c>
      <c r="D1220" s="19" t="s">
        <v>41</v>
      </c>
      <c r="E1220" s="19" t="s">
        <v>41</v>
      </c>
      <c r="F1220" s="19">
        <v>2326336</v>
      </c>
      <c r="G1220" s="19">
        <v>1</v>
      </c>
      <c r="H1220" s="19">
        <v>2012</v>
      </c>
      <c r="I1220" s="19">
        <v>20120912</v>
      </c>
      <c r="J1220" s="19" t="s">
        <v>1501</v>
      </c>
      <c r="K1220" s="19">
        <v>6</v>
      </c>
      <c r="L1220" s="19">
        <v>38</v>
      </c>
      <c r="M1220" s="19">
        <v>23</v>
      </c>
      <c r="N1220" s="19">
        <v>49</v>
      </c>
      <c r="O1220" s="19" t="s">
        <v>1502</v>
      </c>
      <c r="P1220" s="19">
        <v>4</v>
      </c>
      <c r="Q1220" s="19" t="s">
        <v>42</v>
      </c>
      <c r="R1220" s="19"/>
      <c r="S1220" s="19">
        <v>5000</v>
      </c>
      <c r="T1220" s="19" t="s">
        <v>45</v>
      </c>
      <c r="U1220" s="19"/>
      <c r="V1220" s="19"/>
      <c r="W1220" s="19"/>
      <c r="X1220" s="19">
        <v>790</v>
      </c>
      <c r="Y1220" s="19">
        <v>0</v>
      </c>
      <c r="Z1220" s="19">
        <v>1</v>
      </c>
      <c r="AA1220" s="19" t="s">
        <v>48</v>
      </c>
      <c r="AB1220" s="19">
        <v>1</v>
      </c>
      <c r="AC1220" s="19">
        <v>634841</v>
      </c>
      <c r="AD1220" s="19">
        <v>12</v>
      </c>
      <c r="AE1220" s="19"/>
      <c r="AF1220" s="19"/>
      <c r="AG1220" s="19"/>
      <c r="AH1220" s="19">
        <v>121462</v>
      </c>
      <c r="AI1220" s="19">
        <v>1</v>
      </c>
      <c r="AJ1220" s="19"/>
      <c r="AK1220" s="19"/>
      <c r="AL1220" s="19"/>
      <c r="AM1220" s="19"/>
      <c r="AN1220" s="19"/>
      <c r="AO1220" s="19">
        <v>1.79</v>
      </c>
      <c r="AP1220" s="19" t="s">
        <v>1504</v>
      </c>
      <c r="AQ1220" s="19" t="s">
        <v>1502</v>
      </c>
      <c r="AR1220" s="19" t="s">
        <v>1540</v>
      </c>
      <c r="AS1220" s="19" t="s">
        <v>1562</v>
      </c>
      <c r="AT1220" s="19" t="s">
        <v>1563</v>
      </c>
      <c r="AU1220" s="19" t="s">
        <v>1564</v>
      </c>
      <c r="AV1220" s="19" t="s">
        <v>1565</v>
      </c>
      <c r="AW1220" s="19">
        <v>2008</v>
      </c>
      <c r="AX1220" s="19">
        <v>3</v>
      </c>
      <c r="AY1220" s="19" t="s">
        <v>1566</v>
      </c>
      <c r="AZ1220" s="19" t="s">
        <v>1567</v>
      </c>
      <c r="BA1220" s="19">
        <v>2009</v>
      </c>
      <c r="BB1220" t="str">
        <f>VLOOKUP(AC1220,'CTCwiretagcode(Jan2016)'!A$2:C$730,3,FALSE)</f>
        <v>SAM</v>
      </c>
      <c r="BC1220" t="str">
        <f t="shared" ref="BC1220:BC1260" si="60">VLOOKUP(N1220,BF$2:BG$7,2,FALSE)</f>
        <v>mix</v>
      </c>
      <c r="BD1220">
        <f t="shared" ref="BD1220:BD1260" si="61">IF(MID(I1220,5,2)*1&gt;=10,4,3)</f>
        <v>3</v>
      </c>
      <c r="BE1220" t="str">
        <f t="shared" si="59"/>
        <v>6348413M10107  B2012790</v>
      </c>
      <c r="BK1220" s="19" t="s">
        <v>1503</v>
      </c>
    </row>
    <row r="1221" spans="1:63" x14ac:dyDescent="0.25">
      <c r="A1221" s="19" t="s">
        <v>1501</v>
      </c>
      <c r="B1221" s="19">
        <v>4.0999999999999996</v>
      </c>
      <c r="C1221" s="19">
        <v>20150424</v>
      </c>
      <c r="D1221" s="19" t="s">
        <v>41</v>
      </c>
      <c r="E1221" s="19" t="s">
        <v>41</v>
      </c>
      <c r="F1221" s="19">
        <v>2323553</v>
      </c>
      <c r="G1221" s="19">
        <v>1</v>
      </c>
      <c r="H1221" s="19">
        <v>2012</v>
      </c>
      <c r="I1221" s="19">
        <v>20120912</v>
      </c>
      <c r="J1221" s="19" t="s">
        <v>1501</v>
      </c>
      <c r="K1221" s="19">
        <v>6</v>
      </c>
      <c r="L1221" s="19">
        <v>38</v>
      </c>
      <c r="M1221" s="19">
        <v>23</v>
      </c>
      <c r="N1221" s="19">
        <v>17</v>
      </c>
      <c r="O1221" s="19" t="s">
        <v>1502</v>
      </c>
      <c r="P1221" s="19">
        <v>4</v>
      </c>
      <c r="Q1221" s="19" t="s">
        <v>42</v>
      </c>
      <c r="R1221" s="19"/>
      <c r="S1221" s="19">
        <v>5000</v>
      </c>
      <c r="T1221" s="19" t="s">
        <v>110</v>
      </c>
      <c r="U1221" s="19"/>
      <c r="V1221" s="19"/>
      <c r="W1221" s="19"/>
      <c r="X1221" s="19">
        <v>720</v>
      </c>
      <c r="Y1221" s="19">
        <v>0</v>
      </c>
      <c r="Z1221" s="19">
        <v>1</v>
      </c>
      <c r="AA1221" s="19" t="s">
        <v>48</v>
      </c>
      <c r="AB1221" s="19">
        <v>1</v>
      </c>
      <c r="AC1221" s="19">
        <v>634841</v>
      </c>
      <c r="AD1221" s="19">
        <v>12</v>
      </c>
      <c r="AE1221" s="19"/>
      <c r="AF1221" s="19"/>
      <c r="AG1221" s="19"/>
      <c r="AH1221" s="19">
        <v>121462</v>
      </c>
      <c r="AI1221" s="19">
        <v>1</v>
      </c>
      <c r="AJ1221" s="19"/>
      <c r="AK1221" s="19"/>
      <c r="AL1221" s="19"/>
      <c r="AM1221" s="19"/>
      <c r="AN1221" s="19"/>
      <c r="AO1221" s="19">
        <v>1.79</v>
      </c>
      <c r="AP1221" s="19" t="s">
        <v>1504</v>
      </c>
      <c r="AQ1221" s="19" t="s">
        <v>1502</v>
      </c>
      <c r="AR1221" s="19" t="s">
        <v>1540</v>
      </c>
      <c r="AS1221" s="19" t="s">
        <v>1562</v>
      </c>
      <c r="AT1221" s="19" t="s">
        <v>1563</v>
      </c>
      <c r="AU1221" s="19" t="s">
        <v>1564</v>
      </c>
      <c r="AV1221" s="19" t="s">
        <v>1565</v>
      </c>
      <c r="AW1221" s="19">
        <v>2008</v>
      </c>
      <c r="AX1221" s="19">
        <v>3</v>
      </c>
      <c r="AY1221" s="19" t="s">
        <v>1566</v>
      </c>
      <c r="AZ1221" s="19" t="s">
        <v>1567</v>
      </c>
      <c r="BA1221" s="19">
        <v>2009</v>
      </c>
      <c r="BB1221" t="str">
        <f>VLOOKUP(AC1221,'CTCwiretagcode(Jan2016)'!A$2:C$730,3,FALSE)</f>
        <v>SAM</v>
      </c>
      <c r="BC1221" t="str">
        <f t="shared" si="60"/>
        <v>Tr</v>
      </c>
      <c r="BD1221">
        <f t="shared" si="61"/>
        <v>3</v>
      </c>
      <c r="BE1221" t="str">
        <f t="shared" si="59"/>
        <v>6348413M10107  B2012720</v>
      </c>
      <c r="BK1221" s="19" t="s">
        <v>1503</v>
      </c>
    </row>
    <row r="1222" spans="1:63" x14ac:dyDescent="0.25">
      <c r="A1222" s="19" t="s">
        <v>1501</v>
      </c>
      <c r="B1222" s="19">
        <v>4.0999999999999996</v>
      </c>
      <c r="C1222" s="19">
        <v>20150424</v>
      </c>
      <c r="D1222" s="19" t="s">
        <v>41</v>
      </c>
      <c r="E1222" s="19" t="s">
        <v>41</v>
      </c>
      <c r="F1222" s="19">
        <v>2326414</v>
      </c>
      <c r="G1222" s="19">
        <v>1</v>
      </c>
      <c r="H1222" s="19">
        <v>2012</v>
      </c>
      <c r="I1222" s="19">
        <v>20120904</v>
      </c>
      <c r="J1222" s="19" t="s">
        <v>1501</v>
      </c>
      <c r="K1222" s="19">
        <v>6</v>
      </c>
      <c r="L1222" s="19">
        <v>37</v>
      </c>
      <c r="M1222" s="19">
        <v>23</v>
      </c>
      <c r="N1222" s="19">
        <v>14</v>
      </c>
      <c r="O1222" s="19" t="s">
        <v>1502</v>
      </c>
      <c r="P1222" s="19">
        <v>4</v>
      </c>
      <c r="Q1222" s="19" t="s">
        <v>67</v>
      </c>
      <c r="R1222" s="19"/>
      <c r="S1222" s="19">
        <v>5000</v>
      </c>
      <c r="T1222" s="19" t="s">
        <v>110</v>
      </c>
      <c r="U1222" s="19"/>
      <c r="V1222" s="19"/>
      <c r="W1222" s="19"/>
      <c r="X1222" s="19">
        <v>800</v>
      </c>
      <c r="Y1222" s="19">
        <v>0</v>
      </c>
      <c r="Z1222" s="19">
        <v>1</v>
      </c>
      <c r="AA1222" s="19" t="s">
        <v>48</v>
      </c>
      <c r="AB1222" s="19">
        <v>1</v>
      </c>
      <c r="AC1222" s="19">
        <v>635081</v>
      </c>
      <c r="AD1222" s="19">
        <v>12</v>
      </c>
      <c r="AE1222" s="19"/>
      <c r="AF1222" s="19"/>
      <c r="AG1222" s="19"/>
      <c r="AH1222" s="19">
        <v>121461</v>
      </c>
      <c r="AI1222" s="19">
        <v>1</v>
      </c>
      <c r="AJ1222" s="19"/>
      <c r="AK1222" s="19"/>
      <c r="AL1222" s="19"/>
      <c r="AM1222" s="19"/>
      <c r="AN1222" s="19"/>
      <c r="AO1222" s="19">
        <v>2.92</v>
      </c>
      <c r="AP1222" s="19" t="s">
        <v>1519</v>
      </c>
      <c r="AQ1222" s="19" t="s">
        <v>1502</v>
      </c>
      <c r="AR1222" s="19" t="s">
        <v>1540</v>
      </c>
      <c r="AS1222" s="19" t="s">
        <v>1562</v>
      </c>
      <c r="AT1222" s="19" t="s">
        <v>1579</v>
      </c>
      <c r="AU1222" s="19" t="s">
        <v>1580</v>
      </c>
      <c r="AV1222" s="19" t="s">
        <v>1565</v>
      </c>
      <c r="AW1222" s="19">
        <v>2008</v>
      </c>
      <c r="AX1222" s="19">
        <v>3</v>
      </c>
      <c r="AY1222" s="19" t="s">
        <v>1581</v>
      </c>
      <c r="AZ1222" s="19" t="s">
        <v>1567</v>
      </c>
      <c r="BA1222" s="19">
        <v>2009</v>
      </c>
      <c r="BB1222" t="str">
        <f>VLOOKUP(AC1222,'CTCwiretagcode(Jan2016)'!A$2:C$730,3,FALSE)</f>
        <v>GLH</v>
      </c>
      <c r="BC1222" t="str">
        <f t="shared" si="60"/>
        <v>NT</v>
      </c>
      <c r="BD1222">
        <f t="shared" si="61"/>
        <v>3</v>
      </c>
      <c r="BE1222" t="str">
        <f t="shared" si="59"/>
        <v>6350813M10107  C2012800</v>
      </c>
      <c r="BK1222" s="19" t="s">
        <v>1518</v>
      </c>
    </row>
    <row r="1223" spans="1:63" x14ac:dyDescent="0.25">
      <c r="A1223" s="19" t="s">
        <v>1501</v>
      </c>
      <c r="B1223" s="19">
        <v>4.0999999999999996</v>
      </c>
      <c r="C1223" s="19">
        <v>20150424</v>
      </c>
      <c r="D1223" s="19" t="s">
        <v>41</v>
      </c>
      <c r="E1223" s="19" t="s">
        <v>41</v>
      </c>
      <c r="F1223" s="19">
        <v>2326418</v>
      </c>
      <c r="G1223" s="19">
        <v>1</v>
      </c>
      <c r="H1223" s="19">
        <v>2012</v>
      </c>
      <c r="I1223" s="19">
        <v>20120904</v>
      </c>
      <c r="J1223" s="19" t="s">
        <v>1501</v>
      </c>
      <c r="K1223" s="19">
        <v>6</v>
      </c>
      <c r="L1223" s="19">
        <v>37</v>
      </c>
      <c r="M1223" s="19">
        <v>23</v>
      </c>
      <c r="N1223" s="19">
        <v>14</v>
      </c>
      <c r="O1223" s="19" t="s">
        <v>1502</v>
      </c>
      <c r="P1223" s="19">
        <v>4</v>
      </c>
      <c r="Q1223" s="19" t="s">
        <v>67</v>
      </c>
      <c r="R1223" s="19"/>
      <c r="S1223" s="19">
        <v>5000</v>
      </c>
      <c r="T1223" s="19" t="s">
        <v>110</v>
      </c>
      <c r="U1223" s="19"/>
      <c r="V1223" s="19"/>
      <c r="W1223" s="19"/>
      <c r="X1223" s="19">
        <v>780</v>
      </c>
      <c r="Y1223" s="19">
        <v>0</v>
      </c>
      <c r="Z1223" s="19">
        <v>1</v>
      </c>
      <c r="AA1223" s="19" t="s">
        <v>48</v>
      </c>
      <c r="AB1223" s="19">
        <v>1</v>
      </c>
      <c r="AC1223" s="19">
        <v>634841</v>
      </c>
      <c r="AD1223" s="19">
        <v>12</v>
      </c>
      <c r="AE1223" s="19"/>
      <c r="AF1223" s="19"/>
      <c r="AG1223" s="19"/>
      <c r="AH1223" s="19">
        <v>121461</v>
      </c>
      <c r="AI1223" s="19">
        <v>1</v>
      </c>
      <c r="AJ1223" s="19"/>
      <c r="AK1223" s="19"/>
      <c r="AL1223" s="19"/>
      <c r="AM1223" s="19"/>
      <c r="AN1223" s="19"/>
      <c r="AO1223" s="19">
        <v>2.92</v>
      </c>
      <c r="AP1223" s="19" t="s">
        <v>1519</v>
      </c>
      <c r="AQ1223" s="19" t="s">
        <v>1502</v>
      </c>
      <c r="AR1223" s="19" t="s">
        <v>1540</v>
      </c>
      <c r="AS1223" s="19" t="s">
        <v>1562</v>
      </c>
      <c r="AT1223" s="19" t="s">
        <v>1563</v>
      </c>
      <c r="AU1223" s="19" t="s">
        <v>1564</v>
      </c>
      <c r="AV1223" s="19" t="s">
        <v>1565</v>
      </c>
      <c r="AW1223" s="19">
        <v>2008</v>
      </c>
      <c r="AX1223" s="19">
        <v>3</v>
      </c>
      <c r="AY1223" s="19" t="s">
        <v>1566</v>
      </c>
      <c r="AZ1223" s="19" t="s">
        <v>1567</v>
      </c>
      <c r="BA1223" s="19">
        <v>2009</v>
      </c>
      <c r="BB1223" t="str">
        <f>VLOOKUP(AC1223,'CTCwiretagcode(Jan2016)'!A$2:C$730,3,FALSE)</f>
        <v>SAM</v>
      </c>
      <c r="BC1223" t="str">
        <f t="shared" si="60"/>
        <v>NT</v>
      </c>
      <c r="BD1223">
        <f t="shared" si="61"/>
        <v>3</v>
      </c>
      <c r="BE1223" t="str">
        <f t="shared" si="59"/>
        <v>6348413M10107  C2012780</v>
      </c>
      <c r="BK1223" s="19" t="s">
        <v>1518</v>
      </c>
    </row>
    <row r="1224" spans="1:63" x14ac:dyDescent="0.25">
      <c r="A1224" s="19" t="s">
        <v>1501</v>
      </c>
      <c r="B1224" s="19">
        <v>4.0999999999999996</v>
      </c>
      <c r="C1224" s="19">
        <v>20150424</v>
      </c>
      <c r="D1224" s="19" t="s">
        <v>41</v>
      </c>
      <c r="E1224" s="19" t="s">
        <v>41</v>
      </c>
      <c r="F1224" s="19">
        <v>2326425</v>
      </c>
      <c r="G1224" s="19">
        <v>1</v>
      </c>
      <c r="H1224" s="19">
        <v>2012</v>
      </c>
      <c r="I1224" s="19">
        <v>20120904</v>
      </c>
      <c r="J1224" s="19" t="s">
        <v>1501</v>
      </c>
      <c r="K1224" s="19">
        <v>6</v>
      </c>
      <c r="L1224" s="19">
        <v>37</v>
      </c>
      <c r="M1224" s="19">
        <v>23</v>
      </c>
      <c r="N1224" s="19">
        <v>14</v>
      </c>
      <c r="O1224" s="19" t="s">
        <v>1502</v>
      </c>
      <c r="P1224" s="19">
        <v>4</v>
      </c>
      <c r="Q1224" s="19" t="s">
        <v>67</v>
      </c>
      <c r="R1224" s="19"/>
      <c r="S1224" s="19">
        <v>5000</v>
      </c>
      <c r="T1224" s="19" t="s">
        <v>110</v>
      </c>
      <c r="U1224" s="19"/>
      <c r="V1224" s="19"/>
      <c r="W1224" s="19"/>
      <c r="X1224" s="19">
        <v>800</v>
      </c>
      <c r="Y1224" s="19">
        <v>0</v>
      </c>
      <c r="Z1224" s="19">
        <v>1</v>
      </c>
      <c r="AA1224" s="19" t="s">
        <v>48</v>
      </c>
      <c r="AB1224" s="19">
        <v>1</v>
      </c>
      <c r="AC1224" s="19">
        <v>634841</v>
      </c>
      <c r="AD1224" s="19">
        <v>12</v>
      </c>
      <c r="AE1224" s="19"/>
      <c r="AF1224" s="19"/>
      <c r="AG1224" s="19"/>
      <c r="AH1224" s="19">
        <v>121461</v>
      </c>
      <c r="AI1224" s="19">
        <v>1</v>
      </c>
      <c r="AJ1224" s="19"/>
      <c r="AK1224" s="19"/>
      <c r="AL1224" s="19"/>
      <c r="AM1224" s="19"/>
      <c r="AN1224" s="19"/>
      <c r="AO1224" s="19">
        <v>2.92</v>
      </c>
      <c r="AP1224" s="19" t="s">
        <v>1519</v>
      </c>
      <c r="AQ1224" s="19" t="s">
        <v>1502</v>
      </c>
      <c r="AR1224" s="19" t="s">
        <v>1540</v>
      </c>
      <c r="AS1224" s="19" t="s">
        <v>1562</v>
      </c>
      <c r="AT1224" s="19" t="s">
        <v>1563</v>
      </c>
      <c r="AU1224" s="19" t="s">
        <v>1564</v>
      </c>
      <c r="AV1224" s="19" t="s">
        <v>1565</v>
      </c>
      <c r="AW1224" s="19">
        <v>2008</v>
      </c>
      <c r="AX1224" s="19">
        <v>3</v>
      </c>
      <c r="AY1224" s="19" t="s">
        <v>1566</v>
      </c>
      <c r="AZ1224" s="19" t="s">
        <v>1567</v>
      </c>
      <c r="BA1224" s="19">
        <v>2009</v>
      </c>
      <c r="BB1224" t="str">
        <f>VLOOKUP(AC1224,'CTCwiretagcode(Jan2016)'!A$2:C$730,3,FALSE)</f>
        <v>SAM</v>
      </c>
      <c r="BC1224" t="str">
        <f t="shared" si="60"/>
        <v>NT</v>
      </c>
      <c r="BD1224">
        <f t="shared" si="61"/>
        <v>3</v>
      </c>
      <c r="BE1224" t="str">
        <f t="shared" si="59"/>
        <v>6348413M10107  C2012800</v>
      </c>
      <c r="BK1224" s="19" t="s">
        <v>1518</v>
      </c>
    </row>
    <row r="1225" spans="1:63" x14ac:dyDescent="0.25">
      <c r="A1225" s="19" t="s">
        <v>1501</v>
      </c>
      <c r="B1225" s="19">
        <v>4.0999999999999996</v>
      </c>
      <c r="C1225" s="19">
        <v>20150424</v>
      </c>
      <c r="D1225" s="19" t="s">
        <v>41</v>
      </c>
      <c r="E1225" s="19" t="s">
        <v>41</v>
      </c>
      <c r="F1225" s="19">
        <v>2354317</v>
      </c>
      <c r="G1225" s="19">
        <v>1</v>
      </c>
      <c r="H1225" s="19">
        <v>2012</v>
      </c>
      <c r="I1225" s="19">
        <v>20120913</v>
      </c>
      <c r="J1225" s="19" t="s">
        <v>1501</v>
      </c>
      <c r="K1225" s="19">
        <v>6</v>
      </c>
      <c r="L1225" s="19">
        <v>38</v>
      </c>
      <c r="M1225" s="19">
        <v>23</v>
      </c>
      <c r="N1225" s="19">
        <v>49</v>
      </c>
      <c r="O1225" s="19" t="s">
        <v>1502</v>
      </c>
      <c r="P1225" s="19">
        <v>4</v>
      </c>
      <c r="Q1225" s="19" t="s">
        <v>42</v>
      </c>
      <c r="R1225" s="19"/>
      <c r="S1225" s="19">
        <v>5000</v>
      </c>
      <c r="T1225" s="19" t="s">
        <v>110</v>
      </c>
      <c r="U1225" s="19"/>
      <c r="V1225" s="19"/>
      <c r="W1225" s="19"/>
      <c r="X1225" s="19">
        <v>830</v>
      </c>
      <c r="Y1225" s="19">
        <v>0</v>
      </c>
      <c r="Z1225" s="19">
        <v>1</v>
      </c>
      <c r="AA1225" s="19" t="s">
        <v>48</v>
      </c>
      <c r="AB1225" s="19">
        <v>1</v>
      </c>
      <c r="AC1225" s="19">
        <v>186314</v>
      </c>
      <c r="AD1225" s="19">
        <v>12</v>
      </c>
      <c r="AE1225" s="19"/>
      <c r="AF1225" s="19"/>
      <c r="AG1225" s="19"/>
      <c r="AH1225" s="19">
        <v>121462</v>
      </c>
      <c r="AI1225" s="19">
        <v>1</v>
      </c>
      <c r="AJ1225" s="19"/>
      <c r="AK1225" s="19"/>
      <c r="AL1225" s="19"/>
      <c r="AM1225" s="19"/>
      <c r="AN1225" s="19"/>
      <c r="AO1225" s="19">
        <v>1.79</v>
      </c>
      <c r="AP1225" s="19" t="s">
        <v>1504</v>
      </c>
      <c r="AQ1225" s="19" t="s">
        <v>1502</v>
      </c>
      <c r="AR1225" s="19" t="s">
        <v>1505</v>
      </c>
      <c r="AS1225" s="19" t="s">
        <v>1512</v>
      </c>
      <c r="AT1225" s="19" t="s">
        <v>1513</v>
      </c>
      <c r="AU1225" s="19" t="s">
        <v>1514</v>
      </c>
      <c r="AV1225" s="19" t="s">
        <v>1515</v>
      </c>
      <c r="AW1225" s="19">
        <v>2008</v>
      </c>
      <c r="AX1225" s="19">
        <v>3</v>
      </c>
      <c r="AY1225" s="19" t="s">
        <v>1516</v>
      </c>
      <c r="AZ1225" s="19" t="s">
        <v>1517</v>
      </c>
      <c r="BA1225" s="19">
        <v>2009</v>
      </c>
      <c r="BB1225" t="str">
        <f>VLOOKUP(AC1225,'CTCwiretagcode(Jan2016)'!A$2:C$730,3,FALSE)</f>
        <v>COW</v>
      </c>
      <c r="BC1225" t="str">
        <f t="shared" si="60"/>
        <v>mix</v>
      </c>
      <c r="BD1225">
        <f t="shared" si="61"/>
        <v>3</v>
      </c>
      <c r="BE1225" t="str">
        <f t="shared" si="59"/>
        <v>1863143M10107  B2012830</v>
      </c>
      <c r="BK1225" s="19" t="s">
        <v>1503</v>
      </c>
    </row>
    <row r="1226" spans="1:63" x14ac:dyDescent="0.25">
      <c r="A1226" s="19" t="s">
        <v>1501</v>
      </c>
      <c r="B1226" s="19">
        <v>4.0999999999999996</v>
      </c>
      <c r="C1226" s="19">
        <v>20150424</v>
      </c>
      <c r="D1226" s="19" t="s">
        <v>41</v>
      </c>
      <c r="E1226" s="19" t="s">
        <v>41</v>
      </c>
      <c r="F1226" s="19">
        <v>2354324</v>
      </c>
      <c r="G1226" s="19">
        <v>1</v>
      </c>
      <c r="H1226" s="19">
        <v>2012</v>
      </c>
      <c r="I1226" s="19">
        <v>20120913</v>
      </c>
      <c r="J1226" s="19" t="s">
        <v>1501</v>
      </c>
      <c r="K1226" s="19">
        <v>6</v>
      </c>
      <c r="L1226" s="19">
        <v>38</v>
      </c>
      <c r="M1226" s="19">
        <v>23</v>
      </c>
      <c r="N1226" s="19">
        <v>49</v>
      </c>
      <c r="O1226" s="19" t="s">
        <v>1502</v>
      </c>
      <c r="P1226" s="19">
        <v>4</v>
      </c>
      <c r="Q1226" s="19" t="s">
        <v>42</v>
      </c>
      <c r="R1226" s="19"/>
      <c r="S1226" s="19">
        <v>5000</v>
      </c>
      <c r="T1226" s="19" t="s">
        <v>110</v>
      </c>
      <c r="U1226" s="19"/>
      <c r="V1226" s="19"/>
      <c r="W1226" s="19"/>
      <c r="X1226" s="19">
        <v>800</v>
      </c>
      <c r="Y1226" s="19">
        <v>0</v>
      </c>
      <c r="Z1226" s="19">
        <v>1</v>
      </c>
      <c r="AA1226" s="19" t="s">
        <v>48</v>
      </c>
      <c r="AB1226" s="19">
        <v>1</v>
      </c>
      <c r="AC1226" s="19">
        <v>634841</v>
      </c>
      <c r="AD1226" s="19">
        <v>12</v>
      </c>
      <c r="AE1226" s="19"/>
      <c r="AF1226" s="19"/>
      <c r="AG1226" s="19"/>
      <c r="AH1226" s="19">
        <v>121462</v>
      </c>
      <c r="AI1226" s="19">
        <v>1</v>
      </c>
      <c r="AJ1226" s="19"/>
      <c r="AK1226" s="19"/>
      <c r="AL1226" s="19"/>
      <c r="AM1226" s="19"/>
      <c r="AN1226" s="19"/>
      <c r="AO1226" s="19">
        <v>1.79</v>
      </c>
      <c r="AP1226" s="19" t="s">
        <v>1504</v>
      </c>
      <c r="AQ1226" s="19" t="s">
        <v>1502</v>
      </c>
      <c r="AR1226" s="19" t="s">
        <v>1540</v>
      </c>
      <c r="AS1226" s="19" t="s">
        <v>1562</v>
      </c>
      <c r="AT1226" s="19" t="s">
        <v>1563</v>
      </c>
      <c r="AU1226" s="19" t="s">
        <v>1564</v>
      </c>
      <c r="AV1226" s="19" t="s">
        <v>1565</v>
      </c>
      <c r="AW1226" s="19">
        <v>2008</v>
      </c>
      <c r="AX1226" s="19">
        <v>3</v>
      </c>
      <c r="AY1226" s="19" t="s">
        <v>1566</v>
      </c>
      <c r="AZ1226" s="19" t="s">
        <v>1567</v>
      </c>
      <c r="BA1226" s="19">
        <v>2009</v>
      </c>
      <c r="BB1226" t="str">
        <f>VLOOKUP(AC1226,'CTCwiretagcode(Jan2016)'!A$2:C$730,3,FALSE)</f>
        <v>SAM</v>
      </c>
      <c r="BC1226" t="str">
        <f t="shared" si="60"/>
        <v>mix</v>
      </c>
      <c r="BD1226">
        <f t="shared" si="61"/>
        <v>3</v>
      </c>
      <c r="BE1226" t="str">
        <f t="shared" si="59"/>
        <v>6348413M10107  B2012800</v>
      </c>
      <c r="BK1226" s="19" t="s">
        <v>1503</v>
      </c>
    </row>
    <row r="1227" spans="1:63" x14ac:dyDescent="0.25">
      <c r="A1227" s="19" t="s">
        <v>1501</v>
      </c>
      <c r="B1227" s="19">
        <v>4.0999999999999996</v>
      </c>
      <c r="C1227" s="19">
        <v>20150424</v>
      </c>
      <c r="D1227" s="19" t="s">
        <v>41</v>
      </c>
      <c r="E1227" s="19" t="s">
        <v>41</v>
      </c>
      <c r="F1227" s="19">
        <v>2354335</v>
      </c>
      <c r="G1227" s="19">
        <v>1</v>
      </c>
      <c r="H1227" s="19">
        <v>2012</v>
      </c>
      <c r="I1227" s="19">
        <v>20120913</v>
      </c>
      <c r="J1227" s="19" t="s">
        <v>1501</v>
      </c>
      <c r="K1227" s="19">
        <v>6</v>
      </c>
      <c r="L1227" s="19">
        <v>38</v>
      </c>
      <c r="M1227" s="19">
        <v>23</v>
      </c>
      <c r="N1227" s="19">
        <v>49</v>
      </c>
      <c r="O1227" s="19" t="s">
        <v>1502</v>
      </c>
      <c r="P1227" s="19">
        <v>4</v>
      </c>
      <c r="Q1227" s="19" t="s">
        <v>42</v>
      </c>
      <c r="R1227" s="19"/>
      <c r="S1227" s="19">
        <v>5000</v>
      </c>
      <c r="T1227" s="19" t="s">
        <v>110</v>
      </c>
      <c r="U1227" s="19"/>
      <c r="V1227" s="19"/>
      <c r="W1227" s="19"/>
      <c r="X1227" s="19">
        <v>750</v>
      </c>
      <c r="Y1227" s="19">
        <v>0</v>
      </c>
      <c r="Z1227" s="19">
        <v>1</v>
      </c>
      <c r="AA1227" s="19" t="s">
        <v>48</v>
      </c>
      <c r="AB1227" s="19">
        <v>1</v>
      </c>
      <c r="AC1227" s="19">
        <v>634841</v>
      </c>
      <c r="AD1227" s="19">
        <v>12</v>
      </c>
      <c r="AE1227" s="19"/>
      <c r="AF1227" s="19"/>
      <c r="AG1227" s="19"/>
      <c r="AH1227" s="19">
        <v>121462</v>
      </c>
      <c r="AI1227" s="19">
        <v>1</v>
      </c>
      <c r="AJ1227" s="19"/>
      <c r="AK1227" s="19"/>
      <c r="AL1227" s="19"/>
      <c r="AM1227" s="19"/>
      <c r="AN1227" s="19"/>
      <c r="AO1227" s="19">
        <v>1.79</v>
      </c>
      <c r="AP1227" s="19" t="s">
        <v>1504</v>
      </c>
      <c r="AQ1227" s="19" t="s">
        <v>1502</v>
      </c>
      <c r="AR1227" s="19" t="s">
        <v>1540</v>
      </c>
      <c r="AS1227" s="19" t="s">
        <v>1562</v>
      </c>
      <c r="AT1227" s="19" t="s">
        <v>1563</v>
      </c>
      <c r="AU1227" s="19" t="s">
        <v>1564</v>
      </c>
      <c r="AV1227" s="19" t="s">
        <v>1565</v>
      </c>
      <c r="AW1227" s="19">
        <v>2008</v>
      </c>
      <c r="AX1227" s="19">
        <v>3</v>
      </c>
      <c r="AY1227" s="19" t="s">
        <v>1566</v>
      </c>
      <c r="AZ1227" s="19" t="s">
        <v>1567</v>
      </c>
      <c r="BA1227" s="19">
        <v>2009</v>
      </c>
      <c r="BB1227" t="str">
        <f>VLOOKUP(AC1227,'CTCwiretagcode(Jan2016)'!A$2:C$730,3,FALSE)</f>
        <v>SAM</v>
      </c>
      <c r="BC1227" t="str">
        <f t="shared" si="60"/>
        <v>mix</v>
      </c>
      <c r="BD1227">
        <f t="shared" si="61"/>
        <v>3</v>
      </c>
      <c r="BE1227" t="str">
        <f t="shared" si="59"/>
        <v>6348413M10107  B2012750</v>
      </c>
      <c r="BK1227" s="19" t="s">
        <v>1503</v>
      </c>
    </row>
    <row r="1228" spans="1:63" x14ac:dyDescent="0.25">
      <c r="A1228" s="19" t="s">
        <v>1501</v>
      </c>
      <c r="B1228" s="19">
        <v>4.0999999999999996</v>
      </c>
      <c r="C1228" s="19">
        <v>20150424</v>
      </c>
      <c r="D1228" s="19" t="s">
        <v>41</v>
      </c>
      <c r="E1228" s="19" t="s">
        <v>41</v>
      </c>
      <c r="F1228" s="19">
        <v>2354338</v>
      </c>
      <c r="G1228" s="19">
        <v>1</v>
      </c>
      <c r="H1228" s="19">
        <v>2012</v>
      </c>
      <c r="I1228" s="19">
        <v>20120913</v>
      </c>
      <c r="J1228" s="19" t="s">
        <v>1501</v>
      </c>
      <c r="K1228" s="19">
        <v>6</v>
      </c>
      <c r="L1228" s="19">
        <v>38</v>
      </c>
      <c r="M1228" s="19">
        <v>23</v>
      </c>
      <c r="N1228" s="19">
        <v>49</v>
      </c>
      <c r="O1228" s="19" t="s">
        <v>1502</v>
      </c>
      <c r="P1228" s="19">
        <v>4</v>
      </c>
      <c r="Q1228" s="19" t="s">
        <v>42</v>
      </c>
      <c r="R1228" s="19"/>
      <c r="S1228" s="19">
        <v>5000</v>
      </c>
      <c r="T1228" s="19" t="s">
        <v>110</v>
      </c>
      <c r="U1228" s="19"/>
      <c r="V1228" s="19"/>
      <c r="W1228" s="19"/>
      <c r="X1228" s="19">
        <v>770</v>
      </c>
      <c r="Y1228" s="19">
        <v>0</v>
      </c>
      <c r="Z1228" s="19">
        <v>1</v>
      </c>
      <c r="AA1228" s="19" t="s">
        <v>48</v>
      </c>
      <c r="AB1228" s="19">
        <v>1</v>
      </c>
      <c r="AC1228" s="19">
        <v>634841</v>
      </c>
      <c r="AD1228" s="19">
        <v>12</v>
      </c>
      <c r="AE1228" s="19"/>
      <c r="AF1228" s="19"/>
      <c r="AG1228" s="19"/>
      <c r="AH1228" s="19">
        <v>121462</v>
      </c>
      <c r="AI1228" s="19">
        <v>1</v>
      </c>
      <c r="AJ1228" s="19"/>
      <c r="AK1228" s="19"/>
      <c r="AL1228" s="19"/>
      <c r="AM1228" s="19"/>
      <c r="AN1228" s="19"/>
      <c r="AO1228" s="19">
        <v>1.79</v>
      </c>
      <c r="AP1228" s="19" t="s">
        <v>1504</v>
      </c>
      <c r="AQ1228" s="19" t="s">
        <v>1502</v>
      </c>
      <c r="AR1228" s="19" t="s">
        <v>1540</v>
      </c>
      <c r="AS1228" s="19" t="s">
        <v>1562</v>
      </c>
      <c r="AT1228" s="19" t="s">
        <v>1563</v>
      </c>
      <c r="AU1228" s="19" t="s">
        <v>1564</v>
      </c>
      <c r="AV1228" s="19" t="s">
        <v>1565</v>
      </c>
      <c r="AW1228" s="19">
        <v>2008</v>
      </c>
      <c r="AX1228" s="19">
        <v>3</v>
      </c>
      <c r="AY1228" s="19" t="s">
        <v>1566</v>
      </c>
      <c r="AZ1228" s="19" t="s">
        <v>1567</v>
      </c>
      <c r="BA1228" s="19">
        <v>2009</v>
      </c>
      <c r="BB1228" t="str">
        <f>VLOOKUP(AC1228,'CTCwiretagcode(Jan2016)'!A$2:C$730,3,FALSE)</f>
        <v>SAM</v>
      </c>
      <c r="BC1228" t="str">
        <f t="shared" si="60"/>
        <v>mix</v>
      </c>
      <c r="BD1228">
        <f t="shared" si="61"/>
        <v>3</v>
      </c>
      <c r="BE1228" t="str">
        <f t="shared" si="59"/>
        <v>6348413M10107  B2012770</v>
      </c>
      <c r="BK1228" s="19" t="s">
        <v>1503</v>
      </c>
    </row>
    <row r="1229" spans="1:63" x14ac:dyDescent="0.25">
      <c r="A1229" s="19" t="s">
        <v>1501</v>
      </c>
      <c r="B1229" s="19">
        <v>4.0999999999999996</v>
      </c>
      <c r="C1229" s="19">
        <v>20150424</v>
      </c>
      <c r="D1229" s="19" t="s">
        <v>41</v>
      </c>
      <c r="E1229" s="19" t="s">
        <v>41</v>
      </c>
      <c r="F1229" s="19">
        <v>2354343</v>
      </c>
      <c r="G1229" s="19">
        <v>1</v>
      </c>
      <c r="H1229" s="19">
        <v>2012</v>
      </c>
      <c r="I1229" s="19">
        <v>20120913</v>
      </c>
      <c r="J1229" s="19" t="s">
        <v>1501</v>
      </c>
      <c r="K1229" s="19">
        <v>6</v>
      </c>
      <c r="L1229" s="19">
        <v>38</v>
      </c>
      <c r="M1229" s="19">
        <v>23</v>
      </c>
      <c r="N1229" s="19">
        <v>49</v>
      </c>
      <c r="O1229" s="19" t="s">
        <v>1502</v>
      </c>
      <c r="P1229" s="19">
        <v>4</v>
      </c>
      <c r="Q1229" s="19" t="s">
        <v>42</v>
      </c>
      <c r="R1229" s="19"/>
      <c r="S1229" s="19">
        <v>5000</v>
      </c>
      <c r="T1229" s="19" t="s">
        <v>110</v>
      </c>
      <c r="U1229" s="19"/>
      <c r="V1229" s="19"/>
      <c r="W1229" s="19"/>
      <c r="X1229" s="19">
        <v>750</v>
      </c>
      <c r="Y1229" s="19">
        <v>0</v>
      </c>
      <c r="Z1229" s="19">
        <v>1</v>
      </c>
      <c r="AA1229" s="19" t="s">
        <v>48</v>
      </c>
      <c r="AB1229" s="19">
        <v>1</v>
      </c>
      <c r="AC1229" s="19">
        <v>186312</v>
      </c>
      <c r="AD1229" s="19">
        <v>12</v>
      </c>
      <c r="AE1229" s="19"/>
      <c r="AF1229" s="19"/>
      <c r="AG1229" s="19"/>
      <c r="AH1229" s="19">
        <v>121462</v>
      </c>
      <c r="AI1229" s="19">
        <v>1</v>
      </c>
      <c r="AJ1229" s="19"/>
      <c r="AK1229" s="19"/>
      <c r="AL1229" s="19"/>
      <c r="AM1229" s="19"/>
      <c r="AN1229" s="19"/>
      <c r="AO1229" s="19">
        <v>1.79</v>
      </c>
      <c r="AP1229" s="19" t="s">
        <v>1504</v>
      </c>
      <c r="AQ1229" s="19" t="s">
        <v>1502</v>
      </c>
      <c r="AR1229" s="19" t="s">
        <v>1505</v>
      </c>
      <c r="AS1229" s="19" t="s">
        <v>1512</v>
      </c>
      <c r="AT1229" s="19" t="s">
        <v>1513</v>
      </c>
      <c r="AU1229" s="19" t="s">
        <v>1514</v>
      </c>
      <c r="AV1229" s="19" t="s">
        <v>1515</v>
      </c>
      <c r="AW1229" s="19">
        <v>2008</v>
      </c>
      <c r="AX1229" s="19">
        <v>3</v>
      </c>
      <c r="AY1229" s="19" t="s">
        <v>1516</v>
      </c>
      <c r="AZ1229" s="19" t="s">
        <v>1517</v>
      </c>
      <c r="BA1229" s="19">
        <v>2009</v>
      </c>
      <c r="BB1229" t="str">
        <f>VLOOKUP(AC1229,'CTCwiretagcode(Jan2016)'!A$2:C$730,3,FALSE)</f>
        <v>COW</v>
      </c>
      <c r="BC1229" t="str">
        <f t="shared" si="60"/>
        <v>mix</v>
      </c>
      <c r="BD1229">
        <f t="shared" si="61"/>
        <v>3</v>
      </c>
      <c r="BE1229" t="str">
        <f t="shared" si="59"/>
        <v>1863123M10107  B2012750</v>
      </c>
      <c r="BK1229" s="19" t="s">
        <v>1503</v>
      </c>
    </row>
    <row r="1230" spans="1:63" x14ac:dyDescent="0.25">
      <c r="A1230" s="19" t="s">
        <v>1501</v>
      </c>
      <c r="B1230" s="19">
        <v>4.0999999999999996</v>
      </c>
      <c r="C1230" s="19">
        <v>20150424</v>
      </c>
      <c r="D1230" s="19" t="s">
        <v>41</v>
      </c>
      <c r="E1230" s="19" t="s">
        <v>41</v>
      </c>
      <c r="F1230" s="19">
        <v>2354361</v>
      </c>
      <c r="G1230" s="19">
        <v>1</v>
      </c>
      <c r="H1230" s="19">
        <v>2012</v>
      </c>
      <c r="I1230" s="19">
        <v>20120913</v>
      </c>
      <c r="J1230" s="19" t="s">
        <v>1501</v>
      </c>
      <c r="K1230" s="19">
        <v>6</v>
      </c>
      <c r="L1230" s="19">
        <v>38</v>
      </c>
      <c r="M1230" s="19">
        <v>23</v>
      </c>
      <c r="N1230" s="19">
        <v>49</v>
      </c>
      <c r="O1230" s="19" t="s">
        <v>1502</v>
      </c>
      <c r="P1230" s="19">
        <v>4</v>
      </c>
      <c r="Q1230" s="19" t="s">
        <v>42</v>
      </c>
      <c r="R1230" s="19"/>
      <c r="S1230" s="19">
        <v>5000</v>
      </c>
      <c r="T1230" s="19" t="s">
        <v>110</v>
      </c>
      <c r="U1230" s="19"/>
      <c r="V1230" s="19"/>
      <c r="W1230" s="19"/>
      <c r="X1230" s="19">
        <v>960</v>
      </c>
      <c r="Y1230" s="19">
        <v>0</v>
      </c>
      <c r="Z1230" s="19">
        <v>1</v>
      </c>
      <c r="AA1230" s="19" t="s">
        <v>48</v>
      </c>
      <c r="AB1230" s="19">
        <v>1</v>
      </c>
      <c r="AC1230" s="19">
        <v>634841</v>
      </c>
      <c r="AD1230" s="19">
        <v>12</v>
      </c>
      <c r="AE1230" s="19"/>
      <c r="AF1230" s="19"/>
      <c r="AG1230" s="19"/>
      <c r="AH1230" s="19">
        <v>121462</v>
      </c>
      <c r="AI1230" s="19">
        <v>1</v>
      </c>
      <c r="AJ1230" s="19"/>
      <c r="AK1230" s="19"/>
      <c r="AL1230" s="19"/>
      <c r="AM1230" s="19"/>
      <c r="AN1230" s="19"/>
      <c r="AO1230" s="19">
        <v>1.79</v>
      </c>
      <c r="AP1230" s="19" t="s">
        <v>1504</v>
      </c>
      <c r="AQ1230" s="19" t="s">
        <v>1502</v>
      </c>
      <c r="AR1230" s="19" t="s">
        <v>1540</v>
      </c>
      <c r="AS1230" s="19" t="s">
        <v>1562</v>
      </c>
      <c r="AT1230" s="19" t="s">
        <v>1563</v>
      </c>
      <c r="AU1230" s="19" t="s">
        <v>1564</v>
      </c>
      <c r="AV1230" s="19" t="s">
        <v>1565</v>
      </c>
      <c r="AW1230" s="19">
        <v>2008</v>
      </c>
      <c r="AX1230" s="19">
        <v>3</v>
      </c>
      <c r="AY1230" s="19" t="s">
        <v>1566</v>
      </c>
      <c r="AZ1230" s="19" t="s">
        <v>1567</v>
      </c>
      <c r="BA1230" s="19">
        <v>2009</v>
      </c>
      <c r="BB1230" t="str">
        <f>VLOOKUP(AC1230,'CTCwiretagcode(Jan2016)'!A$2:C$730,3,FALSE)</f>
        <v>SAM</v>
      </c>
      <c r="BC1230" t="str">
        <f t="shared" si="60"/>
        <v>mix</v>
      </c>
      <c r="BD1230">
        <f t="shared" si="61"/>
        <v>3</v>
      </c>
      <c r="BE1230" t="str">
        <f t="shared" si="59"/>
        <v>6348413M10107  B2012960</v>
      </c>
      <c r="BK1230" s="19" t="s">
        <v>1503</v>
      </c>
    </row>
    <row r="1231" spans="1:63" x14ac:dyDescent="0.25">
      <c r="A1231" s="19" t="s">
        <v>1501</v>
      </c>
      <c r="B1231" s="19">
        <v>4.0999999999999996</v>
      </c>
      <c r="C1231" s="19">
        <v>20150424</v>
      </c>
      <c r="D1231" s="19" t="s">
        <v>41</v>
      </c>
      <c r="E1231" s="19" t="s">
        <v>41</v>
      </c>
      <c r="F1231" s="19">
        <v>2354363</v>
      </c>
      <c r="G1231" s="19">
        <v>1</v>
      </c>
      <c r="H1231" s="19">
        <v>2012</v>
      </c>
      <c r="I1231" s="19">
        <v>20120913</v>
      </c>
      <c r="J1231" s="19" t="s">
        <v>1501</v>
      </c>
      <c r="K1231" s="19">
        <v>6</v>
      </c>
      <c r="L1231" s="19">
        <v>38</v>
      </c>
      <c r="M1231" s="19">
        <v>23</v>
      </c>
      <c r="N1231" s="19">
        <v>49</v>
      </c>
      <c r="O1231" s="19" t="s">
        <v>1502</v>
      </c>
      <c r="P1231" s="19">
        <v>4</v>
      </c>
      <c r="Q1231" s="19" t="s">
        <v>42</v>
      </c>
      <c r="R1231" s="19"/>
      <c r="S1231" s="19">
        <v>5000</v>
      </c>
      <c r="T1231" s="19" t="s">
        <v>110</v>
      </c>
      <c r="U1231" s="19"/>
      <c r="V1231" s="19"/>
      <c r="W1231" s="19"/>
      <c r="X1231" s="19">
        <v>830</v>
      </c>
      <c r="Y1231" s="19">
        <v>0</v>
      </c>
      <c r="Z1231" s="19">
        <v>1</v>
      </c>
      <c r="AA1231" s="19" t="s">
        <v>48</v>
      </c>
      <c r="AB1231" s="19">
        <v>1</v>
      </c>
      <c r="AC1231" s="19">
        <v>634841</v>
      </c>
      <c r="AD1231" s="19">
        <v>12</v>
      </c>
      <c r="AE1231" s="19"/>
      <c r="AF1231" s="19"/>
      <c r="AG1231" s="19"/>
      <c r="AH1231" s="19">
        <v>121462</v>
      </c>
      <c r="AI1231" s="19">
        <v>1</v>
      </c>
      <c r="AJ1231" s="19"/>
      <c r="AK1231" s="19"/>
      <c r="AL1231" s="19"/>
      <c r="AM1231" s="19"/>
      <c r="AN1231" s="19"/>
      <c r="AO1231" s="19">
        <v>1.79</v>
      </c>
      <c r="AP1231" s="19" t="s">
        <v>1504</v>
      </c>
      <c r="AQ1231" s="19" t="s">
        <v>1502</v>
      </c>
      <c r="AR1231" s="19" t="s">
        <v>1540</v>
      </c>
      <c r="AS1231" s="19" t="s">
        <v>1562</v>
      </c>
      <c r="AT1231" s="19" t="s">
        <v>1563</v>
      </c>
      <c r="AU1231" s="19" t="s">
        <v>1564</v>
      </c>
      <c r="AV1231" s="19" t="s">
        <v>1565</v>
      </c>
      <c r="AW1231" s="19">
        <v>2008</v>
      </c>
      <c r="AX1231" s="19">
        <v>3</v>
      </c>
      <c r="AY1231" s="19" t="s">
        <v>1566</v>
      </c>
      <c r="AZ1231" s="19" t="s">
        <v>1567</v>
      </c>
      <c r="BA1231" s="19">
        <v>2009</v>
      </c>
      <c r="BB1231" t="str">
        <f>VLOOKUP(AC1231,'CTCwiretagcode(Jan2016)'!A$2:C$730,3,FALSE)</f>
        <v>SAM</v>
      </c>
      <c r="BC1231" t="str">
        <f t="shared" si="60"/>
        <v>mix</v>
      </c>
      <c r="BD1231">
        <f t="shared" si="61"/>
        <v>3</v>
      </c>
      <c r="BE1231" t="str">
        <f t="shared" si="59"/>
        <v>6348413M10107  B2012830</v>
      </c>
      <c r="BK1231" s="19" t="s">
        <v>1503</v>
      </c>
    </row>
    <row r="1232" spans="1:63" x14ac:dyDescent="0.25">
      <c r="A1232" s="19" t="s">
        <v>1501</v>
      </c>
      <c r="B1232" s="19">
        <v>4.0999999999999996</v>
      </c>
      <c r="C1232" s="19">
        <v>20150424</v>
      </c>
      <c r="D1232" s="19" t="s">
        <v>41</v>
      </c>
      <c r="E1232" s="19" t="s">
        <v>41</v>
      </c>
      <c r="F1232" s="19">
        <v>2334388</v>
      </c>
      <c r="G1232" s="19">
        <v>1</v>
      </c>
      <c r="H1232" s="19">
        <v>2012</v>
      </c>
      <c r="I1232" s="19">
        <v>20120913</v>
      </c>
      <c r="J1232" s="19" t="s">
        <v>1501</v>
      </c>
      <c r="K1232" s="19">
        <v>6</v>
      </c>
      <c r="L1232" s="19">
        <v>38</v>
      </c>
      <c r="M1232" s="19">
        <v>23</v>
      </c>
      <c r="N1232" s="19">
        <v>29</v>
      </c>
      <c r="O1232" s="19" t="s">
        <v>1502</v>
      </c>
      <c r="P1232" s="19">
        <v>4</v>
      </c>
      <c r="Q1232" s="19" t="s">
        <v>42</v>
      </c>
      <c r="R1232" s="19"/>
      <c r="S1232" s="19">
        <v>5000</v>
      </c>
      <c r="T1232" s="19" t="s">
        <v>110</v>
      </c>
      <c r="U1232" s="19"/>
      <c r="V1232" s="19"/>
      <c r="W1232" s="19"/>
      <c r="X1232" s="19">
        <v>700</v>
      </c>
      <c r="Y1232" s="19">
        <v>0</v>
      </c>
      <c r="Z1232" s="19">
        <v>1</v>
      </c>
      <c r="AA1232" s="19" t="s">
        <v>48</v>
      </c>
      <c r="AB1232" s="19">
        <v>1</v>
      </c>
      <c r="AC1232" s="19">
        <v>186318</v>
      </c>
      <c r="AD1232" s="19">
        <v>12</v>
      </c>
      <c r="AE1232" s="19"/>
      <c r="AF1232" s="19"/>
      <c r="AG1232" s="19"/>
      <c r="AH1232" s="19">
        <v>121462</v>
      </c>
      <c r="AI1232" s="19">
        <v>1</v>
      </c>
      <c r="AJ1232" s="19"/>
      <c r="AK1232" s="19"/>
      <c r="AL1232" s="19"/>
      <c r="AM1232" s="19"/>
      <c r="AN1232" s="19"/>
      <c r="AO1232" s="19">
        <v>1.79</v>
      </c>
      <c r="AP1232" s="19" t="s">
        <v>1504</v>
      </c>
      <c r="AQ1232" s="19" t="s">
        <v>1502</v>
      </c>
      <c r="AR1232" s="19" t="s">
        <v>1505</v>
      </c>
      <c r="AS1232" s="19" t="s">
        <v>1512</v>
      </c>
      <c r="AT1232" s="19" t="s">
        <v>1513</v>
      </c>
      <c r="AU1232" s="19" t="s">
        <v>1514</v>
      </c>
      <c r="AV1232" s="19" t="s">
        <v>1515</v>
      </c>
      <c r="AW1232" s="19">
        <v>2008</v>
      </c>
      <c r="AX1232" s="19">
        <v>3</v>
      </c>
      <c r="AY1232" s="19" t="s">
        <v>1516</v>
      </c>
      <c r="AZ1232" s="19" t="s">
        <v>1517</v>
      </c>
      <c r="BA1232" s="19">
        <v>2009</v>
      </c>
      <c r="BB1232" t="str">
        <f>VLOOKUP(AC1232,'CTCwiretagcode(Jan2016)'!A$2:C$730,3,FALSE)</f>
        <v>COW</v>
      </c>
      <c r="BC1232" t="str">
        <f t="shared" si="60"/>
        <v>Tr</v>
      </c>
      <c r="BD1232">
        <f t="shared" si="61"/>
        <v>3</v>
      </c>
      <c r="BE1232" t="str">
        <f t="shared" si="59"/>
        <v>1863183M10107  B2012700</v>
      </c>
      <c r="BK1232" s="19" t="s">
        <v>1503</v>
      </c>
    </row>
    <row r="1233" spans="1:63" x14ac:dyDescent="0.25">
      <c r="A1233" s="19" t="s">
        <v>1501</v>
      </c>
      <c r="B1233" s="19">
        <v>4.0999999999999996</v>
      </c>
      <c r="C1233" s="19">
        <v>20150424</v>
      </c>
      <c r="D1233" s="19" t="s">
        <v>41</v>
      </c>
      <c r="E1233" s="19" t="s">
        <v>41</v>
      </c>
      <c r="F1233" s="19">
        <v>2351881</v>
      </c>
      <c r="G1233" s="19">
        <v>1</v>
      </c>
      <c r="H1233" s="19">
        <v>2012</v>
      </c>
      <c r="I1233" s="19">
        <v>20120914</v>
      </c>
      <c r="J1233" s="19" t="s">
        <v>1501</v>
      </c>
      <c r="K1233" s="19">
        <v>6</v>
      </c>
      <c r="L1233" s="19">
        <v>38</v>
      </c>
      <c r="M1233" s="19">
        <v>23</v>
      </c>
      <c r="N1233" s="19">
        <v>49</v>
      </c>
      <c r="O1233" s="19" t="s">
        <v>1502</v>
      </c>
      <c r="P1233" s="19">
        <v>4</v>
      </c>
      <c r="Q1233" s="19" t="s">
        <v>42</v>
      </c>
      <c r="R1233" s="19"/>
      <c r="S1233" s="19">
        <v>5000</v>
      </c>
      <c r="T1233" s="19" t="s">
        <v>110</v>
      </c>
      <c r="U1233" s="19"/>
      <c r="V1233" s="19"/>
      <c r="W1233" s="19"/>
      <c r="X1233" s="19">
        <v>870</v>
      </c>
      <c r="Y1233" s="19">
        <v>0</v>
      </c>
      <c r="Z1233" s="19">
        <v>1</v>
      </c>
      <c r="AA1233" s="19" t="s">
        <v>48</v>
      </c>
      <c r="AB1233" s="19">
        <v>1</v>
      </c>
      <c r="AC1233" s="19">
        <v>634841</v>
      </c>
      <c r="AD1233" s="19">
        <v>12</v>
      </c>
      <c r="AE1233" s="19"/>
      <c r="AF1233" s="19"/>
      <c r="AG1233" s="19"/>
      <c r="AH1233" s="19">
        <v>121462</v>
      </c>
      <c r="AI1233" s="19">
        <v>1</v>
      </c>
      <c r="AJ1233" s="19"/>
      <c r="AK1233" s="19"/>
      <c r="AL1233" s="19"/>
      <c r="AM1233" s="19"/>
      <c r="AN1233" s="19"/>
      <c r="AO1233" s="19">
        <v>1.79</v>
      </c>
      <c r="AP1233" s="19" t="s">
        <v>1504</v>
      </c>
      <c r="AQ1233" s="19" t="s">
        <v>1502</v>
      </c>
      <c r="AR1233" s="19" t="s">
        <v>1540</v>
      </c>
      <c r="AS1233" s="19" t="s">
        <v>1562</v>
      </c>
      <c r="AT1233" s="19" t="s">
        <v>1563</v>
      </c>
      <c r="AU1233" s="19" t="s">
        <v>1564</v>
      </c>
      <c r="AV1233" s="19" t="s">
        <v>1565</v>
      </c>
      <c r="AW1233" s="19">
        <v>2008</v>
      </c>
      <c r="AX1233" s="19">
        <v>3</v>
      </c>
      <c r="AY1233" s="19" t="s">
        <v>1566</v>
      </c>
      <c r="AZ1233" s="19" t="s">
        <v>1567</v>
      </c>
      <c r="BA1233" s="19">
        <v>2009</v>
      </c>
      <c r="BB1233" t="str">
        <f>VLOOKUP(AC1233,'CTCwiretagcode(Jan2016)'!A$2:C$730,3,FALSE)</f>
        <v>SAM</v>
      </c>
      <c r="BC1233" t="str">
        <f t="shared" si="60"/>
        <v>mix</v>
      </c>
      <c r="BD1233">
        <f t="shared" si="61"/>
        <v>3</v>
      </c>
      <c r="BE1233" t="str">
        <f t="shared" si="59"/>
        <v>6348413M10107  B2012870</v>
      </c>
      <c r="BK1233" s="19" t="s">
        <v>1503</v>
      </c>
    </row>
    <row r="1234" spans="1:63" x14ac:dyDescent="0.25">
      <c r="A1234" s="19" t="s">
        <v>1501</v>
      </c>
      <c r="B1234" s="19">
        <v>4.0999999999999996</v>
      </c>
      <c r="C1234" s="19">
        <v>20150424</v>
      </c>
      <c r="D1234" s="19" t="s">
        <v>41</v>
      </c>
      <c r="E1234" s="19" t="s">
        <v>41</v>
      </c>
      <c r="F1234" s="19">
        <v>2351883</v>
      </c>
      <c r="G1234" s="19">
        <v>1</v>
      </c>
      <c r="H1234" s="19">
        <v>2012</v>
      </c>
      <c r="I1234" s="19">
        <v>20120914</v>
      </c>
      <c r="J1234" s="19" t="s">
        <v>1501</v>
      </c>
      <c r="K1234" s="19">
        <v>6</v>
      </c>
      <c r="L1234" s="19">
        <v>38</v>
      </c>
      <c r="M1234" s="19">
        <v>23</v>
      </c>
      <c r="N1234" s="19">
        <v>49</v>
      </c>
      <c r="O1234" s="19" t="s">
        <v>1502</v>
      </c>
      <c r="P1234" s="19">
        <v>4</v>
      </c>
      <c r="Q1234" s="19" t="s">
        <v>42</v>
      </c>
      <c r="R1234" s="19"/>
      <c r="S1234" s="19">
        <v>5000</v>
      </c>
      <c r="T1234" s="19" t="s">
        <v>110</v>
      </c>
      <c r="U1234" s="19"/>
      <c r="V1234" s="19"/>
      <c r="W1234" s="19"/>
      <c r="X1234" s="19">
        <v>810</v>
      </c>
      <c r="Y1234" s="19">
        <v>0</v>
      </c>
      <c r="Z1234" s="19">
        <v>1</v>
      </c>
      <c r="AA1234" s="19" t="s">
        <v>48</v>
      </c>
      <c r="AB1234" s="19">
        <v>1</v>
      </c>
      <c r="AC1234" s="19">
        <v>634583</v>
      </c>
      <c r="AD1234" s="19">
        <v>12</v>
      </c>
      <c r="AE1234" s="19"/>
      <c r="AF1234" s="19"/>
      <c r="AG1234" s="19"/>
      <c r="AH1234" s="19">
        <v>121462</v>
      </c>
      <c r="AI1234" s="19">
        <v>1</v>
      </c>
      <c r="AJ1234" s="19"/>
      <c r="AK1234" s="19"/>
      <c r="AL1234" s="19"/>
      <c r="AM1234" s="19"/>
      <c r="AN1234" s="19"/>
      <c r="AO1234" s="19">
        <v>1.79</v>
      </c>
      <c r="AP1234" s="19" t="s">
        <v>1504</v>
      </c>
      <c r="AQ1234" s="19" t="s">
        <v>1502</v>
      </c>
      <c r="AR1234" s="19" t="s">
        <v>1540</v>
      </c>
      <c r="AS1234" s="19" t="s">
        <v>1562</v>
      </c>
      <c r="AT1234" s="19" t="s">
        <v>1579</v>
      </c>
      <c r="AU1234" s="19" t="s">
        <v>1580</v>
      </c>
      <c r="AV1234" s="19" t="s">
        <v>1565</v>
      </c>
      <c r="AW1234" s="19">
        <v>2007</v>
      </c>
      <c r="AX1234" s="19">
        <v>3</v>
      </c>
      <c r="AY1234" s="19" t="s">
        <v>1581</v>
      </c>
      <c r="AZ1234" s="19" t="s">
        <v>1567</v>
      </c>
      <c r="BA1234" s="19">
        <v>2008</v>
      </c>
      <c r="BB1234" t="str">
        <f>VLOOKUP(AC1234,'CTCwiretagcode(Jan2016)'!A$2:C$730,3,FALSE)</f>
        <v>GLH</v>
      </c>
      <c r="BC1234" t="str">
        <f t="shared" si="60"/>
        <v>mix</v>
      </c>
      <c r="BD1234">
        <f t="shared" si="61"/>
        <v>3</v>
      </c>
      <c r="BE1234" t="str">
        <f t="shared" si="59"/>
        <v>6345833M10107  B2012810</v>
      </c>
      <c r="BK1234" s="19" t="s">
        <v>1503</v>
      </c>
    </row>
    <row r="1235" spans="1:63" x14ac:dyDescent="0.25">
      <c r="A1235" s="19" t="s">
        <v>1501</v>
      </c>
      <c r="B1235" s="19">
        <v>4.0999999999999996</v>
      </c>
      <c r="C1235" s="19">
        <v>20150424</v>
      </c>
      <c r="D1235" s="19" t="s">
        <v>41</v>
      </c>
      <c r="E1235" s="19" t="s">
        <v>41</v>
      </c>
      <c r="F1235" s="19">
        <v>2326131</v>
      </c>
      <c r="G1235" s="19">
        <v>1</v>
      </c>
      <c r="H1235" s="19">
        <v>2012</v>
      </c>
      <c r="I1235" s="19">
        <v>20120904</v>
      </c>
      <c r="J1235" s="19" t="s">
        <v>1501</v>
      </c>
      <c r="K1235" s="19">
        <v>6</v>
      </c>
      <c r="L1235" s="19">
        <v>37</v>
      </c>
      <c r="M1235" s="19">
        <v>23</v>
      </c>
      <c r="N1235" s="19">
        <v>17</v>
      </c>
      <c r="O1235" s="19" t="s">
        <v>1502</v>
      </c>
      <c r="P1235" s="19">
        <v>4</v>
      </c>
      <c r="Q1235" s="19" t="s">
        <v>67</v>
      </c>
      <c r="R1235" s="19"/>
      <c r="S1235" s="19">
        <v>5000</v>
      </c>
      <c r="T1235" s="19" t="s">
        <v>110</v>
      </c>
      <c r="U1235" s="19"/>
      <c r="V1235" s="19"/>
      <c r="W1235" s="19"/>
      <c r="X1235" s="19">
        <v>860</v>
      </c>
      <c r="Y1235" s="19">
        <v>0</v>
      </c>
      <c r="Z1235" s="19">
        <v>1</v>
      </c>
      <c r="AA1235" s="19" t="s">
        <v>48</v>
      </c>
      <c r="AB1235" s="19">
        <v>1</v>
      </c>
      <c r="AC1235" s="19">
        <v>634841</v>
      </c>
      <c r="AD1235" s="19">
        <v>12</v>
      </c>
      <c r="AE1235" s="19"/>
      <c r="AF1235" s="19"/>
      <c r="AG1235" s="19"/>
      <c r="AH1235" s="19">
        <v>121461</v>
      </c>
      <c r="AI1235" s="19">
        <v>1</v>
      </c>
      <c r="AJ1235" s="19"/>
      <c r="AK1235" s="19"/>
      <c r="AL1235" s="19"/>
      <c r="AM1235" s="19"/>
      <c r="AN1235" s="19"/>
      <c r="AO1235" s="19">
        <v>2.92</v>
      </c>
      <c r="AP1235" s="19" t="s">
        <v>1519</v>
      </c>
      <c r="AQ1235" s="19" t="s">
        <v>1502</v>
      </c>
      <c r="AR1235" s="19" t="s">
        <v>1540</v>
      </c>
      <c r="AS1235" s="19" t="s">
        <v>1562</v>
      </c>
      <c r="AT1235" s="19" t="s">
        <v>1563</v>
      </c>
      <c r="AU1235" s="19" t="s">
        <v>1564</v>
      </c>
      <c r="AV1235" s="19" t="s">
        <v>1565</v>
      </c>
      <c r="AW1235" s="19">
        <v>2008</v>
      </c>
      <c r="AX1235" s="19">
        <v>3</v>
      </c>
      <c r="AY1235" s="19" t="s">
        <v>1566</v>
      </c>
      <c r="AZ1235" s="19" t="s">
        <v>1567</v>
      </c>
      <c r="BA1235" s="19">
        <v>2009</v>
      </c>
      <c r="BB1235" t="str">
        <f>VLOOKUP(AC1235,'CTCwiretagcode(Jan2016)'!A$2:C$730,3,FALSE)</f>
        <v>SAM</v>
      </c>
      <c r="BC1235" t="str">
        <f t="shared" si="60"/>
        <v>Tr</v>
      </c>
      <c r="BD1235">
        <f t="shared" si="61"/>
        <v>3</v>
      </c>
      <c r="BE1235" t="str">
        <f t="shared" si="59"/>
        <v>6348413M10107  C2012860</v>
      </c>
      <c r="BK1235" s="19" t="s">
        <v>1518</v>
      </c>
    </row>
    <row r="1236" spans="1:63" x14ac:dyDescent="0.25">
      <c r="A1236" s="19" t="s">
        <v>1501</v>
      </c>
      <c r="B1236" s="19">
        <v>4.0999999999999996</v>
      </c>
      <c r="C1236" s="19">
        <v>20150424</v>
      </c>
      <c r="D1236" s="19" t="s">
        <v>41</v>
      </c>
      <c r="E1236" s="19" t="s">
        <v>41</v>
      </c>
      <c r="F1236" s="19">
        <v>2326139</v>
      </c>
      <c r="G1236" s="19">
        <v>1</v>
      </c>
      <c r="H1236" s="19">
        <v>2012</v>
      </c>
      <c r="I1236" s="19">
        <v>20120904</v>
      </c>
      <c r="J1236" s="19" t="s">
        <v>1501</v>
      </c>
      <c r="K1236" s="19">
        <v>6</v>
      </c>
      <c r="L1236" s="19">
        <v>37</v>
      </c>
      <c r="M1236" s="19">
        <v>23</v>
      </c>
      <c r="N1236" s="19">
        <v>49</v>
      </c>
      <c r="O1236" s="19" t="s">
        <v>1502</v>
      </c>
      <c r="P1236" s="19">
        <v>4</v>
      </c>
      <c r="Q1236" s="19" t="s">
        <v>67</v>
      </c>
      <c r="R1236" s="19"/>
      <c r="S1236" s="19">
        <v>0</v>
      </c>
      <c r="T1236" s="19" t="s">
        <v>110</v>
      </c>
      <c r="U1236" s="19"/>
      <c r="V1236" s="19"/>
      <c r="W1236" s="19"/>
      <c r="X1236" s="19">
        <v>820</v>
      </c>
      <c r="Y1236" s="19">
        <v>0</v>
      </c>
      <c r="Z1236" s="19">
        <v>1</v>
      </c>
      <c r="AA1236" s="19" t="s">
        <v>48</v>
      </c>
      <c r="AB1236" s="19">
        <v>1</v>
      </c>
      <c r="AC1236" s="19">
        <v>635081</v>
      </c>
      <c r="AD1236" s="19">
        <v>12</v>
      </c>
      <c r="AE1236" s="19"/>
      <c r="AF1236" s="19"/>
      <c r="AG1236" s="19"/>
      <c r="AH1236" s="19">
        <v>121461</v>
      </c>
      <c r="AI1236" s="19">
        <v>1</v>
      </c>
      <c r="AJ1236" s="19"/>
      <c r="AK1236" s="19"/>
      <c r="AL1236" s="19"/>
      <c r="AM1236" s="19"/>
      <c r="AN1236" s="19"/>
      <c r="AO1236" s="19">
        <v>2.92</v>
      </c>
      <c r="AP1236" s="19" t="s">
        <v>1519</v>
      </c>
      <c r="AQ1236" s="19" t="s">
        <v>1502</v>
      </c>
      <c r="AR1236" s="19" t="s">
        <v>1540</v>
      </c>
      <c r="AS1236" s="19" t="s">
        <v>1562</v>
      </c>
      <c r="AT1236" s="19" t="s">
        <v>1579</v>
      </c>
      <c r="AU1236" s="19" t="s">
        <v>1580</v>
      </c>
      <c r="AV1236" s="19" t="s">
        <v>1565</v>
      </c>
      <c r="AW1236" s="19">
        <v>2008</v>
      </c>
      <c r="AX1236" s="19">
        <v>3</v>
      </c>
      <c r="AY1236" s="19" t="s">
        <v>1581</v>
      </c>
      <c r="AZ1236" s="19" t="s">
        <v>1567</v>
      </c>
      <c r="BA1236" s="19">
        <v>2009</v>
      </c>
      <c r="BB1236" t="str">
        <f>VLOOKUP(AC1236,'CTCwiretagcode(Jan2016)'!A$2:C$730,3,FALSE)</f>
        <v>GLH</v>
      </c>
      <c r="BC1236" t="str">
        <f t="shared" si="60"/>
        <v>mix</v>
      </c>
      <c r="BD1236">
        <f t="shared" si="61"/>
        <v>3</v>
      </c>
      <c r="BE1236" t="str">
        <f t="shared" si="59"/>
        <v>6350813M10107  C2012820</v>
      </c>
      <c r="BK1236" s="19" t="s">
        <v>1518</v>
      </c>
    </row>
    <row r="1237" spans="1:63" x14ac:dyDescent="0.25">
      <c r="A1237" s="19" t="s">
        <v>1501</v>
      </c>
      <c r="B1237" s="19">
        <v>4.0999999999999996</v>
      </c>
      <c r="C1237" s="19">
        <v>20150424</v>
      </c>
      <c r="D1237" s="19" t="s">
        <v>41</v>
      </c>
      <c r="E1237" s="19" t="s">
        <v>41</v>
      </c>
      <c r="F1237" s="19">
        <v>2326142</v>
      </c>
      <c r="G1237" s="19">
        <v>1</v>
      </c>
      <c r="H1237" s="19">
        <v>2012</v>
      </c>
      <c r="I1237" s="19">
        <v>20120904</v>
      </c>
      <c r="J1237" s="19" t="s">
        <v>1501</v>
      </c>
      <c r="K1237" s="19">
        <v>6</v>
      </c>
      <c r="L1237" s="19">
        <v>37</v>
      </c>
      <c r="M1237" s="19">
        <v>23</v>
      </c>
      <c r="N1237" s="19">
        <v>49</v>
      </c>
      <c r="O1237" s="19" t="s">
        <v>1502</v>
      </c>
      <c r="P1237" s="19">
        <v>4</v>
      </c>
      <c r="Q1237" s="19" t="s">
        <v>67</v>
      </c>
      <c r="R1237" s="19"/>
      <c r="S1237" s="19">
        <v>5000</v>
      </c>
      <c r="T1237" s="19" t="s">
        <v>110</v>
      </c>
      <c r="U1237" s="19"/>
      <c r="V1237" s="19"/>
      <c r="W1237" s="19"/>
      <c r="X1237" s="19">
        <v>830</v>
      </c>
      <c r="Y1237" s="19">
        <v>0</v>
      </c>
      <c r="Z1237" s="19">
        <v>1</v>
      </c>
      <c r="AA1237" s="19" t="s">
        <v>48</v>
      </c>
      <c r="AB1237" s="19">
        <v>1</v>
      </c>
      <c r="AC1237" s="19">
        <v>634841</v>
      </c>
      <c r="AD1237" s="19">
        <v>12</v>
      </c>
      <c r="AE1237" s="19"/>
      <c r="AF1237" s="19"/>
      <c r="AG1237" s="19"/>
      <c r="AH1237" s="19">
        <v>121461</v>
      </c>
      <c r="AI1237" s="19">
        <v>1</v>
      </c>
      <c r="AJ1237" s="19"/>
      <c r="AK1237" s="19"/>
      <c r="AL1237" s="19"/>
      <c r="AM1237" s="19"/>
      <c r="AN1237" s="19"/>
      <c r="AO1237" s="19">
        <v>2.92</v>
      </c>
      <c r="AP1237" s="19" t="s">
        <v>1519</v>
      </c>
      <c r="AQ1237" s="19" t="s">
        <v>1502</v>
      </c>
      <c r="AR1237" s="19" t="s">
        <v>1540</v>
      </c>
      <c r="AS1237" s="19" t="s">
        <v>1562</v>
      </c>
      <c r="AT1237" s="19" t="s">
        <v>1563</v>
      </c>
      <c r="AU1237" s="19" t="s">
        <v>1564</v>
      </c>
      <c r="AV1237" s="19" t="s">
        <v>1565</v>
      </c>
      <c r="AW1237" s="19">
        <v>2008</v>
      </c>
      <c r="AX1237" s="19">
        <v>3</v>
      </c>
      <c r="AY1237" s="19" t="s">
        <v>1566</v>
      </c>
      <c r="AZ1237" s="19" t="s">
        <v>1567</v>
      </c>
      <c r="BA1237" s="19">
        <v>2009</v>
      </c>
      <c r="BB1237" t="str">
        <f>VLOOKUP(AC1237,'CTCwiretagcode(Jan2016)'!A$2:C$730,3,FALSE)</f>
        <v>SAM</v>
      </c>
      <c r="BC1237" t="str">
        <f t="shared" si="60"/>
        <v>mix</v>
      </c>
      <c r="BD1237">
        <f t="shared" si="61"/>
        <v>3</v>
      </c>
      <c r="BE1237" t="str">
        <f t="shared" si="59"/>
        <v>6348413M10107  C2012830</v>
      </c>
      <c r="BK1237" s="19" t="s">
        <v>1518</v>
      </c>
    </row>
    <row r="1238" spans="1:63" x14ac:dyDescent="0.25">
      <c r="A1238" s="19" t="s">
        <v>1501</v>
      </c>
      <c r="B1238" s="19">
        <v>4.0999999999999996</v>
      </c>
      <c r="C1238" s="19">
        <v>20150424</v>
      </c>
      <c r="D1238" s="19" t="s">
        <v>41</v>
      </c>
      <c r="E1238" s="19" t="s">
        <v>41</v>
      </c>
      <c r="F1238" s="19">
        <v>2326145</v>
      </c>
      <c r="G1238" s="19">
        <v>1</v>
      </c>
      <c r="H1238" s="19">
        <v>2012</v>
      </c>
      <c r="I1238" s="19">
        <v>20120904</v>
      </c>
      <c r="J1238" s="19" t="s">
        <v>1501</v>
      </c>
      <c r="K1238" s="19">
        <v>6</v>
      </c>
      <c r="L1238" s="19">
        <v>37</v>
      </c>
      <c r="M1238" s="19">
        <v>23</v>
      </c>
      <c r="N1238" s="19">
        <v>49</v>
      </c>
      <c r="O1238" s="19" t="s">
        <v>1502</v>
      </c>
      <c r="P1238" s="19">
        <v>4</v>
      </c>
      <c r="Q1238" s="19" t="s">
        <v>67</v>
      </c>
      <c r="R1238" s="19"/>
      <c r="S1238" s="19">
        <v>5000</v>
      </c>
      <c r="T1238" s="19" t="s">
        <v>110</v>
      </c>
      <c r="U1238" s="19"/>
      <c r="V1238" s="19"/>
      <c r="W1238" s="19"/>
      <c r="X1238" s="19">
        <v>830</v>
      </c>
      <c r="Y1238" s="19">
        <v>0</v>
      </c>
      <c r="Z1238" s="19">
        <v>1</v>
      </c>
      <c r="AA1238" s="19" t="s">
        <v>48</v>
      </c>
      <c r="AB1238" s="19">
        <v>1</v>
      </c>
      <c r="AC1238" s="19">
        <v>634272</v>
      </c>
      <c r="AD1238" s="19">
        <v>12</v>
      </c>
      <c r="AE1238" s="19"/>
      <c r="AF1238" s="19"/>
      <c r="AG1238" s="19"/>
      <c r="AH1238" s="19">
        <v>121461</v>
      </c>
      <c r="AI1238" s="19">
        <v>1</v>
      </c>
      <c r="AJ1238" s="19"/>
      <c r="AK1238" s="19"/>
      <c r="AL1238" s="19"/>
      <c r="AM1238" s="19"/>
      <c r="AN1238" s="19"/>
      <c r="AO1238" s="19">
        <v>2.92</v>
      </c>
      <c r="AP1238" s="19" t="s">
        <v>1519</v>
      </c>
      <c r="AQ1238" s="19" t="s">
        <v>1502</v>
      </c>
      <c r="AR1238" s="19" t="s">
        <v>1540</v>
      </c>
      <c r="AS1238" s="19" t="s">
        <v>1562</v>
      </c>
      <c r="AT1238" s="19" t="s">
        <v>1563</v>
      </c>
      <c r="AU1238" s="19" t="s">
        <v>1564</v>
      </c>
      <c r="AV1238" s="19" t="s">
        <v>1565</v>
      </c>
      <c r="AW1238" s="19">
        <v>2007</v>
      </c>
      <c r="AX1238" s="19">
        <v>3</v>
      </c>
      <c r="AY1238" s="19" t="s">
        <v>1566</v>
      </c>
      <c r="AZ1238" s="19" t="s">
        <v>1567</v>
      </c>
      <c r="BA1238" s="19">
        <v>2008</v>
      </c>
      <c r="BB1238" t="str">
        <f>VLOOKUP(AC1238,'CTCwiretagcode(Jan2016)'!A$2:C$730,3,FALSE)</f>
        <v>SAM</v>
      </c>
      <c r="BC1238" t="str">
        <f t="shared" si="60"/>
        <v>mix</v>
      </c>
      <c r="BD1238">
        <f t="shared" si="61"/>
        <v>3</v>
      </c>
      <c r="BE1238" t="str">
        <f t="shared" si="59"/>
        <v>6342723M10107  C2012830</v>
      </c>
      <c r="BK1238" s="19" t="s">
        <v>1518</v>
      </c>
    </row>
    <row r="1239" spans="1:63" x14ac:dyDescent="0.25">
      <c r="A1239" s="19" t="s">
        <v>1501</v>
      </c>
      <c r="B1239" s="19">
        <v>4.0999999999999996</v>
      </c>
      <c r="C1239" s="19">
        <v>20150424</v>
      </c>
      <c r="D1239" s="19" t="s">
        <v>41</v>
      </c>
      <c r="E1239" s="19" t="s">
        <v>41</v>
      </c>
      <c r="F1239" s="19">
        <v>2354726</v>
      </c>
      <c r="G1239" s="19">
        <v>1</v>
      </c>
      <c r="H1239" s="19">
        <v>2012</v>
      </c>
      <c r="I1239" s="19">
        <v>20120905</v>
      </c>
      <c r="J1239" s="19" t="s">
        <v>1501</v>
      </c>
      <c r="K1239" s="19">
        <v>6</v>
      </c>
      <c r="L1239" s="19">
        <v>37</v>
      </c>
      <c r="M1239" s="19">
        <v>23</v>
      </c>
      <c r="N1239" s="19">
        <v>14</v>
      </c>
      <c r="O1239" s="19" t="s">
        <v>1502</v>
      </c>
      <c r="P1239" s="19">
        <v>4</v>
      </c>
      <c r="Q1239" s="19" t="s">
        <v>67</v>
      </c>
      <c r="R1239" s="19"/>
      <c r="S1239" s="19">
        <v>5000</v>
      </c>
      <c r="T1239" s="19" t="s">
        <v>110</v>
      </c>
      <c r="U1239" s="19"/>
      <c r="V1239" s="19"/>
      <c r="W1239" s="19"/>
      <c r="X1239" s="19">
        <v>830</v>
      </c>
      <c r="Y1239" s="19">
        <v>0</v>
      </c>
      <c r="Z1239" s="19">
        <v>1</v>
      </c>
      <c r="AA1239" s="19" t="s">
        <v>48</v>
      </c>
      <c r="AB1239" s="19">
        <v>1</v>
      </c>
      <c r="AC1239" s="19">
        <v>210831</v>
      </c>
      <c r="AD1239" s="19">
        <v>12</v>
      </c>
      <c r="AE1239" s="19"/>
      <c r="AF1239" s="19"/>
      <c r="AG1239" s="19"/>
      <c r="AH1239" s="19">
        <v>121461</v>
      </c>
      <c r="AI1239" s="19">
        <v>1</v>
      </c>
      <c r="AJ1239" s="19"/>
      <c r="AK1239" s="19"/>
      <c r="AL1239" s="19"/>
      <c r="AM1239" s="19"/>
      <c r="AN1239" s="19"/>
      <c r="AO1239" s="19">
        <v>2.92</v>
      </c>
      <c r="AP1239" s="19" t="s">
        <v>1519</v>
      </c>
      <c r="AQ1239" s="19" t="s">
        <v>1502</v>
      </c>
      <c r="AR1239" s="19" t="s">
        <v>1540</v>
      </c>
      <c r="AS1239" s="19" t="s">
        <v>1541</v>
      </c>
      <c r="AT1239" s="19" t="s">
        <v>1542</v>
      </c>
      <c r="AU1239" s="19" t="s">
        <v>1543</v>
      </c>
      <c r="AV1239" s="19" t="s">
        <v>1544</v>
      </c>
      <c r="AW1239" s="19">
        <v>2008</v>
      </c>
      <c r="AX1239" s="19">
        <v>3</v>
      </c>
      <c r="AY1239" s="19" t="s">
        <v>1545</v>
      </c>
      <c r="AZ1239" s="19" t="s">
        <v>1546</v>
      </c>
      <c r="BA1239" s="19">
        <v>2009</v>
      </c>
      <c r="BB1239" t="str">
        <f>VLOOKUP(AC1239,'CTCwiretagcode(Jan2016)'!A$2:C$730,3,FALSE)</f>
        <v>SSF</v>
      </c>
      <c r="BC1239" t="str">
        <f t="shared" si="60"/>
        <v>NT</v>
      </c>
      <c r="BD1239">
        <f t="shared" si="61"/>
        <v>3</v>
      </c>
      <c r="BE1239" t="str">
        <f t="shared" si="59"/>
        <v>2108313M10107  C2012830</v>
      </c>
      <c r="BK1239" s="19" t="s">
        <v>1518</v>
      </c>
    </row>
    <row r="1240" spans="1:63" x14ac:dyDescent="0.25">
      <c r="A1240" s="19" t="s">
        <v>1501</v>
      </c>
      <c r="B1240" s="19">
        <v>4.0999999999999996</v>
      </c>
      <c r="C1240" s="19">
        <v>20150424</v>
      </c>
      <c r="D1240" s="19" t="s">
        <v>41</v>
      </c>
      <c r="E1240" s="19" t="s">
        <v>41</v>
      </c>
      <c r="F1240" s="19">
        <v>2354732</v>
      </c>
      <c r="G1240" s="19">
        <v>1</v>
      </c>
      <c r="H1240" s="19">
        <v>2012</v>
      </c>
      <c r="I1240" s="19">
        <v>20120905</v>
      </c>
      <c r="J1240" s="19" t="s">
        <v>1501</v>
      </c>
      <c r="K1240" s="19">
        <v>6</v>
      </c>
      <c r="L1240" s="19">
        <v>37</v>
      </c>
      <c r="M1240" s="19">
        <v>23</v>
      </c>
      <c r="N1240" s="19">
        <v>14</v>
      </c>
      <c r="O1240" s="19" t="s">
        <v>1502</v>
      </c>
      <c r="P1240" s="19">
        <v>4</v>
      </c>
      <c r="Q1240" s="19" t="s">
        <v>67</v>
      </c>
      <c r="R1240" s="19"/>
      <c r="S1240" s="19">
        <v>5000</v>
      </c>
      <c r="T1240" s="19" t="s">
        <v>45</v>
      </c>
      <c r="U1240" s="19"/>
      <c r="V1240" s="19"/>
      <c r="W1240" s="19"/>
      <c r="X1240" s="19">
        <v>790</v>
      </c>
      <c r="Y1240" s="19">
        <v>0</v>
      </c>
      <c r="Z1240" s="19">
        <v>1</v>
      </c>
      <c r="AA1240" s="19" t="s">
        <v>48</v>
      </c>
      <c r="AB1240" s="19">
        <v>1</v>
      </c>
      <c r="AC1240" s="19">
        <v>634841</v>
      </c>
      <c r="AD1240" s="19">
        <v>12</v>
      </c>
      <c r="AE1240" s="19"/>
      <c r="AF1240" s="19"/>
      <c r="AG1240" s="19"/>
      <c r="AH1240" s="19">
        <v>121461</v>
      </c>
      <c r="AI1240" s="19">
        <v>1</v>
      </c>
      <c r="AJ1240" s="19"/>
      <c r="AK1240" s="19"/>
      <c r="AL1240" s="19"/>
      <c r="AM1240" s="19"/>
      <c r="AN1240" s="19"/>
      <c r="AO1240" s="19">
        <v>2.92</v>
      </c>
      <c r="AP1240" s="19" t="s">
        <v>1519</v>
      </c>
      <c r="AQ1240" s="19" t="s">
        <v>1502</v>
      </c>
      <c r="AR1240" s="19" t="s">
        <v>1540</v>
      </c>
      <c r="AS1240" s="19" t="s">
        <v>1562</v>
      </c>
      <c r="AT1240" s="19" t="s">
        <v>1563</v>
      </c>
      <c r="AU1240" s="19" t="s">
        <v>1564</v>
      </c>
      <c r="AV1240" s="19" t="s">
        <v>1565</v>
      </c>
      <c r="AW1240" s="19">
        <v>2008</v>
      </c>
      <c r="AX1240" s="19">
        <v>3</v>
      </c>
      <c r="AY1240" s="19" t="s">
        <v>1566</v>
      </c>
      <c r="AZ1240" s="19" t="s">
        <v>1567</v>
      </c>
      <c r="BA1240" s="19">
        <v>2009</v>
      </c>
      <c r="BB1240" t="str">
        <f>VLOOKUP(AC1240,'CTCwiretagcode(Jan2016)'!A$2:C$730,3,FALSE)</f>
        <v>SAM</v>
      </c>
      <c r="BC1240" t="str">
        <f t="shared" si="60"/>
        <v>NT</v>
      </c>
      <c r="BD1240">
        <f t="shared" si="61"/>
        <v>3</v>
      </c>
      <c r="BE1240" t="str">
        <f t="shared" si="59"/>
        <v>6348413M10107  C2012790</v>
      </c>
      <c r="BK1240" s="19" t="s">
        <v>1518</v>
      </c>
    </row>
    <row r="1241" spans="1:63" x14ac:dyDescent="0.25">
      <c r="A1241" s="19" t="s">
        <v>1501</v>
      </c>
      <c r="B1241" s="19">
        <v>4.0999999999999996</v>
      </c>
      <c r="C1241" s="19">
        <v>20150424</v>
      </c>
      <c r="D1241" s="19" t="s">
        <v>41</v>
      </c>
      <c r="E1241" s="19" t="s">
        <v>41</v>
      </c>
      <c r="F1241" s="19">
        <v>2344966</v>
      </c>
      <c r="G1241" s="19">
        <v>1</v>
      </c>
      <c r="H1241" s="19">
        <v>2012</v>
      </c>
      <c r="I1241" s="19">
        <v>20120927</v>
      </c>
      <c r="J1241" s="19" t="s">
        <v>1501</v>
      </c>
      <c r="K1241" s="19">
        <v>6</v>
      </c>
      <c r="L1241" s="19">
        <v>40</v>
      </c>
      <c r="M1241" s="19">
        <v>23</v>
      </c>
      <c r="N1241" s="19">
        <v>17</v>
      </c>
      <c r="O1241" s="19" t="s">
        <v>1502</v>
      </c>
      <c r="P1241" s="19">
        <v>4</v>
      </c>
      <c r="Q1241" s="19" t="s">
        <v>42</v>
      </c>
      <c r="R1241" s="19"/>
      <c r="S1241" s="19">
        <v>5000</v>
      </c>
      <c r="T1241" s="19" t="s">
        <v>110</v>
      </c>
      <c r="U1241" s="19"/>
      <c r="V1241" s="19"/>
      <c r="W1241" s="19"/>
      <c r="X1241" s="19">
        <v>770</v>
      </c>
      <c r="Y1241" s="19">
        <v>0</v>
      </c>
      <c r="Z1241" s="19">
        <v>1</v>
      </c>
      <c r="AA1241" s="19" t="s">
        <v>48</v>
      </c>
      <c r="AB1241" s="19">
        <v>1</v>
      </c>
      <c r="AC1241" s="19">
        <v>186312</v>
      </c>
      <c r="AD1241" s="19">
        <v>12</v>
      </c>
      <c r="AE1241" s="19"/>
      <c r="AF1241" s="19"/>
      <c r="AG1241" s="19"/>
      <c r="AH1241" s="19">
        <v>121464</v>
      </c>
      <c r="AI1241" s="19">
        <v>1</v>
      </c>
      <c r="AJ1241" s="19"/>
      <c r="AK1241" s="19"/>
      <c r="AL1241" s="19"/>
      <c r="AM1241" s="19"/>
      <c r="AN1241" s="19"/>
      <c r="AO1241" s="19">
        <v>3.71</v>
      </c>
      <c r="AP1241" s="19" t="s">
        <v>1504</v>
      </c>
      <c r="AQ1241" s="19" t="s">
        <v>1502</v>
      </c>
      <c r="AR1241" s="19" t="s">
        <v>1505</v>
      </c>
      <c r="AS1241" s="19" t="s">
        <v>1512</v>
      </c>
      <c r="AT1241" s="19" t="s">
        <v>1513</v>
      </c>
      <c r="AU1241" s="19" t="s">
        <v>1514</v>
      </c>
      <c r="AV1241" s="19" t="s">
        <v>1515</v>
      </c>
      <c r="AW1241" s="19">
        <v>2008</v>
      </c>
      <c r="AX1241" s="19">
        <v>3</v>
      </c>
      <c r="AY1241" s="19" t="s">
        <v>1516</v>
      </c>
      <c r="AZ1241" s="19" t="s">
        <v>1517</v>
      </c>
      <c r="BA1241" s="19">
        <v>2009</v>
      </c>
      <c r="BB1241" t="str">
        <f>VLOOKUP(AC1241,'CTCwiretagcode(Jan2016)'!A$2:C$730,3,FALSE)</f>
        <v>COW</v>
      </c>
      <c r="BC1241" t="str">
        <f t="shared" si="60"/>
        <v>Tr</v>
      </c>
      <c r="BD1241">
        <f t="shared" si="61"/>
        <v>3</v>
      </c>
      <c r="BE1241" t="str">
        <f t="shared" si="59"/>
        <v>1863123M10107  B2012770</v>
      </c>
      <c r="BK1241" s="19" t="s">
        <v>1503</v>
      </c>
    </row>
    <row r="1242" spans="1:63" x14ac:dyDescent="0.25">
      <c r="A1242" s="19" t="s">
        <v>1501</v>
      </c>
      <c r="B1242" s="19">
        <v>4.0999999999999996</v>
      </c>
      <c r="C1242" s="19">
        <v>20150424</v>
      </c>
      <c r="D1242" s="19" t="s">
        <v>41</v>
      </c>
      <c r="E1242" s="19" t="s">
        <v>41</v>
      </c>
      <c r="F1242" s="19">
        <v>2334458</v>
      </c>
      <c r="G1242" s="19">
        <v>1</v>
      </c>
      <c r="H1242" s="19">
        <v>2012</v>
      </c>
      <c r="I1242" s="19">
        <v>20120813</v>
      </c>
      <c r="J1242" s="19" t="s">
        <v>1501</v>
      </c>
      <c r="K1242" s="19">
        <v>6</v>
      </c>
      <c r="L1242" s="19">
        <v>34</v>
      </c>
      <c r="M1242" s="19">
        <v>23</v>
      </c>
      <c r="N1242" s="19">
        <v>14</v>
      </c>
      <c r="O1242" s="19" t="s">
        <v>1502</v>
      </c>
      <c r="P1242" s="19">
        <v>4</v>
      </c>
      <c r="Q1242" s="19" t="s">
        <v>67</v>
      </c>
      <c r="R1242" s="19"/>
      <c r="S1242" s="19">
        <v>5000</v>
      </c>
      <c r="T1242" s="19" t="s">
        <v>110</v>
      </c>
      <c r="U1242" s="19"/>
      <c r="V1242" s="19"/>
      <c r="W1242" s="19"/>
      <c r="X1242" s="19">
        <v>780</v>
      </c>
      <c r="Y1242" s="19">
        <v>0</v>
      </c>
      <c r="Z1242" s="19">
        <v>1</v>
      </c>
      <c r="AA1242" s="19" t="s">
        <v>48</v>
      </c>
      <c r="AB1242" s="19">
        <v>1</v>
      </c>
      <c r="AC1242" s="19">
        <v>634841</v>
      </c>
      <c r="AD1242" s="19">
        <v>12</v>
      </c>
      <c r="AE1242" s="19"/>
      <c r="AF1242" s="19"/>
      <c r="AG1242" s="19"/>
      <c r="AH1242" s="19">
        <v>121458</v>
      </c>
      <c r="AI1242" s="19">
        <v>1</v>
      </c>
      <c r="AJ1242" s="19"/>
      <c r="AK1242" s="19"/>
      <c r="AL1242" s="19"/>
      <c r="AM1242" s="19"/>
      <c r="AN1242" s="19"/>
      <c r="AO1242" s="19">
        <v>2.08</v>
      </c>
      <c r="AP1242" s="19" t="s">
        <v>1519</v>
      </c>
      <c r="AQ1242" s="19" t="s">
        <v>1502</v>
      </c>
      <c r="AR1242" s="19" t="s">
        <v>1540</v>
      </c>
      <c r="AS1242" s="19" t="s">
        <v>1562</v>
      </c>
      <c r="AT1242" s="19" t="s">
        <v>1563</v>
      </c>
      <c r="AU1242" s="19" t="s">
        <v>1564</v>
      </c>
      <c r="AV1242" s="19" t="s">
        <v>1565</v>
      </c>
      <c r="AW1242" s="19">
        <v>2008</v>
      </c>
      <c r="AX1242" s="19">
        <v>3</v>
      </c>
      <c r="AY1242" s="19" t="s">
        <v>1566</v>
      </c>
      <c r="AZ1242" s="19" t="s">
        <v>1567</v>
      </c>
      <c r="BA1242" s="19">
        <v>2009</v>
      </c>
      <c r="BB1242" t="str">
        <f>VLOOKUP(AC1242,'CTCwiretagcode(Jan2016)'!A$2:C$730,3,FALSE)</f>
        <v>SAM</v>
      </c>
      <c r="BC1242" t="str">
        <f t="shared" si="60"/>
        <v>NT</v>
      </c>
      <c r="BD1242">
        <f t="shared" si="61"/>
        <v>3</v>
      </c>
      <c r="BE1242" t="str">
        <f t="shared" si="59"/>
        <v>6348413M10107  C2012780</v>
      </c>
      <c r="BK1242" s="19" t="s">
        <v>1518</v>
      </c>
    </row>
    <row r="1243" spans="1:63" x14ac:dyDescent="0.25">
      <c r="A1243" s="19" t="s">
        <v>1501</v>
      </c>
      <c r="B1243" s="19">
        <v>4.0999999999999996</v>
      </c>
      <c r="C1243" s="19">
        <v>20150424</v>
      </c>
      <c r="D1243" s="19" t="s">
        <v>41</v>
      </c>
      <c r="E1243" s="19" t="s">
        <v>41</v>
      </c>
      <c r="F1243" s="19">
        <v>2334259</v>
      </c>
      <c r="G1243" s="19">
        <v>1</v>
      </c>
      <c r="H1243" s="19">
        <v>2012</v>
      </c>
      <c r="I1243" s="19">
        <v>20120815</v>
      </c>
      <c r="J1243" s="19" t="s">
        <v>1501</v>
      </c>
      <c r="K1243" s="19">
        <v>6</v>
      </c>
      <c r="L1243" s="19">
        <v>34</v>
      </c>
      <c r="M1243" s="19">
        <v>23</v>
      </c>
      <c r="N1243" s="19">
        <v>49</v>
      </c>
      <c r="O1243" s="19" t="s">
        <v>1502</v>
      </c>
      <c r="P1243" s="19">
        <v>4</v>
      </c>
      <c r="Q1243" s="19" t="s">
        <v>67</v>
      </c>
      <c r="R1243" s="19"/>
      <c r="S1243" s="19">
        <v>5000</v>
      </c>
      <c r="T1243" s="19" t="s">
        <v>110</v>
      </c>
      <c r="U1243" s="19"/>
      <c r="V1243" s="19"/>
      <c r="W1243" s="19"/>
      <c r="X1243" s="19">
        <v>820</v>
      </c>
      <c r="Y1243" s="19">
        <v>0</v>
      </c>
      <c r="Z1243" s="19">
        <v>1</v>
      </c>
      <c r="AA1243" s="19" t="s">
        <v>48</v>
      </c>
      <c r="AB1243" s="19">
        <v>1</v>
      </c>
      <c r="AC1243" s="19">
        <v>635081</v>
      </c>
      <c r="AD1243" s="19">
        <v>12</v>
      </c>
      <c r="AE1243" s="19"/>
      <c r="AF1243" s="19"/>
      <c r="AG1243" s="19"/>
      <c r="AH1243" s="19">
        <v>121458</v>
      </c>
      <c r="AI1243" s="19">
        <v>1</v>
      </c>
      <c r="AJ1243" s="19"/>
      <c r="AK1243" s="19"/>
      <c r="AL1243" s="19"/>
      <c r="AM1243" s="19"/>
      <c r="AN1243" s="19"/>
      <c r="AO1243" s="19">
        <v>2.08</v>
      </c>
      <c r="AP1243" s="19" t="s">
        <v>1519</v>
      </c>
      <c r="AQ1243" s="19" t="s">
        <v>1502</v>
      </c>
      <c r="AR1243" s="19" t="s">
        <v>1540</v>
      </c>
      <c r="AS1243" s="19" t="s">
        <v>1562</v>
      </c>
      <c r="AT1243" s="19" t="s">
        <v>1579</v>
      </c>
      <c r="AU1243" s="19" t="s">
        <v>1580</v>
      </c>
      <c r="AV1243" s="19" t="s">
        <v>1565</v>
      </c>
      <c r="AW1243" s="19">
        <v>2008</v>
      </c>
      <c r="AX1243" s="19">
        <v>3</v>
      </c>
      <c r="AY1243" s="19" t="s">
        <v>1581</v>
      </c>
      <c r="AZ1243" s="19" t="s">
        <v>1567</v>
      </c>
      <c r="BA1243" s="19">
        <v>2009</v>
      </c>
      <c r="BB1243" t="str">
        <f>VLOOKUP(AC1243,'CTCwiretagcode(Jan2016)'!A$2:C$730,3,FALSE)</f>
        <v>GLH</v>
      </c>
      <c r="BC1243" t="str">
        <f t="shared" si="60"/>
        <v>mix</v>
      </c>
      <c r="BD1243">
        <f t="shared" si="61"/>
        <v>3</v>
      </c>
      <c r="BE1243" t="str">
        <f t="shared" si="59"/>
        <v>6350813M10107  C2012820</v>
      </c>
      <c r="BK1243" s="19" t="s">
        <v>1518</v>
      </c>
    </row>
    <row r="1244" spans="1:63" x14ac:dyDescent="0.25">
      <c r="A1244" s="19" t="s">
        <v>1501</v>
      </c>
      <c r="B1244" s="19">
        <v>4.0999999999999996</v>
      </c>
      <c r="C1244" s="19">
        <v>20150424</v>
      </c>
      <c r="D1244" s="19" t="s">
        <v>41</v>
      </c>
      <c r="E1244" s="19" t="s">
        <v>41</v>
      </c>
      <c r="F1244" s="19">
        <v>2334378</v>
      </c>
      <c r="G1244" s="19">
        <v>1</v>
      </c>
      <c r="H1244" s="19">
        <v>2012</v>
      </c>
      <c r="I1244" s="19">
        <v>20120815</v>
      </c>
      <c r="J1244" s="19" t="s">
        <v>1501</v>
      </c>
      <c r="K1244" s="19">
        <v>6</v>
      </c>
      <c r="L1244" s="19">
        <v>34</v>
      </c>
      <c r="M1244" s="19">
        <v>23</v>
      </c>
      <c r="N1244" s="19">
        <v>49</v>
      </c>
      <c r="O1244" s="19" t="s">
        <v>1502</v>
      </c>
      <c r="P1244" s="19">
        <v>4</v>
      </c>
      <c r="Q1244" s="19" t="s">
        <v>67</v>
      </c>
      <c r="R1244" s="19"/>
      <c r="S1244" s="19">
        <v>5000</v>
      </c>
      <c r="T1244" s="19" t="s">
        <v>110</v>
      </c>
      <c r="U1244" s="19"/>
      <c r="V1244" s="19"/>
      <c r="W1244" s="19"/>
      <c r="X1244" s="19">
        <v>710</v>
      </c>
      <c r="Y1244" s="19">
        <v>0</v>
      </c>
      <c r="Z1244" s="19">
        <v>1</v>
      </c>
      <c r="AA1244" s="19" t="s">
        <v>48</v>
      </c>
      <c r="AB1244" s="19">
        <v>1</v>
      </c>
      <c r="AC1244" s="19">
        <v>634841</v>
      </c>
      <c r="AD1244" s="19">
        <v>12</v>
      </c>
      <c r="AE1244" s="19"/>
      <c r="AF1244" s="19"/>
      <c r="AG1244" s="19"/>
      <c r="AH1244" s="19">
        <v>121458</v>
      </c>
      <c r="AI1244" s="19">
        <v>1</v>
      </c>
      <c r="AJ1244" s="19"/>
      <c r="AK1244" s="19"/>
      <c r="AL1244" s="19"/>
      <c r="AM1244" s="19"/>
      <c r="AN1244" s="19"/>
      <c r="AO1244" s="19">
        <v>2.08</v>
      </c>
      <c r="AP1244" s="19" t="s">
        <v>1519</v>
      </c>
      <c r="AQ1244" s="19" t="s">
        <v>1502</v>
      </c>
      <c r="AR1244" s="19" t="s">
        <v>1540</v>
      </c>
      <c r="AS1244" s="19" t="s">
        <v>1562</v>
      </c>
      <c r="AT1244" s="19" t="s">
        <v>1563</v>
      </c>
      <c r="AU1244" s="19" t="s">
        <v>1564</v>
      </c>
      <c r="AV1244" s="19" t="s">
        <v>1565</v>
      </c>
      <c r="AW1244" s="19">
        <v>2008</v>
      </c>
      <c r="AX1244" s="19">
        <v>3</v>
      </c>
      <c r="AY1244" s="19" t="s">
        <v>1566</v>
      </c>
      <c r="AZ1244" s="19" t="s">
        <v>1567</v>
      </c>
      <c r="BA1244" s="19">
        <v>2009</v>
      </c>
      <c r="BB1244" t="str">
        <f>VLOOKUP(AC1244,'CTCwiretagcode(Jan2016)'!A$2:C$730,3,FALSE)</f>
        <v>SAM</v>
      </c>
      <c r="BC1244" t="str">
        <f t="shared" si="60"/>
        <v>mix</v>
      </c>
      <c r="BD1244">
        <f t="shared" si="61"/>
        <v>3</v>
      </c>
      <c r="BE1244" t="str">
        <f t="shared" si="59"/>
        <v>6348413M10107  C2012710</v>
      </c>
      <c r="BK1244" s="19" t="s">
        <v>1518</v>
      </c>
    </row>
    <row r="1245" spans="1:63" x14ac:dyDescent="0.25">
      <c r="A1245" s="19" t="s">
        <v>1501</v>
      </c>
      <c r="B1245" s="19">
        <v>4.0999999999999996</v>
      </c>
      <c r="C1245" s="19">
        <v>20150424</v>
      </c>
      <c r="D1245" s="19" t="s">
        <v>41</v>
      </c>
      <c r="E1245" s="19" t="s">
        <v>41</v>
      </c>
      <c r="F1245" s="19">
        <v>2334477</v>
      </c>
      <c r="G1245" s="19">
        <v>1</v>
      </c>
      <c r="H1245" s="19">
        <v>2012</v>
      </c>
      <c r="I1245" s="19">
        <v>20120817</v>
      </c>
      <c r="J1245" s="19" t="s">
        <v>1501</v>
      </c>
      <c r="K1245" s="19">
        <v>6</v>
      </c>
      <c r="L1245" s="19">
        <v>34</v>
      </c>
      <c r="M1245" s="19">
        <v>23</v>
      </c>
      <c r="N1245" s="19">
        <v>29</v>
      </c>
      <c r="O1245" s="19" t="s">
        <v>1502</v>
      </c>
      <c r="P1245" s="19">
        <v>4</v>
      </c>
      <c r="Q1245" s="19" t="s">
        <v>67</v>
      </c>
      <c r="R1245" s="19"/>
      <c r="S1245" s="19">
        <v>5000</v>
      </c>
      <c r="T1245" s="19" t="s">
        <v>110</v>
      </c>
      <c r="U1245" s="19"/>
      <c r="V1245" s="19"/>
      <c r="W1245" s="19"/>
      <c r="X1245" s="19">
        <v>840</v>
      </c>
      <c r="Y1245" s="19">
        <v>0</v>
      </c>
      <c r="Z1245" s="19">
        <v>1</v>
      </c>
      <c r="AA1245" s="19" t="s">
        <v>48</v>
      </c>
      <c r="AB1245" s="19">
        <v>1</v>
      </c>
      <c r="AC1245" s="19">
        <v>634841</v>
      </c>
      <c r="AD1245" s="19">
        <v>12</v>
      </c>
      <c r="AE1245" s="19"/>
      <c r="AF1245" s="19"/>
      <c r="AG1245" s="19"/>
      <c r="AH1245" s="19">
        <v>121458</v>
      </c>
      <c r="AI1245" s="19">
        <v>1</v>
      </c>
      <c r="AJ1245" s="19"/>
      <c r="AK1245" s="19"/>
      <c r="AL1245" s="19"/>
      <c r="AM1245" s="19"/>
      <c r="AN1245" s="19"/>
      <c r="AO1245" s="19">
        <v>2.08</v>
      </c>
      <c r="AP1245" s="19" t="s">
        <v>1519</v>
      </c>
      <c r="AQ1245" s="19" t="s">
        <v>1502</v>
      </c>
      <c r="AR1245" s="19" t="s">
        <v>1540</v>
      </c>
      <c r="AS1245" s="19" t="s">
        <v>1562</v>
      </c>
      <c r="AT1245" s="19" t="s">
        <v>1563</v>
      </c>
      <c r="AU1245" s="19" t="s">
        <v>1564</v>
      </c>
      <c r="AV1245" s="19" t="s">
        <v>1565</v>
      </c>
      <c r="AW1245" s="19">
        <v>2008</v>
      </c>
      <c r="AX1245" s="19">
        <v>3</v>
      </c>
      <c r="AY1245" s="19" t="s">
        <v>1566</v>
      </c>
      <c r="AZ1245" s="19" t="s">
        <v>1567</v>
      </c>
      <c r="BA1245" s="19">
        <v>2009</v>
      </c>
      <c r="BB1245" t="str">
        <f>VLOOKUP(AC1245,'CTCwiretagcode(Jan2016)'!A$2:C$730,3,FALSE)</f>
        <v>SAM</v>
      </c>
      <c r="BC1245" t="str">
        <f t="shared" si="60"/>
        <v>Tr</v>
      </c>
      <c r="BD1245">
        <f t="shared" si="61"/>
        <v>3</v>
      </c>
      <c r="BE1245" t="str">
        <f t="shared" si="59"/>
        <v>6348413M10107  C2012840</v>
      </c>
      <c r="BK1245" s="19" t="s">
        <v>1518</v>
      </c>
    </row>
    <row r="1246" spans="1:63" x14ac:dyDescent="0.25">
      <c r="A1246" s="19" t="s">
        <v>1501</v>
      </c>
      <c r="B1246" s="19">
        <v>4.0999999999999996</v>
      </c>
      <c r="C1246" s="19">
        <v>20150424</v>
      </c>
      <c r="D1246" s="19" t="s">
        <v>41</v>
      </c>
      <c r="E1246" s="19" t="s">
        <v>41</v>
      </c>
      <c r="F1246" s="19">
        <v>2334456</v>
      </c>
      <c r="G1246" s="19">
        <v>1</v>
      </c>
      <c r="H1246" s="19">
        <v>2012</v>
      </c>
      <c r="I1246" s="19">
        <v>20120817</v>
      </c>
      <c r="J1246" s="19" t="s">
        <v>1501</v>
      </c>
      <c r="K1246" s="19">
        <v>6</v>
      </c>
      <c r="L1246" s="19">
        <v>34</v>
      </c>
      <c r="M1246" s="19">
        <v>23</v>
      </c>
      <c r="N1246" s="19">
        <v>29</v>
      </c>
      <c r="O1246" s="19" t="s">
        <v>1502</v>
      </c>
      <c r="P1246" s="19">
        <v>4</v>
      </c>
      <c r="Q1246" s="19" t="s">
        <v>67</v>
      </c>
      <c r="R1246" s="19"/>
      <c r="S1246" s="19">
        <v>5000</v>
      </c>
      <c r="T1246" s="19" t="s">
        <v>110</v>
      </c>
      <c r="U1246" s="19"/>
      <c r="V1246" s="19"/>
      <c r="W1246" s="19"/>
      <c r="X1246" s="19">
        <v>730</v>
      </c>
      <c r="Y1246" s="19">
        <v>0</v>
      </c>
      <c r="Z1246" s="19">
        <v>1</v>
      </c>
      <c r="AA1246" s="19" t="s">
        <v>48</v>
      </c>
      <c r="AB1246" s="19">
        <v>1</v>
      </c>
      <c r="AC1246" s="19">
        <v>635081</v>
      </c>
      <c r="AD1246" s="19">
        <v>12</v>
      </c>
      <c r="AE1246" s="19"/>
      <c r="AF1246" s="19"/>
      <c r="AG1246" s="19"/>
      <c r="AH1246" s="19">
        <v>121458</v>
      </c>
      <c r="AI1246" s="19">
        <v>1</v>
      </c>
      <c r="AJ1246" s="19"/>
      <c r="AK1246" s="19"/>
      <c r="AL1246" s="19"/>
      <c r="AM1246" s="19"/>
      <c r="AN1246" s="19"/>
      <c r="AO1246" s="19">
        <v>2.08</v>
      </c>
      <c r="AP1246" s="19" t="s">
        <v>1519</v>
      </c>
      <c r="AQ1246" s="19" t="s">
        <v>1502</v>
      </c>
      <c r="AR1246" s="19" t="s">
        <v>1540</v>
      </c>
      <c r="AS1246" s="19" t="s">
        <v>1562</v>
      </c>
      <c r="AT1246" s="19" t="s">
        <v>1579</v>
      </c>
      <c r="AU1246" s="19" t="s">
        <v>1580</v>
      </c>
      <c r="AV1246" s="19" t="s">
        <v>1565</v>
      </c>
      <c r="AW1246" s="19">
        <v>2008</v>
      </c>
      <c r="AX1246" s="19">
        <v>3</v>
      </c>
      <c r="AY1246" s="19" t="s">
        <v>1581</v>
      </c>
      <c r="AZ1246" s="19" t="s">
        <v>1567</v>
      </c>
      <c r="BA1246" s="19">
        <v>2009</v>
      </c>
      <c r="BB1246" t="str">
        <f>VLOOKUP(AC1246,'CTCwiretagcode(Jan2016)'!A$2:C$730,3,FALSE)</f>
        <v>GLH</v>
      </c>
      <c r="BC1246" t="str">
        <f t="shared" si="60"/>
        <v>Tr</v>
      </c>
      <c r="BD1246">
        <f t="shared" si="61"/>
        <v>3</v>
      </c>
      <c r="BE1246" t="str">
        <f t="shared" si="59"/>
        <v>6350813M10107  C2012730</v>
      </c>
      <c r="BK1246" s="19" t="s">
        <v>1518</v>
      </c>
    </row>
    <row r="1247" spans="1:63" x14ac:dyDescent="0.25">
      <c r="A1247" s="19" t="s">
        <v>1501</v>
      </c>
      <c r="B1247" s="19">
        <v>4.0999999999999996</v>
      </c>
      <c r="C1247" s="19">
        <v>20150424</v>
      </c>
      <c r="D1247" s="19" t="s">
        <v>41</v>
      </c>
      <c r="E1247" s="19" t="s">
        <v>41</v>
      </c>
      <c r="F1247" s="19">
        <v>2334474</v>
      </c>
      <c r="G1247" s="19">
        <v>1</v>
      </c>
      <c r="H1247" s="19">
        <v>2012</v>
      </c>
      <c r="I1247" s="19">
        <v>20120820</v>
      </c>
      <c r="J1247" s="19" t="s">
        <v>1501</v>
      </c>
      <c r="K1247" s="19">
        <v>6</v>
      </c>
      <c r="L1247" s="19">
        <v>35</v>
      </c>
      <c r="M1247" s="19">
        <v>23</v>
      </c>
      <c r="N1247" s="19">
        <v>17</v>
      </c>
      <c r="O1247" s="19" t="s">
        <v>1502</v>
      </c>
      <c r="P1247" s="19">
        <v>4</v>
      </c>
      <c r="Q1247" s="19" t="s">
        <v>67</v>
      </c>
      <c r="R1247" s="19"/>
      <c r="S1247" s="19">
        <v>0</v>
      </c>
      <c r="T1247" s="19" t="s">
        <v>45</v>
      </c>
      <c r="U1247" s="19"/>
      <c r="V1247" s="19"/>
      <c r="W1247" s="19"/>
      <c r="X1247" s="19">
        <v>760</v>
      </c>
      <c r="Y1247" s="19">
        <v>0</v>
      </c>
      <c r="Z1247" s="19">
        <v>1</v>
      </c>
      <c r="AA1247" s="19" t="s">
        <v>48</v>
      </c>
      <c r="AB1247" s="19">
        <v>1</v>
      </c>
      <c r="AC1247" s="19">
        <v>635081</v>
      </c>
      <c r="AD1247" s="19">
        <v>12</v>
      </c>
      <c r="AE1247" s="19"/>
      <c r="AF1247" s="19"/>
      <c r="AG1247" s="19"/>
      <c r="AH1247" s="19">
        <v>121459</v>
      </c>
      <c r="AI1247" s="19">
        <v>1</v>
      </c>
      <c r="AJ1247" s="19"/>
      <c r="AK1247" s="19"/>
      <c r="AL1247" s="19"/>
      <c r="AM1247" s="19"/>
      <c r="AN1247" s="19"/>
      <c r="AO1247" s="19">
        <v>2.15</v>
      </c>
      <c r="AP1247" s="19" t="s">
        <v>1519</v>
      </c>
      <c r="AQ1247" s="19" t="s">
        <v>1502</v>
      </c>
      <c r="AR1247" s="19" t="s">
        <v>1540</v>
      </c>
      <c r="AS1247" s="19" t="s">
        <v>1562</v>
      </c>
      <c r="AT1247" s="19" t="s">
        <v>1579</v>
      </c>
      <c r="AU1247" s="19" t="s">
        <v>1580</v>
      </c>
      <c r="AV1247" s="19" t="s">
        <v>1565</v>
      </c>
      <c r="AW1247" s="19">
        <v>2008</v>
      </c>
      <c r="AX1247" s="19">
        <v>3</v>
      </c>
      <c r="AY1247" s="19" t="s">
        <v>1581</v>
      </c>
      <c r="AZ1247" s="19" t="s">
        <v>1567</v>
      </c>
      <c r="BA1247" s="19">
        <v>2009</v>
      </c>
      <c r="BB1247" t="str">
        <f>VLOOKUP(AC1247,'CTCwiretagcode(Jan2016)'!A$2:C$730,3,FALSE)</f>
        <v>GLH</v>
      </c>
      <c r="BC1247" t="str">
        <f t="shared" si="60"/>
        <v>Tr</v>
      </c>
      <c r="BD1247">
        <f t="shared" si="61"/>
        <v>3</v>
      </c>
      <c r="BE1247" t="str">
        <f t="shared" si="59"/>
        <v>6350813M10107  C2012760</v>
      </c>
      <c r="BK1247" s="19" t="s">
        <v>1518</v>
      </c>
    </row>
    <row r="1248" spans="1:63" x14ac:dyDescent="0.25">
      <c r="A1248" s="19" t="s">
        <v>1501</v>
      </c>
      <c r="B1248" s="19">
        <v>4.0999999999999996</v>
      </c>
      <c r="C1248" s="19">
        <v>20150424</v>
      </c>
      <c r="D1248" s="19" t="s">
        <v>41</v>
      </c>
      <c r="E1248" s="19" t="s">
        <v>41</v>
      </c>
      <c r="F1248" s="19">
        <v>2334490</v>
      </c>
      <c r="G1248" s="19">
        <v>1</v>
      </c>
      <c r="H1248" s="19">
        <v>2012</v>
      </c>
      <c r="I1248" s="19">
        <v>20120821</v>
      </c>
      <c r="J1248" s="19" t="s">
        <v>1501</v>
      </c>
      <c r="K1248" s="19">
        <v>6</v>
      </c>
      <c r="L1248" s="19">
        <v>35</v>
      </c>
      <c r="M1248" s="19">
        <v>23</v>
      </c>
      <c r="N1248" s="19">
        <v>29</v>
      </c>
      <c r="O1248" s="19" t="s">
        <v>1502</v>
      </c>
      <c r="P1248" s="19">
        <v>4</v>
      </c>
      <c r="Q1248" s="19" t="s">
        <v>67</v>
      </c>
      <c r="R1248" s="19"/>
      <c r="S1248" s="19">
        <v>5000</v>
      </c>
      <c r="T1248" s="19" t="s">
        <v>110</v>
      </c>
      <c r="U1248" s="19"/>
      <c r="V1248" s="19"/>
      <c r="W1248" s="19"/>
      <c r="X1248" s="19">
        <v>800</v>
      </c>
      <c r="Y1248" s="19">
        <v>0</v>
      </c>
      <c r="Z1248" s="19">
        <v>1</v>
      </c>
      <c r="AA1248" s="19" t="s">
        <v>48</v>
      </c>
      <c r="AB1248" s="19">
        <v>1</v>
      </c>
      <c r="AC1248" s="19">
        <v>634769</v>
      </c>
      <c r="AD1248" s="19">
        <v>12</v>
      </c>
      <c r="AE1248" s="19"/>
      <c r="AF1248" s="19"/>
      <c r="AG1248" s="19"/>
      <c r="AH1248" s="19">
        <v>121459</v>
      </c>
      <c r="AI1248" s="19">
        <v>1</v>
      </c>
      <c r="AJ1248" s="19"/>
      <c r="AK1248" s="19"/>
      <c r="AL1248" s="19"/>
      <c r="AM1248" s="19"/>
      <c r="AN1248" s="19"/>
      <c r="AO1248" s="19">
        <v>2.15</v>
      </c>
      <c r="AP1248" s="19" t="s">
        <v>1519</v>
      </c>
      <c r="AQ1248" s="19" t="s">
        <v>1502</v>
      </c>
      <c r="AR1248" s="19" t="s">
        <v>1540</v>
      </c>
      <c r="AS1248" s="19" t="s">
        <v>1541</v>
      </c>
      <c r="AT1248" s="19" t="s">
        <v>1561</v>
      </c>
      <c r="AU1248" s="19" t="s">
        <v>1543</v>
      </c>
      <c r="AV1248" s="19" t="s">
        <v>1544</v>
      </c>
      <c r="AW1248" s="19">
        <v>2008</v>
      </c>
      <c r="AX1248" s="19">
        <v>1</v>
      </c>
      <c r="AY1248" s="19" t="s">
        <v>1545</v>
      </c>
      <c r="AZ1248" s="19" t="s">
        <v>1546</v>
      </c>
      <c r="BA1248" s="19">
        <v>2010</v>
      </c>
      <c r="BB1248" t="str">
        <f>VLOOKUP(AC1248,'CTCwiretagcode(Jan2016)'!A$2:C$730,3,FALSE)</f>
        <v>SKS</v>
      </c>
      <c r="BC1248" t="str">
        <f t="shared" si="60"/>
        <v>Tr</v>
      </c>
      <c r="BD1248">
        <f t="shared" si="61"/>
        <v>3</v>
      </c>
      <c r="BE1248" t="str">
        <f t="shared" si="59"/>
        <v>6347693M10107  C2012800</v>
      </c>
      <c r="BK1248" s="19" t="s">
        <v>1518</v>
      </c>
    </row>
    <row r="1249" spans="1:63" x14ac:dyDescent="0.25">
      <c r="A1249" s="19" t="s">
        <v>1501</v>
      </c>
      <c r="B1249" s="19">
        <v>4.0999999999999996</v>
      </c>
      <c r="C1249" s="19">
        <v>20150424</v>
      </c>
      <c r="D1249" s="19" t="s">
        <v>41</v>
      </c>
      <c r="E1249" s="19" t="s">
        <v>41</v>
      </c>
      <c r="F1249" s="19">
        <v>2334493</v>
      </c>
      <c r="G1249" s="19">
        <v>1</v>
      </c>
      <c r="H1249" s="19">
        <v>2012</v>
      </c>
      <c r="I1249" s="19">
        <v>20120821</v>
      </c>
      <c r="J1249" s="19" t="s">
        <v>1501</v>
      </c>
      <c r="K1249" s="19">
        <v>6</v>
      </c>
      <c r="L1249" s="19">
        <v>35</v>
      </c>
      <c r="M1249" s="19">
        <v>23</v>
      </c>
      <c r="N1249" s="19">
        <v>29</v>
      </c>
      <c r="O1249" s="19" t="s">
        <v>1502</v>
      </c>
      <c r="P1249" s="19">
        <v>4</v>
      </c>
      <c r="Q1249" s="19" t="s">
        <v>67</v>
      </c>
      <c r="R1249" s="19"/>
      <c r="S1249" s="19">
        <v>5000</v>
      </c>
      <c r="T1249" s="19" t="s">
        <v>45</v>
      </c>
      <c r="U1249" s="19"/>
      <c r="V1249" s="19"/>
      <c r="W1249" s="19"/>
      <c r="X1249" s="19">
        <v>800</v>
      </c>
      <c r="Y1249" s="19">
        <v>0</v>
      </c>
      <c r="Z1249" s="19">
        <v>1</v>
      </c>
      <c r="AA1249" s="19" t="s">
        <v>48</v>
      </c>
      <c r="AB1249" s="19">
        <v>1</v>
      </c>
      <c r="AC1249" s="19">
        <v>634841</v>
      </c>
      <c r="AD1249" s="19">
        <v>12</v>
      </c>
      <c r="AE1249" s="19"/>
      <c r="AF1249" s="19"/>
      <c r="AG1249" s="19"/>
      <c r="AH1249" s="19">
        <v>121459</v>
      </c>
      <c r="AI1249" s="19">
        <v>1</v>
      </c>
      <c r="AJ1249" s="19"/>
      <c r="AK1249" s="19"/>
      <c r="AL1249" s="19"/>
      <c r="AM1249" s="19"/>
      <c r="AN1249" s="19"/>
      <c r="AO1249" s="19">
        <v>2.15</v>
      </c>
      <c r="AP1249" s="19" t="s">
        <v>1519</v>
      </c>
      <c r="AQ1249" s="19" t="s">
        <v>1502</v>
      </c>
      <c r="AR1249" s="19" t="s">
        <v>1540</v>
      </c>
      <c r="AS1249" s="19" t="s">
        <v>1562</v>
      </c>
      <c r="AT1249" s="19" t="s">
        <v>1563</v>
      </c>
      <c r="AU1249" s="19" t="s">
        <v>1564</v>
      </c>
      <c r="AV1249" s="19" t="s">
        <v>1565</v>
      </c>
      <c r="AW1249" s="19">
        <v>2008</v>
      </c>
      <c r="AX1249" s="19">
        <v>3</v>
      </c>
      <c r="AY1249" s="19" t="s">
        <v>1566</v>
      </c>
      <c r="AZ1249" s="19" t="s">
        <v>1567</v>
      </c>
      <c r="BA1249" s="19">
        <v>2009</v>
      </c>
      <c r="BB1249" t="str">
        <f>VLOOKUP(AC1249,'CTCwiretagcode(Jan2016)'!A$2:C$730,3,FALSE)</f>
        <v>SAM</v>
      </c>
      <c r="BC1249" t="str">
        <f t="shared" si="60"/>
        <v>Tr</v>
      </c>
      <c r="BD1249">
        <f t="shared" si="61"/>
        <v>3</v>
      </c>
      <c r="BE1249" t="str">
        <f t="shared" si="59"/>
        <v>6348413M10107  C2012800</v>
      </c>
      <c r="BK1249" s="19" t="s">
        <v>1518</v>
      </c>
    </row>
    <row r="1250" spans="1:63" x14ac:dyDescent="0.25">
      <c r="A1250" s="19" t="s">
        <v>1501</v>
      </c>
      <c r="B1250" s="19">
        <v>4.0999999999999996</v>
      </c>
      <c r="C1250" s="19">
        <v>20150424</v>
      </c>
      <c r="D1250" s="19" t="s">
        <v>41</v>
      </c>
      <c r="E1250" s="19" t="s">
        <v>41</v>
      </c>
      <c r="F1250" s="19">
        <v>2334495</v>
      </c>
      <c r="G1250" s="19">
        <v>1</v>
      </c>
      <c r="H1250" s="19">
        <v>2012</v>
      </c>
      <c r="I1250" s="19">
        <v>20120821</v>
      </c>
      <c r="J1250" s="19" t="s">
        <v>1501</v>
      </c>
      <c r="K1250" s="19">
        <v>6</v>
      </c>
      <c r="L1250" s="19">
        <v>35</v>
      </c>
      <c r="M1250" s="19">
        <v>23</v>
      </c>
      <c r="N1250" s="19">
        <v>29</v>
      </c>
      <c r="O1250" s="19" t="s">
        <v>1502</v>
      </c>
      <c r="P1250" s="19">
        <v>4</v>
      </c>
      <c r="Q1250" s="19" t="s">
        <v>67</v>
      </c>
      <c r="R1250" s="19"/>
      <c r="S1250" s="19">
        <v>5000</v>
      </c>
      <c r="T1250" s="19" t="s">
        <v>110</v>
      </c>
      <c r="U1250" s="19"/>
      <c r="V1250" s="19"/>
      <c r="W1250" s="19"/>
      <c r="X1250" s="19">
        <v>810</v>
      </c>
      <c r="Y1250" s="19">
        <v>0</v>
      </c>
      <c r="Z1250" s="19">
        <v>1</v>
      </c>
      <c r="AA1250" s="19" t="s">
        <v>48</v>
      </c>
      <c r="AB1250" s="19">
        <v>1</v>
      </c>
      <c r="AC1250" s="19">
        <v>634841</v>
      </c>
      <c r="AD1250" s="19">
        <v>12</v>
      </c>
      <c r="AE1250" s="19"/>
      <c r="AF1250" s="19"/>
      <c r="AG1250" s="19"/>
      <c r="AH1250" s="19">
        <v>121459</v>
      </c>
      <c r="AI1250" s="19">
        <v>1</v>
      </c>
      <c r="AJ1250" s="19"/>
      <c r="AK1250" s="19"/>
      <c r="AL1250" s="19"/>
      <c r="AM1250" s="19"/>
      <c r="AN1250" s="19"/>
      <c r="AO1250" s="19">
        <v>2.15</v>
      </c>
      <c r="AP1250" s="19" t="s">
        <v>1519</v>
      </c>
      <c r="AQ1250" s="19" t="s">
        <v>1502</v>
      </c>
      <c r="AR1250" s="19" t="s">
        <v>1540</v>
      </c>
      <c r="AS1250" s="19" t="s">
        <v>1562</v>
      </c>
      <c r="AT1250" s="19" t="s">
        <v>1563</v>
      </c>
      <c r="AU1250" s="19" t="s">
        <v>1564</v>
      </c>
      <c r="AV1250" s="19" t="s">
        <v>1565</v>
      </c>
      <c r="AW1250" s="19">
        <v>2008</v>
      </c>
      <c r="AX1250" s="19">
        <v>3</v>
      </c>
      <c r="AY1250" s="19" t="s">
        <v>1566</v>
      </c>
      <c r="AZ1250" s="19" t="s">
        <v>1567</v>
      </c>
      <c r="BA1250" s="19">
        <v>2009</v>
      </c>
      <c r="BB1250" t="str">
        <f>VLOOKUP(AC1250,'CTCwiretagcode(Jan2016)'!A$2:C$730,3,FALSE)</f>
        <v>SAM</v>
      </c>
      <c r="BC1250" t="str">
        <f t="shared" si="60"/>
        <v>Tr</v>
      </c>
      <c r="BD1250">
        <f t="shared" si="61"/>
        <v>3</v>
      </c>
      <c r="BE1250" t="str">
        <f t="shared" si="59"/>
        <v>6348413M10107  C2012810</v>
      </c>
      <c r="BK1250" s="19" t="s">
        <v>1518</v>
      </c>
    </row>
    <row r="1251" spans="1:63" x14ac:dyDescent="0.25">
      <c r="A1251" s="19" t="s">
        <v>1501</v>
      </c>
      <c r="B1251" s="19">
        <v>4.0999999999999996</v>
      </c>
      <c r="C1251" s="19">
        <v>20150424</v>
      </c>
      <c r="D1251" s="19" t="s">
        <v>41</v>
      </c>
      <c r="E1251" s="19" t="s">
        <v>41</v>
      </c>
      <c r="F1251" s="19">
        <v>2351767</v>
      </c>
      <c r="G1251" s="19">
        <v>1</v>
      </c>
      <c r="H1251" s="19">
        <v>2012</v>
      </c>
      <c r="I1251" s="19">
        <v>20120821</v>
      </c>
      <c r="J1251" s="19" t="s">
        <v>1501</v>
      </c>
      <c r="K1251" s="19">
        <v>6</v>
      </c>
      <c r="L1251" s="19">
        <v>35</v>
      </c>
      <c r="M1251" s="19">
        <v>23</v>
      </c>
      <c r="N1251" s="19">
        <v>14</v>
      </c>
      <c r="O1251" s="19" t="s">
        <v>1502</v>
      </c>
      <c r="P1251" s="19">
        <v>4</v>
      </c>
      <c r="Q1251" s="19" t="s">
        <v>67</v>
      </c>
      <c r="R1251" s="19"/>
      <c r="S1251" s="19">
        <v>5000</v>
      </c>
      <c r="T1251" s="19" t="s">
        <v>110</v>
      </c>
      <c r="U1251" s="19"/>
      <c r="V1251" s="19"/>
      <c r="W1251" s="19"/>
      <c r="X1251" s="19">
        <v>700</v>
      </c>
      <c r="Y1251" s="19">
        <v>0</v>
      </c>
      <c r="Z1251" s="19">
        <v>1</v>
      </c>
      <c r="AA1251" s="19" t="s">
        <v>48</v>
      </c>
      <c r="AB1251" s="19">
        <v>1</v>
      </c>
      <c r="AC1251" s="19">
        <v>635081</v>
      </c>
      <c r="AD1251" s="19">
        <v>12</v>
      </c>
      <c r="AE1251" s="19"/>
      <c r="AF1251" s="19"/>
      <c r="AG1251" s="19"/>
      <c r="AH1251" s="19">
        <v>121459</v>
      </c>
      <c r="AI1251" s="19">
        <v>1</v>
      </c>
      <c r="AJ1251" s="19"/>
      <c r="AK1251" s="19"/>
      <c r="AL1251" s="19"/>
      <c r="AM1251" s="19"/>
      <c r="AN1251" s="19"/>
      <c r="AO1251" s="19">
        <v>2.15</v>
      </c>
      <c r="AP1251" s="19" t="s">
        <v>1519</v>
      </c>
      <c r="AQ1251" s="19" t="s">
        <v>1502</v>
      </c>
      <c r="AR1251" s="19" t="s">
        <v>1540</v>
      </c>
      <c r="AS1251" s="19" t="s">
        <v>1562</v>
      </c>
      <c r="AT1251" s="19" t="s">
        <v>1579</v>
      </c>
      <c r="AU1251" s="19" t="s">
        <v>1580</v>
      </c>
      <c r="AV1251" s="19" t="s">
        <v>1565</v>
      </c>
      <c r="AW1251" s="19">
        <v>2008</v>
      </c>
      <c r="AX1251" s="19">
        <v>3</v>
      </c>
      <c r="AY1251" s="19" t="s">
        <v>1581</v>
      </c>
      <c r="AZ1251" s="19" t="s">
        <v>1567</v>
      </c>
      <c r="BA1251" s="19">
        <v>2009</v>
      </c>
      <c r="BB1251" t="str">
        <f>VLOOKUP(AC1251,'CTCwiretagcode(Jan2016)'!A$2:C$730,3,FALSE)</f>
        <v>GLH</v>
      </c>
      <c r="BC1251" t="str">
        <f t="shared" si="60"/>
        <v>NT</v>
      </c>
      <c r="BD1251">
        <f t="shared" si="61"/>
        <v>3</v>
      </c>
      <c r="BE1251" t="str">
        <f t="shared" si="59"/>
        <v>6350813M10107  C2012700</v>
      </c>
      <c r="BK1251" s="19" t="s">
        <v>1518</v>
      </c>
    </row>
    <row r="1252" spans="1:63" x14ac:dyDescent="0.25">
      <c r="A1252" s="19" t="s">
        <v>1501</v>
      </c>
      <c r="B1252" s="19">
        <v>4.0999999999999996</v>
      </c>
      <c r="C1252" s="19">
        <v>20150424</v>
      </c>
      <c r="D1252" s="19" t="s">
        <v>41</v>
      </c>
      <c r="E1252" s="19" t="s">
        <v>41</v>
      </c>
      <c r="F1252" s="19">
        <v>2351770</v>
      </c>
      <c r="G1252" s="19">
        <v>1</v>
      </c>
      <c r="H1252" s="19">
        <v>2012</v>
      </c>
      <c r="I1252" s="19">
        <v>20120821</v>
      </c>
      <c r="J1252" s="19" t="s">
        <v>1501</v>
      </c>
      <c r="K1252" s="19">
        <v>6</v>
      </c>
      <c r="L1252" s="19">
        <v>35</v>
      </c>
      <c r="M1252" s="19">
        <v>23</v>
      </c>
      <c r="N1252" s="19">
        <v>14</v>
      </c>
      <c r="O1252" s="19" t="s">
        <v>1502</v>
      </c>
      <c r="P1252" s="19">
        <v>4</v>
      </c>
      <c r="Q1252" s="19" t="s">
        <v>67</v>
      </c>
      <c r="R1252" s="19"/>
      <c r="S1252" s="19">
        <v>5000</v>
      </c>
      <c r="T1252" s="19" t="s">
        <v>45</v>
      </c>
      <c r="U1252" s="19"/>
      <c r="V1252" s="19"/>
      <c r="W1252" s="19"/>
      <c r="X1252" s="19">
        <v>790</v>
      </c>
      <c r="Y1252" s="19">
        <v>0</v>
      </c>
      <c r="Z1252" s="19">
        <v>1</v>
      </c>
      <c r="AA1252" s="19" t="s">
        <v>48</v>
      </c>
      <c r="AB1252" s="19">
        <v>1</v>
      </c>
      <c r="AC1252" s="19">
        <v>634395</v>
      </c>
      <c r="AD1252" s="19">
        <v>12</v>
      </c>
      <c r="AE1252" s="19"/>
      <c r="AF1252" s="19"/>
      <c r="AG1252" s="19"/>
      <c r="AH1252" s="19">
        <v>121459</v>
      </c>
      <c r="AI1252" s="19">
        <v>1</v>
      </c>
      <c r="AJ1252" s="19"/>
      <c r="AK1252" s="19"/>
      <c r="AL1252" s="19"/>
      <c r="AM1252" s="19"/>
      <c r="AN1252" s="19"/>
      <c r="AO1252" s="19">
        <v>2.15</v>
      </c>
      <c r="AP1252" s="19" t="s">
        <v>1519</v>
      </c>
      <c r="AQ1252" s="19" t="s">
        <v>1502</v>
      </c>
      <c r="AR1252" s="19" t="s">
        <v>1540</v>
      </c>
      <c r="AS1252" s="19" t="s">
        <v>1541</v>
      </c>
      <c r="AT1252" s="19" t="s">
        <v>1561</v>
      </c>
      <c r="AU1252" s="19" t="s">
        <v>1543</v>
      </c>
      <c r="AV1252" s="19" t="s">
        <v>1544</v>
      </c>
      <c r="AW1252" s="19">
        <v>2008</v>
      </c>
      <c r="AX1252" s="19">
        <v>1</v>
      </c>
      <c r="AY1252" s="19" t="s">
        <v>1545</v>
      </c>
      <c r="AZ1252" s="19" t="s">
        <v>1546</v>
      </c>
      <c r="BA1252" s="19">
        <v>2009</v>
      </c>
      <c r="BB1252" t="str">
        <f>VLOOKUP(AC1252,'CTCwiretagcode(Jan2016)'!A$2:C$730,3,FALSE)</f>
        <v>SKF</v>
      </c>
      <c r="BC1252" t="str">
        <f t="shared" si="60"/>
        <v>NT</v>
      </c>
      <c r="BD1252">
        <f t="shared" si="61"/>
        <v>3</v>
      </c>
      <c r="BE1252" t="str">
        <f t="shared" si="59"/>
        <v>6343953M10107  C2012790</v>
      </c>
      <c r="BK1252" s="19" t="s">
        <v>1518</v>
      </c>
    </row>
    <row r="1253" spans="1:63" x14ac:dyDescent="0.25">
      <c r="A1253" s="19" t="s">
        <v>1501</v>
      </c>
      <c r="B1253" s="19">
        <v>4.0999999999999996</v>
      </c>
      <c r="C1253" s="19">
        <v>20150424</v>
      </c>
      <c r="D1253" s="19" t="s">
        <v>41</v>
      </c>
      <c r="E1253" s="19" t="s">
        <v>41</v>
      </c>
      <c r="F1253" s="19">
        <v>2351868</v>
      </c>
      <c r="G1253" s="19">
        <v>1</v>
      </c>
      <c r="H1253" s="19">
        <v>2012</v>
      </c>
      <c r="I1253" s="19">
        <v>20120911</v>
      </c>
      <c r="J1253" s="19" t="s">
        <v>1501</v>
      </c>
      <c r="K1253" s="19">
        <v>6</v>
      </c>
      <c r="L1253" s="19">
        <v>38</v>
      </c>
      <c r="M1253" s="19">
        <v>23</v>
      </c>
      <c r="N1253" s="19">
        <v>14</v>
      </c>
      <c r="O1253" s="19" t="s">
        <v>1502</v>
      </c>
      <c r="P1253" s="19">
        <v>4</v>
      </c>
      <c r="Q1253" s="19" t="s">
        <v>67</v>
      </c>
      <c r="R1253" s="19"/>
      <c r="S1253" s="19">
        <v>5000</v>
      </c>
      <c r="T1253" s="19" t="s">
        <v>110</v>
      </c>
      <c r="U1253" s="19"/>
      <c r="V1253" s="19"/>
      <c r="W1253" s="19"/>
      <c r="X1253" s="19">
        <v>840</v>
      </c>
      <c r="Y1253" s="19">
        <v>0</v>
      </c>
      <c r="Z1253" s="19">
        <v>1</v>
      </c>
      <c r="AA1253" s="19" t="s">
        <v>48</v>
      </c>
      <c r="AB1253" s="19">
        <v>1</v>
      </c>
      <c r="AC1253" s="19">
        <v>180470</v>
      </c>
      <c r="AD1253" s="19">
        <v>12</v>
      </c>
      <c r="AE1253" s="19"/>
      <c r="AF1253" s="19"/>
      <c r="AG1253" s="19"/>
      <c r="AH1253" s="19">
        <v>121462</v>
      </c>
      <c r="AI1253" s="19">
        <v>1</v>
      </c>
      <c r="AJ1253" s="19"/>
      <c r="AK1253" s="19"/>
      <c r="AL1253" s="19"/>
      <c r="AM1253" s="19"/>
      <c r="AN1253" s="19"/>
      <c r="AO1253" s="19">
        <v>1.79</v>
      </c>
      <c r="AP1253" s="19" t="s">
        <v>1519</v>
      </c>
      <c r="AQ1253" s="19" t="s">
        <v>1502</v>
      </c>
      <c r="AR1253" s="19" t="s">
        <v>1505</v>
      </c>
      <c r="AS1253" s="19" t="s">
        <v>1512</v>
      </c>
      <c r="AT1253" s="19" t="s">
        <v>1513</v>
      </c>
      <c r="AU1253" s="19" t="s">
        <v>1514</v>
      </c>
      <c r="AV1253" s="19" t="s">
        <v>1515</v>
      </c>
      <c r="AW1253" s="19">
        <v>2008</v>
      </c>
      <c r="AX1253" s="19">
        <v>3</v>
      </c>
      <c r="AY1253" s="19" t="s">
        <v>1516</v>
      </c>
      <c r="AZ1253" s="19" t="s">
        <v>1517</v>
      </c>
      <c r="BA1253" s="19">
        <v>2009</v>
      </c>
      <c r="BB1253" t="str">
        <f>VLOOKUP(AC1253,'CTCwiretagcode(Jan2016)'!A$2:C$730,3,FALSE)</f>
        <v>COW</v>
      </c>
      <c r="BC1253" t="str">
        <f t="shared" si="60"/>
        <v>NT</v>
      </c>
      <c r="BD1253">
        <f t="shared" si="61"/>
        <v>3</v>
      </c>
      <c r="BE1253" t="str">
        <f t="shared" si="59"/>
        <v>1804703M10107  C2012840</v>
      </c>
      <c r="BK1253" s="19" t="s">
        <v>1518</v>
      </c>
    </row>
    <row r="1254" spans="1:63" x14ac:dyDescent="0.25">
      <c r="A1254" s="19" t="s">
        <v>1501</v>
      </c>
      <c r="B1254" s="19">
        <v>4.0999999999999996</v>
      </c>
      <c r="C1254" s="19">
        <v>20150424</v>
      </c>
      <c r="D1254" s="19" t="s">
        <v>41</v>
      </c>
      <c r="E1254" s="19" t="s">
        <v>41</v>
      </c>
      <c r="F1254" s="19">
        <v>2351849</v>
      </c>
      <c r="G1254" s="19">
        <v>1</v>
      </c>
      <c r="H1254" s="19">
        <v>2012</v>
      </c>
      <c r="I1254" s="19">
        <v>20120911</v>
      </c>
      <c r="J1254" s="19" t="s">
        <v>1501</v>
      </c>
      <c r="K1254" s="19">
        <v>6</v>
      </c>
      <c r="L1254" s="19">
        <v>38</v>
      </c>
      <c r="M1254" s="19">
        <v>23</v>
      </c>
      <c r="N1254" s="19">
        <v>14</v>
      </c>
      <c r="O1254" s="19" t="s">
        <v>1502</v>
      </c>
      <c r="P1254" s="19">
        <v>4</v>
      </c>
      <c r="Q1254" s="19" t="s">
        <v>67</v>
      </c>
      <c r="R1254" s="19"/>
      <c r="S1254" s="19">
        <v>5000</v>
      </c>
      <c r="T1254" s="19" t="s">
        <v>110</v>
      </c>
      <c r="U1254" s="19"/>
      <c r="V1254" s="19"/>
      <c r="W1254" s="19"/>
      <c r="X1254" s="19">
        <v>780</v>
      </c>
      <c r="Y1254" s="19">
        <v>0</v>
      </c>
      <c r="Z1254" s="19">
        <v>1</v>
      </c>
      <c r="AA1254" s="19" t="s">
        <v>48</v>
      </c>
      <c r="AB1254" s="19">
        <v>1</v>
      </c>
      <c r="AC1254" s="19">
        <v>634841</v>
      </c>
      <c r="AD1254" s="19">
        <v>12</v>
      </c>
      <c r="AE1254" s="19"/>
      <c r="AF1254" s="19"/>
      <c r="AG1254" s="19"/>
      <c r="AH1254" s="19">
        <v>121462</v>
      </c>
      <c r="AI1254" s="19">
        <v>1</v>
      </c>
      <c r="AJ1254" s="19"/>
      <c r="AK1254" s="19"/>
      <c r="AL1254" s="19"/>
      <c r="AM1254" s="19"/>
      <c r="AN1254" s="19"/>
      <c r="AO1254" s="19">
        <v>1.79</v>
      </c>
      <c r="AP1254" s="19" t="s">
        <v>1519</v>
      </c>
      <c r="AQ1254" s="19" t="s">
        <v>1502</v>
      </c>
      <c r="AR1254" s="19" t="s">
        <v>1540</v>
      </c>
      <c r="AS1254" s="19" t="s">
        <v>1562</v>
      </c>
      <c r="AT1254" s="19" t="s">
        <v>1563</v>
      </c>
      <c r="AU1254" s="19" t="s">
        <v>1564</v>
      </c>
      <c r="AV1254" s="19" t="s">
        <v>1565</v>
      </c>
      <c r="AW1254" s="19">
        <v>2008</v>
      </c>
      <c r="AX1254" s="19">
        <v>3</v>
      </c>
      <c r="AY1254" s="19" t="s">
        <v>1566</v>
      </c>
      <c r="AZ1254" s="19" t="s">
        <v>1567</v>
      </c>
      <c r="BA1254" s="19">
        <v>2009</v>
      </c>
      <c r="BB1254" t="str">
        <f>VLOOKUP(AC1254,'CTCwiretagcode(Jan2016)'!A$2:C$730,3,FALSE)</f>
        <v>SAM</v>
      </c>
      <c r="BC1254" t="str">
        <f t="shared" si="60"/>
        <v>NT</v>
      </c>
      <c r="BD1254">
        <f t="shared" si="61"/>
        <v>3</v>
      </c>
      <c r="BE1254" t="str">
        <f t="shared" si="59"/>
        <v>6348413M10107  C2012780</v>
      </c>
      <c r="BK1254" s="19" t="s">
        <v>1518</v>
      </c>
    </row>
    <row r="1255" spans="1:63" x14ac:dyDescent="0.25">
      <c r="A1255" s="19" t="s">
        <v>1501</v>
      </c>
      <c r="B1255" s="19">
        <v>4.0999999999999996</v>
      </c>
      <c r="C1255" s="19">
        <v>20150424</v>
      </c>
      <c r="D1255" s="19" t="s">
        <v>41</v>
      </c>
      <c r="E1255" s="19" t="s">
        <v>41</v>
      </c>
      <c r="F1255" s="19">
        <v>2351857</v>
      </c>
      <c r="G1255" s="19">
        <v>1</v>
      </c>
      <c r="H1255" s="19">
        <v>2012</v>
      </c>
      <c r="I1255" s="19">
        <v>20120914</v>
      </c>
      <c r="J1255" s="19" t="s">
        <v>1501</v>
      </c>
      <c r="K1255" s="19">
        <v>6</v>
      </c>
      <c r="L1255" s="19">
        <v>38</v>
      </c>
      <c r="M1255" s="19">
        <v>23</v>
      </c>
      <c r="N1255" s="19">
        <v>17</v>
      </c>
      <c r="O1255" s="19" t="s">
        <v>1502</v>
      </c>
      <c r="P1255" s="19">
        <v>4</v>
      </c>
      <c r="Q1255" s="19" t="s">
        <v>67</v>
      </c>
      <c r="R1255" s="19"/>
      <c r="S1255" s="19">
        <v>5000</v>
      </c>
      <c r="T1255" s="19" t="s">
        <v>110</v>
      </c>
      <c r="U1255" s="19"/>
      <c r="V1255" s="19"/>
      <c r="W1255" s="19"/>
      <c r="X1255" s="19">
        <v>770</v>
      </c>
      <c r="Y1255" s="19">
        <v>0</v>
      </c>
      <c r="Z1255" s="19">
        <v>1</v>
      </c>
      <c r="AA1255" s="19" t="s">
        <v>48</v>
      </c>
      <c r="AB1255" s="19">
        <v>1</v>
      </c>
      <c r="AC1255" s="19">
        <v>634841</v>
      </c>
      <c r="AD1255" s="19">
        <v>12</v>
      </c>
      <c r="AE1255" s="19"/>
      <c r="AF1255" s="19"/>
      <c r="AG1255" s="19"/>
      <c r="AH1255" s="19">
        <v>121462</v>
      </c>
      <c r="AI1255" s="19">
        <v>1</v>
      </c>
      <c r="AJ1255" s="19"/>
      <c r="AK1255" s="19"/>
      <c r="AL1255" s="19"/>
      <c r="AM1255" s="19"/>
      <c r="AN1255" s="19"/>
      <c r="AO1255" s="19">
        <v>1.79</v>
      </c>
      <c r="AP1255" s="19" t="s">
        <v>1519</v>
      </c>
      <c r="AQ1255" s="19" t="s">
        <v>1502</v>
      </c>
      <c r="AR1255" s="19" t="s">
        <v>1540</v>
      </c>
      <c r="AS1255" s="19" t="s">
        <v>1562</v>
      </c>
      <c r="AT1255" s="19" t="s">
        <v>1563</v>
      </c>
      <c r="AU1255" s="19" t="s">
        <v>1564</v>
      </c>
      <c r="AV1255" s="19" t="s">
        <v>1565</v>
      </c>
      <c r="AW1255" s="19">
        <v>2008</v>
      </c>
      <c r="AX1255" s="19">
        <v>3</v>
      </c>
      <c r="AY1255" s="19" t="s">
        <v>1566</v>
      </c>
      <c r="AZ1255" s="19" t="s">
        <v>1567</v>
      </c>
      <c r="BA1255" s="19">
        <v>2009</v>
      </c>
      <c r="BB1255" t="str">
        <f>VLOOKUP(AC1255,'CTCwiretagcode(Jan2016)'!A$2:C$730,3,FALSE)</f>
        <v>SAM</v>
      </c>
      <c r="BC1255" t="str">
        <f t="shared" si="60"/>
        <v>Tr</v>
      </c>
      <c r="BD1255">
        <f t="shared" si="61"/>
        <v>3</v>
      </c>
      <c r="BE1255" t="str">
        <f t="shared" si="59"/>
        <v>6348413M10107  C2012770</v>
      </c>
      <c r="BK1255" s="19" t="s">
        <v>1518</v>
      </c>
    </row>
    <row r="1256" spans="1:63" x14ac:dyDescent="0.25">
      <c r="A1256" s="19" t="s">
        <v>1501</v>
      </c>
      <c r="B1256" s="19">
        <v>4.0999999999999996</v>
      </c>
      <c r="C1256" s="19">
        <v>20150424</v>
      </c>
      <c r="D1256" s="19" t="s">
        <v>41</v>
      </c>
      <c r="E1256" s="19" t="s">
        <v>41</v>
      </c>
      <c r="F1256" s="19">
        <v>2334266</v>
      </c>
      <c r="G1256" s="19">
        <v>1</v>
      </c>
      <c r="H1256" s="19">
        <v>2012</v>
      </c>
      <c r="I1256" s="19">
        <v>20120821</v>
      </c>
      <c r="J1256" s="19" t="s">
        <v>1501</v>
      </c>
      <c r="K1256" s="19">
        <v>6</v>
      </c>
      <c r="L1256" s="19">
        <v>35</v>
      </c>
      <c r="M1256" s="19">
        <v>23</v>
      </c>
      <c r="N1256" s="19">
        <v>17</v>
      </c>
      <c r="O1256" s="19" t="s">
        <v>1502</v>
      </c>
      <c r="P1256" s="19">
        <v>4</v>
      </c>
      <c r="Q1256" s="19" t="s">
        <v>42</v>
      </c>
      <c r="R1256" s="19"/>
      <c r="S1256" s="19">
        <v>5000</v>
      </c>
      <c r="T1256" s="19" t="s">
        <v>110</v>
      </c>
      <c r="U1256" s="19"/>
      <c r="V1256" s="19"/>
      <c r="W1256" s="19"/>
      <c r="X1256" s="19">
        <v>770</v>
      </c>
      <c r="Y1256" s="19">
        <v>0</v>
      </c>
      <c r="Z1256" s="19">
        <v>1</v>
      </c>
      <c r="AA1256" s="19" t="s">
        <v>48</v>
      </c>
      <c r="AB1256" s="19">
        <v>1</v>
      </c>
      <c r="AC1256" s="19">
        <v>635081</v>
      </c>
      <c r="AD1256" s="19">
        <v>12</v>
      </c>
      <c r="AE1256" s="19"/>
      <c r="AF1256" s="19"/>
      <c r="AG1256" s="19"/>
      <c r="AH1256" s="19">
        <v>121459</v>
      </c>
      <c r="AI1256" s="19">
        <v>1</v>
      </c>
      <c r="AJ1256" s="19"/>
      <c r="AK1256" s="19"/>
      <c r="AL1256" s="19"/>
      <c r="AM1256" s="19"/>
      <c r="AN1256" s="19"/>
      <c r="AO1256" s="19">
        <v>2.15</v>
      </c>
      <c r="AP1256" s="19" t="s">
        <v>1504</v>
      </c>
      <c r="AQ1256" s="19" t="s">
        <v>1502</v>
      </c>
      <c r="AR1256" s="19" t="s">
        <v>1540</v>
      </c>
      <c r="AS1256" s="19" t="s">
        <v>1562</v>
      </c>
      <c r="AT1256" s="19" t="s">
        <v>1579</v>
      </c>
      <c r="AU1256" s="19" t="s">
        <v>1580</v>
      </c>
      <c r="AV1256" s="19" t="s">
        <v>1565</v>
      </c>
      <c r="AW1256" s="19">
        <v>2008</v>
      </c>
      <c r="AX1256" s="19">
        <v>3</v>
      </c>
      <c r="AY1256" s="19" t="s">
        <v>1581</v>
      </c>
      <c r="AZ1256" s="19" t="s">
        <v>1567</v>
      </c>
      <c r="BA1256" s="19">
        <v>2009</v>
      </c>
      <c r="BB1256" t="str">
        <f>VLOOKUP(AC1256,'CTCwiretagcode(Jan2016)'!A$2:C$730,3,FALSE)</f>
        <v>GLH</v>
      </c>
      <c r="BC1256" t="str">
        <f t="shared" si="60"/>
        <v>Tr</v>
      </c>
      <c r="BD1256">
        <f t="shared" si="61"/>
        <v>3</v>
      </c>
      <c r="BE1256" t="str">
        <f t="shared" si="59"/>
        <v>6350813M10107  B2012770</v>
      </c>
      <c r="BK1256" s="19" t="s">
        <v>1503</v>
      </c>
    </row>
    <row r="1257" spans="1:63" x14ac:dyDescent="0.25">
      <c r="A1257" s="19" t="s">
        <v>1501</v>
      </c>
      <c r="B1257" s="19">
        <v>4.0999999999999996</v>
      </c>
      <c r="C1257" s="19">
        <v>20150424</v>
      </c>
      <c r="D1257" s="19" t="s">
        <v>41</v>
      </c>
      <c r="E1257" s="19" t="s">
        <v>41</v>
      </c>
      <c r="F1257" s="19">
        <v>2334267</v>
      </c>
      <c r="G1257" s="19">
        <v>1</v>
      </c>
      <c r="H1257" s="19">
        <v>2012</v>
      </c>
      <c r="I1257" s="19">
        <v>20120821</v>
      </c>
      <c r="J1257" s="19" t="s">
        <v>1501</v>
      </c>
      <c r="K1257" s="19">
        <v>6</v>
      </c>
      <c r="L1257" s="19">
        <v>35</v>
      </c>
      <c r="M1257" s="19">
        <v>23</v>
      </c>
      <c r="N1257" s="19">
        <v>17</v>
      </c>
      <c r="O1257" s="19" t="s">
        <v>1502</v>
      </c>
      <c r="P1257" s="19">
        <v>4</v>
      </c>
      <c r="Q1257" s="19" t="s">
        <v>42</v>
      </c>
      <c r="R1257" s="19"/>
      <c r="S1257" s="19">
        <v>5000</v>
      </c>
      <c r="T1257" s="19" t="s">
        <v>110</v>
      </c>
      <c r="U1257" s="19"/>
      <c r="V1257" s="19"/>
      <c r="W1257" s="19"/>
      <c r="X1257" s="19">
        <v>830</v>
      </c>
      <c r="Y1257" s="19">
        <v>0</v>
      </c>
      <c r="Z1257" s="19">
        <v>1</v>
      </c>
      <c r="AA1257" s="19" t="s">
        <v>48</v>
      </c>
      <c r="AB1257" s="19">
        <v>1</v>
      </c>
      <c r="AC1257" s="19">
        <v>634841</v>
      </c>
      <c r="AD1257" s="19">
        <v>12</v>
      </c>
      <c r="AE1257" s="19"/>
      <c r="AF1257" s="19"/>
      <c r="AG1257" s="19"/>
      <c r="AH1257" s="19">
        <v>121459</v>
      </c>
      <c r="AI1257" s="19">
        <v>1</v>
      </c>
      <c r="AJ1257" s="19"/>
      <c r="AK1257" s="19"/>
      <c r="AL1257" s="19"/>
      <c r="AM1257" s="19"/>
      <c r="AN1257" s="19"/>
      <c r="AO1257" s="19">
        <v>2.15</v>
      </c>
      <c r="AP1257" s="19" t="s">
        <v>1504</v>
      </c>
      <c r="AQ1257" s="19" t="s">
        <v>1502</v>
      </c>
      <c r="AR1257" s="19" t="s">
        <v>1540</v>
      </c>
      <c r="AS1257" s="19" t="s">
        <v>1562</v>
      </c>
      <c r="AT1257" s="19" t="s">
        <v>1563</v>
      </c>
      <c r="AU1257" s="19" t="s">
        <v>1564</v>
      </c>
      <c r="AV1257" s="19" t="s">
        <v>1565</v>
      </c>
      <c r="AW1257" s="19">
        <v>2008</v>
      </c>
      <c r="AX1257" s="19">
        <v>3</v>
      </c>
      <c r="AY1257" s="19" t="s">
        <v>1566</v>
      </c>
      <c r="AZ1257" s="19" t="s">
        <v>1567</v>
      </c>
      <c r="BA1257" s="19">
        <v>2009</v>
      </c>
      <c r="BB1257" t="str">
        <f>VLOOKUP(AC1257,'CTCwiretagcode(Jan2016)'!A$2:C$730,3,FALSE)</f>
        <v>SAM</v>
      </c>
      <c r="BC1257" t="str">
        <f t="shared" si="60"/>
        <v>Tr</v>
      </c>
      <c r="BD1257">
        <f t="shared" si="61"/>
        <v>3</v>
      </c>
      <c r="BE1257" t="str">
        <f t="shared" si="59"/>
        <v>6348413M10107  B2012830</v>
      </c>
      <c r="BK1257" s="19" t="s">
        <v>1503</v>
      </c>
    </row>
    <row r="1258" spans="1:63" x14ac:dyDescent="0.25">
      <c r="A1258" s="19" t="s">
        <v>1501</v>
      </c>
      <c r="B1258" s="19">
        <v>4.0999999999999996</v>
      </c>
      <c r="C1258" s="19">
        <v>20150424</v>
      </c>
      <c r="D1258" s="19" t="s">
        <v>41</v>
      </c>
      <c r="E1258" s="19" t="s">
        <v>1539</v>
      </c>
      <c r="F1258" s="19">
        <v>2356522</v>
      </c>
      <c r="G1258" s="19">
        <v>1</v>
      </c>
      <c r="H1258" s="19">
        <v>2012</v>
      </c>
      <c r="I1258" s="19">
        <v>20120821</v>
      </c>
      <c r="J1258" s="19" t="s">
        <v>1501</v>
      </c>
      <c r="K1258" s="19">
        <v>6</v>
      </c>
      <c r="L1258" s="19">
        <v>35</v>
      </c>
      <c r="M1258" s="19">
        <v>23</v>
      </c>
      <c r="N1258" s="19">
        <v>17</v>
      </c>
      <c r="O1258" s="19" t="s">
        <v>1502</v>
      </c>
      <c r="P1258" s="19">
        <v>4</v>
      </c>
      <c r="Q1258" s="19" t="s">
        <v>42</v>
      </c>
      <c r="R1258" s="19"/>
      <c r="S1258" s="19">
        <v>5000</v>
      </c>
      <c r="T1258" s="19" t="s">
        <v>45</v>
      </c>
      <c r="U1258" s="19"/>
      <c r="V1258" s="19"/>
      <c r="W1258" s="19"/>
      <c r="X1258" s="19">
        <v>810</v>
      </c>
      <c r="Y1258" s="19">
        <v>0</v>
      </c>
      <c r="Z1258" s="19">
        <v>1</v>
      </c>
      <c r="AA1258" s="19" t="s">
        <v>48</v>
      </c>
      <c r="AB1258" s="19">
        <v>1</v>
      </c>
      <c r="AC1258" s="19">
        <v>634841</v>
      </c>
      <c r="AD1258" s="19">
        <v>12</v>
      </c>
      <c r="AE1258" s="19"/>
      <c r="AF1258" s="19"/>
      <c r="AG1258" s="19"/>
      <c r="AH1258" s="19">
        <v>121459</v>
      </c>
      <c r="AI1258" s="19">
        <v>1</v>
      </c>
      <c r="AJ1258" s="19"/>
      <c r="AK1258" s="19"/>
      <c r="AL1258" s="19"/>
      <c r="AM1258" s="19"/>
      <c r="AN1258" s="19"/>
      <c r="AO1258" s="19">
        <v>2.15</v>
      </c>
      <c r="AP1258" s="19" t="s">
        <v>1504</v>
      </c>
      <c r="AQ1258" s="19" t="s">
        <v>1502</v>
      </c>
      <c r="AR1258" s="19" t="s">
        <v>1540</v>
      </c>
      <c r="AS1258" s="19" t="s">
        <v>1562</v>
      </c>
      <c r="AT1258" s="19" t="s">
        <v>1563</v>
      </c>
      <c r="AU1258" s="19" t="s">
        <v>1564</v>
      </c>
      <c r="AV1258" s="19" t="s">
        <v>1565</v>
      </c>
      <c r="AW1258" s="19">
        <v>2008</v>
      </c>
      <c r="AX1258" s="19">
        <v>3</v>
      </c>
      <c r="AY1258" s="19" t="s">
        <v>1566</v>
      </c>
      <c r="AZ1258" s="19" t="s">
        <v>1567</v>
      </c>
      <c r="BA1258" s="19">
        <v>2009</v>
      </c>
      <c r="BB1258" t="str">
        <f>VLOOKUP(AC1258,'CTCwiretagcode(Jan2016)'!A$2:C$730,3,FALSE)</f>
        <v>SAM</v>
      </c>
      <c r="BC1258" t="str">
        <f t="shared" si="60"/>
        <v>Tr</v>
      </c>
      <c r="BD1258">
        <f t="shared" si="61"/>
        <v>3</v>
      </c>
      <c r="BE1258" t="str">
        <f t="shared" si="59"/>
        <v>6348413M10107  B2012810</v>
      </c>
      <c r="BK1258" s="19" t="s">
        <v>1503</v>
      </c>
    </row>
    <row r="1259" spans="1:63" x14ac:dyDescent="0.25">
      <c r="A1259" s="19" t="s">
        <v>1501</v>
      </c>
      <c r="B1259" s="19">
        <v>4.0999999999999996</v>
      </c>
      <c r="C1259" s="19">
        <v>20150424</v>
      </c>
      <c r="D1259" s="19" t="s">
        <v>41</v>
      </c>
      <c r="E1259" s="19" t="s">
        <v>41</v>
      </c>
      <c r="F1259" s="19">
        <v>2327528</v>
      </c>
      <c r="G1259" s="19">
        <v>1</v>
      </c>
      <c r="H1259" s="19">
        <v>2012</v>
      </c>
      <c r="I1259" s="19">
        <v>20120828</v>
      </c>
      <c r="J1259" s="19" t="s">
        <v>1501</v>
      </c>
      <c r="K1259" s="19">
        <v>6</v>
      </c>
      <c r="L1259" s="19">
        <v>36</v>
      </c>
      <c r="M1259" s="19">
        <v>23</v>
      </c>
      <c r="N1259" s="19">
        <v>29</v>
      </c>
      <c r="O1259" s="19" t="s">
        <v>1502</v>
      </c>
      <c r="P1259" s="19">
        <v>4</v>
      </c>
      <c r="Q1259" s="19" t="s">
        <v>42</v>
      </c>
      <c r="R1259" s="19"/>
      <c r="S1259" s="19">
        <v>5000</v>
      </c>
      <c r="T1259" s="19" t="s">
        <v>110</v>
      </c>
      <c r="U1259" s="19"/>
      <c r="V1259" s="19"/>
      <c r="W1259" s="19"/>
      <c r="X1259" s="19">
        <v>760</v>
      </c>
      <c r="Y1259" s="19">
        <v>0</v>
      </c>
      <c r="Z1259" s="19">
        <v>1</v>
      </c>
      <c r="AA1259" s="19" t="s">
        <v>48</v>
      </c>
      <c r="AB1259" s="19">
        <v>1</v>
      </c>
      <c r="AC1259" s="19">
        <v>634841</v>
      </c>
      <c r="AD1259" s="19">
        <v>12</v>
      </c>
      <c r="AE1259" s="19"/>
      <c r="AF1259" s="19"/>
      <c r="AG1259" s="19"/>
      <c r="AH1259" s="19">
        <v>121460</v>
      </c>
      <c r="AI1259" s="19">
        <v>1</v>
      </c>
      <c r="AJ1259" s="19"/>
      <c r="AK1259" s="19"/>
      <c r="AL1259" s="19"/>
      <c r="AM1259" s="19"/>
      <c r="AN1259" s="19"/>
      <c r="AO1259" s="19">
        <v>2.2999999999999998</v>
      </c>
      <c r="AP1259" s="19" t="s">
        <v>1504</v>
      </c>
      <c r="AQ1259" s="19" t="s">
        <v>1502</v>
      </c>
      <c r="AR1259" s="19" t="s">
        <v>1540</v>
      </c>
      <c r="AS1259" s="19" t="s">
        <v>1562</v>
      </c>
      <c r="AT1259" s="19" t="s">
        <v>1563</v>
      </c>
      <c r="AU1259" s="19" t="s">
        <v>1564</v>
      </c>
      <c r="AV1259" s="19" t="s">
        <v>1565</v>
      </c>
      <c r="AW1259" s="19">
        <v>2008</v>
      </c>
      <c r="AX1259" s="19">
        <v>3</v>
      </c>
      <c r="AY1259" s="19" t="s">
        <v>1566</v>
      </c>
      <c r="AZ1259" s="19" t="s">
        <v>1567</v>
      </c>
      <c r="BA1259" s="19">
        <v>2009</v>
      </c>
      <c r="BB1259" t="str">
        <f>VLOOKUP(AC1259,'CTCwiretagcode(Jan2016)'!A$2:C$730,3,FALSE)</f>
        <v>SAM</v>
      </c>
      <c r="BC1259" t="str">
        <f t="shared" si="60"/>
        <v>Tr</v>
      </c>
      <c r="BD1259">
        <f t="shared" si="61"/>
        <v>3</v>
      </c>
      <c r="BE1259" t="str">
        <f t="shared" si="59"/>
        <v>6348413M10107  B2012760</v>
      </c>
      <c r="BK1259" s="19" t="s">
        <v>1503</v>
      </c>
    </row>
    <row r="1260" spans="1:63" x14ac:dyDescent="0.25">
      <c r="A1260" s="19" t="s">
        <v>1501</v>
      </c>
      <c r="B1260" s="19">
        <v>4.0999999999999996</v>
      </c>
      <c r="C1260" s="19">
        <v>20160520</v>
      </c>
      <c r="D1260" s="19" t="s">
        <v>41</v>
      </c>
      <c r="E1260" s="19" t="s">
        <v>41</v>
      </c>
      <c r="F1260" s="19">
        <v>2464986</v>
      </c>
      <c r="G1260" s="19">
        <v>1</v>
      </c>
      <c r="H1260" s="19">
        <v>2013</v>
      </c>
      <c r="I1260" s="19">
        <v>20130923</v>
      </c>
      <c r="J1260" s="19" t="s">
        <v>1501</v>
      </c>
      <c r="K1260" s="19">
        <v>6</v>
      </c>
      <c r="L1260" s="19">
        <v>39</v>
      </c>
      <c r="M1260" s="19">
        <v>23</v>
      </c>
      <c r="N1260" s="19">
        <v>17</v>
      </c>
      <c r="O1260" s="19" t="s">
        <v>1502</v>
      </c>
      <c r="P1260" s="19">
        <v>4</v>
      </c>
      <c r="Q1260" s="19" t="s">
        <v>42</v>
      </c>
      <c r="R1260" s="19"/>
      <c r="S1260" s="19">
        <v>5000</v>
      </c>
      <c r="T1260" s="19" t="s">
        <v>110</v>
      </c>
      <c r="U1260" s="19"/>
      <c r="V1260" s="19"/>
      <c r="W1260" s="19"/>
      <c r="X1260" s="19">
        <v>880</v>
      </c>
      <c r="Y1260" s="19">
        <v>0</v>
      </c>
      <c r="Z1260" s="19">
        <v>1</v>
      </c>
      <c r="AA1260" s="19" t="s">
        <v>48</v>
      </c>
      <c r="AB1260" s="19">
        <v>1</v>
      </c>
      <c r="AC1260" s="19">
        <v>185705</v>
      </c>
      <c r="AD1260" s="19">
        <v>12</v>
      </c>
      <c r="AE1260" s="19"/>
      <c r="AF1260" s="19"/>
      <c r="AG1260" s="19"/>
      <c r="AH1260" s="19">
        <v>125385</v>
      </c>
      <c r="AI1260" s="19">
        <v>1</v>
      </c>
      <c r="AJ1260" s="19"/>
      <c r="AK1260" s="19"/>
      <c r="AL1260" s="19"/>
      <c r="AM1260" s="19"/>
      <c r="AN1260" s="19"/>
      <c r="AO1260" s="19">
        <v>1.72</v>
      </c>
      <c r="AP1260" s="19" t="s">
        <v>1504</v>
      </c>
      <c r="AQ1260" s="19" t="s">
        <v>1502</v>
      </c>
      <c r="AR1260" s="19" t="s">
        <v>1505</v>
      </c>
      <c r="AS1260" s="19" t="s">
        <v>1512</v>
      </c>
      <c r="AT1260" s="19" t="s">
        <v>1513</v>
      </c>
      <c r="AU1260" s="19" t="s">
        <v>1514</v>
      </c>
      <c r="AV1260" s="19" t="s">
        <v>1515</v>
      </c>
      <c r="AW1260" s="19">
        <v>2008</v>
      </c>
      <c r="AX1260" s="19">
        <v>3</v>
      </c>
      <c r="AY1260" s="19" t="s">
        <v>1516</v>
      </c>
      <c r="AZ1260" s="19" t="s">
        <v>1517</v>
      </c>
      <c r="BA1260" s="19">
        <v>2009</v>
      </c>
      <c r="BB1260" t="str">
        <f>VLOOKUP(AC1260,'CTCwiretagcode(Jan2016)'!A$2:C$730,3,FALSE)</f>
        <v>COW</v>
      </c>
      <c r="BC1260" t="str">
        <f t="shared" si="60"/>
        <v>Tr</v>
      </c>
      <c r="BD1260">
        <f t="shared" si="61"/>
        <v>3</v>
      </c>
      <c r="BE1260" t="str">
        <f t="shared" si="59"/>
        <v>1857053M10107  B2013880</v>
      </c>
      <c r="BK1260" s="19" t="s">
        <v>1503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30"/>
  <sheetViews>
    <sheetView topLeftCell="A666" workbookViewId="0">
      <selection activeCell="A682" sqref="A682"/>
    </sheetView>
  </sheetViews>
  <sheetFormatPr defaultRowHeight="15" x14ac:dyDescent="0.25"/>
  <sheetData>
    <row r="1" spans="1:45" x14ac:dyDescent="0.25">
      <c r="A1" s="51" t="s">
        <v>26</v>
      </c>
      <c r="B1" s="51" t="s">
        <v>18</v>
      </c>
      <c r="C1" s="51" t="s">
        <v>1595</v>
      </c>
      <c r="D1" s="51" t="s">
        <v>1596</v>
      </c>
      <c r="E1" s="51" t="s">
        <v>1597</v>
      </c>
      <c r="F1" s="51" t="s">
        <v>1598</v>
      </c>
      <c r="G1" s="51" t="s">
        <v>1599</v>
      </c>
      <c r="H1" s="51" t="s">
        <v>1600</v>
      </c>
      <c r="I1" s="51" t="s">
        <v>1601</v>
      </c>
      <c r="J1" s="51" t="s">
        <v>1602</v>
      </c>
      <c r="K1" s="51" t="s">
        <v>1603</v>
      </c>
      <c r="L1" s="51" t="s">
        <v>1604</v>
      </c>
      <c r="M1" s="51" t="s">
        <v>1605</v>
      </c>
      <c r="N1" s="51" t="s">
        <v>1606</v>
      </c>
      <c r="O1" s="51" t="s">
        <v>1607</v>
      </c>
      <c r="P1" s="51" t="s">
        <v>1608</v>
      </c>
      <c r="Q1" s="51" t="s">
        <v>1609</v>
      </c>
      <c r="R1" s="51" t="s">
        <v>1610</v>
      </c>
      <c r="S1" s="51" t="s">
        <v>1611</v>
      </c>
      <c r="T1" s="51" t="s">
        <v>1950</v>
      </c>
      <c r="U1" s="51" t="s">
        <v>1613</v>
      </c>
      <c r="V1" s="51" t="s">
        <v>1614</v>
      </c>
      <c r="X1" s="20" t="s">
        <v>26</v>
      </c>
      <c r="Y1" s="20" t="s">
        <v>18</v>
      </c>
      <c r="Z1" s="20" t="s">
        <v>1595</v>
      </c>
      <c r="AA1" s="20" t="s">
        <v>1596</v>
      </c>
      <c r="AB1" s="20" t="s">
        <v>1597</v>
      </c>
      <c r="AC1" s="20" t="s">
        <v>1598</v>
      </c>
      <c r="AD1" s="20" t="s">
        <v>1599</v>
      </c>
      <c r="AE1" s="20" t="s">
        <v>1600</v>
      </c>
      <c r="AF1" s="20" t="s">
        <v>1601</v>
      </c>
      <c r="AG1" s="20" t="s">
        <v>1602</v>
      </c>
      <c r="AH1" s="20" t="s">
        <v>1603</v>
      </c>
      <c r="AI1" s="20" t="s">
        <v>1604</v>
      </c>
      <c r="AJ1" s="20" t="s">
        <v>1605</v>
      </c>
      <c r="AK1" s="20" t="s">
        <v>1606</v>
      </c>
      <c r="AL1" s="20" t="s">
        <v>1607</v>
      </c>
      <c r="AM1" s="20" t="s">
        <v>1608</v>
      </c>
      <c r="AN1" s="20" t="s">
        <v>1609</v>
      </c>
      <c r="AO1" s="20" t="s">
        <v>1610</v>
      </c>
      <c r="AP1" s="20" t="s">
        <v>1611</v>
      </c>
      <c r="AQ1" s="20" t="s">
        <v>1612</v>
      </c>
      <c r="AR1" s="20" t="s">
        <v>1613</v>
      </c>
      <c r="AS1" s="20" t="s">
        <v>1614</v>
      </c>
    </row>
    <row r="2" spans="1:45" x14ac:dyDescent="0.25">
      <c r="A2" s="56">
        <v>25641</v>
      </c>
      <c r="B2" s="52" t="s">
        <v>43</v>
      </c>
      <c r="C2" s="52" t="s">
        <v>1615</v>
      </c>
      <c r="D2" s="53">
        <v>2005</v>
      </c>
      <c r="E2" s="52" t="s">
        <v>1616</v>
      </c>
      <c r="F2" s="52" t="s">
        <v>1617</v>
      </c>
      <c r="G2" s="52" t="s">
        <v>1618</v>
      </c>
      <c r="H2" s="54">
        <v>38869</v>
      </c>
      <c r="I2" s="54">
        <v>38875</v>
      </c>
      <c r="J2" s="52" t="s">
        <v>49</v>
      </c>
      <c r="K2" s="53">
        <v>53222</v>
      </c>
      <c r="L2" s="52" t="s">
        <v>54</v>
      </c>
      <c r="M2" s="55"/>
      <c r="N2" s="52" t="s">
        <v>49</v>
      </c>
      <c r="O2" s="53">
        <v>1799</v>
      </c>
      <c r="P2" s="52" t="s">
        <v>54</v>
      </c>
      <c r="Q2" s="55"/>
      <c r="R2" s="52" t="s">
        <v>54</v>
      </c>
      <c r="S2" s="52" t="s">
        <v>54</v>
      </c>
      <c r="T2" s="53" t="b">
        <v>0</v>
      </c>
      <c r="U2" s="52" t="s">
        <v>54</v>
      </c>
      <c r="V2" s="52" t="s">
        <v>54</v>
      </c>
      <c r="X2" s="25">
        <v>25641</v>
      </c>
      <c r="Y2" s="21" t="s">
        <v>43</v>
      </c>
      <c r="Z2" s="21" t="s">
        <v>1615</v>
      </c>
      <c r="AA2" s="22">
        <v>2005</v>
      </c>
      <c r="AB2" s="21" t="s">
        <v>1616</v>
      </c>
      <c r="AC2" s="21" t="s">
        <v>1617</v>
      </c>
      <c r="AD2" s="21" t="s">
        <v>1618</v>
      </c>
      <c r="AE2" s="23">
        <v>38869</v>
      </c>
      <c r="AF2" s="23">
        <v>38875</v>
      </c>
      <c r="AG2" s="21" t="s">
        <v>49</v>
      </c>
      <c r="AH2" s="22">
        <v>53222</v>
      </c>
      <c r="AI2" s="21" t="s">
        <v>54</v>
      </c>
      <c r="AJ2" s="24"/>
      <c r="AK2" s="21" t="s">
        <v>49</v>
      </c>
      <c r="AL2" s="22">
        <v>1799</v>
      </c>
      <c r="AM2" s="21" t="s">
        <v>54</v>
      </c>
      <c r="AN2" s="24"/>
      <c r="AO2" s="21" t="s">
        <v>54</v>
      </c>
      <c r="AP2" s="21" t="s">
        <v>54</v>
      </c>
      <c r="AQ2" s="22" t="b">
        <v>0</v>
      </c>
      <c r="AR2" s="21" t="s">
        <v>54</v>
      </c>
      <c r="AS2" s="21" t="s">
        <v>54</v>
      </c>
    </row>
    <row r="3" spans="1:45" x14ac:dyDescent="0.25">
      <c r="A3" s="56">
        <v>25650</v>
      </c>
      <c r="B3" s="52" t="s">
        <v>43</v>
      </c>
      <c r="C3" s="52" t="s">
        <v>1615</v>
      </c>
      <c r="D3" s="53">
        <v>2005</v>
      </c>
      <c r="E3" s="52" t="s">
        <v>1616</v>
      </c>
      <c r="F3" s="52" t="s">
        <v>1617</v>
      </c>
      <c r="G3" s="52" t="s">
        <v>1618</v>
      </c>
      <c r="H3" s="54">
        <v>38874</v>
      </c>
      <c r="I3" s="54">
        <v>38875</v>
      </c>
      <c r="J3" s="52" t="s">
        <v>49</v>
      </c>
      <c r="K3" s="53">
        <v>49090</v>
      </c>
      <c r="L3" s="52" t="s">
        <v>54</v>
      </c>
      <c r="M3" s="55"/>
      <c r="N3" s="52" t="s">
        <v>49</v>
      </c>
      <c r="O3" s="53">
        <v>3943</v>
      </c>
      <c r="P3" s="52" t="s">
        <v>54</v>
      </c>
      <c r="Q3" s="55"/>
      <c r="R3" s="52" t="s">
        <v>54</v>
      </c>
      <c r="S3" s="52" t="s">
        <v>54</v>
      </c>
      <c r="T3" s="53" t="b">
        <v>0</v>
      </c>
      <c r="U3" s="52" t="s">
        <v>54</v>
      </c>
      <c r="V3" s="52" t="s">
        <v>54</v>
      </c>
    </row>
    <row r="4" spans="1:45" x14ac:dyDescent="0.25">
      <c r="A4" s="56">
        <v>25652</v>
      </c>
      <c r="B4" s="52" t="s">
        <v>43</v>
      </c>
      <c r="C4" s="52" t="s">
        <v>1619</v>
      </c>
      <c r="D4" s="53">
        <v>2005</v>
      </c>
      <c r="E4" s="52" t="s">
        <v>1620</v>
      </c>
      <c r="F4" s="52" t="s">
        <v>1621</v>
      </c>
      <c r="G4" s="52" t="s">
        <v>1622</v>
      </c>
      <c r="H4" s="54">
        <v>38847</v>
      </c>
      <c r="I4" s="54">
        <v>38848</v>
      </c>
      <c r="J4" s="52" t="s">
        <v>49</v>
      </c>
      <c r="K4" s="53">
        <v>50529</v>
      </c>
      <c r="L4" s="52" t="s">
        <v>54</v>
      </c>
      <c r="M4" s="55"/>
      <c r="N4" s="52" t="s">
        <v>59</v>
      </c>
      <c r="O4" s="53">
        <v>78872</v>
      </c>
      <c r="P4" s="52" t="s">
        <v>49</v>
      </c>
      <c r="Q4" s="53">
        <v>1031</v>
      </c>
      <c r="R4" s="52" t="s">
        <v>54</v>
      </c>
      <c r="S4" s="52" t="s">
        <v>54</v>
      </c>
      <c r="T4" s="53" t="b">
        <v>0</v>
      </c>
      <c r="U4" s="52" t="s">
        <v>54</v>
      </c>
      <c r="V4" s="52" t="s">
        <v>54</v>
      </c>
    </row>
    <row r="5" spans="1:45" x14ac:dyDescent="0.25">
      <c r="A5" s="56">
        <v>25659</v>
      </c>
      <c r="B5" s="52" t="s">
        <v>43</v>
      </c>
      <c r="C5" s="52" t="s">
        <v>1619</v>
      </c>
      <c r="D5" s="53">
        <v>2005</v>
      </c>
      <c r="E5" s="52" t="s">
        <v>1620</v>
      </c>
      <c r="F5" s="52" t="s">
        <v>1621</v>
      </c>
      <c r="G5" s="52" t="s">
        <v>1622</v>
      </c>
      <c r="H5" s="54">
        <v>38847</v>
      </c>
      <c r="I5" s="54">
        <v>38848</v>
      </c>
      <c r="J5" s="52" t="s">
        <v>49</v>
      </c>
      <c r="K5" s="53">
        <v>45854</v>
      </c>
      <c r="L5" s="52" t="s">
        <v>54</v>
      </c>
      <c r="M5" s="55"/>
      <c r="N5" s="52" t="s">
        <v>59</v>
      </c>
      <c r="O5" s="53">
        <v>71575</v>
      </c>
      <c r="P5" s="52" t="s">
        <v>49</v>
      </c>
      <c r="Q5" s="53">
        <v>936</v>
      </c>
      <c r="R5" s="52" t="s">
        <v>54</v>
      </c>
      <c r="S5" s="52" t="s">
        <v>54</v>
      </c>
      <c r="T5" s="53" t="b">
        <v>0</v>
      </c>
      <c r="U5" s="52" t="s">
        <v>54</v>
      </c>
      <c r="V5" s="52" t="s">
        <v>54</v>
      </c>
    </row>
    <row r="6" spans="1:45" x14ac:dyDescent="0.25">
      <c r="A6" s="56">
        <v>50685</v>
      </c>
      <c r="B6" s="52" t="s">
        <v>43</v>
      </c>
      <c r="C6" s="52" t="s">
        <v>1627</v>
      </c>
      <c r="D6" s="53">
        <v>2007</v>
      </c>
      <c r="E6" s="52" t="s">
        <v>1628</v>
      </c>
      <c r="F6" s="52" t="s">
        <v>1629</v>
      </c>
      <c r="G6" s="52" t="s">
        <v>1618</v>
      </c>
      <c r="H6" s="54">
        <v>39512</v>
      </c>
      <c r="I6" s="54">
        <v>39512</v>
      </c>
      <c r="J6" s="52" t="s">
        <v>49</v>
      </c>
      <c r="K6" s="53">
        <v>37376</v>
      </c>
      <c r="L6" s="52" t="s">
        <v>54</v>
      </c>
      <c r="M6" s="55"/>
      <c r="N6" s="52" t="s">
        <v>49</v>
      </c>
      <c r="O6" s="53">
        <v>1785678</v>
      </c>
      <c r="P6" s="52" t="s">
        <v>54</v>
      </c>
      <c r="Q6" s="55"/>
      <c r="R6" s="52" t="s">
        <v>1630</v>
      </c>
      <c r="S6" s="52" t="s">
        <v>1631</v>
      </c>
      <c r="T6" s="53" t="b">
        <v>0</v>
      </c>
      <c r="U6" s="52" t="s">
        <v>54</v>
      </c>
      <c r="V6" s="52" t="s">
        <v>54</v>
      </c>
    </row>
    <row r="7" spans="1:45" x14ac:dyDescent="0.25">
      <c r="A7" s="56">
        <v>52570</v>
      </c>
      <c r="B7" s="52" t="s">
        <v>43</v>
      </c>
      <c r="C7" s="52" t="s">
        <v>1627</v>
      </c>
      <c r="D7" s="53">
        <v>2006</v>
      </c>
      <c r="E7" s="52" t="s">
        <v>1628</v>
      </c>
      <c r="F7" s="52" t="s">
        <v>1629</v>
      </c>
      <c r="G7" s="52" t="s">
        <v>1618</v>
      </c>
      <c r="H7" s="54">
        <v>39150</v>
      </c>
      <c r="I7" s="54">
        <v>39150</v>
      </c>
      <c r="J7" s="52" t="s">
        <v>49</v>
      </c>
      <c r="K7" s="53">
        <v>25097</v>
      </c>
      <c r="L7" s="52" t="s">
        <v>54</v>
      </c>
      <c r="M7" s="55"/>
      <c r="N7" s="52" t="s">
        <v>49</v>
      </c>
      <c r="O7" s="53">
        <v>343166</v>
      </c>
      <c r="P7" s="52" t="s">
        <v>54</v>
      </c>
      <c r="Q7" s="55"/>
      <c r="R7" s="52" t="s">
        <v>1630</v>
      </c>
      <c r="S7" s="52" t="s">
        <v>1638</v>
      </c>
      <c r="T7" s="53" t="b">
        <v>0</v>
      </c>
      <c r="U7" s="52" t="s">
        <v>54</v>
      </c>
      <c r="V7" s="52" t="s">
        <v>54</v>
      </c>
    </row>
    <row r="8" spans="1:45" x14ac:dyDescent="0.25">
      <c r="A8" s="56">
        <v>52577</v>
      </c>
      <c r="B8" s="52" t="s">
        <v>43</v>
      </c>
      <c r="C8" s="52" t="s">
        <v>1627</v>
      </c>
      <c r="D8" s="53">
        <v>2006</v>
      </c>
      <c r="E8" s="52" t="s">
        <v>1628</v>
      </c>
      <c r="F8" s="52" t="s">
        <v>1629</v>
      </c>
      <c r="G8" s="52" t="s">
        <v>1618</v>
      </c>
      <c r="H8" s="54">
        <v>39184</v>
      </c>
      <c r="I8" s="54">
        <v>39184</v>
      </c>
      <c r="J8" s="52" t="s">
        <v>49</v>
      </c>
      <c r="K8" s="53">
        <v>99904</v>
      </c>
      <c r="L8" s="52" t="s">
        <v>54</v>
      </c>
      <c r="M8" s="55"/>
      <c r="N8" s="52" t="s">
        <v>49</v>
      </c>
      <c r="O8" s="53">
        <v>4010587</v>
      </c>
      <c r="P8" s="52" t="s">
        <v>54</v>
      </c>
      <c r="Q8" s="55"/>
      <c r="R8" s="52" t="s">
        <v>1630</v>
      </c>
      <c r="S8" s="52" t="s">
        <v>1638</v>
      </c>
      <c r="T8" s="53" t="b">
        <v>0</v>
      </c>
      <c r="U8" s="52" t="s">
        <v>54</v>
      </c>
      <c r="V8" s="52" t="s">
        <v>54</v>
      </c>
    </row>
    <row r="9" spans="1:45" x14ac:dyDescent="0.25">
      <c r="A9" s="56">
        <v>52588</v>
      </c>
      <c r="B9" s="52" t="s">
        <v>43</v>
      </c>
      <c r="C9" s="52" t="s">
        <v>1627</v>
      </c>
      <c r="D9" s="53">
        <v>2006</v>
      </c>
      <c r="E9" s="52" t="s">
        <v>1628</v>
      </c>
      <c r="F9" s="52" t="s">
        <v>1629</v>
      </c>
      <c r="G9" s="52" t="s">
        <v>1618</v>
      </c>
      <c r="H9" s="54">
        <v>39146</v>
      </c>
      <c r="I9" s="54">
        <v>39146</v>
      </c>
      <c r="J9" s="52" t="s">
        <v>49</v>
      </c>
      <c r="K9" s="53">
        <v>25080</v>
      </c>
      <c r="L9" s="52" t="s">
        <v>54</v>
      </c>
      <c r="M9" s="55"/>
      <c r="N9" s="52" t="s">
        <v>49</v>
      </c>
      <c r="O9" s="53">
        <v>336192</v>
      </c>
      <c r="P9" s="52" t="s">
        <v>54</v>
      </c>
      <c r="Q9" s="55"/>
      <c r="R9" s="52" t="s">
        <v>1630</v>
      </c>
      <c r="S9" s="52" t="s">
        <v>1638</v>
      </c>
      <c r="T9" s="53" t="b">
        <v>0</v>
      </c>
      <c r="U9" s="52" t="s">
        <v>54</v>
      </c>
      <c r="V9" s="52" t="s">
        <v>54</v>
      </c>
    </row>
    <row r="10" spans="1:45" x14ac:dyDescent="0.25">
      <c r="A10" s="56">
        <v>52873</v>
      </c>
      <c r="B10" s="52" t="s">
        <v>43</v>
      </c>
      <c r="C10" s="52" t="s">
        <v>1627</v>
      </c>
      <c r="D10" s="53">
        <v>2005</v>
      </c>
      <c r="E10" s="52" t="s">
        <v>1628</v>
      </c>
      <c r="F10" s="52" t="s">
        <v>1629</v>
      </c>
      <c r="G10" s="52" t="s">
        <v>1618</v>
      </c>
      <c r="H10" s="54">
        <v>38842</v>
      </c>
      <c r="I10" s="54">
        <v>38842</v>
      </c>
      <c r="J10" s="52" t="s">
        <v>49</v>
      </c>
      <c r="K10" s="53">
        <v>147338</v>
      </c>
      <c r="L10" s="52" t="s">
        <v>54</v>
      </c>
      <c r="M10" s="55"/>
      <c r="N10" s="52" t="s">
        <v>49</v>
      </c>
      <c r="O10" s="53">
        <v>3124088</v>
      </c>
      <c r="P10" s="52" t="s">
        <v>54</v>
      </c>
      <c r="Q10" s="55"/>
      <c r="R10" s="52" t="s">
        <v>1630</v>
      </c>
      <c r="S10" s="52" t="s">
        <v>1639</v>
      </c>
      <c r="T10" s="53" t="b">
        <v>0</v>
      </c>
      <c r="U10" s="52" t="s">
        <v>54</v>
      </c>
      <c r="V10" s="52" t="s">
        <v>54</v>
      </c>
    </row>
    <row r="11" spans="1:45" x14ac:dyDescent="0.25">
      <c r="A11" s="56">
        <v>52874</v>
      </c>
      <c r="B11" s="52" t="s">
        <v>43</v>
      </c>
      <c r="C11" s="52" t="s">
        <v>1627</v>
      </c>
      <c r="D11" s="53">
        <v>2005</v>
      </c>
      <c r="E11" s="52" t="s">
        <v>1628</v>
      </c>
      <c r="F11" s="52" t="s">
        <v>1629</v>
      </c>
      <c r="G11" s="52" t="s">
        <v>1618</v>
      </c>
      <c r="H11" s="54">
        <v>38824</v>
      </c>
      <c r="I11" s="54">
        <v>38824</v>
      </c>
      <c r="J11" s="52" t="s">
        <v>49</v>
      </c>
      <c r="K11" s="53">
        <v>147870</v>
      </c>
      <c r="L11" s="52" t="s">
        <v>54</v>
      </c>
      <c r="M11" s="55"/>
      <c r="N11" s="52" t="s">
        <v>49</v>
      </c>
      <c r="O11" s="53">
        <v>3929905</v>
      </c>
      <c r="P11" s="52" t="s">
        <v>54</v>
      </c>
      <c r="Q11" s="55"/>
      <c r="R11" s="52" t="s">
        <v>1630</v>
      </c>
      <c r="S11" s="52" t="s">
        <v>1639</v>
      </c>
      <c r="T11" s="53" t="b">
        <v>0</v>
      </c>
      <c r="U11" s="52" t="s">
        <v>54</v>
      </c>
      <c r="V11" s="52" t="s">
        <v>54</v>
      </c>
    </row>
    <row r="12" spans="1:45" x14ac:dyDescent="0.25">
      <c r="A12" s="56">
        <v>52895</v>
      </c>
      <c r="B12" s="52" t="s">
        <v>43</v>
      </c>
      <c r="C12" s="52" t="s">
        <v>1627</v>
      </c>
      <c r="D12" s="53">
        <v>2006</v>
      </c>
      <c r="E12" s="52" t="s">
        <v>1628</v>
      </c>
      <c r="F12" s="52" t="s">
        <v>1629</v>
      </c>
      <c r="G12" s="52" t="s">
        <v>1618</v>
      </c>
      <c r="H12" s="54">
        <v>39150</v>
      </c>
      <c r="I12" s="54">
        <v>39150</v>
      </c>
      <c r="J12" s="52" t="s">
        <v>49</v>
      </c>
      <c r="K12" s="53">
        <v>49701</v>
      </c>
      <c r="L12" s="52" t="s">
        <v>54</v>
      </c>
      <c r="M12" s="55"/>
      <c r="N12" s="52" t="s">
        <v>49</v>
      </c>
      <c r="O12" s="53">
        <v>282235</v>
      </c>
      <c r="P12" s="52" t="s">
        <v>54</v>
      </c>
      <c r="Q12" s="55"/>
      <c r="R12" s="52" t="s">
        <v>1630</v>
      </c>
      <c r="S12" s="52" t="s">
        <v>1638</v>
      </c>
      <c r="T12" s="53" t="b">
        <v>0</v>
      </c>
      <c r="U12" s="52" t="s">
        <v>54</v>
      </c>
      <c r="V12" s="52" t="s">
        <v>54</v>
      </c>
    </row>
    <row r="13" spans="1:45" x14ac:dyDescent="0.25">
      <c r="A13" s="56">
        <v>52897</v>
      </c>
      <c r="B13" s="52" t="s">
        <v>43</v>
      </c>
      <c r="C13" s="52" t="s">
        <v>1627</v>
      </c>
      <c r="D13" s="53">
        <v>2006</v>
      </c>
      <c r="E13" s="52" t="s">
        <v>1628</v>
      </c>
      <c r="F13" s="52" t="s">
        <v>1629</v>
      </c>
      <c r="G13" s="52" t="s">
        <v>1618</v>
      </c>
      <c r="H13" s="54">
        <v>39146</v>
      </c>
      <c r="I13" s="54">
        <v>39146</v>
      </c>
      <c r="J13" s="52" t="s">
        <v>49</v>
      </c>
      <c r="K13" s="53">
        <v>49657</v>
      </c>
      <c r="L13" s="52" t="s">
        <v>54</v>
      </c>
      <c r="M13" s="55"/>
      <c r="N13" s="52" t="s">
        <v>49</v>
      </c>
      <c r="O13" s="53">
        <v>5721992</v>
      </c>
      <c r="P13" s="52" t="s">
        <v>54</v>
      </c>
      <c r="Q13" s="55"/>
      <c r="R13" s="52" t="s">
        <v>1630</v>
      </c>
      <c r="S13" s="52" t="s">
        <v>1638</v>
      </c>
      <c r="T13" s="53" t="b">
        <v>0</v>
      </c>
      <c r="U13" s="52" t="s">
        <v>54</v>
      </c>
      <c r="V13" s="52" t="s">
        <v>54</v>
      </c>
    </row>
    <row r="14" spans="1:45" x14ac:dyDescent="0.25">
      <c r="A14" s="56">
        <v>52971</v>
      </c>
      <c r="B14" s="52" t="s">
        <v>43</v>
      </c>
      <c r="C14" s="52" t="s">
        <v>1627</v>
      </c>
      <c r="D14" s="53">
        <v>2005</v>
      </c>
      <c r="E14" s="52" t="s">
        <v>1628</v>
      </c>
      <c r="F14" s="52" t="s">
        <v>1629</v>
      </c>
      <c r="G14" s="52" t="s">
        <v>1618</v>
      </c>
      <c r="H14" s="54">
        <v>38778</v>
      </c>
      <c r="I14" s="54">
        <v>38778</v>
      </c>
      <c r="J14" s="52" t="s">
        <v>49</v>
      </c>
      <c r="K14" s="53">
        <v>73383</v>
      </c>
      <c r="L14" s="52" t="s">
        <v>54</v>
      </c>
      <c r="M14" s="55"/>
      <c r="N14" s="52" t="s">
        <v>49</v>
      </c>
      <c r="O14" s="53">
        <v>3513631</v>
      </c>
      <c r="P14" s="52" t="s">
        <v>54</v>
      </c>
      <c r="Q14" s="55"/>
      <c r="R14" s="52" t="s">
        <v>1630</v>
      </c>
      <c r="S14" s="52" t="s">
        <v>1639</v>
      </c>
      <c r="T14" s="53" t="b">
        <v>0</v>
      </c>
      <c r="U14" s="52" t="s">
        <v>54</v>
      </c>
      <c r="V14" s="52" t="s">
        <v>54</v>
      </c>
    </row>
    <row r="15" spans="1:45" x14ac:dyDescent="0.25">
      <c r="A15" s="56">
        <v>52972</v>
      </c>
      <c r="B15" s="52" t="s">
        <v>43</v>
      </c>
      <c r="C15" s="52" t="s">
        <v>1627</v>
      </c>
      <c r="D15" s="53">
        <v>2005</v>
      </c>
      <c r="E15" s="52" t="s">
        <v>1628</v>
      </c>
      <c r="F15" s="52" t="s">
        <v>1629</v>
      </c>
      <c r="G15" s="52" t="s">
        <v>1618</v>
      </c>
      <c r="H15" s="54">
        <v>38778</v>
      </c>
      <c r="I15" s="54">
        <v>38778</v>
      </c>
      <c r="J15" s="52" t="s">
        <v>49</v>
      </c>
      <c r="K15" s="53">
        <v>74317</v>
      </c>
      <c r="L15" s="52" t="s">
        <v>54</v>
      </c>
      <c r="M15" s="55"/>
      <c r="N15" s="52" t="s">
        <v>49</v>
      </c>
      <c r="O15" s="53">
        <v>3780196</v>
      </c>
      <c r="P15" s="52" t="s">
        <v>54</v>
      </c>
      <c r="Q15" s="55"/>
      <c r="R15" s="52" t="s">
        <v>1630</v>
      </c>
      <c r="S15" s="52" t="s">
        <v>1639</v>
      </c>
      <c r="T15" s="53" t="b">
        <v>0</v>
      </c>
      <c r="U15" s="52" t="s">
        <v>54</v>
      </c>
      <c r="V15" s="52" t="s">
        <v>54</v>
      </c>
    </row>
    <row r="16" spans="1:45" x14ac:dyDescent="0.25">
      <c r="A16" s="56">
        <v>52978</v>
      </c>
      <c r="B16" s="52" t="s">
        <v>43</v>
      </c>
      <c r="C16" s="52" t="s">
        <v>1627</v>
      </c>
      <c r="D16" s="53">
        <v>2007</v>
      </c>
      <c r="E16" s="52" t="s">
        <v>1628</v>
      </c>
      <c r="F16" s="52" t="s">
        <v>1629</v>
      </c>
      <c r="G16" s="52" t="s">
        <v>1618</v>
      </c>
      <c r="H16" s="54">
        <v>39513</v>
      </c>
      <c r="I16" s="54">
        <v>39513</v>
      </c>
      <c r="J16" s="52" t="s">
        <v>49</v>
      </c>
      <c r="K16" s="53">
        <v>74087</v>
      </c>
      <c r="L16" s="52" t="s">
        <v>54</v>
      </c>
      <c r="M16" s="55"/>
      <c r="N16" s="52" t="s">
        <v>49</v>
      </c>
      <c r="O16" s="53">
        <v>1686682</v>
      </c>
      <c r="P16" s="52" t="s">
        <v>54</v>
      </c>
      <c r="Q16" s="55"/>
      <c r="R16" s="52" t="s">
        <v>1630</v>
      </c>
      <c r="S16" s="52" t="s">
        <v>1631</v>
      </c>
      <c r="T16" s="53" t="b">
        <v>0</v>
      </c>
      <c r="U16" s="52" t="s">
        <v>54</v>
      </c>
      <c r="V16" s="52" t="s">
        <v>54</v>
      </c>
    </row>
    <row r="17" spans="1:22" x14ac:dyDescent="0.25">
      <c r="A17" s="56">
        <v>53592</v>
      </c>
      <c r="B17" s="52" t="s">
        <v>43</v>
      </c>
      <c r="C17" s="52" t="s">
        <v>1627</v>
      </c>
      <c r="D17" s="53">
        <v>2006</v>
      </c>
      <c r="E17" s="52" t="s">
        <v>1628</v>
      </c>
      <c r="F17" s="52" t="s">
        <v>1629</v>
      </c>
      <c r="G17" s="52" t="s">
        <v>1618</v>
      </c>
      <c r="H17" s="54">
        <v>39203</v>
      </c>
      <c r="I17" s="54">
        <v>39203</v>
      </c>
      <c r="J17" s="52" t="s">
        <v>49</v>
      </c>
      <c r="K17" s="53">
        <v>97493</v>
      </c>
      <c r="L17" s="52" t="s">
        <v>54</v>
      </c>
      <c r="M17" s="55"/>
      <c r="N17" s="52" t="s">
        <v>49</v>
      </c>
      <c r="O17" s="53">
        <v>3298764</v>
      </c>
      <c r="P17" s="52" t="s">
        <v>54</v>
      </c>
      <c r="Q17" s="55"/>
      <c r="R17" s="52" t="s">
        <v>1630</v>
      </c>
      <c r="S17" s="52" t="s">
        <v>1638</v>
      </c>
      <c r="T17" s="53" t="b">
        <v>0</v>
      </c>
      <c r="U17" s="52" t="s">
        <v>54</v>
      </c>
      <c r="V17" s="52" t="s">
        <v>54</v>
      </c>
    </row>
    <row r="18" spans="1:22" x14ac:dyDescent="0.25">
      <c r="A18" s="56">
        <v>53767</v>
      </c>
      <c r="B18" s="52" t="s">
        <v>43</v>
      </c>
      <c r="C18" s="52" t="s">
        <v>1627</v>
      </c>
      <c r="D18" s="53">
        <v>2007</v>
      </c>
      <c r="E18" s="52" t="s">
        <v>1628</v>
      </c>
      <c r="F18" s="52" t="s">
        <v>1629</v>
      </c>
      <c r="G18" s="52" t="s">
        <v>1618</v>
      </c>
      <c r="H18" s="54">
        <v>39512</v>
      </c>
      <c r="I18" s="54">
        <v>39512</v>
      </c>
      <c r="J18" s="52" t="s">
        <v>49</v>
      </c>
      <c r="K18" s="53">
        <v>71942</v>
      </c>
      <c r="L18" s="52" t="s">
        <v>54</v>
      </c>
      <c r="M18" s="55"/>
      <c r="N18" s="52" t="s">
        <v>49</v>
      </c>
      <c r="O18" s="53">
        <v>1714631</v>
      </c>
      <c r="P18" s="52" t="s">
        <v>54</v>
      </c>
      <c r="Q18" s="55"/>
      <c r="R18" s="52" t="s">
        <v>1630</v>
      </c>
      <c r="S18" s="52" t="s">
        <v>1631</v>
      </c>
      <c r="T18" s="53" t="b">
        <v>0</v>
      </c>
      <c r="U18" s="52" t="s">
        <v>54</v>
      </c>
      <c r="V18" s="52" t="s">
        <v>54</v>
      </c>
    </row>
    <row r="19" spans="1:22" x14ac:dyDescent="0.25">
      <c r="A19" s="56">
        <v>53776</v>
      </c>
      <c r="B19" s="52" t="s">
        <v>43</v>
      </c>
      <c r="C19" s="52" t="s">
        <v>1627</v>
      </c>
      <c r="D19" s="53">
        <v>2007</v>
      </c>
      <c r="E19" s="52" t="s">
        <v>1628</v>
      </c>
      <c r="F19" s="52" t="s">
        <v>1629</v>
      </c>
      <c r="G19" s="52" t="s">
        <v>1618</v>
      </c>
      <c r="H19" s="54">
        <v>39570</v>
      </c>
      <c r="I19" s="54">
        <v>39570</v>
      </c>
      <c r="J19" s="52" t="s">
        <v>49</v>
      </c>
      <c r="K19" s="53">
        <v>25047</v>
      </c>
      <c r="L19" s="52" t="s">
        <v>54</v>
      </c>
      <c r="M19" s="55"/>
      <c r="N19" s="52" t="s">
        <v>49</v>
      </c>
      <c r="O19" s="53">
        <v>967181</v>
      </c>
      <c r="P19" s="52" t="s">
        <v>54</v>
      </c>
      <c r="Q19" s="55"/>
      <c r="R19" s="52" t="s">
        <v>1630</v>
      </c>
      <c r="S19" s="52" t="s">
        <v>1640</v>
      </c>
      <c r="T19" s="53" t="b">
        <v>0</v>
      </c>
      <c r="U19" s="52" t="s">
        <v>54</v>
      </c>
      <c r="V19" s="52" t="s">
        <v>54</v>
      </c>
    </row>
    <row r="20" spans="1:22" x14ac:dyDescent="0.25">
      <c r="A20" s="56">
        <v>53778</v>
      </c>
      <c r="B20" s="52" t="s">
        <v>43</v>
      </c>
      <c r="C20" s="52" t="s">
        <v>1627</v>
      </c>
      <c r="D20" s="53">
        <v>2007</v>
      </c>
      <c r="E20" s="52" t="s">
        <v>1628</v>
      </c>
      <c r="F20" s="52" t="s">
        <v>1629</v>
      </c>
      <c r="G20" s="52" t="s">
        <v>1618</v>
      </c>
      <c r="H20" s="54">
        <v>39570</v>
      </c>
      <c r="I20" s="54">
        <v>39570</v>
      </c>
      <c r="J20" s="52" t="s">
        <v>49</v>
      </c>
      <c r="K20" s="53">
        <v>25088</v>
      </c>
      <c r="L20" s="52" t="s">
        <v>54</v>
      </c>
      <c r="M20" s="55"/>
      <c r="N20" s="52" t="s">
        <v>49</v>
      </c>
      <c r="O20" s="53">
        <v>670584</v>
      </c>
      <c r="P20" s="52" t="s">
        <v>54</v>
      </c>
      <c r="Q20" s="55"/>
      <c r="R20" s="52" t="s">
        <v>1630</v>
      </c>
      <c r="S20" s="52" t="s">
        <v>1640</v>
      </c>
      <c r="T20" s="53" t="b">
        <v>0</v>
      </c>
      <c r="U20" s="52" t="s">
        <v>54</v>
      </c>
      <c r="V20" s="52" t="s">
        <v>54</v>
      </c>
    </row>
    <row r="21" spans="1:22" x14ac:dyDescent="0.25">
      <c r="A21" s="56">
        <v>53780</v>
      </c>
      <c r="B21" s="52" t="s">
        <v>43</v>
      </c>
      <c r="C21" s="52" t="s">
        <v>1627</v>
      </c>
      <c r="D21" s="53">
        <v>2007</v>
      </c>
      <c r="E21" s="52" t="s">
        <v>1628</v>
      </c>
      <c r="F21" s="52" t="s">
        <v>1629</v>
      </c>
      <c r="G21" s="52" t="s">
        <v>1618</v>
      </c>
      <c r="H21" s="54">
        <v>39570</v>
      </c>
      <c r="I21" s="54">
        <v>39570</v>
      </c>
      <c r="J21" s="52" t="s">
        <v>49</v>
      </c>
      <c r="K21" s="53">
        <v>24979</v>
      </c>
      <c r="L21" s="52" t="s">
        <v>54</v>
      </c>
      <c r="M21" s="55"/>
      <c r="N21" s="52" t="s">
        <v>49</v>
      </c>
      <c r="O21" s="53">
        <v>904257</v>
      </c>
      <c r="P21" s="52" t="s">
        <v>54</v>
      </c>
      <c r="Q21" s="55"/>
      <c r="R21" s="52" t="s">
        <v>1630</v>
      </c>
      <c r="S21" s="52" t="s">
        <v>1640</v>
      </c>
      <c r="T21" s="53" t="b">
        <v>0</v>
      </c>
      <c r="U21" s="52" t="s">
        <v>54</v>
      </c>
      <c r="V21" s="52" t="s">
        <v>54</v>
      </c>
    </row>
    <row r="22" spans="1:22" x14ac:dyDescent="0.25">
      <c r="A22" s="56">
        <v>53782</v>
      </c>
      <c r="B22" s="52" t="s">
        <v>43</v>
      </c>
      <c r="C22" s="52" t="s">
        <v>1627</v>
      </c>
      <c r="D22" s="53">
        <v>2007</v>
      </c>
      <c r="E22" s="52" t="s">
        <v>1628</v>
      </c>
      <c r="F22" s="52" t="s">
        <v>1629</v>
      </c>
      <c r="G22" s="52" t="s">
        <v>1618</v>
      </c>
      <c r="H22" s="54">
        <v>39513</v>
      </c>
      <c r="I22" s="54">
        <v>39513</v>
      </c>
      <c r="J22" s="52" t="s">
        <v>49</v>
      </c>
      <c r="K22" s="53">
        <v>37099</v>
      </c>
      <c r="L22" s="52" t="s">
        <v>54</v>
      </c>
      <c r="M22" s="55"/>
      <c r="N22" s="52" t="s">
        <v>49</v>
      </c>
      <c r="O22" s="53">
        <v>1782803</v>
      </c>
      <c r="P22" s="52" t="s">
        <v>54</v>
      </c>
      <c r="Q22" s="55"/>
      <c r="R22" s="52" t="s">
        <v>1630</v>
      </c>
      <c r="S22" s="52" t="s">
        <v>1631</v>
      </c>
      <c r="T22" s="53" t="b">
        <v>0</v>
      </c>
      <c r="U22" s="52" t="s">
        <v>54</v>
      </c>
      <c r="V22" s="52" t="s">
        <v>54</v>
      </c>
    </row>
    <row r="23" spans="1:22" x14ac:dyDescent="0.25">
      <c r="A23" s="56">
        <v>53794</v>
      </c>
      <c r="B23" s="52" t="s">
        <v>43</v>
      </c>
      <c r="C23" s="52" t="s">
        <v>1623</v>
      </c>
      <c r="D23" s="53">
        <v>2006</v>
      </c>
      <c r="E23" s="52" t="s">
        <v>1624</v>
      </c>
      <c r="F23" s="52" t="s">
        <v>1624</v>
      </c>
      <c r="G23" s="52" t="s">
        <v>1618</v>
      </c>
      <c r="H23" s="54">
        <v>39184</v>
      </c>
      <c r="I23" s="54">
        <v>39185</v>
      </c>
      <c r="J23" s="52" t="s">
        <v>49</v>
      </c>
      <c r="K23" s="53">
        <v>1278401</v>
      </c>
      <c r="L23" s="52" t="s">
        <v>54</v>
      </c>
      <c r="M23" s="55"/>
      <c r="N23" s="52" t="s">
        <v>59</v>
      </c>
      <c r="O23" s="53">
        <v>3825433</v>
      </c>
      <c r="P23" s="52" t="s">
        <v>54</v>
      </c>
      <c r="Q23" s="55"/>
      <c r="R23" s="52" t="s">
        <v>54</v>
      </c>
      <c r="S23" s="52" t="s">
        <v>54</v>
      </c>
      <c r="T23" s="53" t="b">
        <v>1</v>
      </c>
      <c r="U23" s="52" t="s">
        <v>54</v>
      </c>
      <c r="V23" s="52" t="s">
        <v>1951</v>
      </c>
    </row>
    <row r="24" spans="1:22" x14ac:dyDescent="0.25">
      <c r="A24" s="56">
        <v>53795</v>
      </c>
      <c r="B24" s="52" t="s">
        <v>43</v>
      </c>
      <c r="C24" s="52" t="s">
        <v>1623</v>
      </c>
      <c r="D24" s="53">
        <v>2006</v>
      </c>
      <c r="E24" s="52" t="s">
        <v>1624</v>
      </c>
      <c r="F24" s="52" t="s">
        <v>1624</v>
      </c>
      <c r="G24" s="52" t="s">
        <v>1618</v>
      </c>
      <c r="H24" s="54">
        <v>39195</v>
      </c>
      <c r="I24" s="54">
        <v>39197</v>
      </c>
      <c r="J24" s="52" t="s">
        <v>49</v>
      </c>
      <c r="K24" s="53">
        <v>1432683</v>
      </c>
      <c r="L24" s="52" t="s">
        <v>54</v>
      </c>
      <c r="M24" s="55"/>
      <c r="N24" s="52" t="s">
        <v>49</v>
      </c>
      <c r="O24" s="53">
        <v>1856</v>
      </c>
      <c r="P24" s="52" t="s">
        <v>59</v>
      </c>
      <c r="Q24" s="53">
        <v>4252400</v>
      </c>
      <c r="R24" s="52" t="s">
        <v>54</v>
      </c>
      <c r="S24" s="52" t="s">
        <v>54</v>
      </c>
      <c r="T24" s="53" t="b">
        <v>1</v>
      </c>
      <c r="U24" s="52" t="s">
        <v>54</v>
      </c>
      <c r="V24" s="52" t="s">
        <v>1951</v>
      </c>
    </row>
    <row r="25" spans="1:22" x14ac:dyDescent="0.25">
      <c r="A25" s="56">
        <v>53796</v>
      </c>
      <c r="B25" s="52" t="s">
        <v>43</v>
      </c>
      <c r="C25" s="52" t="s">
        <v>1623</v>
      </c>
      <c r="D25" s="53">
        <v>2006</v>
      </c>
      <c r="E25" s="52" t="s">
        <v>1624</v>
      </c>
      <c r="F25" s="52" t="s">
        <v>1624</v>
      </c>
      <c r="G25" s="52" t="s">
        <v>1618</v>
      </c>
      <c r="H25" s="54">
        <v>39195</v>
      </c>
      <c r="I25" s="54">
        <v>39197</v>
      </c>
      <c r="J25" s="52" t="s">
        <v>49</v>
      </c>
      <c r="K25" s="53">
        <v>64885</v>
      </c>
      <c r="L25" s="52" t="s">
        <v>54</v>
      </c>
      <c r="M25" s="55"/>
      <c r="N25" s="52" t="s">
        <v>49</v>
      </c>
      <c r="O25" s="53">
        <v>783</v>
      </c>
      <c r="P25" s="52" t="s">
        <v>59</v>
      </c>
      <c r="Q25" s="53">
        <v>171202</v>
      </c>
      <c r="R25" s="52" t="s">
        <v>54</v>
      </c>
      <c r="S25" s="52" t="s">
        <v>54</v>
      </c>
      <c r="T25" s="53" t="b">
        <v>1</v>
      </c>
      <c r="U25" s="52" t="s">
        <v>54</v>
      </c>
      <c r="V25" s="52" t="s">
        <v>1951</v>
      </c>
    </row>
    <row r="26" spans="1:22" x14ac:dyDescent="0.25">
      <c r="A26" s="56">
        <v>53797</v>
      </c>
      <c r="B26" s="52" t="s">
        <v>43</v>
      </c>
      <c r="C26" s="52" t="s">
        <v>1623</v>
      </c>
      <c r="D26" s="53">
        <v>2006</v>
      </c>
      <c r="E26" s="52" t="s">
        <v>1624</v>
      </c>
      <c r="F26" s="52" t="s">
        <v>1624</v>
      </c>
      <c r="G26" s="52" t="s">
        <v>1618</v>
      </c>
      <c r="H26" s="54">
        <v>39195</v>
      </c>
      <c r="I26" s="54">
        <v>39197</v>
      </c>
      <c r="J26" s="52" t="s">
        <v>49</v>
      </c>
      <c r="K26" s="53">
        <v>46377</v>
      </c>
      <c r="L26" s="52" t="s">
        <v>54</v>
      </c>
      <c r="M26" s="55"/>
      <c r="N26" s="52" t="s">
        <v>49</v>
      </c>
      <c r="O26" s="53">
        <v>560</v>
      </c>
      <c r="P26" s="52" t="s">
        <v>59</v>
      </c>
      <c r="Q26" s="53">
        <v>189933</v>
      </c>
      <c r="R26" s="52" t="s">
        <v>54</v>
      </c>
      <c r="S26" s="52" t="s">
        <v>54</v>
      </c>
      <c r="T26" s="53" t="b">
        <v>1</v>
      </c>
      <c r="U26" s="52" t="s">
        <v>54</v>
      </c>
      <c r="V26" s="52" t="s">
        <v>1951</v>
      </c>
    </row>
    <row r="27" spans="1:22" x14ac:dyDescent="0.25">
      <c r="A27" s="56">
        <v>53798</v>
      </c>
      <c r="B27" s="52" t="s">
        <v>43</v>
      </c>
      <c r="C27" s="52" t="s">
        <v>1623</v>
      </c>
      <c r="D27" s="53">
        <v>2006</v>
      </c>
      <c r="E27" s="52" t="s">
        <v>1624</v>
      </c>
      <c r="F27" s="52" t="s">
        <v>1624</v>
      </c>
      <c r="G27" s="52" t="s">
        <v>1618</v>
      </c>
      <c r="H27" s="54">
        <v>39195</v>
      </c>
      <c r="I27" s="54">
        <v>39197</v>
      </c>
      <c r="J27" s="52" t="s">
        <v>49</v>
      </c>
      <c r="K27" s="53">
        <v>64093</v>
      </c>
      <c r="L27" s="52" t="s">
        <v>54</v>
      </c>
      <c r="M27" s="55"/>
      <c r="N27" s="52" t="s">
        <v>49</v>
      </c>
      <c r="O27" s="53">
        <v>1870</v>
      </c>
      <c r="P27" s="52" t="s">
        <v>59</v>
      </c>
      <c r="Q27" s="53">
        <v>146301</v>
      </c>
      <c r="R27" s="52" t="s">
        <v>54</v>
      </c>
      <c r="S27" s="52" t="s">
        <v>54</v>
      </c>
      <c r="T27" s="53" t="b">
        <v>1</v>
      </c>
      <c r="U27" s="52" t="s">
        <v>54</v>
      </c>
      <c r="V27" s="52" t="s">
        <v>1951</v>
      </c>
    </row>
    <row r="28" spans="1:22" x14ac:dyDescent="0.25">
      <c r="A28" s="56">
        <v>53799</v>
      </c>
      <c r="B28" s="52" t="s">
        <v>43</v>
      </c>
      <c r="C28" s="52" t="s">
        <v>1623</v>
      </c>
      <c r="D28" s="53">
        <v>2006</v>
      </c>
      <c r="E28" s="52" t="s">
        <v>1624</v>
      </c>
      <c r="F28" s="52" t="s">
        <v>1624</v>
      </c>
      <c r="G28" s="52" t="s">
        <v>1618</v>
      </c>
      <c r="H28" s="54">
        <v>39195</v>
      </c>
      <c r="I28" s="54">
        <v>39197</v>
      </c>
      <c r="J28" s="52" t="s">
        <v>49</v>
      </c>
      <c r="K28" s="53">
        <v>39208</v>
      </c>
      <c r="L28" s="52" t="s">
        <v>54</v>
      </c>
      <c r="M28" s="55"/>
      <c r="N28" s="52" t="s">
        <v>49</v>
      </c>
      <c r="O28" s="53">
        <v>1144</v>
      </c>
      <c r="P28" s="52" t="s">
        <v>59</v>
      </c>
      <c r="Q28" s="53">
        <v>171912</v>
      </c>
      <c r="R28" s="52" t="s">
        <v>54</v>
      </c>
      <c r="S28" s="52" t="s">
        <v>54</v>
      </c>
      <c r="T28" s="53" t="b">
        <v>1</v>
      </c>
      <c r="U28" s="52" t="s">
        <v>54</v>
      </c>
      <c r="V28" s="52" t="s">
        <v>1951</v>
      </c>
    </row>
    <row r="29" spans="1:22" x14ac:dyDescent="0.25">
      <c r="A29" s="56">
        <v>53864</v>
      </c>
      <c r="B29" s="52" t="s">
        <v>43</v>
      </c>
      <c r="C29" s="52" t="s">
        <v>1623</v>
      </c>
      <c r="D29" s="53">
        <v>2006</v>
      </c>
      <c r="E29" s="52" t="s">
        <v>1624</v>
      </c>
      <c r="F29" s="52" t="s">
        <v>1624</v>
      </c>
      <c r="G29" s="52" t="s">
        <v>1618</v>
      </c>
      <c r="H29" s="54">
        <v>39195</v>
      </c>
      <c r="I29" s="54">
        <v>39197</v>
      </c>
      <c r="J29" s="52" t="s">
        <v>49</v>
      </c>
      <c r="K29" s="53">
        <v>64665</v>
      </c>
      <c r="L29" s="52" t="s">
        <v>54</v>
      </c>
      <c r="M29" s="55"/>
      <c r="N29" s="52" t="s">
        <v>49</v>
      </c>
      <c r="O29" s="53">
        <v>544</v>
      </c>
      <c r="P29" s="52" t="s">
        <v>59</v>
      </c>
      <c r="Q29" s="53">
        <v>147071</v>
      </c>
      <c r="R29" s="52" t="s">
        <v>54</v>
      </c>
      <c r="S29" s="52" t="s">
        <v>54</v>
      </c>
      <c r="T29" s="53" t="b">
        <v>1</v>
      </c>
      <c r="U29" s="52" t="s">
        <v>54</v>
      </c>
      <c r="V29" s="52" t="s">
        <v>1951</v>
      </c>
    </row>
    <row r="30" spans="1:22" x14ac:dyDescent="0.25">
      <c r="A30" s="56">
        <v>53865</v>
      </c>
      <c r="B30" s="52" t="s">
        <v>43</v>
      </c>
      <c r="C30" s="52" t="s">
        <v>1623</v>
      </c>
      <c r="D30" s="53">
        <v>2006</v>
      </c>
      <c r="E30" s="52" t="s">
        <v>1624</v>
      </c>
      <c r="F30" s="52" t="s">
        <v>1624</v>
      </c>
      <c r="G30" s="52" t="s">
        <v>1618</v>
      </c>
      <c r="H30" s="54">
        <v>39195</v>
      </c>
      <c r="I30" s="54">
        <v>39197</v>
      </c>
      <c r="J30" s="52" t="s">
        <v>49</v>
      </c>
      <c r="K30" s="53">
        <v>41770</v>
      </c>
      <c r="L30" s="52" t="s">
        <v>54</v>
      </c>
      <c r="M30" s="55"/>
      <c r="N30" s="52" t="s">
        <v>49</v>
      </c>
      <c r="O30" s="53">
        <v>351</v>
      </c>
      <c r="P30" s="52" t="s">
        <v>59</v>
      </c>
      <c r="Q30" s="53">
        <v>170159</v>
      </c>
      <c r="R30" s="52" t="s">
        <v>54</v>
      </c>
      <c r="S30" s="52" t="s">
        <v>54</v>
      </c>
      <c r="T30" s="53" t="b">
        <v>1</v>
      </c>
      <c r="U30" s="52" t="s">
        <v>54</v>
      </c>
      <c r="V30" s="52" t="s">
        <v>1951</v>
      </c>
    </row>
    <row r="31" spans="1:22" x14ac:dyDescent="0.25">
      <c r="A31" s="56">
        <v>53874</v>
      </c>
      <c r="B31" s="52" t="s">
        <v>43</v>
      </c>
      <c r="C31" s="52" t="s">
        <v>1627</v>
      </c>
      <c r="D31" s="53">
        <v>2007</v>
      </c>
      <c r="E31" s="52" t="s">
        <v>1628</v>
      </c>
      <c r="F31" s="52" t="s">
        <v>1629</v>
      </c>
      <c r="G31" s="52" t="s">
        <v>1618</v>
      </c>
      <c r="H31" s="54">
        <v>39570</v>
      </c>
      <c r="I31" s="54">
        <v>39570</v>
      </c>
      <c r="J31" s="52" t="s">
        <v>49</v>
      </c>
      <c r="K31" s="53">
        <v>25007</v>
      </c>
      <c r="L31" s="52" t="s">
        <v>54</v>
      </c>
      <c r="M31" s="55"/>
      <c r="N31" s="52" t="s">
        <v>49</v>
      </c>
      <c r="O31" s="53">
        <v>750506</v>
      </c>
      <c r="P31" s="52" t="s">
        <v>54</v>
      </c>
      <c r="Q31" s="55"/>
      <c r="R31" s="52" t="s">
        <v>1630</v>
      </c>
      <c r="S31" s="52" t="s">
        <v>1640</v>
      </c>
      <c r="T31" s="53" t="b">
        <v>0</v>
      </c>
      <c r="U31" s="52" t="s">
        <v>54</v>
      </c>
      <c r="V31" s="52" t="s">
        <v>54</v>
      </c>
    </row>
    <row r="32" spans="1:22" x14ac:dyDescent="0.25">
      <c r="A32" s="56">
        <v>54274</v>
      </c>
      <c r="B32" s="52" t="s">
        <v>43</v>
      </c>
      <c r="C32" s="52" t="s">
        <v>1627</v>
      </c>
      <c r="D32" s="53">
        <v>2007</v>
      </c>
      <c r="E32" s="52" t="s">
        <v>1628</v>
      </c>
      <c r="F32" s="52" t="s">
        <v>1629</v>
      </c>
      <c r="G32" s="52" t="s">
        <v>1618</v>
      </c>
      <c r="H32" s="54">
        <v>39548</v>
      </c>
      <c r="I32" s="54">
        <v>39548</v>
      </c>
      <c r="J32" s="52" t="s">
        <v>49</v>
      </c>
      <c r="K32" s="53">
        <v>62743</v>
      </c>
      <c r="L32" s="52" t="s">
        <v>54</v>
      </c>
      <c r="M32" s="55"/>
      <c r="N32" s="52" t="s">
        <v>49</v>
      </c>
      <c r="O32" s="53">
        <v>3420990</v>
      </c>
      <c r="P32" s="52" t="s">
        <v>54</v>
      </c>
      <c r="Q32" s="55"/>
      <c r="R32" s="52" t="s">
        <v>1630</v>
      </c>
      <c r="S32" s="52" t="s">
        <v>1641</v>
      </c>
      <c r="T32" s="53" t="b">
        <v>0</v>
      </c>
      <c r="U32" s="52" t="s">
        <v>54</v>
      </c>
      <c r="V32" s="52" t="s">
        <v>54</v>
      </c>
    </row>
    <row r="33" spans="1:22" x14ac:dyDescent="0.25">
      <c r="A33" s="56">
        <v>54276</v>
      </c>
      <c r="B33" s="52" t="s">
        <v>43</v>
      </c>
      <c r="C33" s="52" t="s">
        <v>1627</v>
      </c>
      <c r="D33" s="53">
        <v>2007</v>
      </c>
      <c r="E33" s="52" t="s">
        <v>1628</v>
      </c>
      <c r="F33" s="52" t="s">
        <v>1629</v>
      </c>
      <c r="G33" s="52" t="s">
        <v>1618</v>
      </c>
      <c r="H33" s="54">
        <v>39548</v>
      </c>
      <c r="I33" s="54">
        <v>39548</v>
      </c>
      <c r="J33" s="52" t="s">
        <v>49</v>
      </c>
      <c r="K33" s="53">
        <v>62594</v>
      </c>
      <c r="L33" s="52" t="s">
        <v>54</v>
      </c>
      <c r="M33" s="55"/>
      <c r="N33" s="52" t="s">
        <v>49</v>
      </c>
      <c r="O33" s="53">
        <v>318998</v>
      </c>
      <c r="P33" s="52" t="s">
        <v>54</v>
      </c>
      <c r="Q33" s="55"/>
      <c r="R33" s="52" t="s">
        <v>1630</v>
      </c>
      <c r="S33" s="52" t="s">
        <v>1641</v>
      </c>
      <c r="T33" s="53" t="b">
        <v>0</v>
      </c>
      <c r="U33" s="52" t="s">
        <v>54</v>
      </c>
      <c r="V33" s="52" t="s">
        <v>54</v>
      </c>
    </row>
    <row r="34" spans="1:22" x14ac:dyDescent="0.25">
      <c r="A34" s="56">
        <v>54318</v>
      </c>
      <c r="B34" s="52" t="s">
        <v>43</v>
      </c>
      <c r="C34" s="52" t="s">
        <v>1627</v>
      </c>
      <c r="D34" s="53">
        <v>2006</v>
      </c>
      <c r="E34" s="52" t="s">
        <v>1628</v>
      </c>
      <c r="F34" s="52" t="s">
        <v>1629</v>
      </c>
      <c r="G34" s="52" t="s">
        <v>1618</v>
      </c>
      <c r="H34" s="54">
        <v>39150</v>
      </c>
      <c r="I34" s="54">
        <v>39150</v>
      </c>
      <c r="J34" s="52" t="s">
        <v>49</v>
      </c>
      <c r="K34" s="53">
        <v>50089</v>
      </c>
      <c r="L34" s="52" t="s">
        <v>54</v>
      </c>
      <c r="M34" s="55"/>
      <c r="N34" s="52" t="s">
        <v>49</v>
      </c>
      <c r="O34" s="53">
        <v>292456</v>
      </c>
      <c r="P34" s="52" t="s">
        <v>54</v>
      </c>
      <c r="Q34" s="55"/>
      <c r="R34" s="52" t="s">
        <v>1630</v>
      </c>
      <c r="S34" s="52" t="s">
        <v>1638</v>
      </c>
      <c r="T34" s="53" t="b">
        <v>0</v>
      </c>
      <c r="U34" s="52" t="s">
        <v>54</v>
      </c>
      <c r="V34" s="52" t="s">
        <v>54</v>
      </c>
    </row>
    <row r="35" spans="1:22" x14ac:dyDescent="0.25">
      <c r="A35" s="56">
        <v>54336</v>
      </c>
      <c r="B35" s="52" t="s">
        <v>43</v>
      </c>
      <c r="C35" s="52" t="s">
        <v>1627</v>
      </c>
      <c r="D35" s="53">
        <v>2006</v>
      </c>
      <c r="E35" s="52" t="s">
        <v>1628</v>
      </c>
      <c r="F35" s="52" t="s">
        <v>1629</v>
      </c>
      <c r="G35" s="52" t="s">
        <v>1618</v>
      </c>
      <c r="H35" s="54">
        <v>39146</v>
      </c>
      <c r="I35" s="54">
        <v>39146</v>
      </c>
      <c r="J35" s="52" t="s">
        <v>49</v>
      </c>
      <c r="K35" s="53">
        <v>49356</v>
      </c>
      <c r="L35" s="52" t="s">
        <v>54</v>
      </c>
      <c r="M35" s="55"/>
      <c r="N35" s="52" t="s">
        <v>49</v>
      </c>
      <c r="O35" s="53">
        <v>290588</v>
      </c>
      <c r="P35" s="52" t="s">
        <v>54</v>
      </c>
      <c r="Q35" s="55"/>
      <c r="R35" s="52" t="s">
        <v>1630</v>
      </c>
      <c r="S35" s="52" t="s">
        <v>1638</v>
      </c>
      <c r="T35" s="53" t="b">
        <v>0</v>
      </c>
      <c r="U35" s="52" t="s">
        <v>54</v>
      </c>
      <c r="V35" s="52" t="s">
        <v>54</v>
      </c>
    </row>
    <row r="36" spans="1:22" x14ac:dyDescent="0.25">
      <c r="A36" s="56">
        <v>54391</v>
      </c>
      <c r="B36" s="52" t="s">
        <v>43</v>
      </c>
      <c r="C36" s="52" t="s">
        <v>1623</v>
      </c>
      <c r="D36" s="53">
        <v>2007</v>
      </c>
      <c r="E36" s="52" t="s">
        <v>1624</v>
      </c>
      <c r="F36" s="52" t="s">
        <v>1624</v>
      </c>
      <c r="G36" s="52" t="s">
        <v>1618</v>
      </c>
      <c r="H36" s="54">
        <v>39561</v>
      </c>
      <c r="I36" s="54">
        <v>39562</v>
      </c>
      <c r="J36" s="52" t="s">
        <v>49</v>
      </c>
      <c r="K36" s="53">
        <v>111161</v>
      </c>
      <c r="L36" s="52" t="s">
        <v>54</v>
      </c>
      <c r="M36" s="55"/>
      <c r="N36" s="52" t="s">
        <v>59</v>
      </c>
      <c r="O36" s="53">
        <v>333857</v>
      </c>
      <c r="P36" s="52" t="s">
        <v>54</v>
      </c>
      <c r="Q36" s="55"/>
      <c r="R36" s="52" t="s">
        <v>54</v>
      </c>
      <c r="S36" s="52" t="s">
        <v>54</v>
      </c>
      <c r="T36" s="53" t="b">
        <v>0</v>
      </c>
      <c r="U36" s="52" t="s">
        <v>54</v>
      </c>
      <c r="V36" s="52" t="s">
        <v>54</v>
      </c>
    </row>
    <row r="37" spans="1:22" x14ac:dyDescent="0.25">
      <c r="A37" s="56">
        <v>54393</v>
      </c>
      <c r="B37" s="52" t="s">
        <v>43</v>
      </c>
      <c r="C37" s="52" t="s">
        <v>1623</v>
      </c>
      <c r="D37" s="53">
        <v>2007</v>
      </c>
      <c r="E37" s="52" t="s">
        <v>1624</v>
      </c>
      <c r="F37" s="52" t="s">
        <v>1624</v>
      </c>
      <c r="G37" s="52" t="s">
        <v>1618</v>
      </c>
      <c r="H37" s="54">
        <v>39561</v>
      </c>
      <c r="I37" s="54">
        <v>39562</v>
      </c>
      <c r="J37" s="52" t="s">
        <v>49</v>
      </c>
      <c r="K37" s="53">
        <v>108921</v>
      </c>
      <c r="L37" s="52" t="s">
        <v>54</v>
      </c>
      <c r="M37" s="55"/>
      <c r="N37" s="52" t="s">
        <v>59</v>
      </c>
      <c r="O37" s="53">
        <v>327166</v>
      </c>
      <c r="P37" s="52" t="s">
        <v>54</v>
      </c>
      <c r="Q37" s="55"/>
      <c r="R37" s="52" t="s">
        <v>54</v>
      </c>
      <c r="S37" s="52" t="s">
        <v>54</v>
      </c>
      <c r="T37" s="53" t="b">
        <v>0</v>
      </c>
      <c r="U37" s="52" t="s">
        <v>54</v>
      </c>
      <c r="V37" s="52" t="s">
        <v>54</v>
      </c>
    </row>
    <row r="38" spans="1:22" x14ac:dyDescent="0.25">
      <c r="A38" s="56">
        <v>54395</v>
      </c>
      <c r="B38" s="52" t="s">
        <v>43</v>
      </c>
      <c r="C38" s="52" t="s">
        <v>1623</v>
      </c>
      <c r="D38" s="53">
        <v>2007</v>
      </c>
      <c r="E38" s="52" t="s">
        <v>1624</v>
      </c>
      <c r="F38" s="52" t="s">
        <v>1624</v>
      </c>
      <c r="G38" s="52" t="s">
        <v>1618</v>
      </c>
      <c r="H38" s="54">
        <v>39567</v>
      </c>
      <c r="I38" s="54">
        <v>39569</v>
      </c>
      <c r="J38" s="52" t="s">
        <v>49</v>
      </c>
      <c r="K38" s="53">
        <v>109247</v>
      </c>
      <c r="L38" s="52" t="s">
        <v>54</v>
      </c>
      <c r="M38" s="55"/>
      <c r="N38" s="52" t="s">
        <v>59</v>
      </c>
      <c r="O38" s="53">
        <v>327938</v>
      </c>
      <c r="P38" s="52" t="s">
        <v>54</v>
      </c>
      <c r="Q38" s="55"/>
      <c r="R38" s="52" t="s">
        <v>54</v>
      </c>
      <c r="S38" s="52" t="s">
        <v>54</v>
      </c>
      <c r="T38" s="53" t="b">
        <v>0</v>
      </c>
      <c r="U38" s="52" t="s">
        <v>54</v>
      </c>
      <c r="V38" s="52" t="s">
        <v>54</v>
      </c>
    </row>
    <row r="39" spans="1:22" x14ac:dyDescent="0.25">
      <c r="A39" s="56">
        <v>54398</v>
      </c>
      <c r="B39" s="52" t="s">
        <v>43</v>
      </c>
      <c r="C39" s="52" t="s">
        <v>1623</v>
      </c>
      <c r="D39" s="53">
        <v>2007</v>
      </c>
      <c r="E39" s="52" t="s">
        <v>1624</v>
      </c>
      <c r="F39" s="52" t="s">
        <v>1624</v>
      </c>
      <c r="G39" s="52" t="s">
        <v>1618</v>
      </c>
      <c r="H39" s="54">
        <v>39567</v>
      </c>
      <c r="I39" s="54">
        <v>39569</v>
      </c>
      <c r="J39" s="52" t="s">
        <v>49</v>
      </c>
      <c r="K39" s="53">
        <v>109295</v>
      </c>
      <c r="L39" s="52" t="s">
        <v>54</v>
      </c>
      <c r="M39" s="55"/>
      <c r="N39" s="52" t="s">
        <v>49</v>
      </c>
      <c r="O39" s="53">
        <v>127</v>
      </c>
      <c r="P39" s="52" t="s">
        <v>59</v>
      </c>
      <c r="Q39" s="53">
        <v>328645</v>
      </c>
      <c r="R39" s="52" t="s">
        <v>54</v>
      </c>
      <c r="S39" s="52" t="s">
        <v>54</v>
      </c>
      <c r="T39" s="53" t="b">
        <v>0</v>
      </c>
      <c r="U39" s="52" t="s">
        <v>54</v>
      </c>
      <c r="V39" s="52" t="s">
        <v>54</v>
      </c>
    </row>
    <row r="40" spans="1:22" x14ac:dyDescent="0.25">
      <c r="A40" s="56">
        <v>54399</v>
      </c>
      <c r="B40" s="52" t="s">
        <v>43</v>
      </c>
      <c r="C40" s="52" t="s">
        <v>1623</v>
      </c>
      <c r="D40" s="53">
        <v>2007</v>
      </c>
      <c r="E40" s="52" t="s">
        <v>1624</v>
      </c>
      <c r="F40" s="52" t="s">
        <v>1624</v>
      </c>
      <c r="G40" s="52" t="s">
        <v>1618</v>
      </c>
      <c r="H40" s="54">
        <v>39567</v>
      </c>
      <c r="I40" s="54">
        <v>39569</v>
      </c>
      <c r="J40" s="52" t="s">
        <v>49</v>
      </c>
      <c r="K40" s="53">
        <v>110799</v>
      </c>
      <c r="L40" s="52" t="s">
        <v>54</v>
      </c>
      <c r="M40" s="55"/>
      <c r="N40" s="52" t="s">
        <v>49</v>
      </c>
      <c r="O40" s="53">
        <v>263</v>
      </c>
      <c r="P40" s="52" t="s">
        <v>59</v>
      </c>
      <c r="Q40" s="53">
        <v>333599</v>
      </c>
      <c r="R40" s="52" t="s">
        <v>54</v>
      </c>
      <c r="S40" s="52" t="s">
        <v>54</v>
      </c>
      <c r="T40" s="53" t="b">
        <v>0</v>
      </c>
      <c r="U40" s="52" t="s">
        <v>54</v>
      </c>
      <c r="V40" s="52" t="s">
        <v>54</v>
      </c>
    </row>
    <row r="41" spans="1:22" x14ac:dyDescent="0.25">
      <c r="A41" s="56">
        <v>54464</v>
      </c>
      <c r="B41" s="52" t="s">
        <v>43</v>
      </c>
      <c r="C41" s="52" t="s">
        <v>1623</v>
      </c>
      <c r="D41" s="53">
        <v>2007</v>
      </c>
      <c r="E41" s="52" t="s">
        <v>1624</v>
      </c>
      <c r="F41" s="52" t="s">
        <v>1624</v>
      </c>
      <c r="G41" s="52" t="s">
        <v>1618</v>
      </c>
      <c r="H41" s="54">
        <v>39567</v>
      </c>
      <c r="I41" s="54">
        <v>39569</v>
      </c>
      <c r="J41" s="52" t="s">
        <v>49</v>
      </c>
      <c r="K41" s="53">
        <v>227353</v>
      </c>
      <c r="L41" s="52" t="s">
        <v>54</v>
      </c>
      <c r="M41" s="55"/>
      <c r="N41" s="52" t="s">
        <v>59</v>
      </c>
      <c r="O41" s="53">
        <v>682784</v>
      </c>
      <c r="P41" s="52" t="s">
        <v>54</v>
      </c>
      <c r="Q41" s="55"/>
      <c r="R41" s="52" t="s">
        <v>54</v>
      </c>
      <c r="S41" s="52" t="s">
        <v>54</v>
      </c>
      <c r="T41" s="53" t="b">
        <v>0</v>
      </c>
      <c r="U41" s="52" t="s">
        <v>54</v>
      </c>
      <c r="V41" s="52" t="s">
        <v>54</v>
      </c>
    </row>
    <row r="42" spans="1:22" x14ac:dyDescent="0.25">
      <c r="A42" s="56">
        <v>54465</v>
      </c>
      <c r="B42" s="52" t="s">
        <v>43</v>
      </c>
      <c r="C42" s="52" t="s">
        <v>1623</v>
      </c>
      <c r="D42" s="53">
        <v>2007</v>
      </c>
      <c r="E42" s="52" t="s">
        <v>1624</v>
      </c>
      <c r="F42" s="52" t="s">
        <v>1624</v>
      </c>
      <c r="G42" s="52" t="s">
        <v>1618</v>
      </c>
      <c r="H42" s="54">
        <v>39561</v>
      </c>
      <c r="I42" s="54">
        <v>39562</v>
      </c>
      <c r="J42" s="52" t="s">
        <v>49</v>
      </c>
      <c r="K42" s="53">
        <v>220907</v>
      </c>
      <c r="L42" s="52" t="s">
        <v>59</v>
      </c>
      <c r="M42" s="53">
        <v>260</v>
      </c>
      <c r="N42" s="52" t="s">
        <v>59</v>
      </c>
      <c r="O42" s="53">
        <v>664932</v>
      </c>
      <c r="P42" s="52" t="s">
        <v>54</v>
      </c>
      <c r="Q42" s="55"/>
      <c r="R42" s="52" t="s">
        <v>54</v>
      </c>
      <c r="S42" s="52" t="s">
        <v>54</v>
      </c>
      <c r="T42" s="53" t="b">
        <v>0</v>
      </c>
      <c r="U42" s="52" t="s">
        <v>54</v>
      </c>
      <c r="V42" s="52" t="s">
        <v>54</v>
      </c>
    </row>
    <row r="43" spans="1:22" x14ac:dyDescent="0.25">
      <c r="A43" s="56">
        <v>54466</v>
      </c>
      <c r="B43" s="52" t="s">
        <v>43</v>
      </c>
      <c r="C43" s="52" t="s">
        <v>1623</v>
      </c>
      <c r="D43" s="53">
        <v>2007</v>
      </c>
      <c r="E43" s="52" t="s">
        <v>1624</v>
      </c>
      <c r="F43" s="52" t="s">
        <v>1624</v>
      </c>
      <c r="G43" s="52" t="s">
        <v>1618</v>
      </c>
      <c r="H43" s="54">
        <v>39561</v>
      </c>
      <c r="I43" s="54">
        <v>39562</v>
      </c>
      <c r="J43" s="52" t="s">
        <v>49</v>
      </c>
      <c r="K43" s="53">
        <v>222908</v>
      </c>
      <c r="L43" s="52" t="s">
        <v>54</v>
      </c>
      <c r="M43" s="55"/>
      <c r="N43" s="52" t="s">
        <v>59</v>
      </c>
      <c r="O43" s="53">
        <v>669119</v>
      </c>
      <c r="P43" s="52" t="s">
        <v>54</v>
      </c>
      <c r="Q43" s="55"/>
      <c r="R43" s="52" t="s">
        <v>54</v>
      </c>
      <c r="S43" s="52" t="s">
        <v>54</v>
      </c>
      <c r="T43" s="53" t="b">
        <v>0</v>
      </c>
      <c r="U43" s="52" t="s">
        <v>54</v>
      </c>
      <c r="V43" s="52" t="s">
        <v>54</v>
      </c>
    </row>
    <row r="44" spans="1:22" x14ac:dyDescent="0.25">
      <c r="A44" s="56">
        <v>54467</v>
      </c>
      <c r="B44" s="52" t="s">
        <v>43</v>
      </c>
      <c r="C44" s="52" t="s">
        <v>1623</v>
      </c>
      <c r="D44" s="53">
        <v>2007</v>
      </c>
      <c r="E44" s="52" t="s">
        <v>1624</v>
      </c>
      <c r="F44" s="52" t="s">
        <v>1624</v>
      </c>
      <c r="G44" s="52" t="s">
        <v>1618</v>
      </c>
      <c r="H44" s="54">
        <v>39561</v>
      </c>
      <c r="I44" s="54">
        <v>39562</v>
      </c>
      <c r="J44" s="52" t="s">
        <v>49</v>
      </c>
      <c r="K44" s="53">
        <v>224687</v>
      </c>
      <c r="L44" s="52" t="s">
        <v>54</v>
      </c>
      <c r="M44" s="55"/>
      <c r="N44" s="52" t="s">
        <v>49</v>
      </c>
      <c r="O44" s="53">
        <v>284</v>
      </c>
      <c r="P44" s="52" t="s">
        <v>59</v>
      </c>
      <c r="Q44" s="53">
        <v>675495</v>
      </c>
      <c r="R44" s="52" t="s">
        <v>54</v>
      </c>
      <c r="S44" s="52" t="s">
        <v>54</v>
      </c>
      <c r="T44" s="53" t="b">
        <v>0</v>
      </c>
      <c r="U44" s="52" t="s">
        <v>54</v>
      </c>
      <c r="V44" s="52" t="s">
        <v>54</v>
      </c>
    </row>
    <row r="45" spans="1:22" x14ac:dyDescent="0.25">
      <c r="A45" s="56">
        <v>54468</v>
      </c>
      <c r="B45" s="52" t="s">
        <v>43</v>
      </c>
      <c r="C45" s="52" t="s">
        <v>1623</v>
      </c>
      <c r="D45" s="53">
        <v>2007</v>
      </c>
      <c r="E45" s="52" t="s">
        <v>1624</v>
      </c>
      <c r="F45" s="52" t="s">
        <v>1624</v>
      </c>
      <c r="G45" s="52" t="s">
        <v>1618</v>
      </c>
      <c r="H45" s="54">
        <v>39567</v>
      </c>
      <c r="I45" s="54">
        <v>39569</v>
      </c>
      <c r="J45" s="52" t="s">
        <v>49</v>
      </c>
      <c r="K45" s="53">
        <v>226107</v>
      </c>
      <c r="L45" s="52" t="s">
        <v>54</v>
      </c>
      <c r="M45" s="55"/>
      <c r="N45" s="52" t="s">
        <v>59</v>
      </c>
      <c r="O45" s="53">
        <v>678787</v>
      </c>
      <c r="P45" s="52" t="s">
        <v>54</v>
      </c>
      <c r="Q45" s="55"/>
      <c r="R45" s="52" t="s">
        <v>54</v>
      </c>
      <c r="S45" s="52" t="s">
        <v>54</v>
      </c>
      <c r="T45" s="53" t="b">
        <v>0</v>
      </c>
      <c r="U45" s="52" t="s">
        <v>54</v>
      </c>
      <c r="V45" s="52" t="s">
        <v>54</v>
      </c>
    </row>
    <row r="46" spans="1:22" x14ac:dyDescent="0.25">
      <c r="A46" s="56">
        <v>54469</v>
      </c>
      <c r="B46" s="52" t="s">
        <v>43</v>
      </c>
      <c r="C46" s="52" t="s">
        <v>1623</v>
      </c>
      <c r="D46" s="53">
        <v>2007</v>
      </c>
      <c r="E46" s="52" t="s">
        <v>1624</v>
      </c>
      <c r="F46" s="52" t="s">
        <v>1624</v>
      </c>
      <c r="G46" s="52" t="s">
        <v>1618</v>
      </c>
      <c r="H46" s="54">
        <v>39567</v>
      </c>
      <c r="I46" s="54">
        <v>39569</v>
      </c>
      <c r="J46" s="52" t="s">
        <v>49</v>
      </c>
      <c r="K46" s="53">
        <v>224293</v>
      </c>
      <c r="L46" s="52" t="s">
        <v>54</v>
      </c>
      <c r="M46" s="55"/>
      <c r="N46" s="52" t="s">
        <v>49</v>
      </c>
      <c r="O46" s="53">
        <v>270</v>
      </c>
      <c r="P46" s="52" t="s">
        <v>59</v>
      </c>
      <c r="Q46" s="53">
        <v>674107</v>
      </c>
      <c r="R46" s="52" t="s">
        <v>54</v>
      </c>
      <c r="S46" s="52" t="s">
        <v>54</v>
      </c>
      <c r="T46" s="53" t="b">
        <v>0</v>
      </c>
      <c r="U46" s="52" t="s">
        <v>54</v>
      </c>
      <c r="V46" s="52" t="s">
        <v>54</v>
      </c>
    </row>
    <row r="47" spans="1:22" x14ac:dyDescent="0.25">
      <c r="A47" s="56">
        <v>54470</v>
      </c>
      <c r="B47" s="52" t="s">
        <v>43</v>
      </c>
      <c r="C47" s="52" t="s">
        <v>1623</v>
      </c>
      <c r="D47" s="53">
        <v>2007</v>
      </c>
      <c r="E47" s="52" t="s">
        <v>1624</v>
      </c>
      <c r="F47" s="52" t="s">
        <v>1624</v>
      </c>
      <c r="G47" s="52" t="s">
        <v>1618</v>
      </c>
      <c r="H47" s="54">
        <v>39567</v>
      </c>
      <c r="I47" s="54">
        <v>39569</v>
      </c>
      <c r="J47" s="52" t="s">
        <v>49</v>
      </c>
      <c r="K47" s="53">
        <v>221255</v>
      </c>
      <c r="L47" s="52" t="s">
        <v>54</v>
      </c>
      <c r="M47" s="55"/>
      <c r="N47" s="52" t="s">
        <v>49</v>
      </c>
      <c r="O47" s="53">
        <v>2373</v>
      </c>
      <c r="P47" s="52" t="s">
        <v>59</v>
      </c>
      <c r="Q47" s="53">
        <v>671381</v>
      </c>
      <c r="R47" s="52" t="s">
        <v>54</v>
      </c>
      <c r="S47" s="52" t="s">
        <v>54</v>
      </c>
      <c r="T47" s="53" t="b">
        <v>0</v>
      </c>
      <c r="U47" s="52" t="s">
        <v>54</v>
      </c>
      <c r="V47" s="52" t="s">
        <v>54</v>
      </c>
    </row>
    <row r="48" spans="1:22" x14ac:dyDescent="0.25">
      <c r="A48" s="56">
        <v>54471</v>
      </c>
      <c r="B48" s="52" t="s">
        <v>43</v>
      </c>
      <c r="C48" s="52" t="s">
        <v>1623</v>
      </c>
      <c r="D48" s="53">
        <v>2007</v>
      </c>
      <c r="E48" s="52" t="s">
        <v>1624</v>
      </c>
      <c r="F48" s="52" t="s">
        <v>1624</v>
      </c>
      <c r="G48" s="52" t="s">
        <v>1618</v>
      </c>
      <c r="H48" s="54">
        <v>39567</v>
      </c>
      <c r="I48" s="54">
        <v>39569</v>
      </c>
      <c r="J48" s="52" t="s">
        <v>49</v>
      </c>
      <c r="K48" s="53">
        <v>338491</v>
      </c>
      <c r="L48" s="52" t="s">
        <v>54</v>
      </c>
      <c r="M48" s="55"/>
      <c r="N48" s="52" t="s">
        <v>49</v>
      </c>
      <c r="O48" s="53">
        <v>438</v>
      </c>
      <c r="P48" s="52" t="s">
        <v>59</v>
      </c>
      <c r="Q48" s="53">
        <v>1017136</v>
      </c>
      <c r="R48" s="52" t="s">
        <v>54</v>
      </c>
      <c r="S48" s="52" t="s">
        <v>54</v>
      </c>
      <c r="T48" s="53" t="b">
        <v>0</v>
      </c>
      <c r="U48" s="52" t="s">
        <v>54</v>
      </c>
      <c r="V48" s="52" t="s">
        <v>54</v>
      </c>
    </row>
    <row r="49" spans="1:22" x14ac:dyDescent="0.25">
      <c r="A49" s="56">
        <v>54472</v>
      </c>
      <c r="B49" s="52" t="s">
        <v>43</v>
      </c>
      <c r="C49" s="52" t="s">
        <v>1623</v>
      </c>
      <c r="D49" s="53">
        <v>2007</v>
      </c>
      <c r="E49" s="52" t="s">
        <v>1624</v>
      </c>
      <c r="F49" s="52" t="s">
        <v>1624</v>
      </c>
      <c r="G49" s="52" t="s">
        <v>1618</v>
      </c>
      <c r="H49" s="54">
        <v>39567</v>
      </c>
      <c r="I49" s="54">
        <v>39569</v>
      </c>
      <c r="J49" s="52" t="s">
        <v>49</v>
      </c>
      <c r="K49" s="53">
        <v>346353</v>
      </c>
      <c r="L49" s="52" t="s">
        <v>54</v>
      </c>
      <c r="M49" s="55"/>
      <c r="N49" s="52" t="s">
        <v>59</v>
      </c>
      <c r="O49" s="53">
        <v>1040056</v>
      </c>
      <c r="P49" s="52" t="s">
        <v>54</v>
      </c>
      <c r="Q49" s="55"/>
      <c r="R49" s="52" t="s">
        <v>54</v>
      </c>
      <c r="S49" s="52" t="s">
        <v>54</v>
      </c>
      <c r="T49" s="53" t="b">
        <v>0</v>
      </c>
      <c r="U49" s="52" t="s">
        <v>54</v>
      </c>
      <c r="V49" s="52" t="s">
        <v>54</v>
      </c>
    </row>
    <row r="50" spans="1:22" x14ac:dyDescent="0.25">
      <c r="A50" s="56">
        <v>54864</v>
      </c>
      <c r="B50" s="52" t="s">
        <v>43</v>
      </c>
      <c r="C50" s="52" t="s">
        <v>1627</v>
      </c>
      <c r="D50" s="53">
        <v>2008</v>
      </c>
      <c r="E50" s="52" t="s">
        <v>1628</v>
      </c>
      <c r="F50" s="52" t="s">
        <v>1629</v>
      </c>
      <c r="G50" s="52" t="s">
        <v>1618</v>
      </c>
      <c r="H50" s="54">
        <v>39916</v>
      </c>
      <c r="I50" s="54">
        <v>39916</v>
      </c>
      <c r="J50" s="52" t="s">
        <v>49</v>
      </c>
      <c r="K50" s="53">
        <v>179920</v>
      </c>
      <c r="L50" s="52" t="s">
        <v>54</v>
      </c>
      <c r="M50" s="55"/>
      <c r="N50" s="52" t="s">
        <v>49</v>
      </c>
      <c r="O50" s="53">
        <v>6099446</v>
      </c>
      <c r="P50" s="52" t="s">
        <v>54</v>
      </c>
      <c r="Q50" s="55"/>
      <c r="R50" s="52" t="s">
        <v>1630</v>
      </c>
      <c r="S50" s="52" t="s">
        <v>1642</v>
      </c>
      <c r="T50" s="53" t="b">
        <v>0</v>
      </c>
      <c r="U50" s="52" t="s">
        <v>54</v>
      </c>
      <c r="V50" s="52" t="s">
        <v>54</v>
      </c>
    </row>
    <row r="51" spans="1:22" x14ac:dyDescent="0.25">
      <c r="A51" s="56">
        <v>54866</v>
      </c>
      <c r="B51" s="52" t="s">
        <v>43</v>
      </c>
      <c r="C51" s="52" t="s">
        <v>1627</v>
      </c>
      <c r="D51" s="53">
        <v>2008</v>
      </c>
      <c r="E51" s="52" t="s">
        <v>1628</v>
      </c>
      <c r="F51" s="52" t="s">
        <v>1629</v>
      </c>
      <c r="G51" s="52" t="s">
        <v>1618</v>
      </c>
      <c r="H51" s="54">
        <v>39934</v>
      </c>
      <c r="I51" s="54">
        <v>39934</v>
      </c>
      <c r="J51" s="52" t="s">
        <v>49</v>
      </c>
      <c r="K51" s="53">
        <v>179973</v>
      </c>
      <c r="L51" s="52" t="s">
        <v>54</v>
      </c>
      <c r="M51" s="55"/>
      <c r="N51" s="52" t="s">
        <v>49</v>
      </c>
      <c r="O51" s="53">
        <v>4413723</v>
      </c>
      <c r="P51" s="52" t="s">
        <v>54</v>
      </c>
      <c r="Q51" s="55"/>
      <c r="R51" s="52" t="s">
        <v>1630</v>
      </c>
      <c r="S51" s="52" t="s">
        <v>1643</v>
      </c>
      <c r="T51" s="53" t="b">
        <v>0</v>
      </c>
      <c r="U51" s="52" t="s">
        <v>54</v>
      </c>
      <c r="V51" s="52" t="s">
        <v>54</v>
      </c>
    </row>
    <row r="52" spans="1:22" x14ac:dyDescent="0.25">
      <c r="A52" s="56">
        <v>54872</v>
      </c>
      <c r="B52" s="52" t="s">
        <v>43</v>
      </c>
      <c r="C52" s="52" t="s">
        <v>1623</v>
      </c>
      <c r="D52" s="53">
        <v>2008</v>
      </c>
      <c r="E52" s="52" t="s">
        <v>1624</v>
      </c>
      <c r="F52" s="52" t="s">
        <v>1624</v>
      </c>
      <c r="G52" s="52" t="s">
        <v>1618</v>
      </c>
      <c r="H52" s="54">
        <v>39919</v>
      </c>
      <c r="I52" s="54">
        <v>39919</v>
      </c>
      <c r="J52" s="52" t="s">
        <v>49</v>
      </c>
      <c r="K52" s="53">
        <v>119391</v>
      </c>
      <c r="L52" s="52" t="s">
        <v>54</v>
      </c>
      <c r="M52" s="55"/>
      <c r="N52" s="52" t="s">
        <v>59</v>
      </c>
      <c r="O52" s="53">
        <v>358513</v>
      </c>
      <c r="P52" s="52" t="s">
        <v>54</v>
      </c>
      <c r="Q52" s="55"/>
      <c r="R52" s="52" t="s">
        <v>54</v>
      </c>
      <c r="S52" s="52" t="s">
        <v>54</v>
      </c>
      <c r="T52" s="53" t="b">
        <v>0</v>
      </c>
      <c r="U52" s="52" t="s">
        <v>54</v>
      </c>
      <c r="V52" s="52" t="s">
        <v>54</v>
      </c>
    </row>
    <row r="53" spans="1:22" x14ac:dyDescent="0.25">
      <c r="A53" s="56">
        <v>54873</v>
      </c>
      <c r="B53" s="52" t="s">
        <v>43</v>
      </c>
      <c r="C53" s="52" t="s">
        <v>1623</v>
      </c>
      <c r="D53" s="53">
        <v>2008</v>
      </c>
      <c r="E53" s="52" t="s">
        <v>1624</v>
      </c>
      <c r="F53" s="52" t="s">
        <v>1624</v>
      </c>
      <c r="G53" s="52" t="s">
        <v>1618</v>
      </c>
      <c r="H53" s="54">
        <v>39926</v>
      </c>
      <c r="I53" s="54">
        <v>39926</v>
      </c>
      <c r="J53" s="52" t="s">
        <v>49</v>
      </c>
      <c r="K53" s="53">
        <v>129807</v>
      </c>
      <c r="L53" s="52" t="s">
        <v>54</v>
      </c>
      <c r="M53" s="55"/>
      <c r="N53" s="52" t="s">
        <v>59</v>
      </c>
      <c r="O53" s="53">
        <v>389689</v>
      </c>
      <c r="P53" s="52" t="s">
        <v>54</v>
      </c>
      <c r="Q53" s="55"/>
      <c r="R53" s="52" t="s">
        <v>54</v>
      </c>
      <c r="S53" s="52" t="s">
        <v>54</v>
      </c>
      <c r="T53" s="53" t="b">
        <v>0</v>
      </c>
      <c r="U53" s="52" t="s">
        <v>54</v>
      </c>
      <c r="V53" s="52" t="s">
        <v>54</v>
      </c>
    </row>
    <row r="54" spans="1:22" x14ac:dyDescent="0.25">
      <c r="A54" s="56">
        <v>54874</v>
      </c>
      <c r="B54" s="52" t="s">
        <v>43</v>
      </c>
      <c r="C54" s="52" t="s">
        <v>1623</v>
      </c>
      <c r="D54" s="53">
        <v>2008</v>
      </c>
      <c r="E54" s="52" t="s">
        <v>1624</v>
      </c>
      <c r="F54" s="52" t="s">
        <v>1624</v>
      </c>
      <c r="G54" s="52" t="s">
        <v>1618</v>
      </c>
      <c r="H54" s="54">
        <v>39912</v>
      </c>
      <c r="I54" s="54">
        <v>39912</v>
      </c>
      <c r="J54" s="52" t="s">
        <v>49</v>
      </c>
      <c r="K54" s="53">
        <v>118116</v>
      </c>
      <c r="L54" s="52" t="s">
        <v>54</v>
      </c>
      <c r="M54" s="55"/>
      <c r="N54" s="52" t="s">
        <v>59</v>
      </c>
      <c r="O54" s="53">
        <v>354644</v>
      </c>
      <c r="P54" s="52" t="s">
        <v>54</v>
      </c>
      <c r="Q54" s="55"/>
      <c r="R54" s="52" t="s">
        <v>54</v>
      </c>
      <c r="S54" s="52" t="s">
        <v>54</v>
      </c>
      <c r="T54" s="53" t="b">
        <v>0</v>
      </c>
      <c r="U54" s="52" t="s">
        <v>54</v>
      </c>
      <c r="V54" s="52" t="s">
        <v>54</v>
      </c>
    </row>
    <row r="55" spans="1:22" x14ac:dyDescent="0.25">
      <c r="A55" s="56">
        <v>54875</v>
      </c>
      <c r="B55" s="52" t="s">
        <v>43</v>
      </c>
      <c r="C55" s="52" t="s">
        <v>1623</v>
      </c>
      <c r="D55" s="53">
        <v>2008</v>
      </c>
      <c r="E55" s="52" t="s">
        <v>1624</v>
      </c>
      <c r="F55" s="52" t="s">
        <v>1624</v>
      </c>
      <c r="G55" s="52" t="s">
        <v>1618</v>
      </c>
      <c r="H55" s="54">
        <v>39912</v>
      </c>
      <c r="I55" s="54">
        <v>39912</v>
      </c>
      <c r="J55" s="52" t="s">
        <v>49</v>
      </c>
      <c r="K55" s="53">
        <v>112979</v>
      </c>
      <c r="L55" s="52" t="s">
        <v>54</v>
      </c>
      <c r="M55" s="55"/>
      <c r="N55" s="52" t="s">
        <v>59</v>
      </c>
      <c r="O55" s="53">
        <v>339299</v>
      </c>
      <c r="P55" s="52" t="s">
        <v>54</v>
      </c>
      <c r="Q55" s="55"/>
      <c r="R55" s="52" t="s">
        <v>54</v>
      </c>
      <c r="S55" s="52" t="s">
        <v>54</v>
      </c>
      <c r="T55" s="53" t="b">
        <v>0</v>
      </c>
      <c r="U55" s="52" t="s">
        <v>54</v>
      </c>
      <c r="V55" s="52" t="s">
        <v>54</v>
      </c>
    </row>
    <row r="56" spans="1:22" x14ac:dyDescent="0.25">
      <c r="A56" s="56">
        <v>54876</v>
      </c>
      <c r="B56" s="52" t="s">
        <v>43</v>
      </c>
      <c r="C56" s="52" t="s">
        <v>1623</v>
      </c>
      <c r="D56" s="53">
        <v>2008</v>
      </c>
      <c r="E56" s="52" t="s">
        <v>1624</v>
      </c>
      <c r="F56" s="52" t="s">
        <v>1624</v>
      </c>
      <c r="G56" s="52" t="s">
        <v>1618</v>
      </c>
      <c r="H56" s="54">
        <v>39912</v>
      </c>
      <c r="I56" s="54">
        <v>39912</v>
      </c>
      <c r="J56" s="52" t="s">
        <v>49</v>
      </c>
      <c r="K56" s="53">
        <v>105755</v>
      </c>
      <c r="L56" s="52" t="s">
        <v>54</v>
      </c>
      <c r="M56" s="55"/>
      <c r="N56" s="52" t="s">
        <v>59</v>
      </c>
      <c r="O56" s="53">
        <v>317638</v>
      </c>
      <c r="P56" s="52" t="s">
        <v>54</v>
      </c>
      <c r="Q56" s="55"/>
      <c r="R56" s="52" t="s">
        <v>54</v>
      </c>
      <c r="S56" s="52" t="s">
        <v>54</v>
      </c>
      <c r="T56" s="53" t="b">
        <v>0</v>
      </c>
      <c r="U56" s="52" t="s">
        <v>54</v>
      </c>
      <c r="V56" s="52" t="s">
        <v>54</v>
      </c>
    </row>
    <row r="57" spans="1:22" x14ac:dyDescent="0.25">
      <c r="A57" s="56">
        <v>54877</v>
      </c>
      <c r="B57" s="52" t="s">
        <v>43</v>
      </c>
      <c r="C57" s="52" t="s">
        <v>1623</v>
      </c>
      <c r="D57" s="53">
        <v>2008</v>
      </c>
      <c r="E57" s="52" t="s">
        <v>1624</v>
      </c>
      <c r="F57" s="52" t="s">
        <v>1624</v>
      </c>
      <c r="G57" s="52" t="s">
        <v>1618</v>
      </c>
      <c r="H57" s="54">
        <v>39912</v>
      </c>
      <c r="I57" s="54">
        <v>39912</v>
      </c>
      <c r="J57" s="52" t="s">
        <v>49</v>
      </c>
      <c r="K57" s="53">
        <v>108337</v>
      </c>
      <c r="L57" s="52" t="s">
        <v>54</v>
      </c>
      <c r="M57" s="55"/>
      <c r="N57" s="52" t="s">
        <v>59</v>
      </c>
      <c r="O57" s="53">
        <v>325459</v>
      </c>
      <c r="P57" s="52" t="s">
        <v>54</v>
      </c>
      <c r="Q57" s="55"/>
      <c r="R57" s="52" t="s">
        <v>54</v>
      </c>
      <c r="S57" s="52" t="s">
        <v>54</v>
      </c>
      <c r="T57" s="53" t="b">
        <v>0</v>
      </c>
      <c r="U57" s="52" t="s">
        <v>54</v>
      </c>
      <c r="V57" s="52" t="s">
        <v>54</v>
      </c>
    </row>
    <row r="58" spans="1:22" x14ac:dyDescent="0.25">
      <c r="A58" s="56">
        <v>54878</v>
      </c>
      <c r="B58" s="52" t="s">
        <v>43</v>
      </c>
      <c r="C58" s="52" t="s">
        <v>1623</v>
      </c>
      <c r="D58" s="53">
        <v>2008</v>
      </c>
      <c r="E58" s="52" t="s">
        <v>1624</v>
      </c>
      <c r="F58" s="52" t="s">
        <v>1624</v>
      </c>
      <c r="G58" s="52" t="s">
        <v>1618</v>
      </c>
      <c r="H58" s="54">
        <v>39912</v>
      </c>
      <c r="I58" s="54">
        <v>39912</v>
      </c>
      <c r="J58" s="52" t="s">
        <v>49</v>
      </c>
      <c r="K58" s="53">
        <v>118706</v>
      </c>
      <c r="L58" s="52" t="s">
        <v>54</v>
      </c>
      <c r="M58" s="55"/>
      <c r="N58" s="52" t="s">
        <v>59</v>
      </c>
      <c r="O58" s="53">
        <v>356319</v>
      </c>
      <c r="P58" s="52" t="s">
        <v>54</v>
      </c>
      <c r="Q58" s="55"/>
      <c r="R58" s="52" t="s">
        <v>54</v>
      </c>
      <c r="S58" s="52" t="s">
        <v>54</v>
      </c>
      <c r="T58" s="53" t="b">
        <v>0</v>
      </c>
      <c r="U58" s="52" t="s">
        <v>54</v>
      </c>
      <c r="V58" s="52" t="s">
        <v>54</v>
      </c>
    </row>
    <row r="59" spans="1:22" x14ac:dyDescent="0.25">
      <c r="A59" s="56">
        <v>54880</v>
      </c>
      <c r="B59" s="52" t="s">
        <v>43</v>
      </c>
      <c r="C59" s="52" t="s">
        <v>1623</v>
      </c>
      <c r="D59" s="53">
        <v>2008</v>
      </c>
      <c r="E59" s="52" t="s">
        <v>1624</v>
      </c>
      <c r="F59" s="52" t="s">
        <v>1624</v>
      </c>
      <c r="G59" s="52" t="s">
        <v>1618</v>
      </c>
      <c r="H59" s="54">
        <v>39912</v>
      </c>
      <c r="I59" s="54">
        <v>39912</v>
      </c>
      <c r="J59" s="52" t="s">
        <v>49</v>
      </c>
      <c r="K59" s="53">
        <v>119514</v>
      </c>
      <c r="L59" s="52" t="s">
        <v>54</v>
      </c>
      <c r="M59" s="55"/>
      <c r="N59" s="52" t="s">
        <v>59</v>
      </c>
      <c r="O59" s="53">
        <v>358696</v>
      </c>
      <c r="P59" s="52" t="s">
        <v>54</v>
      </c>
      <c r="Q59" s="55"/>
      <c r="R59" s="52" t="s">
        <v>54</v>
      </c>
      <c r="S59" s="52" t="s">
        <v>54</v>
      </c>
      <c r="T59" s="53" t="b">
        <v>0</v>
      </c>
      <c r="U59" s="52" t="s">
        <v>54</v>
      </c>
      <c r="V59" s="52" t="s">
        <v>54</v>
      </c>
    </row>
    <row r="60" spans="1:22" x14ac:dyDescent="0.25">
      <c r="A60" s="56">
        <v>54881</v>
      </c>
      <c r="B60" s="52" t="s">
        <v>43</v>
      </c>
      <c r="C60" s="52" t="s">
        <v>1623</v>
      </c>
      <c r="D60" s="53">
        <v>2008</v>
      </c>
      <c r="E60" s="52" t="s">
        <v>1624</v>
      </c>
      <c r="F60" s="52" t="s">
        <v>1624</v>
      </c>
      <c r="G60" s="52" t="s">
        <v>1618</v>
      </c>
      <c r="H60" s="54">
        <v>39912</v>
      </c>
      <c r="I60" s="54">
        <v>39912</v>
      </c>
      <c r="J60" s="52" t="s">
        <v>49</v>
      </c>
      <c r="K60" s="53">
        <v>106531</v>
      </c>
      <c r="L60" s="52" t="s">
        <v>54</v>
      </c>
      <c r="M60" s="55"/>
      <c r="N60" s="52" t="s">
        <v>59</v>
      </c>
      <c r="O60" s="53">
        <v>319908</v>
      </c>
      <c r="P60" s="52" t="s">
        <v>54</v>
      </c>
      <c r="Q60" s="55"/>
      <c r="R60" s="52" t="s">
        <v>54</v>
      </c>
      <c r="S60" s="52" t="s">
        <v>54</v>
      </c>
      <c r="T60" s="53" t="b">
        <v>0</v>
      </c>
      <c r="U60" s="52" t="s">
        <v>54</v>
      </c>
      <c r="V60" s="52" t="s">
        <v>54</v>
      </c>
    </row>
    <row r="61" spans="1:22" x14ac:dyDescent="0.25">
      <c r="A61" s="56">
        <v>54882</v>
      </c>
      <c r="B61" s="52" t="s">
        <v>43</v>
      </c>
      <c r="C61" s="52" t="s">
        <v>1623</v>
      </c>
      <c r="D61" s="53">
        <v>2008</v>
      </c>
      <c r="E61" s="52" t="s">
        <v>1624</v>
      </c>
      <c r="F61" s="52" t="s">
        <v>1624</v>
      </c>
      <c r="G61" s="52" t="s">
        <v>1618</v>
      </c>
      <c r="H61" s="54">
        <v>39912</v>
      </c>
      <c r="I61" s="54">
        <v>39912</v>
      </c>
      <c r="J61" s="52" t="s">
        <v>49</v>
      </c>
      <c r="K61" s="53">
        <v>118755</v>
      </c>
      <c r="L61" s="52" t="s">
        <v>54</v>
      </c>
      <c r="M61" s="55"/>
      <c r="N61" s="52" t="s">
        <v>49</v>
      </c>
      <c r="O61" s="53">
        <v>306</v>
      </c>
      <c r="P61" s="52" t="s">
        <v>59</v>
      </c>
      <c r="Q61" s="53">
        <v>357300</v>
      </c>
      <c r="R61" s="52" t="s">
        <v>54</v>
      </c>
      <c r="S61" s="52" t="s">
        <v>54</v>
      </c>
      <c r="T61" s="53" t="b">
        <v>0</v>
      </c>
      <c r="U61" s="52" t="s">
        <v>54</v>
      </c>
      <c r="V61" s="52" t="s">
        <v>54</v>
      </c>
    </row>
    <row r="62" spans="1:22" x14ac:dyDescent="0.25">
      <c r="A62" s="56">
        <v>54883</v>
      </c>
      <c r="B62" s="52" t="s">
        <v>43</v>
      </c>
      <c r="C62" s="52" t="s">
        <v>1623</v>
      </c>
      <c r="D62" s="53">
        <v>2008</v>
      </c>
      <c r="E62" s="52" t="s">
        <v>1624</v>
      </c>
      <c r="F62" s="52" t="s">
        <v>1624</v>
      </c>
      <c r="G62" s="52" t="s">
        <v>1618</v>
      </c>
      <c r="H62" s="54">
        <v>39912</v>
      </c>
      <c r="I62" s="54">
        <v>39912</v>
      </c>
      <c r="J62" s="52" t="s">
        <v>49</v>
      </c>
      <c r="K62" s="53">
        <v>108863</v>
      </c>
      <c r="L62" s="52" t="s">
        <v>54</v>
      </c>
      <c r="M62" s="55"/>
      <c r="N62" s="52" t="s">
        <v>59</v>
      </c>
      <c r="O62" s="53">
        <v>326820</v>
      </c>
      <c r="P62" s="52" t="s">
        <v>54</v>
      </c>
      <c r="Q62" s="55"/>
      <c r="R62" s="52" t="s">
        <v>54</v>
      </c>
      <c r="S62" s="52" t="s">
        <v>54</v>
      </c>
      <c r="T62" s="53" t="b">
        <v>0</v>
      </c>
      <c r="U62" s="52" t="s">
        <v>54</v>
      </c>
      <c r="V62" s="52" t="s">
        <v>54</v>
      </c>
    </row>
    <row r="63" spans="1:22" x14ac:dyDescent="0.25">
      <c r="A63" s="56">
        <v>54884</v>
      </c>
      <c r="B63" s="52" t="s">
        <v>43</v>
      </c>
      <c r="C63" s="52" t="s">
        <v>1623</v>
      </c>
      <c r="D63" s="53">
        <v>2008</v>
      </c>
      <c r="E63" s="52" t="s">
        <v>1624</v>
      </c>
      <c r="F63" s="52" t="s">
        <v>1624</v>
      </c>
      <c r="G63" s="52" t="s">
        <v>1618</v>
      </c>
      <c r="H63" s="54">
        <v>39912</v>
      </c>
      <c r="I63" s="54">
        <v>39912</v>
      </c>
      <c r="J63" s="52" t="s">
        <v>49</v>
      </c>
      <c r="K63" s="53">
        <v>115782</v>
      </c>
      <c r="L63" s="52" t="s">
        <v>54</v>
      </c>
      <c r="M63" s="55"/>
      <c r="N63" s="52" t="s">
        <v>49</v>
      </c>
      <c r="O63" s="53">
        <v>287</v>
      </c>
      <c r="P63" s="52" t="s">
        <v>59</v>
      </c>
      <c r="Q63" s="53">
        <v>348496</v>
      </c>
      <c r="R63" s="52" t="s">
        <v>54</v>
      </c>
      <c r="S63" s="52" t="s">
        <v>54</v>
      </c>
      <c r="T63" s="53" t="b">
        <v>0</v>
      </c>
      <c r="U63" s="52" t="s">
        <v>54</v>
      </c>
      <c r="V63" s="52" t="s">
        <v>54</v>
      </c>
    </row>
    <row r="64" spans="1:22" x14ac:dyDescent="0.25">
      <c r="A64" s="56">
        <v>54885</v>
      </c>
      <c r="B64" s="52" t="s">
        <v>43</v>
      </c>
      <c r="C64" s="52" t="s">
        <v>1623</v>
      </c>
      <c r="D64" s="53">
        <v>2008</v>
      </c>
      <c r="E64" s="52" t="s">
        <v>1624</v>
      </c>
      <c r="F64" s="52" t="s">
        <v>1624</v>
      </c>
      <c r="G64" s="52" t="s">
        <v>1618</v>
      </c>
      <c r="H64" s="54">
        <v>39919</v>
      </c>
      <c r="I64" s="54">
        <v>39919</v>
      </c>
      <c r="J64" s="52" t="s">
        <v>49</v>
      </c>
      <c r="K64" s="53">
        <v>114739</v>
      </c>
      <c r="L64" s="52" t="s">
        <v>54</v>
      </c>
      <c r="M64" s="55"/>
      <c r="N64" s="52" t="s">
        <v>59</v>
      </c>
      <c r="O64" s="53">
        <v>344500</v>
      </c>
      <c r="P64" s="52" t="s">
        <v>54</v>
      </c>
      <c r="Q64" s="55"/>
      <c r="R64" s="52" t="s">
        <v>54</v>
      </c>
      <c r="S64" s="52" t="s">
        <v>54</v>
      </c>
      <c r="T64" s="53" t="b">
        <v>0</v>
      </c>
      <c r="U64" s="52" t="s">
        <v>54</v>
      </c>
      <c r="V64" s="52" t="s">
        <v>54</v>
      </c>
    </row>
    <row r="65" spans="1:22" x14ac:dyDescent="0.25">
      <c r="A65" s="56">
        <v>54886</v>
      </c>
      <c r="B65" s="52" t="s">
        <v>43</v>
      </c>
      <c r="C65" s="52" t="s">
        <v>1623</v>
      </c>
      <c r="D65" s="53">
        <v>2008</v>
      </c>
      <c r="E65" s="52" t="s">
        <v>1624</v>
      </c>
      <c r="F65" s="52" t="s">
        <v>1624</v>
      </c>
      <c r="G65" s="52" t="s">
        <v>1618</v>
      </c>
      <c r="H65" s="54">
        <v>39919</v>
      </c>
      <c r="I65" s="54">
        <v>39919</v>
      </c>
      <c r="J65" s="52" t="s">
        <v>49</v>
      </c>
      <c r="K65" s="53">
        <v>109292</v>
      </c>
      <c r="L65" s="52" t="s">
        <v>54</v>
      </c>
      <c r="M65" s="55"/>
      <c r="N65" s="52" t="s">
        <v>49</v>
      </c>
      <c r="O65" s="53">
        <v>271</v>
      </c>
      <c r="P65" s="52" t="s">
        <v>59</v>
      </c>
      <c r="Q65" s="53">
        <v>328915</v>
      </c>
      <c r="R65" s="52" t="s">
        <v>54</v>
      </c>
      <c r="S65" s="52" t="s">
        <v>54</v>
      </c>
      <c r="T65" s="53" t="b">
        <v>0</v>
      </c>
      <c r="U65" s="52" t="s">
        <v>54</v>
      </c>
      <c r="V65" s="52" t="s">
        <v>54</v>
      </c>
    </row>
    <row r="66" spans="1:22" x14ac:dyDescent="0.25">
      <c r="A66" s="56">
        <v>54887</v>
      </c>
      <c r="B66" s="52" t="s">
        <v>43</v>
      </c>
      <c r="C66" s="52" t="s">
        <v>1623</v>
      </c>
      <c r="D66" s="53">
        <v>2008</v>
      </c>
      <c r="E66" s="52" t="s">
        <v>1624</v>
      </c>
      <c r="F66" s="52" t="s">
        <v>1624</v>
      </c>
      <c r="G66" s="52" t="s">
        <v>1618</v>
      </c>
      <c r="H66" s="54">
        <v>39919</v>
      </c>
      <c r="I66" s="54">
        <v>39919</v>
      </c>
      <c r="J66" s="52" t="s">
        <v>49</v>
      </c>
      <c r="K66" s="53">
        <v>115967</v>
      </c>
      <c r="L66" s="52" t="s">
        <v>54</v>
      </c>
      <c r="M66" s="55"/>
      <c r="N66" s="52" t="s">
        <v>59</v>
      </c>
      <c r="O66" s="53">
        <v>348232</v>
      </c>
      <c r="P66" s="52" t="s">
        <v>54</v>
      </c>
      <c r="Q66" s="55"/>
      <c r="R66" s="52" t="s">
        <v>54</v>
      </c>
      <c r="S66" s="52" t="s">
        <v>54</v>
      </c>
      <c r="T66" s="53" t="b">
        <v>0</v>
      </c>
      <c r="U66" s="52" t="s">
        <v>54</v>
      </c>
      <c r="V66" s="52" t="s">
        <v>54</v>
      </c>
    </row>
    <row r="67" spans="1:22" x14ac:dyDescent="0.25">
      <c r="A67" s="56">
        <v>54888</v>
      </c>
      <c r="B67" s="52" t="s">
        <v>43</v>
      </c>
      <c r="C67" s="52" t="s">
        <v>1623</v>
      </c>
      <c r="D67" s="53">
        <v>2008</v>
      </c>
      <c r="E67" s="52" t="s">
        <v>1624</v>
      </c>
      <c r="F67" s="52" t="s">
        <v>1624</v>
      </c>
      <c r="G67" s="52" t="s">
        <v>1618</v>
      </c>
      <c r="H67" s="54">
        <v>39919</v>
      </c>
      <c r="I67" s="54">
        <v>39919</v>
      </c>
      <c r="J67" s="52" t="s">
        <v>49</v>
      </c>
      <c r="K67" s="53">
        <v>124628</v>
      </c>
      <c r="L67" s="52" t="s">
        <v>59</v>
      </c>
      <c r="M67" s="53">
        <v>312</v>
      </c>
      <c r="N67" s="52" t="s">
        <v>59</v>
      </c>
      <c r="O67" s="53">
        <v>375046</v>
      </c>
      <c r="P67" s="52" t="s">
        <v>54</v>
      </c>
      <c r="Q67" s="55"/>
      <c r="R67" s="52" t="s">
        <v>54</v>
      </c>
      <c r="S67" s="52" t="s">
        <v>54</v>
      </c>
      <c r="T67" s="53" t="b">
        <v>0</v>
      </c>
      <c r="U67" s="52" t="s">
        <v>54</v>
      </c>
      <c r="V67" s="52" t="s">
        <v>54</v>
      </c>
    </row>
    <row r="68" spans="1:22" x14ac:dyDescent="0.25">
      <c r="A68" s="56">
        <v>54889</v>
      </c>
      <c r="B68" s="52" t="s">
        <v>43</v>
      </c>
      <c r="C68" s="52" t="s">
        <v>1623</v>
      </c>
      <c r="D68" s="53">
        <v>2008</v>
      </c>
      <c r="E68" s="52" t="s">
        <v>1624</v>
      </c>
      <c r="F68" s="52" t="s">
        <v>1624</v>
      </c>
      <c r="G68" s="52" t="s">
        <v>1618</v>
      </c>
      <c r="H68" s="54">
        <v>39919</v>
      </c>
      <c r="I68" s="54">
        <v>39919</v>
      </c>
      <c r="J68" s="52" t="s">
        <v>49</v>
      </c>
      <c r="K68" s="53">
        <v>113350</v>
      </c>
      <c r="L68" s="52" t="s">
        <v>54</v>
      </c>
      <c r="M68" s="55"/>
      <c r="N68" s="52" t="s">
        <v>59</v>
      </c>
      <c r="O68" s="53">
        <v>340285</v>
      </c>
      <c r="P68" s="52" t="s">
        <v>54</v>
      </c>
      <c r="Q68" s="55"/>
      <c r="R68" s="52" t="s">
        <v>54</v>
      </c>
      <c r="S68" s="52" t="s">
        <v>54</v>
      </c>
      <c r="T68" s="53" t="b">
        <v>0</v>
      </c>
      <c r="U68" s="52" t="s">
        <v>54</v>
      </c>
      <c r="V68" s="52" t="s">
        <v>54</v>
      </c>
    </row>
    <row r="69" spans="1:22" x14ac:dyDescent="0.25">
      <c r="A69" s="56">
        <v>54890</v>
      </c>
      <c r="B69" s="52" t="s">
        <v>43</v>
      </c>
      <c r="C69" s="52" t="s">
        <v>1623</v>
      </c>
      <c r="D69" s="53">
        <v>2008</v>
      </c>
      <c r="E69" s="52" t="s">
        <v>1624</v>
      </c>
      <c r="F69" s="52" t="s">
        <v>1624</v>
      </c>
      <c r="G69" s="52" t="s">
        <v>1618</v>
      </c>
      <c r="H69" s="54">
        <v>39926</v>
      </c>
      <c r="I69" s="54">
        <v>39926</v>
      </c>
      <c r="J69" s="52" t="s">
        <v>49</v>
      </c>
      <c r="K69" s="53">
        <v>109171</v>
      </c>
      <c r="L69" s="52" t="s">
        <v>54</v>
      </c>
      <c r="M69" s="55"/>
      <c r="N69" s="52" t="s">
        <v>59</v>
      </c>
      <c r="O69" s="53">
        <v>327691</v>
      </c>
      <c r="P69" s="52" t="s">
        <v>54</v>
      </c>
      <c r="Q69" s="55"/>
      <c r="R69" s="52" t="s">
        <v>54</v>
      </c>
      <c r="S69" s="52" t="s">
        <v>54</v>
      </c>
      <c r="T69" s="53" t="b">
        <v>0</v>
      </c>
      <c r="U69" s="52" t="s">
        <v>54</v>
      </c>
      <c r="V69" s="52" t="s">
        <v>54</v>
      </c>
    </row>
    <row r="70" spans="1:22" x14ac:dyDescent="0.25">
      <c r="A70" s="56">
        <v>54891</v>
      </c>
      <c r="B70" s="52" t="s">
        <v>43</v>
      </c>
      <c r="C70" s="52" t="s">
        <v>1623</v>
      </c>
      <c r="D70" s="53">
        <v>2008</v>
      </c>
      <c r="E70" s="52" t="s">
        <v>1624</v>
      </c>
      <c r="F70" s="52" t="s">
        <v>1624</v>
      </c>
      <c r="G70" s="52" t="s">
        <v>1618</v>
      </c>
      <c r="H70" s="54">
        <v>39919</v>
      </c>
      <c r="I70" s="54">
        <v>39919</v>
      </c>
      <c r="J70" s="52" t="s">
        <v>49</v>
      </c>
      <c r="K70" s="53">
        <v>117384</v>
      </c>
      <c r="L70" s="52" t="s">
        <v>54</v>
      </c>
      <c r="M70" s="55"/>
      <c r="N70" s="52" t="s">
        <v>59</v>
      </c>
      <c r="O70" s="53">
        <v>352405</v>
      </c>
      <c r="P70" s="52" t="s">
        <v>54</v>
      </c>
      <c r="Q70" s="55"/>
      <c r="R70" s="52" t="s">
        <v>54</v>
      </c>
      <c r="S70" s="52" t="s">
        <v>54</v>
      </c>
      <c r="T70" s="53" t="b">
        <v>0</v>
      </c>
      <c r="U70" s="52" t="s">
        <v>54</v>
      </c>
      <c r="V70" s="52" t="s">
        <v>54</v>
      </c>
    </row>
    <row r="71" spans="1:22" x14ac:dyDescent="0.25">
      <c r="A71" s="56">
        <v>54892</v>
      </c>
      <c r="B71" s="52" t="s">
        <v>43</v>
      </c>
      <c r="C71" s="52" t="s">
        <v>1623</v>
      </c>
      <c r="D71" s="53">
        <v>2008</v>
      </c>
      <c r="E71" s="52" t="s">
        <v>1624</v>
      </c>
      <c r="F71" s="52" t="s">
        <v>1624</v>
      </c>
      <c r="G71" s="52" t="s">
        <v>1618</v>
      </c>
      <c r="H71" s="54">
        <v>39926</v>
      </c>
      <c r="I71" s="54">
        <v>39926</v>
      </c>
      <c r="J71" s="52" t="s">
        <v>49</v>
      </c>
      <c r="K71" s="53">
        <v>120927</v>
      </c>
      <c r="L71" s="52" t="s">
        <v>54</v>
      </c>
      <c r="M71" s="55"/>
      <c r="N71" s="52" t="s">
        <v>49</v>
      </c>
      <c r="O71" s="53">
        <v>315</v>
      </c>
      <c r="P71" s="52" t="s">
        <v>59</v>
      </c>
      <c r="Q71" s="53">
        <v>363879</v>
      </c>
      <c r="R71" s="52" t="s">
        <v>54</v>
      </c>
      <c r="S71" s="52" t="s">
        <v>54</v>
      </c>
      <c r="T71" s="53" t="b">
        <v>0</v>
      </c>
      <c r="U71" s="52" t="s">
        <v>54</v>
      </c>
      <c r="V71" s="52" t="s">
        <v>54</v>
      </c>
    </row>
    <row r="72" spans="1:22" x14ac:dyDescent="0.25">
      <c r="A72" s="56">
        <v>54893</v>
      </c>
      <c r="B72" s="52" t="s">
        <v>43</v>
      </c>
      <c r="C72" s="52" t="s">
        <v>1623</v>
      </c>
      <c r="D72" s="53">
        <v>2008</v>
      </c>
      <c r="E72" s="52" t="s">
        <v>1624</v>
      </c>
      <c r="F72" s="52" t="s">
        <v>1624</v>
      </c>
      <c r="G72" s="52" t="s">
        <v>1618</v>
      </c>
      <c r="H72" s="54">
        <v>39926</v>
      </c>
      <c r="I72" s="54">
        <v>39926</v>
      </c>
      <c r="J72" s="52" t="s">
        <v>49</v>
      </c>
      <c r="K72" s="53">
        <v>118917</v>
      </c>
      <c r="L72" s="52" t="s">
        <v>54</v>
      </c>
      <c r="M72" s="55"/>
      <c r="N72" s="52" t="s">
        <v>59</v>
      </c>
      <c r="O72" s="53">
        <v>357073</v>
      </c>
      <c r="P72" s="52" t="s">
        <v>54</v>
      </c>
      <c r="Q72" s="55"/>
      <c r="R72" s="52" t="s">
        <v>54</v>
      </c>
      <c r="S72" s="52" t="s">
        <v>54</v>
      </c>
      <c r="T72" s="53" t="b">
        <v>0</v>
      </c>
      <c r="U72" s="52" t="s">
        <v>54</v>
      </c>
      <c r="V72" s="52" t="s">
        <v>54</v>
      </c>
    </row>
    <row r="73" spans="1:22" x14ac:dyDescent="0.25">
      <c r="A73" s="56">
        <v>54894</v>
      </c>
      <c r="B73" s="52" t="s">
        <v>43</v>
      </c>
      <c r="C73" s="52" t="s">
        <v>1623</v>
      </c>
      <c r="D73" s="53">
        <v>2008</v>
      </c>
      <c r="E73" s="52" t="s">
        <v>1624</v>
      </c>
      <c r="F73" s="52" t="s">
        <v>1624</v>
      </c>
      <c r="G73" s="52" t="s">
        <v>1618</v>
      </c>
      <c r="H73" s="54">
        <v>39926</v>
      </c>
      <c r="I73" s="54">
        <v>39926</v>
      </c>
      <c r="J73" s="52" t="s">
        <v>49</v>
      </c>
      <c r="K73" s="53">
        <v>114907</v>
      </c>
      <c r="L73" s="52" t="s">
        <v>54</v>
      </c>
      <c r="M73" s="55"/>
      <c r="N73" s="52" t="s">
        <v>59</v>
      </c>
      <c r="O73" s="53">
        <v>344836</v>
      </c>
      <c r="P73" s="52" t="s">
        <v>54</v>
      </c>
      <c r="Q73" s="55"/>
      <c r="R73" s="52" t="s">
        <v>54</v>
      </c>
      <c r="S73" s="52" t="s">
        <v>54</v>
      </c>
      <c r="T73" s="53" t="b">
        <v>0</v>
      </c>
      <c r="U73" s="52" t="s">
        <v>54</v>
      </c>
      <c r="V73" s="52" t="s">
        <v>54</v>
      </c>
    </row>
    <row r="74" spans="1:22" x14ac:dyDescent="0.25">
      <c r="A74" s="56">
        <v>54895</v>
      </c>
      <c r="B74" s="52" t="s">
        <v>43</v>
      </c>
      <c r="C74" s="52" t="s">
        <v>1623</v>
      </c>
      <c r="D74" s="53">
        <v>2008</v>
      </c>
      <c r="E74" s="52" t="s">
        <v>1624</v>
      </c>
      <c r="F74" s="52" t="s">
        <v>1624</v>
      </c>
      <c r="G74" s="52" t="s">
        <v>1618</v>
      </c>
      <c r="H74" s="54">
        <v>39926</v>
      </c>
      <c r="I74" s="54">
        <v>39926</v>
      </c>
      <c r="J74" s="52" t="s">
        <v>49</v>
      </c>
      <c r="K74" s="53">
        <v>124228</v>
      </c>
      <c r="L74" s="52" t="s">
        <v>54</v>
      </c>
      <c r="M74" s="55"/>
      <c r="N74" s="52" t="s">
        <v>59</v>
      </c>
      <c r="O74" s="53">
        <v>372882</v>
      </c>
      <c r="P74" s="52" t="s">
        <v>54</v>
      </c>
      <c r="Q74" s="55"/>
      <c r="R74" s="52" t="s">
        <v>54</v>
      </c>
      <c r="S74" s="52" t="s">
        <v>54</v>
      </c>
      <c r="T74" s="53" t="b">
        <v>0</v>
      </c>
      <c r="U74" s="52" t="s">
        <v>54</v>
      </c>
      <c r="V74" s="52" t="s">
        <v>54</v>
      </c>
    </row>
    <row r="75" spans="1:22" x14ac:dyDescent="0.25">
      <c r="A75" s="56">
        <v>54896</v>
      </c>
      <c r="B75" s="52" t="s">
        <v>43</v>
      </c>
      <c r="C75" s="52" t="s">
        <v>1623</v>
      </c>
      <c r="D75" s="53">
        <v>2008</v>
      </c>
      <c r="E75" s="52" t="s">
        <v>1624</v>
      </c>
      <c r="F75" s="52" t="s">
        <v>1624</v>
      </c>
      <c r="G75" s="52" t="s">
        <v>1618</v>
      </c>
      <c r="H75" s="54">
        <v>39926</v>
      </c>
      <c r="I75" s="54">
        <v>39926</v>
      </c>
      <c r="J75" s="52" t="s">
        <v>49</v>
      </c>
      <c r="K75" s="53">
        <v>112556</v>
      </c>
      <c r="L75" s="52" t="s">
        <v>54</v>
      </c>
      <c r="M75" s="55"/>
      <c r="N75" s="52" t="s">
        <v>59</v>
      </c>
      <c r="O75" s="53">
        <v>338978</v>
      </c>
      <c r="P75" s="52" t="s">
        <v>54</v>
      </c>
      <c r="Q75" s="55"/>
      <c r="R75" s="52" t="s">
        <v>54</v>
      </c>
      <c r="S75" s="52" t="s">
        <v>54</v>
      </c>
      <c r="T75" s="53" t="b">
        <v>0</v>
      </c>
      <c r="U75" s="52" t="s">
        <v>54</v>
      </c>
      <c r="V75" s="52" t="s">
        <v>54</v>
      </c>
    </row>
    <row r="76" spans="1:22" x14ac:dyDescent="0.25">
      <c r="A76" s="56">
        <v>54897</v>
      </c>
      <c r="B76" s="52" t="s">
        <v>43</v>
      </c>
      <c r="C76" s="52" t="s">
        <v>1623</v>
      </c>
      <c r="D76" s="53">
        <v>2008</v>
      </c>
      <c r="E76" s="52" t="s">
        <v>1624</v>
      </c>
      <c r="F76" s="52" t="s">
        <v>1624</v>
      </c>
      <c r="G76" s="52" t="s">
        <v>1618</v>
      </c>
      <c r="H76" s="54">
        <v>39926</v>
      </c>
      <c r="I76" s="54">
        <v>39926</v>
      </c>
      <c r="J76" s="52" t="s">
        <v>49</v>
      </c>
      <c r="K76" s="53">
        <v>125703</v>
      </c>
      <c r="L76" s="52" t="s">
        <v>54</v>
      </c>
      <c r="M76" s="55"/>
      <c r="N76" s="52" t="s">
        <v>59</v>
      </c>
      <c r="O76" s="53">
        <v>377299</v>
      </c>
      <c r="P76" s="52" t="s">
        <v>54</v>
      </c>
      <c r="Q76" s="55"/>
      <c r="R76" s="52" t="s">
        <v>54</v>
      </c>
      <c r="S76" s="52" t="s">
        <v>54</v>
      </c>
      <c r="T76" s="53" t="b">
        <v>0</v>
      </c>
      <c r="U76" s="52" t="s">
        <v>54</v>
      </c>
      <c r="V76" s="52" t="s">
        <v>54</v>
      </c>
    </row>
    <row r="77" spans="1:22" x14ac:dyDescent="0.25">
      <c r="A77" s="56">
        <v>54898</v>
      </c>
      <c r="B77" s="52" t="s">
        <v>43</v>
      </c>
      <c r="C77" s="52" t="s">
        <v>1623</v>
      </c>
      <c r="D77" s="53">
        <v>2008</v>
      </c>
      <c r="E77" s="52" t="s">
        <v>1624</v>
      </c>
      <c r="F77" s="52" t="s">
        <v>1624</v>
      </c>
      <c r="G77" s="52" t="s">
        <v>1618</v>
      </c>
      <c r="H77" s="54">
        <v>39926</v>
      </c>
      <c r="I77" s="54">
        <v>39926</v>
      </c>
      <c r="J77" s="52" t="s">
        <v>49</v>
      </c>
      <c r="K77" s="53">
        <v>112230</v>
      </c>
      <c r="L77" s="52" t="s">
        <v>54</v>
      </c>
      <c r="M77" s="55"/>
      <c r="N77" s="52" t="s">
        <v>59</v>
      </c>
      <c r="O77" s="53">
        <v>337961</v>
      </c>
      <c r="P77" s="52" t="s">
        <v>54</v>
      </c>
      <c r="Q77" s="55"/>
      <c r="R77" s="52" t="s">
        <v>54</v>
      </c>
      <c r="S77" s="52" t="s">
        <v>54</v>
      </c>
      <c r="T77" s="53" t="b">
        <v>0</v>
      </c>
      <c r="U77" s="52" t="s">
        <v>54</v>
      </c>
      <c r="V77" s="52" t="s">
        <v>54</v>
      </c>
    </row>
    <row r="78" spans="1:22" x14ac:dyDescent="0.25">
      <c r="A78" s="56">
        <v>54899</v>
      </c>
      <c r="B78" s="52" t="s">
        <v>43</v>
      </c>
      <c r="C78" s="52" t="s">
        <v>1623</v>
      </c>
      <c r="D78" s="53">
        <v>2008</v>
      </c>
      <c r="E78" s="52" t="s">
        <v>1624</v>
      </c>
      <c r="F78" s="52" t="s">
        <v>1624</v>
      </c>
      <c r="G78" s="52" t="s">
        <v>1618</v>
      </c>
      <c r="H78" s="54">
        <v>39926</v>
      </c>
      <c r="I78" s="54">
        <v>39926</v>
      </c>
      <c r="J78" s="52" t="s">
        <v>49</v>
      </c>
      <c r="K78" s="53">
        <v>111839</v>
      </c>
      <c r="L78" s="52" t="s">
        <v>54</v>
      </c>
      <c r="M78" s="55"/>
      <c r="N78" s="52" t="s">
        <v>59</v>
      </c>
      <c r="O78" s="53">
        <v>336830</v>
      </c>
      <c r="P78" s="52" t="s">
        <v>54</v>
      </c>
      <c r="Q78" s="55"/>
      <c r="R78" s="52" t="s">
        <v>54</v>
      </c>
      <c r="S78" s="52" t="s">
        <v>54</v>
      </c>
      <c r="T78" s="53" t="b">
        <v>0</v>
      </c>
      <c r="U78" s="52" t="s">
        <v>54</v>
      </c>
      <c r="V78" s="52" t="s">
        <v>54</v>
      </c>
    </row>
    <row r="79" spans="1:22" x14ac:dyDescent="0.25">
      <c r="A79" s="56">
        <v>55179</v>
      </c>
      <c r="B79" s="52" t="s">
        <v>43</v>
      </c>
      <c r="C79" s="52" t="s">
        <v>1623</v>
      </c>
      <c r="D79" s="53">
        <v>2009</v>
      </c>
      <c r="E79" s="52" t="s">
        <v>1624</v>
      </c>
      <c r="F79" s="52" t="s">
        <v>1624</v>
      </c>
      <c r="G79" s="52" t="s">
        <v>1618</v>
      </c>
      <c r="H79" s="54">
        <v>40276</v>
      </c>
      <c r="I79" s="54">
        <v>40276</v>
      </c>
      <c r="J79" s="52" t="s">
        <v>49</v>
      </c>
      <c r="K79" s="53">
        <v>95975</v>
      </c>
      <c r="L79" s="52" t="s">
        <v>59</v>
      </c>
      <c r="M79" s="53">
        <v>231</v>
      </c>
      <c r="N79" s="52" t="s">
        <v>49</v>
      </c>
      <c r="O79" s="53">
        <v>463</v>
      </c>
      <c r="P79" s="52" t="s">
        <v>59</v>
      </c>
      <c r="Q79" s="53">
        <v>291424</v>
      </c>
      <c r="R79" s="52" t="s">
        <v>54</v>
      </c>
      <c r="S79" s="52" t="s">
        <v>54</v>
      </c>
      <c r="T79" s="53" t="b">
        <v>0</v>
      </c>
      <c r="U79" s="52" t="s">
        <v>54</v>
      </c>
      <c r="V79" s="52" t="s">
        <v>54</v>
      </c>
    </row>
    <row r="80" spans="1:22" x14ac:dyDescent="0.25">
      <c r="A80" s="56">
        <v>55180</v>
      </c>
      <c r="B80" s="52" t="s">
        <v>43</v>
      </c>
      <c r="C80" s="52" t="s">
        <v>1623</v>
      </c>
      <c r="D80" s="53">
        <v>2009</v>
      </c>
      <c r="E80" s="52" t="s">
        <v>1624</v>
      </c>
      <c r="F80" s="52" t="s">
        <v>1624</v>
      </c>
      <c r="G80" s="52" t="s">
        <v>1618</v>
      </c>
      <c r="H80" s="54">
        <v>40276</v>
      </c>
      <c r="I80" s="54">
        <v>40276</v>
      </c>
      <c r="J80" s="52" t="s">
        <v>49</v>
      </c>
      <c r="K80" s="53">
        <v>88137</v>
      </c>
      <c r="L80" s="52" t="s">
        <v>54</v>
      </c>
      <c r="M80" s="55"/>
      <c r="N80" s="52" t="s">
        <v>49</v>
      </c>
      <c r="O80" s="53">
        <v>0</v>
      </c>
      <c r="P80" s="52" t="s">
        <v>59</v>
      </c>
      <c r="Q80" s="53">
        <v>265541</v>
      </c>
      <c r="R80" s="52" t="s">
        <v>54</v>
      </c>
      <c r="S80" s="52" t="s">
        <v>54</v>
      </c>
      <c r="T80" s="53" t="b">
        <v>0</v>
      </c>
      <c r="U80" s="52" t="s">
        <v>54</v>
      </c>
      <c r="V80" s="52" t="s">
        <v>54</v>
      </c>
    </row>
    <row r="81" spans="1:22" x14ac:dyDescent="0.25">
      <c r="A81" s="56">
        <v>55181</v>
      </c>
      <c r="B81" s="52" t="s">
        <v>43</v>
      </c>
      <c r="C81" s="52" t="s">
        <v>1623</v>
      </c>
      <c r="D81" s="53">
        <v>2009</v>
      </c>
      <c r="E81" s="52" t="s">
        <v>1624</v>
      </c>
      <c r="F81" s="52" t="s">
        <v>1624</v>
      </c>
      <c r="G81" s="52" t="s">
        <v>1618</v>
      </c>
      <c r="H81" s="54">
        <v>40276</v>
      </c>
      <c r="I81" s="54">
        <v>40276</v>
      </c>
      <c r="J81" s="52" t="s">
        <v>49</v>
      </c>
      <c r="K81" s="53">
        <v>95007</v>
      </c>
      <c r="L81" s="52" t="s">
        <v>59</v>
      </c>
      <c r="M81" s="53">
        <v>244</v>
      </c>
      <c r="N81" s="52" t="s">
        <v>59</v>
      </c>
      <c r="O81" s="53">
        <v>286921</v>
      </c>
      <c r="P81" s="52" t="s">
        <v>54</v>
      </c>
      <c r="Q81" s="55"/>
      <c r="R81" s="52" t="s">
        <v>54</v>
      </c>
      <c r="S81" s="52" t="s">
        <v>54</v>
      </c>
      <c r="T81" s="53" t="b">
        <v>0</v>
      </c>
      <c r="U81" s="52" t="s">
        <v>54</v>
      </c>
      <c r="V81" s="52" t="s">
        <v>54</v>
      </c>
    </row>
    <row r="82" spans="1:22" x14ac:dyDescent="0.25">
      <c r="A82" s="56">
        <v>55182</v>
      </c>
      <c r="B82" s="52" t="s">
        <v>43</v>
      </c>
      <c r="C82" s="52" t="s">
        <v>1623</v>
      </c>
      <c r="D82" s="53">
        <v>2009</v>
      </c>
      <c r="E82" s="52" t="s">
        <v>1624</v>
      </c>
      <c r="F82" s="52" t="s">
        <v>1624</v>
      </c>
      <c r="G82" s="52" t="s">
        <v>1618</v>
      </c>
      <c r="H82" s="54">
        <v>40276</v>
      </c>
      <c r="I82" s="54">
        <v>40276</v>
      </c>
      <c r="J82" s="52" t="s">
        <v>49</v>
      </c>
      <c r="K82" s="53">
        <v>86302</v>
      </c>
      <c r="L82" s="52" t="s">
        <v>59</v>
      </c>
      <c r="M82" s="53">
        <v>215</v>
      </c>
      <c r="N82" s="52" t="s">
        <v>59</v>
      </c>
      <c r="O82" s="53">
        <v>260628</v>
      </c>
      <c r="P82" s="52" t="s">
        <v>54</v>
      </c>
      <c r="Q82" s="55"/>
      <c r="R82" s="52" t="s">
        <v>54</v>
      </c>
      <c r="S82" s="52" t="s">
        <v>54</v>
      </c>
      <c r="T82" s="53" t="b">
        <v>0</v>
      </c>
      <c r="U82" s="52" t="s">
        <v>54</v>
      </c>
      <c r="V82" s="52" t="s">
        <v>54</v>
      </c>
    </row>
    <row r="83" spans="1:22" x14ac:dyDescent="0.25">
      <c r="A83" s="56">
        <v>55183</v>
      </c>
      <c r="B83" s="52" t="s">
        <v>43</v>
      </c>
      <c r="C83" s="52" t="s">
        <v>1623</v>
      </c>
      <c r="D83" s="53">
        <v>2009</v>
      </c>
      <c r="E83" s="52" t="s">
        <v>1624</v>
      </c>
      <c r="F83" s="52" t="s">
        <v>1624</v>
      </c>
      <c r="G83" s="52" t="s">
        <v>1618</v>
      </c>
      <c r="H83" s="54">
        <v>40276</v>
      </c>
      <c r="I83" s="54">
        <v>40276</v>
      </c>
      <c r="J83" s="52" t="s">
        <v>49</v>
      </c>
      <c r="K83" s="53">
        <v>116291</v>
      </c>
      <c r="L83" s="52" t="s">
        <v>59</v>
      </c>
      <c r="M83" s="53">
        <v>282</v>
      </c>
      <c r="N83" s="52" t="s">
        <v>49</v>
      </c>
      <c r="O83" s="53">
        <v>0</v>
      </c>
      <c r="P83" s="52" t="s">
        <v>59</v>
      </c>
      <c r="Q83" s="53">
        <v>349904</v>
      </c>
      <c r="R83" s="52" t="s">
        <v>54</v>
      </c>
      <c r="S83" s="52" t="s">
        <v>54</v>
      </c>
      <c r="T83" s="53" t="b">
        <v>0</v>
      </c>
      <c r="U83" s="52" t="s">
        <v>54</v>
      </c>
      <c r="V83" s="52" t="s">
        <v>54</v>
      </c>
    </row>
    <row r="84" spans="1:22" x14ac:dyDescent="0.25">
      <c r="A84" s="56">
        <v>55185</v>
      </c>
      <c r="B84" s="52" t="s">
        <v>43</v>
      </c>
      <c r="C84" s="52" t="s">
        <v>1623</v>
      </c>
      <c r="D84" s="53">
        <v>2009</v>
      </c>
      <c r="E84" s="52" t="s">
        <v>1624</v>
      </c>
      <c r="F84" s="52" t="s">
        <v>1624</v>
      </c>
      <c r="G84" s="52" t="s">
        <v>1618</v>
      </c>
      <c r="H84" s="54">
        <v>40276</v>
      </c>
      <c r="I84" s="54">
        <v>40276</v>
      </c>
      <c r="J84" s="52" t="s">
        <v>49</v>
      </c>
      <c r="K84" s="53">
        <v>108389</v>
      </c>
      <c r="L84" s="52" t="s">
        <v>54</v>
      </c>
      <c r="M84" s="55"/>
      <c r="N84" s="52" t="s">
        <v>49</v>
      </c>
      <c r="O84" s="53">
        <v>0</v>
      </c>
      <c r="P84" s="52" t="s">
        <v>59</v>
      </c>
      <c r="Q84" s="53">
        <v>325252</v>
      </c>
      <c r="R84" s="52" t="s">
        <v>54</v>
      </c>
      <c r="S84" s="52" t="s">
        <v>54</v>
      </c>
      <c r="T84" s="53" t="b">
        <v>0</v>
      </c>
      <c r="U84" s="52" t="s">
        <v>54</v>
      </c>
      <c r="V84" s="52" t="s">
        <v>54</v>
      </c>
    </row>
    <row r="85" spans="1:22" x14ac:dyDescent="0.25">
      <c r="A85" s="56">
        <v>55186</v>
      </c>
      <c r="B85" s="52" t="s">
        <v>43</v>
      </c>
      <c r="C85" s="52" t="s">
        <v>1623</v>
      </c>
      <c r="D85" s="53">
        <v>2009</v>
      </c>
      <c r="E85" s="52" t="s">
        <v>1624</v>
      </c>
      <c r="F85" s="52" t="s">
        <v>1624</v>
      </c>
      <c r="G85" s="52" t="s">
        <v>1618</v>
      </c>
      <c r="H85" s="54">
        <v>40276</v>
      </c>
      <c r="I85" s="54">
        <v>40276</v>
      </c>
      <c r="J85" s="52" t="s">
        <v>49</v>
      </c>
      <c r="K85" s="53">
        <v>105794</v>
      </c>
      <c r="L85" s="52" t="s">
        <v>54</v>
      </c>
      <c r="M85" s="55"/>
      <c r="N85" s="52" t="s">
        <v>49</v>
      </c>
      <c r="O85" s="53">
        <v>0</v>
      </c>
      <c r="P85" s="52" t="s">
        <v>59</v>
      </c>
      <c r="Q85" s="53">
        <v>317531</v>
      </c>
      <c r="R85" s="52" t="s">
        <v>54</v>
      </c>
      <c r="S85" s="52" t="s">
        <v>54</v>
      </c>
      <c r="T85" s="53" t="b">
        <v>0</v>
      </c>
      <c r="U85" s="52" t="s">
        <v>54</v>
      </c>
      <c r="V85" s="52" t="s">
        <v>54</v>
      </c>
    </row>
    <row r="86" spans="1:22" x14ac:dyDescent="0.25">
      <c r="A86" s="56">
        <v>55188</v>
      </c>
      <c r="B86" s="52" t="s">
        <v>43</v>
      </c>
      <c r="C86" s="52" t="s">
        <v>1623</v>
      </c>
      <c r="D86" s="53">
        <v>2009</v>
      </c>
      <c r="E86" s="52" t="s">
        <v>1624</v>
      </c>
      <c r="F86" s="52" t="s">
        <v>1624</v>
      </c>
      <c r="G86" s="52" t="s">
        <v>1618</v>
      </c>
      <c r="H86" s="54">
        <v>40276</v>
      </c>
      <c r="I86" s="54">
        <v>40276</v>
      </c>
      <c r="J86" s="52" t="s">
        <v>49</v>
      </c>
      <c r="K86" s="53">
        <v>117670</v>
      </c>
      <c r="L86" s="52" t="s">
        <v>54</v>
      </c>
      <c r="M86" s="55"/>
      <c r="N86" s="52" t="s">
        <v>49</v>
      </c>
      <c r="O86" s="53">
        <v>311</v>
      </c>
      <c r="P86" s="52" t="s">
        <v>59</v>
      </c>
      <c r="Q86" s="53">
        <v>355427</v>
      </c>
      <c r="R86" s="52" t="s">
        <v>54</v>
      </c>
      <c r="S86" s="52" t="s">
        <v>54</v>
      </c>
      <c r="T86" s="53" t="b">
        <v>0</v>
      </c>
      <c r="U86" s="52" t="s">
        <v>54</v>
      </c>
      <c r="V86" s="52" t="s">
        <v>54</v>
      </c>
    </row>
    <row r="87" spans="1:22" x14ac:dyDescent="0.25">
      <c r="A87" s="56">
        <v>55189</v>
      </c>
      <c r="B87" s="52" t="s">
        <v>43</v>
      </c>
      <c r="C87" s="52" t="s">
        <v>1623</v>
      </c>
      <c r="D87" s="53">
        <v>2009</v>
      </c>
      <c r="E87" s="52" t="s">
        <v>1624</v>
      </c>
      <c r="F87" s="52" t="s">
        <v>1624</v>
      </c>
      <c r="G87" s="52" t="s">
        <v>1618</v>
      </c>
      <c r="H87" s="54">
        <v>40276</v>
      </c>
      <c r="I87" s="54">
        <v>40276</v>
      </c>
      <c r="J87" s="52" t="s">
        <v>49</v>
      </c>
      <c r="K87" s="53">
        <v>112440</v>
      </c>
      <c r="L87" s="52" t="s">
        <v>54</v>
      </c>
      <c r="M87" s="55"/>
      <c r="N87" s="52" t="s">
        <v>49</v>
      </c>
      <c r="O87" s="53">
        <v>0</v>
      </c>
      <c r="P87" s="52" t="s">
        <v>59</v>
      </c>
      <c r="Q87" s="53">
        <v>337542</v>
      </c>
      <c r="R87" s="52" t="s">
        <v>54</v>
      </c>
      <c r="S87" s="52" t="s">
        <v>54</v>
      </c>
      <c r="T87" s="53" t="b">
        <v>0</v>
      </c>
      <c r="U87" s="52" t="s">
        <v>54</v>
      </c>
      <c r="V87" s="52" t="s">
        <v>54</v>
      </c>
    </row>
    <row r="88" spans="1:22" x14ac:dyDescent="0.25">
      <c r="A88" s="56">
        <v>55190</v>
      </c>
      <c r="B88" s="52" t="s">
        <v>43</v>
      </c>
      <c r="C88" s="52" t="s">
        <v>1623</v>
      </c>
      <c r="D88" s="53">
        <v>2009</v>
      </c>
      <c r="E88" s="52" t="s">
        <v>1624</v>
      </c>
      <c r="F88" s="52" t="s">
        <v>1624</v>
      </c>
      <c r="G88" s="52" t="s">
        <v>1618</v>
      </c>
      <c r="H88" s="54">
        <v>40277</v>
      </c>
      <c r="I88" s="54">
        <v>40277</v>
      </c>
      <c r="J88" s="52" t="s">
        <v>49</v>
      </c>
      <c r="K88" s="53">
        <v>99672</v>
      </c>
      <c r="L88" s="52" t="s">
        <v>54</v>
      </c>
      <c r="M88" s="55"/>
      <c r="N88" s="52" t="s">
        <v>49</v>
      </c>
      <c r="O88" s="53">
        <v>0</v>
      </c>
      <c r="P88" s="52" t="s">
        <v>59</v>
      </c>
      <c r="Q88" s="53">
        <v>304467</v>
      </c>
      <c r="R88" s="52" t="s">
        <v>54</v>
      </c>
      <c r="S88" s="52" t="s">
        <v>54</v>
      </c>
      <c r="T88" s="53" t="b">
        <v>0</v>
      </c>
      <c r="U88" s="52" t="s">
        <v>54</v>
      </c>
      <c r="V88" s="52" t="s">
        <v>54</v>
      </c>
    </row>
    <row r="89" spans="1:22" x14ac:dyDescent="0.25">
      <c r="A89" s="56">
        <v>55191</v>
      </c>
      <c r="B89" s="52" t="s">
        <v>43</v>
      </c>
      <c r="C89" s="52" t="s">
        <v>1623</v>
      </c>
      <c r="D89" s="53">
        <v>2009</v>
      </c>
      <c r="E89" s="52" t="s">
        <v>1624</v>
      </c>
      <c r="F89" s="52" t="s">
        <v>1624</v>
      </c>
      <c r="G89" s="52" t="s">
        <v>1618</v>
      </c>
      <c r="H89" s="54">
        <v>40277</v>
      </c>
      <c r="I89" s="54">
        <v>40277</v>
      </c>
      <c r="J89" s="52" t="s">
        <v>49</v>
      </c>
      <c r="K89" s="53">
        <v>104281</v>
      </c>
      <c r="L89" s="52" t="s">
        <v>54</v>
      </c>
      <c r="M89" s="55"/>
      <c r="N89" s="52" t="s">
        <v>49</v>
      </c>
      <c r="O89" s="53">
        <v>0</v>
      </c>
      <c r="P89" s="52" t="s">
        <v>59</v>
      </c>
      <c r="Q89" s="53">
        <v>313051</v>
      </c>
      <c r="R89" s="52" t="s">
        <v>54</v>
      </c>
      <c r="S89" s="52" t="s">
        <v>54</v>
      </c>
      <c r="T89" s="53" t="b">
        <v>0</v>
      </c>
      <c r="U89" s="52" t="s">
        <v>54</v>
      </c>
      <c r="V89" s="52" t="s">
        <v>54</v>
      </c>
    </row>
    <row r="90" spans="1:22" x14ac:dyDescent="0.25">
      <c r="A90" s="56">
        <v>55192</v>
      </c>
      <c r="B90" s="52" t="s">
        <v>43</v>
      </c>
      <c r="C90" s="52" t="s">
        <v>1623</v>
      </c>
      <c r="D90" s="53">
        <v>2009</v>
      </c>
      <c r="E90" s="52" t="s">
        <v>1624</v>
      </c>
      <c r="F90" s="52" t="s">
        <v>1624</v>
      </c>
      <c r="G90" s="52" t="s">
        <v>1618</v>
      </c>
      <c r="H90" s="54">
        <v>40277</v>
      </c>
      <c r="I90" s="54">
        <v>40277</v>
      </c>
      <c r="J90" s="52" t="s">
        <v>49</v>
      </c>
      <c r="K90" s="53">
        <v>116800</v>
      </c>
      <c r="L90" s="52" t="s">
        <v>54</v>
      </c>
      <c r="M90" s="55"/>
      <c r="N90" s="52" t="s">
        <v>49</v>
      </c>
      <c r="O90" s="53">
        <v>0</v>
      </c>
      <c r="P90" s="52" t="s">
        <v>59</v>
      </c>
      <c r="Q90" s="53">
        <v>350569</v>
      </c>
      <c r="R90" s="52" t="s">
        <v>54</v>
      </c>
      <c r="S90" s="52" t="s">
        <v>54</v>
      </c>
      <c r="T90" s="53" t="b">
        <v>0</v>
      </c>
      <c r="U90" s="52" t="s">
        <v>54</v>
      </c>
      <c r="V90" s="52" t="s">
        <v>54</v>
      </c>
    </row>
    <row r="91" spans="1:22" x14ac:dyDescent="0.25">
      <c r="A91" s="56">
        <v>55193</v>
      </c>
      <c r="B91" s="52" t="s">
        <v>43</v>
      </c>
      <c r="C91" s="52" t="s">
        <v>1623</v>
      </c>
      <c r="D91" s="53">
        <v>2009</v>
      </c>
      <c r="E91" s="52" t="s">
        <v>1624</v>
      </c>
      <c r="F91" s="52" t="s">
        <v>1624</v>
      </c>
      <c r="G91" s="52" t="s">
        <v>1618</v>
      </c>
      <c r="H91" s="54">
        <v>40277</v>
      </c>
      <c r="I91" s="54">
        <v>40277</v>
      </c>
      <c r="J91" s="52" t="s">
        <v>49</v>
      </c>
      <c r="K91" s="53">
        <v>117720</v>
      </c>
      <c r="L91" s="52" t="s">
        <v>54</v>
      </c>
      <c r="M91" s="55"/>
      <c r="N91" s="52" t="s">
        <v>49</v>
      </c>
      <c r="O91" s="53">
        <v>0</v>
      </c>
      <c r="P91" s="52" t="s">
        <v>59</v>
      </c>
      <c r="Q91" s="53">
        <v>353357</v>
      </c>
      <c r="R91" s="52" t="s">
        <v>54</v>
      </c>
      <c r="S91" s="52" t="s">
        <v>54</v>
      </c>
      <c r="T91" s="53" t="b">
        <v>0</v>
      </c>
      <c r="U91" s="52" t="s">
        <v>54</v>
      </c>
      <c r="V91" s="52" t="s">
        <v>54</v>
      </c>
    </row>
    <row r="92" spans="1:22" x14ac:dyDescent="0.25">
      <c r="A92" s="56">
        <v>55194</v>
      </c>
      <c r="B92" s="52" t="s">
        <v>43</v>
      </c>
      <c r="C92" s="52" t="s">
        <v>1623</v>
      </c>
      <c r="D92" s="53">
        <v>2009</v>
      </c>
      <c r="E92" s="52" t="s">
        <v>1624</v>
      </c>
      <c r="F92" s="52" t="s">
        <v>1624</v>
      </c>
      <c r="G92" s="52" t="s">
        <v>1618</v>
      </c>
      <c r="H92" s="54">
        <v>40277</v>
      </c>
      <c r="I92" s="54">
        <v>40277</v>
      </c>
      <c r="J92" s="52" t="s">
        <v>49</v>
      </c>
      <c r="K92" s="53">
        <v>111590</v>
      </c>
      <c r="L92" s="52" t="s">
        <v>54</v>
      </c>
      <c r="M92" s="55"/>
      <c r="N92" s="52" t="s">
        <v>49</v>
      </c>
      <c r="O92" s="53">
        <v>0</v>
      </c>
      <c r="P92" s="52" t="s">
        <v>59</v>
      </c>
      <c r="Q92" s="53">
        <v>336094</v>
      </c>
      <c r="R92" s="52" t="s">
        <v>54</v>
      </c>
      <c r="S92" s="52" t="s">
        <v>54</v>
      </c>
      <c r="T92" s="53" t="b">
        <v>0</v>
      </c>
      <c r="U92" s="52" t="s">
        <v>54</v>
      </c>
      <c r="V92" s="52" t="s">
        <v>54</v>
      </c>
    </row>
    <row r="93" spans="1:22" x14ac:dyDescent="0.25">
      <c r="A93" s="56">
        <v>55195</v>
      </c>
      <c r="B93" s="52" t="s">
        <v>43</v>
      </c>
      <c r="C93" s="52" t="s">
        <v>1623</v>
      </c>
      <c r="D93" s="53">
        <v>2009</v>
      </c>
      <c r="E93" s="52" t="s">
        <v>1624</v>
      </c>
      <c r="F93" s="52" t="s">
        <v>1624</v>
      </c>
      <c r="G93" s="52" t="s">
        <v>1618</v>
      </c>
      <c r="H93" s="54">
        <v>40277</v>
      </c>
      <c r="I93" s="54">
        <v>40277</v>
      </c>
      <c r="J93" s="52" t="s">
        <v>49</v>
      </c>
      <c r="K93" s="53">
        <v>112693</v>
      </c>
      <c r="L93" s="52" t="s">
        <v>59</v>
      </c>
      <c r="M93" s="53">
        <v>788</v>
      </c>
      <c r="N93" s="52" t="s">
        <v>49</v>
      </c>
      <c r="O93" s="53">
        <v>1182</v>
      </c>
      <c r="P93" s="52" t="s">
        <v>59</v>
      </c>
      <c r="Q93" s="53">
        <v>347451</v>
      </c>
      <c r="R93" s="52" t="s">
        <v>54</v>
      </c>
      <c r="S93" s="52" t="s">
        <v>54</v>
      </c>
      <c r="T93" s="53" t="b">
        <v>0</v>
      </c>
      <c r="U93" s="52" t="s">
        <v>54</v>
      </c>
      <c r="V93" s="52" t="s">
        <v>54</v>
      </c>
    </row>
    <row r="94" spans="1:22" x14ac:dyDescent="0.25">
      <c r="A94" s="56">
        <v>55197</v>
      </c>
      <c r="B94" s="52" t="s">
        <v>43</v>
      </c>
      <c r="C94" s="52" t="s">
        <v>1623</v>
      </c>
      <c r="D94" s="53">
        <v>2009</v>
      </c>
      <c r="E94" s="52" t="s">
        <v>1624</v>
      </c>
      <c r="F94" s="52" t="s">
        <v>1624</v>
      </c>
      <c r="G94" s="52" t="s">
        <v>1618</v>
      </c>
      <c r="H94" s="54">
        <v>40277</v>
      </c>
      <c r="I94" s="54">
        <v>40277</v>
      </c>
      <c r="J94" s="52" t="s">
        <v>49</v>
      </c>
      <c r="K94" s="53">
        <v>107617</v>
      </c>
      <c r="L94" s="52" t="s">
        <v>54</v>
      </c>
      <c r="M94" s="55"/>
      <c r="N94" s="52" t="s">
        <v>49</v>
      </c>
      <c r="O94" s="53">
        <v>0</v>
      </c>
      <c r="P94" s="52" t="s">
        <v>59</v>
      </c>
      <c r="Q94" s="53">
        <v>323139</v>
      </c>
      <c r="R94" s="52" t="s">
        <v>54</v>
      </c>
      <c r="S94" s="52" t="s">
        <v>54</v>
      </c>
      <c r="T94" s="53" t="b">
        <v>0</v>
      </c>
      <c r="U94" s="52" t="s">
        <v>54</v>
      </c>
      <c r="V94" s="52" t="s">
        <v>54</v>
      </c>
    </row>
    <row r="95" spans="1:22" x14ac:dyDescent="0.25">
      <c r="A95" s="56">
        <v>55198</v>
      </c>
      <c r="B95" s="52" t="s">
        <v>43</v>
      </c>
      <c r="C95" s="52" t="s">
        <v>1623</v>
      </c>
      <c r="D95" s="53">
        <v>2009</v>
      </c>
      <c r="E95" s="52" t="s">
        <v>1624</v>
      </c>
      <c r="F95" s="52" t="s">
        <v>1624</v>
      </c>
      <c r="G95" s="52" t="s">
        <v>1618</v>
      </c>
      <c r="H95" s="54">
        <v>40284</v>
      </c>
      <c r="I95" s="54">
        <v>40284</v>
      </c>
      <c r="J95" s="52" t="s">
        <v>49</v>
      </c>
      <c r="K95" s="53">
        <v>103920</v>
      </c>
      <c r="L95" s="52" t="s">
        <v>54</v>
      </c>
      <c r="M95" s="55"/>
      <c r="N95" s="52" t="s">
        <v>49</v>
      </c>
      <c r="O95" s="53">
        <v>0</v>
      </c>
      <c r="P95" s="52" t="s">
        <v>59</v>
      </c>
      <c r="Q95" s="53">
        <v>311941</v>
      </c>
      <c r="R95" s="52" t="s">
        <v>54</v>
      </c>
      <c r="S95" s="52" t="s">
        <v>54</v>
      </c>
      <c r="T95" s="53" t="b">
        <v>0</v>
      </c>
      <c r="U95" s="52" t="s">
        <v>54</v>
      </c>
      <c r="V95" s="52" t="s">
        <v>54</v>
      </c>
    </row>
    <row r="96" spans="1:22" x14ac:dyDescent="0.25">
      <c r="A96" s="56">
        <v>55199</v>
      </c>
      <c r="B96" s="52" t="s">
        <v>43</v>
      </c>
      <c r="C96" s="52" t="s">
        <v>1623</v>
      </c>
      <c r="D96" s="53">
        <v>2009</v>
      </c>
      <c r="E96" s="52" t="s">
        <v>1624</v>
      </c>
      <c r="F96" s="52" t="s">
        <v>1624</v>
      </c>
      <c r="G96" s="52" t="s">
        <v>1618</v>
      </c>
      <c r="H96" s="54">
        <v>40284</v>
      </c>
      <c r="I96" s="54">
        <v>40284</v>
      </c>
      <c r="J96" s="52" t="s">
        <v>49</v>
      </c>
      <c r="K96" s="53">
        <v>99659</v>
      </c>
      <c r="L96" s="52" t="s">
        <v>54</v>
      </c>
      <c r="M96" s="55"/>
      <c r="N96" s="52" t="s">
        <v>49</v>
      </c>
      <c r="O96" s="53">
        <v>0</v>
      </c>
      <c r="P96" s="52" t="s">
        <v>59</v>
      </c>
      <c r="Q96" s="53">
        <v>300079</v>
      </c>
      <c r="R96" s="52" t="s">
        <v>54</v>
      </c>
      <c r="S96" s="52" t="s">
        <v>54</v>
      </c>
      <c r="T96" s="53" t="b">
        <v>0</v>
      </c>
      <c r="U96" s="52" t="s">
        <v>54</v>
      </c>
      <c r="V96" s="52" t="s">
        <v>54</v>
      </c>
    </row>
    <row r="97" spans="1:22" x14ac:dyDescent="0.25">
      <c r="A97" s="56">
        <v>55221</v>
      </c>
      <c r="B97" s="52" t="s">
        <v>43</v>
      </c>
      <c r="C97" s="52" t="s">
        <v>1623</v>
      </c>
      <c r="D97" s="53">
        <v>2009</v>
      </c>
      <c r="E97" s="52" t="s">
        <v>1624</v>
      </c>
      <c r="F97" s="52" t="s">
        <v>1624</v>
      </c>
      <c r="G97" s="52" t="s">
        <v>1618</v>
      </c>
      <c r="H97" s="54">
        <v>40284</v>
      </c>
      <c r="I97" s="54">
        <v>40284</v>
      </c>
      <c r="J97" s="52" t="s">
        <v>49</v>
      </c>
      <c r="K97" s="53">
        <v>109482</v>
      </c>
      <c r="L97" s="52" t="s">
        <v>54</v>
      </c>
      <c r="M97" s="55"/>
      <c r="N97" s="52" t="s">
        <v>49</v>
      </c>
      <c r="O97" s="53">
        <v>550</v>
      </c>
      <c r="P97" s="52" t="s">
        <v>59</v>
      </c>
      <c r="Q97" s="53">
        <v>330261</v>
      </c>
      <c r="R97" s="52" t="s">
        <v>54</v>
      </c>
      <c r="S97" s="52" t="s">
        <v>54</v>
      </c>
      <c r="T97" s="53" t="b">
        <v>0</v>
      </c>
      <c r="U97" s="52" t="s">
        <v>54</v>
      </c>
      <c r="V97" s="52" t="s">
        <v>54</v>
      </c>
    </row>
    <row r="98" spans="1:22" x14ac:dyDescent="0.25">
      <c r="A98" s="56">
        <v>55222</v>
      </c>
      <c r="B98" s="52" t="s">
        <v>43</v>
      </c>
      <c r="C98" s="52" t="s">
        <v>1623</v>
      </c>
      <c r="D98" s="53">
        <v>2009</v>
      </c>
      <c r="E98" s="52" t="s">
        <v>1624</v>
      </c>
      <c r="F98" s="52" t="s">
        <v>1624</v>
      </c>
      <c r="G98" s="52" t="s">
        <v>1618</v>
      </c>
      <c r="H98" s="54">
        <v>40284</v>
      </c>
      <c r="I98" s="54">
        <v>40284</v>
      </c>
      <c r="J98" s="52" t="s">
        <v>49</v>
      </c>
      <c r="K98" s="53">
        <v>110067</v>
      </c>
      <c r="L98" s="52" t="s">
        <v>54</v>
      </c>
      <c r="M98" s="55"/>
      <c r="N98" s="52" t="s">
        <v>49</v>
      </c>
      <c r="O98" s="53">
        <v>788</v>
      </c>
      <c r="P98" s="52" t="s">
        <v>59</v>
      </c>
      <c r="Q98" s="53">
        <v>332792</v>
      </c>
      <c r="R98" s="52" t="s">
        <v>54</v>
      </c>
      <c r="S98" s="52" t="s">
        <v>54</v>
      </c>
      <c r="T98" s="53" t="b">
        <v>0</v>
      </c>
      <c r="U98" s="52" t="s">
        <v>54</v>
      </c>
      <c r="V98" s="52" t="s">
        <v>54</v>
      </c>
    </row>
    <row r="99" spans="1:22" x14ac:dyDescent="0.25">
      <c r="A99" s="56">
        <v>55223</v>
      </c>
      <c r="B99" s="52" t="s">
        <v>43</v>
      </c>
      <c r="C99" s="52" t="s">
        <v>1623</v>
      </c>
      <c r="D99" s="53">
        <v>2009</v>
      </c>
      <c r="E99" s="52" t="s">
        <v>1624</v>
      </c>
      <c r="F99" s="52" t="s">
        <v>1624</v>
      </c>
      <c r="G99" s="52" t="s">
        <v>1618</v>
      </c>
      <c r="H99" s="54">
        <v>40284</v>
      </c>
      <c r="I99" s="54">
        <v>40284</v>
      </c>
      <c r="J99" s="52" t="s">
        <v>49</v>
      </c>
      <c r="K99" s="53">
        <v>101711</v>
      </c>
      <c r="L99" s="52" t="s">
        <v>54</v>
      </c>
      <c r="M99" s="55"/>
      <c r="N99" s="52" t="s">
        <v>59</v>
      </c>
      <c r="O99" s="53">
        <v>305381</v>
      </c>
      <c r="P99" s="52" t="s">
        <v>54</v>
      </c>
      <c r="Q99" s="55"/>
      <c r="R99" s="52" t="s">
        <v>54</v>
      </c>
      <c r="S99" s="52" t="s">
        <v>54</v>
      </c>
      <c r="T99" s="53" t="b">
        <v>0</v>
      </c>
      <c r="U99" s="52" t="s">
        <v>54</v>
      </c>
      <c r="V99" s="52" t="s">
        <v>54</v>
      </c>
    </row>
    <row r="100" spans="1:22" x14ac:dyDescent="0.25">
      <c r="A100" s="56">
        <v>55224</v>
      </c>
      <c r="B100" s="52" t="s">
        <v>43</v>
      </c>
      <c r="C100" s="52" t="s">
        <v>1623</v>
      </c>
      <c r="D100" s="53">
        <v>2009</v>
      </c>
      <c r="E100" s="52" t="s">
        <v>1624</v>
      </c>
      <c r="F100" s="52" t="s">
        <v>1624</v>
      </c>
      <c r="G100" s="52" t="s">
        <v>1618</v>
      </c>
      <c r="H100" s="54">
        <v>40284</v>
      </c>
      <c r="I100" s="54">
        <v>40284</v>
      </c>
      <c r="J100" s="52" t="s">
        <v>49</v>
      </c>
      <c r="K100" s="53">
        <v>94403</v>
      </c>
      <c r="L100" s="52" t="s">
        <v>54</v>
      </c>
      <c r="M100" s="55"/>
      <c r="N100" s="52" t="s">
        <v>49</v>
      </c>
      <c r="O100" s="53">
        <v>243</v>
      </c>
      <c r="P100" s="52" t="s">
        <v>59</v>
      </c>
      <c r="Q100" s="53">
        <v>285087</v>
      </c>
      <c r="R100" s="52" t="s">
        <v>54</v>
      </c>
      <c r="S100" s="52" t="s">
        <v>54</v>
      </c>
      <c r="T100" s="53" t="b">
        <v>0</v>
      </c>
      <c r="U100" s="52" t="s">
        <v>54</v>
      </c>
      <c r="V100" s="52" t="s">
        <v>54</v>
      </c>
    </row>
    <row r="101" spans="1:22" x14ac:dyDescent="0.25">
      <c r="A101" s="56">
        <v>55225</v>
      </c>
      <c r="B101" s="52" t="s">
        <v>43</v>
      </c>
      <c r="C101" s="52" t="s">
        <v>1623</v>
      </c>
      <c r="D101" s="53">
        <v>2009</v>
      </c>
      <c r="E101" s="52" t="s">
        <v>1624</v>
      </c>
      <c r="F101" s="52" t="s">
        <v>1624</v>
      </c>
      <c r="G101" s="52" t="s">
        <v>1618</v>
      </c>
      <c r="H101" s="54">
        <v>40284</v>
      </c>
      <c r="I101" s="54">
        <v>40284</v>
      </c>
      <c r="J101" s="52" t="s">
        <v>49</v>
      </c>
      <c r="K101" s="53">
        <v>90698</v>
      </c>
      <c r="L101" s="52" t="s">
        <v>54</v>
      </c>
      <c r="M101" s="55"/>
      <c r="N101" s="52" t="s">
        <v>49</v>
      </c>
      <c r="O101" s="53">
        <v>0</v>
      </c>
      <c r="P101" s="52" t="s">
        <v>59</v>
      </c>
      <c r="Q101" s="53">
        <v>272183</v>
      </c>
      <c r="R101" s="52" t="s">
        <v>54</v>
      </c>
      <c r="S101" s="52" t="s">
        <v>54</v>
      </c>
      <c r="T101" s="53" t="b">
        <v>0</v>
      </c>
      <c r="U101" s="52" t="s">
        <v>54</v>
      </c>
      <c r="V101" s="52" t="s">
        <v>54</v>
      </c>
    </row>
    <row r="102" spans="1:22" x14ac:dyDescent="0.25">
      <c r="A102" s="56">
        <v>55226</v>
      </c>
      <c r="B102" s="52" t="s">
        <v>43</v>
      </c>
      <c r="C102" s="52" t="s">
        <v>1623</v>
      </c>
      <c r="D102" s="53">
        <v>2009</v>
      </c>
      <c r="E102" s="52" t="s">
        <v>1624</v>
      </c>
      <c r="F102" s="52" t="s">
        <v>1624</v>
      </c>
      <c r="G102" s="52" t="s">
        <v>1618</v>
      </c>
      <c r="H102" s="54">
        <v>40284</v>
      </c>
      <c r="I102" s="54">
        <v>40284</v>
      </c>
      <c r="J102" s="52" t="s">
        <v>49</v>
      </c>
      <c r="K102" s="53">
        <v>89598</v>
      </c>
      <c r="L102" s="52" t="s">
        <v>54</v>
      </c>
      <c r="M102" s="55"/>
      <c r="N102" s="52" t="s">
        <v>49</v>
      </c>
      <c r="O102" s="53">
        <v>224</v>
      </c>
      <c r="P102" s="52" t="s">
        <v>59</v>
      </c>
      <c r="Q102" s="53">
        <v>269640</v>
      </c>
      <c r="R102" s="52" t="s">
        <v>54</v>
      </c>
      <c r="S102" s="52" t="s">
        <v>54</v>
      </c>
      <c r="T102" s="53" t="b">
        <v>0</v>
      </c>
      <c r="U102" s="52" t="s">
        <v>54</v>
      </c>
      <c r="V102" s="52" t="s">
        <v>54</v>
      </c>
    </row>
    <row r="103" spans="1:22" x14ac:dyDescent="0.25">
      <c r="A103" s="56">
        <v>55227</v>
      </c>
      <c r="B103" s="52" t="s">
        <v>43</v>
      </c>
      <c r="C103" s="52" t="s">
        <v>1623</v>
      </c>
      <c r="D103" s="53">
        <v>2009</v>
      </c>
      <c r="E103" s="52" t="s">
        <v>1624</v>
      </c>
      <c r="F103" s="52" t="s">
        <v>1624</v>
      </c>
      <c r="G103" s="52" t="s">
        <v>1618</v>
      </c>
      <c r="H103" s="54">
        <v>40284</v>
      </c>
      <c r="I103" s="54">
        <v>40284</v>
      </c>
      <c r="J103" s="52" t="s">
        <v>49</v>
      </c>
      <c r="K103" s="53">
        <v>45226</v>
      </c>
      <c r="L103" s="52" t="s">
        <v>54</v>
      </c>
      <c r="M103" s="55"/>
      <c r="N103" s="52" t="s">
        <v>49</v>
      </c>
      <c r="O103" s="53">
        <v>578</v>
      </c>
      <c r="P103" s="52" t="s">
        <v>59</v>
      </c>
      <c r="Q103" s="53">
        <v>137546</v>
      </c>
      <c r="R103" s="52" t="s">
        <v>54</v>
      </c>
      <c r="S103" s="52" t="s">
        <v>54</v>
      </c>
      <c r="T103" s="53" t="b">
        <v>0</v>
      </c>
      <c r="U103" s="52" t="s">
        <v>54</v>
      </c>
      <c r="V103" s="52" t="s">
        <v>54</v>
      </c>
    </row>
    <row r="104" spans="1:22" x14ac:dyDescent="0.25">
      <c r="A104" s="56">
        <v>62304</v>
      </c>
      <c r="B104" s="52" t="s">
        <v>43</v>
      </c>
      <c r="C104" s="52" t="s">
        <v>1623</v>
      </c>
      <c r="D104" s="53">
        <v>2005</v>
      </c>
      <c r="E104" s="52" t="s">
        <v>1625</v>
      </c>
      <c r="F104" s="52" t="s">
        <v>1626</v>
      </c>
      <c r="G104" s="52" t="s">
        <v>1618</v>
      </c>
      <c r="H104" s="54">
        <v>38854</v>
      </c>
      <c r="I104" s="54">
        <v>38854</v>
      </c>
      <c r="J104" s="52" t="s">
        <v>49</v>
      </c>
      <c r="K104" s="53">
        <v>26038</v>
      </c>
      <c r="L104" s="52" t="s">
        <v>54</v>
      </c>
      <c r="M104" s="55"/>
      <c r="N104" s="52" t="s">
        <v>49</v>
      </c>
      <c r="O104" s="53">
        <v>397</v>
      </c>
      <c r="P104" s="52" t="s">
        <v>54</v>
      </c>
      <c r="Q104" s="55"/>
      <c r="R104" s="52" t="s">
        <v>54</v>
      </c>
      <c r="S104" s="52" t="s">
        <v>54</v>
      </c>
      <c r="T104" s="53" t="b">
        <v>1</v>
      </c>
      <c r="U104" s="52" t="s">
        <v>54</v>
      </c>
      <c r="V104" s="52" t="s">
        <v>1951</v>
      </c>
    </row>
    <row r="105" spans="1:22" x14ac:dyDescent="0.25">
      <c r="A105" s="56">
        <v>62305</v>
      </c>
      <c r="B105" s="52" t="s">
        <v>43</v>
      </c>
      <c r="C105" s="52" t="s">
        <v>1623</v>
      </c>
      <c r="D105" s="53">
        <v>2005</v>
      </c>
      <c r="E105" s="52" t="s">
        <v>1625</v>
      </c>
      <c r="F105" s="52" t="s">
        <v>1626</v>
      </c>
      <c r="G105" s="52" t="s">
        <v>1618</v>
      </c>
      <c r="H105" s="54">
        <v>38854</v>
      </c>
      <c r="I105" s="54">
        <v>38854</v>
      </c>
      <c r="J105" s="52" t="s">
        <v>49</v>
      </c>
      <c r="K105" s="53">
        <v>24701</v>
      </c>
      <c r="L105" s="52" t="s">
        <v>54</v>
      </c>
      <c r="M105" s="55"/>
      <c r="N105" s="52" t="s">
        <v>49</v>
      </c>
      <c r="O105" s="53">
        <v>377</v>
      </c>
      <c r="P105" s="52" t="s">
        <v>54</v>
      </c>
      <c r="Q105" s="55"/>
      <c r="R105" s="52" t="s">
        <v>54</v>
      </c>
      <c r="S105" s="52" t="s">
        <v>54</v>
      </c>
      <c r="T105" s="53" t="b">
        <v>1</v>
      </c>
      <c r="U105" s="52" t="s">
        <v>54</v>
      </c>
      <c r="V105" s="52" t="s">
        <v>1951</v>
      </c>
    </row>
    <row r="106" spans="1:22" x14ac:dyDescent="0.25">
      <c r="A106" s="56">
        <v>62306</v>
      </c>
      <c r="B106" s="52" t="s">
        <v>43</v>
      </c>
      <c r="C106" s="52" t="s">
        <v>1623</v>
      </c>
      <c r="D106" s="53">
        <v>2005</v>
      </c>
      <c r="E106" s="52" t="s">
        <v>1625</v>
      </c>
      <c r="F106" s="52" t="s">
        <v>1626</v>
      </c>
      <c r="G106" s="52" t="s">
        <v>1618</v>
      </c>
      <c r="H106" s="54">
        <v>38825</v>
      </c>
      <c r="I106" s="54">
        <v>38825</v>
      </c>
      <c r="J106" s="52" t="s">
        <v>49</v>
      </c>
      <c r="K106" s="53">
        <v>25700</v>
      </c>
      <c r="L106" s="52" t="s">
        <v>54</v>
      </c>
      <c r="M106" s="55"/>
      <c r="N106" s="52" t="s">
        <v>54</v>
      </c>
      <c r="O106" s="55"/>
      <c r="P106" s="52" t="s">
        <v>54</v>
      </c>
      <c r="Q106" s="55"/>
      <c r="R106" s="52" t="s">
        <v>54</v>
      </c>
      <c r="S106" s="52" t="s">
        <v>54</v>
      </c>
      <c r="T106" s="53" t="b">
        <v>1</v>
      </c>
      <c r="U106" s="52" t="s">
        <v>54</v>
      </c>
      <c r="V106" s="52" t="s">
        <v>1951</v>
      </c>
    </row>
    <row r="107" spans="1:22" x14ac:dyDescent="0.25">
      <c r="A107" s="56">
        <v>62307</v>
      </c>
      <c r="B107" s="52" t="s">
        <v>43</v>
      </c>
      <c r="C107" s="52" t="s">
        <v>1623</v>
      </c>
      <c r="D107" s="53">
        <v>2005</v>
      </c>
      <c r="E107" s="52" t="s">
        <v>1625</v>
      </c>
      <c r="F107" s="52" t="s">
        <v>1626</v>
      </c>
      <c r="G107" s="52" t="s">
        <v>1618</v>
      </c>
      <c r="H107" s="54">
        <v>38825</v>
      </c>
      <c r="I107" s="54">
        <v>38825</v>
      </c>
      <c r="J107" s="52" t="s">
        <v>49</v>
      </c>
      <c r="K107" s="53">
        <v>26200</v>
      </c>
      <c r="L107" s="52" t="s">
        <v>54</v>
      </c>
      <c r="M107" s="55"/>
      <c r="N107" s="52" t="s">
        <v>54</v>
      </c>
      <c r="O107" s="55"/>
      <c r="P107" s="52" t="s">
        <v>54</v>
      </c>
      <c r="Q107" s="55"/>
      <c r="R107" s="52" t="s">
        <v>54</v>
      </c>
      <c r="S107" s="52" t="s">
        <v>54</v>
      </c>
      <c r="T107" s="53" t="b">
        <v>1</v>
      </c>
      <c r="U107" s="52" t="s">
        <v>54</v>
      </c>
      <c r="V107" s="52" t="s">
        <v>1951</v>
      </c>
    </row>
    <row r="108" spans="1:22" x14ac:dyDescent="0.25">
      <c r="A108" s="56">
        <v>62308</v>
      </c>
      <c r="B108" s="52" t="s">
        <v>43</v>
      </c>
      <c r="C108" s="52" t="s">
        <v>1623</v>
      </c>
      <c r="D108" s="53">
        <v>2005</v>
      </c>
      <c r="E108" s="52" t="s">
        <v>1625</v>
      </c>
      <c r="F108" s="52" t="s">
        <v>1626</v>
      </c>
      <c r="G108" s="52" t="s">
        <v>1618</v>
      </c>
      <c r="H108" s="54">
        <v>38838</v>
      </c>
      <c r="I108" s="54">
        <v>38838</v>
      </c>
      <c r="J108" s="52" t="s">
        <v>49</v>
      </c>
      <c r="K108" s="53">
        <v>25733</v>
      </c>
      <c r="L108" s="52" t="s">
        <v>54</v>
      </c>
      <c r="M108" s="55"/>
      <c r="N108" s="52" t="s">
        <v>49</v>
      </c>
      <c r="O108" s="53">
        <v>130</v>
      </c>
      <c r="P108" s="52" t="s">
        <v>54</v>
      </c>
      <c r="Q108" s="55"/>
      <c r="R108" s="52" t="s">
        <v>54</v>
      </c>
      <c r="S108" s="52" t="s">
        <v>54</v>
      </c>
      <c r="T108" s="53" t="b">
        <v>1</v>
      </c>
      <c r="U108" s="52" t="s">
        <v>54</v>
      </c>
      <c r="V108" s="52" t="s">
        <v>1951</v>
      </c>
    </row>
    <row r="109" spans="1:22" x14ac:dyDescent="0.25">
      <c r="A109" s="56">
        <v>62309</v>
      </c>
      <c r="B109" s="52" t="s">
        <v>43</v>
      </c>
      <c r="C109" s="52" t="s">
        <v>1623</v>
      </c>
      <c r="D109" s="53">
        <v>2005</v>
      </c>
      <c r="E109" s="52" t="s">
        <v>1625</v>
      </c>
      <c r="F109" s="52" t="s">
        <v>1626</v>
      </c>
      <c r="G109" s="52" t="s">
        <v>1618</v>
      </c>
      <c r="H109" s="54">
        <v>38838</v>
      </c>
      <c r="I109" s="54">
        <v>38838</v>
      </c>
      <c r="J109" s="52" t="s">
        <v>49</v>
      </c>
      <c r="K109" s="53">
        <v>25919</v>
      </c>
      <c r="L109" s="52" t="s">
        <v>54</v>
      </c>
      <c r="M109" s="55"/>
      <c r="N109" s="52" t="s">
        <v>49</v>
      </c>
      <c r="O109" s="53">
        <v>877</v>
      </c>
      <c r="P109" s="52" t="s">
        <v>54</v>
      </c>
      <c r="Q109" s="55"/>
      <c r="R109" s="52" t="s">
        <v>54</v>
      </c>
      <c r="S109" s="52" t="s">
        <v>54</v>
      </c>
      <c r="T109" s="53" t="b">
        <v>1</v>
      </c>
      <c r="U109" s="52" t="s">
        <v>54</v>
      </c>
      <c r="V109" s="52" t="s">
        <v>1951</v>
      </c>
    </row>
    <row r="110" spans="1:22" x14ac:dyDescent="0.25">
      <c r="A110" s="56">
        <v>68640</v>
      </c>
      <c r="B110" s="52" t="s">
        <v>43</v>
      </c>
      <c r="C110" s="52" t="s">
        <v>1623</v>
      </c>
      <c r="D110" s="53">
        <v>2008</v>
      </c>
      <c r="E110" s="52" t="s">
        <v>1952</v>
      </c>
      <c r="F110" s="52" t="s">
        <v>1953</v>
      </c>
      <c r="G110" s="52" t="s">
        <v>1618</v>
      </c>
      <c r="H110" s="54">
        <v>39959</v>
      </c>
      <c r="I110" s="54">
        <v>39960</v>
      </c>
      <c r="J110" s="52" t="s">
        <v>49</v>
      </c>
      <c r="K110" s="53">
        <v>264006</v>
      </c>
      <c r="L110" s="52" t="s">
        <v>59</v>
      </c>
      <c r="M110" s="53">
        <v>2997</v>
      </c>
      <c r="N110" s="52" t="s">
        <v>49</v>
      </c>
      <c r="O110" s="53">
        <v>2997</v>
      </c>
      <c r="P110" s="52" t="s">
        <v>54</v>
      </c>
      <c r="Q110" s="55"/>
      <c r="R110" s="52" t="s">
        <v>54</v>
      </c>
      <c r="S110" s="52" t="s">
        <v>54</v>
      </c>
      <c r="T110" s="53" t="b">
        <v>0</v>
      </c>
      <c r="U110" s="52" t="s">
        <v>54</v>
      </c>
      <c r="V110" s="52" t="s">
        <v>54</v>
      </c>
    </row>
    <row r="111" spans="1:22" x14ac:dyDescent="0.25">
      <c r="A111" s="56">
        <v>68677</v>
      </c>
      <c r="B111" s="52" t="s">
        <v>43</v>
      </c>
      <c r="C111" s="52" t="s">
        <v>1623</v>
      </c>
      <c r="D111" s="53">
        <v>2009</v>
      </c>
      <c r="E111" s="52" t="s">
        <v>1952</v>
      </c>
      <c r="F111" s="52" t="s">
        <v>1954</v>
      </c>
      <c r="G111" s="52" t="s">
        <v>1618</v>
      </c>
      <c r="H111" s="54">
        <v>40308</v>
      </c>
      <c r="I111" s="54">
        <v>40308</v>
      </c>
      <c r="J111" s="52" t="s">
        <v>49</v>
      </c>
      <c r="K111" s="53">
        <v>389432</v>
      </c>
      <c r="L111" s="52" t="s">
        <v>54</v>
      </c>
      <c r="M111" s="55"/>
      <c r="N111" s="52" t="s">
        <v>49</v>
      </c>
      <c r="O111" s="53">
        <v>494</v>
      </c>
      <c r="P111" s="52" t="s">
        <v>59</v>
      </c>
      <c r="Q111" s="53">
        <v>1182114</v>
      </c>
      <c r="R111" s="52" t="s">
        <v>54</v>
      </c>
      <c r="S111" s="52" t="s">
        <v>54</v>
      </c>
      <c r="T111" s="53" t="b">
        <v>0</v>
      </c>
      <c r="U111" s="52" t="s">
        <v>54</v>
      </c>
      <c r="V111" s="52" t="s">
        <v>54</v>
      </c>
    </row>
    <row r="112" spans="1:22" x14ac:dyDescent="0.25">
      <c r="A112" s="56">
        <v>68678</v>
      </c>
      <c r="B112" s="52" t="s">
        <v>43</v>
      </c>
      <c r="C112" s="52" t="s">
        <v>1623</v>
      </c>
      <c r="D112" s="53">
        <v>2009</v>
      </c>
      <c r="E112" s="52" t="s">
        <v>1952</v>
      </c>
      <c r="F112" s="52" t="s">
        <v>1954</v>
      </c>
      <c r="G112" s="52" t="s">
        <v>1618</v>
      </c>
      <c r="H112" s="54">
        <v>40308</v>
      </c>
      <c r="I112" s="54">
        <v>40308</v>
      </c>
      <c r="J112" s="52" t="s">
        <v>49</v>
      </c>
      <c r="K112" s="53">
        <v>343111</v>
      </c>
      <c r="L112" s="52" t="s">
        <v>54</v>
      </c>
      <c r="M112" s="55"/>
      <c r="N112" s="52" t="s">
        <v>49</v>
      </c>
      <c r="O112" s="53">
        <v>412</v>
      </c>
      <c r="P112" s="52" t="s">
        <v>59</v>
      </c>
      <c r="Q112" s="53">
        <v>1031060</v>
      </c>
      <c r="R112" s="52" t="s">
        <v>54</v>
      </c>
      <c r="S112" s="52" t="s">
        <v>54</v>
      </c>
      <c r="T112" s="53" t="b">
        <v>0</v>
      </c>
      <c r="U112" s="52" t="s">
        <v>54</v>
      </c>
      <c r="V112" s="52" t="s">
        <v>54</v>
      </c>
    </row>
    <row r="113" spans="1:22" x14ac:dyDescent="0.25">
      <c r="A113" s="56">
        <v>68679</v>
      </c>
      <c r="B113" s="52" t="s">
        <v>43</v>
      </c>
      <c r="C113" s="52" t="s">
        <v>1623</v>
      </c>
      <c r="D113" s="53">
        <v>2009</v>
      </c>
      <c r="E113" s="52" t="s">
        <v>1952</v>
      </c>
      <c r="F113" s="52" t="s">
        <v>1955</v>
      </c>
      <c r="G113" s="52" t="s">
        <v>1618</v>
      </c>
      <c r="H113" s="54">
        <v>40332</v>
      </c>
      <c r="I113" s="54">
        <v>40332</v>
      </c>
      <c r="J113" s="52" t="s">
        <v>49</v>
      </c>
      <c r="K113" s="53">
        <v>268016</v>
      </c>
      <c r="L113" s="52" t="s">
        <v>54</v>
      </c>
      <c r="M113" s="55"/>
      <c r="N113" s="52" t="s">
        <v>49</v>
      </c>
      <c r="O113" s="53">
        <v>2274</v>
      </c>
      <c r="P113" s="52" t="s">
        <v>59</v>
      </c>
      <c r="Q113" s="53">
        <v>4224</v>
      </c>
      <c r="R113" s="52" t="s">
        <v>54</v>
      </c>
      <c r="S113" s="52" t="s">
        <v>54</v>
      </c>
      <c r="T113" s="53" t="b">
        <v>0</v>
      </c>
      <c r="U113" s="52" t="s">
        <v>54</v>
      </c>
      <c r="V113" s="52" t="s">
        <v>54</v>
      </c>
    </row>
    <row r="114" spans="1:22" x14ac:dyDescent="0.25">
      <c r="A114" s="56">
        <v>82339</v>
      </c>
      <c r="B114" s="52" t="s">
        <v>43</v>
      </c>
      <c r="C114" s="52" t="s">
        <v>1644</v>
      </c>
      <c r="D114" s="53">
        <v>2005</v>
      </c>
      <c r="E114" s="52" t="s">
        <v>1645</v>
      </c>
      <c r="F114" s="52" t="s">
        <v>1646</v>
      </c>
      <c r="G114" s="52" t="s">
        <v>1622</v>
      </c>
      <c r="H114" s="54">
        <v>38876</v>
      </c>
      <c r="I114" s="54">
        <v>38876</v>
      </c>
      <c r="J114" s="52" t="s">
        <v>49</v>
      </c>
      <c r="K114" s="53">
        <v>16454</v>
      </c>
      <c r="L114" s="52" t="s">
        <v>54</v>
      </c>
      <c r="M114" s="55"/>
      <c r="N114" s="52" t="s">
        <v>59</v>
      </c>
      <c r="O114" s="53">
        <v>35646</v>
      </c>
      <c r="P114" s="52" t="s">
        <v>54</v>
      </c>
      <c r="Q114" s="55"/>
      <c r="R114" s="52" t="s">
        <v>54</v>
      </c>
      <c r="S114" s="52" t="s">
        <v>54</v>
      </c>
      <c r="T114" s="53" t="b">
        <v>0</v>
      </c>
      <c r="U114" s="52" t="s">
        <v>54</v>
      </c>
      <c r="V114" s="52" t="s">
        <v>54</v>
      </c>
    </row>
    <row r="115" spans="1:22" x14ac:dyDescent="0.25">
      <c r="A115" s="56">
        <v>82343</v>
      </c>
      <c r="B115" s="52" t="s">
        <v>43</v>
      </c>
      <c r="C115" s="52" t="s">
        <v>1644</v>
      </c>
      <c r="D115" s="53">
        <v>2005</v>
      </c>
      <c r="E115" s="52" t="s">
        <v>1645</v>
      </c>
      <c r="F115" s="52" t="s">
        <v>1646</v>
      </c>
      <c r="G115" s="52" t="s">
        <v>1622</v>
      </c>
      <c r="H115" s="54">
        <v>38876</v>
      </c>
      <c r="I115" s="54">
        <v>38876</v>
      </c>
      <c r="J115" s="52" t="s">
        <v>49</v>
      </c>
      <c r="K115" s="53">
        <v>16515</v>
      </c>
      <c r="L115" s="52" t="s">
        <v>54</v>
      </c>
      <c r="M115" s="55"/>
      <c r="N115" s="52" t="s">
        <v>59</v>
      </c>
      <c r="O115" s="53">
        <v>35646</v>
      </c>
      <c r="P115" s="52" t="s">
        <v>54</v>
      </c>
      <c r="Q115" s="55"/>
      <c r="R115" s="52" t="s">
        <v>54</v>
      </c>
      <c r="S115" s="52" t="s">
        <v>54</v>
      </c>
      <c r="T115" s="53" t="b">
        <v>0</v>
      </c>
      <c r="U115" s="52" t="s">
        <v>54</v>
      </c>
      <c r="V115" s="52" t="s">
        <v>54</v>
      </c>
    </row>
    <row r="116" spans="1:22" x14ac:dyDescent="0.25">
      <c r="A116" s="56">
        <v>82344</v>
      </c>
      <c r="B116" s="52" t="s">
        <v>43</v>
      </c>
      <c r="C116" s="52" t="s">
        <v>1644</v>
      </c>
      <c r="D116" s="53">
        <v>2005</v>
      </c>
      <c r="E116" s="52" t="s">
        <v>1645</v>
      </c>
      <c r="F116" s="52" t="s">
        <v>1646</v>
      </c>
      <c r="G116" s="52" t="s">
        <v>1622</v>
      </c>
      <c r="H116" s="54">
        <v>38876</v>
      </c>
      <c r="I116" s="54">
        <v>38876</v>
      </c>
      <c r="J116" s="52" t="s">
        <v>49</v>
      </c>
      <c r="K116" s="53">
        <v>16285</v>
      </c>
      <c r="L116" s="52" t="s">
        <v>54</v>
      </c>
      <c r="M116" s="55"/>
      <c r="N116" s="52" t="s">
        <v>59</v>
      </c>
      <c r="O116" s="53">
        <v>32668</v>
      </c>
      <c r="P116" s="52" t="s">
        <v>54</v>
      </c>
      <c r="Q116" s="55"/>
      <c r="R116" s="52" t="s">
        <v>54</v>
      </c>
      <c r="S116" s="52" t="s">
        <v>54</v>
      </c>
      <c r="T116" s="53" t="b">
        <v>0</v>
      </c>
      <c r="U116" s="52" t="s">
        <v>54</v>
      </c>
      <c r="V116" s="52" t="s">
        <v>54</v>
      </c>
    </row>
    <row r="117" spans="1:22" x14ac:dyDescent="0.25">
      <c r="A117" s="56">
        <v>82345</v>
      </c>
      <c r="B117" s="52" t="s">
        <v>43</v>
      </c>
      <c r="C117" s="52" t="s">
        <v>1644</v>
      </c>
      <c r="D117" s="53">
        <v>2005</v>
      </c>
      <c r="E117" s="52" t="s">
        <v>1645</v>
      </c>
      <c r="F117" s="52" t="s">
        <v>1646</v>
      </c>
      <c r="G117" s="52" t="s">
        <v>1622</v>
      </c>
      <c r="H117" s="54">
        <v>38876</v>
      </c>
      <c r="I117" s="54">
        <v>38876</v>
      </c>
      <c r="J117" s="52" t="s">
        <v>49</v>
      </c>
      <c r="K117" s="53">
        <v>16770</v>
      </c>
      <c r="L117" s="52" t="s">
        <v>54</v>
      </c>
      <c r="M117" s="55"/>
      <c r="N117" s="52" t="s">
        <v>59</v>
      </c>
      <c r="O117" s="53">
        <v>33642</v>
      </c>
      <c r="P117" s="52" t="s">
        <v>54</v>
      </c>
      <c r="Q117" s="55"/>
      <c r="R117" s="52" t="s">
        <v>54</v>
      </c>
      <c r="S117" s="52" t="s">
        <v>54</v>
      </c>
      <c r="T117" s="53" t="b">
        <v>0</v>
      </c>
      <c r="U117" s="52" t="s">
        <v>54</v>
      </c>
      <c r="V117" s="52" t="s">
        <v>54</v>
      </c>
    </row>
    <row r="118" spans="1:22" x14ac:dyDescent="0.25">
      <c r="A118" s="56">
        <v>82350</v>
      </c>
      <c r="B118" s="52" t="s">
        <v>43</v>
      </c>
      <c r="C118" s="52" t="s">
        <v>1644</v>
      </c>
      <c r="D118" s="53">
        <v>2005</v>
      </c>
      <c r="E118" s="52" t="s">
        <v>1647</v>
      </c>
      <c r="F118" s="52" t="s">
        <v>1648</v>
      </c>
      <c r="G118" s="52" t="s">
        <v>1622</v>
      </c>
      <c r="H118" s="54">
        <v>38882</v>
      </c>
      <c r="I118" s="54">
        <v>38882</v>
      </c>
      <c r="J118" s="52" t="s">
        <v>49</v>
      </c>
      <c r="K118" s="53">
        <v>16240</v>
      </c>
      <c r="L118" s="52" t="s">
        <v>54</v>
      </c>
      <c r="M118" s="55"/>
      <c r="N118" s="52" t="s">
        <v>59</v>
      </c>
      <c r="O118" s="53">
        <v>91367</v>
      </c>
      <c r="P118" s="52" t="s">
        <v>49</v>
      </c>
      <c r="Q118" s="53">
        <v>113</v>
      </c>
      <c r="R118" s="52" t="s">
        <v>54</v>
      </c>
      <c r="S118" s="52" t="s">
        <v>54</v>
      </c>
      <c r="T118" s="53" t="b">
        <v>0</v>
      </c>
      <c r="U118" s="52" t="s">
        <v>54</v>
      </c>
      <c r="V118" s="52" t="s">
        <v>54</v>
      </c>
    </row>
    <row r="119" spans="1:22" x14ac:dyDescent="0.25">
      <c r="A119" s="56">
        <v>82414</v>
      </c>
      <c r="B119" s="52" t="s">
        <v>43</v>
      </c>
      <c r="C119" s="52" t="s">
        <v>1644</v>
      </c>
      <c r="D119" s="53">
        <v>2005</v>
      </c>
      <c r="E119" s="52" t="s">
        <v>1647</v>
      </c>
      <c r="F119" s="52" t="s">
        <v>1648</v>
      </c>
      <c r="G119" s="52" t="s">
        <v>1622</v>
      </c>
      <c r="H119" s="54">
        <v>38882</v>
      </c>
      <c r="I119" s="54">
        <v>38882</v>
      </c>
      <c r="J119" s="52" t="s">
        <v>49</v>
      </c>
      <c r="K119" s="53">
        <v>14648</v>
      </c>
      <c r="L119" s="52" t="s">
        <v>54</v>
      </c>
      <c r="M119" s="55"/>
      <c r="N119" s="52" t="s">
        <v>59</v>
      </c>
      <c r="O119" s="53">
        <v>84224</v>
      </c>
      <c r="P119" s="52" t="s">
        <v>49</v>
      </c>
      <c r="Q119" s="53">
        <v>426</v>
      </c>
      <c r="R119" s="52" t="s">
        <v>54</v>
      </c>
      <c r="S119" s="52" t="s">
        <v>54</v>
      </c>
      <c r="T119" s="53" t="b">
        <v>0</v>
      </c>
      <c r="U119" s="52" t="s">
        <v>54</v>
      </c>
      <c r="V119" s="52" t="s">
        <v>54</v>
      </c>
    </row>
    <row r="120" spans="1:22" x14ac:dyDescent="0.25">
      <c r="A120" s="56">
        <v>84327</v>
      </c>
      <c r="B120" s="52" t="s">
        <v>43</v>
      </c>
      <c r="C120" s="52" t="s">
        <v>1644</v>
      </c>
      <c r="D120" s="53">
        <v>2005</v>
      </c>
      <c r="E120" s="52" t="s">
        <v>1647</v>
      </c>
      <c r="F120" s="52" t="s">
        <v>1648</v>
      </c>
      <c r="G120" s="52" t="s">
        <v>1622</v>
      </c>
      <c r="H120" s="54">
        <v>38882</v>
      </c>
      <c r="I120" s="54">
        <v>38882</v>
      </c>
      <c r="J120" s="52" t="s">
        <v>49</v>
      </c>
      <c r="K120" s="53">
        <v>15033</v>
      </c>
      <c r="L120" s="52" t="s">
        <v>54</v>
      </c>
      <c r="M120" s="55"/>
      <c r="N120" s="52" t="s">
        <v>59</v>
      </c>
      <c r="O120" s="53">
        <v>84669</v>
      </c>
      <c r="P120" s="52" t="s">
        <v>49</v>
      </c>
      <c r="Q120" s="53">
        <v>121</v>
      </c>
      <c r="R120" s="52" t="s">
        <v>54</v>
      </c>
      <c r="S120" s="52" t="s">
        <v>54</v>
      </c>
      <c r="T120" s="53" t="b">
        <v>0</v>
      </c>
      <c r="U120" s="52" t="s">
        <v>54</v>
      </c>
      <c r="V120" s="52" t="s">
        <v>54</v>
      </c>
    </row>
    <row r="121" spans="1:22" x14ac:dyDescent="0.25">
      <c r="A121" s="56">
        <v>84328</v>
      </c>
      <c r="B121" s="52" t="s">
        <v>43</v>
      </c>
      <c r="C121" s="52" t="s">
        <v>1644</v>
      </c>
      <c r="D121" s="53">
        <v>2005</v>
      </c>
      <c r="E121" s="52" t="s">
        <v>1647</v>
      </c>
      <c r="F121" s="52" t="s">
        <v>1648</v>
      </c>
      <c r="G121" s="52" t="s">
        <v>1622</v>
      </c>
      <c r="H121" s="54">
        <v>38882</v>
      </c>
      <c r="I121" s="54">
        <v>38882</v>
      </c>
      <c r="J121" s="52" t="s">
        <v>49</v>
      </c>
      <c r="K121" s="53">
        <v>15123</v>
      </c>
      <c r="L121" s="52" t="s">
        <v>54</v>
      </c>
      <c r="M121" s="55"/>
      <c r="N121" s="52" t="s">
        <v>59</v>
      </c>
      <c r="O121" s="53">
        <v>84831</v>
      </c>
      <c r="P121" s="52" t="s">
        <v>49</v>
      </c>
      <c r="Q121" s="53">
        <v>60</v>
      </c>
      <c r="R121" s="52" t="s">
        <v>54</v>
      </c>
      <c r="S121" s="52" t="s">
        <v>54</v>
      </c>
      <c r="T121" s="53" t="b">
        <v>0</v>
      </c>
      <c r="U121" s="52" t="s">
        <v>54</v>
      </c>
      <c r="V121" s="52" t="s">
        <v>54</v>
      </c>
    </row>
    <row r="122" spans="1:22" x14ac:dyDescent="0.25">
      <c r="A122" s="56">
        <v>90157</v>
      </c>
      <c r="B122" s="52" t="s">
        <v>43</v>
      </c>
      <c r="C122" s="52" t="s">
        <v>1649</v>
      </c>
      <c r="D122" s="53">
        <v>2007</v>
      </c>
      <c r="E122" s="52" t="s">
        <v>1650</v>
      </c>
      <c r="F122" s="52" t="s">
        <v>1651</v>
      </c>
      <c r="G122" s="52" t="s">
        <v>1618</v>
      </c>
      <c r="H122" s="54">
        <v>39699</v>
      </c>
      <c r="I122" s="54">
        <v>39725</v>
      </c>
      <c r="J122" s="52" t="s">
        <v>49</v>
      </c>
      <c r="K122" s="53">
        <v>25928</v>
      </c>
      <c r="L122" s="52" t="s">
        <v>54</v>
      </c>
      <c r="M122" s="55"/>
      <c r="N122" s="52" t="s">
        <v>49</v>
      </c>
      <c r="O122" s="53">
        <v>133985</v>
      </c>
      <c r="P122" s="52" t="s">
        <v>54</v>
      </c>
      <c r="Q122" s="55"/>
      <c r="R122" s="52" t="s">
        <v>54</v>
      </c>
      <c r="S122" s="52" t="s">
        <v>54</v>
      </c>
      <c r="T122" s="53" t="b">
        <v>0</v>
      </c>
      <c r="U122" s="52" t="s">
        <v>54</v>
      </c>
      <c r="V122" s="52" t="s">
        <v>54</v>
      </c>
    </row>
    <row r="123" spans="1:22" x14ac:dyDescent="0.25">
      <c r="A123" s="56">
        <v>90165</v>
      </c>
      <c r="B123" s="52" t="s">
        <v>43</v>
      </c>
      <c r="C123" s="52" t="s">
        <v>1649</v>
      </c>
      <c r="D123" s="53">
        <v>2007</v>
      </c>
      <c r="E123" s="52" t="s">
        <v>1650</v>
      </c>
      <c r="F123" s="52" t="s">
        <v>1651</v>
      </c>
      <c r="G123" s="52" t="s">
        <v>1618</v>
      </c>
      <c r="H123" s="54">
        <v>39699</v>
      </c>
      <c r="I123" s="54">
        <v>39725</v>
      </c>
      <c r="J123" s="52" t="s">
        <v>49</v>
      </c>
      <c r="K123" s="53">
        <v>27094</v>
      </c>
      <c r="L123" s="52" t="s">
        <v>54</v>
      </c>
      <c r="M123" s="55"/>
      <c r="N123" s="52" t="s">
        <v>49</v>
      </c>
      <c r="O123" s="53">
        <v>133985</v>
      </c>
      <c r="P123" s="52" t="s">
        <v>54</v>
      </c>
      <c r="Q123" s="55"/>
      <c r="R123" s="52" t="s">
        <v>54</v>
      </c>
      <c r="S123" s="52" t="s">
        <v>54</v>
      </c>
      <c r="T123" s="53" t="b">
        <v>0</v>
      </c>
      <c r="U123" s="52" t="s">
        <v>54</v>
      </c>
      <c r="V123" s="52" t="s">
        <v>54</v>
      </c>
    </row>
    <row r="124" spans="1:22" x14ac:dyDescent="0.25">
      <c r="A124" s="56">
        <v>90169</v>
      </c>
      <c r="B124" s="52" t="s">
        <v>43</v>
      </c>
      <c r="C124" s="52" t="s">
        <v>1652</v>
      </c>
      <c r="D124" s="53">
        <v>2007</v>
      </c>
      <c r="E124" s="52" t="s">
        <v>1653</v>
      </c>
      <c r="F124" s="52" t="s">
        <v>1654</v>
      </c>
      <c r="G124" s="52" t="s">
        <v>43</v>
      </c>
      <c r="H124" s="54">
        <v>39875</v>
      </c>
      <c r="I124" s="54">
        <v>39876</v>
      </c>
      <c r="J124" s="52" t="s">
        <v>1655</v>
      </c>
      <c r="K124" s="53">
        <v>30721</v>
      </c>
      <c r="L124" s="52" t="s">
        <v>1656</v>
      </c>
      <c r="M124" s="53">
        <v>139</v>
      </c>
      <c r="N124" s="52" t="s">
        <v>1655</v>
      </c>
      <c r="O124" s="53">
        <v>81249</v>
      </c>
      <c r="P124" s="52" t="s">
        <v>1656</v>
      </c>
      <c r="Q124" s="53">
        <v>261</v>
      </c>
      <c r="R124" s="52" t="s">
        <v>54</v>
      </c>
      <c r="S124" s="52" t="s">
        <v>54</v>
      </c>
      <c r="T124" s="53" t="b">
        <v>0</v>
      </c>
      <c r="U124" s="52" t="s">
        <v>54</v>
      </c>
      <c r="V124" s="52" t="s">
        <v>54</v>
      </c>
    </row>
    <row r="125" spans="1:22" x14ac:dyDescent="0.25">
      <c r="A125" s="56">
        <v>90171</v>
      </c>
      <c r="B125" s="52" t="s">
        <v>43</v>
      </c>
      <c r="C125" s="52" t="s">
        <v>1652</v>
      </c>
      <c r="D125" s="53">
        <v>2007</v>
      </c>
      <c r="E125" s="52" t="s">
        <v>1657</v>
      </c>
      <c r="F125" s="52" t="s">
        <v>1658</v>
      </c>
      <c r="G125" s="52" t="s">
        <v>43</v>
      </c>
      <c r="H125" s="54">
        <v>39860</v>
      </c>
      <c r="I125" s="54">
        <v>39872</v>
      </c>
      <c r="J125" s="52" t="s">
        <v>1655</v>
      </c>
      <c r="K125" s="53">
        <v>30001</v>
      </c>
      <c r="L125" s="52" t="s">
        <v>1656</v>
      </c>
      <c r="M125" s="53">
        <v>437</v>
      </c>
      <c r="N125" s="52" t="s">
        <v>1655</v>
      </c>
      <c r="O125" s="53">
        <v>635810</v>
      </c>
      <c r="P125" s="52" t="s">
        <v>1656</v>
      </c>
      <c r="Q125" s="53">
        <v>11206</v>
      </c>
      <c r="R125" s="52" t="s">
        <v>54</v>
      </c>
      <c r="S125" s="52" t="s">
        <v>54</v>
      </c>
      <c r="T125" s="53" t="b">
        <v>0</v>
      </c>
      <c r="U125" s="52" t="s">
        <v>54</v>
      </c>
      <c r="V125" s="52" t="s">
        <v>54</v>
      </c>
    </row>
    <row r="126" spans="1:22" x14ac:dyDescent="0.25">
      <c r="A126" s="56">
        <v>90177</v>
      </c>
      <c r="B126" s="52" t="s">
        <v>43</v>
      </c>
      <c r="C126" s="52" t="s">
        <v>1652</v>
      </c>
      <c r="D126" s="53">
        <v>2007</v>
      </c>
      <c r="E126" s="52" t="s">
        <v>1659</v>
      </c>
      <c r="F126" s="52" t="s">
        <v>1660</v>
      </c>
      <c r="G126" s="52" t="s">
        <v>43</v>
      </c>
      <c r="H126" s="54">
        <v>39885</v>
      </c>
      <c r="I126" s="54">
        <v>39889</v>
      </c>
      <c r="J126" s="52" t="s">
        <v>49</v>
      </c>
      <c r="K126" s="53">
        <v>43408</v>
      </c>
      <c r="L126" s="52" t="s">
        <v>59</v>
      </c>
      <c r="M126" s="53">
        <v>345</v>
      </c>
      <c r="N126" s="52" t="s">
        <v>49</v>
      </c>
      <c r="O126" s="53">
        <v>222527</v>
      </c>
      <c r="P126" s="52" t="s">
        <v>59</v>
      </c>
      <c r="Q126" s="53">
        <v>5403</v>
      </c>
      <c r="R126" s="52" t="s">
        <v>54</v>
      </c>
      <c r="S126" s="52" t="s">
        <v>54</v>
      </c>
      <c r="T126" s="53" t="b">
        <v>0</v>
      </c>
      <c r="U126" s="52" t="s">
        <v>54</v>
      </c>
      <c r="V126" s="52" t="s">
        <v>54</v>
      </c>
    </row>
    <row r="127" spans="1:22" x14ac:dyDescent="0.25">
      <c r="A127" s="56">
        <v>90178</v>
      </c>
      <c r="B127" s="52" t="s">
        <v>43</v>
      </c>
      <c r="C127" s="52" t="s">
        <v>1652</v>
      </c>
      <c r="D127" s="53">
        <v>2007</v>
      </c>
      <c r="E127" s="52" t="s">
        <v>1659</v>
      </c>
      <c r="F127" s="52" t="s">
        <v>1661</v>
      </c>
      <c r="G127" s="52" t="s">
        <v>43</v>
      </c>
      <c r="H127" s="54">
        <v>39888</v>
      </c>
      <c r="I127" s="54">
        <v>39897</v>
      </c>
      <c r="J127" s="52" t="s">
        <v>1655</v>
      </c>
      <c r="K127" s="53">
        <v>41819</v>
      </c>
      <c r="L127" s="52" t="s">
        <v>1656</v>
      </c>
      <c r="M127" s="53">
        <v>698</v>
      </c>
      <c r="N127" s="52" t="s">
        <v>1655</v>
      </c>
      <c r="O127" s="53">
        <v>270581</v>
      </c>
      <c r="P127" s="52" t="s">
        <v>54</v>
      </c>
      <c r="Q127" s="55"/>
      <c r="R127" s="52" t="s">
        <v>54</v>
      </c>
      <c r="S127" s="52" t="s">
        <v>54</v>
      </c>
      <c r="T127" s="53" t="b">
        <v>0</v>
      </c>
      <c r="U127" s="52" t="s">
        <v>54</v>
      </c>
      <c r="V127" s="52" t="s">
        <v>54</v>
      </c>
    </row>
    <row r="128" spans="1:22" x14ac:dyDescent="0.25">
      <c r="A128" s="56">
        <v>90187</v>
      </c>
      <c r="B128" s="52" t="s">
        <v>43</v>
      </c>
      <c r="C128" s="52" t="s">
        <v>1652</v>
      </c>
      <c r="D128" s="53">
        <v>2007</v>
      </c>
      <c r="E128" s="52" t="s">
        <v>1662</v>
      </c>
      <c r="F128" s="52" t="s">
        <v>1663</v>
      </c>
      <c r="G128" s="52" t="s">
        <v>43</v>
      </c>
      <c r="H128" s="54">
        <v>39759</v>
      </c>
      <c r="I128" s="54">
        <v>39759</v>
      </c>
      <c r="J128" s="52" t="s">
        <v>1655</v>
      </c>
      <c r="K128" s="53">
        <v>82691</v>
      </c>
      <c r="L128" s="52" t="s">
        <v>54</v>
      </c>
      <c r="M128" s="55"/>
      <c r="N128" s="52" t="s">
        <v>1655</v>
      </c>
      <c r="O128" s="53">
        <v>1364</v>
      </c>
      <c r="P128" s="52" t="s">
        <v>54</v>
      </c>
      <c r="Q128" s="55"/>
      <c r="R128" s="52" t="s">
        <v>1664</v>
      </c>
      <c r="S128" s="52" t="s">
        <v>1665</v>
      </c>
      <c r="T128" s="53" t="b">
        <v>0</v>
      </c>
      <c r="U128" s="52" t="s">
        <v>54</v>
      </c>
      <c r="V128" s="52" t="s">
        <v>54</v>
      </c>
    </row>
    <row r="129" spans="1:22" x14ac:dyDescent="0.25">
      <c r="A129" s="56">
        <v>90188</v>
      </c>
      <c r="B129" s="52" t="s">
        <v>43</v>
      </c>
      <c r="C129" s="52" t="s">
        <v>1652</v>
      </c>
      <c r="D129" s="53">
        <v>2007</v>
      </c>
      <c r="E129" s="52" t="s">
        <v>1657</v>
      </c>
      <c r="F129" s="52" t="s">
        <v>1666</v>
      </c>
      <c r="G129" s="52" t="s">
        <v>43</v>
      </c>
      <c r="H129" s="54">
        <v>39658</v>
      </c>
      <c r="I129" s="54">
        <v>39669</v>
      </c>
      <c r="J129" s="52" t="s">
        <v>1655</v>
      </c>
      <c r="K129" s="53">
        <v>107788</v>
      </c>
      <c r="L129" s="52" t="s">
        <v>1656</v>
      </c>
      <c r="M129" s="53">
        <v>218</v>
      </c>
      <c r="N129" s="52" t="s">
        <v>1655</v>
      </c>
      <c r="O129" s="53">
        <v>38441</v>
      </c>
      <c r="P129" s="52" t="s">
        <v>1656</v>
      </c>
      <c r="Q129" s="53">
        <v>1548</v>
      </c>
      <c r="R129" s="52" t="s">
        <v>54</v>
      </c>
      <c r="S129" s="52" t="s">
        <v>54</v>
      </c>
      <c r="T129" s="53" t="b">
        <v>0</v>
      </c>
      <c r="U129" s="52" t="s">
        <v>54</v>
      </c>
      <c r="V129" s="52" t="s">
        <v>54</v>
      </c>
    </row>
    <row r="130" spans="1:22" x14ac:dyDescent="0.25">
      <c r="A130" s="56">
        <v>90189</v>
      </c>
      <c r="B130" s="52" t="s">
        <v>43</v>
      </c>
      <c r="C130" s="52" t="s">
        <v>1652</v>
      </c>
      <c r="D130" s="53">
        <v>2007</v>
      </c>
      <c r="E130" s="52" t="s">
        <v>1662</v>
      </c>
      <c r="F130" s="52" t="s">
        <v>1663</v>
      </c>
      <c r="G130" s="52" t="s">
        <v>43</v>
      </c>
      <c r="H130" s="54">
        <v>39858</v>
      </c>
      <c r="I130" s="54">
        <v>39874</v>
      </c>
      <c r="J130" s="52" t="s">
        <v>1655</v>
      </c>
      <c r="K130" s="53">
        <v>104073</v>
      </c>
      <c r="L130" s="52" t="s">
        <v>1656</v>
      </c>
      <c r="M130" s="53">
        <v>3529</v>
      </c>
      <c r="N130" s="52" t="s">
        <v>54</v>
      </c>
      <c r="O130" s="55"/>
      <c r="P130" s="52" t="s">
        <v>54</v>
      </c>
      <c r="Q130" s="55"/>
      <c r="R130" s="52" t="s">
        <v>1664</v>
      </c>
      <c r="S130" s="52" t="s">
        <v>1667</v>
      </c>
      <c r="T130" s="53" t="b">
        <v>0</v>
      </c>
      <c r="U130" s="52" t="s">
        <v>54</v>
      </c>
      <c r="V130" s="52" t="s">
        <v>54</v>
      </c>
    </row>
    <row r="131" spans="1:22" x14ac:dyDescent="0.25">
      <c r="A131" s="56">
        <v>90190</v>
      </c>
      <c r="B131" s="52" t="s">
        <v>43</v>
      </c>
      <c r="C131" s="52" t="s">
        <v>1652</v>
      </c>
      <c r="D131" s="53">
        <v>2007</v>
      </c>
      <c r="E131" s="52" t="s">
        <v>1662</v>
      </c>
      <c r="F131" s="52" t="s">
        <v>1663</v>
      </c>
      <c r="G131" s="52" t="s">
        <v>43</v>
      </c>
      <c r="H131" s="54">
        <v>39850</v>
      </c>
      <c r="I131" s="54">
        <v>39850</v>
      </c>
      <c r="J131" s="52" t="s">
        <v>1655</v>
      </c>
      <c r="K131" s="53">
        <v>92537</v>
      </c>
      <c r="L131" s="52" t="s">
        <v>1656</v>
      </c>
      <c r="M131" s="53">
        <v>2736</v>
      </c>
      <c r="N131" s="52" t="s">
        <v>1655</v>
      </c>
      <c r="O131" s="53">
        <v>6673</v>
      </c>
      <c r="P131" s="52" t="s">
        <v>1656</v>
      </c>
      <c r="Q131" s="53">
        <v>1374</v>
      </c>
      <c r="R131" s="52" t="s">
        <v>1664</v>
      </c>
      <c r="S131" s="52" t="s">
        <v>1668</v>
      </c>
      <c r="T131" s="53" t="b">
        <v>0</v>
      </c>
      <c r="U131" s="52" t="s">
        <v>54</v>
      </c>
      <c r="V131" s="52" t="s">
        <v>54</v>
      </c>
    </row>
    <row r="132" spans="1:22" x14ac:dyDescent="0.25">
      <c r="A132" s="56">
        <v>90193</v>
      </c>
      <c r="B132" s="52" t="s">
        <v>43</v>
      </c>
      <c r="C132" s="52" t="s">
        <v>1652</v>
      </c>
      <c r="D132" s="53">
        <v>2008</v>
      </c>
      <c r="E132" s="52" t="s">
        <v>1669</v>
      </c>
      <c r="F132" s="52" t="s">
        <v>1670</v>
      </c>
      <c r="G132" s="52" t="s">
        <v>43</v>
      </c>
      <c r="H132" s="54">
        <v>40116</v>
      </c>
      <c r="I132" s="54">
        <v>40118</v>
      </c>
      <c r="J132" s="52" t="s">
        <v>49</v>
      </c>
      <c r="K132" s="53">
        <v>49845</v>
      </c>
      <c r="L132" s="52" t="s">
        <v>54</v>
      </c>
      <c r="M132" s="55"/>
      <c r="N132" s="52" t="s">
        <v>49</v>
      </c>
      <c r="O132" s="53">
        <v>259204</v>
      </c>
      <c r="P132" s="52" t="s">
        <v>59</v>
      </c>
      <c r="Q132" s="53">
        <v>508</v>
      </c>
      <c r="R132" s="52" t="s">
        <v>54</v>
      </c>
      <c r="S132" s="52" t="s">
        <v>54</v>
      </c>
      <c r="T132" s="53" t="b">
        <v>0</v>
      </c>
      <c r="U132" s="52" t="s">
        <v>54</v>
      </c>
      <c r="V132" s="52" t="s">
        <v>54</v>
      </c>
    </row>
    <row r="133" spans="1:22" x14ac:dyDescent="0.25">
      <c r="A133" s="56">
        <v>90194</v>
      </c>
      <c r="B133" s="52" t="s">
        <v>43</v>
      </c>
      <c r="C133" s="52" t="s">
        <v>1652</v>
      </c>
      <c r="D133" s="53">
        <v>2008</v>
      </c>
      <c r="E133" s="52" t="s">
        <v>1671</v>
      </c>
      <c r="F133" s="52" t="s">
        <v>1672</v>
      </c>
      <c r="G133" s="52" t="s">
        <v>43</v>
      </c>
      <c r="H133" s="54">
        <v>40206</v>
      </c>
      <c r="I133" s="54">
        <v>40206</v>
      </c>
      <c r="J133" s="52" t="s">
        <v>1655</v>
      </c>
      <c r="K133" s="53">
        <v>34885</v>
      </c>
      <c r="L133" s="52" t="s">
        <v>54</v>
      </c>
      <c r="M133" s="55"/>
      <c r="N133" s="52" t="s">
        <v>1655</v>
      </c>
      <c r="O133" s="53">
        <v>649129</v>
      </c>
      <c r="P133" s="52" t="s">
        <v>54</v>
      </c>
      <c r="Q133" s="55"/>
      <c r="R133" s="52" t="s">
        <v>54</v>
      </c>
      <c r="S133" s="52" t="s">
        <v>54</v>
      </c>
      <c r="T133" s="53" t="b">
        <v>0</v>
      </c>
      <c r="U133" s="52" t="s">
        <v>54</v>
      </c>
      <c r="V133" s="52" t="s">
        <v>54</v>
      </c>
    </row>
    <row r="134" spans="1:22" x14ac:dyDescent="0.25">
      <c r="A134" s="56">
        <v>90196</v>
      </c>
      <c r="B134" s="52" t="s">
        <v>43</v>
      </c>
      <c r="C134" s="52" t="s">
        <v>1652</v>
      </c>
      <c r="D134" s="53">
        <v>2008</v>
      </c>
      <c r="E134" s="52" t="s">
        <v>1669</v>
      </c>
      <c r="F134" s="52" t="s">
        <v>1670</v>
      </c>
      <c r="G134" s="52" t="s">
        <v>43</v>
      </c>
      <c r="H134" s="54">
        <v>40268</v>
      </c>
      <c r="I134" s="54">
        <v>40276</v>
      </c>
      <c r="J134" s="52" t="s">
        <v>49</v>
      </c>
      <c r="K134" s="53">
        <v>43649</v>
      </c>
      <c r="L134" s="52" t="s">
        <v>54</v>
      </c>
      <c r="M134" s="55"/>
      <c r="N134" s="52" t="s">
        <v>49</v>
      </c>
      <c r="O134" s="53">
        <v>387385</v>
      </c>
      <c r="P134" s="52" t="s">
        <v>54</v>
      </c>
      <c r="Q134" s="55"/>
      <c r="R134" s="52" t="s">
        <v>54</v>
      </c>
      <c r="S134" s="52" t="s">
        <v>54</v>
      </c>
      <c r="T134" s="53" t="b">
        <v>0</v>
      </c>
      <c r="U134" s="52" t="s">
        <v>54</v>
      </c>
      <c r="V134" s="52" t="s">
        <v>54</v>
      </c>
    </row>
    <row r="135" spans="1:22" x14ac:dyDescent="0.25">
      <c r="A135" s="56">
        <v>90197</v>
      </c>
      <c r="B135" s="52" t="s">
        <v>43</v>
      </c>
      <c r="C135" s="52" t="s">
        <v>1652</v>
      </c>
      <c r="D135" s="53">
        <v>2008</v>
      </c>
      <c r="E135" s="52" t="s">
        <v>1669</v>
      </c>
      <c r="F135" s="52" t="s">
        <v>1670</v>
      </c>
      <c r="G135" s="52" t="s">
        <v>43</v>
      </c>
      <c r="H135" s="54">
        <v>40214</v>
      </c>
      <c r="I135" s="54">
        <v>40217</v>
      </c>
      <c r="J135" s="52" t="s">
        <v>49</v>
      </c>
      <c r="K135" s="53">
        <v>55897</v>
      </c>
      <c r="L135" s="52" t="s">
        <v>54</v>
      </c>
      <c r="M135" s="55"/>
      <c r="N135" s="52" t="s">
        <v>49</v>
      </c>
      <c r="O135" s="53">
        <v>249743</v>
      </c>
      <c r="P135" s="52" t="s">
        <v>54</v>
      </c>
      <c r="Q135" s="55"/>
      <c r="R135" s="52" t="s">
        <v>54</v>
      </c>
      <c r="S135" s="52" t="s">
        <v>54</v>
      </c>
      <c r="T135" s="53" t="b">
        <v>0</v>
      </c>
      <c r="U135" s="52" t="s">
        <v>54</v>
      </c>
      <c r="V135" s="52" t="s">
        <v>54</v>
      </c>
    </row>
    <row r="136" spans="1:22" x14ac:dyDescent="0.25">
      <c r="A136" s="56">
        <v>90199</v>
      </c>
      <c r="B136" s="52" t="s">
        <v>43</v>
      </c>
      <c r="C136" s="52" t="s">
        <v>1673</v>
      </c>
      <c r="D136" s="53">
        <v>2008</v>
      </c>
      <c r="E136" s="52" t="s">
        <v>1674</v>
      </c>
      <c r="F136" s="52" t="s">
        <v>1675</v>
      </c>
      <c r="G136" s="52" t="s">
        <v>1618</v>
      </c>
      <c r="H136" s="54">
        <v>39944</v>
      </c>
      <c r="I136" s="54">
        <v>39953</v>
      </c>
      <c r="J136" s="52" t="s">
        <v>49</v>
      </c>
      <c r="K136" s="53">
        <v>225164</v>
      </c>
      <c r="L136" s="52" t="s">
        <v>59</v>
      </c>
      <c r="M136" s="53">
        <v>388</v>
      </c>
      <c r="N136" s="52" t="s">
        <v>49</v>
      </c>
      <c r="O136" s="53">
        <v>5331899</v>
      </c>
      <c r="P136" s="52" t="s">
        <v>59</v>
      </c>
      <c r="Q136" s="53">
        <v>108767</v>
      </c>
      <c r="R136" s="52" t="s">
        <v>54</v>
      </c>
      <c r="S136" s="52" t="s">
        <v>54</v>
      </c>
      <c r="T136" s="53" t="b">
        <v>0</v>
      </c>
      <c r="U136" s="52" t="s">
        <v>54</v>
      </c>
      <c r="V136" s="52" t="s">
        <v>54</v>
      </c>
    </row>
    <row r="137" spans="1:22" x14ac:dyDescent="0.25">
      <c r="A137" s="56">
        <v>90237</v>
      </c>
      <c r="B137" s="52" t="s">
        <v>43</v>
      </c>
      <c r="C137" s="52" t="s">
        <v>1652</v>
      </c>
      <c r="D137" s="53">
        <v>2008</v>
      </c>
      <c r="E137" s="52" t="s">
        <v>1662</v>
      </c>
      <c r="F137" s="52" t="s">
        <v>1663</v>
      </c>
      <c r="G137" s="52" t="s">
        <v>43</v>
      </c>
      <c r="H137" s="54">
        <v>40200</v>
      </c>
      <c r="I137" s="54">
        <v>40214</v>
      </c>
      <c r="J137" s="52" t="s">
        <v>1655</v>
      </c>
      <c r="K137" s="53">
        <v>101401</v>
      </c>
      <c r="L137" s="52" t="s">
        <v>1656</v>
      </c>
      <c r="M137" s="53">
        <v>543</v>
      </c>
      <c r="N137" s="52" t="s">
        <v>1656</v>
      </c>
      <c r="O137" s="53">
        <v>1771</v>
      </c>
      <c r="P137" s="52" t="s">
        <v>54</v>
      </c>
      <c r="Q137" s="55"/>
      <c r="R137" s="52" t="s">
        <v>1664</v>
      </c>
      <c r="S137" s="52" t="s">
        <v>1676</v>
      </c>
      <c r="T137" s="53" t="b">
        <v>0</v>
      </c>
      <c r="U137" s="52" t="s">
        <v>54</v>
      </c>
      <c r="V137" s="52" t="s">
        <v>54</v>
      </c>
    </row>
    <row r="138" spans="1:22" x14ac:dyDescent="0.25">
      <c r="A138" s="56">
        <v>90238</v>
      </c>
      <c r="B138" s="52" t="s">
        <v>43</v>
      </c>
      <c r="C138" s="52" t="s">
        <v>1652</v>
      </c>
      <c r="D138" s="53">
        <v>2008</v>
      </c>
      <c r="E138" s="52" t="s">
        <v>1662</v>
      </c>
      <c r="F138" s="52" t="s">
        <v>1663</v>
      </c>
      <c r="G138" s="52" t="s">
        <v>43</v>
      </c>
      <c r="H138" s="54">
        <v>40240</v>
      </c>
      <c r="I138" s="54">
        <v>40246</v>
      </c>
      <c r="J138" s="52" t="s">
        <v>1655</v>
      </c>
      <c r="K138" s="53">
        <v>93527</v>
      </c>
      <c r="L138" s="52" t="s">
        <v>1656</v>
      </c>
      <c r="M138" s="53">
        <v>5558</v>
      </c>
      <c r="N138" s="52" t="s">
        <v>1656</v>
      </c>
      <c r="O138" s="53">
        <v>4109</v>
      </c>
      <c r="P138" s="52" t="s">
        <v>54</v>
      </c>
      <c r="Q138" s="55"/>
      <c r="R138" s="52" t="s">
        <v>1664</v>
      </c>
      <c r="S138" s="52" t="s">
        <v>1677</v>
      </c>
      <c r="T138" s="53" t="b">
        <v>0</v>
      </c>
      <c r="U138" s="52" t="s">
        <v>54</v>
      </c>
      <c r="V138" s="52" t="s">
        <v>54</v>
      </c>
    </row>
    <row r="139" spans="1:22" x14ac:dyDescent="0.25">
      <c r="A139" s="56">
        <v>90239</v>
      </c>
      <c r="B139" s="52" t="s">
        <v>43</v>
      </c>
      <c r="C139" s="52" t="s">
        <v>1652</v>
      </c>
      <c r="D139" s="53">
        <v>2008</v>
      </c>
      <c r="E139" s="52" t="s">
        <v>1662</v>
      </c>
      <c r="F139" s="52" t="s">
        <v>1663</v>
      </c>
      <c r="G139" s="52" t="s">
        <v>43</v>
      </c>
      <c r="H139" s="54">
        <v>40125</v>
      </c>
      <c r="I139" s="54">
        <v>40125</v>
      </c>
      <c r="J139" s="52" t="s">
        <v>1655</v>
      </c>
      <c r="K139" s="53">
        <v>105942</v>
      </c>
      <c r="L139" s="52" t="s">
        <v>1656</v>
      </c>
      <c r="M139" s="53">
        <v>62</v>
      </c>
      <c r="N139" s="52" t="s">
        <v>1655</v>
      </c>
      <c r="O139" s="53">
        <v>949</v>
      </c>
      <c r="P139" s="52" t="s">
        <v>1656</v>
      </c>
      <c r="Q139" s="53">
        <v>657</v>
      </c>
      <c r="R139" s="52" t="s">
        <v>1664</v>
      </c>
      <c r="S139" s="52" t="s">
        <v>1678</v>
      </c>
      <c r="T139" s="53" t="b">
        <v>0</v>
      </c>
      <c r="U139" s="52" t="s">
        <v>54</v>
      </c>
      <c r="V139" s="52" t="s">
        <v>54</v>
      </c>
    </row>
    <row r="140" spans="1:22" x14ac:dyDescent="0.25">
      <c r="A140" s="56">
        <v>90269</v>
      </c>
      <c r="B140" s="52" t="s">
        <v>43</v>
      </c>
      <c r="C140" s="52" t="s">
        <v>1652</v>
      </c>
      <c r="D140" s="53">
        <v>2008</v>
      </c>
      <c r="E140" s="52" t="s">
        <v>1659</v>
      </c>
      <c r="F140" s="52" t="s">
        <v>1661</v>
      </c>
      <c r="G140" s="52" t="s">
        <v>43</v>
      </c>
      <c r="H140" s="54">
        <v>40098</v>
      </c>
      <c r="I140" s="54">
        <v>40098</v>
      </c>
      <c r="J140" s="52" t="s">
        <v>49</v>
      </c>
      <c r="K140" s="53">
        <v>47308</v>
      </c>
      <c r="L140" s="52" t="s">
        <v>59</v>
      </c>
      <c r="M140" s="53">
        <v>776</v>
      </c>
      <c r="N140" s="52" t="s">
        <v>49</v>
      </c>
      <c r="O140" s="53">
        <v>151953</v>
      </c>
      <c r="P140" s="52" t="s">
        <v>54</v>
      </c>
      <c r="Q140" s="55"/>
      <c r="R140" s="52" t="s">
        <v>54</v>
      </c>
      <c r="S140" s="52" t="s">
        <v>54</v>
      </c>
      <c r="T140" s="53" t="b">
        <v>0</v>
      </c>
      <c r="U140" s="52" t="s">
        <v>54</v>
      </c>
      <c r="V140" s="52" t="s">
        <v>54</v>
      </c>
    </row>
    <row r="141" spans="1:22" x14ac:dyDescent="0.25">
      <c r="A141" s="56">
        <v>90271</v>
      </c>
      <c r="B141" s="52" t="s">
        <v>43</v>
      </c>
      <c r="C141" s="52" t="s">
        <v>1652</v>
      </c>
      <c r="D141" s="53">
        <v>2008</v>
      </c>
      <c r="E141" s="52" t="s">
        <v>1659</v>
      </c>
      <c r="F141" s="52" t="s">
        <v>1661</v>
      </c>
      <c r="G141" s="52" t="s">
        <v>43</v>
      </c>
      <c r="H141" s="54">
        <v>40219</v>
      </c>
      <c r="I141" s="54">
        <v>40219</v>
      </c>
      <c r="J141" s="52" t="s">
        <v>49</v>
      </c>
      <c r="K141" s="53">
        <v>47180</v>
      </c>
      <c r="L141" s="52" t="s">
        <v>59</v>
      </c>
      <c r="M141" s="53">
        <v>96</v>
      </c>
      <c r="N141" s="52" t="s">
        <v>49</v>
      </c>
      <c r="O141" s="53">
        <v>308893</v>
      </c>
      <c r="P141" s="52" t="s">
        <v>54</v>
      </c>
      <c r="Q141" s="55"/>
      <c r="R141" s="52" t="s">
        <v>54</v>
      </c>
      <c r="S141" s="52" t="s">
        <v>54</v>
      </c>
      <c r="T141" s="53" t="b">
        <v>0</v>
      </c>
      <c r="U141" s="52" t="s">
        <v>54</v>
      </c>
      <c r="V141" s="52" t="s">
        <v>54</v>
      </c>
    </row>
    <row r="142" spans="1:22" x14ac:dyDescent="0.25">
      <c r="A142" s="56">
        <v>90278</v>
      </c>
      <c r="B142" s="52" t="s">
        <v>43</v>
      </c>
      <c r="C142" s="52" t="s">
        <v>1652</v>
      </c>
      <c r="D142" s="53">
        <v>2008</v>
      </c>
      <c r="E142" s="52" t="s">
        <v>1653</v>
      </c>
      <c r="F142" s="52" t="s">
        <v>1672</v>
      </c>
      <c r="G142" s="52" t="s">
        <v>43</v>
      </c>
      <c r="H142" s="54">
        <v>40247</v>
      </c>
      <c r="I142" s="54">
        <v>40247</v>
      </c>
      <c r="J142" s="52" t="s">
        <v>1655</v>
      </c>
      <c r="K142" s="53">
        <v>112211</v>
      </c>
      <c r="L142" s="52" t="s">
        <v>1656</v>
      </c>
      <c r="M142" s="53">
        <v>428</v>
      </c>
      <c r="N142" s="52" t="s">
        <v>1655</v>
      </c>
      <c r="O142" s="53">
        <v>265750</v>
      </c>
      <c r="P142" s="52" t="s">
        <v>54</v>
      </c>
      <c r="Q142" s="55"/>
      <c r="R142" s="52" t="s">
        <v>54</v>
      </c>
      <c r="S142" s="52" t="s">
        <v>54</v>
      </c>
      <c r="T142" s="53" t="b">
        <v>0</v>
      </c>
      <c r="U142" s="52" t="s">
        <v>54</v>
      </c>
      <c r="V142" s="52" t="s">
        <v>54</v>
      </c>
    </row>
    <row r="143" spans="1:22" x14ac:dyDescent="0.25">
      <c r="A143" s="56">
        <v>90279</v>
      </c>
      <c r="B143" s="52" t="s">
        <v>43</v>
      </c>
      <c r="C143" s="52" t="s">
        <v>1652</v>
      </c>
      <c r="D143" s="53">
        <v>2008</v>
      </c>
      <c r="E143" s="52" t="s">
        <v>1671</v>
      </c>
      <c r="F143" s="52" t="s">
        <v>1672</v>
      </c>
      <c r="G143" s="52" t="s">
        <v>43</v>
      </c>
      <c r="H143" s="54">
        <v>40247</v>
      </c>
      <c r="I143" s="54">
        <v>40247</v>
      </c>
      <c r="J143" s="52" t="s">
        <v>1655</v>
      </c>
      <c r="K143" s="53">
        <v>112539</v>
      </c>
      <c r="L143" s="52" t="s">
        <v>54</v>
      </c>
      <c r="M143" s="55"/>
      <c r="N143" s="52" t="s">
        <v>1655</v>
      </c>
      <c r="O143" s="53">
        <v>508908</v>
      </c>
      <c r="P143" s="52" t="s">
        <v>54</v>
      </c>
      <c r="Q143" s="55"/>
      <c r="R143" s="52" t="s">
        <v>54</v>
      </c>
      <c r="S143" s="52" t="s">
        <v>54</v>
      </c>
      <c r="T143" s="53" t="b">
        <v>0</v>
      </c>
      <c r="U143" s="52" t="s">
        <v>54</v>
      </c>
      <c r="V143" s="52" t="s">
        <v>54</v>
      </c>
    </row>
    <row r="144" spans="1:22" x14ac:dyDescent="0.25">
      <c r="A144" s="56">
        <v>90280</v>
      </c>
      <c r="B144" s="52" t="s">
        <v>43</v>
      </c>
      <c r="C144" s="52" t="s">
        <v>1652</v>
      </c>
      <c r="D144" s="53">
        <v>2008</v>
      </c>
      <c r="E144" s="52" t="s">
        <v>1671</v>
      </c>
      <c r="F144" s="52" t="s">
        <v>1672</v>
      </c>
      <c r="G144" s="52" t="s">
        <v>43</v>
      </c>
      <c r="H144" s="54">
        <v>40270</v>
      </c>
      <c r="I144" s="54">
        <v>40270</v>
      </c>
      <c r="J144" s="52" t="s">
        <v>1655</v>
      </c>
      <c r="K144" s="53">
        <v>11453</v>
      </c>
      <c r="L144" s="52" t="s">
        <v>54</v>
      </c>
      <c r="M144" s="55"/>
      <c r="N144" s="52" t="s">
        <v>1655</v>
      </c>
      <c r="O144" s="53">
        <v>128747</v>
      </c>
      <c r="P144" s="52" t="s">
        <v>54</v>
      </c>
      <c r="Q144" s="55"/>
      <c r="R144" s="52" t="s">
        <v>54</v>
      </c>
      <c r="S144" s="52" t="s">
        <v>54</v>
      </c>
      <c r="T144" s="53" t="b">
        <v>0</v>
      </c>
      <c r="U144" s="52" t="s">
        <v>54</v>
      </c>
      <c r="V144" s="52" t="s">
        <v>54</v>
      </c>
    </row>
    <row r="145" spans="1:22" x14ac:dyDescent="0.25">
      <c r="A145" s="56">
        <v>92734</v>
      </c>
      <c r="B145" s="52" t="s">
        <v>43</v>
      </c>
      <c r="C145" s="52" t="s">
        <v>1652</v>
      </c>
      <c r="D145" s="53">
        <v>2005</v>
      </c>
      <c r="E145" s="52" t="s">
        <v>1657</v>
      </c>
      <c r="F145" s="52" t="s">
        <v>1666</v>
      </c>
      <c r="G145" s="52" t="s">
        <v>43</v>
      </c>
      <c r="H145" s="54">
        <v>38943</v>
      </c>
      <c r="I145" s="54">
        <v>38950</v>
      </c>
      <c r="J145" s="52" t="s">
        <v>1655</v>
      </c>
      <c r="K145" s="53">
        <v>15166</v>
      </c>
      <c r="L145" s="52" t="s">
        <v>1656</v>
      </c>
      <c r="M145" s="53">
        <v>497</v>
      </c>
      <c r="N145" s="52" t="s">
        <v>1655</v>
      </c>
      <c r="O145" s="53">
        <v>8440</v>
      </c>
      <c r="P145" s="52" t="s">
        <v>1656</v>
      </c>
      <c r="Q145" s="53">
        <v>271</v>
      </c>
      <c r="R145" s="52" t="s">
        <v>54</v>
      </c>
      <c r="S145" s="52" t="s">
        <v>54</v>
      </c>
      <c r="T145" s="53" t="b">
        <v>0</v>
      </c>
      <c r="U145" s="52" t="s">
        <v>54</v>
      </c>
      <c r="V145" s="52" t="s">
        <v>54</v>
      </c>
    </row>
    <row r="146" spans="1:22" x14ac:dyDescent="0.25">
      <c r="A146" s="56">
        <v>93938</v>
      </c>
      <c r="B146" s="52" t="s">
        <v>43</v>
      </c>
      <c r="C146" s="52" t="s">
        <v>1649</v>
      </c>
      <c r="D146" s="53">
        <v>2008</v>
      </c>
      <c r="E146" s="52" t="s">
        <v>1650</v>
      </c>
      <c r="F146" s="52" t="s">
        <v>1651</v>
      </c>
      <c r="G146" s="52" t="s">
        <v>1618</v>
      </c>
      <c r="H146" s="54">
        <v>40123</v>
      </c>
      <c r="I146" s="54">
        <v>40123</v>
      </c>
      <c r="J146" s="52" t="s">
        <v>49</v>
      </c>
      <c r="K146" s="53">
        <v>27182</v>
      </c>
      <c r="L146" s="52" t="s">
        <v>54</v>
      </c>
      <c r="M146" s="55"/>
      <c r="N146" s="52" t="s">
        <v>49</v>
      </c>
      <c r="O146" s="53">
        <v>244941</v>
      </c>
      <c r="P146" s="52" t="s">
        <v>59</v>
      </c>
      <c r="Q146" s="53">
        <v>26585</v>
      </c>
      <c r="R146" s="52" t="s">
        <v>54</v>
      </c>
      <c r="S146" s="52" t="s">
        <v>54</v>
      </c>
      <c r="T146" s="53" t="b">
        <v>0</v>
      </c>
      <c r="U146" s="52" t="s">
        <v>54</v>
      </c>
      <c r="V146" s="52" t="s">
        <v>54</v>
      </c>
    </row>
    <row r="147" spans="1:22" x14ac:dyDescent="0.25">
      <c r="A147" s="56">
        <v>94139</v>
      </c>
      <c r="B147" s="52" t="s">
        <v>43</v>
      </c>
      <c r="C147" s="52" t="s">
        <v>1652</v>
      </c>
      <c r="D147" s="53">
        <v>2005</v>
      </c>
      <c r="E147" s="52" t="s">
        <v>1671</v>
      </c>
      <c r="F147" s="52" t="s">
        <v>1672</v>
      </c>
      <c r="G147" s="52" t="s">
        <v>43</v>
      </c>
      <c r="H147" s="54">
        <v>39143</v>
      </c>
      <c r="I147" s="54">
        <v>39143</v>
      </c>
      <c r="J147" s="52" t="s">
        <v>1655</v>
      </c>
      <c r="K147" s="53">
        <v>31411</v>
      </c>
      <c r="L147" s="52" t="s">
        <v>54</v>
      </c>
      <c r="M147" s="55"/>
      <c r="N147" s="52" t="s">
        <v>1655</v>
      </c>
      <c r="O147" s="53">
        <v>510151</v>
      </c>
      <c r="P147" s="52" t="s">
        <v>54</v>
      </c>
      <c r="Q147" s="55"/>
      <c r="R147" s="52" t="s">
        <v>54</v>
      </c>
      <c r="S147" s="52" t="s">
        <v>54</v>
      </c>
      <c r="T147" s="53" t="b">
        <v>0</v>
      </c>
      <c r="U147" s="52" t="s">
        <v>54</v>
      </c>
      <c r="V147" s="52" t="s">
        <v>54</v>
      </c>
    </row>
    <row r="148" spans="1:22" x14ac:dyDescent="0.25">
      <c r="A148" s="56">
        <v>94140</v>
      </c>
      <c r="B148" s="52" t="s">
        <v>43</v>
      </c>
      <c r="C148" s="52" t="s">
        <v>1652</v>
      </c>
      <c r="D148" s="53">
        <v>2005</v>
      </c>
      <c r="E148" s="52" t="s">
        <v>1671</v>
      </c>
      <c r="F148" s="52" t="s">
        <v>1672</v>
      </c>
      <c r="G148" s="52" t="s">
        <v>43</v>
      </c>
      <c r="H148" s="54">
        <v>39142</v>
      </c>
      <c r="I148" s="54">
        <v>39142</v>
      </c>
      <c r="J148" s="52" t="s">
        <v>1655</v>
      </c>
      <c r="K148" s="53">
        <v>31920</v>
      </c>
      <c r="L148" s="52" t="s">
        <v>54</v>
      </c>
      <c r="M148" s="55"/>
      <c r="N148" s="52" t="s">
        <v>1655</v>
      </c>
      <c r="O148" s="53">
        <v>176226</v>
      </c>
      <c r="P148" s="52" t="s">
        <v>54</v>
      </c>
      <c r="Q148" s="55"/>
      <c r="R148" s="52" t="s">
        <v>1630</v>
      </c>
      <c r="S148" s="52" t="s">
        <v>1679</v>
      </c>
      <c r="T148" s="53" t="b">
        <v>0</v>
      </c>
      <c r="U148" s="52" t="s">
        <v>54</v>
      </c>
      <c r="V148" s="52" t="s">
        <v>54</v>
      </c>
    </row>
    <row r="149" spans="1:22" x14ac:dyDescent="0.25">
      <c r="A149" s="56">
        <v>94142</v>
      </c>
      <c r="B149" s="52" t="s">
        <v>43</v>
      </c>
      <c r="C149" s="52" t="s">
        <v>1652</v>
      </c>
      <c r="D149" s="53">
        <v>2005</v>
      </c>
      <c r="E149" s="52" t="s">
        <v>1669</v>
      </c>
      <c r="F149" s="52" t="s">
        <v>1670</v>
      </c>
      <c r="G149" s="52" t="s">
        <v>43</v>
      </c>
      <c r="H149" s="54">
        <v>39127</v>
      </c>
      <c r="I149" s="54">
        <v>39130</v>
      </c>
      <c r="J149" s="52" t="s">
        <v>1655</v>
      </c>
      <c r="K149" s="53">
        <v>30678</v>
      </c>
      <c r="L149" s="52" t="s">
        <v>1656</v>
      </c>
      <c r="M149" s="53">
        <v>61</v>
      </c>
      <c r="N149" s="52" t="s">
        <v>1655</v>
      </c>
      <c r="O149" s="53">
        <v>270520</v>
      </c>
      <c r="P149" s="52" t="s">
        <v>1656</v>
      </c>
      <c r="Q149" s="53">
        <v>123</v>
      </c>
      <c r="R149" s="52" t="s">
        <v>54</v>
      </c>
      <c r="S149" s="52" t="s">
        <v>54</v>
      </c>
      <c r="T149" s="53" t="b">
        <v>0</v>
      </c>
      <c r="U149" s="52" t="s">
        <v>54</v>
      </c>
      <c r="V149" s="52" t="s">
        <v>54</v>
      </c>
    </row>
    <row r="150" spans="1:22" x14ac:dyDescent="0.25">
      <c r="A150" s="56">
        <v>94143</v>
      </c>
      <c r="B150" s="52" t="s">
        <v>43</v>
      </c>
      <c r="C150" s="52" t="s">
        <v>1652</v>
      </c>
      <c r="D150" s="53">
        <v>2005</v>
      </c>
      <c r="E150" s="52" t="s">
        <v>1657</v>
      </c>
      <c r="F150" s="52" t="s">
        <v>1666</v>
      </c>
      <c r="G150" s="52" t="s">
        <v>43</v>
      </c>
      <c r="H150" s="54">
        <v>38936</v>
      </c>
      <c r="I150" s="54">
        <v>38943</v>
      </c>
      <c r="J150" s="52" t="s">
        <v>1655</v>
      </c>
      <c r="K150" s="53">
        <v>74900</v>
      </c>
      <c r="L150" s="52" t="s">
        <v>1656</v>
      </c>
      <c r="M150" s="53">
        <v>346</v>
      </c>
      <c r="N150" s="52" t="s">
        <v>1655</v>
      </c>
      <c r="O150" s="53">
        <v>8902</v>
      </c>
      <c r="P150" s="52" t="s">
        <v>1656</v>
      </c>
      <c r="Q150" s="53">
        <v>39</v>
      </c>
      <c r="R150" s="52" t="s">
        <v>54</v>
      </c>
      <c r="S150" s="52" t="s">
        <v>54</v>
      </c>
      <c r="T150" s="53" t="b">
        <v>0</v>
      </c>
      <c r="U150" s="52" t="s">
        <v>54</v>
      </c>
      <c r="V150" s="52" t="s">
        <v>54</v>
      </c>
    </row>
    <row r="151" spans="1:22" x14ac:dyDescent="0.25">
      <c r="A151" s="56">
        <v>94333</v>
      </c>
      <c r="B151" s="52" t="s">
        <v>43</v>
      </c>
      <c r="C151" s="52" t="s">
        <v>1652</v>
      </c>
      <c r="D151" s="53">
        <v>2005</v>
      </c>
      <c r="E151" s="52" t="s">
        <v>1662</v>
      </c>
      <c r="F151" s="52" t="s">
        <v>1663</v>
      </c>
      <c r="G151" s="52" t="s">
        <v>43</v>
      </c>
      <c r="H151" s="54">
        <v>39119</v>
      </c>
      <c r="I151" s="54">
        <v>39119</v>
      </c>
      <c r="J151" s="52" t="s">
        <v>1655</v>
      </c>
      <c r="K151" s="53">
        <v>19666</v>
      </c>
      <c r="L151" s="52" t="s">
        <v>1656</v>
      </c>
      <c r="M151" s="53">
        <v>398</v>
      </c>
      <c r="N151" s="52" t="s">
        <v>1655</v>
      </c>
      <c r="O151" s="53">
        <v>124956</v>
      </c>
      <c r="P151" s="52" t="s">
        <v>1656</v>
      </c>
      <c r="Q151" s="53">
        <v>742</v>
      </c>
      <c r="R151" s="52" t="s">
        <v>1630</v>
      </c>
      <c r="S151" s="52" t="s">
        <v>1680</v>
      </c>
      <c r="T151" s="53" t="b">
        <v>0</v>
      </c>
      <c r="U151" s="52" t="s">
        <v>54</v>
      </c>
      <c r="V151" s="52" t="s">
        <v>54</v>
      </c>
    </row>
    <row r="152" spans="1:22" x14ac:dyDescent="0.25">
      <c r="A152" s="56">
        <v>94335</v>
      </c>
      <c r="B152" s="52" t="s">
        <v>43</v>
      </c>
      <c r="C152" s="52" t="s">
        <v>1652</v>
      </c>
      <c r="D152" s="53">
        <v>2005</v>
      </c>
      <c r="E152" s="52" t="s">
        <v>1671</v>
      </c>
      <c r="F152" s="52" t="s">
        <v>1672</v>
      </c>
      <c r="G152" s="52" t="s">
        <v>43</v>
      </c>
      <c r="H152" s="54">
        <v>39142</v>
      </c>
      <c r="I152" s="54">
        <v>39142</v>
      </c>
      <c r="J152" s="52" t="s">
        <v>1655</v>
      </c>
      <c r="K152" s="53">
        <v>21355</v>
      </c>
      <c r="L152" s="52" t="s">
        <v>54</v>
      </c>
      <c r="M152" s="55"/>
      <c r="N152" s="52" t="s">
        <v>1656</v>
      </c>
      <c r="O152" s="53">
        <v>171512</v>
      </c>
      <c r="P152" s="52" t="s">
        <v>54</v>
      </c>
      <c r="Q152" s="55"/>
      <c r="R152" s="52" t="s">
        <v>1630</v>
      </c>
      <c r="S152" s="52" t="s">
        <v>1679</v>
      </c>
      <c r="T152" s="53" t="b">
        <v>0</v>
      </c>
      <c r="U152" s="52" t="s">
        <v>54</v>
      </c>
      <c r="V152" s="52" t="s">
        <v>54</v>
      </c>
    </row>
    <row r="153" spans="1:22" x14ac:dyDescent="0.25">
      <c r="A153" s="56">
        <v>94343</v>
      </c>
      <c r="B153" s="52" t="s">
        <v>43</v>
      </c>
      <c r="C153" s="52" t="s">
        <v>1649</v>
      </c>
      <c r="D153" s="53">
        <v>2005</v>
      </c>
      <c r="E153" s="52" t="s">
        <v>1650</v>
      </c>
      <c r="F153" s="52" t="s">
        <v>1651</v>
      </c>
      <c r="G153" s="52" t="s">
        <v>1618</v>
      </c>
      <c r="H153" s="54">
        <v>39024</v>
      </c>
      <c r="I153" s="54">
        <v>39024</v>
      </c>
      <c r="J153" s="52" t="s">
        <v>49</v>
      </c>
      <c r="K153" s="53">
        <v>189177</v>
      </c>
      <c r="L153" s="52" t="s">
        <v>59</v>
      </c>
      <c r="M153" s="53">
        <v>17951</v>
      </c>
      <c r="N153" s="52" t="s">
        <v>49</v>
      </c>
      <c r="O153" s="53">
        <v>3045</v>
      </c>
      <c r="P153" s="52" t="s">
        <v>1681</v>
      </c>
      <c r="Q153" s="53">
        <v>107781</v>
      </c>
      <c r="R153" s="52" t="s">
        <v>54</v>
      </c>
      <c r="S153" s="52" t="s">
        <v>54</v>
      </c>
      <c r="T153" s="53" t="b">
        <v>0</v>
      </c>
      <c r="U153" s="52" t="s">
        <v>54</v>
      </c>
      <c r="V153" s="52" t="s">
        <v>54</v>
      </c>
    </row>
    <row r="154" spans="1:22" x14ac:dyDescent="0.25">
      <c r="A154" s="56">
        <v>94344</v>
      </c>
      <c r="B154" s="52" t="s">
        <v>43</v>
      </c>
      <c r="C154" s="52" t="s">
        <v>1652</v>
      </c>
      <c r="D154" s="53">
        <v>2005</v>
      </c>
      <c r="E154" s="52" t="s">
        <v>1657</v>
      </c>
      <c r="F154" s="52" t="s">
        <v>1658</v>
      </c>
      <c r="G154" s="52" t="s">
        <v>43</v>
      </c>
      <c r="H154" s="54">
        <v>39139</v>
      </c>
      <c r="I154" s="54">
        <v>39140</v>
      </c>
      <c r="J154" s="52" t="s">
        <v>1655</v>
      </c>
      <c r="K154" s="53">
        <v>30771</v>
      </c>
      <c r="L154" s="52" t="s">
        <v>1656</v>
      </c>
      <c r="M154" s="53">
        <v>306</v>
      </c>
      <c r="N154" s="52" t="s">
        <v>1655</v>
      </c>
      <c r="O154" s="53">
        <v>296321</v>
      </c>
      <c r="P154" s="52" t="s">
        <v>1656</v>
      </c>
      <c r="Q154" s="53">
        <v>8902</v>
      </c>
      <c r="R154" s="52" t="s">
        <v>54</v>
      </c>
      <c r="S154" s="52" t="s">
        <v>54</v>
      </c>
      <c r="T154" s="53" t="b">
        <v>0</v>
      </c>
      <c r="U154" s="52" t="s">
        <v>54</v>
      </c>
      <c r="V154" s="52" t="s">
        <v>54</v>
      </c>
    </row>
    <row r="155" spans="1:22" x14ac:dyDescent="0.25">
      <c r="A155" s="56">
        <v>94345</v>
      </c>
      <c r="B155" s="52" t="s">
        <v>43</v>
      </c>
      <c r="C155" s="52" t="s">
        <v>1652</v>
      </c>
      <c r="D155" s="53">
        <v>2005</v>
      </c>
      <c r="E155" s="52" t="s">
        <v>1662</v>
      </c>
      <c r="F155" s="52" t="s">
        <v>1663</v>
      </c>
      <c r="G155" s="52" t="s">
        <v>43</v>
      </c>
      <c r="H155" s="54">
        <v>39119</v>
      </c>
      <c r="I155" s="54">
        <v>39119</v>
      </c>
      <c r="J155" s="52" t="s">
        <v>1655</v>
      </c>
      <c r="K155" s="53">
        <v>29453</v>
      </c>
      <c r="L155" s="52" t="s">
        <v>1656</v>
      </c>
      <c r="M155" s="53">
        <v>592</v>
      </c>
      <c r="N155" s="52" t="s">
        <v>1655</v>
      </c>
      <c r="O155" s="53">
        <v>187490</v>
      </c>
      <c r="P155" s="52" t="s">
        <v>1656</v>
      </c>
      <c r="Q155" s="53">
        <v>1111</v>
      </c>
      <c r="R155" s="52" t="s">
        <v>1630</v>
      </c>
      <c r="S155" s="52" t="s">
        <v>1680</v>
      </c>
      <c r="T155" s="53" t="b">
        <v>0</v>
      </c>
      <c r="U155" s="52" t="s">
        <v>54</v>
      </c>
      <c r="V155" s="52" t="s">
        <v>54</v>
      </c>
    </row>
    <row r="156" spans="1:22" x14ac:dyDescent="0.25">
      <c r="A156" s="56">
        <v>94346</v>
      </c>
      <c r="B156" s="52" t="s">
        <v>43</v>
      </c>
      <c r="C156" s="52" t="s">
        <v>1652</v>
      </c>
      <c r="D156" s="53">
        <v>2005</v>
      </c>
      <c r="E156" s="52" t="s">
        <v>1659</v>
      </c>
      <c r="F156" s="52" t="s">
        <v>1661</v>
      </c>
      <c r="G156" s="52" t="s">
        <v>43</v>
      </c>
      <c r="H156" s="54">
        <v>39161</v>
      </c>
      <c r="I156" s="54">
        <v>39161</v>
      </c>
      <c r="J156" s="52" t="s">
        <v>1655</v>
      </c>
      <c r="K156" s="53">
        <v>30740</v>
      </c>
      <c r="L156" s="52" t="s">
        <v>54</v>
      </c>
      <c r="M156" s="55"/>
      <c r="N156" s="52" t="s">
        <v>1655</v>
      </c>
      <c r="O156" s="53">
        <v>51016</v>
      </c>
      <c r="P156" s="52" t="s">
        <v>54</v>
      </c>
      <c r="Q156" s="55"/>
      <c r="R156" s="52" t="s">
        <v>54</v>
      </c>
      <c r="S156" s="52" t="s">
        <v>54</v>
      </c>
      <c r="T156" s="53" t="b">
        <v>0</v>
      </c>
      <c r="U156" s="52" t="s">
        <v>54</v>
      </c>
      <c r="V156" s="52" t="s">
        <v>54</v>
      </c>
    </row>
    <row r="157" spans="1:22" x14ac:dyDescent="0.25">
      <c r="A157" s="56">
        <v>94347</v>
      </c>
      <c r="B157" s="52" t="s">
        <v>43</v>
      </c>
      <c r="C157" s="52" t="s">
        <v>1652</v>
      </c>
      <c r="D157" s="53">
        <v>2005</v>
      </c>
      <c r="E157" s="52" t="s">
        <v>1653</v>
      </c>
      <c r="F157" s="52" t="s">
        <v>1682</v>
      </c>
      <c r="G157" s="52" t="s">
        <v>43</v>
      </c>
      <c r="H157" s="54">
        <v>39141</v>
      </c>
      <c r="I157" s="54">
        <v>39141</v>
      </c>
      <c r="J157" s="52" t="s">
        <v>1655</v>
      </c>
      <c r="K157" s="53">
        <v>31360</v>
      </c>
      <c r="L157" s="52" t="s">
        <v>54</v>
      </c>
      <c r="M157" s="55"/>
      <c r="N157" s="52" t="s">
        <v>1655</v>
      </c>
      <c r="O157" s="53">
        <v>63661</v>
      </c>
      <c r="P157" s="52" t="s">
        <v>54</v>
      </c>
      <c r="Q157" s="55"/>
      <c r="R157" s="52" t="s">
        <v>54</v>
      </c>
      <c r="S157" s="52" t="s">
        <v>54</v>
      </c>
      <c r="T157" s="53" t="b">
        <v>0</v>
      </c>
      <c r="U157" s="52" t="s">
        <v>54</v>
      </c>
      <c r="V157" s="52" t="s">
        <v>54</v>
      </c>
    </row>
    <row r="158" spans="1:22" x14ac:dyDescent="0.25">
      <c r="A158" s="56">
        <v>94348</v>
      </c>
      <c r="B158" s="52" t="s">
        <v>43</v>
      </c>
      <c r="C158" s="52" t="s">
        <v>1652</v>
      </c>
      <c r="D158" s="53">
        <v>2005</v>
      </c>
      <c r="E158" s="52" t="s">
        <v>1669</v>
      </c>
      <c r="F158" s="52" t="s">
        <v>1670</v>
      </c>
      <c r="G158" s="52" t="s">
        <v>43</v>
      </c>
      <c r="H158" s="54">
        <v>39203</v>
      </c>
      <c r="I158" s="54">
        <v>39234</v>
      </c>
      <c r="J158" s="52" t="s">
        <v>1655</v>
      </c>
      <c r="K158" s="53">
        <v>27568</v>
      </c>
      <c r="L158" s="52" t="s">
        <v>54</v>
      </c>
      <c r="M158" s="55"/>
      <c r="N158" s="52" t="s">
        <v>1655</v>
      </c>
      <c r="O158" s="53">
        <v>113335</v>
      </c>
      <c r="P158" s="52" t="s">
        <v>1656</v>
      </c>
      <c r="Q158" s="53">
        <v>12252</v>
      </c>
      <c r="R158" s="52" t="s">
        <v>54</v>
      </c>
      <c r="S158" s="52" t="s">
        <v>54</v>
      </c>
      <c r="T158" s="53" t="b">
        <v>0</v>
      </c>
      <c r="U158" s="52" t="s">
        <v>54</v>
      </c>
      <c r="V158" s="52" t="s">
        <v>54</v>
      </c>
    </row>
    <row r="159" spans="1:22" x14ac:dyDescent="0.25">
      <c r="A159" s="56">
        <v>94349</v>
      </c>
      <c r="B159" s="52" t="s">
        <v>43</v>
      </c>
      <c r="C159" s="52" t="s">
        <v>1652</v>
      </c>
      <c r="D159" s="53">
        <v>2005</v>
      </c>
      <c r="E159" s="52" t="s">
        <v>1653</v>
      </c>
      <c r="F159" s="52" t="s">
        <v>1654</v>
      </c>
      <c r="G159" s="52" t="s">
        <v>43</v>
      </c>
      <c r="H159" s="54">
        <v>39142</v>
      </c>
      <c r="I159" s="54">
        <v>39142</v>
      </c>
      <c r="J159" s="52" t="s">
        <v>1655</v>
      </c>
      <c r="K159" s="53">
        <v>28813</v>
      </c>
      <c r="L159" s="52" t="s">
        <v>54</v>
      </c>
      <c r="M159" s="55"/>
      <c r="N159" s="52" t="s">
        <v>1655</v>
      </c>
      <c r="O159" s="53">
        <v>82427</v>
      </c>
      <c r="P159" s="52" t="s">
        <v>54</v>
      </c>
      <c r="Q159" s="55"/>
      <c r="R159" s="52" t="s">
        <v>54</v>
      </c>
      <c r="S159" s="52" t="s">
        <v>54</v>
      </c>
      <c r="T159" s="53" t="b">
        <v>0</v>
      </c>
      <c r="U159" s="52" t="s">
        <v>54</v>
      </c>
      <c r="V159" s="52" t="s">
        <v>54</v>
      </c>
    </row>
    <row r="160" spans="1:22" x14ac:dyDescent="0.25">
      <c r="A160" s="56">
        <v>94422</v>
      </c>
      <c r="B160" s="52" t="s">
        <v>43</v>
      </c>
      <c r="C160" s="52" t="s">
        <v>1652</v>
      </c>
      <c r="D160" s="53">
        <v>2005</v>
      </c>
      <c r="E160" s="52" t="s">
        <v>1659</v>
      </c>
      <c r="F160" s="52" t="s">
        <v>1661</v>
      </c>
      <c r="G160" s="52" t="s">
        <v>43</v>
      </c>
      <c r="H160" s="54">
        <v>38910</v>
      </c>
      <c r="I160" s="54">
        <v>38910</v>
      </c>
      <c r="J160" s="52" t="s">
        <v>1655</v>
      </c>
      <c r="K160" s="53">
        <v>50552</v>
      </c>
      <c r="L160" s="52" t="s">
        <v>1656</v>
      </c>
      <c r="M160" s="53">
        <v>266</v>
      </c>
      <c r="N160" s="52" t="s">
        <v>1655</v>
      </c>
      <c r="O160" s="53">
        <v>268109</v>
      </c>
      <c r="P160" s="52" t="s">
        <v>1656</v>
      </c>
      <c r="Q160" s="53">
        <v>3510</v>
      </c>
      <c r="R160" s="52" t="s">
        <v>54</v>
      </c>
      <c r="S160" s="52" t="s">
        <v>54</v>
      </c>
      <c r="T160" s="53" t="b">
        <v>0</v>
      </c>
      <c r="U160" s="52" t="s">
        <v>54</v>
      </c>
      <c r="V160" s="52" t="s">
        <v>54</v>
      </c>
    </row>
    <row r="161" spans="1:22" x14ac:dyDescent="0.25">
      <c r="A161" s="56">
        <v>94423</v>
      </c>
      <c r="B161" s="52" t="s">
        <v>43</v>
      </c>
      <c r="C161" s="52" t="s">
        <v>1673</v>
      </c>
      <c r="D161" s="53">
        <v>2005</v>
      </c>
      <c r="E161" s="52" t="s">
        <v>1674</v>
      </c>
      <c r="F161" s="52" t="s">
        <v>1675</v>
      </c>
      <c r="G161" s="52" t="s">
        <v>1618</v>
      </c>
      <c r="H161" s="54">
        <v>38839</v>
      </c>
      <c r="I161" s="54">
        <v>38849</v>
      </c>
      <c r="J161" s="52" t="s">
        <v>49</v>
      </c>
      <c r="K161" s="53">
        <v>230174</v>
      </c>
      <c r="L161" s="52" t="s">
        <v>59</v>
      </c>
      <c r="M161" s="53">
        <v>426</v>
      </c>
      <c r="N161" s="52" t="s">
        <v>59</v>
      </c>
      <c r="O161" s="53">
        <v>5619619</v>
      </c>
      <c r="P161" s="52" t="s">
        <v>54</v>
      </c>
      <c r="Q161" s="55"/>
      <c r="R161" s="52" t="s">
        <v>54</v>
      </c>
      <c r="S161" s="52" t="s">
        <v>54</v>
      </c>
      <c r="T161" s="53" t="b">
        <v>0</v>
      </c>
      <c r="U161" s="52" t="s">
        <v>54</v>
      </c>
      <c r="V161" s="52" t="s">
        <v>54</v>
      </c>
    </row>
    <row r="162" spans="1:22" x14ac:dyDescent="0.25">
      <c r="A162" s="56">
        <v>94425</v>
      </c>
      <c r="B162" s="52" t="s">
        <v>43</v>
      </c>
      <c r="C162" s="52" t="s">
        <v>1652</v>
      </c>
      <c r="D162" s="53">
        <v>2005</v>
      </c>
      <c r="E162" s="52" t="s">
        <v>1671</v>
      </c>
      <c r="F162" s="52" t="s">
        <v>1672</v>
      </c>
      <c r="G162" s="52" t="s">
        <v>43</v>
      </c>
      <c r="H162" s="54">
        <v>39022</v>
      </c>
      <c r="I162" s="54">
        <v>39022</v>
      </c>
      <c r="J162" s="52" t="s">
        <v>1655</v>
      </c>
      <c r="K162" s="53">
        <v>51364</v>
      </c>
      <c r="L162" s="52" t="s">
        <v>54</v>
      </c>
      <c r="M162" s="55"/>
      <c r="N162" s="52" t="s">
        <v>1655</v>
      </c>
      <c r="O162" s="53">
        <v>272311</v>
      </c>
      <c r="P162" s="52" t="s">
        <v>54</v>
      </c>
      <c r="Q162" s="55"/>
      <c r="R162" s="52" t="s">
        <v>54</v>
      </c>
      <c r="S162" s="52" t="s">
        <v>54</v>
      </c>
      <c r="T162" s="53" t="b">
        <v>0</v>
      </c>
      <c r="U162" s="52" t="s">
        <v>54</v>
      </c>
      <c r="V162" s="52" t="s">
        <v>54</v>
      </c>
    </row>
    <row r="163" spans="1:22" x14ac:dyDescent="0.25">
      <c r="A163" s="56">
        <v>94428</v>
      </c>
      <c r="B163" s="52" t="s">
        <v>43</v>
      </c>
      <c r="C163" s="52" t="s">
        <v>1683</v>
      </c>
      <c r="D163" s="53">
        <v>2005</v>
      </c>
      <c r="E163" s="52" t="s">
        <v>1684</v>
      </c>
      <c r="F163" s="52" t="s">
        <v>1685</v>
      </c>
      <c r="G163" s="52" t="s">
        <v>1618</v>
      </c>
      <c r="H163" s="54">
        <v>38949</v>
      </c>
      <c r="I163" s="54">
        <v>38949</v>
      </c>
      <c r="J163" s="52" t="s">
        <v>49</v>
      </c>
      <c r="K163" s="53">
        <v>208080</v>
      </c>
      <c r="L163" s="52" t="s">
        <v>59</v>
      </c>
      <c r="M163" s="53">
        <v>2420</v>
      </c>
      <c r="N163" s="52" t="s">
        <v>59</v>
      </c>
      <c r="O163" s="53">
        <v>806</v>
      </c>
      <c r="P163" s="52" t="s">
        <v>54</v>
      </c>
      <c r="Q163" s="55"/>
      <c r="R163" s="52" t="s">
        <v>54</v>
      </c>
      <c r="S163" s="52" t="s">
        <v>54</v>
      </c>
      <c r="T163" s="53" t="b">
        <v>0</v>
      </c>
      <c r="U163" s="52" t="s">
        <v>54</v>
      </c>
      <c r="V163" s="52" t="s">
        <v>54</v>
      </c>
    </row>
    <row r="164" spans="1:22" x14ac:dyDescent="0.25">
      <c r="A164" s="56">
        <v>94436</v>
      </c>
      <c r="B164" s="52" t="s">
        <v>43</v>
      </c>
      <c r="C164" s="52" t="s">
        <v>1652</v>
      </c>
      <c r="D164" s="53">
        <v>2005</v>
      </c>
      <c r="E164" s="52" t="s">
        <v>1657</v>
      </c>
      <c r="F164" s="52" t="s">
        <v>1658</v>
      </c>
      <c r="G164" s="52" t="s">
        <v>43</v>
      </c>
      <c r="H164" s="54">
        <v>39119</v>
      </c>
      <c r="I164" s="54">
        <v>39140</v>
      </c>
      <c r="J164" s="52" t="s">
        <v>1655</v>
      </c>
      <c r="K164" s="53">
        <v>32880</v>
      </c>
      <c r="L164" s="52" t="s">
        <v>1656</v>
      </c>
      <c r="M164" s="53">
        <v>201</v>
      </c>
      <c r="N164" s="52" t="s">
        <v>1655</v>
      </c>
      <c r="O164" s="53">
        <v>296393</v>
      </c>
      <c r="P164" s="52" t="s">
        <v>1656</v>
      </c>
      <c r="Q164" s="53">
        <v>8901</v>
      </c>
      <c r="R164" s="52" t="s">
        <v>54</v>
      </c>
      <c r="S164" s="52" t="s">
        <v>54</v>
      </c>
      <c r="T164" s="53" t="b">
        <v>0</v>
      </c>
      <c r="U164" s="52" t="s">
        <v>54</v>
      </c>
      <c r="V164" s="52" t="s">
        <v>54</v>
      </c>
    </row>
    <row r="165" spans="1:22" x14ac:dyDescent="0.25">
      <c r="A165" s="56">
        <v>94437</v>
      </c>
      <c r="B165" s="52" t="s">
        <v>43</v>
      </c>
      <c r="C165" s="52" t="s">
        <v>1652</v>
      </c>
      <c r="D165" s="53">
        <v>2005</v>
      </c>
      <c r="E165" s="52" t="s">
        <v>1659</v>
      </c>
      <c r="F165" s="52" t="s">
        <v>1661</v>
      </c>
      <c r="G165" s="52" t="s">
        <v>43</v>
      </c>
      <c r="H165" s="54">
        <v>39164</v>
      </c>
      <c r="I165" s="54">
        <v>39164</v>
      </c>
      <c r="J165" s="52" t="s">
        <v>1655</v>
      </c>
      <c r="K165" s="53">
        <v>52708</v>
      </c>
      <c r="L165" s="52" t="s">
        <v>54</v>
      </c>
      <c r="M165" s="55"/>
      <c r="N165" s="52" t="s">
        <v>1655</v>
      </c>
      <c r="O165" s="53">
        <v>226170</v>
      </c>
      <c r="P165" s="52" t="s">
        <v>54</v>
      </c>
      <c r="Q165" s="55"/>
      <c r="R165" s="52" t="s">
        <v>54</v>
      </c>
      <c r="S165" s="52" t="s">
        <v>54</v>
      </c>
      <c r="T165" s="53" t="b">
        <v>0</v>
      </c>
      <c r="U165" s="52" t="s">
        <v>54</v>
      </c>
      <c r="V165" s="52" t="s">
        <v>54</v>
      </c>
    </row>
    <row r="166" spans="1:22" x14ac:dyDescent="0.25">
      <c r="A166" s="56">
        <v>94438</v>
      </c>
      <c r="B166" s="52" t="s">
        <v>43</v>
      </c>
      <c r="C166" s="52" t="s">
        <v>1652</v>
      </c>
      <c r="D166" s="53">
        <v>2005</v>
      </c>
      <c r="E166" s="52" t="s">
        <v>1662</v>
      </c>
      <c r="F166" s="52" t="s">
        <v>1663</v>
      </c>
      <c r="G166" s="52" t="s">
        <v>43</v>
      </c>
      <c r="H166" s="54">
        <v>39027</v>
      </c>
      <c r="I166" s="54">
        <v>39027</v>
      </c>
      <c r="J166" s="52" t="s">
        <v>1655</v>
      </c>
      <c r="K166" s="53">
        <v>30054</v>
      </c>
      <c r="L166" s="52" t="s">
        <v>1656</v>
      </c>
      <c r="M166" s="53">
        <v>115</v>
      </c>
      <c r="N166" s="52" t="s">
        <v>1655</v>
      </c>
      <c r="O166" s="53">
        <v>323907</v>
      </c>
      <c r="P166" s="52" t="s">
        <v>1656</v>
      </c>
      <c r="Q166" s="53">
        <v>1662</v>
      </c>
      <c r="R166" s="52" t="s">
        <v>54</v>
      </c>
      <c r="S166" s="52" t="s">
        <v>54</v>
      </c>
      <c r="T166" s="53" t="b">
        <v>0</v>
      </c>
      <c r="U166" s="52" t="s">
        <v>54</v>
      </c>
      <c r="V166" s="52" t="s">
        <v>54</v>
      </c>
    </row>
    <row r="167" spans="1:22" x14ac:dyDescent="0.25">
      <c r="A167" s="56">
        <v>94439</v>
      </c>
      <c r="B167" s="52" t="s">
        <v>43</v>
      </c>
      <c r="C167" s="52" t="s">
        <v>1652</v>
      </c>
      <c r="D167" s="53">
        <v>2005</v>
      </c>
      <c r="E167" s="52" t="s">
        <v>1662</v>
      </c>
      <c r="F167" s="52" t="s">
        <v>1663</v>
      </c>
      <c r="G167" s="52" t="s">
        <v>43</v>
      </c>
      <c r="H167" s="54">
        <v>39141</v>
      </c>
      <c r="I167" s="54">
        <v>39141</v>
      </c>
      <c r="J167" s="52" t="s">
        <v>49</v>
      </c>
      <c r="K167" s="53">
        <v>29286</v>
      </c>
      <c r="L167" s="52" t="s">
        <v>59</v>
      </c>
      <c r="M167" s="53">
        <v>713</v>
      </c>
      <c r="N167" s="52" t="s">
        <v>49</v>
      </c>
      <c r="O167" s="53">
        <v>428141</v>
      </c>
      <c r="P167" s="52" t="s">
        <v>59</v>
      </c>
      <c r="Q167" s="53">
        <v>2787</v>
      </c>
      <c r="R167" s="52" t="s">
        <v>54</v>
      </c>
      <c r="S167" s="52" t="s">
        <v>54</v>
      </c>
      <c r="T167" s="53" t="b">
        <v>0</v>
      </c>
      <c r="U167" s="52" t="s">
        <v>54</v>
      </c>
      <c r="V167" s="52" t="s">
        <v>54</v>
      </c>
    </row>
    <row r="168" spans="1:22" x14ac:dyDescent="0.25">
      <c r="A168" s="56">
        <v>94453</v>
      </c>
      <c r="B168" s="52" t="s">
        <v>43</v>
      </c>
      <c r="C168" s="52" t="s">
        <v>1652</v>
      </c>
      <c r="D168" s="53">
        <v>2005</v>
      </c>
      <c r="E168" s="52" t="s">
        <v>1669</v>
      </c>
      <c r="F168" s="52" t="s">
        <v>1670</v>
      </c>
      <c r="G168" s="52" t="s">
        <v>43</v>
      </c>
      <c r="H168" s="54">
        <v>39021</v>
      </c>
      <c r="I168" s="54">
        <v>39025</v>
      </c>
      <c r="J168" s="52" t="s">
        <v>1655</v>
      </c>
      <c r="K168" s="53">
        <v>55342</v>
      </c>
      <c r="L168" s="52" t="s">
        <v>54</v>
      </c>
      <c r="M168" s="55"/>
      <c r="N168" s="52" t="s">
        <v>1655</v>
      </c>
      <c r="O168" s="53">
        <v>233199</v>
      </c>
      <c r="P168" s="52" t="s">
        <v>54</v>
      </c>
      <c r="Q168" s="55"/>
      <c r="R168" s="52" t="s">
        <v>54</v>
      </c>
      <c r="S168" s="52" t="s">
        <v>54</v>
      </c>
      <c r="T168" s="53" t="b">
        <v>0</v>
      </c>
      <c r="U168" s="52" t="s">
        <v>54</v>
      </c>
      <c r="V168" s="52" t="s">
        <v>54</v>
      </c>
    </row>
    <row r="169" spans="1:22" x14ac:dyDescent="0.25">
      <c r="A169" s="56">
        <v>94504</v>
      </c>
      <c r="B169" s="52" t="s">
        <v>43</v>
      </c>
      <c r="C169" s="52" t="s">
        <v>1686</v>
      </c>
      <c r="D169" s="53">
        <v>2006</v>
      </c>
      <c r="E169" s="52" t="s">
        <v>1687</v>
      </c>
      <c r="F169" s="52" t="s">
        <v>1688</v>
      </c>
      <c r="G169" s="52" t="s">
        <v>1618</v>
      </c>
      <c r="H169" s="54">
        <v>39248</v>
      </c>
      <c r="I169" s="54">
        <v>39255</v>
      </c>
      <c r="J169" s="52" t="s">
        <v>49</v>
      </c>
      <c r="K169" s="53">
        <v>222706</v>
      </c>
      <c r="L169" s="52" t="s">
        <v>54</v>
      </c>
      <c r="M169" s="55"/>
      <c r="N169" s="52" t="s">
        <v>54</v>
      </c>
      <c r="O169" s="55"/>
      <c r="P169" s="52" t="s">
        <v>54</v>
      </c>
      <c r="Q169" s="55"/>
      <c r="R169" s="52" t="s">
        <v>54</v>
      </c>
      <c r="S169" s="52" t="s">
        <v>54</v>
      </c>
      <c r="T169" s="53" t="b">
        <v>0</v>
      </c>
      <c r="U169" s="52" t="s">
        <v>54</v>
      </c>
      <c r="V169" s="52" t="s">
        <v>54</v>
      </c>
    </row>
    <row r="170" spans="1:22" x14ac:dyDescent="0.25">
      <c r="A170" s="56">
        <v>94525</v>
      </c>
      <c r="B170" s="52" t="s">
        <v>43</v>
      </c>
      <c r="C170" s="52" t="s">
        <v>1683</v>
      </c>
      <c r="D170" s="53">
        <v>2006</v>
      </c>
      <c r="E170" s="52" t="s">
        <v>1684</v>
      </c>
      <c r="F170" s="52" t="s">
        <v>1685</v>
      </c>
      <c r="G170" s="52" t="s">
        <v>1618</v>
      </c>
      <c r="H170" s="54">
        <v>39328</v>
      </c>
      <c r="I170" s="54">
        <v>39328</v>
      </c>
      <c r="J170" s="52" t="s">
        <v>49</v>
      </c>
      <c r="K170" s="53">
        <v>207362</v>
      </c>
      <c r="L170" s="52" t="s">
        <v>59</v>
      </c>
      <c r="M170" s="53">
        <v>1642</v>
      </c>
      <c r="N170" s="52" t="s">
        <v>49</v>
      </c>
      <c r="O170" s="53">
        <v>582</v>
      </c>
      <c r="P170" s="52" t="s">
        <v>54</v>
      </c>
      <c r="Q170" s="55"/>
      <c r="R170" s="52" t="s">
        <v>54</v>
      </c>
      <c r="S170" s="52" t="s">
        <v>54</v>
      </c>
      <c r="T170" s="53" t="b">
        <v>0</v>
      </c>
      <c r="U170" s="52" t="s">
        <v>54</v>
      </c>
      <c r="V170" s="52" t="s">
        <v>54</v>
      </c>
    </row>
    <row r="171" spans="1:22" x14ac:dyDescent="0.25">
      <c r="A171" s="56">
        <v>94526</v>
      </c>
      <c r="B171" s="52" t="s">
        <v>43</v>
      </c>
      <c r="C171" s="52" t="s">
        <v>1673</v>
      </c>
      <c r="D171" s="53">
        <v>2006</v>
      </c>
      <c r="E171" s="52" t="s">
        <v>1674</v>
      </c>
      <c r="F171" s="52" t="s">
        <v>1675</v>
      </c>
      <c r="G171" s="52" t="s">
        <v>1618</v>
      </c>
      <c r="H171" s="54">
        <v>39203</v>
      </c>
      <c r="I171" s="54">
        <v>39203</v>
      </c>
      <c r="J171" s="52" t="s">
        <v>49</v>
      </c>
      <c r="K171" s="53">
        <v>222476</v>
      </c>
      <c r="L171" s="52" t="s">
        <v>59</v>
      </c>
      <c r="M171" s="53">
        <v>1190</v>
      </c>
      <c r="N171" s="52" t="s">
        <v>49</v>
      </c>
      <c r="O171" s="53">
        <v>3987789</v>
      </c>
      <c r="P171" s="52" t="s">
        <v>59</v>
      </c>
      <c r="Q171" s="53">
        <v>31679</v>
      </c>
      <c r="R171" s="52" t="s">
        <v>1630</v>
      </c>
      <c r="S171" s="52" t="s">
        <v>1689</v>
      </c>
      <c r="T171" s="53" t="b">
        <v>0</v>
      </c>
      <c r="U171" s="52" t="s">
        <v>54</v>
      </c>
      <c r="V171" s="52" t="s">
        <v>54</v>
      </c>
    </row>
    <row r="172" spans="1:22" x14ac:dyDescent="0.25">
      <c r="A172" s="56">
        <v>94529</v>
      </c>
      <c r="B172" s="52" t="s">
        <v>43</v>
      </c>
      <c r="C172" s="52" t="s">
        <v>1652</v>
      </c>
      <c r="D172" s="53">
        <v>2007</v>
      </c>
      <c r="E172" s="52" t="s">
        <v>1669</v>
      </c>
      <c r="F172" s="52" t="s">
        <v>1670</v>
      </c>
      <c r="G172" s="52" t="s">
        <v>43</v>
      </c>
      <c r="H172" s="54">
        <v>39888</v>
      </c>
      <c r="I172" s="54">
        <v>39889</v>
      </c>
      <c r="J172" s="52" t="s">
        <v>1655</v>
      </c>
      <c r="K172" s="53">
        <v>30709</v>
      </c>
      <c r="L172" s="52" t="s">
        <v>1656</v>
      </c>
      <c r="M172" s="53">
        <v>123</v>
      </c>
      <c r="N172" s="52" t="s">
        <v>1655</v>
      </c>
      <c r="O172" s="53">
        <v>399381</v>
      </c>
      <c r="P172" s="52" t="s">
        <v>1656</v>
      </c>
      <c r="Q172" s="53">
        <v>19013</v>
      </c>
      <c r="R172" s="52" t="s">
        <v>54</v>
      </c>
      <c r="S172" s="52" t="s">
        <v>54</v>
      </c>
      <c r="T172" s="53" t="b">
        <v>0</v>
      </c>
      <c r="U172" s="52" t="s">
        <v>54</v>
      </c>
      <c r="V172" s="52" t="s">
        <v>54</v>
      </c>
    </row>
    <row r="173" spans="1:22" x14ac:dyDescent="0.25">
      <c r="A173" s="56">
        <v>94549</v>
      </c>
      <c r="B173" s="52" t="s">
        <v>43</v>
      </c>
      <c r="C173" s="52" t="s">
        <v>1652</v>
      </c>
      <c r="D173" s="53">
        <v>2006</v>
      </c>
      <c r="E173" s="52" t="s">
        <v>1690</v>
      </c>
      <c r="F173" s="52" t="s">
        <v>1661</v>
      </c>
      <c r="G173" s="52" t="s">
        <v>43</v>
      </c>
      <c r="H173" s="54">
        <v>39363</v>
      </c>
      <c r="I173" s="54">
        <v>39363</v>
      </c>
      <c r="J173" s="52" t="s">
        <v>1655</v>
      </c>
      <c r="K173" s="53">
        <v>53021</v>
      </c>
      <c r="L173" s="52" t="s">
        <v>54</v>
      </c>
      <c r="M173" s="55"/>
      <c r="N173" s="52" t="s">
        <v>1655</v>
      </c>
      <c r="O173" s="53">
        <v>268316</v>
      </c>
      <c r="P173" s="52" t="s">
        <v>54</v>
      </c>
      <c r="Q173" s="55"/>
      <c r="R173" s="52" t="s">
        <v>54</v>
      </c>
      <c r="S173" s="52" t="s">
        <v>54</v>
      </c>
      <c r="T173" s="53" t="b">
        <v>0</v>
      </c>
      <c r="U173" s="52" t="s">
        <v>54</v>
      </c>
      <c r="V173" s="52" t="s">
        <v>54</v>
      </c>
    </row>
    <row r="174" spans="1:22" x14ac:dyDescent="0.25">
      <c r="A174" s="56">
        <v>94556</v>
      </c>
      <c r="B174" s="52" t="s">
        <v>43</v>
      </c>
      <c r="C174" s="52" t="s">
        <v>1652</v>
      </c>
      <c r="D174" s="53">
        <v>2006</v>
      </c>
      <c r="E174" s="52" t="s">
        <v>1671</v>
      </c>
      <c r="F174" s="52" t="s">
        <v>1672</v>
      </c>
      <c r="G174" s="52" t="s">
        <v>43</v>
      </c>
      <c r="H174" s="54">
        <v>39479</v>
      </c>
      <c r="I174" s="54">
        <v>39479</v>
      </c>
      <c r="J174" s="52" t="s">
        <v>1655</v>
      </c>
      <c r="K174" s="53">
        <v>32549</v>
      </c>
      <c r="L174" s="52" t="s">
        <v>54</v>
      </c>
      <c r="M174" s="55"/>
      <c r="N174" s="52" t="s">
        <v>1655</v>
      </c>
      <c r="O174" s="53">
        <v>509938</v>
      </c>
      <c r="P174" s="52" t="s">
        <v>54</v>
      </c>
      <c r="Q174" s="55"/>
      <c r="R174" s="52" t="s">
        <v>54</v>
      </c>
      <c r="S174" s="52" t="s">
        <v>54</v>
      </c>
      <c r="T174" s="53" t="b">
        <v>0</v>
      </c>
      <c r="U174" s="52" t="s">
        <v>54</v>
      </c>
      <c r="V174" s="52" t="s">
        <v>54</v>
      </c>
    </row>
    <row r="175" spans="1:22" x14ac:dyDescent="0.25">
      <c r="A175" s="56">
        <v>94557</v>
      </c>
      <c r="B175" s="52" t="s">
        <v>43</v>
      </c>
      <c r="C175" s="52" t="s">
        <v>1652</v>
      </c>
      <c r="D175" s="53">
        <v>2006</v>
      </c>
      <c r="E175" s="52" t="s">
        <v>1653</v>
      </c>
      <c r="F175" s="52" t="s">
        <v>1672</v>
      </c>
      <c r="G175" s="52" t="s">
        <v>43</v>
      </c>
      <c r="H175" s="54">
        <v>39512</v>
      </c>
      <c r="I175" s="54">
        <v>39512</v>
      </c>
      <c r="J175" s="52" t="s">
        <v>1655</v>
      </c>
      <c r="K175" s="53">
        <v>31726</v>
      </c>
      <c r="L175" s="52" t="s">
        <v>54</v>
      </c>
      <c r="M175" s="55"/>
      <c r="N175" s="52" t="s">
        <v>1655</v>
      </c>
      <c r="O175" s="53">
        <v>197851</v>
      </c>
      <c r="P175" s="52" t="s">
        <v>54</v>
      </c>
      <c r="Q175" s="55"/>
      <c r="R175" s="52" t="s">
        <v>54</v>
      </c>
      <c r="S175" s="52" t="s">
        <v>54</v>
      </c>
      <c r="T175" s="53" t="b">
        <v>0</v>
      </c>
      <c r="U175" s="52" t="s">
        <v>54</v>
      </c>
      <c r="V175" s="52" t="s">
        <v>54</v>
      </c>
    </row>
    <row r="176" spans="1:22" x14ac:dyDescent="0.25">
      <c r="A176" s="56">
        <v>94558</v>
      </c>
      <c r="B176" s="52" t="s">
        <v>43</v>
      </c>
      <c r="C176" s="52" t="s">
        <v>1652</v>
      </c>
      <c r="D176" s="53">
        <v>2006</v>
      </c>
      <c r="E176" s="52" t="s">
        <v>1669</v>
      </c>
      <c r="F176" s="52" t="s">
        <v>1670</v>
      </c>
      <c r="G176" s="52" t="s">
        <v>43</v>
      </c>
      <c r="H176" s="54">
        <v>39493</v>
      </c>
      <c r="I176" s="54">
        <v>39493</v>
      </c>
      <c r="J176" s="52" t="s">
        <v>1655</v>
      </c>
      <c r="K176" s="53">
        <v>30802</v>
      </c>
      <c r="L176" s="52" t="s">
        <v>1656</v>
      </c>
      <c r="M176" s="53">
        <v>293</v>
      </c>
      <c r="N176" s="52" t="s">
        <v>1655</v>
      </c>
      <c r="O176" s="53">
        <v>260147</v>
      </c>
      <c r="P176" s="52" t="s">
        <v>1656</v>
      </c>
      <c r="Q176" s="53">
        <v>22331</v>
      </c>
      <c r="R176" s="52" t="s">
        <v>54</v>
      </c>
      <c r="S176" s="52" t="s">
        <v>54</v>
      </c>
      <c r="T176" s="53" t="b">
        <v>0</v>
      </c>
      <c r="U176" s="52" t="s">
        <v>54</v>
      </c>
      <c r="V176" s="52" t="s">
        <v>54</v>
      </c>
    </row>
    <row r="177" spans="1:22" x14ac:dyDescent="0.25">
      <c r="A177" s="56">
        <v>94559</v>
      </c>
      <c r="B177" s="52" t="s">
        <v>43</v>
      </c>
      <c r="C177" s="52" t="s">
        <v>1652</v>
      </c>
      <c r="D177" s="53">
        <v>2006</v>
      </c>
      <c r="E177" s="52" t="s">
        <v>1653</v>
      </c>
      <c r="F177" s="52" t="s">
        <v>1670</v>
      </c>
      <c r="G177" s="52" t="s">
        <v>43</v>
      </c>
      <c r="H177" s="54">
        <v>39504</v>
      </c>
      <c r="I177" s="54">
        <v>39504</v>
      </c>
      <c r="J177" s="52" t="s">
        <v>1655</v>
      </c>
      <c r="K177" s="53">
        <v>31821</v>
      </c>
      <c r="L177" s="52" t="s">
        <v>54</v>
      </c>
      <c r="M177" s="55"/>
      <c r="N177" s="52" t="s">
        <v>1655</v>
      </c>
      <c r="O177" s="53">
        <v>264863</v>
      </c>
      <c r="P177" s="52" t="s">
        <v>54</v>
      </c>
      <c r="Q177" s="55"/>
      <c r="R177" s="52" t="s">
        <v>54</v>
      </c>
      <c r="S177" s="52" t="s">
        <v>54</v>
      </c>
      <c r="T177" s="53" t="b">
        <v>0</v>
      </c>
      <c r="U177" s="52" t="s">
        <v>54</v>
      </c>
      <c r="V177" s="52" t="s">
        <v>54</v>
      </c>
    </row>
    <row r="178" spans="1:22" x14ac:dyDescent="0.25">
      <c r="A178" s="56">
        <v>94560</v>
      </c>
      <c r="B178" s="52" t="s">
        <v>43</v>
      </c>
      <c r="C178" s="52" t="s">
        <v>1652</v>
      </c>
      <c r="D178" s="53">
        <v>2006</v>
      </c>
      <c r="E178" s="52" t="s">
        <v>1653</v>
      </c>
      <c r="F178" s="52" t="s">
        <v>1672</v>
      </c>
      <c r="G178" s="52" t="s">
        <v>43</v>
      </c>
      <c r="H178" s="54">
        <v>39512</v>
      </c>
      <c r="I178" s="54">
        <v>39512</v>
      </c>
      <c r="J178" s="52" t="s">
        <v>1655</v>
      </c>
      <c r="K178" s="53">
        <v>20235</v>
      </c>
      <c r="L178" s="52" t="s">
        <v>54</v>
      </c>
      <c r="M178" s="55"/>
      <c r="N178" s="52" t="s">
        <v>54</v>
      </c>
      <c r="O178" s="55"/>
      <c r="P178" s="52" t="s">
        <v>54</v>
      </c>
      <c r="Q178" s="55"/>
      <c r="R178" s="52" t="s">
        <v>54</v>
      </c>
      <c r="S178" s="52" t="s">
        <v>54</v>
      </c>
      <c r="T178" s="53" t="b">
        <v>0</v>
      </c>
      <c r="U178" s="52" t="s">
        <v>54</v>
      </c>
      <c r="V178" s="52" t="s">
        <v>54</v>
      </c>
    </row>
    <row r="179" spans="1:22" x14ac:dyDescent="0.25">
      <c r="A179" s="56">
        <v>94561</v>
      </c>
      <c r="B179" s="52" t="s">
        <v>43</v>
      </c>
      <c r="C179" s="52" t="s">
        <v>1652</v>
      </c>
      <c r="D179" s="53">
        <v>2006</v>
      </c>
      <c r="E179" s="52" t="s">
        <v>1690</v>
      </c>
      <c r="F179" s="52" t="s">
        <v>1661</v>
      </c>
      <c r="G179" s="52" t="s">
        <v>43</v>
      </c>
      <c r="H179" s="54">
        <v>39524</v>
      </c>
      <c r="I179" s="54">
        <v>39524</v>
      </c>
      <c r="J179" s="52" t="s">
        <v>1655</v>
      </c>
      <c r="K179" s="53">
        <v>31225</v>
      </c>
      <c r="L179" s="52" t="s">
        <v>54</v>
      </c>
      <c r="M179" s="55"/>
      <c r="N179" s="52" t="s">
        <v>1655</v>
      </c>
      <c r="O179" s="53">
        <v>51819</v>
      </c>
      <c r="P179" s="52" t="s">
        <v>54</v>
      </c>
      <c r="Q179" s="55"/>
      <c r="R179" s="52" t="s">
        <v>54</v>
      </c>
      <c r="S179" s="52" t="s">
        <v>54</v>
      </c>
      <c r="T179" s="53" t="b">
        <v>0</v>
      </c>
      <c r="U179" s="52" t="s">
        <v>54</v>
      </c>
      <c r="V179" s="52" t="s">
        <v>54</v>
      </c>
    </row>
    <row r="180" spans="1:22" x14ac:dyDescent="0.25">
      <c r="A180" s="56">
        <v>94562</v>
      </c>
      <c r="B180" s="52" t="s">
        <v>43</v>
      </c>
      <c r="C180" s="52" t="s">
        <v>1652</v>
      </c>
      <c r="D180" s="53">
        <v>2006</v>
      </c>
      <c r="E180" s="52" t="s">
        <v>1671</v>
      </c>
      <c r="F180" s="52" t="s">
        <v>1672</v>
      </c>
      <c r="G180" s="52" t="s">
        <v>43</v>
      </c>
      <c r="H180" s="54">
        <v>39387</v>
      </c>
      <c r="I180" s="54">
        <v>39387</v>
      </c>
      <c r="J180" s="52" t="s">
        <v>1655</v>
      </c>
      <c r="K180" s="53">
        <v>53309</v>
      </c>
      <c r="L180" s="52" t="s">
        <v>54</v>
      </c>
      <c r="M180" s="55"/>
      <c r="N180" s="52" t="s">
        <v>1655</v>
      </c>
      <c r="O180" s="53">
        <v>263740</v>
      </c>
      <c r="P180" s="52" t="s">
        <v>54</v>
      </c>
      <c r="Q180" s="55"/>
      <c r="R180" s="52" t="s">
        <v>54</v>
      </c>
      <c r="S180" s="52" t="s">
        <v>54</v>
      </c>
      <c r="T180" s="53" t="b">
        <v>0</v>
      </c>
      <c r="U180" s="52" t="s">
        <v>54</v>
      </c>
      <c r="V180" s="52" t="s">
        <v>54</v>
      </c>
    </row>
    <row r="181" spans="1:22" x14ac:dyDescent="0.25">
      <c r="A181" s="56">
        <v>94563</v>
      </c>
      <c r="B181" s="52" t="s">
        <v>43</v>
      </c>
      <c r="C181" s="52" t="s">
        <v>1652</v>
      </c>
      <c r="D181" s="53">
        <v>2006</v>
      </c>
      <c r="E181" s="52" t="s">
        <v>1653</v>
      </c>
      <c r="F181" s="52" t="s">
        <v>1672</v>
      </c>
      <c r="G181" s="52" t="s">
        <v>43</v>
      </c>
      <c r="H181" s="54">
        <v>39512</v>
      </c>
      <c r="I181" s="54">
        <v>39512</v>
      </c>
      <c r="J181" s="52" t="s">
        <v>1655</v>
      </c>
      <c r="K181" s="53">
        <v>32528</v>
      </c>
      <c r="L181" s="52" t="s">
        <v>54</v>
      </c>
      <c r="M181" s="55"/>
      <c r="N181" s="52" t="s">
        <v>1655</v>
      </c>
      <c r="O181" s="53">
        <v>225631</v>
      </c>
      <c r="P181" s="52" t="s">
        <v>54</v>
      </c>
      <c r="Q181" s="55"/>
      <c r="R181" s="52" t="s">
        <v>54</v>
      </c>
      <c r="S181" s="52" t="s">
        <v>54</v>
      </c>
      <c r="T181" s="53" t="b">
        <v>0</v>
      </c>
      <c r="U181" s="52" t="s">
        <v>54</v>
      </c>
      <c r="V181" s="52" t="s">
        <v>54</v>
      </c>
    </row>
    <row r="182" spans="1:22" x14ac:dyDescent="0.25">
      <c r="A182" s="56">
        <v>94601</v>
      </c>
      <c r="B182" s="52" t="s">
        <v>43</v>
      </c>
      <c r="C182" s="52" t="s">
        <v>1652</v>
      </c>
      <c r="D182" s="53">
        <v>2006</v>
      </c>
      <c r="E182" s="52" t="s">
        <v>1669</v>
      </c>
      <c r="F182" s="52" t="s">
        <v>1670</v>
      </c>
      <c r="G182" s="52" t="s">
        <v>43</v>
      </c>
      <c r="H182" s="54">
        <v>39519</v>
      </c>
      <c r="I182" s="54">
        <v>39519</v>
      </c>
      <c r="J182" s="52" t="s">
        <v>1655</v>
      </c>
      <c r="K182" s="53">
        <v>30440</v>
      </c>
      <c r="L182" s="52" t="s">
        <v>1656</v>
      </c>
      <c r="M182" s="53">
        <v>754</v>
      </c>
      <c r="N182" s="52" t="s">
        <v>1655</v>
      </c>
      <c r="O182" s="53">
        <v>127706</v>
      </c>
      <c r="P182" s="52" t="s">
        <v>1656</v>
      </c>
      <c r="Q182" s="53">
        <v>6632</v>
      </c>
      <c r="R182" s="52" t="s">
        <v>54</v>
      </c>
      <c r="S182" s="52" t="s">
        <v>54</v>
      </c>
      <c r="T182" s="53" t="b">
        <v>0</v>
      </c>
      <c r="U182" s="52" t="s">
        <v>54</v>
      </c>
      <c r="V182" s="52" t="s">
        <v>54</v>
      </c>
    </row>
    <row r="183" spans="1:22" x14ac:dyDescent="0.25">
      <c r="A183" s="56">
        <v>94602</v>
      </c>
      <c r="B183" s="52" t="s">
        <v>43</v>
      </c>
      <c r="C183" s="52" t="s">
        <v>1652</v>
      </c>
      <c r="D183" s="53">
        <v>2006</v>
      </c>
      <c r="E183" s="52" t="s">
        <v>1653</v>
      </c>
      <c r="F183" s="52" t="s">
        <v>1654</v>
      </c>
      <c r="G183" s="52" t="s">
        <v>43</v>
      </c>
      <c r="H183" s="54">
        <v>39512</v>
      </c>
      <c r="I183" s="54">
        <v>39514</v>
      </c>
      <c r="J183" s="52" t="s">
        <v>1655</v>
      </c>
      <c r="K183" s="53">
        <v>31755</v>
      </c>
      <c r="L183" s="52" t="s">
        <v>54</v>
      </c>
      <c r="M183" s="55"/>
      <c r="N183" s="52" t="s">
        <v>1655</v>
      </c>
      <c r="O183" s="53">
        <v>78929</v>
      </c>
      <c r="P183" s="52" t="s">
        <v>54</v>
      </c>
      <c r="Q183" s="55"/>
      <c r="R183" s="52" t="s">
        <v>54</v>
      </c>
      <c r="S183" s="52" t="s">
        <v>54</v>
      </c>
      <c r="T183" s="53" t="b">
        <v>0</v>
      </c>
      <c r="U183" s="52" t="s">
        <v>54</v>
      </c>
      <c r="V183" s="52" t="s">
        <v>54</v>
      </c>
    </row>
    <row r="184" spans="1:22" x14ac:dyDescent="0.25">
      <c r="A184" s="56">
        <v>94603</v>
      </c>
      <c r="B184" s="52" t="s">
        <v>43</v>
      </c>
      <c r="C184" s="52" t="s">
        <v>1652</v>
      </c>
      <c r="D184" s="53">
        <v>2006</v>
      </c>
      <c r="E184" s="52" t="s">
        <v>1653</v>
      </c>
      <c r="F184" s="52" t="s">
        <v>1672</v>
      </c>
      <c r="G184" s="52" t="s">
        <v>43</v>
      </c>
      <c r="H184" s="54">
        <v>39512</v>
      </c>
      <c r="I184" s="54">
        <v>39512</v>
      </c>
      <c r="J184" s="52" t="s">
        <v>1655</v>
      </c>
      <c r="K184" s="53">
        <v>51301</v>
      </c>
      <c r="L184" s="52" t="s">
        <v>54</v>
      </c>
      <c r="M184" s="55"/>
      <c r="N184" s="52" t="s">
        <v>1655</v>
      </c>
      <c r="O184" s="53">
        <v>205204</v>
      </c>
      <c r="P184" s="52" t="s">
        <v>54</v>
      </c>
      <c r="Q184" s="55"/>
      <c r="R184" s="52" t="s">
        <v>54</v>
      </c>
      <c r="S184" s="52" t="s">
        <v>54</v>
      </c>
      <c r="T184" s="53" t="b">
        <v>0</v>
      </c>
      <c r="U184" s="52" t="s">
        <v>54</v>
      </c>
      <c r="V184" s="52" t="s">
        <v>54</v>
      </c>
    </row>
    <row r="185" spans="1:22" x14ac:dyDescent="0.25">
      <c r="A185" s="56">
        <v>94609</v>
      </c>
      <c r="B185" s="52" t="s">
        <v>43</v>
      </c>
      <c r="C185" s="52" t="s">
        <v>1652</v>
      </c>
      <c r="D185" s="53">
        <v>2006</v>
      </c>
      <c r="E185" s="52" t="s">
        <v>1657</v>
      </c>
      <c r="F185" s="52" t="s">
        <v>1658</v>
      </c>
      <c r="G185" s="52" t="s">
        <v>43</v>
      </c>
      <c r="H185" s="54">
        <v>39506</v>
      </c>
      <c r="I185" s="54">
        <v>39506</v>
      </c>
      <c r="J185" s="52" t="s">
        <v>49</v>
      </c>
      <c r="K185" s="53">
        <v>30171</v>
      </c>
      <c r="L185" s="52" t="s">
        <v>54</v>
      </c>
      <c r="M185" s="55"/>
      <c r="N185" s="52" t="s">
        <v>49</v>
      </c>
      <c r="O185" s="53">
        <v>305058</v>
      </c>
      <c r="P185" s="52" t="s">
        <v>54</v>
      </c>
      <c r="Q185" s="55"/>
      <c r="R185" s="52" t="s">
        <v>54</v>
      </c>
      <c r="S185" s="52" t="s">
        <v>54</v>
      </c>
      <c r="T185" s="53" t="b">
        <v>0</v>
      </c>
      <c r="U185" s="52" t="s">
        <v>54</v>
      </c>
      <c r="V185" s="52" t="s">
        <v>54</v>
      </c>
    </row>
    <row r="186" spans="1:22" x14ac:dyDescent="0.25">
      <c r="A186" s="56">
        <v>94610</v>
      </c>
      <c r="B186" s="52" t="s">
        <v>43</v>
      </c>
      <c r="C186" s="52" t="s">
        <v>1652</v>
      </c>
      <c r="D186" s="53">
        <v>2006</v>
      </c>
      <c r="E186" s="52" t="s">
        <v>1657</v>
      </c>
      <c r="F186" s="52" t="s">
        <v>1658</v>
      </c>
      <c r="G186" s="52" t="s">
        <v>43</v>
      </c>
      <c r="H186" s="54">
        <v>39506</v>
      </c>
      <c r="I186" s="54">
        <v>39506</v>
      </c>
      <c r="J186" s="52" t="s">
        <v>49</v>
      </c>
      <c r="K186" s="53">
        <v>30841</v>
      </c>
      <c r="L186" s="52" t="s">
        <v>54</v>
      </c>
      <c r="M186" s="55"/>
      <c r="N186" s="52" t="s">
        <v>49</v>
      </c>
      <c r="O186" s="53">
        <v>304388</v>
      </c>
      <c r="P186" s="52" t="s">
        <v>54</v>
      </c>
      <c r="Q186" s="55"/>
      <c r="R186" s="52" t="s">
        <v>54</v>
      </c>
      <c r="S186" s="52" t="s">
        <v>54</v>
      </c>
      <c r="T186" s="53" t="b">
        <v>0</v>
      </c>
      <c r="U186" s="52" t="s">
        <v>54</v>
      </c>
      <c r="V186" s="52" t="s">
        <v>54</v>
      </c>
    </row>
    <row r="187" spans="1:22" x14ac:dyDescent="0.25">
      <c r="A187" s="56">
        <v>94612</v>
      </c>
      <c r="B187" s="52" t="s">
        <v>43</v>
      </c>
      <c r="C187" s="52" t="s">
        <v>1652</v>
      </c>
      <c r="D187" s="53">
        <v>2006</v>
      </c>
      <c r="E187" s="52" t="s">
        <v>1659</v>
      </c>
      <c r="F187" s="52" t="s">
        <v>1661</v>
      </c>
      <c r="G187" s="52" t="s">
        <v>43</v>
      </c>
      <c r="H187" s="54">
        <v>39743</v>
      </c>
      <c r="I187" s="54">
        <v>39747</v>
      </c>
      <c r="J187" s="52" t="s">
        <v>1655</v>
      </c>
      <c r="K187" s="53">
        <v>52357</v>
      </c>
      <c r="L187" s="52" t="s">
        <v>54</v>
      </c>
      <c r="M187" s="55"/>
      <c r="N187" s="52" t="s">
        <v>1655</v>
      </c>
      <c r="O187" s="53">
        <v>236907</v>
      </c>
      <c r="P187" s="52" t="s">
        <v>54</v>
      </c>
      <c r="Q187" s="55"/>
      <c r="R187" s="52" t="s">
        <v>54</v>
      </c>
      <c r="S187" s="52" t="s">
        <v>54</v>
      </c>
      <c r="T187" s="53" t="b">
        <v>0</v>
      </c>
      <c r="U187" s="52" t="s">
        <v>54</v>
      </c>
      <c r="V187" s="52" t="s">
        <v>54</v>
      </c>
    </row>
    <row r="188" spans="1:22" x14ac:dyDescent="0.25">
      <c r="A188" s="56">
        <v>94614</v>
      </c>
      <c r="B188" s="52" t="s">
        <v>43</v>
      </c>
      <c r="C188" s="52" t="s">
        <v>1652</v>
      </c>
      <c r="D188" s="53">
        <v>2006</v>
      </c>
      <c r="E188" s="52" t="s">
        <v>1662</v>
      </c>
      <c r="F188" s="52" t="s">
        <v>1663</v>
      </c>
      <c r="G188" s="52" t="s">
        <v>43</v>
      </c>
      <c r="H188" s="54">
        <v>39402</v>
      </c>
      <c r="I188" s="54">
        <v>39402</v>
      </c>
      <c r="J188" s="52" t="s">
        <v>1655</v>
      </c>
      <c r="K188" s="53">
        <v>30243</v>
      </c>
      <c r="L188" s="52" t="s">
        <v>54</v>
      </c>
      <c r="M188" s="55"/>
      <c r="N188" s="52" t="s">
        <v>1655</v>
      </c>
      <c r="O188" s="53">
        <v>307716</v>
      </c>
      <c r="P188" s="52" t="s">
        <v>1656</v>
      </c>
      <c r="Q188" s="53">
        <v>5254</v>
      </c>
      <c r="R188" s="52" t="s">
        <v>54</v>
      </c>
      <c r="S188" s="52" t="s">
        <v>54</v>
      </c>
      <c r="T188" s="53" t="b">
        <v>0</v>
      </c>
      <c r="U188" s="52" t="s">
        <v>54</v>
      </c>
      <c r="V188" s="52" t="s">
        <v>54</v>
      </c>
    </row>
    <row r="189" spans="1:22" x14ac:dyDescent="0.25">
      <c r="A189" s="56">
        <v>94615</v>
      </c>
      <c r="B189" s="52" t="s">
        <v>43</v>
      </c>
      <c r="C189" s="52" t="s">
        <v>1652</v>
      </c>
      <c r="D189" s="53">
        <v>2006</v>
      </c>
      <c r="E189" s="52" t="s">
        <v>1662</v>
      </c>
      <c r="F189" s="52" t="s">
        <v>1663</v>
      </c>
      <c r="G189" s="52" t="s">
        <v>43</v>
      </c>
      <c r="H189" s="54">
        <v>39517</v>
      </c>
      <c r="I189" s="54">
        <v>39518</v>
      </c>
      <c r="J189" s="52" t="s">
        <v>1655</v>
      </c>
      <c r="K189" s="53">
        <v>27321</v>
      </c>
      <c r="L189" s="52" t="s">
        <v>1656</v>
      </c>
      <c r="M189" s="53">
        <v>265</v>
      </c>
      <c r="N189" s="52" t="s">
        <v>1655</v>
      </c>
      <c r="O189" s="53">
        <v>392498</v>
      </c>
      <c r="P189" s="52" t="s">
        <v>1656</v>
      </c>
      <c r="Q189" s="53">
        <v>4272</v>
      </c>
      <c r="R189" s="52" t="s">
        <v>54</v>
      </c>
      <c r="S189" s="52" t="s">
        <v>54</v>
      </c>
      <c r="T189" s="53" t="b">
        <v>0</v>
      </c>
      <c r="U189" s="52" t="s">
        <v>54</v>
      </c>
      <c r="V189" s="52" t="s">
        <v>54</v>
      </c>
    </row>
    <row r="190" spans="1:22" x14ac:dyDescent="0.25">
      <c r="A190" s="56">
        <v>94616</v>
      </c>
      <c r="B190" s="52" t="s">
        <v>43</v>
      </c>
      <c r="C190" s="52" t="s">
        <v>1652</v>
      </c>
      <c r="D190" s="53">
        <v>2006</v>
      </c>
      <c r="E190" s="52" t="s">
        <v>1662</v>
      </c>
      <c r="F190" s="52" t="s">
        <v>1663</v>
      </c>
      <c r="G190" s="52" t="s">
        <v>43</v>
      </c>
      <c r="H190" s="54">
        <v>39488</v>
      </c>
      <c r="I190" s="54">
        <v>39488</v>
      </c>
      <c r="J190" s="52" t="s">
        <v>1655</v>
      </c>
      <c r="K190" s="53">
        <v>50426</v>
      </c>
      <c r="L190" s="52" t="s">
        <v>1656</v>
      </c>
      <c r="M190" s="53">
        <v>561</v>
      </c>
      <c r="N190" s="52" t="s">
        <v>1655</v>
      </c>
      <c r="O190" s="53">
        <v>298312</v>
      </c>
      <c r="P190" s="52" t="s">
        <v>1656</v>
      </c>
      <c r="Q190" s="53">
        <v>5460</v>
      </c>
      <c r="R190" s="52" t="s">
        <v>1630</v>
      </c>
      <c r="S190" s="52" t="s">
        <v>1691</v>
      </c>
      <c r="T190" s="53" t="b">
        <v>0</v>
      </c>
      <c r="U190" s="52" t="s">
        <v>54</v>
      </c>
      <c r="V190" s="52" t="s">
        <v>54</v>
      </c>
    </row>
    <row r="191" spans="1:22" x14ac:dyDescent="0.25">
      <c r="A191" s="56">
        <v>94627</v>
      </c>
      <c r="B191" s="52" t="s">
        <v>43</v>
      </c>
      <c r="C191" s="52" t="s">
        <v>1652</v>
      </c>
      <c r="D191" s="53">
        <v>2006</v>
      </c>
      <c r="E191" s="52" t="s">
        <v>1669</v>
      </c>
      <c r="F191" s="52" t="s">
        <v>1670</v>
      </c>
      <c r="G191" s="52" t="s">
        <v>43</v>
      </c>
      <c r="H191" s="54">
        <v>39386</v>
      </c>
      <c r="I191" s="54">
        <v>39386</v>
      </c>
      <c r="J191" s="52" t="s">
        <v>1655</v>
      </c>
      <c r="K191" s="53">
        <v>48744</v>
      </c>
      <c r="L191" s="52" t="s">
        <v>1656</v>
      </c>
      <c r="M191" s="53">
        <v>323</v>
      </c>
      <c r="N191" s="52" t="s">
        <v>1655</v>
      </c>
      <c r="O191" s="53">
        <v>266213</v>
      </c>
      <c r="P191" s="52" t="s">
        <v>1656</v>
      </c>
      <c r="Q191" s="53">
        <v>1510</v>
      </c>
      <c r="R191" s="52" t="s">
        <v>54</v>
      </c>
      <c r="S191" s="52" t="s">
        <v>54</v>
      </c>
      <c r="T191" s="53" t="b">
        <v>0</v>
      </c>
      <c r="U191" s="52" t="s">
        <v>54</v>
      </c>
      <c r="V191" s="52" t="s">
        <v>54</v>
      </c>
    </row>
    <row r="192" spans="1:22" x14ac:dyDescent="0.25">
      <c r="A192" s="56">
        <v>94643</v>
      </c>
      <c r="B192" s="52" t="s">
        <v>43</v>
      </c>
      <c r="C192" s="52" t="s">
        <v>1649</v>
      </c>
      <c r="D192" s="53">
        <v>2006</v>
      </c>
      <c r="E192" s="52" t="s">
        <v>1650</v>
      </c>
      <c r="F192" s="52" t="s">
        <v>1651</v>
      </c>
      <c r="G192" s="52" t="s">
        <v>1618</v>
      </c>
      <c r="H192" s="54">
        <v>39373</v>
      </c>
      <c r="I192" s="54">
        <v>39373</v>
      </c>
      <c r="J192" s="52" t="s">
        <v>49</v>
      </c>
      <c r="K192" s="53">
        <v>78068</v>
      </c>
      <c r="L192" s="52" t="s">
        <v>59</v>
      </c>
      <c r="M192" s="53">
        <v>2350</v>
      </c>
      <c r="N192" s="52" t="s">
        <v>49</v>
      </c>
      <c r="O192" s="53">
        <v>200203</v>
      </c>
      <c r="P192" s="52" t="s">
        <v>59</v>
      </c>
      <c r="Q192" s="53">
        <v>6788</v>
      </c>
      <c r="R192" s="52" t="s">
        <v>54</v>
      </c>
      <c r="S192" s="52" t="s">
        <v>54</v>
      </c>
      <c r="T192" s="53" t="b">
        <v>0</v>
      </c>
      <c r="U192" s="52" t="s">
        <v>54</v>
      </c>
      <c r="V192" s="52" t="s">
        <v>54</v>
      </c>
    </row>
    <row r="193" spans="1:22" x14ac:dyDescent="0.25">
      <c r="A193" s="56">
        <v>94645</v>
      </c>
      <c r="B193" s="52" t="s">
        <v>43</v>
      </c>
      <c r="C193" s="52" t="s">
        <v>1683</v>
      </c>
      <c r="D193" s="53">
        <v>2007</v>
      </c>
      <c r="E193" s="52" t="s">
        <v>1684</v>
      </c>
      <c r="F193" s="52" t="s">
        <v>1685</v>
      </c>
      <c r="G193" s="52" t="s">
        <v>1618</v>
      </c>
      <c r="H193" s="54">
        <v>39695</v>
      </c>
      <c r="I193" s="54">
        <v>39695</v>
      </c>
      <c r="J193" s="52" t="s">
        <v>49</v>
      </c>
      <c r="K193" s="53">
        <v>205216</v>
      </c>
      <c r="L193" s="52" t="s">
        <v>59</v>
      </c>
      <c r="M193" s="53">
        <v>2721</v>
      </c>
      <c r="N193" s="52" t="s">
        <v>54</v>
      </c>
      <c r="O193" s="55"/>
      <c r="P193" s="52" t="s">
        <v>54</v>
      </c>
      <c r="Q193" s="55"/>
      <c r="R193" s="52" t="s">
        <v>54</v>
      </c>
      <c r="S193" s="52" t="s">
        <v>54</v>
      </c>
      <c r="T193" s="53" t="b">
        <v>0</v>
      </c>
      <c r="U193" s="52" t="s">
        <v>54</v>
      </c>
      <c r="V193" s="52" t="s">
        <v>54</v>
      </c>
    </row>
    <row r="194" spans="1:22" x14ac:dyDescent="0.25">
      <c r="A194" s="56">
        <v>94646</v>
      </c>
      <c r="B194" s="52" t="s">
        <v>43</v>
      </c>
      <c r="C194" s="52" t="s">
        <v>1673</v>
      </c>
      <c r="D194" s="53">
        <v>2007</v>
      </c>
      <c r="E194" s="52" t="s">
        <v>1674</v>
      </c>
      <c r="F194" s="52" t="s">
        <v>1675</v>
      </c>
      <c r="G194" s="52" t="s">
        <v>1618</v>
      </c>
      <c r="H194" s="54">
        <v>39582</v>
      </c>
      <c r="I194" s="54">
        <v>39587</v>
      </c>
      <c r="J194" s="52" t="s">
        <v>49</v>
      </c>
      <c r="K194" s="53">
        <v>227193</v>
      </c>
      <c r="L194" s="52" t="s">
        <v>59</v>
      </c>
      <c r="M194" s="53">
        <v>1213</v>
      </c>
      <c r="N194" s="52" t="s">
        <v>49</v>
      </c>
      <c r="O194" s="53">
        <v>3791061</v>
      </c>
      <c r="P194" s="52" t="s">
        <v>59</v>
      </c>
      <c r="Q194" s="53">
        <v>38303</v>
      </c>
      <c r="R194" s="52" t="s">
        <v>1630</v>
      </c>
      <c r="S194" s="52" t="s">
        <v>1692</v>
      </c>
      <c r="T194" s="53" t="b">
        <v>0</v>
      </c>
      <c r="U194" s="52" t="s">
        <v>54</v>
      </c>
      <c r="V194" s="52" t="s">
        <v>54</v>
      </c>
    </row>
    <row r="195" spans="1:22" x14ac:dyDescent="0.25">
      <c r="A195" s="56">
        <v>94650</v>
      </c>
      <c r="B195" s="52" t="s">
        <v>43</v>
      </c>
      <c r="C195" s="52" t="s">
        <v>1652</v>
      </c>
      <c r="D195" s="53">
        <v>2007</v>
      </c>
      <c r="E195" s="52" t="s">
        <v>1653</v>
      </c>
      <c r="F195" s="52" t="s">
        <v>1672</v>
      </c>
      <c r="G195" s="52" t="s">
        <v>43</v>
      </c>
      <c r="H195" s="54">
        <v>39755</v>
      </c>
      <c r="I195" s="54">
        <v>39770</v>
      </c>
      <c r="J195" s="52" t="s">
        <v>1655</v>
      </c>
      <c r="K195" s="53">
        <v>48629</v>
      </c>
      <c r="L195" s="52" t="s">
        <v>1656</v>
      </c>
      <c r="M195" s="53">
        <v>1071</v>
      </c>
      <c r="N195" s="52" t="s">
        <v>1655</v>
      </c>
      <c r="O195" s="53">
        <v>229921</v>
      </c>
      <c r="P195" s="52" t="s">
        <v>1656</v>
      </c>
      <c r="Q195" s="53">
        <v>3454</v>
      </c>
      <c r="R195" s="52" t="s">
        <v>54</v>
      </c>
      <c r="S195" s="52" t="s">
        <v>54</v>
      </c>
      <c r="T195" s="53" t="b">
        <v>0</v>
      </c>
      <c r="U195" s="52" t="s">
        <v>54</v>
      </c>
      <c r="V195" s="52" t="s">
        <v>54</v>
      </c>
    </row>
    <row r="196" spans="1:22" x14ac:dyDescent="0.25">
      <c r="A196" s="56">
        <v>94651</v>
      </c>
      <c r="B196" s="52" t="s">
        <v>43</v>
      </c>
      <c r="C196" s="52" t="s">
        <v>1652</v>
      </c>
      <c r="D196" s="53">
        <v>2007</v>
      </c>
      <c r="E196" s="52" t="s">
        <v>1671</v>
      </c>
      <c r="F196" s="52" t="s">
        <v>1672</v>
      </c>
      <c r="G196" s="52" t="s">
        <v>43</v>
      </c>
      <c r="H196" s="54">
        <v>39853</v>
      </c>
      <c r="I196" s="54">
        <v>39875</v>
      </c>
      <c r="J196" s="52" t="s">
        <v>1655</v>
      </c>
      <c r="K196" s="53">
        <v>25269</v>
      </c>
      <c r="L196" s="52" t="s">
        <v>1656</v>
      </c>
      <c r="M196" s="53">
        <v>47</v>
      </c>
      <c r="N196" s="52" t="s">
        <v>1655</v>
      </c>
      <c r="O196" s="53">
        <v>1335847</v>
      </c>
      <c r="P196" s="52" t="s">
        <v>1656</v>
      </c>
      <c r="Q196" s="53">
        <v>4841</v>
      </c>
      <c r="R196" s="52" t="s">
        <v>54</v>
      </c>
      <c r="S196" s="52" t="s">
        <v>54</v>
      </c>
      <c r="T196" s="53" t="b">
        <v>0</v>
      </c>
      <c r="U196" s="52" t="s">
        <v>54</v>
      </c>
      <c r="V196" s="52" t="s">
        <v>54</v>
      </c>
    </row>
    <row r="197" spans="1:22" x14ac:dyDescent="0.25">
      <c r="A197" s="56">
        <v>94652</v>
      </c>
      <c r="B197" s="52" t="s">
        <v>43</v>
      </c>
      <c r="C197" s="52" t="s">
        <v>1652</v>
      </c>
      <c r="D197" s="53">
        <v>2007</v>
      </c>
      <c r="E197" s="52" t="s">
        <v>1662</v>
      </c>
      <c r="F197" s="52" t="s">
        <v>1663</v>
      </c>
      <c r="G197" s="52" t="s">
        <v>43</v>
      </c>
      <c r="H197" s="54">
        <v>39759</v>
      </c>
      <c r="I197" s="54">
        <v>39759</v>
      </c>
      <c r="J197" s="52" t="s">
        <v>1655</v>
      </c>
      <c r="K197" s="53">
        <v>30744</v>
      </c>
      <c r="L197" s="52" t="s">
        <v>1656</v>
      </c>
      <c r="M197" s="53">
        <v>577</v>
      </c>
      <c r="N197" s="52" t="s">
        <v>54</v>
      </c>
      <c r="O197" s="55"/>
      <c r="P197" s="52" t="s">
        <v>54</v>
      </c>
      <c r="Q197" s="55"/>
      <c r="R197" s="52" t="s">
        <v>1664</v>
      </c>
      <c r="S197" s="52" t="s">
        <v>1665</v>
      </c>
      <c r="T197" s="53" t="b">
        <v>0</v>
      </c>
      <c r="U197" s="52" t="s">
        <v>54</v>
      </c>
      <c r="V197" s="52" t="s">
        <v>54</v>
      </c>
    </row>
    <row r="198" spans="1:22" x14ac:dyDescent="0.25">
      <c r="A198" s="56">
        <v>94653</v>
      </c>
      <c r="B198" s="52" t="s">
        <v>43</v>
      </c>
      <c r="C198" s="52" t="s">
        <v>1652</v>
      </c>
      <c r="D198" s="53">
        <v>2008</v>
      </c>
      <c r="E198" s="52" t="s">
        <v>1657</v>
      </c>
      <c r="F198" s="52" t="s">
        <v>1658</v>
      </c>
      <c r="G198" s="52" t="s">
        <v>43</v>
      </c>
      <c r="H198" s="54">
        <v>40231</v>
      </c>
      <c r="I198" s="54">
        <v>40245</v>
      </c>
      <c r="J198" s="52" t="s">
        <v>1655</v>
      </c>
      <c r="K198" s="53">
        <v>30230</v>
      </c>
      <c r="L198" s="52" t="s">
        <v>1656</v>
      </c>
      <c r="M198" s="53">
        <v>373</v>
      </c>
      <c r="N198" s="52" t="s">
        <v>1655</v>
      </c>
      <c r="O198" s="53">
        <v>639533</v>
      </c>
      <c r="P198" s="52" t="s">
        <v>1656</v>
      </c>
      <c r="Q198" s="53">
        <v>1891</v>
      </c>
      <c r="R198" s="52" t="s">
        <v>54</v>
      </c>
      <c r="S198" s="52" t="s">
        <v>54</v>
      </c>
      <c r="T198" s="53" t="b">
        <v>0</v>
      </c>
      <c r="U198" s="52" t="s">
        <v>54</v>
      </c>
      <c r="V198" s="52" t="s">
        <v>54</v>
      </c>
    </row>
    <row r="199" spans="1:22" x14ac:dyDescent="0.25">
      <c r="A199" s="56">
        <v>94657</v>
      </c>
      <c r="B199" s="52" t="s">
        <v>43</v>
      </c>
      <c r="C199" s="52" t="s">
        <v>1652</v>
      </c>
      <c r="D199" s="53">
        <v>2007</v>
      </c>
      <c r="E199" s="52" t="s">
        <v>1669</v>
      </c>
      <c r="F199" s="52" t="s">
        <v>1670</v>
      </c>
      <c r="G199" s="52" t="s">
        <v>43</v>
      </c>
      <c r="H199" s="54">
        <v>39748</v>
      </c>
      <c r="I199" s="54">
        <v>39748</v>
      </c>
      <c r="J199" s="52" t="s">
        <v>49</v>
      </c>
      <c r="K199" s="53">
        <v>53618</v>
      </c>
      <c r="L199" s="52" t="s">
        <v>54</v>
      </c>
      <c r="M199" s="55"/>
      <c r="N199" s="52" t="s">
        <v>49</v>
      </c>
      <c r="O199" s="53">
        <v>249845</v>
      </c>
      <c r="P199" s="52" t="s">
        <v>59</v>
      </c>
      <c r="Q199" s="53">
        <v>284</v>
      </c>
      <c r="R199" s="52" t="s">
        <v>54</v>
      </c>
      <c r="S199" s="52" t="s">
        <v>54</v>
      </c>
      <c r="T199" s="53" t="b">
        <v>0</v>
      </c>
      <c r="U199" s="52" t="s">
        <v>54</v>
      </c>
      <c r="V199" s="52" t="s">
        <v>54</v>
      </c>
    </row>
    <row r="200" spans="1:22" x14ac:dyDescent="0.25">
      <c r="A200" s="56">
        <v>94663</v>
      </c>
      <c r="B200" s="52" t="s">
        <v>43</v>
      </c>
      <c r="C200" s="52" t="s">
        <v>1686</v>
      </c>
      <c r="D200" s="53">
        <v>2007</v>
      </c>
      <c r="E200" s="52" t="s">
        <v>1687</v>
      </c>
      <c r="F200" s="52" t="s">
        <v>1688</v>
      </c>
      <c r="G200" s="52" t="s">
        <v>1618</v>
      </c>
      <c r="H200" s="54">
        <v>39615</v>
      </c>
      <c r="I200" s="54">
        <v>39626</v>
      </c>
      <c r="J200" s="52" t="s">
        <v>49</v>
      </c>
      <c r="K200" s="53">
        <v>219754</v>
      </c>
      <c r="L200" s="52" t="s">
        <v>59</v>
      </c>
      <c r="M200" s="53">
        <v>2197</v>
      </c>
      <c r="N200" s="52" t="s">
        <v>54</v>
      </c>
      <c r="O200" s="55"/>
      <c r="P200" s="52" t="s">
        <v>54</v>
      </c>
      <c r="Q200" s="55"/>
      <c r="R200" s="52" t="s">
        <v>54</v>
      </c>
      <c r="S200" s="52" t="s">
        <v>54</v>
      </c>
      <c r="T200" s="53" t="b">
        <v>0</v>
      </c>
      <c r="U200" s="52" t="s">
        <v>54</v>
      </c>
      <c r="V200" s="52" t="s">
        <v>54</v>
      </c>
    </row>
    <row r="201" spans="1:22" x14ac:dyDescent="0.25">
      <c r="A201" s="56">
        <v>94701</v>
      </c>
      <c r="B201" s="52" t="s">
        <v>43</v>
      </c>
      <c r="C201" s="52" t="s">
        <v>1683</v>
      </c>
      <c r="D201" s="53">
        <v>2008</v>
      </c>
      <c r="E201" s="52" t="s">
        <v>1684</v>
      </c>
      <c r="F201" s="52" t="s">
        <v>1685</v>
      </c>
      <c r="G201" s="52" t="s">
        <v>1618</v>
      </c>
      <c r="H201" s="54">
        <v>40054</v>
      </c>
      <c r="I201" s="54">
        <v>40057</v>
      </c>
      <c r="J201" s="52" t="s">
        <v>49</v>
      </c>
      <c r="K201" s="53">
        <v>157478</v>
      </c>
      <c r="L201" s="52" t="s">
        <v>59</v>
      </c>
      <c r="M201" s="53">
        <v>1500</v>
      </c>
      <c r="N201" s="52" t="s">
        <v>54</v>
      </c>
      <c r="O201" s="55"/>
      <c r="P201" s="52" t="s">
        <v>54</v>
      </c>
      <c r="Q201" s="55"/>
      <c r="R201" s="52" t="s">
        <v>54</v>
      </c>
      <c r="S201" s="52" t="s">
        <v>54</v>
      </c>
      <c r="T201" s="53" t="b">
        <v>0</v>
      </c>
      <c r="U201" s="52" t="s">
        <v>54</v>
      </c>
      <c r="V201" s="52" t="s">
        <v>54</v>
      </c>
    </row>
    <row r="202" spans="1:22" x14ac:dyDescent="0.25">
      <c r="A202" s="56">
        <v>180170</v>
      </c>
      <c r="B202" s="52" t="s">
        <v>43</v>
      </c>
      <c r="C202" s="52" t="s">
        <v>1644</v>
      </c>
      <c r="D202" s="53">
        <v>2007</v>
      </c>
      <c r="E202" s="52" t="s">
        <v>1647</v>
      </c>
      <c r="F202" s="52" t="s">
        <v>1648</v>
      </c>
      <c r="G202" s="52" t="s">
        <v>1622</v>
      </c>
      <c r="H202" s="54">
        <v>39629</v>
      </c>
      <c r="I202" s="54">
        <v>39629</v>
      </c>
      <c r="J202" s="52" t="s">
        <v>49</v>
      </c>
      <c r="K202" s="53">
        <v>29035</v>
      </c>
      <c r="L202" s="52" t="s">
        <v>54</v>
      </c>
      <c r="M202" s="55"/>
      <c r="N202" s="52" t="s">
        <v>59</v>
      </c>
      <c r="O202" s="53">
        <v>84087</v>
      </c>
      <c r="P202" s="52" t="s">
        <v>49</v>
      </c>
      <c r="Q202" s="53">
        <v>1037</v>
      </c>
      <c r="R202" s="52" t="s">
        <v>54</v>
      </c>
      <c r="S202" s="52" t="s">
        <v>54</v>
      </c>
      <c r="T202" s="53" t="b">
        <v>0</v>
      </c>
      <c r="U202" s="52" t="s">
        <v>54</v>
      </c>
      <c r="V202" s="52" t="s">
        <v>54</v>
      </c>
    </row>
    <row r="203" spans="1:22" x14ac:dyDescent="0.25">
      <c r="A203" s="56">
        <v>180183</v>
      </c>
      <c r="B203" s="52" t="s">
        <v>43</v>
      </c>
      <c r="C203" s="52" t="s">
        <v>1693</v>
      </c>
      <c r="D203" s="53">
        <v>2007</v>
      </c>
      <c r="E203" s="52" t="s">
        <v>1694</v>
      </c>
      <c r="F203" s="52" t="s">
        <v>1695</v>
      </c>
      <c r="G203" s="52" t="s">
        <v>43</v>
      </c>
      <c r="H203" s="54">
        <v>39926</v>
      </c>
      <c r="I203" s="54">
        <v>39926</v>
      </c>
      <c r="J203" s="52" t="s">
        <v>49</v>
      </c>
      <c r="K203" s="53">
        <v>49226</v>
      </c>
      <c r="L203" s="52" t="s">
        <v>54</v>
      </c>
      <c r="M203" s="55"/>
      <c r="N203" s="52" t="s">
        <v>49</v>
      </c>
      <c r="O203" s="53">
        <v>2051</v>
      </c>
      <c r="P203" s="52" t="s">
        <v>59</v>
      </c>
      <c r="Q203" s="53">
        <v>222</v>
      </c>
      <c r="R203" s="52" t="s">
        <v>54</v>
      </c>
      <c r="S203" s="52" t="s">
        <v>54</v>
      </c>
      <c r="T203" s="53" t="b">
        <v>0</v>
      </c>
      <c r="U203" s="52" t="s">
        <v>54</v>
      </c>
      <c r="V203" s="52" t="s">
        <v>54</v>
      </c>
    </row>
    <row r="204" spans="1:22" x14ac:dyDescent="0.25">
      <c r="A204" s="56">
        <v>180184</v>
      </c>
      <c r="B204" s="52" t="s">
        <v>43</v>
      </c>
      <c r="C204" s="52" t="s">
        <v>1693</v>
      </c>
      <c r="D204" s="53">
        <v>2007</v>
      </c>
      <c r="E204" s="52" t="s">
        <v>1694</v>
      </c>
      <c r="F204" s="52" t="s">
        <v>1695</v>
      </c>
      <c r="G204" s="52" t="s">
        <v>43</v>
      </c>
      <c r="H204" s="54">
        <v>39927</v>
      </c>
      <c r="I204" s="54">
        <v>39930</v>
      </c>
      <c r="J204" s="52" t="s">
        <v>49</v>
      </c>
      <c r="K204" s="53">
        <v>53692</v>
      </c>
      <c r="L204" s="52" t="s">
        <v>54</v>
      </c>
      <c r="M204" s="55"/>
      <c r="N204" s="52" t="s">
        <v>49</v>
      </c>
      <c r="O204" s="53">
        <v>984</v>
      </c>
      <c r="P204" s="52" t="s">
        <v>59</v>
      </c>
      <c r="Q204" s="53">
        <v>242</v>
      </c>
      <c r="R204" s="52" t="s">
        <v>54</v>
      </c>
      <c r="S204" s="52" t="s">
        <v>54</v>
      </c>
      <c r="T204" s="53" t="b">
        <v>0</v>
      </c>
      <c r="U204" s="52" t="s">
        <v>54</v>
      </c>
      <c r="V204" s="52" t="s">
        <v>54</v>
      </c>
    </row>
    <row r="205" spans="1:22" x14ac:dyDescent="0.25">
      <c r="A205" s="56">
        <v>180189</v>
      </c>
      <c r="B205" s="52" t="s">
        <v>43</v>
      </c>
      <c r="C205" s="52" t="s">
        <v>1693</v>
      </c>
      <c r="D205" s="53">
        <v>2007</v>
      </c>
      <c r="E205" s="52" t="s">
        <v>1694</v>
      </c>
      <c r="F205" s="52" t="s">
        <v>1695</v>
      </c>
      <c r="G205" s="52" t="s">
        <v>43</v>
      </c>
      <c r="H205" s="54">
        <v>39926</v>
      </c>
      <c r="I205" s="54">
        <v>39930</v>
      </c>
      <c r="J205" s="52" t="s">
        <v>49</v>
      </c>
      <c r="K205" s="53">
        <v>40260</v>
      </c>
      <c r="L205" s="52" t="s">
        <v>54</v>
      </c>
      <c r="M205" s="55"/>
      <c r="N205" s="52" t="s">
        <v>49</v>
      </c>
      <c r="O205" s="53">
        <v>407</v>
      </c>
      <c r="P205" s="52" t="s">
        <v>59</v>
      </c>
      <c r="Q205" s="53">
        <v>182</v>
      </c>
      <c r="R205" s="52" t="s">
        <v>54</v>
      </c>
      <c r="S205" s="52" t="s">
        <v>54</v>
      </c>
      <c r="T205" s="53" t="b">
        <v>0</v>
      </c>
      <c r="U205" s="52" t="s">
        <v>54</v>
      </c>
      <c r="V205" s="52" t="s">
        <v>54</v>
      </c>
    </row>
    <row r="206" spans="1:22" x14ac:dyDescent="0.25">
      <c r="A206" s="56">
        <v>180273</v>
      </c>
      <c r="B206" s="52" t="s">
        <v>43</v>
      </c>
      <c r="C206" s="52" t="s">
        <v>1696</v>
      </c>
      <c r="D206" s="53">
        <v>2008</v>
      </c>
      <c r="E206" s="52" t="s">
        <v>1697</v>
      </c>
      <c r="F206" s="52" t="s">
        <v>1698</v>
      </c>
      <c r="G206" s="52" t="s">
        <v>1618</v>
      </c>
      <c r="H206" s="54">
        <v>39955</v>
      </c>
      <c r="I206" s="54">
        <v>39955</v>
      </c>
      <c r="J206" s="52" t="s">
        <v>49</v>
      </c>
      <c r="K206" s="53">
        <v>25830</v>
      </c>
      <c r="L206" s="52" t="s">
        <v>54</v>
      </c>
      <c r="M206" s="55"/>
      <c r="N206" s="52" t="s">
        <v>59</v>
      </c>
      <c r="O206" s="53">
        <v>406484</v>
      </c>
      <c r="P206" s="52" t="s">
        <v>49</v>
      </c>
      <c r="Q206" s="53">
        <v>349</v>
      </c>
      <c r="R206" s="52" t="s">
        <v>54</v>
      </c>
      <c r="S206" s="52" t="s">
        <v>54</v>
      </c>
      <c r="T206" s="53" t="b">
        <v>0</v>
      </c>
      <c r="U206" s="52" t="s">
        <v>54</v>
      </c>
      <c r="V206" s="52" t="s">
        <v>54</v>
      </c>
    </row>
    <row r="207" spans="1:22" x14ac:dyDescent="0.25">
      <c r="A207" s="56">
        <v>180276</v>
      </c>
      <c r="B207" s="52" t="s">
        <v>43</v>
      </c>
      <c r="C207" s="52" t="s">
        <v>1619</v>
      </c>
      <c r="D207" s="53">
        <v>2008</v>
      </c>
      <c r="E207" s="52" t="s">
        <v>1620</v>
      </c>
      <c r="F207" s="52" t="s">
        <v>1621</v>
      </c>
      <c r="G207" s="52" t="s">
        <v>1622</v>
      </c>
      <c r="H207" s="54">
        <v>39947</v>
      </c>
      <c r="I207" s="54">
        <v>39948</v>
      </c>
      <c r="J207" s="52" t="s">
        <v>49</v>
      </c>
      <c r="K207" s="53">
        <v>50588</v>
      </c>
      <c r="L207" s="52" t="s">
        <v>54</v>
      </c>
      <c r="M207" s="55"/>
      <c r="N207" s="52" t="s">
        <v>59</v>
      </c>
      <c r="O207" s="53">
        <v>50503</v>
      </c>
      <c r="P207" s="52" t="s">
        <v>49</v>
      </c>
      <c r="Q207" s="53">
        <v>1565</v>
      </c>
      <c r="R207" s="52" t="s">
        <v>54</v>
      </c>
      <c r="S207" s="52" t="s">
        <v>54</v>
      </c>
      <c r="T207" s="53" t="b">
        <v>0</v>
      </c>
      <c r="U207" s="52" t="s">
        <v>54</v>
      </c>
      <c r="V207" s="52" t="s">
        <v>54</v>
      </c>
    </row>
    <row r="208" spans="1:22" x14ac:dyDescent="0.25">
      <c r="A208" s="56">
        <v>180277</v>
      </c>
      <c r="B208" s="52" t="s">
        <v>43</v>
      </c>
      <c r="C208" s="52" t="s">
        <v>1619</v>
      </c>
      <c r="D208" s="53">
        <v>2008</v>
      </c>
      <c r="E208" s="52" t="s">
        <v>1620</v>
      </c>
      <c r="F208" s="52" t="s">
        <v>1621</v>
      </c>
      <c r="G208" s="52" t="s">
        <v>1622</v>
      </c>
      <c r="H208" s="54">
        <v>39947</v>
      </c>
      <c r="I208" s="54">
        <v>39948</v>
      </c>
      <c r="J208" s="52" t="s">
        <v>49</v>
      </c>
      <c r="K208" s="53">
        <v>49741</v>
      </c>
      <c r="L208" s="52" t="s">
        <v>54</v>
      </c>
      <c r="M208" s="55"/>
      <c r="N208" s="52" t="s">
        <v>59</v>
      </c>
      <c r="O208" s="53">
        <v>49567</v>
      </c>
      <c r="P208" s="52" t="s">
        <v>49</v>
      </c>
      <c r="Q208" s="53">
        <v>1538</v>
      </c>
      <c r="R208" s="52" t="s">
        <v>54</v>
      </c>
      <c r="S208" s="52" t="s">
        <v>54</v>
      </c>
      <c r="T208" s="53" t="b">
        <v>0</v>
      </c>
      <c r="U208" s="52" t="s">
        <v>54</v>
      </c>
      <c r="V208" s="52" t="s">
        <v>54</v>
      </c>
    </row>
    <row r="209" spans="1:22" x14ac:dyDescent="0.25">
      <c r="A209" s="56">
        <v>180377</v>
      </c>
      <c r="B209" s="52" t="s">
        <v>43</v>
      </c>
      <c r="C209" s="52" t="s">
        <v>1699</v>
      </c>
      <c r="D209" s="53">
        <v>2008</v>
      </c>
      <c r="E209" s="52" t="s">
        <v>1700</v>
      </c>
      <c r="F209" s="52" t="s">
        <v>1701</v>
      </c>
      <c r="G209" s="52" t="s">
        <v>1618</v>
      </c>
      <c r="H209" s="54">
        <v>39952</v>
      </c>
      <c r="I209" s="54">
        <v>39952</v>
      </c>
      <c r="J209" s="52" t="s">
        <v>49</v>
      </c>
      <c r="K209" s="53">
        <v>29448</v>
      </c>
      <c r="L209" s="52" t="s">
        <v>54</v>
      </c>
      <c r="M209" s="55"/>
      <c r="N209" s="52" t="s">
        <v>59</v>
      </c>
      <c r="O209" s="53">
        <v>56420</v>
      </c>
      <c r="P209" s="52" t="s">
        <v>54</v>
      </c>
      <c r="Q209" s="55"/>
      <c r="R209" s="52" t="s">
        <v>54</v>
      </c>
      <c r="S209" s="52" t="s">
        <v>54</v>
      </c>
      <c r="T209" s="53" t="b">
        <v>0</v>
      </c>
      <c r="U209" s="52" t="s">
        <v>54</v>
      </c>
      <c r="V209" s="52" t="s">
        <v>54</v>
      </c>
    </row>
    <row r="210" spans="1:22" x14ac:dyDescent="0.25">
      <c r="A210" s="56">
        <v>180380</v>
      </c>
      <c r="B210" s="52" t="s">
        <v>43</v>
      </c>
      <c r="C210" s="52" t="s">
        <v>1619</v>
      </c>
      <c r="D210" s="53">
        <v>2008</v>
      </c>
      <c r="E210" s="52" t="s">
        <v>1620</v>
      </c>
      <c r="F210" s="52" t="s">
        <v>1621</v>
      </c>
      <c r="G210" s="52" t="s">
        <v>1622</v>
      </c>
      <c r="H210" s="54">
        <v>39947</v>
      </c>
      <c r="I210" s="54">
        <v>39948</v>
      </c>
      <c r="J210" s="52" t="s">
        <v>49</v>
      </c>
      <c r="K210" s="53">
        <v>24233</v>
      </c>
      <c r="L210" s="52" t="s">
        <v>54</v>
      </c>
      <c r="M210" s="55"/>
      <c r="N210" s="52" t="s">
        <v>59</v>
      </c>
      <c r="O210" s="53">
        <v>24192</v>
      </c>
      <c r="P210" s="52" t="s">
        <v>49</v>
      </c>
      <c r="Q210" s="53">
        <v>749</v>
      </c>
      <c r="R210" s="52" t="s">
        <v>54</v>
      </c>
      <c r="S210" s="52" t="s">
        <v>54</v>
      </c>
      <c r="T210" s="53" t="b">
        <v>0</v>
      </c>
      <c r="U210" s="52" t="s">
        <v>54</v>
      </c>
      <c r="V210" s="52" t="s">
        <v>54</v>
      </c>
    </row>
    <row r="211" spans="1:22" x14ac:dyDescent="0.25">
      <c r="A211" s="56">
        <v>180381</v>
      </c>
      <c r="B211" s="52" t="s">
        <v>43</v>
      </c>
      <c r="C211" s="52" t="s">
        <v>1619</v>
      </c>
      <c r="D211" s="53">
        <v>2008</v>
      </c>
      <c r="E211" s="52" t="s">
        <v>1620</v>
      </c>
      <c r="F211" s="52" t="s">
        <v>1621</v>
      </c>
      <c r="G211" s="52" t="s">
        <v>1622</v>
      </c>
      <c r="H211" s="54">
        <v>39947</v>
      </c>
      <c r="I211" s="54">
        <v>39948</v>
      </c>
      <c r="J211" s="52" t="s">
        <v>49</v>
      </c>
      <c r="K211" s="53">
        <v>24735</v>
      </c>
      <c r="L211" s="52" t="s">
        <v>54</v>
      </c>
      <c r="M211" s="55"/>
      <c r="N211" s="52" t="s">
        <v>59</v>
      </c>
      <c r="O211" s="53">
        <v>24693</v>
      </c>
      <c r="P211" s="52" t="s">
        <v>49</v>
      </c>
      <c r="Q211" s="53">
        <v>765</v>
      </c>
      <c r="R211" s="52" t="s">
        <v>54</v>
      </c>
      <c r="S211" s="52" t="s">
        <v>54</v>
      </c>
      <c r="T211" s="53" t="b">
        <v>0</v>
      </c>
      <c r="U211" s="52" t="s">
        <v>54</v>
      </c>
      <c r="V211" s="52" t="s">
        <v>54</v>
      </c>
    </row>
    <row r="212" spans="1:22" x14ac:dyDescent="0.25">
      <c r="A212" s="56">
        <v>180382</v>
      </c>
      <c r="B212" s="52" t="s">
        <v>43</v>
      </c>
      <c r="C212" s="52" t="s">
        <v>1619</v>
      </c>
      <c r="D212" s="53">
        <v>2008</v>
      </c>
      <c r="E212" s="52" t="s">
        <v>1620</v>
      </c>
      <c r="F212" s="52" t="s">
        <v>1621</v>
      </c>
      <c r="G212" s="52" t="s">
        <v>1622</v>
      </c>
      <c r="H212" s="54">
        <v>39947</v>
      </c>
      <c r="I212" s="54">
        <v>39948</v>
      </c>
      <c r="J212" s="52" t="s">
        <v>49</v>
      </c>
      <c r="K212" s="53">
        <v>24744</v>
      </c>
      <c r="L212" s="52" t="s">
        <v>54</v>
      </c>
      <c r="M212" s="55"/>
      <c r="N212" s="52" t="s">
        <v>59</v>
      </c>
      <c r="O212" s="53">
        <v>24702</v>
      </c>
      <c r="P212" s="52" t="s">
        <v>49</v>
      </c>
      <c r="Q212" s="53">
        <v>765</v>
      </c>
      <c r="R212" s="52" t="s">
        <v>54</v>
      </c>
      <c r="S212" s="52" t="s">
        <v>54</v>
      </c>
      <c r="T212" s="53" t="b">
        <v>0</v>
      </c>
      <c r="U212" s="52" t="s">
        <v>54</v>
      </c>
      <c r="V212" s="52" t="s">
        <v>54</v>
      </c>
    </row>
    <row r="213" spans="1:22" x14ac:dyDescent="0.25">
      <c r="A213" s="56">
        <v>180383</v>
      </c>
      <c r="B213" s="52" t="s">
        <v>43</v>
      </c>
      <c r="C213" s="52" t="s">
        <v>1619</v>
      </c>
      <c r="D213" s="53">
        <v>2008</v>
      </c>
      <c r="E213" s="52" t="s">
        <v>1620</v>
      </c>
      <c r="F213" s="52" t="s">
        <v>1621</v>
      </c>
      <c r="G213" s="52" t="s">
        <v>1622</v>
      </c>
      <c r="H213" s="54">
        <v>39947</v>
      </c>
      <c r="I213" s="54">
        <v>39948</v>
      </c>
      <c r="J213" s="52" t="s">
        <v>49</v>
      </c>
      <c r="K213" s="53">
        <v>24929</v>
      </c>
      <c r="L213" s="52" t="s">
        <v>54</v>
      </c>
      <c r="M213" s="55"/>
      <c r="N213" s="52" t="s">
        <v>59</v>
      </c>
      <c r="O213" s="53">
        <v>24887</v>
      </c>
      <c r="P213" s="52" t="s">
        <v>49</v>
      </c>
      <c r="Q213" s="53">
        <v>771</v>
      </c>
      <c r="R213" s="52" t="s">
        <v>54</v>
      </c>
      <c r="S213" s="52" t="s">
        <v>54</v>
      </c>
      <c r="T213" s="53" t="b">
        <v>0</v>
      </c>
      <c r="U213" s="52" t="s">
        <v>54</v>
      </c>
      <c r="V213" s="52" t="s">
        <v>54</v>
      </c>
    </row>
    <row r="214" spans="1:22" x14ac:dyDescent="0.25">
      <c r="A214" s="56">
        <v>180384</v>
      </c>
      <c r="B214" s="52" t="s">
        <v>43</v>
      </c>
      <c r="C214" s="52" t="s">
        <v>1619</v>
      </c>
      <c r="D214" s="53">
        <v>2008</v>
      </c>
      <c r="E214" s="52" t="s">
        <v>1620</v>
      </c>
      <c r="F214" s="52" t="s">
        <v>1621</v>
      </c>
      <c r="G214" s="52" t="s">
        <v>1622</v>
      </c>
      <c r="H214" s="54">
        <v>39947</v>
      </c>
      <c r="I214" s="54">
        <v>39948</v>
      </c>
      <c r="J214" s="52" t="s">
        <v>49</v>
      </c>
      <c r="K214" s="53">
        <v>24854</v>
      </c>
      <c r="L214" s="52" t="s">
        <v>54</v>
      </c>
      <c r="M214" s="55"/>
      <c r="N214" s="52" t="s">
        <v>59</v>
      </c>
      <c r="O214" s="53">
        <v>24812</v>
      </c>
      <c r="P214" s="52" t="s">
        <v>49</v>
      </c>
      <c r="Q214" s="53">
        <v>769</v>
      </c>
      <c r="R214" s="52" t="s">
        <v>54</v>
      </c>
      <c r="S214" s="52" t="s">
        <v>54</v>
      </c>
      <c r="T214" s="53" t="b">
        <v>0</v>
      </c>
      <c r="U214" s="52" t="s">
        <v>54</v>
      </c>
      <c r="V214" s="52" t="s">
        <v>54</v>
      </c>
    </row>
    <row r="215" spans="1:22" x14ac:dyDescent="0.25">
      <c r="A215" s="56">
        <v>180385</v>
      </c>
      <c r="B215" s="52" t="s">
        <v>43</v>
      </c>
      <c r="C215" s="52" t="s">
        <v>1619</v>
      </c>
      <c r="D215" s="53">
        <v>2008</v>
      </c>
      <c r="E215" s="52" t="s">
        <v>1620</v>
      </c>
      <c r="F215" s="52" t="s">
        <v>1621</v>
      </c>
      <c r="G215" s="52" t="s">
        <v>1622</v>
      </c>
      <c r="H215" s="54">
        <v>39947</v>
      </c>
      <c r="I215" s="54">
        <v>39948</v>
      </c>
      <c r="J215" s="52" t="s">
        <v>49</v>
      </c>
      <c r="K215" s="53">
        <v>25382</v>
      </c>
      <c r="L215" s="52" t="s">
        <v>54</v>
      </c>
      <c r="M215" s="55"/>
      <c r="N215" s="52" t="s">
        <v>59</v>
      </c>
      <c r="O215" s="53">
        <v>25339</v>
      </c>
      <c r="P215" s="52" t="s">
        <v>49</v>
      </c>
      <c r="Q215" s="53">
        <v>785</v>
      </c>
      <c r="R215" s="52" t="s">
        <v>54</v>
      </c>
      <c r="S215" s="52" t="s">
        <v>54</v>
      </c>
      <c r="T215" s="53" t="b">
        <v>0</v>
      </c>
      <c r="U215" s="52" t="s">
        <v>54</v>
      </c>
      <c r="V215" s="52" t="s">
        <v>54</v>
      </c>
    </row>
    <row r="216" spans="1:22" x14ac:dyDescent="0.25">
      <c r="A216" s="56">
        <v>180386</v>
      </c>
      <c r="B216" s="52" t="s">
        <v>43</v>
      </c>
      <c r="C216" s="52" t="s">
        <v>1702</v>
      </c>
      <c r="D216" s="53">
        <v>2008</v>
      </c>
      <c r="E216" s="52" t="s">
        <v>1703</v>
      </c>
      <c r="F216" s="52" t="s">
        <v>1704</v>
      </c>
      <c r="G216" s="52" t="s">
        <v>1618</v>
      </c>
      <c r="H216" s="54">
        <v>39958</v>
      </c>
      <c r="I216" s="54">
        <v>39958</v>
      </c>
      <c r="J216" s="52" t="s">
        <v>49</v>
      </c>
      <c r="K216" s="53">
        <v>26221</v>
      </c>
      <c r="L216" s="52" t="s">
        <v>54</v>
      </c>
      <c r="M216" s="55"/>
      <c r="N216" s="52" t="s">
        <v>59</v>
      </c>
      <c r="O216" s="53">
        <v>369239</v>
      </c>
      <c r="P216" s="52" t="s">
        <v>49</v>
      </c>
      <c r="Q216" s="53">
        <v>165</v>
      </c>
      <c r="R216" s="52" t="s">
        <v>54</v>
      </c>
      <c r="S216" s="52" t="s">
        <v>54</v>
      </c>
      <c r="T216" s="53" t="b">
        <v>0</v>
      </c>
      <c r="U216" s="52" t="s">
        <v>54</v>
      </c>
      <c r="V216" s="52" t="s">
        <v>54</v>
      </c>
    </row>
    <row r="217" spans="1:22" x14ac:dyDescent="0.25">
      <c r="A217" s="56">
        <v>180387</v>
      </c>
      <c r="B217" s="52" t="s">
        <v>43</v>
      </c>
      <c r="C217" s="52" t="s">
        <v>1702</v>
      </c>
      <c r="D217" s="53">
        <v>2008</v>
      </c>
      <c r="E217" s="52" t="s">
        <v>1703</v>
      </c>
      <c r="F217" s="52" t="s">
        <v>1704</v>
      </c>
      <c r="G217" s="52" t="s">
        <v>1618</v>
      </c>
      <c r="H217" s="54">
        <v>39958</v>
      </c>
      <c r="I217" s="54">
        <v>39958</v>
      </c>
      <c r="J217" s="52" t="s">
        <v>49</v>
      </c>
      <c r="K217" s="53">
        <v>25287</v>
      </c>
      <c r="L217" s="52" t="s">
        <v>54</v>
      </c>
      <c r="M217" s="55"/>
      <c r="N217" s="52" t="s">
        <v>59</v>
      </c>
      <c r="O217" s="53">
        <v>356078</v>
      </c>
      <c r="P217" s="52" t="s">
        <v>49</v>
      </c>
      <c r="Q217" s="53">
        <v>159</v>
      </c>
      <c r="R217" s="52" t="s">
        <v>54</v>
      </c>
      <c r="S217" s="52" t="s">
        <v>54</v>
      </c>
      <c r="T217" s="53" t="b">
        <v>0</v>
      </c>
      <c r="U217" s="52" t="s">
        <v>54</v>
      </c>
      <c r="V217" s="52" t="s">
        <v>54</v>
      </c>
    </row>
    <row r="218" spans="1:22" x14ac:dyDescent="0.25">
      <c r="A218" s="56">
        <v>180388</v>
      </c>
      <c r="B218" s="52" t="s">
        <v>43</v>
      </c>
      <c r="C218" s="52" t="s">
        <v>1702</v>
      </c>
      <c r="D218" s="53">
        <v>2008</v>
      </c>
      <c r="E218" s="52" t="s">
        <v>1703</v>
      </c>
      <c r="F218" s="52" t="s">
        <v>1704</v>
      </c>
      <c r="G218" s="52" t="s">
        <v>1618</v>
      </c>
      <c r="H218" s="54">
        <v>39958</v>
      </c>
      <c r="I218" s="54">
        <v>39958</v>
      </c>
      <c r="J218" s="52" t="s">
        <v>49</v>
      </c>
      <c r="K218" s="53">
        <v>25004</v>
      </c>
      <c r="L218" s="52" t="s">
        <v>54</v>
      </c>
      <c r="M218" s="55"/>
      <c r="N218" s="52" t="s">
        <v>59</v>
      </c>
      <c r="O218" s="53">
        <v>352098</v>
      </c>
      <c r="P218" s="52" t="s">
        <v>49</v>
      </c>
      <c r="Q218" s="53">
        <v>157</v>
      </c>
      <c r="R218" s="52" t="s">
        <v>54</v>
      </c>
      <c r="S218" s="52" t="s">
        <v>54</v>
      </c>
      <c r="T218" s="53" t="b">
        <v>0</v>
      </c>
      <c r="U218" s="52" t="s">
        <v>54</v>
      </c>
      <c r="V218" s="52" t="s">
        <v>54</v>
      </c>
    </row>
    <row r="219" spans="1:22" x14ac:dyDescent="0.25">
      <c r="A219" s="56">
        <v>180389</v>
      </c>
      <c r="B219" s="52" t="s">
        <v>43</v>
      </c>
      <c r="C219" s="52" t="s">
        <v>1702</v>
      </c>
      <c r="D219" s="53">
        <v>2008</v>
      </c>
      <c r="E219" s="52" t="s">
        <v>1703</v>
      </c>
      <c r="F219" s="52" t="s">
        <v>1704</v>
      </c>
      <c r="G219" s="52" t="s">
        <v>1618</v>
      </c>
      <c r="H219" s="54">
        <v>39958</v>
      </c>
      <c r="I219" s="54">
        <v>39958</v>
      </c>
      <c r="J219" s="52" t="s">
        <v>49</v>
      </c>
      <c r="K219" s="53">
        <v>23286</v>
      </c>
      <c r="L219" s="52" t="s">
        <v>54</v>
      </c>
      <c r="M219" s="55"/>
      <c r="N219" s="52" t="s">
        <v>59</v>
      </c>
      <c r="O219" s="53">
        <v>327902</v>
      </c>
      <c r="P219" s="52" t="s">
        <v>49</v>
      </c>
      <c r="Q219" s="53">
        <v>146</v>
      </c>
      <c r="R219" s="52" t="s">
        <v>54</v>
      </c>
      <c r="S219" s="52" t="s">
        <v>54</v>
      </c>
      <c r="T219" s="53" t="b">
        <v>0</v>
      </c>
      <c r="U219" s="52" t="s">
        <v>54</v>
      </c>
      <c r="V219" s="52" t="s">
        <v>54</v>
      </c>
    </row>
    <row r="220" spans="1:22" x14ac:dyDescent="0.25">
      <c r="A220" s="56">
        <v>180390</v>
      </c>
      <c r="B220" s="52" t="s">
        <v>43</v>
      </c>
      <c r="C220" s="52" t="s">
        <v>1702</v>
      </c>
      <c r="D220" s="53">
        <v>2008</v>
      </c>
      <c r="E220" s="52" t="s">
        <v>1703</v>
      </c>
      <c r="F220" s="52" t="s">
        <v>1704</v>
      </c>
      <c r="G220" s="52" t="s">
        <v>1618</v>
      </c>
      <c r="H220" s="54">
        <v>39961</v>
      </c>
      <c r="I220" s="54">
        <v>39961</v>
      </c>
      <c r="J220" s="52" t="s">
        <v>49</v>
      </c>
      <c r="K220" s="53">
        <v>25272</v>
      </c>
      <c r="L220" s="52" t="s">
        <v>54</v>
      </c>
      <c r="M220" s="55"/>
      <c r="N220" s="52" t="s">
        <v>59</v>
      </c>
      <c r="O220" s="53">
        <v>283628</v>
      </c>
      <c r="P220" s="52" t="s">
        <v>49</v>
      </c>
      <c r="Q220" s="53">
        <v>127</v>
      </c>
      <c r="R220" s="52" t="s">
        <v>54</v>
      </c>
      <c r="S220" s="52" t="s">
        <v>54</v>
      </c>
      <c r="T220" s="53" t="b">
        <v>0</v>
      </c>
      <c r="U220" s="52" t="s">
        <v>54</v>
      </c>
      <c r="V220" s="52" t="s">
        <v>54</v>
      </c>
    </row>
    <row r="221" spans="1:22" x14ac:dyDescent="0.25">
      <c r="A221" s="56">
        <v>180391</v>
      </c>
      <c r="B221" s="52" t="s">
        <v>43</v>
      </c>
      <c r="C221" s="52" t="s">
        <v>1702</v>
      </c>
      <c r="D221" s="53">
        <v>2008</v>
      </c>
      <c r="E221" s="52" t="s">
        <v>1703</v>
      </c>
      <c r="F221" s="52" t="s">
        <v>1704</v>
      </c>
      <c r="G221" s="52" t="s">
        <v>1618</v>
      </c>
      <c r="H221" s="54">
        <v>39961</v>
      </c>
      <c r="I221" s="54">
        <v>39961</v>
      </c>
      <c r="J221" s="52" t="s">
        <v>49</v>
      </c>
      <c r="K221" s="53">
        <v>25005</v>
      </c>
      <c r="L221" s="52" t="s">
        <v>54</v>
      </c>
      <c r="M221" s="55"/>
      <c r="N221" s="52" t="s">
        <v>59</v>
      </c>
      <c r="O221" s="53">
        <v>280627</v>
      </c>
      <c r="P221" s="52" t="s">
        <v>49</v>
      </c>
      <c r="Q221" s="53">
        <v>126</v>
      </c>
      <c r="R221" s="52" t="s">
        <v>54</v>
      </c>
      <c r="S221" s="52" t="s">
        <v>54</v>
      </c>
      <c r="T221" s="53" t="b">
        <v>0</v>
      </c>
      <c r="U221" s="52" t="s">
        <v>54</v>
      </c>
      <c r="V221" s="52" t="s">
        <v>54</v>
      </c>
    </row>
    <row r="222" spans="1:22" x14ac:dyDescent="0.25">
      <c r="A222" s="56">
        <v>180392</v>
      </c>
      <c r="B222" s="52" t="s">
        <v>43</v>
      </c>
      <c r="C222" s="52" t="s">
        <v>1702</v>
      </c>
      <c r="D222" s="53">
        <v>2008</v>
      </c>
      <c r="E222" s="52" t="s">
        <v>1703</v>
      </c>
      <c r="F222" s="52" t="s">
        <v>1704</v>
      </c>
      <c r="G222" s="52" t="s">
        <v>1618</v>
      </c>
      <c r="H222" s="54">
        <v>39961</v>
      </c>
      <c r="I222" s="54">
        <v>39961</v>
      </c>
      <c r="J222" s="52" t="s">
        <v>49</v>
      </c>
      <c r="K222" s="53">
        <v>24620</v>
      </c>
      <c r="L222" s="52" t="s">
        <v>54</v>
      </c>
      <c r="M222" s="55"/>
      <c r="N222" s="52" t="s">
        <v>59</v>
      </c>
      <c r="O222" s="53">
        <v>276310</v>
      </c>
      <c r="P222" s="52" t="s">
        <v>49</v>
      </c>
      <c r="Q222" s="53">
        <v>124</v>
      </c>
      <c r="R222" s="52" t="s">
        <v>54</v>
      </c>
      <c r="S222" s="52" t="s">
        <v>54</v>
      </c>
      <c r="T222" s="53" t="b">
        <v>0</v>
      </c>
      <c r="U222" s="52" t="s">
        <v>54</v>
      </c>
      <c r="V222" s="52" t="s">
        <v>54</v>
      </c>
    </row>
    <row r="223" spans="1:22" x14ac:dyDescent="0.25">
      <c r="A223" s="56">
        <v>180393</v>
      </c>
      <c r="B223" s="52" t="s">
        <v>43</v>
      </c>
      <c r="C223" s="52" t="s">
        <v>1702</v>
      </c>
      <c r="D223" s="53">
        <v>2008</v>
      </c>
      <c r="E223" s="52" t="s">
        <v>1703</v>
      </c>
      <c r="F223" s="52" t="s">
        <v>1704</v>
      </c>
      <c r="G223" s="52" t="s">
        <v>1618</v>
      </c>
      <c r="H223" s="54">
        <v>39961</v>
      </c>
      <c r="I223" s="54">
        <v>39961</v>
      </c>
      <c r="J223" s="52" t="s">
        <v>49</v>
      </c>
      <c r="K223" s="53">
        <v>25148</v>
      </c>
      <c r="L223" s="52" t="s">
        <v>54</v>
      </c>
      <c r="M223" s="55"/>
      <c r="N223" s="52" t="s">
        <v>59</v>
      </c>
      <c r="O223" s="53">
        <v>282231</v>
      </c>
      <c r="P223" s="52" t="s">
        <v>49</v>
      </c>
      <c r="Q223" s="53">
        <v>126</v>
      </c>
      <c r="R223" s="52" t="s">
        <v>54</v>
      </c>
      <c r="S223" s="52" t="s">
        <v>54</v>
      </c>
      <c r="T223" s="53" t="b">
        <v>0</v>
      </c>
      <c r="U223" s="52" t="s">
        <v>54</v>
      </c>
      <c r="V223" s="52" t="s">
        <v>54</v>
      </c>
    </row>
    <row r="224" spans="1:22" x14ac:dyDescent="0.25">
      <c r="A224" s="56">
        <v>180394</v>
      </c>
      <c r="B224" s="52" t="s">
        <v>43</v>
      </c>
      <c r="C224" s="52" t="s">
        <v>1702</v>
      </c>
      <c r="D224" s="53">
        <v>2008</v>
      </c>
      <c r="E224" s="52" t="s">
        <v>1703</v>
      </c>
      <c r="F224" s="52" t="s">
        <v>1704</v>
      </c>
      <c r="G224" s="52" t="s">
        <v>1618</v>
      </c>
      <c r="H224" s="54">
        <v>39965</v>
      </c>
      <c r="I224" s="54">
        <v>39965</v>
      </c>
      <c r="J224" s="52" t="s">
        <v>49</v>
      </c>
      <c r="K224" s="53">
        <v>29703</v>
      </c>
      <c r="L224" s="52" t="s">
        <v>54</v>
      </c>
      <c r="M224" s="55"/>
      <c r="N224" s="52" t="s">
        <v>59</v>
      </c>
      <c r="O224" s="53">
        <v>273636</v>
      </c>
      <c r="P224" s="52" t="s">
        <v>49</v>
      </c>
      <c r="Q224" s="53">
        <v>51</v>
      </c>
      <c r="R224" s="52" t="s">
        <v>54</v>
      </c>
      <c r="S224" s="52" t="s">
        <v>54</v>
      </c>
      <c r="T224" s="53" t="b">
        <v>0</v>
      </c>
      <c r="U224" s="52" t="s">
        <v>54</v>
      </c>
      <c r="V224" s="52" t="s">
        <v>54</v>
      </c>
    </row>
    <row r="225" spans="1:22" x14ac:dyDescent="0.25">
      <c r="A225" s="56">
        <v>180395</v>
      </c>
      <c r="B225" s="52" t="s">
        <v>43</v>
      </c>
      <c r="C225" s="52" t="s">
        <v>1699</v>
      </c>
      <c r="D225" s="53">
        <v>2008</v>
      </c>
      <c r="E225" s="52" t="s">
        <v>1700</v>
      </c>
      <c r="F225" s="52" t="s">
        <v>1701</v>
      </c>
      <c r="G225" s="52" t="s">
        <v>1618</v>
      </c>
      <c r="H225" s="54">
        <v>39952</v>
      </c>
      <c r="I225" s="54">
        <v>39952</v>
      </c>
      <c r="J225" s="52" t="s">
        <v>49</v>
      </c>
      <c r="K225" s="53">
        <v>34963</v>
      </c>
      <c r="L225" s="52" t="s">
        <v>54</v>
      </c>
      <c r="M225" s="55"/>
      <c r="N225" s="52" t="s">
        <v>59</v>
      </c>
      <c r="O225" s="53">
        <v>66987</v>
      </c>
      <c r="P225" s="52" t="s">
        <v>54</v>
      </c>
      <c r="Q225" s="55"/>
      <c r="R225" s="52" t="s">
        <v>54</v>
      </c>
      <c r="S225" s="52" t="s">
        <v>54</v>
      </c>
      <c r="T225" s="53" t="b">
        <v>0</v>
      </c>
      <c r="U225" s="52" t="s">
        <v>54</v>
      </c>
      <c r="V225" s="52" t="s">
        <v>54</v>
      </c>
    </row>
    <row r="226" spans="1:22" x14ac:dyDescent="0.25">
      <c r="A226" s="56">
        <v>180396</v>
      </c>
      <c r="B226" s="52" t="s">
        <v>43</v>
      </c>
      <c r="C226" s="52" t="s">
        <v>1699</v>
      </c>
      <c r="D226" s="53">
        <v>2008</v>
      </c>
      <c r="E226" s="52" t="s">
        <v>1700</v>
      </c>
      <c r="F226" s="52" t="s">
        <v>1701</v>
      </c>
      <c r="G226" s="52" t="s">
        <v>1618</v>
      </c>
      <c r="H226" s="54">
        <v>39952</v>
      </c>
      <c r="I226" s="54">
        <v>39952</v>
      </c>
      <c r="J226" s="52" t="s">
        <v>49</v>
      </c>
      <c r="K226" s="53">
        <v>32490</v>
      </c>
      <c r="L226" s="52" t="s">
        <v>54</v>
      </c>
      <c r="M226" s="55"/>
      <c r="N226" s="52" t="s">
        <v>59</v>
      </c>
      <c r="O226" s="53">
        <v>62249</v>
      </c>
      <c r="P226" s="52" t="s">
        <v>54</v>
      </c>
      <c r="Q226" s="55"/>
      <c r="R226" s="52" t="s">
        <v>54</v>
      </c>
      <c r="S226" s="52" t="s">
        <v>54</v>
      </c>
      <c r="T226" s="53" t="b">
        <v>0</v>
      </c>
      <c r="U226" s="52" t="s">
        <v>54</v>
      </c>
      <c r="V226" s="52" t="s">
        <v>54</v>
      </c>
    </row>
    <row r="227" spans="1:22" x14ac:dyDescent="0.25">
      <c r="A227" s="56">
        <v>180469</v>
      </c>
      <c r="B227" s="52" t="s">
        <v>43</v>
      </c>
      <c r="C227" s="52" t="s">
        <v>1699</v>
      </c>
      <c r="D227" s="53">
        <v>2008</v>
      </c>
      <c r="E227" s="52" t="s">
        <v>1700</v>
      </c>
      <c r="F227" s="52" t="s">
        <v>1701</v>
      </c>
      <c r="G227" s="52" t="s">
        <v>1618</v>
      </c>
      <c r="H227" s="54">
        <v>39937</v>
      </c>
      <c r="I227" s="54">
        <v>39937</v>
      </c>
      <c r="J227" s="52" t="s">
        <v>49</v>
      </c>
      <c r="K227" s="53">
        <v>46703</v>
      </c>
      <c r="L227" s="52" t="s">
        <v>54</v>
      </c>
      <c r="M227" s="55"/>
      <c r="N227" s="52" t="s">
        <v>59</v>
      </c>
      <c r="O227" s="53">
        <v>18044</v>
      </c>
      <c r="P227" s="52" t="s">
        <v>49</v>
      </c>
      <c r="Q227" s="53">
        <v>118</v>
      </c>
      <c r="R227" s="52" t="s">
        <v>54</v>
      </c>
      <c r="S227" s="52" t="s">
        <v>54</v>
      </c>
      <c r="T227" s="53" t="b">
        <v>0</v>
      </c>
      <c r="U227" s="52" t="s">
        <v>54</v>
      </c>
      <c r="V227" s="52" t="s">
        <v>54</v>
      </c>
    </row>
    <row r="228" spans="1:22" x14ac:dyDescent="0.25">
      <c r="A228" s="56">
        <v>180470</v>
      </c>
      <c r="B228" s="52" t="s">
        <v>43</v>
      </c>
      <c r="C228" s="52" t="s">
        <v>1699</v>
      </c>
      <c r="D228" s="53">
        <v>2008</v>
      </c>
      <c r="E228" s="52" t="s">
        <v>1700</v>
      </c>
      <c r="F228" s="52" t="s">
        <v>1701</v>
      </c>
      <c r="G228" s="52" t="s">
        <v>1618</v>
      </c>
      <c r="H228" s="54">
        <v>39937</v>
      </c>
      <c r="I228" s="54">
        <v>39937</v>
      </c>
      <c r="J228" s="52" t="s">
        <v>49</v>
      </c>
      <c r="K228" s="53">
        <v>46321</v>
      </c>
      <c r="L228" s="52" t="s">
        <v>54</v>
      </c>
      <c r="M228" s="55"/>
      <c r="N228" s="52" t="s">
        <v>59</v>
      </c>
      <c r="O228" s="53">
        <v>17897</v>
      </c>
      <c r="P228" s="52" t="s">
        <v>54</v>
      </c>
      <c r="Q228" s="55"/>
      <c r="R228" s="52" t="s">
        <v>54</v>
      </c>
      <c r="S228" s="52" t="s">
        <v>54</v>
      </c>
      <c r="T228" s="53" t="b">
        <v>0</v>
      </c>
      <c r="U228" s="52" t="s">
        <v>54</v>
      </c>
      <c r="V228" s="52" t="s">
        <v>54</v>
      </c>
    </row>
    <row r="229" spans="1:22" x14ac:dyDescent="0.25">
      <c r="A229" s="56">
        <v>180471</v>
      </c>
      <c r="B229" s="52" t="s">
        <v>43</v>
      </c>
      <c r="C229" s="52" t="s">
        <v>1699</v>
      </c>
      <c r="D229" s="53">
        <v>2008</v>
      </c>
      <c r="E229" s="52" t="s">
        <v>1700</v>
      </c>
      <c r="F229" s="52" t="s">
        <v>1701</v>
      </c>
      <c r="G229" s="52" t="s">
        <v>1618</v>
      </c>
      <c r="H229" s="54">
        <v>39937</v>
      </c>
      <c r="I229" s="54">
        <v>39937</v>
      </c>
      <c r="J229" s="52" t="s">
        <v>49</v>
      </c>
      <c r="K229" s="53">
        <v>46306</v>
      </c>
      <c r="L229" s="52" t="s">
        <v>54</v>
      </c>
      <c r="M229" s="55"/>
      <c r="N229" s="52" t="s">
        <v>59</v>
      </c>
      <c r="O229" s="53">
        <v>17891</v>
      </c>
      <c r="P229" s="52" t="s">
        <v>54</v>
      </c>
      <c r="Q229" s="55"/>
      <c r="R229" s="52" t="s">
        <v>54</v>
      </c>
      <c r="S229" s="52" t="s">
        <v>54</v>
      </c>
      <c r="T229" s="53" t="b">
        <v>0</v>
      </c>
      <c r="U229" s="52" t="s">
        <v>54</v>
      </c>
      <c r="V229" s="52" t="s">
        <v>54</v>
      </c>
    </row>
    <row r="230" spans="1:22" x14ac:dyDescent="0.25">
      <c r="A230" s="56">
        <v>180472</v>
      </c>
      <c r="B230" s="52" t="s">
        <v>43</v>
      </c>
      <c r="C230" s="52" t="s">
        <v>1699</v>
      </c>
      <c r="D230" s="53">
        <v>2008</v>
      </c>
      <c r="E230" s="52" t="s">
        <v>1700</v>
      </c>
      <c r="F230" s="52" t="s">
        <v>1701</v>
      </c>
      <c r="G230" s="52" t="s">
        <v>1618</v>
      </c>
      <c r="H230" s="54">
        <v>39937</v>
      </c>
      <c r="I230" s="54">
        <v>39937</v>
      </c>
      <c r="J230" s="52" t="s">
        <v>49</v>
      </c>
      <c r="K230" s="53">
        <v>46868</v>
      </c>
      <c r="L230" s="52" t="s">
        <v>54</v>
      </c>
      <c r="M230" s="55"/>
      <c r="N230" s="52" t="s">
        <v>59</v>
      </c>
      <c r="O230" s="53">
        <v>18108</v>
      </c>
      <c r="P230" s="52" t="s">
        <v>54</v>
      </c>
      <c r="Q230" s="55"/>
      <c r="R230" s="52" t="s">
        <v>54</v>
      </c>
      <c r="S230" s="52" t="s">
        <v>54</v>
      </c>
      <c r="T230" s="53" t="b">
        <v>0</v>
      </c>
      <c r="U230" s="52" t="s">
        <v>54</v>
      </c>
      <c r="V230" s="52" t="s">
        <v>54</v>
      </c>
    </row>
    <row r="231" spans="1:22" x14ac:dyDescent="0.25">
      <c r="A231" s="56">
        <v>180473</v>
      </c>
      <c r="B231" s="52" t="s">
        <v>43</v>
      </c>
      <c r="C231" s="52" t="s">
        <v>1699</v>
      </c>
      <c r="D231" s="53">
        <v>2008</v>
      </c>
      <c r="E231" s="52" t="s">
        <v>1700</v>
      </c>
      <c r="F231" s="52" t="s">
        <v>1701</v>
      </c>
      <c r="G231" s="52" t="s">
        <v>1618</v>
      </c>
      <c r="H231" s="54">
        <v>39937</v>
      </c>
      <c r="I231" s="54">
        <v>39937</v>
      </c>
      <c r="J231" s="52" t="s">
        <v>49</v>
      </c>
      <c r="K231" s="53">
        <v>46362</v>
      </c>
      <c r="L231" s="52" t="s">
        <v>54</v>
      </c>
      <c r="M231" s="55"/>
      <c r="N231" s="52" t="s">
        <v>59</v>
      </c>
      <c r="O231" s="53">
        <v>17913</v>
      </c>
      <c r="P231" s="52" t="s">
        <v>49</v>
      </c>
      <c r="Q231" s="53">
        <v>351</v>
      </c>
      <c r="R231" s="52" t="s">
        <v>54</v>
      </c>
      <c r="S231" s="52" t="s">
        <v>54</v>
      </c>
      <c r="T231" s="53" t="b">
        <v>0</v>
      </c>
      <c r="U231" s="52" t="s">
        <v>54</v>
      </c>
      <c r="V231" s="52" t="s">
        <v>54</v>
      </c>
    </row>
    <row r="232" spans="1:22" x14ac:dyDescent="0.25">
      <c r="A232" s="56">
        <v>180474</v>
      </c>
      <c r="B232" s="52" t="s">
        <v>43</v>
      </c>
      <c r="C232" s="52" t="s">
        <v>1644</v>
      </c>
      <c r="D232" s="53">
        <v>2008</v>
      </c>
      <c r="E232" s="52" t="s">
        <v>1647</v>
      </c>
      <c r="F232" s="52" t="s">
        <v>1648</v>
      </c>
      <c r="G232" s="52" t="s">
        <v>1622</v>
      </c>
      <c r="H232" s="54">
        <v>39959</v>
      </c>
      <c r="I232" s="54">
        <v>39959</v>
      </c>
      <c r="J232" s="52" t="s">
        <v>49</v>
      </c>
      <c r="K232" s="53">
        <v>39304</v>
      </c>
      <c r="L232" s="52" t="s">
        <v>54</v>
      </c>
      <c r="M232" s="55"/>
      <c r="N232" s="52" t="s">
        <v>49</v>
      </c>
      <c r="O232" s="53">
        <v>721</v>
      </c>
      <c r="P232" s="52" t="s">
        <v>54</v>
      </c>
      <c r="Q232" s="55"/>
      <c r="R232" s="52" t="s">
        <v>54</v>
      </c>
      <c r="S232" s="52" t="s">
        <v>54</v>
      </c>
      <c r="T232" s="53" t="b">
        <v>0</v>
      </c>
      <c r="U232" s="52" t="s">
        <v>54</v>
      </c>
      <c r="V232" s="52" t="s">
        <v>54</v>
      </c>
    </row>
    <row r="233" spans="1:22" x14ac:dyDescent="0.25">
      <c r="A233" s="56">
        <v>180475</v>
      </c>
      <c r="B233" s="52" t="s">
        <v>43</v>
      </c>
      <c r="C233" s="52" t="s">
        <v>1644</v>
      </c>
      <c r="D233" s="53">
        <v>2008</v>
      </c>
      <c r="E233" s="52" t="s">
        <v>1647</v>
      </c>
      <c r="F233" s="52" t="s">
        <v>1648</v>
      </c>
      <c r="G233" s="52" t="s">
        <v>1622</v>
      </c>
      <c r="H233" s="54">
        <v>39959</v>
      </c>
      <c r="I233" s="54">
        <v>39959</v>
      </c>
      <c r="J233" s="52" t="s">
        <v>49</v>
      </c>
      <c r="K233" s="53">
        <v>39375</v>
      </c>
      <c r="L233" s="52" t="s">
        <v>54</v>
      </c>
      <c r="M233" s="55"/>
      <c r="N233" s="52" t="s">
        <v>59</v>
      </c>
      <c r="O233" s="53">
        <v>23131</v>
      </c>
      <c r="P233" s="52" t="s">
        <v>49</v>
      </c>
      <c r="Q233" s="53">
        <v>722</v>
      </c>
      <c r="R233" s="52" t="s">
        <v>54</v>
      </c>
      <c r="S233" s="52" t="s">
        <v>54</v>
      </c>
      <c r="T233" s="53" t="b">
        <v>0</v>
      </c>
      <c r="U233" s="52" t="s">
        <v>54</v>
      </c>
      <c r="V233" s="52" t="s">
        <v>54</v>
      </c>
    </row>
    <row r="234" spans="1:22" x14ac:dyDescent="0.25">
      <c r="A234" s="56">
        <v>180480</v>
      </c>
      <c r="B234" s="52" t="s">
        <v>43</v>
      </c>
      <c r="C234" s="52" t="s">
        <v>1705</v>
      </c>
      <c r="D234" s="53">
        <v>2008</v>
      </c>
      <c r="E234" s="52" t="s">
        <v>1706</v>
      </c>
      <c r="F234" s="52" t="s">
        <v>1707</v>
      </c>
      <c r="G234" s="52" t="s">
        <v>1618</v>
      </c>
      <c r="H234" s="54">
        <v>39952</v>
      </c>
      <c r="I234" s="54">
        <v>39959</v>
      </c>
      <c r="J234" s="52" t="s">
        <v>49</v>
      </c>
      <c r="K234" s="53">
        <v>49758</v>
      </c>
      <c r="L234" s="52" t="s">
        <v>54</v>
      </c>
      <c r="M234" s="55"/>
      <c r="N234" s="52" t="s">
        <v>59</v>
      </c>
      <c r="O234" s="53">
        <v>220676</v>
      </c>
      <c r="P234" s="52" t="s">
        <v>49</v>
      </c>
      <c r="Q234" s="53">
        <v>203</v>
      </c>
      <c r="R234" s="52" t="s">
        <v>1630</v>
      </c>
      <c r="S234" s="52" t="s">
        <v>1708</v>
      </c>
      <c r="T234" s="53" t="b">
        <v>0</v>
      </c>
      <c r="U234" s="52" t="s">
        <v>54</v>
      </c>
      <c r="V234" s="52" t="s">
        <v>54</v>
      </c>
    </row>
    <row r="235" spans="1:22" x14ac:dyDescent="0.25">
      <c r="A235" s="56">
        <v>180482</v>
      </c>
      <c r="B235" s="52" t="s">
        <v>43</v>
      </c>
      <c r="C235" s="52" t="s">
        <v>1705</v>
      </c>
      <c r="D235" s="53">
        <v>2008</v>
      </c>
      <c r="E235" s="52" t="s">
        <v>1706</v>
      </c>
      <c r="F235" s="52" t="s">
        <v>1707</v>
      </c>
      <c r="G235" s="52" t="s">
        <v>1618</v>
      </c>
      <c r="H235" s="54">
        <v>39952</v>
      </c>
      <c r="I235" s="54">
        <v>39972</v>
      </c>
      <c r="J235" s="52" t="s">
        <v>49</v>
      </c>
      <c r="K235" s="53">
        <v>49693</v>
      </c>
      <c r="L235" s="52" t="s">
        <v>54</v>
      </c>
      <c r="M235" s="55"/>
      <c r="N235" s="52" t="s">
        <v>59</v>
      </c>
      <c r="O235" s="53">
        <v>236475</v>
      </c>
      <c r="P235" s="52" t="s">
        <v>49</v>
      </c>
      <c r="Q235" s="53">
        <v>305</v>
      </c>
      <c r="R235" s="52" t="s">
        <v>1630</v>
      </c>
      <c r="S235" s="52" t="s">
        <v>1708</v>
      </c>
      <c r="T235" s="53" t="b">
        <v>0</v>
      </c>
      <c r="U235" s="52" t="s">
        <v>54</v>
      </c>
      <c r="V235" s="52" t="s">
        <v>54</v>
      </c>
    </row>
    <row r="236" spans="1:22" x14ac:dyDescent="0.25">
      <c r="A236" s="56">
        <v>180484</v>
      </c>
      <c r="B236" s="52" t="s">
        <v>43</v>
      </c>
      <c r="C236" s="52" t="s">
        <v>1615</v>
      </c>
      <c r="D236" s="53">
        <v>2008</v>
      </c>
      <c r="E236" s="52" t="s">
        <v>1616</v>
      </c>
      <c r="F236" s="52" t="s">
        <v>1617</v>
      </c>
      <c r="G236" s="52" t="s">
        <v>1618</v>
      </c>
      <c r="H236" s="54">
        <v>39972</v>
      </c>
      <c r="I236" s="54">
        <v>39972</v>
      </c>
      <c r="J236" s="52" t="s">
        <v>49</v>
      </c>
      <c r="K236" s="53">
        <v>55246</v>
      </c>
      <c r="L236" s="52" t="s">
        <v>54</v>
      </c>
      <c r="M236" s="55"/>
      <c r="N236" s="52" t="s">
        <v>59</v>
      </c>
      <c r="O236" s="53">
        <v>26279</v>
      </c>
      <c r="P236" s="52" t="s">
        <v>49</v>
      </c>
      <c r="Q236" s="53">
        <v>729</v>
      </c>
      <c r="R236" s="52" t="s">
        <v>54</v>
      </c>
      <c r="S236" s="52" t="s">
        <v>54</v>
      </c>
      <c r="T236" s="53" t="b">
        <v>0</v>
      </c>
      <c r="U236" s="52" t="s">
        <v>54</v>
      </c>
      <c r="V236" s="52" t="s">
        <v>54</v>
      </c>
    </row>
    <row r="237" spans="1:22" x14ac:dyDescent="0.25">
      <c r="A237" s="56">
        <v>180485</v>
      </c>
      <c r="B237" s="52" t="s">
        <v>43</v>
      </c>
      <c r="C237" s="52" t="s">
        <v>1615</v>
      </c>
      <c r="D237" s="53">
        <v>2008</v>
      </c>
      <c r="E237" s="52" t="s">
        <v>1616</v>
      </c>
      <c r="F237" s="52" t="s">
        <v>1617</v>
      </c>
      <c r="G237" s="52" t="s">
        <v>1618</v>
      </c>
      <c r="H237" s="54">
        <v>39972</v>
      </c>
      <c r="I237" s="54">
        <v>39972</v>
      </c>
      <c r="J237" s="52" t="s">
        <v>49</v>
      </c>
      <c r="K237" s="53">
        <v>54343</v>
      </c>
      <c r="L237" s="52" t="s">
        <v>54</v>
      </c>
      <c r="M237" s="55"/>
      <c r="N237" s="52" t="s">
        <v>59</v>
      </c>
      <c r="O237" s="53">
        <v>25849</v>
      </c>
      <c r="P237" s="52" t="s">
        <v>49</v>
      </c>
      <c r="Q237" s="53">
        <v>717</v>
      </c>
      <c r="R237" s="52" t="s">
        <v>54</v>
      </c>
      <c r="S237" s="52" t="s">
        <v>54</v>
      </c>
      <c r="T237" s="53" t="b">
        <v>0</v>
      </c>
      <c r="U237" s="52" t="s">
        <v>54</v>
      </c>
      <c r="V237" s="52" t="s">
        <v>54</v>
      </c>
    </row>
    <row r="238" spans="1:22" x14ac:dyDescent="0.25">
      <c r="A238" s="56">
        <v>180486</v>
      </c>
      <c r="B238" s="52" t="s">
        <v>43</v>
      </c>
      <c r="C238" s="52" t="s">
        <v>1615</v>
      </c>
      <c r="D238" s="53">
        <v>2008</v>
      </c>
      <c r="E238" s="52" t="s">
        <v>1616</v>
      </c>
      <c r="F238" s="52" t="s">
        <v>1617</v>
      </c>
      <c r="G238" s="52" t="s">
        <v>1618</v>
      </c>
      <c r="H238" s="54">
        <v>39972</v>
      </c>
      <c r="I238" s="54">
        <v>39972</v>
      </c>
      <c r="J238" s="52" t="s">
        <v>49</v>
      </c>
      <c r="K238" s="53">
        <v>53273</v>
      </c>
      <c r="L238" s="52" t="s">
        <v>54</v>
      </c>
      <c r="M238" s="55"/>
      <c r="N238" s="52" t="s">
        <v>59</v>
      </c>
      <c r="O238" s="53">
        <v>25341</v>
      </c>
      <c r="P238" s="52" t="s">
        <v>49</v>
      </c>
      <c r="Q238" s="53">
        <v>703</v>
      </c>
      <c r="R238" s="52" t="s">
        <v>54</v>
      </c>
      <c r="S238" s="52" t="s">
        <v>54</v>
      </c>
      <c r="T238" s="53" t="b">
        <v>0</v>
      </c>
      <c r="U238" s="52" t="s">
        <v>54</v>
      </c>
      <c r="V238" s="52" t="s">
        <v>54</v>
      </c>
    </row>
    <row r="239" spans="1:22" x14ac:dyDescent="0.25">
      <c r="A239" s="56">
        <v>180487</v>
      </c>
      <c r="B239" s="52" t="s">
        <v>43</v>
      </c>
      <c r="C239" s="52" t="s">
        <v>1615</v>
      </c>
      <c r="D239" s="53">
        <v>2008</v>
      </c>
      <c r="E239" s="52" t="s">
        <v>1616</v>
      </c>
      <c r="F239" s="52" t="s">
        <v>1617</v>
      </c>
      <c r="G239" s="52" t="s">
        <v>1618</v>
      </c>
      <c r="H239" s="54">
        <v>39972</v>
      </c>
      <c r="I239" s="54">
        <v>39972</v>
      </c>
      <c r="J239" s="52" t="s">
        <v>49</v>
      </c>
      <c r="K239" s="53">
        <v>32558</v>
      </c>
      <c r="L239" s="52" t="s">
        <v>54</v>
      </c>
      <c r="M239" s="55"/>
      <c r="N239" s="52" t="s">
        <v>59</v>
      </c>
      <c r="O239" s="53">
        <v>15550</v>
      </c>
      <c r="P239" s="52" t="s">
        <v>49</v>
      </c>
      <c r="Q239" s="53">
        <v>565</v>
      </c>
      <c r="R239" s="52" t="s">
        <v>54</v>
      </c>
      <c r="S239" s="52" t="s">
        <v>54</v>
      </c>
      <c r="T239" s="53" t="b">
        <v>0</v>
      </c>
      <c r="U239" s="52" t="s">
        <v>54</v>
      </c>
      <c r="V239" s="52" t="s">
        <v>54</v>
      </c>
    </row>
    <row r="240" spans="1:22" x14ac:dyDescent="0.25">
      <c r="A240" s="56">
        <v>180491</v>
      </c>
      <c r="B240" s="52" t="s">
        <v>43</v>
      </c>
      <c r="C240" s="52" t="s">
        <v>1644</v>
      </c>
      <c r="D240" s="53">
        <v>2008</v>
      </c>
      <c r="E240" s="52" t="s">
        <v>1647</v>
      </c>
      <c r="F240" s="52" t="s">
        <v>1648</v>
      </c>
      <c r="G240" s="52" t="s">
        <v>1622</v>
      </c>
      <c r="H240" s="54">
        <v>39962</v>
      </c>
      <c r="I240" s="54">
        <v>39962</v>
      </c>
      <c r="J240" s="52" t="s">
        <v>49</v>
      </c>
      <c r="K240" s="53">
        <v>48834</v>
      </c>
      <c r="L240" s="52" t="s">
        <v>54</v>
      </c>
      <c r="M240" s="55"/>
      <c r="N240" s="52" t="s">
        <v>59</v>
      </c>
      <c r="O240" s="53">
        <v>49869</v>
      </c>
      <c r="P240" s="52" t="s">
        <v>49</v>
      </c>
      <c r="Q240" s="53">
        <v>1293</v>
      </c>
      <c r="R240" s="52" t="s">
        <v>54</v>
      </c>
      <c r="S240" s="52" t="s">
        <v>54</v>
      </c>
      <c r="T240" s="53" t="b">
        <v>0</v>
      </c>
      <c r="U240" s="52" t="s">
        <v>54</v>
      </c>
      <c r="V240" s="52" t="s">
        <v>54</v>
      </c>
    </row>
    <row r="241" spans="1:22" x14ac:dyDescent="0.25">
      <c r="A241" s="56">
        <v>180685</v>
      </c>
      <c r="B241" s="52" t="s">
        <v>43</v>
      </c>
      <c r="C241" s="52" t="s">
        <v>1702</v>
      </c>
      <c r="D241" s="53">
        <v>2008</v>
      </c>
      <c r="E241" s="52" t="s">
        <v>1703</v>
      </c>
      <c r="F241" s="52" t="s">
        <v>1704</v>
      </c>
      <c r="G241" s="52" t="s">
        <v>1618</v>
      </c>
      <c r="H241" s="54">
        <v>39965</v>
      </c>
      <c r="I241" s="54">
        <v>39965</v>
      </c>
      <c r="J241" s="52" t="s">
        <v>49</v>
      </c>
      <c r="K241" s="53">
        <v>29723</v>
      </c>
      <c r="L241" s="52" t="s">
        <v>54</v>
      </c>
      <c r="M241" s="55"/>
      <c r="N241" s="52" t="s">
        <v>59</v>
      </c>
      <c r="O241" s="53">
        <v>273821</v>
      </c>
      <c r="P241" s="52" t="s">
        <v>49</v>
      </c>
      <c r="Q241" s="53">
        <v>51</v>
      </c>
      <c r="R241" s="52" t="s">
        <v>54</v>
      </c>
      <c r="S241" s="52" t="s">
        <v>54</v>
      </c>
      <c r="T241" s="53" t="b">
        <v>0</v>
      </c>
      <c r="U241" s="52" t="s">
        <v>54</v>
      </c>
      <c r="V241" s="52" t="s">
        <v>54</v>
      </c>
    </row>
    <row r="242" spans="1:22" x14ac:dyDescent="0.25">
      <c r="A242" s="56">
        <v>180881</v>
      </c>
      <c r="B242" s="52" t="s">
        <v>43</v>
      </c>
      <c r="C242" s="52" t="s">
        <v>1702</v>
      </c>
      <c r="D242" s="53">
        <v>2008</v>
      </c>
      <c r="E242" s="52" t="s">
        <v>1703</v>
      </c>
      <c r="F242" s="52" t="s">
        <v>1704</v>
      </c>
      <c r="G242" s="52" t="s">
        <v>1618</v>
      </c>
      <c r="H242" s="54">
        <v>39965</v>
      </c>
      <c r="I242" s="54">
        <v>39965</v>
      </c>
      <c r="J242" s="52" t="s">
        <v>49</v>
      </c>
      <c r="K242" s="53">
        <v>29929</v>
      </c>
      <c r="L242" s="52" t="s">
        <v>54</v>
      </c>
      <c r="M242" s="55"/>
      <c r="N242" s="52" t="s">
        <v>59</v>
      </c>
      <c r="O242" s="53">
        <v>275719</v>
      </c>
      <c r="P242" s="52" t="s">
        <v>49</v>
      </c>
      <c r="Q242" s="53">
        <v>52</v>
      </c>
      <c r="R242" s="52" t="s">
        <v>54</v>
      </c>
      <c r="S242" s="52" t="s">
        <v>54</v>
      </c>
      <c r="T242" s="53" t="b">
        <v>0</v>
      </c>
      <c r="U242" s="52" t="s">
        <v>54</v>
      </c>
      <c r="V242" s="52" t="s">
        <v>54</v>
      </c>
    </row>
    <row r="243" spans="1:22" x14ac:dyDescent="0.25">
      <c r="A243" s="56">
        <v>180882</v>
      </c>
      <c r="B243" s="52" t="s">
        <v>43</v>
      </c>
      <c r="C243" s="52" t="s">
        <v>1702</v>
      </c>
      <c r="D243" s="53">
        <v>2008</v>
      </c>
      <c r="E243" s="52" t="s">
        <v>1703</v>
      </c>
      <c r="F243" s="52" t="s">
        <v>1704</v>
      </c>
      <c r="G243" s="52" t="s">
        <v>1618</v>
      </c>
      <c r="H243" s="54">
        <v>39965</v>
      </c>
      <c r="I243" s="54">
        <v>39965</v>
      </c>
      <c r="J243" s="52" t="s">
        <v>49</v>
      </c>
      <c r="K243" s="53">
        <v>29937</v>
      </c>
      <c r="L243" s="52" t="s">
        <v>54</v>
      </c>
      <c r="M243" s="55"/>
      <c r="N243" s="52" t="s">
        <v>59</v>
      </c>
      <c r="O243" s="53">
        <v>345339</v>
      </c>
      <c r="P243" s="52" t="s">
        <v>49</v>
      </c>
      <c r="Q243" s="53">
        <v>60</v>
      </c>
      <c r="R243" s="52" t="s">
        <v>54</v>
      </c>
      <c r="S243" s="52" t="s">
        <v>54</v>
      </c>
      <c r="T243" s="53" t="b">
        <v>0</v>
      </c>
      <c r="U243" s="52" t="s">
        <v>54</v>
      </c>
      <c r="V243" s="52" t="s">
        <v>54</v>
      </c>
    </row>
    <row r="244" spans="1:22" x14ac:dyDescent="0.25">
      <c r="A244" s="56">
        <v>180883</v>
      </c>
      <c r="B244" s="52" t="s">
        <v>43</v>
      </c>
      <c r="C244" s="52" t="s">
        <v>1702</v>
      </c>
      <c r="D244" s="53">
        <v>2008</v>
      </c>
      <c r="E244" s="52" t="s">
        <v>1703</v>
      </c>
      <c r="F244" s="52" t="s">
        <v>1704</v>
      </c>
      <c r="G244" s="52" t="s">
        <v>1618</v>
      </c>
      <c r="H244" s="54">
        <v>39965</v>
      </c>
      <c r="I244" s="54">
        <v>39965</v>
      </c>
      <c r="J244" s="52" t="s">
        <v>49</v>
      </c>
      <c r="K244" s="53">
        <v>29337</v>
      </c>
      <c r="L244" s="52" t="s">
        <v>54</v>
      </c>
      <c r="M244" s="55"/>
      <c r="N244" s="52" t="s">
        <v>59</v>
      </c>
      <c r="O244" s="53">
        <v>338421</v>
      </c>
      <c r="P244" s="52" t="s">
        <v>49</v>
      </c>
      <c r="Q244" s="53">
        <v>59</v>
      </c>
      <c r="R244" s="52" t="s">
        <v>54</v>
      </c>
      <c r="S244" s="52" t="s">
        <v>54</v>
      </c>
      <c r="T244" s="53" t="b">
        <v>0</v>
      </c>
      <c r="U244" s="52" t="s">
        <v>54</v>
      </c>
      <c r="V244" s="52" t="s">
        <v>54</v>
      </c>
    </row>
    <row r="245" spans="1:22" x14ac:dyDescent="0.25">
      <c r="A245" s="56">
        <v>180884</v>
      </c>
      <c r="B245" s="52" t="s">
        <v>43</v>
      </c>
      <c r="C245" s="52" t="s">
        <v>1702</v>
      </c>
      <c r="D245" s="53">
        <v>2008</v>
      </c>
      <c r="E245" s="52" t="s">
        <v>1703</v>
      </c>
      <c r="F245" s="52" t="s">
        <v>1704</v>
      </c>
      <c r="G245" s="52" t="s">
        <v>1618</v>
      </c>
      <c r="H245" s="54">
        <v>39965</v>
      </c>
      <c r="I245" s="54">
        <v>39965</v>
      </c>
      <c r="J245" s="52" t="s">
        <v>49</v>
      </c>
      <c r="K245" s="53">
        <v>29936</v>
      </c>
      <c r="L245" s="52" t="s">
        <v>54</v>
      </c>
      <c r="M245" s="55"/>
      <c r="N245" s="52" t="s">
        <v>59</v>
      </c>
      <c r="O245" s="53">
        <v>342082</v>
      </c>
      <c r="P245" s="52" t="s">
        <v>49</v>
      </c>
      <c r="Q245" s="53">
        <v>60</v>
      </c>
      <c r="R245" s="52" t="s">
        <v>54</v>
      </c>
      <c r="S245" s="52" t="s">
        <v>54</v>
      </c>
      <c r="T245" s="53" t="b">
        <v>0</v>
      </c>
      <c r="U245" s="52" t="s">
        <v>54</v>
      </c>
      <c r="V245" s="52" t="s">
        <v>54</v>
      </c>
    </row>
    <row r="246" spans="1:22" x14ac:dyDescent="0.25">
      <c r="A246" s="56">
        <v>180885</v>
      </c>
      <c r="B246" s="52" t="s">
        <v>43</v>
      </c>
      <c r="C246" s="52" t="s">
        <v>1702</v>
      </c>
      <c r="D246" s="53">
        <v>2008</v>
      </c>
      <c r="E246" s="52" t="s">
        <v>1703</v>
      </c>
      <c r="F246" s="52" t="s">
        <v>1704</v>
      </c>
      <c r="G246" s="52" t="s">
        <v>1618</v>
      </c>
      <c r="H246" s="54">
        <v>39965</v>
      </c>
      <c r="I246" s="54">
        <v>39965</v>
      </c>
      <c r="J246" s="52" t="s">
        <v>49</v>
      </c>
      <c r="K246" s="53">
        <v>30052</v>
      </c>
      <c r="L246" s="52" t="s">
        <v>54</v>
      </c>
      <c r="M246" s="55"/>
      <c r="N246" s="52" t="s">
        <v>59</v>
      </c>
      <c r="O246" s="53">
        <v>343413</v>
      </c>
      <c r="P246" s="52" t="s">
        <v>49</v>
      </c>
      <c r="Q246" s="53">
        <v>60</v>
      </c>
      <c r="R246" s="52" t="s">
        <v>54</v>
      </c>
      <c r="S246" s="52" t="s">
        <v>54</v>
      </c>
      <c r="T246" s="53" t="b">
        <v>0</v>
      </c>
      <c r="U246" s="52" t="s">
        <v>54</v>
      </c>
      <c r="V246" s="52" t="s">
        <v>54</v>
      </c>
    </row>
    <row r="247" spans="1:22" x14ac:dyDescent="0.25">
      <c r="A247" s="56">
        <v>180965</v>
      </c>
      <c r="B247" s="52" t="s">
        <v>43</v>
      </c>
      <c r="C247" s="52" t="s">
        <v>1693</v>
      </c>
      <c r="D247" s="53">
        <v>2008</v>
      </c>
      <c r="E247" s="52" t="s">
        <v>1694</v>
      </c>
      <c r="F247" s="52" t="s">
        <v>1695</v>
      </c>
      <c r="G247" s="52" t="s">
        <v>43</v>
      </c>
      <c r="H247" s="54">
        <v>40282</v>
      </c>
      <c r="I247" s="54">
        <v>40282</v>
      </c>
      <c r="J247" s="52" t="s">
        <v>49</v>
      </c>
      <c r="K247" s="53">
        <v>53511</v>
      </c>
      <c r="L247" s="52" t="s">
        <v>54</v>
      </c>
      <c r="M247" s="55"/>
      <c r="N247" s="52" t="s">
        <v>49</v>
      </c>
      <c r="O247" s="53">
        <v>367</v>
      </c>
      <c r="P247" s="52" t="s">
        <v>54</v>
      </c>
      <c r="Q247" s="55"/>
      <c r="R247" s="52" t="s">
        <v>54</v>
      </c>
      <c r="S247" s="52" t="s">
        <v>54</v>
      </c>
      <c r="T247" s="53" t="b">
        <v>0</v>
      </c>
      <c r="U247" s="52" t="s">
        <v>54</v>
      </c>
      <c r="V247" s="52" t="s">
        <v>54</v>
      </c>
    </row>
    <row r="248" spans="1:22" x14ac:dyDescent="0.25">
      <c r="A248" s="56">
        <v>180966</v>
      </c>
      <c r="B248" s="52" t="s">
        <v>43</v>
      </c>
      <c r="C248" s="52" t="s">
        <v>1693</v>
      </c>
      <c r="D248" s="53">
        <v>2008</v>
      </c>
      <c r="E248" s="52" t="s">
        <v>1694</v>
      </c>
      <c r="F248" s="52" t="s">
        <v>1695</v>
      </c>
      <c r="G248" s="52" t="s">
        <v>43</v>
      </c>
      <c r="H248" s="54">
        <v>40282</v>
      </c>
      <c r="I248" s="54">
        <v>40282</v>
      </c>
      <c r="J248" s="52" t="s">
        <v>49</v>
      </c>
      <c r="K248" s="53">
        <v>49256</v>
      </c>
      <c r="L248" s="52" t="s">
        <v>54</v>
      </c>
      <c r="M248" s="55"/>
      <c r="N248" s="52" t="s">
        <v>49</v>
      </c>
      <c r="O248" s="53">
        <v>3468</v>
      </c>
      <c r="P248" s="52" t="s">
        <v>54</v>
      </c>
      <c r="Q248" s="55"/>
      <c r="R248" s="52" t="s">
        <v>54</v>
      </c>
      <c r="S248" s="52" t="s">
        <v>54</v>
      </c>
      <c r="T248" s="53" t="b">
        <v>0</v>
      </c>
      <c r="U248" s="52" t="s">
        <v>54</v>
      </c>
      <c r="V248" s="52" t="s">
        <v>54</v>
      </c>
    </row>
    <row r="249" spans="1:22" x14ac:dyDescent="0.25">
      <c r="A249" s="56">
        <v>180990</v>
      </c>
      <c r="B249" s="52" t="s">
        <v>43</v>
      </c>
      <c r="C249" s="52" t="s">
        <v>1693</v>
      </c>
      <c r="D249" s="53">
        <v>2008</v>
      </c>
      <c r="E249" s="52" t="s">
        <v>1694</v>
      </c>
      <c r="F249" s="52" t="s">
        <v>1695</v>
      </c>
      <c r="G249" s="52" t="s">
        <v>43</v>
      </c>
      <c r="H249" s="54">
        <v>40278</v>
      </c>
      <c r="I249" s="54">
        <v>40288</v>
      </c>
      <c r="J249" s="52" t="s">
        <v>49</v>
      </c>
      <c r="K249" s="53">
        <v>24448</v>
      </c>
      <c r="L249" s="52" t="s">
        <v>54</v>
      </c>
      <c r="M249" s="55"/>
      <c r="N249" s="52" t="s">
        <v>49</v>
      </c>
      <c r="O249" s="53">
        <v>862</v>
      </c>
      <c r="P249" s="52" t="s">
        <v>54</v>
      </c>
      <c r="Q249" s="55"/>
      <c r="R249" s="52" t="s">
        <v>54</v>
      </c>
      <c r="S249" s="52" t="s">
        <v>54</v>
      </c>
      <c r="T249" s="53" t="b">
        <v>0</v>
      </c>
      <c r="U249" s="52" t="s">
        <v>54</v>
      </c>
      <c r="V249" s="52" t="s">
        <v>54</v>
      </c>
    </row>
    <row r="250" spans="1:22" x14ac:dyDescent="0.25">
      <c r="A250" s="56">
        <v>183855</v>
      </c>
      <c r="B250" s="52" t="s">
        <v>43</v>
      </c>
      <c r="C250" s="52" t="s">
        <v>1696</v>
      </c>
      <c r="D250" s="53">
        <v>2008</v>
      </c>
      <c r="E250" s="52" t="s">
        <v>1697</v>
      </c>
      <c r="F250" s="52" t="s">
        <v>1698</v>
      </c>
      <c r="G250" s="52" t="s">
        <v>1618</v>
      </c>
      <c r="H250" s="54">
        <v>39955</v>
      </c>
      <c r="I250" s="54">
        <v>39955</v>
      </c>
      <c r="J250" s="52" t="s">
        <v>49</v>
      </c>
      <c r="K250" s="53">
        <v>36134</v>
      </c>
      <c r="L250" s="52" t="s">
        <v>54</v>
      </c>
      <c r="M250" s="55"/>
      <c r="N250" s="52" t="s">
        <v>59</v>
      </c>
      <c r="O250" s="53">
        <v>564822</v>
      </c>
      <c r="P250" s="52" t="s">
        <v>49</v>
      </c>
      <c r="Q250" s="53">
        <v>243</v>
      </c>
      <c r="R250" s="52" t="s">
        <v>54</v>
      </c>
      <c r="S250" s="52" t="s">
        <v>54</v>
      </c>
      <c r="T250" s="53" t="b">
        <v>0</v>
      </c>
      <c r="U250" s="52" t="s">
        <v>54</v>
      </c>
      <c r="V250" s="52" t="s">
        <v>54</v>
      </c>
    </row>
    <row r="251" spans="1:22" x14ac:dyDescent="0.25">
      <c r="A251" s="56">
        <v>184304</v>
      </c>
      <c r="B251" s="52" t="s">
        <v>43</v>
      </c>
      <c r="C251" s="52" t="s">
        <v>1696</v>
      </c>
      <c r="D251" s="53">
        <v>2005</v>
      </c>
      <c r="E251" s="52" t="s">
        <v>1697</v>
      </c>
      <c r="F251" s="52" t="s">
        <v>1698</v>
      </c>
      <c r="G251" s="52" t="s">
        <v>1618</v>
      </c>
      <c r="H251" s="54">
        <v>38861</v>
      </c>
      <c r="I251" s="54">
        <v>38884</v>
      </c>
      <c r="J251" s="52" t="s">
        <v>49</v>
      </c>
      <c r="K251" s="53">
        <v>21692</v>
      </c>
      <c r="L251" s="52" t="s">
        <v>54</v>
      </c>
      <c r="M251" s="55"/>
      <c r="N251" s="52" t="s">
        <v>59</v>
      </c>
      <c r="O251" s="53">
        <v>304276</v>
      </c>
      <c r="P251" s="52" t="s">
        <v>49</v>
      </c>
      <c r="Q251" s="53">
        <v>219</v>
      </c>
      <c r="R251" s="52" t="s">
        <v>54</v>
      </c>
      <c r="S251" s="52" t="s">
        <v>54</v>
      </c>
      <c r="T251" s="53" t="b">
        <v>0</v>
      </c>
      <c r="U251" s="52" t="s">
        <v>54</v>
      </c>
      <c r="V251" s="52" t="s">
        <v>54</v>
      </c>
    </row>
    <row r="252" spans="1:22" x14ac:dyDescent="0.25">
      <c r="A252" s="56">
        <v>184422</v>
      </c>
      <c r="B252" s="52" t="s">
        <v>43</v>
      </c>
      <c r="C252" s="52" t="s">
        <v>1699</v>
      </c>
      <c r="D252" s="53">
        <v>2005</v>
      </c>
      <c r="E252" s="52" t="s">
        <v>1700</v>
      </c>
      <c r="F252" s="52" t="s">
        <v>1709</v>
      </c>
      <c r="G252" s="52" t="s">
        <v>1618</v>
      </c>
      <c r="H252" s="54">
        <v>38832</v>
      </c>
      <c r="I252" s="54">
        <v>38832</v>
      </c>
      <c r="J252" s="52" t="s">
        <v>49</v>
      </c>
      <c r="K252" s="53">
        <v>14825</v>
      </c>
      <c r="L252" s="52" t="s">
        <v>54</v>
      </c>
      <c r="M252" s="55"/>
      <c r="N252" s="52" t="s">
        <v>59</v>
      </c>
      <c r="O252" s="53">
        <v>112610</v>
      </c>
      <c r="P252" s="52" t="s">
        <v>54</v>
      </c>
      <c r="Q252" s="55"/>
      <c r="R252" s="52" t="s">
        <v>54</v>
      </c>
      <c r="S252" s="52" t="s">
        <v>54</v>
      </c>
      <c r="T252" s="53" t="b">
        <v>0</v>
      </c>
      <c r="U252" s="52" t="s">
        <v>54</v>
      </c>
      <c r="V252" s="52" t="s">
        <v>54</v>
      </c>
    </row>
    <row r="253" spans="1:22" x14ac:dyDescent="0.25">
      <c r="A253" s="56">
        <v>184836</v>
      </c>
      <c r="B253" s="52" t="s">
        <v>43</v>
      </c>
      <c r="C253" s="52" t="s">
        <v>1699</v>
      </c>
      <c r="D253" s="53">
        <v>2005</v>
      </c>
      <c r="E253" s="52" t="s">
        <v>1700</v>
      </c>
      <c r="F253" s="52" t="s">
        <v>1709</v>
      </c>
      <c r="G253" s="52" t="s">
        <v>1618</v>
      </c>
      <c r="H253" s="54">
        <v>38852</v>
      </c>
      <c r="I253" s="54">
        <v>38852</v>
      </c>
      <c r="J253" s="52" t="s">
        <v>49</v>
      </c>
      <c r="K253" s="53">
        <v>14589</v>
      </c>
      <c r="L253" s="52" t="s">
        <v>54</v>
      </c>
      <c r="M253" s="55"/>
      <c r="N253" s="52" t="s">
        <v>59</v>
      </c>
      <c r="O253" s="53">
        <v>111009</v>
      </c>
      <c r="P253" s="52" t="s">
        <v>54</v>
      </c>
      <c r="Q253" s="55"/>
      <c r="R253" s="52" t="s">
        <v>54</v>
      </c>
      <c r="S253" s="52" t="s">
        <v>54</v>
      </c>
      <c r="T253" s="53" t="b">
        <v>0</v>
      </c>
      <c r="U253" s="52" t="s">
        <v>54</v>
      </c>
      <c r="V253" s="52" t="s">
        <v>54</v>
      </c>
    </row>
    <row r="254" spans="1:22" x14ac:dyDescent="0.25">
      <c r="A254" s="56">
        <v>184840</v>
      </c>
      <c r="B254" s="52" t="s">
        <v>43</v>
      </c>
      <c r="C254" s="52" t="s">
        <v>1696</v>
      </c>
      <c r="D254" s="53">
        <v>2005</v>
      </c>
      <c r="E254" s="52" t="s">
        <v>1697</v>
      </c>
      <c r="F254" s="52" t="s">
        <v>1698</v>
      </c>
      <c r="G254" s="52" t="s">
        <v>1618</v>
      </c>
      <c r="H254" s="54">
        <v>38861</v>
      </c>
      <c r="I254" s="54">
        <v>38884</v>
      </c>
      <c r="J254" s="52" t="s">
        <v>49</v>
      </c>
      <c r="K254" s="53">
        <v>22865</v>
      </c>
      <c r="L254" s="52" t="s">
        <v>54</v>
      </c>
      <c r="M254" s="55"/>
      <c r="N254" s="52" t="s">
        <v>59</v>
      </c>
      <c r="O254" s="53">
        <v>320739</v>
      </c>
      <c r="P254" s="52" t="s">
        <v>49</v>
      </c>
      <c r="Q254" s="53">
        <v>231</v>
      </c>
      <c r="R254" s="52" t="s">
        <v>54</v>
      </c>
      <c r="S254" s="52" t="s">
        <v>54</v>
      </c>
      <c r="T254" s="53" t="b">
        <v>0</v>
      </c>
      <c r="U254" s="52" t="s">
        <v>54</v>
      </c>
      <c r="V254" s="52" t="s">
        <v>54</v>
      </c>
    </row>
    <row r="255" spans="1:22" x14ac:dyDescent="0.25">
      <c r="A255" s="56">
        <v>184907</v>
      </c>
      <c r="B255" s="52" t="s">
        <v>43</v>
      </c>
      <c r="C255" s="52" t="s">
        <v>1619</v>
      </c>
      <c r="D255" s="53">
        <v>2005</v>
      </c>
      <c r="E255" s="52" t="s">
        <v>1620</v>
      </c>
      <c r="F255" s="52" t="s">
        <v>1621</v>
      </c>
      <c r="G255" s="52" t="s">
        <v>1622</v>
      </c>
      <c r="H255" s="54">
        <v>38847</v>
      </c>
      <c r="I255" s="54">
        <v>38848</v>
      </c>
      <c r="J255" s="52" t="s">
        <v>49</v>
      </c>
      <c r="K255" s="53">
        <v>48216</v>
      </c>
      <c r="L255" s="52" t="s">
        <v>54</v>
      </c>
      <c r="M255" s="55"/>
      <c r="N255" s="52" t="s">
        <v>59</v>
      </c>
      <c r="O255" s="53">
        <v>76829</v>
      </c>
      <c r="P255" s="52" t="s">
        <v>49</v>
      </c>
      <c r="Q255" s="53">
        <v>2009</v>
      </c>
      <c r="R255" s="52" t="s">
        <v>54</v>
      </c>
      <c r="S255" s="52" t="s">
        <v>54</v>
      </c>
      <c r="T255" s="53" t="b">
        <v>0</v>
      </c>
      <c r="U255" s="52" t="s">
        <v>54</v>
      </c>
      <c r="V255" s="52" t="s">
        <v>54</v>
      </c>
    </row>
    <row r="256" spans="1:22" x14ac:dyDescent="0.25">
      <c r="A256" s="56">
        <v>184920</v>
      </c>
      <c r="B256" s="52" t="s">
        <v>43</v>
      </c>
      <c r="C256" s="52" t="s">
        <v>1615</v>
      </c>
      <c r="D256" s="53">
        <v>2002</v>
      </c>
      <c r="E256" s="52" t="s">
        <v>1616</v>
      </c>
      <c r="F256" s="52" t="s">
        <v>1956</v>
      </c>
      <c r="G256" s="52" t="s">
        <v>1618</v>
      </c>
      <c r="H256" s="54">
        <v>37733</v>
      </c>
      <c r="I256" s="54">
        <v>37741</v>
      </c>
      <c r="J256" s="52" t="s">
        <v>49</v>
      </c>
      <c r="K256" s="53">
        <v>48461</v>
      </c>
      <c r="L256" s="52" t="s">
        <v>54</v>
      </c>
      <c r="M256" s="55"/>
      <c r="N256" s="52" t="s">
        <v>59</v>
      </c>
      <c r="O256" s="53">
        <v>1563150</v>
      </c>
      <c r="P256" s="52" t="s">
        <v>49</v>
      </c>
      <c r="Q256" s="53">
        <v>813</v>
      </c>
      <c r="R256" s="52" t="s">
        <v>54</v>
      </c>
      <c r="S256" s="52" t="s">
        <v>54</v>
      </c>
      <c r="T256" s="53" t="b">
        <v>1</v>
      </c>
      <c r="U256" s="52" t="s">
        <v>54</v>
      </c>
      <c r="V256" s="52" t="s">
        <v>1957</v>
      </c>
    </row>
    <row r="257" spans="1:22" x14ac:dyDescent="0.25">
      <c r="A257" s="56">
        <v>184921</v>
      </c>
      <c r="B257" s="52" t="s">
        <v>43</v>
      </c>
      <c r="C257" s="52" t="s">
        <v>1615</v>
      </c>
      <c r="D257" s="53">
        <v>2002</v>
      </c>
      <c r="E257" s="52" t="s">
        <v>1616</v>
      </c>
      <c r="F257" s="52" t="s">
        <v>1956</v>
      </c>
      <c r="G257" s="52" t="s">
        <v>1618</v>
      </c>
      <c r="H257" s="54">
        <v>37775</v>
      </c>
      <c r="I257" s="54">
        <v>37776</v>
      </c>
      <c r="J257" s="52" t="s">
        <v>49</v>
      </c>
      <c r="K257" s="53">
        <v>51581</v>
      </c>
      <c r="L257" s="52" t="s">
        <v>54</v>
      </c>
      <c r="M257" s="55"/>
      <c r="N257" s="52" t="s">
        <v>59</v>
      </c>
      <c r="O257" s="53">
        <v>322438</v>
      </c>
      <c r="P257" s="52" t="s">
        <v>49</v>
      </c>
      <c r="Q257" s="53">
        <v>259</v>
      </c>
      <c r="R257" s="52" t="s">
        <v>54</v>
      </c>
      <c r="S257" s="52" t="s">
        <v>54</v>
      </c>
      <c r="T257" s="53" t="b">
        <v>1</v>
      </c>
      <c r="U257" s="52" t="s">
        <v>54</v>
      </c>
      <c r="V257" s="52" t="s">
        <v>1957</v>
      </c>
    </row>
    <row r="258" spans="1:22" x14ac:dyDescent="0.25">
      <c r="A258" s="56">
        <v>184922</v>
      </c>
      <c r="B258" s="52" t="s">
        <v>43</v>
      </c>
      <c r="C258" s="52" t="s">
        <v>1615</v>
      </c>
      <c r="D258" s="53">
        <v>2006</v>
      </c>
      <c r="E258" s="52" t="s">
        <v>1616</v>
      </c>
      <c r="F258" s="52" t="s">
        <v>1617</v>
      </c>
      <c r="G258" s="52" t="s">
        <v>1618</v>
      </c>
      <c r="H258" s="54">
        <v>39238</v>
      </c>
      <c r="I258" s="54">
        <v>39238</v>
      </c>
      <c r="J258" s="52" t="s">
        <v>49</v>
      </c>
      <c r="K258" s="53">
        <v>51746</v>
      </c>
      <c r="L258" s="52" t="s">
        <v>54</v>
      </c>
      <c r="M258" s="55"/>
      <c r="N258" s="52" t="s">
        <v>49</v>
      </c>
      <c r="O258" s="53">
        <v>154</v>
      </c>
      <c r="P258" s="52" t="s">
        <v>54</v>
      </c>
      <c r="Q258" s="55"/>
      <c r="R258" s="52" t="s">
        <v>54</v>
      </c>
      <c r="S258" s="52" t="s">
        <v>54</v>
      </c>
      <c r="T258" s="53" t="b">
        <v>0</v>
      </c>
      <c r="U258" s="52" t="s">
        <v>54</v>
      </c>
      <c r="V258" s="52" t="s">
        <v>54</v>
      </c>
    </row>
    <row r="259" spans="1:22" x14ac:dyDescent="0.25">
      <c r="A259" s="56">
        <v>184923</v>
      </c>
      <c r="B259" s="52" t="s">
        <v>43</v>
      </c>
      <c r="C259" s="52" t="s">
        <v>1615</v>
      </c>
      <c r="D259" s="53">
        <v>2003</v>
      </c>
      <c r="E259" s="52" t="s">
        <v>1616</v>
      </c>
      <c r="F259" s="52" t="s">
        <v>1956</v>
      </c>
      <c r="G259" s="52" t="s">
        <v>1618</v>
      </c>
      <c r="H259" s="54">
        <v>38104</v>
      </c>
      <c r="I259" s="54">
        <v>38130</v>
      </c>
      <c r="J259" s="52" t="s">
        <v>49</v>
      </c>
      <c r="K259" s="53">
        <v>58216</v>
      </c>
      <c r="L259" s="52" t="s">
        <v>54</v>
      </c>
      <c r="M259" s="55"/>
      <c r="N259" s="52" t="s">
        <v>59</v>
      </c>
      <c r="O259" s="53">
        <v>956821</v>
      </c>
      <c r="P259" s="52" t="s">
        <v>49</v>
      </c>
      <c r="Q259" s="53">
        <v>145</v>
      </c>
      <c r="R259" s="52" t="s">
        <v>54</v>
      </c>
      <c r="S259" s="52" t="s">
        <v>54</v>
      </c>
      <c r="T259" s="53" t="b">
        <v>1</v>
      </c>
      <c r="U259" s="52" t="s">
        <v>54</v>
      </c>
      <c r="V259" s="52" t="s">
        <v>1957</v>
      </c>
    </row>
    <row r="260" spans="1:22" x14ac:dyDescent="0.25">
      <c r="A260" s="56">
        <v>184924</v>
      </c>
      <c r="B260" s="52" t="s">
        <v>43</v>
      </c>
      <c r="C260" s="52" t="s">
        <v>1615</v>
      </c>
      <c r="D260" s="53">
        <v>2003</v>
      </c>
      <c r="E260" s="52" t="s">
        <v>1616</v>
      </c>
      <c r="F260" s="52" t="s">
        <v>1956</v>
      </c>
      <c r="G260" s="52" t="s">
        <v>1618</v>
      </c>
      <c r="H260" s="54">
        <v>38142</v>
      </c>
      <c r="I260" s="54">
        <v>38142</v>
      </c>
      <c r="J260" s="52" t="s">
        <v>49</v>
      </c>
      <c r="K260" s="53">
        <v>56499</v>
      </c>
      <c r="L260" s="52" t="s">
        <v>54</v>
      </c>
      <c r="M260" s="55"/>
      <c r="N260" s="52" t="s">
        <v>59</v>
      </c>
      <c r="O260" s="53">
        <v>266202</v>
      </c>
      <c r="P260" s="52" t="s">
        <v>49</v>
      </c>
      <c r="Q260" s="53">
        <v>114</v>
      </c>
      <c r="R260" s="52" t="s">
        <v>54</v>
      </c>
      <c r="S260" s="52" t="s">
        <v>54</v>
      </c>
      <c r="T260" s="53" t="b">
        <v>1</v>
      </c>
      <c r="U260" s="52" t="s">
        <v>54</v>
      </c>
      <c r="V260" s="52" t="s">
        <v>1957</v>
      </c>
    </row>
    <row r="261" spans="1:22" x14ac:dyDescent="0.25">
      <c r="A261" s="56">
        <v>185001</v>
      </c>
      <c r="B261" s="52" t="s">
        <v>43</v>
      </c>
      <c r="C261" s="52" t="s">
        <v>1615</v>
      </c>
      <c r="D261" s="53">
        <v>2007</v>
      </c>
      <c r="E261" s="52" t="s">
        <v>1616</v>
      </c>
      <c r="F261" s="52" t="s">
        <v>1617</v>
      </c>
      <c r="G261" s="52" t="s">
        <v>1618</v>
      </c>
      <c r="H261" s="54">
        <v>39609</v>
      </c>
      <c r="I261" s="54">
        <v>39609</v>
      </c>
      <c r="J261" s="52" t="s">
        <v>49</v>
      </c>
      <c r="K261" s="53">
        <v>25530</v>
      </c>
      <c r="L261" s="52" t="s">
        <v>54</v>
      </c>
      <c r="M261" s="55"/>
      <c r="N261" s="52" t="s">
        <v>49</v>
      </c>
      <c r="O261" s="53">
        <v>415</v>
      </c>
      <c r="P261" s="52" t="s">
        <v>54</v>
      </c>
      <c r="Q261" s="55"/>
      <c r="R261" s="52" t="s">
        <v>54</v>
      </c>
      <c r="S261" s="52" t="s">
        <v>54</v>
      </c>
      <c r="T261" s="53" t="b">
        <v>0</v>
      </c>
      <c r="U261" s="52" t="s">
        <v>54</v>
      </c>
      <c r="V261" s="52" t="s">
        <v>54</v>
      </c>
    </row>
    <row r="262" spans="1:22" x14ac:dyDescent="0.25">
      <c r="A262" s="56">
        <v>185002</v>
      </c>
      <c r="B262" s="52" t="s">
        <v>43</v>
      </c>
      <c r="C262" s="52" t="s">
        <v>1615</v>
      </c>
      <c r="D262" s="53">
        <v>2007</v>
      </c>
      <c r="E262" s="52" t="s">
        <v>1616</v>
      </c>
      <c r="F262" s="52" t="s">
        <v>1617</v>
      </c>
      <c r="G262" s="52" t="s">
        <v>1618</v>
      </c>
      <c r="H262" s="54">
        <v>39617</v>
      </c>
      <c r="I262" s="54">
        <v>39617</v>
      </c>
      <c r="J262" s="52" t="s">
        <v>49</v>
      </c>
      <c r="K262" s="53">
        <v>27829</v>
      </c>
      <c r="L262" s="52" t="s">
        <v>54</v>
      </c>
      <c r="M262" s="55"/>
      <c r="N262" s="52" t="s">
        <v>54</v>
      </c>
      <c r="O262" s="55"/>
      <c r="P262" s="52" t="s">
        <v>54</v>
      </c>
      <c r="Q262" s="55"/>
      <c r="R262" s="52" t="s">
        <v>54</v>
      </c>
      <c r="S262" s="52" t="s">
        <v>54</v>
      </c>
      <c r="T262" s="53" t="b">
        <v>0</v>
      </c>
      <c r="U262" s="52" t="s">
        <v>54</v>
      </c>
      <c r="V262" s="52" t="s">
        <v>54</v>
      </c>
    </row>
    <row r="263" spans="1:22" x14ac:dyDescent="0.25">
      <c r="A263" s="56">
        <v>185026</v>
      </c>
      <c r="B263" s="52" t="s">
        <v>43</v>
      </c>
      <c r="C263" s="52" t="s">
        <v>1705</v>
      </c>
      <c r="D263" s="53">
        <v>2004</v>
      </c>
      <c r="E263" s="52" t="s">
        <v>1706</v>
      </c>
      <c r="F263" s="52" t="s">
        <v>1707</v>
      </c>
      <c r="G263" s="52" t="s">
        <v>1618</v>
      </c>
      <c r="H263" s="54">
        <v>38484</v>
      </c>
      <c r="I263" s="54">
        <v>38502</v>
      </c>
      <c r="J263" s="52" t="s">
        <v>49</v>
      </c>
      <c r="K263" s="53">
        <v>24918</v>
      </c>
      <c r="L263" s="52" t="s">
        <v>54</v>
      </c>
      <c r="M263" s="55"/>
      <c r="N263" s="52" t="s">
        <v>59</v>
      </c>
      <c r="O263" s="53">
        <v>176735</v>
      </c>
      <c r="P263" s="52" t="s">
        <v>49</v>
      </c>
      <c r="Q263" s="53">
        <v>392</v>
      </c>
      <c r="R263" s="52" t="s">
        <v>1630</v>
      </c>
      <c r="S263" s="52" t="s">
        <v>1958</v>
      </c>
      <c r="T263" s="53" t="b">
        <v>1</v>
      </c>
      <c r="U263" s="52" t="s">
        <v>54</v>
      </c>
      <c r="V263" s="52" t="s">
        <v>1957</v>
      </c>
    </row>
    <row r="264" spans="1:22" x14ac:dyDescent="0.25">
      <c r="A264" s="56">
        <v>185028</v>
      </c>
      <c r="B264" s="52" t="s">
        <v>43</v>
      </c>
      <c r="C264" s="52" t="s">
        <v>1705</v>
      </c>
      <c r="D264" s="53">
        <v>2004</v>
      </c>
      <c r="E264" s="52" t="s">
        <v>1706</v>
      </c>
      <c r="F264" s="52" t="s">
        <v>1707</v>
      </c>
      <c r="G264" s="52" t="s">
        <v>1618</v>
      </c>
      <c r="H264" s="54">
        <v>38482</v>
      </c>
      <c r="I264" s="54">
        <v>38502</v>
      </c>
      <c r="J264" s="52" t="s">
        <v>49</v>
      </c>
      <c r="K264" s="53">
        <v>24651</v>
      </c>
      <c r="L264" s="52" t="s">
        <v>54</v>
      </c>
      <c r="M264" s="55"/>
      <c r="N264" s="52" t="s">
        <v>59</v>
      </c>
      <c r="O264" s="53">
        <v>175011</v>
      </c>
      <c r="P264" s="52" t="s">
        <v>49</v>
      </c>
      <c r="Q264" s="53">
        <v>412</v>
      </c>
      <c r="R264" s="52" t="s">
        <v>1630</v>
      </c>
      <c r="S264" s="52" t="s">
        <v>1958</v>
      </c>
      <c r="T264" s="53" t="b">
        <v>1</v>
      </c>
      <c r="U264" s="52" t="s">
        <v>54</v>
      </c>
      <c r="V264" s="52" t="s">
        <v>1957</v>
      </c>
    </row>
    <row r="265" spans="1:22" x14ac:dyDescent="0.25">
      <c r="A265" s="56">
        <v>185030</v>
      </c>
      <c r="B265" s="52" t="s">
        <v>43</v>
      </c>
      <c r="C265" s="52" t="s">
        <v>1705</v>
      </c>
      <c r="D265" s="53">
        <v>2005</v>
      </c>
      <c r="E265" s="52" t="s">
        <v>1706</v>
      </c>
      <c r="F265" s="52" t="s">
        <v>1707</v>
      </c>
      <c r="G265" s="52" t="s">
        <v>1618</v>
      </c>
      <c r="H265" s="54">
        <v>38839</v>
      </c>
      <c r="I265" s="54">
        <v>38852</v>
      </c>
      <c r="J265" s="52" t="s">
        <v>49</v>
      </c>
      <c r="K265" s="53">
        <v>23925</v>
      </c>
      <c r="L265" s="52" t="s">
        <v>54</v>
      </c>
      <c r="M265" s="55"/>
      <c r="N265" s="52" t="s">
        <v>59</v>
      </c>
      <c r="O265" s="53">
        <v>131078</v>
      </c>
      <c r="P265" s="52" t="s">
        <v>49</v>
      </c>
      <c r="Q265" s="53">
        <v>863</v>
      </c>
      <c r="R265" s="52" t="s">
        <v>1630</v>
      </c>
      <c r="S265" s="52" t="s">
        <v>1710</v>
      </c>
      <c r="T265" s="53" t="b">
        <v>0</v>
      </c>
      <c r="U265" s="52" t="s">
        <v>54</v>
      </c>
      <c r="V265" s="52" t="s">
        <v>54</v>
      </c>
    </row>
    <row r="266" spans="1:22" x14ac:dyDescent="0.25">
      <c r="A266" s="56">
        <v>185032</v>
      </c>
      <c r="B266" s="52" t="s">
        <v>43</v>
      </c>
      <c r="C266" s="52" t="s">
        <v>1705</v>
      </c>
      <c r="D266" s="53">
        <v>2005</v>
      </c>
      <c r="E266" s="52" t="s">
        <v>1706</v>
      </c>
      <c r="F266" s="52" t="s">
        <v>1707</v>
      </c>
      <c r="G266" s="52" t="s">
        <v>1618</v>
      </c>
      <c r="H266" s="54">
        <v>38839</v>
      </c>
      <c r="I266" s="54">
        <v>38849</v>
      </c>
      <c r="J266" s="52" t="s">
        <v>49</v>
      </c>
      <c r="K266" s="53">
        <v>14438</v>
      </c>
      <c r="L266" s="52" t="s">
        <v>54</v>
      </c>
      <c r="M266" s="55"/>
      <c r="N266" s="52" t="s">
        <v>59</v>
      </c>
      <c r="O266" s="53">
        <v>79119</v>
      </c>
      <c r="P266" s="52" t="s">
        <v>49</v>
      </c>
      <c r="Q266" s="53">
        <v>524</v>
      </c>
      <c r="R266" s="52" t="s">
        <v>1630</v>
      </c>
      <c r="S266" s="52" t="s">
        <v>1710</v>
      </c>
      <c r="T266" s="53" t="b">
        <v>0</v>
      </c>
      <c r="U266" s="52" t="s">
        <v>54</v>
      </c>
      <c r="V266" s="52" t="s">
        <v>54</v>
      </c>
    </row>
    <row r="267" spans="1:22" x14ac:dyDescent="0.25">
      <c r="A267" s="56">
        <v>185040</v>
      </c>
      <c r="B267" s="52" t="s">
        <v>43</v>
      </c>
      <c r="C267" s="52" t="s">
        <v>1615</v>
      </c>
      <c r="D267" s="53">
        <v>2007</v>
      </c>
      <c r="E267" s="52" t="s">
        <v>1616</v>
      </c>
      <c r="F267" s="52" t="s">
        <v>1617</v>
      </c>
      <c r="G267" s="52" t="s">
        <v>1618</v>
      </c>
      <c r="H267" s="54">
        <v>39615</v>
      </c>
      <c r="I267" s="54">
        <v>39615</v>
      </c>
      <c r="J267" s="52" t="s">
        <v>49</v>
      </c>
      <c r="K267" s="53">
        <v>26026</v>
      </c>
      <c r="L267" s="52" t="s">
        <v>54</v>
      </c>
      <c r="M267" s="55"/>
      <c r="N267" s="52" t="s">
        <v>49</v>
      </c>
      <c r="O267" s="53">
        <v>105</v>
      </c>
      <c r="P267" s="52" t="s">
        <v>54</v>
      </c>
      <c r="Q267" s="55"/>
      <c r="R267" s="52" t="s">
        <v>54</v>
      </c>
      <c r="S267" s="52" t="s">
        <v>54</v>
      </c>
      <c r="T267" s="53" t="b">
        <v>0</v>
      </c>
      <c r="U267" s="52" t="s">
        <v>54</v>
      </c>
      <c r="V267" s="52" t="s">
        <v>54</v>
      </c>
    </row>
    <row r="268" spans="1:22" x14ac:dyDescent="0.25">
      <c r="A268" s="56">
        <v>185042</v>
      </c>
      <c r="B268" s="52" t="s">
        <v>43</v>
      </c>
      <c r="C268" s="52" t="s">
        <v>1705</v>
      </c>
      <c r="D268" s="53">
        <v>2004</v>
      </c>
      <c r="E268" s="52" t="s">
        <v>1706</v>
      </c>
      <c r="F268" s="52" t="s">
        <v>1707</v>
      </c>
      <c r="G268" s="52" t="s">
        <v>1618</v>
      </c>
      <c r="H268" s="54">
        <v>38486</v>
      </c>
      <c r="I268" s="54">
        <v>38511</v>
      </c>
      <c r="J268" s="52" t="s">
        <v>49</v>
      </c>
      <c r="K268" s="53">
        <v>25443</v>
      </c>
      <c r="L268" s="52" t="s">
        <v>54</v>
      </c>
      <c r="M268" s="55"/>
      <c r="N268" s="52" t="s">
        <v>59</v>
      </c>
      <c r="O268" s="53">
        <v>103585</v>
      </c>
      <c r="P268" s="52" t="s">
        <v>49</v>
      </c>
      <c r="Q268" s="53">
        <v>274</v>
      </c>
      <c r="R268" s="52" t="s">
        <v>1630</v>
      </c>
      <c r="S268" s="52" t="s">
        <v>1958</v>
      </c>
      <c r="T268" s="53" t="b">
        <v>1</v>
      </c>
      <c r="U268" s="52" t="s">
        <v>54</v>
      </c>
      <c r="V268" s="52" t="s">
        <v>1957</v>
      </c>
    </row>
    <row r="269" spans="1:22" x14ac:dyDescent="0.25">
      <c r="A269" s="56">
        <v>185044</v>
      </c>
      <c r="B269" s="52" t="s">
        <v>43</v>
      </c>
      <c r="C269" s="52" t="s">
        <v>1705</v>
      </c>
      <c r="D269" s="53">
        <v>2004</v>
      </c>
      <c r="E269" s="52" t="s">
        <v>1706</v>
      </c>
      <c r="F269" s="52" t="s">
        <v>1707</v>
      </c>
      <c r="G269" s="52" t="s">
        <v>1618</v>
      </c>
      <c r="H269" s="54">
        <v>38486</v>
      </c>
      <c r="I269" s="54">
        <v>38511</v>
      </c>
      <c r="J269" s="52" t="s">
        <v>49</v>
      </c>
      <c r="K269" s="53">
        <v>25011</v>
      </c>
      <c r="L269" s="52" t="s">
        <v>54</v>
      </c>
      <c r="M269" s="55"/>
      <c r="N269" s="52" t="s">
        <v>59</v>
      </c>
      <c r="O269" s="53">
        <v>101877</v>
      </c>
      <c r="P269" s="52" t="s">
        <v>49</v>
      </c>
      <c r="Q269" s="53">
        <v>282</v>
      </c>
      <c r="R269" s="52" t="s">
        <v>1630</v>
      </c>
      <c r="S269" s="52" t="s">
        <v>1958</v>
      </c>
      <c r="T269" s="53" t="b">
        <v>1</v>
      </c>
      <c r="U269" s="52" t="s">
        <v>54</v>
      </c>
      <c r="V269" s="52" t="s">
        <v>1957</v>
      </c>
    </row>
    <row r="270" spans="1:22" x14ac:dyDescent="0.25">
      <c r="A270" s="56">
        <v>185054</v>
      </c>
      <c r="B270" s="52" t="s">
        <v>43</v>
      </c>
      <c r="C270" s="52" t="s">
        <v>1619</v>
      </c>
      <c r="D270" s="53">
        <v>2005</v>
      </c>
      <c r="E270" s="52" t="s">
        <v>1620</v>
      </c>
      <c r="F270" s="52" t="s">
        <v>1621</v>
      </c>
      <c r="G270" s="52" t="s">
        <v>1622</v>
      </c>
      <c r="H270" s="54">
        <v>38847</v>
      </c>
      <c r="I270" s="54">
        <v>38848</v>
      </c>
      <c r="J270" s="52" t="s">
        <v>49</v>
      </c>
      <c r="K270" s="53">
        <v>24211</v>
      </c>
      <c r="L270" s="52" t="s">
        <v>54</v>
      </c>
      <c r="M270" s="55"/>
      <c r="N270" s="52" t="s">
        <v>59</v>
      </c>
      <c r="O270" s="53">
        <v>38579</v>
      </c>
      <c r="P270" s="52" t="s">
        <v>49</v>
      </c>
      <c r="Q270" s="53">
        <v>1006</v>
      </c>
      <c r="R270" s="52" t="s">
        <v>54</v>
      </c>
      <c r="S270" s="52" t="s">
        <v>54</v>
      </c>
      <c r="T270" s="53" t="b">
        <v>0</v>
      </c>
      <c r="U270" s="52" t="s">
        <v>54</v>
      </c>
      <c r="V270" s="52" t="s">
        <v>54</v>
      </c>
    </row>
    <row r="271" spans="1:22" x14ac:dyDescent="0.25">
      <c r="A271" s="56">
        <v>185055</v>
      </c>
      <c r="B271" s="52" t="s">
        <v>43</v>
      </c>
      <c r="C271" s="52" t="s">
        <v>1619</v>
      </c>
      <c r="D271" s="53">
        <v>2005</v>
      </c>
      <c r="E271" s="52" t="s">
        <v>1620</v>
      </c>
      <c r="F271" s="52" t="s">
        <v>1621</v>
      </c>
      <c r="G271" s="52" t="s">
        <v>1622</v>
      </c>
      <c r="H271" s="54">
        <v>38847</v>
      </c>
      <c r="I271" s="54">
        <v>38848</v>
      </c>
      <c r="J271" s="52" t="s">
        <v>49</v>
      </c>
      <c r="K271" s="53">
        <v>24230</v>
      </c>
      <c r="L271" s="52" t="s">
        <v>54</v>
      </c>
      <c r="M271" s="55"/>
      <c r="N271" s="52" t="s">
        <v>59</v>
      </c>
      <c r="O271" s="53">
        <v>38610</v>
      </c>
      <c r="P271" s="52" t="s">
        <v>49</v>
      </c>
      <c r="Q271" s="53">
        <v>1010</v>
      </c>
      <c r="R271" s="52" t="s">
        <v>54</v>
      </c>
      <c r="S271" s="52" t="s">
        <v>54</v>
      </c>
      <c r="T271" s="53" t="b">
        <v>0</v>
      </c>
      <c r="U271" s="52" t="s">
        <v>54</v>
      </c>
      <c r="V271" s="52" t="s">
        <v>54</v>
      </c>
    </row>
    <row r="272" spans="1:22" x14ac:dyDescent="0.25">
      <c r="A272" s="56">
        <v>185161</v>
      </c>
      <c r="B272" s="52" t="s">
        <v>43</v>
      </c>
      <c r="C272" s="52" t="s">
        <v>1705</v>
      </c>
      <c r="D272" s="53">
        <v>2003</v>
      </c>
      <c r="E272" s="52" t="s">
        <v>1706</v>
      </c>
      <c r="F272" s="52" t="s">
        <v>1707</v>
      </c>
      <c r="G272" s="52" t="s">
        <v>1618</v>
      </c>
      <c r="H272" s="54">
        <v>38116</v>
      </c>
      <c r="I272" s="54">
        <v>38124</v>
      </c>
      <c r="J272" s="52" t="s">
        <v>49</v>
      </c>
      <c r="K272" s="53">
        <v>24110</v>
      </c>
      <c r="L272" s="52" t="s">
        <v>54</v>
      </c>
      <c r="M272" s="55"/>
      <c r="N272" s="52" t="s">
        <v>59</v>
      </c>
      <c r="O272" s="53">
        <v>152898</v>
      </c>
      <c r="P272" s="52" t="s">
        <v>49</v>
      </c>
      <c r="Q272" s="53">
        <v>926</v>
      </c>
      <c r="R272" s="52" t="s">
        <v>1630</v>
      </c>
      <c r="S272" s="52" t="s">
        <v>1959</v>
      </c>
      <c r="T272" s="53" t="b">
        <v>1</v>
      </c>
      <c r="U272" s="52" t="s">
        <v>54</v>
      </c>
      <c r="V272" s="52" t="s">
        <v>1957</v>
      </c>
    </row>
    <row r="273" spans="1:22" x14ac:dyDescent="0.25">
      <c r="A273" s="56">
        <v>185162</v>
      </c>
      <c r="B273" s="52" t="s">
        <v>43</v>
      </c>
      <c r="C273" s="52" t="s">
        <v>1705</v>
      </c>
      <c r="D273" s="53">
        <v>2003</v>
      </c>
      <c r="E273" s="52" t="s">
        <v>1706</v>
      </c>
      <c r="F273" s="52" t="s">
        <v>1707</v>
      </c>
      <c r="G273" s="52" t="s">
        <v>1618</v>
      </c>
      <c r="H273" s="54">
        <v>38116</v>
      </c>
      <c r="I273" s="54">
        <v>38124</v>
      </c>
      <c r="J273" s="52" t="s">
        <v>49</v>
      </c>
      <c r="K273" s="53">
        <v>24132</v>
      </c>
      <c r="L273" s="52" t="s">
        <v>54</v>
      </c>
      <c r="M273" s="55"/>
      <c r="N273" s="52" t="s">
        <v>59</v>
      </c>
      <c r="O273" s="53">
        <v>153039</v>
      </c>
      <c r="P273" s="52" t="s">
        <v>49</v>
      </c>
      <c r="Q273" s="53">
        <v>927</v>
      </c>
      <c r="R273" s="52" t="s">
        <v>1630</v>
      </c>
      <c r="S273" s="52" t="s">
        <v>1959</v>
      </c>
      <c r="T273" s="53" t="b">
        <v>1</v>
      </c>
      <c r="U273" s="52" t="s">
        <v>54</v>
      </c>
      <c r="V273" s="52" t="s">
        <v>1957</v>
      </c>
    </row>
    <row r="274" spans="1:22" x14ac:dyDescent="0.25">
      <c r="A274" s="56">
        <v>185221</v>
      </c>
      <c r="B274" s="52" t="s">
        <v>43</v>
      </c>
      <c r="C274" s="52" t="s">
        <v>1615</v>
      </c>
      <c r="D274" s="53">
        <v>2006</v>
      </c>
      <c r="E274" s="52" t="s">
        <v>1616</v>
      </c>
      <c r="F274" s="52" t="s">
        <v>1617</v>
      </c>
      <c r="G274" s="52" t="s">
        <v>1618</v>
      </c>
      <c r="H274" s="54">
        <v>39233</v>
      </c>
      <c r="I274" s="54">
        <v>39233</v>
      </c>
      <c r="J274" s="52" t="s">
        <v>49</v>
      </c>
      <c r="K274" s="53">
        <v>25812</v>
      </c>
      <c r="L274" s="52" t="s">
        <v>54</v>
      </c>
      <c r="M274" s="55"/>
      <c r="N274" s="52" t="s">
        <v>49</v>
      </c>
      <c r="O274" s="53">
        <v>140</v>
      </c>
      <c r="P274" s="52" t="s">
        <v>54</v>
      </c>
      <c r="Q274" s="55"/>
      <c r="R274" s="52" t="s">
        <v>54</v>
      </c>
      <c r="S274" s="52" t="s">
        <v>54</v>
      </c>
      <c r="T274" s="53" t="b">
        <v>0</v>
      </c>
      <c r="U274" s="52" t="s">
        <v>54</v>
      </c>
      <c r="V274" s="52" t="s">
        <v>54</v>
      </c>
    </row>
    <row r="275" spans="1:22" x14ac:dyDescent="0.25">
      <c r="A275" s="56">
        <v>185222</v>
      </c>
      <c r="B275" s="52" t="s">
        <v>43</v>
      </c>
      <c r="C275" s="52" t="s">
        <v>1619</v>
      </c>
      <c r="D275" s="53">
        <v>2006</v>
      </c>
      <c r="E275" s="52" t="s">
        <v>1620</v>
      </c>
      <c r="F275" s="52" t="s">
        <v>1621</v>
      </c>
      <c r="G275" s="52" t="s">
        <v>1622</v>
      </c>
      <c r="H275" s="54">
        <v>39212</v>
      </c>
      <c r="I275" s="54">
        <v>39213</v>
      </c>
      <c r="J275" s="52" t="s">
        <v>49</v>
      </c>
      <c r="K275" s="53">
        <v>24675</v>
      </c>
      <c r="L275" s="52" t="s">
        <v>54</v>
      </c>
      <c r="M275" s="55"/>
      <c r="N275" s="52" t="s">
        <v>59</v>
      </c>
      <c r="O275" s="53">
        <v>43677</v>
      </c>
      <c r="P275" s="52" t="s">
        <v>49</v>
      </c>
      <c r="Q275" s="53">
        <v>763</v>
      </c>
      <c r="R275" s="52" t="s">
        <v>54</v>
      </c>
      <c r="S275" s="52" t="s">
        <v>54</v>
      </c>
      <c r="T275" s="53" t="b">
        <v>0</v>
      </c>
      <c r="U275" s="52" t="s">
        <v>54</v>
      </c>
      <c r="V275" s="52" t="s">
        <v>54</v>
      </c>
    </row>
    <row r="276" spans="1:22" x14ac:dyDescent="0.25">
      <c r="A276" s="56">
        <v>185223</v>
      </c>
      <c r="B276" s="52" t="s">
        <v>43</v>
      </c>
      <c r="C276" s="52" t="s">
        <v>1619</v>
      </c>
      <c r="D276" s="53">
        <v>2006</v>
      </c>
      <c r="E276" s="52" t="s">
        <v>1620</v>
      </c>
      <c r="F276" s="52" t="s">
        <v>1621</v>
      </c>
      <c r="G276" s="52" t="s">
        <v>1622</v>
      </c>
      <c r="H276" s="54">
        <v>39212</v>
      </c>
      <c r="I276" s="54">
        <v>39212</v>
      </c>
      <c r="J276" s="52" t="s">
        <v>49</v>
      </c>
      <c r="K276" s="53">
        <v>24876</v>
      </c>
      <c r="L276" s="52" t="s">
        <v>54</v>
      </c>
      <c r="M276" s="55"/>
      <c r="N276" s="52" t="s">
        <v>59</v>
      </c>
      <c r="O276" s="53">
        <v>44032</v>
      </c>
      <c r="P276" s="52" t="s">
        <v>49</v>
      </c>
      <c r="Q276" s="53">
        <v>769</v>
      </c>
      <c r="R276" s="52" t="s">
        <v>54</v>
      </c>
      <c r="S276" s="52" t="s">
        <v>54</v>
      </c>
      <c r="T276" s="53" t="b">
        <v>0</v>
      </c>
      <c r="U276" s="52" t="s">
        <v>54</v>
      </c>
      <c r="V276" s="52" t="s">
        <v>54</v>
      </c>
    </row>
    <row r="277" spans="1:22" x14ac:dyDescent="0.25">
      <c r="A277" s="56">
        <v>185224</v>
      </c>
      <c r="B277" s="52" t="s">
        <v>43</v>
      </c>
      <c r="C277" s="52" t="s">
        <v>1619</v>
      </c>
      <c r="D277" s="53">
        <v>2006</v>
      </c>
      <c r="E277" s="52" t="s">
        <v>1620</v>
      </c>
      <c r="F277" s="52" t="s">
        <v>1621</v>
      </c>
      <c r="G277" s="52" t="s">
        <v>1622</v>
      </c>
      <c r="H277" s="54">
        <v>39212</v>
      </c>
      <c r="I277" s="54">
        <v>39212</v>
      </c>
      <c r="J277" s="52" t="s">
        <v>49</v>
      </c>
      <c r="K277" s="53">
        <v>24655</v>
      </c>
      <c r="L277" s="52" t="s">
        <v>54</v>
      </c>
      <c r="M277" s="55"/>
      <c r="N277" s="52" t="s">
        <v>59</v>
      </c>
      <c r="O277" s="53">
        <v>43641</v>
      </c>
      <c r="P277" s="52" t="s">
        <v>49</v>
      </c>
      <c r="Q277" s="53">
        <v>763</v>
      </c>
      <c r="R277" s="52" t="s">
        <v>54</v>
      </c>
      <c r="S277" s="52" t="s">
        <v>54</v>
      </c>
      <c r="T277" s="53" t="b">
        <v>0</v>
      </c>
      <c r="U277" s="52" t="s">
        <v>54</v>
      </c>
      <c r="V277" s="52" t="s">
        <v>54</v>
      </c>
    </row>
    <row r="278" spans="1:22" x14ac:dyDescent="0.25">
      <c r="A278" s="56">
        <v>185225</v>
      </c>
      <c r="B278" s="52" t="s">
        <v>43</v>
      </c>
      <c r="C278" s="52" t="s">
        <v>1619</v>
      </c>
      <c r="D278" s="53">
        <v>2006</v>
      </c>
      <c r="E278" s="52" t="s">
        <v>1620</v>
      </c>
      <c r="F278" s="52" t="s">
        <v>1621</v>
      </c>
      <c r="G278" s="52" t="s">
        <v>1622</v>
      </c>
      <c r="H278" s="54">
        <v>39212</v>
      </c>
      <c r="I278" s="54">
        <v>39213</v>
      </c>
      <c r="J278" s="52" t="s">
        <v>49</v>
      </c>
      <c r="K278" s="53">
        <v>24803</v>
      </c>
      <c r="L278" s="52" t="s">
        <v>54</v>
      </c>
      <c r="M278" s="55"/>
      <c r="N278" s="52" t="s">
        <v>59</v>
      </c>
      <c r="O278" s="53">
        <v>43903</v>
      </c>
      <c r="P278" s="52" t="s">
        <v>49</v>
      </c>
      <c r="Q278" s="53">
        <v>767</v>
      </c>
      <c r="R278" s="52" t="s">
        <v>54</v>
      </c>
      <c r="S278" s="52" t="s">
        <v>54</v>
      </c>
      <c r="T278" s="53" t="b">
        <v>0</v>
      </c>
      <c r="U278" s="52" t="s">
        <v>54</v>
      </c>
      <c r="V278" s="52" t="s">
        <v>54</v>
      </c>
    </row>
    <row r="279" spans="1:22" x14ac:dyDescent="0.25">
      <c r="A279" s="56">
        <v>185234</v>
      </c>
      <c r="B279" s="52" t="s">
        <v>43</v>
      </c>
      <c r="C279" s="52" t="s">
        <v>1693</v>
      </c>
      <c r="D279" s="53">
        <v>2005</v>
      </c>
      <c r="E279" s="52" t="s">
        <v>1694</v>
      </c>
      <c r="F279" s="52" t="s">
        <v>1695</v>
      </c>
      <c r="G279" s="52" t="s">
        <v>43</v>
      </c>
      <c r="H279" s="54">
        <v>39196</v>
      </c>
      <c r="I279" s="54">
        <v>39196</v>
      </c>
      <c r="J279" s="52" t="s">
        <v>49</v>
      </c>
      <c r="K279" s="53">
        <v>29584</v>
      </c>
      <c r="L279" s="52" t="s">
        <v>54</v>
      </c>
      <c r="M279" s="55"/>
      <c r="N279" s="52" t="s">
        <v>54</v>
      </c>
      <c r="O279" s="55"/>
      <c r="P279" s="52" t="s">
        <v>54</v>
      </c>
      <c r="Q279" s="55"/>
      <c r="R279" s="52" t="s">
        <v>54</v>
      </c>
      <c r="S279" s="52" t="s">
        <v>54</v>
      </c>
      <c r="T279" s="53" t="b">
        <v>0</v>
      </c>
      <c r="U279" s="52" t="s">
        <v>54</v>
      </c>
      <c r="V279" s="52" t="s">
        <v>54</v>
      </c>
    </row>
    <row r="280" spans="1:22" x14ac:dyDescent="0.25">
      <c r="A280" s="56">
        <v>185235</v>
      </c>
      <c r="B280" s="52" t="s">
        <v>43</v>
      </c>
      <c r="C280" s="52" t="s">
        <v>1693</v>
      </c>
      <c r="D280" s="53">
        <v>2005</v>
      </c>
      <c r="E280" s="52" t="s">
        <v>1694</v>
      </c>
      <c r="F280" s="52" t="s">
        <v>1695</v>
      </c>
      <c r="G280" s="52" t="s">
        <v>43</v>
      </c>
      <c r="H280" s="54">
        <v>39196</v>
      </c>
      <c r="I280" s="54">
        <v>39196</v>
      </c>
      <c r="J280" s="52" t="s">
        <v>49</v>
      </c>
      <c r="K280" s="53">
        <v>21830</v>
      </c>
      <c r="L280" s="52" t="s">
        <v>54</v>
      </c>
      <c r="M280" s="55"/>
      <c r="N280" s="52" t="s">
        <v>49</v>
      </c>
      <c r="O280" s="53">
        <v>66</v>
      </c>
      <c r="P280" s="52" t="s">
        <v>54</v>
      </c>
      <c r="Q280" s="55"/>
      <c r="R280" s="52" t="s">
        <v>54</v>
      </c>
      <c r="S280" s="52" t="s">
        <v>54</v>
      </c>
      <c r="T280" s="53" t="b">
        <v>0</v>
      </c>
      <c r="U280" s="52" t="s">
        <v>54</v>
      </c>
      <c r="V280" s="52" t="s">
        <v>54</v>
      </c>
    </row>
    <row r="281" spans="1:22" x14ac:dyDescent="0.25">
      <c r="A281" s="56">
        <v>185236</v>
      </c>
      <c r="B281" s="52" t="s">
        <v>43</v>
      </c>
      <c r="C281" s="52" t="s">
        <v>1693</v>
      </c>
      <c r="D281" s="53">
        <v>2005</v>
      </c>
      <c r="E281" s="52" t="s">
        <v>1694</v>
      </c>
      <c r="F281" s="52" t="s">
        <v>1695</v>
      </c>
      <c r="G281" s="52" t="s">
        <v>43</v>
      </c>
      <c r="H281" s="54">
        <v>39196</v>
      </c>
      <c r="I281" s="54">
        <v>39197</v>
      </c>
      <c r="J281" s="52" t="s">
        <v>49</v>
      </c>
      <c r="K281" s="53">
        <v>26102</v>
      </c>
      <c r="L281" s="52" t="s">
        <v>54</v>
      </c>
      <c r="M281" s="55"/>
      <c r="N281" s="52" t="s">
        <v>49</v>
      </c>
      <c r="O281" s="53">
        <v>1130</v>
      </c>
      <c r="P281" s="52" t="s">
        <v>54</v>
      </c>
      <c r="Q281" s="55"/>
      <c r="R281" s="52" t="s">
        <v>54</v>
      </c>
      <c r="S281" s="52" t="s">
        <v>54</v>
      </c>
      <c r="T281" s="53" t="b">
        <v>0</v>
      </c>
      <c r="U281" s="52" t="s">
        <v>54</v>
      </c>
      <c r="V281" s="52" t="s">
        <v>54</v>
      </c>
    </row>
    <row r="282" spans="1:22" x14ac:dyDescent="0.25">
      <c r="A282" s="56">
        <v>185237</v>
      </c>
      <c r="B282" s="52" t="s">
        <v>43</v>
      </c>
      <c r="C282" s="52" t="s">
        <v>1693</v>
      </c>
      <c r="D282" s="53">
        <v>2005</v>
      </c>
      <c r="E282" s="52" t="s">
        <v>1694</v>
      </c>
      <c r="F282" s="52" t="s">
        <v>1695</v>
      </c>
      <c r="G282" s="52" t="s">
        <v>43</v>
      </c>
      <c r="H282" s="54">
        <v>39197</v>
      </c>
      <c r="I282" s="54">
        <v>39197</v>
      </c>
      <c r="J282" s="52" t="s">
        <v>49</v>
      </c>
      <c r="K282" s="53">
        <v>27776</v>
      </c>
      <c r="L282" s="52" t="s">
        <v>54</v>
      </c>
      <c r="M282" s="55"/>
      <c r="N282" s="52" t="s">
        <v>49</v>
      </c>
      <c r="O282" s="53">
        <v>92</v>
      </c>
      <c r="P282" s="52" t="s">
        <v>54</v>
      </c>
      <c r="Q282" s="55"/>
      <c r="R282" s="52" t="s">
        <v>54</v>
      </c>
      <c r="S282" s="52" t="s">
        <v>54</v>
      </c>
      <c r="T282" s="53" t="b">
        <v>0</v>
      </c>
      <c r="U282" s="52" t="s">
        <v>54</v>
      </c>
      <c r="V282" s="52" t="s">
        <v>54</v>
      </c>
    </row>
    <row r="283" spans="1:22" x14ac:dyDescent="0.25">
      <c r="A283" s="56">
        <v>185238</v>
      </c>
      <c r="B283" s="52" t="s">
        <v>43</v>
      </c>
      <c r="C283" s="52" t="s">
        <v>1705</v>
      </c>
      <c r="D283" s="53">
        <v>2005</v>
      </c>
      <c r="E283" s="52" t="s">
        <v>1706</v>
      </c>
      <c r="F283" s="52" t="s">
        <v>1707</v>
      </c>
      <c r="G283" s="52" t="s">
        <v>1618</v>
      </c>
      <c r="H283" s="54">
        <v>38839</v>
      </c>
      <c r="I283" s="54">
        <v>38852</v>
      </c>
      <c r="J283" s="52" t="s">
        <v>49</v>
      </c>
      <c r="K283" s="53">
        <v>24719</v>
      </c>
      <c r="L283" s="52" t="s">
        <v>54</v>
      </c>
      <c r="M283" s="55"/>
      <c r="N283" s="52" t="s">
        <v>59</v>
      </c>
      <c r="O283" s="53">
        <v>132638</v>
      </c>
      <c r="P283" s="52" t="s">
        <v>49</v>
      </c>
      <c r="Q283" s="53">
        <v>364</v>
      </c>
      <c r="R283" s="52" t="s">
        <v>1630</v>
      </c>
      <c r="S283" s="52" t="s">
        <v>1710</v>
      </c>
      <c r="T283" s="53" t="b">
        <v>0</v>
      </c>
      <c r="U283" s="52" t="s">
        <v>54</v>
      </c>
      <c r="V283" s="52" t="s">
        <v>54</v>
      </c>
    </row>
    <row r="284" spans="1:22" x14ac:dyDescent="0.25">
      <c r="A284" s="56">
        <v>185240</v>
      </c>
      <c r="B284" s="52" t="s">
        <v>43</v>
      </c>
      <c r="C284" s="52" t="s">
        <v>1705</v>
      </c>
      <c r="D284" s="53">
        <v>2005</v>
      </c>
      <c r="E284" s="52" t="s">
        <v>1706</v>
      </c>
      <c r="F284" s="52" t="s">
        <v>1707</v>
      </c>
      <c r="G284" s="52" t="s">
        <v>1618</v>
      </c>
      <c r="H284" s="54">
        <v>38839</v>
      </c>
      <c r="I284" s="54">
        <v>38839</v>
      </c>
      <c r="J284" s="52" t="s">
        <v>49</v>
      </c>
      <c r="K284" s="53">
        <v>24719</v>
      </c>
      <c r="L284" s="52" t="s">
        <v>54</v>
      </c>
      <c r="M284" s="55"/>
      <c r="N284" s="52" t="s">
        <v>59</v>
      </c>
      <c r="O284" s="53">
        <v>132607</v>
      </c>
      <c r="P284" s="52" t="s">
        <v>49</v>
      </c>
      <c r="Q284" s="53">
        <v>358</v>
      </c>
      <c r="R284" s="52" t="s">
        <v>1630</v>
      </c>
      <c r="S284" s="52" t="s">
        <v>1710</v>
      </c>
      <c r="T284" s="53" t="b">
        <v>0</v>
      </c>
      <c r="U284" s="52" t="s">
        <v>54</v>
      </c>
      <c r="V284" s="52" t="s">
        <v>54</v>
      </c>
    </row>
    <row r="285" spans="1:22" x14ac:dyDescent="0.25">
      <c r="A285" s="56">
        <v>185242</v>
      </c>
      <c r="B285" s="52" t="s">
        <v>43</v>
      </c>
      <c r="C285" s="52" t="s">
        <v>1615</v>
      </c>
      <c r="D285" s="53">
        <v>2006</v>
      </c>
      <c r="E285" s="52" t="s">
        <v>1616</v>
      </c>
      <c r="F285" s="52" t="s">
        <v>1617</v>
      </c>
      <c r="G285" s="52" t="s">
        <v>1618</v>
      </c>
      <c r="H285" s="54">
        <v>39234</v>
      </c>
      <c r="I285" s="54">
        <v>39234</v>
      </c>
      <c r="J285" s="52" t="s">
        <v>49</v>
      </c>
      <c r="K285" s="53">
        <v>25899</v>
      </c>
      <c r="L285" s="52" t="s">
        <v>54</v>
      </c>
      <c r="M285" s="55"/>
      <c r="N285" s="52" t="s">
        <v>49</v>
      </c>
      <c r="O285" s="53">
        <v>59</v>
      </c>
      <c r="P285" s="52" t="s">
        <v>54</v>
      </c>
      <c r="Q285" s="55"/>
      <c r="R285" s="52" t="s">
        <v>54</v>
      </c>
      <c r="S285" s="52" t="s">
        <v>54</v>
      </c>
      <c r="T285" s="53" t="b">
        <v>0</v>
      </c>
      <c r="U285" s="52" t="s">
        <v>54</v>
      </c>
      <c r="V285" s="52" t="s">
        <v>54</v>
      </c>
    </row>
    <row r="286" spans="1:22" x14ac:dyDescent="0.25">
      <c r="A286" s="56">
        <v>185257</v>
      </c>
      <c r="B286" s="52" t="s">
        <v>43</v>
      </c>
      <c r="C286" s="52" t="s">
        <v>1702</v>
      </c>
      <c r="D286" s="53">
        <v>2005</v>
      </c>
      <c r="E286" s="52" t="s">
        <v>1703</v>
      </c>
      <c r="F286" s="52" t="s">
        <v>1704</v>
      </c>
      <c r="G286" s="52" t="s">
        <v>1618</v>
      </c>
      <c r="H286" s="54">
        <v>38855</v>
      </c>
      <c r="I286" s="54">
        <v>38865</v>
      </c>
      <c r="J286" s="52" t="s">
        <v>49</v>
      </c>
      <c r="K286" s="53">
        <v>25145</v>
      </c>
      <c r="L286" s="52" t="s">
        <v>54</v>
      </c>
      <c r="M286" s="55"/>
      <c r="N286" s="52" t="s">
        <v>59</v>
      </c>
      <c r="O286" s="53">
        <v>692768</v>
      </c>
      <c r="P286" s="52" t="s">
        <v>54</v>
      </c>
      <c r="Q286" s="55"/>
      <c r="R286" s="52" t="s">
        <v>54</v>
      </c>
      <c r="S286" s="52" t="s">
        <v>54</v>
      </c>
      <c r="T286" s="53" t="b">
        <v>0</v>
      </c>
      <c r="U286" s="52" t="s">
        <v>54</v>
      </c>
      <c r="V286" s="52" t="s">
        <v>54</v>
      </c>
    </row>
    <row r="287" spans="1:22" x14ac:dyDescent="0.25">
      <c r="A287" s="56">
        <v>185258</v>
      </c>
      <c r="B287" s="52" t="s">
        <v>43</v>
      </c>
      <c r="C287" s="52" t="s">
        <v>1702</v>
      </c>
      <c r="D287" s="53">
        <v>2005</v>
      </c>
      <c r="E287" s="52" t="s">
        <v>1703</v>
      </c>
      <c r="F287" s="52" t="s">
        <v>1704</v>
      </c>
      <c r="G287" s="52" t="s">
        <v>1618</v>
      </c>
      <c r="H287" s="54">
        <v>38860</v>
      </c>
      <c r="I287" s="54">
        <v>38864</v>
      </c>
      <c r="J287" s="52" t="s">
        <v>49</v>
      </c>
      <c r="K287" s="53">
        <v>25022</v>
      </c>
      <c r="L287" s="52" t="s">
        <v>54</v>
      </c>
      <c r="M287" s="55"/>
      <c r="N287" s="52" t="s">
        <v>59</v>
      </c>
      <c r="O287" s="53">
        <v>701743</v>
      </c>
      <c r="P287" s="52" t="s">
        <v>54</v>
      </c>
      <c r="Q287" s="55"/>
      <c r="R287" s="52" t="s">
        <v>54</v>
      </c>
      <c r="S287" s="52" t="s">
        <v>54</v>
      </c>
      <c r="T287" s="53" t="b">
        <v>0</v>
      </c>
      <c r="U287" s="52" t="s">
        <v>54</v>
      </c>
      <c r="V287" s="52" t="s">
        <v>54</v>
      </c>
    </row>
    <row r="288" spans="1:22" x14ac:dyDescent="0.25">
      <c r="A288" s="56">
        <v>185259</v>
      </c>
      <c r="B288" s="52" t="s">
        <v>43</v>
      </c>
      <c r="C288" s="52" t="s">
        <v>1702</v>
      </c>
      <c r="D288" s="53">
        <v>2005</v>
      </c>
      <c r="E288" s="52" t="s">
        <v>1703</v>
      </c>
      <c r="F288" s="52" t="s">
        <v>1704</v>
      </c>
      <c r="G288" s="52" t="s">
        <v>1618</v>
      </c>
      <c r="H288" s="54">
        <v>38856</v>
      </c>
      <c r="I288" s="54">
        <v>38865</v>
      </c>
      <c r="J288" s="52" t="s">
        <v>49</v>
      </c>
      <c r="K288" s="53">
        <v>25085</v>
      </c>
      <c r="L288" s="52" t="s">
        <v>54</v>
      </c>
      <c r="M288" s="55"/>
      <c r="N288" s="52" t="s">
        <v>59</v>
      </c>
      <c r="O288" s="53">
        <v>1212206</v>
      </c>
      <c r="P288" s="52" t="s">
        <v>54</v>
      </c>
      <c r="Q288" s="55"/>
      <c r="R288" s="52" t="s">
        <v>54</v>
      </c>
      <c r="S288" s="52" t="s">
        <v>54</v>
      </c>
      <c r="T288" s="53" t="b">
        <v>0</v>
      </c>
      <c r="U288" s="52" t="s">
        <v>54</v>
      </c>
      <c r="V288" s="52" t="s">
        <v>54</v>
      </c>
    </row>
    <row r="289" spans="1:22" x14ac:dyDescent="0.25">
      <c r="A289" s="56">
        <v>185260</v>
      </c>
      <c r="B289" s="52" t="s">
        <v>43</v>
      </c>
      <c r="C289" s="52" t="s">
        <v>1702</v>
      </c>
      <c r="D289" s="53">
        <v>2005</v>
      </c>
      <c r="E289" s="52" t="s">
        <v>1703</v>
      </c>
      <c r="F289" s="52" t="s">
        <v>1704</v>
      </c>
      <c r="G289" s="52" t="s">
        <v>1618</v>
      </c>
      <c r="H289" s="54">
        <v>38856</v>
      </c>
      <c r="I289" s="54">
        <v>38865</v>
      </c>
      <c r="J289" s="52" t="s">
        <v>49</v>
      </c>
      <c r="K289" s="53">
        <v>25027</v>
      </c>
      <c r="L289" s="52" t="s">
        <v>54</v>
      </c>
      <c r="M289" s="55"/>
      <c r="N289" s="52" t="s">
        <v>59</v>
      </c>
      <c r="O289" s="53">
        <v>1191448</v>
      </c>
      <c r="P289" s="52" t="s">
        <v>49</v>
      </c>
      <c r="Q289" s="53">
        <v>126</v>
      </c>
      <c r="R289" s="52" t="s">
        <v>54</v>
      </c>
      <c r="S289" s="52" t="s">
        <v>54</v>
      </c>
      <c r="T289" s="53" t="b">
        <v>0</v>
      </c>
      <c r="U289" s="52" t="s">
        <v>54</v>
      </c>
      <c r="V289" s="52" t="s">
        <v>54</v>
      </c>
    </row>
    <row r="290" spans="1:22" x14ac:dyDescent="0.25">
      <c r="A290" s="56">
        <v>185263</v>
      </c>
      <c r="B290" s="52" t="s">
        <v>43</v>
      </c>
      <c r="C290" s="52" t="s">
        <v>1615</v>
      </c>
      <c r="D290" s="53">
        <v>2006</v>
      </c>
      <c r="E290" s="52" t="s">
        <v>1616</v>
      </c>
      <c r="F290" s="52" t="s">
        <v>1617</v>
      </c>
      <c r="G290" s="52" t="s">
        <v>1618</v>
      </c>
      <c r="H290" s="54">
        <v>39237</v>
      </c>
      <c r="I290" s="54">
        <v>39237</v>
      </c>
      <c r="J290" s="52" t="s">
        <v>49</v>
      </c>
      <c r="K290" s="53">
        <v>25965</v>
      </c>
      <c r="L290" s="52" t="s">
        <v>54</v>
      </c>
      <c r="M290" s="55"/>
      <c r="N290" s="52" t="s">
        <v>49</v>
      </c>
      <c r="O290" s="53">
        <v>21</v>
      </c>
      <c r="P290" s="52" t="s">
        <v>54</v>
      </c>
      <c r="Q290" s="55"/>
      <c r="R290" s="52" t="s">
        <v>54</v>
      </c>
      <c r="S290" s="52" t="s">
        <v>54</v>
      </c>
      <c r="T290" s="53" t="b">
        <v>0</v>
      </c>
      <c r="U290" s="52" t="s">
        <v>54</v>
      </c>
      <c r="V290" s="52" t="s">
        <v>54</v>
      </c>
    </row>
    <row r="291" spans="1:22" x14ac:dyDescent="0.25">
      <c r="A291" s="56">
        <v>185301</v>
      </c>
      <c r="B291" s="52" t="s">
        <v>43</v>
      </c>
      <c r="C291" s="52" t="s">
        <v>1696</v>
      </c>
      <c r="D291" s="53">
        <v>2005</v>
      </c>
      <c r="E291" s="52" t="s">
        <v>1697</v>
      </c>
      <c r="F291" s="52" t="s">
        <v>1698</v>
      </c>
      <c r="G291" s="52" t="s">
        <v>1618</v>
      </c>
      <c r="H291" s="54">
        <v>38860</v>
      </c>
      <c r="I291" s="54">
        <v>38884</v>
      </c>
      <c r="J291" s="52" t="s">
        <v>49</v>
      </c>
      <c r="K291" s="53">
        <v>29199</v>
      </c>
      <c r="L291" s="52" t="s">
        <v>54</v>
      </c>
      <c r="M291" s="55"/>
      <c r="N291" s="52" t="s">
        <v>59</v>
      </c>
      <c r="O291" s="53">
        <v>548593</v>
      </c>
      <c r="P291" s="52" t="s">
        <v>54</v>
      </c>
      <c r="Q291" s="55"/>
      <c r="R291" s="52" t="s">
        <v>54</v>
      </c>
      <c r="S291" s="52" t="s">
        <v>54</v>
      </c>
      <c r="T291" s="53" t="b">
        <v>0</v>
      </c>
      <c r="U291" s="52" t="s">
        <v>54</v>
      </c>
      <c r="V291" s="52" t="s">
        <v>54</v>
      </c>
    </row>
    <row r="292" spans="1:22" x14ac:dyDescent="0.25">
      <c r="A292" s="56">
        <v>185302</v>
      </c>
      <c r="B292" s="52" t="s">
        <v>43</v>
      </c>
      <c r="C292" s="52" t="s">
        <v>1696</v>
      </c>
      <c r="D292" s="53">
        <v>2005</v>
      </c>
      <c r="E292" s="52" t="s">
        <v>1697</v>
      </c>
      <c r="F292" s="52" t="s">
        <v>1698</v>
      </c>
      <c r="G292" s="52" t="s">
        <v>1618</v>
      </c>
      <c r="H292" s="54">
        <v>38861</v>
      </c>
      <c r="I292" s="54">
        <v>38884</v>
      </c>
      <c r="J292" s="52" t="s">
        <v>49</v>
      </c>
      <c r="K292" s="53">
        <v>29010</v>
      </c>
      <c r="L292" s="52" t="s">
        <v>54</v>
      </c>
      <c r="M292" s="55"/>
      <c r="N292" s="52" t="s">
        <v>59</v>
      </c>
      <c r="O292" s="53">
        <v>543720</v>
      </c>
      <c r="P292" s="52" t="s">
        <v>49</v>
      </c>
      <c r="Q292" s="53">
        <v>293</v>
      </c>
      <c r="R292" s="52" t="s">
        <v>54</v>
      </c>
      <c r="S292" s="52" t="s">
        <v>54</v>
      </c>
      <c r="T292" s="53" t="b">
        <v>0</v>
      </c>
      <c r="U292" s="52" t="s">
        <v>54</v>
      </c>
      <c r="V292" s="52" t="s">
        <v>54</v>
      </c>
    </row>
    <row r="293" spans="1:22" x14ac:dyDescent="0.25">
      <c r="A293" s="56">
        <v>185303</v>
      </c>
      <c r="B293" s="52" t="s">
        <v>43</v>
      </c>
      <c r="C293" s="52" t="s">
        <v>1696</v>
      </c>
      <c r="D293" s="53">
        <v>2005</v>
      </c>
      <c r="E293" s="52" t="s">
        <v>1697</v>
      </c>
      <c r="F293" s="52" t="s">
        <v>1698</v>
      </c>
      <c r="G293" s="52" t="s">
        <v>1618</v>
      </c>
      <c r="H293" s="54">
        <v>38862</v>
      </c>
      <c r="I293" s="54">
        <v>38884</v>
      </c>
      <c r="J293" s="52" t="s">
        <v>49</v>
      </c>
      <c r="K293" s="53">
        <v>29512</v>
      </c>
      <c r="L293" s="52" t="s">
        <v>54</v>
      </c>
      <c r="M293" s="55"/>
      <c r="N293" s="52" t="s">
        <v>59</v>
      </c>
      <c r="O293" s="53">
        <v>510517</v>
      </c>
      <c r="P293" s="52" t="s">
        <v>54</v>
      </c>
      <c r="Q293" s="55"/>
      <c r="R293" s="52" t="s">
        <v>54</v>
      </c>
      <c r="S293" s="52" t="s">
        <v>54</v>
      </c>
      <c r="T293" s="53" t="b">
        <v>0</v>
      </c>
      <c r="U293" s="52" t="s">
        <v>54</v>
      </c>
      <c r="V293" s="52" t="s">
        <v>54</v>
      </c>
    </row>
    <row r="294" spans="1:22" x14ac:dyDescent="0.25">
      <c r="A294" s="56">
        <v>185339</v>
      </c>
      <c r="B294" s="52" t="s">
        <v>43</v>
      </c>
      <c r="C294" s="52" t="s">
        <v>1699</v>
      </c>
      <c r="D294" s="53">
        <v>2007</v>
      </c>
      <c r="E294" s="52" t="s">
        <v>1700</v>
      </c>
      <c r="F294" s="52" t="s">
        <v>1709</v>
      </c>
      <c r="G294" s="52" t="s">
        <v>1618</v>
      </c>
      <c r="H294" s="54">
        <v>39563</v>
      </c>
      <c r="I294" s="54">
        <v>39563</v>
      </c>
      <c r="J294" s="52" t="s">
        <v>49</v>
      </c>
      <c r="K294" s="53">
        <v>40783</v>
      </c>
      <c r="L294" s="52" t="s">
        <v>54</v>
      </c>
      <c r="M294" s="55"/>
      <c r="N294" s="52" t="s">
        <v>54</v>
      </c>
      <c r="O294" s="55"/>
      <c r="P294" s="52" t="s">
        <v>54</v>
      </c>
      <c r="Q294" s="55"/>
      <c r="R294" s="52" t="s">
        <v>54</v>
      </c>
      <c r="S294" s="52" t="s">
        <v>54</v>
      </c>
      <c r="T294" s="53" t="b">
        <v>0</v>
      </c>
      <c r="U294" s="52" t="s">
        <v>54</v>
      </c>
      <c r="V294" s="52" t="s">
        <v>54</v>
      </c>
    </row>
    <row r="295" spans="1:22" x14ac:dyDescent="0.25">
      <c r="A295" s="56">
        <v>185344</v>
      </c>
      <c r="B295" s="52" t="s">
        <v>43</v>
      </c>
      <c r="C295" s="52" t="s">
        <v>1699</v>
      </c>
      <c r="D295" s="53">
        <v>2008</v>
      </c>
      <c r="E295" s="52" t="s">
        <v>1700</v>
      </c>
      <c r="F295" s="52" t="s">
        <v>1701</v>
      </c>
      <c r="G295" s="52" t="s">
        <v>1618</v>
      </c>
      <c r="H295" s="54">
        <v>39952</v>
      </c>
      <c r="I295" s="54">
        <v>39952</v>
      </c>
      <c r="J295" s="52" t="s">
        <v>49</v>
      </c>
      <c r="K295" s="53">
        <v>29149</v>
      </c>
      <c r="L295" s="52" t="s">
        <v>54</v>
      </c>
      <c r="M295" s="55"/>
      <c r="N295" s="52" t="s">
        <v>59</v>
      </c>
      <c r="O295" s="53">
        <v>55847</v>
      </c>
      <c r="P295" s="52" t="s">
        <v>49</v>
      </c>
      <c r="Q295" s="53">
        <v>147</v>
      </c>
      <c r="R295" s="52" t="s">
        <v>54</v>
      </c>
      <c r="S295" s="52" t="s">
        <v>54</v>
      </c>
      <c r="T295" s="53" t="b">
        <v>0</v>
      </c>
      <c r="U295" s="52" t="s">
        <v>54</v>
      </c>
      <c r="V295" s="52" t="s">
        <v>54</v>
      </c>
    </row>
    <row r="296" spans="1:22" x14ac:dyDescent="0.25">
      <c r="A296" s="56">
        <v>185345</v>
      </c>
      <c r="B296" s="52" t="s">
        <v>43</v>
      </c>
      <c r="C296" s="52" t="s">
        <v>1699</v>
      </c>
      <c r="D296" s="53">
        <v>2008</v>
      </c>
      <c r="E296" s="52" t="s">
        <v>1700</v>
      </c>
      <c r="F296" s="52" t="s">
        <v>1701</v>
      </c>
      <c r="G296" s="52" t="s">
        <v>1618</v>
      </c>
      <c r="H296" s="54">
        <v>39952</v>
      </c>
      <c r="I296" s="54">
        <v>39952</v>
      </c>
      <c r="J296" s="52" t="s">
        <v>49</v>
      </c>
      <c r="K296" s="53">
        <v>28165</v>
      </c>
      <c r="L296" s="52" t="s">
        <v>54</v>
      </c>
      <c r="M296" s="55"/>
      <c r="N296" s="52" t="s">
        <v>59</v>
      </c>
      <c r="O296" s="53">
        <v>53962</v>
      </c>
      <c r="P296" s="52" t="s">
        <v>54</v>
      </c>
      <c r="Q296" s="55"/>
      <c r="R296" s="52" t="s">
        <v>54</v>
      </c>
      <c r="S296" s="52" t="s">
        <v>54</v>
      </c>
      <c r="T296" s="53" t="b">
        <v>0</v>
      </c>
      <c r="U296" s="52" t="s">
        <v>54</v>
      </c>
      <c r="V296" s="52" t="s">
        <v>54</v>
      </c>
    </row>
    <row r="297" spans="1:22" x14ac:dyDescent="0.25">
      <c r="A297" s="56">
        <v>185355</v>
      </c>
      <c r="B297" s="52" t="s">
        <v>43</v>
      </c>
      <c r="C297" s="52" t="s">
        <v>1699</v>
      </c>
      <c r="D297" s="53">
        <v>2007</v>
      </c>
      <c r="E297" s="52" t="s">
        <v>1700</v>
      </c>
      <c r="F297" s="52" t="s">
        <v>1701</v>
      </c>
      <c r="G297" s="52" t="s">
        <v>1618</v>
      </c>
      <c r="H297" s="54">
        <v>39563</v>
      </c>
      <c r="I297" s="54">
        <v>39563</v>
      </c>
      <c r="J297" s="52" t="s">
        <v>49</v>
      </c>
      <c r="K297" s="53">
        <v>41037</v>
      </c>
      <c r="L297" s="52" t="s">
        <v>54</v>
      </c>
      <c r="M297" s="55"/>
      <c r="N297" s="52" t="s">
        <v>54</v>
      </c>
      <c r="O297" s="55"/>
      <c r="P297" s="52" t="s">
        <v>54</v>
      </c>
      <c r="Q297" s="55"/>
      <c r="R297" s="52" t="s">
        <v>54</v>
      </c>
      <c r="S297" s="52" t="s">
        <v>54</v>
      </c>
      <c r="T297" s="53" t="b">
        <v>0</v>
      </c>
      <c r="U297" s="52" t="s">
        <v>54</v>
      </c>
      <c r="V297" s="52" t="s">
        <v>54</v>
      </c>
    </row>
    <row r="298" spans="1:22" x14ac:dyDescent="0.25">
      <c r="A298" s="56">
        <v>185356</v>
      </c>
      <c r="B298" s="52" t="s">
        <v>43</v>
      </c>
      <c r="C298" s="52" t="s">
        <v>1699</v>
      </c>
      <c r="D298" s="53">
        <v>2007</v>
      </c>
      <c r="E298" s="52" t="s">
        <v>1700</v>
      </c>
      <c r="F298" s="52" t="s">
        <v>1709</v>
      </c>
      <c r="G298" s="52" t="s">
        <v>1618</v>
      </c>
      <c r="H298" s="54">
        <v>39563</v>
      </c>
      <c r="I298" s="54">
        <v>39563</v>
      </c>
      <c r="J298" s="52" t="s">
        <v>49</v>
      </c>
      <c r="K298" s="53">
        <v>40850</v>
      </c>
      <c r="L298" s="52" t="s">
        <v>54</v>
      </c>
      <c r="M298" s="55"/>
      <c r="N298" s="52" t="s">
        <v>54</v>
      </c>
      <c r="O298" s="55"/>
      <c r="P298" s="52" t="s">
        <v>54</v>
      </c>
      <c r="Q298" s="55"/>
      <c r="R298" s="52" t="s">
        <v>54</v>
      </c>
      <c r="S298" s="52" t="s">
        <v>54</v>
      </c>
      <c r="T298" s="53" t="b">
        <v>0</v>
      </c>
      <c r="U298" s="52" t="s">
        <v>54</v>
      </c>
      <c r="V298" s="52" t="s">
        <v>54</v>
      </c>
    </row>
    <row r="299" spans="1:22" x14ac:dyDescent="0.25">
      <c r="A299" s="56">
        <v>185357</v>
      </c>
      <c r="B299" s="52" t="s">
        <v>43</v>
      </c>
      <c r="C299" s="52" t="s">
        <v>1699</v>
      </c>
      <c r="D299" s="53">
        <v>2007</v>
      </c>
      <c r="E299" s="52" t="s">
        <v>1700</v>
      </c>
      <c r="F299" s="52" t="s">
        <v>1709</v>
      </c>
      <c r="G299" s="52" t="s">
        <v>1618</v>
      </c>
      <c r="H299" s="54">
        <v>39597</v>
      </c>
      <c r="I299" s="54">
        <v>39597</v>
      </c>
      <c r="J299" s="52" t="s">
        <v>49</v>
      </c>
      <c r="K299" s="53">
        <v>35061</v>
      </c>
      <c r="L299" s="52" t="s">
        <v>54</v>
      </c>
      <c r="M299" s="55"/>
      <c r="N299" s="52" t="s">
        <v>54</v>
      </c>
      <c r="O299" s="55"/>
      <c r="P299" s="52" t="s">
        <v>54</v>
      </c>
      <c r="Q299" s="55"/>
      <c r="R299" s="52" t="s">
        <v>54</v>
      </c>
      <c r="S299" s="52" t="s">
        <v>54</v>
      </c>
      <c r="T299" s="53" t="b">
        <v>0</v>
      </c>
      <c r="U299" s="52" t="s">
        <v>54</v>
      </c>
      <c r="V299" s="52" t="s">
        <v>54</v>
      </c>
    </row>
    <row r="300" spans="1:22" x14ac:dyDescent="0.25">
      <c r="A300" s="56">
        <v>185358</v>
      </c>
      <c r="B300" s="52" t="s">
        <v>43</v>
      </c>
      <c r="C300" s="52" t="s">
        <v>1699</v>
      </c>
      <c r="D300" s="53">
        <v>2007</v>
      </c>
      <c r="E300" s="52" t="s">
        <v>1700</v>
      </c>
      <c r="F300" s="52" t="s">
        <v>1709</v>
      </c>
      <c r="G300" s="52" t="s">
        <v>1618</v>
      </c>
      <c r="H300" s="54">
        <v>39597</v>
      </c>
      <c r="I300" s="54">
        <v>39597</v>
      </c>
      <c r="J300" s="52" t="s">
        <v>49</v>
      </c>
      <c r="K300" s="53">
        <v>41095</v>
      </c>
      <c r="L300" s="52" t="s">
        <v>54</v>
      </c>
      <c r="M300" s="55"/>
      <c r="N300" s="52" t="s">
        <v>49</v>
      </c>
      <c r="O300" s="53">
        <v>103</v>
      </c>
      <c r="P300" s="52" t="s">
        <v>54</v>
      </c>
      <c r="Q300" s="55"/>
      <c r="R300" s="52" t="s">
        <v>54</v>
      </c>
      <c r="S300" s="52" t="s">
        <v>54</v>
      </c>
      <c r="T300" s="53" t="b">
        <v>0</v>
      </c>
      <c r="U300" s="52" t="s">
        <v>54</v>
      </c>
      <c r="V300" s="52" t="s">
        <v>54</v>
      </c>
    </row>
    <row r="301" spans="1:22" x14ac:dyDescent="0.25">
      <c r="A301" s="56">
        <v>185359</v>
      </c>
      <c r="B301" s="52" t="s">
        <v>43</v>
      </c>
      <c r="C301" s="52" t="s">
        <v>1699</v>
      </c>
      <c r="D301" s="53">
        <v>2007</v>
      </c>
      <c r="E301" s="52" t="s">
        <v>1700</v>
      </c>
      <c r="F301" s="52" t="s">
        <v>1709</v>
      </c>
      <c r="G301" s="52" t="s">
        <v>1618</v>
      </c>
      <c r="H301" s="54">
        <v>39597</v>
      </c>
      <c r="I301" s="54">
        <v>39597</v>
      </c>
      <c r="J301" s="52" t="s">
        <v>49</v>
      </c>
      <c r="K301" s="53">
        <v>41715</v>
      </c>
      <c r="L301" s="52" t="s">
        <v>54</v>
      </c>
      <c r="M301" s="55"/>
      <c r="N301" s="52" t="s">
        <v>54</v>
      </c>
      <c r="O301" s="55"/>
      <c r="P301" s="52" t="s">
        <v>54</v>
      </c>
      <c r="Q301" s="55"/>
      <c r="R301" s="52" t="s">
        <v>54</v>
      </c>
      <c r="S301" s="52" t="s">
        <v>54</v>
      </c>
      <c r="T301" s="53" t="b">
        <v>0</v>
      </c>
      <c r="U301" s="52" t="s">
        <v>54</v>
      </c>
      <c r="V301" s="52" t="s">
        <v>54</v>
      </c>
    </row>
    <row r="302" spans="1:22" x14ac:dyDescent="0.25">
      <c r="A302" s="56">
        <v>185360</v>
      </c>
      <c r="B302" s="52" t="s">
        <v>43</v>
      </c>
      <c r="C302" s="52" t="s">
        <v>1696</v>
      </c>
      <c r="D302" s="53">
        <v>2008</v>
      </c>
      <c r="E302" s="52" t="s">
        <v>1697</v>
      </c>
      <c r="F302" s="52" t="s">
        <v>1698</v>
      </c>
      <c r="G302" s="52" t="s">
        <v>1618</v>
      </c>
      <c r="H302" s="54">
        <v>39955</v>
      </c>
      <c r="I302" s="54">
        <v>39955</v>
      </c>
      <c r="J302" s="52" t="s">
        <v>49</v>
      </c>
      <c r="K302" s="53">
        <v>36702</v>
      </c>
      <c r="L302" s="52" t="s">
        <v>54</v>
      </c>
      <c r="M302" s="55"/>
      <c r="N302" s="52" t="s">
        <v>59</v>
      </c>
      <c r="O302" s="53">
        <v>575625</v>
      </c>
      <c r="P302" s="52" t="s">
        <v>49</v>
      </c>
      <c r="Q302" s="53">
        <v>371</v>
      </c>
      <c r="R302" s="52" t="s">
        <v>54</v>
      </c>
      <c r="S302" s="52" t="s">
        <v>54</v>
      </c>
      <c r="T302" s="53" t="b">
        <v>0</v>
      </c>
      <c r="U302" s="52" t="s">
        <v>54</v>
      </c>
      <c r="V302" s="52" t="s">
        <v>54</v>
      </c>
    </row>
    <row r="303" spans="1:22" x14ac:dyDescent="0.25">
      <c r="A303" s="56">
        <v>185533</v>
      </c>
      <c r="B303" s="52" t="s">
        <v>43</v>
      </c>
      <c r="C303" s="52" t="s">
        <v>1705</v>
      </c>
      <c r="D303" s="53">
        <v>2002</v>
      </c>
      <c r="E303" s="52" t="s">
        <v>1706</v>
      </c>
      <c r="F303" s="52" t="s">
        <v>1707</v>
      </c>
      <c r="G303" s="52" t="s">
        <v>1618</v>
      </c>
      <c r="H303" s="54">
        <v>37755</v>
      </c>
      <c r="I303" s="54">
        <v>37767</v>
      </c>
      <c r="J303" s="52" t="s">
        <v>49</v>
      </c>
      <c r="K303" s="53">
        <v>50061</v>
      </c>
      <c r="L303" s="52" t="s">
        <v>54</v>
      </c>
      <c r="M303" s="55"/>
      <c r="N303" s="52" t="s">
        <v>59</v>
      </c>
      <c r="O303" s="53">
        <v>349806</v>
      </c>
      <c r="P303" s="52" t="s">
        <v>54</v>
      </c>
      <c r="Q303" s="55"/>
      <c r="R303" s="52" t="s">
        <v>1630</v>
      </c>
      <c r="S303" s="52" t="s">
        <v>1960</v>
      </c>
      <c r="T303" s="53" t="b">
        <v>1</v>
      </c>
      <c r="U303" s="52" t="s">
        <v>54</v>
      </c>
      <c r="V303" s="52" t="s">
        <v>1957</v>
      </c>
    </row>
    <row r="304" spans="1:22" x14ac:dyDescent="0.25">
      <c r="A304" s="56">
        <v>185535</v>
      </c>
      <c r="B304" s="52" t="s">
        <v>43</v>
      </c>
      <c r="C304" s="52" t="s">
        <v>1705</v>
      </c>
      <c r="D304" s="53">
        <v>2002</v>
      </c>
      <c r="E304" s="52" t="s">
        <v>1706</v>
      </c>
      <c r="F304" s="52" t="s">
        <v>1707</v>
      </c>
      <c r="G304" s="52" t="s">
        <v>1618</v>
      </c>
      <c r="H304" s="54">
        <v>37757</v>
      </c>
      <c r="I304" s="54">
        <v>37767</v>
      </c>
      <c r="J304" s="52" t="s">
        <v>49</v>
      </c>
      <c r="K304" s="53">
        <v>49975</v>
      </c>
      <c r="L304" s="52" t="s">
        <v>54</v>
      </c>
      <c r="M304" s="55"/>
      <c r="N304" s="52" t="s">
        <v>59</v>
      </c>
      <c r="O304" s="53">
        <v>317570</v>
      </c>
      <c r="P304" s="52" t="s">
        <v>54</v>
      </c>
      <c r="Q304" s="55"/>
      <c r="R304" s="52" t="s">
        <v>1630</v>
      </c>
      <c r="S304" s="52" t="s">
        <v>1960</v>
      </c>
      <c r="T304" s="53" t="b">
        <v>1</v>
      </c>
      <c r="U304" s="52" t="s">
        <v>54</v>
      </c>
      <c r="V304" s="52" t="s">
        <v>1957</v>
      </c>
    </row>
    <row r="305" spans="1:22" x14ac:dyDescent="0.25">
      <c r="A305" s="56">
        <v>185556</v>
      </c>
      <c r="B305" s="52" t="s">
        <v>43</v>
      </c>
      <c r="C305" s="52" t="s">
        <v>1615</v>
      </c>
      <c r="D305" s="53">
        <v>2007</v>
      </c>
      <c r="E305" s="52" t="s">
        <v>1616</v>
      </c>
      <c r="F305" s="52" t="s">
        <v>1617</v>
      </c>
      <c r="G305" s="52" t="s">
        <v>1618</v>
      </c>
      <c r="H305" s="54">
        <v>39601</v>
      </c>
      <c r="I305" s="54">
        <v>39601</v>
      </c>
      <c r="J305" s="52" t="s">
        <v>49</v>
      </c>
      <c r="K305" s="53">
        <v>25857</v>
      </c>
      <c r="L305" s="52" t="s">
        <v>54</v>
      </c>
      <c r="M305" s="55"/>
      <c r="N305" s="52" t="s">
        <v>49</v>
      </c>
      <c r="O305" s="53">
        <v>104</v>
      </c>
      <c r="P305" s="52" t="s">
        <v>54</v>
      </c>
      <c r="Q305" s="55"/>
      <c r="R305" s="52" t="s">
        <v>54</v>
      </c>
      <c r="S305" s="52" t="s">
        <v>54</v>
      </c>
      <c r="T305" s="53" t="b">
        <v>0</v>
      </c>
      <c r="U305" s="52" t="s">
        <v>54</v>
      </c>
      <c r="V305" s="52" t="s">
        <v>54</v>
      </c>
    </row>
    <row r="306" spans="1:22" x14ac:dyDescent="0.25">
      <c r="A306" s="56">
        <v>185557</v>
      </c>
      <c r="B306" s="52" t="s">
        <v>43</v>
      </c>
      <c r="C306" s="52" t="s">
        <v>1615</v>
      </c>
      <c r="D306" s="53">
        <v>2007</v>
      </c>
      <c r="E306" s="52" t="s">
        <v>1616</v>
      </c>
      <c r="F306" s="52" t="s">
        <v>1617</v>
      </c>
      <c r="G306" s="52" t="s">
        <v>1618</v>
      </c>
      <c r="H306" s="54">
        <v>39602</v>
      </c>
      <c r="I306" s="54">
        <v>39602</v>
      </c>
      <c r="J306" s="52" t="s">
        <v>49</v>
      </c>
      <c r="K306" s="53">
        <v>25630</v>
      </c>
      <c r="L306" s="52" t="s">
        <v>54</v>
      </c>
      <c r="M306" s="55"/>
      <c r="N306" s="52" t="s">
        <v>49</v>
      </c>
      <c r="O306" s="53">
        <v>311</v>
      </c>
      <c r="P306" s="52" t="s">
        <v>54</v>
      </c>
      <c r="Q306" s="55"/>
      <c r="R306" s="52" t="s">
        <v>54</v>
      </c>
      <c r="S306" s="52" t="s">
        <v>54</v>
      </c>
      <c r="T306" s="53" t="b">
        <v>0</v>
      </c>
      <c r="U306" s="52" t="s">
        <v>54</v>
      </c>
      <c r="V306" s="52" t="s">
        <v>54</v>
      </c>
    </row>
    <row r="307" spans="1:22" x14ac:dyDescent="0.25">
      <c r="A307" s="56">
        <v>185558</v>
      </c>
      <c r="B307" s="52" t="s">
        <v>43</v>
      </c>
      <c r="C307" s="52" t="s">
        <v>1615</v>
      </c>
      <c r="D307" s="53">
        <v>2007</v>
      </c>
      <c r="E307" s="52" t="s">
        <v>1616</v>
      </c>
      <c r="F307" s="52" t="s">
        <v>1617</v>
      </c>
      <c r="G307" s="52" t="s">
        <v>1618</v>
      </c>
      <c r="H307" s="54">
        <v>39602</v>
      </c>
      <c r="I307" s="54">
        <v>39602</v>
      </c>
      <c r="J307" s="52" t="s">
        <v>49</v>
      </c>
      <c r="K307" s="53">
        <v>25635</v>
      </c>
      <c r="L307" s="52" t="s">
        <v>54</v>
      </c>
      <c r="M307" s="55"/>
      <c r="N307" s="52" t="s">
        <v>49</v>
      </c>
      <c r="O307" s="53">
        <v>259</v>
      </c>
      <c r="P307" s="52" t="s">
        <v>54</v>
      </c>
      <c r="Q307" s="55"/>
      <c r="R307" s="52" t="s">
        <v>54</v>
      </c>
      <c r="S307" s="52" t="s">
        <v>54</v>
      </c>
      <c r="T307" s="53" t="b">
        <v>0</v>
      </c>
      <c r="U307" s="52" t="s">
        <v>54</v>
      </c>
      <c r="V307" s="52" t="s">
        <v>54</v>
      </c>
    </row>
    <row r="308" spans="1:22" x14ac:dyDescent="0.25">
      <c r="A308" s="56">
        <v>185612</v>
      </c>
      <c r="B308" s="52" t="s">
        <v>43</v>
      </c>
      <c r="C308" s="52" t="s">
        <v>1615</v>
      </c>
      <c r="D308" s="53">
        <v>2007</v>
      </c>
      <c r="E308" s="52" t="s">
        <v>1616</v>
      </c>
      <c r="F308" s="52" t="s">
        <v>1617</v>
      </c>
      <c r="G308" s="52" t="s">
        <v>1618</v>
      </c>
      <c r="H308" s="54">
        <v>39603</v>
      </c>
      <c r="I308" s="54">
        <v>39603</v>
      </c>
      <c r="J308" s="52" t="s">
        <v>49</v>
      </c>
      <c r="K308" s="53">
        <v>25727</v>
      </c>
      <c r="L308" s="52" t="s">
        <v>54</v>
      </c>
      <c r="M308" s="55"/>
      <c r="N308" s="52" t="s">
        <v>49</v>
      </c>
      <c r="O308" s="53">
        <v>260</v>
      </c>
      <c r="P308" s="52" t="s">
        <v>54</v>
      </c>
      <c r="Q308" s="55"/>
      <c r="R308" s="52" t="s">
        <v>54</v>
      </c>
      <c r="S308" s="52" t="s">
        <v>54</v>
      </c>
      <c r="T308" s="53" t="b">
        <v>0</v>
      </c>
      <c r="U308" s="52" t="s">
        <v>54</v>
      </c>
      <c r="V308" s="52" t="s">
        <v>54</v>
      </c>
    </row>
    <row r="309" spans="1:22" x14ac:dyDescent="0.25">
      <c r="A309" s="56">
        <v>185644</v>
      </c>
      <c r="B309" s="52" t="s">
        <v>43</v>
      </c>
      <c r="C309" s="52" t="s">
        <v>1696</v>
      </c>
      <c r="D309" s="53">
        <v>2006</v>
      </c>
      <c r="E309" s="52" t="s">
        <v>1697</v>
      </c>
      <c r="F309" s="52" t="s">
        <v>1698</v>
      </c>
      <c r="G309" s="52" t="s">
        <v>1618</v>
      </c>
      <c r="H309" s="54">
        <v>39231</v>
      </c>
      <c r="I309" s="54">
        <v>39231</v>
      </c>
      <c r="J309" s="52" t="s">
        <v>49</v>
      </c>
      <c r="K309" s="53">
        <v>15082</v>
      </c>
      <c r="L309" s="52" t="s">
        <v>54</v>
      </c>
      <c r="M309" s="55"/>
      <c r="N309" s="52" t="s">
        <v>59</v>
      </c>
      <c r="O309" s="53">
        <v>259693</v>
      </c>
      <c r="P309" s="52" t="s">
        <v>54</v>
      </c>
      <c r="Q309" s="55"/>
      <c r="R309" s="52" t="s">
        <v>54</v>
      </c>
      <c r="S309" s="52" t="s">
        <v>54</v>
      </c>
      <c r="T309" s="53" t="b">
        <v>0</v>
      </c>
      <c r="U309" s="52" t="s">
        <v>54</v>
      </c>
      <c r="V309" s="52" t="s">
        <v>54</v>
      </c>
    </row>
    <row r="310" spans="1:22" x14ac:dyDescent="0.25">
      <c r="A310" s="56">
        <v>185649</v>
      </c>
      <c r="B310" s="52" t="s">
        <v>43</v>
      </c>
      <c r="C310" s="52" t="s">
        <v>1696</v>
      </c>
      <c r="D310" s="53">
        <v>2005</v>
      </c>
      <c r="E310" s="52" t="s">
        <v>1697</v>
      </c>
      <c r="F310" s="52" t="s">
        <v>1698</v>
      </c>
      <c r="G310" s="52" t="s">
        <v>1618</v>
      </c>
      <c r="H310" s="54">
        <v>38861</v>
      </c>
      <c r="I310" s="54">
        <v>38884</v>
      </c>
      <c r="J310" s="52" t="s">
        <v>49</v>
      </c>
      <c r="K310" s="53">
        <v>22309</v>
      </c>
      <c r="L310" s="52" t="s">
        <v>54</v>
      </c>
      <c r="M310" s="55"/>
      <c r="N310" s="52" t="s">
        <v>59</v>
      </c>
      <c r="O310" s="53">
        <v>316131</v>
      </c>
      <c r="P310" s="52" t="s">
        <v>49</v>
      </c>
      <c r="Q310" s="53">
        <v>455</v>
      </c>
      <c r="R310" s="52" t="s">
        <v>54</v>
      </c>
      <c r="S310" s="52" t="s">
        <v>54</v>
      </c>
      <c r="T310" s="53" t="b">
        <v>0</v>
      </c>
      <c r="U310" s="52" t="s">
        <v>54</v>
      </c>
      <c r="V310" s="52" t="s">
        <v>54</v>
      </c>
    </row>
    <row r="311" spans="1:22" x14ac:dyDescent="0.25">
      <c r="A311" s="56">
        <v>185650</v>
      </c>
      <c r="B311" s="52" t="s">
        <v>43</v>
      </c>
      <c r="C311" s="52" t="s">
        <v>1696</v>
      </c>
      <c r="D311" s="53">
        <v>2005</v>
      </c>
      <c r="E311" s="52" t="s">
        <v>1697</v>
      </c>
      <c r="F311" s="52" t="s">
        <v>1698</v>
      </c>
      <c r="G311" s="52" t="s">
        <v>1618</v>
      </c>
      <c r="H311" s="54">
        <v>38861</v>
      </c>
      <c r="I311" s="54">
        <v>38884</v>
      </c>
      <c r="J311" s="52" t="s">
        <v>49</v>
      </c>
      <c r="K311" s="53">
        <v>22831</v>
      </c>
      <c r="L311" s="52" t="s">
        <v>54</v>
      </c>
      <c r="M311" s="55"/>
      <c r="N311" s="52" t="s">
        <v>59</v>
      </c>
      <c r="O311" s="53">
        <v>244309</v>
      </c>
      <c r="P311" s="52" t="s">
        <v>49</v>
      </c>
      <c r="Q311" s="53">
        <v>466</v>
      </c>
      <c r="R311" s="52" t="s">
        <v>54</v>
      </c>
      <c r="S311" s="52" t="s">
        <v>54</v>
      </c>
      <c r="T311" s="53" t="b">
        <v>0</v>
      </c>
      <c r="U311" s="52" t="s">
        <v>54</v>
      </c>
      <c r="V311" s="52" t="s">
        <v>54</v>
      </c>
    </row>
    <row r="312" spans="1:22" x14ac:dyDescent="0.25">
      <c r="A312" s="56">
        <v>185651</v>
      </c>
      <c r="B312" s="52" t="s">
        <v>43</v>
      </c>
      <c r="C312" s="52" t="s">
        <v>1696</v>
      </c>
      <c r="D312" s="53">
        <v>2005</v>
      </c>
      <c r="E312" s="52" t="s">
        <v>1697</v>
      </c>
      <c r="F312" s="52" t="s">
        <v>1698</v>
      </c>
      <c r="G312" s="52" t="s">
        <v>1618</v>
      </c>
      <c r="H312" s="54">
        <v>38861</v>
      </c>
      <c r="I312" s="54">
        <v>38884</v>
      </c>
      <c r="J312" s="52" t="s">
        <v>49</v>
      </c>
      <c r="K312" s="53">
        <v>23136</v>
      </c>
      <c r="L312" s="52" t="s">
        <v>54</v>
      </c>
      <c r="M312" s="55"/>
      <c r="N312" s="52" t="s">
        <v>59</v>
      </c>
      <c r="O312" s="53">
        <v>242619</v>
      </c>
      <c r="P312" s="52" t="s">
        <v>54</v>
      </c>
      <c r="Q312" s="55"/>
      <c r="R312" s="52" t="s">
        <v>54</v>
      </c>
      <c r="S312" s="52" t="s">
        <v>54</v>
      </c>
      <c r="T312" s="53" t="b">
        <v>0</v>
      </c>
      <c r="U312" s="52" t="s">
        <v>54</v>
      </c>
      <c r="V312" s="52" t="s">
        <v>54</v>
      </c>
    </row>
    <row r="313" spans="1:22" x14ac:dyDescent="0.25">
      <c r="A313" s="56">
        <v>185658</v>
      </c>
      <c r="B313" s="52" t="s">
        <v>43</v>
      </c>
      <c r="C313" s="52" t="s">
        <v>1705</v>
      </c>
      <c r="D313" s="53">
        <v>2006</v>
      </c>
      <c r="E313" s="52" t="s">
        <v>1706</v>
      </c>
      <c r="F313" s="52" t="s">
        <v>1707</v>
      </c>
      <c r="G313" s="52" t="s">
        <v>1618</v>
      </c>
      <c r="H313" s="54">
        <v>39218</v>
      </c>
      <c r="I313" s="54">
        <v>39225</v>
      </c>
      <c r="J313" s="52" t="s">
        <v>49</v>
      </c>
      <c r="K313" s="53">
        <v>24174</v>
      </c>
      <c r="L313" s="52" t="s">
        <v>54</v>
      </c>
      <c r="M313" s="55"/>
      <c r="N313" s="52" t="s">
        <v>59</v>
      </c>
      <c r="O313" s="53">
        <v>134398</v>
      </c>
      <c r="P313" s="52" t="s">
        <v>49</v>
      </c>
      <c r="Q313" s="53">
        <v>831</v>
      </c>
      <c r="R313" s="52" t="s">
        <v>1630</v>
      </c>
      <c r="S313" s="52" t="s">
        <v>1711</v>
      </c>
      <c r="T313" s="53" t="b">
        <v>0</v>
      </c>
      <c r="U313" s="52" t="s">
        <v>54</v>
      </c>
      <c r="V313" s="52" t="s">
        <v>54</v>
      </c>
    </row>
    <row r="314" spans="1:22" x14ac:dyDescent="0.25">
      <c r="A314" s="56">
        <v>185705</v>
      </c>
      <c r="B314" s="52" t="s">
        <v>43</v>
      </c>
      <c r="C314" s="52" t="s">
        <v>1699</v>
      </c>
      <c r="D314" s="53">
        <v>2008</v>
      </c>
      <c r="E314" s="52" t="s">
        <v>1700</v>
      </c>
      <c r="F314" s="52" t="s">
        <v>1701</v>
      </c>
      <c r="G314" s="52" t="s">
        <v>1618</v>
      </c>
      <c r="H314" s="54">
        <v>39952</v>
      </c>
      <c r="I314" s="54">
        <v>39952</v>
      </c>
      <c r="J314" s="52" t="s">
        <v>49</v>
      </c>
      <c r="K314" s="53">
        <v>29340</v>
      </c>
      <c r="L314" s="52" t="s">
        <v>54</v>
      </c>
      <c r="M314" s="55"/>
      <c r="N314" s="52" t="s">
        <v>59</v>
      </c>
      <c r="O314" s="53">
        <v>56213</v>
      </c>
      <c r="P314" s="52" t="s">
        <v>49</v>
      </c>
      <c r="Q314" s="53">
        <v>148</v>
      </c>
      <c r="R314" s="52" t="s">
        <v>54</v>
      </c>
      <c r="S314" s="52" t="s">
        <v>54</v>
      </c>
      <c r="T314" s="53" t="b">
        <v>0</v>
      </c>
      <c r="U314" s="52" t="s">
        <v>54</v>
      </c>
      <c r="V314" s="52" t="s">
        <v>54</v>
      </c>
    </row>
    <row r="315" spans="1:22" x14ac:dyDescent="0.25">
      <c r="A315" s="56">
        <v>185706</v>
      </c>
      <c r="B315" s="52" t="s">
        <v>43</v>
      </c>
      <c r="C315" s="52" t="s">
        <v>1705</v>
      </c>
      <c r="D315" s="53">
        <v>2006</v>
      </c>
      <c r="E315" s="52" t="s">
        <v>1706</v>
      </c>
      <c r="F315" s="52" t="s">
        <v>1707</v>
      </c>
      <c r="G315" s="52" t="s">
        <v>1618</v>
      </c>
      <c r="H315" s="54">
        <v>39218</v>
      </c>
      <c r="I315" s="54">
        <v>39225</v>
      </c>
      <c r="J315" s="52" t="s">
        <v>49</v>
      </c>
      <c r="K315" s="53">
        <v>23993</v>
      </c>
      <c r="L315" s="52" t="s">
        <v>54</v>
      </c>
      <c r="M315" s="55"/>
      <c r="N315" s="52" t="s">
        <v>59</v>
      </c>
      <c r="O315" s="53">
        <v>133810</v>
      </c>
      <c r="P315" s="52" t="s">
        <v>49</v>
      </c>
      <c r="Q315" s="53">
        <v>902</v>
      </c>
      <c r="R315" s="52" t="s">
        <v>1630</v>
      </c>
      <c r="S315" s="52" t="s">
        <v>1711</v>
      </c>
      <c r="T315" s="53" t="b">
        <v>0</v>
      </c>
      <c r="U315" s="52" t="s">
        <v>54</v>
      </c>
      <c r="V315" s="52" t="s">
        <v>54</v>
      </c>
    </row>
    <row r="316" spans="1:22" x14ac:dyDescent="0.25">
      <c r="A316" s="56">
        <v>185707</v>
      </c>
      <c r="B316" s="52" t="s">
        <v>43</v>
      </c>
      <c r="C316" s="52" t="s">
        <v>1615</v>
      </c>
      <c r="D316" s="53">
        <v>2007</v>
      </c>
      <c r="E316" s="52" t="s">
        <v>1616</v>
      </c>
      <c r="F316" s="52" t="s">
        <v>1617</v>
      </c>
      <c r="G316" s="52" t="s">
        <v>1618</v>
      </c>
      <c r="H316" s="54">
        <v>39605</v>
      </c>
      <c r="I316" s="54">
        <v>39605</v>
      </c>
      <c r="J316" s="52" t="s">
        <v>49</v>
      </c>
      <c r="K316" s="53">
        <v>25945</v>
      </c>
      <c r="L316" s="52" t="s">
        <v>54</v>
      </c>
      <c r="M316" s="55"/>
      <c r="N316" s="52" t="s">
        <v>54</v>
      </c>
      <c r="O316" s="55"/>
      <c r="P316" s="52" t="s">
        <v>54</v>
      </c>
      <c r="Q316" s="55"/>
      <c r="R316" s="52" t="s">
        <v>54</v>
      </c>
      <c r="S316" s="52" t="s">
        <v>54</v>
      </c>
      <c r="T316" s="53" t="b">
        <v>0</v>
      </c>
      <c r="U316" s="52" t="s">
        <v>54</v>
      </c>
      <c r="V316" s="52" t="s">
        <v>54</v>
      </c>
    </row>
    <row r="317" spans="1:22" x14ac:dyDescent="0.25">
      <c r="A317" s="56">
        <v>185708</v>
      </c>
      <c r="B317" s="52" t="s">
        <v>43</v>
      </c>
      <c r="C317" s="52" t="s">
        <v>1705</v>
      </c>
      <c r="D317" s="53">
        <v>2006</v>
      </c>
      <c r="E317" s="52" t="s">
        <v>1706</v>
      </c>
      <c r="F317" s="52" t="s">
        <v>1707</v>
      </c>
      <c r="G317" s="52" t="s">
        <v>1618</v>
      </c>
      <c r="H317" s="54">
        <v>39218</v>
      </c>
      <c r="I317" s="54">
        <v>39237</v>
      </c>
      <c r="J317" s="52" t="s">
        <v>49</v>
      </c>
      <c r="K317" s="53">
        <v>23603</v>
      </c>
      <c r="L317" s="52" t="s">
        <v>54</v>
      </c>
      <c r="M317" s="55"/>
      <c r="N317" s="52" t="s">
        <v>59</v>
      </c>
      <c r="O317" s="53">
        <v>116483</v>
      </c>
      <c r="P317" s="52" t="s">
        <v>49</v>
      </c>
      <c r="Q317" s="53">
        <v>1311</v>
      </c>
      <c r="R317" s="52" t="s">
        <v>1630</v>
      </c>
      <c r="S317" s="52" t="s">
        <v>1711</v>
      </c>
      <c r="T317" s="53" t="b">
        <v>0</v>
      </c>
      <c r="U317" s="52" t="s">
        <v>54</v>
      </c>
      <c r="V317" s="52" t="s">
        <v>54</v>
      </c>
    </row>
    <row r="318" spans="1:22" x14ac:dyDescent="0.25">
      <c r="A318" s="56">
        <v>185710</v>
      </c>
      <c r="B318" s="52" t="s">
        <v>43</v>
      </c>
      <c r="C318" s="52" t="s">
        <v>1705</v>
      </c>
      <c r="D318" s="53">
        <v>2006</v>
      </c>
      <c r="E318" s="52" t="s">
        <v>1706</v>
      </c>
      <c r="F318" s="52" t="s">
        <v>1707</v>
      </c>
      <c r="G318" s="52" t="s">
        <v>1618</v>
      </c>
      <c r="H318" s="54">
        <v>39218</v>
      </c>
      <c r="I318" s="54">
        <v>39237</v>
      </c>
      <c r="J318" s="52" t="s">
        <v>49</v>
      </c>
      <c r="K318" s="53">
        <v>23612</v>
      </c>
      <c r="L318" s="52" t="s">
        <v>54</v>
      </c>
      <c r="M318" s="55"/>
      <c r="N318" s="52" t="s">
        <v>59</v>
      </c>
      <c r="O318" s="53">
        <v>116483</v>
      </c>
      <c r="P318" s="52" t="s">
        <v>49</v>
      </c>
      <c r="Q318" s="53">
        <v>1309</v>
      </c>
      <c r="R318" s="52" t="s">
        <v>1630</v>
      </c>
      <c r="S318" s="52" t="s">
        <v>1711</v>
      </c>
      <c r="T318" s="53" t="b">
        <v>0</v>
      </c>
      <c r="U318" s="52" t="s">
        <v>54</v>
      </c>
      <c r="V318" s="52" t="s">
        <v>54</v>
      </c>
    </row>
    <row r="319" spans="1:22" x14ac:dyDescent="0.25">
      <c r="A319" s="56">
        <v>185728</v>
      </c>
      <c r="B319" s="52" t="s">
        <v>43</v>
      </c>
      <c r="C319" s="52" t="s">
        <v>1693</v>
      </c>
      <c r="D319" s="53">
        <v>2005</v>
      </c>
      <c r="E319" s="52" t="s">
        <v>1694</v>
      </c>
      <c r="F319" s="52" t="s">
        <v>1695</v>
      </c>
      <c r="G319" s="52" t="s">
        <v>43</v>
      </c>
      <c r="H319" s="54">
        <v>39196</v>
      </c>
      <c r="I319" s="54">
        <v>39197</v>
      </c>
      <c r="J319" s="52" t="s">
        <v>49</v>
      </c>
      <c r="K319" s="53">
        <v>33436</v>
      </c>
      <c r="L319" s="52" t="s">
        <v>54</v>
      </c>
      <c r="M319" s="55"/>
      <c r="N319" s="52" t="s">
        <v>59</v>
      </c>
      <c r="O319" s="53">
        <v>285</v>
      </c>
      <c r="P319" s="52" t="s">
        <v>49</v>
      </c>
      <c r="Q319" s="53">
        <v>222</v>
      </c>
      <c r="R319" s="52" t="s">
        <v>54</v>
      </c>
      <c r="S319" s="52" t="s">
        <v>54</v>
      </c>
      <c r="T319" s="53" t="b">
        <v>0</v>
      </c>
      <c r="U319" s="52" t="s">
        <v>54</v>
      </c>
      <c r="V319" s="52" t="s">
        <v>54</v>
      </c>
    </row>
    <row r="320" spans="1:22" x14ac:dyDescent="0.25">
      <c r="A320" s="56">
        <v>185743</v>
      </c>
      <c r="B320" s="52" t="s">
        <v>43</v>
      </c>
      <c r="C320" s="52" t="s">
        <v>1696</v>
      </c>
      <c r="D320" s="53">
        <v>2006</v>
      </c>
      <c r="E320" s="52" t="s">
        <v>1697</v>
      </c>
      <c r="F320" s="52" t="s">
        <v>1698</v>
      </c>
      <c r="G320" s="52" t="s">
        <v>1618</v>
      </c>
      <c r="H320" s="54">
        <v>39231</v>
      </c>
      <c r="I320" s="54">
        <v>39231</v>
      </c>
      <c r="J320" s="52" t="s">
        <v>49</v>
      </c>
      <c r="K320" s="53">
        <v>28289</v>
      </c>
      <c r="L320" s="52" t="s">
        <v>54</v>
      </c>
      <c r="M320" s="55"/>
      <c r="N320" s="52" t="s">
        <v>59</v>
      </c>
      <c r="O320" s="53">
        <v>492032</v>
      </c>
      <c r="P320" s="52" t="s">
        <v>49</v>
      </c>
      <c r="Q320" s="53">
        <v>286</v>
      </c>
      <c r="R320" s="52" t="s">
        <v>54</v>
      </c>
      <c r="S320" s="52" t="s">
        <v>54</v>
      </c>
      <c r="T320" s="53" t="b">
        <v>0</v>
      </c>
      <c r="U320" s="52" t="s">
        <v>54</v>
      </c>
      <c r="V320" s="52" t="s">
        <v>54</v>
      </c>
    </row>
    <row r="321" spans="1:22" x14ac:dyDescent="0.25">
      <c r="A321" s="56">
        <v>185744</v>
      </c>
      <c r="B321" s="52" t="s">
        <v>43</v>
      </c>
      <c r="C321" s="52" t="s">
        <v>1696</v>
      </c>
      <c r="D321" s="53">
        <v>2006</v>
      </c>
      <c r="E321" s="52" t="s">
        <v>1697</v>
      </c>
      <c r="F321" s="52" t="s">
        <v>1698</v>
      </c>
      <c r="G321" s="52" t="s">
        <v>1618</v>
      </c>
      <c r="H321" s="54">
        <v>39231</v>
      </c>
      <c r="I321" s="54">
        <v>39231</v>
      </c>
      <c r="J321" s="52" t="s">
        <v>49</v>
      </c>
      <c r="K321" s="53">
        <v>28658</v>
      </c>
      <c r="L321" s="52" t="s">
        <v>54</v>
      </c>
      <c r="M321" s="55"/>
      <c r="N321" s="52" t="s">
        <v>59</v>
      </c>
      <c r="O321" s="53">
        <v>493459</v>
      </c>
      <c r="P321" s="52" t="s">
        <v>54</v>
      </c>
      <c r="Q321" s="55"/>
      <c r="R321" s="52" t="s">
        <v>54</v>
      </c>
      <c r="S321" s="52" t="s">
        <v>54</v>
      </c>
      <c r="T321" s="53" t="b">
        <v>0</v>
      </c>
      <c r="U321" s="52" t="s">
        <v>54</v>
      </c>
      <c r="V321" s="52" t="s">
        <v>54</v>
      </c>
    </row>
    <row r="322" spans="1:22" x14ac:dyDescent="0.25">
      <c r="A322" s="56">
        <v>185745</v>
      </c>
      <c r="B322" s="52" t="s">
        <v>43</v>
      </c>
      <c r="C322" s="52" t="s">
        <v>1696</v>
      </c>
      <c r="D322" s="53">
        <v>2006</v>
      </c>
      <c r="E322" s="52" t="s">
        <v>1697</v>
      </c>
      <c r="F322" s="52" t="s">
        <v>1698</v>
      </c>
      <c r="G322" s="52" t="s">
        <v>1618</v>
      </c>
      <c r="H322" s="54">
        <v>39231</v>
      </c>
      <c r="I322" s="54">
        <v>39231</v>
      </c>
      <c r="J322" s="52" t="s">
        <v>49</v>
      </c>
      <c r="K322" s="53">
        <v>25326</v>
      </c>
      <c r="L322" s="52" t="s">
        <v>54</v>
      </c>
      <c r="M322" s="55"/>
      <c r="N322" s="52" t="s">
        <v>59</v>
      </c>
      <c r="O322" s="53">
        <v>436092</v>
      </c>
      <c r="P322" s="52" t="s">
        <v>54</v>
      </c>
      <c r="Q322" s="55"/>
      <c r="R322" s="52" t="s">
        <v>54</v>
      </c>
      <c r="S322" s="52" t="s">
        <v>54</v>
      </c>
      <c r="T322" s="53" t="b">
        <v>0</v>
      </c>
      <c r="U322" s="52" t="s">
        <v>54</v>
      </c>
      <c r="V322" s="52" t="s">
        <v>54</v>
      </c>
    </row>
    <row r="323" spans="1:22" x14ac:dyDescent="0.25">
      <c r="A323" s="56">
        <v>185746</v>
      </c>
      <c r="B323" s="52" t="s">
        <v>43</v>
      </c>
      <c r="C323" s="52" t="s">
        <v>1696</v>
      </c>
      <c r="D323" s="53">
        <v>2006</v>
      </c>
      <c r="E323" s="52" t="s">
        <v>1697</v>
      </c>
      <c r="F323" s="52" t="s">
        <v>1698</v>
      </c>
      <c r="G323" s="52" t="s">
        <v>1618</v>
      </c>
      <c r="H323" s="54">
        <v>39231</v>
      </c>
      <c r="I323" s="54">
        <v>39231</v>
      </c>
      <c r="J323" s="52" t="s">
        <v>49</v>
      </c>
      <c r="K323" s="53">
        <v>28001</v>
      </c>
      <c r="L323" s="52" t="s">
        <v>54</v>
      </c>
      <c r="M323" s="55"/>
      <c r="N323" s="52" t="s">
        <v>59</v>
      </c>
      <c r="O323" s="53">
        <v>491998</v>
      </c>
      <c r="P323" s="52" t="s">
        <v>49</v>
      </c>
      <c r="Q323" s="53">
        <v>571</v>
      </c>
      <c r="R323" s="52" t="s">
        <v>54</v>
      </c>
      <c r="S323" s="52" t="s">
        <v>54</v>
      </c>
      <c r="T323" s="53" t="b">
        <v>0</v>
      </c>
      <c r="U323" s="52" t="s">
        <v>54</v>
      </c>
      <c r="V323" s="52" t="s">
        <v>54</v>
      </c>
    </row>
    <row r="324" spans="1:22" x14ac:dyDescent="0.25">
      <c r="A324" s="56">
        <v>185808</v>
      </c>
      <c r="B324" s="52" t="s">
        <v>43</v>
      </c>
      <c r="C324" s="52" t="s">
        <v>1644</v>
      </c>
      <c r="D324" s="53">
        <v>2005</v>
      </c>
      <c r="E324" s="52" t="s">
        <v>1647</v>
      </c>
      <c r="F324" s="52" t="s">
        <v>1648</v>
      </c>
      <c r="G324" s="52" t="s">
        <v>1622</v>
      </c>
      <c r="H324" s="54">
        <v>38881</v>
      </c>
      <c r="I324" s="54">
        <v>38881</v>
      </c>
      <c r="J324" s="52" t="s">
        <v>49</v>
      </c>
      <c r="K324" s="53">
        <v>29367</v>
      </c>
      <c r="L324" s="52" t="s">
        <v>54</v>
      </c>
      <c r="M324" s="55"/>
      <c r="N324" s="52" t="s">
        <v>59</v>
      </c>
      <c r="O324" s="53">
        <v>11911</v>
      </c>
      <c r="P324" s="52" t="s">
        <v>49</v>
      </c>
      <c r="Q324" s="53">
        <v>44</v>
      </c>
      <c r="R324" s="52" t="s">
        <v>54</v>
      </c>
      <c r="S324" s="52" t="s">
        <v>54</v>
      </c>
      <c r="T324" s="53" t="b">
        <v>0</v>
      </c>
      <c r="U324" s="52" t="s">
        <v>54</v>
      </c>
      <c r="V324" s="52" t="s">
        <v>54</v>
      </c>
    </row>
    <row r="325" spans="1:22" x14ac:dyDescent="0.25">
      <c r="A325" s="56">
        <v>185809</v>
      </c>
      <c r="B325" s="52" t="s">
        <v>43</v>
      </c>
      <c r="C325" s="52" t="s">
        <v>1644</v>
      </c>
      <c r="D325" s="53">
        <v>2005</v>
      </c>
      <c r="E325" s="52" t="s">
        <v>1647</v>
      </c>
      <c r="F325" s="52" t="s">
        <v>1648</v>
      </c>
      <c r="G325" s="52" t="s">
        <v>1622</v>
      </c>
      <c r="H325" s="54">
        <v>38881</v>
      </c>
      <c r="I325" s="54">
        <v>38881</v>
      </c>
      <c r="J325" s="52" t="s">
        <v>49</v>
      </c>
      <c r="K325" s="53">
        <v>28850</v>
      </c>
      <c r="L325" s="52" t="s">
        <v>54</v>
      </c>
      <c r="M325" s="55"/>
      <c r="N325" s="52" t="s">
        <v>59</v>
      </c>
      <c r="O325" s="53">
        <v>11722</v>
      </c>
      <c r="P325" s="52" t="s">
        <v>49</v>
      </c>
      <c r="Q325" s="53">
        <v>93</v>
      </c>
      <c r="R325" s="52" t="s">
        <v>54</v>
      </c>
      <c r="S325" s="52" t="s">
        <v>54</v>
      </c>
      <c r="T325" s="53" t="b">
        <v>0</v>
      </c>
      <c r="U325" s="52" t="s">
        <v>54</v>
      </c>
      <c r="V325" s="52" t="s">
        <v>54</v>
      </c>
    </row>
    <row r="326" spans="1:22" x14ac:dyDescent="0.25">
      <c r="A326" s="56">
        <v>185810</v>
      </c>
      <c r="B326" s="52" t="s">
        <v>43</v>
      </c>
      <c r="C326" s="52" t="s">
        <v>1699</v>
      </c>
      <c r="D326" s="53">
        <v>2005</v>
      </c>
      <c r="E326" s="52" t="s">
        <v>1700</v>
      </c>
      <c r="F326" s="52" t="s">
        <v>1709</v>
      </c>
      <c r="G326" s="52" t="s">
        <v>1618</v>
      </c>
      <c r="H326" s="54">
        <v>38852</v>
      </c>
      <c r="I326" s="54">
        <v>38852</v>
      </c>
      <c r="J326" s="52" t="s">
        <v>49</v>
      </c>
      <c r="K326" s="53">
        <v>29646</v>
      </c>
      <c r="L326" s="52" t="s">
        <v>54</v>
      </c>
      <c r="M326" s="55"/>
      <c r="N326" s="52" t="s">
        <v>59</v>
      </c>
      <c r="O326" s="53">
        <v>225579</v>
      </c>
      <c r="P326" s="52" t="s">
        <v>54</v>
      </c>
      <c r="Q326" s="55"/>
      <c r="R326" s="52" t="s">
        <v>54</v>
      </c>
      <c r="S326" s="52" t="s">
        <v>54</v>
      </c>
      <c r="T326" s="53" t="b">
        <v>0</v>
      </c>
      <c r="U326" s="52" t="s">
        <v>54</v>
      </c>
      <c r="V326" s="52" t="s">
        <v>54</v>
      </c>
    </row>
    <row r="327" spans="1:22" x14ac:dyDescent="0.25">
      <c r="A327" s="56">
        <v>185811</v>
      </c>
      <c r="B327" s="52" t="s">
        <v>43</v>
      </c>
      <c r="C327" s="52" t="s">
        <v>1699</v>
      </c>
      <c r="D327" s="53">
        <v>2005</v>
      </c>
      <c r="E327" s="52" t="s">
        <v>1700</v>
      </c>
      <c r="F327" s="52" t="s">
        <v>1709</v>
      </c>
      <c r="G327" s="52" t="s">
        <v>1618</v>
      </c>
      <c r="H327" s="54">
        <v>38852</v>
      </c>
      <c r="I327" s="54">
        <v>38852</v>
      </c>
      <c r="J327" s="52" t="s">
        <v>49</v>
      </c>
      <c r="K327" s="53">
        <v>29364</v>
      </c>
      <c r="L327" s="52" t="s">
        <v>54</v>
      </c>
      <c r="M327" s="55"/>
      <c r="N327" s="52" t="s">
        <v>59</v>
      </c>
      <c r="O327" s="53">
        <v>223434</v>
      </c>
      <c r="P327" s="52" t="s">
        <v>54</v>
      </c>
      <c r="Q327" s="55"/>
      <c r="R327" s="52" t="s">
        <v>54</v>
      </c>
      <c r="S327" s="52" t="s">
        <v>54</v>
      </c>
      <c r="T327" s="53" t="b">
        <v>0</v>
      </c>
      <c r="U327" s="52" t="s">
        <v>54</v>
      </c>
      <c r="V327" s="52" t="s">
        <v>54</v>
      </c>
    </row>
    <row r="328" spans="1:22" x14ac:dyDescent="0.25">
      <c r="A328" s="56">
        <v>185812</v>
      </c>
      <c r="B328" s="52" t="s">
        <v>43</v>
      </c>
      <c r="C328" s="52" t="s">
        <v>1699</v>
      </c>
      <c r="D328" s="53">
        <v>2005</v>
      </c>
      <c r="E328" s="52" t="s">
        <v>1700</v>
      </c>
      <c r="F328" s="52" t="s">
        <v>1709</v>
      </c>
      <c r="G328" s="52" t="s">
        <v>1618</v>
      </c>
      <c r="H328" s="54">
        <v>38852</v>
      </c>
      <c r="I328" s="54">
        <v>38852</v>
      </c>
      <c r="J328" s="52" t="s">
        <v>49</v>
      </c>
      <c r="K328" s="53">
        <v>26464</v>
      </c>
      <c r="L328" s="52" t="s">
        <v>54</v>
      </c>
      <c r="M328" s="55"/>
      <c r="N328" s="52" t="s">
        <v>59</v>
      </c>
      <c r="O328" s="53">
        <v>201367</v>
      </c>
      <c r="P328" s="52" t="s">
        <v>54</v>
      </c>
      <c r="Q328" s="55"/>
      <c r="R328" s="52" t="s">
        <v>54</v>
      </c>
      <c r="S328" s="52" t="s">
        <v>54</v>
      </c>
      <c r="T328" s="53" t="b">
        <v>0</v>
      </c>
      <c r="U328" s="52" t="s">
        <v>54</v>
      </c>
      <c r="V328" s="52" t="s">
        <v>54</v>
      </c>
    </row>
    <row r="329" spans="1:22" x14ac:dyDescent="0.25">
      <c r="A329" s="56">
        <v>185813</v>
      </c>
      <c r="B329" s="52" t="s">
        <v>43</v>
      </c>
      <c r="C329" s="52" t="s">
        <v>1696</v>
      </c>
      <c r="D329" s="53">
        <v>2006</v>
      </c>
      <c r="E329" s="52" t="s">
        <v>1697</v>
      </c>
      <c r="F329" s="52" t="s">
        <v>1698</v>
      </c>
      <c r="G329" s="52" t="s">
        <v>1618</v>
      </c>
      <c r="H329" s="54">
        <v>39231</v>
      </c>
      <c r="I329" s="54">
        <v>39231</v>
      </c>
      <c r="J329" s="52" t="s">
        <v>49</v>
      </c>
      <c r="K329" s="53">
        <v>25172</v>
      </c>
      <c r="L329" s="52" t="s">
        <v>54</v>
      </c>
      <c r="M329" s="55"/>
      <c r="N329" s="52" t="s">
        <v>59</v>
      </c>
      <c r="O329" s="53">
        <v>433441</v>
      </c>
      <c r="P329" s="52" t="s">
        <v>54</v>
      </c>
      <c r="Q329" s="55"/>
      <c r="R329" s="52" t="s">
        <v>54</v>
      </c>
      <c r="S329" s="52" t="s">
        <v>54</v>
      </c>
      <c r="T329" s="53" t="b">
        <v>0</v>
      </c>
      <c r="U329" s="52" t="s">
        <v>54</v>
      </c>
      <c r="V329" s="52" t="s">
        <v>54</v>
      </c>
    </row>
    <row r="330" spans="1:22" x14ac:dyDescent="0.25">
      <c r="A330" s="56">
        <v>185814</v>
      </c>
      <c r="B330" s="52" t="s">
        <v>43</v>
      </c>
      <c r="C330" s="52" t="s">
        <v>1696</v>
      </c>
      <c r="D330" s="53">
        <v>2006</v>
      </c>
      <c r="E330" s="52" t="s">
        <v>1697</v>
      </c>
      <c r="F330" s="52" t="s">
        <v>1698</v>
      </c>
      <c r="G330" s="52" t="s">
        <v>1618</v>
      </c>
      <c r="H330" s="54">
        <v>39231</v>
      </c>
      <c r="I330" s="54">
        <v>39231</v>
      </c>
      <c r="J330" s="52" t="s">
        <v>49</v>
      </c>
      <c r="K330" s="53">
        <v>25274</v>
      </c>
      <c r="L330" s="52" t="s">
        <v>54</v>
      </c>
      <c r="M330" s="55"/>
      <c r="N330" s="52" t="s">
        <v>59</v>
      </c>
      <c r="O330" s="53">
        <v>435188</v>
      </c>
      <c r="P330" s="52" t="s">
        <v>54</v>
      </c>
      <c r="Q330" s="55"/>
      <c r="R330" s="52" t="s">
        <v>54</v>
      </c>
      <c r="S330" s="52" t="s">
        <v>54</v>
      </c>
      <c r="T330" s="53" t="b">
        <v>0</v>
      </c>
      <c r="U330" s="52" t="s">
        <v>54</v>
      </c>
      <c r="V330" s="52" t="s">
        <v>54</v>
      </c>
    </row>
    <row r="331" spans="1:22" x14ac:dyDescent="0.25">
      <c r="A331" s="56">
        <v>185815</v>
      </c>
      <c r="B331" s="52" t="s">
        <v>43</v>
      </c>
      <c r="C331" s="52" t="s">
        <v>1696</v>
      </c>
      <c r="D331" s="53">
        <v>2006</v>
      </c>
      <c r="E331" s="52" t="s">
        <v>1697</v>
      </c>
      <c r="F331" s="52" t="s">
        <v>1698</v>
      </c>
      <c r="G331" s="52" t="s">
        <v>1618</v>
      </c>
      <c r="H331" s="54">
        <v>39231</v>
      </c>
      <c r="I331" s="54">
        <v>39231</v>
      </c>
      <c r="J331" s="52" t="s">
        <v>49</v>
      </c>
      <c r="K331" s="53">
        <v>23817</v>
      </c>
      <c r="L331" s="52" t="s">
        <v>54</v>
      </c>
      <c r="M331" s="55"/>
      <c r="N331" s="52" t="s">
        <v>59</v>
      </c>
      <c r="O331" s="53">
        <v>410103</v>
      </c>
      <c r="P331" s="52" t="s">
        <v>54</v>
      </c>
      <c r="Q331" s="55"/>
      <c r="R331" s="52" t="s">
        <v>54</v>
      </c>
      <c r="S331" s="52" t="s">
        <v>54</v>
      </c>
      <c r="T331" s="53" t="b">
        <v>0</v>
      </c>
      <c r="U331" s="52" t="s">
        <v>54</v>
      </c>
      <c r="V331" s="52" t="s">
        <v>54</v>
      </c>
    </row>
    <row r="332" spans="1:22" x14ac:dyDescent="0.25">
      <c r="A332" s="56">
        <v>185817</v>
      </c>
      <c r="B332" s="52" t="s">
        <v>43</v>
      </c>
      <c r="C332" s="52" t="s">
        <v>1696</v>
      </c>
      <c r="D332" s="53">
        <v>2005</v>
      </c>
      <c r="E332" s="52" t="s">
        <v>1697</v>
      </c>
      <c r="F332" s="52" t="s">
        <v>1698</v>
      </c>
      <c r="G332" s="52" t="s">
        <v>1618</v>
      </c>
      <c r="H332" s="54">
        <v>38861</v>
      </c>
      <c r="I332" s="54">
        <v>38884</v>
      </c>
      <c r="J332" s="52" t="s">
        <v>49</v>
      </c>
      <c r="K332" s="53">
        <v>22530</v>
      </c>
      <c r="L332" s="52" t="s">
        <v>54</v>
      </c>
      <c r="M332" s="55"/>
      <c r="N332" s="52" t="s">
        <v>59</v>
      </c>
      <c r="O332" s="53">
        <v>241088</v>
      </c>
      <c r="P332" s="52" t="s">
        <v>49</v>
      </c>
      <c r="Q332" s="53">
        <v>460</v>
      </c>
      <c r="R332" s="52" t="s">
        <v>54</v>
      </c>
      <c r="S332" s="52" t="s">
        <v>54</v>
      </c>
      <c r="T332" s="53" t="b">
        <v>0</v>
      </c>
      <c r="U332" s="52" t="s">
        <v>54</v>
      </c>
      <c r="V332" s="52" t="s">
        <v>54</v>
      </c>
    </row>
    <row r="333" spans="1:22" x14ac:dyDescent="0.25">
      <c r="A333" s="56">
        <v>185818</v>
      </c>
      <c r="B333" s="52" t="s">
        <v>43</v>
      </c>
      <c r="C333" s="52" t="s">
        <v>1699</v>
      </c>
      <c r="D333" s="53">
        <v>2005</v>
      </c>
      <c r="E333" s="52" t="s">
        <v>1700</v>
      </c>
      <c r="F333" s="52" t="s">
        <v>1709</v>
      </c>
      <c r="G333" s="52" t="s">
        <v>1618</v>
      </c>
      <c r="H333" s="54">
        <v>38832</v>
      </c>
      <c r="I333" s="54">
        <v>38832</v>
      </c>
      <c r="J333" s="52" t="s">
        <v>49</v>
      </c>
      <c r="K333" s="53">
        <v>29556</v>
      </c>
      <c r="L333" s="52" t="s">
        <v>54</v>
      </c>
      <c r="M333" s="55"/>
      <c r="N333" s="52" t="s">
        <v>59</v>
      </c>
      <c r="O333" s="53">
        <v>224505</v>
      </c>
      <c r="P333" s="52" t="s">
        <v>54</v>
      </c>
      <c r="Q333" s="55"/>
      <c r="R333" s="52" t="s">
        <v>54</v>
      </c>
      <c r="S333" s="52" t="s">
        <v>54</v>
      </c>
      <c r="T333" s="53" t="b">
        <v>0</v>
      </c>
      <c r="U333" s="52" t="s">
        <v>54</v>
      </c>
      <c r="V333" s="52" t="s">
        <v>54</v>
      </c>
    </row>
    <row r="334" spans="1:22" x14ac:dyDescent="0.25">
      <c r="A334" s="56">
        <v>185819</v>
      </c>
      <c r="B334" s="52" t="s">
        <v>43</v>
      </c>
      <c r="C334" s="52" t="s">
        <v>1699</v>
      </c>
      <c r="D334" s="53">
        <v>2005</v>
      </c>
      <c r="E334" s="52" t="s">
        <v>1700</v>
      </c>
      <c r="F334" s="52" t="s">
        <v>1709</v>
      </c>
      <c r="G334" s="52" t="s">
        <v>1618</v>
      </c>
      <c r="H334" s="54">
        <v>38832</v>
      </c>
      <c r="I334" s="54">
        <v>38832</v>
      </c>
      <c r="J334" s="52" t="s">
        <v>49</v>
      </c>
      <c r="K334" s="53">
        <v>29313</v>
      </c>
      <c r="L334" s="52" t="s">
        <v>54</v>
      </c>
      <c r="M334" s="55"/>
      <c r="N334" s="52" t="s">
        <v>59</v>
      </c>
      <c r="O334" s="53">
        <v>222660</v>
      </c>
      <c r="P334" s="52" t="s">
        <v>54</v>
      </c>
      <c r="Q334" s="55"/>
      <c r="R334" s="52" t="s">
        <v>54</v>
      </c>
      <c r="S334" s="52" t="s">
        <v>54</v>
      </c>
      <c r="T334" s="53" t="b">
        <v>0</v>
      </c>
      <c r="U334" s="52" t="s">
        <v>54</v>
      </c>
      <c r="V334" s="52" t="s">
        <v>54</v>
      </c>
    </row>
    <row r="335" spans="1:22" x14ac:dyDescent="0.25">
      <c r="A335" s="56">
        <v>185820</v>
      </c>
      <c r="B335" s="52" t="s">
        <v>43</v>
      </c>
      <c r="C335" s="52" t="s">
        <v>1699</v>
      </c>
      <c r="D335" s="53">
        <v>2005</v>
      </c>
      <c r="E335" s="52" t="s">
        <v>1700</v>
      </c>
      <c r="F335" s="52" t="s">
        <v>1709</v>
      </c>
      <c r="G335" s="52" t="s">
        <v>1618</v>
      </c>
      <c r="H335" s="54">
        <v>38832</v>
      </c>
      <c r="I335" s="54">
        <v>38832</v>
      </c>
      <c r="J335" s="52" t="s">
        <v>49</v>
      </c>
      <c r="K335" s="53">
        <v>26426</v>
      </c>
      <c r="L335" s="52" t="s">
        <v>54</v>
      </c>
      <c r="M335" s="55"/>
      <c r="N335" s="52" t="s">
        <v>59</v>
      </c>
      <c r="O335" s="53">
        <v>201740</v>
      </c>
      <c r="P335" s="52" t="s">
        <v>49</v>
      </c>
      <c r="Q335" s="53">
        <v>133</v>
      </c>
      <c r="R335" s="52" t="s">
        <v>54</v>
      </c>
      <c r="S335" s="52" t="s">
        <v>54</v>
      </c>
      <c r="T335" s="53" t="b">
        <v>0</v>
      </c>
      <c r="U335" s="52" t="s">
        <v>54</v>
      </c>
      <c r="V335" s="52" t="s">
        <v>54</v>
      </c>
    </row>
    <row r="336" spans="1:22" x14ac:dyDescent="0.25">
      <c r="A336" s="56">
        <v>185821</v>
      </c>
      <c r="B336" s="52" t="s">
        <v>43</v>
      </c>
      <c r="C336" s="52" t="s">
        <v>1702</v>
      </c>
      <c r="D336" s="53">
        <v>2006</v>
      </c>
      <c r="E336" s="52" t="s">
        <v>1703</v>
      </c>
      <c r="F336" s="52" t="s">
        <v>1704</v>
      </c>
      <c r="G336" s="52" t="s">
        <v>1618</v>
      </c>
      <c r="H336" s="54">
        <v>39230</v>
      </c>
      <c r="I336" s="54">
        <v>39235</v>
      </c>
      <c r="J336" s="52" t="s">
        <v>49</v>
      </c>
      <c r="K336" s="53">
        <v>25174</v>
      </c>
      <c r="L336" s="52" t="s">
        <v>54</v>
      </c>
      <c r="M336" s="55"/>
      <c r="N336" s="52" t="s">
        <v>59</v>
      </c>
      <c r="O336" s="53">
        <v>738544</v>
      </c>
      <c r="P336" s="52" t="s">
        <v>54</v>
      </c>
      <c r="Q336" s="55"/>
      <c r="R336" s="52" t="s">
        <v>54</v>
      </c>
      <c r="S336" s="52" t="s">
        <v>54</v>
      </c>
      <c r="T336" s="53" t="b">
        <v>0</v>
      </c>
      <c r="U336" s="52" t="s">
        <v>54</v>
      </c>
      <c r="V336" s="52" t="s">
        <v>54</v>
      </c>
    </row>
    <row r="337" spans="1:22" x14ac:dyDescent="0.25">
      <c r="A337" s="56">
        <v>185822</v>
      </c>
      <c r="B337" s="52" t="s">
        <v>43</v>
      </c>
      <c r="C337" s="52" t="s">
        <v>1702</v>
      </c>
      <c r="D337" s="53">
        <v>2006</v>
      </c>
      <c r="E337" s="52" t="s">
        <v>1703</v>
      </c>
      <c r="F337" s="52" t="s">
        <v>1704</v>
      </c>
      <c r="G337" s="52" t="s">
        <v>1618</v>
      </c>
      <c r="H337" s="54">
        <v>39230</v>
      </c>
      <c r="I337" s="54">
        <v>39235</v>
      </c>
      <c r="J337" s="52" t="s">
        <v>49</v>
      </c>
      <c r="K337" s="53">
        <v>25159</v>
      </c>
      <c r="L337" s="52" t="s">
        <v>54</v>
      </c>
      <c r="M337" s="55"/>
      <c r="N337" s="52" t="s">
        <v>59</v>
      </c>
      <c r="O337" s="53">
        <v>738104</v>
      </c>
      <c r="P337" s="52" t="s">
        <v>54</v>
      </c>
      <c r="Q337" s="55"/>
      <c r="R337" s="52" t="s">
        <v>54</v>
      </c>
      <c r="S337" s="52" t="s">
        <v>54</v>
      </c>
      <c r="T337" s="53" t="b">
        <v>0</v>
      </c>
      <c r="U337" s="52" t="s">
        <v>54</v>
      </c>
      <c r="V337" s="52" t="s">
        <v>54</v>
      </c>
    </row>
    <row r="338" spans="1:22" x14ac:dyDescent="0.25">
      <c r="A338" s="56">
        <v>185823</v>
      </c>
      <c r="B338" s="52" t="s">
        <v>43</v>
      </c>
      <c r="C338" s="52" t="s">
        <v>1702</v>
      </c>
      <c r="D338" s="53">
        <v>2006</v>
      </c>
      <c r="E338" s="52" t="s">
        <v>1703</v>
      </c>
      <c r="F338" s="52" t="s">
        <v>1704</v>
      </c>
      <c r="G338" s="52" t="s">
        <v>1618</v>
      </c>
      <c r="H338" s="54">
        <v>39230</v>
      </c>
      <c r="I338" s="54">
        <v>39235</v>
      </c>
      <c r="J338" s="52" t="s">
        <v>49</v>
      </c>
      <c r="K338" s="53">
        <v>25200</v>
      </c>
      <c r="L338" s="52" t="s">
        <v>54</v>
      </c>
      <c r="M338" s="55"/>
      <c r="N338" s="52" t="s">
        <v>59</v>
      </c>
      <c r="O338" s="53">
        <v>739307</v>
      </c>
      <c r="P338" s="52" t="s">
        <v>54</v>
      </c>
      <c r="Q338" s="55"/>
      <c r="R338" s="52" t="s">
        <v>54</v>
      </c>
      <c r="S338" s="52" t="s">
        <v>54</v>
      </c>
      <c r="T338" s="53" t="b">
        <v>0</v>
      </c>
      <c r="U338" s="52" t="s">
        <v>54</v>
      </c>
      <c r="V338" s="52" t="s">
        <v>54</v>
      </c>
    </row>
    <row r="339" spans="1:22" x14ac:dyDescent="0.25">
      <c r="A339" s="56">
        <v>185824</v>
      </c>
      <c r="B339" s="52" t="s">
        <v>43</v>
      </c>
      <c r="C339" s="52" t="s">
        <v>1702</v>
      </c>
      <c r="D339" s="53">
        <v>2006</v>
      </c>
      <c r="E339" s="52" t="s">
        <v>1703</v>
      </c>
      <c r="F339" s="52" t="s">
        <v>1704</v>
      </c>
      <c r="G339" s="52" t="s">
        <v>1618</v>
      </c>
      <c r="H339" s="54">
        <v>39230</v>
      </c>
      <c r="I339" s="54">
        <v>39235</v>
      </c>
      <c r="J339" s="52" t="s">
        <v>49</v>
      </c>
      <c r="K339" s="53">
        <v>25161</v>
      </c>
      <c r="L339" s="52" t="s">
        <v>54</v>
      </c>
      <c r="M339" s="55"/>
      <c r="N339" s="52" t="s">
        <v>59</v>
      </c>
      <c r="O339" s="53">
        <v>656649</v>
      </c>
      <c r="P339" s="52" t="s">
        <v>54</v>
      </c>
      <c r="Q339" s="55"/>
      <c r="R339" s="52" t="s">
        <v>54</v>
      </c>
      <c r="S339" s="52" t="s">
        <v>54</v>
      </c>
      <c r="T339" s="53" t="b">
        <v>0</v>
      </c>
      <c r="U339" s="52" t="s">
        <v>54</v>
      </c>
      <c r="V339" s="52" t="s">
        <v>54</v>
      </c>
    </row>
    <row r="340" spans="1:22" x14ac:dyDescent="0.25">
      <c r="A340" s="56">
        <v>185825</v>
      </c>
      <c r="B340" s="52" t="s">
        <v>43</v>
      </c>
      <c r="C340" s="52" t="s">
        <v>1702</v>
      </c>
      <c r="D340" s="53">
        <v>2006</v>
      </c>
      <c r="E340" s="52" t="s">
        <v>1703</v>
      </c>
      <c r="F340" s="52" t="s">
        <v>1704</v>
      </c>
      <c r="G340" s="52" t="s">
        <v>1618</v>
      </c>
      <c r="H340" s="54">
        <v>39230</v>
      </c>
      <c r="I340" s="54">
        <v>39235</v>
      </c>
      <c r="J340" s="52" t="s">
        <v>49</v>
      </c>
      <c r="K340" s="53">
        <v>25156</v>
      </c>
      <c r="L340" s="52" t="s">
        <v>54</v>
      </c>
      <c r="M340" s="55"/>
      <c r="N340" s="52" t="s">
        <v>59</v>
      </c>
      <c r="O340" s="53">
        <v>658788</v>
      </c>
      <c r="P340" s="52" t="s">
        <v>54</v>
      </c>
      <c r="Q340" s="55"/>
      <c r="R340" s="52" t="s">
        <v>54</v>
      </c>
      <c r="S340" s="52" t="s">
        <v>54</v>
      </c>
      <c r="T340" s="53" t="b">
        <v>0</v>
      </c>
      <c r="U340" s="52" t="s">
        <v>54</v>
      </c>
      <c r="V340" s="52" t="s">
        <v>54</v>
      </c>
    </row>
    <row r="341" spans="1:22" x14ac:dyDescent="0.25">
      <c r="A341" s="56">
        <v>185826</v>
      </c>
      <c r="B341" s="52" t="s">
        <v>43</v>
      </c>
      <c r="C341" s="52" t="s">
        <v>1702</v>
      </c>
      <c r="D341" s="53">
        <v>2006</v>
      </c>
      <c r="E341" s="52" t="s">
        <v>1703</v>
      </c>
      <c r="F341" s="52" t="s">
        <v>1704</v>
      </c>
      <c r="G341" s="52" t="s">
        <v>1618</v>
      </c>
      <c r="H341" s="54">
        <v>39230</v>
      </c>
      <c r="I341" s="54">
        <v>39235</v>
      </c>
      <c r="J341" s="52" t="s">
        <v>49</v>
      </c>
      <c r="K341" s="53">
        <v>25233</v>
      </c>
      <c r="L341" s="52" t="s">
        <v>54</v>
      </c>
      <c r="M341" s="55"/>
      <c r="N341" s="52" t="s">
        <v>59</v>
      </c>
      <c r="O341" s="53">
        <v>679367</v>
      </c>
      <c r="P341" s="52" t="s">
        <v>54</v>
      </c>
      <c r="Q341" s="55"/>
      <c r="R341" s="52" t="s">
        <v>54</v>
      </c>
      <c r="S341" s="52" t="s">
        <v>54</v>
      </c>
      <c r="T341" s="53" t="b">
        <v>0</v>
      </c>
      <c r="U341" s="52" t="s">
        <v>54</v>
      </c>
      <c r="V341" s="52" t="s">
        <v>54</v>
      </c>
    </row>
    <row r="342" spans="1:22" x14ac:dyDescent="0.25">
      <c r="A342" s="56">
        <v>185827</v>
      </c>
      <c r="B342" s="52" t="s">
        <v>43</v>
      </c>
      <c r="C342" s="52" t="s">
        <v>1702</v>
      </c>
      <c r="D342" s="53">
        <v>2006</v>
      </c>
      <c r="E342" s="52" t="s">
        <v>1703</v>
      </c>
      <c r="F342" s="52" t="s">
        <v>1704</v>
      </c>
      <c r="G342" s="52" t="s">
        <v>1618</v>
      </c>
      <c r="H342" s="54">
        <v>39230</v>
      </c>
      <c r="I342" s="54">
        <v>39235</v>
      </c>
      <c r="J342" s="52" t="s">
        <v>49</v>
      </c>
      <c r="K342" s="53">
        <v>25200</v>
      </c>
      <c r="L342" s="52" t="s">
        <v>54</v>
      </c>
      <c r="M342" s="55"/>
      <c r="N342" s="52" t="s">
        <v>59</v>
      </c>
      <c r="O342" s="53">
        <v>675989</v>
      </c>
      <c r="P342" s="52" t="s">
        <v>54</v>
      </c>
      <c r="Q342" s="55"/>
      <c r="R342" s="52" t="s">
        <v>54</v>
      </c>
      <c r="S342" s="52" t="s">
        <v>54</v>
      </c>
      <c r="T342" s="53" t="b">
        <v>0</v>
      </c>
      <c r="U342" s="52" t="s">
        <v>54</v>
      </c>
      <c r="V342" s="52" t="s">
        <v>54</v>
      </c>
    </row>
    <row r="343" spans="1:22" x14ac:dyDescent="0.25">
      <c r="A343" s="56">
        <v>185828</v>
      </c>
      <c r="B343" s="52" t="s">
        <v>43</v>
      </c>
      <c r="C343" s="52" t="s">
        <v>1702</v>
      </c>
      <c r="D343" s="53">
        <v>2006</v>
      </c>
      <c r="E343" s="52" t="s">
        <v>1703</v>
      </c>
      <c r="F343" s="52" t="s">
        <v>1704</v>
      </c>
      <c r="G343" s="52" t="s">
        <v>1618</v>
      </c>
      <c r="H343" s="54">
        <v>39230</v>
      </c>
      <c r="I343" s="54">
        <v>39235</v>
      </c>
      <c r="J343" s="52" t="s">
        <v>49</v>
      </c>
      <c r="K343" s="53">
        <v>25241</v>
      </c>
      <c r="L343" s="52" t="s">
        <v>54</v>
      </c>
      <c r="M343" s="55"/>
      <c r="N343" s="52" t="s">
        <v>59</v>
      </c>
      <c r="O343" s="53">
        <v>1161720</v>
      </c>
      <c r="P343" s="52" t="s">
        <v>54</v>
      </c>
      <c r="Q343" s="55"/>
      <c r="R343" s="52" t="s">
        <v>54</v>
      </c>
      <c r="S343" s="52" t="s">
        <v>54</v>
      </c>
      <c r="T343" s="53" t="b">
        <v>0</v>
      </c>
      <c r="U343" s="52" t="s">
        <v>54</v>
      </c>
      <c r="V343" s="52" t="s">
        <v>54</v>
      </c>
    </row>
    <row r="344" spans="1:22" x14ac:dyDescent="0.25">
      <c r="A344" s="56">
        <v>185832</v>
      </c>
      <c r="B344" s="52" t="s">
        <v>43</v>
      </c>
      <c r="C344" s="52" t="s">
        <v>1699</v>
      </c>
      <c r="D344" s="53">
        <v>2006</v>
      </c>
      <c r="E344" s="52" t="s">
        <v>1700</v>
      </c>
      <c r="F344" s="52" t="s">
        <v>1709</v>
      </c>
      <c r="G344" s="52" t="s">
        <v>1618</v>
      </c>
      <c r="H344" s="54">
        <v>39225</v>
      </c>
      <c r="I344" s="54">
        <v>39225</v>
      </c>
      <c r="J344" s="52" t="s">
        <v>49</v>
      </c>
      <c r="K344" s="53">
        <v>25040</v>
      </c>
      <c r="L344" s="52" t="s">
        <v>54</v>
      </c>
      <c r="M344" s="55"/>
      <c r="N344" s="52" t="s">
        <v>59</v>
      </c>
      <c r="O344" s="53">
        <v>46295</v>
      </c>
      <c r="P344" s="52" t="s">
        <v>54</v>
      </c>
      <c r="Q344" s="55"/>
      <c r="R344" s="52" t="s">
        <v>54</v>
      </c>
      <c r="S344" s="52" t="s">
        <v>54</v>
      </c>
      <c r="T344" s="53" t="b">
        <v>0</v>
      </c>
      <c r="U344" s="52" t="s">
        <v>54</v>
      </c>
      <c r="V344" s="52" t="s">
        <v>54</v>
      </c>
    </row>
    <row r="345" spans="1:22" x14ac:dyDescent="0.25">
      <c r="A345" s="56">
        <v>185833</v>
      </c>
      <c r="B345" s="52" t="s">
        <v>43</v>
      </c>
      <c r="C345" s="52" t="s">
        <v>1699</v>
      </c>
      <c r="D345" s="53">
        <v>2006</v>
      </c>
      <c r="E345" s="52" t="s">
        <v>1700</v>
      </c>
      <c r="F345" s="52" t="s">
        <v>1709</v>
      </c>
      <c r="G345" s="52" t="s">
        <v>1618</v>
      </c>
      <c r="H345" s="54">
        <v>39225</v>
      </c>
      <c r="I345" s="54">
        <v>39225</v>
      </c>
      <c r="J345" s="52" t="s">
        <v>49</v>
      </c>
      <c r="K345" s="53">
        <v>24989</v>
      </c>
      <c r="L345" s="52" t="s">
        <v>54</v>
      </c>
      <c r="M345" s="55"/>
      <c r="N345" s="52" t="s">
        <v>59</v>
      </c>
      <c r="O345" s="53">
        <v>46201</v>
      </c>
      <c r="P345" s="52" t="s">
        <v>54</v>
      </c>
      <c r="Q345" s="55"/>
      <c r="R345" s="52" t="s">
        <v>54</v>
      </c>
      <c r="S345" s="52" t="s">
        <v>54</v>
      </c>
      <c r="T345" s="53" t="b">
        <v>0</v>
      </c>
      <c r="U345" s="52" t="s">
        <v>54</v>
      </c>
      <c r="V345" s="52" t="s">
        <v>54</v>
      </c>
    </row>
    <row r="346" spans="1:22" x14ac:dyDescent="0.25">
      <c r="A346" s="56">
        <v>185834</v>
      </c>
      <c r="B346" s="52" t="s">
        <v>43</v>
      </c>
      <c r="C346" s="52" t="s">
        <v>1699</v>
      </c>
      <c r="D346" s="53">
        <v>2006</v>
      </c>
      <c r="E346" s="52" t="s">
        <v>1700</v>
      </c>
      <c r="F346" s="52" t="s">
        <v>1709</v>
      </c>
      <c r="G346" s="52" t="s">
        <v>1618</v>
      </c>
      <c r="H346" s="54">
        <v>39225</v>
      </c>
      <c r="I346" s="54">
        <v>39225</v>
      </c>
      <c r="J346" s="52" t="s">
        <v>49</v>
      </c>
      <c r="K346" s="53">
        <v>24923</v>
      </c>
      <c r="L346" s="52" t="s">
        <v>54</v>
      </c>
      <c r="M346" s="55"/>
      <c r="N346" s="52" t="s">
        <v>59</v>
      </c>
      <c r="O346" s="53">
        <v>46079</v>
      </c>
      <c r="P346" s="52" t="s">
        <v>54</v>
      </c>
      <c r="Q346" s="55"/>
      <c r="R346" s="52" t="s">
        <v>54</v>
      </c>
      <c r="S346" s="52" t="s">
        <v>54</v>
      </c>
      <c r="T346" s="53" t="b">
        <v>0</v>
      </c>
      <c r="U346" s="52" t="s">
        <v>54</v>
      </c>
      <c r="V346" s="52" t="s">
        <v>54</v>
      </c>
    </row>
    <row r="347" spans="1:22" x14ac:dyDescent="0.25">
      <c r="A347" s="56">
        <v>185910</v>
      </c>
      <c r="B347" s="52" t="s">
        <v>43</v>
      </c>
      <c r="C347" s="52" t="s">
        <v>1644</v>
      </c>
      <c r="D347" s="53">
        <v>2006</v>
      </c>
      <c r="E347" s="52" t="s">
        <v>1645</v>
      </c>
      <c r="F347" s="52" t="s">
        <v>1646</v>
      </c>
      <c r="G347" s="52" t="s">
        <v>1622</v>
      </c>
      <c r="H347" s="54">
        <v>39243</v>
      </c>
      <c r="I347" s="54">
        <v>39243</v>
      </c>
      <c r="J347" s="52" t="s">
        <v>49</v>
      </c>
      <c r="K347" s="53">
        <v>22293</v>
      </c>
      <c r="L347" s="52" t="s">
        <v>54</v>
      </c>
      <c r="M347" s="55"/>
      <c r="N347" s="52" t="s">
        <v>59</v>
      </c>
      <c r="O347" s="53">
        <v>28301</v>
      </c>
      <c r="P347" s="52" t="s">
        <v>49</v>
      </c>
      <c r="Q347" s="53">
        <v>90</v>
      </c>
      <c r="R347" s="52" t="s">
        <v>54</v>
      </c>
      <c r="S347" s="52" t="s">
        <v>54</v>
      </c>
      <c r="T347" s="53" t="b">
        <v>0</v>
      </c>
      <c r="U347" s="52" t="s">
        <v>54</v>
      </c>
      <c r="V347" s="52" t="s">
        <v>54</v>
      </c>
    </row>
    <row r="348" spans="1:22" x14ac:dyDescent="0.25">
      <c r="A348" s="56">
        <v>185911</v>
      </c>
      <c r="B348" s="52" t="s">
        <v>43</v>
      </c>
      <c r="C348" s="52" t="s">
        <v>1644</v>
      </c>
      <c r="D348" s="53">
        <v>2006</v>
      </c>
      <c r="E348" s="52" t="s">
        <v>1645</v>
      </c>
      <c r="F348" s="52" t="s">
        <v>1646</v>
      </c>
      <c r="G348" s="52" t="s">
        <v>1622</v>
      </c>
      <c r="H348" s="54">
        <v>39243</v>
      </c>
      <c r="I348" s="54">
        <v>39243</v>
      </c>
      <c r="J348" s="52" t="s">
        <v>49</v>
      </c>
      <c r="K348" s="53">
        <v>22399</v>
      </c>
      <c r="L348" s="52" t="s">
        <v>54</v>
      </c>
      <c r="M348" s="55"/>
      <c r="N348" s="52" t="s">
        <v>59</v>
      </c>
      <c r="O348" s="53">
        <v>28435</v>
      </c>
      <c r="P348" s="52" t="s">
        <v>49</v>
      </c>
      <c r="Q348" s="53">
        <v>90</v>
      </c>
      <c r="R348" s="52" t="s">
        <v>54</v>
      </c>
      <c r="S348" s="52" t="s">
        <v>54</v>
      </c>
      <c r="T348" s="53" t="b">
        <v>0</v>
      </c>
      <c r="U348" s="52" t="s">
        <v>54</v>
      </c>
      <c r="V348" s="52" t="s">
        <v>54</v>
      </c>
    </row>
    <row r="349" spans="1:22" x14ac:dyDescent="0.25">
      <c r="A349" s="56">
        <v>185912</v>
      </c>
      <c r="B349" s="52" t="s">
        <v>43</v>
      </c>
      <c r="C349" s="52" t="s">
        <v>1644</v>
      </c>
      <c r="D349" s="53">
        <v>2006</v>
      </c>
      <c r="E349" s="52" t="s">
        <v>1645</v>
      </c>
      <c r="F349" s="52" t="s">
        <v>1646</v>
      </c>
      <c r="G349" s="52" t="s">
        <v>1622</v>
      </c>
      <c r="H349" s="54">
        <v>39243</v>
      </c>
      <c r="I349" s="54">
        <v>39243</v>
      </c>
      <c r="J349" s="52" t="s">
        <v>49</v>
      </c>
      <c r="K349" s="53">
        <v>22329</v>
      </c>
      <c r="L349" s="52" t="s">
        <v>54</v>
      </c>
      <c r="M349" s="55"/>
      <c r="N349" s="52" t="s">
        <v>59</v>
      </c>
      <c r="O349" s="53">
        <v>28347</v>
      </c>
      <c r="P349" s="52" t="s">
        <v>49</v>
      </c>
      <c r="Q349" s="53">
        <v>90</v>
      </c>
      <c r="R349" s="52" t="s">
        <v>54</v>
      </c>
      <c r="S349" s="52" t="s">
        <v>54</v>
      </c>
      <c r="T349" s="53" t="b">
        <v>0</v>
      </c>
      <c r="U349" s="52" t="s">
        <v>54</v>
      </c>
      <c r="V349" s="52" t="s">
        <v>54</v>
      </c>
    </row>
    <row r="350" spans="1:22" x14ac:dyDescent="0.25">
      <c r="A350" s="56">
        <v>185913</v>
      </c>
      <c r="B350" s="52" t="s">
        <v>43</v>
      </c>
      <c r="C350" s="52" t="s">
        <v>1644</v>
      </c>
      <c r="D350" s="53">
        <v>2006</v>
      </c>
      <c r="E350" s="52" t="s">
        <v>1645</v>
      </c>
      <c r="F350" s="52" t="s">
        <v>1646</v>
      </c>
      <c r="G350" s="52" t="s">
        <v>1622</v>
      </c>
      <c r="H350" s="54">
        <v>39243</v>
      </c>
      <c r="I350" s="54">
        <v>39243</v>
      </c>
      <c r="J350" s="52" t="s">
        <v>49</v>
      </c>
      <c r="K350" s="53">
        <v>22376</v>
      </c>
      <c r="L350" s="52" t="s">
        <v>54</v>
      </c>
      <c r="M350" s="55"/>
      <c r="N350" s="52" t="s">
        <v>59</v>
      </c>
      <c r="O350" s="53">
        <v>28406</v>
      </c>
      <c r="P350" s="52" t="s">
        <v>49</v>
      </c>
      <c r="Q350" s="53">
        <v>90</v>
      </c>
      <c r="R350" s="52" t="s">
        <v>54</v>
      </c>
      <c r="S350" s="52" t="s">
        <v>54</v>
      </c>
      <c r="T350" s="53" t="b">
        <v>0</v>
      </c>
      <c r="U350" s="52" t="s">
        <v>54</v>
      </c>
      <c r="V350" s="52" t="s">
        <v>54</v>
      </c>
    </row>
    <row r="351" spans="1:22" x14ac:dyDescent="0.25">
      <c r="A351" s="56">
        <v>185914</v>
      </c>
      <c r="B351" s="52" t="s">
        <v>43</v>
      </c>
      <c r="C351" s="52" t="s">
        <v>1644</v>
      </c>
      <c r="D351" s="53">
        <v>2006</v>
      </c>
      <c r="E351" s="52" t="s">
        <v>1647</v>
      </c>
      <c r="F351" s="52" t="s">
        <v>1648</v>
      </c>
      <c r="G351" s="52" t="s">
        <v>1622</v>
      </c>
      <c r="H351" s="54">
        <v>39236</v>
      </c>
      <c r="I351" s="54">
        <v>39236</v>
      </c>
      <c r="J351" s="52" t="s">
        <v>49</v>
      </c>
      <c r="K351" s="53">
        <v>22444</v>
      </c>
      <c r="L351" s="52" t="s">
        <v>54</v>
      </c>
      <c r="M351" s="55"/>
      <c r="N351" s="52" t="s">
        <v>59</v>
      </c>
      <c r="O351" s="53">
        <v>165754</v>
      </c>
      <c r="P351" s="52" t="s">
        <v>49</v>
      </c>
      <c r="Q351" s="53">
        <v>90</v>
      </c>
      <c r="R351" s="52" t="s">
        <v>54</v>
      </c>
      <c r="S351" s="52" t="s">
        <v>54</v>
      </c>
      <c r="T351" s="53" t="b">
        <v>0</v>
      </c>
      <c r="U351" s="52" t="s">
        <v>54</v>
      </c>
      <c r="V351" s="52" t="s">
        <v>54</v>
      </c>
    </row>
    <row r="352" spans="1:22" x14ac:dyDescent="0.25">
      <c r="A352" s="56">
        <v>185915</v>
      </c>
      <c r="B352" s="52" t="s">
        <v>43</v>
      </c>
      <c r="C352" s="52" t="s">
        <v>1644</v>
      </c>
      <c r="D352" s="53">
        <v>2006</v>
      </c>
      <c r="E352" s="52" t="s">
        <v>1647</v>
      </c>
      <c r="F352" s="52" t="s">
        <v>1648</v>
      </c>
      <c r="G352" s="52" t="s">
        <v>1622</v>
      </c>
      <c r="H352" s="54">
        <v>39236</v>
      </c>
      <c r="I352" s="54">
        <v>39236</v>
      </c>
      <c r="J352" s="52" t="s">
        <v>49</v>
      </c>
      <c r="K352" s="53">
        <v>22366</v>
      </c>
      <c r="L352" s="52" t="s">
        <v>54</v>
      </c>
      <c r="M352" s="55"/>
      <c r="N352" s="52" t="s">
        <v>59</v>
      </c>
      <c r="O352" s="53">
        <v>165180</v>
      </c>
      <c r="P352" s="52" t="s">
        <v>49</v>
      </c>
      <c r="Q352" s="53">
        <v>90</v>
      </c>
      <c r="R352" s="52" t="s">
        <v>54</v>
      </c>
      <c r="S352" s="52" t="s">
        <v>54</v>
      </c>
      <c r="T352" s="53" t="b">
        <v>0</v>
      </c>
      <c r="U352" s="52" t="s">
        <v>54</v>
      </c>
      <c r="V352" s="52" t="s">
        <v>54</v>
      </c>
    </row>
    <row r="353" spans="1:22" x14ac:dyDescent="0.25">
      <c r="A353" s="56">
        <v>185916</v>
      </c>
      <c r="B353" s="52" t="s">
        <v>43</v>
      </c>
      <c r="C353" s="52" t="s">
        <v>1644</v>
      </c>
      <c r="D353" s="53">
        <v>2006</v>
      </c>
      <c r="E353" s="52" t="s">
        <v>1647</v>
      </c>
      <c r="F353" s="52" t="s">
        <v>1648</v>
      </c>
      <c r="G353" s="52" t="s">
        <v>1622</v>
      </c>
      <c r="H353" s="54">
        <v>39236</v>
      </c>
      <c r="I353" s="54">
        <v>39236</v>
      </c>
      <c r="J353" s="52" t="s">
        <v>49</v>
      </c>
      <c r="K353" s="53">
        <v>22440</v>
      </c>
      <c r="L353" s="52" t="s">
        <v>54</v>
      </c>
      <c r="M353" s="55"/>
      <c r="N353" s="52" t="s">
        <v>59</v>
      </c>
      <c r="O353" s="53">
        <v>165724</v>
      </c>
      <c r="P353" s="52" t="s">
        <v>49</v>
      </c>
      <c r="Q353" s="53">
        <v>90</v>
      </c>
      <c r="R353" s="52" t="s">
        <v>54</v>
      </c>
      <c r="S353" s="52" t="s">
        <v>54</v>
      </c>
      <c r="T353" s="53" t="b">
        <v>0</v>
      </c>
      <c r="U353" s="52" t="s">
        <v>54</v>
      </c>
      <c r="V353" s="52" t="s">
        <v>54</v>
      </c>
    </row>
    <row r="354" spans="1:22" x14ac:dyDescent="0.25">
      <c r="A354" s="56">
        <v>185917</v>
      </c>
      <c r="B354" s="52" t="s">
        <v>43</v>
      </c>
      <c r="C354" s="52" t="s">
        <v>1644</v>
      </c>
      <c r="D354" s="53">
        <v>2006</v>
      </c>
      <c r="E354" s="52" t="s">
        <v>1647</v>
      </c>
      <c r="F354" s="52" t="s">
        <v>1648</v>
      </c>
      <c r="G354" s="52" t="s">
        <v>1622</v>
      </c>
      <c r="H354" s="54">
        <v>39236</v>
      </c>
      <c r="I354" s="54">
        <v>39236</v>
      </c>
      <c r="J354" s="52" t="s">
        <v>49</v>
      </c>
      <c r="K354" s="53">
        <v>22580</v>
      </c>
      <c r="L354" s="52" t="s">
        <v>54</v>
      </c>
      <c r="M354" s="55"/>
      <c r="N354" s="52" t="s">
        <v>59</v>
      </c>
      <c r="O354" s="53">
        <v>166761</v>
      </c>
      <c r="P354" s="52" t="s">
        <v>49</v>
      </c>
      <c r="Q354" s="53">
        <v>91</v>
      </c>
      <c r="R354" s="52" t="s">
        <v>54</v>
      </c>
      <c r="S354" s="52" t="s">
        <v>54</v>
      </c>
      <c r="T354" s="53" t="b">
        <v>0</v>
      </c>
      <c r="U354" s="52" t="s">
        <v>54</v>
      </c>
      <c r="V354" s="52" t="s">
        <v>54</v>
      </c>
    </row>
    <row r="355" spans="1:22" x14ac:dyDescent="0.25">
      <c r="A355" s="56">
        <v>185926</v>
      </c>
      <c r="B355" s="52" t="s">
        <v>43</v>
      </c>
      <c r="C355" s="52" t="s">
        <v>1693</v>
      </c>
      <c r="D355" s="53">
        <v>2006</v>
      </c>
      <c r="E355" s="52" t="s">
        <v>1694</v>
      </c>
      <c r="F355" s="52" t="s">
        <v>1695</v>
      </c>
      <c r="G355" s="52" t="s">
        <v>43</v>
      </c>
      <c r="H355" s="54">
        <v>39561</v>
      </c>
      <c r="I355" s="54">
        <v>39563</v>
      </c>
      <c r="J355" s="52" t="s">
        <v>49</v>
      </c>
      <c r="K355" s="53">
        <v>44970</v>
      </c>
      <c r="L355" s="52" t="s">
        <v>54</v>
      </c>
      <c r="M355" s="55"/>
      <c r="N355" s="52" t="s">
        <v>59</v>
      </c>
      <c r="O355" s="53">
        <v>2230</v>
      </c>
      <c r="P355" s="52" t="s">
        <v>49</v>
      </c>
      <c r="Q355" s="53">
        <v>455</v>
      </c>
      <c r="R355" s="52" t="s">
        <v>54</v>
      </c>
      <c r="S355" s="52" t="s">
        <v>54</v>
      </c>
      <c r="T355" s="53" t="b">
        <v>0</v>
      </c>
      <c r="U355" s="52" t="s">
        <v>54</v>
      </c>
      <c r="V355" s="52" t="s">
        <v>54</v>
      </c>
    </row>
    <row r="356" spans="1:22" x14ac:dyDescent="0.25">
      <c r="A356" s="56">
        <v>185935</v>
      </c>
      <c r="B356" s="52" t="s">
        <v>43</v>
      </c>
      <c r="C356" s="52" t="s">
        <v>1693</v>
      </c>
      <c r="D356" s="53">
        <v>2006</v>
      </c>
      <c r="E356" s="52" t="s">
        <v>1694</v>
      </c>
      <c r="F356" s="52" t="s">
        <v>1695</v>
      </c>
      <c r="G356" s="52" t="s">
        <v>43</v>
      </c>
      <c r="H356" s="54">
        <v>39561</v>
      </c>
      <c r="I356" s="54">
        <v>39563</v>
      </c>
      <c r="J356" s="52" t="s">
        <v>49</v>
      </c>
      <c r="K356" s="53">
        <v>56661</v>
      </c>
      <c r="L356" s="52" t="s">
        <v>54</v>
      </c>
      <c r="M356" s="55"/>
      <c r="N356" s="52" t="s">
        <v>59</v>
      </c>
      <c r="O356" s="53">
        <v>2230</v>
      </c>
      <c r="P356" s="52" t="s">
        <v>54</v>
      </c>
      <c r="Q356" s="55"/>
      <c r="R356" s="52" t="s">
        <v>54</v>
      </c>
      <c r="S356" s="52" t="s">
        <v>54</v>
      </c>
      <c r="T356" s="53" t="b">
        <v>0</v>
      </c>
      <c r="U356" s="52" t="s">
        <v>54</v>
      </c>
      <c r="V356" s="52" t="s">
        <v>54</v>
      </c>
    </row>
    <row r="357" spans="1:22" x14ac:dyDescent="0.25">
      <c r="A357" s="56">
        <v>185936</v>
      </c>
      <c r="B357" s="52" t="s">
        <v>43</v>
      </c>
      <c r="C357" s="52" t="s">
        <v>1693</v>
      </c>
      <c r="D357" s="53">
        <v>2006</v>
      </c>
      <c r="E357" s="52" t="s">
        <v>1694</v>
      </c>
      <c r="F357" s="52" t="s">
        <v>1695</v>
      </c>
      <c r="G357" s="52" t="s">
        <v>43</v>
      </c>
      <c r="H357" s="54">
        <v>39561</v>
      </c>
      <c r="I357" s="54">
        <v>39563</v>
      </c>
      <c r="J357" s="52" t="s">
        <v>49</v>
      </c>
      <c r="K357" s="53">
        <v>44845</v>
      </c>
      <c r="L357" s="52" t="s">
        <v>54</v>
      </c>
      <c r="M357" s="55"/>
      <c r="N357" s="52" t="s">
        <v>59</v>
      </c>
      <c r="O357" s="53">
        <v>2230</v>
      </c>
      <c r="P357" s="52" t="s">
        <v>49</v>
      </c>
      <c r="Q357" s="53">
        <v>1245</v>
      </c>
      <c r="R357" s="52" t="s">
        <v>54</v>
      </c>
      <c r="S357" s="52" t="s">
        <v>54</v>
      </c>
      <c r="T357" s="53" t="b">
        <v>0</v>
      </c>
      <c r="U357" s="52" t="s">
        <v>54</v>
      </c>
      <c r="V357" s="52" t="s">
        <v>54</v>
      </c>
    </row>
    <row r="358" spans="1:22" x14ac:dyDescent="0.25">
      <c r="A358" s="56">
        <v>185948</v>
      </c>
      <c r="B358" s="52" t="s">
        <v>43</v>
      </c>
      <c r="C358" s="52" t="s">
        <v>1702</v>
      </c>
      <c r="D358" s="53">
        <v>2005</v>
      </c>
      <c r="E358" s="52" t="s">
        <v>1703</v>
      </c>
      <c r="F358" s="52" t="s">
        <v>1704</v>
      </c>
      <c r="G358" s="52" t="s">
        <v>1618</v>
      </c>
      <c r="H358" s="54">
        <v>38862</v>
      </c>
      <c r="I358" s="54">
        <v>38866</v>
      </c>
      <c r="J358" s="52" t="s">
        <v>49</v>
      </c>
      <c r="K358" s="53">
        <v>25323</v>
      </c>
      <c r="L358" s="52" t="s">
        <v>54</v>
      </c>
      <c r="M358" s="55"/>
      <c r="N358" s="52" t="s">
        <v>59</v>
      </c>
      <c r="O358" s="53">
        <v>979109</v>
      </c>
      <c r="P358" s="52" t="s">
        <v>54</v>
      </c>
      <c r="Q358" s="55"/>
      <c r="R358" s="52" t="s">
        <v>54</v>
      </c>
      <c r="S358" s="52" t="s">
        <v>54</v>
      </c>
      <c r="T358" s="53" t="b">
        <v>0</v>
      </c>
      <c r="U358" s="52" t="s">
        <v>54</v>
      </c>
      <c r="V358" s="52" t="s">
        <v>54</v>
      </c>
    </row>
    <row r="359" spans="1:22" x14ac:dyDescent="0.25">
      <c r="A359" s="56">
        <v>185949</v>
      </c>
      <c r="B359" s="52" t="s">
        <v>43</v>
      </c>
      <c r="C359" s="52" t="s">
        <v>1702</v>
      </c>
      <c r="D359" s="53">
        <v>2005</v>
      </c>
      <c r="E359" s="52" t="s">
        <v>1703</v>
      </c>
      <c r="F359" s="52" t="s">
        <v>1704</v>
      </c>
      <c r="G359" s="52" t="s">
        <v>1618</v>
      </c>
      <c r="H359" s="54">
        <v>38862</v>
      </c>
      <c r="I359" s="54">
        <v>38866</v>
      </c>
      <c r="J359" s="52" t="s">
        <v>49</v>
      </c>
      <c r="K359" s="53">
        <v>24991</v>
      </c>
      <c r="L359" s="52" t="s">
        <v>54</v>
      </c>
      <c r="M359" s="55"/>
      <c r="N359" s="52" t="s">
        <v>49</v>
      </c>
      <c r="O359" s="53">
        <v>126</v>
      </c>
      <c r="P359" s="52" t="s">
        <v>54</v>
      </c>
      <c r="Q359" s="55"/>
      <c r="R359" s="52" t="s">
        <v>54</v>
      </c>
      <c r="S359" s="52" t="s">
        <v>54</v>
      </c>
      <c r="T359" s="53" t="b">
        <v>0</v>
      </c>
      <c r="U359" s="52" t="s">
        <v>54</v>
      </c>
      <c r="V359" s="52" t="s">
        <v>54</v>
      </c>
    </row>
    <row r="360" spans="1:22" x14ac:dyDescent="0.25">
      <c r="A360" s="56">
        <v>185950</v>
      </c>
      <c r="B360" s="52" t="s">
        <v>43</v>
      </c>
      <c r="C360" s="52" t="s">
        <v>1702</v>
      </c>
      <c r="D360" s="53">
        <v>2005</v>
      </c>
      <c r="E360" s="52" t="s">
        <v>1703</v>
      </c>
      <c r="F360" s="52" t="s">
        <v>1704</v>
      </c>
      <c r="G360" s="52" t="s">
        <v>1618</v>
      </c>
      <c r="H360" s="54">
        <v>38862</v>
      </c>
      <c r="I360" s="54">
        <v>38866</v>
      </c>
      <c r="J360" s="52" t="s">
        <v>49</v>
      </c>
      <c r="K360" s="53">
        <v>25228</v>
      </c>
      <c r="L360" s="52" t="s">
        <v>54</v>
      </c>
      <c r="M360" s="55"/>
      <c r="N360" s="52" t="s">
        <v>59</v>
      </c>
      <c r="O360" s="53">
        <v>1164137</v>
      </c>
      <c r="P360" s="52" t="s">
        <v>54</v>
      </c>
      <c r="Q360" s="55"/>
      <c r="R360" s="52" t="s">
        <v>54</v>
      </c>
      <c r="S360" s="52" t="s">
        <v>54</v>
      </c>
      <c r="T360" s="53" t="b">
        <v>0</v>
      </c>
      <c r="U360" s="52" t="s">
        <v>54</v>
      </c>
      <c r="V360" s="52" t="s">
        <v>54</v>
      </c>
    </row>
    <row r="361" spans="1:22" x14ac:dyDescent="0.25">
      <c r="A361" s="56">
        <v>185951</v>
      </c>
      <c r="B361" s="52" t="s">
        <v>43</v>
      </c>
      <c r="C361" s="52" t="s">
        <v>1702</v>
      </c>
      <c r="D361" s="53">
        <v>2005</v>
      </c>
      <c r="E361" s="52" t="s">
        <v>1703</v>
      </c>
      <c r="F361" s="52" t="s">
        <v>1704</v>
      </c>
      <c r="G361" s="52" t="s">
        <v>1618</v>
      </c>
      <c r="H361" s="54">
        <v>38862</v>
      </c>
      <c r="I361" s="54">
        <v>38866</v>
      </c>
      <c r="J361" s="52" t="s">
        <v>49</v>
      </c>
      <c r="K361" s="53">
        <v>25192</v>
      </c>
      <c r="L361" s="52" t="s">
        <v>54</v>
      </c>
      <c r="M361" s="55"/>
      <c r="N361" s="52" t="s">
        <v>54</v>
      </c>
      <c r="O361" s="55"/>
      <c r="P361" s="52" t="s">
        <v>54</v>
      </c>
      <c r="Q361" s="55"/>
      <c r="R361" s="52" t="s">
        <v>54</v>
      </c>
      <c r="S361" s="52" t="s">
        <v>54</v>
      </c>
      <c r="T361" s="53" t="b">
        <v>0</v>
      </c>
      <c r="U361" s="52" t="s">
        <v>54</v>
      </c>
      <c r="V361" s="52" t="s">
        <v>54</v>
      </c>
    </row>
    <row r="362" spans="1:22" x14ac:dyDescent="0.25">
      <c r="A362" s="56">
        <v>185956</v>
      </c>
      <c r="B362" s="52" t="s">
        <v>43</v>
      </c>
      <c r="C362" s="52" t="s">
        <v>1696</v>
      </c>
      <c r="D362" s="53">
        <v>2008</v>
      </c>
      <c r="E362" s="52" t="s">
        <v>1697</v>
      </c>
      <c r="F362" s="52" t="s">
        <v>1698</v>
      </c>
      <c r="G362" s="52" t="s">
        <v>1618</v>
      </c>
      <c r="H362" s="54">
        <v>39955</v>
      </c>
      <c r="I362" s="54">
        <v>39955</v>
      </c>
      <c r="J362" s="52" t="s">
        <v>49</v>
      </c>
      <c r="K362" s="53">
        <v>25555</v>
      </c>
      <c r="L362" s="52" t="s">
        <v>54</v>
      </c>
      <c r="M362" s="55"/>
      <c r="N362" s="52" t="s">
        <v>59</v>
      </c>
      <c r="O362" s="53">
        <v>406970</v>
      </c>
      <c r="P362" s="52" t="s">
        <v>49</v>
      </c>
      <c r="Q362" s="53">
        <v>655</v>
      </c>
      <c r="R362" s="52" t="s">
        <v>54</v>
      </c>
      <c r="S362" s="52" t="s">
        <v>54</v>
      </c>
      <c r="T362" s="53" t="b">
        <v>0</v>
      </c>
      <c r="U362" s="52" t="s">
        <v>54</v>
      </c>
      <c r="V362" s="52" t="s">
        <v>54</v>
      </c>
    </row>
    <row r="363" spans="1:22" x14ac:dyDescent="0.25">
      <c r="A363" s="56">
        <v>185957</v>
      </c>
      <c r="B363" s="52" t="s">
        <v>43</v>
      </c>
      <c r="C363" s="52" t="s">
        <v>1696</v>
      </c>
      <c r="D363" s="53">
        <v>2008</v>
      </c>
      <c r="E363" s="52" t="s">
        <v>1697</v>
      </c>
      <c r="F363" s="52" t="s">
        <v>1698</v>
      </c>
      <c r="G363" s="52" t="s">
        <v>1618</v>
      </c>
      <c r="H363" s="54">
        <v>39955</v>
      </c>
      <c r="I363" s="54">
        <v>39955</v>
      </c>
      <c r="J363" s="52" t="s">
        <v>49</v>
      </c>
      <c r="K363" s="53">
        <v>26766</v>
      </c>
      <c r="L363" s="52" t="s">
        <v>54</v>
      </c>
      <c r="M363" s="55"/>
      <c r="N363" s="52" t="s">
        <v>59</v>
      </c>
      <c r="O363" s="53">
        <v>421212</v>
      </c>
      <c r="P363" s="52" t="s">
        <v>49</v>
      </c>
      <c r="Q363" s="53">
        <v>362</v>
      </c>
      <c r="R363" s="52" t="s">
        <v>54</v>
      </c>
      <c r="S363" s="52" t="s">
        <v>54</v>
      </c>
      <c r="T363" s="53" t="b">
        <v>0</v>
      </c>
      <c r="U363" s="52" t="s">
        <v>54</v>
      </c>
      <c r="V363" s="52" t="s">
        <v>54</v>
      </c>
    </row>
    <row r="364" spans="1:22" x14ac:dyDescent="0.25">
      <c r="A364" s="56">
        <v>185958</v>
      </c>
      <c r="B364" s="52" t="s">
        <v>43</v>
      </c>
      <c r="C364" s="52" t="s">
        <v>1696</v>
      </c>
      <c r="D364" s="53">
        <v>2008</v>
      </c>
      <c r="E364" s="52" t="s">
        <v>1697</v>
      </c>
      <c r="F364" s="52" t="s">
        <v>1698</v>
      </c>
      <c r="G364" s="52" t="s">
        <v>1618</v>
      </c>
      <c r="H364" s="54">
        <v>39955</v>
      </c>
      <c r="I364" s="54">
        <v>39955</v>
      </c>
      <c r="J364" s="52" t="s">
        <v>49</v>
      </c>
      <c r="K364" s="53">
        <v>26071</v>
      </c>
      <c r="L364" s="52" t="s">
        <v>54</v>
      </c>
      <c r="M364" s="55"/>
      <c r="N364" s="52" t="s">
        <v>59</v>
      </c>
      <c r="O364" s="53">
        <v>406150</v>
      </c>
      <c r="P364" s="52" t="s">
        <v>49</v>
      </c>
      <c r="Q364" s="53">
        <v>87</v>
      </c>
      <c r="R364" s="52" t="s">
        <v>54</v>
      </c>
      <c r="S364" s="52" t="s">
        <v>54</v>
      </c>
      <c r="T364" s="53" t="b">
        <v>0</v>
      </c>
      <c r="U364" s="52" t="s">
        <v>54</v>
      </c>
      <c r="V364" s="52" t="s">
        <v>54</v>
      </c>
    </row>
    <row r="365" spans="1:22" x14ac:dyDescent="0.25">
      <c r="A365" s="56">
        <v>185959</v>
      </c>
      <c r="B365" s="52" t="s">
        <v>43</v>
      </c>
      <c r="C365" s="52" t="s">
        <v>1696</v>
      </c>
      <c r="D365" s="53">
        <v>2008</v>
      </c>
      <c r="E365" s="52" t="s">
        <v>1697</v>
      </c>
      <c r="F365" s="52" t="s">
        <v>1698</v>
      </c>
      <c r="G365" s="52" t="s">
        <v>1618</v>
      </c>
      <c r="H365" s="54">
        <v>39955</v>
      </c>
      <c r="I365" s="54">
        <v>39955</v>
      </c>
      <c r="J365" s="52" t="s">
        <v>49</v>
      </c>
      <c r="K365" s="53">
        <v>26482</v>
      </c>
      <c r="L365" s="52" t="s">
        <v>54</v>
      </c>
      <c r="M365" s="55"/>
      <c r="N365" s="52" t="s">
        <v>59</v>
      </c>
      <c r="O365" s="53">
        <v>411184</v>
      </c>
      <c r="P365" s="52" t="s">
        <v>54</v>
      </c>
      <c r="Q365" s="55"/>
      <c r="R365" s="52" t="s">
        <v>54</v>
      </c>
      <c r="S365" s="52" t="s">
        <v>54</v>
      </c>
      <c r="T365" s="53" t="b">
        <v>0</v>
      </c>
      <c r="U365" s="52" t="s">
        <v>54</v>
      </c>
      <c r="V365" s="52" t="s">
        <v>54</v>
      </c>
    </row>
    <row r="366" spans="1:22" x14ac:dyDescent="0.25">
      <c r="A366" s="56">
        <v>185960</v>
      </c>
      <c r="B366" s="52" t="s">
        <v>43</v>
      </c>
      <c r="C366" s="52" t="s">
        <v>1702</v>
      </c>
      <c r="D366" s="53">
        <v>2008</v>
      </c>
      <c r="E366" s="52" t="s">
        <v>1703</v>
      </c>
      <c r="F366" s="52" t="s">
        <v>1704</v>
      </c>
      <c r="G366" s="52" t="s">
        <v>1618</v>
      </c>
      <c r="H366" s="54">
        <v>39965</v>
      </c>
      <c r="I366" s="54">
        <v>39965</v>
      </c>
      <c r="J366" s="52" t="s">
        <v>49</v>
      </c>
      <c r="K366" s="53">
        <v>29990</v>
      </c>
      <c r="L366" s="52" t="s">
        <v>54</v>
      </c>
      <c r="M366" s="55"/>
      <c r="N366" s="52" t="s">
        <v>59</v>
      </c>
      <c r="O366" s="53">
        <v>310315</v>
      </c>
      <c r="P366" s="52" t="s">
        <v>49</v>
      </c>
      <c r="Q366" s="53">
        <v>38</v>
      </c>
      <c r="R366" s="52" t="s">
        <v>54</v>
      </c>
      <c r="S366" s="52" t="s">
        <v>54</v>
      </c>
      <c r="T366" s="53" t="b">
        <v>0</v>
      </c>
      <c r="U366" s="52" t="s">
        <v>54</v>
      </c>
      <c r="V366" s="52" t="s">
        <v>54</v>
      </c>
    </row>
    <row r="367" spans="1:22" x14ac:dyDescent="0.25">
      <c r="A367" s="56">
        <v>185961</v>
      </c>
      <c r="B367" s="52" t="s">
        <v>43</v>
      </c>
      <c r="C367" s="52" t="s">
        <v>1702</v>
      </c>
      <c r="D367" s="53">
        <v>2008</v>
      </c>
      <c r="E367" s="52" t="s">
        <v>1703</v>
      </c>
      <c r="F367" s="52" t="s">
        <v>1704</v>
      </c>
      <c r="G367" s="52" t="s">
        <v>1618</v>
      </c>
      <c r="H367" s="54">
        <v>39965</v>
      </c>
      <c r="I367" s="54">
        <v>39965</v>
      </c>
      <c r="J367" s="52" t="s">
        <v>49</v>
      </c>
      <c r="K367" s="53">
        <v>30058</v>
      </c>
      <c r="L367" s="52" t="s">
        <v>54</v>
      </c>
      <c r="M367" s="55"/>
      <c r="N367" s="52" t="s">
        <v>59</v>
      </c>
      <c r="O367" s="53">
        <v>311017</v>
      </c>
      <c r="P367" s="52" t="s">
        <v>49</v>
      </c>
      <c r="Q367" s="53">
        <v>38</v>
      </c>
      <c r="R367" s="52" t="s">
        <v>54</v>
      </c>
      <c r="S367" s="52" t="s">
        <v>54</v>
      </c>
      <c r="T367" s="53" t="b">
        <v>0</v>
      </c>
      <c r="U367" s="52" t="s">
        <v>54</v>
      </c>
      <c r="V367" s="52" t="s">
        <v>54</v>
      </c>
    </row>
    <row r="368" spans="1:22" x14ac:dyDescent="0.25">
      <c r="A368" s="56">
        <v>185962</v>
      </c>
      <c r="B368" s="52" t="s">
        <v>43</v>
      </c>
      <c r="C368" s="52" t="s">
        <v>1702</v>
      </c>
      <c r="D368" s="53">
        <v>2008</v>
      </c>
      <c r="E368" s="52" t="s">
        <v>1703</v>
      </c>
      <c r="F368" s="52" t="s">
        <v>1704</v>
      </c>
      <c r="G368" s="52" t="s">
        <v>1618</v>
      </c>
      <c r="H368" s="54">
        <v>39965</v>
      </c>
      <c r="I368" s="54">
        <v>39965</v>
      </c>
      <c r="J368" s="52" t="s">
        <v>49</v>
      </c>
      <c r="K368" s="53">
        <v>29546</v>
      </c>
      <c r="L368" s="52" t="s">
        <v>54</v>
      </c>
      <c r="M368" s="55"/>
      <c r="N368" s="52" t="s">
        <v>59</v>
      </c>
      <c r="O368" s="53">
        <v>305723</v>
      </c>
      <c r="P368" s="52" t="s">
        <v>49</v>
      </c>
      <c r="Q368" s="53">
        <v>37</v>
      </c>
      <c r="R368" s="52" t="s">
        <v>54</v>
      </c>
      <c r="S368" s="52" t="s">
        <v>54</v>
      </c>
      <c r="T368" s="53" t="b">
        <v>0</v>
      </c>
      <c r="U368" s="52" t="s">
        <v>54</v>
      </c>
      <c r="V368" s="52" t="s">
        <v>54</v>
      </c>
    </row>
    <row r="369" spans="1:22" x14ac:dyDescent="0.25">
      <c r="A369" s="56">
        <v>186015</v>
      </c>
      <c r="B369" s="52" t="s">
        <v>43</v>
      </c>
      <c r="C369" s="52" t="s">
        <v>1699</v>
      </c>
      <c r="D369" s="53">
        <v>2007</v>
      </c>
      <c r="E369" s="52" t="s">
        <v>1700</v>
      </c>
      <c r="F369" s="52" t="s">
        <v>1709</v>
      </c>
      <c r="G369" s="52" t="s">
        <v>1618</v>
      </c>
      <c r="H369" s="54">
        <v>39563</v>
      </c>
      <c r="I369" s="54">
        <v>39563</v>
      </c>
      <c r="J369" s="52" t="s">
        <v>49</v>
      </c>
      <c r="K369" s="53">
        <v>10816</v>
      </c>
      <c r="L369" s="52" t="s">
        <v>54</v>
      </c>
      <c r="M369" s="55"/>
      <c r="N369" s="52" t="s">
        <v>54</v>
      </c>
      <c r="O369" s="55"/>
      <c r="P369" s="52" t="s">
        <v>54</v>
      </c>
      <c r="Q369" s="55"/>
      <c r="R369" s="52" t="s">
        <v>54</v>
      </c>
      <c r="S369" s="52" t="s">
        <v>54</v>
      </c>
      <c r="T369" s="53" t="b">
        <v>0</v>
      </c>
      <c r="U369" s="52" t="s">
        <v>54</v>
      </c>
      <c r="V369" s="52" t="s">
        <v>54</v>
      </c>
    </row>
    <row r="370" spans="1:22" x14ac:dyDescent="0.25">
      <c r="A370" s="56">
        <v>186016</v>
      </c>
      <c r="B370" s="52" t="s">
        <v>43</v>
      </c>
      <c r="C370" s="52" t="s">
        <v>1699</v>
      </c>
      <c r="D370" s="53">
        <v>2007</v>
      </c>
      <c r="E370" s="52" t="s">
        <v>1700</v>
      </c>
      <c r="F370" s="52" t="s">
        <v>1709</v>
      </c>
      <c r="G370" s="52" t="s">
        <v>1618</v>
      </c>
      <c r="H370" s="54">
        <v>39563</v>
      </c>
      <c r="I370" s="54">
        <v>39563</v>
      </c>
      <c r="J370" s="52" t="s">
        <v>49</v>
      </c>
      <c r="K370" s="53">
        <v>10822</v>
      </c>
      <c r="L370" s="52" t="s">
        <v>54</v>
      </c>
      <c r="M370" s="55"/>
      <c r="N370" s="52" t="s">
        <v>54</v>
      </c>
      <c r="O370" s="55"/>
      <c r="P370" s="52" t="s">
        <v>54</v>
      </c>
      <c r="Q370" s="55"/>
      <c r="R370" s="52" t="s">
        <v>54</v>
      </c>
      <c r="S370" s="52" t="s">
        <v>54</v>
      </c>
      <c r="T370" s="53" t="b">
        <v>0</v>
      </c>
      <c r="U370" s="52" t="s">
        <v>54</v>
      </c>
      <c r="V370" s="52" t="s">
        <v>54</v>
      </c>
    </row>
    <row r="371" spans="1:22" x14ac:dyDescent="0.25">
      <c r="A371" s="56">
        <v>186030</v>
      </c>
      <c r="B371" s="52" t="s">
        <v>43</v>
      </c>
      <c r="C371" s="52" t="s">
        <v>1615</v>
      </c>
      <c r="D371" s="53">
        <v>2006</v>
      </c>
      <c r="E371" s="52" t="s">
        <v>1616</v>
      </c>
      <c r="F371" s="52" t="s">
        <v>1617</v>
      </c>
      <c r="G371" s="52" t="s">
        <v>1618</v>
      </c>
      <c r="H371" s="54">
        <v>39225</v>
      </c>
      <c r="I371" s="54">
        <v>39225</v>
      </c>
      <c r="J371" s="52" t="s">
        <v>49</v>
      </c>
      <c r="K371" s="53">
        <v>24493</v>
      </c>
      <c r="L371" s="52" t="s">
        <v>54</v>
      </c>
      <c r="M371" s="55"/>
      <c r="N371" s="52" t="s">
        <v>49</v>
      </c>
      <c r="O371" s="53">
        <v>443</v>
      </c>
      <c r="P371" s="52" t="s">
        <v>54</v>
      </c>
      <c r="Q371" s="55"/>
      <c r="R371" s="52" t="s">
        <v>54</v>
      </c>
      <c r="S371" s="52" t="s">
        <v>54</v>
      </c>
      <c r="T371" s="53" t="b">
        <v>0</v>
      </c>
      <c r="U371" s="52" t="s">
        <v>54</v>
      </c>
      <c r="V371" s="52" t="s">
        <v>54</v>
      </c>
    </row>
    <row r="372" spans="1:22" x14ac:dyDescent="0.25">
      <c r="A372" s="56">
        <v>186031</v>
      </c>
      <c r="B372" s="52" t="s">
        <v>43</v>
      </c>
      <c r="C372" s="52" t="s">
        <v>1615</v>
      </c>
      <c r="D372" s="53">
        <v>2006</v>
      </c>
      <c r="E372" s="52" t="s">
        <v>1616</v>
      </c>
      <c r="F372" s="52" t="s">
        <v>1617</v>
      </c>
      <c r="G372" s="52" t="s">
        <v>1618</v>
      </c>
      <c r="H372" s="54">
        <v>39226</v>
      </c>
      <c r="I372" s="54">
        <v>39226</v>
      </c>
      <c r="J372" s="52" t="s">
        <v>49</v>
      </c>
      <c r="K372" s="53">
        <v>25699</v>
      </c>
      <c r="L372" s="52" t="s">
        <v>54</v>
      </c>
      <c r="M372" s="55"/>
      <c r="N372" s="52" t="s">
        <v>49</v>
      </c>
      <c r="O372" s="53">
        <v>347</v>
      </c>
      <c r="P372" s="52" t="s">
        <v>54</v>
      </c>
      <c r="Q372" s="55"/>
      <c r="R372" s="52" t="s">
        <v>54</v>
      </c>
      <c r="S372" s="52" t="s">
        <v>54</v>
      </c>
      <c r="T372" s="53" t="b">
        <v>0</v>
      </c>
      <c r="U372" s="52" t="s">
        <v>54</v>
      </c>
      <c r="V372" s="52" t="s">
        <v>54</v>
      </c>
    </row>
    <row r="373" spans="1:22" x14ac:dyDescent="0.25">
      <c r="A373" s="56">
        <v>186032</v>
      </c>
      <c r="B373" s="52" t="s">
        <v>43</v>
      </c>
      <c r="C373" s="52" t="s">
        <v>1615</v>
      </c>
      <c r="D373" s="53">
        <v>2006</v>
      </c>
      <c r="E373" s="52" t="s">
        <v>1616</v>
      </c>
      <c r="F373" s="52" t="s">
        <v>1617</v>
      </c>
      <c r="G373" s="52" t="s">
        <v>1618</v>
      </c>
      <c r="H373" s="54">
        <v>39232</v>
      </c>
      <c r="I373" s="54">
        <v>39232</v>
      </c>
      <c r="J373" s="52" t="s">
        <v>49</v>
      </c>
      <c r="K373" s="53">
        <v>25782</v>
      </c>
      <c r="L373" s="52" t="s">
        <v>54</v>
      </c>
      <c r="M373" s="55"/>
      <c r="N373" s="52" t="s">
        <v>49</v>
      </c>
      <c r="O373" s="53">
        <v>163</v>
      </c>
      <c r="P373" s="52" t="s">
        <v>54</v>
      </c>
      <c r="Q373" s="55"/>
      <c r="R373" s="52" t="s">
        <v>54</v>
      </c>
      <c r="S373" s="52" t="s">
        <v>54</v>
      </c>
      <c r="T373" s="53" t="b">
        <v>0</v>
      </c>
      <c r="U373" s="52" t="s">
        <v>54</v>
      </c>
      <c r="V373" s="52" t="s">
        <v>54</v>
      </c>
    </row>
    <row r="374" spans="1:22" x14ac:dyDescent="0.25">
      <c r="A374" s="56">
        <v>186035</v>
      </c>
      <c r="B374" s="52" t="s">
        <v>43</v>
      </c>
      <c r="C374" s="52" t="s">
        <v>1699</v>
      </c>
      <c r="D374" s="53">
        <v>2006</v>
      </c>
      <c r="E374" s="52" t="s">
        <v>1700</v>
      </c>
      <c r="F374" s="52" t="s">
        <v>1709</v>
      </c>
      <c r="G374" s="52" t="s">
        <v>1618</v>
      </c>
      <c r="H374" s="54">
        <v>39225</v>
      </c>
      <c r="I374" s="54">
        <v>39225</v>
      </c>
      <c r="J374" s="52" t="s">
        <v>49</v>
      </c>
      <c r="K374" s="53">
        <v>25078</v>
      </c>
      <c r="L374" s="52" t="s">
        <v>54</v>
      </c>
      <c r="M374" s="55"/>
      <c r="N374" s="52" t="s">
        <v>59</v>
      </c>
      <c r="O374" s="53">
        <v>46366</v>
      </c>
      <c r="P374" s="52" t="s">
        <v>54</v>
      </c>
      <c r="Q374" s="55"/>
      <c r="R374" s="52" t="s">
        <v>54</v>
      </c>
      <c r="S374" s="52" t="s">
        <v>54</v>
      </c>
      <c r="T374" s="53" t="b">
        <v>0</v>
      </c>
      <c r="U374" s="52" t="s">
        <v>54</v>
      </c>
      <c r="V374" s="52" t="s">
        <v>54</v>
      </c>
    </row>
    <row r="375" spans="1:22" x14ac:dyDescent="0.25">
      <c r="A375" s="56">
        <v>186036</v>
      </c>
      <c r="B375" s="52" t="s">
        <v>43</v>
      </c>
      <c r="C375" s="52" t="s">
        <v>1699</v>
      </c>
      <c r="D375" s="53">
        <v>2006</v>
      </c>
      <c r="E375" s="52" t="s">
        <v>1700</v>
      </c>
      <c r="F375" s="52" t="s">
        <v>1709</v>
      </c>
      <c r="G375" s="52" t="s">
        <v>1618</v>
      </c>
      <c r="H375" s="54">
        <v>39225</v>
      </c>
      <c r="I375" s="54">
        <v>39225</v>
      </c>
      <c r="J375" s="52" t="s">
        <v>49</v>
      </c>
      <c r="K375" s="53">
        <v>25222</v>
      </c>
      <c r="L375" s="52" t="s">
        <v>54</v>
      </c>
      <c r="M375" s="55"/>
      <c r="N375" s="52" t="s">
        <v>59</v>
      </c>
      <c r="O375" s="53">
        <v>46632</v>
      </c>
      <c r="P375" s="52" t="s">
        <v>54</v>
      </c>
      <c r="Q375" s="55"/>
      <c r="R375" s="52" t="s">
        <v>54</v>
      </c>
      <c r="S375" s="52" t="s">
        <v>54</v>
      </c>
      <c r="T375" s="53" t="b">
        <v>0</v>
      </c>
      <c r="U375" s="52" t="s">
        <v>54</v>
      </c>
      <c r="V375" s="52" t="s">
        <v>54</v>
      </c>
    </row>
    <row r="376" spans="1:22" x14ac:dyDescent="0.25">
      <c r="A376" s="56">
        <v>186037</v>
      </c>
      <c r="B376" s="52" t="s">
        <v>43</v>
      </c>
      <c r="C376" s="52" t="s">
        <v>1699</v>
      </c>
      <c r="D376" s="53">
        <v>2006</v>
      </c>
      <c r="E376" s="52" t="s">
        <v>1700</v>
      </c>
      <c r="F376" s="52" t="s">
        <v>1709</v>
      </c>
      <c r="G376" s="52" t="s">
        <v>1618</v>
      </c>
      <c r="H376" s="54">
        <v>39225</v>
      </c>
      <c r="I376" s="54">
        <v>39225</v>
      </c>
      <c r="J376" s="52" t="s">
        <v>49</v>
      </c>
      <c r="K376" s="53">
        <v>25005</v>
      </c>
      <c r="L376" s="52" t="s">
        <v>54</v>
      </c>
      <c r="M376" s="55"/>
      <c r="N376" s="52" t="s">
        <v>59</v>
      </c>
      <c r="O376" s="53">
        <v>46230</v>
      </c>
      <c r="P376" s="52" t="s">
        <v>54</v>
      </c>
      <c r="Q376" s="55"/>
      <c r="R376" s="52" t="s">
        <v>54</v>
      </c>
      <c r="S376" s="52" t="s">
        <v>54</v>
      </c>
      <c r="T376" s="53" t="b">
        <v>0</v>
      </c>
      <c r="U376" s="52" t="s">
        <v>54</v>
      </c>
      <c r="V376" s="52" t="s">
        <v>54</v>
      </c>
    </row>
    <row r="377" spans="1:22" x14ac:dyDescent="0.25">
      <c r="A377" s="56">
        <v>186039</v>
      </c>
      <c r="B377" s="52" t="s">
        <v>43</v>
      </c>
      <c r="C377" s="52" t="s">
        <v>1699</v>
      </c>
      <c r="D377" s="53">
        <v>2006</v>
      </c>
      <c r="E377" s="52" t="s">
        <v>1700</v>
      </c>
      <c r="F377" s="52" t="s">
        <v>1709</v>
      </c>
      <c r="G377" s="52" t="s">
        <v>1618</v>
      </c>
      <c r="H377" s="54">
        <v>39225</v>
      </c>
      <c r="I377" s="54">
        <v>39225</v>
      </c>
      <c r="J377" s="52" t="s">
        <v>49</v>
      </c>
      <c r="K377" s="53">
        <v>25015</v>
      </c>
      <c r="L377" s="52" t="s">
        <v>54</v>
      </c>
      <c r="M377" s="55"/>
      <c r="N377" s="52" t="s">
        <v>59</v>
      </c>
      <c r="O377" s="53">
        <v>46249</v>
      </c>
      <c r="P377" s="52" t="s">
        <v>54</v>
      </c>
      <c r="Q377" s="55"/>
      <c r="R377" s="52" t="s">
        <v>54</v>
      </c>
      <c r="S377" s="52" t="s">
        <v>54</v>
      </c>
      <c r="T377" s="53" t="b">
        <v>0</v>
      </c>
      <c r="U377" s="52" t="s">
        <v>54</v>
      </c>
      <c r="V377" s="52" t="s">
        <v>54</v>
      </c>
    </row>
    <row r="378" spans="1:22" x14ac:dyDescent="0.25">
      <c r="A378" s="56">
        <v>186042</v>
      </c>
      <c r="B378" s="52" t="s">
        <v>43</v>
      </c>
      <c r="C378" s="52" t="s">
        <v>1699</v>
      </c>
      <c r="D378" s="53">
        <v>2006</v>
      </c>
      <c r="E378" s="52" t="s">
        <v>1700</v>
      </c>
      <c r="F378" s="52" t="s">
        <v>1712</v>
      </c>
      <c r="G378" s="52" t="s">
        <v>1618</v>
      </c>
      <c r="H378" s="54">
        <v>39211</v>
      </c>
      <c r="I378" s="54">
        <v>39211</v>
      </c>
      <c r="J378" s="52" t="s">
        <v>49</v>
      </c>
      <c r="K378" s="53">
        <v>25018</v>
      </c>
      <c r="L378" s="52" t="s">
        <v>54</v>
      </c>
      <c r="M378" s="55"/>
      <c r="N378" s="52" t="s">
        <v>59</v>
      </c>
      <c r="O378" s="53">
        <v>124946</v>
      </c>
      <c r="P378" s="52" t="s">
        <v>54</v>
      </c>
      <c r="Q378" s="55"/>
      <c r="R378" s="52" t="s">
        <v>54</v>
      </c>
      <c r="S378" s="52" t="s">
        <v>54</v>
      </c>
      <c r="T378" s="53" t="b">
        <v>0</v>
      </c>
      <c r="U378" s="52" t="s">
        <v>54</v>
      </c>
      <c r="V378" s="52" t="s">
        <v>54</v>
      </c>
    </row>
    <row r="379" spans="1:22" x14ac:dyDescent="0.25">
      <c r="A379" s="56">
        <v>186061</v>
      </c>
      <c r="B379" s="52" t="s">
        <v>43</v>
      </c>
      <c r="C379" s="52" t="s">
        <v>1619</v>
      </c>
      <c r="D379" s="53">
        <v>2006</v>
      </c>
      <c r="E379" s="52" t="s">
        <v>1620</v>
      </c>
      <c r="F379" s="52" t="s">
        <v>1621</v>
      </c>
      <c r="G379" s="52" t="s">
        <v>1622</v>
      </c>
      <c r="H379" s="54">
        <v>39212</v>
      </c>
      <c r="I379" s="54">
        <v>39212</v>
      </c>
      <c r="J379" s="52" t="s">
        <v>49</v>
      </c>
      <c r="K379" s="53">
        <v>50145</v>
      </c>
      <c r="L379" s="52" t="s">
        <v>54</v>
      </c>
      <c r="M379" s="55"/>
      <c r="N379" s="52" t="s">
        <v>59</v>
      </c>
      <c r="O379" s="53">
        <v>88761</v>
      </c>
      <c r="P379" s="52" t="s">
        <v>49</v>
      </c>
      <c r="Q379" s="53">
        <v>1551</v>
      </c>
      <c r="R379" s="52" t="s">
        <v>54</v>
      </c>
      <c r="S379" s="52" t="s">
        <v>54</v>
      </c>
      <c r="T379" s="53" t="b">
        <v>0</v>
      </c>
      <c r="U379" s="52" t="s">
        <v>54</v>
      </c>
      <c r="V379" s="52" t="s">
        <v>54</v>
      </c>
    </row>
    <row r="380" spans="1:22" x14ac:dyDescent="0.25">
      <c r="A380" s="56">
        <v>186062</v>
      </c>
      <c r="B380" s="52" t="s">
        <v>43</v>
      </c>
      <c r="C380" s="52" t="s">
        <v>1619</v>
      </c>
      <c r="D380" s="53">
        <v>2006</v>
      </c>
      <c r="E380" s="52" t="s">
        <v>1620</v>
      </c>
      <c r="F380" s="52" t="s">
        <v>1621</v>
      </c>
      <c r="G380" s="52" t="s">
        <v>1622</v>
      </c>
      <c r="H380" s="54">
        <v>39212</v>
      </c>
      <c r="I380" s="54">
        <v>39213</v>
      </c>
      <c r="J380" s="52" t="s">
        <v>49</v>
      </c>
      <c r="K380" s="53">
        <v>50203</v>
      </c>
      <c r="L380" s="52" t="s">
        <v>54</v>
      </c>
      <c r="M380" s="55"/>
      <c r="N380" s="52" t="s">
        <v>59</v>
      </c>
      <c r="O380" s="53">
        <v>88863</v>
      </c>
      <c r="P380" s="52" t="s">
        <v>49</v>
      </c>
      <c r="Q380" s="53">
        <v>1553</v>
      </c>
      <c r="R380" s="52" t="s">
        <v>54</v>
      </c>
      <c r="S380" s="52" t="s">
        <v>54</v>
      </c>
      <c r="T380" s="53" t="b">
        <v>0</v>
      </c>
      <c r="U380" s="52" t="s">
        <v>54</v>
      </c>
      <c r="V380" s="52" t="s">
        <v>54</v>
      </c>
    </row>
    <row r="381" spans="1:22" x14ac:dyDescent="0.25">
      <c r="A381" s="56">
        <v>186134</v>
      </c>
      <c r="B381" s="52" t="s">
        <v>43</v>
      </c>
      <c r="C381" s="52" t="s">
        <v>1702</v>
      </c>
      <c r="D381" s="53">
        <v>2007</v>
      </c>
      <c r="E381" s="52" t="s">
        <v>1703</v>
      </c>
      <c r="F381" s="52" t="s">
        <v>1704</v>
      </c>
      <c r="G381" s="52" t="s">
        <v>1618</v>
      </c>
      <c r="H381" s="54">
        <v>39594</v>
      </c>
      <c r="I381" s="54">
        <v>39600</v>
      </c>
      <c r="J381" s="52" t="s">
        <v>49</v>
      </c>
      <c r="K381" s="53">
        <v>15105</v>
      </c>
      <c r="L381" s="52" t="s">
        <v>54</v>
      </c>
      <c r="M381" s="55"/>
      <c r="N381" s="52" t="s">
        <v>59</v>
      </c>
      <c r="O381" s="53">
        <v>373435</v>
      </c>
      <c r="P381" s="52" t="s">
        <v>54</v>
      </c>
      <c r="Q381" s="55"/>
      <c r="R381" s="52" t="s">
        <v>54</v>
      </c>
      <c r="S381" s="52" t="s">
        <v>54</v>
      </c>
      <c r="T381" s="53" t="b">
        <v>0</v>
      </c>
      <c r="U381" s="52" t="s">
        <v>54</v>
      </c>
      <c r="V381" s="52" t="s">
        <v>54</v>
      </c>
    </row>
    <row r="382" spans="1:22" x14ac:dyDescent="0.25">
      <c r="A382" s="56">
        <v>186137</v>
      </c>
      <c r="B382" s="52" t="s">
        <v>43</v>
      </c>
      <c r="C382" s="52" t="s">
        <v>1699</v>
      </c>
      <c r="D382" s="53">
        <v>2008</v>
      </c>
      <c r="E382" s="52" t="s">
        <v>1700</v>
      </c>
      <c r="F382" s="52" t="s">
        <v>1701</v>
      </c>
      <c r="G382" s="52" t="s">
        <v>1618</v>
      </c>
      <c r="H382" s="54">
        <v>39937</v>
      </c>
      <c r="I382" s="54">
        <v>39937</v>
      </c>
      <c r="J382" s="52" t="s">
        <v>49</v>
      </c>
      <c r="K382" s="53">
        <v>17180</v>
      </c>
      <c r="L382" s="52" t="s">
        <v>54</v>
      </c>
      <c r="M382" s="55"/>
      <c r="N382" s="52" t="s">
        <v>59</v>
      </c>
      <c r="O382" s="53">
        <v>6638</v>
      </c>
      <c r="P382" s="52" t="s">
        <v>54</v>
      </c>
      <c r="Q382" s="55"/>
      <c r="R382" s="52" t="s">
        <v>54</v>
      </c>
      <c r="S382" s="52" t="s">
        <v>54</v>
      </c>
      <c r="T382" s="53" t="b">
        <v>0</v>
      </c>
      <c r="U382" s="52" t="s">
        <v>54</v>
      </c>
      <c r="V382" s="52" t="s">
        <v>54</v>
      </c>
    </row>
    <row r="383" spans="1:22" x14ac:dyDescent="0.25">
      <c r="A383" s="56">
        <v>186161</v>
      </c>
      <c r="B383" s="52" t="s">
        <v>43</v>
      </c>
      <c r="C383" s="52" t="s">
        <v>1696</v>
      </c>
      <c r="D383" s="53">
        <v>2007</v>
      </c>
      <c r="E383" s="52" t="s">
        <v>1697</v>
      </c>
      <c r="F383" s="52" t="s">
        <v>1698</v>
      </c>
      <c r="G383" s="52" t="s">
        <v>1618</v>
      </c>
      <c r="H383" s="54">
        <v>39596</v>
      </c>
      <c r="I383" s="54">
        <v>39596</v>
      </c>
      <c r="J383" s="52" t="s">
        <v>49</v>
      </c>
      <c r="K383" s="53">
        <v>17531</v>
      </c>
      <c r="L383" s="52" t="s">
        <v>54</v>
      </c>
      <c r="M383" s="55"/>
      <c r="N383" s="52" t="s">
        <v>59</v>
      </c>
      <c r="O383" s="53">
        <v>275762</v>
      </c>
      <c r="P383" s="52" t="s">
        <v>54</v>
      </c>
      <c r="Q383" s="55"/>
      <c r="R383" s="52" t="s">
        <v>54</v>
      </c>
      <c r="S383" s="52" t="s">
        <v>54</v>
      </c>
      <c r="T383" s="53" t="b">
        <v>0</v>
      </c>
      <c r="U383" s="52" t="s">
        <v>54</v>
      </c>
      <c r="V383" s="52" t="s">
        <v>54</v>
      </c>
    </row>
    <row r="384" spans="1:22" x14ac:dyDescent="0.25">
      <c r="A384" s="56">
        <v>186162</v>
      </c>
      <c r="B384" s="52" t="s">
        <v>43</v>
      </c>
      <c r="C384" s="52" t="s">
        <v>1619</v>
      </c>
      <c r="D384" s="53">
        <v>2007</v>
      </c>
      <c r="E384" s="52" t="s">
        <v>1620</v>
      </c>
      <c r="F384" s="52" t="s">
        <v>1621</v>
      </c>
      <c r="G384" s="52" t="s">
        <v>1622</v>
      </c>
      <c r="H384" s="54">
        <v>39582</v>
      </c>
      <c r="I384" s="54">
        <v>39583</v>
      </c>
      <c r="J384" s="52" t="s">
        <v>49</v>
      </c>
      <c r="K384" s="53">
        <v>20016</v>
      </c>
      <c r="L384" s="52" t="s">
        <v>54</v>
      </c>
      <c r="M384" s="55"/>
      <c r="N384" s="52" t="s">
        <v>59</v>
      </c>
      <c r="O384" s="53">
        <v>17360</v>
      </c>
      <c r="P384" s="52" t="s">
        <v>49</v>
      </c>
      <c r="Q384" s="53">
        <v>619</v>
      </c>
      <c r="R384" s="52" t="s">
        <v>54</v>
      </c>
      <c r="S384" s="52" t="s">
        <v>54</v>
      </c>
      <c r="T384" s="53" t="b">
        <v>0</v>
      </c>
      <c r="U384" s="52" t="s">
        <v>54</v>
      </c>
      <c r="V384" s="52" t="s">
        <v>54</v>
      </c>
    </row>
    <row r="385" spans="1:22" x14ac:dyDescent="0.25">
      <c r="A385" s="56">
        <v>186219</v>
      </c>
      <c r="B385" s="52" t="s">
        <v>43</v>
      </c>
      <c r="C385" s="52" t="s">
        <v>1699</v>
      </c>
      <c r="D385" s="53">
        <v>2007</v>
      </c>
      <c r="E385" s="52" t="s">
        <v>1700</v>
      </c>
      <c r="F385" s="52" t="s">
        <v>1709</v>
      </c>
      <c r="G385" s="52" t="s">
        <v>1618</v>
      </c>
      <c r="H385" s="54">
        <v>39563</v>
      </c>
      <c r="I385" s="54">
        <v>39563</v>
      </c>
      <c r="J385" s="52" t="s">
        <v>49</v>
      </c>
      <c r="K385" s="53">
        <v>29848</v>
      </c>
      <c r="L385" s="52" t="s">
        <v>54</v>
      </c>
      <c r="M385" s="55"/>
      <c r="N385" s="52" t="s">
        <v>54</v>
      </c>
      <c r="O385" s="55"/>
      <c r="P385" s="52" t="s">
        <v>54</v>
      </c>
      <c r="Q385" s="55"/>
      <c r="R385" s="52" t="s">
        <v>54</v>
      </c>
      <c r="S385" s="52" t="s">
        <v>54</v>
      </c>
      <c r="T385" s="53" t="b">
        <v>0</v>
      </c>
      <c r="U385" s="52" t="s">
        <v>54</v>
      </c>
      <c r="V385" s="52" t="s">
        <v>54</v>
      </c>
    </row>
    <row r="386" spans="1:22" x14ac:dyDescent="0.25">
      <c r="A386" s="56">
        <v>186220</v>
      </c>
      <c r="B386" s="52" t="s">
        <v>43</v>
      </c>
      <c r="C386" s="52" t="s">
        <v>1699</v>
      </c>
      <c r="D386" s="53">
        <v>2007</v>
      </c>
      <c r="E386" s="52" t="s">
        <v>1700</v>
      </c>
      <c r="F386" s="52" t="s">
        <v>1709</v>
      </c>
      <c r="G386" s="52" t="s">
        <v>1618</v>
      </c>
      <c r="H386" s="54">
        <v>39563</v>
      </c>
      <c r="I386" s="54">
        <v>39563</v>
      </c>
      <c r="J386" s="52" t="s">
        <v>49</v>
      </c>
      <c r="K386" s="53">
        <v>29978</v>
      </c>
      <c r="L386" s="52" t="s">
        <v>54</v>
      </c>
      <c r="M386" s="55"/>
      <c r="N386" s="52" t="s">
        <v>54</v>
      </c>
      <c r="O386" s="55"/>
      <c r="P386" s="52" t="s">
        <v>54</v>
      </c>
      <c r="Q386" s="55"/>
      <c r="R386" s="52" t="s">
        <v>54</v>
      </c>
      <c r="S386" s="52" t="s">
        <v>54</v>
      </c>
      <c r="T386" s="53" t="b">
        <v>0</v>
      </c>
      <c r="U386" s="52" t="s">
        <v>54</v>
      </c>
      <c r="V386" s="52" t="s">
        <v>54</v>
      </c>
    </row>
    <row r="387" spans="1:22" x14ac:dyDescent="0.25">
      <c r="A387" s="56">
        <v>186225</v>
      </c>
      <c r="B387" s="52" t="s">
        <v>43</v>
      </c>
      <c r="C387" s="52" t="s">
        <v>1699</v>
      </c>
      <c r="D387" s="53">
        <v>2007</v>
      </c>
      <c r="E387" s="52" t="s">
        <v>1700</v>
      </c>
      <c r="F387" s="52" t="s">
        <v>1701</v>
      </c>
      <c r="G387" s="52" t="s">
        <v>1618</v>
      </c>
      <c r="H387" s="54">
        <v>39597</v>
      </c>
      <c r="I387" s="54">
        <v>39597</v>
      </c>
      <c r="J387" s="52" t="s">
        <v>49</v>
      </c>
      <c r="K387" s="53">
        <v>29833</v>
      </c>
      <c r="L387" s="52" t="s">
        <v>54</v>
      </c>
      <c r="M387" s="55"/>
      <c r="N387" s="52" t="s">
        <v>54</v>
      </c>
      <c r="O387" s="55"/>
      <c r="P387" s="52" t="s">
        <v>54</v>
      </c>
      <c r="Q387" s="55"/>
      <c r="R387" s="52" t="s">
        <v>54</v>
      </c>
      <c r="S387" s="52" t="s">
        <v>54</v>
      </c>
      <c r="T387" s="53" t="b">
        <v>0</v>
      </c>
      <c r="U387" s="52" t="s">
        <v>54</v>
      </c>
      <c r="V387" s="52" t="s">
        <v>54</v>
      </c>
    </row>
    <row r="388" spans="1:22" x14ac:dyDescent="0.25">
      <c r="A388" s="56">
        <v>186226</v>
      </c>
      <c r="B388" s="52" t="s">
        <v>43</v>
      </c>
      <c r="C388" s="52" t="s">
        <v>1699</v>
      </c>
      <c r="D388" s="53">
        <v>2007</v>
      </c>
      <c r="E388" s="52" t="s">
        <v>1700</v>
      </c>
      <c r="F388" s="52" t="s">
        <v>1701</v>
      </c>
      <c r="G388" s="52" t="s">
        <v>1618</v>
      </c>
      <c r="H388" s="54">
        <v>39597</v>
      </c>
      <c r="I388" s="54">
        <v>39597</v>
      </c>
      <c r="J388" s="52" t="s">
        <v>49</v>
      </c>
      <c r="K388" s="53">
        <v>29594</v>
      </c>
      <c r="L388" s="52" t="s">
        <v>54</v>
      </c>
      <c r="M388" s="55"/>
      <c r="N388" s="52" t="s">
        <v>49</v>
      </c>
      <c r="O388" s="53">
        <v>149</v>
      </c>
      <c r="P388" s="52" t="s">
        <v>54</v>
      </c>
      <c r="Q388" s="55"/>
      <c r="R388" s="52" t="s">
        <v>54</v>
      </c>
      <c r="S388" s="52" t="s">
        <v>54</v>
      </c>
      <c r="T388" s="53" t="b">
        <v>0</v>
      </c>
      <c r="U388" s="52" t="s">
        <v>54</v>
      </c>
      <c r="V388" s="52" t="s">
        <v>54</v>
      </c>
    </row>
    <row r="389" spans="1:22" x14ac:dyDescent="0.25">
      <c r="A389" s="56">
        <v>186227</v>
      </c>
      <c r="B389" s="52" t="s">
        <v>43</v>
      </c>
      <c r="C389" s="52" t="s">
        <v>1699</v>
      </c>
      <c r="D389" s="53">
        <v>2007</v>
      </c>
      <c r="E389" s="52" t="s">
        <v>1700</v>
      </c>
      <c r="F389" s="52" t="s">
        <v>1701</v>
      </c>
      <c r="G389" s="52" t="s">
        <v>1618</v>
      </c>
      <c r="H389" s="54">
        <v>39597</v>
      </c>
      <c r="I389" s="54">
        <v>39597</v>
      </c>
      <c r="J389" s="52" t="s">
        <v>49</v>
      </c>
      <c r="K389" s="53">
        <v>27417</v>
      </c>
      <c r="L389" s="52" t="s">
        <v>54</v>
      </c>
      <c r="M389" s="55"/>
      <c r="N389" s="52" t="s">
        <v>54</v>
      </c>
      <c r="O389" s="55"/>
      <c r="P389" s="52" t="s">
        <v>54</v>
      </c>
      <c r="Q389" s="55"/>
      <c r="R389" s="52" t="s">
        <v>54</v>
      </c>
      <c r="S389" s="52" t="s">
        <v>54</v>
      </c>
      <c r="T389" s="53" t="b">
        <v>0</v>
      </c>
      <c r="U389" s="52" t="s">
        <v>54</v>
      </c>
      <c r="V389" s="52" t="s">
        <v>54</v>
      </c>
    </row>
    <row r="390" spans="1:22" x14ac:dyDescent="0.25">
      <c r="A390" s="56">
        <v>186235</v>
      </c>
      <c r="B390" s="52" t="s">
        <v>43</v>
      </c>
      <c r="C390" s="52" t="s">
        <v>1644</v>
      </c>
      <c r="D390" s="53">
        <v>2007</v>
      </c>
      <c r="E390" s="52" t="s">
        <v>1645</v>
      </c>
      <c r="F390" s="52" t="s">
        <v>1646</v>
      </c>
      <c r="G390" s="52" t="s">
        <v>1622</v>
      </c>
      <c r="H390" s="54">
        <v>39601</v>
      </c>
      <c r="I390" s="54">
        <v>39601</v>
      </c>
      <c r="J390" s="52" t="s">
        <v>49</v>
      </c>
      <c r="K390" s="53">
        <v>29925</v>
      </c>
      <c r="L390" s="52" t="s">
        <v>54</v>
      </c>
      <c r="M390" s="55"/>
      <c r="N390" s="52" t="s">
        <v>59</v>
      </c>
      <c r="O390" s="53">
        <v>73500</v>
      </c>
      <c r="P390" s="52" t="s">
        <v>49</v>
      </c>
      <c r="Q390" s="53">
        <v>152</v>
      </c>
      <c r="R390" s="52" t="s">
        <v>54</v>
      </c>
      <c r="S390" s="52" t="s">
        <v>54</v>
      </c>
      <c r="T390" s="53" t="b">
        <v>0</v>
      </c>
      <c r="U390" s="52" t="s">
        <v>54</v>
      </c>
      <c r="V390" s="52" t="s">
        <v>54</v>
      </c>
    </row>
    <row r="391" spans="1:22" x14ac:dyDescent="0.25">
      <c r="A391" s="56">
        <v>186236</v>
      </c>
      <c r="B391" s="52" t="s">
        <v>43</v>
      </c>
      <c r="C391" s="52" t="s">
        <v>1644</v>
      </c>
      <c r="D391" s="53">
        <v>2007</v>
      </c>
      <c r="E391" s="52" t="s">
        <v>1645</v>
      </c>
      <c r="F391" s="52" t="s">
        <v>1646</v>
      </c>
      <c r="G391" s="52" t="s">
        <v>1622</v>
      </c>
      <c r="H391" s="54">
        <v>39601</v>
      </c>
      <c r="I391" s="54">
        <v>39601</v>
      </c>
      <c r="J391" s="52" t="s">
        <v>49</v>
      </c>
      <c r="K391" s="53">
        <v>30104</v>
      </c>
      <c r="L391" s="52" t="s">
        <v>54</v>
      </c>
      <c r="M391" s="55"/>
      <c r="N391" s="52" t="s">
        <v>59</v>
      </c>
      <c r="O391" s="53">
        <v>73754</v>
      </c>
      <c r="P391" s="52" t="s">
        <v>49</v>
      </c>
      <c r="Q391" s="53">
        <v>76</v>
      </c>
      <c r="R391" s="52" t="s">
        <v>54</v>
      </c>
      <c r="S391" s="52" t="s">
        <v>54</v>
      </c>
      <c r="T391" s="53" t="b">
        <v>0</v>
      </c>
      <c r="U391" s="52" t="s">
        <v>54</v>
      </c>
      <c r="V391" s="52" t="s">
        <v>54</v>
      </c>
    </row>
    <row r="392" spans="1:22" x14ac:dyDescent="0.25">
      <c r="A392" s="56">
        <v>186237</v>
      </c>
      <c r="B392" s="52" t="s">
        <v>43</v>
      </c>
      <c r="C392" s="52" t="s">
        <v>1644</v>
      </c>
      <c r="D392" s="53">
        <v>2007</v>
      </c>
      <c r="E392" s="52" t="s">
        <v>1647</v>
      </c>
      <c r="F392" s="52" t="s">
        <v>1648</v>
      </c>
      <c r="G392" s="52" t="s">
        <v>1622</v>
      </c>
      <c r="H392" s="54">
        <v>39629</v>
      </c>
      <c r="I392" s="54">
        <v>39629</v>
      </c>
      <c r="J392" s="52" t="s">
        <v>49</v>
      </c>
      <c r="K392" s="53">
        <v>29304</v>
      </c>
      <c r="L392" s="52" t="s">
        <v>54</v>
      </c>
      <c r="M392" s="55"/>
      <c r="N392" s="52" t="s">
        <v>59</v>
      </c>
      <c r="O392" s="53">
        <v>84078</v>
      </c>
      <c r="P392" s="52" t="s">
        <v>49</v>
      </c>
      <c r="Q392" s="53">
        <v>764</v>
      </c>
      <c r="R392" s="52" t="s">
        <v>54</v>
      </c>
      <c r="S392" s="52" t="s">
        <v>54</v>
      </c>
      <c r="T392" s="53" t="b">
        <v>0</v>
      </c>
      <c r="U392" s="52" t="s">
        <v>54</v>
      </c>
      <c r="V392" s="52" t="s">
        <v>54</v>
      </c>
    </row>
    <row r="393" spans="1:22" x14ac:dyDescent="0.25">
      <c r="A393" s="56">
        <v>186238</v>
      </c>
      <c r="B393" s="52" t="s">
        <v>43</v>
      </c>
      <c r="C393" s="52" t="s">
        <v>1644</v>
      </c>
      <c r="D393" s="53">
        <v>2007</v>
      </c>
      <c r="E393" s="52" t="s">
        <v>1647</v>
      </c>
      <c r="F393" s="52" t="s">
        <v>1648</v>
      </c>
      <c r="G393" s="52" t="s">
        <v>1622</v>
      </c>
      <c r="H393" s="54">
        <v>39629</v>
      </c>
      <c r="I393" s="54">
        <v>39629</v>
      </c>
      <c r="J393" s="52" t="s">
        <v>49</v>
      </c>
      <c r="K393" s="53">
        <v>30266</v>
      </c>
      <c r="L393" s="52" t="s">
        <v>54</v>
      </c>
      <c r="M393" s="55"/>
      <c r="N393" s="52" t="s">
        <v>59</v>
      </c>
      <c r="O393" s="53">
        <v>86839</v>
      </c>
      <c r="P393" s="52" t="s">
        <v>49</v>
      </c>
      <c r="Q393" s="53">
        <v>790</v>
      </c>
      <c r="R393" s="52" t="s">
        <v>54</v>
      </c>
      <c r="S393" s="52" t="s">
        <v>54</v>
      </c>
      <c r="T393" s="53" t="b">
        <v>0</v>
      </c>
      <c r="U393" s="52" t="s">
        <v>54</v>
      </c>
      <c r="V393" s="52" t="s">
        <v>54</v>
      </c>
    </row>
    <row r="394" spans="1:22" x14ac:dyDescent="0.25">
      <c r="A394" s="56">
        <v>186239</v>
      </c>
      <c r="B394" s="52" t="s">
        <v>43</v>
      </c>
      <c r="C394" s="52" t="s">
        <v>1644</v>
      </c>
      <c r="D394" s="53">
        <v>2007</v>
      </c>
      <c r="E394" s="52" t="s">
        <v>1647</v>
      </c>
      <c r="F394" s="52" t="s">
        <v>1648</v>
      </c>
      <c r="G394" s="52" t="s">
        <v>1622</v>
      </c>
      <c r="H394" s="54">
        <v>39629</v>
      </c>
      <c r="I394" s="54">
        <v>39629</v>
      </c>
      <c r="J394" s="52" t="s">
        <v>49</v>
      </c>
      <c r="K394" s="53">
        <v>28452</v>
      </c>
      <c r="L394" s="52" t="s">
        <v>54</v>
      </c>
      <c r="M394" s="55"/>
      <c r="N394" s="52" t="s">
        <v>59</v>
      </c>
      <c r="O394" s="53">
        <v>81287</v>
      </c>
      <c r="P394" s="52" t="s">
        <v>49</v>
      </c>
      <c r="Q394" s="53">
        <v>619</v>
      </c>
      <c r="R394" s="52" t="s">
        <v>54</v>
      </c>
      <c r="S394" s="52" t="s">
        <v>54</v>
      </c>
      <c r="T394" s="53" t="b">
        <v>0</v>
      </c>
      <c r="U394" s="52" t="s">
        <v>54</v>
      </c>
      <c r="V394" s="52" t="s">
        <v>54</v>
      </c>
    </row>
    <row r="395" spans="1:22" x14ac:dyDescent="0.25">
      <c r="A395" s="56">
        <v>186240</v>
      </c>
      <c r="B395" s="52" t="s">
        <v>43</v>
      </c>
      <c r="C395" s="52" t="s">
        <v>1705</v>
      </c>
      <c r="D395" s="53">
        <v>2007</v>
      </c>
      <c r="E395" s="52" t="s">
        <v>1706</v>
      </c>
      <c r="F395" s="52" t="s">
        <v>1707</v>
      </c>
      <c r="G395" s="52" t="s">
        <v>1618</v>
      </c>
      <c r="H395" s="54">
        <v>39588</v>
      </c>
      <c r="I395" s="54">
        <v>39598</v>
      </c>
      <c r="J395" s="52" t="s">
        <v>49</v>
      </c>
      <c r="K395" s="53">
        <v>49673</v>
      </c>
      <c r="L395" s="52" t="s">
        <v>54</v>
      </c>
      <c r="M395" s="55"/>
      <c r="N395" s="52" t="s">
        <v>59</v>
      </c>
      <c r="O395" s="53">
        <v>278696</v>
      </c>
      <c r="P395" s="52" t="s">
        <v>49</v>
      </c>
      <c r="Q395" s="53">
        <v>447</v>
      </c>
      <c r="R395" s="52" t="s">
        <v>1630</v>
      </c>
      <c r="S395" s="52" t="s">
        <v>1713</v>
      </c>
      <c r="T395" s="53" t="b">
        <v>0</v>
      </c>
      <c r="U395" s="52" t="s">
        <v>54</v>
      </c>
      <c r="V395" s="52" t="s">
        <v>54</v>
      </c>
    </row>
    <row r="396" spans="1:22" x14ac:dyDescent="0.25">
      <c r="A396" s="56">
        <v>186242</v>
      </c>
      <c r="B396" s="52" t="s">
        <v>43</v>
      </c>
      <c r="C396" s="52" t="s">
        <v>1705</v>
      </c>
      <c r="D396" s="53">
        <v>2007</v>
      </c>
      <c r="E396" s="52" t="s">
        <v>1706</v>
      </c>
      <c r="F396" s="52" t="s">
        <v>1707</v>
      </c>
      <c r="G396" s="52" t="s">
        <v>1618</v>
      </c>
      <c r="H396" s="54">
        <v>39588</v>
      </c>
      <c r="I396" s="54">
        <v>39588</v>
      </c>
      <c r="J396" s="52" t="s">
        <v>49</v>
      </c>
      <c r="K396" s="53">
        <v>49792</v>
      </c>
      <c r="L396" s="52" t="s">
        <v>54</v>
      </c>
      <c r="M396" s="55"/>
      <c r="N396" s="52" t="s">
        <v>59</v>
      </c>
      <c r="O396" s="53">
        <v>267974</v>
      </c>
      <c r="P396" s="52" t="s">
        <v>49</v>
      </c>
      <c r="Q396" s="53">
        <v>225</v>
      </c>
      <c r="R396" s="52" t="s">
        <v>1630</v>
      </c>
      <c r="S396" s="52" t="s">
        <v>1713</v>
      </c>
      <c r="T396" s="53" t="b">
        <v>0</v>
      </c>
      <c r="U396" s="52" t="s">
        <v>54</v>
      </c>
      <c r="V396" s="52" t="s">
        <v>54</v>
      </c>
    </row>
    <row r="397" spans="1:22" x14ac:dyDescent="0.25">
      <c r="A397" s="56">
        <v>186301</v>
      </c>
      <c r="B397" s="52" t="s">
        <v>43</v>
      </c>
      <c r="C397" s="52" t="s">
        <v>1702</v>
      </c>
      <c r="D397" s="53">
        <v>2007</v>
      </c>
      <c r="E397" s="52" t="s">
        <v>1703</v>
      </c>
      <c r="F397" s="52" t="s">
        <v>1704</v>
      </c>
      <c r="G397" s="52" t="s">
        <v>1618</v>
      </c>
      <c r="H397" s="54">
        <v>39594</v>
      </c>
      <c r="I397" s="54">
        <v>39600</v>
      </c>
      <c r="J397" s="52" t="s">
        <v>49</v>
      </c>
      <c r="K397" s="53">
        <v>25161</v>
      </c>
      <c r="L397" s="52" t="s">
        <v>54</v>
      </c>
      <c r="M397" s="55"/>
      <c r="N397" s="52" t="s">
        <v>59</v>
      </c>
      <c r="O397" s="53">
        <v>622046</v>
      </c>
      <c r="P397" s="52" t="s">
        <v>54</v>
      </c>
      <c r="Q397" s="55"/>
      <c r="R397" s="52" t="s">
        <v>54</v>
      </c>
      <c r="S397" s="52" t="s">
        <v>54</v>
      </c>
      <c r="T397" s="53" t="b">
        <v>0</v>
      </c>
      <c r="U397" s="52" t="s">
        <v>54</v>
      </c>
      <c r="V397" s="52" t="s">
        <v>54</v>
      </c>
    </row>
    <row r="398" spans="1:22" x14ac:dyDescent="0.25">
      <c r="A398" s="56">
        <v>186302</v>
      </c>
      <c r="B398" s="52" t="s">
        <v>43</v>
      </c>
      <c r="C398" s="52" t="s">
        <v>1702</v>
      </c>
      <c r="D398" s="53">
        <v>2007</v>
      </c>
      <c r="E398" s="52" t="s">
        <v>1703</v>
      </c>
      <c r="F398" s="52" t="s">
        <v>1704</v>
      </c>
      <c r="G398" s="52" t="s">
        <v>1618</v>
      </c>
      <c r="H398" s="54">
        <v>39594</v>
      </c>
      <c r="I398" s="54">
        <v>39600</v>
      </c>
      <c r="J398" s="52" t="s">
        <v>49</v>
      </c>
      <c r="K398" s="53">
        <v>25108</v>
      </c>
      <c r="L398" s="52" t="s">
        <v>54</v>
      </c>
      <c r="M398" s="55"/>
      <c r="N398" s="52" t="s">
        <v>59</v>
      </c>
      <c r="O398" s="53">
        <v>1075887</v>
      </c>
      <c r="P398" s="52" t="s">
        <v>49</v>
      </c>
      <c r="Q398" s="53">
        <v>126</v>
      </c>
      <c r="R398" s="52" t="s">
        <v>54</v>
      </c>
      <c r="S398" s="52" t="s">
        <v>54</v>
      </c>
      <c r="T398" s="53" t="b">
        <v>0</v>
      </c>
      <c r="U398" s="52" t="s">
        <v>54</v>
      </c>
      <c r="V398" s="52" t="s">
        <v>54</v>
      </c>
    </row>
    <row r="399" spans="1:22" x14ac:dyDescent="0.25">
      <c r="A399" s="56">
        <v>186303</v>
      </c>
      <c r="B399" s="52" t="s">
        <v>43</v>
      </c>
      <c r="C399" s="52" t="s">
        <v>1702</v>
      </c>
      <c r="D399" s="53">
        <v>2007</v>
      </c>
      <c r="E399" s="52" t="s">
        <v>1703</v>
      </c>
      <c r="F399" s="52" t="s">
        <v>1704</v>
      </c>
      <c r="G399" s="52" t="s">
        <v>1618</v>
      </c>
      <c r="H399" s="54">
        <v>39597</v>
      </c>
      <c r="I399" s="54">
        <v>39602</v>
      </c>
      <c r="J399" s="52" t="s">
        <v>49</v>
      </c>
      <c r="K399" s="53">
        <v>25190</v>
      </c>
      <c r="L399" s="52" t="s">
        <v>54</v>
      </c>
      <c r="M399" s="55"/>
      <c r="N399" s="52" t="s">
        <v>59</v>
      </c>
      <c r="O399" s="53">
        <v>643662</v>
      </c>
      <c r="P399" s="52" t="s">
        <v>54</v>
      </c>
      <c r="Q399" s="55"/>
      <c r="R399" s="52" t="s">
        <v>54</v>
      </c>
      <c r="S399" s="52" t="s">
        <v>54</v>
      </c>
      <c r="T399" s="53" t="b">
        <v>0</v>
      </c>
      <c r="U399" s="52" t="s">
        <v>54</v>
      </c>
      <c r="V399" s="52" t="s">
        <v>54</v>
      </c>
    </row>
    <row r="400" spans="1:22" x14ac:dyDescent="0.25">
      <c r="A400" s="56">
        <v>186304</v>
      </c>
      <c r="B400" s="52" t="s">
        <v>43</v>
      </c>
      <c r="C400" s="52" t="s">
        <v>1702</v>
      </c>
      <c r="D400" s="53">
        <v>2007</v>
      </c>
      <c r="E400" s="52" t="s">
        <v>1703</v>
      </c>
      <c r="F400" s="52" t="s">
        <v>1704</v>
      </c>
      <c r="G400" s="52" t="s">
        <v>1618</v>
      </c>
      <c r="H400" s="54">
        <v>39597</v>
      </c>
      <c r="I400" s="54">
        <v>39602</v>
      </c>
      <c r="J400" s="52" t="s">
        <v>49</v>
      </c>
      <c r="K400" s="53">
        <v>25083</v>
      </c>
      <c r="L400" s="52" t="s">
        <v>54</v>
      </c>
      <c r="M400" s="55"/>
      <c r="N400" s="52" t="s">
        <v>59</v>
      </c>
      <c r="O400" s="53">
        <v>640928</v>
      </c>
      <c r="P400" s="52" t="s">
        <v>54</v>
      </c>
      <c r="Q400" s="55"/>
      <c r="R400" s="52" t="s">
        <v>54</v>
      </c>
      <c r="S400" s="52" t="s">
        <v>54</v>
      </c>
      <c r="T400" s="53" t="b">
        <v>0</v>
      </c>
      <c r="U400" s="52" t="s">
        <v>54</v>
      </c>
      <c r="V400" s="52" t="s">
        <v>54</v>
      </c>
    </row>
    <row r="401" spans="1:22" x14ac:dyDescent="0.25">
      <c r="A401" s="56">
        <v>186305</v>
      </c>
      <c r="B401" s="52" t="s">
        <v>43</v>
      </c>
      <c r="C401" s="52" t="s">
        <v>1702</v>
      </c>
      <c r="D401" s="53">
        <v>2007</v>
      </c>
      <c r="E401" s="52" t="s">
        <v>1703</v>
      </c>
      <c r="F401" s="52" t="s">
        <v>1704</v>
      </c>
      <c r="G401" s="52" t="s">
        <v>1618</v>
      </c>
      <c r="H401" s="54">
        <v>39597</v>
      </c>
      <c r="I401" s="54">
        <v>39602</v>
      </c>
      <c r="J401" s="52" t="s">
        <v>49</v>
      </c>
      <c r="K401" s="53">
        <v>25153</v>
      </c>
      <c r="L401" s="52" t="s">
        <v>54</v>
      </c>
      <c r="M401" s="55"/>
      <c r="N401" s="52" t="s">
        <v>59</v>
      </c>
      <c r="O401" s="53">
        <v>710962</v>
      </c>
      <c r="P401" s="52" t="s">
        <v>54</v>
      </c>
      <c r="Q401" s="55"/>
      <c r="R401" s="52" t="s">
        <v>54</v>
      </c>
      <c r="S401" s="52" t="s">
        <v>54</v>
      </c>
      <c r="T401" s="53" t="b">
        <v>0</v>
      </c>
      <c r="U401" s="52" t="s">
        <v>54</v>
      </c>
      <c r="V401" s="52" t="s">
        <v>54</v>
      </c>
    </row>
    <row r="402" spans="1:22" x14ac:dyDescent="0.25">
      <c r="A402" s="56">
        <v>186306</v>
      </c>
      <c r="B402" s="52" t="s">
        <v>43</v>
      </c>
      <c r="C402" s="52" t="s">
        <v>1702</v>
      </c>
      <c r="D402" s="53">
        <v>2007</v>
      </c>
      <c r="E402" s="52" t="s">
        <v>1703</v>
      </c>
      <c r="F402" s="52" t="s">
        <v>1704</v>
      </c>
      <c r="G402" s="52" t="s">
        <v>1618</v>
      </c>
      <c r="H402" s="54">
        <v>39597</v>
      </c>
      <c r="I402" s="54">
        <v>39602</v>
      </c>
      <c r="J402" s="52" t="s">
        <v>49</v>
      </c>
      <c r="K402" s="53">
        <v>25168</v>
      </c>
      <c r="L402" s="52" t="s">
        <v>54</v>
      </c>
      <c r="M402" s="55"/>
      <c r="N402" s="52" t="s">
        <v>59</v>
      </c>
      <c r="O402" s="53">
        <v>685859</v>
      </c>
      <c r="P402" s="52" t="s">
        <v>54</v>
      </c>
      <c r="Q402" s="55"/>
      <c r="R402" s="52" t="s">
        <v>54</v>
      </c>
      <c r="S402" s="52" t="s">
        <v>54</v>
      </c>
      <c r="T402" s="53" t="b">
        <v>0</v>
      </c>
      <c r="U402" s="52" t="s">
        <v>54</v>
      </c>
      <c r="V402" s="52" t="s">
        <v>54</v>
      </c>
    </row>
    <row r="403" spans="1:22" x14ac:dyDescent="0.25">
      <c r="A403" s="56">
        <v>186311</v>
      </c>
      <c r="B403" s="52" t="s">
        <v>43</v>
      </c>
      <c r="C403" s="52" t="s">
        <v>1699</v>
      </c>
      <c r="D403" s="53">
        <v>2008</v>
      </c>
      <c r="E403" s="52" t="s">
        <v>1700</v>
      </c>
      <c r="F403" s="52" t="s">
        <v>1701</v>
      </c>
      <c r="G403" s="52" t="s">
        <v>1618</v>
      </c>
      <c r="H403" s="54">
        <v>39952</v>
      </c>
      <c r="I403" s="54">
        <v>39952</v>
      </c>
      <c r="J403" s="52" t="s">
        <v>49</v>
      </c>
      <c r="K403" s="53">
        <v>29006</v>
      </c>
      <c r="L403" s="52" t="s">
        <v>54</v>
      </c>
      <c r="M403" s="55"/>
      <c r="N403" s="52" t="s">
        <v>59</v>
      </c>
      <c r="O403" s="53">
        <v>55573</v>
      </c>
      <c r="P403" s="52" t="s">
        <v>54</v>
      </c>
      <c r="Q403" s="55"/>
      <c r="R403" s="52" t="s">
        <v>54</v>
      </c>
      <c r="S403" s="52" t="s">
        <v>54</v>
      </c>
      <c r="T403" s="53" t="b">
        <v>0</v>
      </c>
      <c r="U403" s="52" t="s">
        <v>54</v>
      </c>
      <c r="V403" s="52" t="s">
        <v>54</v>
      </c>
    </row>
    <row r="404" spans="1:22" x14ac:dyDescent="0.25">
      <c r="A404" s="56">
        <v>186312</v>
      </c>
      <c r="B404" s="52" t="s">
        <v>43</v>
      </c>
      <c r="C404" s="52" t="s">
        <v>1699</v>
      </c>
      <c r="D404" s="53">
        <v>2008</v>
      </c>
      <c r="E404" s="52" t="s">
        <v>1700</v>
      </c>
      <c r="F404" s="52" t="s">
        <v>1701</v>
      </c>
      <c r="G404" s="52" t="s">
        <v>1618</v>
      </c>
      <c r="H404" s="54">
        <v>39952</v>
      </c>
      <c r="I404" s="54">
        <v>39952</v>
      </c>
      <c r="J404" s="52" t="s">
        <v>49</v>
      </c>
      <c r="K404" s="53">
        <v>29190</v>
      </c>
      <c r="L404" s="52" t="s">
        <v>54</v>
      </c>
      <c r="M404" s="55"/>
      <c r="N404" s="52" t="s">
        <v>59</v>
      </c>
      <c r="O404" s="53">
        <v>55926</v>
      </c>
      <c r="P404" s="52" t="s">
        <v>49</v>
      </c>
      <c r="Q404" s="53">
        <v>147</v>
      </c>
      <c r="R404" s="52" t="s">
        <v>54</v>
      </c>
      <c r="S404" s="52" t="s">
        <v>54</v>
      </c>
      <c r="T404" s="53" t="b">
        <v>0</v>
      </c>
      <c r="U404" s="52" t="s">
        <v>54</v>
      </c>
      <c r="V404" s="52" t="s">
        <v>54</v>
      </c>
    </row>
    <row r="405" spans="1:22" x14ac:dyDescent="0.25">
      <c r="A405" s="56">
        <v>186313</v>
      </c>
      <c r="B405" s="52" t="s">
        <v>43</v>
      </c>
      <c r="C405" s="52" t="s">
        <v>1699</v>
      </c>
      <c r="D405" s="53">
        <v>2008</v>
      </c>
      <c r="E405" s="52" t="s">
        <v>1700</v>
      </c>
      <c r="F405" s="52" t="s">
        <v>1701</v>
      </c>
      <c r="G405" s="52" t="s">
        <v>1618</v>
      </c>
      <c r="H405" s="54">
        <v>39952</v>
      </c>
      <c r="I405" s="54">
        <v>39952</v>
      </c>
      <c r="J405" s="52" t="s">
        <v>49</v>
      </c>
      <c r="K405" s="53">
        <v>29788</v>
      </c>
      <c r="L405" s="52" t="s">
        <v>54</v>
      </c>
      <c r="M405" s="55"/>
      <c r="N405" s="52" t="s">
        <v>59</v>
      </c>
      <c r="O405" s="53">
        <v>57072</v>
      </c>
      <c r="P405" s="52" t="s">
        <v>54</v>
      </c>
      <c r="Q405" s="55"/>
      <c r="R405" s="52" t="s">
        <v>54</v>
      </c>
      <c r="S405" s="52" t="s">
        <v>54</v>
      </c>
      <c r="T405" s="53" t="b">
        <v>0</v>
      </c>
      <c r="U405" s="52" t="s">
        <v>54</v>
      </c>
      <c r="V405" s="52" t="s">
        <v>54</v>
      </c>
    </row>
    <row r="406" spans="1:22" x14ac:dyDescent="0.25">
      <c r="A406" s="56">
        <v>186314</v>
      </c>
      <c r="B406" s="52" t="s">
        <v>43</v>
      </c>
      <c r="C406" s="52" t="s">
        <v>1699</v>
      </c>
      <c r="D406" s="53">
        <v>2008</v>
      </c>
      <c r="E406" s="52" t="s">
        <v>1700</v>
      </c>
      <c r="F406" s="52" t="s">
        <v>1701</v>
      </c>
      <c r="G406" s="52" t="s">
        <v>1618</v>
      </c>
      <c r="H406" s="54">
        <v>39952</v>
      </c>
      <c r="I406" s="54">
        <v>39952</v>
      </c>
      <c r="J406" s="52" t="s">
        <v>49</v>
      </c>
      <c r="K406" s="53">
        <v>29012</v>
      </c>
      <c r="L406" s="52" t="s">
        <v>54</v>
      </c>
      <c r="M406" s="55"/>
      <c r="N406" s="52" t="s">
        <v>59</v>
      </c>
      <c r="O406" s="53">
        <v>55585</v>
      </c>
      <c r="P406" s="52" t="s">
        <v>49</v>
      </c>
      <c r="Q406" s="53">
        <v>146</v>
      </c>
      <c r="R406" s="52" t="s">
        <v>54</v>
      </c>
      <c r="S406" s="52" t="s">
        <v>54</v>
      </c>
      <c r="T406" s="53" t="b">
        <v>0</v>
      </c>
      <c r="U406" s="52" t="s">
        <v>54</v>
      </c>
      <c r="V406" s="52" t="s">
        <v>54</v>
      </c>
    </row>
    <row r="407" spans="1:22" x14ac:dyDescent="0.25">
      <c r="A407" s="56">
        <v>186315</v>
      </c>
      <c r="B407" s="52" t="s">
        <v>43</v>
      </c>
      <c r="C407" s="52" t="s">
        <v>1699</v>
      </c>
      <c r="D407" s="53">
        <v>2008</v>
      </c>
      <c r="E407" s="52" t="s">
        <v>1700</v>
      </c>
      <c r="F407" s="52" t="s">
        <v>1701</v>
      </c>
      <c r="G407" s="52" t="s">
        <v>1618</v>
      </c>
      <c r="H407" s="54">
        <v>39952</v>
      </c>
      <c r="I407" s="54">
        <v>39952</v>
      </c>
      <c r="J407" s="52" t="s">
        <v>49</v>
      </c>
      <c r="K407" s="53">
        <v>29830</v>
      </c>
      <c r="L407" s="52" t="s">
        <v>54</v>
      </c>
      <c r="M407" s="55"/>
      <c r="N407" s="52" t="s">
        <v>59</v>
      </c>
      <c r="O407" s="53">
        <v>57152</v>
      </c>
      <c r="P407" s="52" t="s">
        <v>54</v>
      </c>
      <c r="Q407" s="55"/>
      <c r="R407" s="52" t="s">
        <v>54</v>
      </c>
      <c r="S407" s="52" t="s">
        <v>54</v>
      </c>
      <c r="T407" s="53" t="b">
        <v>0</v>
      </c>
      <c r="U407" s="52" t="s">
        <v>54</v>
      </c>
      <c r="V407" s="52" t="s">
        <v>54</v>
      </c>
    </row>
    <row r="408" spans="1:22" x14ac:dyDescent="0.25">
      <c r="A408" s="56">
        <v>186316</v>
      </c>
      <c r="B408" s="52" t="s">
        <v>43</v>
      </c>
      <c r="C408" s="52" t="s">
        <v>1699</v>
      </c>
      <c r="D408" s="53">
        <v>2008</v>
      </c>
      <c r="E408" s="52" t="s">
        <v>1700</v>
      </c>
      <c r="F408" s="52" t="s">
        <v>1701</v>
      </c>
      <c r="G408" s="52" t="s">
        <v>1618</v>
      </c>
      <c r="H408" s="54">
        <v>39952</v>
      </c>
      <c r="I408" s="54">
        <v>39952</v>
      </c>
      <c r="J408" s="52" t="s">
        <v>49</v>
      </c>
      <c r="K408" s="53">
        <v>27894</v>
      </c>
      <c r="L408" s="52" t="s">
        <v>54</v>
      </c>
      <c r="M408" s="55"/>
      <c r="N408" s="52" t="s">
        <v>59</v>
      </c>
      <c r="O408" s="53">
        <v>53443</v>
      </c>
      <c r="P408" s="52" t="s">
        <v>49</v>
      </c>
      <c r="Q408" s="53">
        <v>141</v>
      </c>
      <c r="R408" s="52" t="s">
        <v>54</v>
      </c>
      <c r="S408" s="52" t="s">
        <v>54</v>
      </c>
      <c r="T408" s="53" t="b">
        <v>0</v>
      </c>
      <c r="U408" s="52" t="s">
        <v>54</v>
      </c>
      <c r="V408" s="52" t="s">
        <v>54</v>
      </c>
    </row>
    <row r="409" spans="1:22" x14ac:dyDescent="0.25">
      <c r="A409" s="56">
        <v>186317</v>
      </c>
      <c r="B409" s="52" t="s">
        <v>43</v>
      </c>
      <c r="C409" s="52" t="s">
        <v>1699</v>
      </c>
      <c r="D409" s="53">
        <v>2008</v>
      </c>
      <c r="E409" s="52" t="s">
        <v>1700</v>
      </c>
      <c r="F409" s="52" t="s">
        <v>1701</v>
      </c>
      <c r="G409" s="52" t="s">
        <v>1618</v>
      </c>
      <c r="H409" s="54">
        <v>39952</v>
      </c>
      <c r="I409" s="54">
        <v>39952</v>
      </c>
      <c r="J409" s="52" t="s">
        <v>49</v>
      </c>
      <c r="K409" s="53">
        <v>29354</v>
      </c>
      <c r="L409" s="52" t="s">
        <v>54</v>
      </c>
      <c r="M409" s="55"/>
      <c r="N409" s="52" t="s">
        <v>59</v>
      </c>
      <c r="O409" s="53">
        <v>56240</v>
      </c>
      <c r="P409" s="52" t="s">
        <v>54</v>
      </c>
      <c r="Q409" s="55"/>
      <c r="R409" s="52" t="s">
        <v>54</v>
      </c>
      <c r="S409" s="52" t="s">
        <v>54</v>
      </c>
      <c r="T409" s="53" t="b">
        <v>0</v>
      </c>
      <c r="U409" s="52" t="s">
        <v>54</v>
      </c>
      <c r="V409" s="52" t="s">
        <v>54</v>
      </c>
    </row>
    <row r="410" spans="1:22" x14ac:dyDescent="0.25">
      <c r="A410" s="56">
        <v>186318</v>
      </c>
      <c r="B410" s="52" t="s">
        <v>43</v>
      </c>
      <c r="C410" s="52" t="s">
        <v>1699</v>
      </c>
      <c r="D410" s="53">
        <v>2008</v>
      </c>
      <c r="E410" s="52" t="s">
        <v>1700</v>
      </c>
      <c r="F410" s="52" t="s">
        <v>1701</v>
      </c>
      <c r="G410" s="52" t="s">
        <v>1618</v>
      </c>
      <c r="H410" s="54">
        <v>39952</v>
      </c>
      <c r="I410" s="54">
        <v>39952</v>
      </c>
      <c r="J410" s="52" t="s">
        <v>49</v>
      </c>
      <c r="K410" s="53">
        <v>29211</v>
      </c>
      <c r="L410" s="52" t="s">
        <v>54</v>
      </c>
      <c r="M410" s="55"/>
      <c r="N410" s="52" t="s">
        <v>59</v>
      </c>
      <c r="O410" s="53">
        <v>55966</v>
      </c>
      <c r="P410" s="52" t="s">
        <v>49</v>
      </c>
      <c r="Q410" s="53">
        <v>147</v>
      </c>
      <c r="R410" s="52" t="s">
        <v>54</v>
      </c>
      <c r="S410" s="52" t="s">
        <v>54</v>
      </c>
      <c r="T410" s="53" t="b">
        <v>0</v>
      </c>
      <c r="U410" s="52" t="s">
        <v>54</v>
      </c>
      <c r="V410" s="52" t="s">
        <v>54</v>
      </c>
    </row>
    <row r="411" spans="1:22" x14ac:dyDescent="0.25">
      <c r="A411" s="56">
        <v>186343</v>
      </c>
      <c r="B411" s="52" t="s">
        <v>43</v>
      </c>
      <c r="C411" s="52" t="s">
        <v>1702</v>
      </c>
      <c r="D411" s="53">
        <v>2007</v>
      </c>
      <c r="E411" s="52" t="s">
        <v>1703</v>
      </c>
      <c r="F411" s="52" t="s">
        <v>1704</v>
      </c>
      <c r="G411" s="52" t="s">
        <v>1618</v>
      </c>
      <c r="H411" s="54">
        <v>39594</v>
      </c>
      <c r="I411" s="54">
        <v>39600</v>
      </c>
      <c r="J411" s="52" t="s">
        <v>49</v>
      </c>
      <c r="K411" s="53">
        <v>25258</v>
      </c>
      <c r="L411" s="52" t="s">
        <v>54</v>
      </c>
      <c r="M411" s="55"/>
      <c r="N411" s="52" t="s">
        <v>59</v>
      </c>
      <c r="O411" s="53">
        <v>637354</v>
      </c>
      <c r="P411" s="52" t="s">
        <v>54</v>
      </c>
      <c r="Q411" s="55"/>
      <c r="R411" s="52" t="s">
        <v>54</v>
      </c>
      <c r="S411" s="52" t="s">
        <v>54</v>
      </c>
      <c r="T411" s="53" t="b">
        <v>0</v>
      </c>
      <c r="U411" s="52" t="s">
        <v>54</v>
      </c>
      <c r="V411" s="52" t="s">
        <v>54</v>
      </c>
    </row>
    <row r="412" spans="1:22" x14ac:dyDescent="0.25">
      <c r="A412" s="56">
        <v>186344</v>
      </c>
      <c r="B412" s="52" t="s">
        <v>43</v>
      </c>
      <c r="C412" s="52" t="s">
        <v>1702</v>
      </c>
      <c r="D412" s="53">
        <v>2007</v>
      </c>
      <c r="E412" s="52" t="s">
        <v>1703</v>
      </c>
      <c r="F412" s="52" t="s">
        <v>1704</v>
      </c>
      <c r="G412" s="52" t="s">
        <v>1618</v>
      </c>
      <c r="H412" s="54">
        <v>39594</v>
      </c>
      <c r="I412" s="54">
        <v>39600</v>
      </c>
      <c r="J412" s="52" t="s">
        <v>49</v>
      </c>
      <c r="K412" s="53">
        <v>25216</v>
      </c>
      <c r="L412" s="52" t="s">
        <v>54</v>
      </c>
      <c r="M412" s="55"/>
      <c r="N412" s="52" t="s">
        <v>59</v>
      </c>
      <c r="O412" s="53">
        <v>636294</v>
      </c>
      <c r="P412" s="52" t="s">
        <v>54</v>
      </c>
      <c r="Q412" s="55"/>
      <c r="R412" s="52" t="s">
        <v>54</v>
      </c>
      <c r="S412" s="52" t="s">
        <v>54</v>
      </c>
      <c r="T412" s="53" t="b">
        <v>0</v>
      </c>
      <c r="U412" s="52" t="s">
        <v>54</v>
      </c>
      <c r="V412" s="52" t="s">
        <v>54</v>
      </c>
    </row>
    <row r="413" spans="1:22" x14ac:dyDescent="0.25">
      <c r="A413" s="56">
        <v>186345</v>
      </c>
      <c r="B413" s="52" t="s">
        <v>43</v>
      </c>
      <c r="C413" s="52" t="s">
        <v>1696</v>
      </c>
      <c r="D413" s="53">
        <v>2007</v>
      </c>
      <c r="E413" s="52" t="s">
        <v>1697</v>
      </c>
      <c r="F413" s="52" t="s">
        <v>1698</v>
      </c>
      <c r="G413" s="52" t="s">
        <v>1618</v>
      </c>
      <c r="H413" s="54">
        <v>39596</v>
      </c>
      <c r="I413" s="54">
        <v>39596</v>
      </c>
      <c r="J413" s="52" t="s">
        <v>49</v>
      </c>
      <c r="K413" s="53">
        <v>25753</v>
      </c>
      <c r="L413" s="52" t="s">
        <v>54</v>
      </c>
      <c r="M413" s="55"/>
      <c r="N413" s="52" t="s">
        <v>59</v>
      </c>
      <c r="O413" s="53">
        <v>405092</v>
      </c>
      <c r="P413" s="52" t="s">
        <v>54</v>
      </c>
      <c r="Q413" s="55"/>
      <c r="R413" s="52" t="s">
        <v>54</v>
      </c>
      <c r="S413" s="52" t="s">
        <v>54</v>
      </c>
      <c r="T413" s="53" t="b">
        <v>0</v>
      </c>
      <c r="U413" s="52" t="s">
        <v>54</v>
      </c>
      <c r="V413" s="52" t="s">
        <v>54</v>
      </c>
    </row>
    <row r="414" spans="1:22" x14ac:dyDescent="0.25">
      <c r="A414" s="56">
        <v>186346</v>
      </c>
      <c r="B414" s="52" t="s">
        <v>43</v>
      </c>
      <c r="C414" s="52" t="s">
        <v>1696</v>
      </c>
      <c r="D414" s="53">
        <v>2007</v>
      </c>
      <c r="E414" s="52" t="s">
        <v>1697</v>
      </c>
      <c r="F414" s="52" t="s">
        <v>1698</v>
      </c>
      <c r="G414" s="52" t="s">
        <v>1618</v>
      </c>
      <c r="H414" s="54">
        <v>39596</v>
      </c>
      <c r="I414" s="54">
        <v>39596</v>
      </c>
      <c r="J414" s="52" t="s">
        <v>49</v>
      </c>
      <c r="K414" s="53">
        <v>28120</v>
      </c>
      <c r="L414" s="52" t="s">
        <v>54</v>
      </c>
      <c r="M414" s="55"/>
      <c r="N414" s="52" t="s">
        <v>59</v>
      </c>
      <c r="O414" s="53">
        <v>442329</v>
      </c>
      <c r="P414" s="52" t="s">
        <v>54</v>
      </c>
      <c r="Q414" s="55"/>
      <c r="R414" s="52" t="s">
        <v>54</v>
      </c>
      <c r="S414" s="52" t="s">
        <v>54</v>
      </c>
      <c r="T414" s="53" t="b">
        <v>0</v>
      </c>
      <c r="U414" s="52" t="s">
        <v>54</v>
      </c>
      <c r="V414" s="52" t="s">
        <v>54</v>
      </c>
    </row>
    <row r="415" spans="1:22" x14ac:dyDescent="0.25">
      <c r="A415" s="56">
        <v>186347</v>
      </c>
      <c r="B415" s="52" t="s">
        <v>43</v>
      </c>
      <c r="C415" s="52" t="s">
        <v>1696</v>
      </c>
      <c r="D415" s="53">
        <v>2007</v>
      </c>
      <c r="E415" s="52" t="s">
        <v>1697</v>
      </c>
      <c r="F415" s="52" t="s">
        <v>1698</v>
      </c>
      <c r="G415" s="52" t="s">
        <v>1618</v>
      </c>
      <c r="H415" s="54">
        <v>39596</v>
      </c>
      <c r="I415" s="54">
        <v>39596</v>
      </c>
      <c r="J415" s="52" t="s">
        <v>49</v>
      </c>
      <c r="K415" s="53">
        <v>28656</v>
      </c>
      <c r="L415" s="52" t="s">
        <v>54</v>
      </c>
      <c r="M415" s="55"/>
      <c r="N415" s="52" t="s">
        <v>59</v>
      </c>
      <c r="O415" s="53">
        <v>457617</v>
      </c>
      <c r="P415" s="52" t="s">
        <v>49</v>
      </c>
      <c r="Q415" s="53">
        <v>436</v>
      </c>
      <c r="R415" s="52" t="s">
        <v>54</v>
      </c>
      <c r="S415" s="52" t="s">
        <v>54</v>
      </c>
      <c r="T415" s="53" t="b">
        <v>0</v>
      </c>
      <c r="U415" s="52" t="s">
        <v>54</v>
      </c>
      <c r="V415" s="52" t="s">
        <v>54</v>
      </c>
    </row>
    <row r="416" spans="1:22" x14ac:dyDescent="0.25">
      <c r="A416" s="56">
        <v>186348</v>
      </c>
      <c r="B416" s="52" t="s">
        <v>43</v>
      </c>
      <c r="C416" s="52" t="s">
        <v>1696</v>
      </c>
      <c r="D416" s="53">
        <v>2007</v>
      </c>
      <c r="E416" s="52" t="s">
        <v>1697</v>
      </c>
      <c r="F416" s="52" t="s">
        <v>1698</v>
      </c>
      <c r="G416" s="52" t="s">
        <v>1618</v>
      </c>
      <c r="H416" s="54">
        <v>39596</v>
      </c>
      <c r="I416" s="54">
        <v>39596</v>
      </c>
      <c r="J416" s="52" t="s">
        <v>49</v>
      </c>
      <c r="K416" s="53">
        <v>26393</v>
      </c>
      <c r="L416" s="52" t="s">
        <v>54</v>
      </c>
      <c r="M416" s="55"/>
      <c r="N416" s="52" t="s">
        <v>59</v>
      </c>
      <c r="O416" s="53">
        <v>415161</v>
      </c>
      <c r="P416" s="52" t="s">
        <v>54</v>
      </c>
      <c r="Q416" s="55"/>
      <c r="R416" s="52" t="s">
        <v>54</v>
      </c>
      <c r="S416" s="52" t="s">
        <v>54</v>
      </c>
      <c r="T416" s="53" t="b">
        <v>0</v>
      </c>
      <c r="U416" s="52" t="s">
        <v>54</v>
      </c>
      <c r="V416" s="52" t="s">
        <v>54</v>
      </c>
    </row>
    <row r="417" spans="1:22" x14ac:dyDescent="0.25">
      <c r="A417" s="56">
        <v>186349</v>
      </c>
      <c r="B417" s="52" t="s">
        <v>43</v>
      </c>
      <c r="C417" s="52" t="s">
        <v>1696</v>
      </c>
      <c r="D417" s="53">
        <v>2007</v>
      </c>
      <c r="E417" s="52" t="s">
        <v>1697</v>
      </c>
      <c r="F417" s="52" t="s">
        <v>1698</v>
      </c>
      <c r="G417" s="52" t="s">
        <v>1618</v>
      </c>
      <c r="H417" s="54">
        <v>39596</v>
      </c>
      <c r="I417" s="54">
        <v>39596</v>
      </c>
      <c r="J417" s="52" t="s">
        <v>49</v>
      </c>
      <c r="K417" s="53">
        <v>26370</v>
      </c>
      <c r="L417" s="52" t="s">
        <v>54</v>
      </c>
      <c r="M417" s="55"/>
      <c r="N417" s="52" t="s">
        <v>59</v>
      </c>
      <c r="O417" s="53">
        <v>414803</v>
      </c>
      <c r="P417" s="52" t="s">
        <v>54</v>
      </c>
      <c r="Q417" s="55"/>
      <c r="R417" s="52" t="s">
        <v>54</v>
      </c>
      <c r="S417" s="52" t="s">
        <v>54</v>
      </c>
      <c r="T417" s="53" t="b">
        <v>0</v>
      </c>
      <c r="U417" s="52" t="s">
        <v>54</v>
      </c>
      <c r="V417" s="52" t="s">
        <v>54</v>
      </c>
    </row>
    <row r="418" spans="1:22" x14ac:dyDescent="0.25">
      <c r="A418" s="56">
        <v>186350</v>
      </c>
      <c r="B418" s="52" t="s">
        <v>43</v>
      </c>
      <c r="C418" s="52" t="s">
        <v>1696</v>
      </c>
      <c r="D418" s="53">
        <v>2007</v>
      </c>
      <c r="E418" s="52" t="s">
        <v>1697</v>
      </c>
      <c r="F418" s="52" t="s">
        <v>1698</v>
      </c>
      <c r="G418" s="52" t="s">
        <v>1618</v>
      </c>
      <c r="H418" s="54">
        <v>39596</v>
      </c>
      <c r="I418" s="54">
        <v>39596</v>
      </c>
      <c r="J418" s="52" t="s">
        <v>49</v>
      </c>
      <c r="K418" s="53">
        <v>27849</v>
      </c>
      <c r="L418" s="52" t="s">
        <v>54</v>
      </c>
      <c r="M418" s="55"/>
      <c r="N418" s="52" t="s">
        <v>59</v>
      </c>
      <c r="O418" s="53">
        <v>438062</v>
      </c>
      <c r="P418" s="52" t="s">
        <v>54</v>
      </c>
      <c r="Q418" s="55"/>
      <c r="R418" s="52" t="s">
        <v>54</v>
      </c>
      <c r="S418" s="52" t="s">
        <v>54</v>
      </c>
      <c r="T418" s="53" t="b">
        <v>0</v>
      </c>
      <c r="U418" s="52" t="s">
        <v>54</v>
      </c>
      <c r="V418" s="52" t="s">
        <v>54</v>
      </c>
    </row>
    <row r="419" spans="1:22" x14ac:dyDescent="0.25">
      <c r="A419" s="56">
        <v>186351</v>
      </c>
      <c r="B419" s="52" t="s">
        <v>43</v>
      </c>
      <c r="C419" s="52" t="s">
        <v>1696</v>
      </c>
      <c r="D419" s="53">
        <v>2007</v>
      </c>
      <c r="E419" s="52" t="s">
        <v>1697</v>
      </c>
      <c r="F419" s="52" t="s">
        <v>1698</v>
      </c>
      <c r="G419" s="52" t="s">
        <v>1618</v>
      </c>
      <c r="H419" s="54">
        <v>39596</v>
      </c>
      <c r="I419" s="54">
        <v>39596</v>
      </c>
      <c r="J419" s="52" t="s">
        <v>49</v>
      </c>
      <c r="K419" s="53">
        <v>25185</v>
      </c>
      <c r="L419" s="52" t="s">
        <v>54</v>
      </c>
      <c r="M419" s="55"/>
      <c r="N419" s="52" t="s">
        <v>59</v>
      </c>
      <c r="O419" s="53">
        <v>396160</v>
      </c>
      <c r="P419" s="52" t="s">
        <v>54</v>
      </c>
      <c r="Q419" s="55"/>
      <c r="R419" s="52" t="s">
        <v>54</v>
      </c>
      <c r="S419" s="52" t="s">
        <v>54</v>
      </c>
      <c r="T419" s="53" t="b">
        <v>0</v>
      </c>
      <c r="U419" s="52" t="s">
        <v>54</v>
      </c>
      <c r="V419" s="52" t="s">
        <v>54</v>
      </c>
    </row>
    <row r="420" spans="1:22" x14ac:dyDescent="0.25">
      <c r="A420" s="56">
        <v>186352</v>
      </c>
      <c r="B420" s="52" t="s">
        <v>43</v>
      </c>
      <c r="C420" s="52" t="s">
        <v>1619</v>
      </c>
      <c r="D420" s="53">
        <v>2007</v>
      </c>
      <c r="E420" s="52" t="s">
        <v>1620</v>
      </c>
      <c r="F420" s="52" t="s">
        <v>1621</v>
      </c>
      <c r="G420" s="52" t="s">
        <v>1622</v>
      </c>
      <c r="H420" s="54">
        <v>39582</v>
      </c>
      <c r="I420" s="54">
        <v>39583</v>
      </c>
      <c r="J420" s="52" t="s">
        <v>49</v>
      </c>
      <c r="K420" s="53">
        <v>23944</v>
      </c>
      <c r="L420" s="52" t="s">
        <v>54</v>
      </c>
      <c r="M420" s="55"/>
      <c r="N420" s="52" t="s">
        <v>59</v>
      </c>
      <c r="O420" s="53">
        <v>20767</v>
      </c>
      <c r="P420" s="52" t="s">
        <v>49</v>
      </c>
      <c r="Q420" s="53">
        <v>741</v>
      </c>
      <c r="R420" s="52" t="s">
        <v>54</v>
      </c>
      <c r="S420" s="52" t="s">
        <v>54</v>
      </c>
      <c r="T420" s="53" t="b">
        <v>0</v>
      </c>
      <c r="U420" s="52" t="s">
        <v>54</v>
      </c>
      <c r="V420" s="52" t="s">
        <v>54</v>
      </c>
    </row>
    <row r="421" spans="1:22" x14ac:dyDescent="0.25">
      <c r="A421" s="56">
        <v>186353</v>
      </c>
      <c r="B421" s="52" t="s">
        <v>43</v>
      </c>
      <c r="C421" s="52" t="s">
        <v>1619</v>
      </c>
      <c r="D421" s="53">
        <v>2007</v>
      </c>
      <c r="E421" s="52" t="s">
        <v>1620</v>
      </c>
      <c r="F421" s="52" t="s">
        <v>1621</v>
      </c>
      <c r="G421" s="52" t="s">
        <v>1622</v>
      </c>
      <c r="H421" s="54">
        <v>39582</v>
      </c>
      <c r="I421" s="54">
        <v>39583</v>
      </c>
      <c r="J421" s="52" t="s">
        <v>49</v>
      </c>
      <c r="K421" s="53">
        <v>24964</v>
      </c>
      <c r="L421" s="52" t="s">
        <v>54</v>
      </c>
      <c r="M421" s="55"/>
      <c r="N421" s="52" t="s">
        <v>59</v>
      </c>
      <c r="O421" s="53">
        <v>21651</v>
      </c>
      <c r="P421" s="52" t="s">
        <v>49</v>
      </c>
      <c r="Q421" s="53">
        <v>772</v>
      </c>
      <c r="R421" s="52" t="s">
        <v>54</v>
      </c>
      <c r="S421" s="52" t="s">
        <v>54</v>
      </c>
      <c r="T421" s="53" t="b">
        <v>0</v>
      </c>
      <c r="U421" s="52" t="s">
        <v>54</v>
      </c>
      <c r="V421" s="52" t="s">
        <v>54</v>
      </c>
    </row>
    <row r="422" spans="1:22" x14ac:dyDescent="0.25">
      <c r="A422" s="56">
        <v>186354</v>
      </c>
      <c r="B422" s="52" t="s">
        <v>43</v>
      </c>
      <c r="C422" s="52" t="s">
        <v>1619</v>
      </c>
      <c r="D422" s="53">
        <v>2007</v>
      </c>
      <c r="E422" s="52" t="s">
        <v>1620</v>
      </c>
      <c r="F422" s="52" t="s">
        <v>1621</v>
      </c>
      <c r="G422" s="52" t="s">
        <v>1622</v>
      </c>
      <c r="H422" s="54">
        <v>39582</v>
      </c>
      <c r="I422" s="54">
        <v>39583</v>
      </c>
      <c r="J422" s="52" t="s">
        <v>49</v>
      </c>
      <c r="K422" s="53">
        <v>24738</v>
      </c>
      <c r="L422" s="52" t="s">
        <v>54</v>
      </c>
      <c r="M422" s="55"/>
      <c r="N422" s="52" t="s">
        <v>59</v>
      </c>
      <c r="O422" s="53">
        <v>21455</v>
      </c>
      <c r="P422" s="52" t="s">
        <v>49</v>
      </c>
      <c r="Q422" s="53">
        <v>765</v>
      </c>
      <c r="R422" s="52" t="s">
        <v>54</v>
      </c>
      <c r="S422" s="52" t="s">
        <v>54</v>
      </c>
      <c r="T422" s="53" t="b">
        <v>0</v>
      </c>
      <c r="U422" s="52" t="s">
        <v>54</v>
      </c>
      <c r="V422" s="52" t="s">
        <v>54</v>
      </c>
    </row>
    <row r="423" spans="1:22" x14ac:dyDescent="0.25">
      <c r="A423" s="56">
        <v>186355</v>
      </c>
      <c r="B423" s="52" t="s">
        <v>43</v>
      </c>
      <c r="C423" s="52" t="s">
        <v>1619</v>
      </c>
      <c r="D423" s="53">
        <v>2007</v>
      </c>
      <c r="E423" s="52" t="s">
        <v>1620</v>
      </c>
      <c r="F423" s="52" t="s">
        <v>1621</v>
      </c>
      <c r="G423" s="52" t="s">
        <v>1622</v>
      </c>
      <c r="H423" s="54">
        <v>39582</v>
      </c>
      <c r="I423" s="54">
        <v>39583</v>
      </c>
      <c r="J423" s="52" t="s">
        <v>49</v>
      </c>
      <c r="K423" s="53">
        <v>24667</v>
      </c>
      <c r="L423" s="52" t="s">
        <v>54</v>
      </c>
      <c r="M423" s="55"/>
      <c r="N423" s="52" t="s">
        <v>59</v>
      </c>
      <c r="O423" s="53">
        <v>21393</v>
      </c>
      <c r="P423" s="52" t="s">
        <v>49</v>
      </c>
      <c r="Q423" s="53">
        <v>763</v>
      </c>
      <c r="R423" s="52" t="s">
        <v>54</v>
      </c>
      <c r="S423" s="52" t="s">
        <v>54</v>
      </c>
      <c r="T423" s="53" t="b">
        <v>0</v>
      </c>
      <c r="U423" s="52" t="s">
        <v>54</v>
      </c>
      <c r="V423" s="52" t="s">
        <v>54</v>
      </c>
    </row>
    <row r="424" spans="1:22" x14ac:dyDescent="0.25">
      <c r="A424" s="56">
        <v>186356</v>
      </c>
      <c r="B424" s="52" t="s">
        <v>43</v>
      </c>
      <c r="C424" s="52" t="s">
        <v>1619</v>
      </c>
      <c r="D424" s="53">
        <v>2007</v>
      </c>
      <c r="E424" s="52" t="s">
        <v>1620</v>
      </c>
      <c r="F424" s="52" t="s">
        <v>1621</v>
      </c>
      <c r="G424" s="52" t="s">
        <v>1622</v>
      </c>
      <c r="H424" s="54">
        <v>39582</v>
      </c>
      <c r="I424" s="54">
        <v>39583</v>
      </c>
      <c r="J424" s="52" t="s">
        <v>49</v>
      </c>
      <c r="K424" s="53">
        <v>25399</v>
      </c>
      <c r="L424" s="52" t="s">
        <v>54</v>
      </c>
      <c r="M424" s="55"/>
      <c r="N424" s="52" t="s">
        <v>59</v>
      </c>
      <c r="O424" s="53">
        <v>22028</v>
      </c>
      <c r="P424" s="52" t="s">
        <v>49</v>
      </c>
      <c r="Q424" s="53">
        <v>677</v>
      </c>
      <c r="R424" s="52" t="s">
        <v>54</v>
      </c>
      <c r="S424" s="52" t="s">
        <v>54</v>
      </c>
      <c r="T424" s="53" t="b">
        <v>0</v>
      </c>
      <c r="U424" s="52" t="s">
        <v>54</v>
      </c>
      <c r="V424" s="52" t="s">
        <v>54</v>
      </c>
    </row>
    <row r="425" spans="1:22" x14ac:dyDescent="0.25">
      <c r="A425" s="56">
        <v>186357</v>
      </c>
      <c r="B425" s="52" t="s">
        <v>43</v>
      </c>
      <c r="C425" s="52" t="s">
        <v>1619</v>
      </c>
      <c r="D425" s="53">
        <v>2007</v>
      </c>
      <c r="E425" s="52" t="s">
        <v>1620</v>
      </c>
      <c r="F425" s="52" t="s">
        <v>1621</v>
      </c>
      <c r="G425" s="52" t="s">
        <v>1622</v>
      </c>
      <c r="H425" s="54">
        <v>39582</v>
      </c>
      <c r="I425" s="54">
        <v>39583</v>
      </c>
      <c r="J425" s="52" t="s">
        <v>49</v>
      </c>
      <c r="K425" s="53">
        <v>25057</v>
      </c>
      <c r="L425" s="52" t="s">
        <v>54</v>
      </c>
      <c r="M425" s="55"/>
      <c r="N425" s="52" t="s">
        <v>59</v>
      </c>
      <c r="O425" s="53">
        <v>21732</v>
      </c>
      <c r="P425" s="52" t="s">
        <v>49</v>
      </c>
      <c r="Q425" s="53">
        <v>511</v>
      </c>
      <c r="R425" s="52" t="s">
        <v>54</v>
      </c>
      <c r="S425" s="52" t="s">
        <v>54</v>
      </c>
      <c r="T425" s="53" t="b">
        <v>0</v>
      </c>
      <c r="U425" s="52" t="s">
        <v>54</v>
      </c>
      <c r="V425" s="52" t="s">
        <v>54</v>
      </c>
    </row>
    <row r="426" spans="1:22" x14ac:dyDescent="0.25">
      <c r="A426" s="56">
        <v>186358</v>
      </c>
      <c r="B426" s="52" t="s">
        <v>43</v>
      </c>
      <c r="C426" s="52" t="s">
        <v>1619</v>
      </c>
      <c r="D426" s="53">
        <v>2007</v>
      </c>
      <c r="E426" s="52" t="s">
        <v>1620</v>
      </c>
      <c r="F426" s="52" t="s">
        <v>1621</v>
      </c>
      <c r="G426" s="52" t="s">
        <v>1622</v>
      </c>
      <c r="H426" s="54">
        <v>39582</v>
      </c>
      <c r="I426" s="54">
        <v>39583</v>
      </c>
      <c r="J426" s="52" t="s">
        <v>49</v>
      </c>
      <c r="K426" s="53">
        <v>24997</v>
      </c>
      <c r="L426" s="52" t="s">
        <v>54</v>
      </c>
      <c r="M426" s="55"/>
      <c r="N426" s="52" t="s">
        <v>59</v>
      </c>
      <c r="O426" s="53">
        <v>21680</v>
      </c>
      <c r="P426" s="52" t="s">
        <v>49</v>
      </c>
      <c r="Q426" s="53">
        <v>510</v>
      </c>
      <c r="R426" s="52" t="s">
        <v>54</v>
      </c>
      <c r="S426" s="52" t="s">
        <v>54</v>
      </c>
      <c r="T426" s="53" t="b">
        <v>0</v>
      </c>
      <c r="U426" s="52" t="s">
        <v>54</v>
      </c>
      <c r="V426" s="52" t="s">
        <v>54</v>
      </c>
    </row>
    <row r="427" spans="1:22" x14ac:dyDescent="0.25">
      <c r="A427" s="56">
        <v>186359</v>
      </c>
      <c r="B427" s="52" t="s">
        <v>43</v>
      </c>
      <c r="C427" s="52" t="s">
        <v>1619</v>
      </c>
      <c r="D427" s="53">
        <v>2007</v>
      </c>
      <c r="E427" s="52" t="s">
        <v>1620</v>
      </c>
      <c r="F427" s="52" t="s">
        <v>1621</v>
      </c>
      <c r="G427" s="52" t="s">
        <v>1622</v>
      </c>
      <c r="H427" s="54">
        <v>39582</v>
      </c>
      <c r="I427" s="54">
        <v>39583</v>
      </c>
      <c r="J427" s="52" t="s">
        <v>49</v>
      </c>
      <c r="K427" s="53">
        <v>25015</v>
      </c>
      <c r="L427" s="52" t="s">
        <v>54</v>
      </c>
      <c r="M427" s="55"/>
      <c r="N427" s="52" t="s">
        <v>59</v>
      </c>
      <c r="O427" s="53">
        <v>21695</v>
      </c>
      <c r="P427" s="52" t="s">
        <v>49</v>
      </c>
      <c r="Q427" s="53">
        <v>511</v>
      </c>
      <c r="R427" s="52" t="s">
        <v>54</v>
      </c>
      <c r="S427" s="52" t="s">
        <v>54</v>
      </c>
      <c r="T427" s="53" t="b">
        <v>0</v>
      </c>
      <c r="U427" s="52" t="s">
        <v>54</v>
      </c>
      <c r="V427" s="52" t="s">
        <v>54</v>
      </c>
    </row>
    <row r="428" spans="1:22" x14ac:dyDescent="0.25">
      <c r="A428" s="56">
        <v>186360</v>
      </c>
      <c r="B428" s="52" t="s">
        <v>43</v>
      </c>
      <c r="C428" s="52" t="s">
        <v>1619</v>
      </c>
      <c r="D428" s="53">
        <v>2007</v>
      </c>
      <c r="E428" s="52" t="s">
        <v>1620</v>
      </c>
      <c r="F428" s="52" t="s">
        <v>1621</v>
      </c>
      <c r="G428" s="52" t="s">
        <v>1622</v>
      </c>
      <c r="H428" s="54">
        <v>39582</v>
      </c>
      <c r="I428" s="54">
        <v>39583</v>
      </c>
      <c r="J428" s="52" t="s">
        <v>49</v>
      </c>
      <c r="K428" s="53">
        <v>25053</v>
      </c>
      <c r="L428" s="52" t="s">
        <v>54</v>
      </c>
      <c r="M428" s="55"/>
      <c r="N428" s="52" t="s">
        <v>59</v>
      </c>
      <c r="O428" s="53">
        <v>21728</v>
      </c>
      <c r="P428" s="52" t="s">
        <v>49</v>
      </c>
      <c r="Q428" s="53">
        <v>511</v>
      </c>
      <c r="R428" s="52" t="s">
        <v>54</v>
      </c>
      <c r="S428" s="52" t="s">
        <v>54</v>
      </c>
      <c r="T428" s="53" t="b">
        <v>0</v>
      </c>
      <c r="U428" s="52" t="s">
        <v>54</v>
      </c>
      <c r="V428" s="52" t="s">
        <v>54</v>
      </c>
    </row>
    <row r="429" spans="1:22" x14ac:dyDescent="0.25">
      <c r="A429" s="56">
        <v>186361</v>
      </c>
      <c r="B429" s="52" t="s">
        <v>43</v>
      </c>
      <c r="C429" s="52" t="s">
        <v>1619</v>
      </c>
      <c r="D429" s="53">
        <v>2007</v>
      </c>
      <c r="E429" s="52" t="s">
        <v>1620</v>
      </c>
      <c r="F429" s="52" t="s">
        <v>1621</v>
      </c>
      <c r="G429" s="52" t="s">
        <v>1622</v>
      </c>
      <c r="H429" s="54">
        <v>39582</v>
      </c>
      <c r="I429" s="54">
        <v>39583</v>
      </c>
      <c r="J429" s="52" t="s">
        <v>49</v>
      </c>
      <c r="K429" s="53">
        <v>24994</v>
      </c>
      <c r="L429" s="52" t="s">
        <v>54</v>
      </c>
      <c r="M429" s="55"/>
      <c r="N429" s="52" t="s">
        <v>59</v>
      </c>
      <c r="O429" s="53">
        <v>21677</v>
      </c>
      <c r="P429" s="52" t="s">
        <v>49</v>
      </c>
      <c r="Q429" s="53">
        <v>510</v>
      </c>
      <c r="R429" s="52" t="s">
        <v>54</v>
      </c>
      <c r="S429" s="52" t="s">
        <v>54</v>
      </c>
      <c r="T429" s="53" t="b">
        <v>0</v>
      </c>
      <c r="U429" s="52" t="s">
        <v>54</v>
      </c>
      <c r="V429" s="52" t="s">
        <v>54</v>
      </c>
    </row>
    <row r="430" spans="1:22" x14ac:dyDescent="0.25">
      <c r="A430" s="56">
        <v>210278</v>
      </c>
      <c r="B430" s="52" t="s">
        <v>43</v>
      </c>
      <c r="C430" s="52" t="s">
        <v>1717</v>
      </c>
      <c r="D430" s="53">
        <v>2007</v>
      </c>
      <c r="E430" s="52" t="s">
        <v>1718</v>
      </c>
      <c r="F430" s="52" t="s">
        <v>1719</v>
      </c>
      <c r="G430" s="52" t="s">
        <v>1618</v>
      </c>
      <c r="H430" s="54">
        <v>39611</v>
      </c>
      <c r="I430" s="54">
        <v>39611</v>
      </c>
      <c r="J430" s="52" t="s">
        <v>49</v>
      </c>
      <c r="K430" s="53">
        <v>209402</v>
      </c>
      <c r="L430" s="52" t="s">
        <v>54</v>
      </c>
      <c r="M430" s="55"/>
      <c r="N430" s="52" t="s">
        <v>54</v>
      </c>
      <c r="O430" s="55"/>
      <c r="P430" s="52" t="s">
        <v>54</v>
      </c>
      <c r="Q430" s="55"/>
      <c r="R430" s="52" t="s">
        <v>54</v>
      </c>
      <c r="S430" s="52" t="s">
        <v>54</v>
      </c>
      <c r="T430" s="53" t="b">
        <v>0</v>
      </c>
      <c r="U430" s="52" t="s">
        <v>54</v>
      </c>
      <c r="V430" s="52" t="s">
        <v>54</v>
      </c>
    </row>
    <row r="431" spans="1:22" x14ac:dyDescent="0.25">
      <c r="A431" s="56">
        <v>210342</v>
      </c>
      <c r="B431" s="52" t="s">
        <v>43</v>
      </c>
      <c r="C431" s="52" t="s">
        <v>1726</v>
      </c>
      <c r="D431" s="53">
        <v>2002</v>
      </c>
      <c r="E431" s="52" t="s">
        <v>1727</v>
      </c>
      <c r="F431" s="52" t="s">
        <v>1728</v>
      </c>
      <c r="G431" s="52" t="s">
        <v>1622</v>
      </c>
      <c r="H431" s="54">
        <v>37756</v>
      </c>
      <c r="I431" s="54">
        <v>37756</v>
      </c>
      <c r="J431" s="52" t="s">
        <v>1655</v>
      </c>
      <c r="K431" s="53">
        <v>73163</v>
      </c>
      <c r="L431" s="52" t="s">
        <v>1656</v>
      </c>
      <c r="M431" s="53">
        <v>2563</v>
      </c>
      <c r="N431" s="52" t="s">
        <v>1655</v>
      </c>
      <c r="O431" s="53">
        <v>18109</v>
      </c>
      <c r="P431" s="52" t="s">
        <v>1656</v>
      </c>
      <c r="Q431" s="53">
        <v>94265</v>
      </c>
      <c r="R431" s="52" t="s">
        <v>54</v>
      </c>
      <c r="S431" s="52" t="s">
        <v>54</v>
      </c>
      <c r="T431" s="53" t="b">
        <v>1</v>
      </c>
      <c r="U431" s="52" t="s">
        <v>54</v>
      </c>
      <c r="V431" s="52" t="s">
        <v>1957</v>
      </c>
    </row>
    <row r="432" spans="1:22" x14ac:dyDescent="0.25">
      <c r="A432" s="56">
        <v>210479</v>
      </c>
      <c r="B432" s="52" t="s">
        <v>43</v>
      </c>
      <c r="C432" s="52" t="s">
        <v>1747</v>
      </c>
      <c r="D432" s="53">
        <v>2002</v>
      </c>
      <c r="E432" s="52" t="s">
        <v>1748</v>
      </c>
      <c r="F432" s="52" t="s">
        <v>1748</v>
      </c>
      <c r="G432" s="52" t="s">
        <v>1618</v>
      </c>
      <c r="H432" s="54">
        <v>37756</v>
      </c>
      <c r="I432" s="54">
        <v>37769</v>
      </c>
      <c r="J432" s="52" t="s">
        <v>49</v>
      </c>
      <c r="K432" s="53">
        <v>198987</v>
      </c>
      <c r="L432" s="52" t="s">
        <v>59</v>
      </c>
      <c r="M432" s="53">
        <v>720</v>
      </c>
      <c r="N432" s="52" t="s">
        <v>49</v>
      </c>
      <c r="O432" s="53">
        <v>360</v>
      </c>
      <c r="P432" s="52" t="s">
        <v>54</v>
      </c>
      <c r="Q432" s="55"/>
      <c r="R432" s="52" t="s">
        <v>1630</v>
      </c>
      <c r="S432" s="52" t="s">
        <v>1961</v>
      </c>
      <c r="T432" s="53" t="b">
        <v>1</v>
      </c>
      <c r="U432" s="52" t="s">
        <v>54</v>
      </c>
      <c r="V432" s="52" t="s">
        <v>1957</v>
      </c>
    </row>
    <row r="433" spans="1:22" x14ac:dyDescent="0.25">
      <c r="A433" s="56">
        <v>210483</v>
      </c>
      <c r="B433" s="52" t="s">
        <v>43</v>
      </c>
      <c r="C433" s="52" t="s">
        <v>1730</v>
      </c>
      <c r="D433" s="53">
        <v>2002</v>
      </c>
      <c r="E433" s="52" t="s">
        <v>1744</v>
      </c>
      <c r="F433" s="52" t="s">
        <v>1745</v>
      </c>
      <c r="G433" s="52" t="s">
        <v>1618</v>
      </c>
      <c r="H433" s="54">
        <v>37750</v>
      </c>
      <c r="I433" s="54">
        <v>37775</v>
      </c>
      <c r="J433" s="52" t="s">
        <v>49</v>
      </c>
      <c r="K433" s="53">
        <v>88909</v>
      </c>
      <c r="L433" s="52" t="s">
        <v>54</v>
      </c>
      <c r="M433" s="55"/>
      <c r="N433" s="52" t="s">
        <v>49</v>
      </c>
      <c r="O433" s="53">
        <v>465257</v>
      </c>
      <c r="P433" s="52" t="s">
        <v>59</v>
      </c>
      <c r="Q433" s="53">
        <v>16857</v>
      </c>
      <c r="R433" s="52" t="s">
        <v>1630</v>
      </c>
      <c r="S433" s="52" t="s">
        <v>1962</v>
      </c>
      <c r="T433" s="53" t="b">
        <v>1</v>
      </c>
      <c r="U433" s="52" t="s">
        <v>54</v>
      </c>
      <c r="V433" s="52" t="s">
        <v>1957</v>
      </c>
    </row>
    <row r="434" spans="1:22" x14ac:dyDescent="0.25">
      <c r="A434" s="56">
        <v>210484</v>
      </c>
      <c r="B434" s="52" t="s">
        <v>43</v>
      </c>
      <c r="C434" s="52" t="s">
        <v>1730</v>
      </c>
      <c r="D434" s="53">
        <v>2002</v>
      </c>
      <c r="E434" s="52" t="s">
        <v>1744</v>
      </c>
      <c r="F434" s="52" t="s">
        <v>1745</v>
      </c>
      <c r="G434" s="52" t="s">
        <v>1618</v>
      </c>
      <c r="H434" s="54">
        <v>37750</v>
      </c>
      <c r="I434" s="54">
        <v>37783</v>
      </c>
      <c r="J434" s="52" t="s">
        <v>49</v>
      </c>
      <c r="K434" s="53">
        <v>91385</v>
      </c>
      <c r="L434" s="52" t="s">
        <v>59</v>
      </c>
      <c r="M434" s="53">
        <v>306</v>
      </c>
      <c r="N434" s="52" t="s">
        <v>49</v>
      </c>
      <c r="O434" s="53">
        <v>1814781</v>
      </c>
      <c r="P434" s="52" t="s">
        <v>59</v>
      </c>
      <c r="Q434" s="53">
        <v>193154</v>
      </c>
      <c r="R434" s="52" t="s">
        <v>1630</v>
      </c>
      <c r="S434" s="52" t="s">
        <v>1963</v>
      </c>
      <c r="T434" s="53" t="b">
        <v>1</v>
      </c>
      <c r="U434" s="52" t="s">
        <v>54</v>
      </c>
      <c r="V434" s="52" t="s">
        <v>1957</v>
      </c>
    </row>
    <row r="435" spans="1:22" x14ac:dyDescent="0.25">
      <c r="A435" s="56">
        <v>210506</v>
      </c>
      <c r="B435" s="52" t="s">
        <v>43</v>
      </c>
      <c r="C435" s="52" t="s">
        <v>1730</v>
      </c>
      <c r="D435" s="53">
        <v>2002</v>
      </c>
      <c r="E435" s="52" t="s">
        <v>1731</v>
      </c>
      <c r="F435" s="52" t="s">
        <v>1732</v>
      </c>
      <c r="G435" s="52" t="s">
        <v>1618</v>
      </c>
      <c r="H435" s="54">
        <v>37748</v>
      </c>
      <c r="I435" s="54">
        <v>37777</v>
      </c>
      <c r="J435" s="52" t="s">
        <v>49</v>
      </c>
      <c r="K435" s="53">
        <v>95101</v>
      </c>
      <c r="L435" s="52" t="s">
        <v>59</v>
      </c>
      <c r="M435" s="53">
        <v>1758</v>
      </c>
      <c r="N435" s="52" t="s">
        <v>49</v>
      </c>
      <c r="O435" s="53">
        <v>536298</v>
      </c>
      <c r="P435" s="52" t="s">
        <v>59</v>
      </c>
      <c r="Q435" s="53">
        <v>16734</v>
      </c>
      <c r="R435" s="52" t="s">
        <v>54</v>
      </c>
      <c r="S435" s="52" t="s">
        <v>54</v>
      </c>
      <c r="T435" s="53" t="b">
        <v>1</v>
      </c>
      <c r="U435" s="52" t="s">
        <v>54</v>
      </c>
      <c r="V435" s="52" t="s">
        <v>1957</v>
      </c>
    </row>
    <row r="436" spans="1:22" x14ac:dyDescent="0.25">
      <c r="A436" s="56">
        <v>210519</v>
      </c>
      <c r="B436" s="52" t="s">
        <v>43</v>
      </c>
      <c r="C436" s="52" t="s">
        <v>1726</v>
      </c>
      <c r="D436" s="53">
        <v>2003</v>
      </c>
      <c r="E436" s="52" t="s">
        <v>1727</v>
      </c>
      <c r="F436" s="52" t="s">
        <v>1728</v>
      </c>
      <c r="G436" s="52" t="s">
        <v>1622</v>
      </c>
      <c r="H436" s="54">
        <v>38113</v>
      </c>
      <c r="I436" s="54">
        <v>38113</v>
      </c>
      <c r="J436" s="52" t="s">
        <v>1655</v>
      </c>
      <c r="K436" s="53">
        <v>84623</v>
      </c>
      <c r="L436" s="52" t="s">
        <v>1656</v>
      </c>
      <c r="M436" s="53">
        <v>4437</v>
      </c>
      <c r="N436" s="52" t="s">
        <v>1655</v>
      </c>
      <c r="O436" s="53">
        <v>8557</v>
      </c>
      <c r="P436" s="52" t="s">
        <v>1656</v>
      </c>
      <c r="Q436" s="53">
        <v>1544146</v>
      </c>
      <c r="R436" s="52" t="s">
        <v>54</v>
      </c>
      <c r="S436" s="52" t="s">
        <v>54</v>
      </c>
      <c r="T436" s="53" t="b">
        <v>1</v>
      </c>
      <c r="U436" s="52" t="s">
        <v>54</v>
      </c>
      <c r="V436" s="52" t="s">
        <v>1957</v>
      </c>
    </row>
    <row r="437" spans="1:22" x14ac:dyDescent="0.25">
      <c r="A437" s="56">
        <v>210546</v>
      </c>
      <c r="B437" s="52" t="s">
        <v>43</v>
      </c>
      <c r="C437" s="52" t="s">
        <v>1807</v>
      </c>
      <c r="D437" s="53">
        <v>2003</v>
      </c>
      <c r="E437" s="52" t="s">
        <v>1964</v>
      </c>
      <c r="F437" s="52" t="s">
        <v>1964</v>
      </c>
      <c r="G437" s="52" t="s">
        <v>1618</v>
      </c>
      <c r="H437" s="54">
        <v>38135</v>
      </c>
      <c r="I437" s="54">
        <v>38153</v>
      </c>
      <c r="J437" s="52" t="s">
        <v>49</v>
      </c>
      <c r="K437" s="53">
        <v>198321</v>
      </c>
      <c r="L437" s="52" t="s">
        <v>59</v>
      </c>
      <c r="M437" s="53">
        <v>1059</v>
      </c>
      <c r="N437" s="52" t="s">
        <v>49</v>
      </c>
      <c r="O437" s="53">
        <v>500</v>
      </c>
      <c r="P437" s="52" t="s">
        <v>54</v>
      </c>
      <c r="Q437" s="55"/>
      <c r="R437" s="52" t="s">
        <v>54</v>
      </c>
      <c r="S437" s="52" t="s">
        <v>54</v>
      </c>
      <c r="T437" s="53" t="b">
        <v>1</v>
      </c>
      <c r="U437" s="52" t="s">
        <v>54</v>
      </c>
      <c r="V437" s="52" t="s">
        <v>1957</v>
      </c>
    </row>
    <row r="438" spans="1:22" x14ac:dyDescent="0.25">
      <c r="A438" s="56">
        <v>210547</v>
      </c>
      <c r="B438" s="52" t="s">
        <v>43</v>
      </c>
      <c r="C438" s="52" t="s">
        <v>1730</v>
      </c>
      <c r="D438" s="53">
        <v>2003</v>
      </c>
      <c r="E438" s="52" t="s">
        <v>1744</v>
      </c>
      <c r="F438" s="52" t="s">
        <v>1745</v>
      </c>
      <c r="G438" s="52" t="s">
        <v>1618</v>
      </c>
      <c r="H438" s="54">
        <v>38113</v>
      </c>
      <c r="I438" s="54">
        <v>38142</v>
      </c>
      <c r="J438" s="52" t="s">
        <v>49</v>
      </c>
      <c r="K438" s="53">
        <v>104893</v>
      </c>
      <c r="L438" s="52" t="s">
        <v>59</v>
      </c>
      <c r="M438" s="53">
        <v>955</v>
      </c>
      <c r="N438" s="52" t="s">
        <v>49</v>
      </c>
      <c r="O438" s="53">
        <v>2380892</v>
      </c>
      <c r="P438" s="52" t="s">
        <v>59</v>
      </c>
      <c r="Q438" s="53">
        <v>77430</v>
      </c>
      <c r="R438" s="52" t="s">
        <v>1630</v>
      </c>
      <c r="S438" s="52" t="s">
        <v>1965</v>
      </c>
      <c r="T438" s="53" t="b">
        <v>1</v>
      </c>
      <c r="U438" s="52" t="s">
        <v>54</v>
      </c>
      <c r="V438" s="52" t="s">
        <v>1957</v>
      </c>
    </row>
    <row r="439" spans="1:22" x14ac:dyDescent="0.25">
      <c r="A439" s="56">
        <v>210548</v>
      </c>
      <c r="B439" s="52" t="s">
        <v>43</v>
      </c>
      <c r="C439" s="52" t="s">
        <v>1730</v>
      </c>
      <c r="D439" s="53">
        <v>2003</v>
      </c>
      <c r="E439" s="52" t="s">
        <v>1744</v>
      </c>
      <c r="F439" s="52" t="s">
        <v>1745</v>
      </c>
      <c r="G439" s="52" t="s">
        <v>1618</v>
      </c>
      <c r="H439" s="54">
        <v>38113</v>
      </c>
      <c r="I439" s="54">
        <v>38142</v>
      </c>
      <c r="J439" s="52" t="s">
        <v>49</v>
      </c>
      <c r="K439" s="53">
        <v>103082</v>
      </c>
      <c r="L439" s="52" t="s">
        <v>59</v>
      </c>
      <c r="M439" s="53">
        <v>310</v>
      </c>
      <c r="N439" s="52" t="s">
        <v>49</v>
      </c>
      <c r="O439" s="53">
        <v>103</v>
      </c>
      <c r="P439" s="52" t="s">
        <v>54</v>
      </c>
      <c r="Q439" s="55"/>
      <c r="R439" s="52" t="s">
        <v>1630</v>
      </c>
      <c r="S439" s="52" t="s">
        <v>1965</v>
      </c>
      <c r="T439" s="53" t="b">
        <v>1</v>
      </c>
      <c r="U439" s="52" t="s">
        <v>54</v>
      </c>
      <c r="V439" s="52" t="s">
        <v>1957</v>
      </c>
    </row>
    <row r="440" spans="1:22" x14ac:dyDescent="0.25">
      <c r="A440" s="56">
        <v>210559</v>
      </c>
      <c r="B440" s="52" t="s">
        <v>43</v>
      </c>
      <c r="C440" s="52" t="s">
        <v>1730</v>
      </c>
      <c r="D440" s="53">
        <v>2003</v>
      </c>
      <c r="E440" s="52" t="s">
        <v>1731</v>
      </c>
      <c r="F440" s="52" t="s">
        <v>1732</v>
      </c>
      <c r="G440" s="52" t="s">
        <v>1618</v>
      </c>
      <c r="H440" s="54">
        <v>38121</v>
      </c>
      <c r="I440" s="54">
        <v>38139</v>
      </c>
      <c r="J440" s="52" t="s">
        <v>49</v>
      </c>
      <c r="K440" s="53">
        <v>96131</v>
      </c>
      <c r="L440" s="52" t="s">
        <v>59</v>
      </c>
      <c r="M440" s="53">
        <v>342</v>
      </c>
      <c r="N440" s="52" t="s">
        <v>49</v>
      </c>
      <c r="O440" s="53">
        <v>528737</v>
      </c>
      <c r="P440" s="52" t="s">
        <v>59</v>
      </c>
      <c r="Q440" s="53">
        <v>1790</v>
      </c>
      <c r="R440" s="52" t="s">
        <v>54</v>
      </c>
      <c r="S440" s="52" t="s">
        <v>54</v>
      </c>
      <c r="T440" s="53" t="b">
        <v>1</v>
      </c>
      <c r="U440" s="52" t="s">
        <v>54</v>
      </c>
      <c r="V440" s="52" t="s">
        <v>1957</v>
      </c>
    </row>
    <row r="441" spans="1:22" x14ac:dyDescent="0.25">
      <c r="A441" s="56">
        <v>210570</v>
      </c>
      <c r="B441" s="52" t="s">
        <v>43</v>
      </c>
      <c r="C441" s="52" t="s">
        <v>1726</v>
      </c>
      <c r="D441" s="53">
        <v>2004</v>
      </c>
      <c r="E441" s="52" t="s">
        <v>1727</v>
      </c>
      <c r="F441" s="52" t="s">
        <v>1728</v>
      </c>
      <c r="G441" s="52" t="s">
        <v>1622</v>
      </c>
      <c r="H441" s="54">
        <v>38476</v>
      </c>
      <c r="I441" s="54">
        <v>38476</v>
      </c>
      <c r="J441" s="52" t="s">
        <v>1655</v>
      </c>
      <c r="K441" s="53">
        <v>108269</v>
      </c>
      <c r="L441" s="52" t="s">
        <v>54</v>
      </c>
      <c r="M441" s="55"/>
      <c r="N441" s="52" t="s">
        <v>1655</v>
      </c>
      <c r="O441" s="53">
        <v>762783</v>
      </c>
      <c r="P441" s="52" t="s">
        <v>1656</v>
      </c>
      <c r="Q441" s="53">
        <v>383007</v>
      </c>
      <c r="R441" s="52" t="s">
        <v>54</v>
      </c>
      <c r="S441" s="52" t="s">
        <v>54</v>
      </c>
      <c r="T441" s="53" t="b">
        <v>1</v>
      </c>
      <c r="U441" s="52" t="s">
        <v>54</v>
      </c>
      <c r="V441" s="52" t="s">
        <v>1957</v>
      </c>
    </row>
    <row r="442" spans="1:22" x14ac:dyDescent="0.25">
      <c r="A442" s="56">
        <v>210571</v>
      </c>
      <c r="B442" s="52" t="s">
        <v>43</v>
      </c>
      <c r="C442" s="52" t="s">
        <v>1726</v>
      </c>
      <c r="D442" s="53">
        <v>2005</v>
      </c>
      <c r="E442" s="52" t="s">
        <v>1727</v>
      </c>
      <c r="F442" s="52" t="s">
        <v>1728</v>
      </c>
      <c r="G442" s="52" t="s">
        <v>1622</v>
      </c>
      <c r="H442" s="54">
        <v>38841</v>
      </c>
      <c r="I442" s="54">
        <v>38854</v>
      </c>
      <c r="J442" s="52" t="s">
        <v>1655</v>
      </c>
      <c r="K442" s="53">
        <v>107846</v>
      </c>
      <c r="L442" s="52" t="s">
        <v>54</v>
      </c>
      <c r="M442" s="55"/>
      <c r="N442" s="52" t="s">
        <v>1655</v>
      </c>
      <c r="O442" s="53">
        <v>524030</v>
      </c>
      <c r="P442" s="52" t="s">
        <v>59</v>
      </c>
      <c r="Q442" s="53">
        <v>307813</v>
      </c>
      <c r="R442" s="52" t="s">
        <v>54</v>
      </c>
      <c r="S442" s="52" t="s">
        <v>54</v>
      </c>
      <c r="T442" s="53" t="b">
        <v>0</v>
      </c>
      <c r="U442" s="52" t="s">
        <v>54</v>
      </c>
      <c r="V442" s="52" t="s">
        <v>54</v>
      </c>
    </row>
    <row r="443" spans="1:22" x14ac:dyDescent="0.25">
      <c r="A443" s="56">
        <v>210592</v>
      </c>
      <c r="B443" s="52" t="s">
        <v>43</v>
      </c>
      <c r="C443" s="52" t="s">
        <v>1747</v>
      </c>
      <c r="D443" s="53">
        <v>2004</v>
      </c>
      <c r="E443" s="52" t="s">
        <v>1748</v>
      </c>
      <c r="F443" s="52" t="s">
        <v>1748</v>
      </c>
      <c r="G443" s="52" t="s">
        <v>1618</v>
      </c>
      <c r="H443" s="54">
        <v>38484</v>
      </c>
      <c r="I443" s="54">
        <v>38491</v>
      </c>
      <c r="J443" s="52" t="s">
        <v>49</v>
      </c>
      <c r="K443" s="53">
        <v>118197</v>
      </c>
      <c r="L443" s="52" t="s">
        <v>54</v>
      </c>
      <c r="M443" s="55"/>
      <c r="N443" s="52" t="s">
        <v>49</v>
      </c>
      <c r="O443" s="53">
        <v>19203</v>
      </c>
      <c r="P443" s="52" t="s">
        <v>59</v>
      </c>
      <c r="Q443" s="53">
        <v>331</v>
      </c>
      <c r="R443" s="52" t="s">
        <v>1630</v>
      </c>
      <c r="S443" s="52" t="s">
        <v>1966</v>
      </c>
      <c r="T443" s="53" t="b">
        <v>1</v>
      </c>
      <c r="U443" s="52" t="s">
        <v>54</v>
      </c>
      <c r="V443" s="52" t="s">
        <v>1957</v>
      </c>
    </row>
    <row r="444" spans="1:22" x14ac:dyDescent="0.25">
      <c r="A444" s="56">
        <v>210598</v>
      </c>
      <c r="B444" s="52" t="s">
        <v>43</v>
      </c>
      <c r="C444" s="52" t="s">
        <v>1730</v>
      </c>
      <c r="D444" s="53">
        <v>2004</v>
      </c>
      <c r="E444" s="52" t="s">
        <v>1731</v>
      </c>
      <c r="F444" s="52" t="s">
        <v>1732</v>
      </c>
      <c r="G444" s="52" t="s">
        <v>1618</v>
      </c>
      <c r="H444" s="54">
        <v>38487</v>
      </c>
      <c r="I444" s="54">
        <v>38512</v>
      </c>
      <c r="J444" s="52" t="s">
        <v>49</v>
      </c>
      <c r="K444" s="53">
        <v>56177</v>
      </c>
      <c r="L444" s="52" t="s">
        <v>59</v>
      </c>
      <c r="M444" s="53">
        <v>2859</v>
      </c>
      <c r="N444" s="52" t="s">
        <v>49</v>
      </c>
      <c r="O444" s="53">
        <v>423498</v>
      </c>
      <c r="P444" s="52" t="s">
        <v>59</v>
      </c>
      <c r="Q444" s="53">
        <v>18926</v>
      </c>
      <c r="R444" s="52" t="s">
        <v>54</v>
      </c>
      <c r="S444" s="52" t="s">
        <v>54</v>
      </c>
      <c r="T444" s="53" t="b">
        <v>1</v>
      </c>
      <c r="U444" s="52" t="s">
        <v>54</v>
      </c>
      <c r="V444" s="52" t="s">
        <v>1957</v>
      </c>
    </row>
    <row r="445" spans="1:22" x14ac:dyDescent="0.25">
      <c r="A445" s="56">
        <v>210671</v>
      </c>
      <c r="B445" s="52" t="s">
        <v>43</v>
      </c>
      <c r="C445" s="52" t="s">
        <v>1730</v>
      </c>
      <c r="D445" s="53">
        <v>2005</v>
      </c>
      <c r="E445" s="52" t="s">
        <v>1731</v>
      </c>
      <c r="F445" s="52" t="s">
        <v>1732</v>
      </c>
      <c r="G445" s="52" t="s">
        <v>1618</v>
      </c>
      <c r="H445" s="54">
        <v>38855</v>
      </c>
      <c r="I445" s="54">
        <v>38873</v>
      </c>
      <c r="J445" s="52" t="s">
        <v>49</v>
      </c>
      <c r="K445" s="53">
        <v>42333</v>
      </c>
      <c r="L445" s="52" t="s">
        <v>59</v>
      </c>
      <c r="M445" s="53">
        <v>4360</v>
      </c>
      <c r="N445" s="52" t="s">
        <v>49</v>
      </c>
      <c r="O445" s="53">
        <v>215114</v>
      </c>
      <c r="P445" s="52" t="s">
        <v>59</v>
      </c>
      <c r="Q445" s="53">
        <v>8847</v>
      </c>
      <c r="R445" s="52" t="s">
        <v>54</v>
      </c>
      <c r="S445" s="52" t="s">
        <v>54</v>
      </c>
      <c r="T445" s="53" t="b">
        <v>0</v>
      </c>
      <c r="U445" s="52" t="s">
        <v>54</v>
      </c>
      <c r="V445" s="52" t="s">
        <v>54</v>
      </c>
    </row>
    <row r="446" spans="1:22" x14ac:dyDescent="0.25">
      <c r="A446" s="56">
        <v>210677</v>
      </c>
      <c r="B446" s="52" t="s">
        <v>43</v>
      </c>
      <c r="C446" s="52" t="s">
        <v>1717</v>
      </c>
      <c r="D446" s="53">
        <v>2005</v>
      </c>
      <c r="E446" s="52" t="s">
        <v>1733</v>
      </c>
      <c r="F446" s="52" t="s">
        <v>1734</v>
      </c>
      <c r="G446" s="52" t="s">
        <v>1622</v>
      </c>
      <c r="H446" s="54">
        <v>38860</v>
      </c>
      <c r="I446" s="54">
        <v>38860</v>
      </c>
      <c r="J446" s="52" t="s">
        <v>49</v>
      </c>
      <c r="K446" s="53">
        <v>200657</v>
      </c>
      <c r="L446" s="52" t="s">
        <v>59</v>
      </c>
      <c r="M446" s="53">
        <v>1641</v>
      </c>
      <c r="N446" s="52" t="s">
        <v>49</v>
      </c>
      <c r="O446" s="53">
        <v>2872</v>
      </c>
      <c r="P446" s="52" t="s">
        <v>54</v>
      </c>
      <c r="Q446" s="55"/>
      <c r="R446" s="52" t="s">
        <v>54</v>
      </c>
      <c r="S446" s="52" t="s">
        <v>54</v>
      </c>
      <c r="T446" s="53" t="b">
        <v>0</v>
      </c>
      <c r="U446" s="52" t="s">
        <v>54</v>
      </c>
      <c r="V446" s="52" t="s">
        <v>54</v>
      </c>
    </row>
    <row r="447" spans="1:22" x14ac:dyDescent="0.25">
      <c r="A447" s="56">
        <v>210678</v>
      </c>
      <c r="B447" s="52" t="s">
        <v>43</v>
      </c>
      <c r="C447" s="52" t="s">
        <v>1723</v>
      </c>
      <c r="D447" s="53">
        <v>2005</v>
      </c>
      <c r="E447" s="52" t="s">
        <v>1724</v>
      </c>
      <c r="F447" s="52" t="s">
        <v>1725</v>
      </c>
      <c r="G447" s="52" t="s">
        <v>1618</v>
      </c>
      <c r="H447" s="54">
        <v>38870</v>
      </c>
      <c r="I447" s="54">
        <v>38872</v>
      </c>
      <c r="J447" s="52" t="s">
        <v>49</v>
      </c>
      <c r="K447" s="53">
        <v>67347</v>
      </c>
      <c r="L447" s="52" t="s">
        <v>59</v>
      </c>
      <c r="M447" s="53">
        <v>5925</v>
      </c>
      <c r="N447" s="52" t="s">
        <v>49</v>
      </c>
      <c r="O447" s="53">
        <v>9184</v>
      </c>
      <c r="P447" s="52" t="s">
        <v>59</v>
      </c>
      <c r="Q447" s="53">
        <v>395</v>
      </c>
      <c r="R447" s="52" t="s">
        <v>54</v>
      </c>
      <c r="S447" s="52" t="s">
        <v>54</v>
      </c>
      <c r="T447" s="53" t="b">
        <v>0</v>
      </c>
      <c r="U447" s="52" t="s">
        <v>54</v>
      </c>
      <c r="V447" s="52" t="s">
        <v>54</v>
      </c>
    </row>
    <row r="448" spans="1:22" x14ac:dyDescent="0.25">
      <c r="A448" s="56">
        <v>210679</v>
      </c>
      <c r="B448" s="52" t="s">
        <v>43</v>
      </c>
      <c r="C448" s="52" t="s">
        <v>1714</v>
      </c>
      <c r="D448" s="53">
        <v>2005</v>
      </c>
      <c r="E448" s="52" t="s">
        <v>1715</v>
      </c>
      <c r="F448" s="52" t="s">
        <v>1735</v>
      </c>
      <c r="G448" s="52" t="s">
        <v>1618</v>
      </c>
      <c r="H448" s="54">
        <v>38924</v>
      </c>
      <c r="I448" s="54">
        <v>38929</v>
      </c>
      <c r="J448" s="52" t="s">
        <v>49</v>
      </c>
      <c r="K448" s="53">
        <v>194075</v>
      </c>
      <c r="L448" s="52" t="s">
        <v>59</v>
      </c>
      <c r="M448" s="53">
        <v>4421</v>
      </c>
      <c r="N448" s="52" t="s">
        <v>49</v>
      </c>
      <c r="O448" s="53">
        <v>10971</v>
      </c>
      <c r="P448" s="52" t="s">
        <v>59</v>
      </c>
      <c r="Q448" s="53">
        <v>1768</v>
      </c>
      <c r="R448" s="52" t="s">
        <v>54</v>
      </c>
      <c r="S448" s="52" t="s">
        <v>54</v>
      </c>
      <c r="T448" s="53" t="b">
        <v>0</v>
      </c>
      <c r="U448" s="52" t="s">
        <v>54</v>
      </c>
      <c r="V448" s="52" t="s">
        <v>54</v>
      </c>
    </row>
    <row r="449" spans="1:22" x14ac:dyDescent="0.25">
      <c r="A449" s="56">
        <v>210684</v>
      </c>
      <c r="B449" s="52" t="s">
        <v>43</v>
      </c>
      <c r="C449" s="52" t="s">
        <v>1737</v>
      </c>
      <c r="D449" s="53">
        <v>2005</v>
      </c>
      <c r="E449" s="52" t="s">
        <v>1738</v>
      </c>
      <c r="F449" s="52" t="s">
        <v>1739</v>
      </c>
      <c r="G449" s="52" t="s">
        <v>1622</v>
      </c>
      <c r="H449" s="54">
        <v>38841</v>
      </c>
      <c r="I449" s="54">
        <v>38882</v>
      </c>
      <c r="J449" s="52" t="s">
        <v>49</v>
      </c>
      <c r="K449" s="53">
        <v>202669</v>
      </c>
      <c r="L449" s="52" t="s">
        <v>59</v>
      </c>
      <c r="M449" s="53">
        <v>14228</v>
      </c>
      <c r="N449" s="52" t="s">
        <v>49</v>
      </c>
      <c r="O449" s="53">
        <v>3817</v>
      </c>
      <c r="P449" s="52" t="s">
        <v>59</v>
      </c>
      <c r="Q449" s="53">
        <v>348</v>
      </c>
      <c r="R449" s="52" t="s">
        <v>54</v>
      </c>
      <c r="S449" s="52" t="s">
        <v>54</v>
      </c>
      <c r="T449" s="53" t="b">
        <v>0</v>
      </c>
      <c r="U449" s="52" t="s">
        <v>54</v>
      </c>
      <c r="V449" s="52" t="s">
        <v>54</v>
      </c>
    </row>
    <row r="450" spans="1:22" x14ac:dyDescent="0.25">
      <c r="A450" s="56">
        <v>210685</v>
      </c>
      <c r="B450" s="52" t="s">
        <v>43</v>
      </c>
      <c r="C450" s="52" t="s">
        <v>1717</v>
      </c>
      <c r="D450" s="53">
        <v>2005</v>
      </c>
      <c r="E450" s="52" t="s">
        <v>1718</v>
      </c>
      <c r="F450" s="52" t="s">
        <v>1719</v>
      </c>
      <c r="G450" s="52" t="s">
        <v>1618</v>
      </c>
      <c r="H450" s="54">
        <v>38873</v>
      </c>
      <c r="I450" s="54">
        <v>38873</v>
      </c>
      <c r="J450" s="52" t="s">
        <v>49</v>
      </c>
      <c r="K450" s="53">
        <v>211745</v>
      </c>
      <c r="L450" s="52" t="s">
        <v>59</v>
      </c>
      <c r="M450" s="53">
        <v>2064</v>
      </c>
      <c r="N450" s="52" t="s">
        <v>49</v>
      </c>
      <c r="O450" s="53">
        <v>1235</v>
      </c>
      <c r="P450" s="52" t="s">
        <v>54</v>
      </c>
      <c r="Q450" s="55"/>
      <c r="R450" s="52" t="s">
        <v>54</v>
      </c>
      <c r="S450" s="52" t="s">
        <v>54</v>
      </c>
      <c r="T450" s="53" t="b">
        <v>0</v>
      </c>
      <c r="U450" s="52" t="s">
        <v>54</v>
      </c>
      <c r="V450" s="52" t="s">
        <v>54</v>
      </c>
    </row>
    <row r="451" spans="1:22" x14ac:dyDescent="0.25">
      <c r="A451" s="56">
        <v>210733</v>
      </c>
      <c r="B451" s="52" t="s">
        <v>43</v>
      </c>
      <c r="C451" s="52" t="s">
        <v>1737</v>
      </c>
      <c r="D451" s="53">
        <v>2006</v>
      </c>
      <c r="E451" s="52" t="s">
        <v>1738</v>
      </c>
      <c r="F451" s="52" t="s">
        <v>1739</v>
      </c>
      <c r="G451" s="52" t="s">
        <v>1622</v>
      </c>
      <c r="H451" s="54">
        <v>39190</v>
      </c>
      <c r="I451" s="54">
        <v>39258</v>
      </c>
      <c r="J451" s="52" t="s">
        <v>49</v>
      </c>
      <c r="K451" s="53">
        <v>196351</v>
      </c>
      <c r="L451" s="52" t="s">
        <v>59</v>
      </c>
      <c r="M451" s="53">
        <v>10098</v>
      </c>
      <c r="N451" s="52" t="s">
        <v>49</v>
      </c>
      <c r="O451" s="53">
        <v>33668</v>
      </c>
      <c r="P451" s="52" t="s">
        <v>59</v>
      </c>
      <c r="Q451" s="53">
        <v>1064</v>
      </c>
      <c r="R451" s="52" t="s">
        <v>54</v>
      </c>
      <c r="S451" s="52" t="s">
        <v>54</v>
      </c>
      <c r="T451" s="53" t="b">
        <v>0</v>
      </c>
      <c r="U451" s="52" t="s">
        <v>54</v>
      </c>
      <c r="V451" s="52" t="s">
        <v>54</v>
      </c>
    </row>
    <row r="452" spans="1:22" x14ac:dyDescent="0.25">
      <c r="A452" s="56">
        <v>210735</v>
      </c>
      <c r="B452" s="52" t="s">
        <v>43</v>
      </c>
      <c r="C452" s="52" t="s">
        <v>1717</v>
      </c>
      <c r="D452" s="53">
        <v>2006</v>
      </c>
      <c r="E452" s="52" t="s">
        <v>1733</v>
      </c>
      <c r="F452" s="52" t="s">
        <v>1741</v>
      </c>
      <c r="G452" s="52" t="s">
        <v>1622</v>
      </c>
      <c r="H452" s="54">
        <v>39227</v>
      </c>
      <c r="I452" s="54">
        <v>39227</v>
      </c>
      <c r="J452" s="52" t="s">
        <v>49</v>
      </c>
      <c r="K452" s="53">
        <v>231662</v>
      </c>
      <c r="L452" s="52" t="s">
        <v>54</v>
      </c>
      <c r="M452" s="55"/>
      <c r="N452" s="52" t="s">
        <v>49</v>
      </c>
      <c r="O452" s="53">
        <v>488</v>
      </c>
      <c r="P452" s="52" t="s">
        <v>54</v>
      </c>
      <c r="Q452" s="55"/>
      <c r="R452" s="52" t="s">
        <v>54</v>
      </c>
      <c r="S452" s="52" t="s">
        <v>54</v>
      </c>
      <c r="T452" s="53" t="b">
        <v>0</v>
      </c>
      <c r="U452" s="52" t="s">
        <v>54</v>
      </c>
      <c r="V452" s="52" t="s">
        <v>54</v>
      </c>
    </row>
    <row r="453" spans="1:22" x14ac:dyDescent="0.25">
      <c r="A453" s="56">
        <v>210738</v>
      </c>
      <c r="B453" s="52" t="s">
        <v>43</v>
      </c>
      <c r="C453" s="52" t="s">
        <v>1714</v>
      </c>
      <c r="D453" s="53">
        <v>2006</v>
      </c>
      <c r="E453" s="52" t="s">
        <v>1715</v>
      </c>
      <c r="F453" s="52" t="s">
        <v>1716</v>
      </c>
      <c r="G453" s="52" t="s">
        <v>1618</v>
      </c>
      <c r="H453" s="54">
        <v>39293</v>
      </c>
      <c r="I453" s="54">
        <v>39300</v>
      </c>
      <c r="J453" s="52" t="s">
        <v>49</v>
      </c>
      <c r="K453" s="53">
        <v>201780</v>
      </c>
      <c r="L453" s="52" t="s">
        <v>59</v>
      </c>
      <c r="M453" s="53">
        <v>412</v>
      </c>
      <c r="N453" s="52" t="s">
        <v>49</v>
      </c>
      <c r="O453" s="53">
        <v>44866</v>
      </c>
      <c r="P453" s="52" t="s">
        <v>54</v>
      </c>
      <c r="Q453" s="55"/>
      <c r="R453" s="52" t="s">
        <v>54</v>
      </c>
      <c r="S453" s="52" t="s">
        <v>54</v>
      </c>
      <c r="T453" s="53" t="b">
        <v>0</v>
      </c>
      <c r="U453" s="52" t="s">
        <v>54</v>
      </c>
      <c r="V453" s="52" t="s">
        <v>54</v>
      </c>
    </row>
    <row r="454" spans="1:22" x14ac:dyDescent="0.25">
      <c r="A454" s="56">
        <v>210739</v>
      </c>
      <c r="B454" s="52" t="s">
        <v>43</v>
      </c>
      <c r="C454" s="52" t="s">
        <v>1723</v>
      </c>
      <c r="D454" s="53">
        <v>2006</v>
      </c>
      <c r="E454" s="52" t="s">
        <v>1724</v>
      </c>
      <c r="F454" s="52" t="s">
        <v>1725</v>
      </c>
      <c r="G454" s="52" t="s">
        <v>1618</v>
      </c>
      <c r="H454" s="54">
        <v>39241</v>
      </c>
      <c r="I454" s="54">
        <v>39250</v>
      </c>
      <c r="J454" s="52" t="s">
        <v>49</v>
      </c>
      <c r="K454" s="53">
        <v>78892</v>
      </c>
      <c r="L454" s="52" t="s">
        <v>59</v>
      </c>
      <c r="M454" s="53">
        <v>4683</v>
      </c>
      <c r="N454" s="52" t="s">
        <v>49</v>
      </c>
      <c r="O454" s="53">
        <v>7431</v>
      </c>
      <c r="P454" s="52" t="s">
        <v>59</v>
      </c>
      <c r="Q454" s="53">
        <v>443</v>
      </c>
      <c r="R454" s="52" t="s">
        <v>54</v>
      </c>
      <c r="S454" s="52" t="s">
        <v>54</v>
      </c>
      <c r="T454" s="53" t="b">
        <v>0</v>
      </c>
      <c r="U454" s="52" t="s">
        <v>54</v>
      </c>
      <c r="V454" s="52" t="s">
        <v>54</v>
      </c>
    </row>
    <row r="455" spans="1:22" x14ac:dyDescent="0.25">
      <c r="A455" s="56">
        <v>210741</v>
      </c>
      <c r="B455" s="52" t="s">
        <v>43</v>
      </c>
      <c r="C455" s="52" t="s">
        <v>1737</v>
      </c>
      <c r="D455" s="53">
        <v>2007</v>
      </c>
      <c r="E455" s="52" t="s">
        <v>1738</v>
      </c>
      <c r="F455" s="52" t="s">
        <v>1739</v>
      </c>
      <c r="G455" s="52" t="s">
        <v>1622</v>
      </c>
      <c r="H455" s="54">
        <v>39563</v>
      </c>
      <c r="I455" s="54">
        <v>39601</v>
      </c>
      <c r="J455" s="52" t="s">
        <v>49</v>
      </c>
      <c r="K455" s="53">
        <v>17375</v>
      </c>
      <c r="L455" s="52" t="s">
        <v>59</v>
      </c>
      <c r="M455" s="53">
        <v>290</v>
      </c>
      <c r="N455" s="52" t="s">
        <v>49</v>
      </c>
      <c r="O455" s="53">
        <v>1390</v>
      </c>
      <c r="P455" s="52" t="s">
        <v>54</v>
      </c>
      <c r="Q455" s="55"/>
      <c r="R455" s="52" t="s">
        <v>54</v>
      </c>
      <c r="S455" s="52" t="s">
        <v>54</v>
      </c>
      <c r="T455" s="53" t="b">
        <v>0</v>
      </c>
      <c r="U455" s="52" t="s">
        <v>54</v>
      </c>
      <c r="V455" s="52" t="s">
        <v>54</v>
      </c>
    </row>
    <row r="456" spans="1:22" x14ac:dyDescent="0.25">
      <c r="A456" s="56">
        <v>210743</v>
      </c>
      <c r="B456" s="52" t="s">
        <v>43</v>
      </c>
      <c r="C456" s="52" t="s">
        <v>1737</v>
      </c>
      <c r="D456" s="53">
        <v>2006</v>
      </c>
      <c r="E456" s="52" t="s">
        <v>1738</v>
      </c>
      <c r="F456" s="52" t="s">
        <v>1739</v>
      </c>
      <c r="G456" s="52" t="s">
        <v>1622</v>
      </c>
      <c r="H456" s="54">
        <v>39190</v>
      </c>
      <c r="I456" s="54">
        <v>39258</v>
      </c>
      <c r="J456" s="52" t="s">
        <v>49</v>
      </c>
      <c r="K456" s="53">
        <v>16285</v>
      </c>
      <c r="L456" s="52" t="s">
        <v>59</v>
      </c>
      <c r="M456" s="53">
        <v>838</v>
      </c>
      <c r="N456" s="52" t="s">
        <v>49</v>
      </c>
      <c r="O456" s="53">
        <v>1613</v>
      </c>
      <c r="P456" s="52" t="s">
        <v>59</v>
      </c>
      <c r="Q456" s="53">
        <v>31</v>
      </c>
      <c r="R456" s="52" t="s">
        <v>54</v>
      </c>
      <c r="S456" s="52" t="s">
        <v>54</v>
      </c>
      <c r="T456" s="53" t="b">
        <v>0</v>
      </c>
      <c r="U456" s="52" t="s">
        <v>54</v>
      </c>
      <c r="V456" s="52" t="s">
        <v>54</v>
      </c>
    </row>
    <row r="457" spans="1:22" x14ac:dyDescent="0.25">
      <c r="A457" s="56">
        <v>210744</v>
      </c>
      <c r="B457" s="52" t="s">
        <v>43</v>
      </c>
      <c r="C457" s="52" t="s">
        <v>1730</v>
      </c>
      <c r="D457" s="53">
        <v>2006</v>
      </c>
      <c r="E457" s="52" t="s">
        <v>1731</v>
      </c>
      <c r="F457" s="52" t="s">
        <v>1732</v>
      </c>
      <c r="G457" s="52" t="s">
        <v>1618</v>
      </c>
      <c r="H457" s="54">
        <v>39220</v>
      </c>
      <c r="I457" s="54">
        <v>39243</v>
      </c>
      <c r="J457" s="52" t="s">
        <v>49</v>
      </c>
      <c r="K457" s="53">
        <v>94725</v>
      </c>
      <c r="L457" s="52" t="s">
        <v>59</v>
      </c>
      <c r="M457" s="53">
        <v>1135</v>
      </c>
      <c r="N457" s="52" t="s">
        <v>49</v>
      </c>
      <c r="O457" s="53">
        <v>628420</v>
      </c>
      <c r="P457" s="52" t="s">
        <v>59</v>
      </c>
      <c r="Q457" s="53">
        <v>21650</v>
      </c>
      <c r="R457" s="52" t="s">
        <v>54</v>
      </c>
      <c r="S457" s="52" t="s">
        <v>54</v>
      </c>
      <c r="T457" s="53" t="b">
        <v>0</v>
      </c>
      <c r="U457" s="52" t="s">
        <v>54</v>
      </c>
      <c r="V457" s="52" t="s">
        <v>54</v>
      </c>
    </row>
    <row r="458" spans="1:22" x14ac:dyDescent="0.25">
      <c r="A458" s="56">
        <v>210745</v>
      </c>
      <c r="B458" s="52" t="s">
        <v>43</v>
      </c>
      <c r="C458" s="52" t="s">
        <v>1717</v>
      </c>
      <c r="D458" s="53">
        <v>2006</v>
      </c>
      <c r="E458" s="52" t="s">
        <v>1718</v>
      </c>
      <c r="F458" s="52" t="s">
        <v>1719</v>
      </c>
      <c r="G458" s="52" t="s">
        <v>1618</v>
      </c>
      <c r="H458" s="54">
        <v>39244</v>
      </c>
      <c r="I458" s="54">
        <v>39244</v>
      </c>
      <c r="J458" s="52" t="s">
        <v>49</v>
      </c>
      <c r="K458" s="53">
        <v>161018</v>
      </c>
      <c r="L458" s="52" t="s">
        <v>59</v>
      </c>
      <c r="M458" s="53">
        <v>798</v>
      </c>
      <c r="N458" s="52" t="s">
        <v>49</v>
      </c>
      <c r="O458" s="53">
        <v>956</v>
      </c>
      <c r="P458" s="52" t="s">
        <v>54</v>
      </c>
      <c r="Q458" s="55"/>
      <c r="R458" s="52" t="s">
        <v>54</v>
      </c>
      <c r="S458" s="52" t="s">
        <v>54</v>
      </c>
      <c r="T458" s="53" t="b">
        <v>0</v>
      </c>
      <c r="U458" s="52" t="s">
        <v>54</v>
      </c>
      <c r="V458" s="52" t="s">
        <v>54</v>
      </c>
    </row>
    <row r="459" spans="1:22" x14ac:dyDescent="0.25">
      <c r="A459" s="56">
        <v>210777</v>
      </c>
      <c r="B459" s="52" t="s">
        <v>43</v>
      </c>
      <c r="C459" s="52" t="s">
        <v>1726</v>
      </c>
      <c r="D459" s="53">
        <v>2007</v>
      </c>
      <c r="E459" s="52" t="s">
        <v>1727</v>
      </c>
      <c r="F459" s="52" t="s">
        <v>1728</v>
      </c>
      <c r="G459" s="52" t="s">
        <v>1622</v>
      </c>
      <c r="H459" s="54">
        <v>39587</v>
      </c>
      <c r="I459" s="54">
        <v>39587</v>
      </c>
      <c r="J459" s="52" t="s">
        <v>49</v>
      </c>
      <c r="K459" s="53">
        <v>107152</v>
      </c>
      <c r="L459" s="52" t="s">
        <v>59</v>
      </c>
      <c r="M459" s="53">
        <v>202</v>
      </c>
      <c r="N459" s="52" t="s">
        <v>49</v>
      </c>
      <c r="O459" s="53">
        <v>1347420</v>
      </c>
      <c r="P459" s="52" t="s">
        <v>59</v>
      </c>
      <c r="Q459" s="53">
        <v>330518</v>
      </c>
      <c r="R459" s="52" t="s">
        <v>54</v>
      </c>
      <c r="S459" s="52" t="s">
        <v>54</v>
      </c>
      <c r="T459" s="53" t="b">
        <v>0</v>
      </c>
      <c r="U459" s="52" t="s">
        <v>54</v>
      </c>
      <c r="V459" s="52" t="s">
        <v>54</v>
      </c>
    </row>
    <row r="460" spans="1:22" x14ac:dyDescent="0.25">
      <c r="A460" s="56">
        <v>210786</v>
      </c>
      <c r="B460" s="52" t="s">
        <v>43</v>
      </c>
      <c r="C460" s="52" t="s">
        <v>1723</v>
      </c>
      <c r="D460" s="53">
        <v>2007</v>
      </c>
      <c r="E460" s="52" t="s">
        <v>1724</v>
      </c>
      <c r="F460" s="52" t="s">
        <v>1743</v>
      </c>
      <c r="G460" s="52" t="s">
        <v>1618</v>
      </c>
      <c r="H460" s="54">
        <v>39609</v>
      </c>
      <c r="I460" s="54">
        <v>39609</v>
      </c>
      <c r="J460" s="52" t="s">
        <v>49</v>
      </c>
      <c r="K460" s="53">
        <v>210854</v>
      </c>
      <c r="L460" s="52" t="s">
        <v>54</v>
      </c>
      <c r="M460" s="55"/>
      <c r="N460" s="52" t="s">
        <v>54</v>
      </c>
      <c r="O460" s="55"/>
      <c r="P460" s="52" t="s">
        <v>54</v>
      </c>
      <c r="Q460" s="55"/>
      <c r="R460" s="52" t="s">
        <v>54</v>
      </c>
      <c r="S460" s="52" t="s">
        <v>54</v>
      </c>
      <c r="T460" s="53" t="b">
        <v>0</v>
      </c>
      <c r="U460" s="52" t="s">
        <v>54</v>
      </c>
      <c r="V460" s="52" t="s">
        <v>54</v>
      </c>
    </row>
    <row r="461" spans="1:22" x14ac:dyDescent="0.25">
      <c r="A461" s="56">
        <v>210787</v>
      </c>
      <c r="B461" s="52" t="s">
        <v>43</v>
      </c>
      <c r="C461" s="52" t="s">
        <v>1737</v>
      </c>
      <c r="D461" s="53">
        <v>2007</v>
      </c>
      <c r="E461" s="52" t="s">
        <v>1738</v>
      </c>
      <c r="F461" s="52" t="s">
        <v>1739</v>
      </c>
      <c r="G461" s="52" t="s">
        <v>1622</v>
      </c>
      <c r="H461" s="54">
        <v>39563</v>
      </c>
      <c r="I461" s="54">
        <v>39601</v>
      </c>
      <c r="J461" s="52" t="s">
        <v>49</v>
      </c>
      <c r="K461" s="53">
        <v>197192</v>
      </c>
      <c r="L461" s="52" t="s">
        <v>59</v>
      </c>
      <c r="M461" s="53">
        <v>3287</v>
      </c>
      <c r="N461" s="52" t="s">
        <v>49</v>
      </c>
      <c r="O461" s="53">
        <v>15775</v>
      </c>
      <c r="P461" s="52" t="s">
        <v>54</v>
      </c>
      <c r="Q461" s="55"/>
      <c r="R461" s="52" t="s">
        <v>54</v>
      </c>
      <c r="S461" s="52" t="s">
        <v>54</v>
      </c>
      <c r="T461" s="53" t="b">
        <v>0</v>
      </c>
      <c r="U461" s="52" t="s">
        <v>54</v>
      </c>
      <c r="V461" s="52" t="s">
        <v>54</v>
      </c>
    </row>
    <row r="462" spans="1:22" x14ac:dyDescent="0.25">
      <c r="A462" s="56">
        <v>210788</v>
      </c>
      <c r="B462" s="52" t="s">
        <v>43</v>
      </c>
      <c r="C462" s="52" t="s">
        <v>1730</v>
      </c>
      <c r="D462" s="53">
        <v>2007</v>
      </c>
      <c r="E462" s="52" t="s">
        <v>1744</v>
      </c>
      <c r="F462" s="52" t="s">
        <v>1745</v>
      </c>
      <c r="G462" s="52" t="s">
        <v>1618</v>
      </c>
      <c r="H462" s="54">
        <v>39569</v>
      </c>
      <c r="I462" s="54">
        <v>39604</v>
      </c>
      <c r="J462" s="52" t="s">
        <v>49</v>
      </c>
      <c r="K462" s="53">
        <v>180974</v>
      </c>
      <c r="L462" s="52" t="s">
        <v>54</v>
      </c>
      <c r="M462" s="55"/>
      <c r="N462" s="52" t="s">
        <v>49</v>
      </c>
      <c r="O462" s="53">
        <v>724</v>
      </c>
      <c r="P462" s="52" t="s">
        <v>54</v>
      </c>
      <c r="Q462" s="55"/>
      <c r="R462" s="52" t="s">
        <v>1630</v>
      </c>
      <c r="S462" s="52" t="s">
        <v>1746</v>
      </c>
      <c r="T462" s="53" t="b">
        <v>0</v>
      </c>
      <c r="U462" s="52" t="s">
        <v>54</v>
      </c>
      <c r="V462" s="52" t="s">
        <v>54</v>
      </c>
    </row>
    <row r="463" spans="1:22" x14ac:dyDescent="0.25">
      <c r="A463" s="56">
        <v>210789</v>
      </c>
      <c r="B463" s="52" t="s">
        <v>43</v>
      </c>
      <c r="C463" s="52" t="s">
        <v>1717</v>
      </c>
      <c r="D463" s="53">
        <v>2007</v>
      </c>
      <c r="E463" s="52" t="s">
        <v>1733</v>
      </c>
      <c r="F463" s="52" t="s">
        <v>1734</v>
      </c>
      <c r="G463" s="52" t="s">
        <v>1622</v>
      </c>
      <c r="H463" s="54">
        <v>39595</v>
      </c>
      <c r="I463" s="54">
        <v>39595</v>
      </c>
      <c r="J463" s="52" t="s">
        <v>49</v>
      </c>
      <c r="K463" s="53">
        <v>216200</v>
      </c>
      <c r="L463" s="52" t="s">
        <v>59</v>
      </c>
      <c r="M463" s="53">
        <v>869</v>
      </c>
      <c r="N463" s="52" t="s">
        <v>49</v>
      </c>
      <c r="O463" s="53">
        <v>868</v>
      </c>
      <c r="P463" s="52" t="s">
        <v>59</v>
      </c>
      <c r="Q463" s="53">
        <v>3</v>
      </c>
      <c r="R463" s="52" t="s">
        <v>54</v>
      </c>
      <c r="S463" s="52" t="s">
        <v>54</v>
      </c>
      <c r="T463" s="53" t="b">
        <v>0</v>
      </c>
      <c r="U463" s="52" t="s">
        <v>54</v>
      </c>
      <c r="V463" s="52" t="s">
        <v>54</v>
      </c>
    </row>
    <row r="464" spans="1:22" x14ac:dyDescent="0.25">
      <c r="A464" s="56">
        <v>210790</v>
      </c>
      <c r="B464" s="52" t="s">
        <v>43</v>
      </c>
      <c r="C464" s="52" t="s">
        <v>1747</v>
      </c>
      <c r="D464" s="53">
        <v>2007</v>
      </c>
      <c r="E464" s="52" t="s">
        <v>1748</v>
      </c>
      <c r="F464" s="52" t="s">
        <v>1748</v>
      </c>
      <c r="G464" s="52" t="s">
        <v>1618</v>
      </c>
      <c r="H464" s="54">
        <v>39583</v>
      </c>
      <c r="I464" s="54">
        <v>39583</v>
      </c>
      <c r="J464" s="52" t="s">
        <v>49</v>
      </c>
      <c r="K464" s="53">
        <v>199251</v>
      </c>
      <c r="L464" s="52" t="s">
        <v>54</v>
      </c>
      <c r="M464" s="55"/>
      <c r="N464" s="52" t="s">
        <v>49</v>
      </c>
      <c r="O464" s="53">
        <v>2491</v>
      </c>
      <c r="P464" s="52" t="s">
        <v>54</v>
      </c>
      <c r="Q464" s="55"/>
      <c r="R464" s="52" t="s">
        <v>1630</v>
      </c>
      <c r="S464" s="52" t="s">
        <v>1749</v>
      </c>
      <c r="T464" s="53" t="b">
        <v>0</v>
      </c>
      <c r="U464" s="52" t="s">
        <v>54</v>
      </c>
      <c r="V464" s="52" t="s">
        <v>54</v>
      </c>
    </row>
    <row r="465" spans="1:22" x14ac:dyDescent="0.25">
      <c r="A465" s="56">
        <v>210791</v>
      </c>
      <c r="B465" s="52" t="s">
        <v>43</v>
      </c>
      <c r="C465" s="52" t="s">
        <v>1714</v>
      </c>
      <c r="D465" s="53">
        <v>2007</v>
      </c>
      <c r="E465" s="52" t="s">
        <v>1715</v>
      </c>
      <c r="F465" s="52" t="s">
        <v>1716</v>
      </c>
      <c r="G465" s="52" t="s">
        <v>1618</v>
      </c>
      <c r="H465" s="54">
        <v>39660</v>
      </c>
      <c r="I465" s="54">
        <v>39666</v>
      </c>
      <c r="J465" s="52" t="s">
        <v>49</v>
      </c>
      <c r="K465" s="53">
        <v>186540</v>
      </c>
      <c r="L465" s="52" t="s">
        <v>59</v>
      </c>
      <c r="M465" s="53">
        <v>754</v>
      </c>
      <c r="N465" s="52" t="s">
        <v>49</v>
      </c>
      <c r="O465" s="53">
        <v>6030</v>
      </c>
      <c r="P465" s="52" t="s">
        <v>54</v>
      </c>
      <c r="Q465" s="55"/>
      <c r="R465" s="52" t="s">
        <v>54</v>
      </c>
      <c r="S465" s="52" t="s">
        <v>54</v>
      </c>
      <c r="T465" s="53" t="b">
        <v>0</v>
      </c>
      <c r="U465" s="52" t="s">
        <v>54</v>
      </c>
      <c r="V465" s="52" t="s">
        <v>54</v>
      </c>
    </row>
    <row r="466" spans="1:22" x14ac:dyDescent="0.25">
      <c r="A466" s="56">
        <v>210801</v>
      </c>
      <c r="B466" s="52" t="s">
        <v>43</v>
      </c>
      <c r="C466" s="52" t="s">
        <v>1730</v>
      </c>
      <c r="D466" s="53">
        <v>2007</v>
      </c>
      <c r="E466" s="52" t="s">
        <v>1731</v>
      </c>
      <c r="F466" s="52" t="s">
        <v>1732</v>
      </c>
      <c r="G466" s="52" t="s">
        <v>1618</v>
      </c>
      <c r="H466" s="54">
        <v>39585</v>
      </c>
      <c r="I466" s="54">
        <v>39591</v>
      </c>
      <c r="J466" s="52" t="s">
        <v>49</v>
      </c>
      <c r="K466" s="53">
        <v>61823</v>
      </c>
      <c r="L466" s="52" t="s">
        <v>59</v>
      </c>
      <c r="M466" s="53">
        <v>2721</v>
      </c>
      <c r="N466" s="52" t="s">
        <v>49</v>
      </c>
      <c r="O466" s="53">
        <v>615670</v>
      </c>
      <c r="P466" s="52" t="s">
        <v>59</v>
      </c>
      <c r="Q466" s="53">
        <v>24655</v>
      </c>
      <c r="R466" s="52" t="s">
        <v>54</v>
      </c>
      <c r="S466" s="52" t="s">
        <v>54</v>
      </c>
      <c r="T466" s="53" t="b">
        <v>0</v>
      </c>
      <c r="U466" s="52" t="s">
        <v>54</v>
      </c>
      <c r="V466" s="52" t="s">
        <v>54</v>
      </c>
    </row>
    <row r="467" spans="1:22" x14ac:dyDescent="0.25">
      <c r="A467" s="56">
        <v>210822</v>
      </c>
      <c r="B467" s="52" t="s">
        <v>43</v>
      </c>
      <c r="C467" s="52" t="s">
        <v>1747</v>
      </c>
      <c r="D467" s="53">
        <v>2008</v>
      </c>
      <c r="E467" s="52" t="s">
        <v>1748</v>
      </c>
      <c r="F467" s="52" t="s">
        <v>1748</v>
      </c>
      <c r="G467" s="52" t="s">
        <v>1618</v>
      </c>
      <c r="H467" s="54">
        <v>39934</v>
      </c>
      <c r="I467" s="54">
        <v>39948</v>
      </c>
      <c r="J467" s="52" t="s">
        <v>49</v>
      </c>
      <c r="K467" s="53">
        <v>186978</v>
      </c>
      <c r="L467" s="52" t="s">
        <v>59</v>
      </c>
      <c r="M467" s="53">
        <v>8249</v>
      </c>
      <c r="N467" s="52" t="s">
        <v>49</v>
      </c>
      <c r="O467" s="53">
        <v>6874</v>
      </c>
      <c r="P467" s="52" t="s">
        <v>59</v>
      </c>
      <c r="Q467" s="53">
        <v>3208</v>
      </c>
      <c r="R467" s="52" t="s">
        <v>1630</v>
      </c>
      <c r="S467" s="52" t="s">
        <v>1750</v>
      </c>
      <c r="T467" s="53" t="b">
        <v>0</v>
      </c>
      <c r="U467" s="52" t="s">
        <v>54</v>
      </c>
      <c r="V467" s="52" t="s">
        <v>54</v>
      </c>
    </row>
    <row r="468" spans="1:22" x14ac:dyDescent="0.25">
      <c r="A468" s="56">
        <v>210824</v>
      </c>
      <c r="B468" s="52" t="s">
        <v>43</v>
      </c>
      <c r="C468" s="52" t="s">
        <v>1730</v>
      </c>
      <c r="D468" s="53">
        <v>2008</v>
      </c>
      <c r="E468" s="52" t="s">
        <v>1744</v>
      </c>
      <c r="F468" s="52" t="s">
        <v>1745</v>
      </c>
      <c r="G468" s="52" t="s">
        <v>1618</v>
      </c>
      <c r="H468" s="54">
        <v>39965</v>
      </c>
      <c r="I468" s="54">
        <v>39965</v>
      </c>
      <c r="J468" s="52" t="s">
        <v>49</v>
      </c>
      <c r="K468" s="53">
        <v>206480</v>
      </c>
      <c r="L468" s="52" t="s">
        <v>59</v>
      </c>
      <c r="M468" s="53">
        <v>765</v>
      </c>
      <c r="N468" s="52" t="s">
        <v>49</v>
      </c>
      <c r="O468" s="53">
        <v>3059538</v>
      </c>
      <c r="P468" s="52" t="s">
        <v>59</v>
      </c>
      <c r="Q468" s="53">
        <v>1</v>
      </c>
      <c r="R468" s="52" t="s">
        <v>1630</v>
      </c>
      <c r="S468" s="52" t="s">
        <v>1751</v>
      </c>
      <c r="T468" s="53" t="b">
        <v>0</v>
      </c>
      <c r="U468" s="52" t="s">
        <v>54</v>
      </c>
      <c r="V468" s="52" t="s">
        <v>54</v>
      </c>
    </row>
    <row r="469" spans="1:22" x14ac:dyDescent="0.25">
      <c r="A469" s="56">
        <v>210831</v>
      </c>
      <c r="B469" s="52" t="s">
        <v>43</v>
      </c>
      <c r="C469" s="52" t="s">
        <v>1717</v>
      </c>
      <c r="D469" s="53">
        <v>2008</v>
      </c>
      <c r="E469" s="52" t="s">
        <v>1718</v>
      </c>
      <c r="F469" s="52" t="s">
        <v>1719</v>
      </c>
      <c r="G469" s="52" t="s">
        <v>1618</v>
      </c>
      <c r="H469" s="54">
        <v>39981</v>
      </c>
      <c r="I469" s="54">
        <v>39981</v>
      </c>
      <c r="J469" s="52" t="s">
        <v>49</v>
      </c>
      <c r="K469" s="53">
        <v>156592</v>
      </c>
      <c r="L469" s="52" t="s">
        <v>59</v>
      </c>
      <c r="M469" s="53">
        <v>640</v>
      </c>
      <c r="N469" s="52" t="s">
        <v>49</v>
      </c>
      <c r="O469" s="53">
        <v>2882</v>
      </c>
      <c r="P469" s="52" t="s">
        <v>54</v>
      </c>
      <c r="Q469" s="55"/>
      <c r="R469" s="52" t="s">
        <v>54</v>
      </c>
      <c r="S469" s="52" t="s">
        <v>54</v>
      </c>
      <c r="T469" s="53" t="b">
        <v>0</v>
      </c>
      <c r="U469" s="52" t="s">
        <v>54</v>
      </c>
      <c r="V469" s="52" t="s">
        <v>54</v>
      </c>
    </row>
    <row r="470" spans="1:22" x14ac:dyDescent="0.25">
      <c r="A470" s="56">
        <v>210840</v>
      </c>
      <c r="B470" s="52" t="s">
        <v>43</v>
      </c>
      <c r="C470" s="52" t="s">
        <v>1737</v>
      </c>
      <c r="D470" s="53">
        <v>2008</v>
      </c>
      <c r="E470" s="52" t="s">
        <v>1738</v>
      </c>
      <c r="F470" s="52" t="s">
        <v>1739</v>
      </c>
      <c r="G470" s="52" t="s">
        <v>1622</v>
      </c>
      <c r="H470" s="54">
        <v>39930</v>
      </c>
      <c r="I470" s="54">
        <v>39961</v>
      </c>
      <c r="J470" s="52" t="s">
        <v>49</v>
      </c>
      <c r="K470" s="53">
        <v>185967</v>
      </c>
      <c r="L470" s="52" t="s">
        <v>59</v>
      </c>
      <c r="M470" s="53">
        <v>1587</v>
      </c>
      <c r="N470" s="52" t="s">
        <v>49</v>
      </c>
      <c r="O470" s="53">
        <v>317</v>
      </c>
      <c r="P470" s="52" t="s">
        <v>59</v>
      </c>
      <c r="Q470" s="53">
        <v>317</v>
      </c>
      <c r="R470" s="52" t="s">
        <v>54</v>
      </c>
      <c r="S470" s="52" t="s">
        <v>54</v>
      </c>
      <c r="T470" s="53" t="b">
        <v>0</v>
      </c>
      <c r="U470" s="52" t="s">
        <v>54</v>
      </c>
      <c r="V470" s="52" t="s">
        <v>54</v>
      </c>
    </row>
    <row r="471" spans="1:22" x14ac:dyDescent="0.25">
      <c r="A471" s="56">
        <v>210841</v>
      </c>
      <c r="B471" s="52" t="s">
        <v>43</v>
      </c>
      <c r="C471" s="52" t="s">
        <v>1723</v>
      </c>
      <c r="D471" s="53">
        <v>2008</v>
      </c>
      <c r="E471" s="52" t="s">
        <v>1724</v>
      </c>
      <c r="F471" s="52" t="s">
        <v>1725</v>
      </c>
      <c r="G471" s="52" t="s">
        <v>1618</v>
      </c>
      <c r="H471" s="54">
        <v>39987</v>
      </c>
      <c r="I471" s="54">
        <v>39987</v>
      </c>
      <c r="J471" s="52" t="s">
        <v>49</v>
      </c>
      <c r="K471" s="53">
        <v>67479</v>
      </c>
      <c r="L471" s="52" t="s">
        <v>59</v>
      </c>
      <c r="M471" s="53">
        <v>431</v>
      </c>
      <c r="N471" s="52" t="s">
        <v>49</v>
      </c>
      <c r="O471" s="53">
        <v>287</v>
      </c>
      <c r="P471" s="52" t="s">
        <v>59</v>
      </c>
      <c r="Q471" s="53">
        <v>143</v>
      </c>
      <c r="R471" s="52" t="s">
        <v>54</v>
      </c>
      <c r="S471" s="52" t="s">
        <v>54</v>
      </c>
      <c r="T471" s="53" t="b">
        <v>0</v>
      </c>
      <c r="U471" s="52" t="s">
        <v>54</v>
      </c>
      <c r="V471" s="52" t="s">
        <v>54</v>
      </c>
    </row>
    <row r="472" spans="1:22" x14ac:dyDescent="0.25">
      <c r="A472" s="56">
        <v>210842</v>
      </c>
      <c r="B472" s="52" t="s">
        <v>43</v>
      </c>
      <c r="C472" s="52" t="s">
        <v>1717</v>
      </c>
      <c r="D472" s="53">
        <v>2008</v>
      </c>
      <c r="E472" s="52" t="s">
        <v>1718</v>
      </c>
      <c r="F472" s="52" t="s">
        <v>1752</v>
      </c>
      <c r="G472" s="52" t="s">
        <v>1622</v>
      </c>
      <c r="H472" s="54">
        <v>39961</v>
      </c>
      <c r="I472" s="54">
        <v>39964</v>
      </c>
      <c r="J472" s="52" t="s">
        <v>49</v>
      </c>
      <c r="K472" s="53">
        <v>108180</v>
      </c>
      <c r="L472" s="52" t="s">
        <v>59</v>
      </c>
      <c r="M472" s="53">
        <v>437</v>
      </c>
      <c r="N472" s="52" t="s">
        <v>49</v>
      </c>
      <c r="O472" s="53">
        <v>667</v>
      </c>
      <c r="P472" s="52" t="s">
        <v>54</v>
      </c>
      <c r="Q472" s="55"/>
      <c r="R472" s="52" t="s">
        <v>54</v>
      </c>
      <c r="S472" s="52" t="s">
        <v>54</v>
      </c>
      <c r="T472" s="53" t="b">
        <v>0</v>
      </c>
      <c r="U472" s="52" t="s">
        <v>54</v>
      </c>
      <c r="V472" s="52" t="s">
        <v>54</v>
      </c>
    </row>
    <row r="473" spans="1:22" x14ac:dyDescent="0.25">
      <c r="A473" s="56">
        <v>210843</v>
      </c>
      <c r="B473" s="52" t="s">
        <v>43</v>
      </c>
      <c r="C473" s="52" t="s">
        <v>1714</v>
      </c>
      <c r="D473" s="53">
        <v>2008</v>
      </c>
      <c r="E473" s="52" t="s">
        <v>1715</v>
      </c>
      <c r="F473" s="52" t="s">
        <v>1716</v>
      </c>
      <c r="G473" s="52" t="s">
        <v>1618</v>
      </c>
      <c r="H473" s="54">
        <v>40017</v>
      </c>
      <c r="I473" s="54">
        <v>40022</v>
      </c>
      <c r="J473" s="52" t="s">
        <v>49</v>
      </c>
      <c r="K473" s="53">
        <v>218187</v>
      </c>
      <c r="L473" s="52" t="s">
        <v>59</v>
      </c>
      <c r="M473" s="53">
        <v>873</v>
      </c>
      <c r="N473" s="52" t="s">
        <v>49</v>
      </c>
      <c r="O473" s="53">
        <v>2182</v>
      </c>
      <c r="P473" s="52" t="s">
        <v>59</v>
      </c>
      <c r="Q473" s="53">
        <v>436</v>
      </c>
      <c r="R473" s="52" t="s">
        <v>54</v>
      </c>
      <c r="S473" s="52" t="s">
        <v>54</v>
      </c>
      <c r="T473" s="53" t="b">
        <v>0</v>
      </c>
      <c r="U473" s="52" t="s">
        <v>54</v>
      </c>
      <c r="V473" s="52" t="s">
        <v>54</v>
      </c>
    </row>
    <row r="474" spans="1:22" x14ac:dyDescent="0.25">
      <c r="A474" s="56">
        <v>210861</v>
      </c>
      <c r="B474" s="52" t="s">
        <v>43</v>
      </c>
      <c r="C474" s="52" t="s">
        <v>1726</v>
      </c>
      <c r="D474" s="53">
        <v>2008</v>
      </c>
      <c r="E474" s="52" t="s">
        <v>1727</v>
      </c>
      <c r="F474" s="52" t="s">
        <v>1728</v>
      </c>
      <c r="G474" s="52" t="s">
        <v>1622</v>
      </c>
      <c r="H474" s="54">
        <v>39948</v>
      </c>
      <c r="I474" s="54">
        <v>39948</v>
      </c>
      <c r="J474" s="52" t="s">
        <v>49</v>
      </c>
      <c r="K474" s="53">
        <v>110285</v>
      </c>
      <c r="L474" s="52" t="s">
        <v>59</v>
      </c>
      <c r="M474" s="53">
        <v>221</v>
      </c>
      <c r="N474" s="52" t="s">
        <v>49</v>
      </c>
      <c r="O474" s="53">
        <v>1159571</v>
      </c>
      <c r="P474" s="52" t="s">
        <v>59</v>
      </c>
      <c r="Q474" s="53">
        <v>347649</v>
      </c>
      <c r="R474" s="52" t="s">
        <v>54</v>
      </c>
      <c r="S474" s="52" t="s">
        <v>54</v>
      </c>
      <c r="T474" s="53" t="b">
        <v>0</v>
      </c>
      <c r="U474" s="52" t="s">
        <v>54</v>
      </c>
      <c r="V474" s="52" t="s">
        <v>54</v>
      </c>
    </row>
    <row r="475" spans="1:22" x14ac:dyDescent="0.25">
      <c r="A475" s="56">
        <v>211616</v>
      </c>
      <c r="B475" s="52" t="s">
        <v>43</v>
      </c>
      <c r="C475" s="52" t="s">
        <v>1967</v>
      </c>
      <c r="D475" s="53">
        <v>1983</v>
      </c>
      <c r="E475" s="52" t="s">
        <v>1968</v>
      </c>
      <c r="F475" s="52" t="s">
        <v>1969</v>
      </c>
      <c r="G475" s="52" t="s">
        <v>1618</v>
      </c>
      <c r="H475" s="54">
        <v>30851</v>
      </c>
      <c r="I475" s="54">
        <v>30851</v>
      </c>
      <c r="J475" s="52" t="s">
        <v>49</v>
      </c>
      <c r="K475" s="53">
        <v>40592</v>
      </c>
      <c r="L475" s="52" t="s">
        <v>54</v>
      </c>
      <c r="M475" s="55"/>
      <c r="N475" s="52" t="s">
        <v>59</v>
      </c>
      <c r="O475" s="53">
        <v>56046</v>
      </c>
      <c r="P475" s="52" t="s">
        <v>49</v>
      </c>
      <c r="Q475" s="53">
        <v>4212</v>
      </c>
      <c r="R475" s="52" t="s">
        <v>54</v>
      </c>
      <c r="S475" s="52" t="s">
        <v>54</v>
      </c>
      <c r="T475" s="53" t="b">
        <v>1</v>
      </c>
      <c r="U475" s="52" t="s">
        <v>54</v>
      </c>
      <c r="V475" s="52" t="s">
        <v>1970</v>
      </c>
    </row>
    <row r="476" spans="1:22" x14ac:dyDescent="0.25">
      <c r="A476" s="56">
        <v>211658</v>
      </c>
      <c r="B476" s="52" t="s">
        <v>43</v>
      </c>
      <c r="C476" s="52" t="s">
        <v>1967</v>
      </c>
      <c r="D476" s="53">
        <v>1984</v>
      </c>
      <c r="E476" s="52" t="s">
        <v>1968</v>
      </c>
      <c r="F476" s="52" t="s">
        <v>1969</v>
      </c>
      <c r="G476" s="52" t="s">
        <v>1618</v>
      </c>
      <c r="H476" s="54">
        <v>31216</v>
      </c>
      <c r="I476" s="54">
        <v>31216</v>
      </c>
      <c r="J476" s="52" t="s">
        <v>49</v>
      </c>
      <c r="K476" s="53">
        <v>41550</v>
      </c>
      <c r="L476" s="52" t="s">
        <v>54</v>
      </c>
      <c r="M476" s="55"/>
      <c r="N476" s="52" t="s">
        <v>59</v>
      </c>
      <c r="O476" s="53">
        <v>83793</v>
      </c>
      <c r="P476" s="52" t="s">
        <v>49</v>
      </c>
      <c r="Q476" s="53">
        <v>8092</v>
      </c>
      <c r="R476" s="52" t="s">
        <v>54</v>
      </c>
      <c r="S476" s="52" t="s">
        <v>54</v>
      </c>
      <c r="T476" s="53" t="b">
        <v>1</v>
      </c>
      <c r="U476" s="52" t="s">
        <v>54</v>
      </c>
      <c r="V476" s="52" t="s">
        <v>1970</v>
      </c>
    </row>
    <row r="477" spans="1:22" x14ac:dyDescent="0.25">
      <c r="A477" s="56">
        <v>211659</v>
      </c>
      <c r="B477" s="52" t="s">
        <v>43</v>
      </c>
      <c r="C477" s="52" t="s">
        <v>1971</v>
      </c>
      <c r="D477" s="53">
        <v>1991</v>
      </c>
      <c r="E477" s="52" t="s">
        <v>1972</v>
      </c>
      <c r="F477" s="52" t="s">
        <v>1973</v>
      </c>
      <c r="G477" s="52" t="s">
        <v>43</v>
      </c>
      <c r="H477" s="54">
        <v>33751</v>
      </c>
      <c r="I477" s="54">
        <v>33754</v>
      </c>
      <c r="J477" s="52" t="s">
        <v>49</v>
      </c>
      <c r="K477" s="53">
        <v>38231</v>
      </c>
      <c r="L477" s="52" t="s">
        <v>54</v>
      </c>
      <c r="M477" s="55"/>
      <c r="N477" s="52" t="s">
        <v>49</v>
      </c>
      <c r="O477" s="53">
        <v>1305</v>
      </c>
      <c r="P477" s="52" t="s">
        <v>54</v>
      </c>
      <c r="Q477" s="55"/>
      <c r="R477" s="52" t="s">
        <v>54</v>
      </c>
      <c r="S477" s="52" t="s">
        <v>54</v>
      </c>
      <c r="T477" s="53" t="b">
        <v>1</v>
      </c>
      <c r="U477" s="52" t="s">
        <v>54</v>
      </c>
      <c r="V477" s="52" t="s">
        <v>1970</v>
      </c>
    </row>
    <row r="478" spans="1:22" x14ac:dyDescent="0.25">
      <c r="A478" s="56">
        <v>211919</v>
      </c>
      <c r="B478" s="52" t="s">
        <v>43</v>
      </c>
      <c r="C478" s="52" t="s">
        <v>1967</v>
      </c>
      <c r="D478" s="53">
        <v>1985</v>
      </c>
      <c r="E478" s="52" t="s">
        <v>1968</v>
      </c>
      <c r="F478" s="52" t="s">
        <v>1969</v>
      </c>
      <c r="G478" s="52" t="s">
        <v>1618</v>
      </c>
      <c r="H478" s="54">
        <v>31580</v>
      </c>
      <c r="I478" s="54">
        <v>31580</v>
      </c>
      <c r="J478" s="52" t="s">
        <v>49</v>
      </c>
      <c r="K478" s="53">
        <v>16618</v>
      </c>
      <c r="L478" s="52" t="s">
        <v>54</v>
      </c>
      <c r="M478" s="55"/>
      <c r="N478" s="52" t="s">
        <v>59</v>
      </c>
      <c r="O478" s="53">
        <v>72299</v>
      </c>
      <c r="P478" s="52" t="s">
        <v>49</v>
      </c>
      <c r="Q478" s="53">
        <v>1309</v>
      </c>
      <c r="R478" s="52" t="s">
        <v>54</v>
      </c>
      <c r="S478" s="52" t="s">
        <v>54</v>
      </c>
      <c r="T478" s="53" t="b">
        <v>1</v>
      </c>
      <c r="U478" s="52" t="s">
        <v>54</v>
      </c>
      <c r="V478" s="52" t="s">
        <v>1970</v>
      </c>
    </row>
    <row r="479" spans="1:22" x14ac:dyDescent="0.25">
      <c r="A479" s="56">
        <v>211920</v>
      </c>
      <c r="B479" s="52" t="s">
        <v>43</v>
      </c>
      <c r="C479" s="52" t="s">
        <v>1967</v>
      </c>
      <c r="D479" s="53">
        <v>1985</v>
      </c>
      <c r="E479" s="52" t="s">
        <v>1968</v>
      </c>
      <c r="F479" s="52" t="s">
        <v>1969</v>
      </c>
      <c r="G479" s="52" t="s">
        <v>1618</v>
      </c>
      <c r="H479" s="54">
        <v>31580</v>
      </c>
      <c r="I479" s="54">
        <v>31580</v>
      </c>
      <c r="J479" s="52" t="s">
        <v>49</v>
      </c>
      <c r="K479" s="53">
        <v>16127</v>
      </c>
      <c r="L479" s="52" t="s">
        <v>54</v>
      </c>
      <c r="M479" s="55"/>
      <c r="N479" s="52" t="s">
        <v>49</v>
      </c>
      <c r="O479" s="53">
        <v>1270</v>
      </c>
      <c r="P479" s="52" t="s">
        <v>54</v>
      </c>
      <c r="Q479" s="55"/>
      <c r="R479" s="52" t="s">
        <v>54</v>
      </c>
      <c r="S479" s="52" t="s">
        <v>54</v>
      </c>
      <c r="T479" s="53" t="b">
        <v>1</v>
      </c>
      <c r="U479" s="52" t="s">
        <v>54</v>
      </c>
      <c r="V479" s="52" t="s">
        <v>1970</v>
      </c>
    </row>
    <row r="480" spans="1:22" x14ac:dyDescent="0.25">
      <c r="A480" s="56">
        <v>211921</v>
      </c>
      <c r="B480" s="52" t="s">
        <v>43</v>
      </c>
      <c r="C480" s="52" t="s">
        <v>1967</v>
      </c>
      <c r="D480" s="53">
        <v>1985</v>
      </c>
      <c r="E480" s="52" t="s">
        <v>1968</v>
      </c>
      <c r="F480" s="52" t="s">
        <v>1969</v>
      </c>
      <c r="G480" s="52" t="s">
        <v>1618</v>
      </c>
      <c r="H480" s="54">
        <v>31580</v>
      </c>
      <c r="I480" s="54">
        <v>31580</v>
      </c>
      <c r="J480" s="52" t="s">
        <v>49</v>
      </c>
      <c r="K480" s="53">
        <v>16108</v>
      </c>
      <c r="L480" s="52" t="s">
        <v>54</v>
      </c>
      <c r="M480" s="55"/>
      <c r="N480" s="52" t="s">
        <v>49</v>
      </c>
      <c r="O480" s="53">
        <v>1269</v>
      </c>
      <c r="P480" s="52" t="s">
        <v>54</v>
      </c>
      <c r="Q480" s="55"/>
      <c r="R480" s="52" t="s">
        <v>54</v>
      </c>
      <c r="S480" s="52" t="s">
        <v>54</v>
      </c>
      <c r="T480" s="53" t="b">
        <v>1</v>
      </c>
      <c r="U480" s="52" t="s">
        <v>54</v>
      </c>
      <c r="V480" s="52" t="s">
        <v>1970</v>
      </c>
    </row>
    <row r="481" spans="1:22" x14ac:dyDescent="0.25">
      <c r="A481" s="56">
        <v>212048</v>
      </c>
      <c r="B481" s="52" t="s">
        <v>43</v>
      </c>
      <c r="C481" s="52" t="s">
        <v>1974</v>
      </c>
      <c r="D481" s="53">
        <v>1992</v>
      </c>
      <c r="E481" s="52" t="s">
        <v>1972</v>
      </c>
      <c r="F481" s="52" t="s">
        <v>1973</v>
      </c>
      <c r="G481" s="52" t="s">
        <v>43</v>
      </c>
      <c r="H481" s="54">
        <v>34437</v>
      </c>
      <c r="I481" s="54">
        <v>34443</v>
      </c>
      <c r="J481" s="52" t="s">
        <v>49</v>
      </c>
      <c r="K481" s="53">
        <v>71834</v>
      </c>
      <c r="L481" s="52" t="s">
        <v>54</v>
      </c>
      <c r="M481" s="55"/>
      <c r="N481" s="52" t="s">
        <v>49</v>
      </c>
      <c r="O481" s="53">
        <v>1392</v>
      </c>
      <c r="P481" s="52" t="s">
        <v>54</v>
      </c>
      <c r="Q481" s="55"/>
      <c r="R481" s="52" t="s">
        <v>54</v>
      </c>
      <c r="S481" s="52" t="s">
        <v>54</v>
      </c>
      <c r="T481" s="53" t="b">
        <v>1</v>
      </c>
      <c r="U481" s="52" t="s">
        <v>54</v>
      </c>
      <c r="V481" s="52" t="s">
        <v>1970</v>
      </c>
    </row>
    <row r="482" spans="1:22" x14ac:dyDescent="0.25">
      <c r="A482" s="56">
        <v>212209</v>
      </c>
      <c r="B482" s="52" t="s">
        <v>43</v>
      </c>
      <c r="C482" s="52" t="s">
        <v>1971</v>
      </c>
      <c r="D482" s="53">
        <v>1991</v>
      </c>
      <c r="E482" s="52" t="s">
        <v>1972</v>
      </c>
      <c r="F482" s="52" t="s">
        <v>1973</v>
      </c>
      <c r="G482" s="52" t="s">
        <v>43</v>
      </c>
      <c r="H482" s="54">
        <v>33752</v>
      </c>
      <c r="I482" s="54">
        <v>33759</v>
      </c>
      <c r="J482" s="52" t="s">
        <v>49</v>
      </c>
      <c r="K482" s="53">
        <v>221091</v>
      </c>
      <c r="L482" s="52" t="s">
        <v>54</v>
      </c>
      <c r="M482" s="55"/>
      <c r="N482" s="52" t="s">
        <v>59</v>
      </c>
      <c r="O482" s="53">
        <v>6432</v>
      </c>
      <c r="P482" s="52" t="s">
        <v>49</v>
      </c>
      <c r="Q482" s="53">
        <v>9835</v>
      </c>
      <c r="R482" s="52" t="s">
        <v>54</v>
      </c>
      <c r="S482" s="52" t="s">
        <v>54</v>
      </c>
      <c r="T482" s="53" t="b">
        <v>1</v>
      </c>
      <c r="U482" s="52" t="s">
        <v>54</v>
      </c>
      <c r="V482" s="52" t="s">
        <v>1970</v>
      </c>
    </row>
    <row r="483" spans="1:22" x14ac:dyDescent="0.25">
      <c r="A483" s="56">
        <v>212245</v>
      </c>
      <c r="B483" s="52" t="s">
        <v>43</v>
      </c>
      <c r="C483" s="52" t="s">
        <v>1971</v>
      </c>
      <c r="D483" s="53">
        <v>1991</v>
      </c>
      <c r="E483" s="52" t="s">
        <v>1972</v>
      </c>
      <c r="F483" s="52" t="s">
        <v>1973</v>
      </c>
      <c r="G483" s="52" t="s">
        <v>43</v>
      </c>
      <c r="H483" s="54">
        <v>33751</v>
      </c>
      <c r="I483" s="54">
        <v>33754</v>
      </c>
      <c r="J483" s="52" t="s">
        <v>49</v>
      </c>
      <c r="K483" s="53">
        <v>141164</v>
      </c>
      <c r="L483" s="52" t="s">
        <v>54</v>
      </c>
      <c r="M483" s="55"/>
      <c r="N483" s="52" t="s">
        <v>59</v>
      </c>
      <c r="O483" s="53">
        <v>29</v>
      </c>
      <c r="P483" s="52" t="s">
        <v>49</v>
      </c>
      <c r="Q483" s="53">
        <v>4817</v>
      </c>
      <c r="R483" s="52" t="s">
        <v>54</v>
      </c>
      <c r="S483" s="52" t="s">
        <v>54</v>
      </c>
      <c r="T483" s="53" t="b">
        <v>1</v>
      </c>
      <c r="U483" s="52" t="s">
        <v>54</v>
      </c>
      <c r="V483" s="52" t="s">
        <v>1970</v>
      </c>
    </row>
    <row r="484" spans="1:22" x14ac:dyDescent="0.25">
      <c r="A484" s="56">
        <v>212246</v>
      </c>
      <c r="B484" s="52" t="s">
        <v>43</v>
      </c>
      <c r="C484" s="52" t="s">
        <v>1971</v>
      </c>
      <c r="D484" s="53">
        <v>1991</v>
      </c>
      <c r="E484" s="52" t="s">
        <v>1972</v>
      </c>
      <c r="F484" s="52" t="s">
        <v>1973</v>
      </c>
      <c r="G484" s="52" t="s">
        <v>43</v>
      </c>
      <c r="H484" s="54">
        <v>33751</v>
      </c>
      <c r="I484" s="54">
        <v>33751</v>
      </c>
      <c r="J484" s="52" t="s">
        <v>49</v>
      </c>
      <c r="K484" s="53">
        <v>138995</v>
      </c>
      <c r="L484" s="52" t="s">
        <v>54</v>
      </c>
      <c r="M484" s="55"/>
      <c r="N484" s="52" t="s">
        <v>59</v>
      </c>
      <c r="O484" s="53">
        <v>134918</v>
      </c>
      <c r="P484" s="52" t="s">
        <v>49</v>
      </c>
      <c r="Q484" s="53">
        <v>11759</v>
      </c>
      <c r="R484" s="52" t="s">
        <v>54</v>
      </c>
      <c r="S484" s="52" t="s">
        <v>54</v>
      </c>
      <c r="T484" s="53" t="b">
        <v>1</v>
      </c>
      <c r="U484" s="52" t="s">
        <v>54</v>
      </c>
      <c r="V484" s="52" t="s">
        <v>1970</v>
      </c>
    </row>
    <row r="485" spans="1:22" x14ac:dyDescent="0.25">
      <c r="A485" s="56">
        <v>212263</v>
      </c>
      <c r="B485" s="52" t="s">
        <v>43</v>
      </c>
      <c r="C485" s="52" t="s">
        <v>1974</v>
      </c>
      <c r="D485" s="53">
        <v>1991</v>
      </c>
      <c r="E485" s="52" t="s">
        <v>1972</v>
      </c>
      <c r="F485" s="52" t="s">
        <v>1973</v>
      </c>
      <c r="G485" s="52" t="s">
        <v>43</v>
      </c>
      <c r="H485" s="54">
        <v>34071</v>
      </c>
      <c r="I485" s="54">
        <v>34071</v>
      </c>
      <c r="J485" s="52" t="s">
        <v>49</v>
      </c>
      <c r="K485" s="53">
        <v>55203</v>
      </c>
      <c r="L485" s="52" t="s">
        <v>54</v>
      </c>
      <c r="M485" s="55"/>
      <c r="N485" s="52" t="s">
        <v>49</v>
      </c>
      <c r="O485" s="53">
        <v>558</v>
      </c>
      <c r="P485" s="52" t="s">
        <v>54</v>
      </c>
      <c r="Q485" s="55"/>
      <c r="R485" s="52" t="s">
        <v>54</v>
      </c>
      <c r="S485" s="52" t="s">
        <v>54</v>
      </c>
      <c r="T485" s="53" t="b">
        <v>1</v>
      </c>
      <c r="U485" s="52" t="s">
        <v>54</v>
      </c>
      <c r="V485" s="52" t="s">
        <v>1970</v>
      </c>
    </row>
    <row r="486" spans="1:22" x14ac:dyDescent="0.25">
      <c r="A486" s="56">
        <v>212321</v>
      </c>
      <c r="B486" s="52" t="s">
        <v>43</v>
      </c>
      <c r="C486" s="52" t="s">
        <v>1971</v>
      </c>
      <c r="D486" s="53">
        <v>1992</v>
      </c>
      <c r="E486" s="52" t="s">
        <v>1972</v>
      </c>
      <c r="F486" s="52" t="s">
        <v>1973</v>
      </c>
      <c r="G486" s="52" t="s">
        <v>43</v>
      </c>
      <c r="H486" s="54">
        <v>34130</v>
      </c>
      <c r="I486" s="54">
        <v>34130</v>
      </c>
      <c r="J486" s="52" t="s">
        <v>49</v>
      </c>
      <c r="K486" s="53">
        <v>167830</v>
      </c>
      <c r="L486" s="52" t="s">
        <v>54</v>
      </c>
      <c r="M486" s="55"/>
      <c r="N486" s="52" t="s">
        <v>59</v>
      </c>
      <c r="O486" s="53">
        <v>45850</v>
      </c>
      <c r="P486" s="52" t="s">
        <v>49</v>
      </c>
      <c r="Q486" s="53">
        <v>4127</v>
      </c>
      <c r="R486" s="52" t="s">
        <v>54</v>
      </c>
      <c r="S486" s="52" t="s">
        <v>54</v>
      </c>
      <c r="T486" s="53" t="b">
        <v>1</v>
      </c>
      <c r="U486" s="52" t="s">
        <v>54</v>
      </c>
      <c r="V486" s="52" t="s">
        <v>1970</v>
      </c>
    </row>
    <row r="487" spans="1:22" x14ac:dyDescent="0.25">
      <c r="A487" s="56">
        <v>212322</v>
      </c>
      <c r="B487" s="52" t="s">
        <v>43</v>
      </c>
      <c r="C487" s="52" t="s">
        <v>1971</v>
      </c>
      <c r="D487" s="53">
        <v>1992</v>
      </c>
      <c r="E487" s="52" t="s">
        <v>1972</v>
      </c>
      <c r="F487" s="52" t="s">
        <v>1973</v>
      </c>
      <c r="G487" s="52" t="s">
        <v>43</v>
      </c>
      <c r="H487" s="54">
        <v>34130</v>
      </c>
      <c r="I487" s="54">
        <v>34130</v>
      </c>
      <c r="J487" s="52" t="s">
        <v>49</v>
      </c>
      <c r="K487" s="53">
        <v>214640</v>
      </c>
      <c r="L487" s="52" t="s">
        <v>54</v>
      </c>
      <c r="M487" s="55"/>
      <c r="N487" s="52" t="s">
        <v>49</v>
      </c>
      <c r="O487" s="53">
        <v>34362</v>
      </c>
      <c r="P487" s="52" t="s">
        <v>54</v>
      </c>
      <c r="Q487" s="55"/>
      <c r="R487" s="52" t="s">
        <v>54</v>
      </c>
      <c r="S487" s="52" t="s">
        <v>54</v>
      </c>
      <c r="T487" s="53" t="b">
        <v>1</v>
      </c>
      <c r="U487" s="52" t="s">
        <v>54</v>
      </c>
      <c r="V487" s="52" t="s">
        <v>1970</v>
      </c>
    </row>
    <row r="488" spans="1:22" x14ac:dyDescent="0.25">
      <c r="A488" s="56">
        <v>212462</v>
      </c>
      <c r="B488" s="52" t="s">
        <v>43</v>
      </c>
      <c r="C488" s="52" t="s">
        <v>1971</v>
      </c>
      <c r="D488" s="53">
        <v>1993</v>
      </c>
      <c r="E488" s="52" t="s">
        <v>1972</v>
      </c>
      <c r="F488" s="52" t="s">
        <v>1973</v>
      </c>
      <c r="G488" s="52" t="s">
        <v>43</v>
      </c>
      <c r="H488" s="54">
        <v>34457</v>
      </c>
      <c r="I488" s="54">
        <v>34478</v>
      </c>
      <c r="J488" s="52" t="s">
        <v>49</v>
      </c>
      <c r="K488" s="53">
        <v>218349</v>
      </c>
      <c r="L488" s="52" t="s">
        <v>54</v>
      </c>
      <c r="M488" s="55"/>
      <c r="N488" s="52" t="s">
        <v>59</v>
      </c>
      <c r="O488" s="53">
        <v>20888</v>
      </c>
      <c r="P488" s="52" t="s">
        <v>49</v>
      </c>
      <c r="Q488" s="53">
        <v>3643</v>
      </c>
      <c r="R488" s="52" t="s">
        <v>54</v>
      </c>
      <c r="S488" s="52" t="s">
        <v>54</v>
      </c>
      <c r="T488" s="53" t="b">
        <v>1</v>
      </c>
      <c r="U488" s="52" t="s">
        <v>54</v>
      </c>
      <c r="V488" s="52" t="s">
        <v>1970</v>
      </c>
    </row>
    <row r="489" spans="1:22" x14ac:dyDescent="0.25">
      <c r="A489" s="56">
        <v>212463</v>
      </c>
      <c r="B489" s="52" t="s">
        <v>43</v>
      </c>
      <c r="C489" s="52" t="s">
        <v>1971</v>
      </c>
      <c r="D489" s="53">
        <v>1993</v>
      </c>
      <c r="E489" s="52" t="s">
        <v>1972</v>
      </c>
      <c r="F489" s="52" t="s">
        <v>1973</v>
      </c>
      <c r="G489" s="52" t="s">
        <v>43</v>
      </c>
      <c r="H489" s="54">
        <v>34466</v>
      </c>
      <c r="I489" s="54">
        <v>34477</v>
      </c>
      <c r="J489" s="52" t="s">
        <v>49</v>
      </c>
      <c r="K489" s="53">
        <v>159348</v>
      </c>
      <c r="L489" s="52" t="s">
        <v>54</v>
      </c>
      <c r="M489" s="55"/>
      <c r="N489" s="52" t="s">
        <v>59</v>
      </c>
      <c r="O489" s="53">
        <v>2978</v>
      </c>
      <c r="P489" s="52" t="s">
        <v>49</v>
      </c>
      <c r="Q489" s="53">
        <v>3144</v>
      </c>
      <c r="R489" s="52" t="s">
        <v>54</v>
      </c>
      <c r="S489" s="52" t="s">
        <v>54</v>
      </c>
      <c r="T489" s="53" t="b">
        <v>1</v>
      </c>
      <c r="U489" s="52" t="s">
        <v>54</v>
      </c>
      <c r="V489" s="52" t="s">
        <v>1970</v>
      </c>
    </row>
    <row r="490" spans="1:22" x14ac:dyDescent="0.25">
      <c r="A490" s="56">
        <v>212605</v>
      </c>
      <c r="B490" s="52" t="s">
        <v>43</v>
      </c>
      <c r="C490" s="52" t="s">
        <v>1971</v>
      </c>
      <c r="D490" s="53">
        <v>1994</v>
      </c>
      <c r="E490" s="52" t="s">
        <v>1972</v>
      </c>
      <c r="F490" s="52" t="s">
        <v>1973</v>
      </c>
      <c r="G490" s="52" t="s">
        <v>43</v>
      </c>
      <c r="H490" s="54">
        <v>34855</v>
      </c>
      <c r="I490" s="54">
        <v>34877</v>
      </c>
      <c r="J490" s="52" t="s">
        <v>49</v>
      </c>
      <c r="K490" s="53">
        <v>229034</v>
      </c>
      <c r="L490" s="52" t="s">
        <v>54</v>
      </c>
      <c r="M490" s="55"/>
      <c r="N490" s="52" t="s">
        <v>59</v>
      </c>
      <c r="O490" s="53">
        <v>10010</v>
      </c>
      <c r="P490" s="52" t="s">
        <v>49</v>
      </c>
      <c r="Q490" s="53">
        <v>26034</v>
      </c>
      <c r="R490" s="52" t="s">
        <v>54</v>
      </c>
      <c r="S490" s="52" t="s">
        <v>54</v>
      </c>
      <c r="T490" s="53" t="b">
        <v>1</v>
      </c>
      <c r="U490" s="52" t="s">
        <v>54</v>
      </c>
      <c r="V490" s="52" t="s">
        <v>1970</v>
      </c>
    </row>
    <row r="491" spans="1:22" x14ac:dyDescent="0.25">
      <c r="A491" s="56">
        <v>212827</v>
      </c>
      <c r="B491" s="52" t="s">
        <v>43</v>
      </c>
      <c r="C491" s="52" t="s">
        <v>1717</v>
      </c>
      <c r="D491" s="53">
        <v>2005</v>
      </c>
      <c r="E491" s="52" t="s">
        <v>1733</v>
      </c>
      <c r="F491" s="52" t="s">
        <v>1734</v>
      </c>
      <c r="G491" s="52" t="s">
        <v>1622</v>
      </c>
      <c r="H491" s="54">
        <v>38860</v>
      </c>
      <c r="I491" s="54">
        <v>38860</v>
      </c>
      <c r="J491" s="52" t="s">
        <v>49</v>
      </c>
      <c r="K491" s="53">
        <v>5352</v>
      </c>
      <c r="L491" s="52" t="s">
        <v>59</v>
      </c>
      <c r="M491" s="53">
        <v>44</v>
      </c>
      <c r="N491" s="52" t="s">
        <v>49</v>
      </c>
      <c r="O491" s="53">
        <v>77</v>
      </c>
      <c r="P491" s="52" t="s">
        <v>54</v>
      </c>
      <c r="Q491" s="55"/>
      <c r="R491" s="52" t="s">
        <v>54</v>
      </c>
      <c r="S491" s="52" t="s">
        <v>54</v>
      </c>
      <c r="T491" s="53" t="b">
        <v>0</v>
      </c>
      <c r="U491" s="52" t="s">
        <v>54</v>
      </c>
      <c r="V491" s="52" t="s">
        <v>54</v>
      </c>
    </row>
    <row r="492" spans="1:22" x14ac:dyDescent="0.25">
      <c r="A492" s="56">
        <v>212919</v>
      </c>
      <c r="B492" s="52" t="s">
        <v>43</v>
      </c>
      <c r="C492" s="52" t="s">
        <v>1974</v>
      </c>
      <c r="D492" s="53">
        <v>1994</v>
      </c>
      <c r="E492" s="52" t="s">
        <v>1972</v>
      </c>
      <c r="F492" s="52" t="s">
        <v>1973</v>
      </c>
      <c r="G492" s="52" t="s">
        <v>43</v>
      </c>
      <c r="H492" s="54">
        <v>35170</v>
      </c>
      <c r="I492" s="54">
        <v>35200</v>
      </c>
      <c r="J492" s="52" t="s">
        <v>49</v>
      </c>
      <c r="K492" s="53">
        <v>74556</v>
      </c>
      <c r="L492" s="52" t="s">
        <v>54</v>
      </c>
      <c r="M492" s="55"/>
      <c r="N492" s="52" t="s">
        <v>59</v>
      </c>
      <c r="O492" s="53">
        <v>1287</v>
      </c>
      <c r="P492" s="52" t="s">
        <v>49</v>
      </c>
      <c r="Q492" s="53">
        <v>4584</v>
      </c>
      <c r="R492" s="52" t="s">
        <v>54</v>
      </c>
      <c r="S492" s="52" t="s">
        <v>54</v>
      </c>
      <c r="T492" s="53" t="b">
        <v>1</v>
      </c>
      <c r="U492" s="52" t="s">
        <v>54</v>
      </c>
      <c r="V492" s="52" t="s">
        <v>1970</v>
      </c>
    </row>
    <row r="493" spans="1:22" x14ac:dyDescent="0.25">
      <c r="A493" s="56">
        <v>212940</v>
      </c>
      <c r="B493" s="52" t="s">
        <v>43</v>
      </c>
      <c r="C493" s="52" t="s">
        <v>1971</v>
      </c>
      <c r="D493" s="53">
        <v>1995</v>
      </c>
      <c r="E493" s="52" t="s">
        <v>1972</v>
      </c>
      <c r="F493" s="52" t="s">
        <v>1973</v>
      </c>
      <c r="G493" s="52" t="s">
        <v>43</v>
      </c>
      <c r="H493" s="54">
        <v>35215</v>
      </c>
      <c r="I493" s="54">
        <v>35222</v>
      </c>
      <c r="J493" s="52" t="s">
        <v>49</v>
      </c>
      <c r="K493" s="53">
        <v>252670</v>
      </c>
      <c r="L493" s="52" t="s">
        <v>54</v>
      </c>
      <c r="M493" s="55"/>
      <c r="N493" s="52" t="s">
        <v>59</v>
      </c>
      <c r="O493" s="53">
        <v>2178</v>
      </c>
      <c r="P493" s="52" t="s">
        <v>49</v>
      </c>
      <c r="Q493" s="53">
        <v>11173</v>
      </c>
      <c r="R493" s="52" t="s">
        <v>54</v>
      </c>
      <c r="S493" s="52" t="s">
        <v>54</v>
      </c>
      <c r="T493" s="53" t="b">
        <v>1</v>
      </c>
      <c r="U493" s="52" t="s">
        <v>54</v>
      </c>
      <c r="V493" s="52" t="s">
        <v>1970</v>
      </c>
    </row>
    <row r="494" spans="1:22" x14ac:dyDescent="0.25">
      <c r="A494" s="56">
        <v>212941</v>
      </c>
      <c r="B494" s="52" t="s">
        <v>43</v>
      </c>
      <c r="C494" s="52" t="s">
        <v>1974</v>
      </c>
      <c r="D494" s="53">
        <v>1995</v>
      </c>
      <c r="E494" s="52" t="s">
        <v>1972</v>
      </c>
      <c r="F494" s="52" t="s">
        <v>1973</v>
      </c>
      <c r="G494" s="52" t="s">
        <v>43</v>
      </c>
      <c r="H494" s="54">
        <v>35535</v>
      </c>
      <c r="I494" s="54">
        <v>35565</v>
      </c>
      <c r="J494" s="52" t="s">
        <v>49</v>
      </c>
      <c r="K494" s="53">
        <v>75403</v>
      </c>
      <c r="L494" s="52" t="s">
        <v>54</v>
      </c>
      <c r="M494" s="55"/>
      <c r="N494" s="52" t="s">
        <v>59</v>
      </c>
      <c r="O494" s="53">
        <v>414</v>
      </c>
      <c r="P494" s="52" t="s">
        <v>49</v>
      </c>
      <c r="Q494" s="53">
        <v>7043</v>
      </c>
      <c r="R494" s="52" t="s">
        <v>54</v>
      </c>
      <c r="S494" s="52" t="s">
        <v>54</v>
      </c>
      <c r="T494" s="53" t="b">
        <v>1</v>
      </c>
      <c r="U494" s="52" t="s">
        <v>54</v>
      </c>
      <c r="V494" s="52" t="s">
        <v>1970</v>
      </c>
    </row>
    <row r="495" spans="1:22" x14ac:dyDescent="0.25">
      <c r="A495" s="56">
        <v>212942</v>
      </c>
      <c r="B495" s="52" t="s">
        <v>43</v>
      </c>
      <c r="C495" s="52" t="s">
        <v>1971</v>
      </c>
      <c r="D495" s="53">
        <v>1996</v>
      </c>
      <c r="E495" s="52" t="s">
        <v>1972</v>
      </c>
      <c r="F495" s="52" t="s">
        <v>1973</v>
      </c>
      <c r="G495" s="52" t="s">
        <v>43</v>
      </c>
      <c r="H495" s="54">
        <v>35586</v>
      </c>
      <c r="I495" s="54">
        <v>35593</v>
      </c>
      <c r="J495" s="52" t="s">
        <v>49</v>
      </c>
      <c r="K495" s="53">
        <v>250083</v>
      </c>
      <c r="L495" s="52" t="s">
        <v>54</v>
      </c>
      <c r="M495" s="55"/>
      <c r="N495" s="52" t="s">
        <v>59</v>
      </c>
      <c r="O495" s="53">
        <v>996</v>
      </c>
      <c r="P495" s="52" t="s">
        <v>49</v>
      </c>
      <c r="Q495" s="53">
        <v>11008</v>
      </c>
      <c r="R495" s="52" t="s">
        <v>54</v>
      </c>
      <c r="S495" s="52" t="s">
        <v>54</v>
      </c>
      <c r="T495" s="53" t="b">
        <v>1</v>
      </c>
      <c r="U495" s="52" t="s">
        <v>54</v>
      </c>
      <c r="V495" s="52" t="s">
        <v>1970</v>
      </c>
    </row>
    <row r="496" spans="1:22" x14ac:dyDescent="0.25">
      <c r="A496" s="56">
        <v>212945</v>
      </c>
      <c r="B496" s="52" t="s">
        <v>43</v>
      </c>
      <c r="C496" s="52" t="s">
        <v>1974</v>
      </c>
      <c r="D496" s="53">
        <v>1996</v>
      </c>
      <c r="E496" s="52" t="s">
        <v>1972</v>
      </c>
      <c r="F496" s="52" t="s">
        <v>1973</v>
      </c>
      <c r="G496" s="52" t="s">
        <v>43</v>
      </c>
      <c r="H496" s="54">
        <v>35900</v>
      </c>
      <c r="I496" s="54">
        <v>35914</v>
      </c>
      <c r="J496" s="52" t="s">
        <v>49</v>
      </c>
      <c r="K496" s="53">
        <v>77696</v>
      </c>
      <c r="L496" s="52" t="s">
        <v>54</v>
      </c>
      <c r="M496" s="55"/>
      <c r="N496" s="52" t="s">
        <v>59</v>
      </c>
      <c r="O496" s="53">
        <v>166</v>
      </c>
      <c r="P496" s="52" t="s">
        <v>49</v>
      </c>
      <c r="Q496" s="53">
        <v>5058</v>
      </c>
      <c r="R496" s="52" t="s">
        <v>54</v>
      </c>
      <c r="S496" s="52" t="s">
        <v>54</v>
      </c>
      <c r="T496" s="53" t="b">
        <v>1</v>
      </c>
      <c r="U496" s="52" t="s">
        <v>54</v>
      </c>
      <c r="V496" s="52" t="s">
        <v>1970</v>
      </c>
    </row>
    <row r="497" spans="1:22" x14ac:dyDescent="0.25">
      <c r="A497" s="56">
        <v>630874</v>
      </c>
      <c r="B497" s="52" t="s">
        <v>43</v>
      </c>
      <c r="C497" s="52" t="s">
        <v>1781</v>
      </c>
      <c r="D497" s="53">
        <v>2002</v>
      </c>
      <c r="E497" s="52" t="s">
        <v>1718</v>
      </c>
      <c r="F497" s="52" t="s">
        <v>1782</v>
      </c>
      <c r="G497" s="52" t="s">
        <v>43</v>
      </c>
      <c r="H497" s="54">
        <v>38082</v>
      </c>
      <c r="I497" s="54">
        <v>38100</v>
      </c>
      <c r="J497" s="52" t="s">
        <v>59</v>
      </c>
      <c r="K497" s="53">
        <v>60000</v>
      </c>
      <c r="L497" s="52" t="s">
        <v>54</v>
      </c>
      <c r="M497" s="55"/>
      <c r="N497" s="52" t="s">
        <v>54</v>
      </c>
      <c r="O497" s="55"/>
      <c r="P497" s="52" t="s">
        <v>54</v>
      </c>
      <c r="Q497" s="55"/>
      <c r="R497" s="52" t="s">
        <v>1630</v>
      </c>
      <c r="S497" s="52" t="s">
        <v>1975</v>
      </c>
      <c r="T497" s="53" t="b">
        <v>1</v>
      </c>
      <c r="U497" s="52" t="s">
        <v>54</v>
      </c>
      <c r="V497" s="52" t="s">
        <v>1957</v>
      </c>
    </row>
    <row r="498" spans="1:22" x14ac:dyDescent="0.25">
      <c r="A498" s="56">
        <v>630992</v>
      </c>
      <c r="B498" s="52" t="s">
        <v>43</v>
      </c>
      <c r="C498" s="52" t="s">
        <v>1820</v>
      </c>
      <c r="D498" s="53">
        <v>2002</v>
      </c>
      <c r="E498" s="52" t="s">
        <v>1821</v>
      </c>
      <c r="F498" s="52" t="s">
        <v>1822</v>
      </c>
      <c r="G498" s="52" t="s">
        <v>1618</v>
      </c>
      <c r="H498" s="54">
        <v>37769</v>
      </c>
      <c r="I498" s="54">
        <v>37769</v>
      </c>
      <c r="J498" s="52" t="s">
        <v>49</v>
      </c>
      <c r="K498" s="53">
        <v>50691</v>
      </c>
      <c r="L498" s="52" t="s">
        <v>54</v>
      </c>
      <c r="M498" s="55"/>
      <c r="N498" s="52" t="s">
        <v>49</v>
      </c>
      <c r="O498" s="53">
        <v>306</v>
      </c>
      <c r="P498" s="52" t="s">
        <v>54</v>
      </c>
      <c r="Q498" s="55"/>
      <c r="R498" s="52" t="s">
        <v>1664</v>
      </c>
      <c r="S498" s="52" t="s">
        <v>1976</v>
      </c>
      <c r="T498" s="53" t="b">
        <v>1</v>
      </c>
      <c r="U498" s="52" t="s">
        <v>54</v>
      </c>
      <c r="V498" s="52" t="s">
        <v>1957</v>
      </c>
    </row>
    <row r="499" spans="1:22" x14ac:dyDescent="0.25">
      <c r="A499" s="56">
        <v>630993</v>
      </c>
      <c r="B499" s="52" t="s">
        <v>43</v>
      </c>
      <c r="C499" s="52" t="s">
        <v>1814</v>
      </c>
      <c r="D499" s="53">
        <v>2002</v>
      </c>
      <c r="E499" s="52" t="s">
        <v>1815</v>
      </c>
      <c r="F499" s="52" t="s">
        <v>1816</v>
      </c>
      <c r="G499" s="52" t="s">
        <v>1622</v>
      </c>
      <c r="H499" s="54">
        <v>37790</v>
      </c>
      <c r="I499" s="54">
        <v>37792</v>
      </c>
      <c r="J499" s="52" t="s">
        <v>49</v>
      </c>
      <c r="K499" s="53">
        <v>49436</v>
      </c>
      <c r="L499" s="52" t="s">
        <v>59</v>
      </c>
      <c r="M499" s="53">
        <v>504</v>
      </c>
      <c r="N499" s="52" t="s">
        <v>54</v>
      </c>
      <c r="O499" s="55"/>
      <c r="P499" s="52" t="s">
        <v>54</v>
      </c>
      <c r="Q499" s="55"/>
      <c r="R499" s="52" t="s">
        <v>1630</v>
      </c>
      <c r="S499" s="52" t="s">
        <v>1976</v>
      </c>
      <c r="T499" s="53" t="b">
        <v>1</v>
      </c>
      <c r="U499" s="52" t="s">
        <v>54</v>
      </c>
      <c r="V499" s="52" t="s">
        <v>1957</v>
      </c>
    </row>
    <row r="500" spans="1:22" x14ac:dyDescent="0.25">
      <c r="A500" s="56">
        <v>631371</v>
      </c>
      <c r="B500" s="52" t="s">
        <v>43</v>
      </c>
      <c r="C500" s="52" t="s">
        <v>1795</v>
      </c>
      <c r="D500" s="53">
        <v>2002</v>
      </c>
      <c r="E500" s="52" t="s">
        <v>1796</v>
      </c>
      <c r="F500" s="52" t="s">
        <v>1797</v>
      </c>
      <c r="G500" s="52" t="s">
        <v>1618</v>
      </c>
      <c r="H500" s="54">
        <v>37756</v>
      </c>
      <c r="I500" s="54">
        <v>37756</v>
      </c>
      <c r="J500" s="52" t="s">
        <v>1655</v>
      </c>
      <c r="K500" s="53">
        <v>209531</v>
      </c>
      <c r="L500" s="52" t="s">
        <v>54</v>
      </c>
      <c r="M500" s="55"/>
      <c r="N500" s="52" t="s">
        <v>1655</v>
      </c>
      <c r="O500" s="53">
        <v>8051</v>
      </c>
      <c r="P500" s="52" t="s">
        <v>54</v>
      </c>
      <c r="Q500" s="55"/>
      <c r="R500" s="52" t="s">
        <v>1630</v>
      </c>
      <c r="S500" s="52" t="s">
        <v>1976</v>
      </c>
      <c r="T500" s="53" t="b">
        <v>1</v>
      </c>
      <c r="U500" s="52" t="s">
        <v>54</v>
      </c>
      <c r="V500" s="52" t="s">
        <v>1957</v>
      </c>
    </row>
    <row r="501" spans="1:22" x14ac:dyDescent="0.25">
      <c r="A501" s="56">
        <v>631386</v>
      </c>
      <c r="B501" s="52" t="s">
        <v>43</v>
      </c>
      <c r="C501" s="52" t="s">
        <v>1820</v>
      </c>
      <c r="D501" s="53">
        <v>2002</v>
      </c>
      <c r="E501" s="52" t="s">
        <v>1821</v>
      </c>
      <c r="F501" s="52" t="s">
        <v>1822</v>
      </c>
      <c r="G501" s="52" t="s">
        <v>1618</v>
      </c>
      <c r="H501" s="54">
        <v>37768</v>
      </c>
      <c r="I501" s="54">
        <v>37768</v>
      </c>
      <c r="J501" s="52" t="s">
        <v>49</v>
      </c>
      <c r="K501" s="53">
        <v>150896</v>
      </c>
      <c r="L501" s="52" t="s">
        <v>54</v>
      </c>
      <c r="M501" s="55"/>
      <c r="N501" s="52" t="s">
        <v>49</v>
      </c>
      <c r="O501" s="53">
        <v>499</v>
      </c>
      <c r="P501" s="52" t="s">
        <v>54</v>
      </c>
      <c r="Q501" s="55"/>
      <c r="R501" s="52" t="s">
        <v>1664</v>
      </c>
      <c r="S501" s="52" t="s">
        <v>1976</v>
      </c>
      <c r="T501" s="53" t="b">
        <v>1</v>
      </c>
      <c r="U501" s="52" t="s">
        <v>54</v>
      </c>
      <c r="V501" s="52" t="s">
        <v>1957</v>
      </c>
    </row>
    <row r="502" spans="1:22" x14ac:dyDescent="0.25">
      <c r="A502" s="56">
        <v>631387</v>
      </c>
      <c r="B502" s="52" t="s">
        <v>43</v>
      </c>
      <c r="C502" s="52" t="s">
        <v>1814</v>
      </c>
      <c r="D502" s="53">
        <v>2002</v>
      </c>
      <c r="E502" s="52" t="s">
        <v>1815</v>
      </c>
      <c r="F502" s="52" t="s">
        <v>1816</v>
      </c>
      <c r="G502" s="52" t="s">
        <v>1622</v>
      </c>
      <c r="H502" s="54">
        <v>37790</v>
      </c>
      <c r="I502" s="54">
        <v>37792</v>
      </c>
      <c r="J502" s="52" t="s">
        <v>49</v>
      </c>
      <c r="K502" s="53">
        <v>145639</v>
      </c>
      <c r="L502" s="52" t="s">
        <v>59</v>
      </c>
      <c r="M502" s="53">
        <v>1122</v>
      </c>
      <c r="N502" s="52" t="s">
        <v>49</v>
      </c>
      <c r="O502" s="53">
        <v>835</v>
      </c>
      <c r="P502" s="52" t="s">
        <v>54</v>
      </c>
      <c r="Q502" s="55"/>
      <c r="R502" s="52" t="s">
        <v>1630</v>
      </c>
      <c r="S502" s="52" t="s">
        <v>1976</v>
      </c>
      <c r="T502" s="53" t="b">
        <v>1</v>
      </c>
      <c r="U502" s="52" t="s">
        <v>54</v>
      </c>
      <c r="V502" s="52" t="s">
        <v>1957</v>
      </c>
    </row>
    <row r="503" spans="1:22" x14ac:dyDescent="0.25">
      <c r="A503" s="56">
        <v>631414</v>
      </c>
      <c r="B503" s="52" t="s">
        <v>43</v>
      </c>
      <c r="C503" s="52" t="s">
        <v>1781</v>
      </c>
      <c r="D503" s="53">
        <v>2002</v>
      </c>
      <c r="E503" s="52" t="s">
        <v>1718</v>
      </c>
      <c r="F503" s="52" t="s">
        <v>1782</v>
      </c>
      <c r="G503" s="52" t="s">
        <v>43</v>
      </c>
      <c r="H503" s="54">
        <v>38082</v>
      </c>
      <c r="I503" s="54">
        <v>38100</v>
      </c>
      <c r="J503" s="52" t="s">
        <v>49</v>
      </c>
      <c r="K503" s="53">
        <v>59777</v>
      </c>
      <c r="L503" s="52" t="s">
        <v>54</v>
      </c>
      <c r="M503" s="55"/>
      <c r="N503" s="52" t="s">
        <v>49</v>
      </c>
      <c r="O503" s="53">
        <v>223</v>
      </c>
      <c r="P503" s="52" t="s">
        <v>54</v>
      </c>
      <c r="Q503" s="55"/>
      <c r="R503" s="52" t="s">
        <v>1630</v>
      </c>
      <c r="S503" s="52" t="s">
        <v>1975</v>
      </c>
      <c r="T503" s="53" t="b">
        <v>1</v>
      </c>
      <c r="U503" s="52" t="s">
        <v>54</v>
      </c>
      <c r="V503" s="52" t="s">
        <v>1957</v>
      </c>
    </row>
    <row r="504" spans="1:22" x14ac:dyDescent="0.25">
      <c r="A504" s="56">
        <v>631427</v>
      </c>
      <c r="B504" s="52" t="s">
        <v>43</v>
      </c>
      <c r="C504" s="52" t="s">
        <v>1758</v>
      </c>
      <c r="D504" s="53">
        <v>2008</v>
      </c>
      <c r="E504" s="52" t="s">
        <v>1759</v>
      </c>
      <c r="F504" s="52" t="s">
        <v>1760</v>
      </c>
      <c r="G504" s="52" t="s">
        <v>1618</v>
      </c>
      <c r="H504" s="54">
        <v>40274</v>
      </c>
      <c r="I504" s="54">
        <v>40274</v>
      </c>
      <c r="J504" s="52" t="s">
        <v>49</v>
      </c>
      <c r="K504" s="53">
        <v>101067</v>
      </c>
      <c r="L504" s="52" t="s">
        <v>59</v>
      </c>
      <c r="M504" s="53">
        <v>539</v>
      </c>
      <c r="N504" s="52" t="s">
        <v>54</v>
      </c>
      <c r="O504" s="55"/>
      <c r="P504" s="52" t="s">
        <v>54</v>
      </c>
      <c r="Q504" s="55"/>
      <c r="R504" s="52" t="s">
        <v>54</v>
      </c>
      <c r="S504" s="52" t="s">
        <v>54</v>
      </c>
      <c r="T504" s="53" t="b">
        <v>0</v>
      </c>
      <c r="U504" s="52" t="s">
        <v>54</v>
      </c>
      <c r="V504" s="52" t="s">
        <v>54</v>
      </c>
    </row>
    <row r="505" spans="1:22" x14ac:dyDescent="0.25">
      <c r="A505" s="56">
        <v>631547</v>
      </c>
      <c r="B505" s="52" t="s">
        <v>43</v>
      </c>
      <c r="C505" s="52" t="s">
        <v>1555</v>
      </c>
      <c r="D505" s="53">
        <v>2002</v>
      </c>
      <c r="E505" s="52" t="s">
        <v>1773</v>
      </c>
      <c r="F505" s="52" t="s">
        <v>1760</v>
      </c>
      <c r="G505" s="52" t="s">
        <v>1618</v>
      </c>
      <c r="H505" s="54">
        <v>37746</v>
      </c>
      <c r="I505" s="54">
        <v>37772</v>
      </c>
      <c r="J505" s="52" t="s">
        <v>49</v>
      </c>
      <c r="K505" s="53">
        <v>188929</v>
      </c>
      <c r="L505" s="52" t="s">
        <v>59</v>
      </c>
      <c r="M505" s="53">
        <v>3300</v>
      </c>
      <c r="N505" s="52" t="s">
        <v>49</v>
      </c>
      <c r="O505" s="53">
        <v>208</v>
      </c>
      <c r="P505" s="52" t="s">
        <v>54</v>
      </c>
      <c r="Q505" s="55"/>
      <c r="R505" s="52" t="s">
        <v>54</v>
      </c>
      <c r="S505" s="52" t="s">
        <v>54</v>
      </c>
      <c r="T505" s="53" t="b">
        <v>1</v>
      </c>
      <c r="U505" s="52" t="s">
        <v>54</v>
      </c>
      <c r="V505" s="52" t="s">
        <v>1957</v>
      </c>
    </row>
    <row r="506" spans="1:22" x14ac:dyDescent="0.25">
      <c r="A506" s="56">
        <v>631558</v>
      </c>
      <c r="B506" s="52" t="s">
        <v>43</v>
      </c>
      <c r="C506" s="52" t="s">
        <v>1555</v>
      </c>
      <c r="D506" s="53">
        <v>2002</v>
      </c>
      <c r="E506" s="52" t="s">
        <v>1977</v>
      </c>
      <c r="F506" s="52" t="s">
        <v>1978</v>
      </c>
      <c r="G506" s="52" t="s">
        <v>1618</v>
      </c>
      <c r="H506" s="54">
        <v>37753</v>
      </c>
      <c r="I506" s="54">
        <v>37754</v>
      </c>
      <c r="J506" s="52" t="s">
        <v>49</v>
      </c>
      <c r="K506" s="53">
        <v>192690</v>
      </c>
      <c r="L506" s="52" t="s">
        <v>59</v>
      </c>
      <c r="M506" s="53">
        <v>2407</v>
      </c>
      <c r="N506" s="52" t="s">
        <v>49</v>
      </c>
      <c r="O506" s="53">
        <v>5551</v>
      </c>
      <c r="P506" s="52" t="s">
        <v>54</v>
      </c>
      <c r="Q506" s="55"/>
      <c r="R506" s="52" t="s">
        <v>54</v>
      </c>
      <c r="S506" s="52" t="s">
        <v>54</v>
      </c>
      <c r="T506" s="53" t="b">
        <v>1</v>
      </c>
      <c r="U506" s="52" t="s">
        <v>54</v>
      </c>
      <c r="V506" s="52" t="s">
        <v>1957</v>
      </c>
    </row>
    <row r="507" spans="1:22" x14ac:dyDescent="0.25">
      <c r="A507" s="56">
        <v>631767</v>
      </c>
      <c r="B507" s="52" t="s">
        <v>43</v>
      </c>
      <c r="C507" s="52" t="s">
        <v>1794</v>
      </c>
      <c r="D507" s="53">
        <v>2002</v>
      </c>
      <c r="E507" s="52" t="s">
        <v>1718</v>
      </c>
      <c r="F507" s="52" t="s">
        <v>1782</v>
      </c>
      <c r="G507" s="52" t="s">
        <v>43</v>
      </c>
      <c r="H507" s="54">
        <v>37775</v>
      </c>
      <c r="I507" s="54">
        <v>37776</v>
      </c>
      <c r="J507" s="52" t="s">
        <v>49</v>
      </c>
      <c r="K507" s="53">
        <v>249812</v>
      </c>
      <c r="L507" s="52" t="s">
        <v>59</v>
      </c>
      <c r="M507" s="53">
        <v>2523</v>
      </c>
      <c r="N507" s="52" t="s">
        <v>54</v>
      </c>
      <c r="O507" s="55"/>
      <c r="P507" s="52" t="s">
        <v>54</v>
      </c>
      <c r="Q507" s="55"/>
      <c r="R507" s="52" t="s">
        <v>54</v>
      </c>
      <c r="S507" s="52" t="s">
        <v>54</v>
      </c>
      <c r="T507" s="53" t="b">
        <v>1</v>
      </c>
      <c r="U507" s="52" t="s">
        <v>54</v>
      </c>
      <c r="V507" s="52" t="s">
        <v>1957</v>
      </c>
    </row>
    <row r="508" spans="1:22" x14ac:dyDescent="0.25">
      <c r="A508" s="56">
        <v>631777</v>
      </c>
      <c r="B508" s="52" t="s">
        <v>43</v>
      </c>
      <c r="C508" s="52" t="s">
        <v>1817</v>
      </c>
      <c r="D508" s="53">
        <v>2002</v>
      </c>
      <c r="E508" s="52" t="s">
        <v>1818</v>
      </c>
      <c r="F508" s="52" t="s">
        <v>1819</v>
      </c>
      <c r="G508" s="52" t="s">
        <v>1618</v>
      </c>
      <c r="H508" s="54">
        <v>37773</v>
      </c>
      <c r="I508" s="54">
        <v>37773</v>
      </c>
      <c r="J508" s="52" t="s">
        <v>49</v>
      </c>
      <c r="K508" s="53">
        <v>200052</v>
      </c>
      <c r="L508" s="52" t="s">
        <v>54</v>
      </c>
      <c r="M508" s="55"/>
      <c r="N508" s="52" t="s">
        <v>49</v>
      </c>
      <c r="O508" s="53">
        <v>1573</v>
      </c>
      <c r="P508" s="52" t="s">
        <v>54</v>
      </c>
      <c r="Q508" s="55"/>
      <c r="R508" s="52" t="s">
        <v>54</v>
      </c>
      <c r="S508" s="52" t="s">
        <v>54</v>
      </c>
      <c r="T508" s="53" t="b">
        <v>1</v>
      </c>
      <c r="U508" s="52" t="s">
        <v>54</v>
      </c>
      <c r="V508" s="52" t="s">
        <v>1957</v>
      </c>
    </row>
    <row r="509" spans="1:22" x14ac:dyDescent="0.25">
      <c r="A509" s="56">
        <v>631780</v>
      </c>
      <c r="B509" s="52" t="s">
        <v>43</v>
      </c>
      <c r="C509" s="52" t="s">
        <v>1807</v>
      </c>
      <c r="D509" s="53">
        <v>2002</v>
      </c>
      <c r="E509" s="52" t="s">
        <v>1808</v>
      </c>
      <c r="F509" s="52" t="s">
        <v>1809</v>
      </c>
      <c r="G509" s="52" t="s">
        <v>1618</v>
      </c>
      <c r="H509" s="54">
        <v>37773</v>
      </c>
      <c r="I509" s="54">
        <v>37775</v>
      </c>
      <c r="J509" s="52" t="s">
        <v>49</v>
      </c>
      <c r="K509" s="53">
        <v>183518</v>
      </c>
      <c r="L509" s="52" t="s">
        <v>59</v>
      </c>
      <c r="M509" s="53">
        <v>9362</v>
      </c>
      <c r="N509" s="52" t="s">
        <v>49</v>
      </c>
      <c r="O509" s="53">
        <v>8026</v>
      </c>
      <c r="P509" s="52" t="s">
        <v>54</v>
      </c>
      <c r="Q509" s="55"/>
      <c r="R509" s="52" t="s">
        <v>54</v>
      </c>
      <c r="S509" s="52" t="s">
        <v>54</v>
      </c>
      <c r="T509" s="53" t="b">
        <v>1</v>
      </c>
      <c r="U509" s="52" t="s">
        <v>54</v>
      </c>
      <c r="V509" s="52" t="s">
        <v>1957</v>
      </c>
    </row>
    <row r="510" spans="1:22" x14ac:dyDescent="0.25">
      <c r="A510" s="56">
        <v>631781</v>
      </c>
      <c r="B510" s="52" t="s">
        <v>43</v>
      </c>
      <c r="C510" s="52" t="s">
        <v>1555</v>
      </c>
      <c r="D510" s="53">
        <v>2002</v>
      </c>
      <c r="E510" s="52" t="s">
        <v>1832</v>
      </c>
      <c r="F510" s="52" t="s">
        <v>1833</v>
      </c>
      <c r="G510" s="52" t="s">
        <v>1618</v>
      </c>
      <c r="H510" s="54">
        <v>37760</v>
      </c>
      <c r="I510" s="54">
        <v>37760</v>
      </c>
      <c r="J510" s="52" t="s">
        <v>49</v>
      </c>
      <c r="K510" s="53">
        <v>175984</v>
      </c>
      <c r="L510" s="52" t="s">
        <v>59</v>
      </c>
      <c r="M510" s="53">
        <v>11346</v>
      </c>
      <c r="N510" s="52" t="s">
        <v>49</v>
      </c>
      <c r="O510" s="53">
        <v>1778</v>
      </c>
      <c r="P510" s="52" t="s">
        <v>54</v>
      </c>
      <c r="Q510" s="55"/>
      <c r="R510" s="52" t="s">
        <v>54</v>
      </c>
      <c r="S510" s="52" t="s">
        <v>54</v>
      </c>
      <c r="T510" s="53" t="b">
        <v>1</v>
      </c>
      <c r="U510" s="52" t="s">
        <v>54</v>
      </c>
      <c r="V510" s="52" t="s">
        <v>1957</v>
      </c>
    </row>
    <row r="511" spans="1:22" x14ac:dyDescent="0.25">
      <c r="A511" s="56">
        <v>631784</v>
      </c>
      <c r="B511" s="52" t="s">
        <v>43</v>
      </c>
      <c r="C511" s="52" t="s">
        <v>1804</v>
      </c>
      <c r="D511" s="53">
        <v>2002</v>
      </c>
      <c r="E511" s="52" t="s">
        <v>1805</v>
      </c>
      <c r="F511" s="52" t="s">
        <v>1806</v>
      </c>
      <c r="G511" s="52" t="s">
        <v>1618</v>
      </c>
      <c r="H511" s="54">
        <v>37763</v>
      </c>
      <c r="I511" s="54">
        <v>37764</v>
      </c>
      <c r="J511" s="52" t="s">
        <v>49</v>
      </c>
      <c r="K511" s="53">
        <v>192443</v>
      </c>
      <c r="L511" s="52" t="s">
        <v>59</v>
      </c>
      <c r="M511" s="53">
        <v>2662</v>
      </c>
      <c r="N511" s="52" t="s">
        <v>49</v>
      </c>
      <c r="O511" s="53">
        <v>4995</v>
      </c>
      <c r="P511" s="52" t="s">
        <v>54</v>
      </c>
      <c r="Q511" s="55"/>
      <c r="R511" s="52" t="s">
        <v>1630</v>
      </c>
      <c r="S511" s="52" t="s">
        <v>1976</v>
      </c>
      <c r="T511" s="53" t="b">
        <v>1</v>
      </c>
      <c r="U511" s="52" t="s">
        <v>54</v>
      </c>
      <c r="V511" s="52" t="s">
        <v>1957</v>
      </c>
    </row>
    <row r="512" spans="1:22" x14ac:dyDescent="0.25">
      <c r="A512" s="56">
        <v>631798</v>
      </c>
      <c r="B512" s="52" t="s">
        <v>43</v>
      </c>
      <c r="C512" s="52" t="s">
        <v>1829</v>
      </c>
      <c r="D512" s="53">
        <v>2002</v>
      </c>
      <c r="E512" s="52" t="s">
        <v>1818</v>
      </c>
      <c r="F512" s="52" t="s">
        <v>1819</v>
      </c>
      <c r="G512" s="52" t="s">
        <v>1618</v>
      </c>
      <c r="H512" s="54">
        <v>38108</v>
      </c>
      <c r="I512" s="54">
        <v>38108</v>
      </c>
      <c r="J512" s="52" t="s">
        <v>49</v>
      </c>
      <c r="K512" s="53">
        <v>99939</v>
      </c>
      <c r="L512" s="52" t="s">
        <v>54</v>
      </c>
      <c r="M512" s="55"/>
      <c r="N512" s="52" t="s">
        <v>49</v>
      </c>
      <c r="O512" s="53">
        <v>1625</v>
      </c>
      <c r="P512" s="52" t="s">
        <v>54</v>
      </c>
      <c r="Q512" s="55"/>
      <c r="R512" s="52" t="s">
        <v>54</v>
      </c>
      <c r="S512" s="52" t="s">
        <v>54</v>
      </c>
      <c r="T512" s="53" t="b">
        <v>1</v>
      </c>
      <c r="U512" s="52" t="s">
        <v>54</v>
      </c>
      <c r="V512" s="52" t="s">
        <v>1957</v>
      </c>
    </row>
    <row r="513" spans="1:22" x14ac:dyDescent="0.25">
      <c r="A513" s="56">
        <v>631864</v>
      </c>
      <c r="B513" s="52" t="s">
        <v>43</v>
      </c>
      <c r="C513" s="52" t="s">
        <v>1758</v>
      </c>
      <c r="D513" s="53">
        <v>2002</v>
      </c>
      <c r="E513" s="52" t="s">
        <v>1826</v>
      </c>
      <c r="F513" s="52" t="s">
        <v>1827</v>
      </c>
      <c r="G513" s="52" t="s">
        <v>1618</v>
      </c>
      <c r="H513" s="54">
        <v>38108</v>
      </c>
      <c r="I513" s="54">
        <v>38110</v>
      </c>
      <c r="J513" s="52" t="s">
        <v>49</v>
      </c>
      <c r="K513" s="53">
        <v>78521</v>
      </c>
      <c r="L513" s="52" t="s">
        <v>59</v>
      </c>
      <c r="M513" s="53">
        <v>893</v>
      </c>
      <c r="N513" s="52" t="s">
        <v>49</v>
      </c>
      <c r="O513" s="53">
        <v>1786</v>
      </c>
      <c r="P513" s="52" t="s">
        <v>54</v>
      </c>
      <c r="Q513" s="55"/>
      <c r="R513" s="52" t="s">
        <v>54</v>
      </c>
      <c r="S513" s="52" t="s">
        <v>54</v>
      </c>
      <c r="T513" s="53" t="b">
        <v>1</v>
      </c>
      <c r="U513" s="52" t="s">
        <v>54</v>
      </c>
      <c r="V513" s="52" t="s">
        <v>1957</v>
      </c>
    </row>
    <row r="514" spans="1:22" x14ac:dyDescent="0.25">
      <c r="A514" s="56">
        <v>631867</v>
      </c>
      <c r="B514" s="52" t="s">
        <v>43</v>
      </c>
      <c r="C514" s="52" t="s">
        <v>1758</v>
      </c>
      <c r="D514" s="53">
        <v>2002</v>
      </c>
      <c r="E514" s="52" t="s">
        <v>1979</v>
      </c>
      <c r="F514" s="52" t="s">
        <v>1760</v>
      </c>
      <c r="G514" s="52" t="s">
        <v>1618</v>
      </c>
      <c r="H514" s="54">
        <v>38078</v>
      </c>
      <c r="I514" s="54">
        <v>38093</v>
      </c>
      <c r="J514" s="52" t="s">
        <v>49</v>
      </c>
      <c r="K514" s="53">
        <v>73109</v>
      </c>
      <c r="L514" s="52" t="s">
        <v>59</v>
      </c>
      <c r="M514" s="53">
        <v>48</v>
      </c>
      <c r="N514" s="52" t="s">
        <v>49</v>
      </c>
      <c r="O514" s="53">
        <v>663</v>
      </c>
      <c r="P514" s="52" t="s">
        <v>54</v>
      </c>
      <c r="Q514" s="55"/>
      <c r="R514" s="52" t="s">
        <v>54</v>
      </c>
      <c r="S514" s="52" t="s">
        <v>54</v>
      </c>
      <c r="T514" s="53" t="b">
        <v>1</v>
      </c>
      <c r="U514" s="52" t="s">
        <v>54</v>
      </c>
      <c r="V514" s="52" t="s">
        <v>1957</v>
      </c>
    </row>
    <row r="515" spans="1:22" x14ac:dyDescent="0.25">
      <c r="A515" s="56">
        <v>631879</v>
      </c>
      <c r="B515" s="52" t="s">
        <v>43</v>
      </c>
      <c r="C515" s="52" t="s">
        <v>1555</v>
      </c>
      <c r="D515" s="53">
        <v>2003</v>
      </c>
      <c r="E515" s="52" t="s">
        <v>1773</v>
      </c>
      <c r="F515" s="52" t="s">
        <v>1760</v>
      </c>
      <c r="G515" s="52" t="s">
        <v>1618</v>
      </c>
      <c r="H515" s="54">
        <v>38114</v>
      </c>
      <c r="I515" s="54">
        <v>38114</v>
      </c>
      <c r="J515" s="52" t="s">
        <v>49</v>
      </c>
      <c r="K515" s="53">
        <v>42191</v>
      </c>
      <c r="L515" s="52" t="s">
        <v>59</v>
      </c>
      <c r="M515" s="53">
        <v>6153</v>
      </c>
      <c r="N515" s="52" t="s">
        <v>49</v>
      </c>
      <c r="O515" s="53">
        <v>1680</v>
      </c>
      <c r="P515" s="52" t="s">
        <v>54</v>
      </c>
      <c r="Q515" s="55"/>
      <c r="R515" s="52" t="s">
        <v>54</v>
      </c>
      <c r="S515" s="52" t="s">
        <v>54</v>
      </c>
      <c r="T515" s="53" t="b">
        <v>1</v>
      </c>
      <c r="U515" s="52" t="s">
        <v>54</v>
      </c>
      <c r="V515" s="52" t="s">
        <v>1957</v>
      </c>
    </row>
    <row r="516" spans="1:22" x14ac:dyDescent="0.25">
      <c r="A516" s="56">
        <v>631880</v>
      </c>
      <c r="B516" s="52" t="s">
        <v>43</v>
      </c>
      <c r="C516" s="52" t="s">
        <v>1555</v>
      </c>
      <c r="D516" s="53">
        <v>2003</v>
      </c>
      <c r="E516" s="52" t="s">
        <v>1773</v>
      </c>
      <c r="F516" s="52" t="s">
        <v>1760</v>
      </c>
      <c r="G516" s="52" t="s">
        <v>1618</v>
      </c>
      <c r="H516" s="54">
        <v>38120</v>
      </c>
      <c r="I516" s="54">
        <v>38124</v>
      </c>
      <c r="J516" s="52" t="s">
        <v>49</v>
      </c>
      <c r="K516" s="53">
        <v>41248</v>
      </c>
      <c r="L516" s="52" t="s">
        <v>59</v>
      </c>
      <c r="M516" s="53">
        <v>6242</v>
      </c>
      <c r="N516" s="52" t="s">
        <v>49</v>
      </c>
      <c r="O516" s="53">
        <v>3258</v>
      </c>
      <c r="P516" s="52" t="s">
        <v>54</v>
      </c>
      <c r="Q516" s="55"/>
      <c r="R516" s="52" t="s">
        <v>54</v>
      </c>
      <c r="S516" s="52" t="s">
        <v>54</v>
      </c>
      <c r="T516" s="53" t="b">
        <v>1</v>
      </c>
      <c r="U516" s="52" t="s">
        <v>54</v>
      </c>
      <c r="V516" s="52" t="s">
        <v>1957</v>
      </c>
    </row>
    <row r="517" spans="1:22" x14ac:dyDescent="0.25">
      <c r="A517" s="56">
        <v>631964</v>
      </c>
      <c r="B517" s="52" t="s">
        <v>43</v>
      </c>
      <c r="C517" s="52" t="s">
        <v>1758</v>
      </c>
      <c r="D517" s="53">
        <v>2002</v>
      </c>
      <c r="E517" s="52" t="s">
        <v>1790</v>
      </c>
      <c r="F517" s="52" t="s">
        <v>1791</v>
      </c>
      <c r="G517" s="52" t="s">
        <v>1618</v>
      </c>
      <c r="H517" s="54">
        <v>38079</v>
      </c>
      <c r="I517" s="54">
        <v>38090</v>
      </c>
      <c r="J517" s="52" t="s">
        <v>49</v>
      </c>
      <c r="K517" s="53">
        <v>16344</v>
      </c>
      <c r="L517" s="52" t="s">
        <v>59</v>
      </c>
      <c r="M517" s="53">
        <v>18</v>
      </c>
      <c r="N517" s="52" t="s">
        <v>49</v>
      </c>
      <c r="O517" s="53">
        <v>33</v>
      </c>
      <c r="P517" s="52" t="s">
        <v>54</v>
      </c>
      <c r="Q517" s="55"/>
      <c r="R517" s="52" t="s">
        <v>1664</v>
      </c>
      <c r="S517" s="52" t="s">
        <v>1975</v>
      </c>
      <c r="T517" s="53" t="b">
        <v>1</v>
      </c>
      <c r="U517" s="52" t="s">
        <v>54</v>
      </c>
      <c r="V517" s="52" t="s">
        <v>1957</v>
      </c>
    </row>
    <row r="518" spans="1:22" x14ac:dyDescent="0.25">
      <c r="A518" s="56">
        <v>631965</v>
      </c>
      <c r="B518" s="52" t="s">
        <v>43</v>
      </c>
      <c r="C518" s="52" t="s">
        <v>1758</v>
      </c>
      <c r="D518" s="53">
        <v>2002</v>
      </c>
      <c r="E518" s="52" t="s">
        <v>1790</v>
      </c>
      <c r="F518" s="52" t="s">
        <v>1791</v>
      </c>
      <c r="G518" s="52" t="s">
        <v>1618</v>
      </c>
      <c r="H518" s="54">
        <v>38079</v>
      </c>
      <c r="I518" s="54">
        <v>38090</v>
      </c>
      <c r="J518" s="52" t="s">
        <v>49</v>
      </c>
      <c r="K518" s="53">
        <v>25357</v>
      </c>
      <c r="L518" s="52" t="s">
        <v>59</v>
      </c>
      <c r="M518" s="53">
        <v>101</v>
      </c>
      <c r="N518" s="52" t="s">
        <v>49</v>
      </c>
      <c r="O518" s="53">
        <v>277</v>
      </c>
      <c r="P518" s="52" t="s">
        <v>54</v>
      </c>
      <c r="Q518" s="55"/>
      <c r="R518" s="52" t="s">
        <v>1664</v>
      </c>
      <c r="S518" s="52" t="s">
        <v>1975</v>
      </c>
      <c r="T518" s="53" t="b">
        <v>1</v>
      </c>
      <c r="U518" s="52" t="s">
        <v>54</v>
      </c>
      <c r="V518" s="52" t="s">
        <v>1957</v>
      </c>
    </row>
    <row r="519" spans="1:22" x14ac:dyDescent="0.25">
      <c r="A519" s="56">
        <v>631966</v>
      </c>
      <c r="B519" s="52" t="s">
        <v>43</v>
      </c>
      <c r="C519" s="52" t="s">
        <v>1758</v>
      </c>
      <c r="D519" s="53">
        <v>2002</v>
      </c>
      <c r="E519" s="52" t="s">
        <v>1790</v>
      </c>
      <c r="F519" s="52" t="s">
        <v>1791</v>
      </c>
      <c r="G519" s="52" t="s">
        <v>1618</v>
      </c>
      <c r="H519" s="54">
        <v>38079</v>
      </c>
      <c r="I519" s="54">
        <v>38090</v>
      </c>
      <c r="J519" s="52" t="s">
        <v>49</v>
      </c>
      <c r="K519" s="53">
        <v>28875</v>
      </c>
      <c r="L519" s="52" t="s">
        <v>59</v>
      </c>
      <c r="M519" s="53">
        <v>18</v>
      </c>
      <c r="N519" s="52" t="s">
        <v>49</v>
      </c>
      <c r="O519" s="53">
        <v>67</v>
      </c>
      <c r="P519" s="52" t="s">
        <v>54</v>
      </c>
      <c r="Q519" s="55"/>
      <c r="R519" s="52" t="s">
        <v>1664</v>
      </c>
      <c r="S519" s="52" t="s">
        <v>1975</v>
      </c>
      <c r="T519" s="53" t="b">
        <v>1</v>
      </c>
      <c r="U519" s="52" t="s">
        <v>54</v>
      </c>
      <c r="V519" s="52" t="s">
        <v>1957</v>
      </c>
    </row>
    <row r="520" spans="1:22" x14ac:dyDescent="0.25">
      <c r="A520" s="56">
        <v>631971</v>
      </c>
      <c r="B520" s="52" t="s">
        <v>43</v>
      </c>
      <c r="C520" s="52" t="s">
        <v>1758</v>
      </c>
      <c r="D520" s="53">
        <v>2002</v>
      </c>
      <c r="E520" s="52" t="s">
        <v>1790</v>
      </c>
      <c r="F520" s="52" t="s">
        <v>1791</v>
      </c>
      <c r="G520" s="52" t="s">
        <v>1618</v>
      </c>
      <c r="H520" s="54">
        <v>38079</v>
      </c>
      <c r="I520" s="54">
        <v>38090</v>
      </c>
      <c r="J520" s="52" t="s">
        <v>49</v>
      </c>
      <c r="K520" s="53">
        <v>19527</v>
      </c>
      <c r="L520" s="52" t="s">
        <v>59</v>
      </c>
      <c r="M520" s="53">
        <v>52</v>
      </c>
      <c r="N520" s="52" t="s">
        <v>49</v>
      </c>
      <c r="O520" s="53">
        <v>121</v>
      </c>
      <c r="P520" s="52" t="s">
        <v>54</v>
      </c>
      <c r="Q520" s="55"/>
      <c r="R520" s="52" t="s">
        <v>1664</v>
      </c>
      <c r="S520" s="52" t="s">
        <v>1975</v>
      </c>
      <c r="T520" s="53" t="b">
        <v>1</v>
      </c>
      <c r="U520" s="52" t="s">
        <v>54</v>
      </c>
      <c r="V520" s="52" t="s">
        <v>1957</v>
      </c>
    </row>
    <row r="521" spans="1:22" x14ac:dyDescent="0.25">
      <c r="A521" s="56">
        <v>631977</v>
      </c>
      <c r="B521" s="52" t="s">
        <v>43</v>
      </c>
      <c r="C521" s="52" t="s">
        <v>1794</v>
      </c>
      <c r="D521" s="53">
        <v>2003</v>
      </c>
      <c r="E521" s="52" t="s">
        <v>1718</v>
      </c>
      <c r="F521" s="52" t="s">
        <v>1782</v>
      </c>
      <c r="G521" s="52" t="s">
        <v>43</v>
      </c>
      <c r="H521" s="54">
        <v>38146</v>
      </c>
      <c r="I521" s="54">
        <v>38146</v>
      </c>
      <c r="J521" s="52" t="s">
        <v>49</v>
      </c>
      <c r="K521" s="53">
        <v>262922</v>
      </c>
      <c r="L521" s="52" t="s">
        <v>59</v>
      </c>
      <c r="M521" s="53">
        <v>4089</v>
      </c>
      <c r="N521" s="52" t="s">
        <v>49</v>
      </c>
      <c r="O521" s="53">
        <v>237</v>
      </c>
      <c r="P521" s="52" t="s">
        <v>54</v>
      </c>
      <c r="Q521" s="55"/>
      <c r="R521" s="52" t="s">
        <v>54</v>
      </c>
      <c r="S521" s="52" t="s">
        <v>54</v>
      </c>
      <c r="T521" s="53" t="b">
        <v>1</v>
      </c>
      <c r="U521" s="52" t="s">
        <v>54</v>
      </c>
      <c r="V521" s="52" t="s">
        <v>1957</v>
      </c>
    </row>
    <row r="522" spans="1:22" x14ac:dyDescent="0.25">
      <c r="A522" s="56">
        <v>632166</v>
      </c>
      <c r="B522" s="52" t="s">
        <v>43</v>
      </c>
      <c r="C522" s="52" t="s">
        <v>1555</v>
      </c>
      <c r="D522" s="53">
        <v>2003</v>
      </c>
      <c r="E522" s="52" t="s">
        <v>1773</v>
      </c>
      <c r="F522" s="52" t="s">
        <v>1760</v>
      </c>
      <c r="G522" s="52" t="s">
        <v>1618</v>
      </c>
      <c r="H522" s="54">
        <v>38145</v>
      </c>
      <c r="I522" s="54">
        <v>38152</v>
      </c>
      <c r="J522" s="52" t="s">
        <v>49</v>
      </c>
      <c r="K522" s="53">
        <v>68326</v>
      </c>
      <c r="L522" s="52" t="s">
        <v>59</v>
      </c>
      <c r="M522" s="53">
        <v>1143</v>
      </c>
      <c r="N522" s="52" t="s">
        <v>49</v>
      </c>
      <c r="O522" s="53">
        <v>5756</v>
      </c>
      <c r="P522" s="52" t="s">
        <v>54</v>
      </c>
      <c r="Q522" s="55"/>
      <c r="R522" s="52" t="s">
        <v>54</v>
      </c>
      <c r="S522" s="52" t="s">
        <v>54</v>
      </c>
      <c r="T522" s="53" t="b">
        <v>1</v>
      </c>
      <c r="U522" s="52" t="s">
        <v>54</v>
      </c>
      <c r="V522" s="52" t="s">
        <v>1957</v>
      </c>
    </row>
    <row r="523" spans="1:22" x14ac:dyDescent="0.25">
      <c r="A523" s="56">
        <v>632273</v>
      </c>
      <c r="B523" s="52" t="s">
        <v>43</v>
      </c>
      <c r="C523" s="52" t="s">
        <v>1781</v>
      </c>
      <c r="D523" s="53">
        <v>2003</v>
      </c>
      <c r="E523" s="52" t="s">
        <v>1718</v>
      </c>
      <c r="F523" s="52" t="s">
        <v>1782</v>
      </c>
      <c r="G523" s="52" t="s">
        <v>43</v>
      </c>
      <c r="H523" s="54">
        <v>38471</v>
      </c>
      <c r="I523" s="54">
        <v>38472</v>
      </c>
      <c r="J523" s="52" t="s">
        <v>49</v>
      </c>
      <c r="K523" s="53">
        <v>74590</v>
      </c>
      <c r="L523" s="52" t="s">
        <v>59</v>
      </c>
      <c r="M523" s="53">
        <v>142</v>
      </c>
      <c r="N523" s="52" t="s">
        <v>49</v>
      </c>
      <c r="O523" s="53">
        <v>142</v>
      </c>
      <c r="P523" s="52" t="s">
        <v>54</v>
      </c>
      <c r="Q523" s="55"/>
      <c r="R523" s="52" t="s">
        <v>1630</v>
      </c>
      <c r="S523" s="52" t="s">
        <v>1980</v>
      </c>
      <c r="T523" s="53" t="b">
        <v>1</v>
      </c>
      <c r="U523" s="52" t="s">
        <v>54</v>
      </c>
      <c r="V523" s="52" t="s">
        <v>1957</v>
      </c>
    </row>
    <row r="524" spans="1:22" x14ac:dyDescent="0.25">
      <c r="A524" s="56">
        <v>632274</v>
      </c>
      <c r="B524" s="52" t="s">
        <v>43</v>
      </c>
      <c r="C524" s="52" t="s">
        <v>1781</v>
      </c>
      <c r="D524" s="53">
        <v>2003</v>
      </c>
      <c r="E524" s="52" t="s">
        <v>1718</v>
      </c>
      <c r="F524" s="52" t="s">
        <v>1782</v>
      </c>
      <c r="G524" s="52" t="s">
        <v>43</v>
      </c>
      <c r="H524" s="54">
        <v>38471</v>
      </c>
      <c r="I524" s="54">
        <v>38472</v>
      </c>
      <c r="J524" s="52" t="s">
        <v>59</v>
      </c>
      <c r="K524" s="53">
        <v>75418</v>
      </c>
      <c r="L524" s="52" t="s">
        <v>54</v>
      </c>
      <c r="M524" s="55"/>
      <c r="N524" s="52" t="s">
        <v>59</v>
      </c>
      <c r="O524" s="53">
        <v>708</v>
      </c>
      <c r="P524" s="52" t="s">
        <v>54</v>
      </c>
      <c r="Q524" s="55"/>
      <c r="R524" s="52" t="s">
        <v>1630</v>
      </c>
      <c r="S524" s="52" t="s">
        <v>1980</v>
      </c>
      <c r="T524" s="53" t="b">
        <v>1</v>
      </c>
      <c r="U524" s="52" t="s">
        <v>54</v>
      </c>
      <c r="V524" s="52" t="s">
        <v>1957</v>
      </c>
    </row>
    <row r="525" spans="1:22" x14ac:dyDescent="0.25">
      <c r="A525" s="56">
        <v>632277</v>
      </c>
      <c r="B525" s="52" t="s">
        <v>43</v>
      </c>
      <c r="C525" s="52" t="s">
        <v>1555</v>
      </c>
      <c r="D525" s="53">
        <v>2003</v>
      </c>
      <c r="E525" s="52" t="s">
        <v>1773</v>
      </c>
      <c r="F525" s="52" t="s">
        <v>1760</v>
      </c>
      <c r="G525" s="52" t="s">
        <v>1618</v>
      </c>
      <c r="H525" s="54">
        <v>38131</v>
      </c>
      <c r="I525" s="54">
        <v>38148</v>
      </c>
      <c r="J525" s="52" t="s">
        <v>49</v>
      </c>
      <c r="K525" s="53">
        <v>77649</v>
      </c>
      <c r="L525" s="52" t="s">
        <v>59</v>
      </c>
      <c r="M525" s="53">
        <v>9139</v>
      </c>
      <c r="N525" s="52" t="s">
        <v>49</v>
      </c>
      <c r="O525" s="53">
        <v>243</v>
      </c>
      <c r="P525" s="52" t="s">
        <v>54</v>
      </c>
      <c r="Q525" s="55"/>
      <c r="R525" s="52" t="s">
        <v>54</v>
      </c>
      <c r="S525" s="52" t="s">
        <v>54</v>
      </c>
      <c r="T525" s="53" t="b">
        <v>1</v>
      </c>
      <c r="U525" s="52" t="s">
        <v>54</v>
      </c>
      <c r="V525" s="52" t="s">
        <v>1957</v>
      </c>
    </row>
    <row r="526" spans="1:22" x14ac:dyDescent="0.25">
      <c r="A526" s="56">
        <v>632281</v>
      </c>
      <c r="B526" s="52" t="s">
        <v>43</v>
      </c>
      <c r="C526" s="52" t="s">
        <v>1814</v>
      </c>
      <c r="D526" s="53">
        <v>2003</v>
      </c>
      <c r="E526" s="52" t="s">
        <v>1815</v>
      </c>
      <c r="F526" s="52" t="s">
        <v>1816</v>
      </c>
      <c r="G526" s="52" t="s">
        <v>1622</v>
      </c>
      <c r="H526" s="54">
        <v>38154</v>
      </c>
      <c r="I526" s="54">
        <v>38154</v>
      </c>
      <c r="J526" s="52" t="s">
        <v>49</v>
      </c>
      <c r="K526" s="53">
        <v>176427</v>
      </c>
      <c r="L526" s="52" t="s">
        <v>59</v>
      </c>
      <c r="M526" s="53">
        <v>607</v>
      </c>
      <c r="N526" s="52" t="s">
        <v>49</v>
      </c>
      <c r="O526" s="53">
        <v>1495</v>
      </c>
      <c r="P526" s="52" t="s">
        <v>54</v>
      </c>
      <c r="Q526" s="55"/>
      <c r="R526" s="52" t="s">
        <v>1630</v>
      </c>
      <c r="S526" s="52" t="s">
        <v>1975</v>
      </c>
      <c r="T526" s="53" t="b">
        <v>1</v>
      </c>
      <c r="U526" s="52" t="s">
        <v>54</v>
      </c>
      <c r="V526" s="52" t="s">
        <v>1957</v>
      </c>
    </row>
    <row r="527" spans="1:22" x14ac:dyDescent="0.25">
      <c r="A527" s="56">
        <v>632282</v>
      </c>
      <c r="B527" s="52" t="s">
        <v>43</v>
      </c>
      <c r="C527" s="52" t="s">
        <v>1555</v>
      </c>
      <c r="D527" s="53">
        <v>2003</v>
      </c>
      <c r="E527" s="52" t="s">
        <v>1832</v>
      </c>
      <c r="F527" s="52" t="s">
        <v>1833</v>
      </c>
      <c r="G527" s="52" t="s">
        <v>1618</v>
      </c>
      <c r="H527" s="54">
        <v>38149</v>
      </c>
      <c r="I527" s="54">
        <v>38149</v>
      </c>
      <c r="J527" s="52" t="s">
        <v>49</v>
      </c>
      <c r="K527" s="53">
        <v>190366</v>
      </c>
      <c r="L527" s="52" t="s">
        <v>59</v>
      </c>
      <c r="M527" s="53">
        <v>10224</v>
      </c>
      <c r="N527" s="52" t="s">
        <v>49</v>
      </c>
      <c r="O527" s="53">
        <v>280</v>
      </c>
      <c r="P527" s="52" t="s">
        <v>54</v>
      </c>
      <c r="Q527" s="55"/>
      <c r="R527" s="52" t="s">
        <v>54</v>
      </c>
      <c r="S527" s="52" t="s">
        <v>54</v>
      </c>
      <c r="T527" s="53" t="b">
        <v>1</v>
      </c>
      <c r="U527" s="52" t="s">
        <v>54</v>
      </c>
      <c r="V527" s="52" t="s">
        <v>1957</v>
      </c>
    </row>
    <row r="528" spans="1:22" x14ac:dyDescent="0.25">
      <c r="A528" s="56">
        <v>632283</v>
      </c>
      <c r="B528" s="52" t="s">
        <v>43</v>
      </c>
      <c r="C528" s="52" t="s">
        <v>1747</v>
      </c>
      <c r="D528" s="53">
        <v>2003</v>
      </c>
      <c r="E528" s="52" t="s">
        <v>1748</v>
      </c>
      <c r="F528" s="52" t="s">
        <v>1748</v>
      </c>
      <c r="G528" s="52" t="s">
        <v>1618</v>
      </c>
      <c r="H528" s="54">
        <v>38110</v>
      </c>
      <c r="I528" s="54">
        <v>38113</v>
      </c>
      <c r="J528" s="52" t="s">
        <v>49</v>
      </c>
      <c r="K528" s="53">
        <v>163799</v>
      </c>
      <c r="L528" s="52" t="s">
        <v>59</v>
      </c>
      <c r="M528" s="53">
        <v>2159</v>
      </c>
      <c r="N528" s="52" t="s">
        <v>49</v>
      </c>
      <c r="O528" s="53">
        <v>50151</v>
      </c>
      <c r="P528" s="52" t="s">
        <v>59</v>
      </c>
      <c r="Q528" s="53">
        <v>1143</v>
      </c>
      <c r="R528" s="52" t="s">
        <v>1630</v>
      </c>
      <c r="S528" s="52" t="s">
        <v>1981</v>
      </c>
      <c r="T528" s="53" t="b">
        <v>1</v>
      </c>
      <c r="U528" s="52" t="s">
        <v>54</v>
      </c>
      <c r="V528" s="52" t="s">
        <v>1957</v>
      </c>
    </row>
    <row r="529" spans="1:22" x14ac:dyDescent="0.25">
      <c r="A529" s="56">
        <v>632284</v>
      </c>
      <c r="B529" s="52" t="s">
        <v>43</v>
      </c>
      <c r="C529" s="52" t="s">
        <v>1555</v>
      </c>
      <c r="D529" s="53">
        <v>2003</v>
      </c>
      <c r="E529" s="52" t="s">
        <v>1977</v>
      </c>
      <c r="F529" s="52" t="s">
        <v>1978</v>
      </c>
      <c r="G529" s="52" t="s">
        <v>1618</v>
      </c>
      <c r="H529" s="54">
        <v>38114</v>
      </c>
      <c r="I529" s="54">
        <v>38117</v>
      </c>
      <c r="J529" s="52" t="s">
        <v>49</v>
      </c>
      <c r="K529" s="53">
        <v>196942</v>
      </c>
      <c r="L529" s="52" t="s">
        <v>59</v>
      </c>
      <c r="M529" s="53">
        <v>810</v>
      </c>
      <c r="N529" s="52" t="s">
        <v>49</v>
      </c>
      <c r="O529" s="53">
        <v>4863</v>
      </c>
      <c r="P529" s="52" t="s">
        <v>54</v>
      </c>
      <c r="Q529" s="55"/>
      <c r="R529" s="52" t="s">
        <v>54</v>
      </c>
      <c r="S529" s="52" t="s">
        <v>54</v>
      </c>
      <c r="T529" s="53" t="b">
        <v>1</v>
      </c>
      <c r="U529" s="52" t="s">
        <v>54</v>
      </c>
      <c r="V529" s="52" t="s">
        <v>1957</v>
      </c>
    </row>
    <row r="530" spans="1:22" x14ac:dyDescent="0.25">
      <c r="A530" s="56">
        <v>632375</v>
      </c>
      <c r="B530" s="52" t="s">
        <v>43</v>
      </c>
      <c r="C530" s="52" t="s">
        <v>1795</v>
      </c>
      <c r="D530" s="53">
        <v>2003</v>
      </c>
      <c r="E530" s="52" t="s">
        <v>1796</v>
      </c>
      <c r="F530" s="52" t="s">
        <v>1797</v>
      </c>
      <c r="G530" s="52" t="s">
        <v>1618</v>
      </c>
      <c r="H530" s="54">
        <v>38121</v>
      </c>
      <c r="I530" s="54">
        <v>38121</v>
      </c>
      <c r="J530" s="52" t="s">
        <v>49</v>
      </c>
      <c r="K530" s="53">
        <v>224905</v>
      </c>
      <c r="L530" s="52" t="s">
        <v>59</v>
      </c>
      <c r="M530" s="53">
        <v>339</v>
      </c>
      <c r="N530" s="52" t="s">
        <v>49</v>
      </c>
      <c r="O530" s="53">
        <v>972</v>
      </c>
      <c r="P530" s="52" t="s">
        <v>54</v>
      </c>
      <c r="Q530" s="55"/>
      <c r="R530" s="52" t="s">
        <v>1630</v>
      </c>
      <c r="S530" s="52" t="s">
        <v>1975</v>
      </c>
      <c r="T530" s="53" t="b">
        <v>1</v>
      </c>
      <c r="U530" s="52" t="s">
        <v>54</v>
      </c>
      <c r="V530" s="52" t="s">
        <v>1957</v>
      </c>
    </row>
    <row r="531" spans="1:22" x14ac:dyDescent="0.25">
      <c r="A531" s="56">
        <v>632378</v>
      </c>
      <c r="B531" s="52" t="s">
        <v>43</v>
      </c>
      <c r="C531" s="52" t="s">
        <v>1804</v>
      </c>
      <c r="D531" s="53">
        <v>2003</v>
      </c>
      <c r="E531" s="52" t="s">
        <v>1805</v>
      </c>
      <c r="F531" s="52" t="s">
        <v>1806</v>
      </c>
      <c r="G531" s="52" t="s">
        <v>1618</v>
      </c>
      <c r="H531" s="54">
        <v>38125</v>
      </c>
      <c r="I531" s="54">
        <v>38138</v>
      </c>
      <c r="J531" s="52" t="s">
        <v>49</v>
      </c>
      <c r="K531" s="53">
        <v>197726</v>
      </c>
      <c r="L531" s="52" t="s">
        <v>59</v>
      </c>
      <c r="M531" s="53">
        <v>520</v>
      </c>
      <c r="N531" s="52" t="s">
        <v>49</v>
      </c>
      <c r="O531" s="53">
        <v>1554</v>
      </c>
      <c r="P531" s="52" t="s">
        <v>54</v>
      </c>
      <c r="Q531" s="55"/>
      <c r="R531" s="52" t="s">
        <v>1630</v>
      </c>
      <c r="S531" s="52" t="s">
        <v>1975</v>
      </c>
      <c r="T531" s="53" t="b">
        <v>1</v>
      </c>
      <c r="U531" s="52" t="s">
        <v>54</v>
      </c>
      <c r="V531" s="52" t="s">
        <v>1957</v>
      </c>
    </row>
    <row r="532" spans="1:22" x14ac:dyDescent="0.25">
      <c r="A532" s="56">
        <v>632385</v>
      </c>
      <c r="B532" s="52" t="s">
        <v>43</v>
      </c>
      <c r="C532" s="52" t="s">
        <v>1807</v>
      </c>
      <c r="D532" s="53">
        <v>2003</v>
      </c>
      <c r="E532" s="52" t="s">
        <v>1808</v>
      </c>
      <c r="F532" s="52" t="s">
        <v>1809</v>
      </c>
      <c r="G532" s="52" t="s">
        <v>1618</v>
      </c>
      <c r="H532" s="54">
        <v>38133</v>
      </c>
      <c r="I532" s="54">
        <v>38133</v>
      </c>
      <c r="J532" s="52" t="s">
        <v>49</v>
      </c>
      <c r="K532" s="53">
        <v>198848</v>
      </c>
      <c r="L532" s="52" t="s">
        <v>59</v>
      </c>
      <c r="M532" s="53">
        <v>807</v>
      </c>
      <c r="N532" s="52" t="s">
        <v>49</v>
      </c>
      <c r="O532" s="53">
        <v>2009</v>
      </c>
      <c r="P532" s="52" t="s">
        <v>54</v>
      </c>
      <c r="Q532" s="55"/>
      <c r="R532" s="52" t="s">
        <v>54</v>
      </c>
      <c r="S532" s="52" t="s">
        <v>54</v>
      </c>
      <c r="T532" s="53" t="b">
        <v>1</v>
      </c>
      <c r="U532" s="52" t="s">
        <v>54</v>
      </c>
      <c r="V532" s="52" t="s">
        <v>1957</v>
      </c>
    </row>
    <row r="533" spans="1:22" x14ac:dyDescent="0.25">
      <c r="A533" s="56">
        <v>632388</v>
      </c>
      <c r="B533" s="52" t="s">
        <v>43</v>
      </c>
      <c r="C533" s="52" t="s">
        <v>1820</v>
      </c>
      <c r="D533" s="53">
        <v>2003</v>
      </c>
      <c r="E533" s="52" t="s">
        <v>1821</v>
      </c>
      <c r="F533" s="52" t="s">
        <v>1822</v>
      </c>
      <c r="G533" s="52" t="s">
        <v>1618</v>
      </c>
      <c r="H533" s="54">
        <v>38118</v>
      </c>
      <c r="I533" s="54">
        <v>38118</v>
      </c>
      <c r="J533" s="52" t="s">
        <v>49</v>
      </c>
      <c r="K533" s="53">
        <v>190548</v>
      </c>
      <c r="L533" s="52" t="s">
        <v>59</v>
      </c>
      <c r="M533" s="53">
        <v>9533</v>
      </c>
      <c r="N533" s="52" t="s">
        <v>49</v>
      </c>
      <c r="O533" s="53">
        <v>190</v>
      </c>
      <c r="P533" s="52" t="s">
        <v>54</v>
      </c>
      <c r="Q533" s="55"/>
      <c r="R533" s="52" t="s">
        <v>54</v>
      </c>
      <c r="S533" s="52" t="s">
        <v>54</v>
      </c>
      <c r="T533" s="53" t="b">
        <v>1</v>
      </c>
      <c r="U533" s="52" t="s">
        <v>54</v>
      </c>
      <c r="V533" s="52" t="s">
        <v>1957</v>
      </c>
    </row>
    <row r="534" spans="1:22" x14ac:dyDescent="0.25">
      <c r="A534" s="56">
        <v>632389</v>
      </c>
      <c r="B534" s="52" t="s">
        <v>43</v>
      </c>
      <c r="C534" s="52" t="s">
        <v>1817</v>
      </c>
      <c r="D534" s="53">
        <v>2003</v>
      </c>
      <c r="E534" s="52" t="s">
        <v>1818</v>
      </c>
      <c r="F534" s="52" t="s">
        <v>1819</v>
      </c>
      <c r="G534" s="52" t="s">
        <v>1618</v>
      </c>
      <c r="H534" s="54">
        <v>38139</v>
      </c>
      <c r="I534" s="54">
        <v>38139</v>
      </c>
      <c r="J534" s="52" t="s">
        <v>49</v>
      </c>
      <c r="K534" s="53">
        <v>200930</v>
      </c>
      <c r="L534" s="52" t="s">
        <v>59</v>
      </c>
      <c r="M534" s="53">
        <v>364</v>
      </c>
      <c r="N534" s="52" t="s">
        <v>49</v>
      </c>
      <c r="O534" s="53">
        <v>706</v>
      </c>
      <c r="P534" s="52" t="s">
        <v>54</v>
      </c>
      <c r="Q534" s="55"/>
      <c r="R534" s="52" t="s">
        <v>54</v>
      </c>
      <c r="S534" s="52" t="s">
        <v>54</v>
      </c>
      <c r="T534" s="53" t="b">
        <v>1</v>
      </c>
      <c r="U534" s="52" t="s">
        <v>54</v>
      </c>
      <c r="V534" s="52" t="s">
        <v>1957</v>
      </c>
    </row>
    <row r="535" spans="1:22" x14ac:dyDescent="0.25">
      <c r="A535" s="56">
        <v>632391</v>
      </c>
      <c r="B535" s="52" t="s">
        <v>43</v>
      </c>
      <c r="C535" s="52" t="s">
        <v>1794</v>
      </c>
      <c r="D535" s="53">
        <v>2004</v>
      </c>
      <c r="E535" s="52" t="s">
        <v>1718</v>
      </c>
      <c r="F535" s="52" t="s">
        <v>1782</v>
      </c>
      <c r="G535" s="52" t="s">
        <v>43</v>
      </c>
      <c r="H535" s="54">
        <v>38509</v>
      </c>
      <c r="I535" s="54">
        <v>38509</v>
      </c>
      <c r="J535" s="52" t="s">
        <v>49</v>
      </c>
      <c r="K535" s="53">
        <v>154486</v>
      </c>
      <c r="L535" s="52" t="s">
        <v>54</v>
      </c>
      <c r="M535" s="55"/>
      <c r="N535" s="52" t="s">
        <v>49</v>
      </c>
      <c r="O535" s="53">
        <v>294</v>
      </c>
      <c r="P535" s="52" t="s">
        <v>54</v>
      </c>
      <c r="Q535" s="55"/>
      <c r="R535" s="52" t="s">
        <v>1664</v>
      </c>
      <c r="S535" s="52" t="s">
        <v>1980</v>
      </c>
      <c r="T535" s="53" t="b">
        <v>1</v>
      </c>
      <c r="U535" s="52" t="s">
        <v>54</v>
      </c>
      <c r="V535" s="52" t="s">
        <v>1957</v>
      </c>
    </row>
    <row r="536" spans="1:22" x14ac:dyDescent="0.25">
      <c r="A536" s="56">
        <v>632464</v>
      </c>
      <c r="B536" s="52" t="s">
        <v>43</v>
      </c>
      <c r="C536" s="52" t="s">
        <v>1758</v>
      </c>
      <c r="D536" s="53">
        <v>2003</v>
      </c>
      <c r="E536" s="52" t="s">
        <v>1826</v>
      </c>
      <c r="F536" s="52" t="s">
        <v>1827</v>
      </c>
      <c r="G536" s="52" t="s">
        <v>1618</v>
      </c>
      <c r="H536" s="54">
        <v>38475</v>
      </c>
      <c r="I536" s="54">
        <v>38485</v>
      </c>
      <c r="J536" s="52" t="s">
        <v>49</v>
      </c>
      <c r="K536" s="53">
        <v>77996</v>
      </c>
      <c r="L536" s="52" t="s">
        <v>59</v>
      </c>
      <c r="M536" s="53">
        <v>589</v>
      </c>
      <c r="N536" s="52" t="s">
        <v>54</v>
      </c>
      <c r="O536" s="55"/>
      <c r="P536" s="52" t="s">
        <v>54</v>
      </c>
      <c r="Q536" s="55"/>
      <c r="R536" s="52" t="s">
        <v>54</v>
      </c>
      <c r="S536" s="52" t="s">
        <v>54</v>
      </c>
      <c r="T536" s="53" t="b">
        <v>1</v>
      </c>
      <c r="U536" s="52" t="s">
        <v>54</v>
      </c>
      <c r="V536" s="52" t="s">
        <v>1957</v>
      </c>
    </row>
    <row r="537" spans="1:22" x14ac:dyDescent="0.25">
      <c r="A537" s="56">
        <v>632471</v>
      </c>
      <c r="B537" s="52" t="s">
        <v>43</v>
      </c>
      <c r="C537" s="52" t="s">
        <v>1829</v>
      </c>
      <c r="D537" s="53">
        <v>2003</v>
      </c>
      <c r="E537" s="52" t="s">
        <v>1818</v>
      </c>
      <c r="F537" s="52" t="s">
        <v>1819</v>
      </c>
      <c r="G537" s="52" t="s">
        <v>1618</v>
      </c>
      <c r="H537" s="54">
        <v>38469</v>
      </c>
      <c r="I537" s="54">
        <v>38469</v>
      </c>
      <c r="J537" s="52" t="s">
        <v>49</v>
      </c>
      <c r="K537" s="53">
        <v>100676</v>
      </c>
      <c r="L537" s="52" t="s">
        <v>59</v>
      </c>
      <c r="M537" s="53">
        <v>162</v>
      </c>
      <c r="N537" s="52" t="s">
        <v>49</v>
      </c>
      <c r="O537" s="53">
        <v>162</v>
      </c>
      <c r="P537" s="52" t="s">
        <v>54</v>
      </c>
      <c r="Q537" s="55"/>
      <c r="R537" s="52" t="s">
        <v>54</v>
      </c>
      <c r="S537" s="52" t="s">
        <v>54</v>
      </c>
      <c r="T537" s="53" t="b">
        <v>1</v>
      </c>
      <c r="U537" s="52" t="s">
        <v>54</v>
      </c>
      <c r="V537" s="52" t="s">
        <v>1957</v>
      </c>
    </row>
    <row r="538" spans="1:22" x14ac:dyDescent="0.25">
      <c r="A538" s="56">
        <v>632472</v>
      </c>
      <c r="B538" s="52" t="s">
        <v>43</v>
      </c>
      <c r="C538" s="52" t="s">
        <v>1758</v>
      </c>
      <c r="D538" s="53">
        <v>2003</v>
      </c>
      <c r="E538" s="52" t="s">
        <v>1773</v>
      </c>
      <c r="F538" s="52" t="s">
        <v>1760</v>
      </c>
      <c r="G538" s="52" t="s">
        <v>1618</v>
      </c>
      <c r="H538" s="54">
        <v>38239</v>
      </c>
      <c r="I538" s="54">
        <v>38240</v>
      </c>
      <c r="J538" s="52" t="s">
        <v>49</v>
      </c>
      <c r="K538" s="53">
        <v>82240</v>
      </c>
      <c r="L538" s="52" t="s">
        <v>59</v>
      </c>
      <c r="M538" s="53">
        <v>577</v>
      </c>
      <c r="N538" s="52" t="s">
        <v>49</v>
      </c>
      <c r="O538" s="53">
        <v>13258</v>
      </c>
      <c r="P538" s="52" t="s">
        <v>54</v>
      </c>
      <c r="Q538" s="55"/>
      <c r="R538" s="52" t="s">
        <v>54</v>
      </c>
      <c r="S538" s="52" t="s">
        <v>54</v>
      </c>
      <c r="T538" s="53" t="b">
        <v>1</v>
      </c>
      <c r="U538" s="52" t="s">
        <v>54</v>
      </c>
      <c r="V538" s="52" t="s">
        <v>1957</v>
      </c>
    </row>
    <row r="539" spans="1:22" x14ac:dyDescent="0.25">
      <c r="A539" s="56">
        <v>632479</v>
      </c>
      <c r="B539" s="52" t="s">
        <v>43</v>
      </c>
      <c r="C539" s="52" t="s">
        <v>1758</v>
      </c>
      <c r="D539" s="53">
        <v>2003</v>
      </c>
      <c r="E539" s="52" t="s">
        <v>1790</v>
      </c>
      <c r="F539" s="52" t="s">
        <v>1791</v>
      </c>
      <c r="G539" s="52" t="s">
        <v>1618</v>
      </c>
      <c r="H539" s="54">
        <v>38453</v>
      </c>
      <c r="I539" s="54">
        <v>38463</v>
      </c>
      <c r="J539" s="52" t="s">
        <v>49</v>
      </c>
      <c r="K539" s="53">
        <v>66768</v>
      </c>
      <c r="L539" s="52" t="s">
        <v>54</v>
      </c>
      <c r="M539" s="55"/>
      <c r="N539" s="52" t="s">
        <v>49</v>
      </c>
      <c r="O539" s="53">
        <v>376</v>
      </c>
      <c r="P539" s="52" t="s">
        <v>54</v>
      </c>
      <c r="Q539" s="55"/>
      <c r="R539" s="52" t="s">
        <v>54</v>
      </c>
      <c r="S539" s="52" t="s">
        <v>54</v>
      </c>
      <c r="T539" s="53" t="b">
        <v>1</v>
      </c>
      <c r="U539" s="52" t="s">
        <v>54</v>
      </c>
      <c r="V539" s="52" t="s">
        <v>1957</v>
      </c>
    </row>
    <row r="540" spans="1:22" x14ac:dyDescent="0.25">
      <c r="A540" s="56">
        <v>632582</v>
      </c>
      <c r="B540" s="52" t="s">
        <v>43</v>
      </c>
      <c r="C540" s="52" t="s">
        <v>1758</v>
      </c>
      <c r="D540" s="53">
        <v>2003</v>
      </c>
      <c r="E540" s="52" t="s">
        <v>1759</v>
      </c>
      <c r="F540" s="52" t="s">
        <v>1760</v>
      </c>
      <c r="G540" s="52" t="s">
        <v>1618</v>
      </c>
      <c r="H540" s="54">
        <v>38443</v>
      </c>
      <c r="I540" s="54">
        <v>38443</v>
      </c>
      <c r="J540" s="52" t="s">
        <v>49</v>
      </c>
      <c r="K540" s="53">
        <v>92508</v>
      </c>
      <c r="L540" s="52" t="s">
        <v>59</v>
      </c>
      <c r="M540" s="53">
        <v>1175</v>
      </c>
      <c r="N540" s="52" t="s">
        <v>49</v>
      </c>
      <c r="O540" s="53">
        <v>5895</v>
      </c>
      <c r="P540" s="52" t="s">
        <v>54</v>
      </c>
      <c r="Q540" s="55"/>
      <c r="R540" s="52" t="s">
        <v>54</v>
      </c>
      <c r="S540" s="52" t="s">
        <v>54</v>
      </c>
      <c r="T540" s="53" t="b">
        <v>1</v>
      </c>
      <c r="U540" s="52" t="s">
        <v>54</v>
      </c>
      <c r="V540" s="52" t="s">
        <v>1957</v>
      </c>
    </row>
    <row r="541" spans="1:22" x14ac:dyDescent="0.25">
      <c r="A541" s="56">
        <v>632583</v>
      </c>
      <c r="B541" s="52" t="s">
        <v>43</v>
      </c>
      <c r="C541" s="52" t="s">
        <v>1758</v>
      </c>
      <c r="D541" s="53">
        <v>2003</v>
      </c>
      <c r="E541" s="52" t="s">
        <v>1982</v>
      </c>
      <c r="F541" s="52" t="s">
        <v>1983</v>
      </c>
      <c r="G541" s="52" t="s">
        <v>1618</v>
      </c>
      <c r="H541" s="54">
        <v>38457</v>
      </c>
      <c r="I541" s="54">
        <v>38457</v>
      </c>
      <c r="J541" s="52" t="s">
        <v>49</v>
      </c>
      <c r="K541" s="53">
        <v>97808</v>
      </c>
      <c r="L541" s="52" t="s">
        <v>59</v>
      </c>
      <c r="M541" s="53">
        <v>1800</v>
      </c>
      <c r="N541" s="52" t="s">
        <v>49</v>
      </c>
      <c r="O541" s="53">
        <v>4392</v>
      </c>
      <c r="P541" s="52" t="s">
        <v>54</v>
      </c>
      <c r="Q541" s="55"/>
      <c r="R541" s="52" t="s">
        <v>54</v>
      </c>
      <c r="S541" s="52" t="s">
        <v>54</v>
      </c>
      <c r="T541" s="53" t="b">
        <v>1</v>
      </c>
      <c r="U541" s="52" t="s">
        <v>54</v>
      </c>
      <c r="V541" s="52" t="s">
        <v>1957</v>
      </c>
    </row>
    <row r="542" spans="1:22" x14ac:dyDescent="0.25">
      <c r="A542" s="56">
        <v>632783</v>
      </c>
      <c r="B542" s="52" t="s">
        <v>43</v>
      </c>
      <c r="C542" s="52" t="s">
        <v>1730</v>
      </c>
      <c r="D542" s="53">
        <v>2004</v>
      </c>
      <c r="E542" s="52" t="s">
        <v>1744</v>
      </c>
      <c r="F542" s="52" t="s">
        <v>1745</v>
      </c>
      <c r="G542" s="52" t="s">
        <v>1618</v>
      </c>
      <c r="H542" s="54">
        <v>38474</v>
      </c>
      <c r="I542" s="54">
        <v>38504</v>
      </c>
      <c r="J542" s="52" t="s">
        <v>49</v>
      </c>
      <c r="K542" s="53">
        <v>208724</v>
      </c>
      <c r="L542" s="52" t="s">
        <v>59</v>
      </c>
      <c r="M542" s="53">
        <v>1202</v>
      </c>
      <c r="N542" s="52" t="s">
        <v>49</v>
      </c>
      <c r="O542" s="53">
        <v>2354207</v>
      </c>
      <c r="P542" s="52" t="s">
        <v>59</v>
      </c>
      <c r="Q542" s="53">
        <v>167158</v>
      </c>
      <c r="R542" s="52" t="s">
        <v>1630</v>
      </c>
      <c r="S542" s="52" t="s">
        <v>1984</v>
      </c>
      <c r="T542" s="53" t="b">
        <v>1</v>
      </c>
      <c r="U542" s="52" t="s">
        <v>54</v>
      </c>
      <c r="V542" s="52" t="s">
        <v>1957</v>
      </c>
    </row>
    <row r="543" spans="1:22" x14ac:dyDescent="0.25">
      <c r="A543" s="56">
        <v>632786</v>
      </c>
      <c r="B543" s="52" t="s">
        <v>43</v>
      </c>
      <c r="C543" s="52" t="s">
        <v>1555</v>
      </c>
      <c r="D543" s="53">
        <v>2004</v>
      </c>
      <c r="E543" s="52" t="s">
        <v>1773</v>
      </c>
      <c r="F543" s="52" t="s">
        <v>1760</v>
      </c>
      <c r="G543" s="52" t="s">
        <v>1618</v>
      </c>
      <c r="H543" s="54">
        <v>38482</v>
      </c>
      <c r="I543" s="54">
        <v>38510</v>
      </c>
      <c r="J543" s="52" t="s">
        <v>49</v>
      </c>
      <c r="K543" s="53">
        <v>179549</v>
      </c>
      <c r="L543" s="52" t="s">
        <v>59</v>
      </c>
      <c r="M543" s="53">
        <v>3789</v>
      </c>
      <c r="N543" s="52" t="s">
        <v>49</v>
      </c>
      <c r="O543" s="53">
        <v>13061</v>
      </c>
      <c r="P543" s="52" t="s">
        <v>54</v>
      </c>
      <c r="Q543" s="55"/>
      <c r="R543" s="52" t="s">
        <v>54</v>
      </c>
      <c r="S543" s="52" t="s">
        <v>54</v>
      </c>
      <c r="T543" s="53" t="b">
        <v>1</v>
      </c>
      <c r="U543" s="52" t="s">
        <v>54</v>
      </c>
      <c r="V543" s="52" t="s">
        <v>1957</v>
      </c>
    </row>
    <row r="544" spans="1:22" x14ac:dyDescent="0.25">
      <c r="A544" s="56">
        <v>632789</v>
      </c>
      <c r="B544" s="52" t="s">
        <v>43</v>
      </c>
      <c r="C544" s="52" t="s">
        <v>1814</v>
      </c>
      <c r="D544" s="53">
        <v>2004</v>
      </c>
      <c r="E544" s="52" t="s">
        <v>1815</v>
      </c>
      <c r="F544" s="52" t="s">
        <v>1816</v>
      </c>
      <c r="G544" s="52" t="s">
        <v>1622</v>
      </c>
      <c r="H544" s="54">
        <v>38504</v>
      </c>
      <c r="I544" s="54">
        <v>38505</v>
      </c>
      <c r="J544" s="52" t="s">
        <v>49</v>
      </c>
      <c r="K544" s="53">
        <v>200398</v>
      </c>
      <c r="L544" s="52" t="s">
        <v>59</v>
      </c>
      <c r="M544" s="53">
        <v>402</v>
      </c>
      <c r="N544" s="52" t="s">
        <v>54</v>
      </c>
      <c r="O544" s="55"/>
      <c r="P544" s="52" t="s">
        <v>54</v>
      </c>
      <c r="Q544" s="55"/>
      <c r="R544" s="52" t="s">
        <v>1630</v>
      </c>
      <c r="S544" s="52" t="s">
        <v>1980</v>
      </c>
      <c r="T544" s="53" t="b">
        <v>1</v>
      </c>
      <c r="U544" s="52" t="s">
        <v>54</v>
      </c>
      <c r="V544" s="52" t="s">
        <v>1957</v>
      </c>
    </row>
    <row r="545" spans="1:22" x14ac:dyDescent="0.25">
      <c r="A545" s="56">
        <v>632866</v>
      </c>
      <c r="B545" s="52" t="s">
        <v>43</v>
      </c>
      <c r="C545" s="52" t="s">
        <v>1764</v>
      </c>
      <c r="D545" s="53">
        <v>2005</v>
      </c>
      <c r="E545" s="52" t="s">
        <v>1765</v>
      </c>
      <c r="F545" s="52" t="s">
        <v>1766</v>
      </c>
      <c r="G545" s="52" t="s">
        <v>43</v>
      </c>
      <c r="H545" s="54">
        <v>39160</v>
      </c>
      <c r="I545" s="54">
        <v>39160</v>
      </c>
      <c r="J545" s="52" t="s">
        <v>49</v>
      </c>
      <c r="K545" s="53">
        <v>149923</v>
      </c>
      <c r="L545" s="52" t="s">
        <v>59</v>
      </c>
      <c r="M545" s="53">
        <v>1219</v>
      </c>
      <c r="N545" s="52" t="s">
        <v>49</v>
      </c>
      <c r="O545" s="53">
        <v>1209</v>
      </c>
      <c r="P545" s="52" t="s">
        <v>54</v>
      </c>
      <c r="Q545" s="55"/>
      <c r="R545" s="52" t="s">
        <v>54</v>
      </c>
      <c r="S545" s="52" t="s">
        <v>54</v>
      </c>
      <c r="T545" s="53" t="b">
        <v>0</v>
      </c>
      <c r="U545" s="52" t="s">
        <v>54</v>
      </c>
      <c r="V545" s="52" t="s">
        <v>54</v>
      </c>
    </row>
    <row r="546" spans="1:22" x14ac:dyDescent="0.25">
      <c r="A546" s="56">
        <v>632870</v>
      </c>
      <c r="B546" s="52" t="s">
        <v>43</v>
      </c>
      <c r="C546" s="52" t="s">
        <v>1555</v>
      </c>
      <c r="D546" s="53">
        <v>2004</v>
      </c>
      <c r="E546" s="52" t="s">
        <v>1773</v>
      </c>
      <c r="F546" s="52" t="s">
        <v>1760</v>
      </c>
      <c r="G546" s="52" t="s">
        <v>1618</v>
      </c>
      <c r="H546" s="54">
        <v>38524</v>
      </c>
      <c r="I546" s="54">
        <v>38526</v>
      </c>
      <c r="J546" s="52" t="s">
        <v>49</v>
      </c>
      <c r="K546" s="53">
        <v>87154</v>
      </c>
      <c r="L546" s="52" t="s">
        <v>59</v>
      </c>
      <c r="M546" s="53">
        <v>718</v>
      </c>
      <c r="N546" s="52" t="s">
        <v>49</v>
      </c>
      <c r="O546" s="53">
        <v>9128</v>
      </c>
      <c r="P546" s="52" t="s">
        <v>54</v>
      </c>
      <c r="Q546" s="55"/>
      <c r="R546" s="52" t="s">
        <v>54</v>
      </c>
      <c r="S546" s="52" t="s">
        <v>54</v>
      </c>
      <c r="T546" s="53" t="b">
        <v>1</v>
      </c>
      <c r="U546" s="52" t="s">
        <v>54</v>
      </c>
      <c r="V546" s="52" t="s">
        <v>1957</v>
      </c>
    </row>
    <row r="547" spans="1:22" x14ac:dyDescent="0.25">
      <c r="A547" s="56">
        <v>632871</v>
      </c>
      <c r="B547" s="52" t="s">
        <v>43</v>
      </c>
      <c r="C547" s="52" t="s">
        <v>1758</v>
      </c>
      <c r="D547" s="53">
        <v>2004</v>
      </c>
      <c r="E547" s="52" t="s">
        <v>1773</v>
      </c>
      <c r="F547" s="52" t="s">
        <v>1760</v>
      </c>
      <c r="G547" s="52" t="s">
        <v>1618</v>
      </c>
      <c r="H547" s="54">
        <v>38603</v>
      </c>
      <c r="I547" s="54">
        <v>38604</v>
      </c>
      <c r="J547" s="52" t="s">
        <v>49</v>
      </c>
      <c r="K547" s="53">
        <v>76244</v>
      </c>
      <c r="L547" s="52" t="s">
        <v>59</v>
      </c>
      <c r="M547" s="53">
        <v>2565</v>
      </c>
      <c r="N547" s="52" t="s">
        <v>49</v>
      </c>
      <c r="O547" s="53">
        <v>15146</v>
      </c>
      <c r="P547" s="52" t="s">
        <v>54</v>
      </c>
      <c r="Q547" s="55"/>
      <c r="R547" s="52" t="s">
        <v>54</v>
      </c>
      <c r="S547" s="52" t="s">
        <v>54</v>
      </c>
      <c r="T547" s="53" t="b">
        <v>1</v>
      </c>
      <c r="U547" s="52" t="s">
        <v>54</v>
      </c>
      <c r="V547" s="52" t="s">
        <v>1957</v>
      </c>
    </row>
    <row r="548" spans="1:22" x14ac:dyDescent="0.25">
      <c r="A548" s="56">
        <v>632872</v>
      </c>
      <c r="B548" s="52" t="s">
        <v>43</v>
      </c>
      <c r="C548" s="52" t="s">
        <v>1555</v>
      </c>
      <c r="D548" s="53">
        <v>2004</v>
      </c>
      <c r="E548" s="52" t="s">
        <v>1832</v>
      </c>
      <c r="F548" s="52" t="s">
        <v>1833</v>
      </c>
      <c r="G548" s="52" t="s">
        <v>1618</v>
      </c>
      <c r="H548" s="54">
        <v>38453</v>
      </c>
      <c r="I548" s="54">
        <v>38453</v>
      </c>
      <c r="J548" s="52" t="s">
        <v>49</v>
      </c>
      <c r="K548" s="53">
        <v>100023</v>
      </c>
      <c r="L548" s="52" t="s">
        <v>59</v>
      </c>
      <c r="M548" s="53">
        <v>788</v>
      </c>
      <c r="N548" s="52" t="s">
        <v>49</v>
      </c>
      <c r="O548" s="53">
        <v>172</v>
      </c>
      <c r="P548" s="52" t="s">
        <v>54</v>
      </c>
      <c r="Q548" s="55"/>
      <c r="R548" s="52" t="s">
        <v>1664</v>
      </c>
      <c r="S548" s="52" t="s">
        <v>1980</v>
      </c>
      <c r="T548" s="53" t="b">
        <v>1</v>
      </c>
      <c r="U548" s="52" t="s">
        <v>54</v>
      </c>
      <c r="V548" s="52" t="s">
        <v>1957</v>
      </c>
    </row>
    <row r="549" spans="1:22" x14ac:dyDescent="0.25">
      <c r="A549" s="56">
        <v>632873</v>
      </c>
      <c r="B549" s="52" t="s">
        <v>43</v>
      </c>
      <c r="C549" s="52" t="s">
        <v>1555</v>
      </c>
      <c r="D549" s="53">
        <v>2004</v>
      </c>
      <c r="E549" s="52" t="s">
        <v>1832</v>
      </c>
      <c r="F549" s="52" t="s">
        <v>1833</v>
      </c>
      <c r="G549" s="52" t="s">
        <v>1618</v>
      </c>
      <c r="H549" s="54">
        <v>38501</v>
      </c>
      <c r="I549" s="54">
        <v>38502</v>
      </c>
      <c r="J549" s="52" t="s">
        <v>49</v>
      </c>
      <c r="K549" s="53">
        <v>99107</v>
      </c>
      <c r="L549" s="52" t="s">
        <v>59</v>
      </c>
      <c r="M549" s="53">
        <v>780</v>
      </c>
      <c r="N549" s="52" t="s">
        <v>49</v>
      </c>
      <c r="O549" s="53">
        <v>170</v>
      </c>
      <c r="P549" s="52" t="s">
        <v>54</v>
      </c>
      <c r="Q549" s="55"/>
      <c r="R549" s="52" t="s">
        <v>1664</v>
      </c>
      <c r="S549" s="52" t="s">
        <v>1980</v>
      </c>
      <c r="T549" s="53" t="b">
        <v>1</v>
      </c>
      <c r="U549" s="52" t="s">
        <v>54</v>
      </c>
      <c r="V549" s="52" t="s">
        <v>1957</v>
      </c>
    </row>
    <row r="550" spans="1:22" x14ac:dyDescent="0.25">
      <c r="A550" s="56">
        <v>632875</v>
      </c>
      <c r="B550" s="52" t="s">
        <v>43</v>
      </c>
      <c r="C550" s="52" t="s">
        <v>1794</v>
      </c>
      <c r="D550" s="53">
        <v>2004</v>
      </c>
      <c r="E550" s="52" t="s">
        <v>1718</v>
      </c>
      <c r="F550" s="52" t="s">
        <v>1782</v>
      </c>
      <c r="G550" s="52" t="s">
        <v>43</v>
      </c>
      <c r="H550" s="54">
        <v>38509</v>
      </c>
      <c r="I550" s="54">
        <v>38509</v>
      </c>
      <c r="J550" s="52" t="s">
        <v>49</v>
      </c>
      <c r="K550" s="53">
        <v>99940</v>
      </c>
      <c r="L550" s="52" t="s">
        <v>59</v>
      </c>
      <c r="M550" s="53">
        <v>243</v>
      </c>
      <c r="N550" s="52" t="s">
        <v>49</v>
      </c>
      <c r="O550" s="53">
        <v>1227</v>
      </c>
      <c r="P550" s="52" t="s">
        <v>54</v>
      </c>
      <c r="Q550" s="55"/>
      <c r="R550" s="52" t="s">
        <v>1664</v>
      </c>
      <c r="S550" s="52" t="s">
        <v>1980</v>
      </c>
      <c r="T550" s="53" t="b">
        <v>1</v>
      </c>
      <c r="U550" s="52" t="s">
        <v>54</v>
      </c>
      <c r="V550" s="52" t="s">
        <v>1957</v>
      </c>
    </row>
    <row r="551" spans="1:22" x14ac:dyDescent="0.25">
      <c r="A551" s="56">
        <v>632877</v>
      </c>
      <c r="B551" s="52" t="s">
        <v>43</v>
      </c>
      <c r="C551" s="52" t="s">
        <v>1758</v>
      </c>
      <c r="D551" s="53">
        <v>2004</v>
      </c>
      <c r="E551" s="52" t="s">
        <v>1826</v>
      </c>
      <c r="F551" s="52" t="s">
        <v>1827</v>
      </c>
      <c r="G551" s="52" t="s">
        <v>1618</v>
      </c>
      <c r="H551" s="54">
        <v>38825</v>
      </c>
      <c r="I551" s="54">
        <v>38837</v>
      </c>
      <c r="J551" s="52" t="s">
        <v>49</v>
      </c>
      <c r="K551" s="53">
        <v>63177</v>
      </c>
      <c r="L551" s="52" t="s">
        <v>59</v>
      </c>
      <c r="M551" s="53">
        <v>7729</v>
      </c>
      <c r="N551" s="52" t="s">
        <v>54</v>
      </c>
      <c r="O551" s="55"/>
      <c r="P551" s="52" t="s">
        <v>54</v>
      </c>
      <c r="Q551" s="55"/>
      <c r="R551" s="52" t="s">
        <v>54</v>
      </c>
      <c r="S551" s="52" t="s">
        <v>54</v>
      </c>
      <c r="T551" s="53" t="b">
        <v>1</v>
      </c>
      <c r="U551" s="52" t="s">
        <v>54</v>
      </c>
      <c r="V551" s="52" t="s">
        <v>1957</v>
      </c>
    </row>
    <row r="552" spans="1:22" x14ac:dyDescent="0.25">
      <c r="A552" s="56">
        <v>632879</v>
      </c>
      <c r="B552" s="52" t="s">
        <v>43</v>
      </c>
      <c r="C552" s="52" t="s">
        <v>1829</v>
      </c>
      <c r="D552" s="53">
        <v>2004</v>
      </c>
      <c r="E552" s="52" t="s">
        <v>1818</v>
      </c>
      <c r="F552" s="52" t="s">
        <v>1819</v>
      </c>
      <c r="G552" s="52" t="s">
        <v>1618</v>
      </c>
      <c r="H552" s="54">
        <v>38826</v>
      </c>
      <c r="I552" s="54">
        <v>38826</v>
      </c>
      <c r="J552" s="52" t="s">
        <v>49</v>
      </c>
      <c r="K552" s="53">
        <v>100294</v>
      </c>
      <c r="L552" s="52" t="s">
        <v>54</v>
      </c>
      <c r="M552" s="55"/>
      <c r="N552" s="52" t="s">
        <v>49</v>
      </c>
      <c r="O552" s="53">
        <v>955</v>
      </c>
      <c r="P552" s="52" t="s">
        <v>54</v>
      </c>
      <c r="Q552" s="55"/>
      <c r="R552" s="52" t="s">
        <v>54</v>
      </c>
      <c r="S552" s="52" t="s">
        <v>54</v>
      </c>
      <c r="T552" s="53" t="b">
        <v>1</v>
      </c>
      <c r="U552" s="52" t="s">
        <v>54</v>
      </c>
      <c r="V552" s="52" t="s">
        <v>1957</v>
      </c>
    </row>
    <row r="553" spans="1:22" x14ac:dyDescent="0.25">
      <c r="A553" s="56">
        <v>632880</v>
      </c>
      <c r="B553" s="52" t="s">
        <v>43</v>
      </c>
      <c r="C553" s="52" t="s">
        <v>1758</v>
      </c>
      <c r="D553" s="53">
        <v>2004</v>
      </c>
      <c r="E553" s="52" t="s">
        <v>1982</v>
      </c>
      <c r="F553" s="52" t="s">
        <v>1983</v>
      </c>
      <c r="G553" s="52" t="s">
        <v>1618</v>
      </c>
      <c r="H553" s="54">
        <v>38826</v>
      </c>
      <c r="I553" s="54">
        <v>38826</v>
      </c>
      <c r="J553" s="52" t="s">
        <v>49</v>
      </c>
      <c r="K553" s="53">
        <v>71474</v>
      </c>
      <c r="L553" s="52" t="s">
        <v>54</v>
      </c>
      <c r="M553" s="55"/>
      <c r="N553" s="52" t="s">
        <v>49</v>
      </c>
      <c r="O553" s="53">
        <v>1780</v>
      </c>
      <c r="P553" s="52" t="s">
        <v>54</v>
      </c>
      <c r="Q553" s="55"/>
      <c r="R553" s="52" t="s">
        <v>54</v>
      </c>
      <c r="S553" s="52" t="s">
        <v>54</v>
      </c>
      <c r="T553" s="53" t="b">
        <v>1</v>
      </c>
      <c r="U553" s="52" t="s">
        <v>54</v>
      </c>
      <c r="V553" s="52" t="s">
        <v>1957</v>
      </c>
    </row>
    <row r="554" spans="1:22" x14ac:dyDescent="0.25">
      <c r="A554" s="56">
        <v>632883</v>
      </c>
      <c r="B554" s="52" t="s">
        <v>43</v>
      </c>
      <c r="C554" s="52" t="s">
        <v>1767</v>
      </c>
      <c r="D554" s="53">
        <v>2005</v>
      </c>
      <c r="E554" s="52" t="s">
        <v>1768</v>
      </c>
      <c r="F554" s="52" t="s">
        <v>1769</v>
      </c>
      <c r="G554" s="52" t="s">
        <v>1618</v>
      </c>
      <c r="H554" s="54">
        <v>38884</v>
      </c>
      <c r="I554" s="54">
        <v>38910</v>
      </c>
      <c r="J554" s="52" t="s">
        <v>49</v>
      </c>
      <c r="K554" s="53">
        <v>84095</v>
      </c>
      <c r="L554" s="52" t="s">
        <v>59</v>
      </c>
      <c r="M554" s="53">
        <v>2004</v>
      </c>
      <c r="N554" s="52" t="s">
        <v>49</v>
      </c>
      <c r="O554" s="53">
        <v>5867</v>
      </c>
      <c r="P554" s="52" t="s">
        <v>54</v>
      </c>
      <c r="Q554" s="55"/>
      <c r="R554" s="52" t="s">
        <v>54</v>
      </c>
      <c r="S554" s="52" t="s">
        <v>54</v>
      </c>
      <c r="T554" s="53" t="b">
        <v>0</v>
      </c>
      <c r="U554" s="52" t="s">
        <v>54</v>
      </c>
      <c r="V554" s="52" t="s">
        <v>54</v>
      </c>
    </row>
    <row r="555" spans="1:22" x14ac:dyDescent="0.25">
      <c r="A555" s="56">
        <v>632886</v>
      </c>
      <c r="B555" s="52" t="s">
        <v>43</v>
      </c>
      <c r="C555" s="52" t="s">
        <v>1770</v>
      </c>
      <c r="D555" s="53">
        <v>2005</v>
      </c>
      <c r="E555" s="52" t="s">
        <v>1771</v>
      </c>
      <c r="F555" s="52" t="s">
        <v>1772</v>
      </c>
      <c r="G555" s="52" t="s">
        <v>1618</v>
      </c>
      <c r="H555" s="54">
        <v>38909</v>
      </c>
      <c r="I555" s="54">
        <v>38909</v>
      </c>
      <c r="J555" s="52" t="s">
        <v>49</v>
      </c>
      <c r="K555" s="53">
        <v>91240</v>
      </c>
      <c r="L555" s="52" t="s">
        <v>54</v>
      </c>
      <c r="M555" s="55"/>
      <c r="N555" s="52" t="s">
        <v>49</v>
      </c>
      <c r="O555" s="53">
        <v>546</v>
      </c>
      <c r="P555" s="52" t="s">
        <v>54</v>
      </c>
      <c r="Q555" s="55"/>
      <c r="R555" s="52" t="s">
        <v>54</v>
      </c>
      <c r="S555" s="52" t="s">
        <v>54</v>
      </c>
      <c r="T555" s="53" t="b">
        <v>0</v>
      </c>
      <c r="U555" s="52" t="s">
        <v>54</v>
      </c>
      <c r="V555" s="52" t="s">
        <v>54</v>
      </c>
    </row>
    <row r="556" spans="1:22" x14ac:dyDescent="0.25">
      <c r="A556" s="56">
        <v>632888</v>
      </c>
      <c r="B556" s="52" t="s">
        <v>43</v>
      </c>
      <c r="C556" s="52" t="s">
        <v>1781</v>
      </c>
      <c r="D556" s="53">
        <v>2004</v>
      </c>
      <c r="E556" s="52" t="s">
        <v>1718</v>
      </c>
      <c r="F556" s="52" t="s">
        <v>1782</v>
      </c>
      <c r="G556" s="52" t="s">
        <v>43</v>
      </c>
      <c r="H556" s="54">
        <v>38821</v>
      </c>
      <c r="I556" s="54">
        <v>38823</v>
      </c>
      <c r="J556" s="52" t="s">
        <v>59</v>
      </c>
      <c r="K556" s="53">
        <v>71942</v>
      </c>
      <c r="L556" s="52" t="s">
        <v>54</v>
      </c>
      <c r="M556" s="55"/>
      <c r="N556" s="52" t="s">
        <v>59</v>
      </c>
      <c r="O556" s="53">
        <v>391</v>
      </c>
      <c r="P556" s="52" t="s">
        <v>54</v>
      </c>
      <c r="Q556" s="55"/>
      <c r="R556" s="52" t="s">
        <v>1664</v>
      </c>
      <c r="S556" s="52" t="s">
        <v>1779</v>
      </c>
      <c r="T556" s="53" t="b">
        <v>1</v>
      </c>
      <c r="U556" s="52" t="s">
        <v>54</v>
      </c>
      <c r="V556" s="52" t="s">
        <v>1957</v>
      </c>
    </row>
    <row r="557" spans="1:22" x14ac:dyDescent="0.25">
      <c r="A557" s="56">
        <v>632889</v>
      </c>
      <c r="B557" s="52" t="s">
        <v>43</v>
      </c>
      <c r="C557" s="52" t="s">
        <v>1781</v>
      </c>
      <c r="D557" s="53">
        <v>2004</v>
      </c>
      <c r="E557" s="52" t="s">
        <v>1718</v>
      </c>
      <c r="F557" s="52" t="s">
        <v>1782</v>
      </c>
      <c r="G557" s="52" t="s">
        <v>43</v>
      </c>
      <c r="H557" s="54">
        <v>38821</v>
      </c>
      <c r="I557" s="54">
        <v>38823</v>
      </c>
      <c r="J557" s="52" t="s">
        <v>49</v>
      </c>
      <c r="K557" s="53">
        <v>73668</v>
      </c>
      <c r="L557" s="52" t="s">
        <v>59</v>
      </c>
      <c r="M557" s="53">
        <v>603</v>
      </c>
      <c r="N557" s="52" t="s">
        <v>49</v>
      </c>
      <c r="O557" s="53">
        <v>149</v>
      </c>
      <c r="P557" s="52" t="s">
        <v>54</v>
      </c>
      <c r="Q557" s="55"/>
      <c r="R557" s="52" t="s">
        <v>1664</v>
      </c>
      <c r="S557" s="52" t="s">
        <v>1779</v>
      </c>
      <c r="T557" s="53" t="b">
        <v>1</v>
      </c>
      <c r="U557" s="52" t="s">
        <v>54</v>
      </c>
      <c r="V557" s="52" t="s">
        <v>1957</v>
      </c>
    </row>
    <row r="558" spans="1:22" x14ac:dyDescent="0.25">
      <c r="A558" s="56">
        <v>632894</v>
      </c>
      <c r="B558" s="52" t="s">
        <v>43</v>
      </c>
      <c r="C558" s="52" t="s">
        <v>1555</v>
      </c>
      <c r="D558" s="53">
        <v>2005</v>
      </c>
      <c r="E558" s="52" t="s">
        <v>1773</v>
      </c>
      <c r="F558" s="52" t="s">
        <v>1760</v>
      </c>
      <c r="G558" s="52" t="s">
        <v>1618</v>
      </c>
      <c r="H558" s="54">
        <v>38961</v>
      </c>
      <c r="I558" s="54">
        <v>38990</v>
      </c>
      <c r="J558" s="52" t="s">
        <v>49</v>
      </c>
      <c r="K558" s="53">
        <v>31239</v>
      </c>
      <c r="L558" s="52" t="s">
        <v>54</v>
      </c>
      <c r="M558" s="55"/>
      <c r="N558" s="52" t="s">
        <v>49</v>
      </c>
      <c r="O558" s="53">
        <v>261</v>
      </c>
      <c r="P558" s="52" t="s">
        <v>54</v>
      </c>
      <c r="Q558" s="55"/>
      <c r="R558" s="52" t="s">
        <v>54</v>
      </c>
      <c r="S558" s="52" t="s">
        <v>54</v>
      </c>
      <c r="T558" s="53" t="b">
        <v>0</v>
      </c>
      <c r="U558" s="52" t="s">
        <v>54</v>
      </c>
      <c r="V558" s="52" t="s">
        <v>54</v>
      </c>
    </row>
    <row r="559" spans="1:22" x14ac:dyDescent="0.25">
      <c r="A559" s="56">
        <v>632897</v>
      </c>
      <c r="B559" s="52" t="s">
        <v>43</v>
      </c>
      <c r="C559" s="52" t="s">
        <v>1795</v>
      </c>
      <c r="D559" s="53">
        <v>2004</v>
      </c>
      <c r="E559" s="52" t="s">
        <v>1796</v>
      </c>
      <c r="F559" s="52" t="s">
        <v>1797</v>
      </c>
      <c r="G559" s="52" t="s">
        <v>1618</v>
      </c>
      <c r="H559" s="54">
        <v>38490</v>
      </c>
      <c r="I559" s="54">
        <v>38490</v>
      </c>
      <c r="J559" s="52" t="s">
        <v>49</v>
      </c>
      <c r="K559" s="53">
        <v>224882</v>
      </c>
      <c r="L559" s="52" t="s">
        <v>54</v>
      </c>
      <c r="M559" s="55"/>
      <c r="N559" s="52" t="s">
        <v>54</v>
      </c>
      <c r="O559" s="55"/>
      <c r="P559" s="52" t="s">
        <v>54</v>
      </c>
      <c r="Q559" s="55"/>
      <c r="R559" s="52" t="s">
        <v>1630</v>
      </c>
      <c r="S559" s="52" t="s">
        <v>1980</v>
      </c>
      <c r="T559" s="53" t="b">
        <v>1</v>
      </c>
      <c r="U559" s="52" t="s">
        <v>54</v>
      </c>
      <c r="V559" s="52" t="s">
        <v>1957</v>
      </c>
    </row>
    <row r="560" spans="1:22" x14ac:dyDescent="0.25">
      <c r="A560" s="56">
        <v>632964</v>
      </c>
      <c r="B560" s="52" t="s">
        <v>43</v>
      </c>
      <c r="C560" s="52" t="s">
        <v>1807</v>
      </c>
      <c r="D560" s="53">
        <v>2004</v>
      </c>
      <c r="E560" s="52" t="s">
        <v>1808</v>
      </c>
      <c r="F560" s="52" t="s">
        <v>1809</v>
      </c>
      <c r="G560" s="52" t="s">
        <v>1618</v>
      </c>
      <c r="H560" s="54">
        <v>38497</v>
      </c>
      <c r="I560" s="54">
        <v>38503</v>
      </c>
      <c r="J560" s="52" t="s">
        <v>49</v>
      </c>
      <c r="K560" s="53">
        <v>200883</v>
      </c>
      <c r="L560" s="52" t="s">
        <v>54</v>
      </c>
      <c r="M560" s="55"/>
      <c r="N560" s="52" t="s">
        <v>49</v>
      </c>
      <c r="O560" s="53">
        <v>1559</v>
      </c>
      <c r="P560" s="52" t="s">
        <v>54</v>
      </c>
      <c r="Q560" s="55"/>
      <c r="R560" s="52" t="s">
        <v>54</v>
      </c>
      <c r="S560" s="52" t="s">
        <v>54</v>
      </c>
      <c r="T560" s="53" t="b">
        <v>1</v>
      </c>
      <c r="U560" s="52" t="s">
        <v>54</v>
      </c>
      <c r="V560" s="52" t="s">
        <v>1957</v>
      </c>
    </row>
    <row r="561" spans="1:22" x14ac:dyDescent="0.25">
      <c r="A561" s="56">
        <v>632965</v>
      </c>
      <c r="B561" s="52" t="s">
        <v>43</v>
      </c>
      <c r="C561" s="52" t="s">
        <v>1555</v>
      </c>
      <c r="D561" s="53">
        <v>2004</v>
      </c>
      <c r="E561" s="52" t="s">
        <v>1977</v>
      </c>
      <c r="F561" s="52" t="s">
        <v>1978</v>
      </c>
      <c r="G561" s="52" t="s">
        <v>1618</v>
      </c>
      <c r="H561" s="54">
        <v>38481</v>
      </c>
      <c r="I561" s="54">
        <v>38483</v>
      </c>
      <c r="J561" s="52" t="s">
        <v>49</v>
      </c>
      <c r="K561" s="53">
        <v>199863</v>
      </c>
      <c r="L561" s="52" t="s">
        <v>59</v>
      </c>
      <c r="M561" s="53">
        <v>1395</v>
      </c>
      <c r="N561" s="52" t="s">
        <v>49</v>
      </c>
      <c r="O561" s="53">
        <v>708</v>
      </c>
      <c r="P561" s="52" t="s">
        <v>54</v>
      </c>
      <c r="Q561" s="55"/>
      <c r="R561" s="52" t="s">
        <v>54</v>
      </c>
      <c r="S561" s="52" t="s">
        <v>54</v>
      </c>
      <c r="T561" s="53" t="b">
        <v>1</v>
      </c>
      <c r="U561" s="52" t="s">
        <v>54</v>
      </c>
      <c r="V561" s="52" t="s">
        <v>1957</v>
      </c>
    </row>
    <row r="562" spans="1:22" x14ac:dyDescent="0.25">
      <c r="A562" s="56">
        <v>632967</v>
      </c>
      <c r="B562" s="52" t="s">
        <v>43</v>
      </c>
      <c r="C562" s="52" t="s">
        <v>1804</v>
      </c>
      <c r="D562" s="53">
        <v>2004</v>
      </c>
      <c r="E562" s="52" t="s">
        <v>1805</v>
      </c>
      <c r="F562" s="52" t="s">
        <v>1806</v>
      </c>
      <c r="G562" s="52" t="s">
        <v>1618</v>
      </c>
      <c r="H562" s="54">
        <v>38474</v>
      </c>
      <c r="I562" s="54">
        <v>38499</v>
      </c>
      <c r="J562" s="52" t="s">
        <v>49</v>
      </c>
      <c r="K562" s="53">
        <v>204698</v>
      </c>
      <c r="L562" s="52" t="s">
        <v>54</v>
      </c>
      <c r="M562" s="55"/>
      <c r="N562" s="52" t="s">
        <v>49</v>
      </c>
      <c r="O562" s="53">
        <v>492</v>
      </c>
      <c r="P562" s="52" t="s">
        <v>54</v>
      </c>
      <c r="Q562" s="55"/>
      <c r="R562" s="52" t="s">
        <v>1630</v>
      </c>
      <c r="S562" s="52" t="s">
        <v>1980</v>
      </c>
      <c r="T562" s="53" t="b">
        <v>1</v>
      </c>
      <c r="U562" s="52" t="s">
        <v>54</v>
      </c>
      <c r="V562" s="52" t="s">
        <v>1957</v>
      </c>
    </row>
    <row r="563" spans="1:22" x14ac:dyDescent="0.25">
      <c r="A563" s="56">
        <v>632972</v>
      </c>
      <c r="B563" s="52" t="s">
        <v>43</v>
      </c>
      <c r="C563" s="52" t="s">
        <v>1820</v>
      </c>
      <c r="D563" s="53">
        <v>2004</v>
      </c>
      <c r="E563" s="52" t="s">
        <v>1821</v>
      </c>
      <c r="F563" s="52" t="s">
        <v>1822</v>
      </c>
      <c r="G563" s="52" t="s">
        <v>1618</v>
      </c>
      <c r="H563" s="54">
        <v>38508</v>
      </c>
      <c r="I563" s="54">
        <v>38508</v>
      </c>
      <c r="J563" s="52" t="s">
        <v>49</v>
      </c>
      <c r="K563" s="53">
        <v>201951</v>
      </c>
      <c r="L563" s="52" t="s">
        <v>59</v>
      </c>
      <c r="M563" s="53">
        <v>1649</v>
      </c>
      <c r="N563" s="52" t="s">
        <v>54</v>
      </c>
      <c r="O563" s="55"/>
      <c r="P563" s="52" t="s">
        <v>54</v>
      </c>
      <c r="Q563" s="55"/>
      <c r="R563" s="52" t="s">
        <v>54</v>
      </c>
      <c r="S563" s="52" t="s">
        <v>54</v>
      </c>
      <c r="T563" s="53" t="b">
        <v>1</v>
      </c>
      <c r="U563" s="52" t="s">
        <v>54</v>
      </c>
      <c r="V563" s="52" t="s">
        <v>1957</v>
      </c>
    </row>
    <row r="564" spans="1:22" x14ac:dyDescent="0.25">
      <c r="A564" s="56">
        <v>632973</v>
      </c>
      <c r="B564" s="52" t="s">
        <v>43</v>
      </c>
      <c r="C564" s="52" t="s">
        <v>1817</v>
      </c>
      <c r="D564" s="53">
        <v>2004</v>
      </c>
      <c r="E564" s="52" t="s">
        <v>1818</v>
      </c>
      <c r="F564" s="52" t="s">
        <v>1819</v>
      </c>
      <c r="G564" s="52" t="s">
        <v>1618</v>
      </c>
      <c r="H564" s="54">
        <v>38498</v>
      </c>
      <c r="I564" s="54">
        <v>38498</v>
      </c>
      <c r="J564" s="52" t="s">
        <v>49</v>
      </c>
      <c r="K564" s="53">
        <v>202083</v>
      </c>
      <c r="L564" s="52" t="s">
        <v>54</v>
      </c>
      <c r="M564" s="55"/>
      <c r="N564" s="52" t="s">
        <v>54</v>
      </c>
      <c r="O564" s="55"/>
      <c r="P564" s="52" t="s">
        <v>54</v>
      </c>
      <c r="Q564" s="55"/>
      <c r="R564" s="52" t="s">
        <v>54</v>
      </c>
      <c r="S564" s="52" t="s">
        <v>54</v>
      </c>
      <c r="T564" s="53" t="b">
        <v>1</v>
      </c>
      <c r="U564" s="52" t="s">
        <v>54</v>
      </c>
      <c r="V564" s="52" t="s">
        <v>1957</v>
      </c>
    </row>
    <row r="565" spans="1:22" x14ac:dyDescent="0.25">
      <c r="A565" s="56">
        <v>632978</v>
      </c>
      <c r="B565" s="52" t="s">
        <v>43</v>
      </c>
      <c r="C565" s="52" t="s">
        <v>1758</v>
      </c>
      <c r="D565" s="53">
        <v>2004</v>
      </c>
      <c r="E565" s="52" t="s">
        <v>1759</v>
      </c>
      <c r="F565" s="52" t="s">
        <v>1760</v>
      </c>
      <c r="G565" s="52" t="s">
        <v>1618</v>
      </c>
      <c r="H565" s="54">
        <v>38810</v>
      </c>
      <c r="I565" s="54">
        <v>38810</v>
      </c>
      <c r="J565" s="52" t="s">
        <v>49</v>
      </c>
      <c r="K565" s="53">
        <v>93734</v>
      </c>
      <c r="L565" s="52" t="s">
        <v>59</v>
      </c>
      <c r="M565" s="53">
        <v>661</v>
      </c>
      <c r="N565" s="52" t="s">
        <v>54</v>
      </c>
      <c r="O565" s="55"/>
      <c r="P565" s="52" t="s">
        <v>54</v>
      </c>
      <c r="Q565" s="55"/>
      <c r="R565" s="52" t="s">
        <v>54</v>
      </c>
      <c r="S565" s="52" t="s">
        <v>54</v>
      </c>
      <c r="T565" s="53" t="b">
        <v>1</v>
      </c>
      <c r="U565" s="52" t="s">
        <v>54</v>
      </c>
      <c r="V565" s="52" t="s">
        <v>1957</v>
      </c>
    </row>
    <row r="566" spans="1:22" x14ac:dyDescent="0.25">
      <c r="A566" s="56">
        <v>632979</v>
      </c>
      <c r="B566" s="52" t="s">
        <v>43</v>
      </c>
      <c r="C566" s="52" t="s">
        <v>1555</v>
      </c>
      <c r="D566" s="53">
        <v>2005</v>
      </c>
      <c r="E566" s="52" t="s">
        <v>1773</v>
      </c>
      <c r="F566" s="52" t="s">
        <v>1760</v>
      </c>
      <c r="G566" s="52" t="s">
        <v>1618</v>
      </c>
      <c r="H566" s="54">
        <v>38873</v>
      </c>
      <c r="I566" s="54">
        <v>38887</v>
      </c>
      <c r="J566" s="52" t="s">
        <v>49</v>
      </c>
      <c r="K566" s="53">
        <v>90548</v>
      </c>
      <c r="L566" s="52" t="s">
        <v>59</v>
      </c>
      <c r="M566" s="53">
        <v>5185</v>
      </c>
      <c r="N566" s="52" t="s">
        <v>49</v>
      </c>
      <c r="O566" s="53">
        <v>4967</v>
      </c>
      <c r="P566" s="52" t="s">
        <v>54</v>
      </c>
      <c r="Q566" s="55"/>
      <c r="R566" s="52" t="s">
        <v>54</v>
      </c>
      <c r="S566" s="52" t="s">
        <v>54</v>
      </c>
      <c r="T566" s="53" t="b">
        <v>0</v>
      </c>
      <c r="U566" s="52" t="s">
        <v>54</v>
      </c>
      <c r="V566" s="52" t="s">
        <v>54</v>
      </c>
    </row>
    <row r="567" spans="1:22" x14ac:dyDescent="0.25">
      <c r="A567" s="56">
        <v>632987</v>
      </c>
      <c r="B567" s="52" t="s">
        <v>43</v>
      </c>
      <c r="C567" s="52" t="s">
        <v>1774</v>
      </c>
      <c r="D567" s="53">
        <v>2005</v>
      </c>
      <c r="E567" s="52" t="s">
        <v>54</v>
      </c>
      <c r="F567" s="52" t="s">
        <v>1775</v>
      </c>
      <c r="G567" s="52" t="s">
        <v>1618</v>
      </c>
      <c r="H567" s="54">
        <v>38869</v>
      </c>
      <c r="I567" s="54">
        <v>38869</v>
      </c>
      <c r="J567" s="52" t="s">
        <v>49</v>
      </c>
      <c r="K567" s="53">
        <v>51864</v>
      </c>
      <c r="L567" s="52" t="s">
        <v>54</v>
      </c>
      <c r="M567" s="55"/>
      <c r="N567" s="52" t="s">
        <v>54</v>
      </c>
      <c r="O567" s="55"/>
      <c r="P567" s="52" t="s">
        <v>54</v>
      </c>
      <c r="Q567" s="55"/>
      <c r="R567" s="52" t="s">
        <v>54</v>
      </c>
      <c r="S567" s="52" t="s">
        <v>54</v>
      </c>
      <c r="T567" s="53" t="b">
        <v>0</v>
      </c>
      <c r="U567" s="52" t="s">
        <v>54</v>
      </c>
      <c r="V567" s="52" t="s">
        <v>54</v>
      </c>
    </row>
    <row r="568" spans="1:22" x14ac:dyDescent="0.25">
      <c r="A568" s="56">
        <v>633038</v>
      </c>
      <c r="B568" s="52" t="s">
        <v>43</v>
      </c>
      <c r="C568" s="52" t="s">
        <v>1967</v>
      </c>
      <c r="D568" s="53">
        <v>1983</v>
      </c>
      <c r="E568" s="52" t="s">
        <v>1985</v>
      </c>
      <c r="F568" s="52" t="s">
        <v>1969</v>
      </c>
      <c r="G568" s="52" t="s">
        <v>1618</v>
      </c>
      <c r="H568" s="54">
        <v>30848</v>
      </c>
      <c r="I568" s="54">
        <v>30848</v>
      </c>
      <c r="J568" s="52" t="s">
        <v>49</v>
      </c>
      <c r="K568" s="53">
        <v>25316</v>
      </c>
      <c r="L568" s="52" t="s">
        <v>54</v>
      </c>
      <c r="M568" s="55"/>
      <c r="N568" s="52" t="s">
        <v>59</v>
      </c>
      <c r="O568" s="53">
        <v>611062</v>
      </c>
      <c r="P568" s="52" t="s">
        <v>49</v>
      </c>
      <c r="Q568" s="53">
        <v>230</v>
      </c>
      <c r="R568" s="52" t="s">
        <v>54</v>
      </c>
      <c r="S568" s="52" t="s">
        <v>54</v>
      </c>
      <c r="T568" s="53" t="b">
        <v>1</v>
      </c>
      <c r="U568" s="52" t="s">
        <v>54</v>
      </c>
      <c r="V568" s="52" t="s">
        <v>1970</v>
      </c>
    </row>
    <row r="569" spans="1:22" x14ac:dyDescent="0.25">
      <c r="A569" s="56">
        <v>633039</v>
      </c>
      <c r="B569" s="52" t="s">
        <v>43</v>
      </c>
      <c r="C569" s="52" t="s">
        <v>1967</v>
      </c>
      <c r="D569" s="53">
        <v>1983</v>
      </c>
      <c r="E569" s="52" t="s">
        <v>1985</v>
      </c>
      <c r="F569" s="52" t="s">
        <v>1969</v>
      </c>
      <c r="G569" s="52" t="s">
        <v>1618</v>
      </c>
      <c r="H569" s="54">
        <v>30848</v>
      </c>
      <c r="I569" s="54">
        <v>30848</v>
      </c>
      <c r="J569" s="52" t="s">
        <v>49</v>
      </c>
      <c r="K569" s="53">
        <v>24964</v>
      </c>
      <c r="L569" s="52" t="s">
        <v>54</v>
      </c>
      <c r="M569" s="55"/>
      <c r="N569" s="52" t="s">
        <v>59</v>
      </c>
      <c r="O569" s="53">
        <v>602571</v>
      </c>
      <c r="P569" s="52" t="s">
        <v>49</v>
      </c>
      <c r="Q569" s="53">
        <v>227</v>
      </c>
      <c r="R569" s="52" t="s">
        <v>54</v>
      </c>
      <c r="S569" s="52" t="s">
        <v>54</v>
      </c>
      <c r="T569" s="53" t="b">
        <v>1</v>
      </c>
      <c r="U569" s="52" t="s">
        <v>54</v>
      </c>
      <c r="V569" s="52" t="s">
        <v>1970</v>
      </c>
    </row>
    <row r="570" spans="1:22" x14ac:dyDescent="0.25">
      <c r="A570" s="56">
        <v>633042</v>
      </c>
      <c r="B570" s="52" t="s">
        <v>43</v>
      </c>
      <c r="C570" s="52" t="s">
        <v>1967</v>
      </c>
      <c r="D570" s="53">
        <v>1983</v>
      </c>
      <c r="E570" s="52" t="s">
        <v>1985</v>
      </c>
      <c r="F570" s="52" t="s">
        <v>1969</v>
      </c>
      <c r="G570" s="52" t="s">
        <v>1618</v>
      </c>
      <c r="H570" s="54">
        <v>30898</v>
      </c>
      <c r="I570" s="54">
        <v>30898</v>
      </c>
      <c r="J570" s="52" t="s">
        <v>49</v>
      </c>
      <c r="K570" s="53">
        <v>26881</v>
      </c>
      <c r="L570" s="52" t="s">
        <v>54</v>
      </c>
      <c r="M570" s="55"/>
      <c r="N570" s="52" t="s">
        <v>59</v>
      </c>
      <c r="O570" s="53">
        <v>135408</v>
      </c>
      <c r="P570" s="52" t="s">
        <v>49</v>
      </c>
      <c r="Q570" s="53">
        <v>54</v>
      </c>
      <c r="R570" s="52" t="s">
        <v>54</v>
      </c>
      <c r="S570" s="52" t="s">
        <v>54</v>
      </c>
      <c r="T570" s="53" t="b">
        <v>1</v>
      </c>
      <c r="U570" s="52" t="s">
        <v>54</v>
      </c>
      <c r="V570" s="52" t="s">
        <v>1970</v>
      </c>
    </row>
    <row r="571" spans="1:22" x14ac:dyDescent="0.25">
      <c r="A571" s="56">
        <v>633043</v>
      </c>
      <c r="B571" s="52" t="s">
        <v>43</v>
      </c>
      <c r="C571" s="52" t="s">
        <v>1967</v>
      </c>
      <c r="D571" s="53">
        <v>1983</v>
      </c>
      <c r="E571" s="52" t="s">
        <v>1985</v>
      </c>
      <c r="F571" s="52" t="s">
        <v>1969</v>
      </c>
      <c r="G571" s="52" t="s">
        <v>1618</v>
      </c>
      <c r="H571" s="54">
        <v>30898</v>
      </c>
      <c r="I571" s="54">
        <v>30898</v>
      </c>
      <c r="J571" s="52" t="s">
        <v>49</v>
      </c>
      <c r="K571" s="53">
        <v>26979</v>
      </c>
      <c r="L571" s="52" t="s">
        <v>54</v>
      </c>
      <c r="M571" s="55"/>
      <c r="N571" s="52" t="s">
        <v>59</v>
      </c>
      <c r="O571" s="53">
        <v>135409</v>
      </c>
      <c r="P571" s="52" t="s">
        <v>49</v>
      </c>
      <c r="Q571" s="53">
        <v>54</v>
      </c>
      <c r="R571" s="52" t="s">
        <v>54</v>
      </c>
      <c r="S571" s="52" t="s">
        <v>54</v>
      </c>
      <c r="T571" s="53" t="b">
        <v>1</v>
      </c>
      <c r="U571" s="52" t="s">
        <v>54</v>
      </c>
      <c r="V571" s="52" t="s">
        <v>1970</v>
      </c>
    </row>
    <row r="572" spans="1:22" x14ac:dyDescent="0.25">
      <c r="A572" s="56">
        <v>633089</v>
      </c>
      <c r="B572" s="52" t="s">
        <v>43</v>
      </c>
      <c r="C572" s="52" t="s">
        <v>1758</v>
      </c>
      <c r="D572" s="53">
        <v>2004</v>
      </c>
      <c r="E572" s="52" t="s">
        <v>1832</v>
      </c>
      <c r="F572" s="52" t="s">
        <v>1833</v>
      </c>
      <c r="G572" s="52" t="s">
        <v>1618</v>
      </c>
      <c r="H572" s="54">
        <v>38807</v>
      </c>
      <c r="I572" s="54">
        <v>38807</v>
      </c>
      <c r="J572" s="52" t="s">
        <v>49</v>
      </c>
      <c r="K572" s="53">
        <v>72880</v>
      </c>
      <c r="L572" s="52" t="s">
        <v>59</v>
      </c>
      <c r="M572" s="53">
        <v>607</v>
      </c>
      <c r="N572" s="52" t="s">
        <v>49</v>
      </c>
      <c r="O572" s="53">
        <v>2433</v>
      </c>
      <c r="P572" s="52" t="s">
        <v>54</v>
      </c>
      <c r="Q572" s="55"/>
      <c r="R572" s="52" t="s">
        <v>54</v>
      </c>
      <c r="S572" s="52" t="s">
        <v>54</v>
      </c>
      <c r="T572" s="53" t="b">
        <v>1</v>
      </c>
      <c r="U572" s="52" t="s">
        <v>54</v>
      </c>
      <c r="V572" s="52" t="s">
        <v>1957</v>
      </c>
    </row>
    <row r="573" spans="1:22" x14ac:dyDescent="0.25">
      <c r="A573" s="56">
        <v>633172</v>
      </c>
      <c r="B573" s="52" t="s">
        <v>43</v>
      </c>
      <c r="C573" s="52" t="s">
        <v>1776</v>
      </c>
      <c r="D573" s="53">
        <v>2005</v>
      </c>
      <c r="E573" s="52" t="s">
        <v>1777</v>
      </c>
      <c r="F573" s="52" t="s">
        <v>1778</v>
      </c>
      <c r="G573" s="52" t="s">
        <v>43</v>
      </c>
      <c r="H573" s="54">
        <v>38845</v>
      </c>
      <c r="I573" s="54">
        <v>38859</v>
      </c>
      <c r="J573" s="52" t="s">
        <v>1655</v>
      </c>
      <c r="K573" s="53">
        <v>203916</v>
      </c>
      <c r="L573" s="52" t="s">
        <v>59</v>
      </c>
      <c r="M573" s="53">
        <v>615</v>
      </c>
      <c r="N573" s="52" t="s">
        <v>1655</v>
      </c>
      <c r="O573" s="53">
        <v>369</v>
      </c>
      <c r="P573" s="52" t="s">
        <v>54</v>
      </c>
      <c r="Q573" s="55"/>
      <c r="R573" s="52" t="s">
        <v>1630</v>
      </c>
      <c r="S573" s="52" t="s">
        <v>1779</v>
      </c>
      <c r="T573" s="53" t="b">
        <v>0</v>
      </c>
      <c r="U573" s="52" t="s">
        <v>54</v>
      </c>
      <c r="V573" s="52" t="s">
        <v>54</v>
      </c>
    </row>
    <row r="574" spans="1:22" x14ac:dyDescent="0.25">
      <c r="A574" s="56">
        <v>633173</v>
      </c>
      <c r="B574" s="52" t="s">
        <v>43</v>
      </c>
      <c r="C574" s="52" t="s">
        <v>1686</v>
      </c>
      <c r="D574" s="53">
        <v>2005</v>
      </c>
      <c r="E574" s="52" t="s">
        <v>1780</v>
      </c>
      <c r="F574" s="52" t="s">
        <v>1688</v>
      </c>
      <c r="G574" s="52" t="s">
        <v>1618</v>
      </c>
      <c r="H574" s="54">
        <v>38882</v>
      </c>
      <c r="I574" s="54">
        <v>38889</v>
      </c>
      <c r="J574" s="52" t="s">
        <v>49</v>
      </c>
      <c r="K574" s="53">
        <v>199445</v>
      </c>
      <c r="L574" s="52" t="s">
        <v>54</v>
      </c>
      <c r="M574" s="55"/>
      <c r="N574" s="52" t="s">
        <v>49</v>
      </c>
      <c r="O574" s="53">
        <v>1406</v>
      </c>
      <c r="P574" s="52" t="s">
        <v>54</v>
      </c>
      <c r="Q574" s="55"/>
      <c r="R574" s="52" t="s">
        <v>54</v>
      </c>
      <c r="S574" s="52" t="s">
        <v>54</v>
      </c>
      <c r="T574" s="53" t="b">
        <v>0</v>
      </c>
      <c r="U574" s="52" t="s">
        <v>54</v>
      </c>
      <c r="V574" s="52" t="s">
        <v>54</v>
      </c>
    </row>
    <row r="575" spans="1:22" x14ac:dyDescent="0.25">
      <c r="A575" s="56">
        <v>633176</v>
      </c>
      <c r="B575" s="52" t="s">
        <v>43</v>
      </c>
      <c r="C575" s="52" t="s">
        <v>1781</v>
      </c>
      <c r="D575" s="53">
        <v>2005</v>
      </c>
      <c r="E575" s="52" t="s">
        <v>1718</v>
      </c>
      <c r="F575" s="52" t="s">
        <v>1782</v>
      </c>
      <c r="G575" s="52" t="s">
        <v>43</v>
      </c>
      <c r="H575" s="54">
        <v>39177</v>
      </c>
      <c r="I575" s="54">
        <v>39177</v>
      </c>
      <c r="J575" s="52" t="s">
        <v>49</v>
      </c>
      <c r="K575" s="53">
        <v>74633</v>
      </c>
      <c r="L575" s="52" t="s">
        <v>54</v>
      </c>
      <c r="M575" s="55"/>
      <c r="N575" s="52" t="s">
        <v>54</v>
      </c>
      <c r="O575" s="55"/>
      <c r="P575" s="52" t="s">
        <v>54</v>
      </c>
      <c r="Q575" s="55"/>
      <c r="R575" s="52" t="s">
        <v>1664</v>
      </c>
      <c r="S575" s="52" t="s">
        <v>1783</v>
      </c>
      <c r="T575" s="53" t="b">
        <v>0</v>
      </c>
      <c r="U575" s="52" t="s">
        <v>54</v>
      </c>
      <c r="V575" s="52" t="s">
        <v>54</v>
      </c>
    </row>
    <row r="576" spans="1:22" x14ac:dyDescent="0.25">
      <c r="A576" s="56">
        <v>633285</v>
      </c>
      <c r="B576" s="52" t="s">
        <v>43</v>
      </c>
      <c r="C576" s="52" t="s">
        <v>1747</v>
      </c>
      <c r="D576" s="53">
        <v>2005</v>
      </c>
      <c r="E576" s="52" t="s">
        <v>1748</v>
      </c>
      <c r="F576" s="52" t="s">
        <v>1784</v>
      </c>
      <c r="G576" s="52" t="s">
        <v>1618</v>
      </c>
      <c r="H576" s="54">
        <v>38870</v>
      </c>
      <c r="I576" s="54">
        <v>38873</v>
      </c>
      <c r="J576" s="52" t="s">
        <v>49</v>
      </c>
      <c r="K576" s="53">
        <v>136519</v>
      </c>
      <c r="L576" s="52" t="s">
        <v>59</v>
      </c>
      <c r="M576" s="53">
        <v>8143</v>
      </c>
      <c r="N576" s="52" t="s">
        <v>49</v>
      </c>
      <c r="O576" s="53">
        <v>45027</v>
      </c>
      <c r="P576" s="52" t="s">
        <v>59</v>
      </c>
      <c r="Q576" s="53">
        <v>1437</v>
      </c>
      <c r="R576" s="52" t="s">
        <v>1630</v>
      </c>
      <c r="S576" s="52" t="s">
        <v>1785</v>
      </c>
      <c r="T576" s="53" t="b">
        <v>0</v>
      </c>
      <c r="U576" s="52" t="s">
        <v>54</v>
      </c>
      <c r="V576" s="52" t="s">
        <v>54</v>
      </c>
    </row>
    <row r="577" spans="1:22" x14ac:dyDescent="0.25">
      <c r="A577" s="56">
        <v>633286</v>
      </c>
      <c r="B577" s="52" t="s">
        <v>43</v>
      </c>
      <c r="C577" s="52" t="s">
        <v>1730</v>
      </c>
      <c r="D577" s="53">
        <v>2005</v>
      </c>
      <c r="E577" s="52" t="s">
        <v>1744</v>
      </c>
      <c r="F577" s="52" t="s">
        <v>1745</v>
      </c>
      <c r="G577" s="52" t="s">
        <v>1618</v>
      </c>
      <c r="H577" s="54">
        <v>38852</v>
      </c>
      <c r="I577" s="54">
        <v>38862</v>
      </c>
      <c r="J577" s="52" t="s">
        <v>49</v>
      </c>
      <c r="K577" s="53">
        <v>120154</v>
      </c>
      <c r="L577" s="52" t="s">
        <v>59</v>
      </c>
      <c r="M577" s="53">
        <v>7920</v>
      </c>
      <c r="N577" s="52" t="s">
        <v>49</v>
      </c>
      <c r="O577" s="53">
        <v>2943809</v>
      </c>
      <c r="P577" s="52" t="s">
        <v>59</v>
      </c>
      <c r="Q577" s="53">
        <v>404407</v>
      </c>
      <c r="R577" s="52" t="s">
        <v>1630</v>
      </c>
      <c r="S577" s="52" t="s">
        <v>1786</v>
      </c>
      <c r="T577" s="53" t="b">
        <v>0</v>
      </c>
      <c r="U577" s="52" t="s">
        <v>54</v>
      </c>
      <c r="V577" s="52" t="s">
        <v>54</v>
      </c>
    </row>
    <row r="578" spans="1:22" x14ac:dyDescent="0.25">
      <c r="A578" s="56">
        <v>633287</v>
      </c>
      <c r="B578" s="52" t="s">
        <v>43</v>
      </c>
      <c r="C578" s="52" t="s">
        <v>1787</v>
      </c>
      <c r="D578" s="53">
        <v>2005</v>
      </c>
      <c r="E578" s="52" t="s">
        <v>1788</v>
      </c>
      <c r="F578" s="52" t="s">
        <v>1789</v>
      </c>
      <c r="G578" s="52" t="s">
        <v>1618</v>
      </c>
      <c r="H578" s="54">
        <v>38887</v>
      </c>
      <c r="I578" s="54">
        <v>38908</v>
      </c>
      <c r="J578" s="52" t="s">
        <v>49</v>
      </c>
      <c r="K578" s="53">
        <v>178376</v>
      </c>
      <c r="L578" s="52" t="s">
        <v>54</v>
      </c>
      <c r="M578" s="55"/>
      <c r="N578" s="52" t="s">
        <v>49</v>
      </c>
      <c r="O578" s="53">
        <v>26253</v>
      </c>
      <c r="P578" s="52" t="s">
        <v>59</v>
      </c>
      <c r="Q578" s="53">
        <v>4553523</v>
      </c>
      <c r="R578" s="52" t="s">
        <v>54</v>
      </c>
      <c r="S578" s="52" t="s">
        <v>54</v>
      </c>
      <c r="T578" s="53" t="b">
        <v>0</v>
      </c>
      <c r="U578" s="52" t="s">
        <v>54</v>
      </c>
      <c r="V578" s="52" t="s">
        <v>54</v>
      </c>
    </row>
    <row r="579" spans="1:22" x14ac:dyDescent="0.25">
      <c r="A579" s="56">
        <v>633289</v>
      </c>
      <c r="B579" s="52" t="s">
        <v>43</v>
      </c>
      <c r="C579" s="52" t="s">
        <v>1758</v>
      </c>
      <c r="D579" s="53">
        <v>2005</v>
      </c>
      <c r="E579" s="52" t="s">
        <v>1790</v>
      </c>
      <c r="F579" s="52" t="s">
        <v>1791</v>
      </c>
      <c r="G579" s="52" t="s">
        <v>1618</v>
      </c>
      <c r="H579" s="54">
        <v>39181</v>
      </c>
      <c r="I579" s="54">
        <v>39198</v>
      </c>
      <c r="J579" s="52" t="s">
        <v>49</v>
      </c>
      <c r="K579" s="53">
        <v>69491</v>
      </c>
      <c r="L579" s="52" t="s">
        <v>59</v>
      </c>
      <c r="M579" s="53">
        <v>1297</v>
      </c>
      <c r="N579" s="52" t="s">
        <v>49</v>
      </c>
      <c r="O579" s="53">
        <v>1237</v>
      </c>
      <c r="P579" s="52" t="s">
        <v>54</v>
      </c>
      <c r="Q579" s="55"/>
      <c r="R579" s="52" t="s">
        <v>54</v>
      </c>
      <c r="S579" s="52" t="s">
        <v>54</v>
      </c>
      <c r="T579" s="53" t="b">
        <v>0</v>
      </c>
      <c r="U579" s="52" t="s">
        <v>54</v>
      </c>
      <c r="V579" s="52" t="s">
        <v>54</v>
      </c>
    </row>
    <row r="580" spans="1:22" x14ac:dyDescent="0.25">
      <c r="A580" s="56">
        <v>633298</v>
      </c>
      <c r="B580" s="52" t="s">
        <v>43</v>
      </c>
      <c r="C580" s="52" t="s">
        <v>1792</v>
      </c>
      <c r="D580" s="53">
        <v>2005</v>
      </c>
      <c r="E580" s="52" t="s">
        <v>1793</v>
      </c>
      <c r="F580" s="52" t="s">
        <v>1688</v>
      </c>
      <c r="G580" s="52" t="s">
        <v>1622</v>
      </c>
      <c r="H580" s="54">
        <v>38849</v>
      </c>
      <c r="I580" s="54">
        <v>38849</v>
      </c>
      <c r="J580" s="52" t="s">
        <v>49</v>
      </c>
      <c r="K580" s="53">
        <v>202490</v>
      </c>
      <c r="L580" s="52" t="s">
        <v>59</v>
      </c>
      <c r="M580" s="53">
        <v>1906</v>
      </c>
      <c r="N580" s="52" t="s">
        <v>49</v>
      </c>
      <c r="O580" s="53">
        <v>574</v>
      </c>
      <c r="P580" s="52" t="s">
        <v>54</v>
      </c>
      <c r="Q580" s="55"/>
      <c r="R580" s="52" t="s">
        <v>54</v>
      </c>
      <c r="S580" s="52" t="s">
        <v>54</v>
      </c>
      <c r="T580" s="53" t="b">
        <v>0</v>
      </c>
      <c r="U580" s="52" t="s">
        <v>54</v>
      </c>
      <c r="V580" s="52" t="s">
        <v>54</v>
      </c>
    </row>
    <row r="581" spans="1:22" x14ac:dyDescent="0.25">
      <c r="A581" s="56">
        <v>633299</v>
      </c>
      <c r="B581" s="52" t="s">
        <v>43</v>
      </c>
      <c r="C581" s="52" t="s">
        <v>1792</v>
      </c>
      <c r="D581" s="53">
        <v>2005</v>
      </c>
      <c r="E581" s="52" t="s">
        <v>1793</v>
      </c>
      <c r="F581" s="52" t="s">
        <v>1688</v>
      </c>
      <c r="G581" s="52" t="s">
        <v>1622</v>
      </c>
      <c r="H581" s="54">
        <v>38882</v>
      </c>
      <c r="I581" s="54">
        <v>38882</v>
      </c>
      <c r="J581" s="52" t="s">
        <v>49</v>
      </c>
      <c r="K581" s="53">
        <v>223048</v>
      </c>
      <c r="L581" s="52" t="s">
        <v>59</v>
      </c>
      <c r="M581" s="53">
        <v>428</v>
      </c>
      <c r="N581" s="52" t="s">
        <v>49</v>
      </c>
      <c r="O581" s="53">
        <v>1757</v>
      </c>
      <c r="P581" s="52" t="s">
        <v>54</v>
      </c>
      <c r="Q581" s="55"/>
      <c r="R581" s="52" t="s">
        <v>54</v>
      </c>
      <c r="S581" s="52" t="s">
        <v>54</v>
      </c>
      <c r="T581" s="53" t="b">
        <v>0</v>
      </c>
      <c r="U581" s="52" t="s">
        <v>54</v>
      </c>
      <c r="V581" s="52" t="s">
        <v>54</v>
      </c>
    </row>
    <row r="582" spans="1:22" x14ac:dyDescent="0.25">
      <c r="A582" s="56">
        <v>633364</v>
      </c>
      <c r="B582" s="52" t="s">
        <v>43</v>
      </c>
      <c r="C582" s="52" t="s">
        <v>1794</v>
      </c>
      <c r="D582" s="53">
        <v>2005</v>
      </c>
      <c r="E582" s="52" t="s">
        <v>1718</v>
      </c>
      <c r="F582" s="52" t="s">
        <v>1782</v>
      </c>
      <c r="G582" s="52" t="s">
        <v>43</v>
      </c>
      <c r="H582" s="54">
        <v>38883</v>
      </c>
      <c r="I582" s="54">
        <v>38883</v>
      </c>
      <c r="J582" s="52" t="s">
        <v>49</v>
      </c>
      <c r="K582" s="53">
        <v>249673</v>
      </c>
      <c r="L582" s="52" t="s">
        <v>54</v>
      </c>
      <c r="M582" s="55"/>
      <c r="N582" s="52" t="s">
        <v>49</v>
      </c>
      <c r="O582" s="53">
        <v>2522</v>
      </c>
      <c r="P582" s="52" t="s">
        <v>54</v>
      </c>
      <c r="Q582" s="55"/>
      <c r="R582" s="52" t="s">
        <v>54</v>
      </c>
      <c r="S582" s="52" t="s">
        <v>54</v>
      </c>
      <c r="T582" s="53" t="b">
        <v>0</v>
      </c>
      <c r="U582" s="52" t="s">
        <v>54</v>
      </c>
      <c r="V582" s="52" t="s">
        <v>54</v>
      </c>
    </row>
    <row r="583" spans="1:22" x14ac:dyDescent="0.25">
      <c r="A583" s="56">
        <v>633366</v>
      </c>
      <c r="B583" s="52" t="s">
        <v>43</v>
      </c>
      <c r="C583" s="52" t="s">
        <v>1795</v>
      </c>
      <c r="D583" s="53">
        <v>2005</v>
      </c>
      <c r="E583" s="52" t="s">
        <v>1796</v>
      </c>
      <c r="F583" s="52" t="s">
        <v>1797</v>
      </c>
      <c r="G583" s="52" t="s">
        <v>1618</v>
      </c>
      <c r="H583" s="54">
        <v>38853</v>
      </c>
      <c r="I583" s="54">
        <v>38853</v>
      </c>
      <c r="J583" s="52" t="s">
        <v>49</v>
      </c>
      <c r="K583" s="53">
        <v>225216</v>
      </c>
      <c r="L583" s="52" t="s">
        <v>54</v>
      </c>
      <c r="M583" s="55"/>
      <c r="N583" s="52" t="s">
        <v>49</v>
      </c>
      <c r="O583" s="53">
        <v>519</v>
      </c>
      <c r="P583" s="52" t="s">
        <v>54</v>
      </c>
      <c r="Q583" s="55"/>
      <c r="R583" s="52" t="s">
        <v>1630</v>
      </c>
      <c r="S583" s="52" t="s">
        <v>1779</v>
      </c>
      <c r="T583" s="53" t="b">
        <v>0</v>
      </c>
      <c r="U583" s="52" t="s">
        <v>54</v>
      </c>
      <c r="V583" s="52" t="s">
        <v>54</v>
      </c>
    </row>
    <row r="584" spans="1:22" x14ac:dyDescent="0.25">
      <c r="A584" s="56">
        <v>633367</v>
      </c>
      <c r="B584" s="52" t="s">
        <v>43</v>
      </c>
      <c r="C584" s="52" t="s">
        <v>1798</v>
      </c>
      <c r="D584" s="53">
        <v>2005</v>
      </c>
      <c r="E584" s="52" t="s">
        <v>1799</v>
      </c>
      <c r="F584" s="52" t="s">
        <v>1800</v>
      </c>
      <c r="G584" s="52" t="s">
        <v>1618</v>
      </c>
      <c r="H584" s="54">
        <v>38855</v>
      </c>
      <c r="I584" s="54">
        <v>38855</v>
      </c>
      <c r="J584" s="52" t="s">
        <v>49</v>
      </c>
      <c r="K584" s="53">
        <v>198596</v>
      </c>
      <c r="L584" s="52" t="s">
        <v>59</v>
      </c>
      <c r="M584" s="53">
        <v>2089</v>
      </c>
      <c r="N584" s="52" t="s">
        <v>49</v>
      </c>
      <c r="O584" s="53">
        <v>201</v>
      </c>
      <c r="P584" s="52" t="s">
        <v>54</v>
      </c>
      <c r="Q584" s="55"/>
      <c r="R584" s="52" t="s">
        <v>54</v>
      </c>
      <c r="S584" s="52" t="s">
        <v>54</v>
      </c>
      <c r="T584" s="53" t="b">
        <v>0</v>
      </c>
      <c r="U584" s="52" t="s">
        <v>54</v>
      </c>
      <c r="V584" s="52" t="s">
        <v>54</v>
      </c>
    </row>
    <row r="585" spans="1:22" x14ac:dyDescent="0.25">
      <c r="A585" s="56">
        <v>633369</v>
      </c>
      <c r="B585" s="52" t="s">
        <v>43</v>
      </c>
      <c r="C585" s="52" t="s">
        <v>1801</v>
      </c>
      <c r="D585" s="53">
        <v>2005</v>
      </c>
      <c r="E585" s="52" t="s">
        <v>1802</v>
      </c>
      <c r="F585" s="52" t="s">
        <v>1803</v>
      </c>
      <c r="G585" s="52" t="s">
        <v>1618</v>
      </c>
      <c r="H585" s="54">
        <v>38848</v>
      </c>
      <c r="I585" s="54">
        <v>38848</v>
      </c>
      <c r="J585" s="52" t="s">
        <v>1655</v>
      </c>
      <c r="K585" s="53">
        <v>201655</v>
      </c>
      <c r="L585" s="52" t="s">
        <v>59</v>
      </c>
      <c r="M585" s="53">
        <v>364</v>
      </c>
      <c r="N585" s="52" t="s">
        <v>1655</v>
      </c>
      <c r="O585" s="53">
        <v>364</v>
      </c>
      <c r="P585" s="52" t="s">
        <v>54</v>
      </c>
      <c r="Q585" s="55"/>
      <c r="R585" s="52" t="s">
        <v>1630</v>
      </c>
      <c r="S585" s="52" t="s">
        <v>1779</v>
      </c>
      <c r="T585" s="53" t="b">
        <v>0</v>
      </c>
      <c r="U585" s="52" t="s">
        <v>54</v>
      </c>
      <c r="V585" s="52" t="s">
        <v>54</v>
      </c>
    </row>
    <row r="586" spans="1:22" x14ac:dyDescent="0.25">
      <c r="A586" s="56">
        <v>633372</v>
      </c>
      <c r="B586" s="52" t="s">
        <v>43</v>
      </c>
      <c r="C586" s="52" t="s">
        <v>1804</v>
      </c>
      <c r="D586" s="53">
        <v>2005</v>
      </c>
      <c r="E586" s="52" t="s">
        <v>1805</v>
      </c>
      <c r="F586" s="52" t="s">
        <v>1806</v>
      </c>
      <c r="G586" s="52" t="s">
        <v>1618</v>
      </c>
      <c r="H586" s="54">
        <v>38859</v>
      </c>
      <c r="I586" s="54">
        <v>38867</v>
      </c>
      <c r="J586" s="52" t="s">
        <v>49</v>
      </c>
      <c r="K586" s="53">
        <v>196353</v>
      </c>
      <c r="L586" s="52" t="s">
        <v>59</v>
      </c>
      <c r="M586" s="53">
        <v>2647</v>
      </c>
      <c r="N586" s="52" t="s">
        <v>54</v>
      </c>
      <c r="O586" s="55"/>
      <c r="P586" s="52" t="s">
        <v>54</v>
      </c>
      <c r="Q586" s="55"/>
      <c r="R586" s="52" t="s">
        <v>1630</v>
      </c>
      <c r="S586" s="52" t="s">
        <v>1779</v>
      </c>
      <c r="T586" s="53" t="b">
        <v>0</v>
      </c>
      <c r="U586" s="52" t="s">
        <v>54</v>
      </c>
      <c r="V586" s="52" t="s">
        <v>54</v>
      </c>
    </row>
    <row r="587" spans="1:22" x14ac:dyDescent="0.25">
      <c r="A587" s="56">
        <v>633375</v>
      </c>
      <c r="B587" s="52" t="s">
        <v>43</v>
      </c>
      <c r="C587" s="52" t="s">
        <v>1807</v>
      </c>
      <c r="D587" s="53">
        <v>2005</v>
      </c>
      <c r="E587" s="52" t="s">
        <v>1808</v>
      </c>
      <c r="F587" s="52" t="s">
        <v>1809</v>
      </c>
      <c r="G587" s="52" t="s">
        <v>1618</v>
      </c>
      <c r="H587" s="54">
        <v>38867</v>
      </c>
      <c r="I587" s="54">
        <v>38867</v>
      </c>
      <c r="J587" s="52" t="s">
        <v>49</v>
      </c>
      <c r="K587" s="53">
        <v>200181</v>
      </c>
      <c r="L587" s="52" t="s">
        <v>59</v>
      </c>
      <c r="M587" s="53">
        <v>1803</v>
      </c>
      <c r="N587" s="52" t="s">
        <v>49</v>
      </c>
      <c r="O587" s="53">
        <v>648</v>
      </c>
      <c r="P587" s="52" t="s">
        <v>54</v>
      </c>
      <c r="Q587" s="55"/>
      <c r="R587" s="52" t="s">
        <v>54</v>
      </c>
      <c r="S587" s="52" t="s">
        <v>54</v>
      </c>
      <c r="T587" s="53" t="b">
        <v>0</v>
      </c>
      <c r="U587" s="52" t="s">
        <v>54</v>
      </c>
      <c r="V587" s="52" t="s">
        <v>54</v>
      </c>
    </row>
    <row r="588" spans="1:22" x14ac:dyDescent="0.25">
      <c r="A588" s="56">
        <v>633376</v>
      </c>
      <c r="B588" s="52" t="s">
        <v>43</v>
      </c>
      <c r="C588" s="52" t="s">
        <v>1798</v>
      </c>
      <c r="D588" s="53">
        <v>2005</v>
      </c>
      <c r="E588" s="52" t="s">
        <v>1810</v>
      </c>
      <c r="F588" s="52" t="s">
        <v>1811</v>
      </c>
      <c r="G588" s="52" t="s">
        <v>1618</v>
      </c>
      <c r="H588" s="54">
        <v>38863</v>
      </c>
      <c r="I588" s="54">
        <v>38868</v>
      </c>
      <c r="J588" s="52" t="s">
        <v>49</v>
      </c>
      <c r="K588" s="53">
        <v>195273</v>
      </c>
      <c r="L588" s="52" t="s">
        <v>59</v>
      </c>
      <c r="M588" s="53">
        <v>3638</v>
      </c>
      <c r="N588" s="52" t="s">
        <v>49</v>
      </c>
      <c r="O588" s="53">
        <v>3175</v>
      </c>
      <c r="P588" s="52" t="s">
        <v>59</v>
      </c>
      <c r="Q588" s="53">
        <v>484114</v>
      </c>
      <c r="R588" s="52" t="s">
        <v>54</v>
      </c>
      <c r="S588" s="52" t="s">
        <v>54</v>
      </c>
      <c r="T588" s="53" t="b">
        <v>0</v>
      </c>
      <c r="U588" s="52" t="s">
        <v>54</v>
      </c>
      <c r="V588" s="52" t="s">
        <v>54</v>
      </c>
    </row>
    <row r="589" spans="1:22" x14ac:dyDescent="0.25">
      <c r="A589" s="56">
        <v>633379</v>
      </c>
      <c r="B589" s="52" t="s">
        <v>43</v>
      </c>
      <c r="C589" s="52" t="s">
        <v>1798</v>
      </c>
      <c r="D589" s="53">
        <v>2005</v>
      </c>
      <c r="E589" s="52" t="s">
        <v>1812</v>
      </c>
      <c r="F589" s="52" t="s">
        <v>1813</v>
      </c>
      <c r="G589" s="52" t="s">
        <v>1618</v>
      </c>
      <c r="H589" s="54">
        <v>38852</v>
      </c>
      <c r="I589" s="54">
        <v>38870</v>
      </c>
      <c r="J589" s="52" t="s">
        <v>49</v>
      </c>
      <c r="K589" s="53">
        <v>202922</v>
      </c>
      <c r="L589" s="52" t="s">
        <v>59</v>
      </c>
      <c r="M589" s="53">
        <v>244</v>
      </c>
      <c r="N589" s="52" t="s">
        <v>49</v>
      </c>
      <c r="O589" s="53">
        <v>468</v>
      </c>
      <c r="P589" s="52" t="s">
        <v>54</v>
      </c>
      <c r="Q589" s="55"/>
      <c r="R589" s="52" t="s">
        <v>54</v>
      </c>
      <c r="S589" s="52" t="s">
        <v>54</v>
      </c>
      <c r="T589" s="53" t="b">
        <v>0</v>
      </c>
      <c r="U589" s="52" t="s">
        <v>54</v>
      </c>
      <c r="V589" s="52" t="s">
        <v>54</v>
      </c>
    </row>
    <row r="590" spans="1:22" x14ac:dyDescent="0.25">
      <c r="A590" s="56">
        <v>633381</v>
      </c>
      <c r="B590" s="52" t="s">
        <v>43</v>
      </c>
      <c r="C590" s="52" t="s">
        <v>1814</v>
      </c>
      <c r="D590" s="53">
        <v>2005</v>
      </c>
      <c r="E590" s="52" t="s">
        <v>1815</v>
      </c>
      <c r="F590" s="52" t="s">
        <v>1816</v>
      </c>
      <c r="G590" s="52" t="s">
        <v>1622</v>
      </c>
      <c r="H590" s="54">
        <v>38869</v>
      </c>
      <c r="I590" s="54">
        <v>38885</v>
      </c>
      <c r="J590" s="52" t="s">
        <v>49</v>
      </c>
      <c r="K590" s="53">
        <v>204637</v>
      </c>
      <c r="L590" s="52" t="s">
        <v>59</v>
      </c>
      <c r="M590" s="53">
        <v>1198</v>
      </c>
      <c r="N590" s="52" t="s">
        <v>49</v>
      </c>
      <c r="O590" s="53">
        <v>801</v>
      </c>
      <c r="P590" s="52" t="s">
        <v>54</v>
      </c>
      <c r="Q590" s="55"/>
      <c r="R590" s="52" t="s">
        <v>1630</v>
      </c>
      <c r="S590" s="52" t="s">
        <v>1779</v>
      </c>
      <c r="T590" s="53" t="b">
        <v>0</v>
      </c>
      <c r="U590" s="52" t="s">
        <v>54</v>
      </c>
      <c r="V590" s="52" t="s">
        <v>54</v>
      </c>
    </row>
    <row r="591" spans="1:22" x14ac:dyDescent="0.25">
      <c r="A591" s="56">
        <v>633382</v>
      </c>
      <c r="B591" s="52" t="s">
        <v>43</v>
      </c>
      <c r="C591" s="52" t="s">
        <v>1817</v>
      </c>
      <c r="D591" s="53">
        <v>2005</v>
      </c>
      <c r="E591" s="52" t="s">
        <v>1818</v>
      </c>
      <c r="F591" s="52" t="s">
        <v>1819</v>
      </c>
      <c r="G591" s="52" t="s">
        <v>1618</v>
      </c>
      <c r="H591" s="54">
        <v>38869</v>
      </c>
      <c r="I591" s="54">
        <v>38869</v>
      </c>
      <c r="J591" s="52" t="s">
        <v>49</v>
      </c>
      <c r="K591" s="53">
        <v>202786</v>
      </c>
      <c r="L591" s="52" t="s">
        <v>54</v>
      </c>
      <c r="M591" s="55"/>
      <c r="N591" s="52" t="s">
        <v>49</v>
      </c>
      <c r="O591" s="53">
        <v>244</v>
      </c>
      <c r="P591" s="52" t="s">
        <v>54</v>
      </c>
      <c r="Q591" s="55"/>
      <c r="R591" s="52" t="s">
        <v>54</v>
      </c>
      <c r="S591" s="52" t="s">
        <v>54</v>
      </c>
      <c r="T591" s="53" t="b">
        <v>0</v>
      </c>
      <c r="U591" s="52" t="s">
        <v>54</v>
      </c>
      <c r="V591" s="52" t="s">
        <v>54</v>
      </c>
    </row>
    <row r="592" spans="1:22" x14ac:dyDescent="0.25">
      <c r="A592" s="56">
        <v>633383</v>
      </c>
      <c r="B592" s="52" t="s">
        <v>43</v>
      </c>
      <c r="C592" s="52" t="s">
        <v>1820</v>
      </c>
      <c r="D592" s="53">
        <v>2005</v>
      </c>
      <c r="E592" s="52" t="s">
        <v>1821</v>
      </c>
      <c r="F592" s="52" t="s">
        <v>1822</v>
      </c>
      <c r="G592" s="52" t="s">
        <v>1618</v>
      </c>
      <c r="H592" s="54">
        <v>38880</v>
      </c>
      <c r="I592" s="54">
        <v>38880</v>
      </c>
      <c r="J592" s="52" t="s">
        <v>49</v>
      </c>
      <c r="K592" s="53">
        <v>199341</v>
      </c>
      <c r="L592" s="52" t="s">
        <v>59</v>
      </c>
      <c r="M592" s="53">
        <v>6173</v>
      </c>
      <c r="N592" s="52" t="s">
        <v>49</v>
      </c>
      <c r="O592" s="53">
        <v>267</v>
      </c>
      <c r="P592" s="52" t="s">
        <v>54</v>
      </c>
      <c r="Q592" s="55"/>
      <c r="R592" s="52" t="s">
        <v>54</v>
      </c>
      <c r="S592" s="52" t="s">
        <v>54</v>
      </c>
      <c r="T592" s="53" t="b">
        <v>0</v>
      </c>
      <c r="U592" s="52" t="s">
        <v>54</v>
      </c>
      <c r="V592" s="52" t="s">
        <v>54</v>
      </c>
    </row>
    <row r="593" spans="1:22" x14ac:dyDescent="0.25">
      <c r="A593" s="56">
        <v>633385</v>
      </c>
      <c r="B593" s="52" t="s">
        <v>43</v>
      </c>
      <c r="C593" s="52" t="s">
        <v>1792</v>
      </c>
      <c r="D593" s="53">
        <v>2006</v>
      </c>
      <c r="E593" s="52" t="s">
        <v>1793</v>
      </c>
      <c r="F593" s="52" t="s">
        <v>1688</v>
      </c>
      <c r="G593" s="52" t="s">
        <v>1622</v>
      </c>
      <c r="H593" s="54">
        <v>39218</v>
      </c>
      <c r="I593" s="54">
        <v>39219</v>
      </c>
      <c r="J593" s="52" t="s">
        <v>49</v>
      </c>
      <c r="K593" s="53">
        <v>201083</v>
      </c>
      <c r="L593" s="52" t="s">
        <v>59</v>
      </c>
      <c r="M593" s="53">
        <v>1575</v>
      </c>
      <c r="N593" s="52" t="s">
        <v>49</v>
      </c>
      <c r="O593" s="53">
        <v>1867</v>
      </c>
      <c r="P593" s="52" t="s">
        <v>54</v>
      </c>
      <c r="Q593" s="55"/>
      <c r="R593" s="52" t="s">
        <v>54</v>
      </c>
      <c r="S593" s="52" t="s">
        <v>54</v>
      </c>
      <c r="T593" s="53" t="b">
        <v>0</v>
      </c>
      <c r="U593" s="52" t="s">
        <v>54</v>
      </c>
      <c r="V593" s="52" t="s">
        <v>54</v>
      </c>
    </row>
    <row r="594" spans="1:22" x14ac:dyDescent="0.25">
      <c r="A594" s="56">
        <v>633386</v>
      </c>
      <c r="B594" s="52" t="s">
        <v>43</v>
      </c>
      <c r="C594" s="52" t="s">
        <v>1792</v>
      </c>
      <c r="D594" s="53">
        <v>2006</v>
      </c>
      <c r="E594" s="52" t="s">
        <v>1793</v>
      </c>
      <c r="F594" s="52" t="s">
        <v>1688</v>
      </c>
      <c r="G594" s="52" t="s">
        <v>1622</v>
      </c>
      <c r="H594" s="54">
        <v>39246</v>
      </c>
      <c r="I594" s="54">
        <v>39246</v>
      </c>
      <c r="J594" s="52" t="s">
        <v>49</v>
      </c>
      <c r="K594" s="53">
        <v>189163</v>
      </c>
      <c r="L594" s="52" t="s">
        <v>59</v>
      </c>
      <c r="M594" s="53">
        <v>1344</v>
      </c>
      <c r="N594" s="52" t="s">
        <v>49</v>
      </c>
      <c r="O594" s="53">
        <v>1506</v>
      </c>
      <c r="P594" s="52" t="s">
        <v>54</v>
      </c>
      <c r="Q594" s="55"/>
      <c r="R594" s="52" t="s">
        <v>54</v>
      </c>
      <c r="S594" s="52" t="s">
        <v>54</v>
      </c>
      <c r="T594" s="53" t="b">
        <v>0</v>
      </c>
      <c r="U594" s="52" t="s">
        <v>54</v>
      </c>
      <c r="V594" s="52" t="s">
        <v>54</v>
      </c>
    </row>
    <row r="595" spans="1:22" x14ac:dyDescent="0.25">
      <c r="A595" s="56">
        <v>633387</v>
      </c>
      <c r="B595" s="52" t="s">
        <v>43</v>
      </c>
      <c r="C595" s="52" t="s">
        <v>1776</v>
      </c>
      <c r="D595" s="53">
        <v>2006</v>
      </c>
      <c r="E595" s="52" t="s">
        <v>1777</v>
      </c>
      <c r="F595" s="52" t="s">
        <v>1778</v>
      </c>
      <c r="G595" s="52" t="s">
        <v>43</v>
      </c>
      <c r="H595" s="54">
        <v>39210</v>
      </c>
      <c r="I595" s="54">
        <v>39224</v>
      </c>
      <c r="J595" s="52" t="s">
        <v>1655</v>
      </c>
      <c r="K595" s="53">
        <v>143841</v>
      </c>
      <c r="L595" s="52" t="s">
        <v>54</v>
      </c>
      <c r="M595" s="55"/>
      <c r="N595" s="52" t="s">
        <v>1655</v>
      </c>
      <c r="O595" s="53">
        <v>259</v>
      </c>
      <c r="P595" s="52" t="s">
        <v>54</v>
      </c>
      <c r="Q595" s="55"/>
      <c r="R595" s="52" t="s">
        <v>54</v>
      </c>
      <c r="S595" s="52" t="s">
        <v>54</v>
      </c>
      <c r="T595" s="53" t="b">
        <v>0</v>
      </c>
      <c r="U595" s="52" t="s">
        <v>54</v>
      </c>
      <c r="V595" s="52" t="s">
        <v>54</v>
      </c>
    </row>
    <row r="596" spans="1:22" x14ac:dyDescent="0.25">
      <c r="A596" s="56">
        <v>633389</v>
      </c>
      <c r="B596" s="52" t="s">
        <v>43</v>
      </c>
      <c r="C596" s="52" t="s">
        <v>1801</v>
      </c>
      <c r="D596" s="53">
        <v>2006</v>
      </c>
      <c r="E596" s="52" t="s">
        <v>1802</v>
      </c>
      <c r="F596" s="52" t="s">
        <v>1803</v>
      </c>
      <c r="G596" s="52" t="s">
        <v>1618</v>
      </c>
      <c r="H596" s="54">
        <v>39209</v>
      </c>
      <c r="I596" s="54">
        <v>39209</v>
      </c>
      <c r="J596" s="52" t="s">
        <v>1655</v>
      </c>
      <c r="K596" s="53">
        <v>206496</v>
      </c>
      <c r="L596" s="52" t="s">
        <v>54</v>
      </c>
      <c r="M596" s="55"/>
      <c r="N596" s="52" t="s">
        <v>1655</v>
      </c>
      <c r="O596" s="53">
        <v>206496</v>
      </c>
      <c r="P596" s="52" t="s">
        <v>54</v>
      </c>
      <c r="Q596" s="55"/>
      <c r="R596" s="52" t="s">
        <v>1630</v>
      </c>
      <c r="S596" s="52" t="s">
        <v>1783</v>
      </c>
      <c r="T596" s="53" t="b">
        <v>0</v>
      </c>
      <c r="U596" s="52" t="s">
        <v>54</v>
      </c>
      <c r="V596" s="52" t="s">
        <v>54</v>
      </c>
    </row>
    <row r="597" spans="1:22" x14ac:dyDescent="0.25">
      <c r="A597" s="56">
        <v>633391</v>
      </c>
      <c r="B597" s="52" t="s">
        <v>43</v>
      </c>
      <c r="C597" s="52" t="s">
        <v>1730</v>
      </c>
      <c r="D597" s="53">
        <v>2006</v>
      </c>
      <c r="E597" s="52" t="s">
        <v>1744</v>
      </c>
      <c r="F597" s="52" t="s">
        <v>1745</v>
      </c>
      <c r="G597" s="52" t="s">
        <v>1618</v>
      </c>
      <c r="H597" s="54">
        <v>39206</v>
      </c>
      <c r="I597" s="54">
        <v>39232</v>
      </c>
      <c r="J597" s="52" t="s">
        <v>49</v>
      </c>
      <c r="K597" s="53">
        <v>204221</v>
      </c>
      <c r="L597" s="52" t="s">
        <v>59</v>
      </c>
      <c r="M597" s="53">
        <v>390</v>
      </c>
      <c r="N597" s="52" t="s">
        <v>49</v>
      </c>
      <c r="O597" s="53">
        <v>390</v>
      </c>
      <c r="P597" s="52" t="s">
        <v>54</v>
      </c>
      <c r="Q597" s="55"/>
      <c r="R597" s="52" t="s">
        <v>1630</v>
      </c>
      <c r="S597" s="52" t="s">
        <v>1740</v>
      </c>
      <c r="T597" s="53" t="b">
        <v>0</v>
      </c>
      <c r="U597" s="52" t="s">
        <v>54</v>
      </c>
      <c r="V597" s="52" t="s">
        <v>54</v>
      </c>
    </row>
    <row r="598" spans="1:22" x14ac:dyDescent="0.25">
      <c r="A598" s="56">
        <v>633397</v>
      </c>
      <c r="B598" s="52" t="s">
        <v>43</v>
      </c>
      <c r="C598" s="52" t="s">
        <v>1764</v>
      </c>
      <c r="D598" s="53">
        <v>2006</v>
      </c>
      <c r="E598" s="52" t="s">
        <v>1765</v>
      </c>
      <c r="F598" s="52" t="s">
        <v>1766</v>
      </c>
      <c r="G598" s="52" t="s">
        <v>43</v>
      </c>
      <c r="H598" s="54">
        <v>39524</v>
      </c>
      <c r="I598" s="54">
        <v>39524</v>
      </c>
      <c r="J598" s="52" t="s">
        <v>49</v>
      </c>
      <c r="K598" s="53">
        <v>138407</v>
      </c>
      <c r="L598" s="52" t="s">
        <v>59</v>
      </c>
      <c r="M598" s="53">
        <v>1378</v>
      </c>
      <c r="N598" s="52" t="s">
        <v>49</v>
      </c>
      <c r="O598" s="53">
        <v>8476</v>
      </c>
      <c r="P598" s="52" t="s">
        <v>54</v>
      </c>
      <c r="Q598" s="55"/>
      <c r="R598" s="52" t="s">
        <v>1630</v>
      </c>
      <c r="S598" s="52" t="s">
        <v>1823</v>
      </c>
      <c r="T598" s="53" t="b">
        <v>0</v>
      </c>
      <c r="U598" s="52" t="s">
        <v>54</v>
      </c>
      <c r="V598" s="52" t="s">
        <v>54</v>
      </c>
    </row>
    <row r="599" spans="1:22" x14ac:dyDescent="0.25">
      <c r="A599" s="56">
        <v>633399</v>
      </c>
      <c r="B599" s="52" t="s">
        <v>43</v>
      </c>
      <c r="C599" s="52" t="s">
        <v>1764</v>
      </c>
      <c r="D599" s="53">
        <v>2005</v>
      </c>
      <c r="E599" s="52" t="s">
        <v>1824</v>
      </c>
      <c r="F599" s="52" t="s">
        <v>1825</v>
      </c>
      <c r="G599" s="52" t="s">
        <v>43</v>
      </c>
      <c r="H599" s="54">
        <v>39142</v>
      </c>
      <c r="I599" s="54">
        <v>39151</v>
      </c>
      <c r="J599" s="52" t="s">
        <v>49</v>
      </c>
      <c r="K599" s="53">
        <v>122564</v>
      </c>
      <c r="L599" s="52" t="s">
        <v>59</v>
      </c>
      <c r="M599" s="53">
        <v>2363</v>
      </c>
      <c r="N599" s="52" t="s">
        <v>49</v>
      </c>
      <c r="O599" s="53">
        <v>123</v>
      </c>
      <c r="P599" s="52" t="s">
        <v>54</v>
      </c>
      <c r="Q599" s="55"/>
      <c r="R599" s="52" t="s">
        <v>54</v>
      </c>
      <c r="S599" s="52" t="s">
        <v>54</v>
      </c>
      <c r="T599" s="53" t="b">
        <v>0</v>
      </c>
      <c r="U599" s="52" t="s">
        <v>54</v>
      </c>
      <c r="V599" s="52" t="s">
        <v>54</v>
      </c>
    </row>
    <row r="600" spans="1:22" x14ac:dyDescent="0.25">
      <c r="A600" s="56">
        <v>633419</v>
      </c>
      <c r="B600" s="52" t="s">
        <v>43</v>
      </c>
      <c r="C600" s="52" t="s">
        <v>1967</v>
      </c>
      <c r="D600" s="53">
        <v>1984</v>
      </c>
      <c r="E600" s="52" t="s">
        <v>1985</v>
      </c>
      <c r="F600" s="52" t="s">
        <v>1969</v>
      </c>
      <c r="G600" s="52" t="s">
        <v>1618</v>
      </c>
      <c r="H600" s="54">
        <v>31219</v>
      </c>
      <c r="I600" s="54">
        <v>31219</v>
      </c>
      <c r="J600" s="52" t="s">
        <v>49</v>
      </c>
      <c r="K600" s="53">
        <v>26510</v>
      </c>
      <c r="L600" s="52" t="s">
        <v>54</v>
      </c>
      <c r="M600" s="55"/>
      <c r="N600" s="52" t="s">
        <v>59</v>
      </c>
      <c r="O600" s="53">
        <v>645988</v>
      </c>
      <c r="P600" s="52" t="s">
        <v>49</v>
      </c>
      <c r="Q600" s="53">
        <v>173</v>
      </c>
      <c r="R600" s="52" t="s">
        <v>54</v>
      </c>
      <c r="S600" s="52" t="s">
        <v>54</v>
      </c>
      <c r="T600" s="53" t="b">
        <v>1</v>
      </c>
      <c r="U600" s="52" t="s">
        <v>54</v>
      </c>
      <c r="V600" s="52" t="s">
        <v>1970</v>
      </c>
    </row>
    <row r="601" spans="1:22" x14ac:dyDescent="0.25">
      <c r="A601" s="56">
        <v>633420</v>
      </c>
      <c r="B601" s="52" t="s">
        <v>43</v>
      </c>
      <c r="C601" s="52" t="s">
        <v>1967</v>
      </c>
      <c r="D601" s="53">
        <v>1984</v>
      </c>
      <c r="E601" s="52" t="s">
        <v>1985</v>
      </c>
      <c r="F601" s="52" t="s">
        <v>1969</v>
      </c>
      <c r="G601" s="52" t="s">
        <v>1618</v>
      </c>
      <c r="H601" s="54">
        <v>31219</v>
      </c>
      <c r="I601" s="54">
        <v>31219</v>
      </c>
      <c r="J601" s="52" t="s">
        <v>49</v>
      </c>
      <c r="K601" s="53">
        <v>26317</v>
      </c>
      <c r="L601" s="52" t="s">
        <v>54</v>
      </c>
      <c r="M601" s="55"/>
      <c r="N601" s="52" t="s">
        <v>59</v>
      </c>
      <c r="O601" s="53">
        <v>640840</v>
      </c>
      <c r="P601" s="52" t="s">
        <v>49</v>
      </c>
      <c r="Q601" s="53">
        <v>172</v>
      </c>
      <c r="R601" s="52" t="s">
        <v>54</v>
      </c>
      <c r="S601" s="52" t="s">
        <v>54</v>
      </c>
      <c r="T601" s="53" t="b">
        <v>1</v>
      </c>
      <c r="U601" s="52" t="s">
        <v>54</v>
      </c>
      <c r="V601" s="52" t="s">
        <v>1970</v>
      </c>
    </row>
    <row r="602" spans="1:22" x14ac:dyDescent="0.25">
      <c r="A602" s="56">
        <v>633435</v>
      </c>
      <c r="B602" s="52" t="s">
        <v>43</v>
      </c>
      <c r="C602" s="52" t="s">
        <v>1967</v>
      </c>
      <c r="D602" s="53">
        <v>1984</v>
      </c>
      <c r="E602" s="52" t="s">
        <v>1985</v>
      </c>
      <c r="F602" s="52" t="s">
        <v>1969</v>
      </c>
      <c r="G602" s="52" t="s">
        <v>1618</v>
      </c>
      <c r="H602" s="54">
        <v>31263</v>
      </c>
      <c r="I602" s="54">
        <v>31263</v>
      </c>
      <c r="J602" s="52" t="s">
        <v>49</v>
      </c>
      <c r="K602" s="53">
        <v>25932</v>
      </c>
      <c r="L602" s="52" t="s">
        <v>54</v>
      </c>
      <c r="M602" s="55"/>
      <c r="N602" s="52" t="s">
        <v>59</v>
      </c>
      <c r="O602" s="53">
        <v>272004</v>
      </c>
      <c r="P602" s="52" t="s">
        <v>49</v>
      </c>
      <c r="Q602" s="53">
        <v>52</v>
      </c>
      <c r="R602" s="52" t="s">
        <v>54</v>
      </c>
      <c r="S602" s="52" t="s">
        <v>54</v>
      </c>
      <c r="T602" s="53" t="b">
        <v>1</v>
      </c>
      <c r="U602" s="52" t="s">
        <v>54</v>
      </c>
      <c r="V602" s="52" t="s">
        <v>1970</v>
      </c>
    </row>
    <row r="603" spans="1:22" x14ac:dyDescent="0.25">
      <c r="A603" s="56">
        <v>633436</v>
      </c>
      <c r="B603" s="52" t="s">
        <v>43</v>
      </c>
      <c r="C603" s="52" t="s">
        <v>1967</v>
      </c>
      <c r="D603" s="53">
        <v>1984</v>
      </c>
      <c r="E603" s="52" t="s">
        <v>1985</v>
      </c>
      <c r="F603" s="52" t="s">
        <v>1969</v>
      </c>
      <c r="G603" s="52" t="s">
        <v>1618</v>
      </c>
      <c r="H603" s="54">
        <v>31263</v>
      </c>
      <c r="I603" s="54">
        <v>31263</v>
      </c>
      <c r="J603" s="52" t="s">
        <v>49</v>
      </c>
      <c r="K603" s="53">
        <v>25982</v>
      </c>
      <c r="L603" s="52" t="s">
        <v>54</v>
      </c>
      <c r="M603" s="55"/>
      <c r="N603" s="52" t="s">
        <v>59</v>
      </c>
      <c r="O603" s="53">
        <v>272055</v>
      </c>
      <c r="P603" s="52" t="s">
        <v>49</v>
      </c>
      <c r="Q603" s="53">
        <v>52</v>
      </c>
      <c r="R603" s="52" t="s">
        <v>54</v>
      </c>
      <c r="S603" s="52" t="s">
        <v>54</v>
      </c>
      <c r="T603" s="53" t="b">
        <v>1</v>
      </c>
      <c r="U603" s="52" t="s">
        <v>54</v>
      </c>
      <c r="V603" s="52" t="s">
        <v>1970</v>
      </c>
    </row>
    <row r="604" spans="1:22" x14ac:dyDescent="0.25">
      <c r="A604" s="56">
        <v>633464</v>
      </c>
      <c r="B604" s="52" t="s">
        <v>43</v>
      </c>
      <c r="C604" s="52" t="s">
        <v>1764</v>
      </c>
      <c r="D604" s="53">
        <v>2006</v>
      </c>
      <c r="E604" s="52" t="s">
        <v>1824</v>
      </c>
      <c r="F604" s="52" t="s">
        <v>1825</v>
      </c>
      <c r="G604" s="52" t="s">
        <v>43</v>
      </c>
      <c r="H604" s="54">
        <v>39508</v>
      </c>
      <c r="I604" s="54">
        <v>39517</v>
      </c>
      <c r="J604" s="52" t="s">
        <v>49</v>
      </c>
      <c r="K604" s="53">
        <v>119987</v>
      </c>
      <c r="L604" s="52" t="s">
        <v>59</v>
      </c>
      <c r="M604" s="53">
        <v>494</v>
      </c>
      <c r="N604" s="52" t="s">
        <v>54</v>
      </c>
      <c r="O604" s="55"/>
      <c r="P604" s="52" t="s">
        <v>54</v>
      </c>
      <c r="Q604" s="55"/>
      <c r="R604" s="52" t="s">
        <v>54</v>
      </c>
      <c r="S604" s="52" t="s">
        <v>54</v>
      </c>
      <c r="T604" s="53" t="b">
        <v>0</v>
      </c>
      <c r="U604" s="52" t="s">
        <v>54</v>
      </c>
      <c r="V604" s="52" t="s">
        <v>54</v>
      </c>
    </row>
    <row r="605" spans="1:22" x14ac:dyDescent="0.25">
      <c r="A605" s="56">
        <v>633465</v>
      </c>
      <c r="B605" s="52" t="s">
        <v>43</v>
      </c>
      <c r="C605" s="52" t="s">
        <v>1764</v>
      </c>
      <c r="D605" s="53">
        <v>2005</v>
      </c>
      <c r="E605" s="52" t="s">
        <v>1788</v>
      </c>
      <c r="F605" s="52" t="s">
        <v>1789</v>
      </c>
      <c r="G605" s="52" t="s">
        <v>43</v>
      </c>
      <c r="H605" s="54">
        <v>39161</v>
      </c>
      <c r="I605" s="54">
        <v>39174</v>
      </c>
      <c r="J605" s="52" t="s">
        <v>49</v>
      </c>
      <c r="K605" s="53">
        <v>105537</v>
      </c>
      <c r="L605" s="52" t="s">
        <v>59</v>
      </c>
      <c r="M605" s="53">
        <v>217</v>
      </c>
      <c r="N605" s="52" t="s">
        <v>49</v>
      </c>
      <c r="O605" s="53">
        <v>745</v>
      </c>
      <c r="P605" s="52" t="s">
        <v>54</v>
      </c>
      <c r="Q605" s="55"/>
      <c r="R605" s="52" t="s">
        <v>54</v>
      </c>
      <c r="S605" s="52" t="s">
        <v>54</v>
      </c>
      <c r="T605" s="53" t="b">
        <v>0</v>
      </c>
      <c r="U605" s="52" t="s">
        <v>54</v>
      </c>
      <c r="V605" s="52" t="s">
        <v>54</v>
      </c>
    </row>
    <row r="606" spans="1:22" x14ac:dyDescent="0.25">
      <c r="A606" s="56">
        <v>633466</v>
      </c>
      <c r="B606" s="52" t="s">
        <v>43</v>
      </c>
      <c r="C606" s="52" t="s">
        <v>1555</v>
      </c>
      <c r="D606" s="53">
        <v>2007</v>
      </c>
      <c r="E606" s="52" t="s">
        <v>1773</v>
      </c>
      <c r="F606" s="52" t="s">
        <v>1760</v>
      </c>
      <c r="G606" s="52" t="s">
        <v>1618</v>
      </c>
      <c r="H606" s="54">
        <v>39616</v>
      </c>
      <c r="I606" s="54">
        <v>39616</v>
      </c>
      <c r="J606" s="52" t="s">
        <v>49</v>
      </c>
      <c r="K606" s="53">
        <v>97485</v>
      </c>
      <c r="L606" s="52" t="s">
        <v>59</v>
      </c>
      <c r="M606" s="53">
        <v>1528</v>
      </c>
      <c r="N606" s="52" t="s">
        <v>49</v>
      </c>
      <c r="O606" s="53">
        <v>254</v>
      </c>
      <c r="P606" s="52" t="s">
        <v>54</v>
      </c>
      <c r="Q606" s="55"/>
      <c r="R606" s="52" t="s">
        <v>54</v>
      </c>
      <c r="S606" s="52" t="s">
        <v>54</v>
      </c>
      <c r="T606" s="53" t="b">
        <v>0</v>
      </c>
      <c r="U606" s="52" t="s">
        <v>54</v>
      </c>
      <c r="V606" s="52" t="s">
        <v>54</v>
      </c>
    </row>
    <row r="607" spans="1:22" x14ac:dyDescent="0.25">
      <c r="A607" s="56">
        <v>633467</v>
      </c>
      <c r="B607" s="52" t="s">
        <v>43</v>
      </c>
      <c r="C607" s="52" t="s">
        <v>1758</v>
      </c>
      <c r="D607" s="53">
        <v>2005</v>
      </c>
      <c r="E607" s="52" t="s">
        <v>1826</v>
      </c>
      <c r="F607" s="52" t="s">
        <v>1827</v>
      </c>
      <c r="G607" s="52" t="s">
        <v>1618</v>
      </c>
      <c r="H607" s="54">
        <v>39203</v>
      </c>
      <c r="I607" s="54">
        <v>39203</v>
      </c>
      <c r="J607" s="52" t="s">
        <v>49</v>
      </c>
      <c r="K607" s="53">
        <v>95779</v>
      </c>
      <c r="L607" s="52" t="s">
        <v>59</v>
      </c>
      <c r="M607" s="53">
        <v>1330</v>
      </c>
      <c r="N607" s="52" t="s">
        <v>49</v>
      </c>
      <c r="O607" s="53">
        <v>2891</v>
      </c>
      <c r="P607" s="52" t="s">
        <v>54</v>
      </c>
      <c r="Q607" s="55"/>
      <c r="R607" s="52" t="s">
        <v>54</v>
      </c>
      <c r="S607" s="52" t="s">
        <v>54</v>
      </c>
      <c r="T607" s="53" t="b">
        <v>0</v>
      </c>
      <c r="U607" s="52" t="s">
        <v>54</v>
      </c>
      <c r="V607" s="52" t="s">
        <v>54</v>
      </c>
    </row>
    <row r="608" spans="1:22" x14ac:dyDescent="0.25">
      <c r="A608" s="56">
        <v>633468</v>
      </c>
      <c r="B608" s="52" t="s">
        <v>43</v>
      </c>
      <c r="C608" s="52" t="s">
        <v>1828</v>
      </c>
      <c r="D608" s="53">
        <v>2005</v>
      </c>
      <c r="E608" s="52" t="s">
        <v>1815</v>
      </c>
      <c r="F608" s="52" t="s">
        <v>1816</v>
      </c>
      <c r="G608" s="52" t="s">
        <v>1622</v>
      </c>
      <c r="H608" s="54">
        <v>39173</v>
      </c>
      <c r="I608" s="54">
        <v>39196</v>
      </c>
      <c r="J608" s="52" t="s">
        <v>49</v>
      </c>
      <c r="K608" s="53">
        <v>79419</v>
      </c>
      <c r="L608" s="52" t="s">
        <v>59</v>
      </c>
      <c r="M608" s="53">
        <v>1462</v>
      </c>
      <c r="N608" s="52" t="s">
        <v>49</v>
      </c>
      <c r="O608" s="53">
        <v>319</v>
      </c>
      <c r="P608" s="52" t="s">
        <v>54</v>
      </c>
      <c r="Q608" s="55"/>
      <c r="R608" s="52" t="s">
        <v>54</v>
      </c>
      <c r="S608" s="52" t="s">
        <v>54</v>
      </c>
      <c r="T608" s="53" t="b">
        <v>0</v>
      </c>
      <c r="U608" s="52" t="s">
        <v>54</v>
      </c>
      <c r="V608" s="52" t="s">
        <v>54</v>
      </c>
    </row>
    <row r="609" spans="1:22" x14ac:dyDescent="0.25">
      <c r="A609" s="56">
        <v>633469</v>
      </c>
      <c r="B609" s="52" t="s">
        <v>43</v>
      </c>
      <c r="C609" s="52" t="s">
        <v>1829</v>
      </c>
      <c r="D609" s="53">
        <v>2005</v>
      </c>
      <c r="E609" s="52" t="s">
        <v>1818</v>
      </c>
      <c r="F609" s="52" t="s">
        <v>1819</v>
      </c>
      <c r="G609" s="52" t="s">
        <v>1618</v>
      </c>
      <c r="H609" s="54">
        <v>39200</v>
      </c>
      <c r="I609" s="54">
        <v>39200</v>
      </c>
      <c r="J609" s="52" t="s">
        <v>49</v>
      </c>
      <c r="K609" s="53">
        <v>99699</v>
      </c>
      <c r="L609" s="52" t="s">
        <v>59</v>
      </c>
      <c r="M609" s="53">
        <v>180</v>
      </c>
      <c r="N609" s="52" t="s">
        <v>54</v>
      </c>
      <c r="O609" s="55"/>
      <c r="P609" s="52" t="s">
        <v>54</v>
      </c>
      <c r="Q609" s="55"/>
      <c r="R609" s="52" t="s">
        <v>54</v>
      </c>
      <c r="S609" s="52" t="s">
        <v>54</v>
      </c>
      <c r="T609" s="53" t="b">
        <v>0</v>
      </c>
      <c r="U609" s="52" t="s">
        <v>54</v>
      </c>
      <c r="V609" s="52" t="s">
        <v>54</v>
      </c>
    </row>
    <row r="610" spans="1:22" x14ac:dyDescent="0.25">
      <c r="A610" s="56">
        <v>633471</v>
      </c>
      <c r="B610" s="52" t="s">
        <v>43</v>
      </c>
      <c r="C610" s="52" t="s">
        <v>1795</v>
      </c>
      <c r="D610" s="53">
        <v>2005</v>
      </c>
      <c r="E610" s="52" t="s">
        <v>1830</v>
      </c>
      <c r="F610" s="52" t="s">
        <v>1831</v>
      </c>
      <c r="G610" s="52" t="s">
        <v>1618</v>
      </c>
      <c r="H610" s="54">
        <v>39222</v>
      </c>
      <c r="I610" s="54">
        <v>39250</v>
      </c>
      <c r="J610" s="52" t="s">
        <v>49</v>
      </c>
      <c r="K610" s="53">
        <v>95280</v>
      </c>
      <c r="L610" s="52" t="s">
        <v>54</v>
      </c>
      <c r="M610" s="55"/>
      <c r="N610" s="52" t="s">
        <v>49</v>
      </c>
      <c r="O610" s="53">
        <v>2463</v>
      </c>
      <c r="P610" s="52" t="s">
        <v>54</v>
      </c>
      <c r="Q610" s="55"/>
      <c r="R610" s="52" t="s">
        <v>54</v>
      </c>
      <c r="S610" s="52" t="s">
        <v>54</v>
      </c>
      <c r="T610" s="53" t="b">
        <v>0</v>
      </c>
      <c r="U610" s="52" t="s">
        <v>54</v>
      </c>
      <c r="V610" s="52" t="s">
        <v>54</v>
      </c>
    </row>
    <row r="611" spans="1:22" x14ac:dyDescent="0.25">
      <c r="A611" s="56">
        <v>633472</v>
      </c>
      <c r="B611" s="52" t="s">
        <v>43</v>
      </c>
      <c r="C611" s="52" t="s">
        <v>1758</v>
      </c>
      <c r="D611" s="53">
        <v>2005</v>
      </c>
      <c r="E611" s="52" t="s">
        <v>1759</v>
      </c>
      <c r="F611" s="52" t="s">
        <v>1760</v>
      </c>
      <c r="G611" s="52" t="s">
        <v>1618</v>
      </c>
      <c r="H611" s="54">
        <v>39171</v>
      </c>
      <c r="I611" s="54">
        <v>39171</v>
      </c>
      <c r="J611" s="52" t="s">
        <v>49</v>
      </c>
      <c r="K611" s="53">
        <v>94225</v>
      </c>
      <c r="L611" s="52" t="s">
        <v>59</v>
      </c>
      <c r="M611" s="53">
        <v>5168</v>
      </c>
      <c r="N611" s="52" t="s">
        <v>49</v>
      </c>
      <c r="O611" s="53">
        <v>952</v>
      </c>
      <c r="P611" s="52" t="s">
        <v>54</v>
      </c>
      <c r="Q611" s="55"/>
      <c r="R611" s="52" t="s">
        <v>54</v>
      </c>
      <c r="S611" s="52" t="s">
        <v>54</v>
      </c>
      <c r="T611" s="53" t="b">
        <v>0</v>
      </c>
      <c r="U611" s="52" t="s">
        <v>54</v>
      </c>
      <c r="V611" s="52" t="s">
        <v>54</v>
      </c>
    </row>
    <row r="612" spans="1:22" x14ac:dyDescent="0.25">
      <c r="A612" s="56">
        <v>633473</v>
      </c>
      <c r="B612" s="52" t="s">
        <v>43</v>
      </c>
      <c r="C612" s="52" t="s">
        <v>1764</v>
      </c>
      <c r="D612" s="53">
        <v>2006</v>
      </c>
      <c r="E612" s="52" t="s">
        <v>1788</v>
      </c>
      <c r="F612" s="52" t="s">
        <v>1789</v>
      </c>
      <c r="G612" s="52" t="s">
        <v>43</v>
      </c>
      <c r="H612" s="54">
        <v>39532</v>
      </c>
      <c r="I612" s="54">
        <v>39542</v>
      </c>
      <c r="J612" s="52" t="s">
        <v>49</v>
      </c>
      <c r="K612" s="53">
        <v>86283</v>
      </c>
      <c r="L612" s="52" t="s">
        <v>59</v>
      </c>
      <c r="M612" s="53">
        <v>158</v>
      </c>
      <c r="N612" s="52" t="s">
        <v>49</v>
      </c>
      <c r="O612" s="53">
        <v>1401</v>
      </c>
      <c r="P612" s="52" t="s">
        <v>54</v>
      </c>
      <c r="Q612" s="55"/>
      <c r="R612" s="52" t="s">
        <v>54</v>
      </c>
      <c r="S612" s="52" t="s">
        <v>54</v>
      </c>
      <c r="T612" s="53" t="b">
        <v>0</v>
      </c>
      <c r="U612" s="52" t="s">
        <v>54</v>
      </c>
      <c r="V612" s="52" t="s">
        <v>54</v>
      </c>
    </row>
    <row r="613" spans="1:22" x14ac:dyDescent="0.25">
      <c r="A613" s="56">
        <v>633486</v>
      </c>
      <c r="B613" s="52" t="s">
        <v>43</v>
      </c>
      <c r="C613" s="52" t="s">
        <v>1781</v>
      </c>
      <c r="D613" s="53">
        <v>2006</v>
      </c>
      <c r="E613" s="52" t="s">
        <v>1718</v>
      </c>
      <c r="F613" s="52" t="s">
        <v>1782</v>
      </c>
      <c r="G613" s="52" t="s">
        <v>43</v>
      </c>
      <c r="H613" s="54">
        <v>39549</v>
      </c>
      <c r="I613" s="54">
        <v>39551</v>
      </c>
      <c r="J613" s="52" t="s">
        <v>49</v>
      </c>
      <c r="K613" s="53">
        <v>25019</v>
      </c>
      <c r="L613" s="52" t="s">
        <v>59</v>
      </c>
      <c r="M613" s="53">
        <v>204</v>
      </c>
      <c r="N613" s="52" t="s">
        <v>49</v>
      </c>
      <c r="O613" s="53">
        <v>304</v>
      </c>
      <c r="P613" s="52" t="s">
        <v>54</v>
      </c>
      <c r="Q613" s="55"/>
      <c r="R613" s="52" t="s">
        <v>1630</v>
      </c>
      <c r="S613" s="52" t="s">
        <v>1823</v>
      </c>
      <c r="T613" s="53" t="b">
        <v>0</v>
      </c>
      <c r="U613" s="52" t="s">
        <v>54</v>
      </c>
      <c r="V613" s="52" t="s">
        <v>54</v>
      </c>
    </row>
    <row r="614" spans="1:22" x14ac:dyDescent="0.25">
      <c r="A614" s="56">
        <v>633487</v>
      </c>
      <c r="B614" s="52" t="s">
        <v>43</v>
      </c>
      <c r="C614" s="52" t="s">
        <v>1781</v>
      </c>
      <c r="D614" s="53">
        <v>2006</v>
      </c>
      <c r="E614" s="52" t="s">
        <v>1718</v>
      </c>
      <c r="F614" s="52" t="s">
        <v>1782</v>
      </c>
      <c r="G614" s="52" t="s">
        <v>43</v>
      </c>
      <c r="H614" s="54">
        <v>39549</v>
      </c>
      <c r="I614" s="54">
        <v>39551</v>
      </c>
      <c r="J614" s="52" t="s">
        <v>49</v>
      </c>
      <c r="K614" s="53">
        <v>23266</v>
      </c>
      <c r="L614" s="52" t="s">
        <v>59</v>
      </c>
      <c r="M614" s="53">
        <v>190</v>
      </c>
      <c r="N614" s="52" t="s">
        <v>49</v>
      </c>
      <c r="O614" s="53">
        <v>283</v>
      </c>
      <c r="P614" s="52" t="s">
        <v>54</v>
      </c>
      <c r="Q614" s="55"/>
      <c r="R614" s="52" t="s">
        <v>1630</v>
      </c>
      <c r="S614" s="52" t="s">
        <v>1823</v>
      </c>
      <c r="T614" s="53" t="b">
        <v>0</v>
      </c>
      <c r="U614" s="52" t="s">
        <v>54</v>
      </c>
      <c r="V614" s="52" t="s">
        <v>54</v>
      </c>
    </row>
    <row r="615" spans="1:22" x14ac:dyDescent="0.25">
      <c r="A615" s="56">
        <v>633488</v>
      </c>
      <c r="B615" s="52" t="s">
        <v>43</v>
      </c>
      <c r="C615" s="52" t="s">
        <v>1781</v>
      </c>
      <c r="D615" s="53">
        <v>2006</v>
      </c>
      <c r="E615" s="52" t="s">
        <v>1718</v>
      </c>
      <c r="F615" s="52" t="s">
        <v>1782</v>
      </c>
      <c r="G615" s="52" t="s">
        <v>43</v>
      </c>
      <c r="H615" s="54">
        <v>39549</v>
      </c>
      <c r="I615" s="54">
        <v>39551</v>
      </c>
      <c r="J615" s="52" t="s">
        <v>49</v>
      </c>
      <c r="K615" s="53">
        <v>21794</v>
      </c>
      <c r="L615" s="52" t="s">
        <v>59</v>
      </c>
      <c r="M615" s="53">
        <v>178</v>
      </c>
      <c r="N615" s="52" t="s">
        <v>49</v>
      </c>
      <c r="O615" s="53">
        <v>265</v>
      </c>
      <c r="P615" s="52" t="s">
        <v>54</v>
      </c>
      <c r="Q615" s="55"/>
      <c r="R615" s="52" t="s">
        <v>1630</v>
      </c>
      <c r="S615" s="52" t="s">
        <v>1823</v>
      </c>
      <c r="T615" s="53" t="b">
        <v>0</v>
      </c>
      <c r="U615" s="52" t="s">
        <v>54</v>
      </c>
      <c r="V615" s="52" t="s">
        <v>54</v>
      </c>
    </row>
    <row r="616" spans="1:22" x14ac:dyDescent="0.25">
      <c r="A616" s="56">
        <v>633492</v>
      </c>
      <c r="B616" s="52" t="s">
        <v>43</v>
      </c>
      <c r="C616" s="52" t="s">
        <v>1774</v>
      </c>
      <c r="D616" s="53">
        <v>2006</v>
      </c>
      <c r="E616" s="52" t="s">
        <v>54</v>
      </c>
      <c r="F616" s="52" t="s">
        <v>1766</v>
      </c>
      <c r="G616" s="52" t="s">
        <v>1618</v>
      </c>
      <c r="H616" s="54">
        <v>39261</v>
      </c>
      <c r="I616" s="54">
        <v>39265</v>
      </c>
      <c r="J616" s="52" t="s">
        <v>49</v>
      </c>
      <c r="K616" s="53">
        <v>26122</v>
      </c>
      <c r="L616" s="52" t="s">
        <v>54</v>
      </c>
      <c r="M616" s="55"/>
      <c r="N616" s="52" t="s">
        <v>54</v>
      </c>
      <c r="O616" s="55"/>
      <c r="P616" s="52" t="s">
        <v>54</v>
      </c>
      <c r="Q616" s="55"/>
      <c r="R616" s="52" t="s">
        <v>54</v>
      </c>
      <c r="S616" s="52" t="s">
        <v>54</v>
      </c>
      <c r="T616" s="53" t="b">
        <v>0</v>
      </c>
      <c r="U616" s="52" t="s">
        <v>54</v>
      </c>
      <c r="V616" s="52" t="s">
        <v>54</v>
      </c>
    </row>
    <row r="617" spans="1:22" x14ac:dyDescent="0.25">
      <c r="A617" s="56">
        <v>633494</v>
      </c>
      <c r="B617" s="52" t="s">
        <v>43</v>
      </c>
      <c r="C617" s="52" t="s">
        <v>1758</v>
      </c>
      <c r="D617" s="53">
        <v>2006</v>
      </c>
      <c r="E617" s="52" t="s">
        <v>1832</v>
      </c>
      <c r="F617" s="52" t="s">
        <v>1833</v>
      </c>
      <c r="G617" s="52" t="s">
        <v>1618</v>
      </c>
      <c r="H617" s="54">
        <v>39528</v>
      </c>
      <c r="I617" s="54">
        <v>39528</v>
      </c>
      <c r="J617" s="52" t="s">
        <v>49</v>
      </c>
      <c r="K617" s="53">
        <v>22002</v>
      </c>
      <c r="L617" s="52" t="s">
        <v>59</v>
      </c>
      <c r="M617" s="53">
        <v>267</v>
      </c>
      <c r="N617" s="52" t="s">
        <v>49</v>
      </c>
      <c r="O617" s="53">
        <v>13</v>
      </c>
      <c r="P617" s="52" t="s">
        <v>54</v>
      </c>
      <c r="Q617" s="55"/>
      <c r="R617" s="52" t="s">
        <v>54</v>
      </c>
      <c r="S617" s="52" t="s">
        <v>54</v>
      </c>
      <c r="T617" s="53" t="b">
        <v>0</v>
      </c>
      <c r="U617" s="52" t="s">
        <v>54</v>
      </c>
      <c r="V617" s="52" t="s">
        <v>54</v>
      </c>
    </row>
    <row r="618" spans="1:22" x14ac:dyDescent="0.25">
      <c r="A618" s="56">
        <v>633495</v>
      </c>
      <c r="B618" s="52" t="s">
        <v>43</v>
      </c>
      <c r="C618" s="52" t="s">
        <v>1758</v>
      </c>
      <c r="D618" s="53">
        <v>2006</v>
      </c>
      <c r="E618" s="52" t="s">
        <v>1832</v>
      </c>
      <c r="F618" s="52" t="s">
        <v>1833</v>
      </c>
      <c r="G618" s="52" t="s">
        <v>1618</v>
      </c>
      <c r="H618" s="54">
        <v>39528</v>
      </c>
      <c r="I618" s="54">
        <v>39528</v>
      </c>
      <c r="J618" s="52" t="s">
        <v>49</v>
      </c>
      <c r="K618" s="53">
        <v>21631</v>
      </c>
      <c r="L618" s="52" t="s">
        <v>59</v>
      </c>
      <c r="M618" s="53">
        <v>263</v>
      </c>
      <c r="N618" s="52" t="s">
        <v>49</v>
      </c>
      <c r="O618" s="53">
        <v>60</v>
      </c>
      <c r="P618" s="52" t="s">
        <v>54</v>
      </c>
      <c r="Q618" s="55"/>
      <c r="R618" s="52" t="s">
        <v>54</v>
      </c>
      <c r="S618" s="52" t="s">
        <v>54</v>
      </c>
      <c r="T618" s="53" t="b">
        <v>0</v>
      </c>
      <c r="U618" s="52" t="s">
        <v>54</v>
      </c>
      <c r="V618" s="52" t="s">
        <v>54</v>
      </c>
    </row>
    <row r="619" spans="1:22" x14ac:dyDescent="0.25">
      <c r="A619" s="56">
        <v>633496</v>
      </c>
      <c r="B619" s="52" t="s">
        <v>43</v>
      </c>
      <c r="C619" s="52" t="s">
        <v>1758</v>
      </c>
      <c r="D619" s="53">
        <v>2006</v>
      </c>
      <c r="E619" s="52" t="s">
        <v>1832</v>
      </c>
      <c r="F619" s="52" t="s">
        <v>1833</v>
      </c>
      <c r="G619" s="52" t="s">
        <v>1618</v>
      </c>
      <c r="H619" s="54">
        <v>39528</v>
      </c>
      <c r="I619" s="54">
        <v>39528</v>
      </c>
      <c r="J619" s="52" t="s">
        <v>49</v>
      </c>
      <c r="K619" s="53">
        <v>20612</v>
      </c>
      <c r="L619" s="52" t="s">
        <v>59</v>
      </c>
      <c r="M619" s="53">
        <v>250</v>
      </c>
      <c r="N619" s="52" t="s">
        <v>54</v>
      </c>
      <c r="O619" s="55"/>
      <c r="P619" s="52" t="s">
        <v>54</v>
      </c>
      <c r="Q619" s="55"/>
      <c r="R619" s="52" t="s">
        <v>54</v>
      </c>
      <c r="S619" s="52" t="s">
        <v>54</v>
      </c>
      <c r="T619" s="53" t="b">
        <v>0</v>
      </c>
      <c r="U619" s="52" t="s">
        <v>54</v>
      </c>
      <c r="V619" s="52" t="s">
        <v>54</v>
      </c>
    </row>
    <row r="620" spans="1:22" x14ac:dyDescent="0.25">
      <c r="A620" s="56">
        <v>633543</v>
      </c>
      <c r="B620" s="52" t="s">
        <v>43</v>
      </c>
      <c r="C620" s="52" t="s">
        <v>1967</v>
      </c>
      <c r="D620" s="53">
        <v>1985</v>
      </c>
      <c r="E620" s="52" t="s">
        <v>1985</v>
      </c>
      <c r="F620" s="52" t="s">
        <v>1969</v>
      </c>
      <c r="G620" s="52" t="s">
        <v>1618</v>
      </c>
      <c r="H620" s="54">
        <v>31573</v>
      </c>
      <c r="I620" s="54">
        <v>31573</v>
      </c>
      <c r="J620" s="52" t="s">
        <v>49</v>
      </c>
      <c r="K620" s="53">
        <v>25992</v>
      </c>
      <c r="L620" s="52" t="s">
        <v>54</v>
      </c>
      <c r="M620" s="55"/>
      <c r="N620" s="52" t="s">
        <v>59</v>
      </c>
      <c r="O620" s="53">
        <v>475337</v>
      </c>
      <c r="P620" s="52" t="s">
        <v>49</v>
      </c>
      <c r="Q620" s="53">
        <v>68</v>
      </c>
      <c r="R620" s="52" t="s">
        <v>54</v>
      </c>
      <c r="S620" s="52" t="s">
        <v>54</v>
      </c>
      <c r="T620" s="53" t="b">
        <v>1</v>
      </c>
      <c r="U620" s="52" t="s">
        <v>54</v>
      </c>
      <c r="V620" s="52" t="s">
        <v>1970</v>
      </c>
    </row>
    <row r="621" spans="1:22" x14ac:dyDescent="0.25">
      <c r="A621" s="56">
        <v>633544</v>
      </c>
      <c r="B621" s="52" t="s">
        <v>43</v>
      </c>
      <c r="C621" s="52" t="s">
        <v>1967</v>
      </c>
      <c r="D621" s="53">
        <v>1985</v>
      </c>
      <c r="E621" s="52" t="s">
        <v>1985</v>
      </c>
      <c r="F621" s="52" t="s">
        <v>1969</v>
      </c>
      <c r="G621" s="52" t="s">
        <v>1618</v>
      </c>
      <c r="H621" s="54">
        <v>31573</v>
      </c>
      <c r="I621" s="54">
        <v>31573</v>
      </c>
      <c r="J621" s="52" t="s">
        <v>49</v>
      </c>
      <c r="K621" s="53">
        <v>26097</v>
      </c>
      <c r="L621" s="52" t="s">
        <v>54</v>
      </c>
      <c r="M621" s="55"/>
      <c r="N621" s="52" t="s">
        <v>59</v>
      </c>
      <c r="O621" s="53">
        <v>475338</v>
      </c>
      <c r="P621" s="52" t="s">
        <v>49</v>
      </c>
      <c r="Q621" s="53">
        <v>68</v>
      </c>
      <c r="R621" s="52" t="s">
        <v>54</v>
      </c>
      <c r="S621" s="52" t="s">
        <v>54</v>
      </c>
      <c r="T621" s="53" t="b">
        <v>1</v>
      </c>
      <c r="U621" s="52" t="s">
        <v>54</v>
      </c>
      <c r="V621" s="52" t="s">
        <v>1970</v>
      </c>
    </row>
    <row r="622" spans="1:22" x14ac:dyDescent="0.25">
      <c r="A622" s="56">
        <v>633547</v>
      </c>
      <c r="B622" s="52" t="s">
        <v>43</v>
      </c>
      <c r="C622" s="52" t="s">
        <v>1967</v>
      </c>
      <c r="D622" s="53">
        <v>1985</v>
      </c>
      <c r="E622" s="52" t="s">
        <v>1985</v>
      </c>
      <c r="F622" s="52" t="s">
        <v>1969</v>
      </c>
      <c r="G622" s="52" t="s">
        <v>1618</v>
      </c>
      <c r="H622" s="54">
        <v>31606</v>
      </c>
      <c r="I622" s="54">
        <v>31606</v>
      </c>
      <c r="J622" s="52" t="s">
        <v>49</v>
      </c>
      <c r="K622" s="53">
        <v>26060</v>
      </c>
      <c r="L622" s="52" t="s">
        <v>54</v>
      </c>
      <c r="M622" s="55"/>
      <c r="N622" s="52" t="s">
        <v>59</v>
      </c>
      <c r="O622" s="53">
        <v>138580</v>
      </c>
      <c r="P622" s="52" t="s">
        <v>54</v>
      </c>
      <c r="Q622" s="55"/>
      <c r="R622" s="52" t="s">
        <v>54</v>
      </c>
      <c r="S622" s="52" t="s">
        <v>54</v>
      </c>
      <c r="T622" s="53" t="b">
        <v>1</v>
      </c>
      <c r="U622" s="52" t="s">
        <v>54</v>
      </c>
      <c r="V622" s="52" t="s">
        <v>1970</v>
      </c>
    </row>
    <row r="623" spans="1:22" x14ac:dyDescent="0.25">
      <c r="A623" s="56">
        <v>633548</v>
      </c>
      <c r="B623" s="52" t="s">
        <v>43</v>
      </c>
      <c r="C623" s="52" t="s">
        <v>1967</v>
      </c>
      <c r="D623" s="53">
        <v>1985</v>
      </c>
      <c r="E623" s="52" t="s">
        <v>1985</v>
      </c>
      <c r="F623" s="52" t="s">
        <v>1969</v>
      </c>
      <c r="G623" s="52" t="s">
        <v>1618</v>
      </c>
      <c r="H623" s="54">
        <v>31606</v>
      </c>
      <c r="I623" s="54">
        <v>31606</v>
      </c>
      <c r="J623" s="52" t="s">
        <v>49</v>
      </c>
      <c r="K623" s="53">
        <v>26607</v>
      </c>
      <c r="L623" s="52" t="s">
        <v>54</v>
      </c>
      <c r="M623" s="55"/>
      <c r="N623" s="52" t="s">
        <v>59</v>
      </c>
      <c r="O623" s="53">
        <v>138581</v>
      </c>
      <c r="P623" s="52" t="s">
        <v>54</v>
      </c>
      <c r="Q623" s="55"/>
      <c r="R623" s="52" t="s">
        <v>54</v>
      </c>
      <c r="S623" s="52" t="s">
        <v>54</v>
      </c>
      <c r="T623" s="53" t="b">
        <v>1</v>
      </c>
      <c r="U623" s="52" t="s">
        <v>54</v>
      </c>
      <c r="V623" s="52" t="s">
        <v>1970</v>
      </c>
    </row>
    <row r="624" spans="1:22" x14ac:dyDescent="0.25">
      <c r="A624" s="56">
        <v>633579</v>
      </c>
      <c r="B624" s="52" t="s">
        <v>43</v>
      </c>
      <c r="C624" s="52" t="s">
        <v>1747</v>
      </c>
      <c r="D624" s="53">
        <v>2006</v>
      </c>
      <c r="E624" s="52" t="s">
        <v>1748</v>
      </c>
      <c r="F624" s="52" t="s">
        <v>1784</v>
      </c>
      <c r="G624" s="52" t="s">
        <v>1618</v>
      </c>
      <c r="H624" s="54">
        <v>39199</v>
      </c>
      <c r="I624" s="54">
        <v>39206</v>
      </c>
      <c r="J624" s="52" t="s">
        <v>49</v>
      </c>
      <c r="K624" s="53">
        <v>185975</v>
      </c>
      <c r="L624" s="52" t="s">
        <v>54</v>
      </c>
      <c r="M624" s="55"/>
      <c r="N624" s="52" t="s">
        <v>49</v>
      </c>
      <c r="O624" s="53">
        <v>22415</v>
      </c>
      <c r="P624" s="52" t="s">
        <v>59</v>
      </c>
      <c r="Q624" s="53">
        <v>97</v>
      </c>
      <c r="R624" s="52" t="s">
        <v>1630</v>
      </c>
      <c r="S624" s="52" t="s">
        <v>1740</v>
      </c>
      <c r="T624" s="53" t="b">
        <v>0</v>
      </c>
      <c r="U624" s="52" t="s">
        <v>54</v>
      </c>
      <c r="V624" s="52" t="s">
        <v>54</v>
      </c>
    </row>
    <row r="625" spans="1:22" x14ac:dyDescent="0.25">
      <c r="A625" s="56">
        <v>633582</v>
      </c>
      <c r="B625" s="52" t="s">
        <v>43</v>
      </c>
      <c r="C625" s="52" t="s">
        <v>1834</v>
      </c>
      <c r="D625" s="53">
        <v>2005</v>
      </c>
      <c r="E625" s="52" t="s">
        <v>1835</v>
      </c>
      <c r="F625" s="52" t="s">
        <v>1836</v>
      </c>
      <c r="G625" s="52" t="s">
        <v>1618</v>
      </c>
      <c r="H625" s="54">
        <v>38869</v>
      </c>
      <c r="I625" s="54">
        <v>38869</v>
      </c>
      <c r="J625" s="52" t="s">
        <v>49</v>
      </c>
      <c r="K625" s="53">
        <v>200369</v>
      </c>
      <c r="L625" s="52" t="s">
        <v>59</v>
      </c>
      <c r="M625" s="53">
        <v>789</v>
      </c>
      <c r="N625" s="52" t="s">
        <v>49</v>
      </c>
      <c r="O625" s="53">
        <v>790</v>
      </c>
      <c r="P625" s="52" t="s">
        <v>59</v>
      </c>
      <c r="Q625" s="53">
        <v>263</v>
      </c>
      <c r="R625" s="52" t="s">
        <v>1664</v>
      </c>
      <c r="S625" s="52" t="s">
        <v>1779</v>
      </c>
      <c r="T625" s="53" t="b">
        <v>0</v>
      </c>
      <c r="U625" s="52" t="s">
        <v>54</v>
      </c>
      <c r="V625" s="52" t="s">
        <v>54</v>
      </c>
    </row>
    <row r="626" spans="1:22" x14ac:dyDescent="0.25">
      <c r="A626" s="56">
        <v>633591</v>
      </c>
      <c r="B626" s="52" t="s">
        <v>43</v>
      </c>
      <c r="C626" s="52" t="s">
        <v>1837</v>
      </c>
      <c r="D626" s="53">
        <v>2005</v>
      </c>
      <c r="E626" s="52" t="s">
        <v>1838</v>
      </c>
      <c r="F626" s="52" t="s">
        <v>1839</v>
      </c>
      <c r="G626" s="52" t="s">
        <v>1618</v>
      </c>
      <c r="H626" s="54">
        <v>39173</v>
      </c>
      <c r="I626" s="54">
        <v>39187</v>
      </c>
      <c r="J626" s="52" t="s">
        <v>49</v>
      </c>
      <c r="K626" s="53">
        <v>16934</v>
      </c>
      <c r="L626" s="52" t="s">
        <v>54</v>
      </c>
      <c r="M626" s="55"/>
      <c r="N626" s="52" t="s">
        <v>49</v>
      </c>
      <c r="O626" s="53">
        <v>34</v>
      </c>
      <c r="P626" s="52" t="s">
        <v>54</v>
      </c>
      <c r="Q626" s="55"/>
      <c r="R626" s="52" t="s">
        <v>54</v>
      </c>
      <c r="S626" s="52" t="s">
        <v>54</v>
      </c>
      <c r="T626" s="53" t="b">
        <v>0</v>
      </c>
      <c r="U626" s="52" t="s">
        <v>54</v>
      </c>
      <c r="V626" s="52" t="s">
        <v>54</v>
      </c>
    </row>
    <row r="627" spans="1:22" x14ac:dyDescent="0.25">
      <c r="A627" s="56">
        <v>633596</v>
      </c>
      <c r="B627" s="52" t="s">
        <v>43</v>
      </c>
      <c r="C627" s="52" t="s">
        <v>1792</v>
      </c>
      <c r="D627" s="53">
        <v>2005</v>
      </c>
      <c r="E627" s="52" t="s">
        <v>1793</v>
      </c>
      <c r="F627" s="52" t="s">
        <v>1688</v>
      </c>
      <c r="G627" s="52" t="s">
        <v>1622</v>
      </c>
      <c r="H627" s="54">
        <v>39225</v>
      </c>
      <c r="I627" s="54">
        <v>39232</v>
      </c>
      <c r="J627" s="52" t="s">
        <v>49</v>
      </c>
      <c r="K627" s="53">
        <v>322537</v>
      </c>
      <c r="L627" s="52" t="s">
        <v>59</v>
      </c>
      <c r="M627" s="53">
        <v>6205</v>
      </c>
      <c r="N627" s="52" t="s">
        <v>49</v>
      </c>
      <c r="O627" s="53">
        <v>4845</v>
      </c>
      <c r="P627" s="52" t="s">
        <v>54</v>
      </c>
      <c r="Q627" s="55"/>
      <c r="R627" s="52" t="s">
        <v>54</v>
      </c>
      <c r="S627" s="52" t="s">
        <v>54</v>
      </c>
      <c r="T627" s="53" t="b">
        <v>0</v>
      </c>
      <c r="U627" s="52" t="s">
        <v>54</v>
      </c>
      <c r="V627" s="52" t="s">
        <v>54</v>
      </c>
    </row>
    <row r="628" spans="1:22" x14ac:dyDescent="0.25">
      <c r="A628" s="56">
        <v>633598</v>
      </c>
      <c r="B628" s="52" t="s">
        <v>43</v>
      </c>
      <c r="C628" s="52" t="s">
        <v>1840</v>
      </c>
      <c r="D628" s="53">
        <v>2005</v>
      </c>
      <c r="E628" s="52" t="s">
        <v>1835</v>
      </c>
      <c r="F628" s="52" t="s">
        <v>1836</v>
      </c>
      <c r="G628" s="52" t="s">
        <v>1618</v>
      </c>
      <c r="H628" s="54">
        <v>39174</v>
      </c>
      <c r="I628" s="54">
        <v>39178</v>
      </c>
      <c r="J628" s="52" t="s">
        <v>1841</v>
      </c>
      <c r="K628" s="53">
        <v>250092</v>
      </c>
      <c r="L628" s="52" t="s">
        <v>59</v>
      </c>
      <c r="M628" s="53">
        <v>25</v>
      </c>
      <c r="N628" s="52" t="s">
        <v>1841</v>
      </c>
      <c r="O628" s="53">
        <v>2272</v>
      </c>
      <c r="P628" s="52" t="s">
        <v>54</v>
      </c>
      <c r="Q628" s="55"/>
      <c r="R628" s="52" t="s">
        <v>54</v>
      </c>
      <c r="S628" s="52" t="s">
        <v>54</v>
      </c>
      <c r="T628" s="53" t="b">
        <v>0</v>
      </c>
      <c r="U628" s="52" t="s">
        <v>54</v>
      </c>
      <c r="V628" s="52" t="s">
        <v>54</v>
      </c>
    </row>
    <row r="629" spans="1:22" x14ac:dyDescent="0.25">
      <c r="A629" s="56">
        <v>633799</v>
      </c>
      <c r="B629" s="52" t="s">
        <v>43</v>
      </c>
      <c r="C629" s="52" t="s">
        <v>1792</v>
      </c>
      <c r="D629" s="53">
        <v>2006</v>
      </c>
      <c r="E629" s="52" t="s">
        <v>1793</v>
      </c>
      <c r="F629" s="52" t="s">
        <v>1688</v>
      </c>
      <c r="G629" s="52" t="s">
        <v>1622</v>
      </c>
      <c r="H629" s="54">
        <v>39544</v>
      </c>
      <c r="I629" s="54">
        <v>39577</v>
      </c>
      <c r="J629" s="52" t="s">
        <v>49</v>
      </c>
      <c r="K629" s="53">
        <v>309513</v>
      </c>
      <c r="L629" s="52" t="s">
        <v>59</v>
      </c>
      <c r="M629" s="53">
        <v>593</v>
      </c>
      <c r="N629" s="52" t="s">
        <v>49</v>
      </c>
      <c r="O629" s="53">
        <v>1774</v>
      </c>
      <c r="P629" s="52" t="s">
        <v>54</v>
      </c>
      <c r="Q629" s="55"/>
      <c r="R629" s="52" t="s">
        <v>54</v>
      </c>
      <c r="S629" s="52" t="s">
        <v>54</v>
      </c>
      <c r="T629" s="53" t="b">
        <v>0</v>
      </c>
      <c r="U629" s="52" t="s">
        <v>54</v>
      </c>
      <c r="V629" s="52" t="s">
        <v>54</v>
      </c>
    </row>
    <row r="630" spans="1:22" x14ac:dyDescent="0.25">
      <c r="A630" s="56">
        <v>633867</v>
      </c>
      <c r="B630" s="52" t="s">
        <v>43</v>
      </c>
      <c r="C630" s="52" t="s">
        <v>1794</v>
      </c>
      <c r="D630" s="53">
        <v>2006</v>
      </c>
      <c r="E630" s="52" t="s">
        <v>1718</v>
      </c>
      <c r="F630" s="52" t="s">
        <v>1782</v>
      </c>
      <c r="G630" s="52" t="s">
        <v>43</v>
      </c>
      <c r="H630" s="54">
        <v>39248</v>
      </c>
      <c r="I630" s="54">
        <v>39248</v>
      </c>
      <c r="J630" s="52" t="s">
        <v>49</v>
      </c>
      <c r="K630" s="53">
        <v>254739</v>
      </c>
      <c r="L630" s="52" t="s">
        <v>59</v>
      </c>
      <c r="M630" s="53">
        <v>946</v>
      </c>
      <c r="N630" s="52" t="s">
        <v>54</v>
      </c>
      <c r="O630" s="55"/>
      <c r="P630" s="52" t="s">
        <v>54</v>
      </c>
      <c r="Q630" s="55"/>
      <c r="R630" s="52" t="s">
        <v>54</v>
      </c>
      <c r="S630" s="52" t="s">
        <v>54</v>
      </c>
      <c r="T630" s="53" t="b">
        <v>0</v>
      </c>
      <c r="U630" s="52" t="s">
        <v>54</v>
      </c>
      <c r="V630" s="52" t="s">
        <v>54</v>
      </c>
    </row>
    <row r="631" spans="1:22" x14ac:dyDescent="0.25">
      <c r="A631" s="56">
        <v>633869</v>
      </c>
      <c r="B631" s="52" t="s">
        <v>43</v>
      </c>
      <c r="C631" s="52" t="s">
        <v>1794</v>
      </c>
      <c r="D631" s="53">
        <v>2007</v>
      </c>
      <c r="E631" s="52" t="s">
        <v>1718</v>
      </c>
      <c r="F631" s="52" t="s">
        <v>1782</v>
      </c>
      <c r="G631" s="52" t="s">
        <v>43</v>
      </c>
      <c r="H631" s="54">
        <v>39604</v>
      </c>
      <c r="I631" s="54">
        <v>39604</v>
      </c>
      <c r="J631" s="52" t="s">
        <v>49</v>
      </c>
      <c r="K631" s="53">
        <v>220789</v>
      </c>
      <c r="L631" s="52" t="s">
        <v>54</v>
      </c>
      <c r="M631" s="55"/>
      <c r="N631" s="52" t="s">
        <v>49</v>
      </c>
      <c r="O631" s="53">
        <v>436</v>
      </c>
      <c r="P631" s="52" t="s">
        <v>54</v>
      </c>
      <c r="Q631" s="55"/>
      <c r="R631" s="52" t="s">
        <v>54</v>
      </c>
      <c r="S631" s="52" t="s">
        <v>54</v>
      </c>
      <c r="T631" s="53" t="b">
        <v>0</v>
      </c>
      <c r="U631" s="52" t="s">
        <v>54</v>
      </c>
      <c r="V631" s="52" t="s">
        <v>54</v>
      </c>
    </row>
    <row r="632" spans="1:22" x14ac:dyDescent="0.25">
      <c r="A632" s="56">
        <v>633871</v>
      </c>
      <c r="B632" s="52" t="s">
        <v>43</v>
      </c>
      <c r="C632" s="52" t="s">
        <v>1792</v>
      </c>
      <c r="D632" s="53">
        <v>2007</v>
      </c>
      <c r="E632" s="52" t="s">
        <v>1793</v>
      </c>
      <c r="F632" s="52" t="s">
        <v>1688</v>
      </c>
      <c r="G632" s="52" t="s">
        <v>1622</v>
      </c>
      <c r="H632" s="54">
        <v>39615</v>
      </c>
      <c r="I632" s="54">
        <v>39615</v>
      </c>
      <c r="J632" s="52" t="s">
        <v>49</v>
      </c>
      <c r="K632" s="53">
        <v>240925</v>
      </c>
      <c r="L632" s="52" t="s">
        <v>59</v>
      </c>
      <c r="M632" s="53">
        <v>1198</v>
      </c>
      <c r="N632" s="52" t="s">
        <v>49</v>
      </c>
      <c r="O632" s="53">
        <v>2360</v>
      </c>
      <c r="P632" s="52" t="s">
        <v>54</v>
      </c>
      <c r="Q632" s="55"/>
      <c r="R632" s="52" t="s">
        <v>54</v>
      </c>
      <c r="S632" s="52" t="s">
        <v>54</v>
      </c>
      <c r="T632" s="53" t="b">
        <v>0</v>
      </c>
      <c r="U632" s="52" t="s">
        <v>54</v>
      </c>
      <c r="V632" s="52" t="s">
        <v>54</v>
      </c>
    </row>
    <row r="633" spans="1:22" x14ac:dyDescent="0.25">
      <c r="A633" s="56">
        <v>633872</v>
      </c>
      <c r="B633" s="52" t="s">
        <v>43</v>
      </c>
      <c r="C633" s="52" t="s">
        <v>1792</v>
      </c>
      <c r="D633" s="53">
        <v>2007</v>
      </c>
      <c r="E633" s="52" t="s">
        <v>1793</v>
      </c>
      <c r="F633" s="52" t="s">
        <v>1688</v>
      </c>
      <c r="G633" s="52" t="s">
        <v>1622</v>
      </c>
      <c r="H633" s="54">
        <v>39581</v>
      </c>
      <c r="I633" s="54">
        <v>39581</v>
      </c>
      <c r="J633" s="52" t="s">
        <v>49</v>
      </c>
      <c r="K633" s="53">
        <v>154185</v>
      </c>
      <c r="L633" s="52" t="s">
        <v>59</v>
      </c>
      <c r="M633" s="53">
        <v>1191</v>
      </c>
      <c r="N633" s="52" t="s">
        <v>49</v>
      </c>
      <c r="O633" s="53">
        <v>3420</v>
      </c>
      <c r="P633" s="52" t="s">
        <v>54</v>
      </c>
      <c r="Q633" s="55"/>
      <c r="R633" s="52" t="s">
        <v>54</v>
      </c>
      <c r="S633" s="52" t="s">
        <v>54</v>
      </c>
      <c r="T633" s="53" t="b">
        <v>0</v>
      </c>
      <c r="U633" s="52" t="s">
        <v>54</v>
      </c>
      <c r="V633" s="52" t="s">
        <v>54</v>
      </c>
    </row>
    <row r="634" spans="1:22" x14ac:dyDescent="0.25">
      <c r="A634" s="56">
        <v>633875</v>
      </c>
      <c r="B634" s="52" t="s">
        <v>43</v>
      </c>
      <c r="C634" s="52" t="s">
        <v>1795</v>
      </c>
      <c r="D634" s="53">
        <v>2006</v>
      </c>
      <c r="E634" s="52" t="s">
        <v>1796</v>
      </c>
      <c r="F634" s="52" t="s">
        <v>1797</v>
      </c>
      <c r="G634" s="52" t="s">
        <v>1618</v>
      </c>
      <c r="H634" s="54">
        <v>39217</v>
      </c>
      <c r="I634" s="54">
        <v>39218</v>
      </c>
      <c r="J634" s="52" t="s">
        <v>49</v>
      </c>
      <c r="K634" s="53">
        <v>215124</v>
      </c>
      <c r="L634" s="52" t="s">
        <v>59</v>
      </c>
      <c r="M634" s="53">
        <v>11322</v>
      </c>
      <c r="N634" s="52" t="s">
        <v>54</v>
      </c>
      <c r="O634" s="55"/>
      <c r="P634" s="52" t="s">
        <v>54</v>
      </c>
      <c r="Q634" s="55"/>
      <c r="R634" s="52" t="s">
        <v>1630</v>
      </c>
      <c r="S634" s="52" t="s">
        <v>1783</v>
      </c>
      <c r="T634" s="53" t="b">
        <v>0</v>
      </c>
      <c r="U634" s="52" t="s">
        <v>54</v>
      </c>
      <c r="V634" s="52" t="s">
        <v>54</v>
      </c>
    </row>
    <row r="635" spans="1:22" x14ac:dyDescent="0.25">
      <c r="A635" s="56">
        <v>633877</v>
      </c>
      <c r="B635" s="52" t="s">
        <v>43</v>
      </c>
      <c r="C635" s="52" t="s">
        <v>1787</v>
      </c>
      <c r="D635" s="53">
        <v>2006</v>
      </c>
      <c r="E635" s="52" t="s">
        <v>1788</v>
      </c>
      <c r="F635" s="52" t="s">
        <v>1789</v>
      </c>
      <c r="G635" s="52" t="s">
        <v>1618</v>
      </c>
      <c r="H635" s="54">
        <v>39252</v>
      </c>
      <c r="I635" s="54">
        <v>39260</v>
      </c>
      <c r="J635" s="52" t="s">
        <v>49</v>
      </c>
      <c r="K635" s="53">
        <v>201746</v>
      </c>
      <c r="L635" s="52" t="s">
        <v>59</v>
      </c>
      <c r="M635" s="53">
        <v>368</v>
      </c>
      <c r="N635" s="52" t="s">
        <v>49</v>
      </c>
      <c r="O635" s="53">
        <v>1101</v>
      </c>
      <c r="P635" s="52" t="s">
        <v>54</v>
      </c>
      <c r="Q635" s="55"/>
      <c r="R635" s="52" t="s">
        <v>54</v>
      </c>
      <c r="S635" s="52" t="s">
        <v>54</v>
      </c>
      <c r="T635" s="53" t="b">
        <v>0</v>
      </c>
      <c r="U635" s="52" t="s">
        <v>54</v>
      </c>
      <c r="V635" s="52" t="s">
        <v>54</v>
      </c>
    </row>
    <row r="636" spans="1:22" x14ac:dyDescent="0.25">
      <c r="A636" s="56">
        <v>633878</v>
      </c>
      <c r="B636" s="52" t="s">
        <v>43</v>
      </c>
      <c r="C636" s="52" t="s">
        <v>1798</v>
      </c>
      <c r="D636" s="53">
        <v>2006</v>
      </c>
      <c r="E636" s="52" t="s">
        <v>1799</v>
      </c>
      <c r="F636" s="52" t="s">
        <v>1800</v>
      </c>
      <c r="G636" s="52" t="s">
        <v>1618</v>
      </c>
      <c r="H636" s="54">
        <v>39245</v>
      </c>
      <c r="I636" s="54">
        <v>39245</v>
      </c>
      <c r="J636" s="52" t="s">
        <v>49</v>
      </c>
      <c r="K636" s="53">
        <v>209561</v>
      </c>
      <c r="L636" s="52" t="s">
        <v>59</v>
      </c>
      <c r="M636" s="53">
        <v>323</v>
      </c>
      <c r="N636" s="52" t="s">
        <v>54</v>
      </c>
      <c r="O636" s="55"/>
      <c r="P636" s="52" t="s">
        <v>54</v>
      </c>
      <c r="Q636" s="55"/>
      <c r="R636" s="52" t="s">
        <v>54</v>
      </c>
      <c r="S636" s="52" t="s">
        <v>54</v>
      </c>
      <c r="T636" s="53" t="b">
        <v>0</v>
      </c>
      <c r="U636" s="52" t="s">
        <v>54</v>
      </c>
      <c r="V636" s="52" t="s">
        <v>54</v>
      </c>
    </row>
    <row r="637" spans="1:22" x14ac:dyDescent="0.25">
      <c r="A637" s="56">
        <v>633882</v>
      </c>
      <c r="B637" s="52" t="s">
        <v>43</v>
      </c>
      <c r="C637" s="52" t="s">
        <v>1804</v>
      </c>
      <c r="D637" s="53">
        <v>2006</v>
      </c>
      <c r="E637" s="52" t="s">
        <v>1805</v>
      </c>
      <c r="F637" s="52" t="s">
        <v>1806</v>
      </c>
      <c r="G637" s="52" t="s">
        <v>1618</v>
      </c>
      <c r="H637" s="54">
        <v>39224</v>
      </c>
      <c r="I637" s="54">
        <v>39234</v>
      </c>
      <c r="J637" s="52" t="s">
        <v>49</v>
      </c>
      <c r="K637" s="53">
        <v>204795</v>
      </c>
      <c r="L637" s="52" t="s">
        <v>54</v>
      </c>
      <c r="M637" s="55"/>
      <c r="N637" s="52" t="s">
        <v>49</v>
      </c>
      <c r="O637" s="53">
        <v>205</v>
      </c>
      <c r="P637" s="52" t="s">
        <v>54</v>
      </c>
      <c r="Q637" s="55"/>
      <c r="R637" s="52" t="s">
        <v>1630</v>
      </c>
      <c r="S637" s="52" t="s">
        <v>1783</v>
      </c>
      <c r="T637" s="53" t="b">
        <v>0</v>
      </c>
      <c r="U637" s="52" t="s">
        <v>54</v>
      </c>
      <c r="V637" s="52" t="s">
        <v>54</v>
      </c>
    </row>
    <row r="638" spans="1:22" x14ac:dyDescent="0.25">
      <c r="A638" s="56">
        <v>633885</v>
      </c>
      <c r="B638" s="52" t="s">
        <v>43</v>
      </c>
      <c r="C638" s="52" t="s">
        <v>1820</v>
      </c>
      <c r="D638" s="53">
        <v>2006</v>
      </c>
      <c r="E638" s="52" t="s">
        <v>1821</v>
      </c>
      <c r="F638" s="52" t="s">
        <v>1822</v>
      </c>
      <c r="G638" s="52" t="s">
        <v>1618</v>
      </c>
      <c r="H638" s="54">
        <v>39219</v>
      </c>
      <c r="I638" s="54">
        <v>39231</v>
      </c>
      <c r="J638" s="52" t="s">
        <v>49</v>
      </c>
      <c r="K638" s="53">
        <v>197300</v>
      </c>
      <c r="L638" s="52" t="s">
        <v>59</v>
      </c>
      <c r="M638" s="53">
        <v>5064</v>
      </c>
      <c r="N638" s="52" t="s">
        <v>49</v>
      </c>
      <c r="O638" s="53">
        <v>197</v>
      </c>
      <c r="P638" s="52" t="s">
        <v>54</v>
      </c>
      <c r="Q638" s="55"/>
      <c r="R638" s="52" t="s">
        <v>54</v>
      </c>
      <c r="S638" s="52" t="s">
        <v>54</v>
      </c>
      <c r="T638" s="53" t="b">
        <v>0</v>
      </c>
      <c r="U638" s="52" t="s">
        <v>54</v>
      </c>
      <c r="V638" s="52" t="s">
        <v>54</v>
      </c>
    </row>
    <row r="639" spans="1:22" x14ac:dyDescent="0.25">
      <c r="A639" s="56">
        <v>633886</v>
      </c>
      <c r="B639" s="52" t="s">
        <v>43</v>
      </c>
      <c r="C639" s="52" t="s">
        <v>1817</v>
      </c>
      <c r="D639" s="53">
        <v>2006</v>
      </c>
      <c r="E639" s="52" t="s">
        <v>1818</v>
      </c>
      <c r="F639" s="52" t="s">
        <v>1819</v>
      </c>
      <c r="G639" s="52" t="s">
        <v>1618</v>
      </c>
      <c r="H639" s="54">
        <v>39228</v>
      </c>
      <c r="I639" s="54">
        <v>39228</v>
      </c>
      <c r="J639" s="52" t="s">
        <v>49</v>
      </c>
      <c r="K639" s="53">
        <v>200790</v>
      </c>
      <c r="L639" s="52" t="s">
        <v>59</v>
      </c>
      <c r="M639" s="53">
        <v>404</v>
      </c>
      <c r="N639" s="52" t="s">
        <v>49</v>
      </c>
      <c r="O639" s="53">
        <v>806</v>
      </c>
      <c r="P639" s="52" t="s">
        <v>54</v>
      </c>
      <c r="Q639" s="55"/>
      <c r="R639" s="52" t="s">
        <v>54</v>
      </c>
      <c r="S639" s="52" t="s">
        <v>54</v>
      </c>
      <c r="T639" s="53" t="b">
        <v>0</v>
      </c>
      <c r="U639" s="52" t="s">
        <v>54</v>
      </c>
      <c r="V639" s="52" t="s">
        <v>54</v>
      </c>
    </row>
    <row r="640" spans="1:22" x14ac:dyDescent="0.25">
      <c r="A640" s="56">
        <v>633887</v>
      </c>
      <c r="B640" s="52" t="s">
        <v>43</v>
      </c>
      <c r="C640" s="52" t="s">
        <v>1814</v>
      </c>
      <c r="D640" s="53">
        <v>2006</v>
      </c>
      <c r="E640" s="52" t="s">
        <v>1815</v>
      </c>
      <c r="F640" s="52" t="s">
        <v>1816</v>
      </c>
      <c r="G640" s="52" t="s">
        <v>1622</v>
      </c>
      <c r="H640" s="54">
        <v>39244</v>
      </c>
      <c r="I640" s="54">
        <v>39247</v>
      </c>
      <c r="J640" s="52" t="s">
        <v>49</v>
      </c>
      <c r="K640" s="53">
        <v>205344</v>
      </c>
      <c r="L640" s="52" t="s">
        <v>54</v>
      </c>
      <c r="M640" s="55"/>
      <c r="N640" s="52" t="s">
        <v>49</v>
      </c>
      <c r="O640" s="53">
        <v>804</v>
      </c>
      <c r="P640" s="52" t="s">
        <v>54</v>
      </c>
      <c r="Q640" s="55"/>
      <c r="R640" s="52" t="s">
        <v>1630</v>
      </c>
      <c r="S640" s="52" t="s">
        <v>1783</v>
      </c>
      <c r="T640" s="53" t="b">
        <v>0</v>
      </c>
      <c r="U640" s="52" t="s">
        <v>54</v>
      </c>
      <c r="V640" s="52" t="s">
        <v>54</v>
      </c>
    </row>
    <row r="641" spans="1:22" x14ac:dyDescent="0.25">
      <c r="A641" s="56">
        <v>633889</v>
      </c>
      <c r="B641" s="52" t="s">
        <v>43</v>
      </c>
      <c r="C641" s="52" t="s">
        <v>1807</v>
      </c>
      <c r="D641" s="53">
        <v>2006</v>
      </c>
      <c r="E641" s="52" t="s">
        <v>1808</v>
      </c>
      <c r="F641" s="52" t="s">
        <v>1809</v>
      </c>
      <c r="G641" s="52" t="s">
        <v>1618</v>
      </c>
      <c r="H641" s="54">
        <v>39238</v>
      </c>
      <c r="I641" s="54">
        <v>39238</v>
      </c>
      <c r="J641" s="52" t="s">
        <v>49</v>
      </c>
      <c r="K641" s="53">
        <v>195828</v>
      </c>
      <c r="L641" s="52" t="s">
        <v>59</v>
      </c>
      <c r="M641" s="53">
        <v>1065</v>
      </c>
      <c r="N641" s="52" t="s">
        <v>49</v>
      </c>
      <c r="O641" s="53">
        <v>3996</v>
      </c>
      <c r="P641" s="52" t="s">
        <v>54</v>
      </c>
      <c r="Q641" s="55"/>
      <c r="R641" s="52" t="s">
        <v>54</v>
      </c>
      <c r="S641" s="52" t="s">
        <v>54</v>
      </c>
      <c r="T641" s="53" t="b">
        <v>0</v>
      </c>
      <c r="U641" s="52" t="s">
        <v>54</v>
      </c>
      <c r="V641" s="52" t="s">
        <v>54</v>
      </c>
    </row>
    <row r="642" spans="1:22" x14ac:dyDescent="0.25">
      <c r="A642" s="56">
        <v>633890</v>
      </c>
      <c r="B642" s="52" t="s">
        <v>43</v>
      </c>
      <c r="C642" s="52" t="s">
        <v>1798</v>
      </c>
      <c r="D642" s="53">
        <v>2006</v>
      </c>
      <c r="E642" s="52" t="s">
        <v>1810</v>
      </c>
      <c r="F642" s="52" t="s">
        <v>1811</v>
      </c>
      <c r="G642" s="52" t="s">
        <v>1618</v>
      </c>
      <c r="H642" s="54">
        <v>39231</v>
      </c>
      <c r="I642" s="54">
        <v>39231</v>
      </c>
      <c r="J642" s="52" t="s">
        <v>49</v>
      </c>
      <c r="K642" s="53">
        <v>289077</v>
      </c>
      <c r="L642" s="52" t="s">
        <v>54</v>
      </c>
      <c r="M642" s="55"/>
      <c r="N642" s="52" t="s">
        <v>49</v>
      </c>
      <c r="O642" s="53">
        <v>1278</v>
      </c>
      <c r="P642" s="52" t="s">
        <v>54</v>
      </c>
      <c r="Q642" s="55"/>
      <c r="R642" s="52" t="s">
        <v>54</v>
      </c>
      <c r="S642" s="52" t="s">
        <v>54</v>
      </c>
      <c r="T642" s="53" t="b">
        <v>0</v>
      </c>
      <c r="U642" s="52" t="s">
        <v>54</v>
      </c>
      <c r="V642" s="52" t="s">
        <v>54</v>
      </c>
    </row>
    <row r="643" spans="1:22" x14ac:dyDescent="0.25">
      <c r="A643" s="56">
        <v>633891</v>
      </c>
      <c r="B643" s="52" t="s">
        <v>43</v>
      </c>
      <c r="C643" s="52" t="s">
        <v>1798</v>
      </c>
      <c r="D643" s="53">
        <v>2006</v>
      </c>
      <c r="E643" s="52" t="s">
        <v>1812</v>
      </c>
      <c r="F643" s="52" t="s">
        <v>1813</v>
      </c>
      <c r="G643" s="52" t="s">
        <v>1618</v>
      </c>
      <c r="H643" s="54">
        <v>39232</v>
      </c>
      <c r="I643" s="54">
        <v>39232</v>
      </c>
      <c r="J643" s="52" t="s">
        <v>49</v>
      </c>
      <c r="K643" s="53">
        <v>199782</v>
      </c>
      <c r="L643" s="52" t="s">
        <v>59</v>
      </c>
      <c r="M643" s="53">
        <v>1818</v>
      </c>
      <c r="N643" s="52" t="s">
        <v>49</v>
      </c>
      <c r="O643" s="53">
        <v>400</v>
      </c>
      <c r="P643" s="52" t="s">
        <v>54</v>
      </c>
      <c r="Q643" s="55"/>
      <c r="R643" s="52" t="s">
        <v>54</v>
      </c>
      <c r="S643" s="52" t="s">
        <v>54</v>
      </c>
      <c r="T643" s="53" t="b">
        <v>0</v>
      </c>
      <c r="U643" s="52" t="s">
        <v>54</v>
      </c>
      <c r="V643" s="52" t="s">
        <v>54</v>
      </c>
    </row>
    <row r="644" spans="1:22" x14ac:dyDescent="0.25">
      <c r="A644" s="56">
        <v>633894</v>
      </c>
      <c r="B644" s="52" t="s">
        <v>43</v>
      </c>
      <c r="C644" s="52" t="s">
        <v>1686</v>
      </c>
      <c r="D644" s="53">
        <v>2006</v>
      </c>
      <c r="E644" s="52" t="s">
        <v>1780</v>
      </c>
      <c r="F644" s="52" t="s">
        <v>1688</v>
      </c>
      <c r="G644" s="52" t="s">
        <v>1618</v>
      </c>
      <c r="H644" s="54">
        <v>39248</v>
      </c>
      <c r="I644" s="54">
        <v>39255</v>
      </c>
      <c r="J644" s="52" t="s">
        <v>49</v>
      </c>
      <c r="K644" s="53">
        <v>202000</v>
      </c>
      <c r="L644" s="52" t="s">
        <v>54</v>
      </c>
      <c r="M644" s="55"/>
      <c r="N644" s="52" t="s">
        <v>54</v>
      </c>
      <c r="O644" s="55"/>
      <c r="P644" s="52" t="s">
        <v>54</v>
      </c>
      <c r="Q644" s="55"/>
      <c r="R644" s="52" t="s">
        <v>54</v>
      </c>
      <c r="S644" s="52" t="s">
        <v>54</v>
      </c>
      <c r="T644" s="53" t="b">
        <v>0</v>
      </c>
      <c r="U644" s="52" t="s">
        <v>54</v>
      </c>
      <c r="V644" s="52" t="s">
        <v>54</v>
      </c>
    </row>
    <row r="645" spans="1:22" x14ac:dyDescent="0.25">
      <c r="A645" s="56">
        <v>633964</v>
      </c>
      <c r="B645" s="52" t="s">
        <v>43</v>
      </c>
      <c r="C645" s="52" t="s">
        <v>1555</v>
      </c>
      <c r="D645" s="53">
        <v>2006</v>
      </c>
      <c r="E645" s="52" t="s">
        <v>1773</v>
      </c>
      <c r="F645" s="52" t="s">
        <v>1760</v>
      </c>
      <c r="G645" s="52" t="s">
        <v>1618</v>
      </c>
      <c r="H645" s="54">
        <v>39259</v>
      </c>
      <c r="I645" s="54">
        <v>39259</v>
      </c>
      <c r="J645" s="52" t="s">
        <v>49</v>
      </c>
      <c r="K645" s="53">
        <v>97589</v>
      </c>
      <c r="L645" s="52" t="s">
        <v>59</v>
      </c>
      <c r="M645" s="53">
        <v>1518</v>
      </c>
      <c r="N645" s="52" t="s">
        <v>49</v>
      </c>
      <c r="O645" s="53">
        <v>2093</v>
      </c>
      <c r="P645" s="52" t="s">
        <v>54</v>
      </c>
      <c r="Q645" s="55"/>
      <c r="R645" s="52" t="s">
        <v>54</v>
      </c>
      <c r="S645" s="52" t="s">
        <v>54</v>
      </c>
      <c r="T645" s="53" t="b">
        <v>0</v>
      </c>
      <c r="U645" s="52" t="s">
        <v>54</v>
      </c>
      <c r="V645" s="52" t="s">
        <v>54</v>
      </c>
    </row>
    <row r="646" spans="1:22" x14ac:dyDescent="0.25">
      <c r="A646" s="56">
        <v>633965</v>
      </c>
      <c r="B646" s="52" t="s">
        <v>43</v>
      </c>
      <c r="C646" s="52" t="s">
        <v>1795</v>
      </c>
      <c r="D646" s="53">
        <v>2006</v>
      </c>
      <c r="E646" s="52" t="s">
        <v>1830</v>
      </c>
      <c r="F646" s="52" t="s">
        <v>1831</v>
      </c>
      <c r="G646" s="52" t="s">
        <v>1618</v>
      </c>
      <c r="H646" s="54">
        <v>39609</v>
      </c>
      <c r="I646" s="54">
        <v>39629</v>
      </c>
      <c r="J646" s="52" t="s">
        <v>49</v>
      </c>
      <c r="K646" s="53">
        <v>77049</v>
      </c>
      <c r="L646" s="52" t="s">
        <v>59</v>
      </c>
      <c r="M646" s="53">
        <v>4062</v>
      </c>
      <c r="N646" s="52" t="s">
        <v>49</v>
      </c>
      <c r="O646" s="53">
        <v>139</v>
      </c>
      <c r="P646" s="52" t="s">
        <v>54</v>
      </c>
      <c r="Q646" s="55"/>
      <c r="R646" s="52" t="s">
        <v>54</v>
      </c>
      <c r="S646" s="52" t="s">
        <v>54</v>
      </c>
      <c r="T646" s="53" t="b">
        <v>0</v>
      </c>
      <c r="U646" s="52" t="s">
        <v>54</v>
      </c>
      <c r="V646" s="52" t="s">
        <v>54</v>
      </c>
    </row>
    <row r="647" spans="1:22" x14ac:dyDescent="0.25">
      <c r="A647" s="56">
        <v>633966</v>
      </c>
      <c r="B647" s="52" t="s">
        <v>43</v>
      </c>
      <c r="C647" s="52" t="s">
        <v>1828</v>
      </c>
      <c r="D647" s="53">
        <v>2006</v>
      </c>
      <c r="E647" s="52" t="s">
        <v>1815</v>
      </c>
      <c r="F647" s="52" t="s">
        <v>1816</v>
      </c>
      <c r="G647" s="52" t="s">
        <v>1622</v>
      </c>
      <c r="H647" s="54">
        <v>39539</v>
      </c>
      <c r="I647" s="54">
        <v>39552</v>
      </c>
      <c r="J647" s="52" t="s">
        <v>49</v>
      </c>
      <c r="K647" s="53">
        <v>83025</v>
      </c>
      <c r="L647" s="52" t="s">
        <v>59</v>
      </c>
      <c r="M647" s="53">
        <v>343</v>
      </c>
      <c r="N647" s="52" t="s">
        <v>49</v>
      </c>
      <c r="O647" s="53">
        <v>166</v>
      </c>
      <c r="P647" s="52" t="s">
        <v>54</v>
      </c>
      <c r="Q647" s="55"/>
      <c r="R647" s="52" t="s">
        <v>54</v>
      </c>
      <c r="S647" s="52" t="s">
        <v>54</v>
      </c>
      <c r="T647" s="53" t="b">
        <v>0</v>
      </c>
      <c r="U647" s="52" t="s">
        <v>54</v>
      </c>
      <c r="V647" s="52" t="s">
        <v>54</v>
      </c>
    </row>
    <row r="648" spans="1:22" x14ac:dyDescent="0.25">
      <c r="A648" s="56">
        <v>633967</v>
      </c>
      <c r="B648" s="52" t="s">
        <v>43</v>
      </c>
      <c r="C648" s="52" t="s">
        <v>1758</v>
      </c>
      <c r="D648" s="53">
        <v>2006</v>
      </c>
      <c r="E648" s="52" t="s">
        <v>1826</v>
      </c>
      <c r="F648" s="52" t="s">
        <v>1827</v>
      </c>
      <c r="G648" s="52" t="s">
        <v>1618</v>
      </c>
      <c r="H648" s="54">
        <v>39559</v>
      </c>
      <c r="I648" s="54">
        <v>39559</v>
      </c>
      <c r="J648" s="52" t="s">
        <v>49</v>
      </c>
      <c r="K648" s="53">
        <v>79176</v>
      </c>
      <c r="L648" s="52" t="s">
        <v>59</v>
      </c>
      <c r="M648" s="53">
        <v>1062</v>
      </c>
      <c r="N648" s="52" t="s">
        <v>49</v>
      </c>
      <c r="O648" s="53">
        <v>187</v>
      </c>
      <c r="P648" s="52" t="s">
        <v>54</v>
      </c>
      <c r="Q648" s="55"/>
      <c r="R648" s="52" t="s">
        <v>54</v>
      </c>
      <c r="S648" s="52" t="s">
        <v>54</v>
      </c>
      <c r="T648" s="53" t="b">
        <v>0</v>
      </c>
      <c r="U648" s="52" t="s">
        <v>54</v>
      </c>
      <c r="V648" s="52" t="s">
        <v>54</v>
      </c>
    </row>
    <row r="649" spans="1:22" x14ac:dyDescent="0.25">
      <c r="A649" s="56">
        <v>633968</v>
      </c>
      <c r="B649" s="52" t="s">
        <v>43</v>
      </c>
      <c r="C649" s="52" t="s">
        <v>1555</v>
      </c>
      <c r="D649" s="53">
        <v>2006</v>
      </c>
      <c r="E649" s="52" t="s">
        <v>1773</v>
      </c>
      <c r="F649" s="52" t="s">
        <v>1760</v>
      </c>
      <c r="G649" s="52" t="s">
        <v>1618</v>
      </c>
      <c r="H649" s="54">
        <v>39329</v>
      </c>
      <c r="I649" s="54">
        <v>39330</v>
      </c>
      <c r="J649" s="52" t="s">
        <v>49</v>
      </c>
      <c r="K649" s="53">
        <v>98167</v>
      </c>
      <c r="L649" s="52" t="s">
        <v>59</v>
      </c>
      <c r="M649" s="53">
        <v>1581</v>
      </c>
      <c r="N649" s="52" t="s">
        <v>49</v>
      </c>
      <c r="O649" s="53">
        <v>974</v>
      </c>
      <c r="P649" s="52" t="s">
        <v>54</v>
      </c>
      <c r="Q649" s="55"/>
      <c r="R649" s="52" t="s">
        <v>54</v>
      </c>
      <c r="S649" s="52" t="s">
        <v>54</v>
      </c>
      <c r="T649" s="53" t="b">
        <v>0</v>
      </c>
      <c r="U649" s="52" t="s">
        <v>54</v>
      </c>
      <c r="V649" s="52" t="s">
        <v>54</v>
      </c>
    </row>
    <row r="650" spans="1:22" x14ac:dyDescent="0.25">
      <c r="A650" s="56">
        <v>633969</v>
      </c>
      <c r="B650" s="52" t="s">
        <v>43</v>
      </c>
      <c r="C650" s="52" t="s">
        <v>1758</v>
      </c>
      <c r="D650" s="53">
        <v>2006</v>
      </c>
      <c r="E650" s="52" t="s">
        <v>1759</v>
      </c>
      <c r="F650" s="52" t="s">
        <v>1760</v>
      </c>
      <c r="G650" s="52" t="s">
        <v>1618</v>
      </c>
      <c r="H650" s="54">
        <v>39540</v>
      </c>
      <c r="I650" s="54">
        <v>39540</v>
      </c>
      <c r="J650" s="52" t="s">
        <v>49</v>
      </c>
      <c r="K650" s="53">
        <v>89978</v>
      </c>
      <c r="L650" s="52" t="s">
        <v>59</v>
      </c>
      <c r="M650" s="53">
        <v>4954</v>
      </c>
      <c r="N650" s="52" t="s">
        <v>49</v>
      </c>
      <c r="O650" s="53">
        <v>1262</v>
      </c>
      <c r="P650" s="52" t="s">
        <v>54</v>
      </c>
      <c r="Q650" s="55"/>
      <c r="R650" s="52" t="s">
        <v>54</v>
      </c>
      <c r="S650" s="52" t="s">
        <v>54</v>
      </c>
      <c r="T650" s="53" t="b">
        <v>0</v>
      </c>
      <c r="U650" s="52" t="s">
        <v>54</v>
      </c>
      <c r="V650" s="52" t="s">
        <v>54</v>
      </c>
    </row>
    <row r="651" spans="1:22" x14ac:dyDescent="0.25">
      <c r="A651" s="56">
        <v>633971</v>
      </c>
      <c r="B651" s="52" t="s">
        <v>43</v>
      </c>
      <c r="C651" s="52" t="s">
        <v>1829</v>
      </c>
      <c r="D651" s="53">
        <v>2006</v>
      </c>
      <c r="E651" s="52" t="s">
        <v>1818</v>
      </c>
      <c r="F651" s="52" t="s">
        <v>1819</v>
      </c>
      <c r="G651" s="52" t="s">
        <v>1618</v>
      </c>
      <c r="H651" s="54">
        <v>39418</v>
      </c>
      <c r="I651" s="54">
        <v>39575</v>
      </c>
      <c r="J651" s="52" t="s">
        <v>49</v>
      </c>
      <c r="K651" s="53">
        <v>103683</v>
      </c>
      <c r="L651" s="52" t="s">
        <v>59</v>
      </c>
      <c r="M651" s="53">
        <v>23</v>
      </c>
      <c r="N651" s="52" t="s">
        <v>49</v>
      </c>
      <c r="O651" s="53">
        <v>444</v>
      </c>
      <c r="P651" s="52" t="s">
        <v>54</v>
      </c>
      <c r="Q651" s="55"/>
      <c r="R651" s="52" t="s">
        <v>54</v>
      </c>
      <c r="S651" s="52" t="s">
        <v>54</v>
      </c>
      <c r="T651" s="53" t="b">
        <v>0</v>
      </c>
      <c r="U651" s="52" t="s">
        <v>54</v>
      </c>
      <c r="V651" s="52" t="s">
        <v>54</v>
      </c>
    </row>
    <row r="652" spans="1:22" x14ac:dyDescent="0.25">
      <c r="A652" s="56">
        <v>633974</v>
      </c>
      <c r="B652" s="52" t="s">
        <v>43</v>
      </c>
      <c r="C652" s="52" t="s">
        <v>1764</v>
      </c>
      <c r="D652" s="53">
        <v>2007</v>
      </c>
      <c r="E652" s="52" t="s">
        <v>1788</v>
      </c>
      <c r="F652" s="52" t="s">
        <v>1789</v>
      </c>
      <c r="G652" s="52" t="s">
        <v>43</v>
      </c>
      <c r="H652" s="54">
        <v>39902</v>
      </c>
      <c r="I652" s="54">
        <v>39903</v>
      </c>
      <c r="J652" s="52" t="s">
        <v>49</v>
      </c>
      <c r="K652" s="53">
        <v>88963</v>
      </c>
      <c r="L652" s="52" t="s">
        <v>59</v>
      </c>
      <c r="M652" s="53">
        <v>353</v>
      </c>
      <c r="N652" s="52" t="s">
        <v>49</v>
      </c>
      <c r="O652" s="53">
        <v>153</v>
      </c>
      <c r="P652" s="52" t="s">
        <v>54</v>
      </c>
      <c r="Q652" s="55"/>
      <c r="R652" s="52" t="s">
        <v>54</v>
      </c>
      <c r="S652" s="52" t="s">
        <v>54</v>
      </c>
      <c r="T652" s="53" t="b">
        <v>0</v>
      </c>
      <c r="U652" s="52" t="s">
        <v>54</v>
      </c>
      <c r="V652" s="52" t="s">
        <v>54</v>
      </c>
    </row>
    <row r="653" spans="1:22" x14ac:dyDescent="0.25">
      <c r="A653" s="56">
        <v>633976</v>
      </c>
      <c r="B653" s="52" t="s">
        <v>43</v>
      </c>
      <c r="C653" s="52" t="s">
        <v>1767</v>
      </c>
      <c r="D653" s="53">
        <v>2006</v>
      </c>
      <c r="E653" s="52" t="s">
        <v>1768</v>
      </c>
      <c r="F653" s="52" t="s">
        <v>1769</v>
      </c>
      <c r="G653" s="52" t="s">
        <v>1618</v>
      </c>
      <c r="H653" s="54">
        <v>39251</v>
      </c>
      <c r="I653" s="54">
        <v>39258</v>
      </c>
      <c r="J653" s="52" t="s">
        <v>49</v>
      </c>
      <c r="K653" s="53">
        <v>89092</v>
      </c>
      <c r="L653" s="52" t="s">
        <v>59</v>
      </c>
      <c r="M653" s="53">
        <v>2661</v>
      </c>
      <c r="N653" s="52" t="s">
        <v>54</v>
      </c>
      <c r="O653" s="55"/>
      <c r="P653" s="52" t="s">
        <v>54</v>
      </c>
      <c r="Q653" s="55"/>
      <c r="R653" s="52" t="s">
        <v>54</v>
      </c>
      <c r="S653" s="52" t="s">
        <v>54</v>
      </c>
      <c r="T653" s="53" t="b">
        <v>0</v>
      </c>
      <c r="U653" s="52" t="s">
        <v>54</v>
      </c>
      <c r="V653" s="52" t="s">
        <v>54</v>
      </c>
    </row>
    <row r="654" spans="1:22" x14ac:dyDescent="0.25">
      <c r="A654" s="56">
        <v>633977</v>
      </c>
      <c r="B654" s="52" t="s">
        <v>43</v>
      </c>
      <c r="C654" s="52" t="s">
        <v>1770</v>
      </c>
      <c r="D654" s="53">
        <v>2006</v>
      </c>
      <c r="E654" s="52" t="s">
        <v>1771</v>
      </c>
      <c r="F654" s="52" t="s">
        <v>1772</v>
      </c>
      <c r="G654" s="52" t="s">
        <v>1618</v>
      </c>
      <c r="H654" s="54">
        <v>39261</v>
      </c>
      <c r="I654" s="54">
        <v>39261</v>
      </c>
      <c r="J654" s="52" t="s">
        <v>49</v>
      </c>
      <c r="K654" s="53">
        <v>92009</v>
      </c>
      <c r="L654" s="52" t="s">
        <v>59</v>
      </c>
      <c r="M654" s="53">
        <v>466</v>
      </c>
      <c r="N654" s="52" t="s">
        <v>49</v>
      </c>
      <c r="O654" s="53">
        <v>295</v>
      </c>
      <c r="P654" s="52" t="s">
        <v>54</v>
      </c>
      <c r="Q654" s="55"/>
      <c r="R654" s="52" t="s">
        <v>54</v>
      </c>
      <c r="S654" s="52" t="s">
        <v>54</v>
      </c>
      <c r="T654" s="53" t="b">
        <v>0</v>
      </c>
      <c r="U654" s="52" t="s">
        <v>54</v>
      </c>
      <c r="V654" s="52" t="s">
        <v>54</v>
      </c>
    </row>
    <row r="655" spans="1:22" x14ac:dyDescent="0.25">
      <c r="A655" s="56">
        <v>633979</v>
      </c>
      <c r="B655" s="52" t="s">
        <v>43</v>
      </c>
      <c r="C655" s="52" t="s">
        <v>1774</v>
      </c>
      <c r="D655" s="53">
        <v>2006</v>
      </c>
      <c r="E655" s="52" t="s">
        <v>54</v>
      </c>
      <c r="F655" s="52" t="s">
        <v>1766</v>
      </c>
      <c r="G655" s="52" t="s">
        <v>1618</v>
      </c>
      <c r="H655" s="54">
        <v>39238</v>
      </c>
      <c r="I655" s="54">
        <v>39238</v>
      </c>
      <c r="J655" s="52" t="s">
        <v>49</v>
      </c>
      <c r="K655" s="53">
        <v>51507</v>
      </c>
      <c r="L655" s="52" t="s">
        <v>59</v>
      </c>
      <c r="M655" s="53">
        <v>1160</v>
      </c>
      <c r="N655" s="52" t="s">
        <v>54</v>
      </c>
      <c r="O655" s="55"/>
      <c r="P655" s="52" t="s">
        <v>54</v>
      </c>
      <c r="Q655" s="55"/>
      <c r="R655" s="52" t="s">
        <v>54</v>
      </c>
      <c r="S655" s="52" t="s">
        <v>54</v>
      </c>
      <c r="T655" s="53" t="b">
        <v>0</v>
      </c>
      <c r="U655" s="52" t="s">
        <v>54</v>
      </c>
      <c r="V655" s="52" t="s">
        <v>54</v>
      </c>
    </row>
    <row r="656" spans="1:22" x14ac:dyDescent="0.25">
      <c r="A656" s="56">
        <v>633986</v>
      </c>
      <c r="B656" s="52" t="s">
        <v>43</v>
      </c>
      <c r="C656" s="52" t="s">
        <v>1834</v>
      </c>
      <c r="D656" s="53">
        <v>2006</v>
      </c>
      <c r="E656" s="52" t="s">
        <v>1835</v>
      </c>
      <c r="F656" s="52" t="s">
        <v>1836</v>
      </c>
      <c r="G656" s="52" t="s">
        <v>1618</v>
      </c>
      <c r="H656" s="54">
        <v>39225</v>
      </c>
      <c r="I656" s="54">
        <v>39225</v>
      </c>
      <c r="J656" s="52" t="s">
        <v>49</v>
      </c>
      <c r="K656" s="53">
        <v>191436</v>
      </c>
      <c r="L656" s="52" t="s">
        <v>59</v>
      </c>
      <c r="M656" s="53">
        <v>6000</v>
      </c>
      <c r="N656" s="52" t="s">
        <v>49</v>
      </c>
      <c r="O656" s="53">
        <v>1810</v>
      </c>
      <c r="P656" s="52" t="s">
        <v>59</v>
      </c>
      <c r="Q656" s="53">
        <v>571</v>
      </c>
      <c r="R656" s="52" t="s">
        <v>54</v>
      </c>
      <c r="S656" s="52" t="s">
        <v>54</v>
      </c>
      <c r="T656" s="53" t="b">
        <v>0</v>
      </c>
      <c r="U656" s="52" t="s">
        <v>54</v>
      </c>
      <c r="V656" s="52" t="s">
        <v>54</v>
      </c>
    </row>
    <row r="657" spans="1:22" x14ac:dyDescent="0.25">
      <c r="A657" s="56">
        <v>633987</v>
      </c>
      <c r="B657" s="52" t="s">
        <v>43</v>
      </c>
      <c r="C657" s="52" t="s">
        <v>1840</v>
      </c>
      <c r="D657" s="53">
        <v>2006</v>
      </c>
      <c r="E657" s="52" t="s">
        <v>1835</v>
      </c>
      <c r="F657" s="52" t="s">
        <v>1836</v>
      </c>
      <c r="G657" s="52" t="s">
        <v>1618</v>
      </c>
      <c r="H657" s="54">
        <v>39545</v>
      </c>
      <c r="I657" s="54">
        <v>39548</v>
      </c>
      <c r="J657" s="52" t="s">
        <v>1841</v>
      </c>
      <c r="K657" s="53">
        <v>231534</v>
      </c>
      <c r="L657" s="52" t="s">
        <v>59</v>
      </c>
      <c r="M657" s="53">
        <v>456</v>
      </c>
      <c r="N657" s="52" t="s">
        <v>1841</v>
      </c>
      <c r="O657" s="53">
        <v>1673</v>
      </c>
      <c r="P657" s="52" t="s">
        <v>54</v>
      </c>
      <c r="Q657" s="55"/>
      <c r="R657" s="52" t="s">
        <v>54</v>
      </c>
      <c r="S657" s="52" t="s">
        <v>54</v>
      </c>
      <c r="T657" s="53" t="b">
        <v>0</v>
      </c>
      <c r="U657" s="52" t="s">
        <v>54</v>
      </c>
      <c r="V657" s="52" t="s">
        <v>54</v>
      </c>
    </row>
    <row r="658" spans="1:22" x14ac:dyDescent="0.25">
      <c r="A658" s="56">
        <v>634080</v>
      </c>
      <c r="B658" s="52" t="s">
        <v>43</v>
      </c>
      <c r="C658" s="52" t="s">
        <v>1837</v>
      </c>
      <c r="D658" s="53">
        <v>2006</v>
      </c>
      <c r="E658" s="52" t="s">
        <v>1838</v>
      </c>
      <c r="F658" s="52" t="s">
        <v>1839</v>
      </c>
      <c r="G658" s="52" t="s">
        <v>1618</v>
      </c>
      <c r="H658" s="54">
        <v>39244</v>
      </c>
      <c r="I658" s="54">
        <v>39263</v>
      </c>
      <c r="J658" s="52" t="s">
        <v>49</v>
      </c>
      <c r="K658" s="53">
        <v>91433</v>
      </c>
      <c r="L658" s="52" t="s">
        <v>54</v>
      </c>
      <c r="M658" s="55"/>
      <c r="N658" s="52" t="s">
        <v>49</v>
      </c>
      <c r="O658" s="53">
        <v>552</v>
      </c>
      <c r="P658" s="52" t="s">
        <v>54</v>
      </c>
      <c r="Q658" s="55"/>
      <c r="R658" s="52" t="s">
        <v>54</v>
      </c>
      <c r="S658" s="52" t="s">
        <v>54</v>
      </c>
      <c r="T658" s="53" t="b">
        <v>0</v>
      </c>
      <c r="U658" s="52" t="s">
        <v>54</v>
      </c>
      <c r="V658" s="52" t="s">
        <v>54</v>
      </c>
    </row>
    <row r="659" spans="1:22" x14ac:dyDescent="0.25">
      <c r="A659" s="56">
        <v>634185</v>
      </c>
      <c r="B659" s="52" t="s">
        <v>43</v>
      </c>
      <c r="C659" s="52" t="s">
        <v>1798</v>
      </c>
      <c r="D659" s="53">
        <v>2007</v>
      </c>
      <c r="E659" s="52" t="s">
        <v>1812</v>
      </c>
      <c r="F659" s="52" t="s">
        <v>1813</v>
      </c>
      <c r="G659" s="52" t="s">
        <v>1618</v>
      </c>
      <c r="H659" s="54">
        <v>39608</v>
      </c>
      <c r="I659" s="54">
        <v>39608</v>
      </c>
      <c r="J659" s="52" t="s">
        <v>49</v>
      </c>
      <c r="K659" s="53">
        <v>201838</v>
      </c>
      <c r="L659" s="52" t="s">
        <v>59</v>
      </c>
      <c r="M659" s="53">
        <v>404</v>
      </c>
      <c r="N659" s="52" t="s">
        <v>54</v>
      </c>
      <c r="O659" s="55"/>
      <c r="P659" s="52" t="s">
        <v>54</v>
      </c>
      <c r="Q659" s="55"/>
      <c r="R659" s="52" t="s">
        <v>1630</v>
      </c>
      <c r="S659" s="52" t="s">
        <v>1823</v>
      </c>
      <c r="T659" s="53" t="b">
        <v>0</v>
      </c>
      <c r="U659" s="52" t="s">
        <v>54</v>
      </c>
      <c r="V659" s="52" t="s">
        <v>54</v>
      </c>
    </row>
    <row r="660" spans="1:22" x14ac:dyDescent="0.25">
      <c r="A660" s="56">
        <v>634186</v>
      </c>
      <c r="B660" s="52" t="s">
        <v>43</v>
      </c>
      <c r="C660" s="52" t="s">
        <v>1774</v>
      </c>
      <c r="D660" s="53">
        <v>2007</v>
      </c>
      <c r="E660" s="52" t="s">
        <v>54</v>
      </c>
      <c r="F660" s="52" t="s">
        <v>1766</v>
      </c>
      <c r="G660" s="52" t="s">
        <v>1618</v>
      </c>
      <c r="H660" s="54">
        <v>39612</v>
      </c>
      <c r="I660" s="54">
        <v>39644</v>
      </c>
      <c r="J660" s="52" t="s">
        <v>49</v>
      </c>
      <c r="K660" s="53">
        <v>54717</v>
      </c>
      <c r="L660" s="52" t="s">
        <v>54</v>
      </c>
      <c r="M660" s="55"/>
      <c r="N660" s="52" t="s">
        <v>54</v>
      </c>
      <c r="O660" s="55"/>
      <c r="P660" s="52" t="s">
        <v>54</v>
      </c>
      <c r="Q660" s="55"/>
      <c r="R660" s="52" t="s">
        <v>54</v>
      </c>
      <c r="S660" s="52" t="s">
        <v>54</v>
      </c>
      <c r="T660" s="53" t="b">
        <v>0</v>
      </c>
      <c r="U660" s="52" t="s">
        <v>54</v>
      </c>
      <c r="V660" s="52" t="s">
        <v>54</v>
      </c>
    </row>
    <row r="661" spans="1:22" x14ac:dyDescent="0.25">
      <c r="A661" s="56">
        <v>634271</v>
      </c>
      <c r="B661" s="52" t="s">
        <v>43</v>
      </c>
      <c r="C661" s="52" t="s">
        <v>1795</v>
      </c>
      <c r="D661" s="53">
        <v>2007</v>
      </c>
      <c r="E661" s="52" t="s">
        <v>1796</v>
      </c>
      <c r="F661" s="52" t="s">
        <v>1797</v>
      </c>
      <c r="G661" s="52" t="s">
        <v>1618</v>
      </c>
      <c r="H661" s="54">
        <v>39583</v>
      </c>
      <c r="I661" s="54">
        <v>39584</v>
      </c>
      <c r="J661" s="52" t="s">
        <v>49</v>
      </c>
      <c r="K661" s="53">
        <v>219881</v>
      </c>
      <c r="L661" s="52" t="s">
        <v>59</v>
      </c>
      <c r="M661" s="53">
        <v>914</v>
      </c>
      <c r="N661" s="52" t="s">
        <v>49</v>
      </c>
      <c r="O661" s="53">
        <v>2289</v>
      </c>
      <c r="P661" s="52" t="s">
        <v>54</v>
      </c>
      <c r="Q661" s="55"/>
      <c r="R661" s="52" t="s">
        <v>54</v>
      </c>
      <c r="S661" s="52" t="s">
        <v>54</v>
      </c>
      <c r="T661" s="53" t="b">
        <v>0</v>
      </c>
      <c r="U661" s="52" t="s">
        <v>54</v>
      </c>
      <c r="V661" s="52" t="s">
        <v>54</v>
      </c>
    </row>
    <row r="662" spans="1:22" x14ac:dyDescent="0.25">
      <c r="A662" s="56">
        <v>634272</v>
      </c>
      <c r="B662" s="52" t="s">
        <v>43</v>
      </c>
      <c r="C662" s="52" t="s">
        <v>1801</v>
      </c>
      <c r="D662" s="53">
        <v>2007</v>
      </c>
      <c r="E662" s="52" t="s">
        <v>1802</v>
      </c>
      <c r="F662" s="52" t="s">
        <v>1803</v>
      </c>
      <c r="G662" s="52" t="s">
        <v>1618</v>
      </c>
      <c r="H662" s="54">
        <v>39582</v>
      </c>
      <c r="I662" s="54">
        <v>39582</v>
      </c>
      <c r="J662" s="52" t="s">
        <v>1655</v>
      </c>
      <c r="K662" s="53">
        <v>211571</v>
      </c>
      <c r="L662" s="52" t="s">
        <v>54</v>
      </c>
      <c r="M662" s="55"/>
      <c r="N662" s="52" t="s">
        <v>1655</v>
      </c>
      <c r="O662" s="53">
        <v>211571</v>
      </c>
      <c r="P662" s="52" t="s">
        <v>54</v>
      </c>
      <c r="Q662" s="55"/>
      <c r="R662" s="52" t="s">
        <v>1630</v>
      </c>
      <c r="S662" s="52" t="s">
        <v>1823</v>
      </c>
      <c r="T662" s="53" t="b">
        <v>0</v>
      </c>
      <c r="U662" s="52" t="s">
        <v>54</v>
      </c>
      <c r="V662" s="52" t="s">
        <v>54</v>
      </c>
    </row>
    <row r="663" spans="1:22" x14ac:dyDescent="0.25">
      <c r="A663" s="56">
        <v>634274</v>
      </c>
      <c r="B663" s="52" t="s">
        <v>43</v>
      </c>
      <c r="C663" s="52" t="s">
        <v>1776</v>
      </c>
      <c r="D663" s="53">
        <v>2007</v>
      </c>
      <c r="E663" s="52" t="s">
        <v>1777</v>
      </c>
      <c r="F663" s="52" t="s">
        <v>1778</v>
      </c>
      <c r="G663" s="52" t="s">
        <v>43</v>
      </c>
      <c r="H663" s="54">
        <v>39576</v>
      </c>
      <c r="I663" s="54">
        <v>39588</v>
      </c>
      <c r="J663" s="52" t="s">
        <v>1655</v>
      </c>
      <c r="K663" s="53">
        <v>206862</v>
      </c>
      <c r="L663" s="52" t="s">
        <v>59</v>
      </c>
      <c r="M663" s="53">
        <v>1837</v>
      </c>
      <c r="N663" s="52" t="s">
        <v>1655</v>
      </c>
      <c r="O663" s="53">
        <v>1101</v>
      </c>
      <c r="P663" s="52" t="s">
        <v>54</v>
      </c>
      <c r="Q663" s="55"/>
      <c r="R663" s="52" t="s">
        <v>1630</v>
      </c>
      <c r="S663" s="52" t="s">
        <v>1823</v>
      </c>
      <c r="T663" s="53" t="b">
        <v>0</v>
      </c>
      <c r="U663" s="52" t="s">
        <v>54</v>
      </c>
      <c r="V663" s="52" t="s">
        <v>54</v>
      </c>
    </row>
    <row r="664" spans="1:22" x14ac:dyDescent="0.25">
      <c r="A664" s="56">
        <v>634279</v>
      </c>
      <c r="B664" s="52" t="s">
        <v>43</v>
      </c>
      <c r="C664" s="52" t="s">
        <v>1787</v>
      </c>
      <c r="D664" s="53">
        <v>2008</v>
      </c>
      <c r="E664" s="52" t="s">
        <v>1788</v>
      </c>
      <c r="F664" s="52" t="s">
        <v>1789</v>
      </c>
      <c r="G664" s="52" t="s">
        <v>1618</v>
      </c>
      <c r="H664" s="54">
        <v>39968</v>
      </c>
      <c r="I664" s="54">
        <v>39989</v>
      </c>
      <c r="J664" s="52" t="s">
        <v>49</v>
      </c>
      <c r="K664" s="53">
        <v>199872</v>
      </c>
      <c r="L664" s="52" t="s">
        <v>59</v>
      </c>
      <c r="M664" s="53">
        <v>1455</v>
      </c>
      <c r="N664" s="52" t="s">
        <v>49</v>
      </c>
      <c r="O664" s="53">
        <v>683</v>
      </c>
      <c r="P664" s="52" t="s">
        <v>54</v>
      </c>
      <c r="Q664" s="55"/>
      <c r="R664" s="52" t="s">
        <v>1664</v>
      </c>
      <c r="S664" s="52" t="s">
        <v>1842</v>
      </c>
      <c r="T664" s="53" t="b">
        <v>0</v>
      </c>
      <c r="U664" s="52" t="s">
        <v>54</v>
      </c>
      <c r="V664" s="52" t="s">
        <v>54</v>
      </c>
    </row>
    <row r="665" spans="1:22" x14ac:dyDescent="0.25">
      <c r="A665" s="56">
        <v>634280</v>
      </c>
      <c r="B665" s="52" t="s">
        <v>43</v>
      </c>
      <c r="C665" s="52" t="s">
        <v>1787</v>
      </c>
      <c r="D665" s="53">
        <v>2007</v>
      </c>
      <c r="E665" s="52" t="s">
        <v>1788</v>
      </c>
      <c r="F665" s="52" t="s">
        <v>1789</v>
      </c>
      <c r="G665" s="52" t="s">
        <v>1618</v>
      </c>
      <c r="H665" s="54">
        <v>39617</v>
      </c>
      <c r="I665" s="54">
        <v>39637</v>
      </c>
      <c r="J665" s="52" t="s">
        <v>49</v>
      </c>
      <c r="K665" s="53">
        <v>202953</v>
      </c>
      <c r="L665" s="52" t="s">
        <v>54</v>
      </c>
      <c r="M665" s="55"/>
      <c r="N665" s="52" t="s">
        <v>49</v>
      </c>
      <c r="O665" s="53">
        <v>723</v>
      </c>
      <c r="P665" s="52" t="s">
        <v>54</v>
      </c>
      <c r="Q665" s="55"/>
      <c r="R665" s="52" t="s">
        <v>54</v>
      </c>
      <c r="S665" s="52" t="s">
        <v>54</v>
      </c>
      <c r="T665" s="53" t="b">
        <v>0</v>
      </c>
      <c r="U665" s="52" t="s">
        <v>54</v>
      </c>
      <c r="V665" s="52" t="s">
        <v>54</v>
      </c>
    </row>
    <row r="666" spans="1:22" x14ac:dyDescent="0.25">
      <c r="A666" s="56">
        <v>634281</v>
      </c>
      <c r="B666" s="52" t="s">
        <v>43</v>
      </c>
      <c r="C666" s="52" t="s">
        <v>1814</v>
      </c>
      <c r="D666" s="53">
        <v>2007</v>
      </c>
      <c r="E666" s="52" t="s">
        <v>1815</v>
      </c>
      <c r="F666" s="52" t="s">
        <v>1816</v>
      </c>
      <c r="G666" s="52" t="s">
        <v>1622</v>
      </c>
      <c r="H666" s="54">
        <v>39622</v>
      </c>
      <c r="I666" s="54">
        <v>39624</v>
      </c>
      <c r="J666" s="52" t="s">
        <v>49</v>
      </c>
      <c r="K666" s="53">
        <v>199858</v>
      </c>
      <c r="L666" s="52" t="s">
        <v>59</v>
      </c>
      <c r="M666" s="53">
        <v>421</v>
      </c>
      <c r="N666" s="52" t="s">
        <v>54</v>
      </c>
      <c r="O666" s="55"/>
      <c r="P666" s="52" t="s">
        <v>54</v>
      </c>
      <c r="Q666" s="55"/>
      <c r="R666" s="52" t="s">
        <v>1630</v>
      </c>
      <c r="S666" s="52" t="s">
        <v>1823</v>
      </c>
      <c r="T666" s="53" t="b">
        <v>0</v>
      </c>
      <c r="U666" s="52" t="s">
        <v>54</v>
      </c>
      <c r="V666" s="52" t="s">
        <v>54</v>
      </c>
    </row>
    <row r="667" spans="1:22" x14ac:dyDescent="0.25">
      <c r="A667" s="56">
        <v>634283</v>
      </c>
      <c r="B667" s="52" t="s">
        <v>43</v>
      </c>
      <c r="C667" s="52" t="s">
        <v>1817</v>
      </c>
      <c r="D667" s="53">
        <v>2007</v>
      </c>
      <c r="E667" s="52" t="s">
        <v>1818</v>
      </c>
      <c r="F667" s="52" t="s">
        <v>1819</v>
      </c>
      <c r="G667" s="52" t="s">
        <v>1618</v>
      </c>
      <c r="H667" s="54">
        <v>39601</v>
      </c>
      <c r="I667" s="54">
        <v>39601</v>
      </c>
      <c r="J667" s="52" t="s">
        <v>49</v>
      </c>
      <c r="K667" s="53">
        <v>201920</v>
      </c>
      <c r="L667" s="52" t="s">
        <v>54</v>
      </c>
      <c r="M667" s="55"/>
      <c r="N667" s="52" t="s">
        <v>54</v>
      </c>
      <c r="O667" s="55"/>
      <c r="P667" s="52" t="s">
        <v>54</v>
      </c>
      <c r="Q667" s="55"/>
      <c r="R667" s="52" t="s">
        <v>54</v>
      </c>
      <c r="S667" s="52" t="s">
        <v>54</v>
      </c>
      <c r="T667" s="53" t="b">
        <v>0</v>
      </c>
      <c r="U667" s="52" t="s">
        <v>54</v>
      </c>
      <c r="V667" s="52" t="s">
        <v>54</v>
      </c>
    </row>
    <row r="668" spans="1:22" x14ac:dyDescent="0.25">
      <c r="A668" s="56">
        <v>634284</v>
      </c>
      <c r="B668" s="52" t="s">
        <v>43</v>
      </c>
      <c r="C668" s="52" t="s">
        <v>1807</v>
      </c>
      <c r="D668" s="53">
        <v>2007</v>
      </c>
      <c r="E668" s="52" t="s">
        <v>1808</v>
      </c>
      <c r="F668" s="52" t="s">
        <v>1809</v>
      </c>
      <c r="G668" s="52" t="s">
        <v>1618</v>
      </c>
      <c r="H668" s="54">
        <v>39612</v>
      </c>
      <c r="I668" s="54">
        <v>39612</v>
      </c>
      <c r="J668" s="52" t="s">
        <v>49</v>
      </c>
      <c r="K668" s="53">
        <v>175783</v>
      </c>
      <c r="L668" s="52" t="s">
        <v>59</v>
      </c>
      <c r="M668" s="53">
        <v>15170</v>
      </c>
      <c r="N668" s="52" t="s">
        <v>49</v>
      </c>
      <c r="O668" s="53">
        <v>14047</v>
      </c>
      <c r="P668" s="52" t="s">
        <v>54</v>
      </c>
      <c r="Q668" s="55"/>
      <c r="R668" s="52" t="s">
        <v>54</v>
      </c>
      <c r="S668" s="52" t="s">
        <v>54</v>
      </c>
      <c r="T668" s="53" t="b">
        <v>0</v>
      </c>
      <c r="U668" s="52" t="s">
        <v>54</v>
      </c>
      <c r="V668" s="52" t="s">
        <v>54</v>
      </c>
    </row>
    <row r="669" spans="1:22" x14ac:dyDescent="0.25">
      <c r="A669" s="56">
        <v>634286</v>
      </c>
      <c r="B669" s="52" t="s">
        <v>43</v>
      </c>
      <c r="C669" s="52" t="s">
        <v>1804</v>
      </c>
      <c r="D669" s="53">
        <v>2007</v>
      </c>
      <c r="E669" s="52" t="s">
        <v>1805</v>
      </c>
      <c r="F669" s="52" t="s">
        <v>1806</v>
      </c>
      <c r="G669" s="52" t="s">
        <v>1618</v>
      </c>
      <c r="H669" s="54">
        <v>39592</v>
      </c>
      <c r="I669" s="54">
        <v>39602</v>
      </c>
      <c r="J669" s="52" t="s">
        <v>49</v>
      </c>
      <c r="K669" s="53">
        <v>202671</v>
      </c>
      <c r="L669" s="52" t="s">
        <v>54</v>
      </c>
      <c r="M669" s="55"/>
      <c r="N669" s="52" t="s">
        <v>54</v>
      </c>
      <c r="O669" s="55"/>
      <c r="P669" s="52" t="s">
        <v>54</v>
      </c>
      <c r="Q669" s="55"/>
      <c r="R669" s="52" t="s">
        <v>1630</v>
      </c>
      <c r="S669" s="52" t="s">
        <v>1823</v>
      </c>
      <c r="T669" s="53" t="b">
        <v>0</v>
      </c>
      <c r="U669" s="52" t="s">
        <v>54</v>
      </c>
      <c r="V669" s="52" t="s">
        <v>54</v>
      </c>
    </row>
    <row r="670" spans="1:22" x14ac:dyDescent="0.25">
      <c r="A670" s="56">
        <v>634287</v>
      </c>
      <c r="B670" s="52" t="s">
        <v>43</v>
      </c>
      <c r="C670" s="52" t="s">
        <v>1792</v>
      </c>
      <c r="D670" s="53">
        <v>2007</v>
      </c>
      <c r="E670" s="52" t="s">
        <v>1793</v>
      </c>
      <c r="F670" s="52" t="s">
        <v>1843</v>
      </c>
      <c r="G670" s="52" t="s">
        <v>1622</v>
      </c>
      <c r="H670" s="54">
        <v>39918</v>
      </c>
      <c r="I670" s="54">
        <v>39989</v>
      </c>
      <c r="J670" s="52" t="s">
        <v>49</v>
      </c>
      <c r="K670" s="53">
        <v>132885</v>
      </c>
      <c r="L670" s="52" t="s">
        <v>59</v>
      </c>
      <c r="M670" s="53">
        <v>484</v>
      </c>
      <c r="N670" s="52" t="s">
        <v>49</v>
      </c>
      <c r="O670" s="53">
        <v>1198</v>
      </c>
      <c r="P670" s="52" t="s">
        <v>54</v>
      </c>
      <c r="Q670" s="55"/>
      <c r="R670" s="52" t="s">
        <v>54</v>
      </c>
      <c r="S670" s="52" t="s">
        <v>54</v>
      </c>
      <c r="T670" s="53" t="b">
        <v>0</v>
      </c>
      <c r="U670" s="52" t="s">
        <v>54</v>
      </c>
      <c r="V670" s="52" t="s">
        <v>54</v>
      </c>
    </row>
    <row r="671" spans="1:22" x14ac:dyDescent="0.25">
      <c r="A671" s="56">
        <v>634288</v>
      </c>
      <c r="B671" s="52" t="s">
        <v>43</v>
      </c>
      <c r="C671" s="52" t="s">
        <v>1764</v>
      </c>
      <c r="D671" s="53">
        <v>2007</v>
      </c>
      <c r="E671" s="52" t="s">
        <v>1824</v>
      </c>
      <c r="F671" s="52" t="s">
        <v>1825</v>
      </c>
      <c r="G671" s="52" t="s">
        <v>43</v>
      </c>
      <c r="H671" s="54">
        <v>39873</v>
      </c>
      <c r="I671" s="54">
        <v>39884</v>
      </c>
      <c r="J671" s="52" t="s">
        <v>49</v>
      </c>
      <c r="K671" s="53">
        <v>121520</v>
      </c>
      <c r="L671" s="52" t="s">
        <v>59</v>
      </c>
      <c r="M671" s="53">
        <v>1163</v>
      </c>
      <c r="N671" s="52" t="s">
        <v>49</v>
      </c>
      <c r="O671" s="53">
        <v>989</v>
      </c>
      <c r="P671" s="52" t="s">
        <v>54</v>
      </c>
      <c r="Q671" s="55"/>
      <c r="R671" s="52" t="s">
        <v>54</v>
      </c>
      <c r="S671" s="52" t="s">
        <v>54</v>
      </c>
      <c r="T671" s="53" t="b">
        <v>0</v>
      </c>
      <c r="U671" s="52" t="s">
        <v>54</v>
      </c>
      <c r="V671" s="52" t="s">
        <v>54</v>
      </c>
    </row>
    <row r="672" spans="1:22" x14ac:dyDescent="0.25">
      <c r="A672" s="56">
        <v>634296</v>
      </c>
      <c r="B672" s="52" t="s">
        <v>43</v>
      </c>
      <c r="C672" s="52" t="s">
        <v>1828</v>
      </c>
      <c r="D672" s="53">
        <v>2007</v>
      </c>
      <c r="E672" s="52" t="s">
        <v>1815</v>
      </c>
      <c r="F672" s="52" t="s">
        <v>1816</v>
      </c>
      <c r="G672" s="52" t="s">
        <v>1622</v>
      </c>
      <c r="H672" s="54">
        <v>39904</v>
      </c>
      <c r="I672" s="54">
        <v>39911</v>
      </c>
      <c r="J672" s="52" t="s">
        <v>49</v>
      </c>
      <c r="K672" s="53">
        <v>85863</v>
      </c>
      <c r="L672" s="52" t="s">
        <v>59</v>
      </c>
      <c r="M672" s="53">
        <v>858</v>
      </c>
      <c r="N672" s="52" t="s">
        <v>49</v>
      </c>
      <c r="O672" s="53">
        <v>858</v>
      </c>
      <c r="P672" s="52" t="s">
        <v>54</v>
      </c>
      <c r="Q672" s="55"/>
      <c r="R672" s="52" t="s">
        <v>54</v>
      </c>
      <c r="S672" s="52" t="s">
        <v>54</v>
      </c>
      <c r="T672" s="53" t="b">
        <v>0</v>
      </c>
      <c r="U672" s="52" t="s">
        <v>54</v>
      </c>
      <c r="V672" s="52" t="s">
        <v>54</v>
      </c>
    </row>
    <row r="673" spans="1:22" x14ac:dyDescent="0.25">
      <c r="A673" s="56">
        <v>634297</v>
      </c>
      <c r="B673" s="52" t="s">
        <v>43</v>
      </c>
      <c r="C673" s="52" t="s">
        <v>1829</v>
      </c>
      <c r="D673" s="53">
        <v>2007</v>
      </c>
      <c r="E673" s="52" t="s">
        <v>1818</v>
      </c>
      <c r="F673" s="52" t="s">
        <v>1819</v>
      </c>
      <c r="G673" s="52" t="s">
        <v>1618</v>
      </c>
      <c r="H673" s="54">
        <v>39932</v>
      </c>
      <c r="I673" s="54">
        <v>39932</v>
      </c>
      <c r="J673" s="52" t="s">
        <v>49</v>
      </c>
      <c r="K673" s="53">
        <v>99737</v>
      </c>
      <c r="L673" s="52" t="s">
        <v>59</v>
      </c>
      <c r="M673" s="53">
        <v>190</v>
      </c>
      <c r="N673" s="52" t="s">
        <v>54</v>
      </c>
      <c r="O673" s="55"/>
      <c r="P673" s="52" t="s">
        <v>54</v>
      </c>
      <c r="Q673" s="55"/>
      <c r="R673" s="52" t="s">
        <v>54</v>
      </c>
      <c r="S673" s="52" t="s">
        <v>54</v>
      </c>
      <c r="T673" s="53" t="b">
        <v>0</v>
      </c>
      <c r="U673" s="52" t="s">
        <v>54</v>
      </c>
      <c r="V673" s="52" t="s">
        <v>54</v>
      </c>
    </row>
    <row r="674" spans="1:22" x14ac:dyDescent="0.25">
      <c r="A674" s="56">
        <v>634298</v>
      </c>
      <c r="B674" s="52" t="s">
        <v>43</v>
      </c>
      <c r="C674" s="52" t="s">
        <v>1758</v>
      </c>
      <c r="D674" s="53">
        <v>2007</v>
      </c>
      <c r="E674" s="52" t="s">
        <v>1826</v>
      </c>
      <c r="F674" s="52" t="s">
        <v>1827</v>
      </c>
      <c r="G674" s="52" t="s">
        <v>1618</v>
      </c>
      <c r="H674" s="54">
        <v>39918</v>
      </c>
      <c r="I674" s="54">
        <v>39934</v>
      </c>
      <c r="J674" s="52" t="s">
        <v>49</v>
      </c>
      <c r="K674" s="53">
        <v>101039</v>
      </c>
      <c r="L674" s="52" t="s">
        <v>54</v>
      </c>
      <c r="M674" s="55"/>
      <c r="N674" s="52" t="s">
        <v>49</v>
      </c>
      <c r="O674" s="53">
        <v>192</v>
      </c>
      <c r="P674" s="52" t="s">
        <v>54</v>
      </c>
      <c r="Q674" s="55"/>
      <c r="R674" s="52" t="s">
        <v>54</v>
      </c>
      <c r="S674" s="52" t="s">
        <v>54</v>
      </c>
      <c r="T674" s="53" t="b">
        <v>0</v>
      </c>
      <c r="U674" s="52" t="s">
        <v>54</v>
      </c>
      <c r="V674" s="52" t="s">
        <v>54</v>
      </c>
    </row>
    <row r="675" spans="1:22" x14ac:dyDescent="0.25">
      <c r="A675" s="56">
        <v>634299</v>
      </c>
      <c r="B675" s="52" t="s">
        <v>43</v>
      </c>
      <c r="C675" s="52" t="s">
        <v>1758</v>
      </c>
      <c r="D675" s="53">
        <v>2007</v>
      </c>
      <c r="E675" s="52" t="s">
        <v>1759</v>
      </c>
      <c r="F675" s="52" t="s">
        <v>1760</v>
      </c>
      <c r="G675" s="52" t="s">
        <v>1618</v>
      </c>
      <c r="H675" s="54">
        <v>39904</v>
      </c>
      <c r="I675" s="54">
        <v>39904</v>
      </c>
      <c r="J675" s="52" t="s">
        <v>49</v>
      </c>
      <c r="K675" s="53">
        <v>91823</v>
      </c>
      <c r="L675" s="52" t="s">
        <v>59</v>
      </c>
      <c r="M675" s="53">
        <v>1170</v>
      </c>
      <c r="N675" s="52" t="s">
        <v>49</v>
      </c>
      <c r="O675" s="53">
        <v>4484</v>
      </c>
      <c r="P675" s="52" t="s">
        <v>54</v>
      </c>
      <c r="Q675" s="55"/>
      <c r="R675" s="52" t="s">
        <v>54</v>
      </c>
      <c r="S675" s="52" t="s">
        <v>54</v>
      </c>
      <c r="T675" s="53" t="b">
        <v>0</v>
      </c>
      <c r="U675" s="52" t="s">
        <v>54</v>
      </c>
      <c r="V675" s="52" t="s">
        <v>54</v>
      </c>
    </row>
    <row r="676" spans="1:22" x14ac:dyDescent="0.25">
      <c r="A676" s="56">
        <v>634364</v>
      </c>
      <c r="B676" s="52" t="s">
        <v>43</v>
      </c>
      <c r="C676" s="52" t="s">
        <v>1555</v>
      </c>
      <c r="D676" s="53">
        <v>2007</v>
      </c>
      <c r="E676" s="52" t="s">
        <v>1773</v>
      </c>
      <c r="F676" s="52" t="s">
        <v>1760</v>
      </c>
      <c r="G676" s="52" t="s">
        <v>1618</v>
      </c>
      <c r="H676" s="54">
        <v>39706</v>
      </c>
      <c r="I676" s="54">
        <v>39713</v>
      </c>
      <c r="J676" s="52" t="s">
        <v>49</v>
      </c>
      <c r="K676" s="53">
        <v>97992</v>
      </c>
      <c r="L676" s="52" t="s">
        <v>59</v>
      </c>
      <c r="M676" s="53">
        <v>401</v>
      </c>
      <c r="N676" s="52" t="s">
        <v>49</v>
      </c>
      <c r="O676" s="53">
        <v>2000</v>
      </c>
      <c r="P676" s="52" t="s">
        <v>54</v>
      </c>
      <c r="Q676" s="55"/>
      <c r="R676" s="52" t="s">
        <v>54</v>
      </c>
      <c r="S676" s="52" t="s">
        <v>54</v>
      </c>
      <c r="T676" s="53" t="b">
        <v>0</v>
      </c>
      <c r="U676" s="52" t="s">
        <v>54</v>
      </c>
      <c r="V676" s="52" t="s">
        <v>54</v>
      </c>
    </row>
    <row r="677" spans="1:22" x14ac:dyDescent="0.25">
      <c r="A677" s="56">
        <v>634369</v>
      </c>
      <c r="B677" s="52" t="s">
        <v>43</v>
      </c>
      <c r="C677" s="52" t="s">
        <v>1767</v>
      </c>
      <c r="D677" s="53">
        <v>2007</v>
      </c>
      <c r="E677" s="52" t="s">
        <v>1768</v>
      </c>
      <c r="F677" s="52" t="s">
        <v>1769</v>
      </c>
      <c r="G677" s="52" t="s">
        <v>1618</v>
      </c>
      <c r="H677" s="54">
        <v>39630</v>
      </c>
      <c r="I677" s="54">
        <v>39634</v>
      </c>
      <c r="J677" s="52" t="s">
        <v>49</v>
      </c>
      <c r="K677" s="53">
        <v>96695</v>
      </c>
      <c r="L677" s="52" t="s">
        <v>59</v>
      </c>
      <c r="M677" s="53">
        <v>977</v>
      </c>
      <c r="N677" s="52" t="s">
        <v>54</v>
      </c>
      <c r="O677" s="55"/>
      <c r="P677" s="52" t="s">
        <v>54</v>
      </c>
      <c r="Q677" s="55"/>
      <c r="R677" s="52" t="s">
        <v>54</v>
      </c>
      <c r="S677" s="52" t="s">
        <v>54</v>
      </c>
      <c r="T677" s="53" t="b">
        <v>0</v>
      </c>
      <c r="U677" s="52" t="s">
        <v>54</v>
      </c>
      <c r="V677" s="52" t="s">
        <v>54</v>
      </c>
    </row>
    <row r="678" spans="1:22" x14ac:dyDescent="0.25">
      <c r="A678" s="56">
        <v>634372</v>
      </c>
      <c r="B678" s="52" t="s">
        <v>43</v>
      </c>
      <c r="C678" s="52" t="s">
        <v>1770</v>
      </c>
      <c r="D678" s="53">
        <v>2007</v>
      </c>
      <c r="E678" s="52" t="s">
        <v>1771</v>
      </c>
      <c r="F678" s="52" t="s">
        <v>1772</v>
      </c>
      <c r="G678" s="52" t="s">
        <v>1618</v>
      </c>
      <c r="H678" s="54">
        <v>39624</v>
      </c>
      <c r="I678" s="54">
        <v>39636</v>
      </c>
      <c r="J678" s="52" t="s">
        <v>49</v>
      </c>
      <c r="K678" s="53">
        <v>80785</v>
      </c>
      <c r="L678" s="52" t="s">
        <v>54</v>
      </c>
      <c r="M678" s="55"/>
      <c r="N678" s="52" t="s">
        <v>49</v>
      </c>
      <c r="O678" s="53">
        <v>7025</v>
      </c>
      <c r="P678" s="52" t="s">
        <v>54</v>
      </c>
      <c r="Q678" s="55"/>
      <c r="R678" s="52" t="s">
        <v>54</v>
      </c>
      <c r="S678" s="52" t="s">
        <v>54</v>
      </c>
      <c r="T678" s="53" t="b">
        <v>0</v>
      </c>
      <c r="U678" s="52" t="s">
        <v>54</v>
      </c>
      <c r="V678" s="52" t="s">
        <v>54</v>
      </c>
    </row>
    <row r="679" spans="1:22" x14ac:dyDescent="0.25">
      <c r="A679" s="56">
        <v>634373</v>
      </c>
      <c r="B679" s="52" t="s">
        <v>43</v>
      </c>
      <c r="C679" s="52" t="s">
        <v>1781</v>
      </c>
      <c r="D679" s="53">
        <v>2007</v>
      </c>
      <c r="E679" s="52" t="s">
        <v>1718</v>
      </c>
      <c r="F679" s="52" t="s">
        <v>1782</v>
      </c>
      <c r="G679" s="52" t="s">
        <v>43</v>
      </c>
      <c r="H679" s="54">
        <v>39904</v>
      </c>
      <c r="I679" s="54">
        <v>39905</v>
      </c>
      <c r="J679" s="52" t="s">
        <v>49</v>
      </c>
      <c r="K679" s="53">
        <v>58503</v>
      </c>
      <c r="L679" s="52" t="s">
        <v>54</v>
      </c>
      <c r="M679" s="55"/>
      <c r="N679" s="52" t="s">
        <v>49</v>
      </c>
      <c r="O679" s="53">
        <v>229</v>
      </c>
      <c r="P679" s="52" t="s">
        <v>54</v>
      </c>
      <c r="Q679" s="55"/>
      <c r="R679" s="52" t="s">
        <v>1630</v>
      </c>
      <c r="S679" s="52" t="s">
        <v>1842</v>
      </c>
      <c r="T679" s="53" t="b">
        <v>0</v>
      </c>
      <c r="U679" s="52" t="s">
        <v>54</v>
      </c>
      <c r="V679" s="52" t="s">
        <v>54</v>
      </c>
    </row>
    <row r="680" spans="1:22" x14ac:dyDescent="0.25">
      <c r="A680" s="56">
        <v>634382</v>
      </c>
      <c r="B680" s="52" t="s">
        <v>43</v>
      </c>
      <c r="C680" s="52" t="s">
        <v>1774</v>
      </c>
      <c r="D680" s="53">
        <v>2008</v>
      </c>
      <c r="E680" s="52" t="s">
        <v>54</v>
      </c>
      <c r="F680" s="52" t="s">
        <v>1766</v>
      </c>
      <c r="G680" s="52" t="s">
        <v>1618</v>
      </c>
      <c r="H680" s="54">
        <v>39976</v>
      </c>
      <c r="I680" s="54">
        <v>39996</v>
      </c>
      <c r="J680" s="52" t="s">
        <v>49</v>
      </c>
      <c r="K680" s="53">
        <v>46476</v>
      </c>
      <c r="L680" s="52" t="s">
        <v>54</v>
      </c>
      <c r="M680" s="55"/>
      <c r="N680" s="52" t="s">
        <v>54</v>
      </c>
      <c r="O680" s="55"/>
      <c r="P680" s="52" t="s">
        <v>54</v>
      </c>
      <c r="Q680" s="55"/>
      <c r="R680" s="52" t="s">
        <v>54</v>
      </c>
      <c r="S680" s="52" t="s">
        <v>54</v>
      </c>
      <c r="T680" s="53" t="b">
        <v>0</v>
      </c>
      <c r="U680" s="52" t="s">
        <v>54</v>
      </c>
      <c r="V680" s="52" t="s">
        <v>54</v>
      </c>
    </row>
    <row r="681" spans="1:22" x14ac:dyDescent="0.25">
      <c r="A681" s="56">
        <v>634383</v>
      </c>
      <c r="B681" s="52" t="s">
        <v>43</v>
      </c>
      <c r="C681" s="52" t="s">
        <v>1758</v>
      </c>
      <c r="D681" s="53">
        <v>2007</v>
      </c>
      <c r="E681" s="52" t="s">
        <v>1832</v>
      </c>
      <c r="F681" s="52" t="s">
        <v>1833</v>
      </c>
      <c r="G681" s="52" t="s">
        <v>1618</v>
      </c>
      <c r="H681" s="54">
        <v>39892</v>
      </c>
      <c r="I681" s="54">
        <v>39892</v>
      </c>
      <c r="J681" s="52" t="s">
        <v>49</v>
      </c>
      <c r="K681" s="53">
        <v>68373</v>
      </c>
      <c r="L681" s="52" t="s">
        <v>59</v>
      </c>
      <c r="M681" s="53">
        <v>1835</v>
      </c>
      <c r="N681" s="52" t="s">
        <v>49</v>
      </c>
      <c r="O681" s="53">
        <v>353</v>
      </c>
      <c r="P681" s="52" t="s">
        <v>54</v>
      </c>
      <c r="Q681" s="55"/>
      <c r="R681" s="52" t="s">
        <v>54</v>
      </c>
      <c r="S681" s="52" t="s">
        <v>54</v>
      </c>
      <c r="T681" s="53" t="b">
        <v>0</v>
      </c>
      <c r="U681" s="52" t="s">
        <v>54</v>
      </c>
      <c r="V681" s="52" t="s">
        <v>54</v>
      </c>
    </row>
    <row r="682" spans="1:22" x14ac:dyDescent="0.25">
      <c r="A682" s="56">
        <v>634385</v>
      </c>
      <c r="B682" s="52" t="s">
        <v>43</v>
      </c>
      <c r="C682" s="52" t="s">
        <v>1844</v>
      </c>
      <c r="D682" s="53">
        <v>2008</v>
      </c>
      <c r="E682" s="52" t="s">
        <v>1768</v>
      </c>
      <c r="F682" s="52" t="s">
        <v>1769</v>
      </c>
      <c r="G682" s="52" t="s">
        <v>1618</v>
      </c>
      <c r="H682" s="54">
        <v>39980</v>
      </c>
      <c r="I682" s="54">
        <v>39980</v>
      </c>
      <c r="J682" s="52" t="s">
        <v>49</v>
      </c>
      <c r="K682" s="53">
        <v>89017</v>
      </c>
      <c r="L682" s="52" t="s">
        <v>59</v>
      </c>
      <c r="M682" s="53">
        <v>541</v>
      </c>
      <c r="N682" s="52" t="s">
        <v>49</v>
      </c>
      <c r="O682" s="53">
        <v>541</v>
      </c>
      <c r="P682" s="52" t="s">
        <v>54</v>
      </c>
      <c r="Q682" s="55"/>
      <c r="R682" s="52" t="s">
        <v>54</v>
      </c>
      <c r="S682" s="52" t="s">
        <v>54</v>
      </c>
      <c r="T682" s="53" t="b">
        <v>0</v>
      </c>
      <c r="U682" s="52" t="s">
        <v>54</v>
      </c>
      <c r="V682" s="52" t="s">
        <v>54</v>
      </c>
    </row>
    <row r="683" spans="1:22" x14ac:dyDescent="0.25">
      <c r="A683" s="56">
        <v>634388</v>
      </c>
      <c r="B683" s="52" t="s">
        <v>43</v>
      </c>
      <c r="C683" s="52" t="s">
        <v>1764</v>
      </c>
      <c r="D683" s="53">
        <v>2007</v>
      </c>
      <c r="E683" s="52" t="s">
        <v>1765</v>
      </c>
      <c r="F683" s="52" t="s">
        <v>1766</v>
      </c>
      <c r="G683" s="52" t="s">
        <v>43</v>
      </c>
      <c r="H683" s="54">
        <v>39861</v>
      </c>
      <c r="I683" s="54">
        <v>39895</v>
      </c>
      <c r="J683" s="52" t="s">
        <v>49</v>
      </c>
      <c r="K683" s="53">
        <v>136444</v>
      </c>
      <c r="L683" s="52" t="s">
        <v>59</v>
      </c>
      <c r="M683" s="53">
        <v>8501</v>
      </c>
      <c r="N683" s="52" t="s">
        <v>49</v>
      </c>
      <c r="O683" s="53">
        <v>8501</v>
      </c>
      <c r="P683" s="52" t="s">
        <v>54</v>
      </c>
      <c r="Q683" s="55"/>
      <c r="R683" s="52" t="s">
        <v>54</v>
      </c>
      <c r="S683" s="52" t="s">
        <v>54</v>
      </c>
      <c r="T683" s="53" t="b">
        <v>0</v>
      </c>
      <c r="U683" s="52" t="s">
        <v>54</v>
      </c>
      <c r="V683" s="52" t="s">
        <v>54</v>
      </c>
    </row>
    <row r="684" spans="1:22" x14ac:dyDescent="0.25">
      <c r="A684" s="56">
        <v>634390</v>
      </c>
      <c r="B684" s="52" t="s">
        <v>43</v>
      </c>
      <c r="C684" s="52" t="s">
        <v>1792</v>
      </c>
      <c r="D684" s="53">
        <v>2007</v>
      </c>
      <c r="E684" s="52" t="s">
        <v>1793</v>
      </c>
      <c r="F684" s="52" t="s">
        <v>1843</v>
      </c>
      <c r="G684" s="52" t="s">
        <v>1622</v>
      </c>
      <c r="H684" s="54">
        <v>39918</v>
      </c>
      <c r="I684" s="54">
        <v>39989</v>
      </c>
      <c r="J684" s="52" t="s">
        <v>49</v>
      </c>
      <c r="K684" s="53">
        <v>173302</v>
      </c>
      <c r="L684" s="52" t="s">
        <v>59</v>
      </c>
      <c r="M684" s="53">
        <v>632</v>
      </c>
      <c r="N684" s="52" t="s">
        <v>49</v>
      </c>
      <c r="O684" s="53">
        <v>1562</v>
      </c>
      <c r="P684" s="52" t="s">
        <v>54</v>
      </c>
      <c r="Q684" s="55"/>
      <c r="R684" s="52" t="s">
        <v>54</v>
      </c>
      <c r="S684" s="52" t="s">
        <v>54</v>
      </c>
      <c r="T684" s="53" t="b">
        <v>0</v>
      </c>
      <c r="U684" s="52" t="s">
        <v>54</v>
      </c>
      <c r="V684" s="52" t="s">
        <v>54</v>
      </c>
    </row>
    <row r="685" spans="1:22" x14ac:dyDescent="0.25">
      <c r="A685" s="56">
        <v>634391</v>
      </c>
      <c r="B685" s="52" t="s">
        <v>43</v>
      </c>
      <c r="C685" s="52" t="s">
        <v>1686</v>
      </c>
      <c r="D685" s="53">
        <v>2007</v>
      </c>
      <c r="E685" s="52" t="s">
        <v>1780</v>
      </c>
      <c r="F685" s="52" t="s">
        <v>1845</v>
      </c>
      <c r="G685" s="52" t="s">
        <v>1618</v>
      </c>
      <c r="H685" s="54">
        <v>39611</v>
      </c>
      <c r="I685" s="54">
        <v>39620</v>
      </c>
      <c r="J685" s="52" t="s">
        <v>1655</v>
      </c>
      <c r="K685" s="53">
        <v>202568</v>
      </c>
      <c r="L685" s="52" t="s">
        <v>54</v>
      </c>
      <c r="M685" s="55"/>
      <c r="N685" s="52" t="s">
        <v>1655</v>
      </c>
      <c r="O685" s="53">
        <v>813</v>
      </c>
      <c r="P685" s="52" t="s">
        <v>54</v>
      </c>
      <c r="Q685" s="55"/>
      <c r="R685" s="52" t="s">
        <v>54</v>
      </c>
      <c r="S685" s="52" t="s">
        <v>54</v>
      </c>
      <c r="T685" s="53" t="b">
        <v>0</v>
      </c>
      <c r="U685" s="52" t="s">
        <v>54</v>
      </c>
      <c r="V685" s="52" t="s">
        <v>54</v>
      </c>
    </row>
    <row r="686" spans="1:22" x14ac:dyDescent="0.25">
      <c r="A686" s="56">
        <v>634395</v>
      </c>
      <c r="B686" s="52" t="s">
        <v>43</v>
      </c>
      <c r="C686" s="52" t="s">
        <v>1794</v>
      </c>
      <c r="D686" s="53">
        <v>2008</v>
      </c>
      <c r="E686" s="52" t="s">
        <v>1718</v>
      </c>
      <c r="F686" s="52" t="s">
        <v>1782</v>
      </c>
      <c r="G686" s="52" t="s">
        <v>43</v>
      </c>
      <c r="H686" s="54">
        <v>39975</v>
      </c>
      <c r="I686" s="54">
        <v>39975</v>
      </c>
      <c r="J686" s="52" t="s">
        <v>49</v>
      </c>
      <c r="K686" s="53">
        <v>253993</v>
      </c>
      <c r="L686" s="52" t="s">
        <v>59</v>
      </c>
      <c r="M686" s="53">
        <v>1024</v>
      </c>
      <c r="N686" s="52" t="s">
        <v>49</v>
      </c>
      <c r="O686" s="53">
        <v>1024</v>
      </c>
      <c r="P686" s="52" t="s">
        <v>54</v>
      </c>
      <c r="Q686" s="55"/>
      <c r="R686" s="52" t="s">
        <v>54</v>
      </c>
      <c r="S686" s="52" t="s">
        <v>54</v>
      </c>
      <c r="T686" s="53" t="b">
        <v>0</v>
      </c>
      <c r="U686" s="52" t="s">
        <v>54</v>
      </c>
      <c r="V686" s="52" t="s">
        <v>54</v>
      </c>
    </row>
    <row r="687" spans="1:22" x14ac:dyDescent="0.25">
      <c r="A687" s="56">
        <v>634583</v>
      </c>
      <c r="B687" s="52" t="s">
        <v>43</v>
      </c>
      <c r="C687" s="52" t="s">
        <v>1837</v>
      </c>
      <c r="D687" s="53">
        <v>2007</v>
      </c>
      <c r="E687" s="52" t="s">
        <v>1838</v>
      </c>
      <c r="F687" s="52" t="s">
        <v>1839</v>
      </c>
      <c r="G687" s="52" t="s">
        <v>1618</v>
      </c>
      <c r="H687" s="54">
        <v>39600</v>
      </c>
      <c r="I687" s="54">
        <v>39612</v>
      </c>
      <c r="J687" s="52" t="s">
        <v>49</v>
      </c>
      <c r="K687" s="53">
        <v>103264</v>
      </c>
      <c r="L687" s="52" t="s">
        <v>54</v>
      </c>
      <c r="M687" s="55"/>
      <c r="N687" s="52" t="s">
        <v>49</v>
      </c>
      <c r="O687" s="53">
        <v>1134</v>
      </c>
      <c r="P687" s="52" t="s">
        <v>54</v>
      </c>
      <c r="Q687" s="55"/>
      <c r="R687" s="52" t="s">
        <v>54</v>
      </c>
      <c r="S687" s="52" t="s">
        <v>54</v>
      </c>
      <c r="T687" s="53" t="b">
        <v>0</v>
      </c>
      <c r="U687" s="52" t="s">
        <v>54</v>
      </c>
      <c r="V687" s="52" t="s">
        <v>54</v>
      </c>
    </row>
    <row r="688" spans="1:22" x14ac:dyDescent="0.25">
      <c r="A688" s="56">
        <v>634671</v>
      </c>
      <c r="B688" s="52" t="s">
        <v>43</v>
      </c>
      <c r="C688" s="52" t="s">
        <v>1834</v>
      </c>
      <c r="D688" s="53">
        <v>2007</v>
      </c>
      <c r="E688" s="52" t="s">
        <v>1835</v>
      </c>
      <c r="F688" s="52" t="s">
        <v>1846</v>
      </c>
      <c r="G688" s="52" t="s">
        <v>1618</v>
      </c>
      <c r="H688" s="54">
        <v>39596</v>
      </c>
      <c r="I688" s="54">
        <v>39596</v>
      </c>
      <c r="J688" s="52" t="s">
        <v>49</v>
      </c>
      <c r="K688" s="53">
        <v>195095</v>
      </c>
      <c r="L688" s="52" t="s">
        <v>59</v>
      </c>
      <c r="M688" s="53">
        <v>2129</v>
      </c>
      <c r="N688" s="52" t="s">
        <v>49</v>
      </c>
      <c r="O688" s="53">
        <v>2757</v>
      </c>
      <c r="P688" s="52" t="s">
        <v>59</v>
      </c>
      <c r="Q688" s="53">
        <v>532</v>
      </c>
      <c r="R688" s="52" t="s">
        <v>54</v>
      </c>
      <c r="S688" s="52" t="s">
        <v>54</v>
      </c>
      <c r="T688" s="53" t="b">
        <v>0</v>
      </c>
      <c r="U688" s="52" t="s">
        <v>54</v>
      </c>
      <c r="V688" s="52" t="s">
        <v>54</v>
      </c>
    </row>
    <row r="689" spans="1:22" x14ac:dyDescent="0.25">
      <c r="A689" s="56">
        <v>634672</v>
      </c>
      <c r="B689" s="52" t="s">
        <v>43</v>
      </c>
      <c r="C689" s="52" t="s">
        <v>1834</v>
      </c>
      <c r="D689" s="53">
        <v>2007</v>
      </c>
      <c r="E689" s="52" t="s">
        <v>1835</v>
      </c>
      <c r="F689" s="52" t="s">
        <v>1836</v>
      </c>
      <c r="G689" s="52" t="s">
        <v>1618</v>
      </c>
      <c r="H689" s="54">
        <v>39601</v>
      </c>
      <c r="I689" s="54">
        <v>39601</v>
      </c>
      <c r="J689" s="52" t="s">
        <v>49</v>
      </c>
      <c r="K689" s="53">
        <v>194762</v>
      </c>
      <c r="L689" s="52" t="s">
        <v>59</v>
      </c>
      <c r="M689" s="53">
        <v>3606</v>
      </c>
      <c r="N689" s="52" t="s">
        <v>49</v>
      </c>
      <c r="O689" s="53">
        <v>2232</v>
      </c>
      <c r="P689" s="52" t="s">
        <v>59</v>
      </c>
      <c r="Q689" s="53">
        <v>133</v>
      </c>
      <c r="R689" s="52" t="s">
        <v>54</v>
      </c>
      <c r="S689" s="52" t="s">
        <v>54</v>
      </c>
      <c r="T689" s="53" t="b">
        <v>0</v>
      </c>
      <c r="U689" s="52" t="s">
        <v>54</v>
      </c>
      <c r="V689" s="52" t="s">
        <v>54</v>
      </c>
    </row>
    <row r="690" spans="1:22" x14ac:dyDescent="0.25">
      <c r="A690" s="56">
        <v>634680</v>
      </c>
      <c r="B690" s="52" t="s">
        <v>43</v>
      </c>
      <c r="C690" s="52" t="s">
        <v>1840</v>
      </c>
      <c r="D690" s="53">
        <v>2007</v>
      </c>
      <c r="E690" s="52" t="s">
        <v>1835</v>
      </c>
      <c r="F690" s="52" t="s">
        <v>1847</v>
      </c>
      <c r="G690" s="52" t="s">
        <v>1618</v>
      </c>
      <c r="H690" s="54">
        <v>39909</v>
      </c>
      <c r="I690" s="54">
        <v>39909</v>
      </c>
      <c r="J690" s="52" t="s">
        <v>1841</v>
      </c>
      <c r="K690" s="53">
        <v>220723</v>
      </c>
      <c r="L690" s="52" t="s">
        <v>59</v>
      </c>
      <c r="M690" s="53">
        <v>424</v>
      </c>
      <c r="N690" s="52" t="s">
        <v>1841</v>
      </c>
      <c r="O690" s="53">
        <v>204331</v>
      </c>
      <c r="P690" s="52" t="s">
        <v>54</v>
      </c>
      <c r="Q690" s="55"/>
      <c r="R690" s="52" t="s">
        <v>54</v>
      </c>
      <c r="S690" s="52" t="s">
        <v>54</v>
      </c>
      <c r="T690" s="53" t="b">
        <v>0</v>
      </c>
      <c r="U690" s="52" t="s">
        <v>54</v>
      </c>
      <c r="V690" s="52" t="s">
        <v>54</v>
      </c>
    </row>
    <row r="691" spans="1:22" x14ac:dyDescent="0.25">
      <c r="A691" s="56">
        <v>634769</v>
      </c>
      <c r="B691" s="52" t="s">
        <v>43</v>
      </c>
      <c r="C691" s="52" t="s">
        <v>1781</v>
      </c>
      <c r="D691" s="53">
        <v>2008</v>
      </c>
      <c r="E691" s="52" t="s">
        <v>1718</v>
      </c>
      <c r="F691" s="52" t="s">
        <v>1782</v>
      </c>
      <c r="G691" s="52" t="s">
        <v>43</v>
      </c>
      <c r="H691" s="54">
        <v>40282</v>
      </c>
      <c r="I691" s="54">
        <v>40284</v>
      </c>
      <c r="J691" s="52" t="s">
        <v>49</v>
      </c>
      <c r="K691" s="53">
        <v>76752</v>
      </c>
      <c r="L691" s="52" t="s">
        <v>59</v>
      </c>
      <c r="M691" s="53">
        <v>308</v>
      </c>
      <c r="N691" s="52" t="s">
        <v>54</v>
      </c>
      <c r="O691" s="55"/>
      <c r="P691" s="52" t="s">
        <v>54</v>
      </c>
      <c r="Q691" s="55"/>
      <c r="R691" s="52" t="s">
        <v>1630</v>
      </c>
      <c r="S691" s="52" t="s">
        <v>1848</v>
      </c>
      <c r="T691" s="53" t="b">
        <v>0</v>
      </c>
      <c r="U691" s="52" t="s">
        <v>54</v>
      </c>
      <c r="V691" s="52" t="s">
        <v>54</v>
      </c>
    </row>
    <row r="692" spans="1:22" x14ac:dyDescent="0.25">
      <c r="A692" s="56">
        <v>634774</v>
      </c>
      <c r="B692" s="52" t="s">
        <v>43</v>
      </c>
      <c r="C692" s="52" t="s">
        <v>1844</v>
      </c>
      <c r="D692" s="53">
        <v>2008</v>
      </c>
      <c r="E692" s="52" t="s">
        <v>1824</v>
      </c>
      <c r="F692" s="52" t="s">
        <v>1825</v>
      </c>
      <c r="G692" s="52" t="s">
        <v>1618</v>
      </c>
      <c r="H692" s="54">
        <v>39998</v>
      </c>
      <c r="I692" s="54">
        <v>39998</v>
      </c>
      <c r="J692" s="52" t="s">
        <v>49</v>
      </c>
      <c r="K692" s="53">
        <v>90052</v>
      </c>
      <c r="L692" s="52" t="s">
        <v>59</v>
      </c>
      <c r="M692" s="53">
        <v>473</v>
      </c>
      <c r="N692" s="52" t="s">
        <v>49</v>
      </c>
      <c r="O692" s="53">
        <v>473</v>
      </c>
      <c r="P692" s="52" t="s">
        <v>54</v>
      </c>
      <c r="Q692" s="55"/>
      <c r="R692" s="52" t="s">
        <v>54</v>
      </c>
      <c r="S692" s="52" t="s">
        <v>54</v>
      </c>
      <c r="T692" s="53" t="b">
        <v>0</v>
      </c>
      <c r="U692" s="52" t="s">
        <v>54</v>
      </c>
      <c r="V692" s="52" t="s">
        <v>54</v>
      </c>
    </row>
    <row r="693" spans="1:22" x14ac:dyDescent="0.25">
      <c r="A693" s="56">
        <v>634775</v>
      </c>
      <c r="B693" s="52" t="s">
        <v>43</v>
      </c>
      <c r="C693" s="52" t="s">
        <v>1844</v>
      </c>
      <c r="D693" s="53">
        <v>2008</v>
      </c>
      <c r="E693" s="52" t="s">
        <v>1771</v>
      </c>
      <c r="F693" s="52" t="s">
        <v>1772</v>
      </c>
      <c r="G693" s="52" t="s">
        <v>1618</v>
      </c>
      <c r="H693" s="54">
        <v>40002</v>
      </c>
      <c r="I693" s="54">
        <v>40002</v>
      </c>
      <c r="J693" s="52" t="s">
        <v>49</v>
      </c>
      <c r="K693" s="53">
        <v>90574</v>
      </c>
      <c r="L693" s="52" t="s">
        <v>59</v>
      </c>
      <c r="M693" s="53">
        <v>506</v>
      </c>
      <c r="N693" s="52" t="s">
        <v>49</v>
      </c>
      <c r="O693" s="53">
        <v>901</v>
      </c>
      <c r="P693" s="52" t="s">
        <v>54</v>
      </c>
      <c r="Q693" s="55"/>
      <c r="R693" s="52" t="s">
        <v>54</v>
      </c>
      <c r="S693" s="52" t="s">
        <v>54</v>
      </c>
      <c r="T693" s="53" t="b">
        <v>0</v>
      </c>
      <c r="U693" s="52" t="s">
        <v>54</v>
      </c>
      <c r="V693" s="52" t="s">
        <v>54</v>
      </c>
    </row>
    <row r="694" spans="1:22" x14ac:dyDescent="0.25">
      <c r="A694" s="56">
        <v>634776</v>
      </c>
      <c r="B694" s="52" t="s">
        <v>43</v>
      </c>
      <c r="C694" s="52" t="s">
        <v>1764</v>
      </c>
      <c r="D694" s="53">
        <v>2008</v>
      </c>
      <c r="E694" s="52" t="s">
        <v>1788</v>
      </c>
      <c r="F694" s="52" t="s">
        <v>1789</v>
      </c>
      <c r="G694" s="52" t="s">
        <v>43</v>
      </c>
      <c r="H694" s="54">
        <v>40266</v>
      </c>
      <c r="I694" s="54">
        <v>40273</v>
      </c>
      <c r="J694" s="52" t="s">
        <v>49</v>
      </c>
      <c r="K694" s="53">
        <v>94965</v>
      </c>
      <c r="L694" s="52" t="s">
        <v>54</v>
      </c>
      <c r="M694" s="55"/>
      <c r="N694" s="52" t="s">
        <v>54</v>
      </c>
      <c r="O694" s="55"/>
      <c r="P694" s="52" t="s">
        <v>54</v>
      </c>
      <c r="Q694" s="55"/>
      <c r="R694" s="52" t="s">
        <v>54</v>
      </c>
      <c r="S694" s="52" t="s">
        <v>54</v>
      </c>
      <c r="T694" s="53" t="b">
        <v>0</v>
      </c>
      <c r="U694" s="52" t="s">
        <v>54</v>
      </c>
      <c r="V694" s="52" t="s">
        <v>54</v>
      </c>
    </row>
    <row r="695" spans="1:22" x14ac:dyDescent="0.25">
      <c r="A695" s="56">
        <v>634780</v>
      </c>
      <c r="B695" s="52" t="s">
        <v>43</v>
      </c>
      <c r="C695" s="52" t="s">
        <v>1758</v>
      </c>
      <c r="D695" s="53">
        <v>2008</v>
      </c>
      <c r="E695" s="52" t="s">
        <v>1826</v>
      </c>
      <c r="F695" s="52" t="s">
        <v>1849</v>
      </c>
      <c r="G695" s="52" t="s">
        <v>1618</v>
      </c>
      <c r="H695" s="54">
        <v>40283</v>
      </c>
      <c r="I695" s="54">
        <v>40291</v>
      </c>
      <c r="J695" s="52" t="s">
        <v>49</v>
      </c>
      <c r="K695" s="53">
        <v>100169</v>
      </c>
      <c r="L695" s="52" t="s">
        <v>59</v>
      </c>
      <c r="M695" s="53">
        <v>538</v>
      </c>
      <c r="N695" s="52" t="s">
        <v>49</v>
      </c>
      <c r="O695" s="53">
        <v>710</v>
      </c>
      <c r="P695" s="52" t="s">
        <v>54</v>
      </c>
      <c r="Q695" s="55"/>
      <c r="R695" s="52" t="s">
        <v>54</v>
      </c>
      <c r="S695" s="52" t="s">
        <v>54</v>
      </c>
      <c r="T695" s="53" t="b">
        <v>0</v>
      </c>
      <c r="U695" s="52" t="s">
        <v>54</v>
      </c>
      <c r="V695" s="52" t="s">
        <v>54</v>
      </c>
    </row>
    <row r="696" spans="1:22" x14ac:dyDescent="0.25">
      <c r="A696" s="56">
        <v>634781</v>
      </c>
      <c r="B696" s="52" t="s">
        <v>43</v>
      </c>
      <c r="C696" s="52" t="s">
        <v>1829</v>
      </c>
      <c r="D696" s="53">
        <v>2008</v>
      </c>
      <c r="E696" s="52" t="s">
        <v>1818</v>
      </c>
      <c r="F696" s="52" t="s">
        <v>1819</v>
      </c>
      <c r="G696" s="52" t="s">
        <v>1618</v>
      </c>
      <c r="H696" s="54">
        <v>40282</v>
      </c>
      <c r="I696" s="54">
        <v>40282</v>
      </c>
      <c r="J696" s="52" t="s">
        <v>49</v>
      </c>
      <c r="K696" s="53">
        <v>94752</v>
      </c>
      <c r="L696" s="52" t="s">
        <v>54</v>
      </c>
      <c r="M696" s="55"/>
      <c r="N696" s="52" t="s">
        <v>49</v>
      </c>
      <c r="O696" s="53">
        <v>190</v>
      </c>
      <c r="P696" s="52" t="s">
        <v>54</v>
      </c>
      <c r="Q696" s="55"/>
      <c r="R696" s="52" t="s">
        <v>54</v>
      </c>
      <c r="S696" s="52" t="s">
        <v>54</v>
      </c>
      <c r="T696" s="53" t="b">
        <v>0</v>
      </c>
      <c r="U696" s="52" t="s">
        <v>54</v>
      </c>
      <c r="V696" s="52" t="s">
        <v>54</v>
      </c>
    </row>
    <row r="697" spans="1:22" x14ac:dyDescent="0.25">
      <c r="A697" s="56">
        <v>634782</v>
      </c>
      <c r="B697" s="52" t="s">
        <v>43</v>
      </c>
      <c r="C697" s="52" t="s">
        <v>1828</v>
      </c>
      <c r="D697" s="53">
        <v>2008</v>
      </c>
      <c r="E697" s="52" t="s">
        <v>1815</v>
      </c>
      <c r="F697" s="52" t="s">
        <v>1816</v>
      </c>
      <c r="G697" s="52" t="s">
        <v>1622</v>
      </c>
      <c r="H697" s="54">
        <v>40269</v>
      </c>
      <c r="I697" s="54">
        <v>40279</v>
      </c>
      <c r="J697" s="52" t="s">
        <v>49</v>
      </c>
      <c r="K697" s="53">
        <v>77925</v>
      </c>
      <c r="L697" s="52" t="s">
        <v>59</v>
      </c>
      <c r="M697" s="53">
        <v>779</v>
      </c>
      <c r="N697" s="52" t="s">
        <v>54</v>
      </c>
      <c r="O697" s="55"/>
      <c r="P697" s="52" t="s">
        <v>54</v>
      </c>
      <c r="Q697" s="55"/>
      <c r="R697" s="52" t="s">
        <v>54</v>
      </c>
      <c r="S697" s="52" t="s">
        <v>54</v>
      </c>
      <c r="T697" s="53" t="b">
        <v>0</v>
      </c>
      <c r="U697" s="52" t="s">
        <v>54</v>
      </c>
      <c r="V697" s="52" t="s">
        <v>54</v>
      </c>
    </row>
    <row r="698" spans="1:22" x14ac:dyDescent="0.25">
      <c r="A698" s="56">
        <v>634787</v>
      </c>
      <c r="B698" s="52" t="s">
        <v>43</v>
      </c>
      <c r="C698" s="52" t="s">
        <v>1764</v>
      </c>
      <c r="D698" s="53">
        <v>2008</v>
      </c>
      <c r="E698" s="52" t="s">
        <v>1824</v>
      </c>
      <c r="F698" s="52" t="s">
        <v>1825</v>
      </c>
      <c r="G698" s="52" t="s">
        <v>43</v>
      </c>
      <c r="H698" s="54">
        <v>40238</v>
      </c>
      <c r="I698" s="54">
        <v>40249</v>
      </c>
      <c r="J698" s="52" t="s">
        <v>49</v>
      </c>
      <c r="K698" s="53">
        <v>136957</v>
      </c>
      <c r="L698" s="52" t="s">
        <v>59</v>
      </c>
      <c r="M698" s="53">
        <v>1085</v>
      </c>
      <c r="N698" s="52" t="s">
        <v>49</v>
      </c>
      <c r="O698" s="53">
        <v>1085</v>
      </c>
      <c r="P698" s="52" t="s">
        <v>54</v>
      </c>
      <c r="Q698" s="55"/>
      <c r="R698" s="52" t="s">
        <v>54</v>
      </c>
      <c r="S698" s="52" t="s">
        <v>54</v>
      </c>
      <c r="T698" s="53" t="b">
        <v>0</v>
      </c>
      <c r="U698" s="52" t="s">
        <v>54</v>
      </c>
      <c r="V698" s="52" t="s">
        <v>54</v>
      </c>
    </row>
    <row r="699" spans="1:22" x14ac:dyDescent="0.25">
      <c r="A699" s="56">
        <v>634790</v>
      </c>
      <c r="B699" s="52" t="s">
        <v>43</v>
      </c>
      <c r="C699" s="52" t="s">
        <v>1764</v>
      </c>
      <c r="D699" s="53">
        <v>2008</v>
      </c>
      <c r="E699" s="52" t="s">
        <v>1765</v>
      </c>
      <c r="F699" s="52" t="s">
        <v>1766</v>
      </c>
      <c r="G699" s="52" t="s">
        <v>43</v>
      </c>
      <c r="H699" s="54">
        <v>40228</v>
      </c>
      <c r="I699" s="54">
        <v>40240</v>
      </c>
      <c r="J699" s="52" t="s">
        <v>49</v>
      </c>
      <c r="K699" s="53">
        <v>141686</v>
      </c>
      <c r="L699" s="52" t="s">
        <v>59</v>
      </c>
      <c r="M699" s="53">
        <v>1490</v>
      </c>
      <c r="N699" s="52" t="s">
        <v>49</v>
      </c>
      <c r="O699" s="53">
        <v>1490</v>
      </c>
      <c r="P699" s="52" t="s">
        <v>54</v>
      </c>
      <c r="Q699" s="55"/>
      <c r="R699" s="52" t="s">
        <v>1630</v>
      </c>
      <c r="S699" s="52" t="s">
        <v>1848</v>
      </c>
      <c r="T699" s="53" t="b">
        <v>0</v>
      </c>
      <c r="U699" s="52" t="s">
        <v>54</v>
      </c>
      <c r="V699" s="52" t="s">
        <v>54</v>
      </c>
    </row>
    <row r="700" spans="1:22" x14ac:dyDescent="0.25">
      <c r="A700" s="56">
        <v>634797</v>
      </c>
      <c r="B700" s="52" t="s">
        <v>43</v>
      </c>
      <c r="C700" s="52" t="s">
        <v>1776</v>
      </c>
      <c r="D700" s="53">
        <v>2008</v>
      </c>
      <c r="E700" s="52" t="s">
        <v>1777</v>
      </c>
      <c r="F700" s="52" t="s">
        <v>1778</v>
      </c>
      <c r="G700" s="52" t="s">
        <v>43</v>
      </c>
      <c r="H700" s="54">
        <v>39940</v>
      </c>
      <c r="I700" s="54">
        <v>39947</v>
      </c>
      <c r="J700" s="52" t="s">
        <v>1655</v>
      </c>
      <c r="K700" s="53">
        <v>171083</v>
      </c>
      <c r="L700" s="52" t="s">
        <v>59</v>
      </c>
      <c r="M700" s="53">
        <v>2817</v>
      </c>
      <c r="N700" s="52" t="s">
        <v>1655</v>
      </c>
      <c r="O700" s="53">
        <v>2113</v>
      </c>
      <c r="P700" s="52" t="s">
        <v>54</v>
      </c>
      <c r="Q700" s="55"/>
      <c r="R700" s="52" t="s">
        <v>54</v>
      </c>
      <c r="S700" s="52" t="s">
        <v>54</v>
      </c>
      <c r="T700" s="53" t="b">
        <v>0</v>
      </c>
      <c r="U700" s="52" t="s">
        <v>54</v>
      </c>
      <c r="V700" s="52" t="s">
        <v>54</v>
      </c>
    </row>
    <row r="701" spans="1:22" x14ac:dyDescent="0.25">
      <c r="A701" s="56">
        <v>634799</v>
      </c>
      <c r="B701" s="52" t="s">
        <v>43</v>
      </c>
      <c r="C701" s="52" t="s">
        <v>1686</v>
      </c>
      <c r="D701" s="53">
        <v>2008</v>
      </c>
      <c r="E701" s="52" t="s">
        <v>1780</v>
      </c>
      <c r="F701" s="52" t="s">
        <v>1845</v>
      </c>
      <c r="G701" s="52" t="s">
        <v>1618</v>
      </c>
      <c r="H701" s="54">
        <v>39977</v>
      </c>
      <c r="I701" s="54">
        <v>39981</v>
      </c>
      <c r="J701" s="52" t="s">
        <v>1655</v>
      </c>
      <c r="K701" s="53">
        <v>216131</v>
      </c>
      <c r="L701" s="52" t="s">
        <v>59</v>
      </c>
      <c r="M701" s="53">
        <v>1880</v>
      </c>
      <c r="N701" s="52" t="s">
        <v>1655</v>
      </c>
      <c r="O701" s="53">
        <v>70</v>
      </c>
      <c r="P701" s="52" t="s">
        <v>59</v>
      </c>
      <c r="Q701" s="53">
        <v>1</v>
      </c>
      <c r="R701" s="52" t="s">
        <v>54</v>
      </c>
      <c r="S701" s="52" t="s">
        <v>54</v>
      </c>
      <c r="T701" s="53" t="b">
        <v>0</v>
      </c>
      <c r="U701" s="52" t="s">
        <v>54</v>
      </c>
      <c r="V701" s="52" t="s">
        <v>54</v>
      </c>
    </row>
    <row r="702" spans="1:22" x14ac:dyDescent="0.25">
      <c r="A702" s="56">
        <v>634841</v>
      </c>
      <c r="B702" s="52" t="s">
        <v>43</v>
      </c>
      <c r="C702" s="52" t="s">
        <v>1801</v>
      </c>
      <c r="D702" s="53">
        <v>2008</v>
      </c>
      <c r="E702" s="52" t="s">
        <v>1802</v>
      </c>
      <c r="F702" s="52" t="s">
        <v>1803</v>
      </c>
      <c r="G702" s="52" t="s">
        <v>1618</v>
      </c>
      <c r="H702" s="54">
        <v>39937</v>
      </c>
      <c r="I702" s="54">
        <v>39937</v>
      </c>
      <c r="J702" s="52" t="s">
        <v>1655</v>
      </c>
      <c r="K702" s="53">
        <v>201775</v>
      </c>
      <c r="L702" s="52" t="s">
        <v>59</v>
      </c>
      <c r="M702" s="53">
        <v>834</v>
      </c>
      <c r="N702" s="52" t="s">
        <v>1655</v>
      </c>
      <c r="O702" s="53">
        <v>834</v>
      </c>
      <c r="P702" s="52" t="s">
        <v>54</v>
      </c>
      <c r="Q702" s="55"/>
      <c r="R702" s="52" t="s">
        <v>1630</v>
      </c>
      <c r="S702" s="52" t="s">
        <v>1842</v>
      </c>
      <c r="T702" s="53" t="b">
        <v>0</v>
      </c>
      <c r="U702" s="52" t="s">
        <v>54</v>
      </c>
      <c r="V702" s="52" t="s">
        <v>54</v>
      </c>
    </row>
    <row r="703" spans="1:22" x14ac:dyDescent="0.25">
      <c r="A703" s="56">
        <v>634844</v>
      </c>
      <c r="B703" s="52" t="s">
        <v>43</v>
      </c>
      <c r="C703" s="52" t="s">
        <v>1814</v>
      </c>
      <c r="D703" s="53">
        <v>2008</v>
      </c>
      <c r="E703" s="52" t="s">
        <v>1815</v>
      </c>
      <c r="F703" s="52" t="s">
        <v>1816</v>
      </c>
      <c r="G703" s="52" t="s">
        <v>1622</v>
      </c>
      <c r="H703" s="54">
        <v>39981</v>
      </c>
      <c r="I703" s="54">
        <v>39983</v>
      </c>
      <c r="J703" s="52" t="s">
        <v>49</v>
      </c>
      <c r="K703" s="53">
        <v>201194</v>
      </c>
      <c r="L703" s="52" t="s">
        <v>54</v>
      </c>
      <c r="M703" s="55"/>
      <c r="N703" s="52" t="s">
        <v>49</v>
      </c>
      <c r="O703" s="53">
        <v>808</v>
      </c>
      <c r="P703" s="52" t="s">
        <v>54</v>
      </c>
      <c r="Q703" s="55"/>
      <c r="R703" s="52" t="s">
        <v>1630</v>
      </c>
      <c r="S703" s="52" t="s">
        <v>1842</v>
      </c>
      <c r="T703" s="53" t="b">
        <v>0</v>
      </c>
      <c r="U703" s="52" t="s">
        <v>54</v>
      </c>
      <c r="V703" s="52" t="s">
        <v>54</v>
      </c>
    </row>
    <row r="704" spans="1:22" x14ac:dyDescent="0.25">
      <c r="A704" s="56">
        <v>634864</v>
      </c>
      <c r="B704" s="52" t="s">
        <v>43</v>
      </c>
      <c r="C704" s="52" t="s">
        <v>1804</v>
      </c>
      <c r="D704" s="53">
        <v>2008</v>
      </c>
      <c r="E704" s="52" t="s">
        <v>1805</v>
      </c>
      <c r="F704" s="52" t="s">
        <v>1806</v>
      </c>
      <c r="G704" s="52" t="s">
        <v>1618</v>
      </c>
      <c r="H704" s="54">
        <v>39957</v>
      </c>
      <c r="I704" s="54">
        <v>39965</v>
      </c>
      <c r="J704" s="52" t="s">
        <v>49</v>
      </c>
      <c r="K704" s="53">
        <v>191808</v>
      </c>
      <c r="L704" s="52" t="s">
        <v>59</v>
      </c>
      <c r="M704" s="53">
        <v>687</v>
      </c>
      <c r="N704" s="52" t="s">
        <v>49</v>
      </c>
      <c r="O704" s="53">
        <v>9599</v>
      </c>
      <c r="P704" s="52" t="s">
        <v>54</v>
      </c>
      <c r="Q704" s="55"/>
      <c r="R704" s="52" t="s">
        <v>1630</v>
      </c>
      <c r="S704" s="52" t="s">
        <v>1842</v>
      </c>
      <c r="T704" s="53" t="b">
        <v>0</v>
      </c>
      <c r="U704" s="52" t="s">
        <v>54</v>
      </c>
      <c r="V704" s="52" t="s">
        <v>54</v>
      </c>
    </row>
    <row r="705" spans="1:22" x14ac:dyDescent="0.25">
      <c r="A705" s="56">
        <v>634867</v>
      </c>
      <c r="B705" s="52" t="s">
        <v>43</v>
      </c>
      <c r="C705" s="52" t="s">
        <v>1817</v>
      </c>
      <c r="D705" s="53">
        <v>2008</v>
      </c>
      <c r="E705" s="52" t="s">
        <v>1818</v>
      </c>
      <c r="F705" s="52" t="s">
        <v>1819</v>
      </c>
      <c r="G705" s="52" t="s">
        <v>1618</v>
      </c>
      <c r="H705" s="54">
        <v>39963</v>
      </c>
      <c r="I705" s="54">
        <v>39963</v>
      </c>
      <c r="J705" s="52" t="s">
        <v>49</v>
      </c>
      <c r="K705" s="53">
        <v>199801</v>
      </c>
      <c r="L705" s="52" t="s">
        <v>54</v>
      </c>
      <c r="M705" s="55"/>
      <c r="N705" s="52" t="s">
        <v>49</v>
      </c>
      <c r="O705" s="53">
        <v>1530</v>
      </c>
      <c r="P705" s="52" t="s">
        <v>54</v>
      </c>
      <c r="Q705" s="55"/>
      <c r="R705" s="52" t="s">
        <v>54</v>
      </c>
      <c r="S705" s="52" t="s">
        <v>54</v>
      </c>
      <c r="T705" s="53" t="b">
        <v>0</v>
      </c>
      <c r="U705" s="52" t="s">
        <v>54</v>
      </c>
      <c r="V705" s="52" t="s">
        <v>54</v>
      </c>
    </row>
    <row r="706" spans="1:22" x14ac:dyDescent="0.25">
      <c r="A706" s="56">
        <v>634870</v>
      </c>
      <c r="B706" s="52" t="s">
        <v>43</v>
      </c>
      <c r="C706" s="52" t="s">
        <v>1798</v>
      </c>
      <c r="D706" s="53">
        <v>2008</v>
      </c>
      <c r="E706" s="52" t="s">
        <v>1812</v>
      </c>
      <c r="F706" s="52" t="s">
        <v>1813</v>
      </c>
      <c r="G706" s="52" t="s">
        <v>1618</v>
      </c>
      <c r="H706" s="54">
        <v>39972</v>
      </c>
      <c r="I706" s="54">
        <v>39973</v>
      </c>
      <c r="J706" s="52" t="s">
        <v>49</v>
      </c>
      <c r="K706" s="53">
        <v>197835</v>
      </c>
      <c r="L706" s="52" t="s">
        <v>59</v>
      </c>
      <c r="M706" s="53">
        <v>2509</v>
      </c>
      <c r="N706" s="52" t="s">
        <v>49</v>
      </c>
      <c r="O706" s="53">
        <v>361</v>
      </c>
      <c r="P706" s="52" t="s">
        <v>54</v>
      </c>
      <c r="Q706" s="55"/>
      <c r="R706" s="52" t="s">
        <v>1630</v>
      </c>
      <c r="S706" s="52" t="s">
        <v>1842</v>
      </c>
      <c r="T706" s="53" t="b">
        <v>0</v>
      </c>
      <c r="U706" s="52" t="s">
        <v>54</v>
      </c>
      <c r="V706" s="52" t="s">
        <v>54</v>
      </c>
    </row>
    <row r="707" spans="1:22" x14ac:dyDescent="0.25">
      <c r="A707" s="56">
        <v>634873</v>
      </c>
      <c r="B707" s="52" t="s">
        <v>43</v>
      </c>
      <c r="C707" s="52" t="s">
        <v>1795</v>
      </c>
      <c r="D707" s="53">
        <v>2008</v>
      </c>
      <c r="E707" s="52" t="s">
        <v>1796</v>
      </c>
      <c r="F707" s="52" t="s">
        <v>1797</v>
      </c>
      <c r="G707" s="52" t="s">
        <v>1618</v>
      </c>
      <c r="H707" s="54">
        <v>39948</v>
      </c>
      <c r="I707" s="54">
        <v>39952</v>
      </c>
      <c r="J707" s="52" t="s">
        <v>49</v>
      </c>
      <c r="K707" s="53">
        <v>226984</v>
      </c>
      <c r="L707" s="52" t="s">
        <v>54</v>
      </c>
      <c r="M707" s="55"/>
      <c r="N707" s="52" t="s">
        <v>49</v>
      </c>
      <c r="O707" s="53">
        <v>432</v>
      </c>
      <c r="P707" s="52" t="s">
        <v>54</v>
      </c>
      <c r="Q707" s="55"/>
      <c r="R707" s="52" t="s">
        <v>1630</v>
      </c>
      <c r="S707" s="52" t="s">
        <v>1842</v>
      </c>
      <c r="T707" s="53" t="b">
        <v>0</v>
      </c>
      <c r="U707" s="52" t="s">
        <v>54</v>
      </c>
      <c r="V707" s="52" t="s">
        <v>54</v>
      </c>
    </row>
    <row r="708" spans="1:22" x14ac:dyDescent="0.25">
      <c r="A708" s="56">
        <v>634876</v>
      </c>
      <c r="B708" s="52" t="s">
        <v>43</v>
      </c>
      <c r="C708" s="52" t="s">
        <v>1792</v>
      </c>
      <c r="D708" s="53">
        <v>2008</v>
      </c>
      <c r="E708" s="52" t="s">
        <v>1793</v>
      </c>
      <c r="F708" s="52" t="s">
        <v>1843</v>
      </c>
      <c r="G708" s="52" t="s">
        <v>1622</v>
      </c>
      <c r="H708" s="54">
        <v>39944</v>
      </c>
      <c r="I708" s="54">
        <v>39953</v>
      </c>
      <c r="J708" s="52" t="s">
        <v>49</v>
      </c>
      <c r="K708" s="53">
        <v>415129</v>
      </c>
      <c r="L708" s="52" t="s">
        <v>59</v>
      </c>
      <c r="M708" s="53">
        <v>1922</v>
      </c>
      <c r="N708" s="52" t="s">
        <v>49</v>
      </c>
      <c r="O708" s="53">
        <v>10080</v>
      </c>
      <c r="P708" s="52" t="s">
        <v>54</v>
      </c>
      <c r="Q708" s="55"/>
      <c r="R708" s="52" t="s">
        <v>54</v>
      </c>
      <c r="S708" s="52" t="s">
        <v>54</v>
      </c>
      <c r="T708" s="53" t="b">
        <v>0</v>
      </c>
      <c r="U708" s="52" t="s">
        <v>54</v>
      </c>
      <c r="V708" s="52" t="s">
        <v>54</v>
      </c>
    </row>
    <row r="709" spans="1:22" x14ac:dyDescent="0.25">
      <c r="A709" s="56">
        <v>634995</v>
      </c>
      <c r="B709" s="52" t="s">
        <v>43</v>
      </c>
      <c r="C709" s="52" t="s">
        <v>1834</v>
      </c>
      <c r="D709" s="53">
        <v>2008</v>
      </c>
      <c r="E709" s="52" t="s">
        <v>1835</v>
      </c>
      <c r="F709" s="52" t="s">
        <v>1847</v>
      </c>
      <c r="G709" s="52" t="s">
        <v>1618</v>
      </c>
      <c r="H709" s="54">
        <v>39966</v>
      </c>
      <c r="I709" s="54">
        <v>39966</v>
      </c>
      <c r="J709" s="52" t="s">
        <v>49</v>
      </c>
      <c r="K709" s="53">
        <v>191403</v>
      </c>
      <c r="L709" s="52" t="s">
        <v>59</v>
      </c>
      <c r="M709" s="53">
        <v>1064</v>
      </c>
      <c r="N709" s="52" t="s">
        <v>49</v>
      </c>
      <c r="O709" s="53">
        <v>8228</v>
      </c>
      <c r="P709" s="52" t="s">
        <v>54</v>
      </c>
      <c r="Q709" s="55"/>
      <c r="R709" s="52" t="s">
        <v>54</v>
      </c>
      <c r="S709" s="52" t="s">
        <v>54</v>
      </c>
      <c r="T709" s="53" t="b">
        <v>0</v>
      </c>
      <c r="U709" s="52" t="s">
        <v>54</v>
      </c>
      <c r="V709" s="52" t="s">
        <v>54</v>
      </c>
    </row>
    <row r="710" spans="1:22" x14ac:dyDescent="0.25">
      <c r="A710" s="56">
        <v>635081</v>
      </c>
      <c r="B710" s="52" t="s">
        <v>43</v>
      </c>
      <c r="C710" s="52" t="s">
        <v>1837</v>
      </c>
      <c r="D710" s="53">
        <v>2008</v>
      </c>
      <c r="E710" s="52" t="s">
        <v>1838</v>
      </c>
      <c r="F710" s="52" t="s">
        <v>1839</v>
      </c>
      <c r="G710" s="52" t="s">
        <v>1618</v>
      </c>
      <c r="H710" s="54">
        <v>39944</v>
      </c>
      <c r="I710" s="54">
        <v>39964</v>
      </c>
      <c r="J710" s="52" t="s">
        <v>49</v>
      </c>
      <c r="K710" s="53">
        <v>114348</v>
      </c>
      <c r="L710" s="52" t="s">
        <v>54</v>
      </c>
      <c r="M710" s="55"/>
      <c r="N710" s="52" t="s">
        <v>49</v>
      </c>
      <c r="O710" s="53">
        <v>1506</v>
      </c>
      <c r="P710" s="52" t="s">
        <v>54</v>
      </c>
      <c r="Q710" s="55"/>
      <c r="R710" s="52" t="s">
        <v>54</v>
      </c>
      <c r="S710" s="52" t="s">
        <v>54</v>
      </c>
      <c r="T710" s="53" t="b">
        <v>0</v>
      </c>
      <c r="U710" s="52" t="s">
        <v>54</v>
      </c>
      <c r="V710" s="52" t="s">
        <v>54</v>
      </c>
    </row>
    <row r="711" spans="1:22" x14ac:dyDescent="0.25">
      <c r="A711" s="56">
        <v>635092</v>
      </c>
      <c r="B711" s="52" t="s">
        <v>43</v>
      </c>
      <c r="C711" s="52" t="s">
        <v>1792</v>
      </c>
      <c r="D711" s="53">
        <v>2008</v>
      </c>
      <c r="E711" s="52" t="s">
        <v>1793</v>
      </c>
      <c r="F711" s="52" t="s">
        <v>1843</v>
      </c>
      <c r="G711" s="52" t="s">
        <v>1622</v>
      </c>
      <c r="H711" s="54">
        <v>40284</v>
      </c>
      <c r="I711" s="54">
        <v>40289</v>
      </c>
      <c r="J711" s="52" t="s">
        <v>49</v>
      </c>
      <c r="K711" s="53">
        <v>169077</v>
      </c>
      <c r="L711" s="52" t="s">
        <v>59</v>
      </c>
      <c r="M711" s="53">
        <v>309</v>
      </c>
      <c r="N711" s="52" t="s">
        <v>49</v>
      </c>
      <c r="O711" s="53">
        <v>2423</v>
      </c>
      <c r="P711" s="52" t="s">
        <v>54</v>
      </c>
      <c r="Q711" s="55"/>
      <c r="R711" s="52" t="s">
        <v>1664</v>
      </c>
      <c r="S711" s="52" t="s">
        <v>1848</v>
      </c>
      <c r="T711" s="53" t="b">
        <v>0</v>
      </c>
      <c r="U711" s="52" t="s">
        <v>54</v>
      </c>
      <c r="V711" s="52" t="s">
        <v>54</v>
      </c>
    </row>
    <row r="712" spans="1:22" x14ac:dyDescent="0.25">
      <c r="A712" s="56">
        <v>635093</v>
      </c>
      <c r="B712" s="52" t="s">
        <v>43</v>
      </c>
      <c r="C712" s="52" t="s">
        <v>1792</v>
      </c>
      <c r="D712" s="53">
        <v>2008</v>
      </c>
      <c r="E712" s="52" t="s">
        <v>1793</v>
      </c>
      <c r="F712" s="52" t="s">
        <v>1843</v>
      </c>
      <c r="G712" s="52" t="s">
        <v>1622</v>
      </c>
      <c r="H712" s="54">
        <v>40284</v>
      </c>
      <c r="I712" s="54">
        <v>40289</v>
      </c>
      <c r="J712" s="52" t="s">
        <v>49</v>
      </c>
      <c r="K712" s="53">
        <v>162447</v>
      </c>
      <c r="L712" s="52" t="s">
        <v>59</v>
      </c>
      <c r="M712" s="53">
        <v>297</v>
      </c>
      <c r="N712" s="52" t="s">
        <v>49</v>
      </c>
      <c r="O712" s="53">
        <v>2328</v>
      </c>
      <c r="P712" s="52" t="s">
        <v>54</v>
      </c>
      <c r="Q712" s="55"/>
      <c r="R712" s="52" t="s">
        <v>1664</v>
      </c>
      <c r="S712" s="52" t="s">
        <v>1848</v>
      </c>
      <c r="T712" s="53" t="b">
        <v>0</v>
      </c>
      <c r="U712" s="52" t="s">
        <v>54</v>
      </c>
      <c r="V712" s="52" t="s">
        <v>54</v>
      </c>
    </row>
    <row r="713" spans="1:22" x14ac:dyDescent="0.25">
      <c r="A713" s="56">
        <v>635166</v>
      </c>
      <c r="B713" s="52" t="s">
        <v>43</v>
      </c>
      <c r="C713" s="52" t="s">
        <v>1840</v>
      </c>
      <c r="D713" s="53">
        <v>2008</v>
      </c>
      <c r="E713" s="52" t="s">
        <v>1835</v>
      </c>
      <c r="F713" s="52" t="s">
        <v>1847</v>
      </c>
      <c r="G713" s="52" t="s">
        <v>1618</v>
      </c>
      <c r="H713" s="54">
        <v>40280</v>
      </c>
      <c r="I713" s="54">
        <v>40283</v>
      </c>
      <c r="J713" s="52" t="s">
        <v>49</v>
      </c>
      <c r="K713" s="53">
        <v>251050</v>
      </c>
      <c r="L713" s="52" t="s">
        <v>59</v>
      </c>
      <c r="M713" s="53">
        <v>636</v>
      </c>
      <c r="N713" s="52" t="s">
        <v>49</v>
      </c>
      <c r="O713" s="53">
        <v>2517</v>
      </c>
      <c r="P713" s="52" t="s">
        <v>54</v>
      </c>
      <c r="Q713" s="55"/>
      <c r="R713" s="52" t="s">
        <v>54</v>
      </c>
      <c r="S713" s="52" t="s">
        <v>54</v>
      </c>
      <c r="T713" s="53" t="b">
        <v>0</v>
      </c>
      <c r="U713" s="52" t="s">
        <v>54</v>
      </c>
      <c r="V713" s="52" t="s">
        <v>54</v>
      </c>
    </row>
    <row r="714" spans="1:22" x14ac:dyDescent="0.25">
      <c r="A714" s="56">
        <v>999981</v>
      </c>
      <c r="B714" s="52" t="s">
        <v>43</v>
      </c>
      <c r="C714" s="52" t="s">
        <v>1850</v>
      </c>
      <c r="D714" s="53">
        <v>2008</v>
      </c>
      <c r="E714" s="52" t="s">
        <v>1788</v>
      </c>
      <c r="F714" s="52" t="s">
        <v>1789</v>
      </c>
      <c r="G714" s="52" t="s">
        <v>1618</v>
      </c>
      <c r="H714" s="54">
        <v>39968</v>
      </c>
      <c r="I714" s="54">
        <v>39989</v>
      </c>
      <c r="J714" s="52" t="s">
        <v>49</v>
      </c>
      <c r="K714" s="53">
        <v>199872</v>
      </c>
      <c r="L714" s="52" t="s">
        <v>59</v>
      </c>
      <c r="M714" s="53">
        <v>1455</v>
      </c>
      <c r="N714" s="52" t="s">
        <v>49</v>
      </c>
      <c r="O714" s="53">
        <v>683</v>
      </c>
      <c r="P714" s="52" t="s">
        <v>54</v>
      </c>
      <c r="Q714" s="55"/>
      <c r="R714" s="52" t="s">
        <v>1664</v>
      </c>
      <c r="S714" s="52" t="s">
        <v>1842</v>
      </c>
      <c r="T714" s="53" t="b">
        <v>0</v>
      </c>
      <c r="U714" s="52" t="s">
        <v>54</v>
      </c>
      <c r="V714" s="52" t="s">
        <v>54</v>
      </c>
    </row>
    <row r="715" spans="1:22" x14ac:dyDescent="0.25">
      <c r="A715" s="56">
        <v>999982</v>
      </c>
      <c r="B715" s="52" t="s">
        <v>43</v>
      </c>
      <c r="C715" s="52" t="s">
        <v>1850</v>
      </c>
      <c r="D715" s="53">
        <v>2008</v>
      </c>
      <c r="E715" s="52" t="s">
        <v>1768</v>
      </c>
      <c r="F715" s="52" t="s">
        <v>1769</v>
      </c>
      <c r="G715" s="52" t="s">
        <v>1618</v>
      </c>
      <c r="H715" s="54">
        <v>39980</v>
      </c>
      <c r="I715" s="54">
        <v>39980</v>
      </c>
      <c r="J715" s="52" t="s">
        <v>49</v>
      </c>
      <c r="K715" s="53">
        <v>89017</v>
      </c>
      <c r="L715" s="52" t="s">
        <v>59</v>
      </c>
      <c r="M715" s="53">
        <v>541</v>
      </c>
      <c r="N715" s="52" t="s">
        <v>49</v>
      </c>
      <c r="O715" s="53">
        <v>541</v>
      </c>
      <c r="P715" s="52" t="s">
        <v>54</v>
      </c>
      <c r="Q715" s="55"/>
      <c r="R715" s="52" t="s">
        <v>54</v>
      </c>
      <c r="S715" s="52" t="s">
        <v>54</v>
      </c>
      <c r="T715" s="53" t="b">
        <v>0</v>
      </c>
      <c r="U715" s="52" t="s">
        <v>54</v>
      </c>
      <c r="V715" s="52" t="s">
        <v>54</v>
      </c>
    </row>
    <row r="716" spans="1:22" x14ac:dyDescent="0.25">
      <c r="A716" s="56">
        <v>999983</v>
      </c>
      <c r="B716" s="52" t="s">
        <v>43</v>
      </c>
      <c r="C716" s="52" t="s">
        <v>1850</v>
      </c>
      <c r="D716" s="53">
        <v>2008</v>
      </c>
      <c r="E716" s="52" t="s">
        <v>1824</v>
      </c>
      <c r="F716" s="52" t="s">
        <v>1825</v>
      </c>
      <c r="G716" s="52" t="s">
        <v>1618</v>
      </c>
      <c r="H716" s="54">
        <v>39998</v>
      </c>
      <c r="I716" s="54">
        <v>39998</v>
      </c>
      <c r="J716" s="52" t="s">
        <v>49</v>
      </c>
      <c r="K716" s="53">
        <v>90052</v>
      </c>
      <c r="L716" s="52" t="s">
        <v>59</v>
      </c>
      <c r="M716" s="53">
        <v>473</v>
      </c>
      <c r="N716" s="52" t="s">
        <v>49</v>
      </c>
      <c r="O716" s="53">
        <v>473</v>
      </c>
      <c r="P716" s="52" t="s">
        <v>54</v>
      </c>
      <c r="Q716" s="55"/>
      <c r="R716" s="52" t="s">
        <v>54</v>
      </c>
      <c r="S716" s="52" t="s">
        <v>54</v>
      </c>
      <c r="T716" s="53" t="b">
        <v>0</v>
      </c>
      <c r="U716" s="52" t="s">
        <v>54</v>
      </c>
      <c r="V716" s="52" t="s">
        <v>54</v>
      </c>
    </row>
    <row r="717" spans="1:22" x14ac:dyDescent="0.25">
      <c r="A717" s="56">
        <v>999984</v>
      </c>
      <c r="B717" s="52" t="s">
        <v>43</v>
      </c>
      <c r="C717" s="52" t="s">
        <v>1850</v>
      </c>
      <c r="D717" s="53">
        <v>2008</v>
      </c>
      <c r="E717" s="52" t="s">
        <v>1771</v>
      </c>
      <c r="F717" s="52" t="s">
        <v>1772</v>
      </c>
      <c r="G717" s="52" t="s">
        <v>1618</v>
      </c>
      <c r="H717" s="54">
        <v>40002</v>
      </c>
      <c r="I717" s="54">
        <v>40002</v>
      </c>
      <c r="J717" s="52" t="s">
        <v>49</v>
      </c>
      <c r="K717" s="53">
        <v>90574</v>
      </c>
      <c r="L717" s="52" t="s">
        <v>59</v>
      </c>
      <c r="M717" s="53">
        <v>506</v>
      </c>
      <c r="N717" s="52" t="s">
        <v>49</v>
      </c>
      <c r="O717" s="53">
        <v>901</v>
      </c>
      <c r="P717" s="52" t="s">
        <v>54</v>
      </c>
      <c r="Q717" s="55"/>
      <c r="R717" s="52" t="s">
        <v>54</v>
      </c>
      <c r="S717" s="52" t="s">
        <v>54</v>
      </c>
      <c r="T717" s="53" t="b">
        <v>0</v>
      </c>
      <c r="U717" s="52" t="s">
        <v>54</v>
      </c>
      <c r="V717" s="52" t="s">
        <v>54</v>
      </c>
    </row>
    <row r="718" spans="1:22" x14ac:dyDescent="0.25">
      <c r="A718" s="56">
        <v>999985</v>
      </c>
      <c r="B718" s="52" t="s">
        <v>43</v>
      </c>
      <c r="C718" s="52" t="s">
        <v>1850</v>
      </c>
      <c r="D718" s="53">
        <v>2008</v>
      </c>
      <c r="E718" s="52" t="s">
        <v>1674</v>
      </c>
      <c r="F718" s="52" t="s">
        <v>1675</v>
      </c>
      <c r="G718" s="52" t="s">
        <v>1618</v>
      </c>
      <c r="H718" s="54">
        <v>39944</v>
      </c>
      <c r="I718" s="54">
        <v>39953</v>
      </c>
      <c r="J718" s="52" t="s">
        <v>49</v>
      </c>
      <c r="K718" s="53">
        <v>225164</v>
      </c>
      <c r="L718" s="52" t="s">
        <v>59</v>
      </c>
      <c r="M718" s="53">
        <v>388</v>
      </c>
      <c r="N718" s="52" t="s">
        <v>49</v>
      </c>
      <c r="O718" s="53">
        <v>5331899</v>
      </c>
      <c r="P718" s="52" t="s">
        <v>59</v>
      </c>
      <c r="Q718" s="53">
        <v>108767</v>
      </c>
      <c r="R718" s="52" t="s">
        <v>54</v>
      </c>
      <c r="S718" s="52" t="s">
        <v>54</v>
      </c>
      <c r="T718" s="53" t="b">
        <v>0</v>
      </c>
      <c r="U718" s="52" t="s">
        <v>54</v>
      </c>
      <c r="V718" s="52" t="s">
        <v>54</v>
      </c>
    </row>
    <row r="719" spans="1:22" x14ac:dyDescent="0.25">
      <c r="A719" s="56">
        <v>999986</v>
      </c>
      <c r="B719" s="52" t="s">
        <v>43</v>
      </c>
      <c r="C719" s="52" t="s">
        <v>1850</v>
      </c>
      <c r="D719" s="53">
        <v>2005</v>
      </c>
      <c r="E719" s="52" t="s">
        <v>1674</v>
      </c>
      <c r="F719" s="52" t="s">
        <v>1675</v>
      </c>
      <c r="G719" s="52" t="s">
        <v>1618</v>
      </c>
      <c r="H719" s="54">
        <v>38839</v>
      </c>
      <c r="I719" s="54">
        <v>38849</v>
      </c>
      <c r="J719" s="52" t="s">
        <v>49</v>
      </c>
      <c r="K719" s="53">
        <v>230174</v>
      </c>
      <c r="L719" s="52" t="s">
        <v>59</v>
      </c>
      <c r="M719" s="53">
        <v>426</v>
      </c>
      <c r="N719" s="52" t="s">
        <v>59</v>
      </c>
      <c r="O719" s="53">
        <v>5619619</v>
      </c>
      <c r="P719" s="52" t="s">
        <v>54</v>
      </c>
      <c r="Q719" s="55"/>
      <c r="R719" s="52" t="s">
        <v>54</v>
      </c>
      <c r="S719" s="52" t="s">
        <v>54</v>
      </c>
      <c r="T719" s="53" t="b">
        <v>0</v>
      </c>
      <c r="U719" s="52" t="s">
        <v>54</v>
      </c>
      <c r="V719" s="52" t="s">
        <v>54</v>
      </c>
    </row>
    <row r="720" spans="1:22" x14ac:dyDescent="0.25">
      <c r="A720" s="56">
        <v>999987</v>
      </c>
      <c r="B720" s="52" t="s">
        <v>43</v>
      </c>
      <c r="C720" s="52" t="s">
        <v>1850</v>
      </c>
      <c r="D720" s="53">
        <v>2006</v>
      </c>
      <c r="E720" s="52" t="s">
        <v>1674</v>
      </c>
      <c r="F720" s="52" t="s">
        <v>1675</v>
      </c>
      <c r="G720" s="52" t="s">
        <v>1618</v>
      </c>
      <c r="H720" s="54">
        <v>39203</v>
      </c>
      <c r="I720" s="54">
        <v>39203</v>
      </c>
      <c r="J720" s="52" t="s">
        <v>49</v>
      </c>
      <c r="K720" s="53">
        <v>222476</v>
      </c>
      <c r="L720" s="52" t="s">
        <v>59</v>
      </c>
      <c r="M720" s="53">
        <v>1190</v>
      </c>
      <c r="N720" s="52" t="s">
        <v>49</v>
      </c>
      <c r="O720" s="53">
        <v>3987789</v>
      </c>
      <c r="P720" s="52" t="s">
        <v>59</v>
      </c>
      <c r="Q720" s="53">
        <v>31679</v>
      </c>
      <c r="R720" s="52" t="s">
        <v>1630</v>
      </c>
      <c r="S720" s="52" t="s">
        <v>1689</v>
      </c>
      <c r="T720" s="53" t="b">
        <v>0</v>
      </c>
      <c r="U720" s="52" t="s">
        <v>54</v>
      </c>
      <c r="V720" s="52" t="s">
        <v>54</v>
      </c>
    </row>
    <row r="721" spans="1:22" x14ac:dyDescent="0.25">
      <c r="A721" s="56">
        <v>999988</v>
      </c>
      <c r="B721" s="52" t="s">
        <v>43</v>
      </c>
      <c r="C721" s="52" t="s">
        <v>1850</v>
      </c>
      <c r="D721" s="53">
        <v>2007</v>
      </c>
      <c r="E721" s="52" t="s">
        <v>1674</v>
      </c>
      <c r="F721" s="52" t="s">
        <v>1675</v>
      </c>
      <c r="G721" s="52" t="s">
        <v>1618</v>
      </c>
      <c r="H721" s="54">
        <v>39582</v>
      </c>
      <c r="I721" s="54">
        <v>39587</v>
      </c>
      <c r="J721" s="52" t="s">
        <v>49</v>
      </c>
      <c r="K721" s="53">
        <v>227193</v>
      </c>
      <c r="L721" s="52" t="s">
        <v>59</v>
      </c>
      <c r="M721" s="53">
        <v>1213</v>
      </c>
      <c r="N721" s="52" t="s">
        <v>49</v>
      </c>
      <c r="O721" s="53">
        <v>3791061</v>
      </c>
      <c r="P721" s="52" t="s">
        <v>59</v>
      </c>
      <c r="Q721" s="53">
        <v>38303</v>
      </c>
      <c r="R721" s="52" t="s">
        <v>1630</v>
      </c>
      <c r="S721" s="52" t="s">
        <v>1692</v>
      </c>
      <c r="T721" s="53" t="b">
        <v>0</v>
      </c>
      <c r="U721" s="52" t="s">
        <v>54</v>
      </c>
      <c r="V721" s="52" t="s">
        <v>54</v>
      </c>
    </row>
    <row r="722" spans="1:22" x14ac:dyDescent="0.25">
      <c r="A722" s="56">
        <v>999989</v>
      </c>
      <c r="B722" s="52" t="s">
        <v>43</v>
      </c>
      <c r="C722" s="52" t="s">
        <v>1850</v>
      </c>
      <c r="D722" s="53">
        <v>2005</v>
      </c>
      <c r="E722" s="52" t="s">
        <v>1771</v>
      </c>
      <c r="F722" s="52" t="s">
        <v>1772</v>
      </c>
      <c r="G722" s="52" t="s">
        <v>1618</v>
      </c>
      <c r="H722" s="54">
        <v>38909</v>
      </c>
      <c r="I722" s="54">
        <v>38909</v>
      </c>
      <c r="J722" s="52" t="s">
        <v>49</v>
      </c>
      <c r="K722" s="53">
        <v>91240</v>
      </c>
      <c r="L722" s="52" t="s">
        <v>54</v>
      </c>
      <c r="M722" s="55"/>
      <c r="N722" s="52" t="s">
        <v>49</v>
      </c>
      <c r="O722" s="53">
        <v>546</v>
      </c>
      <c r="P722" s="52" t="s">
        <v>54</v>
      </c>
      <c r="Q722" s="55"/>
      <c r="R722" s="52" t="s">
        <v>54</v>
      </c>
      <c r="S722" s="52" t="s">
        <v>54</v>
      </c>
      <c r="T722" s="53" t="b">
        <v>0</v>
      </c>
      <c r="U722" s="52" t="s">
        <v>54</v>
      </c>
      <c r="V722" s="52" t="s">
        <v>54</v>
      </c>
    </row>
    <row r="723" spans="1:22" x14ac:dyDescent="0.25">
      <c r="A723" s="56">
        <v>999990</v>
      </c>
      <c r="B723" s="52" t="s">
        <v>43</v>
      </c>
      <c r="C723" s="52" t="s">
        <v>1850</v>
      </c>
      <c r="D723" s="53">
        <v>2005</v>
      </c>
      <c r="E723" s="52" t="s">
        <v>1788</v>
      </c>
      <c r="F723" s="52" t="s">
        <v>1789</v>
      </c>
      <c r="G723" s="52" t="s">
        <v>1618</v>
      </c>
      <c r="H723" s="54">
        <v>38887</v>
      </c>
      <c r="I723" s="54">
        <v>38908</v>
      </c>
      <c r="J723" s="52" t="s">
        <v>49</v>
      </c>
      <c r="K723" s="53">
        <v>178376</v>
      </c>
      <c r="L723" s="52" t="s">
        <v>54</v>
      </c>
      <c r="M723" s="55"/>
      <c r="N723" s="52" t="s">
        <v>49</v>
      </c>
      <c r="O723" s="53">
        <v>26253</v>
      </c>
      <c r="P723" s="52" t="s">
        <v>59</v>
      </c>
      <c r="Q723" s="53">
        <v>4553523</v>
      </c>
      <c r="R723" s="52" t="s">
        <v>54</v>
      </c>
      <c r="S723" s="52" t="s">
        <v>54</v>
      </c>
      <c r="T723" s="53" t="b">
        <v>0</v>
      </c>
      <c r="U723" s="52" t="s">
        <v>54</v>
      </c>
      <c r="V723" s="52" t="s">
        <v>54</v>
      </c>
    </row>
    <row r="724" spans="1:22" x14ac:dyDescent="0.25">
      <c r="A724" s="56">
        <v>999991</v>
      </c>
      <c r="B724" s="52" t="s">
        <v>43</v>
      </c>
      <c r="C724" s="52" t="s">
        <v>1850</v>
      </c>
      <c r="D724" s="53">
        <v>2006</v>
      </c>
      <c r="E724" s="52" t="s">
        <v>1788</v>
      </c>
      <c r="F724" s="52" t="s">
        <v>1789</v>
      </c>
      <c r="G724" s="52" t="s">
        <v>1618</v>
      </c>
      <c r="H724" s="54">
        <v>39252</v>
      </c>
      <c r="I724" s="54">
        <v>39260</v>
      </c>
      <c r="J724" s="52" t="s">
        <v>49</v>
      </c>
      <c r="K724" s="53">
        <v>201746</v>
      </c>
      <c r="L724" s="52" t="s">
        <v>59</v>
      </c>
      <c r="M724" s="53">
        <v>368</v>
      </c>
      <c r="N724" s="52" t="s">
        <v>49</v>
      </c>
      <c r="O724" s="53">
        <v>1101</v>
      </c>
      <c r="P724" s="52" t="s">
        <v>54</v>
      </c>
      <c r="Q724" s="55"/>
      <c r="R724" s="52" t="s">
        <v>54</v>
      </c>
      <c r="S724" s="52" t="s">
        <v>54</v>
      </c>
      <c r="T724" s="53" t="b">
        <v>0</v>
      </c>
      <c r="U724" s="52" t="s">
        <v>54</v>
      </c>
      <c r="V724" s="52" t="s">
        <v>54</v>
      </c>
    </row>
    <row r="725" spans="1:22" x14ac:dyDescent="0.25">
      <c r="A725" s="56">
        <v>999992</v>
      </c>
      <c r="B725" s="52" t="s">
        <v>43</v>
      </c>
      <c r="C725" s="52" t="s">
        <v>1850</v>
      </c>
      <c r="D725" s="53">
        <v>2006</v>
      </c>
      <c r="E725" s="52" t="s">
        <v>1771</v>
      </c>
      <c r="F725" s="52" t="s">
        <v>1772</v>
      </c>
      <c r="G725" s="52" t="s">
        <v>1618</v>
      </c>
      <c r="H725" s="54">
        <v>39261</v>
      </c>
      <c r="I725" s="54">
        <v>39261</v>
      </c>
      <c r="J725" s="52" t="s">
        <v>49</v>
      </c>
      <c r="K725" s="53">
        <v>92009</v>
      </c>
      <c r="L725" s="52" t="s">
        <v>59</v>
      </c>
      <c r="M725" s="53">
        <v>466</v>
      </c>
      <c r="N725" s="52" t="s">
        <v>49</v>
      </c>
      <c r="O725" s="53">
        <v>295</v>
      </c>
      <c r="P725" s="52" t="s">
        <v>54</v>
      </c>
      <c r="Q725" s="55"/>
      <c r="R725" s="52" t="s">
        <v>54</v>
      </c>
      <c r="S725" s="52" t="s">
        <v>54</v>
      </c>
      <c r="T725" s="53" t="b">
        <v>0</v>
      </c>
      <c r="U725" s="52" t="s">
        <v>54</v>
      </c>
      <c r="V725" s="52" t="s">
        <v>54</v>
      </c>
    </row>
    <row r="726" spans="1:22" x14ac:dyDescent="0.25">
      <c r="A726" s="56">
        <v>999993</v>
      </c>
      <c r="B726" s="52" t="s">
        <v>43</v>
      </c>
      <c r="C726" s="52" t="s">
        <v>1850</v>
      </c>
      <c r="D726" s="53">
        <v>2007</v>
      </c>
      <c r="E726" s="52" t="s">
        <v>1788</v>
      </c>
      <c r="F726" s="52" t="s">
        <v>1789</v>
      </c>
      <c r="G726" s="52" t="s">
        <v>1618</v>
      </c>
      <c r="H726" s="54">
        <v>39617</v>
      </c>
      <c r="I726" s="54">
        <v>39637</v>
      </c>
      <c r="J726" s="52" t="s">
        <v>49</v>
      </c>
      <c r="K726" s="53">
        <v>202953</v>
      </c>
      <c r="L726" s="52" t="s">
        <v>54</v>
      </c>
      <c r="M726" s="55"/>
      <c r="N726" s="52" t="s">
        <v>49</v>
      </c>
      <c r="O726" s="53">
        <v>723</v>
      </c>
      <c r="P726" s="52" t="s">
        <v>54</v>
      </c>
      <c r="Q726" s="55"/>
      <c r="R726" s="52" t="s">
        <v>54</v>
      </c>
      <c r="S726" s="52" t="s">
        <v>54</v>
      </c>
      <c r="T726" s="53" t="b">
        <v>0</v>
      </c>
      <c r="U726" s="52" t="s">
        <v>54</v>
      </c>
      <c r="V726" s="52" t="s">
        <v>54</v>
      </c>
    </row>
    <row r="727" spans="1:22" x14ac:dyDescent="0.25">
      <c r="A727" s="56">
        <v>999994</v>
      </c>
      <c r="B727" s="52" t="s">
        <v>43</v>
      </c>
      <c r="C727" s="52" t="s">
        <v>1850</v>
      </c>
      <c r="D727" s="53">
        <v>2007</v>
      </c>
      <c r="E727" s="52" t="s">
        <v>1771</v>
      </c>
      <c r="F727" s="52" t="s">
        <v>1772</v>
      </c>
      <c r="G727" s="52" t="s">
        <v>1618</v>
      </c>
      <c r="H727" s="54">
        <v>39624</v>
      </c>
      <c r="I727" s="54">
        <v>39636</v>
      </c>
      <c r="J727" s="52" t="s">
        <v>49</v>
      </c>
      <c r="K727" s="53">
        <v>80785</v>
      </c>
      <c r="L727" s="52" t="s">
        <v>54</v>
      </c>
      <c r="M727" s="55"/>
      <c r="N727" s="52" t="s">
        <v>49</v>
      </c>
      <c r="O727" s="53">
        <v>7025</v>
      </c>
      <c r="P727" s="52" t="s">
        <v>54</v>
      </c>
      <c r="Q727" s="55"/>
      <c r="R727" s="52" t="s">
        <v>54</v>
      </c>
      <c r="S727" s="52" t="s">
        <v>54</v>
      </c>
      <c r="T727" s="53" t="b">
        <v>0</v>
      </c>
      <c r="U727" s="52" t="s">
        <v>54</v>
      </c>
      <c r="V727" s="52" t="s">
        <v>54</v>
      </c>
    </row>
    <row r="728" spans="1:22" x14ac:dyDescent="0.25">
      <c r="A728" s="56">
        <v>999995</v>
      </c>
      <c r="B728" s="52" t="s">
        <v>43</v>
      </c>
      <c r="C728" s="52" t="s">
        <v>1850</v>
      </c>
      <c r="D728" s="53">
        <v>2005</v>
      </c>
      <c r="E728" s="52" t="s">
        <v>1768</v>
      </c>
      <c r="F728" s="52" t="s">
        <v>1769</v>
      </c>
      <c r="G728" s="52" t="s">
        <v>1618</v>
      </c>
      <c r="H728" s="54">
        <v>38884</v>
      </c>
      <c r="I728" s="54">
        <v>38910</v>
      </c>
      <c r="J728" s="52" t="s">
        <v>49</v>
      </c>
      <c r="K728" s="53">
        <v>84095</v>
      </c>
      <c r="L728" s="52" t="s">
        <v>59</v>
      </c>
      <c r="M728" s="53">
        <v>2004</v>
      </c>
      <c r="N728" s="52" t="s">
        <v>49</v>
      </c>
      <c r="O728" s="53">
        <v>5867</v>
      </c>
      <c r="P728" s="52" t="s">
        <v>54</v>
      </c>
      <c r="Q728" s="55"/>
      <c r="R728" s="52" t="s">
        <v>54</v>
      </c>
      <c r="S728" s="52" t="s">
        <v>54</v>
      </c>
      <c r="T728" s="53" t="b">
        <v>0</v>
      </c>
      <c r="U728" s="52" t="s">
        <v>54</v>
      </c>
      <c r="V728" s="52" t="s">
        <v>54</v>
      </c>
    </row>
    <row r="729" spans="1:22" x14ac:dyDescent="0.25">
      <c r="A729" s="56">
        <v>999996</v>
      </c>
      <c r="B729" s="52" t="s">
        <v>43</v>
      </c>
      <c r="C729" s="52" t="s">
        <v>1850</v>
      </c>
      <c r="D729" s="53">
        <v>2006</v>
      </c>
      <c r="E729" s="52" t="s">
        <v>1768</v>
      </c>
      <c r="F729" s="52" t="s">
        <v>1769</v>
      </c>
      <c r="G729" s="52" t="s">
        <v>1618</v>
      </c>
      <c r="H729" s="54">
        <v>39251</v>
      </c>
      <c r="I729" s="54">
        <v>39258</v>
      </c>
      <c r="J729" s="52" t="s">
        <v>49</v>
      </c>
      <c r="K729" s="53">
        <v>89092</v>
      </c>
      <c r="L729" s="52" t="s">
        <v>59</v>
      </c>
      <c r="M729" s="53">
        <v>2661</v>
      </c>
      <c r="N729" s="52" t="s">
        <v>54</v>
      </c>
      <c r="O729" s="55"/>
      <c r="P729" s="52" t="s">
        <v>54</v>
      </c>
      <c r="Q729" s="55"/>
      <c r="R729" s="52" t="s">
        <v>54</v>
      </c>
      <c r="S729" s="52" t="s">
        <v>54</v>
      </c>
      <c r="T729" s="53" t="b">
        <v>0</v>
      </c>
      <c r="U729" s="52" t="s">
        <v>54</v>
      </c>
      <c r="V729" s="52" t="s">
        <v>54</v>
      </c>
    </row>
    <row r="730" spans="1:22" x14ac:dyDescent="0.25">
      <c r="A730" s="56">
        <v>999997</v>
      </c>
      <c r="B730" s="52" t="s">
        <v>43</v>
      </c>
      <c r="C730" s="52" t="s">
        <v>1850</v>
      </c>
      <c r="D730" s="53">
        <v>2007</v>
      </c>
      <c r="E730" s="52" t="s">
        <v>1768</v>
      </c>
      <c r="F730" s="52" t="s">
        <v>1769</v>
      </c>
      <c r="G730" s="52" t="s">
        <v>1618</v>
      </c>
      <c r="H730" s="54">
        <v>39630</v>
      </c>
      <c r="I730" s="54">
        <v>39634</v>
      </c>
      <c r="J730" s="52" t="s">
        <v>49</v>
      </c>
      <c r="K730" s="53">
        <v>96695</v>
      </c>
      <c r="L730" s="52" t="s">
        <v>59</v>
      </c>
      <c r="M730" s="53">
        <v>977</v>
      </c>
      <c r="N730" s="52" t="s">
        <v>54</v>
      </c>
      <c r="O730" s="55"/>
      <c r="P730" s="52" t="s">
        <v>54</v>
      </c>
      <c r="Q730" s="55"/>
      <c r="R730" s="52" t="s">
        <v>54</v>
      </c>
      <c r="S730" s="52" t="s">
        <v>54</v>
      </c>
      <c r="T730" s="53" t="b">
        <v>0</v>
      </c>
      <c r="U730" s="52" t="s">
        <v>54</v>
      </c>
      <c r="V730" s="52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T&amp;NTprop</vt:lpstr>
      <vt:lpstr>Recs--split</vt:lpstr>
      <vt:lpstr>RMPCrecs</vt:lpstr>
      <vt:lpstr>Sheet5</vt:lpstr>
      <vt:lpstr>CTCwiretagcode</vt:lpstr>
      <vt:lpstr>Recs--split(Jan2016)</vt:lpstr>
      <vt:lpstr>RMPCrecs(Jan2016)</vt:lpstr>
      <vt:lpstr>CTCwiretagcode(Jan2016)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2015-06-11T15:18:42Z</dcterms:created>
  <dcterms:modified xsi:type="dcterms:W3CDTF">2016-05-26T22:41:35Z</dcterms:modified>
</cp:coreProperties>
</file>